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8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0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11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1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4.xml" ContentType="application/vnd.openxmlformats-officedocument.drawing+xml"/>
  <Override PartName="/xl/charts/chart19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0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0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0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0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6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17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8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drawings/drawing19.xml" ContentType="application/vnd.openxmlformats-officedocument.drawing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20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drawings/drawing21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10" documentId="8_{917E1C39-777D-4BC7-BF9A-47C41DF3BFB8}" xr6:coauthVersionLast="47" xr6:coauthVersionMax="47" xr10:uidLastSave="{FBD59ED8-99CF-4B3F-9D66-BA1B423C2789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Kategori" sheetId="84" r:id="rId8"/>
    <sheet name="Kat" sheetId="86" r:id="rId9"/>
    <sheet name="Regioner" sheetId="6" r:id="rId10"/>
    <sheet name="R" sheetId="69" r:id="rId11"/>
    <sheet name="Organisasjon" sheetId="16" r:id="rId12"/>
    <sheet name="O" sheetId="66" r:id="rId13"/>
    <sheet name="Regorg" sheetId="44" r:id="rId14"/>
    <sheet name="RO" sheetId="74" r:id="rId15"/>
    <sheet name="Bedrifter" sheetId="45" r:id="rId16"/>
    <sheet name="B" sheetId="75" r:id="rId17"/>
    <sheet name="Slakteri" sheetId="46" r:id="rId18"/>
    <sheet name="S" sheetId="71" r:id="rId19"/>
    <sheet name="Slkt per mnd" sheetId="87" r:id="rId20"/>
    <sheet name="RNR" sheetId="83" state="hidden" r:id="rId21"/>
    <sheet name="Klasse" sheetId="48" r:id="rId22"/>
    <sheet name="KL" sheetId="70" r:id="rId23"/>
    <sheet name="Klasse per mnd" sheetId="60" r:id="rId24"/>
    <sheet name="KL2" sheetId="81" r:id="rId25"/>
    <sheet name="Klasse_Slakteri" sheetId="62" r:id="rId26"/>
    <sheet name="Ark3" sheetId="85" r:id="rId27"/>
    <sheet name="KLS" sheetId="77" r:id="rId28"/>
    <sheet name="Fettgruppe" sheetId="49" r:id="rId29"/>
    <sheet name="FE" sheetId="73" r:id="rId30"/>
    <sheet name="Fett per mnd" sheetId="61" r:id="rId31"/>
    <sheet name="FE2" sheetId="82" r:id="rId32"/>
    <sheet name="Vektgrupper" sheetId="50" r:id="rId33"/>
    <sheet name="VK" sheetId="76" r:id="rId34"/>
    <sheet name="Variant" sheetId="47" r:id="rId35"/>
    <sheet name="V" sheetId="72" r:id="rId36"/>
    <sheet name="Fylker" sheetId="51" r:id="rId37"/>
    <sheet name="F" sheetId="68" r:id="rId38"/>
    <sheet name="Komm_nr" sheetId="80" state="hidden" r:id="rId39"/>
    <sheet name="Ark2" sheetId="56" state="hidden" r:id="rId40"/>
  </sheets>
  <externalReferences>
    <externalReference r:id="rId41"/>
    <externalReference r:id="rId42"/>
    <externalReference r:id="rId43"/>
    <externalReference r:id="rId44"/>
    <externalReference r:id="rId45"/>
  </externalReferences>
  <definedNames>
    <definedName name="__123Graph_ADIAGRAM1" localSheetId="16" hidden="1">Uke!#REF!</definedName>
    <definedName name="__123Graph_ADIAGRAM1" localSheetId="15" hidden="1">Uke!#REF!</definedName>
    <definedName name="__123Graph_ADIAGRAM1" localSheetId="37" hidden="1">Uke!#REF!</definedName>
    <definedName name="__123Graph_ADIAGRAM1" localSheetId="29" hidden="1">Uke!#REF!</definedName>
    <definedName name="__123Graph_ADIAGRAM1" localSheetId="30" hidden="1">[1]Uke!#REF!</definedName>
    <definedName name="__123Graph_ADIAGRAM1" localSheetId="28" hidden="1">Uke!#REF!</definedName>
    <definedName name="__123Graph_ADIAGRAM1" localSheetId="36" hidden="1">Uke!#REF!</definedName>
    <definedName name="__123Graph_ADIAGRAM1" localSheetId="7" hidden="1">[2]Uke!#REF!</definedName>
    <definedName name="__123Graph_ADIAGRAM1" localSheetId="22" hidden="1">Uke!#REF!</definedName>
    <definedName name="__123Graph_ADIAGRAM1" localSheetId="21" hidden="1">Uke!#REF!</definedName>
    <definedName name="__123Graph_ADIAGRAM1" localSheetId="23" hidden="1">[1]Uke!#REF!</definedName>
    <definedName name="__123Graph_ADIAGRAM1" localSheetId="25" hidden="1">[3]Uke!#REF!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2" hidden="1">Uke!#REF!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[1]Uke!#REF!</definedName>
    <definedName name="__123Graph_ADIAGRAM1" localSheetId="6" hidden="1">U!#REF!</definedName>
    <definedName name="__123Graph_ADIAGRAM1" localSheetId="35" hidden="1">Uke!#REF!</definedName>
    <definedName name="__123Graph_ADIAGRAM1" localSheetId="34" hidden="1">Uke!#REF!</definedName>
    <definedName name="__123Graph_ADIAGRAM1" localSheetId="32" hidden="1">Uke!#REF!</definedName>
    <definedName name="__123Graph_ADIAGRAM1" localSheetId="33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7" hidden="1">Uke!#REF!</definedName>
    <definedName name="__123Graph_ADIAGRAM2" localSheetId="29" hidden="1">Uke!#REF!</definedName>
    <definedName name="__123Graph_ADIAGRAM2" localSheetId="30" hidden="1">[1]Uke!#REF!</definedName>
    <definedName name="__123Graph_ADIAGRAM2" localSheetId="28" hidden="1">Uke!#REF!</definedName>
    <definedName name="__123Graph_ADIAGRAM2" localSheetId="36" hidden="1">Uke!#REF!</definedName>
    <definedName name="__123Graph_ADIAGRAM2" localSheetId="7" hidden="1">[2]Uke!#REF!</definedName>
    <definedName name="__123Graph_ADIAGRAM2" localSheetId="22" hidden="1">Uke!#REF!</definedName>
    <definedName name="__123Graph_ADIAGRAM2" localSheetId="21" hidden="1">Uke!#REF!</definedName>
    <definedName name="__123Graph_ADIAGRAM2" localSheetId="23" hidden="1">[1]Uke!#REF!</definedName>
    <definedName name="__123Graph_ADIAGRAM2" localSheetId="25" hidden="1">[3]Uke!#REF!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2" hidden="1">Uke!#REF!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[1]Uke!#REF!</definedName>
    <definedName name="__123Graph_ADIAGRAM2" localSheetId="6" hidden="1">U!#REF!</definedName>
    <definedName name="__123Graph_ADIAGRAM2" localSheetId="35" hidden="1">Uke!#REF!</definedName>
    <definedName name="__123Graph_ADIAGRAM2" localSheetId="34" hidden="1">Uke!#REF!</definedName>
    <definedName name="__123Graph_ADIAGRAM2" localSheetId="32" hidden="1">Uke!#REF!</definedName>
    <definedName name="__123Graph_ADIAGRAM2" localSheetId="33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7" hidden="1">Uke!#REF!</definedName>
    <definedName name="__123Graph_ADIAGRAM3" localSheetId="29" hidden="1">Uke!#REF!</definedName>
    <definedName name="__123Graph_ADIAGRAM3" localSheetId="30" hidden="1">[1]Uke!#REF!</definedName>
    <definedName name="__123Graph_ADIAGRAM3" localSheetId="7" hidden="1">[2]Uke!#REF!</definedName>
    <definedName name="__123Graph_ADIAGRAM3" localSheetId="22" hidden="1">Uke!#REF!</definedName>
    <definedName name="__123Graph_ADIAGRAM3" localSheetId="23" hidden="1">[1]Uke!#REF!</definedName>
    <definedName name="__123Graph_ADIAGRAM3" localSheetId="25" hidden="1">[3]Uke!#REF!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2" hidden="1">Uke!#REF!</definedName>
    <definedName name="__123Graph_ADIAGRAM3" localSheetId="10" hidden="1">Uke!#REF!</definedName>
    <definedName name="__123Graph_ADIAGRAM3" localSheetId="14" hidden="1">Uke!#REF!</definedName>
    <definedName name="__123Graph_ADIAGRAM3" localSheetId="18" hidden="1">Uke!#REF!</definedName>
    <definedName name="__123Graph_ADIAGRAM3" localSheetId="19" hidden="1">[1]Uke!#REF!</definedName>
    <definedName name="__123Graph_ADIAGRAM3" localSheetId="6" hidden="1">U!#REF!</definedName>
    <definedName name="__123Graph_ADIAGRAM3" localSheetId="35" hidden="1">Uke!#REF!</definedName>
    <definedName name="__123Graph_ADIAGRAM3" localSheetId="33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7" hidden="1">Uke!#REF!</definedName>
    <definedName name="__123Graph_ADIAGRAM4" localSheetId="29" hidden="1">Uke!#REF!</definedName>
    <definedName name="__123Graph_ADIAGRAM4" localSheetId="30" hidden="1">[1]Uke!#REF!</definedName>
    <definedName name="__123Graph_ADIAGRAM4" localSheetId="28" hidden="1">Uke!#REF!</definedName>
    <definedName name="__123Graph_ADIAGRAM4" localSheetId="36" hidden="1">Uke!#REF!</definedName>
    <definedName name="__123Graph_ADIAGRAM4" localSheetId="7" hidden="1">[2]Uke!#REF!</definedName>
    <definedName name="__123Graph_ADIAGRAM4" localSheetId="22" hidden="1">Uke!#REF!</definedName>
    <definedName name="__123Graph_ADIAGRAM4" localSheetId="21" hidden="1">Uke!#REF!</definedName>
    <definedName name="__123Graph_ADIAGRAM4" localSheetId="23" hidden="1">[1]Uke!#REF!</definedName>
    <definedName name="__123Graph_ADIAGRAM4" localSheetId="25" hidden="1">[3]Uke!#REF!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2" hidden="1">Uke!#REF!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[1]Uke!#REF!</definedName>
    <definedName name="__123Graph_ADIAGRAM4" localSheetId="6" hidden="1">U!#REF!</definedName>
    <definedName name="__123Graph_ADIAGRAM4" localSheetId="35" hidden="1">Uke!#REF!</definedName>
    <definedName name="__123Graph_ADIAGRAM4" localSheetId="34" hidden="1">Uke!#REF!</definedName>
    <definedName name="__123Graph_ADIAGRAM4" localSheetId="32" hidden="1">Uke!#REF!</definedName>
    <definedName name="__123Graph_ADIAGRAM4" localSheetId="33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7" hidden="1">Uke!#REF!</definedName>
    <definedName name="__123Graph_ADIAGRAM5" localSheetId="29" hidden="1">Uke!#REF!</definedName>
    <definedName name="__123Graph_ADIAGRAM5" localSheetId="30" hidden="1">[1]Uke!#REF!</definedName>
    <definedName name="__123Graph_ADIAGRAM5" localSheetId="28" hidden="1">Uke!#REF!</definedName>
    <definedName name="__123Graph_ADIAGRAM5" localSheetId="36" hidden="1">Uke!#REF!</definedName>
    <definedName name="__123Graph_ADIAGRAM5" localSheetId="7" hidden="1">[2]Uke!#REF!</definedName>
    <definedName name="__123Graph_ADIAGRAM5" localSheetId="22" hidden="1">Uke!#REF!</definedName>
    <definedName name="__123Graph_ADIAGRAM5" localSheetId="21" hidden="1">Uke!#REF!</definedName>
    <definedName name="__123Graph_ADIAGRAM5" localSheetId="23" hidden="1">[1]Uke!#REF!</definedName>
    <definedName name="__123Graph_ADIAGRAM5" localSheetId="25" hidden="1">[3]Uke!#REF!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2" hidden="1">Uke!#REF!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[1]Uke!#REF!</definedName>
    <definedName name="__123Graph_ADIAGRAM5" localSheetId="6" hidden="1">U!#REF!</definedName>
    <definedName name="__123Graph_ADIAGRAM5" localSheetId="35" hidden="1">Uke!#REF!</definedName>
    <definedName name="__123Graph_ADIAGRAM5" localSheetId="34" hidden="1">Uke!#REF!</definedName>
    <definedName name="__123Graph_ADIAGRAM5" localSheetId="32" hidden="1">Uke!#REF!</definedName>
    <definedName name="__123Graph_ADIAGRAM5" localSheetId="33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7" hidden="1">Uke!#REF!</definedName>
    <definedName name="__123Graph_BDIAGRAM1" localSheetId="29" hidden="1">Uke!#REF!</definedName>
    <definedName name="__123Graph_BDIAGRAM1" localSheetId="30" hidden="1">[1]Uke!#REF!</definedName>
    <definedName name="__123Graph_BDIAGRAM1" localSheetId="28" hidden="1">Uke!#REF!</definedName>
    <definedName name="__123Graph_BDIAGRAM1" localSheetId="36" hidden="1">Uke!#REF!</definedName>
    <definedName name="__123Graph_BDIAGRAM1" localSheetId="7" hidden="1">[2]Uke!#REF!</definedName>
    <definedName name="__123Graph_BDIAGRAM1" localSheetId="22" hidden="1">Uke!#REF!</definedName>
    <definedName name="__123Graph_BDIAGRAM1" localSheetId="21" hidden="1">Uke!#REF!</definedName>
    <definedName name="__123Graph_BDIAGRAM1" localSheetId="23" hidden="1">[1]Uke!#REF!</definedName>
    <definedName name="__123Graph_BDIAGRAM1" localSheetId="25" hidden="1">[3]Uke!#REF!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2" hidden="1">Uke!#REF!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[1]Uke!#REF!</definedName>
    <definedName name="__123Graph_BDIAGRAM1" localSheetId="6" hidden="1">U!#REF!</definedName>
    <definedName name="__123Graph_BDIAGRAM1" localSheetId="35" hidden="1">Uke!#REF!</definedName>
    <definedName name="__123Graph_BDIAGRAM1" localSheetId="34" hidden="1">Uke!#REF!</definedName>
    <definedName name="__123Graph_BDIAGRAM1" localSheetId="32" hidden="1">Uke!#REF!</definedName>
    <definedName name="__123Graph_BDIAGRAM1" localSheetId="33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7" hidden="1">Uke!#REF!</definedName>
    <definedName name="__123Graph_BDIAGRAM2" localSheetId="29" hidden="1">Uke!#REF!</definedName>
    <definedName name="__123Graph_BDIAGRAM2" localSheetId="30" hidden="1">[1]Uke!#REF!</definedName>
    <definedName name="__123Graph_BDIAGRAM2" localSheetId="28" hidden="1">Uke!#REF!</definedName>
    <definedName name="__123Graph_BDIAGRAM2" localSheetId="36" hidden="1">Uke!#REF!</definedName>
    <definedName name="__123Graph_BDIAGRAM2" localSheetId="7" hidden="1">[2]Uke!#REF!</definedName>
    <definedName name="__123Graph_BDIAGRAM2" localSheetId="22" hidden="1">Uke!#REF!</definedName>
    <definedName name="__123Graph_BDIAGRAM2" localSheetId="21" hidden="1">Uke!#REF!</definedName>
    <definedName name="__123Graph_BDIAGRAM2" localSheetId="23" hidden="1">[1]Uke!#REF!</definedName>
    <definedName name="__123Graph_BDIAGRAM2" localSheetId="25" hidden="1">[3]Uke!#REF!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2" hidden="1">Uke!#REF!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[1]Uke!#REF!</definedName>
    <definedName name="__123Graph_BDIAGRAM2" localSheetId="6" hidden="1">U!#REF!</definedName>
    <definedName name="__123Graph_BDIAGRAM2" localSheetId="35" hidden="1">Uke!#REF!</definedName>
    <definedName name="__123Graph_BDIAGRAM2" localSheetId="34" hidden="1">Uke!#REF!</definedName>
    <definedName name="__123Graph_BDIAGRAM2" localSheetId="32" hidden="1">Uke!#REF!</definedName>
    <definedName name="__123Graph_BDIAGRAM2" localSheetId="33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7" hidden="1">Uke!#REF!</definedName>
    <definedName name="__123Graph_BDIAGRAM3" localSheetId="29" hidden="1">Uke!#REF!</definedName>
    <definedName name="__123Graph_BDIAGRAM3" localSheetId="30" hidden="1">[1]Uke!#REF!</definedName>
    <definedName name="__123Graph_BDIAGRAM3" localSheetId="7" hidden="1">[2]Uke!#REF!</definedName>
    <definedName name="__123Graph_BDIAGRAM3" localSheetId="22" hidden="1">Uke!#REF!</definedName>
    <definedName name="__123Graph_BDIAGRAM3" localSheetId="23" hidden="1">[1]Uke!#REF!</definedName>
    <definedName name="__123Graph_BDIAGRAM3" localSheetId="25" hidden="1">[3]Uke!#REF!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2" hidden="1">Uke!#REF!</definedName>
    <definedName name="__123Graph_BDIAGRAM3" localSheetId="10" hidden="1">Uke!#REF!</definedName>
    <definedName name="__123Graph_BDIAGRAM3" localSheetId="14" hidden="1">Uke!#REF!</definedName>
    <definedName name="__123Graph_BDIAGRAM3" localSheetId="18" hidden="1">Uke!#REF!</definedName>
    <definedName name="__123Graph_BDIAGRAM3" localSheetId="19" hidden="1">[1]Uke!#REF!</definedName>
    <definedName name="__123Graph_BDIAGRAM3" localSheetId="6" hidden="1">U!#REF!</definedName>
    <definedName name="__123Graph_BDIAGRAM3" localSheetId="35" hidden="1">Uke!#REF!</definedName>
    <definedName name="__123Graph_BDIAGRAM3" localSheetId="33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7" hidden="1">Uke!#REF!</definedName>
    <definedName name="__123Graph_BDIAGRAM4" localSheetId="29" hidden="1">Uke!#REF!</definedName>
    <definedName name="__123Graph_BDIAGRAM4" localSheetId="30" hidden="1">[1]Uke!#REF!</definedName>
    <definedName name="__123Graph_BDIAGRAM4" localSheetId="28" hidden="1">Uke!#REF!</definedName>
    <definedName name="__123Graph_BDIAGRAM4" localSheetId="36" hidden="1">Uke!#REF!</definedName>
    <definedName name="__123Graph_BDIAGRAM4" localSheetId="7" hidden="1">[2]Uke!#REF!</definedName>
    <definedName name="__123Graph_BDIAGRAM4" localSheetId="22" hidden="1">Uke!#REF!</definedName>
    <definedName name="__123Graph_BDIAGRAM4" localSheetId="21" hidden="1">Uke!#REF!</definedName>
    <definedName name="__123Graph_BDIAGRAM4" localSheetId="23" hidden="1">[1]Uke!#REF!</definedName>
    <definedName name="__123Graph_BDIAGRAM4" localSheetId="25" hidden="1">[3]Uke!#REF!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2" hidden="1">Uke!#REF!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[1]Uke!#REF!</definedName>
    <definedName name="__123Graph_BDIAGRAM4" localSheetId="6" hidden="1">U!#REF!</definedName>
    <definedName name="__123Graph_BDIAGRAM4" localSheetId="35" hidden="1">Uke!#REF!</definedName>
    <definedName name="__123Graph_BDIAGRAM4" localSheetId="34" hidden="1">Uke!#REF!</definedName>
    <definedName name="__123Graph_BDIAGRAM4" localSheetId="32" hidden="1">Uke!#REF!</definedName>
    <definedName name="__123Graph_BDIAGRAM4" localSheetId="33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7" hidden="1">Uke!#REF!</definedName>
    <definedName name="__123Graph_CDIAGRAM5" localSheetId="29" hidden="1">Uke!#REF!</definedName>
    <definedName name="__123Graph_CDIAGRAM5" localSheetId="30" hidden="1">[1]Uke!#REF!</definedName>
    <definedName name="__123Graph_CDIAGRAM5" localSheetId="28" hidden="1">Uke!#REF!</definedName>
    <definedName name="__123Graph_CDIAGRAM5" localSheetId="36" hidden="1">Uke!#REF!</definedName>
    <definedName name="__123Graph_CDIAGRAM5" localSheetId="7" hidden="1">[2]Uke!#REF!</definedName>
    <definedName name="__123Graph_CDIAGRAM5" localSheetId="22" hidden="1">Uke!#REF!</definedName>
    <definedName name="__123Graph_CDIAGRAM5" localSheetId="21" hidden="1">Uke!#REF!</definedName>
    <definedName name="__123Graph_CDIAGRAM5" localSheetId="23" hidden="1">[1]Uke!#REF!</definedName>
    <definedName name="__123Graph_CDIAGRAM5" localSheetId="25" hidden="1">[3]Uke!#REF!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2" hidden="1">Uke!#REF!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[1]Uke!#REF!</definedName>
    <definedName name="__123Graph_CDIAGRAM5" localSheetId="6" hidden="1">U!#REF!</definedName>
    <definedName name="__123Graph_CDIAGRAM5" localSheetId="35" hidden="1">Uke!#REF!</definedName>
    <definedName name="__123Graph_CDIAGRAM5" localSheetId="34" hidden="1">Uke!#REF!</definedName>
    <definedName name="__123Graph_CDIAGRAM5" localSheetId="32" hidden="1">Uke!#REF!</definedName>
    <definedName name="__123Graph_CDIAGRAM5" localSheetId="33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7" hidden="1">Uke!#REF!</definedName>
    <definedName name="__123Graph_XDIAGRAM1" localSheetId="29" hidden="1">Uke!#REF!</definedName>
    <definedName name="__123Graph_XDIAGRAM1" localSheetId="30" hidden="1">[1]Uke!#REF!</definedName>
    <definedName name="__123Graph_XDIAGRAM1" localSheetId="7" hidden="1">[2]Uke!#REF!</definedName>
    <definedName name="__123Graph_XDIAGRAM1" localSheetId="22" hidden="1">Uke!#REF!</definedName>
    <definedName name="__123Graph_XDIAGRAM1" localSheetId="23" hidden="1">[1]Uke!#REF!</definedName>
    <definedName name="__123Graph_XDIAGRAM1" localSheetId="25" hidden="1">[3]Uke!#REF!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2" hidden="1">Uke!#REF!</definedName>
    <definedName name="__123Graph_XDIAGRAM1" localSheetId="10" hidden="1">Uke!#REF!</definedName>
    <definedName name="__123Graph_XDIAGRAM1" localSheetId="14" hidden="1">Uke!#REF!</definedName>
    <definedName name="__123Graph_XDIAGRAM1" localSheetId="18" hidden="1">Uke!#REF!</definedName>
    <definedName name="__123Graph_XDIAGRAM1" localSheetId="19" hidden="1">[1]Uke!#REF!</definedName>
    <definedName name="__123Graph_XDIAGRAM1" localSheetId="6" hidden="1">U!#REF!</definedName>
    <definedName name="__123Graph_XDIAGRAM1" localSheetId="35" hidden="1">Uke!#REF!</definedName>
    <definedName name="__123Graph_XDIAGRAM1" localSheetId="33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7" hidden="1">Uke!#REF!</definedName>
    <definedName name="__123Graph_XDIAGRAM2" localSheetId="29" hidden="1">Uke!#REF!</definedName>
    <definedName name="__123Graph_XDIAGRAM2" localSheetId="30" hidden="1">[1]Uke!#REF!</definedName>
    <definedName name="__123Graph_XDIAGRAM2" localSheetId="7" hidden="1">[2]Uke!#REF!</definedName>
    <definedName name="__123Graph_XDIAGRAM2" localSheetId="22" hidden="1">Uke!#REF!</definedName>
    <definedName name="__123Graph_XDIAGRAM2" localSheetId="23" hidden="1">[1]Uke!#REF!</definedName>
    <definedName name="__123Graph_XDIAGRAM2" localSheetId="25" hidden="1">[3]Uke!#REF!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2" hidden="1">Uke!#REF!</definedName>
    <definedName name="__123Graph_XDIAGRAM2" localSheetId="10" hidden="1">Uke!#REF!</definedName>
    <definedName name="__123Graph_XDIAGRAM2" localSheetId="14" hidden="1">Uke!#REF!</definedName>
    <definedName name="__123Graph_XDIAGRAM2" localSheetId="18" hidden="1">Uke!#REF!</definedName>
    <definedName name="__123Graph_XDIAGRAM2" localSheetId="19" hidden="1">[1]Uke!#REF!</definedName>
    <definedName name="__123Graph_XDIAGRAM2" localSheetId="6" hidden="1">U!#REF!</definedName>
    <definedName name="__123Graph_XDIAGRAM2" localSheetId="35" hidden="1">Uke!#REF!</definedName>
    <definedName name="__123Graph_XDIAGRAM2" localSheetId="33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7" hidden="1">Uke!#REF!</definedName>
    <definedName name="__123Graph_XDIAGRAM3" localSheetId="29" hidden="1">Uke!#REF!</definedName>
    <definedName name="__123Graph_XDIAGRAM3" localSheetId="30" hidden="1">[1]Uke!#REF!</definedName>
    <definedName name="__123Graph_XDIAGRAM3" localSheetId="7" hidden="1">[2]Uke!#REF!</definedName>
    <definedName name="__123Graph_XDIAGRAM3" localSheetId="22" hidden="1">Uke!#REF!</definedName>
    <definedName name="__123Graph_XDIAGRAM3" localSheetId="23" hidden="1">[1]Uke!#REF!</definedName>
    <definedName name="__123Graph_XDIAGRAM3" localSheetId="25" hidden="1">[3]Uke!#REF!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2" hidden="1">Uke!#REF!</definedName>
    <definedName name="__123Graph_XDIAGRAM3" localSheetId="10" hidden="1">Uke!#REF!</definedName>
    <definedName name="__123Graph_XDIAGRAM3" localSheetId="14" hidden="1">Uke!#REF!</definedName>
    <definedName name="__123Graph_XDIAGRAM3" localSheetId="18" hidden="1">Uke!#REF!</definedName>
    <definedName name="__123Graph_XDIAGRAM3" localSheetId="19" hidden="1">[1]Uke!#REF!</definedName>
    <definedName name="__123Graph_XDIAGRAM3" localSheetId="6" hidden="1">U!#REF!</definedName>
    <definedName name="__123Graph_XDIAGRAM3" localSheetId="35" hidden="1">Uke!#REF!</definedName>
    <definedName name="__123Graph_XDIAGRAM3" localSheetId="33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7" hidden="1">Uke!#REF!</definedName>
    <definedName name="__123Graph_XDIAGRAM4" localSheetId="29" hidden="1">Uke!#REF!</definedName>
    <definedName name="__123Graph_XDIAGRAM4" localSheetId="30" hidden="1">[1]Uke!#REF!</definedName>
    <definedName name="__123Graph_XDIAGRAM4" localSheetId="7" hidden="1">[2]Uke!#REF!</definedName>
    <definedName name="__123Graph_XDIAGRAM4" localSheetId="22" hidden="1">Uke!#REF!</definedName>
    <definedName name="__123Graph_XDIAGRAM4" localSheetId="23" hidden="1">[1]Uke!#REF!</definedName>
    <definedName name="__123Graph_XDIAGRAM4" localSheetId="25" hidden="1">[3]Uke!#REF!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2" hidden="1">Uke!#REF!</definedName>
    <definedName name="__123Graph_XDIAGRAM4" localSheetId="10" hidden="1">Uke!#REF!</definedName>
    <definedName name="__123Graph_XDIAGRAM4" localSheetId="14" hidden="1">Uke!#REF!</definedName>
    <definedName name="__123Graph_XDIAGRAM4" localSheetId="18" hidden="1">Uke!#REF!</definedName>
    <definedName name="__123Graph_XDIAGRAM4" localSheetId="19" hidden="1">[1]Uke!#REF!</definedName>
    <definedName name="__123Graph_XDIAGRAM4" localSheetId="6" hidden="1">U!#REF!</definedName>
    <definedName name="__123Graph_XDIAGRAM4" localSheetId="35" hidden="1">Uke!#REF!</definedName>
    <definedName name="__123Graph_XDIAGRAM4" localSheetId="33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7" hidden="1">Uke!#REF!</definedName>
    <definedName name="__123Graph_XDIAGRAM5" localSheetId="29" hidden="1">Uke!#REF!</definedName>
    <definedName name="__123Graph_XDIAGRAM5" localSheetId="30" hidden="1">[1]Uke!#REF!</definedName>
    <definedName name="__123Graph_XDIAGRAM5" localSheetId="7" hidden="1">[2]Uke!#REF!</definedName>
    <definedName name="__123Graph_XDIAGRAM5" localSheetId="22" hidden="1">Uke!#REF!</definedName>
    <definedName name="__123Graph_XDIAGRAM5" localSheetId="23" hidden="1">[1]Uke!#REF!</definedName>
    <definedName name="__123Graph_XDIAGRAM5" localSheetId="25" hidden="1">[3]Uke!#REF!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2" hidden="1">Uke!#REF!</definedName>
    <definedName name="__123Graph_XDIAGRAM5" localSheetId="10" hidden="1">Uke!#REF!</definedName>
    <definedName name="__123Graph_XDIAGRAM5" localSheetId="14" hidden="1">Uke!#REF!</definedName>
    <definedName name="__123Graph_XDIAGRAM5" localSheetId="18" hidden="1">Uke!#REF!</definedName>
    <definedName name="__123Graph_XDIAGRAM5" localSheetId="19" hidden="1">[1]Uke!#REF!</definedName>
    <definedName name="__123Graph_XDIAGRAM5" localSheetId="6" hidden="1">U!#REF!</definedName>
    <definedName name="__123Graph_XDIAGRAM5" localSheetId="35" hidden="1">Uke!#REF!</definedName>
    <definedName name="__123Graph_XDIAGRAM5" localSheetId="33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7" hidden="1">Uke!#REF!</definedName>
    <definedName name="a" localSheetId="29" hidden="1">Uke!#REF!</definedName>
    <definedName name="a" localSheetId="30" hidden="1">[1]Uke!#REF!</definedName>
    <definedName name="a" localSheetId="7" hidden="1">[2]Uke!#REF!</definedName>
    <definedName name="a" localSheetId="22" hidden="1">Uke!#REF!</definedName>
    <definedName name="a" localSheetId="23" hidden="1">[1]Uke!#REF!</definedName>
    <definedName name="a" localSheetId="25" hidden="1">[3]Uke!#REF!</definedName>
    <definedName name="a" localSheetId="4" hidden="1">Uke!#REF!</definedName>
    <definedName name="a" localSheetId="12" hidden="1">Uke!#REF!</definedName>
    <definedName name="a" localSheetId="10" hidden="1">Uke!#REF!</definedName>
    <definedName name="a" localSheetId="14" hidden="1">Uke!#REF!</definedName>
    <definedName name="a" localSheetId="18" hidden="1">Uke!#REF!</definedName>
    <definedName name="a" localSheetId="19" hidden="1">[1]Uke!#REF!</definedName>
    <definedName name="a" localSheetId="6" hidden="1">U!#REF!</definedName>
    <definedName name="a" localSheetId="35" hidden="1">Uke!#REF!</definedName>
    <definedName name="a" localSheetId="33" hidden="1">Uke!#REF!</definedName>
    <definedName name="a" localSheetId="2" hidden="1">Uke!#REF!</definedName>
    <definedName name="a" hidden="1">Uke!#REF!</definedName>
    <definedName name="Ark1">'Ark1'!$A$1:$AH$2916</definedName>
    <definedName name="Ark2" localSheetId="30">#REF!</definedName>
    <definedName name="Ark2" localSheetId="23">#REF!</definedName>
    <definedName name="Ark2" localSheetId="25">#REF!</definedName>
    <definedName name="Ark2" localSheetId="19">#REF!</definedName>
    <definedName name="Ark2">'Ark2'!$A$1:$P$22</definedName>
    <definedName name="asdadsa" localSheetId="16" hidden="1">[4]Uke!#REF!</definedName>
    <definedName name="asdadsa" localSheetId="37" hidden="1">[4]Uke!#REF!</definedName>
    <definedName name="asdadsa" localSheetId="29" hidden="1">[4]Uke!#REF!</definedName>
    <definedName name="asdadsa" localSheetId="30" hidden="1">[4]Uke!#REF!</definedName>
    <definedName name="asdadsa" localSheetId="7" hidden="1">[4]Uke!#REF!</definedName>
    <definedName name="asdadsa" localSheetId="22" hidden="1">[4]Uke!#REF!</definedName>
    <definedName name="asdadsa" localSheetId="23" hidden="1">[4]Uke!#REF!</definedName>
    <definedName name="asdadsa" localSheetId="25" hidden="1">[4]Uke!#REF!</definedName>
    <definedName name="asdadsa" localSheetId="4" hidden="1">[4]Uke!#REF!</definedName>
    <definedName name="asdadsa" localSheetId="12" hidden="1">[4]Uke!#REF!</definedName>
    <definedName name="asdadsa" localSheetId="10" hidden="1">[4]Uke!#REF!</definedName>
    <definedName name="asdadsa" localSheetId="14" hidden="1">[4]Uke!#REF!</definedName>
    <definedName name="asdadsa" localSheetId="18" hidden="1">[4]Uke!#REF!</definedName>
    <definedName name="asdadsa" localSheetId="19" hidden="1">[4]Uke!#REF!</definedName>
    <definedName name="asdadsa" localSheetId="6" hidden="1">[4]Uke!#REF!</definedName>
    <definedName name="asdadsa" localSheetId="35" hidden="1">[4]Uke!#REF!</definedName>
    <definedName name="asdadsa" localSheetId="33" hidden="1">[4]Uke!#REF!</definedName>
    <definedName name="asdadsa" localSheetId="2" hidden="1">[4]Uke!#REF!</definedName>
    <definedName name="asdadsa" hidden="1">[4]Uke!#REF!</definedName>
    <definedName name="BBB" localSheetId="16" hidden="1">Uke!#REF!</definedName>
    <definedName name="BBB" localSheetId="37" hidden="1">Uke!#REF!</definedName>
    <definedName name="BBB" localSheetId="29" hidden="1">Uke!#REF!</definedName>
    <definedName name="BBB" localSheetId="30" hidden="1">[1]Uke!#REF!</definedName>
    <definedName name="BBB" localSheetId="28" hidden="1">Uke!#REF!</definedName>
    <definedName name="BBB" localSheetId="36" hidden="1">Uke!#REF!</definedName>
    <definedName name="BBB" localSheetId="7" hidden="1">[2]Uke!#REF!</definedName>
    <definedName name="BBB" localSheetId="22" hidden="1">Uke!#REF!</definedName>
    <definedName name="BBB" localSheetId="23" hidden="1">[1]Uke!#REF!</definedName>
    <definedName name="BBB" localSheetId="25" hidden="1">[3]Uke!#REF!</definedName>
    <definedName name="BBB" localSheetId="4" hidden="1">Uke!#REF!</definedName>
    <definedName name="BBB" localSheetId="12" hidden="1">Uke!#REF!</definedName>
    <definedName name="BBB" localSheetId="10" hidden="1">Uke!#REF!</definedName>
    <definedName name="BBB" localSheetId="14" hidden="1">Uke!#REF!</definedName>
    <definedName name="BBB" localSheetId="18" hidden="1">Uke!#REF!</definedName>
    <definedName name="BBB" localSheetId="19" hidden="1">[1]Uke!#REF!</definedName>
    <definedName name="BBB" localSheetId="6" hidden="1">U!#REF!</definedName>
    <definedName name="BBB" localSheetId="35" hidden="1">Uke!#REF!</definedName>
    <definedName name="BBB" localSheetId="32" hidden="1">Uke!#REF!</definedName>
    <definedName name="BBB" localSheetId="33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7" hidden="1">Uke!#REF!</definedName>
    <definedName name="BNM" localSheetId="29" hidden="1">Uke!#REF!</definedName>
    <definedName name="BNM" localSheetId="30" hidden="1">[1]Uke!#REF!</definedName>
    <definedName name="BNM" localSheetId="7" hidden="1">[2]Uke!#REF!</definedName>
    <definedName name="BNM" localSheetId="22" hidden="1">Uke!#REF!</definedName>
    <definedName name="BNM" localSheetId="23" hidden="1">[1]Uke!#REF!</definedName>
    <definedName name="BNM" localSheetId="25" hidden="1">[3]Uke!#REF!</definedName>
    <definedName name="BNM" localSheetId="4" hidden="1">Uke!#REF!</definedName>
    <definedName name="BNM" localSheetId="12" hidden="1">Uke!#REF!</definedName>
    <definedName name="BNM" localSheetId="10" hidden="1">Uke!#REF!</definedName>
    <definedName name="BNM" localSheetId="14" hidden="1">Uke!#REF!</definedName>
    <definedName name="BNM" localSheetId="18" hidden="1">Uke!#REF!</definedName>
    <definedName name="BNM" localSheetId="19" hidden="1">[1]Uke!#REF!</definedName>
    <definedName name="BNM" localSheetId="6" hidden="1">U!#REF!</definedName>
    <definedName name="BNM" localSheetId="35" hidden="1">Uke!#REF!</definedName>
    <definedName name="BNM" localSheetId="33" hidden="1">Uke!#REF!</definedName>
    <definedName name="BNM" localSheetId="2" hidden="1">Uke!#REF!</definedName>
    <definedName name="BNM" hidden="1">Uke!#REF!</definedName>
    <definedName name="bvnbvnbvn" localSheetId="16" hidden="1">[4]Uke!#REF!</definedName>
    <definedName name="bvnbvnbvn" localSheetId="37" hidden="1">[4]Uke!#REF!</definedName>
    <definedName name="bvnbvnbvn" localSheetId="29" hidden="1">[4]Uke!#REF!</definedName>
    <definedName name="bvnbvnbvn" localSheetId="30" hidden="1">[4]Uke!#REF!</definedName>
    <definedName name="bvnbvnbvn" localSheetId="7" hidden="1">[4]Uke!#REF!</definedName>
    <definedName name="bvnbvnbvn" localSheetId="22" hidden="1">[4]Uke!#REF!</definedName>
    <definedName name="bvnbvnbvn" localSheetId="23" hidden="1">[4]Uke!#REF!</definedName>
    <definedName name="bvnbvnbvn" localSheetId="25" hidden="1">[4]Uke!#REF!</definedName>
    <definedName name="bvnbvnbvn" localSheetId="4" hidden="1">[4]Uke!#REF!</definedName>
    <definedName name="bvnbvnbvn" localSheetId="12" hidden="1">[4]Uke!#REF!</definedName>
    <definedName name="bvnbvnbvn" localSheetId="10" hidden="1">[4]Uke!#REF!</definedName>
    <definedName name="bvnbvnbvn" localSheetId="14" hidden="1">[4]Uke!#REF!</definedName>
    <definedName name="bvnbvnbvn" localSheetId="18" hidden="1">[4]Uke!#REF!</definedName>
    <definedName name="bvnbvnbvn" localSheetId="19" hidden="1">[4]Uke!#REF!</definedName>
    <definedName name="bvnbvnbvn" localSheetId="6" hidden="1">[4]Uke!#REF!</definedName>
    <definedName name="bvnbvnbvn" localSheetId="35" hidden="1">[4]Uke!#REF!</definedName>
    <definedName name="bvnbvnbvn" localSheetId="33" hidden="1">[4]Uke!#REF!</definedName>
    <definedName name="bvnbvnbvn" localSheetId="2" hidden="1">[4]Uke!#REF!</definedName>
    <definedName name="bvnbvnbvn" hidden="1">[4]Uke!#REF!</definedName>
    <definedName name="cc" localSheetId="16" hidden="1">Uke!#REF!</definedName>
    <definedName name="cc" localSheetId="37" hidden="1">Uke!#REF!</definedName>
    <definedName name="cc" localSheetId="29" hidden="1">Uke!#REF!</definedName>
    <definedName name="cc" localSheetId="30" hidden="1">[1]Uke!#REF!</definedName>
    <definedName name="cc" localSheetId="7" hidden="1">[2]Uke!#REF!</definedName>
    <definedName name="cc" localSheetId="22" hidden="1">Uke!#REF!</definedName>
    <definedName name="cc" localSheetId="23" hidden="1">[1]Uke!#REF!</definedName>
    <definedName name="cc" localSheetId="25" hidden="1">[3]Uke!#REF!</definedName>
    <definedName name="cc" localSheetId="4" hidden="1">Uke!#REF!</definedName>
    <definedName name="cc" localSheetId="12" hidden="1">Uke!#REF!</definedName>
    <definedName name="cc" localSheetId="10" hidden="1">Uke!#REF!</definedName>
    <definedName name="cc" localSheetId="14" hidden="1">Uke!#REF!</definedName>
    <definedName name="cc" localSheetId="18" hidden="1">Uke!#REF!</definedName>
    <definedName name="cc" localSheetId="19" hidden="1">[1]Uke!#REF!</definedName>
    <definedName name="cc" localSheetId="6" hidden="1">U!#REF!</definedName>
    <definedName name="cc" localSheetId="35" hidden="1">Uke!#REF!</definedName>
    <definedName name="cc" localSheetId="33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7" hidden="1">Uke!#REF!</definedName>
    <definedName name="CFE" localSheetId="29" hidden="1">Uke!#REF!</definedName>
    <definedName name="CFE" localSheetId="30" hidden="1">[1]Uke!#REF!</definedName>
    <definedName name="CFE" localSheetId="36" hidden="1">Uke!#REF!</definedName>
    <definedName name="CFE" localSheetId="7" hidden="1">[2]Uke!#REF!</definedName>
    <definedName name="CFE" localSheetId="22" hidden="1">Uke!#REF!</definedName>
    <definedName name="CFE" localSheetId="23" hidden="1">[1]Uke!#REF!</definedName>
    <definedName name="CFE" localSheetId="25" hidden="1">[3]Uke!#REF!</definedName>
    <definedName name="CFE" localSheetId="4" hidden="1">Uke!#REF!</definedName>
    <definedName name="CFE" localSheetId="12" hidden="1">Uke!#REF!</definedName>
    <definedName name="CFE" localSheetId="10" hidden="1">Uke!#REF!</definedName>
    <definedName name="CFE" localSheetId="14" hidden="1">Uke!#REF!</definedName>
    <definedName name="CFE" localSheetId="18" hidden="1">Uke!#REF!</definedName>
    <definedName name="CFE" localSheetId="19" hidden="1">[1]Uke!#REF!</definedName>
    <definedName name="CFE" localSheetId="6" hidden="1">U!#REF!</definedName>
    <definedName name="CFE" localSheetId="35" hidden="1">Uke!#REF!</definedName>
    <definedName name="CFE" localSheetId="32" hidden="1">Uke!#REF!</definedName>
    <definedName name="CFE" localSheetId="33" hidden="1">Uke!#REF!</definedName>
    <definedName name="CFE" localSheetId="2" hidden="1">Uke!#REF!</definedName>
    <definedName name="CFE" hidden="1">Uke!#REF!</definedName>
    <definedName name="cvxvcxvc" localSheetId="16" hidden="1">[4]Uke!#REF!</definedName>
    <definedName name="cvxvcxvc" localSheetId="37" hidden="1">[4]Uke!#REF!</definedName>
    <definedName name="cvxvcxvc" localSheetId="29" hidden="1">[4]Uke!#REF!</definedName>
    <definedName name="cvxvcxvc" localSheetId="30" hidden="1">[4]Uke!#REF!</definedName>
    <definedName name="cvxvcxvc" localSheetId="7" hidden="1">[4]Uke!#REF!</definedName>
    <definedName name="cvxvcxvc" localSheetId="22" hidden="1">[4]Uke!#REF!</definedName>
    <definedName name="cvxvcxvc" localSheetId="23" hidden="1">[4]Uke!#REF!</definedName>
    <definedName name="cvxvcxvc" localSheetId="25" hidden="1">[4]Uke!#REF!</definedName>
    <definedName name="cvxvcxvc" localSheetId="4" hidden="1">[4]Uke!#REF!</definedName>
    <definedName name="cvxvcxvc" localSheetId="12" hidden="1">[4]Uke!#REF!</definedName>
    <definedName name="cvxvcxvc" localSheetId="10" hidden="1">[4]Uke!#REF!</definedName>
    <definedName name="cvxvcxvc" localSheetId="14" hidden="1">[4]Uke!#REF!</definedName>
    <definedName name="cvxvcxvc" localSheetId="18" hidden="1">[4]Uke!#REF!</definedName>
    <definedName name="cvxvcxvc" localSheetId="19" hidden="1">[4]Uke!#REF!</definedName>
    <definedName name="cvxvcxvc" localSheetId="6" hidden="1">[4]Uke!#REF!</definedName>
    <definedName name="cvxvcxvc" localSheetId="35" hidden="1">[4]Uke!#REF!</definedName>
    <definedName name="cvxvcxvc" localSheetId="33" hidden="1">[4]Uke!#REF!</definedName>
    <definedName name="cvxvcxvc" localSheetId="2" hidden="1">[4]Uke!#REF!</definedName>
    <definedName name="cvxvcxvc" hidden="1">[4]Uke!#REF!</definedName>
    <definedName name="d" localSheetId="16" hidden="1">Uke!#REF!</definedName>
    <definedName name="d" localSheetId="37" hidden="1">Uke!#REF!</definedName>
    <definedName name="d" localSheetId="29" hidden="1">Uke!#REF!</definedName>
    <definedName name="d" localSheetId="30" hidden="1">[1]Uke!#REF!</definedName>
    <definedName name="d" localSheetId="7" hidden="1">[2]Uke!#REF!</definedName>
    <definedName name="d" localSheetId="22" hidden="1">Uke!#REF!</definedName>
    <definedName name="d" localSheetId="23" hidden="1">[1]Uke!#REF!</definedName>
    <definedName name="d" localSheetId="25" hidden="1">[3]Uke!#REF!</definedName>
    <definedName name="d" localSheetId="4" hidden="1">Uke!#REF!</definedName>
    <definedName name="d" localSheetId="12" hidden="1">Uke!#REF!</definedName>
    <definedName name="d" localSheetId="10" hidden="1">Uke!#REF!</definedName>
    <definedName name="d" localSheetId="14" hidden="1">Uke!#REF!</definedName>
    <definedName name="d" localSheetId="18" hidden="1">Uke!#REF!</definedName>
    <definedName name="d" localSheetId="19" hidden="1">[1]Uke!#REF!</definedName>
    <definedName name="d" localSheetId="6" hidden="1">U!#REF!</definedName>
    <definedName name="d" localSheetId="35" hidden="1">Uke!#REF!</definedName>
    <definedName name="d" localSheetId="33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7" hidden="1">Uke!#REF!</definedName>
    <definedName name="DDD" localSheetId="29" hidden="1">Uke!#REF!</definedName>
    <definedName name="DDD" localSheetId="30" hidden="1">[1]Uke!#REF!</definedName>
    <definedName name="DDD" localSheetId="28" hidden="1">Uke!#REF!</definedName>
    <definedName name="DDD" localSheetId="36" hidden="1">Uke!#REF!</definedName>
    <definedName name="DDD" localSheetId="7" hidden="1">[2]Uke!#REF!</definedName>
    <definedName name="DDD" localSheetId="22" hidden="1">Uke!#REF!</definedName>
    <definedName name="DDD" localSheetId="21" hidden="1">Uke!#REF!</definedName>
    <definedName name="DDD" localSheetId="23" hidden="1">[1]Uke!#REF!</definedName>
    <definedName name="DDD" localSheetId="25" hidden="1">[3]Uke!#REF!</definedName>
    <definedName name="DDD" localSheetId="4" hidden="1">Uke!#REF!</definedName>
    <definedName name="DDD" localSheetId="12" hidden="1">Uke!#REF!</definedName>
    <definedName name="DDD" localSheetId="10" hidden="1">Uke!#REF!</definedName>
    <definedName name="DDD" localSheetId="14" hidden="1">Uke!#REF!</definedName>
    <definedName name="DDD" localSheetId="18" hidden="1">Uke!#REF!</definedName>
    <definedName name="DDD" localSheetId="17" hidden="1">Uke!#REF!</definedName>
    <definedName name="DDD" localSheetId="19" hidden="1">[1]Uke!#REF!</definedName>
    <definedName name="DDD" localSheetId="6" hidden="1">U!#REF!</definedName>
    <definedName name="DDD" localSheetId="35" hidden="1">Uke!#REF!</definedName>
    <definedName name="DDD" localSheetId="34" hidden="1">Uke!#REF!</definedName>
    <definedName name="DDD" localSheetId="32" hidden="1">Uke!#REF!</definedName>
    <definedName name="DDD" localSheetId="33" hidden="1">Uke!#REF!</definedName>
    <definedName name="DDD" localSheetId="2" hidden="1">Uke!#REF!</definedName>
    <definedName name="DDD" hidden="1">Uke!#REF!</definedName>
    <definedName name="dfd" localSheetId="16" hidden="1">[4]Uke!#REF!</definedName>
    <definedName name="dfd" localSheetId="37" hidden="1">[4]Uke!#REF!</definedName>
    <definedName name="dfd" localSheetId="29" hidden="1">[4]Uke!#REF!</definedName>
    <definedName name="dfd" localSheetId="30" hidden="1">[4]Uke!#REF!</definedName>
    <definedName name="dfd" localSheetId="7" hidden="1">[4]Uke!#REF!</definedName>
    <definedName name="dfd" localSheetId="22" hidden="1">[4]Uke!#REF!</definedName>
    <definedName name="dfd" localSheetId="23" hidden="1">[4]Uke!#REF!</definedName>
    <definedName name="dfd" localSheetId="25" hidden="1">[4]Uke!#REF!</definedName>
    <definedName name="dfd" localSheetId="4" hidden="1">[4]Uke!#REF!</definedName>
    <definedName name="dfd" localSheetId="12" hidden="1">[4]Uke!#REF!</definedName>
    <definedName name="dfd" localSheetId="10" hidden="1">[4]Uke!#REF!</definedName>
    <definedName name="dfd" localSheetId="14" hidden="1">[4]Uke!#REF!</definedName>
    <definedName name="dfd" localSheetId="18" hidden="1">[4]Uke!#REF!</definedName>
    <definedName name="dfd" localSheetId="19" hidden="1">[4]Uke!#REF!</definedName>
    <definedName name="dfd" localSheetId="6" hidden="1">[4]Uke!#REF!</definedName>
    <definedName name="dfd" localSheetId="35" hidden="1">[4]Uke!#REF!</definedName>
    <definedName name="dfd" localSheetId="33" hidden="1">[4]Uke!#REF!</definedName>
    <definedName name="dfd" localSheetId="2" hidden="1">[4]Uke!#REF!</definedName>
    <definedName name="dfd" hidden="1">[4]Uke!#REF!</definedName>
    <definedName name="EEE" localSheetId="16" hidden="1">Uke!#REF!</definedName>
    <definedName name="EEE" localSheetId="37" hidden="1">Uke!#REF!</definedName>
    <definedName name="EEE" localSheetId="29" hidden="1">Uke!#REF!</definedName>
    <definedName name="EEE" localSheetId="30" hidden="1">[1]Uke!#REF!</definedName>
    <definedName name="EEE" localSheetId="28" hidden="1">Uke!#REF!</definedName>
    <definedName name="EEE" localSheetId="36" hidden="1">Uke!#REF!</definedName>
    <definedName name="EEE" localSheetId="7" hidden="1">[2]Uke!#REF!</definedName>
    <definedName name="EEE" localSheetId="22" hidden="1">Uke!#REF!</definedName>
    <definedName name="EEE" localSheetId="23" hidden="1">[1]Uke!#REF!</definedName>
    <definedName name="EEE" localSheetId="25" hidden="1">[3]Uke!#REF!</definedName>
    <definedName name="EEE" localSheetId="4" hidden="1">Uke!#REF!</definedName>
    <definedName name="EEE" localSheetId="12" hidden="1">Uke!#REF!</definedName>
    <definedName name="EEE" localSheetId="10" hidden="1">Uke!#REF!</definedName>
    <definedName name="EEE" localSheetId="14" hidden="1">Uke!#REF!</definedName>
    <definedName name="EEE" localSheetId="18" hidden="1">Uke!#REF!</definedName>
    <definedName name="EEE" localSheetId="19" hidden="1">[1]Uke!#REF!</definedName>
    <definedName name="EEE" localSheetId="6" hidden="1">U!#REF!</definedName>
    <definedName name="EEE" localSheetId="35" hidden="1">Uke!#REF!</definedName>
    <definedName name="EEE" localSheetId="32" hidden="1">Uke!#REF!</definedName>
    <definedName name="EEE" localSheetId="33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7" hidden="1">Uke!#REF!</definedName>
    <definedName name="f" localSheetId="29" hidden="1">Uke!#REF!</definedName>
    <definedName name="f" localSheetId="30" hidden="1">[1]Uke!#REF!</definedName>
    <definedName name="f" localSheetId="7" hidden="1">[2]Uke!#REF!</definedName>
    <definedName name="f" localSheetId="22" hidden="1">Uke!#REF!</definedName>
    <definedName name="f" localSheetId="23" hidden="1">[1]Uke!#REF!</definedName>
    <definedName name="f" localSheetId="25" hidden="1">[3]Uke!#REF!</definedName>
    <definedName name="f" localSheetId="4" hidden="1">Uke!#REF!</definedName>
    <definedName name="f" localSheetId="12" hidden="1">Uke!#REF!</definedName>
    <definedName name="f" localSheetId="10" hidden="1">Uke!#REF!</definedName>
    <definedName name="f" localSheetId="14" hidden="1">Uke!#REF!</definedName>
    <definedName name="f" localSheetId="18" hidden="1">Uke!#REF!</definedName>
    <definedName name="f" localSheetId="19" hidden="1">[1]Uke!#REF!</definedName>
    <definedName name="f" localSheetId="6" hidden="1">U!#REF!</definedName>
    <definedName name="f" localSheetId="35" hidden="1">Uke!#REF!</definedName>
    <definedName name="f" localSheetId="33" hidden="1">Uke!#REF!</definedName>
    <definedName name="f" localSheetId="2" hidden="1">Uke!#REF!</definedName>
    <definedName name="f" hidden="1">Uke!#REF!</definedName>
    <definedName name="fdgfdg" localSheetId="16" hidden="1">[4]Uke!#REF!</definedName>
    <definedName name="fdgfdg" localSheetId="37" hidden="1">[4]Uke!#REF!</definedName>
    <definedName name="fdgfdg" localSheetId="29" hidden="1">[4]Uke!#REF!</definedName>
    <definedName name="fdgfdg" localSheetId="30" hidden="1">[4]Uke!#REF!</definedName>
    <definedName name="fdgfdg" localSheetId="7" hidden="1">[4]Uke!#REF!</definedName>
    <definedName name="fdgfdg" localSheetId="22" hidden="1">[4]Uke!#REF!</definedName>
    <definedName name="fdgfdg" localSheetId="23" hidden="1">[4]Uke!#REF!</definedName>
    <definedName name="fdgfdg" localSheetId="25" hidden="1">[4]Uke!#REF!</definedName>
    <definedName name="fdgfdg" localSheetId="4" hidden="1">[4]Uke!#REF!</definedName>
    <definedName name="fdgfdg" localSheetId="12" hidden="1">[4]Uke!#REF!</definedName>
    <definedName name="fdgfdg" localSheetId="10" hidden="1">[4]Uke!#REF!</definedName>
    <definedName name="fdgfdg" localSheetId="14" hidden="1">[4]Uke!#REF!</definedName>
    <definedName name="fdgfdg" localSheetId="18" hidden="1">[4]Uke!#REF!</definedName>
    <definedName name="fdgfdg" localSheetId="19" hidden="1">[4]Uke!#REF!</definedName>
    <definedName name="fdgfdg" localSheetId="6" hidden="1">[4]Uke!#REF!</definedName>
    <definedName name="fdgfdg" localSheetId="35" hidden="1">[4]Uke!#REF!</definedName>
    <definedName name="fdgfdg" localSheetId="33" hidden="1">[4]Uke!#REF!</definedName>
    <definedName name="fdgfdg" localSheetId="2" hidden="1">[4]Uke!#REF!</definedName>
    <definedName name="fdgfdg" hidden="1">[4]Uke!#REF!</definedName>
    <definedName name="FF" localSheetId="16" hidden="1">Uke!#REF!</definedName>
    <definedName name="FF" localSheetId="37" hidden="1">Uke!#REF!</definedName>
    <definedName name="FF" localSheetId="29" hidden="1">Uke!#REF!</definedName>
    <definedName name="FF" localSheetId="30" hidden="1">[1]Uke!#REF!</definedName>
    <definedName name="FF" localSheetId="7" hidden="1">[2]Uke!#REF!</definedName>
    <definedName name="FF" localSheetId="22" hidden="1">Uke!#REF!</definedName>
    <definedName name="FF" localSheetId="23" hidden="1">[1]Uke!#REF!</definedName>
    <definedName name="FF" localSheetId="25" hidden="1">[3]Uke!#REF!</definedName>
    <definedName name="FF" localSheetId="4" hidden="1">Uke!#REF!</definedName>
    <definedName name="FF" localSheetId="12" hidden="1">Uke!#REF!</definedName>
    <definedName name="FF" localSheetId="10" hidden="1">Uke!#REF!</definedName>
    <definedName name="FF" localSheetId="14" hidden="1">Uke!#REF!</definedName>
    <definedName name="FF" localSheetId="18" hidden="1">Uke!#REF!</definedName>
    <definedName name="FF" localSheetId="19" hidden="1">[1]Uke!#REF!</definedName>
    <definedName name="FF" localSheetId="6" hidden="1">U!#REF!</definedName>
    <definedName name="FF" localSheetId="35" hidden="1">Uke!#REF!</definedName>
    <definedName name="FF" localSheetId="33" hidden="1">Uke!#REF!</definedName>
    <definedName name="FF" localSheetId="2" hidden="1">Uke!#REF!</definedName>
    <definedName name="FF" hidden="1">Uke!#REF!</definedName>
    <definedName name="fff" localSheetId="16" hidden="1">[4]Uke!#REF!</definedName>
    <definedName name="fff" localSheetId="37" hidden="1">[4]Uke!#REF!</definedName>
    <definedName name="fff" localSheetId="29" hidden="1">[4]Uke!#REF!</definedName>
    <definedName name="fff" localSheetId="30" hidden="1">[4]Uke!#REF!</definedName>
    <definedName name="fff" localSheetId="7" hidden="1">[4]Uke!#REF!</definedName>
    <definedName name="fff" localSheetId="22" hidden="1">[4]Uke!#REF!</definedName>
    <definedName name="fff" localSheetId="23" hidden="1">[4]Uke!#REF!</definedName>
    <definedName name="fff" localSheetId="25" hidden="1">[4]Uke!#REF!</definedName>
    <definedName name="fff" localSheetId="4" hidden="1">[4]Uke!#REF!</definedName>
    <definedName name="fff" localSheetId="12" hidden="1">[4]Uke!#REF!</definedName>
    <definedName name="fff" localSheetId="10" hidden="1">[4]Uke!#REF!</definedName>
    <definedName name="fff" localSheetId="14" hidden="1">[4]Uke!#REF!</definedName>
    <definedName name="fff" localSheetId="18" hidden="1">[4]Uke!#REF!</definedName>
    <definedName name="fff" localSheetId="19" hidden="1">[4]Uke!#REF!</definedName>
    <definedName name="fff" localSheetId="6" hidden="1">[4]Uke!#REF!</definedName>
    <definedName name="fff" localSheetId="35" hidden="1">[4]Uke!#REF!</definedName>
    <definedName name="fff" localSheetId="33" hidden="1">[4]Uke!#REF!</definedName>
    <definedName name="fff" localSheetId="2" hidden="1">[4]Uke!#REF!</definedName>
    <definedName name="fff" hidden="1">[4]Uke!#REF!</definedName>
    <definedName name="fgfhg" localSheetId="16" hidden="1">[1]Uke!#REF!</definedName>
    <definedName name="fgfhg" localSheetId="37" hidden="1">[1]Uke!#REF!</definedName>
    <definedName name="fgfhg" localSheetId="29" hidden="1">[1]Uke!#REF!</definedName>
    <definedName name="fgfhg" localSheetId="30" hidden="1">[1]Uke!#REF!</definedName>
    <definedName name="fgfhg" localSheetId="7" hidden="1">[1]Uke!#REF!</definedName>
    <definedName name="fgfhg" localSheetId="22" hidden="1">[1]Uke!#REF!</definedName>
    <definedName name="fgfhg" localSheetId="23" hidden="1">[1]Uke!#REF!</definedName>
    <definedName name="fgfhg" localSheetId="25" hidden="1">[3]Uke!#REF!</definedName>
    <definedName name="fgfhg" localSheetId="4" hidden="1">[1]Uke!#REF!</definedName>
    <definedName name="fgfhg" localSheetId="12" hidden="1">[1]Uke!#REF!</definedName>
    <definedName name="fgfhg" localSheetId="10" hidden="1">[1]Uke!#REF!</definedName>
    <definedName name="fgfhg" localSheetId="14" hidden="1">[1]Uke!#REF!</definedName>
    <definedName name="fgfhg" localSheetId="18" hidden="1">[1]Uke!#REF!</definedName>
    <definedName name="fgfhg" localSheetId="19" hidden="1">[1]Uke!#REF!</definedName>
    <definedName name="fgfhg" localSheetId="6" hidden="1">[1]Uke!#REF!</definedName>
    <definedName name="fgfhg" localSheetId="35" hidden="1">[1]Uke!#REF!</definedName>
    <definedName name="fgfhg" localSheetId="33" hidden="1">[1]Uke!#REF!</definedName>
    <definedName name="fgfhg" localSheetId="2" hidden="1">[1]Uke!#REF!</definedName>
    <definedName name="fgfhg" hidden="1">[1]Uke!#REF!</definedName>
    <definedName name="fhgfhgfhg" localSheetId="16" hidden="1">[4]Uke!#REF!</definedName>
    <definedName name="fhgfhgfhg" localSheetId="37" hidden="1">[4]Uke!#REF!</definedName>
    <definedName name="fhgfhgfhg" localSheetId="29" hidden="1">[4]Uke!#REF!</definedName>
    <definedName name="fhgfhgfhg" localSheetId="30" hidden="1">[4]Uke!#REF!</definedName>
    <definedName name="fhgfhgfhg" localSheetId="7" hidden="1">[4]Uke!#REF!</definedName>
    <definedName name="fhgfhgfhg" localSheetId="22" hidden="1">[4]Uke!#REF!</definedName>
    <definedName name="fhgfhgfhg" localSheetId="23" hidden="1">[4]Uke!#REF!</definedName>
    <definedName name="fhgfhgfhg" localSheetId="25" hidden="1">[4]Uke!#REF!</definedName>
    <definedName name="fhgfhgfhg" localSheetId="4" hidden="1">[4]Uke!#REF!</definedName>
    <definedName name="fhgfhgfhg" localSheetId="12" hidden="1">[4]Uke!#REF!</definedName>
    <definedName name="fhgfhgfhg" localSheetId="10" hidden="1">[4]Uke!#REF!</definedName>
    <definedName name="fhgfhgfhg" localSheetId="14" hidden="1">[4]Uke!#REF!</definedName>
    <definedName name="fhgfhgfhg" localSheetId="18" hidden="1">[4]Uke!#REF!</definedName>
    <definedName name="fhgfhgfhg" localSheetId="19" hidden="1">[4]Uke!#REF!</definedName>
    <definedName name="fhgfhgfhg" localSheetId="6" hidden="1">[4]Uke!#REF!</definedName>
    <definedName name="fhgfhgfhg" localSheetId="35" hidden="1">[4]Uke!#REF!</definedName>
    <definedName name="fhgfhgfhg" localSheetId="33" hidden="1">[4]Uke!#REF!</definedName>
    <definedName name="fhgfhgfhg" localSheetId="2" hidden="1">[4]Uke!#REF!</definedName>
    <definedName name="fhgfhgfhg" hidden="1">[4]Uke!#REF!</definedName>
    <definedName name="GGG" localSheetId="16" hidden="1">Uke!#REF!</definedName>
    <definedName name="GGG" localSheetId="37" hidden="1">Uke!#REF!</definedName>
    <definedName name="GGG" localSheetId="29" hidden="1">Uke!#REF!</definedName>
    <definedName name="GGG" localSheetId="30" hidden="1">[1]Uke!#REF!</definedName>
    <definedName name="GGG" localSheetId="28" hidden="1">Uke!#REF!</definedName>
    <definedName name="GGG" localSheetId="36" hidden="1">Uke!#REF!</definedName>
    <definedName name="GGG" localSheetId="7" hidden="1">[2]Uke!#REF!</definedName>
    <definedName name="GGG" localSheetId="22" hidden="1">Uke!#REF!</definedName>
    <definedName name="GGG" localSheetId="23" hidden="1">[1]Uke!#REF!</definedName>
    <definedName name="GGG" localSheetId="25" hidden="1">[3]Uke!#REF!</definedName>
    <definedName name="GGG" localSheetId="4" hidden="1">Uke!#REF!</definedName>
    <definedName name="GGG" localSheetId="12" hidden="1">Uke!#REF!</definedName>
    <definedName name="GGG" localSheetId="10" hidden="1">Uke!#REF!</definedName>
    <definedName name="GGG" localSheetId="14" hidden="1">Uke!#REF!</definedName>
    <definedName name="GGG" localSheetId="18" hidden="1">Uke!#REF!</definedName>
    <definedName name="GGG" localSheetId="19" hidden="1">[1]Uke!#REF!</definedName>
    <definedName name="GGG" localSheetId="6" hidden="1">U!#REF!</definedName>
    <definedName name="GGG" localSheetId="35" hidden="1">Uke!#REF!</definedName>
    <definedName name="GGG" localSheetId="32" hidden="1">Uke!#REF!</definedName>
    <definedName name="GGG" localSheetId="33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7" hidden="1">Uke!#REF!</definedName>
    <definedName name="GH" localSheetId="29" hidden="1">Uke!#REF!</definedName>
    <definedName name="GH" localSheetId="30" hidden="1">[1]Uke!#REF!</definedName>
    <definedName name="GH" localSheetId="7" hidden="1">[2]Uke!#REF!</definedName>
    <definedName name="GH" localSheetId="22" hidden="1">Uke!#REF!</definedName>
    <definedName name="GH" localSheetId="23" hidden="1">[1]Uke!#REF!</definedName>
    <definedName name="GH" localSheetId="25" hidden="1">[3]Uke!#REF!</definedName>
    <definedName name="GH" localSheetId="4" hidden="1">Uke!#REF!</definedName>
    <definedName name="GH" localSheetId="12" hidden="1">Uke!#REF!</definedName>
    <definedName name="GH" localSheetId="10" hidden="1">Uke!#REF!</definedName>
    <definedName name="GH" localSheetId="14" hidden="1">Uke!#REF!</definedName>
    <definedName name="GH" localSheetId="18" hidden="1">Uke!#REF!</definedName>
    <definedName name="GH" localSheetId="19" hidden="1">[1]Uke!#REF!</definedName>
    <definedName name="GH" localSheetId="6" hidden="1">U!#REF!</definedName>
    <definedName name="GH" localSheetId="35" hidden="1">Uke!#REF!</definedName>
    <definedName name="GH" localSheetId="33" hidden="1">Uke!#REF!</definedName>
    <definedName name="GH" localSheetId="2" hidden="1">Uke!#REF!</definedName>
    <definedName name="GH" hidden="1">Uke!#REF!</definedName>
    <definedName name="ghj" localSheetId="16" hidden="1">[1]Uke!#REF!</definedName>
    <definedName name="ghj" localSheetId="37" hidden="1">[1]Uke!#REF!</definedName>
    <definedName name="ghj" localSheetId="29" hidden="1">[1]Uke!#REF!</definedName>
    <definedName name="ghj" localSheetId="30" hidden="1">[1]Uke!#REF!</definedName>
    <definedName name="ghj" localSheetId="7" hidden="1">[1]Uke!#REF!</definedName>
    <definedName name="ghj" localSheetId="22" hidden="1">[1]Uke!#REF!</definedName>
    <definedName name="ghj" localSheetId="23" hidden="1">[1]Uke!#REF!</definedName>
    <definedName name="ghj" localSheetId="25" hidden="1">[3]Uke!#REF!</definedName>
    <definedName name="ghj" localSheetId="4" hidden="1">[1]Uke!#REF!</definedName>
    <definedName name="ghj" localSheetId="12" hidden="1">[1]Uke!#REF!</definedName>
    <definedName name="ghj" localSheetId="10" hidden="1">[1]Uke!#REF!</definedName>
    <definedName name="ghj" localSheetId="14" hidden="1">[1]Uke!#REF!</definedName>
    <definedName name="ghj" localSheetId="18" hidden="1">[1]Uke!#REF!</definedName>
    <definedName name="ghj" localSheetId="19" hidden="1">[1]Uke!#REF!</definedName>
    <definedName name="ghj" localSheetId="6" hidden="1">[1]Uke!#REF!</definedName>
    <definedName name="ghj" localSheetId="35" hidden="1">[1]Uke!#REF!</definedName>
    <definedName name="ghj" localSheetId="33" hidden="1">[1]Uke!#REF!</definedName>
    <definedName name="ghj" localSheetId="2" hidden="1">[1]Uke!#REF!</definedName>
    <definedName name="ghj" hidden="1">[1]Uke!#REF!</definedName>
    <definedName name="ghjghj" localSheetId="16" hidden="1">[4]Uke!#REF!</definedName>
    <definedName name="ghjghj" localSheetId="37" hidden="1">[4]Uke!#REF!</definedName>
    <definedName name="ghjghj" localSheetId="29" hidden="1">[4]Uke!#REF!</definedName>
    <definedName name="ghjghj" localSheetId="30" hidden="1">[4]Uke!#REF!</definedName>
    <definedName name="ghjghj" localSheetId="7" hidden="1">[4]Uke!#REF!</definedName>
    <definedName name="ghjghj" localSheetId="22" hidden="1">[4]Uke!#REF!</definedName>
    <definedName name="ghjghj" localSheetId="23" hidden="1">[4]Uke!#REF!</definedName>
    <definedName name="ghjghj" localSheetId="25" hidden="1">[4]Uke!#REF!</definedName>
    <definedName name="ghjghj" localSheetId="4" hidden="1">[4]Uke!#REF!</definedName>
    <definedName name="ghjghj" localSheetId="12" hidden="1">[4]Uke!#REF!</definedName>
    <definedName name="ghjghj" localSheetId="10" hidden="1">[4]Uke!#REF!</definedName>
    <definedName name="ghjghj" localSheetId="14" hidden="1">[4]Uke!#REF!</definedName>
    <definedName name="ghjghj" localSheetId="18" hidden="1">[4]Uke!#REF!</definedName>
    <definedName name="ghjghj" localSheetId="19" hidden="1">[4]Uke!#REF!</definedName>
    <definedName name="ghjghj" localSheetId="6" hidden="1">[4]Uke!#REF!</definedName>
    <definedName name="ghjghj" localSheetId="35" hidden="1">[4]Uke!#REF!</definedName>
    <definedName name="ghjghj" localSheetId="33" hidden="1">[4]Uke!#REF!</definedName>
    <definedName name="ghjghj" localSheetId="2" hidden="1">[4]Uke!#REF!</definedName>
    <definedName name="ghjghj" hidden="1">[4]Uke!#REF!</definedName>
    <definedName name="GI" localSheetId="16" hidden="1">Uke!#REF!</definedName>
    <definedName name="GI" localSheetId="37" hidden="1">Uke!#REF!</definedName>
    <definedName name="GI" localSheetId="29" hidden="1">Uke!#REF!</definedName>
    <definedName name="GI" localSheetId="30" hidden="1">[1]Uke!#REF!</definedName>
    <definedName name="GI" localSheetId="7" hidden="1">[2]Uke!#REF!</definedName>
    <definedName name="GI" localSheetId="22" hidden="1">Uke!#REF!</definedName>
    <definedName name="GI" localSheetId="23" hidden="1">[1]Uke!#REF!</definedName>
    <definedName name="GI" localSheetId="25" hidden="1">[3]Uke!#REF!</definedName>
    <definedName name="GI" localSheetId="4" hidden="1">Uke!#REF!</definedName>
    <definedName name="GI" localSheetId="12" hidden="1">Uke!#REF!</definedName>
    <definedName name="GI" localSheetId="10" hidden="1">Uke!#REF!</definedName>
    <definedName name="GI" localSheetId="14" hidden="1">Uke!#REF!</definedName>
    <definedName name="GI" localSheetId="18" hidden="1">Uke!#REF!</definedName>
    <definedName name="GI" localSheetId="19" hidden="1">[1]Uke!#REF!</definedName>
    <definedName name="GI" localSheetId="6" hidden="1">U!#REF!</definedName>
    <definedName name="GI" localSheetId="35" hidden="1">Uke!#REF!</definedName>
    <definedName name="GI" localSheetId="33" hidden="1">Uke!#REF!</definedName>
    <definedName name="GI" localSheetId="2" hidden="1">Uke!#REF!</definedName>
    <definedName name="GI" hidden="1">Uke!#REF!</definedName>
    <definedName name="gjhghj" localSheetId="16" hidden="1">[4]Uke!#REF!</definedName>
    <definedName name="gjhghj" localSheetId="37" hidden="1">[4]Uke!#REF!</definedName>
    <definedName name="gjhghj" localSheetId="29" hidden="1">[4]Uke!#REF!</definedName>
    <definedName name="gjhghj" localSheetId="30" hidden="1">[4]Uke!#REF!</definedName>
    <definedName name="gjhghj" localSheetId="7" hidden="1">[4]Uke!#REF!</definedName>
    <definedName name="gjhghj" localSheetId="22" hidden="1">[4]Uke!#REF!</definedName>
    <definedName name="gjhghj" localSheetId="23" hidden="1">[4]Uke!#REF!</definedName>
    <definedName name="gjhghj" localSheetId="25" hidden="1">[4]Uke!#REF!</definedName>
    <definedName name="gjhghj" localSheetId="4" hidden="1">[4]Uke!#REF!</definedName>
    <definedName name="gjhghj" localSheetId="12" hidden="1">[4]Uke!#REF!</definedName>
    <definedName name="gjhghj" localSheetId="10" hidden="1">[4]Uke!#REF!</definedName>
    <definedName name="gjhghj" localSheetId="14" hidden="1">[4]Uke!#REF!</definedName>
    <definedName name="gjhghj" localSheetId="18" hidden="1">[4]Uke!#REF!</definedName>
    <definedName name="gjhghj" localSheetId="19" hidden="1">[4]Uke!#REF!</definedName>
    <definedName name="gjhghj" localSheetId="6" hidden="1">[4]Uke!#REF!</definedName>
    <definedName name="gjhghj" localSheetId="35" hidden="1">[4]Uke!#REF!</definedName>
    <definedName name="gjhghj" localSheetId="33" hidden="1">[4]Uke!#REF!</definedName>
    <definedName name="gjhghj" localSheetId="2" hidden="1">[4]Uke!#REF!</definedName>
    <definedName name="gjhghj" hidden="1">[4]Uke!#REF!</definedName>
    <definedName name="HG" localSheetId="16" hidden="1">Uke!#REF!</definedName>
    <definedName name="HG" localSheetId="37" hidden="1">Uke!#REF!</definedName>
    <definedName name="HG" localSheetId="29" hidden="1">Uke!#REF!</definedName>
    <definedName name="HG" localSheetId="30" hidden="1">[1]Uke!#REF!</definedName>
    <definedName name="HG" localSheetId="7" hidden="1">[2]Uke!#REF!</definedName>
    <definedName name="HG" localSheetId="22" hidden="1">Uke!#REF!</definedName>
    <definedName name="HG" localSheetId="23" hidden="1">[1]Uke!#REF!</definedName>
    <definedName name="HG" localSheetId="25" hidden="1">[3]Uke!#REF!</definedName>
    <definedName name="HG" localSheetId="4" hidden="1">Uke!#REF!</definedName>
    <definedName name="HG" localSheetId="12" hidden="1">Uke!#REF!</definedName>
    <definedName name="HG" localSheetId="10" hidden="1">Uke!#REF!</definedName>
    <definedName name="HG" localSheetId="14" hidden="1">Uke!#REF!</definedName>
    <definedName name="HG" localSheetId="18" hidden="1">Uke!#REF!</definedName>
    <definedName name="HG" localSheetId="19" hidden="1">[1]Uke!#REF!</definedName>
    <definedName name="HG" localSheetId="6" hidden="1">U!#REF!</definedName>
    <definedName name="HG" localSheetId="35" hidden="1">Uke!#REF!</definedName>
    <definedName name="HG" localSheetId="33" hidden="1">Uke!#REF!</definedName>
    <definedName name="HG" localSheetId="2" hidden="1">Uke!#REF!</definedName>
    <definedName name="HG" hidden="1">Uke!#REF!</definedName>
    <definedName name="hghjg" localSheetId="16" hidden="1">[4]Uke!#REF!</definedName>
    <definedName name="hghjg" localSheetId="37" hidden="1">[4]Uke!#REF!</definedName>
    <definedName name="hghjg" localSheetId="29" hidden="1">[4]Uke!#REF!</definedName>
    <definedName name="hghjg" localSheetId="30" hidden="1">[4]Uke!#REF!</definedName>
    <definedName name="hghjg" localSheetId="7" hidden="1">[4]Uke!#REF!</definedName>
    <definedName name="hghjg" localSheetId="22" hidden="1">[4]Uke!#REF!</definedName>
    <definedName name="hghjg" localSheetId="23" hidden="1">[4]Uke!#REF!</definedName>
    <definedName name="hghjg" localSheetId="25" hidden="1">[4]Uke!#REF!</definedName>
    <definedName name="hghjg" localSheetId="4" hidden="1">[4]Uke!#REF!</definedName>
    <definedName name="hghjg" localSheetId="12" hidden="1">[4]Uke!#REF!</definedName>
    <definedName name="hghjg" localSheetId="10" hidden="1">[4]Uke!#REF!</definedName>
    <definedName name="hghjg" localSheetId="14" hidden="1">[4]Uke!#REF!</definedName>
    <definedName name="hghjg" localSheetId="18" hidden="1">[4]Uke!#REF!</definedName>
    <definedName name="hghjg" localSheetId="19" hidden="1">[4]Uke!#REF!</definedName>
    <definedName name="hghjg" localSheetId="6" hidden="1">[4]Uke!#REF!</definedName>
    <definedName name="hghjg" localSheetId="35" hidden="1">[4]Uke!#REF!</definedName>
    <definedName name="hghjg" localSheetId="33" hidden="1">[4]Uke!#REF!</definedName>
    <definedName name="hghjg" localSheetId="2" hidden="1">[4]Uke!#REF!</definedName>
    <definedName name="hghjg" hidden="1">[4]Uke!#REF!</definedName>
    <definedName name="hjgjhgjh" localSheetId="16" hidden="1">[4]Uke!#REF!</definedName>
    <definedName name="hjgjhgjh" localSheetId="37" hidden="1">[4]Uke!#REF!</definedName>
    <definedName name="hjgjhgjh" localSheetId="29" hidden="1">[4]Uke!#REF!</definedName>
    <definedName name="hjgjhgjh" localSheetId="30" hidden="1">[4]Uke!#REF!</definedName>
    <definedName name="hjgjhgjh" localSheetId="7" hidden="1">[4]Uke!#REF!</definedName>
    <definedName name="hjgjhgjh" localSheetId="22" hidden="1">[4]Uke!#REF!</definedName>
    <definedName name="hjgjhgjh" localSheetId="23" hidden="1">[4]Uke!#REF!</definedName>
    <definedName name="hjgjhgjh" localSheetId="25" hidden="1">[4]Uke!#REF!</definedName>
    <definedName name="hjgjhgjh" localSheetId="4" hidden="1">[4]Uke!#REF!</definedName>
    <definedName name="hjgjhgjh" localSheetId="12" hidden="1">[4]Uke!#REF!</definedName>
    <definedName name="hjgjhgjh" localSheetId="10" hidden="1">[4]Uke!#REF!</definedName>
    <definedName name="hjgjhgjh" localSheetId="14" hidden="1">[4]Uke!#REF!</definedName>
    <definedName name="hjgjhgjh" localSheetId="18" hidden="1">[4]Uke!#REF!</definedName>
    <definedName name="hjgjhgjh" localSheetId="19" hidden="1">[4]Uke!#REF!</definedName>
    <definedName name="hjgjhgjh" localSheetId="6" hidden="1">[4]Uke!#REF!</definedName>
    <definedName name="hjgjhgjh" localSheetId="35" hidden="1">[4]Uke!#REF!</definedName>
    <definedName name="hjgjhgjh" localSheetId="33" hidden="1">[4]Uke!#REF!</definedName>
    <definedName name="hjgjhgjh" localSheetId="2" hidden="1">[4]Uke!#REF!</definedName>
    <definedName name="hjgjhgjh" hidden="1">[4]Uke!#REF!</definedName>
    <definedName name="hkjhkj" localSheetId="16" hidden="1">[4]Uke!#REF!</definedName>
    <definedName name="hkjhkj" localSheetId="37" hidden="1">[4]Uke!#REF!</definedName>
    <definedName name="hkjhkj" localSheetId="29" hidden="1">[4]Uke!#REF!</definedName>
    <definedName name="hkjhkj" localSheetId="30" hidden="1">[4]Uke!#REF!</definedName>
    <definedName name="hkjhkj" localSheetId="7" hidden="1">[4]Uke!#REF!</definedName>
    <definedName name="hkjhkj" localSheetId="22" hidden="1">[4]Uke!#REF!</definedName>
    <definedName name="hkjhkj" localSheetId="23" hidden="1">[4]Uke!#REF!</definedName>
    <definedName name="hkjhkj" localSheetId="25" hidden="1">[4]Uke!#REF!</definedName>
    <definedName name="hkjhkj" localSheetId="4" hidden="1">[4]Uke!#REF!</definedName>
    <definedName name="hkjhkj" localSheetId="12" hidden="1">[4]Uke!#REF!</definedName>
    <definedName name="hkjhkj" localSheetId="10" hidden="1">[4]Uke!#REF!</definedName>
    <definedName name="hkjhkj" localSheetId="14" hidden="1">[4]Uke!#REF!</definedName>
    <definedName name="hkjhkj" localSheetId="18" hidden="1">[4]Uke!#REF!</definedName>
    <definedName name="hkjhkj" localSheetId="19" hidden="1">[4]Uke!#REF!</definedName>
    <definedName name="hkjhkj" localSheetId="6" hidden="1">[4]Uke!#REF!</definedName>
    <definedName name="hkjhkj" localSheetId="35" hidden="1">[4]Uke!#REF!</definedName>
    <definedName name="hkjhkj" localSheetId="33" hidden="1">[4]Uke!#REF!</definedName>
    <definedName name="hkjhkj" localSheetId="2" hidden="1">[4]Uke!#REF!</definedName>
    <definedName name="hkjhkj" hidden="1">[4]Uke!#REF!</definedName>
    <definedName name="hkjhkjh" localSheetId="16" hidden="1">[4]Uke!#REF!</definedName>
    <definedName name="hkjhkjh" localSheetId="37" hidden="1">[4]Uke!#REF!</definedName>
    <definedName name="hkjhkjh" localSheetId="29" hidden="1">[4]Uke!#REF!</definedName>
    <definedName name="HKJHKJH" localSheetId="30" hidden="1">[1]Uke!#REF!</definedName>
    <definedName name="hkjhkjh" localSheetId="7" hidden="1">[4]Uke!#REF!</definedName>
    <definedName name="hkjhkjh" localSheetId="22" hidden="1">[4]Uke!#REF!</definedName>
    <definedName name="HKJHKJH" localSheetId="23" hidden="1">[1]Uke!#REF!</definedName>
    <definedName name="HKJHKJH" localSheetId="25" hidden="1">[3]Uke!#REF!</definedName>
    <definedName name="hkjhkjh" localSheetId="4" hidden="1">[4]Uke!#REF!</definedName>
    <definedName name="hkjhkjh" localSheetId="12" hidden="1">[4]Uke!#REF!</definedName>
    <definedName name="hkjhkjh" localSheetId="10" hidden="1">[4]Uke!#REF!</definedName>
    <definedName name="hkjhkjh" localSheetId="14" hidden="1">[4]Uke!#REF!</definedName>
    <definedName name="hkjhkjh" localSheetId="18" hidden="1">[4]Uke!#REF!</definedName>
    <definedName name="HKJHKJH" localSheetId="19" hidden="1">[1]Uke!#REF!</definedName>
    <definedName name="hkjhkjh" localSheetId="6" hidden="1">[4]Uke!#REF!</definedName>
    <definedName name="hkjhkjh" localSheetId="35" hidden="1">[4]Uke!#REF!</definedName>
    <definedName name="hkjhkjh" localSheetId="33" hidden="1">[4]Uke!#REF!</definedName>
    <definedName name="hkjhkjh" localSheetId="2" hidden="1">[4]Uke!#REF!</definedName>
    <definedName name="hkjhkjh" hidden="1">[4]Uke!#REF!</definedName>
    <definedName name="HT" localSheetId="16" hidden="1">Uke!#REF!</definedName>
    <definedName name="HT" localSheetId="37" hidden="1">Uke!#REF!</definedName>
    <definedName name="HT" localSheetId="29" hidden="1">Uke!#REF!</definedName>
    <definedName name="HT" localSheetId="30" hidden="1">[1]Uke!#REF!</definedName>
    <definedName name="HT" localSheetId="7" hidden="1">[2]Uke!#REF!</definedName>
    <definedName name="HT" localSheetId="22" hidden="1">Uke!#REF!</definedName>
    <definedName name="HT" localSheetId="23" hidden="1">[1]Uke!#REF!</definedName>
    <definedName name="HT" localSheetId="25" hidden="1">[3]Uke!#REF!</definedName>
    <definedName name="HT" localSheetId="4" hidden="1">Uke!#REF!</definedName>
    <definedName name="HT" localSheetId="12" hidden="1">Uke!#REF!</definedName>
    <definedName name="HT" localSheetId="10" hidden="1">Uke!#REF!</definedName>
    <definedName name="HT" localSheetId="14" hidden="1">Uke!#REF!</definedName>
    <definedName name="HT" localSheetId="18" hidden="1">Uke!#REF!</definedName>
    <definedName name="HT" localSheetId="19" hidden="1">[1]Uke!#REF!</definedName>
    <definedName name="HT" localSheetId="6" hidden="1">U!#REF!</definedName>
    <definedName name="HT" localSheetId="35" hidden="1">Uke!#REF!</definedName>
    <definedName name="HT" localSheetId="33" hidden="1">Uke!#REF!</definedName>
    <definedName name="HT" localSheetId="2" hidden="1">Uke!#REF!</definedName>
    <definedName name="HT" hidden="1">Uke!#REF!</definedName>
    <definedName name="htt" localSheetId="16" hidden="1">[4]Uke!#REF!</definedName>
    <definedName name="htt" localSheetId="37" hidden="1">[4]Uke!#REF!</definedName>
    <definedName name="htt" localSheetId="29" hidden="1">[4]Uke!#REF!</definedName>
    <definedName name="htt" localSheetId="30" hidden="1">[4]Uke!#REF!</definedName>
    <definedName name="htt" localSheetId="7" hidden="1">[4]Uke!#REF!</definedName>
    <definedName name="htt" localSheetId="22" hidden="1">[4]Uke!#REF!</definedName>
    <definedName name="htt" localSheetId="23" hidden="1">[4]Uke!#REF!</definedName>
    <definedName name="htt" localSheetId="25" hidden="1">[4]Uke!#REF!</definedName>
    <definedName name="htt" localSheetId="4" hidden="1">[4]Uke!#REF!</definedName>
    <definedName name="htt" localSheetId="12" hidden="1">[4]Uke!#REF!</definedName>
    <definedName name="htt" localSheetId="10" hidden="1">[4]Uke!#REF!</definedName>
    <definedName name="htt" localSheetId="14" hidden="1">[4]Uke!#REF!</definedName>
    <definedName name="htt" localSheetId="18" hidden="1">[4]Uke!#REF!</definedName>
    <definedName name="htt" localSheetId="19" hidden="1">[4]Uke!#REF!</definedName>
    <definedName name="htt" localSheetId="6" hidden="1">[4]Uke!#REF!</definedName>
    <definedName name="htt" localSheetId="35" hidden="1">[4]Uke!#REF!</definedName>
    <definedName name="htt" localSheetId="33" hidden="1">[4]Uke!#REF!</definedName>
    <definedName name="htt" localSheetId="2" hidden="1">[4]Uke!#REF!</definedName>
    <definedName name="htt" hidden="1">[4]Uke!#REF!</definedName>
    <definedName name="JHK" localSheetId="16" hidden="1">Uke!#REF!</definedName>
    <definedName name="JHK" localSheetId="37" hidden="1">Uke!#REF!</definedName>
    <definedName name="JHK" localSheetId="29" hidden="1">Uke!#REF!</definedName>
    <definedName name="JHK" localSheetId="30" hidden="1">[1]Uke!#REF!</definedName>
    <definedName name="JHK" localSheetId="7" hidden="1">[2]Uke!#REF!</definedName>
    <definedName name="JHK" localSheetId="22" hidden="1">Uke!#REF!</definedName>
    <definedName name="JHK" localSheetId="23" hidden="1">[1]Uke!#REF!</definedName>
    <definedName name="JHK" localSheetId="25" hidden="1">[3]Uke!#REF!</definedName>
    <definedName name="JHK" localSheetId="4" hidden="1">Uke!#REF!</definedName>
    <definedName name="JHK" localSheetId="12" hidden="1">Uke!#REF!</definedName>
    <definedName name="JHK" localSheetId="10" hidden="1">Uke!#REF!</definedName>
    <definedName name="JHK" localSheetId="14" hidden="1">Uke!#REF!</definedName>
    <definedName name="JHK" localSheetId="18" hidden="1">Uke!#REF!</definedName>
    <definedName name="JHK" localSheetId="19" hidden="1">[1]Uke!#REF!</definedName>
    <definedName name="JHK" localSheetId="6" hidden="1">U!#REF!</definedName>
    <definedName name="JHK" localSheetId="35" hidden="1">Uke!#REF!</definedName>
    <definedName name="JHK" localSheetId="33" hidden="1">Uke!#REF!</definedName>
    <definedName name="JHK" localSheetId="2" hidden="1">Uke!#REF!</definedName>
    <definedName name="JHK" hidden="1">Uke!#REF!</definedName>
    <definedName name="jhkjhjhjhkjhkj" localSheetId="16" hidden="1">[4]Uke!#REF!</definedName>
    <definedName name="jhkjhjhjhkjhkj" localSheetId="37" hidden="1">[4]Uke!#REF!</definedName>
    <definedName name="jhkjhjhjhkjhkj" localSheetId="29" hidden="1">[4]Uke!#REF!</definedName>
    <definedName name="jhkjhjhjhkjhkj" localSheetId="30" hidden="1">[4]Uke!#REF!</definedName>
    <definedName name="jhkjhjhjhkjhkj" localSheetId="7" hidden="1">[4]Uke!#REF!</definedName>
    <definedName name="jhkjhjhjhkjhkj" localSheetId="22" hidden="1">[4]Uke!#REF!</definedName>
    <definedName name="jhkjhjhjhkjhkj" localSheetId="23" hidden="1">[4]Uke!#REF!</definedName>
    <definedName name="jhkjhjhjhkjhkj" localSheetId="25" hidden="1">[4]Uke!#REF!</definedName>
    <definedName name="jhkjhjhjhkjhkj" localSheetId="4" hidden="1">[4]Uke!#REF!</definedName>
    <definedName name="jhkjhjhjhkjhkj" localSheetId="12" hidden="1">[4]Uke!#REF!</definedName>
    <definedName name="jhkjhjhjhkjhkj" localSheetId="10" hidden="1">[4]Uke!#REF!</definedName>
    <definedName name="jhkjhjhjhkjhkj" localSheetId="14" hidden="1">[4]Uke!#REF!</definedName>
    <definedName name="jhkjhjhjhkjhkj" localSheetId="18" hidden="1">[4]Uke!#REF!</definedName>
    <definedName name="jhkjhjhjhkjhkj" localSheetId="19" hidden="1">[4]Uke!#REF!</definedName>
    <definedName name="jhkjhjhjhkjhkj" localSheetId="6" hidden="1">[4]Uke!#REF!</definedName>
    <definedName name="jhkjhjhjhkjhkj" localSheetId="35" hidden="1">[4]Uke!#REF!</definedName>
    <definedName name="jhkjhjhjhkjhkj" localSheetId="33" hidden="1">[4]Uke!#REF!</definedName>
    <definedName name="jhkjhjhjhkjhkj" localSheetId="2" hidden="1">[4]Uke!#REF!</definedName>
    <definedName name="jhkjhjhjhkjhkj" hidden="1">[4]Uke!#REF!</definedName>
    <definedName name="jhkjhkjh" localSheetId="16" hidden="1">[4]Uke!#REF!</definedName>
    <definedName name="jhkjhkjh" localSheetId="37" hidden="1">[4]Uke!#REF!</definedName>
    <definedName name="jhkjhkjh" localSheetId="29" hidden="1">[4]Uke!#REF!</definedName>
    <definedName name="jhkjhkjh" localSheetId="30" hidden="1">[4]Uke!#REF!</definedName>
    <definedName name="jhkjhkjh" localSheetId="7" hidden="1">[4]Uke!#REF!</definedName>
    <definedName name="jhkjhkjh" localSheetId="22" hidden="1">[4]Uke!#REF!</definedName>
    <definedName name="jhkjhkjh" localSheetId="23" hidden="1">[4]Uke!#REF!</definedName>
    <definedName name="jhkjhkjh" localSheetId="25" hidden="1">[4]Uke!#REF!</definedName>
    <definedName name="jhkjhkjh" localSheetId="4" hidden="1">[4]Uke!#REF!</definedName>
    <definedName name="jhkjhkjh" localSheetId="12" hidden="1">[4]Uke!#REF!</definedName>
    <definedName name="jhkjhkjh" localSheetId="10" hidden="1">[4]Uke!#REF!</definedName>
    <definedName name="jhkjhkjh" localSheetId="14" hidden="1">[4]Uke!#REF!</definedName>
    <definedName name="jhkjhkjh" localSheetId="18" hidden="1">[4]Uke!#REF!</definedName>
    <definedName name="jhkjhkjh" localSheetId="19" hidden="1">[4]Uke!#REF!</definedName>
    <definedName name="jhkjhkjh" localSheetId="6" hidden="1">[4]Uke!#REF!</definedName>
    <definedName name="jhkjhkjh" localSheetId="35" hidden="1">[4]Uke!#REF!</definedName>
    <definedName name="jhkjhkjh" localSheetId="33" hidden="1">[4]Uke!#REF!</definedName>
    <definedName name="jhkjhkjh" localSheetId="2" hidden="1">[4]Uke!#REF!</definedName>
    <definedName name="jhkjhkjh" hidden="1">[4]Uke!#REF!</definedName>
    <definedName name="JK" localSheetId="16" hidden="1">[1]Uke!#REF!</definedName>
    <definedName name="JK" localSheetId="37" hidden="1">[1]Uke!#REF!</definedName>
    <definedName name="JK" localSheetId="29" hidden="1">[1]Uke!#REF!</definedName>
    <definedName name="JK" localSheetId="30" hidden="1">[1]Uke!#REF!</definedName>
    <definedName name="JK" localSheetId="7" hidden="1">[1]Uke!#REF!</definedName>
    <definedName name="JK" localSheetId="22" hidden="1">[1]Uke!#REF!</definedName>
    <definedName name="JK" localSheetId="23" hidden="1">[1]Uke!#REF!</definedName>
    <definedName name="JK" localSheetId="25" hidden="1">[3]Uke!#REF!</definedName>
    <definedName name="JK" localSheetId="4" hidden="1">[1]Uke!#REF!</definedName>
    <definedName name="JK" localSheetId="12" hidden="1">[1]Uke!#REF!</definedName>
    <definedName name="JK" localSheetId="10" hidden="1">[1]Uke!#REF!</definedName>
    <definedName name="JK" localSheetId="14" hidden="1">[1]Uke!#REF!</definedName>
    <definedName name="JK" localSheetId="18" hidden="1">[1]Uke!#REF!</definedName>
    <definedName name="JK" localSheetId="19" hidden="1">[1]Uke!#REF!</definedName>
    <definedName name="JK" localSheetId="6" hidden="1">[1]Uke!#REF!</definedName>
    <definedName name="JK" localSheetId="35" hidden="1">[1]Uke!#REF!</definedName>
    <definedName name="JK" localSheetId="33" hidden="1">[1]Uke!#REF!</definedName>
    <definedName name="JK" localSheetId="2" hidden="1">[1]Uke!#REF!</definedName>
    <definedName name="JK" hidden="1">[1]Uke!#REF!</definedName>
    <definedName name="JLK" localSheetId="16" hidden="1">Uke!#REF!</definedName>
    <definedName name="JLK" localSheetId="37" hidden="1">Uke!#REF!</definedName>
    <definedName name="JLK" localSheetId="29" hidden="1">Uke!#REF!</definedName>
    <definedName name="JLK" localSheetId="30" hidden="1">[1]Uke!#REF!</definedName>
    <definedName name="JLK" localSheetId="7" hidden="1">[2]Uke!#REF!</definedName>
    <definedName name="JLK" localSheetId="22" hidden="1">Uke!#REF!</definedName>
    <definedName name="JLK" localSheetId="23" hidden="1">[1]Uke!#REF!</definedName>
    <definedName name="JLK" localSheetId="25" hidden="1">[3]Uke!#REF!</definedName>
    <definedName name="JLK" localSheetId="4" hidden="1">Uke!#REF!</definedName>
    <definedName name="JLK" localSheetId="12" hidden="1">Uke!#REF!</definedName>
    <definedName name="JLK" localSheetId="10" hidden="1">Uke!#REF!</definedName>
    <definedName name="JLK" localSheetId="14" hidden="1">Uke!#REF!</definedName>
    <definedName name="JLK" localSheetId="18" hidden="1">Uke!#REF!</definedName>
    <definedName name="JLK" localSheetId="19" hidden="1">[1]Uke!#REF!</definedName>
    <definedName name="JLK" localSheetId="6" hidden="1">U!#REF!</definedName>
    <definedName name="JLK" localSheetId="35" hidden="1">Uke!#REF!</definedName>
    <definedName name="JLK" localSheetId="33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7" hidden="1">Uke!#REF!</definedName>
    <definedName name="JLKJ" localSheetId="29" hidden="1">Uke!#REF!</definedName>
    <definedName name="JLKJ" localSheetId="30" hidden="1">[1]Uke!#REF!</definedName>
    <definedName name="JLKJ" localSheetId="7" hidden="1">[2]Uke!#REF!</definedName>
    <definedName name="JLKJ" localSheetId="22" hidden="1">Uke!#REF!</definedName>
    <definedName name="JLKJ" localSheetId="23" hidden="1">[1]Uke!#REF!</definedName>
    <definedName name="JLKJ" localSheetId="25" hidden="1">[3]Uke!#REF!</definedName>
    <definedName name="JLKJ" localSheetId="4" hidden="1">Uke!#REF!</definedName>
    <definedName name="JLKJ" localSheetId="12" hidden="1">Uke!#REF!</definedName>
    <definedName name="JLKJ" localSheetId="10" hidden="1">Uke!#REF!</definedName>
    <definedName name="JLKJ" localSheetId="14" hidden="1">Uke!#REF!</definedName>
    <definedName name="JLKJ" localSheetId="18" hidden="1">Uke!#REF!</definedName>
    <definedName name="JLKJ" localSheetId="19" hidden="1">[1]Uke!#REF!</definedName>
    <definedName name="JLKJ" localSheetId="6" hidden="1">U!#REF!</definedName>
    <definedName name="JLKJ" localSheetId="35" hidden="1">Uke!#REF!</definedName>
    <definedName name="JLKJ" localSheetId="33" hidden="1">Uke!#REF!</definedName>
    <definedName name="JLKJ" localSheetId="2" hidden="1">Uke!#REF!</definedName>
    <definedName name="JLKJ" hidden="1">Uke!#REF!</definedName>
    <definedName name="JLKJL" localSheetId="16" hidden="1">[1]Uke!#REF!</definedName>
    <definedName name="JLKJL" localSheetId="37" hidden="1">[1]Uke!#REF!</definedName>
    <definedName name="JLKJL" localSheetId="29" hidden="1">[1]Uke!#REF!</definedName>
    <definedName name="JLKJL" localSheetId="30" hidden="1">[1]Uke!#REF!</definedName>
    <definedName name="JLKJL" localSheetId="7" hidden="1">[1]Uke!#REF!</definedName>
    <definedName name="JLKJL" localSheetId="22" hidden="1">[1]Uke!#REF!</definedName>
    <definedName name="JLKJL" localSheetId="23" hidden="1">[1]Uke!#REF!</definedName>
    <definedName name="JLKJL" localSheetId="25" hidden="1">[3]Uke!#REF!</definedName>
    <definedName name="JLKJL" localSheetId="4" hidden="1">[1]Uke!#REF!</definedName>
    <definedName name="JLKJL" localSheetId="12" hidden="1">[1]Uke!#REF!</definedName>
    <definedName name="JLKJL" localSheetId="10" hidden="1">[1]Uke!#REF!</definedName>
    <definedName name="JLKJL" localSheetId="14" hidden="1">[1]Uke!#REF!</definedName>
    <definedName name="JLKJL" localSheetId="18" hidden="1">[1]Uke!#REF!</definedName>
    <definedName name="JLKJL" localSheetId="19" hidden="1">[1]Uke!#REF!</definedName>
    <definedName name="JLKJL" localSheetId="6" hidden="1">[1]Uke!#REF!</definedName>
    <definedName name="JLKJL" localSheetId="35" hidden="1">[1]Uke!#REF!</definedName>
    <definedName name="JLKJL" localSheetId="33" hidden="1">[1]Uke!#REF!</definedName>
    <definedName name="JLKJL" localSheetId="2" hidden="1">[1]Uke!#REF!</definedName>
    <definedName name="JLKJL" hidden="1">[1]Uke!#REF!</definedName>
    <definedName name="JLKJLK" localSheetId="16" hidden="1">Uke!#REF!</definedName>
    <definedName name="JLKJLK" localSheetId="37" hidden="1">Uke!#REF!</definedName>
    <definedName name="JLKJLK" localSheetId="29" hidden="1">Uke!#REF!</definedName>
    <definedName name="JLKJLK" localSheetId="30" hidden="1">[1]Uke!#REF!</definedName>
    <definedName name="JLKJLK" localSheetId="7" hidden="1">[2]Uke!#REF!</definedName>
    <definedName name="JLKJLK" localSheetId="22" hidden="1">Uke!#REF!</definedName>
    <definedName name="JLKJLK" localSheetId="23" hidden="1">[1]Uke!#REF!</definedName>
    <definedName name="JLKJLK" localSheetId="25" hidden="1">[3]Uke!#REF!</definedName>
    <definedName name="JLKJLK" localSheetId="4" hidden="1">Uke!#REF!</definedName>
    <definedName name="JLKJLK" localSheetId="12" hidden="1">Uke!#REF!</definedName>
    <definedName name="JLKJLK" localSheetId="10" hidden="1">Uke!#REF!</definedName>
    <definedName name="JLKJLK" localSheetId="14" hidden="1">Uke!#REF!</definedName>
    <definedName name="JLKJLK" localSheetId="18" hidden="1">Uke!#REF!</definedName>
    <definedName name="JLKJLK" localSheetId="19" hidden="1">[1]Uke!#REF!</definedName>
    <definedName name="JLKJLK" localSheetId="6" hidden="1">U!#REF!</definedName>
    <definedName name="JLKJLK" localSheetId="35" hidden="1">Uke!#REF!</definedName>
    <definedName name="JLKJLK" localSheetId="33" hidden="1">Uke!#REF!</definedName>
    <definedName name="JLKJLK" localSheetId="2" hidden="1">Uke!#REF!</definedName>
    <definedName name="JLKJLK" hidden="1">Uke!#REF!</definedName>
    <definedName name="Kat" hidden="1">[2]Uke!#REF!</definedName>
    <definedName name="KJH" localSheetId="16" hidden="1">Uke!#REF!</definedName>
    <definedName name="KJH" localSheetId="37" hidden="1">Uke!#REF!</definedName>
    <definedName name="KJH" localSheetId="29" hidden="1">Uke!#REF!</definedName>
    <definedName name="KJH" localSheetId="30" hidden="1">[1]Uke!#REF!</definedName>
    <definedName name="KJH" localSheetId="36" hidden="1">Uke!#REF!</definedName>
    <definedName name="KJH" localSheetId="7" hidden="1">[2]Uke!#REF!</definedName>
    <definedName name="KJH" localSheetId="22" hidden="1">Uke!#REF!</definedName>
    <definedName name="KJH" localSheetId="23" hidden="1">[1]Uke!#REF!</definedName>
    <definedName name="KJH" localSheetId="25" hidden="1">[3]Uke!#REF!</definedName>
    <definedName name="KJH" localSheetId="4" hidden="1">Uke!#REF!</definedName>
    <definedName name="KJH" localSheetId="12" hidden="1">Uke!#REF!</definedName>
    <definedName name="KJH" localSheetId="10" hidden="1">Uke!#REF!</definedName>
    <definedName name="KJH" localSheetId="14" hidden="1">Uke!#REF!</definedName>
    <definedName name="KJH" localSheetId="18" hidden="1">Uke!#REF!</definedName>
    <definedName name="KJH" localSheetId="19" hidden="1">[1]Uke!#REF!</definedName>
    <definedName name="KJH" localSheetId="6" hidden="1">U!#REF!</definedName>
    <definedName name="KJH" localSheetId="35" hidden="1">Uke!#REF!</definedName>
    <definedName name="KJH" localSheetId="32" hidden="1">Uke!#REF!</definedName>
    <definedName name="KJH" localSheetId="33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7" hidden="1">Uke!#REF!</definedName>
    <definedName name="KJHK" localSheetId="29" hidden="1">Uke!#REF!</definedName>
    <definedName name="KJHK" localSheetId="30" hidden="1">[1]Uke!#REF!</definedName>
    <definedName name="KJHK" localSheetId="7" hidden="1">[2]Uke!#REF!</definedName>
    <definedName name="KJHK" localSheetId="22" hidden="1">Uke!#REF!</definedName>
    <definedName name="KJHK" localSheetId="23" hidden="1">[1]Uke!#REF!</definedName>
    <definedName name="KJHK" localSheetId="25" hidden="1">[3]Uke!#REF!</definedName>
    <definedName name="KJHK" localSheetId="4" hidden="1">Uke!#REF!</definedName>
    <definedName name="KJHK" localSheetId="12" hidden="1">Uke!#REF!</definedName>
    <definedName name="KJHK" localSheetId="10" hidden="1">Uke!#REF!</definedName>
    <definedName name="KJHK" localSheetId="14" hidden="1">Uke!#REF!</definedName>
    <definedName name="KJHK" localSheetId="18" hidden="1">Uke!#REF!</definedName>
    <definedName name="KJHK" localSheetId="19" hidden="1">[1]Uke!#REF!</definedName>
    <definedName name="KJHK" localSheetId="6" hidden="1">U!#REF!</definedName>
    <definedName name="KJHK" localSheetId="35" hidden="1">Uke!#REF!</definedName>
    <definedName name="KJHK" localSheetId="33" hidden="1">Uke!#REF!</definedName>
    <definedName name="KJHK" localSheetId="2" hidden="1">Uke!#REF!</definedName>
    <definedName name="KJHK" hidden="1">Uke!#REF!</definedName>
    <definedName name="KJLKJ" localSheetId="16" hidden="1">[1]Uke!#REF!</definedName>
    <definedName name="KJLKJ" localSheetId="37" hidden="1">[1]Uke!#REF!</definedName>
    <definedName name="KJLKJ" localSheetId="29" hidden="1">[1]Uke!#REF!</definedName>
    <definedName name="KJLKJ" localSheetId="30" hidden="1">[1]Uke!#REF!</definedName>
    <definedName name="KJLKJ" localSheetId="7" hidden="1">[1]Uke!#REF!</definedName>
    <definedName name="KJLKJ" localSheetId="22" hidden="1">[1]Uke!#REF!</definedName>
    <definedName name="KJLKJ" localSheetId="23" hidden="1">[1]Uke!#REF!</definedName>
    <definedName name="KJLKJ" localSheetId="25" hidden="1">[3]Uke!#REF!</definedName>
    <definedName name="KJLKJ" localSheetId="4" hidden="1">[1]Uke!#REF!</definedName>
    <definedName name="KJLKJ" localSheetId="12" hidden="1">[1]Uke!#REF!</definedName>
    <definedName name="KJLKJ" localSheetId="10" hidden="1">[1]Uke!#REF!</definedName>
    <definedName name="KJLKJ" localSheetId="14" hidden="1">[1]Uke!#REF!</definedName>
    <definedName name="KJLKJ" localSheetId="18" hidden="1">[1]Uke!#REF!</definedName>
    <definedName name="KJLKJ" localSheetId="19" hidden="1">[1]Uke!#REF!</definedName>
    <definedName name="KJLKJ" localSheetId="6" hidden="1">[1]Uke!#REF!</definedName>
    <definedName name="KJLKJ" localSheetId="35" hidden="1">[1]Uke!#REF!</definedName>
    <definedName name="KJLKJ" localSheetId="33" hidden="1">[1]Uke!#REF!</definedName>
    <definedName name="KJLKJ" localSheetId="2" hidden="1">[1]Uke!#REF!</definedName>
    <definedName name="KJLKJ" hidden="1">[1]Uke!#REF!</definedName>
    <definedName name="kkk" localSheetId="16" hidden="1">Uke!#REF!</definedName>
    <definedName name="kkk" localSheetId="37" hidden="1">Uke!#REF!</definedName>
    <definedName name="kkk" localSheetId="29" hidden="1">Uke!#REF!</definedName>
    <definedName name="kkk" localSheetId="30" hidden="1">[1]Uke!#REF!</definedName>
    <definedName name="kkk" localSheetId="7" hidden="1">[2]Uke!#REF!</definedName>
    <definedName name="kkk" localSheetId="22" hidden="1">Uke!#REF!</definedName>
    <definedName name="kkk" localSheetId="23" hidden="1">[1]Uke!#REF!</definedName>
    <definedName name="kkk" localSheetId="25" hidden="1">[3]Uke!#REF!</definedName>
    <definedName name="kkk" localSheetId="4" hidden="1">Uke!#REF!</definedName>
    <definedName name="kkk" localSheetId="12" hidden="1">Uke!#REF!</definedName>
    <definedName name="kkk" localSheetId="10" hidden="1">Uke!#REF!</definedName>
    <definedName name="kkk" localSheetId="14" hidden="1">Uke!#REF!</definedName>
    <definedName name="kkk" localSheetId="18" hidden="1">Uke!#REF!</definedName>
    <definedName name="kkk" localSheetId="19" hidden="1">[1]Uke!#REF!</definedName>
    <definedName name="kkk" localSheetId="6" hidden="1">U!#REF!</definedName>
    <definedName name="kkk" localSheetId="35" hidden="1">Uke!#REF!</definedName>
    <definedName name="kkk" localSheetId="33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7" hidden="1">Uke!#REF!</definedName>
    <definedName name="LKH" localSheetId="29" hidden="1">Uke!#REF!</definedName>
    <definedName name="LKH" localSheetId="30" hidden="1">[1]Uke!#REF!</definedName>
    <definedName name="LKH" localSheetId="36" hidden="1">Uke!#REF!</definedName>
    <definedName name="LKH" localSheetId="7" hidden="1">[2]Uke!#REF!</definedName>
    <definedName name="LKH" localSheetId="22" hidden="1">Uke!#REF!</definedName>
    <definedName name="LKH" localSheetId="23" hidden="1">[1]Uke!#REF!</definedName>
    <definedName name="LKH" localSheetId="25" hidden="1">[3]Uke!#REF!</definedName>
    <definedName name="LKH" localSheetId="4" hidden="1">Uke!#REF!</definedName>
    <definedName name="LKH" localSheetId="12" hidden="1">Uke!#REF!</definedName>
    <definedName name="LKH" localSheetId="10" hidden="1">Uke!#REF!</definedName>
    <definedName name="LKH" localSheetId="14" hidden="1">Uke!#REF!</definedName>
    <definedName name="LKH" localSheetId="18" hidden="1">Uke!#REF!</definedName>
    <definedName name="LKH" localSheetId="19" hidden="1">[1]Uke!#REF!</definedName>
    <definedName name="LKH" localSheetId="6" hidden="1">U!#REF!</definedName>
    <definedName name="LKH" localSheetId="35" hidden="1">Uke!#REF!</definedName>
    <definedName name="LKH" localSheetId="32" hidden="1">Uke!#REF!</definedName>
    <definedName name="LKH" localSheetId="33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7" hidden="1">Uke!#REF!</definedName>
    <definedName name="lll" localSheetId="29" hidden="1">Uke!#REF!</definedName>
    <definedName name="lll" localSheetId="30" hidden="1">[1]Uke!#REF!</definedName>
    <definedName name="lll" localSheetId="7" hidden="1">[2]Uke!#REF!</definedName>
    <definedName name="lll" localSheetId="22" hidden="1">Uke!#REF!</definedName>
    <definedName name="lll" localSheetId="23" hidden="1">[1]Uke!#REF!</definedName>
    <definedName name="lll" localSheetId="25" hidden="1">[3]Uke!#REF!</definedName>
    <definedName name="lll" localSheetId="4" hidden="1">Uke!#REF!</definedName>
    <definedName name="lll" localSheetId="12" hidden="1">Uke!#REF!</definedName>
    <definedName name="lll" localSheetId="10" hidden="1">Uke!#REF!</definedName>
    <definedName name="lll" localSheetId="14" hidden="1">Uke!#REF!</definedName>
    <definedName name="lll" localSheetId="18" hidden="1">Uke!#REF!</definedName>
    <definedName name="lll" localSheetId="19" hidden="1">[1]Uke!#REF!</definedName>
    <definedName name="lll" localSheetId="6" hidden="1">U!#REF!</definedName>
    <definedName name="lll" localSheetId="35" hidden="1">Uke!#REF!</definedName>
    <definedName name="lll" localSheetId="33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7" hidden="1">Uke!#REF!</definedName>
    <definedName name="MM" localSheetId="29" hidden="1">Uke!#REF!</definedName>
    <definedName name="MM" localSheetId="30" hidden="1">[1]Uke!#REF!</definedName>
    <definedName name="MM" localSheetId="7" hidden="1">[2]Uke!#REF!</definedName>
    <definedName name="MM" localSheetId="22" hidden="1">Uke!#REF!</definedName>
    <definedName name="MM" localSheetId="23" hidden="1">[1]Uke!#REF!</definedName>
    <definedName name="MM" localSheetId="25" hidden="1">[3]Uke!#REF!</definedName>
    <definedName name="MM" localSheetId="4" hidden="1">Uke!#REF!</definedName>
    <definedName name="MM" localSheetId="12" hidden="1">Uke!#REF!</definedName>
    <definedName name="MM" localSheetId="10" hidden="1">Uke!#REF!</definedName>
    <definedName name="MM" localSheetId="14" hidden="1">Uke!#REF!</definedName>
    <definedName name="MM" localSheetId="18" hidden="1">Uke!#REF!</definedName>
    <definedName name="MM" localSheetId="19" hidden="1">[1]Uke!#REF!</definedName>
    <definedName name="MM" localSheetId="6" hidden="1">U!#REF!</definedName>
    <definedName name="MM" localSheetId="35" hidden="1">Uke!#REF!</definedName>
    <definedName name="MM" localSheetId="33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7" hidden="1">Uke!#REF!</definedName>
    <definedName name="mmm" localSheetId="29" hidden="1">Uke!#REF!</definedName>
    <definedName name="mmm" localSheetId="30" hidden="1">[1]Uke!#REF!</definedName>
    <definedName name="mmm" localSheetId="7" hidden="1">[2]Uke!#REF!</definedName>
    <definedName name="mmm" localSheetId="22" hidden="1">Uke!#REF!</definedName>
    <definedName name="mmm" localSheetId="23" hidden="1">[1]Uke!#REF!</definedName>
    <definedName name="mmm" localSheetId="25" hidden="1">[3]Uke!#REF!</definedName>
    <definedName name="mmm" localSheetId="4" hidden="1">Uke!#REF!</definedName>
    <definedName name="mmm" localSheetId="12" hidden="1">Uke!#REF!</definedName>
    <definedName name="mmm" localSheetId="10" hidden="1">Uke!#REF!</definedName>
    <definedName name="mmm" localSheetId="14" hidden="1">Uke!#REF!</definedName>
    <definedName name="mmm" localSheetId="18" hidden="1">Uke!#REF!</definedName>
    <definedName name="mmm" localSheetId="19" hidden="1">[1]Uke!#REF!</definedName>
    <definedName name="mmm" localSheetId="6" hidden="1">U!#REF!</definedName>
    <definedName name="mmm" localSheetId="35" hidden="1">Uke!#REF!</definedName>
    <definedName name="mmm" localSheetId="33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7" hidden="1">Uke!#REF!</definedName>
    <definedName name="nn" localSheetId="29" hidden="1">Uke!#REF!</definedName>
    <definedName name="nn" localSheetId="30" hidden="1">[1]Uke!#REF!</definedName>
    <definedName name="nn" localSheetId="7" hidden="1">[2]Uke!#REF!</definedName>
    <definedName name="nn" localSheetId="22" hidden="1">Uke!#REF!</definedName>
    <definedName name="nn" localSheetId="23" hidden="1">[1]Uke!#REF!</definedName>
    <definedName name="nn" localSheetId="25" hidden="1">[3]Uke!#REF!</definedName>
    <definedName name="nn" localSheetId="4" hidden="1">Uke!#REF!</definedName>
    <definedName name="nn" localSheetId="12" hidden="1">Uke!#REF!</definedName>
    <definedName name="nn" localSheetId="10" hidden="1">Uke!#REF!</definedName>
    <definedName name="nn" localSheetId="14" hidden="1">Uke!#REF!</definedName>
    <definedName name="nn" localSheetId="18" hidden="1">Uke!#REF!</definedName>
    <definedName name="nn" localSheetId="19" hidden="1">[1]Uke!#REF!</definedName>
    <definedName name="nn" localSheetId="6" hidden="1">U!#REF!</definedName>
    <definedName name="nn" localSheetId="35" hidden="1">Uke!#REF!</definedName>
    <definedName name="nn" localSheetId="33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7" hidden="1">Uke!#REF!</definedName>
    <definedName name="NVN" localSheetId="29" hidden="1">Uke!#REF!</definedName>
    <definedName name="NVN" localSheetId="30" hidden="1">[1]Uke!#REF!</definedName>
    <definedName name="NVN" localSheetId="7" hidden="1">[2]Uke!#REF!</definedName>
    <definedName name="NVN" localSheetId="22" hidden="1">Uke!#REF!</definedName>
    <definedName name="NVN" localSheetId="23" hidden="1">[1]Uke!#REF!</definedName>
    <definedName name="NVN" localSheetId="25" hidden="1">[3]Uke!#REF!</definedName>
    <definedName name="NVN" localSheetId="4" hidden="1">Uke!#REF!</definedName>
    <definedName name="NVN" localSheetId="12" hidden="1">Uke!#REF!</definedName>
    <definedName name="NVN" localSheetId="10" hidden="1">Uke!#REF!</definedName>
    <definedName name="NVN" localSheetId="14" hidden="1">Uke!#REF!</definedName>
    <definedName name="NVN" localSheetId="18" hidden="1">Uke!#REF!</definedName>
    <definedName name="NVN" localSheetId="19" hidden="1">[1]Uke!#REF!</definedName>
    <definedName name="NVN" localSheetId="6" hidden="1">U!#REF!</definedName>
    <definedName name="NVN" localSheetId="35" hidden="1">Uke!#REF!</definedName>
    <definedName name="NVN" localSheetId="33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7" hidden="1">Uke!#REF!</definedName>
    <definedName name="q" localSheetId="29" hidden="1">Uke!#REF!</definedName>
    <definedName name="q" localSheetId="30" hidden="1">[1]Uke!#REF!</definedName>
    <definedName name="q" localSheetId="7" hidden="1">[2]Uke!#REF!</definedName>
    <definedName name="q" localSheetId="22" hidden="1">Uke!#REF!</definedName>
    <definedName name="q" localSheetId="23" hidden="1">[1]Uke!#REF!</definedName>
    <definedName name="q" localSheetId="25" hidden="1">[3]Uke!#REF!</definedName>
    <definedName name="q" localSheetId="4" hidden="1">Uke!#REF!</definedName>
    <definedName name="q" localSheetId="12" hidden="1">Uke!#REF!</definedName>
    <definedName name="q" localSheetId="10" hidden="1">Uke!#REF!</definedName>
    <definedName name="q" localSheetId="14" hidden="1">Uke!#REF!</definedName>
    <definedName name="q" localSheetId="18" hidden="1">Uke!#REF!</definedName>
    <definedName name="q" localSheetId="19" hidden="1">[1]Uke!#REF!</definedName>
    <definedName name="q" localSheetId="6" hidden="1">U!#REF!</definedName>
    <definedName name="q" localSheetId="35" hidden="1">Uke!#REF!</definedName>
    <definedName name="q" localSheetId="33" hidden="1">Uke!#REF!</definedName>
    <definedName name="q" localSheetId="2" hidden="1">Uke!#REF!</definedName>
    <definedName name="q" hidden="1">Uke!#REF!</definedName>
    <definedName name="reyteyt" localSheetId="16" hidden="1">[4]Uke!#REF!</definedName>
    <definedName name="reyteyt" localSheetId="37" hidden="1">[4]Uke!#REF!</definedName>
    <definedName name="reyteyt" localSheetId="29" hidden="1">[4]Uke!#REF!</definedName>
    <definedName name="reyteyt" localSheetId="30" hidden="1">[4]Uke!#REF!</definedName>
    <definedName name="reyteyt" localSheetId="7" hidden="1">[4]Uke!#REF!</definedName>
    <definedName name="reyteyt" localSheetId="22" hidden="1">[4]Uke!#REF!</definedName>
    <definedName name="reyteyt" localSheetId="23" hidden="1">[4]Uke!#REF!</definedName>
    <definedName name="reyteyt" localSheetId="25" hidden="1">[4]Uke!#REF!</definedName>
    <definedName name="reyteyt" localSheetId="4" hidden="1">[4]Uke!#REF!</definedName>
    <definedName name="reyteyt" localSheetId="12" hidden="1">[4]Uke!#REF!</definedName>
    <definedName name="reyteyt" localSheetId="10" hidden="1">[4]Uke!#REF!</definedName>
    <definedName name="reyteyt" localSheetId="14" hidden="1">[4]Uke!#REF!</definedName>
    <definedName name="reyteyt" localSheetId="18" hidden="1">[4]Uke!#REF!</definedName>
    <definedName name="reyteyt" localSheetId="19" hidden="1">[4]Uke!#REF!</definedName>
    <definedName name="reyteyt" localSheetId="6" hidden="1">[4]Uke!#REF!</definedName>
    <definedName name="reyteyt" localSheetId="35" hidden="1">[4]Uke!#REF!</definedName>
    <definedName name="reyteyt" localSheetId="33" hidden="1">[4]Uke!#REF!</definedName>
    <definedName name="reyteyt" localSheetId="2" hidden="1">[4]Uke!#REF!</definedName>
    <definedName name="reyteyt" hidden="1">[4]Uke!#REF!</definedName>
    <definedName name="rr" localSheetId="16" hidden="1">Uke!#REF!</definedName>
    <definedName name="rr" localSheetId="37" hidden="1">Uke!#REF!</definedName>
    <definedName name="rr" localSheetId="29" hidden="1">Uke!#REF!</definedName>
    <definedName name="rr" localSheetId="30" hidden="1">[1]Uke!#REF!</definedName>
    <definedName name="rr" localSheetId="7" hidden="1">[2]Uke!#REF!</definedName>
    <definedName name="rr" localSheetId="22" hidden="1">Uke!#REF!</definedName>
    <definedName name="rr" localSheetId="23" hidden="1">[1]Uke!#REF!</definedName>
    <definedName name="rr" localSheetId="25" hidden="1">[3]Uke!#REF!</definedName>
    <definedName name="rr" localSheetId="4" hidden="1">Uke!#REF!</definedName>
    <definedName name="rr" localSheetId="12" hidden="1">Uke!#REF!</definedName>
    <definedName name="rr" localSheetId="10" hidden="1">Uke!#REF!</definedName>
    <definedName name="rr" localSheetId="14" hidden="1">Uke!#REF!</definedName>
    <definedName name="rr" localSheetId="18" hidden="1">Uke!#REF!</definedName>
    <definedName name="rr" localSheetId="19" hidden="1">[1]Uke!#REF!</definedName>
    <definedName name="rr" localSheetId="6" hidden="1">U!#REF!</definedName>
    <definedName name="rr" localSheetId="35" hidden="1">Uke!#REF!</definedName>
    <definedName name="rr" localSheetId="33" hidden="1">Uke!#REF!</definedName>
    <definedName name="rr" localSheetId="2" hidden="1">Uke!#REF!</definedName>
    <definedName name="rr" hidden="1">Uke!#REF!</definedName>
    <definedName name="rw" localSheetId="16" hidden="1">[4]Uke!#REF!</definedName>
    <definedName name="rw" localSheetId="37" hidden="1">[4]Uke!#REF!</definedName>
    <definedName name="rw" localSheetId="29" hidden="1">[4]Uke!#REF!</definedName>
    <definedName name="rw" localSheetId="30" hidden="1">[4]Uke!#REF!</definedName>
    <definedName name="rw" localSheetId="7" hidden="1">[4]Uke!#REF!</definedName>
    <definedName name="rw" localSheetId="22" hidden="1">[4]Uke!#REF!</definedName>
    <definedName name="rw" localSheetId="23" hidden="1">[4]Uke!#REF!</definedName>
    <definedName name="rw" localSheetId="25" hidden="1">[4]Uke!#REF!</definedName>
    <definedName name="rw" localSheetId="4" hidden="1">[4]Uke!#REF!</definedName>
    <definedName name="rw" localSheetId="12" hidden="1">[4]Uke!#REF!</definedName>
    <definedName name="rw" localSheetId="10" hidden="1">[4]Uke!#REF!</definedName>
    <definedName name="rw" localSheetId="14" hidden="1">[4]Uke!#REF!</definedName>
    <definedName name="rw" localSheetId="18" hidden="1">[4]Uke!#REF!</definedName>
    <definedName name="rw" localSheetId="19" hidden="1">[4]Uke!#REF!</definedName>
    <definedName name="rw" localSheetId="6" hidden="1">[4]Uke!#REF!</definedName>
    <definedName name="rw" localSheetId="35" hidden="1">[4]Uke!#REF!</definedName>
    <definedName name="rw" localSheetId="33" hidden="1">[4]Uke!#REF!</definedName>
    <definedName name="rw" localSheetId="2" hidden="1">[4]Uke!#REF!</definedName>
    <definedName name="rw" hidden="1">[4]Uke!#REF!</definedName>
    <definedName name="saff" localSheetId="16" hidden="1">[4]Uke!#REF!</definedName>
    <definedName name="saff" localSheetId="37" hidden="1">[4]Uke!#REF!</definedName>
    <definedName name="saff" localSheetId="29" hidden="1">[4]Uke!#REF!</definedName>
    <definedName name="saff" localSheetId="30" hidden="1">[4]Uke!#REF!</definedName>
    <definedName name="saff" localSheetId="7" hidden="1">[4]Uke!#REF!</definedName>
    <definedName name="saff" localSheetId="22" hidden="1">[4]Uke!#REF!</definedName>
    <definedName name="saff" localSheetId="23" hidden="1">[4]Uke!#REF!</definedName>
    <definedName name="saff" localSheetId="25" hidden="1">[4]Uke!#REF!</definedName>
    <definedName name="saff" localSheetId="4" hidden="1">[4]Uke!#REF!</definedName>
    <definedName name="saff" localSheetId="12" hidden="1">[4]Uke!#REF!</definedName>
    <definedName name="saff" localSheetId="10" hidden="1">[4]Uke!#REF!</definedName>
    <definedName name="saff" localSheetId="14" hidden="1">[4]Uke!#REF!</definedName>
    <definedName name="saff" localSheetId="18" hidden="1">[4]Uke!#REF!</definedName>
    <definedName name="saff" localSheetId="19" hidden="1">[4]Uke!#REF!</definedName>
    <definedName name="saff" localSheetId="6" hidden="1">[4]Uke!#REF!</definedName>
    <definedName name="saff" localSheetId="35" hidden="1">[4]Uke!#REF!</definedName>
    <definedName name="saff" localSheetId="33" hidden="1">[4]Uke!#REF!</definedName>
    <definedName name="saff" localSheetId="2" hidden="1">[4]Uke!#REF!</definedName>
    <definedName name="saff" hidden="1">[4]Uke!#REF!</definedName>
    <definedName name="sdf" localSheetId="16" hidden="1">[4]Uke!#REF!</definedName>
    <definedName name="sdf" localSheetId="37" hidden="1">[4]Uke!#REF!</definedName>
    <definedName name="sdf" localSheetId="29" hidden="1">[4]Uke!#REF!</definedName>
    <definedName name="sdf" localSheetId="30" hidden="1">[4]Uke!#REF!</definedName>
    <definedName name="sdf" localSheetId="7" hidden="1">[4]Uke!#REF!</definedName>
    <definedName name="sdf" localSheetId="22" hidden="1">[4]Uke!#REF!</definedName>
    <definedName name="sdf" localSheetId="23" hidden="1">[4]Uke!#REF!</definedName>
    <definedName name="sdf" localSheetId="25" hidden="1">[4]Uke!#REF!</definedName>
    <definedName name="sdf" localSheetId="4" hidden="1">[4]Uke!#REF!</definedName>
    <definedName name="sdf" localSheetId="12" hidden="1">[4]Uke!#REF!</definedName>
    <definedName name="sdf" localSheetId="10" hidden="1">[4]Uke!#REF!</definedName>
    <definedName name="sdf" localSheetId="14" hidden="1">[4]Uke!#REF!</definedName>
    <definedName name="sdf" localSheetId="18" hidden="1">[4]Uke!#REF!</definedName>
    <definedName name="sdf" localSheetId="19" hidden="1">[4]Uke!#REF!</definedName>
    <definedName name="sdf" localSheetId="6" hidden="1">[4]Uke!#REF!</definedName>
    <definedName name="sdf" localSheetId="35" hidden="1">[4]Uke!#REF!</definedName>
    <definedName name="sdf" localSheetId="33" hidden="1">[4]Uke!#REF!</definedName>
    <definedName name="sdf" localSheetId="2" hidden="1">[4]Uke!#REF!</definedName>
    <definedName name="sdf" hidden="1">[4]Uke!#REF!</definedName>
    <definedName name="sdfdsa" localSheetId="16" hidden="1">[4]Uke!#REF!</definedName>
    <definedName name="sdfdsa" localSheetId="37" hidden="1">[4]Uke!#REF!</definedName>
    <definedName name="sdfdsa" localSheetId="29" hidden="1">[4]Uke!#REF!</definedName>
    <definedName name="sdfdsa" localSheetId="30" hidden="1">[4]Uke!#REF!</definedName>
    <definedName name="sdfdsa" localSheetId="7" hidden="1">[4]Uke!#REF!</definedName>
    <definedName name="sdfdsa" localSheetId="22" hidden="1">[4]Uke!#REF!</definedName>
    <definedName name="sdfdsa" localSheetId="23" hidden="1">[4]Uke!#REF!</definedName>
    <definedName name="sdfdsa" localSheetId="25" hidden="1">[4]Uke!#REF!</definedName>
    <definedName name="sdfdsa" localSheetId="4" hidden="1">[4]Uke!#REF!</definedName>
    <definedName name="sdfdsa" localSheetId="12" hidden="1">[4]Uke!#REF!</definedName>
    <definedName name="sdfdsa" localSheetId="10" hidden="1">[4]Uke!#REF!</definedName>
    <definedName name="sdfdsa" localSheetId="14" hidden="1">[4]Uke!#REF!</definedName>
    <definedName name="sdfdsa" localSheetId="18" hidden="1">[4]Uke!#REF!</definedName>
    <definedName name="sdfdsa" localSheetId="19" hidden="1">[4]Uke!#REF!</definedName>
    <definedName name="sdfdsa" localSheetId="6" hidden="1">[4]Uke!#REF!</definedName>
    <definedName name="sdfdsa" localSheetId="35" hidden="1">[4]Uke!#REF!</definedName>
    <definedName name="sdfdsa" localSheetId="33" hidden="1">[4]Uke!#REF!</definedName>
    <definedName name="sdfdsa" localSheetId="2" hidden="1">[4]Uke!#REF!</definedName>
    <definedName name="sdfdsa" hidden="1">[4]Uke!#REF!</definedName>
    <definedName name="sf" localSheetId="16" hidden="1">[4]Uke!#REF!</definedName>
    <definedName name="sf" localSheetId="37" hidden="1">[4]Uke!#REF!</definedName>
    <definedName name="sf" localSheetId="29" hidden="1">[4]Uke!#REF!</definedName>
    <definedName name="sf" localSheetId="30" hidden="1">[4]Uke!#REF!</definedName>
    <definedName name="sf" localSheetId="7" hidden="1">[4]Uke!#REF!</definedName>
    <definedName name="sf" localSheetId="22" hidden="1">[4]Uke!#REF!</definedName>
    <definedName name="sf" localSheetId="23" hidden="1">[4]Uke!#REF!</definedName>
    <definedName name="sf" localSheetId="25" hidden="1">[4]Uke!#REF!</definedName>
    <definedName name="sf" localSheetId="4" hidden="1">[4]Uke!#REF!</definedName>
    <definedName name="sf" localSheetId="12" hidden="1">[4]Uke!#REF!</definedName>
    <definedName name="sf" localSheetId="10" hidden="1">[4]Uke!#REF!</definedName>
    <definedName name="sf" localSheetId="14" hidden="1">[4]Uke!#REF!</definedName>
    <definedName name="sf" localSheetId="18" hidden="1">[4]Uke!#REF!</definedName>
    <definedName name="sf" localSheetId="19" hidden="1">[4]Uke!#REF!</definedName>
    <definedName name="sf" localSheetId="6" hidden="1">[4]Uke!#REF!</definedName>
    <definedName name="sf" localSheetId="35" hidden="1">[4]Uke!#REF!</definedName>
    <definedName name="sf" localSheetId="33" hidden="1">[4]Uke!#REF!</definedName>
    <definedName name="sf" localSheetId="2" hidden="1">[4]Uke!#REF!</definedName>
    <definedName name="sf" hidden="1">[4]Uke!#REF!</definedName>
    <definedName name="sfd" localSheetId="16" hidden="1">[4]Uke!#REF!</definedName>
    <definedName name="sfd" localSheetId="37" hidden="1">[4]Uke!#REF!</definedName>
    <definedName name="sfd" localSheetId="29" hidden="1">[4]Uke!#REF!</definedName>
    <definedName name="sfd" localSheetId="30" hidden="1">[4]Uke!#REF!</definedName>
    <definedName name="sfd" localSheetId="7" hidden="1">[4]Uke!#REF!</definedName>
    <definedName name="sfd" localSheetId="22" hidden="1">[4]Uke!#REF!</definedName>
    <definedName name="sfd" localSheetId="23" hidden="1">[4]Uke!#REF!</definedName>
    <definedName name="sfd" localSheetId="25" hidden="1">[4]Uke!#REF!</definedName>
    <definedName name="sfd" localSheetId="4" hidden="1">[4]Uke!#REF!</definedName>
    <definedName name="sfd" localSheetId="12" hidden="1">[4]Uke!#REF!</definedName>
    <definedName name="sfd" localSheetId="10" hidden="1">[4]Uke!#REF!</definedName>
    <definedName name="sfd" localSheetId="14" hidden="1">[4]Uke!#REF!</definedName>
    <definedName name="sfd" localSheetId="18" hidden="1">[4]Uke!#REF!</definedName>
    <definedName name="sfd" localSheetId="19" hidden="1">[4]Uke!#REF!</definedName>
    <definedName name="sfd" localSheetId="6" hidden="1">[4]Uke!#REF!</definedName>
    <definedName name="sfd" localSheetId="35" hidden="1">[4]Uke!#REF!</definedName>
    <definedName name="sfd" localSheetId="33" hidden="1">[4]Uke!#REF!</definedName>
    <definedName name="sfd" localSheetId="2" hidden="1">[4]Uke!#REF!</definedName>
    <definedName name="sfd" hidden="1">[4]Uke!#REF!</definedName>
    <definedName name="sfdd" localSheetId="16" hidden="1">[4]Uke!#REF!</definedName>
    <definedName name="sfdd" localSheetId="37" hidden="1">[4]Uke!#REF!</definedName>
    <definedName name="sfdd" localSheetId="29" hidden="1">[4]Uke!#REF!</definedName>
    <definedName name="sfdd" localSheetId="30" hidden="1">[4]Uke!#REF!</definedName>
    <definedName name="sfdd" localSheetId="7" hidden="1">[4]Uke!#REF!</definedName>
    <definedName name="sfdd" localSheetId="22" hidden="1">[4]Uke!#REF!</definedName>
    <definedName name="sfdd" localSheetId="23" hidden="1">[4]Uke!#REF!</definedName>
    <definedName name="sfdd" localSheetId="25" hidden="1">[4]Uke!#REF!</definedName>
    <definedName name="sfdd" localSheetId="4" hidden="1">[4]Uke!#REF!</definedName>
    <definedName name="sfdd" localSheetId="12" hidden="1">[4]Uke!#REF!</definedName>
    <definedName name="sfdd" localSheetId="10" hidden="1">[4]Uke!#REF!</definedName>
    <definedName name="sfdd" localSheetId="14" hidden="1">[4]Uke!#REF!</definedName>
    <definedName name="sfdd" localSheetId="18" hidden="1">[4]Uke!#REF!</definedName>
    <definedName name="sfdd" localSheetId="19" hidden="1">[4]Uke!#REF!</definedName>
    <definedName name="sfdd" localSheetId="6" hidden="1">[4]Uke!#REF!</definedName>
    <definedName name="sfdd" localSheetId="35" hidden="1">[4]Uke!#REF!</definedName>
    <definedName name="sfdd" localSheetId="33" hidden="1">[4]Uke!#REF!</definedName>
    <definedName name="sfdd" localSheetId="2" hidden="1">[4]Uke!#REF!</definedName>
    <definedName name="sfdd" hidden="1">[4]Uke!#REF!</definedName>
    <definedName name="SSS" localSheetId="16" hidden="1">Uke!#REF!</definedName>
    <definedName name="SSS" localSheetId="37" hidden="1">Uke!#REF!</definedName>
    <definedName name="SSS" localSheetId="29" hidden="1">Uke!#REF!</definedName>
    <definedName name="SSS" localSheetId="30" hidden="1">[1]Uke!#REF!</definedName>
    <definedName name="SSS" localSheetId="28" hidden="1">Uke!#REF!</definedName>
    <definedName name="SSS" localSheetId="36" hidden="1">Uke!#REF!</definedName>
    <definedName name="SSS" localSheetId="7" hidden="1">[2]Uke!#REF!</definedName>
    <definedName name="SSS" localSheetId="22" hidden="1">Uke!#REF!</definedName>
    <definedName name="SSS" localSheetId="23" hidden="1">[1]Uke!#REF!</definedName>
    <definedName name="SSS" localSheetId="25" hidden="1">[3]Uke!#REF!</definedName>
    <definedName name="SSS" localSheetId="4" hidden="1">Uke!#REF!</definedName>
    <definedName name="SSS" localSheetId="12" hidden="1">Uke!#REF!</definedName>
    <definedName name="SSS" localSheetId="10" hidden="1">Uke!#REF!</definedName>
    <definedName name="SSS" localSheetId="14" hidden="1">Uke!#REF!</definedName>
    <definedName name="SSS" localSheetId="18" hidden="1">Uke!#REF!</definedName>
    <definedName name="SSS" localSheetId="19" hidden="1">[1]Uke!#REF!</definedName>
    <definedName name="SSS" localSheetId="6" hidden="1">U!#REF!</definedName>
    <definedName name="SSS" localSheetId="35" hidden="1">Uke!#REF!</definedName>
    <definedName name="SSS" localSheetId="32" hidden="1">Uke!#REF!</definedName>
    <definedName name="SSS" localSheetId="33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7" hidden="1">Uke!#REF!</definedName>
    <definedName name="SSSS" localSheetId="29" hidden="1">Uke!#REF!</definedName>
    <definedName name="SSSS" localSheetId="30" hidden="1">[1]Uke!#REF!</definedName>
    <definedName name="SSSS" localSheetId="7" hidden="1">[2]Uke!#REF!</definedName>
    <definedName name="SSSS" localSheetId="22" hidden="1">Uke!#REF!</definedName>
    <definedName name="SSSS" localSheetId="23" hidden="1">[1]Uke!#REF!</definedName>
    <definedName name="SSSS" localSheetId="25" hidden="1">[3]Uke!#REF!</definedName>
    <definedName name="SSSS" localSheetId="4" hidden="1">Uke!#REF!</definedName>
    <definedName name="SSSS" localSheetId="12" hidden="1">Uke!#REF!</definedName>
    <definedName name="SSSS" localSheetId="10" hidden="1">Uke!#REF!</definedName>
    <definedName name="SSSS" localSheetId="14" hidden="1">Uke!#REF!</definedName>
    <definedName name="SSSS" localSheetId="18" hidden="1">Uke!#REF!</definedName>
    <definedName name="SSSS" localSheetId="19" hidden="1">[1]Uke!#REF!</definedName>
    <definedName name="SSSS" localSheetId="6" hidden="1">U!#REF!</definedName>
    <definedName name="SSSS" localSheetId="35" hidden="1">Uke!#REF!</definedName>
    <definedName name="SSSS" localSheetId="33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7" hidden="1">Uke!#REF!</definedName>
    <definedName name="T" localSheetId="29" hidden="1">Uke!#REF!</definedName>
    <definedName name="T" localSheetId="30" hidden="1">[1]Uke!#REF!</definedName>
    <definedName name="T" localSheetId="7" hidden="1">[2]Uke!#REF!</definedName>
    <definedName name="T" localSheetId="22" hidden="1">Uke!#REF!</definedName>
    <definedName name="T" localSheetId="23" hidden="1">[1]Uke!#REF!</definedName>
    <definedName name="T" localSheetId="25" hidden="1">[3]Uke!#REF!</definedName>
    <definedName name="T" localSheetId="4" hidden="1">Uke!#REF!</definedName>
    <definedName name="T" localSheetId="12" hidden="1">Uke!#REF!</definedName>
    <definedName name="T" localSheetId="10" hidden="1">Uke!#REF!</definedName>
    <definedName name="T" localSheetId="14" hidden="1">Uke!#REF!</definedName>
    <definedName name="T" localSheetId="18" hidden="1">Uke!#REF!</definedName>
    <definedName name="T" localSheetId="19" hidden="1">[1]Uke!#REF!</definedName>
    <definedName name="T" localSheetId="6" hidden="1">U!#REF!</definedName>
    <definedName name="T" localSheetId="35" hidden="1">Uke!#REF!</definedName>
    <definedName name="T" localSheetId="33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7" hidden="1">Uke!#REF!</definedName>
    <definedName name="TT" localSheetId="29" hidden="1">Uke!#REF!</definedName>
    <definedName name="TT" localSheetId="30" hidden="1">[1]Uke!#REF!</definedName>
    <definedName name="TT" localSheetId="7" hidden="1">[2]Uke!#REF!</definedName>
    <definedName name="TT" localSheetId="22" hidden="1">Uke!#REF!</definedName>
    <definedName name="TT" localSheetId="23" hidden="1">[1]Uke!#REF!</definedName>
    <definedName name="TT" localSheetId="25" hidden="1">[3]Uke!#REF!</definedName>
    <definedName name="TT" localSheetId="4" hidden="1">Uke!#REF!</definedName>
    <definedName name="TT" localSheetId="12" hidden="1">Uke!#REF!</definedName>
    <definedName name="TT" localSheetId="10" hidden="1">Uke!#REF!</definedName>
    <definedName name="TT" localSheetId="14" hidden="1">Uke!#REF!</definedName>
    <definedName name="TT" localSheetId="18" hidden="1">Uke!#REF!</definedName>
    <definedName name="TT" localSheetId="19" hidden="1">[1]Uke!#REF!</definedName>
    <definedName name="TT" localSheetId="6" hidden="1">U!#REF!</definedName>
    <definedName name="TT" localSheetId="35" hidden="1">Uke!#REF!</definedName>
    <definedName name="TT" localSheetId="33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7" hidden="1">Uke!#REF!</definedName>
    <definedName name="TTT" localSheetId="29" hidden="1">Uke!#REF!</definedName>
    <definedName name="TTT" localSheetId="30" hidden="1">[1]Uke!#REF!</definedName>
    <definedName name="TTT" localSheetId="28" hidden="1">Uke!#REF!</definedName>
    <definedName name="TTT" localSheetId="36" hidden="1">Uke!#REF!</definedName>
    <definedName name="TTT" localSheetId="7" hidden="1">[2]Uke!#REF!</definedName>
    <definedName name="TTT" localSheetId="22" hidden="1">Uke!#REF!</definedName>
    <definedName name="TTT" localSheetId="23" hidden="1">[1]Uke!#REF!</definedName>
    <definedName name="TTT" localSheetId="25" hidden="1">[3]Uke!#REF!</definedName>
    <definedName name="TTT" localSheetId="4" hidden="1">Uke!#REF!</definedName>
    <definedName name="TTT" localSheetId="12" hidden="1">Uke!#REF!</definedName>
    <definedName name="TTT" localSheetId="10" hidden="1">Uke!#REF!</definedName>
    <definedName name="TTT" localSheetId="14" hidden="1">Uke!#REF!</definedName>
    <definedName name="TTT" localSheetId="18" hidden="1">Uke!#REF!</definedName>
    <definedName name="TTT" localSheetId="19" hidden="1">[1]Uke!#REF!</definedName>
    <definedName name="TTT" localSheetId="6" hidden="1">U!#REF!</definedName>
    <definedName name="TTT" localSheetId="35" hidden="1">Uke!#REF!</definedName>
    <definedName name="TTT" localSheetId="32" hidden="1">Uke!#REF!</definedName>
    <definedName name="TTT" localSheetId="33" hidden="1">Uke!#REF!</definedName>
    <definedName name="TTT" localSheetId="2" hidden="1">Uke!#REF!</definedName>
    <definedName name="TTT" hidden="1">Uke!#REF!</definedName>
    <definedName name="tttt" localSheetId="16" hidden="1">[4]Uke!#REF!</definedName>
    <definedName name="tttt" localSheetId="37" hidden="1">[4]Uke!#REF!</definedName>
    <definedName name="tttt" localSheetId="29" hidden="1">[4]Uke!#REF!</definedName>
    <definedName name="tttt" localSheetId="30" hidden="1">[4]Uke!#REF!</definedName>
    <definedName name="tttt" localSheetId="7" hidden="1">[4]Uke!#REF!</definedName>
    <definedName name="tttt" localSheetId="22" hidden="1">[4]Uke!#REF!</definedName>
    <definedName name="tttt" localSheetId="23" hidden="1">[4]Uke!#REF!</definedName>
    <definedName name="tttt" localSheetId="25" hidden="1">[4]Uke!#REF!</definedName>
    <definedName name="tttt" localSheetId="4" hidden="1">[4]Uke!#REF!</definedName>
    <definedName name="tttt" localSheetId="12" hidden="1">[4]Uke!#REF!</definedName>
    <definedName name="tttt" localSheetId="10" hidden="1">[4]Uke!#REF!</definedName>
    <definedName name="tttt" localSheetId="14" hidden="1">[4]Uke!#REF!</definedName>
    <definedName name="tttt" localSheetId="18" hidden="1">[4]Uke!#REF!</definedName>
    <definedName name="tttt" localSheetId="19" hidden="1">[4]Uke!#REF!</definedName>
    <definedName name="tttt" localSheetId="6" hidden="1">[4]Uke!#REF!</definedName>
    <definedName name="tttt" localSheetId="35" hidden="1">[4]Uke!#REF!</definedName>
    <definedName name="tttt" localSheetId="33" hidden="1">[4]Uke!#REF!</definedName>
    <definedName name="tttt" localSheetId="2" hidden="1">[4]Uke!#REF!</definedName>
    <definedName name="tttt" hidden="1">[4]Uke!#REF!</definedName>
    <definedName name="ttyrytr" localSheetId="16" hidden="1">[4]Uke!#REF!</definedName>
    <definedName name="ttyrytr" localSheetId="37" hidden="1">[4]Uke!#REF!</definedName>
    <definedName name="ttyrytr" localSheetId="29" hidden="1">[4]Uke!#REF!</definedName>
    <definedName name="ttyrytr" localSheetId="30" hidden="1">[4]Uke!#REF!</definedName>
    <definedName name="ttyrytr" localSheetId="7" hidden="1">[4]Uke!#REF!</definedName>
    <definedName name="ttyrytr" localSheetId="22" hidden="1">[4]Uke!#REF!</definedName>
    <definedName name="ttyrytr" localSheetId="23" hidden="1">[4]Uke!#REF!</definedName>
    <definedName name="ttyrytr" localSheetId="25" hidden="1">[4]Uke!#REF!</definedName>
    <definedName name="ttyrytr" localSheetId="4" hidden="1">[4]Uke!#REF!</definedName>
    <definedName name="ttyrytr" localSheetId="12" hidden="1">[4]Uke!#REF!</definedName>
    <definedName name="ttyrytr" localSheetId="10" hidden="1">[4]Uke!#REF!</definedName>
    <definedName name="ttyrytr" localSheetId="14" hidden="1">[4]Uke!#REF!</definedName>
    <definedName name="ttyrytr" localSheetId="18" hidden="1">[4]Uke!#REF!</definedName>
    <definedName name="ttyrytr" localSheetId="19" hidden="1">[4]Uke!#REF!</definedName>
    <definedName name="ttyrytr" localSheetId="6" hidden="1">[4]Uke!#REF!</definedName>
    <definedName name="ttyrytr" localSheetId="35" hidden="1">[4]Uke!#REF!</definedName>
    <definedName name="ttyrytr" localSheetId="33" hidden="1">[4]Uke!#REF!</definedName>
    <definedName name="ttyrytr" localSheetId="2" hidden="1">[4]Uke!#REF!</definedName>
    <definedName name="ttyrytr" hidden="1">[4]Uke!#REF!</definedName>
    <definedName name="u" localSheetId="16" hidden="1">Uke!#REF!</definedName>
    <definedName name="u" localSheetId="37" hidden="1">Uke!#REF!</definedName>
    <definedName name="u" localSheetId="29" hidden="1">Uke!#REF!</definedName>
    <definedName name="u" localSheetId="30" hidden="1">[1]Uke!#REF!</definedName>
    <definedName name="u" localSheetId="7" hidden="1">[2]Uke!#REF!</definedName>
    <definedName name="u" localSheetId="22" hidden="1">Uke!#REF!</definedName>
    <definedName name="u" localSheetId="23" hidden="1">[1]Uke!#REF!</definedName>
    <definedName name="u" localSheetId="25" hidden="1">[3]Uke!#REF!</definedName>
    <definedName name="u" localSheetId="4" hidden="1">Uke!#REF!</definedName>
    <definedName name="u" localSheetId="12" hidden="1">Uke!#REF!</definedName>
    <definedName name="u" localSheetId="10" hidden="1">Uke!#REF!</definedName>
    <definedName name="u" localSheetId="14" hidden="1">Uke!#REF!</definedName>
    <definedName name="u" localSheetId="18" hidden="1">Uke!#REF!</definedName>
    <definedName name="u" localSheetId="19" hidden="1">[1]Uke!#REF!</definedName>
    <definedName name="u" localSheetId="6" hidden="1">U!#REF!</definedName>
    <definedName name="u" localSheetId="35" hidden="1">Uke!#REF!</definedName>
    <definedName name="u" localSheetId="33" hidden="1">Uke!#REF!</definedName>
    <definedName name="u" localSheetId="2" hidden="1">Uke!#REF!</definedName>
    <definedName name="u" hidden="1">Uke!#REF!</definedName>
    <definedName name="_xlnm.Print_Area" localSheetId="3">Måned!$A$1:$AK$73</definedName>
    <definedName name="_xlnm.Print_Area" localSheetId="2">Å!$A$277:$H$302</definedName>
    <definedName name="_xlnm.Print_Area" localSheetId="1">År!$A$4:$AI$37</definedName>
    <definedName name="v" localSheetId="16" hidden="1">Uke!#REF!</definedName>
    <definedName name="v" localSheetId="37" hidden="1">Uke!#REF!</definedName>
    <definedName name="v" localSheetId="29" hidden="1">Uke!#REF!</definedName>
    <definedName name="v" localSheetId="30" hidden="1">[1]Uke!#REF!</definedName>
    <definedName name="v" localSheetId="7" hidden="1">[2]Uke!#REF!</definedName>
    <definedName name="v" localSheetId="22" hidden="1">Uke!#REF!</definedName>
    <definedName name="v" localSheetId="23" hidden="1">[1]Uke!#REF!</definedName>
    <definedName name="v" localSheetId="25" hidden="1">[3]Uke!#REF!</definedName>
    <definedName name="v" localSheetId="4" hidden="1">Uke!#REF!</definedName>
    <definedName name="v" localSheetId="12" hidden="1">Uke!#REF!</definedName>
    <definedName name="v" localSheetId="10" hidden="1">Uke!#REF!</definedName>
    <definedName name="v" localSheetId="14" hidden="1">Uke!#REF!</definedName>
    <definedName name="v" localSheetId="18" hidden="1">Uke!#REF!</definedName>
    <definedName name="v" localSheetId="19" hidden="1">[1]Uke!#REF!</definedName>
    <definedName name="v" localSheetId="6" hidden="1">U!#REF!</definedName>
    <definedName name="v" localSheetId="35" hidden="1">Uke!#REF!</definedName>
    <definedName name="v" localSheetId="33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7" hidden="1">Uke!#REF!</definedName>
    <definedName name="vv" localSheetId="29" hidden="1">Uke!#REF!</definedName>
    <definedName name="vv" localSheetId="30" hidden="1">[1]Uke!#REF!</definedName>
    <definedName name="vv" localSheetId="7" hidden="1">[2]Uke!#REF!</definedName>
    <definedName name="vv" localSheetId="22" hidden="1">Uke!#REF!</definedName>
    <definedName name="vv" localSheetId="23" hidden="1">[1]Uke!#REF!</definedName>
    <definedName name="vv" localSheetId="25" hidden="1">[3]Uke!#REF!</definedName>
    <definedName name="vv" localSheetId="4" hidden="1">Uke!#REF!</definedName>
    <definedName name="vv" localSheetId="12" hidden="1">Uke!#REF!</definedName>
    <definedName name="vv" localSheetId="10" hidden="1">Uke!#REF!</definedName>
    <definedName name="vv" localSheetId="14" hidden="1">Uke!#REF!</definedName>
    <definedName name="vv" localSheetId="18" hidden="1">Uke!#REF!</definedName>
    <definedName name="vv" localSheetId="19" hidden="1">[1]Uke!#REF!</definedName>
    <definedName name="vv" localSheetId="6" hidden="1">U!#REF!</definedName>
    <definedName name="vv" localSheetId="35" hidden="1">Uke!#REF!</definedName>
    <definedName name="vv" localSheetId="33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7" hidden="1">Uke!#REF!</definedName>
    <definedName name="VVV" localSheetId="29" hidden="1">Uke!#REF!</definedName>
    <definedName name="VVV" localSheetId="30" hidden="1">[1]Uke!#REF!</definedName>
    <definedName name="VVV" localSheetId="28" hidden="1">Uke!#REF!</definedName>
    <definedName name="VVV" localSheetId="36" hidden="1">Uke!#REF!</definedName>
    <definedName name="VVV" localSheetId="7" hidden="1">[2]Uke!#REF!</definedName>
    <definedName name="VVV" localSheetId="22" hidden="1">Uke!#REF!</definedName>
    <definedName name="VVV" localSheetId="23" hidden="1">[1]Uke!#REF!</definedName>
    <definedName name="VVV" localSheetId="25" hidden="1">[3]Uke!#REF!</definedName>
    <definedName name="VVV" localSheetId="4" hidden="1">Uke!#REF!</definedName>
    <definedName name="VVV" localSheetId="12" hidden="1">Uke!#REF!</definedName>
    <definedName name="VVV" localSheetId="10" hidden="1">Uke!#REF!</definedName>
    <definedName name="VVV" localSheetId="14" hidden="1">Uke!#REF!</definedName>
    <definedName name="VVV" localSheetId="18" hidden="1">Uke!#REF!</definedName>
    <definedName name="VVV" localSheetId="19" hidden="1">[1]Uke!#REF!</definedName>
    <definedName name="VVV" localSheetId="6" hidden="1">U!#REF!</definedName>
    <definedName name="VVV" localSheetId="35" hidden="1">Uke!#REF!</definedName>
    <definedName name="VVV" localSheetId="32" hidden="1">Uke!#REF!</definedName>
    <definedName name="VVV" localSheetId="33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7" hidden="1">Uke!#REF!</definedName>
    <definedName name="w" localSheetId="29" hidden="1">Uke!#REF!</definedName>
    <definedName name="w" localSheetId="30" hidden="1">[1]Uke!#REF!</definedName>
    <definedName name="w" localSheetId="7" hidden="1">[2]Uke!#REF!</definedName>
    <definedName name="w" localSheetId="22" hidden="1">Uke!#REF!</definedName>
    <definedName name="w" localSheetId="23" hidden="1">[1]Uke!#REF!</definedName>
    <definedName name="w" localSheetId="25" hidden="1">[3]Uke!#REF!</definedName>
    <definedName name="w" localSheetId="4" hidden="1">Uke!#REF!</definedName>
    <definedName name="w" localSheetId="12" hidden="1">Uke!#REF!</definedName>
    <definedName name="w" localSheetId="10" hidden="1">Uke!#REF!</definedName>
    <definedName name="w" localSheetId="14" hidden="1">Uke!#REF!</definedName>
    <definedName name="w" localSheetId="18" hidden="1">Uke!#REF!</definedName>
    <definedName name="w" localSheetId="19" hidden="1">[1]Uke!#REF!</definedName>
    <definedName name="w" localSheetId="6" hidden="1">U!#REF!</definedName>
    <definedName name="w" localSheetId="35" hidden="1">Uke!#REF!</definedName>
    <definedName name="w" localSheetId="33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7" hidden="1">Uke!#REF!</definedName>
    <definedName name="XCV" localSheetId="29" hidden="1">Uke!#REF!</definedName>
    <definedName name="XCV" localSheetId="30" hidden="1">[1]Uke!#REF!</definedName>
    <definedName name="XCV" localSheetId="36" hidden="1">Uke!#REF!</definedName>
    <definedName name="XCV" localSheetId="7" hidden="1">[2]Uke!#REF!</definedName>
    <definedName name="XCV" localSheetId="22" hidden="1">Uke!#REF!</definedName>
    <definedName name="XCV" localSheetId="23" hidden="1">[1]Uke!#REF!</definedName>
    <definedName name="XCV" localSheetId="25" hidden="1">[3]Uke!#REF!</definedName>
    <definedName name="XCV" localSheetId="4" hidden="1">Uke!#REF!</definedName>
    <definedName name="XCV" localSheetId="12" hidden="1">Uke!#REF!</definedName>
    <definedName name="XCV" localSheetId="10" hidden="1">Uke!#REF!</definedName>
    <definedName name="XCV" localSheetId="14" hidden="1">Uke!#REF!</definedName>
    <definedName name="XCV" localSheetId="18" hidden="1">Uke!#REF!</definedName>
    <definedName name="XCV" localSheetId="19" hidden="1">[1]Uke!#REF!</definedName>
    <definedName name="XCV" localSheetId="6" hidden="1">U!#REF!</definedName>
    <definedName name="XCV" localSheetId="35" hidden="1">Uke!#REF!</definedName>
    <definedName name="XCV" localSheetId="32" hidden="1">Uke!#REF!</definedName>
    <definedName name="XCV" localSheetId="33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7" hidden="1">Uke!#REF!</definedName>
    <definedName name="XGXGF" localSheetId="29" hidden="1">Uke!#REF!</definedName>
    <definedName name="XGXGF" localSheetId="30" hidden="1">[1]Uke!#REF!</definedName>
    <definedName name="XGXGF" localSheetId="7" hidden="1">[2]Uke!#REF!</definedName>
    <definedName name="XGXGF" localSheetId="22" hidden="1">Uke!#REF!</definedName>
    <definedName name="XGXGF" localSheetId="23" hidden="1">[1]Uke!#REF!</definedName>
    <definedName name="XGXGF" localSheetId="25" hidden="1">[3]Uke!#REF!</definedName>
    <definedName name="XGXGF" localSheetId="4" hidden="1">Uke!#REF!</definedName>
    <definedName name="XGXGF" localSheetId="12" hidden="1">Uke!#REF!</definedName>
    <definedName name="XGXGF" localSheetId="10" hidden="1">Uke!#REF!</definedName>
    <definedName name="XGXGF" localSheetId="14" hidden="1">Uke!#REF!</definedName>
    <definedName name="XGXGF" localSheetId="18" hidden="1">Uke!#REF!</definedName>
    <definedName name="XGXGF" localSheetId="19" hidden="1">[1]Uke!#REF!</definedName>
    <definedName name="XGXGF" localSheetId="6" hidden="1">U!#REF!</definedName>
    <definedName name="XGXGF" localSheetId="35" hidden="1">Uke!#REF!</definedName>
    <definedName name="XGXGF" localSheetId="33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7" hidden="1">Uke!#REF!</definedName>
    <definedName name="XXX" localSheetId="29" hidden="1">Uke!#REF!</definedName>
    <definedName name="XXX" localSheetId="30" hidden="1">[1]Uke!#REF!</definedName>
    <definedName name="XXX" localSheetId="28" hidden="1">Uke!#REF!</definedName>
    <definedName name="XXX" localSheetId="36" hidden="1">Uke!#REF!</definedName>
    <definedName name="XXX" localSheetId="7" hidden="1">[2]Uke!#REF!</definedName>
    <definedName name="XXX" localSheetId="22" hidden="1">Uke!#REF!</definedName>
    <definedName name="XXX" localSheetId="21" hidden="1">Uke!#REF!</definedName>
    <definedName name="XXX" localSheetId="23" hidden="1">[1]Uke!#REF!</definedName>
    <definedName name="XXX" localSheetId="25" hidden="1">[3]Uke!#REF!</definedName>
    <definedName name="XXX" localSheetId="4" hidden="1">Uke!#REF!</definedName>
    <definedName name="XXX" localSheetId="12" hidden="1">Uke!#REF!</definedName>
    <definedName name="XXX" localSheetId="10" hidden="1">Uke!#REF!</definedName>
    <definedName name="XXX" localSheetId="14" hidden="1">Uke!#REF!</definedName>
    <definedName name="XXX" localSheetId="18" hidden="1">Uke!#REF!</definedName>
    <definedName name="XXX" localSheetId="17" hidden="1">Uke!#REF!</definedName>
    <definedName name="XXX" localSheetId="19" hidden="1">[1]Uke!#REF!</definedName>
    <definedName name="XXX" localSheetId="6" hidden="1">U!#REF!</definedName>
    <definedName name="XXX" localSheetId="35" hidden="1">Uke!#REF!</definedName>
    <definedName name="XXX" localSheetId="34" hidden="1">Uke!#REF!</definedName>
    <definedName name="XXX" localSheetId="32" hidden="1">Uke!#REF!</definedName>
    <definedName name="XXX" localSheetId="33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7" hidden="1">Uke!#REF!</definedName>
    <definedName name="YUT" localSheetId="29" hidden="1">Uke!#REF!</definedName>
    <definedName name="YUT" localSheetId="30" hidden="1">[1]Uke!#REF!</definedName>
    <definedName name="YUT" localSheetId="7" hidden="1">[2]Uke!#REF!</definedName>
    <definedName name="YUT" localSheetId="22" hidden="1">Uke!#REF!</definedName>
    <definedName name="YUT" localSheetId="23" hidden="1">[1]Uke!#REF!</definedName>
    <definedName name="YUT" localSheetId="25" hidden="1">[3]Uke!#REF!</definedName>
    <definedName name="YUT" localSheetId="4" hidden="1">Uke!#REF!</definedName>
    <definedName name="YUT" localSheetId="12" hidden="1">Uke!#REF!</definedName>
    <definedName name="YUT" localSheetId="10" hidden="1">Uke!#REF!</definedName>
    <definedName name="YUT" localSheetId="14" hidden="1">Uke!#REF!</definedName>
    <definedName name="YUT" localSheetId="18" hidden="1">Uke!#REF!</definedName>
    <definedName name="YUT" localSheetId="19" hidden="1">[1]Uke!#REF!</definedName>
    <definedName name="YUT" localSheetId="6" hidden="1">U!#REF!</definedName>
    <definedName name="YUT" localSheetId="35" hidden="1">Uke!#REF!</definedName>
    <definedName name="YUT" localSheetId="33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7" hidden="1">Uke!#REF!</definedName>
    <definedName name="YY" localSheetId="29" hidden="1">Uke!#REF!</definedName>
    <definedName name="YY" localSheetId="30" hidden="1">[1]Uke!#REF!</definedName>
    <definedName name="YY" localSheetId="7" hidden="1">[2]Uke!#REF!</definedName>
    <definedName name="YY" localSheetId="22" hidden="1">Uke!#REF!</definedName>
    <definedName name="YY" localSheetId="23" hidden="1">[1]Uke!#REF!</definedName>
    <definedName name="YY" localSheetId="25" hidden="1">[3]Uke!#REF!</definedName>
    <definedName name="YY" localSheetId="4" hidden="1">Uke!#REF!</definedName>
    <definedName name="YY" localSheetId="12" hidden="1">Uke!#REF!</definedName>
    <definedName name="YY" localSheetId="10" hidden="1">Uke!#REF!</definedName>
    <definedName name="YY" localSheetId="14" hidden="1">Uke!#REF!</definedName>
    <definedName name="YY" localSheetId="18" hidden="1">Uke!#REF!</definedName>
    <definedName name="YY" localSheetId="19" hidden="1">[1]Uke!#REF!</definedName>
    <definedName name="YY" localSheetId="6" hidden="1">U!#REF!</definedName>
    <definedName name="YY" localSheetId="35" hidden="1">Uke!#REF!</definedName>
    <definedName name="YY" localSheetId="33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7" hidden="1">Uke!#REF!</definedName>
    <definedName name="YYY" localSheetId="29" hidden="1">Uke!#REF!</definedName>
    <definedName name="YYY" localSheetId="30" hidden="1">[1]Uke!#REF!</definedName>
    <definedName name="YYY" localSheetId="7" hidden="1">[2]Uke!#REF!</definedName>
    <definedName name="YYY" localSheetId="22" hidden="1">Uke!#REF!</definedName>
    <definedName name="YYY" localSheetId="23" hidden="1">[1]Uke!#REF!</definedName>
    <definedName name="YYY" localSheetId="25" hidden="1">[3]Uke!#REF!</definedName>
    <definedName name="YYY" localSheetId="4" hidden="1">Uke!#REF!</definedName>
    <definedName name="YYY" localSheetId="12" hidden="1">Uke!#REF!</definedName>
    <definedName name="YYY" localSheetId="10" hidden="1">Uke!#REF!</definedName>
    <definedName name="YYY" localSheetId="14" hidden="1">Uke!#REF!</definedName>
    <definedName name="YYY" localSheetId="18" hidden="1">Uke!#REF!</definedName>
    <definedName name="YYY" localSheetId="19" hidden="1">[1]Uke!#REF!</definedName>
    <definedName name="YYY" localSheetId="6" hidden="1">U!#REF!</definedName>
    <definedName name="YYY" localSheetId="35" hidden="1">Uke!#REF!</definedName>
    <definedName name="YYY" localSheetId="33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7" hidden="1">Uke!#REF!</definedName>
    <definedName name="YYYY" localSheetId="29" hidden="1">Uke!#REF!</definedName>
    <definedName name="YYYY" localSheetId="30" hidden="1">[1]Uke!#REF!</definedName>
    <definedName name="YYYY" localSheetId="7" hidden="1">[2]Uke!#REF!</definedName>
    <definedName name="YYYY" localSheetId="22" hidden="1">Uke!#REF!</definedName>
    <definedName name="YYYY" localSheetId="23" hidden="1">[1]Uke!#REF!</definedName>
    <definedName name="YYYY" localSheetId="25" hidden="1">[3]Uke!#REF!</definedName>
    <definedName name="YYYY" localSheetId="4" hidden="1">Uke!#REF!</definedName>
    <definedName name="YYYY" localSheetId="12" hidden="1">Uke!#REF!</definedName>
    <definedName name="YYYY" localSheetId="10" hidden="1">Uke!#REF!</definedName>
    <definedName name="YYYY" localSheetId="14" hidden="1">Uke!#REF!</definedName>
    <definedName name="YYYY" localSheetId="18" hidden="1">Uke!#REF!</definedName>
    <definedName name="YYYY" localSheetId="19" hidden="1">[1]Uke!#REF!</definedName>
    <definedName name="YYYY" localSheetId="6" hidden="1">U!#REF!</definedName>
    <definedName name="YYYY" localSheetId="35" hidden="1">Uke!#REF!</definedName>
    <definedName name="YYYY" localSheetId="33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7" hidden="1">Uke!#REF!</definedName>
    <definedName name="zz" localSheetId="29" hidden="1">Uke!#REF!</definedName>
    <definedName name="zz" localSheetId="30" hidden="1">[1]Uke!#REF!</definedName>
    <definedName name="zz" localSheetId="7" hidden="1">[2]Uke!#REF!</definedName>
    <definedName name="zz" localSheetId="22" hidden="1">Uke!#REF!</definedName>
    <definedName name="zz" localSheetId="23" hidden="1">[1]Uke!#REF!</definedName>
    <definedName name="zz" localSheetId="25" hidden="1">[3]Uke!#REF!</definedName>
    <definedName name="zz" localSheetId="4" hidden="1">Uke!#REF!</definedName>
    <definedName name="zz" localSheetId="12" hidden="1">Uke!#REF!</definedName>
    <definedName name="zz" localSheetId="10" hidden="1">Uke!#REF!</definedName>
    <definedName name="zz" localSheetId="14" hidden="1">Uke!#REF!</definedName>
    <definedName name="zz" localSheetId="18" hidden="1">Uke!#REF!</definedName>
    <definedName name="zz" localSheetId="19" hidden="1">[1]Uke!#REF!</definedName>
    <definedName name="zz" localSheetId="6" hidden="1">U!#REF!</definedName>
    <definedName name="zz" localSheetId="35" hidden="1">Uke!#REF!</definedName>
    <definedName name="zz" localSheetId="33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7" hidden="1">Uke!#REF!</definedName>
    <definedName name="øøø" localSheetId="29" hidden="1">Uke!#REF!</definedName>
    <definedName name="øøø" localSheetId="30" hidden="1">[1]Uke!#REF!</definedName>
    <definedName name="øøø" localSheetId="7" hidden="1">[2]Uke!#REF!</definedName>
    <definedName name="øøø" localSheetId="22" hidden="1">Uke!#REF!</definedName>
    <definedName name="øøø" localSheetId="23" hidden="1">[1]Uke!#REF!</definedName>
    <definedName name="øøø" localSheetId="25" hidden="1">[3]Uke!#REF!</definedName>
    <definedName name="øøø" localSheetId="4" hidden="1">Uke!#REF!</definedName>
    <definedName name="øøø" localSheetId="12" hidden="1">Uke!#REF!</definedName>
    <definedName name="øøø" localSheetId="10" hidden="1">Uke!#REF!</definedName>
    <definedName name="øøø" localSheetId="14" hidden="1">Uke!#REF!</definedName>
    <definedName name="øøø" localSheetId="18" hidden="1">Uke!#REF!</definedName>
    <definedName name="øøø" localSheetId="19" hidden="1">[1]Uke!#REF!</definedName>
    <definedName name="øøø" localSheetId="6" hidden="1">U!#REF!</definedName>
    <definedName name="øøø" localSheetId="35" hidden="1">Uke!#REF!</definedName>
    <definedName name="øøø" localSheetId="33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7" hidden="1">Uke!#REF!</definedName>
    <definedName name="aa" localSheetId="29" hidden="1">Uke!#REF!</definedName>
    <definedName name="aa" localSheetId="30" hidden="1">[1]Uke!#REF!</definedName>
    <definedName name="aa" localSheetId="28" hidden="1">Uke!#REF!</definedName>
    <definedName name="aa" localSheetId="36" hidden="1">Uke!#REF!</definedName>
    <definedName name="aa" localSheetId="7" hidden="1">[2]Uke!#REF!</definedName>
    <definedName name="aa" localSheetId="22" hidden="1">Uke!#REF!</definedName>
    <definedName name="aa" localSheetId="21" hidden="1">Uke!#REF!</definedName>
    <definedName name="aa" localSheetId="23" hidden="1">[1]Uke!#REF!</definedName>
    <definedName name="aa" localSheetId="25" hidden="1">[3]Uke!#REF!</definedName>
    <definedName name="aa" localSheetId="4" hidden="1">Uke!#REF!</definedName>
    <definedName name="aa" localSheetId="12" hidden="1">Uke!#REF!</definedName>
    <definedName name="aa" localSheetId="10" hidden="1">Uke!#REF!</definedName>
    <definedName name="aa" localSheetId="14" hidden="1">Uke!#REF!</definedName>
    <definedName name="aa" localSheetId="18" hidden="1">Uke!#REF!</definedName>
    <definedName name="aa" localSheetId="19" hidden="1">[1]Uke!#REF!</definedName>
    <definedName name="aa" localSheetId="6" hidden="1">U!#REF!</definedName>
    <definedName name="aa" localSheetId="35" hidden="1">Uke!#REF!</definedName>
    <definedName name="aa" localSheetId="34" hidden="1">Uke!#REF!</definedName>
    <definedName name="aa" localSheetId="32" hidden="1">Uke!#REF!</definedName>
    <definedName name="aa" localSheetId="33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7" hidden="1">Uke!#REF!</definedName>
    <definedName name="aaa" localSheetId="29" hidden="1">Uke!#REF!</definedName>
    <definedName name="aaa" localSheetId="30" hidden="1">[1]Uke!#REF!</definedName>
    <definedName name="aaa" localSheetId="28" hidden="1">Uke!#REF!</definedName>
    <definedName name="aaa" localSheetId="36" hidden="1">Uke!#REF!</definedName>
    <definedName name="aaa" localSheetId="7" hidden="1">[2]Uke!#REF!</definedName>
    <definedName name="aaa" localSheetId="22" hidden="1">Uke!#REF!</definedName>
    <definedName name="aaa" localSheetId="21" hidden="1">Uke!#REF!</definedName>
    <definedName name="aaa" localSheetId="23" hidden="1">[1]Uke!#REF!</definedName>
    <definedName name="aaa" localSheetId="25" hidden="1">[3]Uke!#REF!</definedName>
    <definedName name="aaa" localSheetId="4" hidden="1">Uke!#REF!</definedName>
    <definedName name="aaa" localSheetId="12" hidden="1">Uke!#REF!</definedName>
    <definedName name="aaa" localSheetId="10" hidden="1">Uke!#REF!</definedName>
    <definedName name="aaa" localSheetId="14" hidden="1">Uke!#REF!</definedName>
    <definedName name="aaa" localSheetId="18" hidden="1">Uke!#REF!</definedName>
    <definedName name="aaa" localSheetId="19" hidden="1">[1]Uke!#REF!</definedName>
    <definedName name="aaa" localSheetId="6" hidden="1">U!#REF!</definedName>
    <definedName name="aaa" localSheetId="35" hidden="1">Uke!#REF!</definedName>
    <definedName name="aaa" localSheetId="32" hidden="1">Uke!#REF!</definedName>
    <definedName name="aaa" localSheetId="3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7" i="85" l="1"/>
  <c r="S28" i="44"/>
  <c r="T28" i="44"/>
  <c r="S29" i="44"/>
  <c r="T29" i="44"/>
  <c r="S30" i="44"/>
  <c r="T30" i="44"/>
  <c r="S31" i="44"/>
  <c r="T31" i="44"/>
  <c r="S32" i="44"/>
  <c r="T32" i="44"/>
  <c r="S33" i="44"/>
  <c r="T33" i="44"/>
  <c r="S34" i="44"/>
  <c r="T34" i="44"/>
  <c r="S35" i="44"/>
  <c r="T35" i="44"/>
  <c r="L20" i="6"/>
  <c r="R20" i="6" s="1"/>
  <c r="N20" i="6"/>
  <c r="O20" i="6" s="1"/>
  <c r="L21" i="6"/>
  <c r="P21" i="6" s="1"/>
  <c r="N21" i="6"/>
  <c r="L22" i="6"/>
  <c r="R22" i="6" s="1"/>
  <c r="N22" i="6"/>
  <c r="L23" i="6"/>
  <c r="R23" i="6" s="1"/>
  <c r="N23" i="6"/>
  <c r="P23" i="6" l="1"/>
  <c r="P22" i="6"/>
  <c r="R21" i="6"/>
  <c r="P20" i="6"/>
  <c r="H220" i="1" l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R297" i="87"/>
  <c r="B300" i="87"/>
  <c r="C300" i="87"/>
  <c r="D300" i="87" s="1"/>
  <c r="E300" i="87"/>
  <c r="G300" i="87"/>
  <c r="H300" i="87"/>
  <c r="Y300" i="87" s="1"/>
  <c r="N300" i="87"/>
  <c r="P300" i="87" s="1"/>
  <c r="B301" i="87"/>
  <c r="C301" i="87"/>
  <c r="D301" i="87" s="1"/>
  <c r="E301" i="87"/>
  <c r="G301" i="87"/>
  <c r="H301" i="87"/>
  <c r="J301" i="87" s="1"/>
  <c r="N301" i="87"/>
  <c r="P301" i="87" s="1"/>
  <c r="B302" i="87"/>
  <c r="C302" i="87"/>
  <c r="D302" i="87" s="1"/>
  <c r="E302" i="87"/>
  <c r="G302" i="87"/>
  <c r="H302" i="87"/>
  <c r="I302" i="87" s="1"/>
  <c r="N302" i="87"/>
  <c r="P302" i="87" s="1"/>
  <c r="B303" i="87"/>
  <c r="C303" i="87"/>
  <c r="D303" i="87" s="1"/>
  <c r="E303" i="87"/>
  <c r="G303" i="87"/>
  <c r="H303" i="87"/>
  <c r="T303" i="87" s="1"/>
  <c r="N303" i="87"/>
  <c r="P303" i="87" s="1"/>
  <c r="B304" i="87"/>
  <c r="C304" i="87"/>
  <c r="D304" i="87" s="1"/>
  <c r="E304" i="87"/>
  <c r="G304" i="87"/>
  <c r="H304" i="87"/>
  <c r="N304" i="87"/>
  <c r="P304" i="87" s="1"/>
  <c r="B305" i="87"/>
  <c r="C305" i="87"/>
  <c r="D305" i="87" s="1"/>
  <c r="E305" i="87"/>
  <c r="G305" i="87"/>
  <c r="H305" i="87"/>
  <c r="J305" i="87" s="1"/>
  <c r="N305" i="87"/>
  <c r="P305" i="87" s="1"/>
  <c r="B306" i="87"/>
  <c r="C306" i="87"/>
  <c r="D306" i="87" s="1"/>
  <c r="E306" i="87"/>
  <c r="G306" i="87"/>
  <c r="H306" i="87"/>
  <c r="Z306" i="87" s="1"/>
  <c r="N306" i="87"/>
  <c r="P306" i="87" s="1"/>
  <c r="B307" i="87"/>
  <c r="C307" i="87"/>
  <c r="D307" i="87" s="1"/>
  <c r="E307" i="87"/>
  <c r="G307" i="87"/>
  <c r="H307" i="87"/>
  <c r="J307" i="87" s="1"/>
  <c r="N307" i="87"/>
  <c r="P307" i="87" s="1"/>
  <c r="B308" i="87"/>
  <c r="C308" i="87"/>
  <c r="D308" i="87" s="1"/>
  <c r="E308" i="87"/>
  <c r="G308" i="87"/>
  <c r="H308" i="87"/>
  <c r="J308" i="87" s="1"/>
  <c r="N308" i="87"/>
  <c r="P308" i="87" s="1"/>
  <c r="B309" i="87"/>
  <c r="C309" i="87"/>
  <c r="D309" i="87" s="1"/>
  <c r="E309" i="87"/>
  <c r="G309" i="87"/>
  <c r="H309" i="87"/>
  <c r="J309" i="87" s="1"/>
  <c r="N309" i="87"/>
  <c r="P309" i="87" s="1"/>
  <c r="B310" i="87"/>
  <c r="C310" i="87"/>
  <c r="D310" i="87" s="1"/>
  <c r="E310" i="87"/>
  <c r="G310" i="87"/>
  <c r="H310" i="87"/>
  <c r="J310" i="87" s="1"/>
  <c r="N310" i="87"/>
  <c r="P310" i="87" s="1"/>
  <c r="N299" i="87"/>
  <c r="H299" i="87"/>
  <c r="AC299" i="87" s="1"/>
  <c r="G299" i="87"/>
  <c r="E299" i="87"/>
  <c r="C299" i="87"/>
  <c r="D299" i="87" s="1"/>
  <c r="C297" i="87" s="1"/>
  <c r="B299" i="87"/>
  <c r="B285" i="87"/>
  <c r="C285" i="87"/>
  <c r="D285" i="87" s="1"/>
  <c r="E285" i="87"/>
  <c r="G285" i="87"/>
  <c r="H285" i="87"/>
  <c r="L285" i="87" s="1"/>
  <c r="N285" i="87"/>
  <c r="P285" i="87" s="1"/>
  <c r="B286" i="87"/>
  <c r="C286" i="87"/>
  <c r="D286" i="87" s="1"/>
  <c r="E286" i="87"/>
  <c r="G286" i="87"/>
  <c r="H286" i="87"/>
  <c r="L286" i="87" s="1"/>
  <c r="N286" i="87"/>
  <c r="P286" i="87" s="1"/>
  <c r="B287" i="87"/>
  <c r="C287" i="87"/>
  <c r="D287" i="87" s="1"/>
  <c r="E287" i="87"/>
  <c r="G287" i="87"/>
  <c r="H287" i="87"/>
  <c r="AB287" i="87" s="1"/>
  <c r="N287" i="87"/>
  <c r="P287" i="87" s="1"/>
  <c r="B288" i="87"/>
  <c r="C288" i="87"/>
  <c r="D288" i="87" s="1"/>
  <c r="E288" i="87"/>
  <c r="G288" i="87"/>
  <c r="H288" i="87"/>
  <c r="AB288" i="87" s="1"/>
  <c r="N288" i="87"/>
  <c r="P288" i="87" s="1"/>
  <c r="B289" i="87"/>
  <c r="C289" i="87"/>
  <c r="D289" i="87" s="1"/>
  <c r="E289" i="87"/>
  <c r="G289" i="87"/>
  <c r="H289" i="87"/>
  <c r="N289" i="87"/>
  <c r="P289" i="87" s="1"/>
  <c r="B290" i="87"/>
  <c r="C290" i="87"/>
  <c r="D290" i="87" s="1"/>
  <c r="E290" i="87"/>
  <c r="G290" i="87"/>
  <c r="H290" i="87"/>
  <c r="L290" i="87" s="1"/>
  <c r="N290" i="87"/>
  <c r="P290" i="87" s="1"/>
  <c r="B291" i="87"/>
  <c r="C291" i="87"/>
  <c r="D291" i="87" s="1"/>
  <c r="E291" i="87"/>
  <c r="G291" i="87"/>
  <c r="H291" i="87"/>
  <c r="L291" i="87" s="1"/>
  <c r="N291" i="87"/>
  <c r="P291" i="87" s="1"/>
  <c r="B292" i="87"/>
  <c r="C292" i="87"/>
  <c r="D292" i="87" s="1"/>
  <c r="E292" i="87"/>
  <c r="G292" i="87"/>
  <c r="H292" i="87"/>
  <c r="L292" i="87" s="1"/>
  <c r="N292" i="87"/>
  <c r="P292" i="87" s="1"/>
  <c r="B293" i="87"/>
  <c r="C293" i="87"/>
  <c r="D293" i="87" s="1"/>
  <c r="E293" i="87"/>
  <c r="G293" i="87"/>
  <c r="H293" i="87"/>
  <c r="L293" i="87" s="1"/>
  <c r="N293" i="87"/>
  <c r="P293" i="87" s="1"/>
  <c r="B294" i="87"/>
  <c r="C294" i="87"/>
  <c r="D294" i="87" s="1"/>
  <c r="E294" i="87"/>
  <c r="G294" i="87"/>
  <c r="H294" i="87"/>
  <c r="L294" i="87" s="1"/>
  <c r="N294" i="87"/>
  <c r="P294" i="87" s="1"/>
  <c r="B295" i="87"/>
  <c r="C295" i="87"/>
  <c r="D295" i="87" s="1"/>
  <c r="E295" i="87"/>
  <c r="G295" i="87"/>
  <c r="H295" i="87"/>
  <c r="N295" i="87"/>
  <c r="P295" i="87" s="1"/>
  <c r="N284" i="87"/>
  <c r="P284" i="87" s="1"/>
  <c r="H284" i="87"/>
  <c r="Z284" i="87" s="1"/>
  <c r="G284" i="87"/>
  <c r="E284" i="87"/>
  <c r="C284" i="87"/>
  <c r="D284" i="87" s="1"/>
  <c r="C282" i="87" s="1"/>
  <c r="B284" i="87"/>
  <c r="B270" i="87"/>
  <c r="C270" i="87"/>
  <c r="D270" i="87" s="1"/>
  <c r="E270" i="87"/>
  <c r="G270" i="87"/>
  <c r="H270" i="87"/>
  <c r="N270" i="87"/>
  <c r="P270" i="87" s="1"/>
  <c r="B271" i="87"/>
  <c r="C271" i="87"/>
  <c r="D271" i="87" s="1"/>
  <c r="E271" i="87"/>
  <c r="G271" i="87"/>
  <c r="H271" i="87"/>
  <c r="J271" i="87" s="1"/>
  <c r="N271" i="87"/>
  <c r="P271" i="87" s="1"/>
  <c r="B272" i="87"/>
  <c r="C272" i="87"/>
  <c r="D272" i="87" s="1"/>
  <c r="E272" i="87"/>
  <c r="G272" i="87"/>
  <c r="H272" i="87"/>
  <c r="V272" i="87" s="1"/>
  <c r="N272" i="87"/>
  <c r="P272" i="87" s="1"/>
  <c r="B273" i="87"/>
  <c r="C273" i="87"/>
  <c r="D273" i="87" s="1"/>
  <c r="E273" i="87"/>
  <c r="G273" i="87"/>
  <c r="H273" i="87"/>
  <c r="I273" i="87" s="1"/>
  <c r="N273" i="87"/>
  <c r="R273" i="87" s="1"/>
  <c r="B274" i="87"/>
  <c r="C274" i="87"/>
  <c r="D274" i="87" s="1"/>
  <c r="E274" i="87"/>
  <c r="G274" i="87"/>
  <c r="H274" i="87"/>
  <c r="T274" i="87" s="1"/>
  <c r="N274" i="87"/>
  <c r="P274" i="87" s="1"/>
  <c r="B275" i="87"/>
  <c r="C275" i="87"/>
  <c r="D275" i="87" s="1"/>
  <c r="E275" i="87"/>
  <c r="G275" i="87"/>
  <c r="H275" i="87"/>
  <c r="J275" i="87" s="1"/>
  <c r="N275" i="87"/>
  <c r="P275" i="87" s="1"/>
  <c r="B276" i="87"/>
  <c r="C276" i="87"/>
  <c r="D276" i="87" s="1"/>
  <c r="E276" i="87"/>
  <c r="G276" i="87"/>
  <c r="H276" i="87"/>
  <c r="I276" i="87" s="1"/>
  <c r="N276" i="87"/>
  <c r="P276" i="87" s="1"/>
  <c r="B277" i="87"/>
  <c r="C277" i="87"/>
  <c r="D277" i="87" s="1"/>
  <c r="E277" i="87"/>
  <c r="G277" i="87"/>
  <c r="H277" i="87"/>
  <c r="J277" i="87" s="1"/>
  <c r="N277" i="87"/>
  <c r="B278" i="87"/>
  <c r="C278" i="87"/>
  <c r="D278" i="87" s="1"/>
  <c r="E278" i="87"/>
  <c r="G278" i="87"/>
  <c r="H278" i="87"/>
  <c r="N278" i="87"/>
  <c r="P278" i="87" s="1"/>
  <c r="B279" i="87"/>
  <c r="C279" i="87"/>
  <c r="D279" i="87" s="1"/>
  <c r="E279" i="87"/>
  <c r="G279" i="87"/>
  <c r="H279" i="87"/>
  <c r="Z279" i="87" s="1"/>
  <c r="N279" i="87"/>
  <c r="P279" i="87" s="1"/>
  <c r="B280" i="87"/>
  <c r="C280" i="87"/>
  <c r="D280" i="87" s="1"/>
  <c r="E280" i="87"/>
  <c r="G280" i="87"/>
  <c r="H280" i="87"/>
  <c r="J280" i="87" s="1"/>
  <c r="N280" i="87"/>
  <c r="P280" i="87" s="1"/>
  <c r="N269" i="87"/>
  <c r="H269" i="87"/>
  <c r="G269" i="87"/>
  <c r="E269" i="87"/>
  <c r="C269" i="87"/>
  <c r="D269" i="87" s="1"/>
  <c r="C267" i="87" s="1"/>
  <c r="B269" i="87"/>
  <c r="B255" i="87"/>
  <c r="C255" i="87"/>
  <c r="D255" i="87" s="1"/>
  <c r="E255" i="87"/>
  <c r="G255" i="87"/>
  <c r="H255" i="87"/>
  <c r="I255" i="87" s="1"/>
  <c r="N255" i="87"/>
  <c r="B256" i="87"/>
  <c r="C256" i="87"/>
  <c r="D256" i="87" s="1"/>
  <c r="E256" i="87"/>
  <c r="G256" i="87"/>
  <c r="H256" i="87"/>
  <c r="J256" i="87" s="1"/>
  <c r="N256" i="87"/>
  <c r="P256" i="87" s="1"/>
  <c r="B257" i="87"/>
  <c r="C257" i="87"/>
  <c r="D257" i="87" s="1"/>
  <c r="E257" i="87"/>
  <c r="G257" i="87"/>
  <c r="H257" i="87"/>
  <c r="J257" i="87" s="1"/>
  <c r="N257" i="87"/>
  <c r="P257" i="87" s="1"/>
  <c r="B258" i="87"/>
  <c r="C258" i="87"/>
  <c r="D258" i="87" s="1"/>
  <c r="E258" i="87"/>
  <c r="G258" i="87"/>
  <c r="H258" i="87"/>
  <c r="J258" i="87" s="1"/>
  <c r="N258" i="87"/>
  <c r="P258" i="87" s="1"/>
  <c r="B259" i="87"/>
  <c r="C259" i="87"/>
  <c r="D259" i="87" s="1"/>
  <c r="E259" i="87"/>
  <c r="G259" i="87"/>
  <c r="H259" i="87"/>
  <c r="J259" i="87" s="1"/>
  <c r="N259" i="87"/>
  <c r="P259" i="87" s="1"/>
  <c r="B260" i="87"/>
  <c r="C260" i="87"/>
  <c r="D260" i="87" s="1"/>
  <c r="E260" i="87"/>
  <c r="G260" i="87"/>
  <c r="H260" i="87"/>
  <c r="J260" i="87" s="1"/>
  <c r="N260" i="87"/>
  <c r="P260" i="87" s="1"/>
  <c r="B261" i="87"/>
  <c r="C261" i="87"/>
  <c r="D261" i="87" s="1"/>
  <c r="E261" i="87"/>
  <c r="G261" i="87"/>
  <c r="H261" i="87"/>
  <c r="J261" i="87" s="1"/>
  <c r="N261" i="87"/>
  <c r="P261" i="87" s="1"/>
  <c r="B262" i="87"/>
  <c r="C262" i="87"/>
  <c r="D262" i="87" s="1"/>
  <c r="E262" i="87"/>
  <c r="G262" i="87"/>
  <c r="H262" i="87"/>
  <c r="J262" i="87" s="1"/>
  <c r="N262" i="87"/>
  <c r="P262" i="87" s="1"/>
  <c r="B263" i="87"/>
  <c r="C263" i="87"/>
  <c r="D263" i="87" s="1"/>
  <c r="E263" i="87"/>
  <c r="G263" i="87"/>
  <c r="H263" i="87"/>
  <c r="J263" i="87" s="1"/>
  <c r="N263" i="87"/>
  <c r="P263" i="87" s="1"/>
  <c r="B264" i="87"/>
  <c r="C264" i="87"/>
  <c r="D264" i="87" s="1"/>
  <c r="E264" i="87"/>
  <c r="G264" i="87"/>
  <c r="H264" i="87"/>
  <c r="AC264" i="87" s="1"/>
  <c r="N264" i="87"/>
  <c r="P264" i="87" s="1"/>
  <c r="B265" i="87"/>
  <c r="C265" i="87"/>
  <c r="D265" i="87" s="1"/>
  <c r="E265" i="87"/>
  <c r="G265" i="87"/>
  <c r="H265" i="87"/>
  <c r="J265" i="87" s="1"/>
  <c r="N265" i="87"/>
  <c r="P265" i="87" s="1"/>
  <c r="N254" i="87"/>
  <c r="R254" i="87" s="1"/>
  <c r="H254" i="87"/>
  <c r="G254" i="87"/>
  <c r="E254" i="87"/>
  <c r="C254" i="87"/>
  <c r="D254" i="87" s="1"/>
  <c r="C252" i="87" s="1"/>
  <c r="B254" i="87"/>
  <c r="B240" i="87"/>
  <c r="C240" i="87"/>
  <c r="D240" i="87" s="1"/>
  <c r="E240" i="87"/>
  <c r="G240" i="87"/>
  <c r="H240" i="87"/>
  <c r="L240" i="87" s="1"/>
  <c r="N240" i="87"/>
  <c r="P240" i="87" s="1"/>
  <c r="B241" i="87"/>
  <c r="C241" i="87"/>
  <c r="D241" i="87" s="1"/>
  <c r="E241" i="87"/>
  <c r="G241" i="87"/>
  <c r="H241" i="87"/>
  <c r="T241" i="87" s="1"/>
  <c r="N241" i="87"/>
  <c r="P241" i="87" s="1"/>
  <c r="B242" i="87"/>
  <c r="C242" i="87"/>
  <c r="D242" i="87" s="1"/>
  <c r="E242" i="87"/>
  <c r="G242" i="87"/>
  <c r="H242" i="87"/>
  <c r="W242" i="87" s="1"/>
  <c r="N242" i="87"/>
  <c r="P242" i="87" s="1"/>
  <c r="B243" i="87"/>
  <c r="C243" i="87"/>
  <c r="D243" i="87" s="1"/>
  <c r="E243" i="87"/>
  <c r="G243" i="87"/>
  <c r="H243" i="87"/>
  <c r="Y243" i="87" s="1"/>
  <c r="N243" i="87"/>
  <c r="P243" i="87" s="1"/>
  <c r="B244" i="87"/>
  <c r="C244" i="87"/>
  <c r="D244" i="87" s="1"/>
  <c r="E244" i="87"/>
  <c r="G244" i="87"/>
  <c r="H244" i="87"/>
  <c r="L244" i="87" s="1"/>
  <c r="N244" i="87"/>
  <c r="P244" i="87" s="1"/>
  <c r="B245" i="87"/>
  <c r="C245" i="87"/>
  <c r="D245" i="87" s="1"/>
  <c r="E245" i="87"/>
  <c r="G245" i="87"/>
  <c r="H245" i="87"/>
  <c r="L245" i="87" s="1"/>
  <c r="N245" i="87"/>
  <c r="P245" i="87" s="1"/>
  <c r="B246" i="87"/>
  <c r="C246" i="87"/>
  <c r="D246" i="87" s="1"/>
  <c r="E246" i="87"/>
  <c r="G246" i="87"/>
  <c r="H246" i="87"/>
  <c r="L246" i="87" s="1"/>
  <c r="N246" i="87"/>
  <c r="P246" i="87" s="1"/>
  <c r="B247" i="87"/>
  <c r="C247" i="87"/>
  <c r="D247" i="87" s="1"/>
  <c r="E247" i="87"/>
  <c r="G247" i="87"/>
  <c r="H247" i="87"/>
  <c r="L247" i="87" s="1"/>
  <c r="N247" i="87"/>
  <c r="P247" i="87" s="1"/>
  <c r="B248" i="87"/>
  <c r="C248" i="87"/>
  <c r="D248" i="87" s="1"/>
  <c r="E248" i="87"/>
  <c r="G248" i="87"/>
  <c r="H248" i="87"/>
  <c r="L248" i="87" s="1"/>
  <c r="N248" i="87"/>
  <c r="P248" i="87" s="1"/>
  <c r="B249" i="87"/>
  <c r="C249" i="87"/>
  <c r="D249" i="87" s="1"/>
  <c r="E249" i="87"/>
  <c r="G249" i="87"/>
  <c r="H249" i="87"/>
  <c r="L249" i="87" s="1"/>
  <c r="N249" i="87"/>
  <c r="P249" i="87" s="1"/>
  <c r="B250" i="87"/>
  <c r="C250" i="87"/>
  <c r="D250" i="87" s="1"/>
  <c r="E250" i="87"/>
  <c r="G250" i="87"/>
  <c r="H250" i="87"/>
  <c r="L250" i="87" s="1"/>
  <c r="N250" i="87"/>
  <c r="P250" i="87" s="1"/>
  <c r="N239" i="87"/>
  <c r="R239" i="87" s="1"/>
  <c r="H239" i="87"/>
  <c r="AC239" i="87" s="1"/>
  <c r="G239" i="87"/>
  <c r="E239" i="87"/>
  <c r="C239" i="87"/>
  <c r="D239" i="87" s="1"/>
  <c r="C237" i="87" s="1"/>
  <c r="B239" i="87"/>
  <c r="B225" i="87"/>
  <c r="C225" i="87"/>
  <c r="D225" i="87" s="1"/>
  <c r="E225" i="87"/>
  <c r="G225" i="87"/>
  <c r="H225" i="87"/>
  <c r="N225" i="87"/>
  <c r="P225" i="87" s="1"/>
  <c r="B226" i="87"/>
  <c r="C226" i="87"/>
  <c r="D226" i="87" s="1"/>
  <c r="E226" i="87"/>
  <c r="G226" i="87"/>
  <c r="H226" i="87"/>
  <c r="AA226" i="87" s="1"/>
  <c r="N226" i="87"/>
  <c r="P226" i="87" s="1"/>
  <c r="B227" i="87"/>
  <c r="C227" i="87"/>
  <c r="D227" i="87" s="1"/>
  <c r="E227" i="87"/>
  <c r="G227" i="87"/>
  <c r="H227" i="87"/>
  <c r="AA227" i="87" s="1"/>
  <c r="N227" i="87"/>
  <c r="P227" i="87" s="1"/>
  <c r="B228" i="87"/>
  <c r="C228" i="87"/>
  <c r="D228" i="87" s="1"/>
  <c r="E228" i="87"/>
  <c r="G228" i="87"/>
  <c r="H228" i="87"/>
  <c r="L228" i="87" s="1"/>
  <c r="N228" i="87"/>
  <c r="R228" i="87" s="1"/>
  <c r="B229" i="87"/>
  <c r="C229" i="87"/>
  <c r="D229" i="87" s="1"/>
  <c r="E229" i="87"/>
  <c r="G229" i="87"/>
  <c r="H229" i="87"/>
  <c r="I229" i="87" s="1"/>
  <c r="N229" i="87"/>
  <c r="P229" i="87" s="1"/>
  <c r="B230" i="87"/>
  <c r="C230" i="87"/>
  <c r="D230" i="87" s="1"/>
  <c r="E230" i="87"/>
  <c r="G230" i="87"/>
  <c r="H230" i="87"/>
  <c r="I230" i="87" s="1"/>
  <c r="N230" i="87"/>
  <c r="P230" i="87" s="1"/>
  <c r="B231" i="87"/>
  <c r="C231" i="87"/>
  <c r="D231" i="87" s="1"/>
  <c r="E231" i="87"/>
  <c r="G231" i="87"/>
  <c r="H231" i="87"/>
  <c r="I231" i="87" s="1"/>
  <c r="N231" i="87"/>
  <c r="P231" i="87" s="1"/>
  <c r="B232" i="87"/>
  <c r="C232" i="87"/>
  <c r="D232" i="87" s="1"/>
  <c r="E232" i="87"/>
  <c r="G232" i="87"/>
  <c r="H232" i="87"/>
  <c r="J232" i="87" s="1"/>
  <c r="N232" i="87"/>
  <c r="R232" i="87" s="1"/>
  <c r="B233" i="87"/>
  <c r="C233" i="87"/>
  <c r="D233" i="87" s="1"/>
  <c r="E233" i="87"/>
  <c r="G233" i="87"/>
  <c r="H233" i="87"/>
  <c r="N233" i="87"/>
  <c r="P233" i="87" s="1"/>
  <c r="B234" i="87"/>
  <c r="C234" i="87"/>
  <c r="D234" i="87" s="1"/>
  <c r="E234" i="87"/>
  <c r="G234" i="87"/>
  <c r="H234" i="87"/>
  <c r="N234" i="87"/>
  <c r="P234" i="87" s="1"/>
  <c r="B235" i="87"/>
  <c r="C235" i="87"/>
  <c r="D235" i="87" s="1"/>
  <c r="E235" i="87"/>
  <c r="G235" i="87"/>
  <c r="H235" i="87"/>
  <c r="AA235" i="87" s="1"/>
  <c r="N235" i="87"/>
  <c r="P235" i="87" s="1"/>
  <c r="N224" i="87"/>
  <c r="R224" i="87" s="1"/>
  <c r="H224" i="87"/>
  <c r="AC224" i="87" s="1"/>
  <c r="G224" i="87"/>
  <c r="E224" i="87"/>
  <c r="C224" i="87"/>
  <c r="D224" i="87" s="1"/>
  <c r="B224" i="87"/>
  <c r="B210" i="87"/>
  <c r="C210" i="87"/>
  <c r="D210" i="87" s="1"/>
  <c r="E210" i="87"/>
  <c r="G210" i="87"/>
  <c r="H210" i="87"/>
  <c r="J210" i="87" s="1"/>
  <c r="N210" i="87"/>
  <c r="P210" i="87" s="1"/>
  <c r="B211" i="87"/>
  <c r="C211" i="87"/>
  <c r="D211" i="87" s="1"/>
  <c r="E211" i="87"/>
  <c r="G211" i="87"/>
  <c r="H211" i="87"/>
  <c r="J211" i="87" s="1"/>
  <c r="N211" i="87"/>
  <c r="R211" i="87" s="1"/>
  <c r="B212" i="87"/>
  <c r="C212" i="87"/>
  <c r="D212" i="87" s="1"/>
  <c r="E212" i="87"/>
  <c r="G212" i="87"/>
  <c r="H212" i="87"/>
  <c r="N212" i="87"/>
  <c r="B213" i="87"/>
  <c r="C213" i="87"/>
  <c r="D213" i="87" s="1"/>
  <c r="E213" i="87"/>
  <c r="G213" i="87"/>
  <c r="H213" i="87"/>
  <c r="AB213" i="87" s="1"/>
  <c r="N213" i="87"/>
  <c r="P213" i="87" s="1"/>
  <c r="B214" i="87"/>
  <c r="C214" i="87"/>
  <c r="D214" i="87" s="1"/>
  <c r="E214" i="87"/>
  <c r="G214" i="87"/>
  <c r="H214" i="87"/>
  <c r="J214" i="87" s="1"/>
  <c r="N214" i="87"/>
  <c r="P214" i="87" s="1"/>
  <c r="B215" i="87"/>
  <c r="C215" i="87"/>
  <c r="D215" i="87" s="1"/>
  <c r="E215" i="87"/>
  <c r="G215" i="87"/>
  <c r="H215" i="87"/>
  <c r="J215" i="87" s="1"/>
  <c r="N215" i="87"/>
  <c r="B216" i="87"/>
  <c r="C216" i="87"/>
  <c r="D216" i="87" s="1"/>
  <c r="E216" i="87"/>
  <c r="G216" i="87"/>
  <c r="H216" i="87"/>
  <c r="N216" i="87"/>
  <c r="R216" i="87" s="1"/>
  <c r="B217" i="87"/>
  <c r="C217" i="87"/>
  <c r="D217" i="87" s="1"/>
  <c r="E217" i="87"/>
  <c r="G217" i="87"/>
  <c r="H217" i="87"/>
  <c r="N217" i="87"/>
  <c r="P217" i="87" s="1"/>
  <c r="B218" i="87"/>
  <c r="C218" i="87"/>
  <c r="D218" i="87" s="1"/>
  <c r="E218" i="87"/>
  <c r="G218" i="87"/>
  <c r="H218" i="87"/>
  <c r="N218" i="87"/>
  <c r="R218" i="87" s="1"/>
  <c r="B219" i="87"/>
  <c r="C219" i="87"/>
  <c r="D219" i="87" s="1"/>
  <c r="E219" i="87"/>
  <c r="G219" i="87"/>
  <c r="H219" i="87"/>
  <c r="N219" i="87"/>
  <c r="P219" i="87" s="1"/>
  <c r="B220" i="87"/>
  <c r="C220" i="87"/>
  <c r="D220" i="87" s="1"/>
  <c r="E220" i="87"/>
  <c r="G220" i="87"/>
  <c r="H220" i="87"/>
  <c r="V220" i="87" s="1"/>
  <c r="N220" i="87"/>
  <c r="P220" i="87" s="1"/>
  <c r="N209" i="87"/>
  <c r="R209" i="87" s="1"/>
  <c r="H209" i="87"/>
  <c r="AC209" i="87" s="1"/>
  <c r="G209" i="87"/>
  <c r="E209" i="87"/>
  <c r="C209" i="87"/>
  <c r="D209" i="87" s="1"/>
  <c r="C207" i="87" s="1"/>
  <c r="B209" i="87"/>
  <c r="B195" i="87"/>
  <c r="C195" i="87"/>
  <c r="D195" i="87" s="1"/>
  <c r="E195" i="87"/>
  <c r="G195" i="87"/>
  <c r="H195" i="87"/>
  <c r="W195" i="87" s="1"/>
  <c r="N195" i="87"/>
  <c r="P195" i="87" s="1"/>
  <c r="B196" i="87"/>
  <c r="C196" i="87"/>
  <c r="D196" i="87" s="1"/>
  <c r="E196" i="87"/>
  <c r="G196" i="87"/>
  <c r="H196" i="87"/>
  <c r="J196" i="87" s="1"/>
  <c r="N196" i="87"/>
  <c r="B197" i="87"/>
  <c r="C197" i="87"/>
  <c r="D197" i="87" s="1"/>
  <c r="E197" i="87"/>
  <c r="G197" i="87"/>
  <c r="H197" i="87"/>
  <c r="J197" i="87" s="1"/>
  <c r="N197" i="87"/>
  <c r="B198" i="87"/>
  <c r="C198" i="87"/>
  <c r="D198" i="87" s="1"/>
  <c r="E198" i="87"/>
  <c r="G198" i="87"/>
  <c r="H198" i="87"/>
  <c r="V198" i="87" s="1"/>
  <c r="N198" i="87"/>
  <c r="P198" i="87" s="1"/>
  <c r="B199" i="87"/>
  <c r="C199" i="87"/>
  <c r="D199" i="87" s="1"/>
  <c r="E199" i="87"/>
  <c r="G199" i="87"/>
  <c r="H199" i="87"/>
  <c r="V199" i="87" s="1"/>
  <c r="N199" i="87"/>
  <c r="P199" i="87" s="1"/>
  <c r="B200" i="87"/>
  <c r="C200" i="87"/>
  <c r="D200" i="87" s="1"/>
  <c r="E200" i="87"/>
  <c r="G200" i="87"/>
  <c r="H200" i="87"/>
  <c r="N200" i="87"/>
  <c r="P200" i="87" s="1"/>
  <c r="B201" i="87"/>
  <c r="C201" i="87"/>
  <c r="D201" i="87" s="1"/>
  <c r="E201" i="87"/>
  <c r="G201" i="87"/>
  <c r="H201" i="87"/>
  <c r="V201" i="87" s="1"/>
  <c r="N201" i="87"/>
  <c r="P201" i="87" s="1"/>
  <c r="B202" i="87"/>
  <c r="C202" i="87"/>
  <c r="D202" i="87" s="1"/>
  <c r="E202" i="87"/>
  <c r="G202" i="87"/>
  <c r="H202" i="87"/>
  <c r="N202" i="87"/>
  <c r="P202" i="87" s="1"/>
  <c r="B203" i="87"/>
  <c r="C203" i="87"/>
  <c r="D203" i="87" s="1"/>
  <c r="E203" i="87"/>
  <c r="G203" i="87"/>
  <c r="H203" i="87"/>
  <c r="J203" i="87" s="1"/>
  <c r="N203" i="87"/>
  <c r="P203" i="87" s="1"/>
  <c r="B204" i="87"/>
  <c r="C204" i="87"/>
  <c r="D204" i="87" s="1"/>
  <c r="E204" i="87"/>
  <c r="G204" i="87"/>
  <c r="H204" i="87"/>
  <c r="J204" i="87" s="1"/>
  <c r="N204" i="87"/>
  <c r="P204" i="87" s="1"/>
  <c r="B205" i="87"/>
  <c r="C205" i="87"/>
  <c r="D205" i="87" s="1"/>
  <c r="E205" i="87"/>
  <c r="G205" i="87"/>
  <c r="H205" i="87"/>
  <c r="N205" i="87"/>
  <c r="P205" i="87" s="1"/>
  <c r="N194" i="87"/>
  <c r="R194" i="87" s="1"/>
  <c r="H194" i="87"/>
  <c r="T194" i="87" s="1"/>
  <c r="G194" i="87"/>
  <c r="E194" i="87"/>
  <c r="C194" i="87"/>
  <c r="D194" i="87" s="1"/>
  <c r="C192" i="87" s="1"/>
  <c r="B194" i="87"/>
  <c r="B180" i="87"/>
  <c r="C180" i="87"/>
  <c r="D180" i="87" s="1"/>
  <c r="E180" i="87"/>
  <c r="G180" i="87"/>
  <c r="H180" i="87"/>
  <c r="J180" i="87" s="1"/>
  <c r="N180" i="87"/>
  <c r="R180" i="87" s="1"/>
  <c r="B181" i="87"/>
  <c r="C181" i="87"/>
  <c r="D181" i="87" s="1"/>
  <c r="E181" i="87"/>
  <c r="G181" i="87"/>
  <c r="H181" i="87"/>
  <c r="J181" i="87" s="1"/>
  <c r="N181" i="87"/>
  <c r="B182" i="87"/>
  <c r="C182" i="87"/>
  <c r="D182" i="87" s="1"/>
  <c r="E182" i="87"/>
  <c r="G182" i="87"/>
  <c r="H182" i="87"/>
  <c r="J182" i="87" s="1"/>
  <c r="N182" i="87"/>
  <c r="B183" i="87"/>
  <c r="C183" i="87"/>
  <c r="D183" i="87" s="1"/>
  <c r="E183" i="87"/>
  <c r="G183" i="87"/>
  <c r="H183" i="87"/>
  <c r="J183" i="87" s="1"/>
  <c r="N183" i="87"/>
  <c r="P183" i="87" s="1"/>
  <c r="B184" i="87"/>
  <c r="C184" i="87"/>
  <c r="D184" i="87" s="1"/>
  <c r="E184" i="87"/>
  <c r="G184" i="87"/>
  <c r="H184" i="87"/>
  <c r="V184" i="87" s="1"/>
  <c r="N184" i="87"/>
  <c r="R184" i="87" s="1"/>
  <c r="B185" i="87"/>
  <c r="C185" i="87"/>
  <c r="D185" i="87" s="1"/>
  <c r="E185" i="87"/>
  <c r="G185" i="87"/>
  <c r="H185" i="87"/>
  <c r="J185" i="87" s="1"/>
  <c r="N185" i="87"/>
  <c r="R185" i="87" s="1"/>
  <c r="B186" i="87"/>
  <c r="C186" i="87"/>
  <c r="D186" i="87" s="1"/>
  <c r="E186" i="87"/>
  <c r="G186" i="87"/>
  <c r="H186" i="87"/>
  <c r="AA186" i="87" s="1"/>
  <c r="N186" i="87"/>
  <c r="R186" i="87" s="1"/>
  <c r="B187" i="87"/>
  <c r="C187" i="87"/>
  <c r="D187" i="87" s="1"/>
  <c r="E187" i="87"/>
  <c r="G187" i="87"/>
  <c r="H187" i="87"/>
  <c r="Z187" i="87" s="1"/>
  <c r="N187" i="87"/>
  <c r="R187" i="87" s="1"/>
  <c r="B188" i="87"/>
  <c r="C188" i="87"/>
  <c r="D188" i="87" s="1"/>
  <c r="E188" i="87"/>
  <c r="G188" i="87"/>
  <c r="H188" i="87"/>
  <c r="J188" i="87" s="1"/>
  <c r="N188" i="87"/>
  <c r="B189" i="87"/>
  <c r="C189" i="87"/>
  <c r="D189" i="87" s="1"/>
  <c r="E189" i="87"/>
  <c r="G189" i="87"/>
  <c r="H189" i="87"/>
  <c r="J189" i="87" s="1"/>
  <c r="N189" i="87"/>
  <c r="R189" i="87" s="1"/>
  <c r="B190" i="87"/>
  <c r="C190" i="87"/>
  <c r="D190" i="87" s="1"/>
  <c r="E190" i="87"/>
  <c r="G190" i="87"/>
  <c r="H190" i="87"/>
  <c r="AC190" i="87" s="1"/>
  <c r="N190" i="87"/>
  <c r="R190" i="87" s="1"/>
  <c r="N179" i="87"/>
  <c r="P179" i="87" s="1"/>
  <c r="H179" i="87"/>
  <c r="AC179" i="87" s="1"/>
  <c r="G179" i="87"/>
  <c r="E179" i="87"/>
  <c r="C179" i="87"/>
  <c r="D179" i="87" s="1"/>
  <c r="B179" i="87"/>
  <c r="B165" i="87"/>
  <c r="C165" i="87"/>
  <c r="D165" i="87" s="1"/>
  <c r="E165" i="87"/>
  <c r="G165" i="87"/>
  <c r="H165" i="87"/>
  <c r="J165" i="87" s="1"/>
  <c r="N165" i="87"/>
  <c r="B166" i="87"/>
  <c r="C166" i="87"/>
  <c r="D166" i="87" s="1"/>
  <c r="E166" i="87"/>
  <c r="G166" i="87"/>
  <c r="H166" i="87"/>
  <c r="J166" i="87" s="1"/>
  <c r="N166" i="87"/>
  <c r="P166" i="87" s="1"/>
  <c r="B167" i="87"/>
  <c r="C167" i="87"/>
  <c r="D167" i="87" s="1"/>
  <c r="E167" i="87"/>
  <c r="G167" i="87"/>
  <c r="H167" i="87"/>
  <c r="N167" i="87"/>
  <c r="P167" i="87" s="1"/>
  <c r="B168" i="87"/>
  <c r="C168" i="87"/>
  <c r="D168" i="87" s="1"/>
  <c r="E168" i="87"/>
  <c r="G168" i="87"/>
  <c r="H168" i="87"/>
  <c r="J168" i="87" s="1"/>
  <c r="N168" i="87"/>
  <c r="P168" i="87" s="1"/>
  <c r="B169" i="87"/>
  <c r="C169" i="87"/>
  <c r="D169" i="87" s="1"/>
  <c r="E169" i="87"/>
  <c r="G169" i="87"/>
  <c r="H169" i="87"/>
  <c r="J169" i="87" s="1"/>
  <c r="N169" i="87"/>
  <c r="B170" i="87"/>
  <c r="C170" i="87"/>
  <c r="D170" i="87" s="1"/>
  <c r="E170" i="87"/>
  <c r="G170" i="87"/>
  <c r="H170" i="87"/>
  <c r="N170" i="87"/>
  <c r="B171" i="87"/>
  <c r="C171" i="87"/>
  <c r="D171" i="87" s="1"/>
  <c r="E171" i="87"/>
  <c r="G171" i="87"/>
  <c r="H171" i="87"/>
  <c r="V171" i="87" s="1"/>
  <c r="N171" i="87"/>
  <c r="R171" i="87" s="1"/>
  <c r="B172" i="87"/>
  <c r="C172" i="87"/>
  <c r="D172" i="87" s="1"/>
  <c r="E172" i="87"/>
  <c r="G172" i="87"/>
  <c r="H172" i="87"/>
  <c r="J172" i="87" s="1"/>
  <c r="N172" i="87"/>
  <c r="P172" i="87" s="1"/>
  <c r="B173" i="87"/>
  <c r="C173" i="87"/>
  <c r="D173" i="87" s="1"/>
  <c r="E173" i="87"/>
  <c r="G173" i="87"/>
  <c r="H173" i="87"/>
  <c r="N173" i="87"/>
  <c r="R173" i="87" s="1"/>
  <c r="B174" i="87"/>
  <c r="C174" i="87"/>
  <c r="D174" i="87" s="1"/>
  <c r="E174" i="87"/>
  <c r="G174" i="87"/>
  <c r="H174" i="87"/>
  <c r="N174" i="87"/>
  <c r="B175" i="87"/>
  <c r="C175" i="87"/>
  <c r="D175" i="87" s="1"/>
  <c r="E175" i="87"/>
  <c r="G175" i="87"/>
  <c r="H175" i="87"/>
  <c r="I175" i="87" s="1"/>
  <c r="N175" i="87"/>
  <c r="R175" i="87" s="1"/>
  <c r="N164" i="87"/>
  <c r="R164" i="87" s="1"/>
  <c r="H164" i="87"/>
  <c r="AC164" i="87" s="1"/>
  <c r="G164" i="87"/>
  <c r="E164" i="87"/>
  <c r="C164" i="87"/>
  <c r="D164" i="87" s="1"/>
  <c r="B164" i="87"/>
  <c r="B150" i="87"/>
  <c r="C150" i="87"/>
  <c r="D150" i="87" s="1"/>
  <c r="E150" i="87"/>
  <c r="G150" i="87"/>
  <c r="H150" i="87"/>
  <c r="J150" i="87" s="1"/>
  <c r="B151" i="87"/>
  <c r="C151" i="87"/>
  <c r="D151" i="87" s="1"/>
  <c r="E151" i="87"/>
  <c r="G151" i="87"/>
  <c r="H151" i="87"/>
  <c r="B152" i="87"/>
  <c r="C152" i="87"/>
  <c r="D152" i="87" s="1"/>
  <c r="E152" i="87"/>
  <c r="G152" i="87"/>
  <c r="H152" i="87"/>
  <c r="AA152" i="87" s="1"/>
  <c r="B153" i="87"/>
  <c r="C153" i="87"/>
  <c r="D153" i="87" s="1"/>
  <c r="E153" i="87"/>
  <c r="G153" i="87"/>
  <c r="H153" i="87"/>
  <c r="AB153" i="87" s="1"/>
  <c r="B154" i="87"/>
  <c r="C154" i="87"/>
  <c r="D154" i="87" s="1"/>
  <c r="E154" i="87"/>
  <c r="G154" i="87"/>
  <c r="H154" i="87"/>
  <c r="AC154" i="87" s="1"/>
  <c r="B155" i="87"/>
  <c r="C155" i="87"/>
  <c r="D155" i="87" s="1"/>
  <c r="E155" i="87"/>
  <c r="G155" i="87"/>
  <c r="H155" i="87"/>
  <c r="B156" i="87"/>
  <c r="C156" i="87"/>
  <c r="D156" i="87" s="1"/>
  <c r="E156" i="87"/>
  <c r="G156" i="87"/>
  <c r="H156" i="87"/>
  <c r="W156" i="87" s="1"/>
  <c r="B157" i="87"/>
  <c r="C157" i="87"/>
  <c r="D157" i="87" s="1"/>
  <c r="E157" i="87"/>
  <c r="G157" i="87"/>
  <c r="H157" i="87"/>
  <c r="I157" i="87" s="1"/>
  <c r="N157" i="87" s="1"/>
  <c r="B158" i="87"/>
  <c r="C158" i="87"/>
  <c r="D158" i="87" s="1"/>
  <c r="E158" i="87"/>
  <c r="G158" i="87"/>
  <c r="H158" i="87"/>
  <c r="J158" i="87" s="1"/>
  <c r="B159" i="87"/>
  <c r="C159" i="87"/>
  <c r="D159" i="87" s="1"/>
  <c r="E159" i="87"/>
  <c r="G159" i="87"/>
  <c r="H159" i="87"/>
  <c r="T159" i="87" s="1"/>
  <c r="B160" i="87"/>
  <c r="C160" i="87"/>
  <c r="D160" i="87" s="1"/>
  <c r="E160" i="87"/>
  <c r="G160" i="87"/>
  <c r="H160" i="87"/>
  <c r="AA160" i="87" s="1"/>
  <c r="H149" i="87"/>
  <c r="AB149" i="87" s="1"/>
  <c r="G149" i="87"/>
  <c r="E149" i="87"/>
  <c r="C149" i="87"/>
  <c r="D149" i="87" s="1"/>
  <c r="C147" i="87" s="1"/>
  <c r="B149" i="87"/>
  <c r="B135" i="87"/>
  <c r="C135" i="87"/>
  <c r="D135" i="87" s="1"/>
  <c r="E135" i="87"/>
  <c r="G135" i="87"/>
  <c r="H135" i="87"/>
  <c r="L135" i="87" s="1"/>
  <c r="B136" i="87"/>
  <c r="C136" i="87"/>
  <c r="D136" i="87" s="1"/>
  <c r="E136" i="87"/>
  <c r="G136" i="87"/>
  <c r="H136" i="87"/>
  <c r="AB136" i="87" s="1"/>
  <c r="B137" i="87"/>
  <c r="C137" i="87"/>
  <c r="D137" i="87" s="1"/>
  <c r="E137" i="87"/>
  <c r="G137" i="87"/>
  <c r="H137" i="87"/>
  <c r="V137" i="87" s="1"/>
  <c r="B138" i="87"/>
  <c r="C138" i="87"/>
  <c r="D138" i="87" s="1"/>
  <c r="E138" i="87"/>
  <c r="G138" i="87"/>
  <c r="H138" i="87"/>
  <c r="T138" i="87" s="1"/>
  <c r="B139" i="87"/>
  <c r="C139" i="87"/>
  <c r="D139" i="87" s="1"/>
  <c r="E139" i="87"/>
  <c r="G139" i="87"/>
  <c r="H139" i="87"/>
  <c r="B140" i="87"/>
  <c r="C140" i="87"/>
  <c r="D140" i="87" s="1"/>
  <c r="E140" i="87"/>
  <c r="G140" i="87"/>
  <c r="H140" i="87"/>
  <c r="B141" i="87"/>
  <c r="C141" i="87"/>
  <c r="D141" i="87" s="1"/>
  <c r="E141" i="87"/>
  <c r="G141" i="87"/>
  <c r="H141" i="87"/>
  <c r="I141" i="87" s="1"/>
  <c r="N141" i="87" s="1"/>
  <c r="B142" i="87"/>
  <c r="C142" i="87"/>
  <c r="D142" i="87" s="1"/>
  <c r="E142" i="87"/>
  <c r="G142" i="87"/>
  <c r="H142" i="87"/>
  <c r="I142" i="87" s="1"/>
  <c r="N142" i="87" s="1"/>
  <c r="B143" i="87"/>
  <c r="C143" i="87"/>
  <c r="D143" i="87" s="1"/>
  <c r="E143" i="87"/>
  <c r="G143" i="87"/>
  <c r="H143" i="87"/>
  <c r="B144" i="87"/>
  <c r="C144" i="87"/>
  <c r="D144" i="87" s="1"/>
  <c r="E144" i="87"/>
  <c r="G144" i="87"/>
  <c r="H144" i="87"/>
  <c r="W144" i="87" s="1"/>
  <c r="B145" i="87"/>
  <c r="C145" i="87"/>
  <c r="D145" i="87" s="1"/>
  <c r="E145" i="87"/>
  <c r="G145" i="87"/>
  <c r="H145" i="87"/>
  <c r="AA145" i="87" s="1"/>
  <c r="H134" i="87"/>
  <c r="T134" i="87" s="1"/>
  <c r="G134" i="87"/>
  <c r="E134" i="87"/>
  <c r="C134" i="87"/>
  <c r="D134" i="87" s="1"/>
  <c r="C132" i="87" s="1"/>
  <c r="B134" i="87"/>
  <c r="B120" i="87"/>
  <c r="C120" i="87"/>
  <c r="D120" i="87" s="1"/>
  <c r="E120" i="87"/>
  <c r="G120" i="87"/>
  <c r="H120" i="87"/>
  <c r="AA120" i="87" s="1"/>
  <c r="B121" i="87"/>
  <c r="C121" i="87"/>
  <c r="D121" i="87" s="1"/>
  <c r="E121" i="87"/>
  <c r="G121" i="87"/>
  <c r="H121" i="87"/>
  <c r="L121" i="87" s="1"/>
  <c r="B122" i="87"/>
  <c r="C122" i="87"/>
  <c r="D122" i="87" s="1"/>
  <c r="E122" i="87"/>
  <c r="G122" i="87"/>
  <c r="H122" i="87"/>
  <c r="AA122" i="87" s="1"/>
  <c r="B123" i="87"/>
  <c r="C123" i="87"/>
  <c r="D123" i="87" s="1"/>
  <c r="E123" i="87"/>
  <c r="G123" i="87"/>
  <c r="H123" i="87"/>
  <c r="V123" i="87" s="1"/>
  <c r="B124" i="87"/>
  <c r="C124" i="87"/>
  <c r="D124" i="87" s="1"/>
  <c r="E124" i="87"/>
  <c r="G124" i="87"/>
  <c r="H124" i="87"/>
  <c r="B125" i="87"/>
  <c r="C125" i="87"/>
  <c r="D125" i="87" s="1"/>
  <c r="E125" i="87"/>
  <c r="G125" i="87"/>
  <c r="H125" i="87"/>
  <c r="I125" i="87" s="1"/>
  <c r="N125" i="87" s="1"/>
  <c r="B126" i="87"/>
  <c r="C126" i="87"/>
  <c r="D126" i="87" s="1"/>
  <c r="E126" i="87"/>
  <c r="G126" i="87"/>
  <c r="H126" i="87"/>
  <c r="T126" i="87" s="1"/>
  <c r="B127" i="87"/>
  <c r="C127" i="87"/>
  <c r="D127" i="87" s="1"/>
  <c r="E127" i="87"/>
  <c r="G127" i="87"/>
  <c r="H127" i="87"/>
  <c r="I127" i="87" s="1"/>
  <c r="N127" i="87" s="1"/>
  <c r="B128" i="87"/>
  <c r="C128" i="87"/>
  <c r="D128" i="87" s="1"/>
  <c r="E128" i="87"/>
  <c r="G128" i="87"/>
  <c r="H128" i="87"/>
  <c r="B129" i="87"/>
  <c r="C129" i="87"/>
  <c r="D129" i="87" s="1"/>
  <c r="E129" i="87"/>
  <c r="G129" i="87"/>
  <c r="H129" i="87"/>
  <c r="AB129" i="87" s="1"/>
  <c r="B130" i="87"/>
  <c r="C130" i="87"/>
  <c r="D130" i="87" s="1"/>
  <c r="E130" i="87"/>
  <c r="G130" i="87"/>
  <c r="H130" i="87"/>
  <c r="H119" i="87"/>
  <c r="T119" i="87" s="1"/>
  <c r="G119" i="87"/>
  <c r="E119" i="87"/>
  <c r="C119" i="87"/>
  <c r="D119" i="87" s="1"/>
  <c r="C117" i="87" s="1"/>
  <c r="B119" i="87"/>
  <c r="B105" i="87"/>
  <c r="C105" i="87"/>
  <c r="D105" i="87" s="1"/>
  <c r="E105" i="87"/>
  <c r="G105" i="87"/>
  <c r="H105" i="87"/>
  <c r="L105" i="87" s="1"/>
  <c r="B106" i="87"/>
  <c r="C106" i="87"/>
  <c r="D106" i="87" s="1"/>
  <c r="E106" i="87"/>
  <c r="G106" i="87"/>
  <c r="H106" i="87"/>
  <c r="Z106" i="87" s="1"/>
  <c r="B107" i="87"/>
  <c r="C107" i="87"/>
  <c r="D107" i="87" s="1"/>
  <c r="E107" i="87"/>
  <c r="G107" i="87"/>
  <c r="H107" i="87"/>
  <c r="B108" i="87"/>
  <c r="C108" i="87"/>
  <c r="D108" i="87" s="1"/>
  <c r="E108" i="87"/>
  <c r="G108" i="87"/>
  <c r="H108" i="87"/>
  <c r="Y108" i="87" s="1"/>
  <c r="B109" i="87"/>
  <c r="C109" i="87"/>
  <c r="D109" i="87" s="1"/>
  <c r="E109" i="87"/>
  <c r="G109" i="87"/>
  <c r="H109" i="87"/>
  <c r="L109" i="87" s="1"/>
  <c r="B110" i="87"/>
  <c r="C110" i="87"/>
  <c r="D110" i="87" s="1"/>
  <c r="E110" i="87"/>
  <c r="G110" i="87"/>
  <c r="H110" i="87"/>
  <c r="Y110" i="87" s="1"/>
  <c r="B111" i="87"/>
  <c r="C111" i="87"/>
  <c r="D111" i="87" s="1"/>
  <c r="E111" i="87"/>
  <c r="G111" i="87"/>
  <c r="H111" i="87"/>
  <c r="L111" i="87" s="1"/>
  <c r="B112" i="87"/>
  <c r="C112" i="87"/>
  <c r="D112" i="87" s="1"/>
  <c r="E112" i="87"/>
  <c r="G112" i="87"/>
  <c r="H112" i="87"/>
  <c r="Y112" i="87" s="1"/>
  <c r="B113" i="87"/>
  <c r="C113" i="87"/>
  <c r="D113" i="87" s="1"/>
  <c r="E113" i="87"/>
  <c r="G113" i="87"/>
  <c r="H113" i="87"/>
  <c r="L113" i="87" s="1"/>
  <c r="B114" i="87"/>
  <c r="C114" i="87"/>
  <c r="D114" i="87" s="1"/>
  <c r="E114" i="87"/>
  <c r="G114" i="87"/>
  <c r="H114" i="87"/>
  <c r="Y114" i="87" s="1"/>
  <c r="B115" i="87"/>
  <c r="C115" i="87"/>
  <c r="D115" i="87" s="1"/>
  <c r="E115" i="87"/>
  <c r="G115" i="87"/>
  <c r="H115" i="87"/>
  <c r="L115" i="87" s="1"/>
  <c r="H104" i="87"/>
  <c r="X104" i="87" s="1"/>
  <c r="G104" i="87"/>
  <c r="E104" i="87"/>
  <c r="C104" i="87"/>
  <c r="D104" i="87" s="1"/>
  <c r="C102" i="87" s="1"/>
  <c r="B104" i="87"/>
  <c r="B90" i="87"/>
  <c r="C90" i="87"/>
  <c r="D90" i="87" s="1"/>
  <c r="E90" i="87"/>
  <c r="G90" i="87"/>
  <c r="H90" i="87"/>
  <c r="B91" i="87"/>
  <c r="C91" i="87"/>
  <c r="D91" i="87" s="1"/>
  <c r="E91" i="87"/>
  <c r="G91" i="87"/>
  <c r="H91" i="87"/>
  <c r="W91" i="87" s="1"/>
  <c r="B92" i="87"/>
  <c r="C92" i="87"/>
  <c r="D92" i="87" s="1"/>
  <c r="E92" i="87"/>
  <c r="G92" i="87"/>
  <c r="H92" i="87"/>
  <c r="B93" i="87"/>
  <c r="C93" i="87"/>
  <c r="D93" i="87" s="1"/>
  <c r="E93" i="87"/>
  <c r="G93" i="87"/>
  <c r="H93" i="87"/>
  <c r="AB93" i="87" s="1"/>
  <c r="B94" i="87"/>
  <c r="C94" i="87"/>
  <c r="D94" i="87" s="1"/>
  <c r="E94" i="87"/>
  <c r="G94" i="87"/>
  <c r="H94" i="87"/>
  <c r="AB94" i="87" s="1"/>
  <c r="B95" i="87"/>
  <c r="C95" i="87"/>
  <c r="D95" i="87" s="1"/>
  <c r="E95" i="87"/>
  <c r="G95" i="87"/>
  <c r="H95" i="87"/>
  <c r="I95" i="87" s="1"/>
  <c r="N95" i="87" s="1"/>
  <c r="B96" i="87"/>
  <c r="C96" i="87"/>
  <c r="D96" i="87" s="1"/>
  <c r="E96" i="87"/>
  <c r="G96" i="87"/>
  <c r="H96" i="87"/>
  <c r="I96" i="87" s="1"/>
  <c r="N96" i="87" s="1"/>
  <c r="B97" i="87"/>
  <c r="C97" i="87"/>
  <c r="D97" i="87" s="1"/>
  <c r="E97" i="87"/>
  <c r="G97" i="87"/>
  <c r="H97" i="87"/>
  <c r="B98" i="87"/>
  <c r="C98" i="87"/>
  <c r="D98" i="87" s="1"/>
  <c r="E98" i="87"/>
  <c r="G98" i="87"/>
  <c r="H98" i="87"/>
  <c r="J98" i="87" s="1"/>
  <c r="B99" i="87"/>
  <c r="C99" i="87"/>
  <c r="D99" i="87" s="1"/>
  <c r="E99" i="87"/>
  <c r="G99" i="87"/>
  <c r="H99" i="87"/>
  <c r="Z99" i="87" s="1"/>
  <c r="B100" i="87"/>
  <c r="C100" i="87"/>
  <c r="D100" i="87" s="1"/>
  <c r="E100" i="87"/>
  <c r="G100" i="87"/>
  <c r="H100" i="87"/>
  <c r="AA100" i="87" s="1"/>
  <c r="H89" i="87"/>
  <c r="AC89" i="87" s="1"/>
  <c r="G89" i="87"/>
  <c r="E89" i="87"/>
  <c r="C89" i="87"/>
  <c r="D89" i="87" s="1"/>
  <c r="B89" i="87"/>
  <c r="B75" i="87"/>
  <c r="C75" i="87"/>
  <c r="D75" i="87" s="1"/>
  <c r="E75" i="87"/>
  <c r="G75" i="87"/>
  <c r="H75" i="87"/>
  <c r="N75" i="87"/>
  <c r="P75" i="87" s="1"/>
  <c r="B76" i="87"/>
  <c r="C76" i="87"/>
  <c r="D76" i="87" s="1"/>
  <c r="E76" i="87"/>
  <c r="G76" i="87"/>
  <c r="H76" i="87"/>
  <c r="L76" i="87" s="1"/>
  <c r="N76" i="87"/>
  <c r="B77" i="87"/>
  <c r="C77" i="87"/>
  <c r="D77" i="87" s="1"/>
  <c r="E77" i="87"/>
  <c r="G77" i="87"/>
  <c r="H77" i="87"/>
  <c r="Z77" i="87" s="1"/>
  <c r="N77" i="87"/>
  <c r="P77" i="87" s="1"/>
  <c r="B78" i="87"/>
  <c r="C78" i="87"/>
  <c r="D78" i="87" s="1"/>
  <c r="E78" i="87"/>
  <c r="G78" i="87"/>
  <c r="H78" i="87"/>
  <c r="V78" i="87" s="1"/>
  <c r="N78" i="87"/>
  <c r="P78" i="87" s="1"/>
  <c r="B79" i="87"/>
  <c r="C79" i="87"/>
  <c r="D79" i="87" s="1"/>
  <c r="E79" i="87"/>
  <c r="G79" i="87"/>
  <c r="H79" i="87"/>
  <c r="AC79" i="87" s="1"/>
  <c r="N79" i="87"/>
  <c r="B80" i="87"/>
  <c r="C80" i="87"/>
  <c r="D80" i="87" s="1"/>
  <c r="E80" i="87"/>
  <c r="G80" i="87"/>
  <c r="H80" i="87"/>
  <c r="X80" i="87" s="1"/>
  <c r="N80" i="87"/>
  <c r="B81" i="87"/>
  <c r="C81" i="87"/>
  <c r="D81" i="87" s="1"/>
  <c r="E81" i="87"/>
  <c r="G81" i="87"/>
  <c r="H81" i="87"/>
  <c r="X81" i="87" s="1"/>
  <c r="N81" i="87"/>
  <c r="R81" i="87" s="1"/>
  <c r="B82" i="87"/>
  <c r="C82" i="87"/>
  <c r="D82" i="87" s="1"/>
  <c r="E82" i="87"/>
  <c r="G82" i="87"/>
  <c r="H82" i="87"/>
  <c r="I82" i="87" s="1"/>
  <c r="N82" i="87"/>
  <c r="B83" i="87"/>
  <c r="C83" i="87"/>
  <c r="D83" i="87" s="1"/>
  <c r="E83" i="87"/>
  <c r="G83" i="87"/>
  <c r="H83" i="87"/>
  <c r="J83" i="87" s="1"/>
  <c r="N83" i="87"/>
  <c r="P83" i="87" s="1"/>
  <c r="B84" i="87"/>
  <c r="C84" i="87"/>
  <c r="D84" i="87" s="1"/>
  <c r="E84" i="87"/>
  <c r="G84" i="87"/>
  <c r="H84" i="87"/>
  <c r="X84" i="87" s="1"/>
  <c r="N84" i="87"/>
  <c r="B85" i="87"/>
  <c r="C85" i="87"/>
  <c r="D85" i="87" s="1"/>
  <c r="E85" i="87"/>
  <c r="G85" i="87"/>
  <c r="H85" i="87"/>
  <c r="N85" i="87"/>
  <c r="P85" i="87" s="1"/>
  <c r="N74" i="87"/>
  <c r="R74" i="87" s="1"/>
  <c r="H74" i="87"/>
  <c r="G74" i="87"/>
  <c r="E74" i="87"/>
  <c r="C74" i="87"/>
  <c r="D74" i="87" s="1"/>
  <c r="C72" i="87" s="1"/>
  <c r="B74" i="87"/>
  <c r="B60" i="87"/>
  <c r="C60" i="87"/>
  <c r="D60" i="87" s="1"/>
  <c r="E60" i="87"/>
  <c r="G60" i="87"/>
  <c r="H60" i="87"/>
  <c r="J60" i="87" s="1"/>
  <c r="B61" i="87"/>
  <c r="C61" i="87"/>
  <c r="D61" i="87" s="1"/>
  <c r="E61" i="87"/>
  <c r="G61" i="87"/>
  <c r="H61" i="87"/>
  <c r="B62" i="87"/>
  <c r="C62" i="87"/>
  <c r="D62" i="87" s="1"/>
  <c r="E62" i="87"/>
  <c r="G62" i="87"/>
  <c r="H62" i="87"/>
  <c r="X62" i="87" s="1"/>
  <c r="B63" i="87"/>
  <c r="C63" i="87"/>
  <c r="D63" i="87" s="1"/>
  <c r="E63" i="87"/>
  <c r="G63" i="87"/>
  <c r="H63" i="87"/>
  <c r="L63" i="87" s="1"/>
  <c r="B64" i="87"/>
  <c r="C64" i="87"/>
  <c r="D64" i="87" s="1"/>
  <c r="E64" i="87"/>
  <c r="G64" i="87"/>
  <c r="H64" i="87"/>
  <c r="AA64" i="87" s="1"/>
  <c r="B65" i="87"/>
  <c r="C65" i="87"/>
  <c r="D65" i="87" s="1"/>
  <c r="E65" i="87"/>
  <c r="G65" i="87"/>
  <c r="H65" i="87"/>
  <c r="V65" i="87" s="1"/>
  <c r="B66" i="87"/>
  <c r="C66" i="87"/>
  <c r="D66" i="87" s="1"/>
  <c r="E66" i="87"/>
  <c r="G66" i="87"/>
  <c r="H66" i="87"/>
  <c r="I66" i="87" s="1"/>
  <c r="N66" i="87" s="1"/>
  <c r="B67" i="87"/>
  <c r="C67" i="87"/>
  <c r="D67" i="87" s="1"/>
  <c r="E67" i="87"/>
  <c r="G67" i="87"/>
  <c r="H67" i="87"/>
  <c r="I67" i="87" s="1"/>
  <c r="N67" i="87" s="1"/>
  <c r="B68" i="87"/>
  <c r="C68" i="87"/>
  <c r="D68" i="87" s="1"/>
  <c r="E68" i="87"/>
  <c r="G68" i="87"/>
  <c r="H68" i="87"/>
  <c r="X68" i="87" s="1"/>
  <c r="B69" i="87"/>
  <c r="C69" i="87"/>
  <c r="D69" i="87" s="1"/>
  <c r="E69" i="87"/>
  <c r="G69" i="87"/>
  <c r="H69" i="87"/>
  <c r="L69" i="87" s="1"/>
  <c r="B70" i="87"/>
  <c r="C70" i="87"/>
  <c r="D70" i="87" s="1"/>
  <c r="E70" i="87"/>
  <c r="G70" i="87"/>
  <c r="H70" i="87"/>
  <c r="AA70" i="87" s="1"/>
  <c r="H59" i="87"/>
  <c r="AC59" i="87" s="1"/>
  <c r="G59" i="87"/>
  <c r="E59" i="87"/>
  <c r="C59" i="87"/>
  <c r="D59" i="87" s="1"/>
  <c r="B59" i="87"/>
  <c r="B45" i="87"/>
  <c r="C45" i="87"/>
  <c r="D45" i="87" s="1"/>
  <c r="E45" i="87"/>
  <c r="G45" i="87"/>
  <c r="H45" i="87"/>
  <c r="J45" i="87" s="1"/>
  <c r="B46" i="87"/>
  <c r="C46" i="87"/>
  <c r="D46" i="87" s="1"/>
  <c r="E46" i="87"/>
  <c r="G46" i="87"/>
  <c r="H46" i="87"/>
  <c r="Y46" i="87" s="1"/>
  <c r="B47" i="87"/>
  <c r="C47" i="87"/>
  <c r="D47" i="87" s="1"/>
  <c r="E47" i="87"/>
  <c r="G47" i="87"/>
  <c r="H47" i="87"/>
  <c r="AA47" i="87" s="1"/>
  <c r="B48" i="87"/>
  <c r="C48" i="87"/>
  <c r="D48" i="87" s="1"/>
  <c r="E48" i="87"/>
  <c r="G48" i="87"/>
  <c r="H48" i="87"/>
  <c r="AB48" i="87" s="1"/>
  <c r="B49" i="87"/>
  <c r="C49" i="87"/>
  <c r="D49" i="87" s="1"/>
  <c r="E49" i="87"/>
  <c r="G49" i="87"/>
  <c r="H49" i="87"/>
  <c r="AC49" i="87" s="1"/>
  <c r="B50" i="87"/>
  <c r="C50" i="87"/>
  <c r="D50" i="87" s="1"/>
  <c r="E50" i="87"/>
  <c r="G50" i="87"/>
  <c r="H50" i="87"/>
  <c r="W50" i="87" s="1"/>
  <c r="B51" i="87"/>
  <c r="C51" i="87"/>
  <c r="D51" i="87" s="1"/>
  <c r="E51" i="87"/>
  <c r="G51" i="87"/>
  <c r="H51" i="87"/>
  <c r="AB51" i="87" s="1"/>
  <c r="B52" i="87"/>
  <c r="C52" i="87"/>
  <c r="D52" i="87" s="1"/>
  <c r="E52" i="87"/>
  <c r="G52" i="87"/>
  <c r="H52" i="87"/>
  <c r="I52" i="87" s="1"/>
  <c r="N52" i="87" s="1"/>
  <c r="B53" i="87"/>
  <c r="C53" i="87"/>
  <c r="D53" i="87" s="1"/>
  <c r="E53" i="87"/>
  <c r="G53" i="87"/>
  <c r="H53" i="87"/>
  <c r="J53" i="87" s="1"/>
  <c r="B54" i="87"/>
  <c r="C54" i="87"/>
  <c r="D54" i="87" s="1"/>
  <c r="E54" i="87"/>
  <c r="G54" i="87"/>
  <c r="H54" i="87"/>
  <c r="J54" i="87" s="1"/>
  <c r="B55" i="87"/>
  <c r="C55" i="87"/>
  <c r="D55" i="87" s="1"/>
  <c r="E55" i="87"/>
  <c r="G55" i="87"/>
  <c r="H55" i="87"/>
  <c r="AA55" i="87" s="1"/>
  <c r="C44" i="87"/>
  <c r="D44" i="87" s="1"/>
  <c r="H44" i="87"/>
  <c r="AC44" i="87" s="1"/>
  <c r="G44" i="87"/>
  <c r="E44" i="87"/>
  <c r="B44" i="87"/>
  <c r="C30" i="87"/>
  <c r="C31" i="87"/>
  <c r="C32" i="87"/>
  <c r="C33" i="87"/>
  <c r="C34" i="87"/>
  <c r="C35" i="87"/>
  <c r="C36" i="87"/>
  <c r="C37" i="87"/>
  <c r="C38" i="87"/>
  <c r="C39" i="87"/>
  <c r="C40" i="87"/>
  <c r="C29" i="87"/>
  <c r="D29" i="87" s="1"/>
  <c r="B30" i="87"/>
  <c r="E30" i="87"/>
  <c r="F30" i="87"/>
  <c r="F45" i="87" s="1"/>
  <c r="F60" i="87" s="1"/>
  <c r="F75" i="87" s="1"/>
  <c r="F90" i="87" s="1"/>
  <c r="F105" i="87" s="1"/>
  <c r="F120" i="87" s="1"/>
  <c r="F135" i="87" s="1"/>
  <c r="F150" i="87" s="1"/>
  <c r="F165" i="87" s="1"/>
  <c r="F180" i="87" s="1"/>
  <c r="F195" i="87" s="1"/>
  <c r="F210" i="87" s="1"/>
  <c r="F225" i="87" s="1"/>
  <c r="F240" i="87" s="1"/>
  <c r="F255" i="87" s="1"/>
  <c r="F270" i="87" s="1"/>
  <c r="F285" i="87" s="1"/>
  <c r="F300" i="87" s="1"/>
  <c r="G30" i="87"/>
  <c r="H30" i="87"/>
  <c r="L30" i="87" s="1"/>
  <c r="B31" i="87"/>
  <c r="E31" i="87"/>
  <c r="F31" i="87"/>
  <c r="F46" i="87" s="1"/>
  <c r="F61" i="87" s="1"/>
  <c r="F76" i="87" s="1"/>
  <c r="F91" i="87" s="1"/>
  <c r="F106" i="87" s="1"/>
  <c r="F121" i="87" s="1"/>
  <c r="F136" i="87" s="1"/>
  <c r="F151" i="87" s="1"/>
  <c r="F166" i="87" s="1"/>
  <c r="F181" i="87" s="1"/>
  <c r="F196" i="87" s="1"/>
  <c r="F211" i="87" s="1"/>
  <c r="F226" i="87" s="1"/>
  <c r="F241" i="87" s="1"/>
  <c r="F256" i="87" s="1"/>
  <c r="F271" i="87" s="1"/>
  <c r="F286" i="87" s="1"/>
  <c r="F301" i="87" s="1"/>
  <c r="G31" i="87"/>
  <c r="H31" i="87"/>
  <c r="B32" i="87"/>
  <c r="E32" i="87"/>
  <c r="F32" i="87"/>
  <c r="F47" i="87" s="1"/>
  <c r="F62" i="87" s="1"/>
  <c r="F77" i="87" s="1"/>
  <c r="F92" i="87" s="1"/>
  <c r="F107" i="87" s="1"/>
  <c r="F122" i="87" s="1"/>
  <c r="F137" i="87" s="1"/>
  <c r="F152" i="87" s="1"/>
  <c r="F167" i="87" s="1"/>
  <c r="F182" i="87" s="1"/>
  <c r="F197" i="87" s="1"/>
  <c r="F212" i="87" s="1"/>
  <c r="F227" i="87" s="1"/>
  <c r="F242" i="87" s="1"/>
  <c r="F257" i="87" s="1"/>
  <c r="F272" i="87" s="1"/>
  <c r="F287" i="87" s="1"/>
  <c r="F302" i="87" s="1"/>
  <c r="G32" i="87"/>
  <c r="H32" i="87"/>
  <c r="AA32" i="87" s="1"/>
  <c r="B33" i="87"/>
  <c r="E33" i="87"/>
  <c r="F33" i="87"/>
  <c r="F48" i="87" s="1"/>
  <c r="F63" i="87" s="1"/>
  <c r="F78" i="87" s="1"/>
  <c r="F93" i="87" s="1"/>
  <c r="F108" i="87" s="1"/>
  <c r="F123" i="87" s="1"/>
  <c r="F138" i="87" s="1"/>
  <c r="F153" i="87" s="1"/>
  <c r="F168" i="87" s="1"/>
  <c r="F183" i="87" s="1"/>
  <c r="F198" i="87" s="1"/>
  <c r="F213" i="87" s="1"/>
  <c r="F228" i="87" s="1"/>
  <c r="F243" i="87" s="1"/>
  <c r="F258" i="87" s="1"/>
  <c r="F273" i="87" s="1"/>
  <c r="F288" i="87" s="1"/>
  <c r="F303" i="87" s="1"/>
  <c r="G33" i="87"/>
  <c r="H33" i="87"/>
  <c r="I33" i="87" s="1"/>
  <c r="N33" i="87" s="1"/>
  <c r="B34" i="87"/>
  <c r="E34" i="87"/>
  <c r="F34" i="87"/>
  <c r="F49" i="87" s="1"/>
  <c r="F64" i="87" s="1"/>
  <c r="F79" i="87" s="1"/>
  <c r="F94" i="87" s="1"/>
  <c r="F109" i="87" s="1"/>
  <c r="F124" i="87" s="1"/>
  <c r="F139" i="87" s="1"/>
  <c r="F154" i="87" s="1"/>
  <c r="F169" i="87" s="1"/>
  <c r="F184" i="87" s="1"/>
  <c r="F199" i="87" s="1"/>
  <c r="F214" i="87" s="1"/>
  <c r="F229" i="87" s="1"/>
  <c r="F244" i="87" s="1"/>
  <c r="F259" i="87" s="1"/>
  <c r="F274" i="87" s="1"/>
  <c r="F289" i="87" s="1"/>
  <c r="F304" i="87" s="1"/>
  <c r="G34" i="87"/>
  <c r="H34" i="87"/>
  <c r="L34" i="87" s="1"/>
  <c r="B35" i="87"/>
  <c r="E35" i="87"/>
  <c r="F35" i="87"/>
  <c r="F50" i="87" s="1"/>
  <c r="F65" i="87" s="1"/>
  <c r="F80" i="87" s="1"/>
  <c r="F95" i="87" s="1"/>
  <c r="F110" i="87" s="1"/>
  <c r="F125" i="87" s="1"/>
  <c r="F140" i="87" s="1"/>
  <c r="F155" i="87" s="1"/>
  <c r="F170" i="87" s="1"/>
  <c r="F185" i="87" s="1"/>
  <c r="F200" i="87" s="1"/>
  <c r="F215" i="87" s="1"/>
  <c r="F230" i="87" s="1"/>
  <c r="F245" i="87" s="1"/>
  <c r="F260" i="87" s="1"/>
  <c r="F275" i="87" s="1"/>
  <c r="F290" i="87" s="1"/>
  <c r="F305" i="87" s="1"/>
  <c r="G35" i="87"/>
  <c r="H35" i="87"/>
  <c r="AB35" i="87" s="1"/>
  <c r="B36" i="87"/>
  <c r="E36" i="87"/>
  <c r="F36" i="87"/>
  <c r="F51" i="87" s="1"/>
  <c r="F66" i="87" s="1"/>
  <c r="F81" i="87" s="1"/>
  <c r="F96" i="87" s="1"/>
  <c r="F111" i="87" s="1"/>
  <c r="F126" i="87" s="1"/>
  <c r="F141" i="87" s="1"/>
  <c r="F156" i="87" s="1"/>
  <c r="F171" i="87" s="1"/>
  <c r="F186" i="87" s="1"/>
  <c r="F201" i="87" s="1"/>
  <c r="F216" i="87" s="1"/>
  <c r="F231" i="87" s="1"/>
  <c r="F246" i="87" s="1"/>
  <c r="F261" i="87" s="1"/>
  <c r="F276" i="87" s="1"/>
  <c r="F291" i="87" s="1"/>
  <c r="F306" i="87" s="1"/>
  <c r="G36" i="87"/>
  <c r="H36" i="87"/>
  <c r="V36" i="87" s="1"/>
  <c r="B37" i="87"/>
  <c r="E37" i="87"/>
  <c r="F37" i="87"/>
  <c r="F52" i="87" s="1"/>
  <c r="F67" i="87" s="1"/>
  <c r="F82" i="87" s="1"/>
  <c r="F97" i="87" s="1"/>
  <c r="F112" i="87" s="1"/>
  <c r="F127" i="87" s="1"/>
  <c r="F142" i="87" s="1"/>
  <c r="F157" i="87" s="1"/>
  <c r="F172" i="87" s="1"/>
  <c r="F187" i="87" s="1"/>
  <c r="F202" i="87" s="1"/>
  <c r="F217" i="87" s="1"/>
  <c r="F232" i="87" s="1"/>
  <c r="F247" i="87" s="1"/>
  <c r="F262" i="87" s="1"/>
  <c r="F277" i="87" s="1"/>
  <c r="F292" i="87" s="1"/>
  <c r="F307" i="87" s="1"/>
  <c r="G37" i="87"/>
  <c r="H37" i="87"/>
  <c r="I37" i="87" s="1"/>
  <c r="N37" i="87" s="1"/>
  <c r="B38" i="87"/>
  <c r="E38" i="87"/>
  <c r="F38" i="87"/>
  <c r="F53" i="87" s="1"/>
  <c r="F68" i="87" s="1"/>
  <c r="F83" i="87" s="1"/>
  <c r="F98" i="87" s="1"/>
  <c r="F113" i="87" s="1"/>
  <c r="F128" i="87" s="1"/>
  <c r="F143" i="87" s="1"/>
  <c r="F158" i="87" s="1"/>
  <c r="F173" i="87" s="1"/>
  <c r="F188" i="87" s="1"/>
  <c r="F203" i="87" s="1"/>
  <c r="F218" i="87" s="1"/>
  <c r="F233" i="87" s="1"/>
  <c r="F248" i="87" s="1"/>
  <c r="F263" i="87" s="1"/>
  <c r="F278" i="87" s="1"/>
  <c r="F293" i="87" s="1"/>
  <c r="F308" i="87" s="1"/>
  <c r="G38" i="87"/>
  <c r="H38" i="87"/>
  <c r="L38" i="87" s="1"/>
  <c r="B39" i="87"/>
  <c r="E39" i="87"/>
  <c r="F39" i="87"/>
  <c r="F54" i="87" s="1"/>
  <c r="F69" i="87" s="1"/>
  <c r="F84" i="87" s="1"/>
  <c r="F99" i="87" s="1"/>
  <c r="F114" i="87" s="1"/>
  <c r="F129" i="87" s="1"/>
  <c r="F144" i="87" s="1"/>
  <c r="F159" i="87" s="1"/>
  <c r="F174" i="87" s="1"/>
  <c r="F189" i="87" s="1"/>
  <c r="F204" i="87" s="1"/>
  <c r="F219" i="87" s="1"/>
  <c r="F234" i="87" s="1"/>
  <c r="F249" i="87" s="1"/>
  <c r="F264" i="87" s="1"/>
  <c r="F279" i="87" s="1"/>
  <c r="F294" i="87" s="1"/>
  <c r="F309" i="87" s="1"/>
  <c r="G39" i="87"/>
  <c r="H39" i="87"/>
  <c r="AB39" i="87" s="1"/>
  <c r="B40" i="87"/>
  <c r="E40" i="87"/>
  <c r="F40" i="87"/>
  <c r="F55" i="87" s="1"/>
  <c r="F70" i="87" s="1"/>
  <c r="F85" i="87" s="1"/>
  <c r="F100" i="87" s="1"/>
  <c r="F115" i="87" s="1"/>
  <c r="F130" i="87" s="1"/>
  <c r="F145" i="87" s="1"/>
  <c r="F160" i="87" s="1"/>
  <c r="F175" i="87" s="1"/>
  <c r="F190" i="87" s="1"/>
  <c r="F205" i="87" s="1"/>
  <c r="F220" i="87" s="1"/>
  <c r="F235" i="87" s="1"/>
  <c r="F250" i="87" s="1"/>
  <c r="F265" i="87" s="1"/>
  <c r="F280" i="87" s="1"/>
  <c r="F295" i="87" s="1"/>
  <c r="F310" i="87" s="1"/>
  <c r="G40" i="87"/>
  <c r="H40" i="87"/>
  <c r="V40" i="87" s="1"/>
  <c r="H29" i="87"/>
  <c r="AC29" i="87" s="1"/>
  <c r="G29" i="87"/>
  <c r="E29" i="87"/>
  <c r="B29" i="87"/>
  <c r="B15" i="87"/>
  <c r="C15" i="87"/>
  <c r="D15" i="87" s="1"/>
  <c r="E15" i="87"/>
  <c r="G15" i="87"/>
  <c r="H15" i="87"/>
  <c r="B16" i="87"/>
  <c r="C16" i="87"/>
  <c r="D16" i="87" s="1"/>
  <c r="E16" i="87"/>
  <c r="G16" i="87"/>
  <c r="H16" i="87"/>
  <c r="V16" i="87" s="1"/>
  <c r="B17" i="87"/>
  <c r="C17" i="87"/>
  <c r="D17" i="87" s="1"/>
  <c r="E17" i="87"/>
  <c r="G17" i="87"/>
  <c r="H17" i="87"/>
  <c r="L17" i="87" s="1"/>
  <c r="B18" i="87"/>
  <c r="C18" i="87"/>
  <c r="D18" i="87" s="1"/>
  <c r="E18" i="87"/>
  <c r="G18" i="87"/>
  <c r="H18" i="87"/>
  <c r="I18" i="87" s="1"/>
  <c r="N18" i="87" s="1"/>
  <c r="B19" i="87"/>
  <c r="C19" i="87"/>
  <c r="D19" i="87" s="1"/>
  <c r="E19" i="87"/>
  <c r="G19" i="87"/>
  <c r="H19" i="87"/>
  <c r="Z19" i="87" s="1"/>
  <c r="B20" i="87"/>
  <c r="C20" i="87"/>
  <c r="D20" i="87" s="1"/>
  <c r="E20" i="87"/>
  <c r="G20" i="87"/>
  <c r="H20" i="87"/>
  <c r="V20" i="87" s="1"/>
  <c r="B21" i="87"/>
  <c r="C21" i="87"/>
  <c r="D21" i="87" s="1"/>
  <c r="E21" i="87"/>
  <c r="G21" i="87"/>
  <c r="H21" i="87"/>
  <c r="AA21" i="87" s="1"/>
  <c r="B22" i="87"/>
  <c r="C22" i="87"/>
  <c r="D22" i="87" s="1"/>
  <c r="E22" i="87"/>
  <c r="G22" i="87"/>
  <c r="H22" i="87"/>
  <c r="I22" i="87" s="1"/>
  <c r="N22" i="87" s="1"/>
  <c r="B23" i="87"/>
  <c r="C23" i="87"/>
  <c r="D23" i="87" s="1"/>
  <c r="E23" i="87"/>
  <c r="G23" i="87"/>
  <c r="H23" i="87"/>
  <c r="B24" i="87"/>
  <c r="C24" i="87"/>
  <c r="D24" i="87" s="1"/>
  <c r="E24" i="87"/>
  <c r="G24" i="87"/>
  <c r="H24" i="87"/>
  <c r="V24" i="87" s="1"/>
  <c r="B25" i="87"/>
  <c r="C25" i="87"/>
  <c r="D25" i="87" s="1"/>
  <c r="E25" i="87"/>
  <c r="G25" i="87"/>
  <c r="H25" i="87"/>
  <c r="Z25" i="87" s="1"/>
  <c r="C14" i="87"/>
  <c r="D14" i="87" s="1"/>
  <c r="H14" i="87"/>
  <c r="AC14" i="87" s="1"/>
  <c r="G14" i="87"/>
  <c r="E14" i="87"/>
  <c r="B14" i="87"/>
  <c r="BJ223" i="87"/>
  <c r="BK223" i="87" s="1"/>
  <c r="BL223" i="87" s="1"/>
  <c r="BM223" i="87" s="1"/>
  <c r="BN223" i="87" s="1"/>
  <c r="BO223" i="87" s="1"/>
  <c r="BP223" i="87" s="1"/>
  <c r="BQ223" i="87" s="1"/>
  <c r="BR223" i="87" s="1"/>
  <c r="BS223" i="87" s="1"/>
  <c r="BT223" i="87" s="1"/>
  <c r="BH223" i="87"/>
  <c r="AD222" i="87"/>
  <c r="BJ208" i="87"/>
  <c r="BK208" i="87" s="1"/>
  <c r="BL208" i="87" s="1"/>
  <c r="BM208" i="87" s="1"/>
  <c r="BN208" i="87" s="1"/>
  <c r="BO208" i="87" s="1"/>
  <c r="BP208" i="87" s="1"/>
  <c r="BQ208" i="87" s="1"/>
  <c r="BR208" i="87" s="1"/>
  <c r="BS208" i="87" s="1"/>
  <c r="BT208" i="87" s="1"/>
  <c r="BH208" i="87"/>
  <c r="AD207" i="87"/>
  <c r="BJ193" i="87"/>
  <c r="BK193" i="87" s="1"/>
  <c r="BL193" i="87" s="1"/>
  <c r="BM193" i="87" s="1"/>
  <c r="BN193" i="87" s="1"/>
  <c r="BO193" i="87" s="1"/>
  <c r="BP193" i="87" s="1"/>
  <c r="BQ193" i="87" s="1"/>
  <c r="BR193" i="87" s="1"/>
  <c r="BS193" i="87" s="1"/>
  <c r="BT193" i="87" s="1"/>
  <c r="BH193" i="87"/>
  <c r="AD192" i="87"/>
  <c r="BJ178" i="87"/>
  <c r="BK178" i="87" s="1"/>
  <c r="BL178" i="87" s="1"/>
  <c r="BM178" i="87" s="1"/>
  <c r="BN178" i="87" s="1"/>
  <c r="BO178" i="87" s="1"/>
  <c r="BP178" i="87" s="1"/>
  <c r="BQ178" i="87" s="1"/>
  <c r="BR178" i="87" s="1"/>
  <c r="BS178" i="87" s="1"/>
  <c r="BT178" i="87" s="1"/>
  <c r="BH178" i="87"/>
  <c r="BJ163" i="87"/>
  <c r="BK163" i="87" s="1"/>
  <c r="BL163" i="87" s="1"/>
  <c r="BM163" i="87" s="1"/>
  <c r="BN163" i="87" s="1"/>
  <c r="BO163" i="87" s="1"/>
  <c r="BP163" i="87" s="1"/>
  <c r="BQ163" i="87" s="1"/>
  <c r="BR163" i="87" s="1"/>
  <c r="BS163" i="87" s="1"/>
  <c r="BT163" i="87" s="1"/>
  <c r="BH163" i="87"/>
  <c r="BJ148" i="87"/>
  <c r="BK148" i="87" s="1"/>
  <c r="BL148" i="87" s="1"/>
  <c r="BM148" i="87" s="1"/>
  <c r="BN148" i="87" s="1"/>
  <c r="BO148" i="87" s="1"/>
  <c r="BP148" i="87" s="1"/>
  <c r="BQ148" i="87" s="1"/>
  <c r="BR148" i="87" s="1"/>
  <c r="BS148" i="87" s="1"/>
  <c r="BT148" i="87" s="1"/>
  <c r="BH148" i="87"/>
  <c r="BJ133" i="87"/>
  <c r="BK133" i="87" s="1"/>
  <c r="BL133" i="87" s="1"/>
  <c r="BM133" i="87" s="1"/>
  <c r="BN133" i="87" s="1"/>
  <c r="BO133" i="87" s="1"/>
  <c r="BP133" i="87" s="1"/>
  <c r="BQ133" i="87" s="1"/>
  <c r="BR133" i="87" s="1"/>
  <c r="BS133" i="87" s="1"/>
  <c r="BT133" i="87" s="1"/>
  <c r="BH133" i="87"/>
  <c r="BJ118" i="87"/>
  <c r="BK118" i="87" s="1"/>
  <c r="BL118" i="87" s="1"/>
  <c r="BM118" i="87" s="1"/>
  <c r="BN118" i="87" s="1"/>
  <c r="BO118" i="87" s="1"/>
  <c r="BP118" i="87" s="1"/>
  <c r="BQ118" i="87" s="1"/>
  <c r="BR118" i="87" s="1"/>
  <c r="BS118" i="87" s="1"/>
  <c r="BT118" i="87" s="1"/>
  <c r="BH118" i="87"/>
  <c r="BJ103" i="87"/>
  <c r="BK103" i="87" s="1"/>
  <c r="BL103" i="87" s="1"/>
  <c r="BM103" i="87" s="1"/>
  <c r="BN103" i="87" s="1"/>
  <c r="BO103" i="87" s="1"/>
  <c r="BP103" i="87" s="1"/>
  <c r="BQ103" i="87" s="1"/>
  <c r="BR103" i="87" s="1"/>
  <c r="BS103" i="87" s="1"/>
  <c r="BT103" i="87" s="1"/>
  <c r="BH103" i="87"/>
  <c r="BJ88" i="87"/>
  <c r="BK88" i="87" s="1"/>
  <c r="BL88" i="87" s="1"/>
  <c r="BM88" i="87" s="1"/>
  <c r="BN88" i="87" s="1"/>
  <c r="BO88" i="87" s="1"/>
  <c r="BP88" i="87" s="1"/>
  <c r="BQ88" i="87" s="1"/>
  <c r="BR88" i="87" s="1"/>
  <c r="BS88" i="87" s="1"/>
  <c r="BT88" i="87" s="1"/>
  <c r="BH88" i="87"/>
  <c r="BJ58" i="87"/>
  <c r="BK58" i="87" s="1"/>
  <c r="BL58" i="87" s="1"/>
  <c r="BM58" i="87" s="1"/>
  <c r="BN58" i="87" s="1"/>
  <c r="BO58" i="87" s="1"/>
  <c r="BP58" i="87" s="1"/>
  <c r="BQ58" i="87" s="1"/>
  <c r="BR58" i="87" s="1"/>
  <c r="BS58" i="87" s="1"/>
  <c r="BT58" i="87" s="1"/>
  <c r="BH58" i="87"/>
  <c r="BJ43" i="87"/>
  <c r="BK43" i="87" s="1"/>
  <c r="BL43" i="87" s="1"/>
  <c r="BM43" i="87" s="1"/>
  <c r="BN43" i="87" s="1"/>
  <c r="BO43" i="87" s="1"/>
  <c r="BP43" i="87" s="1"/>
  <c r="BQ43" i="87" s="1"/>
  <c r="BR43" i="87" s="1"/>
  <c r="BS43" i="87" s="1"/>
  <c r="BT43" i="87" s="1"/>
  <c r="BH43" i="87"/>
  <c r="F29" i="87"/>
  <c r="F44" i="87" s="1"/>
  <c r="F59" i="87" s="1"/>
  <c r="F74" i="87" s="1"/>
  <c r="F89" i="87" s="1"/>
  <c r="F104" i="87" s="1"/>
  <c r="BJ28" i="87"/>
  <c r="BK28" i="87" s="1"/>
  <c r="BL28" i="87" s="1"/>
  <c r="BM28" i="87" s="1"/>
  <c r="BN28" i="87" s="1"/>
  <c r="BO28" i="87" s="1"/>
  <c r="BP28" i="87" s="1"/>
  <c r="BQ28" i="87" s="1"/>
  <c r="BR28" i="87" s="1"/>
  <c r="BS28" i="87" s="1"/>
  <c r="BT28" i="87" s="1"/>
  <c r="BH28" i="87"/>
  <c r="BJ20" i="87"/>
  <c r="BK20" i="87" s="1"/>
  <c r="BL20" i="87" s="1"/>
  <c r="BM20" i="87" s="1"/>
  <c r="BN20" i="87" s="1"/>
  <c r="BO20" i="87" s="1"/>
  <c r="BP20" i="87" s="1"/>
  <c r="BQ20" i="87" s="1"/>
  <c r="BR20" i="87" s="1"/>
  <c r="BS20" i="87" s="1"/>
  <c r="BT20" i="87" s="1"/>
  <c r="BJ19" i="87"/>
  <c r="BK19" i="87" s="1"/>
  <c r="BL19" i="87" s="1"/>
  <c r="BM19" i="87" s="1"/>
  <c r="BN19" i="87" s="1"/>
  <c r="BO19" i="87" s="1"/>
  <c r="BP19" i="87" s="1"/>
  <c r="BQ19" i="87" s="1"/>
  <c r="BR19" i="87" s="1"/>
  <c r="BS19" i="87" s="1"/>
  <c r="BT19" i="87" s="1"/>
  <c r="BJ18" i="87"/>
  <c r="BK18" i="87" s="1"/>
  <c r="BL18" i="87" s="1"/>
  <c r="BM18" i="87" s="1"/>
  <c r="BN18" i="87" s="1"/>
  <c r="BO18" i="87" s="1"/>
  <c r="BP18" i="87" s="1"/>
  <c r="BQ18" i="87" s="1"/>
  <c r="BR18" i="87" s="1"/>
  <c r="BS18" i="87" s="1"/>
  <c r="BT18" i="87" s="1"/>
  <c r="BJ17" i="87"/>
  <c r="BK17" i="87" s="1"/>
  <c r="BL17" i="87" s="1"/>
  <c r="BM17" i="87" s="1"/>
  <c r="BN17" i="87" s="1"/>
  <c r="BO17" i="87" s="1"/>
  <c r="BP17" i="87" s="1"/>
  <c r="BQ17" i="87" s="1"/>
  <c r="BR17" i="87" s="1"/>
  <c r="BS17" i="87" s="1"/>
  <c r="BT17" i="87" s="1"/>
  <c r="BJ16" i="87"/>
  <c r="BK16" i="87" s="1"/>
  <c r="BL16" i="87" s="1"/>
  <c r="BM16" i="87" s="1"/>
  <c r="BN16" i="87" s="1"/>
  <c r="BO16" i="87" s="1"/>
  <c r="BP16" i="87" s="1"/>
  <c r="BQ16" i="87" s="1"/>
  <c r="BR16" i="87" s="1"/>
  <c r="BS16" i="87" s="1"/>
  <c r="BT16" i="87" s="1"/>
  <c r="BJ15" i="87"/>
  <c r="BK15" i="87" s="1"/>
  <c r="BL15" i="87" s="1"/>
  <c r="BM15" i="87" s="1"/>
  <c r="BN15" i="87" s="1"/>
  <c r="BO15" i="87" s="1"/>
  <c r="BP15" i="87" s="1"/>
  <c r="BQ15" i="87" s="1"/>
  <c r="BR15" i="87" s="1"/>
  <c r="BS15" i="87" s="1"/>
  <c r="BT15" i="87" s="1"/>
  <c r="BJ14" i="87"/>
  <c r="BK14" i="87" s="1"/>
  <c r="BL14" i="87" s="1"/>
  <c r="BM14" i="87" s="1"/>
  <c r="BN14" i="87" s="1"/>
  <c r="BO14" i="87" s="1"/>
  <c r="BP14" i="87" s="1"/>
  <c r="BQ14" i="87" s="1"/>
  <c r="BR14" i="87" s="1"/>
  <c r="BS14" i="87" s="1"/>
  <c r="BT14" i="87" s="1"/>
  <c r="BJ10" i="87"/>
  <c r="BK10" i="87" s="1"/>
  <c r="BL10" i="87" s="1"/>
  <c r="BM10" i="87" s="1"/>
  <c r="BN10" i="87" s="1"/>
  <c r="BO10" i="87" s="1"/>
  <c r="BP10" i="87" s="1"/>
  <c r="BQ10" i="87" s="1"/>
  <c r="BR10" i="87" s="1"/>
  <c r="BS10" i="87" s="1"/>
  <c r="BT10" i="87" s="1"/>
  <c r="BJ9" i="87"/>
  <c r="BK9" i="87" s="1"/>
  <c r="BL9" i="87" s="1"/>
  <c r="BM9" i="87" s="1"/>
  <c r="BN9" i="87" s="1"/>
  <c r="BO9" i="87" s="1"/>
  <c r="BP9" i="87" s="1"/>
  <c r="BQ9" i="87" s="1"/>
  <c r="BR9" i="87" s="1"/>
  <c r="BS9" i="87" s="1"/>
  <c r="BT9" i="87" s="1"/>
  <c r="BJ8" i="87"/>
  <c r="BK8" i="87" s="1"/>
  <c r="BL8" i="87" s="1"/>
  <c r="BM8" i="87" s="1"/>
  <c r="BN8" i="87" s="1"/>
  <c r="BO8" i="87" s="1"/>
  <c r="BP8" i="87" s="1"/>
  <c r="BQ8" i="87" s="1"/>
  <c r="BR8" i="87" s="1"/>
  <c r="BS8" i="87" s="1"/>
  <c r="BT8" i="87" s="1"/>
  <c r="BJ7" i="87"/>
  <c r="BK7" i="87" s="1"/>
  <c r="BL7" i="87" s="1"/>
  <c r="BM7" i="87" s="1"/>
  <c r="BN7" i="87" s="1"/>
  <c r="BO7" i="87" s="1"/>
  <c r="BP7" i="87" s="1"/>
  <c r="BQ7" i="87" s="1"/>
  <c r="BR7" i="87" s="1"/>
  <c r="BS7" i="87" s="1"/>
  <c r="BT7" i="87" s="1"/>
  <c r="BH7" i="87"/>
  <c r="BH8" i="87" s="1"/>
  <c r="BH9" i="87" s="1"/>
  <c r="BH10" i="87" s="1"/>
  <c r="BH14" i="87" s="1"/>
  <c r="BH15" i="87" s="1"/>
  <c r="BH16" i="87" s="1"/>
  <c r="BH17" i="87" s="1"/>
  <c r="BH18" i="87" s="1"/>
  <c r="BH19" i="87" s="1"/>
  <c r="BH20" i="87" s="1"/>
  <c r="BJ6" i="87"/>
  <c r="BK6" i="87" s="1"/>
  <c r="BL6" i="87" s="1"/>
  <c r="BM6" i="87" s="1"/>
  <c r="BN6" i="87" s="1"/>
  <c r="BO6" i="87" s="1"/>
  <c r="BP6" i="87" s="1"/>
  <c r="BQ6" i="87" s="1"/>
  <c r="BR6" i="87" s="1"/>
  <c r="BS6" i="87" s="1"/>
  <c r="BT6" i="87" s="1"/>
  <c r="BJ5" i="87"/>
  <c r="BK5" i="87" s="1"/>
  <c r="BL5" i="87" s="1"/>
  <c r="BM5" i="87" s="1"/>
  <c r="BN5" i="87" s="1"/>
  <c r="BO5" i="87" s="1"/>
  <c r="BP5" i="87" s="1"/>
  <c r="BQ5" i="87" s="1"/>
  <c r="BR5" i="87" s="1"/>
  <c r="BS5" i="87" s="1"/>
  <c r="BT5" i="87" s="1"/>
  <c r="BH5" i="87"/>
  <c r="BH6" i="87" s="1"/>
  <c r="H5" i="87"/>
  <c r="BJ4" i="87"/>
  <c r="BK4" i="87" s="1"/>
  <c r="BL4" i="87" s="1"/>
  <c r="BM4" i="87" s="1"/>
  <c r="BN4" i="87" s="1"/>
  <c r="BO4" i="87" s="1"/>
  <c r="BP4" i="87" s="1"/>
  <c r="BQ4" i="87" s="1"/>
  <c r="BR4" i="87" s="1"/>
  <c r="BS4" i="87" s="1"/>
  <c r="BT4" i="87" s="1"/>
  <c r="BJ3" i="87"/>
  <c r="BK3" i="87" s="1"/>
  <c r="BL3" i="87" s="1"/>
  <c r="BM3" i="87" s="1"/>
  <c r="BN3" i="87" s="1"/>
  <c r="BO3" i="87" s="1"/>
  <c r="BP3" i="87" s="1"/>
  <c r="BQ3" i="87" s="1"/>
  <c r="BR3" i="87" s="1"/>
  <c r="BS3" i="87" s="1"/>
  <c r="BT3" i="87" s="1"/>
  <c r="T272" i="87" l="1"/>
  <c r="T262" i="87"/>
  <c r="AB185" i="87"/>
  <c r="AE301" i="87"/>
  <c r="AE94" i="87"/>
  <c r="AE262" i="87"/>
  <c r="AA279" i="87"/>
  <c r="V274" i="87"/>
  <c r="AB292" i="87"/>
  <c r="L65" i="87"/>
  <c r="AD65" i="87" s="1"/>
  <c r="AC185" i="87"/>
  <c r="AA244" i="87"/>
  <c r="AC262" i="87"/>
  <c r="AA280" i="87"/>
  <c r="V279" i="87"/>
  <c r="W217" i="87"/>
  <c r="AA245" i="87"/>
  <c r="V166" i="87"/>
  <c r="P232" i="87"/>
  <c r="L227" i="87"/>
  <c r="AB240" i="87"/>
  <c r="AA274" i="87"/>
  <c r="V309" i="87"/>
  <c r="AE166" i="87"/>
  <c r="V242" i="87"/>
  <c r="V293" i="87"/>
  <c r="X111" i="87"/>
  <c r="AE248" i="87"/>
  <c r="AA255" i="87"/>
  <c r="AE285" i="87"/>
  <c r="X303" i="87"/>
  <c r="L289" i="87"/>
  <c r="I289" i="87"/>
  <c r="AD289" i="87"/>
  <c r="AB31" i="87"/>
  <c r="Y31" i="87"/>
  <c r="AA31" i="87"/>
  <c r="L295" i="87"/>
  <c r="J295" i="87"/>
  <c r="V295" i="87"/>
  <c r="Z295" i="87"/>
  <c r="AB295" i="87"/>
  <c r="AE295" i="87"/>
  <c r="I304" i="87"/>
  <c r="L304" i="87"/>
  <c r="AD304" i="87" s="1"/>
  <c r="L278" i="87"/>
  <c r="AD278" i="87" s="1"/>
  <c r="AE278" i="87"/>
  <c r="Z248" i="87"/>
  <c r="I265" i="87"/>
  <c r="Z274" i="87"/>
  <c r="T284" i="87"/>
  <c r="AD285" i="87"/>
  <c r="V248" i="87"/>
  <c r="R260" i="87"/>
  <c r="Z285" i="87"/>
  <c r="X285" i="87"/>
  <c r="Y100" i="87"/>
  <c r="P171" i="87"/>
  <c r="AB180" i="87"/>
  <c r="W241" i="87"/>
  <c r="AD240" i="87"/>
  <c r="R257" i="87"/>
  <c r="J285" i="87"/>
  <c r="V246" i="87"/>
  <c r="W245" i="87"/>
  <c r="W244" i="87"/>
  <c r="AB274" i="87"/>
  <c r="AA284" i="87"/>
  <c r="AD111" i="87"/>
  <c r="AE245" i="87"/>
  <c r="V245" i="87"/>
  <c r="V244" i="87"/>
  <c r="Z255" i="87"/>
  <c r="Y280" i="87"/>
  <c r="AC273" i="87"/>
  <c r="L271" i="87"/>
  <c r="AD271" i="87" s="1"/>
  <c r="AB285" i="87"/>
  <c r="I301" i="87"/>
  <c r="X60" i="87"/>
  <c r="AD245" i="87"/>
  <c r="T245" i="87"/>
  <c r="AE244" i="87"/>
  <c r="T244" i="87"/>
  <c r="AC263" i="87"/>
  <c r="Y255" i="87"/>
  <c r="AE279" i="87"/>
  <c r="L279" i="87"/>
  <c r="AD279" i="87" s="1"/>
  <c r="AC310" i="87"/>
  <c r="I60" i="87"/>
  <c r="N60" i="87" s="1"/>
  <c r="P60" i="87" s="1"/>
  <c r="AA96" i="87"/>
  <c r="Z160" i="87"/>
  <c r="AE204" i="87"/>
  <c r="W199" i="87"/>
  <c r="AC245" i="87"/>
  <c r="AC244" i="87"/>
  <c r="Z263" i="87"/>
  <c r="T255" i="87"/>
  <c r="L280" i="87"/>
  <c r="J279" i="87"/>
  <c r="AE277" i="87"/>
  <c r="W310" i="87"/>
  <c r="X160" i="87"/>
  <c r="AE157" i="87"/>
  <c r="Y154" i="87"/>
  <c r="X164" i="87"/>
  <c r="W204" i="87"/>
  <c r="X248" i="87"/>
  <c r="AB245" i="87"/>
  <c r="I245" i="87"/>
  <c r="AB244" i="87"/>
  <c r="J244" i="87"/>
  <c r="W263" i="87"/>
  <c r="I280" i="87"/>
  <c r="AB279" i="87"/>
  <c r="I279" i="87"/>
  <c r="W278" i="87"/>
  <c r="R284" i="87"/>
  <c r="AB289" i="87"/>
  <c r="V285" i="87"/>
  <c r="V214" i="87"/>
  <c r="V263" i="87"/>
  <c r="Z245" i="87"/>
  <c r="Z244" i="87"/>
  <c r="T263" i="87"/>
  <c r="AC255" i="87"/>
  <c r="AE255" i="87"/>
  <c r="Y279" i="87"/>
  <c r="W301" i="87"/>
  <c r="AE65" i="87"/>
  <c r="V189" i="87"/>
  <c r="I214" i="87"/>
  <c r="X245" i="87"/>
  <c r="X244" i="87"/>
  <c r="AB255" i="87"/>
  <c r="X279" i="87"/>
  <c r="W271" i="87"/>
  <c r="W293" i="87"/>
  <c r="AE292" i="87"/>
  <c r="V301" i="87"/>
  <c r="N207" i="87"/>
  <c r="AA273" i="87"/>
  <c r="W121" i="87"/>
  <c r="Z137" i="87"/>
  <c r="Z185" i="87"/>
  <c r="AE217" i="87"/>
  <c r="V227" i="87"/>
  <c r="X240" i="87"/>
  <c r="I263" i="87"/>
  <c r="Z262" i="87"/>
  <c r="AB260" i="87"/>
  <c r="AC257" i="87"/>
  <c r="X273" i="87"/>
  <c r="I271" i="87"/>
  <c r="AD295" i="87"/>
  <c r="I295" i="87"/>
  <c r="X294" i="87"/>
  <c r="J293" i="87"/>
  <c r="W285" i="87"/>
  <c r="Y310" i="87"/>
  <c r="AD305" i="87"/>
  <c r="AB273" i="87"/>
  <c r="AE294" i="87"/>
  <c r="Z240" i="87"/>
  <c r="AB294" i="87"/>
  <c r="I166" i="87"/>
  <c r="T185" i="87"/>
  <c r="AD180" i="87"/>
  <c r="R195" i="87"/>
  <c r="AE211" i="87"/>
  <c r="W240" i="87"/>
  <c r="W262" i="87"/>
  <c r="Z260" i="87"/>
  <c r="Y257" i="87"/>
  <c r="V273" i="87"/>
  <c r="W294" i="87"/>
  <c r="J292" i="87"/>
  <c r="AC309" i="87"/>
  <c r="Z305" i="87"/>
  <c r="AA240" i="87"/>
  <c r="AE305" i="87"/>
  <c r="AD189" i="87"/>
  <c r="AA211" i="87"/>
  <c r="AE232" i="87"/>
  <c r="AD229" i="87"/>
  <c r="AD249" i="87"/>
  <c r="T240" i="87"/>
  <c r="AC265" i="87"/>
  <c r="V260" i="87"/>
  <c r="AB259" i="87"/>
  <c r="R256" i="87"/>
  <c r="T273" i="87"/>
  <c r="AC272" i="87"/>
  <c r="V294" i="87"/>
  <c r="AB286" i="87"/>
  <c r="Z309" i="87"/>
  <c r="W305" i="87"/>
  <c r="X54" i="87"/>
  <c r="AC189" i="87"/>
  <c r="V211" i="87"/>
  <c r="R233" i="87"/>
  <c r="W232" i="87"/>
  <c r="Y230" i="87"/>
  <c r="X229" i="87"/>
  <c r="AA249" i="87"/>
  <c r="AE246" i="87"/>
  <c r="T265" i="87"/>
  <c r="W259" i="87"/>
  <c r="X275" i="87"/>
  <c r="X272" i="87"/>
  <c r="AC284" i="87"/>
  <c r="X295" i="87"/>
  <c r="AE293" i="87"/>
  <c r="X286" i="87"/>
  <c r="Y309" i="87"/>
  <c r="V305" i="87"/>
  <c r="AE304" i="87"/>
  <c r="AB303" i="87"/>
  <c r="Y70" i="87"/>
  <c r="Z189" i="87"/>
  <c r="P211" i="87"/>
  <c r="Z249" i="87"/>
  <c r="Z246" i="87"/>
  <c r="X242" i="87"/>
  <c r="AE241" i="87"/>
  <c r="AC240" i="87"/>
  <c r="J240" i="87"/>
  <c r="J273" i="87"/>
  <c r="W272" i="87"/>
  <c r="Y271" i="87"/>
  <c r="W295" i="87"/>
  <c r="J294" i="87"/>
  <c r="AB293" i="87"/>
  <c r="W286" i="87"/>
  <c r="W309" i="87"/>
  <c r="Z308" i="87"/>
  <c r="T305" i="87"/>
  <c r="Z303" i="87"/>
  <c r="X302" i="87"/>
  <c r="N297" i="87"/>
  <c r="AC65" i="87"/>
  <c r="AE261" i="87"/>
  <c r="W257" i="87"/>
  <c r="AE271" i="87"/>
  <c r="AE51" i="87"/>
  <c r="AA65" i="87"/>
  <c r="X179" i="87"/>
  <c r="P185" i="87"/>
  <c r="AB183" i="87"/>
  <c r="AE181" i="87"/>
  <c r="W180" i="87"/>
  <c r="AE203" i="87"/>
  <c r="AE214" i="87"/>
  <c r="R230" i="87"/>
  <c r="AC229" i="87"/>
  <c r="P239" i="87"/>
  <c r="T249" i="87"/>
  <c r="X247" i="87"/>
  <c r="AB241" i="87"/>
  <c r="AB265" i="87"/>
  <c r="I262" i="87"/>
  <c r="AC261" i="87"/>
  <c r="R259" i="87"/>
  <c r="AC258" i="87"/>
  <c r="AE258" i="87"/>
  <c r="X255" i="87"/>
  <c r="AE280" i="87"/>
  <c r="W280" i="87"/>
  <c r="W277" i="87"/>
  <c r="AE275" i="87"/>
  <c r="V275" i="87"/>
  <c r="AC271" i="87"/>
  <c r="T271" i="87"/>
  <c r="AD294" i="87"/>
  <c r="I294" i="87"/>
  <c r="AD293" i="87"/>
  <c r="I293" i="87"/>
  <c r="Z292" i="87"/>
  <c r="Z289" i="87"/>
  <c r="V286" i="87"/>
  <c r="R299" i="87"/>
  <c r="V310" i="87"/>
  <c r="T309" i="87"/>
  <c r="W308" i="87"/>
  <c r="Z307" i="87"/>
  <c r="AC305" i="87"/>
  <c r="L305" i="87"/>
  <c r="W303" i="87"/>
  <c r="V302" i="87"/>
  <c r="AE168" i="87"/>
  <c r="X280" i="87"/>
  <c r="AE302" i="87"/>
  <c r="Z51" i="87"/>
  <c r="Y65" i="87"/>
  <c r="V169" i="87"/>
  <c r="W168" i="87"/>
  <c r="AE185" i="87"/>
  <c r="AA183" i="87"/>
  <c r="AA182" i="87"/>
  <c r="AD181" i="87"/>
  <c r="V180" i="87"/>
  <c r="AE197" i="87"/>
  <c r="AD215" i="87"/>
  <c r="AD214" i="87"/>
  <c r="AB229" i="87"/>
  <c r="AE250" i="87"/>
  <c r="W247" i="87"/>
  <c r="AA241" i="87"/>
  <c r="Z265" i="87"/>
  <c r="AB261" i="87"/>
  <c r="AB258" i="87"/>
  <c r="Y256" i="87"/>
  <c r="W255" i="87"/>
  <c r="AD280" i="87"/>
  <c r="V280" i="87"/>
  <c r="V277" i="87"/>
  <c r="T275" i="87"/>
  <c r="Z273" i="87"/>
  <c r="AB271" i="87"/>
  <c r="R271" i="87"/>
  <c r="X292" i="87"/>
  <c r="X289" i="87"/>
  <c r="T299" i="87"/>
  <c r="T310" i="87"/>
  <c r="AE309" i="87"/>
  <c r="T308" i="87"/>
  <c r="W307" i="87"/>
  <c r="AA305" i="87"/>
  <c r="I305" i="87"/>
  <c r="AB304" i="87"/>
  <c r="AC302" i="87"/>
  <c r="T302" i="87"/>
  <c r="AA247" i="87"/>
  <c r="AC183" i="87"/>
  <c r="Z247" i="87"/>
  <c r="V271" i="87"/>
  <c r="P299" i="87"/>
  <c r="W302" i="87"/>
  <c r="I51" i="87"/>
  <c r="N51" i="87" s="1"/>
  <c r="P51" i="87" s="1"/>
  <c r="X65" i="87"/>
  <c r="Z152" i="87"/>
  <c r="AE172" i="87"/>
  <c r="AE171" i="87"/>
  <c r="R168" i="87"/>
  <c r="W166" i="87"/>
  <c r="R179" i="87"/>
  <c r="AE189" i="87"/>
  <c r="AD185" i="87"/>
  <c r="I185" i="87"/>
  <c r="W183" i="87"/>
  <c r="AC181" i="87"/>
  <c r="T180" i="87"/>
  <c r="I203" i="87"/>
  <c r="V197" i="87"/>
  <c r="P218" i="87"/>
  <c r="P216" i="87"/>
  <c r="AB214" i="87"/>
  <c r="AB211" i="87"/>
  <c r="Y235" i="87"/>
  <c r="AA229" i="87"/>
  <c r="Z250" i="87"/>
  <c r="I249" i="87"/>
  <c r="V247" i="87"/>
  <c r="AD244" i="87"/>
  <c r="Y241" i="87"/>
  <c r="Y240" i="87"/>
  <c r="W265" i="87"/>
  <c r="AB262" i="87"/>
  <c r="Z261" i="87"/>
  <c r="Y258" i="87"/>
  <c r="X256" i="87"/>
  <c r="V255" i="87"/>
  <c r="AC280" i="87"/>
  <c r="T280" i="87"/>
  <c r="W279" i="87"/>
  <c r="AC275" i="87"/>
  <c r="R275" i="87"/>
  <c r="Y273" i="87"/>
  <c r="AA271" i="87"/>
  <c r="X284" i="87"/>
  <c r="Z294" i="87"/>
  <c r="Z293" i="87"/>
  <c r="V292" i="87"/>
  <c r="W289" i="87"/>
  <c r="AE286" i="87"/>
  <c r="J286" i="87"/>
  <c r="AE310" i="87"/>
  <c r="AA304" i="87"/>
  <c r="L303" i="87"/>
  <c r="AD303" i="87" s="1"/>
  <c r="AB302" i="87"/>
  <c r="AA180" i="87"/>
  <c r="W275" i="87"/>
  <c r="W65" i="87"/>
  <c r="AE64" i="87"/>
  <c r="J152" i="87"/>
  <c r="T152" i="87"/>
  <c r="P173" i="87"/>
  <c r="R172" i="87"/>
  <c r="I169" i="87"/>
  <c r="AA181" i="87"/>
  <c r="AE180" i="87"/>
  <c r="W214" i="87"/>
  <c r="Y229" i="87"/>
  <c r="Y227" i="87"/>
  <c r="X250" i="87"/>
  <c r="AE247" i="87"/>
  <c r="T247" i="87"/>
  <c r="X241" i="87"/>
  <c r="V265" i="87"/>
  <c r="W261" i="87"/>
  <c r="W258" i="87"/>
  <c r="I257" i="87"/>
  <c r="V256" i="87"/>
  <c r="AB280" i="87"/>
  <c r="I277" i="87"/>
  <c r="AB275" i="87"/>
  <c r="Z271" i="87"/>
  <c r="X293" i="87"/>
  <c r="AB291" i="87"/>
  <c r="V289" i="87"/>
  <c r="AD286" i="87"/>
  <c r="I286" i="87"/>
  <c r="L310" i="87"/>
  <c r="AD310" i="87" s="1"/>
  <c r="Y305" i="87"/>
  <c r="X304" i="87"/>
  <c r="J303" i="87"/>
  <c r="AA302" i="87"/>
  <c r="L302" i="87"/>
  <c r="AD302" i="87" s="1"/>
  <c r="T150" i="87"/>
  <c r="R166" i="87"/>
  <c r="V187" i="87"/>
  <c r="AB228" i="87"/>
  <c r="V250" i="87"/>
  <c r="AD247" i="87"/>
  <c r="T261" i="87"/>
  <c r="R258" i="87"/>
  <c r="AA275" i="87"/>
  <c r="Z291" i="87"/>
  <c r="AB290" i="87"/>
  <c r="W304" i="87"/>
  <c r="Z302" i="87"/>
  <c r="J302" i="87"/>
  <c r="I65" i="87"/>
  <c r="N65" i="87" s="1"/>
  <c r="R65" i="87" s="1"/>
  <c r="AE160" i="87"/>
  <c r="AE152" i="87"/>
  <c r="T145" i="87"/>
  <c r="T164" i="87"/>
  <c r="AE169" i="87"/>
  <c r="I168" i="87"/>
  <c r="AA189" i="87"/>
  <c r="AA185" i="87"/>
  <c r="I181" i="87"/>
  <c r="AC180" i="87"/>
  <c r="R220" i="87"/>
  <c r="AD210" i="87"/>
  <c r="T229" i="87"/>
  <c r="AC249" i="87"/>
  <c r="AC247" i="87"/>
  <c r="I247" i="87"/>
  <c r="X246" i="87"/>
  <c r="V241" i="87"/>
  <c r="AE240" i="87"/>
  <c r="V240" i="87"/>
  <c r="AE265" i="87"/>
  <c r="V262" i="87"/>
  <c r="AC259" i="87"/>
  <c r="AB257" i="87"/>
  <c r="AE257" i="87"/>
  <c r="Z280" i="87"/>
  <c r="Z275" i="87"/>
  <c r="I275" i="87"/>
  <c r="X271" i="87"/>
  <c r="W291" i="87"/>
  <c r="X290" i="87"/>
  <c r="AE289" i="87"/>
  <c r="J289" i="87"/>
  <c r="Z286" i="87"/>
  <c r="V299" i="87"/>
  <c r="Z310" i="87"/>
  <c r="AA303" i="87"/>
  <c r="AE303" i="87"/>
  <c r="Y302" i="87"/>
  <c r="J218" i="87"/>
  <c r="W218" i="87"/>
  <c r="AB218" i="87"/>
  <c r="J212" i="87"/>
  <c r="V212" i="87"/>
  <c r="W212" i="87"/>
  <c r="J225" i="87"/>
  <c r="I225" i="87"/>
  <c r="Z225" i="87"/>
  <c r="L225" i="87"/>
  <c r="AA225" i="87"/>
  <c r="AB225" i="87"/>
  <c r="AC225" i="87"/>
  <c r="T225" i="87"/>
  <c r="AE225" i="87"/>
  <c r="V225" i="87"/>
  <c r="W225" i="87"/>
  <c r="V115" i="87"/>
  <c r="X128" i="87"/>
  <c r="T128" i="87"/>
  <c r="AE122" i="87"/>
  <c r="I160" i="87"/>
  <c r="N160" i="87" s="1"/>
  <c r="R160" i="87" s="1"/>
  <c r="T120" i="87"/>
  <c r="AA184" i="87"/>
  <c r="J195" i="87"/>
  <c r="AE195" i="87"/>
  <c r="J217" i="87"/>
  <c r="AB217" i="87"/>
  <c r="I217" i="87"/>
  <c r="V217" i="87"/>
  <c r="P181" i="87"/>
  <c r="R181" i="87"/>
  <c r="J219" i="87"/>
  <c r="AB219" i="87"/>
  <c r="I219" i="87"/>
  <c r="Y55" i="87"/>
  <c r="X51" i="87"/>
  <c r="J62" i="87"/>
  <c r="X112" i="87"/>
  <c r="AB137" i="87"/>
  <c r="T137" i="87"/>
  <c r="AD175" i="87"/>
  <c r="J170" i="87"/>
  <c r="W170" i="87"/>
  <c r="AE170" i="87"/>
  <c r="Z184" i="87"/>
  <c r="AC194" i="87"/>
  <c r="V194" i="87"/>
  <c r="I194" i="87"/>
  <c r="P197" i="87"/>
  <c r="R197" i="87"/>
  <c r="J213" i="87"/>
  <c r="V213" i="87"/>
  <c r="AC254" i="87"/>
  <c r="H252" i="87"/>
  <c r="V254" i="87"/>
  <c r="P277" i="87"/>
  <c r="R277" i="87"/>
  <c r="P169" i="87"/>
  <c r="R169" i="87"/>
  <c r="J216" i="87"/>
  <c r="I216" i="87"/>
  <c r="AE216" i="87"/>
  <c r="AE149" i="87"/>
  <c r="AE69" i="87"/>
  <c r="AB76" i="87"/>
  <c r="AC120" i="87"/>
  <c r="AE141" i="87"/>
  <c r="AE137" i="87"/>
  <c r="J174" i="87"/>
  <c r="AE174" i="87"/>
  <c r="J173" i="87"/>
  <c r="I173" i="87"/>
  <c r="W173" i="87"/>
  <c r="J190" i="87"/>
  <c r="AE190" i="87"/>
  <c r="T190" i="87"/>
  <c r="W190" i="87"/>
  <c r="AA190" i="87"/>
  <c r="AA187" i="87"/>
  <c r="J198" i="87"/>
  <c r="I198" i="87"/>
  <c r="AE213" i="87"/>
  <c r="J300" i="87"/>
  <c r="I300" i="87"/>
  <c r="Z300" i="87"/>
  <c r="L300" i="87"/>
  <c r="AD300" i="87" s="1"/>
  <c r="AA300" i="87"/>
  <c r="AB300" i="87"/>
  <c r="T300" i="87"/>
  <c r="AC300" i="87"/>
  <c r="V300" i="87"/>
  <c r="AE300" i="87"/>
  <c r="W300" i="87"/>
  <c r="X300" i="87"/>
  <c r="AE119" i="87"/>
  <c r="Y40" i="87"/>
  <c r="AE37" i="87"/>
  <c r="I69" i="87"/>
  <c r="N69" i="87" s="1"/>
  <c r="P69" i="87" s="1"/>
  <c r="AD63" i="87"/>
  <c r="AE96" i="87"/>
  <c r="AD113" i="87"/>
  <c r="I120" i="87"/>
  <c r="N120" i="87" s="1"/>
  <c r="P120" i="87" s="1"/>
  <c r="V155" i="87"/>
  <c r="T155" i="87"/>
  <c r="J171" i="87"/>
  <c r="I171" i="87"/>
  <c r="J199" i="87"/>
  <c r="AE199" i="87"/>
  <c r="AE219" i="87"/>
  <c r="P255" i="87"/>
  <c r="R255" i="87"/>
  <c r="AD109" i="87"/>
  <c r="J175" i="87"/>
  <c r="AE175" i="87"/>
  <c r="V175" i="87"/>
  <c r="W175" i="87"/>
  <c r="J184" i="87"/>
  <c r="W184" i="87"/>
  <c r="I184" i="87"/>
  <c r="AB184" i="87"/>
  <c r="AC184" i="87"/>
  <c r="AD184" i="87"/>
  <c r="T184" i="87"/>
  <c r="AE184" i="87"/>
  <c r="V218" i="87"/>
  <c r="I233" i="87"/>
  <c r="AE233" i="87"/>
  <c r="J264" i="87"/>
  <c r="I264" i="87"/>
  <c r="AE264" i="87"/>
  <c r="T264" i="87"/>
  <c r="V264" i="87"/>
  <c r="W264" i="87"/>
  <c r="Z264" i="87"/>
  <c r="AB264" i="87"/>
  <c r="L270" i="87"/>
  <c r="AD270" i="87" s="1"/>
  <c r="I270" i="87"/>
  <c r="J270" i="87"/>
  <c r="V270" i="87"/>
  <c r="W270" i="87"/>
  <c r="X270" i="87"/>
  <c r="AE270" i="87"/>
  <c r="J306" i="87"/>
  <c r="I306" i="87"/>
  <c r="AA306" i="87"/>
  <c r="L306" i="87"/>
  <c r="AC306" i="87"/>
  <c r="AD306" i="87"/>
  <c r="T306" i="87"/>
  <c r="AE306" i="87"/>
  <c r="V306" i="87"/>
  <c r="W306" i="87"/>
  <c r="Y306" i="87"/>
  <c r="W139" i="87"/>
  <c r="T139" i="87"/>
  <c r="J202" i="87"/>
  <c r="V202" i="87"/>
  <c r="W202" i="87"/>
  <c r="AE202" i="87"/>
  <c r="J201" i="87"/>
  <c r="I201" i="87"/>
  <c r="W201" i="87"/>
  <c r="W219" i="87"/>
  <c r="AA234" i="87"/>
  <c r="L234" i="87"/>
  <c r="AD234" i="87" s="1"/>
  <c r="T234" i="87"/>
  <c r="X234" i="87"/>
  <c r="Y234" i="87"/>
  <c r="Z234" i="87"/>
  <c r="Y225" i="87"/>
  <c r="AC269" i="87"/>
  <c r="H267" i="87"/>
  <c r="L287" i="87"/>
  <c r="AD287" i="87" s="1"/>
  <c r="I287" i="87"/>
  <c r="AE287" i="87"/>
  <c r="J287" i="87"/>
  <c r="V287" i="87"/>
  <c r="W287" i="87"/>
  <c r="X287" i="87"/>
  <c r="Z287" i="87"/>
  <c r="AE83" i="87"/>
  <c r="AC78" i="87"/>
  <c r="W100" i="87"/>
  <c r="AA109" i="87"/>
  <c r="AE120" i="87"/>
  <c r="W35" i="87"/>
  <c r="AE79" i="87"/>
  <c r="V100" i="87"/>
  <c r="AB110" i="87"/>
  <c r="V109" i="87"/>
  <c r="L122" i="87"/>
  <c r="AD122" i="87" s="1"/>
  <c r="L153" i="87"/>
  <c r="AD153" i="87" s="1"/>
  <c r="J187" i="87"/>
  <c r="W187" i="87"/>
  <c r="I187" i="87"/>
  <c r="AB187" i="87"/>
  <c r="AC187" i="87"/>
  <c r="AD187" i="87"/>
  <c r="T187" i="87"/>
  <c r="AE187" i="87"/>
  <c r="P180" i="87"/>
  <c r="J220" i="87"/>
  <c r="AB220" i="87"/>
  <c r="AD220" i="87"/>
  <c r="P212" i="87"/>
  <c r="R212" i="87"/>
  <c r="L243" i="87"/>
  <c r="AD243" i="87" s="1"/>
  <c r="I243" i="87"/>
  <c r="Z243" i="87"/>
  <c r="J243" i="87"/>
  <c r="AA243" i="87"/>
  <c r="AB243" i="87"/>
  <c r="T243" i="87"/>
  <c r="AC243" i="87"/>
  <c r="V243" i="87"/>
  <c r="AE243" i="87"/>
  <c r="W243" i="87"/>
  <c r="X243" i="87"/>
  <c r="N267" i="87"/>
  <c r="L288" i="87"/>
  <c r="I288" i="87"/>
  <c r="AD288" i="87"/>
  <c r="J288" i="87"/>
  <c r="AE288" i="87"/>
  <c r="V288" i="87"/>
  <c r="W288" i="87"/>
  <c r="X288" i="87"/>
  <c r="Z288" i="87"/>
  <c r="T189" i="87"/>
  <c r="AC188" i="87"/>
  <c r="I183" i="87"/>
  <c r="R219" i="87"/>
  <c r="AB210" i="87"/>
  <c r="AD235" i="87"/>
  <c r="T230" i="87"/>
  <c r="Z228" i="87"/>
  <c r="AD250" i="87"/>
  <c r="T250" i="87"/>
  <c r="AD248" i="87"/>
  <c r="T248" i="87"/>
  <c r="AD246" i="87"/>
  <c r="T246" i="87"/>
  <c r="AC242" i="87"/>
  <c r="T242" i="87"/>
  <c r="L241" i="87"/>
  <c r="AD241" i="87" s="1"/>
  <c r="I240" i="87"/>
  <c r="T260" i="87"/>
  <c r="L255" i="87"/>
  <c r="AD255" i="87" s="1"/>
  <c r="R279" i="87"/>
  <c r="V278" i="87"/>
  <c r="V276" i="87"/>
  <c r="AB272" i="87"/>
  <c r="V291" i="87"/>
  <c r="W290" i="87"/>
  <c r="I285" i="87"/>
  <c r="H282" i="87"/>
  <c r="W299" i="87"/>
  <c r="I310" i="87"/>
  <c r="L309" i="87"/>
  <c r="AD309" i="87" s="1"/>
  <c r="AE308" i="87"/>
  <c r="V307" i="87"/>
  <c r="V304" i="87"/>
  <c r="P189" i="87"/>
  <c r="AA188" i="87"/>
  <c r="P187" i="87"/>
  <c r="P186" i="87"/>
  <c r="P184" i="87"/>
  <c r="I204" i="87"/>
  <c r="R217" i="87"/>
  <c r="R213" i="87"/>
  <c r="I211" i="87"/>
  <c r="Y210" i="87"/>
  <c r="X228" i="87"/>
  <c r="AC250" i="87"/>
  <c r="X249" i="87"/>
  <c r="AC248" i="87"/>
  <c r="AC246" i="87"/>
  <c r="AB242" i="87"/>
  <c r="Z241" i="87"/>
  <c r="J241" i="87"/>
  <c r="H237" i="87"/>
  <c r="AB263" i="87"/>
  <c r="I261" i="87"/>
  <c r="AE260" i="87"/>
  <c r="AE256" i="87"/>
  <c r="J255" i="87"/>
  <c r="P269" i="87"/>
  <c r="R276" i="87"/>
  <c r="AA272" i="87"/>
  <c r="L272" i="87"/>
  <c r="AD272" i="87" s="1"/>
  <c r="J284" i="87"/>
  <c r="V290" i="87"/>
  <c r="N282" i="87"/>
  <c r="I309" i="87"/>
  <c r="L308" i="87"/>
  <c r="AD308" i="87" s="1"/>
  <c r="AE307" i="87"/>
  <c r="T307" i="87"/>
  <c r="AC304" i="87"/>
  <c r="T304" i="87"/>
  <c r="Y303" i="87"/>
  <c r="I303" i="87"/>
  <c r="I164" i="87"/>
  <c r="P175" i="87"/>
  <c r="J179" i="87"/>
  <c r="N192" i="87"/>
  <c r="W210" i="87"/>
  <c r="V228" i="87"/>
  <c r="AB250" i="87"/>
  <c r="J250" i="87"/>
  <c r="W249" i="87"/>
  <c r="AB248" i="87"/>
  <c r="J248" i="87"/>
  <c r="AB246" i="87"/>
  <c r="J246" i="87"/>
  <c r="I244" i="87"/>
  <c r="AA242" i="87"/>
  <c r="L242" i="87"/>
  <c r="AD242" i="87" s="1"/>
  <c r="I241" i="87"/>
  <c r="N237" i="87"/>
  <c r="AD260" i="87"/>
  <c r="AE259" i="87"/>
  <c r="I259" i="87"/>
  <c r="I258" i="87"/>
  <c r="AC256" i="87"/>
  <c r="N252" i="87"/>
  <c r="R269" i="87"/>
  <c r="J278" i="87"/>
  <c r="Z272" i="87"/>
  <c r="J272" i="87"/>
  <c r="L284" i="87"/>
  <c r="AD284" i="87" s="1"/>
  <c r="AD292" i="87"/>
  <c r="I292" i="87"/>
  <c r="AE291" i="87"/>
  <c r="J291" i="87"/>
  <c r="AC308" i="87"/>
  <c r="I308" i="87"/>
  <c r="L301" i="87"/>
  <c r="AD301" i="87" s="1"/>
  <c r="P194" i="87"/>
  <c r="R210" i="87"/>
  <c r="L230" i="87"/>
  <c r="AD230" i="87" s="1"/>
  <c r="P228" i="87"/>
  <c r="Z226" i="87"/>
  <c r="R225" i="87"/>
  <c r="AA250" i="87"/>
  <c r="I250" i="87"/>
  <c r="AE249" i="87"/>
  <c r="V249" i="87"/>
  <c r="AA248" i="87"/>
  <c r="I248" i="87"/>
  <c r="AA246" i="87"/>
  <c r="I246" i="87"/>
  <c r="Z242" i="87"/>
  <c r="J242" i="87"/>
  <c r="AC260" i="87"/>
  <c r="I260" i="87"/>
  <c r="AB256" i="87"/>
  <c r="I256" i="87"/>
  <c r="I278" i="87"/>
  <c r="R274" i="87"/>
  <c r="Y272" i="87"/>
  <c r="I272" i="87"/>
  <c r="V284" i="87"/>
  <c r="AD291" i="87"/>
  <c r="I291" i="87"/>
  <c r="AE290" i="87"/>
  <c r="J290" i="87"/>
  <c r="AC307" i="87"/>
  <c r="L307" i="87"/>
  <c r="AD307" i="87" s="1"/>
  <c r="Y242" i="87"/>
  <c r="I242" i="87"/>
  <c r="P273" i="87"/>
  <c r="AD290" i="87"/>
  <c r="I290" i="87"/>
  <c r="Y308" i="87"/>
  <c r="AA307" i="87"/>
  <c r="I307" i="87"/>
  <c r="Z304" i="87"/>
  <c r="J304" i="87"/>
  <c r="V303" i="87"/>
  <c r="AC230" i="87"/>
  <c r="Y304" i="87"/>
  <c r="AC303" i="87"/>
  <c r="Z301" i="87"/>
  <c r="H297" i="87"/>
  <c r="V183" i="87"/>
  <c r="AD182" i="87"/>
  <c r="AB230" i="87"/>
  <c r="AC228" i="87"/>
  <c r="T239" i="87"/>
  <c r="W250" i="87"/>
  <c r="AB249" i="87"/>
  <c r="J249" i="87"/>
  <c r="W248" i="87"/>
  <c r="AB247" i="87"/>
  <c r="J247" i="87"/>
  <c r="W246" i="87"/>
  <c r="J245" i="87"/>
  <c r="AE242" i="87"/>
  <c r="AC241" i="87"/>
  <c r="AE263" i="87"/>
  <c r="V261" i="87"/>
  <c r="W260" i="87"/>
  <c r="V259" i="87"/>
  <c r="V258" i="87"/>
  <c r="V257" i="87"/>
  <c r="W256" i="87"/>
  <c r="X278" i="87"/>
  <c r="L273" i="87"/>
  <c r="AD273" i="87" s="1"/>
  <c r="AE272" i="87"/>
  <c r="AB284" i="87"/>
  <c r="W292" i="87"/>
  <c r="X291" i="87"/>
  <c r="Z290" i="87"/>
  <c r="V308" i="87"/>
  <c r="Y307" i="87"/>
  <c r="Y301" i="87"/>
  <c r="AC301" i="87"/>
  <c r="T301" i="87"/>
  <c r="AB310" i="87"/>
  <c r="R310" i="87"/>
  <c r="AB309" i="87"/>
  <c r="R309" i="87"/>
  <c r="AB308" i="87"/>
  <c r="R308" i="87"/>
  <c r="AB307" i="87"/>
  <c r="R307" i="87"/>
  <c r="AB306" i="87"/>
  <c r="R306" i="87"/>
  <c r="AB305" i="87"/>
  <c r="R305" i="87"/>
  <c r="R304" i="87"/>
  <c r="R303" i="87"/>
  <c r="R302" i="87"/>
  <c r="AB301" i="87"/>
  <c r="R301" i="87"/>
  <c r="R300" i="87"/>
  <c r="AA310" i="87"/>
  <c r="AA309" i="87"/>
  <c r="AA308" i="87"/>
  <c r="AA301" i="87"/>
  <c r="X310" i="87"/>
  <c r="X309" i="87"/>
  <c r="X308" i="87"/>
  <c r="X307" i="87"/>
  <c r="X306" i="87"/>
  <c r="X305" i="87"/>
  <c r="X301" i="87"/>
  <c r="X299" i="87"/>
  <c r="Y299" i="87"/>
  <c r="I299" i="87"/>
  <c r="Z299" i="87"/>
  <c r="J299" i="87"/>
  <c r="AA299" i="87"/>
  <c r="L299" i="87"/>
  <c r="AD299" i="87" s="1"/>
  <c r="AB299" i="87"/>
  <c r="AC295" i="87"/>
  <c r="T295" i="87"/>
  <c r="AC294" i="87"/>
  <c r="T294" i="87"/>
  <c r="AC293" i="87"/>
  <c r="T293" i="87"/>
  <c r="AC292" i="87"/>
  <c r="T292" i="87"/>
  <c r="AC291" i="87"/>
  <c r="T291" i="87"/>
  <c r="AC290" i="87"/>
  <c r="T290" i="87"/>
  <c r="AC289" i="87"/>
  <c r="T289" i="87"/>
  <c r="AC288" i="87"/>
  <c r="T288" i="87"/>
  <c r="AC287" i="87"/>
  <c r="T287" i="87"/>
  <c r="AC286" i="87"/>
  <c r="T286" i="87"/>
  <c r="AC285" i="87"/>
  <c r="T285" i="87"/>
  <c r="R295" i="87"/>
  <c r="R294" i="87"/>
  <c r="R293" i="87"/>
  <c r="R292" i="87"/>
  <c r="R291" i="87"/>
  <c r="R290" i="87"/>
  <c r="R289" i="87"/>
  <c r="R288" i="87"/>
  <c r="R287" i="87"/>
  <c r="R286" i="87"/>
  <c r="R285" i="87"/>
  <c r="AA295" i="87"/>
  <c r="AA294" i="87"/>
  <c r="AA293" i="87"/>
  <c r="AA292" i="87"/>
  <c r="AA291" i="87"/>
  <c r="AA290" i="87"/>
  <c r="AA289" i="87"/>
  <c r="AA288" i="87"/>
  <c r="AA287" i="87"/>
  <c r="AA286" i="87"/>
  <c r="AA285" i="87"/>
  <c r="Y295" i="87"/>
  <c r="Y294" i="87"/>
  <c r="Y293" i="87"/>
  <c r="Y292" i="87"/>
  <c r="Y291" i="87"/>
  <c r="Y290" i="87"/>
  <c r="Y289" i="87"/>
  <c r="Y288" i="87"/>
  <c r="Y287" i="87"/>
  <c r="Y286" i="87"/>
  <c r="Y285" i="87"/>
  <c r="W284" i="87"/>
  <c r="Y284" i="87"/>
  <c r="I284" i="87"/>
  <c r="AC276" i="87"/>
  <c r="T276" i="87"/>
  <c r="AC277" i="87"/>
  <c r="T277" i="87"/>
  <c r="AB276" i="87"/>
  <c r="AC278" i="87"/>
  <c r="T278" i="87"/>
  <c r="AB277" i="87"/>
  <c r="AA276" i="87"/>
  <c r="Y274" i="87"/>
  <c r="L274" i="87"/>
  <c r="AD274" i="87" s="1"/>
  <c r="AC270" i="87"/>
  <c r="T270" i="87"/>
  <c r="AC279" i="87"/>
  <c r="T279" i="87"/>
  <c r="AB278" i="87"/>
  <c r="R278" i="87"/>
  <c r="AA277" i="87"/>
  <c r="Z276" i="87"/>
  <c r="Y275" i="87"/>
  <c r="L275" i="87"/>
  <c r="AD275" i="87" s="1"/>
  <c r="X274" i="87"/>
  <c r="J274" i="87"/>
  <c r="AE273" i="87"/>
  <c r="W273" i="87"/>
  <c r="AB270" i="87"/>
  <c r="R270" i="87"/>
  <c r="AA278" i="87"/>
  <c r="Z277" i="87"/>
  <c r="Y276" i="87"/>
  <c r="L276" i="87"/>
  <c r="AD276" i="87" s="1"/>
  <c r="AE274" i="87"/>
  <c r="W274" i="87"/>
  <c r="I274" i="87"/>
  <c r="AA270" i="87"/>
  <c r="R280" i="87"/>
  <c r="Z278" i="87"/>
  <c r="Y277" i="87"/>
  <c r="L277" i="87"/>
  <c r="AD277" i="87" s="1"/>
  <c r="X276" i="87"/>
  <c r="J276" i="87"/>
  <c r="R272" i="87"/>
  <c r="Z270" i="87"/>
  <c r="Y278" i="87"/>
  <c r="X277" i="87"/>
  <c r="AE276" i="87"/>
  <c r="W276" i="87"/>
  <c r="AC274" i="87"/>
  <c r="Y270" i="87"/>
  <c r="V269" i="87"/>
  <c r="I269" i="87"/>
  <c r="W269" i="87"/>
  <c r="J269" i="87"/>
  <c r="X269" i="87"/>
  <c r="L269" i="87"/>
  <c r="AD269" i="87" s="1"/>
  <c r="Y269" i="87"/>
  <c r="Z269" i="87"/>
  <c r="AA269" i="87"/>
  <c r="AB269" i="87"/>
  <c r="T269" i="87"/>
  <c r="T259" i="87"/>
  <c r="T258" i="87"/>
  <c r="T257" i="87"/>
  <c r="T256" i="87"/>
  <c r="R265" i="87"/>
  <c r="R264" i="87"/>
  <c r="R263" i="87"/>
  <c r="R262" i="87"/>
  <c r="R261" i="87"/>
  <c r="AA265" i="87"/>
  <c r="AA264" i="87"/>
  <c r="AA263" i="87"/>
  <c r="AA262" i="87"/>
  <c r="AA261" i="87"/>
  <c r="AA260" i="87"/>
  <c r="AA259" i="87"/>
  <c r="AA258" i="87"/>
  <c r="AA257" i="87"/>
  <c r="AA256" i="87"/>
  <c r="Z259" i="87"/>
  <c r="Z258" i="87"/>
  <c r="Z257" i="87"/>
  <c r="Z256" i="87"/>
  <c r="Y265" i="87"/>
  <c r="L265" i="87"/>
  <c r="AD265" i="87" s="1"/>
  <c r="Y264" i="87"/>
  <c r="L264" i="87"/>
  <c r="AD264" i="87" s="1"/>
  <c r="Y263" i="87"/>
  <c r="L263" i="87"/>
  <c r="AD263" i="87" s="1"/>
  <c r="Y262" i="87"/>
  <c r="L262" i="87"/>
  <c r="AD262" i="87" s="1"/>
  <c r="Y261" i="87"/>
  <c r="L261" i="87"/>
  <c r="AD261" i="87" s="1"/>
  <c r="Y260" i="87"/>
  <c r="L260" i="87"/>
  <c r="Y259" i="87"/>
  <c r="L259" i="87"/>
  <c r="AD259" i="87" s="1"/>
  <c r="L258" i="87"/>
  <c r="AD258" i="87" s="1"/>
  <c r="L257" i="87"/>
  <c r="AD257" i="87" s="1"/>
  <c r="L256" i="87"/>
  <c r="AD256" i="87" s="1"/>
  <c r="X265" i="87"/>
  <c r="X264" i="87"/>
  <c r="X263" i="87"/>
  <c r="X262" i="87"/>
  <c r="X261" i="87"/>
  <c r="X260" i="87"/>
  <c r="X259" i="87"/>
  <c r="X258" i="87"/>
  <c r="X257" i="87"/>
  <c r="I254" i="87"/>
  <c r="J254" i="87"/>
  <c r="X254" i="87"/>
  <c r="L254" i="87"/>
  <c r="AD254" i="87" s="1"/>
  <c r="Y254" i="87"/>
  <c r="W254" i="87"/>
  <c r="Z254" i="87"/>
  <c r="P254" i="87"/>
  <c r="AA254" i="87"/>
  <c r="AB254" i="87"/>
  <c r="T254" i="87"/>
  <c r="R250" i="87"/>
  <c r="R249" i="87"/>
  <c r="R248" i="87"/>
  <c r="R247" i="87"/>
  <c r="R246" i="87"/>
  <c r="R245" i="87"/>
  <c r="R244" i="87"/>
  <c r="R243" i="87"/>
  <c r="R242" i="87"/>
  <c r="R241" i="87"/>
  <c r="R240" i="87"/>
  <c r="Y250" i="87"/>
  <c r="Y249" i="87"/>
  <c r="Y248" i="87"/>
  <c r="Y247" i="87"/>
  <c r="Y246" i="87"/>
  <c r="Y245" i="87"/>
  <c r="Y244" i="87"/>
  <c r="V239" i="87"/>
  <c r="I239" i="87"/>
  <c r="W239" i="87"/>
  <c r="J239" i="87"/>
  <c r="X239" i="87"/>
  <c r="L239" i="87"/>
  <c r="AD239" i="87" s="1"/>
  <c r="Y239" i="87"/>
  <c r="Z239" i="87"/>
  <c r="AA239" i="87"/>
  <c r="AB239" i="87"/>
  <c r="P165" i="87"/>
  <c r="R165" i="87"/>
  <c r="C177" i="87"/>
  <c r="L61" i="87"/>
  <c r="AD61" i="87" s="1"/>
  <c r="I61" i="87"/>
  <c r="N61" i="87" s="1"/>
  <c r="P61" i="87" s="1"/>
  <c r="Y61" i="87"/>
  <c r="V50" i="87"/>
  <c r="J50" i="87"/>
  <c r="Y50" i="87"/>
  <c r="Z50" i="87"/>
  <c r="AB50" i="87"/>
  <c r="AE50" i="87"/>
  <c r="R84" i="87"/>
  <c r="P84" i="87"/>
  <c r="J143" i="87"/>
  <c r="T143" i="87"/>
  <c r="I140" i="87"/>
  <c r="N140" i="87" s="1"/>
  <c r="P140" i="87" s="1"/>
  <c r="J140" i="87"/>
  <c r="V140" i="87"/>
  <c r="T140" i="87"/>
  <c r="Y140" i="87"/>
  <c r="Z140" i="87"/>
  <c r="AB140" i="87"/>
  <c r="AC140" i="87"/>
  <c r="AD140" i="87"/>
  <c r="J200" i="87"/>
  <c r="I200" i="87"/>
  <c r="V200" i="87"/>
  <c r="W200" i="87"/>
  <c r="AE200" i="87"/>
  <c r="L124" i="87"/>
  <c r="AD124" i="87" s="1"/>
  <c r="T124" i="87"/>
  <c r="P174" i="87"/>
  <c r="R174" i="87"/>
  <c r="P170" i="87"/>
  <c r="R170" i="87"/>
  <c r="P196" i="87"/>
  <c r="R196" i="87"/>
  <c r="V32" i="87"/>
  <c r="Y32" i="87"/>
  <c r="R188" i="87"/>
  <c r="P188" i="87"/>
  <c r="P182" i="87"/>
  <c r="R182" i="87"/>
  <c r="J205" i="87"/>
  <c r="I205" i="87"/>
  <c r="V205" i="87"/>
  <c r="W205" i="87"/>
  <c r="AE205" i="87"/>
  <c r="C222" i="87"/>
  <c r="AA130" i="87"/>
  <c r="Z130" i="87"/>
  <c r="T130" i="87"/>
  <c r="C162" i="87"/>
  <c r="P215" i="87"/>
  <c r="R215" i="87"/>
  <c r="J186" i="87"/>
  <c r="I186" i="87"/>
  <c r="AB186" i="87"/>
  <c r="AC186" i="87"/>
  <c r="AD186" i="87"/>
  <c r="T186" i="87"/>
  <c r="AE186" i="87"/>
  <c r="V186" i="87"/>
  <c r="W186" i="87"/>
  <c r="Z186" i="87"/>
  <c r="I46" i="87"/>
  <c r="N46" i="87" s="1"/>
  <c r="P46" i="87" s="1"/>
  <c r="L46" i="87"/>
  <c r="AD46" i="87" s="1"/>
  <c r="AB46" i="87"/>
  <c r="L151" i="87"/>
  <c r="AD151" i="87" s="1"/>
  <c r="T151" i="87"/>
  <c r="J167" i="87"/>
  <c r="I167" i="87"/>
  <c r="V167" i="87"/>
  <c r="W167" i="87"/>
  <c r="AE167" i="87"/>
  <c r="AE32" i="87"/>
  <c r="V51" i="87"/>
  <c r="AE80" i="87"/>
  <c r="V95" i="87"/>
  <c r="Z94" i="87"/>
  <c r="L93" i="87"/>
  <c r="AD93" i="87" s="1"/>
  <c r="AB114" i="87"/>
  <c r="AB113" i="87"/>
  <c r="J111" i="87"/>
  <c r="X110" i="87"/>
  <c r="AB109" i="87"/>
  <c r="Z125" i="87"/>
  <c r="AB120" i="87"/>
  <c r="Z144" i="87"/>
  <c r="Y160" i="87"/>
  <c r="AC155" i="87"/>
  <c r="X154" i="87"/>
  <c r="Z153" i="87"/>
  <c r="W152" i="87"/>
  <c r="T160" i="87"/>
  <c r="T144" i="87"/>
  <c r="T136" i="87"/>
  <c r="T125" i="87"/>
  <c r="I174" i="87"/>
  <c r="AE173" i="87"/>
  <c r="N162" i="87"/>
  <c r="I170" i="87"/>
  <c r="W169" i="87"/>
  <c r="I165" i="87"/>
  <c r="AB179" i="87"/>
  <c r="AD190" i="87"/>
  <c r="P190" i="87"/>
  <c r="W189" i="87"/>
  <c r="AB188" i="87"/>
  <c r="I188" i="87"/>
  <c r="AC182" i="87"/>
  <c r="I182" i="87"/>
  <c r="J194" i="87"/>
  <c r="W197" i="87"/>
  <c r="I196" i="87"/>
  <c r="W220" i="87"/>
  <c r="V219" i="87"/>
  <c r="AE215" i="87"/>
  <c r="I215" i="87"/>
  <c r="W213" i="87"/>
  <c r="AE210" i="87"/>
  <c r="V210" i="87"/>
  <c r="L235" i="87"/>
  <c r="AC234" i="87"/>
  <c r="J234" i="87"/>
  <c r="V233" i="87"/>
  <c r="V232" i="87"/>
  <c r="V230" i="87"/>
  <c r="Z229" i="87"/>
  <c r="L229" i="87"/>
  <c r="AE228" i="87"/>
  <c r="T228" i="87"/>
  <c r="AD228" i="87" s="1"/>
  <c r="Y226" i="87"/>
  <c r="L51" i="87"/>
  <c r="AD51" i="87" s="1"/>
  <c r="W99" i="87"/>
  <c r="X94" i="87"/>
  <c r="W114" i="87"/>
  <c r="V113" i="87"/>
  <c r="I111" i="87"/>
  <c r="N111" i="87" s="1"/>
  <c r="P111" i="87" s="1"/>
  <c r="J110" i="87"/>
  <c r="AB108" i="87"/>
  <c r="V105" i="87"/>
  <c r="W125" i="87"/>
  <c r="Z120" i="87"/>
  <c r="V144" i="87"/>
  <c r="L154" i="87"/>
  <c r="AD154" i="87" s="1"/>
  <c r="T135" i="87"/>
  <c r="AC233" i="87"/>
  <c r="T233" i="87"/>
  <c r="J229" i="87"/>
  <c r="X226" i="87"/>
  <c r="W233" i="87"/>
  <c r="Y120" i="87"/>
  <c r="AC141" i="87"/>
  <c r="W160" i="87"/>
  <c r="J154" i="87"/>
  <c r="T158" i="87"/>
  <c r="T142" i="87"/>
  <c r="T123" i="87"/>
  <c r="I172" i="87"/>
  <c r="AE165" i="87"/>
  <c r="AB190" i="87"/>
  <c r="I190" i="87"/>
  <c r="Z188" i="87"/>
  <c r="W182" i="87"/>
  <c r="AA194" i="87"/>
  <c r="AB215" i="87"/>
  <c r="I212" i="87"/>
  <c r="AC210" i="87"/>
  <c r="AB233" i="87"/>
  <c r="V226" i="87"/>
  <c r="I109" i="87"/>
  <c r="N109" i="87" s="1"/>
  <c r="P109" i="87" s="1"/>
  <c r="X120" i="87"/>
  <c r="L160" i="87"/>
  <c r="T154" i="87"/>
  <c r="T157" i="87"/>
  <c r="T141" i="87"/>
  <c r="T122" i="87"/>
  <c r="R167" i="87"/>
  <c r="W165" i="87"/>
  <c r="W188" i="87"/>
  <c r="T183" i="87"/>
  <c r="V182" i="87"/>
  <c r="W181" i="87"/>
  <c r="I180" i="87"/>
  <c r="AB194" i="87"/>
  <c r="I199" i="87"/>
  <c r="AE198" i="87"/>
  <c r="AE196" i="87"/>
  <c r="I195" i="87"/>
  <c r="P209" i="87"/>
  <c r="AE218" i="87"/>
  <c r="I218" i="87"/>
  <c r="AB216" i="87"/>
  <c r="W215" i="87"/>
  <c r="AA233" i="87"/>
  <c r="AE229" i="87"/>
  <c r="V229" i="87"/>
  <c r="AA228" i="87"/>
  <c r="J228" i="87"/>
  <c r="Z227" i="87"/>
  <c r="T226" i="87"/>
  <c r="X225" i="87"/>
  <c r="N222" i="87"/>
  <c r="AC51" i="87"/>
  <c r="Y76" i="87"/>
  <c r="X123" i="87"/>
  <c r="L120" i="87"/>
  <c r="AD120" i="87" s="1"/>
  <c r="J160" i="87"/>
  <c r="T153" i="87"/>
  <c r="T156" i="87"/>
  <c r="T129" i="87"/>
  <c r="T121" i="87"/>
  <c r="J164" i="87"/>
  <c r="W174" i="87"/>
  <c r="W171" i="87"/>
  <c r="V170" i="87"/>
  <c r="V165" i="87"/>
  <c r="Z190" i="87"/>
  <c r="V188" i="87"/>
  <c r="W185" i="87"/>
  <c r="AE183" i="87"/>
  <c r="R183" i="87"/>
  <c r="T182" i="87"/>
  <c r="V181" i="87"/>
  <c r="W203" i="87"/>
  <c r="I202" i="87"/>
  <c r="AE201" i="87"/>
  <c r="W198" i="87"/>
  <c r="I197" i="87"/>
  <c r="W196" i="87"/>
  <c r="W216" i="87"/>
  <c r="V215" i="87"/>
  <c r="R214" i="87"/>
  <c r="AE212" i="87"/>
  <c r="W211" i="87"/>
  <c r="AA210" i="87"/>
  <c r="I210" i="87"/>
  <c r="Z235" i="87"/>
  <c r="V234" i="87"/>
  <c r="Z233" i="87"/>
  <c r="L233" i="87"/>
  <c r="AD233" i="87" s="1"/>
  <c r="I232" i="87"/>
  <c r="V231" i="87"/>
  <c r="I228" i="87"/>
  <c r="AB189" i="87"/>
  <c r="I189" i="87"/>
  <c r="AE188" i="87"/>
  <c r="T188" i="87"/>
  <c r="V185" i="87"/>
  <c r="AD183" i="87"/>
  <c r="T181" i="87"/>
  <c r="V203" i="87"/>
  <c r="V196" i="87"/>
  <c r="AE220" i="87"/>
  <c r="I220" i="87"/>
  <c r="V216" i="87"/>
  <c r="I213" i="87"/>
  <c r="Y233" i="87"/>
  <c r="J233" i="87"/>
  <c r="R229" i="87"/>
  <c r="L226" i="87"/>
  <c r="Y51" i="87"/>
  <c r="AE70" i="87"/>
  <c r="X69" i="87"/>
  <c r="AE92" i="87"/>
  <c r="AA111" i="87"/>
  <c r="AA154" i="87"/>
  <c r="T127" i="87"/>
  <c r="V164" i="87"/>
  <c r="W172" i="87"/>
  <c r="V179" i="87"/>
  <c r="T179" i="87"/>
  <c r="V190" i="87"/>
  <c r="AD188" i="87"/>
  <c r="AE182" i="87"/>
  <c r="X210" i="87"/>
  <c r="V235" i="87"/>
  <c r="X233" i="87"/>
  <c r="W228" i="87"/>
  <c r="AC226" i="87"/>
  <c r="J226" i="87"/>
  <c r="AC231" i="87"/>
  <c r="T231" i="87"/>
  <c r="X235" i="87"/>
  <c r="J235" i="87"/>
  <c r="AE234" i="87"/>
  <c r="W234" i="87"/>
  <c r="I234" i="87"/>
  <c r="AC232" i="87"/>
  <c r="T232" i="87"/>
  <c r="AB231" i="87"/>
  <c r="R231" i="87"/>
  <c r="AA230" i="87"/>
  <c r="Y228" i="87"/>
  <c r="X227" i="87"/>
  <c r="J227" i="87"/>
  <c r="AE226" i="87"/>
  <c r="W226" i="87"/>
  <c r="I226" i="87"/>
  <c r="AE235" i="87"/>
  <c r="W235" i="87"/>
  <c r="I235" i="87"/>
  <c r="AB232" i="87"/>
  <c r="AA231" i="87"/>
  <c r="Z230" i="87"/>
  <c r="AE227" i="87"/>
  <c r="W227" i="87"/>
  <c r="I227" i="87"/>
  <c r="AA232" i="87"/>
  <c r="Z231" i="87"/>
  <c r="AC235" i="87"/>
  <c r="T235" i="87"/>
  <c r="AB234" i="87"/>
  <c r="R234" i="87"/>
  <c r="Z232" i="87"/>
  <c r="Y231" i="87"/>
  <c r="L231" i="87"/>
  <c r="AD231" i="87" s="1"/>
  <c r="X230" i="87"/>
  <c r="J230" i="87"/>
  <c r="W229" i="87"/>
  <c r="AC227" i="87"/>
  <c r="T227" i="87"/>
  <c r="AB226" i="87"/>
  <c r="R226" i="87"/>
  <c r="AB235" i="87"/>
  <c r="R235" i="87"/>
  <c r="Y232" i="87"/>
  <c r="L232" i="87"/>
  <c r="AD232" i="87" s="1"/>
  <c r="X231" i="87"/>
  <c r="J231" i="87"/>
  <c r="AE230" i="87"/>
  <c r="W230" i="87"/>
  <c r="AB227" i="87"/>
  <c r="R227" i="87"/>
  <c r="X232" i="87"/>
  <c r="AE231" i="87"/>
  <c r="W231" i="87"/>
  <c r="V224" i="87"/>
  <c r="I224" i="87"/>
  <c r="W224" i="87"/>
  <c r="J224" i="87"/>
  <c r="L224" i="87"/>
  <c r="Y224" i="87"/>
  <c r="X224" i="87"/>
  <c r="Z224" i="87"/>
  <c r="P224" i="87"/>
  <c r="AA224" i="87"/>
  <c r="AB224" i="87"/>
  <c r="T224" i="87"/>
  <c r="AC220" i="87"/>
  <c r="T220" i="87"/>
  <c r="AC219" i="87"/>
  <c r="T219" i="87"/>
  <c r="AC218" i="87"/>
  <c r="T218" i="87"/>
  <c r="AC217" i="87"/>
  <c r="T217" i="87"/>
  <c r="AC216" i="87"/>
  <c r="T216" i="87"/>
  <c r="AC215" i="87"/>
  <c r="T215" i="87"/>
  <c r="AC214" i="87"/>
  <c r="T214" i="87"/>
  <c r="AC213" i="87"/>
  <c r="T213" i="87"/>
  <c r="AC212" i="87"/>
  <c r="T212" i="87"/>
  <c r="AC211" i="87"/>
  <c r="T211" i="87"/>
  <c r="T210" i="87"/>
  <c r="AB212" i="87"/>
  <c r="AA220" i="87"/>
  <c r="AA219" i="87"/>
  <c r="AA218" i="87"/>
  <c r="AA217" i="87"/>
  <c r="AA216" i="87"/>
  <c r="AA215" i="87"/>
  <c r="AA214" i="87"/>
  <c r="AA213" i="87"/>
  <c r="AA212" i="87"/>
  <c r="Z220" i="87"/>
  <c r="Z219" i="87"/>
  <c r="Z218" i="87"/>
  <c r="Z217" i="87"/>
  <c r="Z216" i="87"/>
  <c r="Z215" i="87"/>
  <c r="Z214" i="87"/>
  <c r="Z213" i="87"/>
  <c r="Z212" i="87"/>
  <c r="Z211" i="87"/>
  <c r="Z210" i="87"/>
  <c r="Y220" i="87"/>
  <c r="L220" i="87"/>
  <c r="Y219" i="87"/>
  <c r="L219" i="87"/>
  <c r="AD219" i="87" s="1"/>
  <c r="Y218" i="87"/>
  <c r="L218" i="87"/>
  <c r="AD218" i="87" s="1"/>
  <c r="Y217" i="87"/>
  <c r="L217" i="87"/>
  <c r="AD217" i="87" s="1"/>
  <c r="Y216" i="87"/>
  <c r="L216" i="87"/>
  <c r="AD216" i="87" s="1"/>
  <c r="Y215" i="87"/>
  <c r="L215" i="87"/>
  <c r="Y214" i="87"/>
  <c r="L214" i="87"/>
  <c r="Y213" i="87"/>
  <c r="L213" i="87"/>
  <c r="AD213" i="87" s="1"/>
  <c r="Y212" i="87"/>
  <c r="L212" i="87"/>
  <c r="AD212" i="87" s="1"/>
  <c r="Y211" i="87"/>
  <c r="L211" i="87"/>
  <c r="AD211" i="87" s="1"/>
  <c r="L210" i="87"/>
  <c r="X220" i="87"/>
  <c r="X219" i="87"/>
  <c r="X218" i="87"/>
  <c r="X217" i="87"/>
  <c r="X216" i="87"/>
  <c r="X215" i="87"/>
  <c r="X214" i="87"/>
  <c r="X213" i="87"/>
  <c r="X212" i="87"/>
  <c r="X211" i="87"/>
  <c r="V209" i="87"/>
  <c r="I209" i="87"/>
  <c r="W209" i="87"/>
  <c r="J209" i="87"/>
  <c r="X209" i="87"/>
  <c r="L209" i="87"/>
  <c r="Y209" i="87"/>
  <c r="Z209" i="87"/>
  <c r="AA209" i="87"/>
  <c r="AB209" i="87"/>
  <c r="T209" i="87"/>
  <c r="V204" i="87"/>
  <c r="AC205" i="87"/>
  <c r="T205" i="87"/>
  <c r="AC204" i="87"/>
  <c r="T204" i="87"/>
  <c r="AC203" i="87"/>
  <c r="T203" i="87"/>
  <c r="AC202" i="87"/>
  <c r="T202" i="87"/>
  <c r="AC201" i="87"/>
  <c r="T201" i="87"/>
  <c r="AC200" i="87"/>
  <c r="T200" i="87"/>
  <c r="AC199" i="87"/>
  <c r="T199" i="87"/>
  <c r="AC198" i="87"/>
  <c r="T198" i="87"/>
  <c r="AC197" i="87"/>
  <c r="T197" i="87"/>
  <c r="AC196" i="87"/>
  <c r="T196" i="87"/>
  <c r="AC195" i="87"/>
  <c r="T195" i="87"/>
  <c r="V195" i="87"/>
  <c r="AB205" i="87"/>
  <c r="R205" i="87"/>
  <c r="AB204" i="87"/>
  <c r="R204" i="87"/>
  <c r="AB203" i="87"/>
  <c r="R203" i="87"/>
  <c r="AB202" i="87"/>
  <c r="R202" i="87"/>
  <c r="AB201" i="87"/>
  <c r="R201" i="87"/>
  <c r="AB200" i="87"/>
  <c r="R200" i="87"/>
  <c r="AB199" i="87"/>
  <c r="R199" i="87"/>
  <c r="AB198" i="87"/>
  <c r="R198" i="87"/>
  <c r="AB197" i="87"/>
  <c r="AB196" i="87"/>
  <c r="AB195" i="87"/>
  <c r="AA205" i="87"/>
  <c r="AA204" i="87"/>
  <c r="AA203" i="87"/>
  <c r="AA202" i="87"/>
  <c r="AA201" i="87"/>
  <c r="AA200" i="87"/>
  <c r="AA199" i="87"/>
  <c r="AA198" i="87"/>
  <c r="AA197" i="87"/>
  <c r="AA196" i="87"/>
  <c r="AA195" i="87"/>
  <c r="Z205" i="87"/>
  <c r="Z204" i="87"/>
  <c r="Z203" i="87"/>
  <c r="Z202" i="87"/>
  <c r="Z201" i="87"/>
  <c r="Z200" i="87"/>
  <c r="Z199" i="87"/>
  <c r="Z198" i="87"/>
  <c r="Z197" i="87"/>
  <c r="Z196" i="87"/>
  <c r="Z195" i="87"/>
  <c r="Y205" i="87"/>
  <c r="L205" i="87"/>
  <c r="AD205" i="87" s="1"/>
  <c r="Y204" i="87"/>
  <c r="L204" i="87"/>
  <c r="AD204" i="87" s="1"/>
  <c r="Y203" i="87"/>
  <c r="L203" i="87"/>
  <c r="AD203" i="87" s="1"/>
  <c r="Y202" i="87"/>
  <c r="L202" i="87"/>
  <c r="AD202" i="87" s="1"/>
  <c r="Y201" i="87"/>
  <c r="L201" i="87"/>
  <c r="AD201" i="87" s="1"/>
  <c r="Y200" i="87"/>
  <c r="L200" i="87"/>
  <c r="AD200" i="87" s="1"/>
  <c r="Y199" i="87"/>
  <c r="L199" i="87"/>
  <c r="AD199" i="87" s="1"/>
  <c r="Y198" i="87"/>
  <c r="L198" i="87"/>
  <c r="AD198" i="87" s="1"/>
  <c r="Y197" i="87"/>
  <c r="L197" i="87"/>
  <c r="AD197" i="87" s="1"/>
  <c r="Y196" i="87"/>
  <c r="L196" i="87"/>
  <c r="AD196" i="87" s="1"/>
  <c r="Y195" i="87"/>
  <c r="L195" i="87"/>
  <c r="AD195" i="87" s="1"/>
  <c r="X205" i="87"/>
  <c r="X204" i="87"/>
  <c r="X203" i="87"/>
  <c r="X202" i="87"/>
  <c r="X201" i="87"/>
  <c r="X200" i="87"/>
  <c r="X199" i="87"/>
  <c r="X198" i="87"/>
  <c r="X197" i="87"/>
  <c r="X196" i="87"/>
  <c r="X195" i="87"/>
  <c r="W194" i="87"/>
  <c r="X194" i="87"/>
  <c r="Y194" i="87"/>
  <c r="Z194" i="87"/>
  <c r="L194" i="87"/>
  <c r="AD194" i="87" s="1"/>
  <c r="AB182" i="87"/>
  <c r="AB181" i="87"/>
  <c r="Z183" i="87"/>
  <c r="Z182" i="87"/>
  <c r="Z181" i="87"/>
  <c r="Z180" i="87"/>
  <c r="Y190" i="87"/>
  <c r="L190" i="87"/>
  <c r="Y189" i="87"/>
  <c r="L189" i="87"/>
  <c r="Y188" i="87"/>
  <c r="L188" i="87"/>
  <c r="Y187" i="87"/>
  <c r="L187" i="87"/>
  <c r="Y186" i="87"/>
  <c r="L186" i="87"/>
  <c r="Y185" i="87"/>
  <c r="L185" i="87"/>
  <c r="Y184" i="87"/>
  <c r="L184" i="87"/>
  <c r="Y183" i="87"/>
  <c r="L183" i="87"/>
  <c r="Y182" i="87"/>
  <c r="L182" i="87"/>
  <c r="Y181" i="87"/>
  <c r="L181" i="87"/>
  <c r="Y180" i="87"/>
  <c r="L180" i="87"/>
  <c r="X190" i="87"/>
  <c r="X189" i="87"/>
  <c r="X188" i="87"/>
  <c r="X187" i="87"/>
  <c r="X186" i="87"/>
  <c r="X185" i="87"/>
  <c r="X184" i="87"/>
  <c r="X183" i="87"/>
  <c r="X182" i="87"/>
  <c r="X181" i="87"/>
  <c r="X180" i="87"/>
  <c r="W179" i="87"/>
  <c r="Y179" i="87"/>
  <c r="Z179" i="87"/>
  <c r="I179" i="87"/>
  <c r="AA179" i="87"/>
  <c r="L179" i="87"/>
  <c r="V173" i="87"/>
  <c r="AC175" i="87"/>
  <c r="T175" i="87"/>
  <c r="AC174" i="87"/>
  <c r="T174" i="87"/>
  <c r="AC173" i="87"/>
  <c r="T173" i="87"/>
  <c r="AC172" i="87"/>
  <c r="T172" i="87"/>
  <c r="AC171" i="87"/>
  <c r="T171" i="87"/>
  <c r="AC170" i="87"/>
  <c r="T170" i="87"/>
  <c r="AC169" i="87"/>
  <c r="T169" i="87"/>
  <c r="AC168" i="87"/>
  <c r="T168" i="87"/>
  <c r="AC167" i="87"/>
  <c r="T167" i="87"/>
  <c r="AC166" i="87"/>
  <c r="T166" i="87"/>
  <c r="AC165" i="87"/>
  <c r="T165" i="87"/>
  <c r="AB175" i="87"/>
  <c r="AB174" i="87"/>
  <c r="AB173" i="87"/>
  <c r="AB172" i="87"/>
  <c r="AB171" i="87"/>
  <c r="AB170" i="87"/>
  <c r="AB169" i="87"/>
  <c r="AB168" i="87"/>
  <c r="AB167" i="87"/>
  <c r="AB166" i="87"/>
  <c r="AB165" i="87"/>
  <c r="AA175" i="87"/>
  <c r="AA174" i="87"/>
  <c r="AA173" i="87"/>
  <c r="AA172" i="87"/>
  <c r="AA171" i="87"/>
  <c r="AA170" i="87"/>
  <c r="AA169" i="87"/>
  <c r="AA168" i="87"/>
  <c r="AA167" i="87"/>
  <c r="AA166" i="87"/>
  <c r="AA165" i="87"/>
  <c r="V172" i="87"/>
  <c r="V168" i="87"/>
  <c r="Z175" i="87"/>
  <c r="Z174" i="87"/>
  <c r="Z173" i="87"/>
  <c r="Z172" i="87"/>
  <c r="Z171" i="87"/>
  <c r="Z170" i="87"/>
  <c r="Z169" i="87"/>
  <c r="Z168" i="87"/>
  <c r="Z167" i="87"/>
  <c r="Z166" i="87"/>
  <c r="Z165" i="87"/>
  <c r="V174" i="87"/>
  <c r="Y175" i="87"/>
  <c r="L175" i="87"/>
  <c r="Y174" i="87"/>
  <c r="L174" i="87"/>
  <c r="AD174" i="87" s="1"/>
  <c r="Y173" i="87"/>
  <c r="L173" i="87"/>
  <c r="AD173" i="87" s="1"/>
  <c r="Y172" i="87"/>
  <c r="L172" i="87"/>
  <c r="AD172" i="87" s="1"/>
  <c r="Y171" i="87"/>
  <c r="L171" i="87"/>
  <c r="AD171" i="87" s="1"/>
  <c r="Y170" i="87"/>
  <c r="L170" i="87"/>
  <c r="AD170" i="87" s="1"/>
  <c r="Y169" i="87"/>
  <c r="L169" i="87"/>
  <c r="AD169" i="87" s="1"/>
  <c r="Y168" i="87"/>
  <c r="L168" i="87"/>
  <c r="AD168" i="87" s="1"/>
  <c r="Y167" i="87"/>
  <c r="L167" i="87"/>
  <c r="AD167" i="87" s="1"/>
  <c r="Y166" i="87"/>
  <c r="L166" i="87"/>
  <c r="AD166" i="87" s="1"/>
  <c r="Y165" i="87"/>
  <c r="L165" i="87"/>
  <c r="AD165" i="87" s="1"/>
  <c r="X175" i="87"/>
  <c r="X174" i="87"/>
  <c r="X173" i="87"/>
  <c r="X172" i="87"/>
  <c r="X171" i="87"/>
  <c r="X170" i="87"/>
  <c r="X169" i="87"/>
  <c r="X168" i="87"/>
  <c r="X167" i="87"/>
  <c r="X166" i="87"/>
  <c r="X165" i="87"/>
  <c r="W164" i="87"/>
  <c r="Y164" i="87"/>
  <c r="L164" i="87"/>
  <c r="AD164" i="87" s="1"/>
  <c r="Z164" i="87"/>
  <c r="AA164" i="87"/>
  <c r="P164" i="87"/>
  <c r="AB164" i="87"/>
  <c r="C87" i="87"/>
  <c r="L55" i="87"/>
  <c r="AD55" i="87" s="1"/>
  <c r="V54" i="87"/>
  <c r="W69" i="87"/>
  <c r="W61" i="87"/>
  <c r="W60" i="87"/>
  <c r="AC96" i="87"/>
  <c r="Y94" i="87"/>
  <c r="AE93" i="87"/>
  <c r="J114" i="87"/>
  <c r="Z113" i="87"/>
  <c r="AE112" i="87"/>
  <c r="I105" i="87"/>
  <c r="N105" i="87" s="1"/>
  <c r="P105" i="87" s="1"/>
  <c r="AC121" i="87"/>
  <c r="J144" i="87"/>
  <c r="X136" i="87"/>
  <c r="W157" i="87"/>
  <c r="W154" i="87"/>
  <c r="AE151" i="87"/>
  <c r="AB81" i="87"/>
  <c r="AE95" i="87"/>
  <c r="Y66" i="87"/>
  <c r="P81" i="87"/>
  <c r="Z96" i="87"/>
  <c r="AD95" i="87"/>
  <c r="W94" i="87"/>
  <c r="Z93" i="87"/>
  <c r="J113" i="87"/>
  <c r="J112" i="87"/>
  <c r="Z111" i="87"/>
  <c r="AE128" i="87"/>
  <c r="AE144" i="87"/>
  <c r="AE60" i="87"/>
  <c r="W96" i="87"/>
  <c r="AB95" i="87"/>
  <c r="I94" i="87"/>
  <c r="N94" i="87" s="1"/>
  <c r="R94" i="87" s="1"/>
  <c r="X93" i="87"/>
  <c r="Z91" i="87"/>
  <c r="AB128" i="87"/>
  <c r="AB124" i="87"/>
  <c r="J123" i="87"/>
  <c r="AE145" i="87"/>
  <c r="AC144" i="87"/>
  <c r="W141" i="87"/>
  <c r="I149" i="87"/>
  <c r="N149" i="87" s="1"/>
  <c r="P149" i="87" s="1"/>
  <c r="AB154" i="87"/>
  <c r="I154" i="87"/>
  <c r="N154" i="87" s="1"/>
  <c r="P154" i="87" s="1"/>
  <c r="AC47" i="87"/>
  <c r="W46" i="87"/>
  <c r="W67" i="87"/>
  <c r="AA84" i="87"/>
  <c r="J81" i="87"/>
  <c r="Y95" i="87"/>
  <c r="W93" i="87"/>
  <c r="Z115" i="87"/>
  <c r="AE114" i="87"/>
  <c r="L129" i="87"/>
  <c r="AD129" i="87" s="1"/>
  <c r="Z124" i="87"/>
  <c r="W145" i="87"/>
  <c r="AA144" i="87"/>
  <c r="L149" i="87"/>
  <c r="AD149" i="87" s="1"/>
  <c r="AD139" i="87"/>
  <c r="Y149" i="87"/>
  <c r="Z154" i="87"/>
  <c r="AE154" i="87"/>
  <c r="AC55" i="87"/>
  <c r="Y69" i="87"/>
  <c r="AE100" i="87"/>
  <c r="J95" i="87"/>
  <c r="AA94" i="87"/>
  <c r="I93" i="87"/>
  <c r="N93" i="87" s="1"/>
  <c r="P93" i="87" s="1"/>
  <c r="I115" i="87"/>
  <c r="N115" i="87" s="1"/>
  <c r="R115" i="87" s="1"/>
  <c r="Z114" i="87"/>
  <c r="W108" i="87"/>
  <c r="Z105" i="87"/>
  <c r="Y144" i="87"/>
  <c r="I143" i="87"/>
  <c r="N143" i="87" s="1"/>
  <c r="P143" i="87" s="1"/>
  <c r="X139" i="87"/>
  <c r="AE135" i="87"/>
  <c r="AA149" i="87"/>
  <c r="AE156" i="87"/>
  <c r="I150" i="87"/>
  <c r="N150" i="87" s="1"/>
  <c r="R150" i="87" s="1"/>
  <c r="T149" i="87"/>
  <c r="R66" i="87"/>
  <c r="P66" i="87"/>
  <c r="W55" i="87"/>
  <c r="AE54" i="87"/>
  <c r="I54" i="87"/>
  <c r="N54" i="87" s="1"/>
  <c r="R54" i="87" s="1"/>
  <c r="Z47" i="87"/>
  <c r="V46" i="87"/>
  <c r="X45" i="87"/>
  <c r="X70" i="87"/>
  <c r="X66" i="87"/>
  <c r="AA83" i="87"/>
  <c r="X76" i="87"/>
  <c r="L95" i="87"/>
  <c r="AC91" i="87"/>
  <c r="Z112" i="87"/>
  <c r="X109" i="87"/>
  <c r="L130" i="87"/>
  <c r="AD130" i="87" s="1"/>
  <c r="Z128" i="87"/>
  <c r="Y124" i="87"/>
  <c r="I123" i="87"/>
  <c r="N123" i="87" s="1"/>
  <c r="P123" i="87" s="1"/>
  <c r="X122" i="87"/>
  <c r="AA121" i="87"/>
  <c r="J120" i="87"/>
  <c r="Z145" i="87"/>
  <c r="AD144" i="87"/>
  <c r="L144" i="87"/>
  <c r="X143" i="87"/>
  <c r="Z141" i="87"/>
  <c r="AE140" i="87"/>
  <c r="L140" i="87"/>
  <c r="AB139" i="87"/>
  <c r="W137" i="87"/>
  <c r="Z136" i="87"/>
  <c r="AC135" i="87"/>
  <c r="I153" i="87"/>
  <c r="N153" i="87" s="1"/>
  <c r="P153" i="87" s="1"/>
  <c r="W151" i="87"/>
  <c r="Y47" i="87"/>
  <c r="W70" i="87"/>
  <c r="AE66" i="87"/>
  <c r="W66" i="87"/>
  <c r="Z83" i="87"/>
  <c r="W76" i="87"/>
  <c r="Y128" i="87"/>
  <c r="W124" i="87"/>
  <c r="AB135" i="87"/>
  <c r="W44" i="87"/>
  <c r="J55" i="87"/>
  <c r="AA54" i="87"/>
  <c r="W51" i="87"/>
  <c r="X50" i="87"/>
  <c r="W47" i="87"/>
  <c r="AC46" i="87"/>
  <c r="J46" i="87"/>
  <c r="L70" i="87"/>
  <c r="AD66" i="87"/>
  <c r="V66" i="87"/>
  <c r="W64" i="87"/>
  <c r="Z63" i="87"/>
  <c r="X83" i="87"/>
  <c r="V76" i="87"/>
  <c r="AD115" i="87"/>
  <c r="W112" i="87"/>
  <c r="AB111" i="87"/>
  <c r="J109" i="87"/>
  <c r="X108" i="87"/>
  <c r="W128" i="87"/>
  <c r="AE127" i="87"/>
  <c r="V124" i="87"/>
  <c r="AC123" i="87"/>
  <c r="AE123" i="87"/>
  <c r="J121" i="87"/>
  <c r="AB144" i="87"/>
  <c r="I144" i="87"/>
  <c r="N144" i="87" s="1"/>
  <c r="P144" i="87" s="1"/>
  <c r="L141" i="87"/>
  <c r="AD141" i="87" s="1"/>
  <c r="V139" i="87"/>
  <c r="L137" i="87"/>
  <c r="AD137" i="87" s="1"/>
  <c r="Y135" i="87"/>
  <c r="I158" i="87"/>
  <c r="N158" i="87" s="1"/>
  <c r="P158" i="87" s="1"/>
  <c r="V154" i="87"/>
  <c r="Z54" i="87"/>
  <c r="AE49" i="87"/>
  <c r="AA48" i="87"/>
  <c r="L47" i="87"/>
  <c r="AD47" i="87" s="1"/>
  <c r="J70" i="87"/>
  <c r="AC66" i="87"/>
  <c r="W83" i="87"/>
  <c r="L128" i="87"/>
  <c r="AD128" i="87" s="1"/>
  <c r="J124" i="87"/>
  <c r="AB123" i="87"/>
  <c r="X135" i="87"/>
  <c r="AE153" i="87"/>
  <c r="AE55" i="87"/>
  <c r="Y54" i="87"/>
  <c r="L50" i="87"/>
  <c r="AD50" i="87" s="1"/>
  <c r="W49" i="87"/>
  <c r="X48" i="87"/>
  <c r="J47" i="87"/>
  <c r="Z46" i="87"/>
  <c r="AE46" i="87"/>
  <c r="I70" i="87"/>
  <c r="N70" i="87" s="1"/>
  <c r="P70" i="87" s="1"/>
  <c r="AB66" i="87"/>
  <c r="L66" i="87"/>
  <c r="AC76" i="87"/>
  <c r="J76" i="87"/>
  <c r="V89" i="87"/>
  <c r="Z95" i="87"/>
  <c r="J128" i="87"/>
  <c r="I124" i="87"/>
  <c r="N124" i="87" s="1"/>
  <c r="P124" i="87" s="1"/>
  <c r="AA123" i="87"/>
  <c r="AE121" i="87"/>
  <c r="W135" i="87"/>
  <c r="AA153" i="87"/>
  <c r="W48" i="87"/>
  <c r="AA66" i="87"/>
  <c r="J66" i="87"/>
  <c r="L83" i="87"/>
  <c r="AD83" i="87" s="1"/>
  <c r="AB77" i="87"/>
  <c r="J135" i="87"/>
  <c r="Z55" i="87"/>
  <c r="W54" i="87"/>
  <c r="AA51" i="87"/>
  <c r="J51" i="87"/>
  <c r="V48" i="87"/>
  <c r="AE47" i="87"/>
  <c r="X46" i="87"/>
  <c r="Z70" i="87"/>
  <c r="J69" i="87"/>
  <c r="Z66" i="87"/>
  <c r="R85" i="87"/>
  <c r="I83" i="87"/>
  <c r="W79" i="87"/>
  <c r="AA76" i="87"/>
  <c r="AE76" i="87"/>
  <c r="AD100" i="87"/>
  <c r="W95" i="87"/>
  <c r="V94" i="87"/>
  <c r="AD105" i="87"/>
  <c r="AC128" i="87"/>
  <c r="AA124" i="87"/>
  <c r="AE124" i="87"/>
  <c r="W123" i="87"/>
  <c r="V120" i="87"/>
  <c r="X144" i="87"/>
  <c r="W140" i="87"/>
  <c r="AA137" i="87"/>
  <c r="I135" i="87"/>
  <c r="N135" i="87" s="1"/>
  <c r="R135" i="87" s="1"/>
  <c r="W153" i="87"/>
  <c r="X150" i="87"/>
  <c r="C57" i="87"/>
  <c r="C42" i="87"/>
  <c r="P82" i="87"/>
  <c r="R82" i="87"/>
  <c r="L75" i="87"/>
  <c r="AD75" i="87" s="1"/>
  <c r="AB75" i="87"/>
  <c r="V75" i="87"/>
  <c r="W75" i="87"/>
  <c r="AE75" i="87"/>
  <c r="X75" i="87"/>
  <c r="I75" i="87"/>
  <c r="Z75" i="87"/>
  <c r="I97" i="87"/>
  <c r="N97" i="87" s="1"/>
  <c r="P97" i="87" s="1"/>
  <c r="Z97" i="87"/>
  <c r="L97" i="87"/>
  <c r="AD97" i="87" s="1"/>
  <c r="AB97" i="87"/>
  <c r="AC97" i="87"/>
  <c r="V97" i="87"/>
  <c r="X97" i="87"/>
  <c r="L107" i="87"/>
  <c r="AD107" i="87" s="1"/>
  <c r="V107" i="87"/>
  <c r="Z107" i="87"/>
  <c r="AA107" i="87"/>
  <c r="AB107" i="87"/>
  <c r="I107" i="87"/>
  <c r="N107" i="87" s="1"/>
  <c r="Z134" i="87"/>
  <c r="AB134" i="87"/>
  <c r="AA134" i="87"/>
  <c r="Y134" i="87"/>
  <c r="V134" i="87"/>
  <c r="L134" i="87"/>
  <c r="J134" i="87"/>
  <c r="I134" i="87"/>
  <c r="N134" i="87" s="1"/>
  <c r="AC25" i="87"/>
  <c r="AE35" i="87"/>
  <c r="AE31" i="87"/>
  <c r="V44" i="87"/>
  <c r="I126" i="87"/>
  <c r="N126" i="87" s="1"/>
  <c r="P126" i="87" s="1"/>
  <c r="V126" i="87"/>
  <c r="W126" i="87"/>
  <c r="AA126" i="87"/>
  <c r="AE126" i="87"/>
  <c r="AC134" i="87"/>
  <c r="V85" i="87"/>
  <c r="AD85" i="87"/>
  <c r="I85" i="87"/>
  <c r="X85" i="87"/>
  <c r="J85" i="87"/>
  <c r="Y85" i="87"/>
  <c r="L85" i="87"/>
  <c r="Z85" i="87"/>
  <c r="AB85" i="87"/>
  <c r="AC64" i="87"/>
  <c r="L64" i="87"/>
  <c r="Z64" i="87"/>
  <c r="AB64" i="87"/>
  <c r="W31" i="87"/>
  <c r="AC54" i="87"/>
  <c r="L54" i="87"/>
  <c r="AD54" i="87" s="1"/>
  <c r="AC50" i="87"/>
  <c r="I50" i="87"/>
  <c r="N50" i="87" s="1"/>
  <c r="P50" i="87" s="1"/>
  <c r="AB49" i="87"/>
  <c r="L48" i="87"/>
  <c r="AD48" i="87" s="1"/>
  <c r="AA46" i="87"/>
  <c r="W45" i="87"/>
  <c r="V59" i="87"/>
  <c r="Z62" i="87"/>
  <c r="AE85" i="87"/>
  <c r="L84" i="87"/>
  <c r="AD84" i="87" s="1"/>
  <c r="Y84" i="87"/>
  <c r="I84" i="87"/>
  <c r="AB84" i="87"/>
  <c r="J84" i="87"/>
  <c r="AE84" i="87"/>
  <c r="W84" i="87"/>
  <c r="L81" i="87"/>
  <c r="AD81" i="87" s="1"/>
  <c r="AC81" i="87"/>
  <c r="AE81" i="87"/>
  <c r="V81" i="87"/>
  <c r="W81" i="87"/>
  <c r="I81" i="87"/>
  <c r="Y81" i="87"/>
  <c r="V80" i="87"/>
  <c r="I80" i="87"/>
  <c r="W80" i="87"/>
  <c r="AC80" i="87"/>
  <c r="R79" i="87"/>
  <c r="P79" i="87"/>
  <c r="R76" i="87"/>
  <c r="P76" i="87"/>
  <c r="AA75" i="87"/>
  <c r="AC99" i="87"/>
  <c r="AA97" i="87"/>
  <c r="AC75" i="87"/>
  <c r="AE97" i="87"/>
  <c r="AA92" i="87"/>
  <c r="J92" i="87"/>
  <c r="W92" i="87"/>
  <c r="Y92" i="87"/>
  <c r="L31" i="87"/>
  <c r="AD31" i="87" s="1"/>
  <c r="AB54" i="87"/>
  <c r="AA49" i="87"/>
  <c r="I48" i="87"/>
  <c r="N48" i="87" s="1"/>
  <c r="P48" i="87" s="1"/>
  <c r="I45" i="87"/>
  <c r="N45" i="87" s="1"/>
  <c r="R45" i="87" s="1"/>
  <c r="W59" i="87"/>
  <c r="AB63" i="87"/>
  <c r="J63" i="87"/>
  <c r="AE63" i="87"/>
  <c r="V63" i="87"/>
  <c r="W63" i="87"/>
  <c r="Y63" i="87"/>
  <c r="AA63" i="87"/>
  <c r="AC85" i="87"/>
  <c r="AB78" i="87"/>
  <c r="W78" i="87"/>
  <c r="Z78" i="87"/>
  <c r="AA78" i="87"/>
  <c r="R77" i="87"/>
  <c r="Y75" i="87"/>
  <c r="Y97" i="87"/>
  <c r="AB91" i="87"/>
  <c r="AA91" i="87"/>
  <c r="I91" i="87"/>
  <c r="N91" i="87" s="1"/>
  <c r="P91" i="87" s="1"/>
  <c r="L91" i="87"/>
  <c r="AD91" i="87" s="1"/>
  <c r="V91" i="87"/>
  <c r="X91" i="87"/>
  <c r="AC104" i="87"/>
  <c r="V104" i="87"/>
  <c r="AE106" i="87"/>
  <c r="AC74" i="87"/>
  <c r="V74" i="87"/>
  <c r="L159" i="87"/>
  <c r="AD159" i="87" s="1"/>
  <c r="I159" i="87"/>
  <c r="N159" i="87" s="1"/>
  <c r="P159" i="87" s="1"/>
  <c r="J159" i="87"/>
  <c r="W159" i="87"/>
  <c r="X159" i="87"/>
  <c r="Y159" i="87"/>
  <c r="AE159" i="87"/>
  <c r="X53" i="87"/>
  <c r="H42" i="87"/>
  <c r="AA85" i="87"/>
  <c r="W97" i="87"/>
  <c r="X107" i="87"/>
  <c r="AC119" i="87"/>
  <c r="Y119" i="87"/>
  <c r="X119" i="87"/>
  <c r="V119" i="87"/>
  <c r="J119" i="87"/>
  <c r="I119" i="87"/>
  <c r="N119" i="87" s="1"/>
  <c r="P119" i="87" s="1"/>
  <c r="AB138" i="87"/>
  <c r="W138" i="87"/>
  <c r="AA138" i="87"/>
  <c r="AE138" i="87"/>
  <c r="J68" i="87"/>
  <c r="I68" i="87"/>
  <c r="N68" i="87" s="1"/>
  <c r="P68" i="87" s="1"/>
  <c r="P80" i="87"/>
  <c r="R80" i="87"/>
  <c r="J90" i="87"/>
  <c r="W90" i="87"/>
  <c r="AE90" i="87"/>
  <c r="AE16" i="87"/>
  <c r="I53" i="87"/>
  <c r="N53" i="87" s="1"/>
  <c r="P53" i="87" s="1"/>
  <c r="AE52" i="87"/>
  <c r="Z48" i="87"/>
  <c r="AE48" i="87"/>
  <c r="AA62" i="87"/>
  <c r="I62" i="87"/>
  <c r="N62" i="87" s="1"/>
  <c r="P62" i="87" s="1"/>
  <c r="AC62" i="87"/>
  <c r="L62" i="87"/>
  <c r="AD62" i="87" s="1"/>
  <c r="V62" i="87"/>
  <c r="W62" i="87"/>
  <c r="Y62" i="87"/>
  <c r="W85" i="87"/>
  <c r="I77" i="87"/>
  <c r="AC77" i="87"/>
  <c r="V77" i="87"/>
  <c r="W77" i="87"/>
  <c r="Y77" i="87"/>
  <c r="L77" i="87"/>
  <c r="AD77" i="87" s="1"/>
  <c r="AA77" i="87"/>
  <c r="J75" i="87"/>
  <c r="AB99" i="87"/>
  <c r="AA99" i="87"/>
  <c r="I99" i="87"/>
  <c r="N99" i="87" s="1"/>
  <c r="P99" i="87" s="1"/>
  <c r="L99" i="87"/>
  <c r="AD99" i="87" s="1"/>
  <c r="AE99" i="87"/>
  <c r="V99" i="87"/>
  <c r="X99" i="87"/>
  <c r="J97" i="87"/>
  <c r="J107" i="87"/>
  <c r="Y106" i="87"/>
  <c r="J106" i="87"/>
  <c r="W106" i="87"/>
  <c r="X106" i="87"/>
  <c r="AB106" i="87"/>
  <c r="I156" i="87"/>
  <c r="N156" i="87" s="1"/>
  <c r="X156" i="87"/>
  <c r="J156" i="87"/>
  <c r="Y156" i="87"/>
  <c r="L156" i="87"/>
  <c r="AD156" i="87" s="1"/>
  <c r="Z156" i="87"/>
  <c r="AA156" i="87"/>
  <c r="AB156" i="87"/>
  <c r="AC156" i="87"/>
  <c r="V156" i="87"/>
  <c r="Z65" i="87"/>
  <c r="J65" i="87"/>
  <c r="AE62" i="87"/>
  <c r="J61" i="87"/>
  <c r="AE78" i="87"/>
  <c r="J115" i="87"/>
  <c r="X113" i="87"/>
  <c r="W110" i="87"/>
  <c r="Z108" i="87"/>
  <c r="J105" i="87"/>
  <c r="W130" i="87"/>
  <c r="AE129" i="87"/>
  <c r="J129" i="87"/>
  <c r="V128" i="87"/>
  <c r="AC125" i="87"/>
  <c r="X124" i="87"/>
  <c r="Y123" i="87"/>
  <c r="W122" i="87"/>
  <c r="Y145" i="87"/>
  <c r="W143" i="87"/>
  <c r="AE142" i="87"/>
  <c r="AC139" i="87"/>
  <c r="W136" i="87"/>
  <c r="AB155" i="87"/>
  <c r="AC153" i="87"/>
  <c r="J153" i="87"/>
  <c r="I152" i="87"/>
  <c r="N152" i="87" s="1"/>
  <c r="P152" i="87" s="1"/>
  <c r="Y151" i="87"/>
  <c r="AE136" i="87"/>
  <c r="V136" i="87"/>
  <c r="AA155" i="87"/>
  <c r="X151" i="87"/>
  <c r="AE77" i="87"/>
  <c r="AA129" i="87"/>
  <c r="V145" i="87"/>
  <c r="AA139" i="87"/>
  <c r="L139" i="87"/>
  <c r="AD136" i="87"/>
  <c r="L136" i="87"/>
  <c r="Z155" i="87"/>
  <c r="Z76" i="87"/>
  <c r="I76" i="87"/>
  <c r="J100" i="87"/>
  <c r="L96" i="87"/>
  <c r="AD96" i="87" s="1"/>
  <c r="AC94" i="87"/>
  <c r="L94" i="87"/>
  <c r="AD94" i="87" s="1"/>
  <c r="AB115" i="87"/>
  <c r="X114" i="87"/>
  <c r="I113" i="87"/>
  <c r="N113" i="87" s="1"/>
  <c r="P113" i="87" s="1"/>
  <c r="AB112" i="87"/>
  <c r="V111" i="87"/>
  <c r="Z109" i="87"/>
  <c r="J108" i="87"/>
  <c r="AB105" i="87"/>
  <c r="Z129" i="87"/>
  <c r="AA128" i="87"/>
  <c r="I128" i="87"/>
  <c r="N128" i="87" s="1"/>
  <c r="P128" i="87" s="1"/>
  <c r="W127" i="87"/>
  <c r="V125" i="87"/>
  <c r="AC124" i="87"/>
  <c r="Y121" i="87"/>
  <c r="W120" i="87"/>
  <c r="L145" i="87"/>
  <c r="AA141" i="87"/>
  <c r="Z139" i="87"/>
  <c r="J139" i="87"/>
  <c r="AC136" i="87"/>
  <c r="J136" i="87"/>
  <c r="V149" i="87"/>
  <c r="W155" i="87"/>
  <c r="Y153" i="87"/>
  <c r="Y152" i="87"/>
  <c r="J151" i="87"/>
  <c r="AE67" i="87"/>
  <c r="AD76" i="87"/>
  <c r="J94" i="87"/>
  <c r="AA115" i="87"/>
  <c r="AE110" i="87"/>
  <c r="AA105" i="87"/>
  <c r="Y129" i="87"/>
  <c r="J145" i="87"/>
  <c r="Y139" i="87"/>
  <c r="I139" i="87"/>
  <c r="N139" i="87" s="1"/>
  <c r="AA136" i="87"/>
  <c r="I136" i="87"/>
  <c r="N136" i="87" s="1"/>
  <c r="P136" i="87" s="1"/>
  <c r="L155" i="87"/>
  <c r="AD155" i="87" s="1"/>
  <c r="X153" i="87"/>
  <c r="X152" i="87"/>
  <c r="I151" i="87"/>
  <c r="N151" i="87" s="1"/>
  <c r="W129" i="87"/>
  <c r="AB65" i="87"/>
  <c r="X61" i="87"/>
  <c r="AB79" i="87"/>
  <c r="AE91" i="87"/>
  <c r="X115" i="87"/>
  <c r="AA113" i="87"/>
  <c r="Z110" i="87"/>
  <c r="AE108" i="87"/>
  <c r="X105" i="87"/>
  <c r="AE130" i="87"/>
  <c r="V129" i="87"/>
  <c r="AE125" i="87"/>
  <c r="Z122" i="87"/>
  <c r="AD121" i="87"/>
  <c r="AD145" i="87"/>
  <c r="AE143" i="87"/>
  <c r="V141" i="87"/>
  <c r="AE139" i="87"/>
  <c r="Y136" i="87"/>
  <c r="AC149" i="87"/>
  <c r="X158" i="87"/>
  <c r="AE155" i="87"/>
  <c r="L152" i="87"/>
  <c r="AD152" i="87" s="1"/>
  <c r="P157" i="87"/>
  <c r="R157" i="87"/>
  <c r="W150" i="87"/>
  <c r="V158" i="87"/>
  <c r="AC157" i="87"/>
  <c r="V150" i="87"/>
  <c r="V159" i="87"/>
  <c r="AC158" i="87"/>
  <c r="AB157" i="87"/>
  <c r="V151" i="87"/>
  <c r="AC150" i="87"/>
  <c r="AE158" i="87"/>
  <c r="AE150" i="87"/>
  <c r="AD160" i="87"/>
  <c r="V160" i="87"/>
  <c r="AC159" i="87"/>
  <c r="AB158" i="87"/>
  <c r="AA157" i="87"/>
  <c r="Y155" i="87"/>
  <c r="J155" i="87"/>
  <c r="V152" i="87"/>
  <c r="AC151" i="87"/>
  <c r="AB150" i="87"/>
  <c r="W158" i="87"/>
  <c r="AC160" i="87"/>
  <c r="AB159" i="87"/>
  <c r="AA158" i="87"/>
  <c r="Z157" i="87"/>
  <c r="L157" i="87"/>
  <c r="AD157" i="87" s="1"/>
  <c r="X155" i="87"/>
  <c r="I155" i="87"/>
  <c r="N155" i="87" s="1"/>
  <c r="V153" i="87"/>
  <c r="AC152" i="87"/>
  <c r="AB151" i="87"/>
  <c r="AA150" i="87"/>
  <c r="V157" i="87"/>
  <c r="AB160" i="87"/>
  <c r="AA159" i="87"/>
  <c r="Z158" i="87"/>
  <c r="L158" i="87"/>
  <c r="AD158" i="87" s="1"/>
  <c r="Y157" i="87"/>
  <c r="J157" i="87"/>
  <c r="AB152" i="87"/>
  <c r="AA151" i="87"/>
  <c r="Z150" i="87"/>
  <c r="L150" i="87"/>
  <c r="AD150" i="87" s="1"/>
  <c r="Z159" i="87"/>
  <c r="Y158" i="87"/>
  <c r="X157" i="87"/>
  <c r="Z151" i="87"/>
  <c r="Y150" i="87"/>
  <c r="W149" i="87"/>
  <c r="X149" i="87"/>
  <c r="Z149" i="87"/>
  <c r="J149" i="87"/>
  <c r="P142" i="87"/>
  <c r="R142" i="87"/>
  <c r="P141" i="87"/>
  <c r="R141" i="87"/>
  <c r="V142" i="87"/>
  <c r="Z138" i="87"/>
  <c r="L138" i="87"/>
  <c r="AD138" i="87" s="1"/>
  <c r="Y137" i="87"/>
  <c r="J137" i="87"/>
  <c r="X145" i="87"/>
  <c r="I145" i="87"/>
  <c r="N145" i="87" s="1"/>
  <c r="V143" i="87"/>
  <c r="AC142" i="87"/>
  <c r="AB141" i="87"/>
  <c r="AA140" i="87"/>
  <c r="Y138" i="87"/>
  <c r="J138" i="87"/>
  <c r="X137" i="87"/>
  <c r="I137" i="87"/>
  <c r="N137" i="87" s="1"/>
  <c r="AD135" i="87"/>
  <c r="V135" i="87"/>
  <c r="AC143" i="87"/>
  <c r="AB142" i="87"/>
  <c r="X138" i="87"/>
  <c r="I138" i="87"/>
  <c r="N138" i="87" s="1"/>
  <c r="AB143" i="87"/>
  <c r="AA142" i="87"/>
  <c r="W142" i="87"/>
  <c r="AC145" i="87"/>
  <c r="AA143" i="87"/>
  <c r="Z142" i="87"/>
  <c r="L142" i="87"/>
  <c r="AD142" i="87" s="1"/>
  <c r="Y141" i="87"/>
  <c r="J141" i="87"/>
  <c r="X140" i="87"/>
  <c r="V138" i="87"/>
  <c r="AC137" i="87"/>
  <c r="AA135" i="87"/>
  <c r="AB145" i="87"/>
  <c r="Z143" i="87"/>
  <c r="L143" i="87"/>
  <c r="AD143" i="87" s="1"/>
  <c r="Y142" i="87"/>
  <c r="J142" i="87"/>
  <c r="X141" i="87"/>
  <c r="AC138" i="87"/>
  <c r="Z135" i="87"/>
  <c r="Y143" i="87"/>
  <c r="X142" i="87"/>
  <c r="W134" i="87"/>
  <c r="X134" i="87"/>
  <c r="P127" i="87"/>
  <c r="R127" i="87"/>
  <c r="R125" i="87"/>
  <c r="P125" i="87"/>
  <c r="Y130" i="87"/>
  <c r="J130" i="87"/>
  <c r="X129" i="87"/>
  <c r="I129" i="87"/>
  <c r="N129" i="87" s="1"/>
  <c r="V127" i="87"/>
  <c r="AC126" i="87"/>
  <c r="AB125" i="87"/>
  <c r="Z123" i="87"/>
  <c r="L123" i="87"/>
  <c r="AD123" i="87" s="1"/>
  <c r="Y122" i="87"/>
  <c r="J122" i="87"/>
  <c r="X121" i="87"/>
  <c r="I121" i="87"/>
  <c r="N121" i="87" s="1"/>
  <c r="X130" i="87"/>
  <c r="I130" i="87"/>
  <c r="N130" i="87" s="1"/>
  <c r="AC127" i="87"/>
  <c r="AB126" i="87"/>
  <c r="AA125" i="87"/>
  <c r="I122" i="87"/>
  <c r="N122" i="87" s="1"/>
  <c r="AB127" i="87"/>
  <c r="L125" i="87"/>
  <c r="AD125" i="87" s="1"/>
  <c r="V121" i="87"/>
  <c r="V130" i="87"/>
  <c r="AC129" i="87"/>
  <c r="AA127" i="87"/>
  <c r="Z126" i="87"/>
  <c r="L126" i="87"/>
  <c r="AD126" i="87" s="1"/>
  <c r="Y125" i="87"/>
  <c r="J125" i="87"/>
  <c r="V122" i="87"/>
  <c r="AC130" i="87"/>
  <c r="Z127" i="87"/>
  <c r="L127" i="87"/>
  <c r="AD127" i="87" s="1"/>
  <c r="Y126" i="87"/>
  <c r="J126" i="87"/>
  <c r="X125" i="87"/>
  <c r="AC122" i="87"/>
  <c r="AB121" i="87"/>
  <c r="AB130" i="87"/>
  <c r="Y127" i="87"/>
  <c r="J127" i="87"/>
  <c r="X126" i="87"/>
  <c r="AB122" i="87"/>
  <c r="X127" i="87"/>
  <c r="Z121" i="87"/>
  <c r="W119" i="87"/>
  <c r="L119" i="87"/>
  <c r="AD119" i="87" s="1"/>
  <c r="Z119" i="87"/>
  <c r="AA119" i="87"/>
  <c r="AB119" i="87"/>
  <c r="V114" i="87"/>
  <c r="V112" i="87"/>
  <c r="AD110" i="87"/>
  <c r="V110" i="87"/>
  <c r="V108" i="87"/>
  <c r="V106" i="87"/>
  <c r="Y115" i="87"/>
  <c r="AC114" i="87"/>
  <c r="L114" i="87"/>
  <c r="AD114" i="87" s="1"/>
  <c r="Y113" i="87"/>
  <c r="AC112" i="87"/>
  <c r="L112" i="87"/>
  <c r="AD112" i="87" s="1"/>
  <c r="Y111" i="87"/>
  <c r="AC110" i="87"/>
  <c r="L110" i="87"/>
  <c r="Y109" i="87"/>
  <c r="AC108" i="87"/>
  <c r="L108" i="87"/>
  <c r="AD108" i="87" s="1"/>
  <c r="Y107" i="87"/>
  <c r="AC106" i="87"/>
  <c r="L106" i="87"/>
  <c r="AD106" i="87" s="1"/>
  <c r="Y105" i="87"/>
  <c r="AE115" i="87"/>
  <c r="W115" i="87"/>
  <c r="AA114" i="87"/>
  <c r="I114" i="87"/>
  <c r="N114" i="87" s="1"/>
  <c r="P114" i="87" s="1"/>
  <c r="AE113" i="87"/>
  <c r="W113" i="87"/>
  <c r="AA112" i="87"/>
  <c r="I112" i="87"/>
  <c r="N112" i="87" s="1"/>
  <c r="AE111" i="87"/>
  <c r="W111" i="87"/>
  <c r="AA110" i="87"/>
  <c r="I110" i="87"/>
  <c r="N110" i="87" s="1"/>
  <c r="P110" i="87" s="1"/>
  <c r="AE109" i="87"/>
  <c r="W109" i="87"/>
  <c r="AA108" i="87"/>
  <c r="I108" i="87"/>
  <c r="N108" i="87" s="1"/>
  <c r="AE107" i="87"/>
  <c r="W107" i="87"/>
  <c r="AA106" i="87"/>
  <c r="I106" i="87"/>
  <c r="N106" i="87" s="1"/>
  <c r="P106" i="87" s="1"/>
  <c r="AE105" i="87"/>
  <c r="W105" i="87"/>
  <c r="AC115" i="87"/>
  <c r="AC113" i="87"/>
  <c r="AC111" i="87"/>
  <c r="AC109" i="87"/>
  <c r="AC107" i="87"/>
  <c r="AC105" i="87"/>
  <c r="W104" i="87"/>
  <c r="Y104" i="87"/>
  <c r="Z104" i="87"/>
  <c r="I104" i="87"/>
  <c r="N104" i="87" s="1"/>
  <c r="AA104" i="87"/>
  <c r="J104" i="87"/>
  <c r="AB104" i="87"/>
  <c r="L104" i="87"/>
  <c r="AD104" i="87" s="1"/>
  <c r="P95" i="87"/>
  <c r="R95" i="87"/>
  <c r="P96" i="87"/>
  <c r="R96" i="87"/>
  <c r="Z100" i="87"/>
  <c r="L100" i="87"/>
  <c r="Y99" i="87"/>
  <c r="J99" i="87"/>
  <c r="X98" i="87"/>
  <c r="I98" i="87"/>
  <c r="N98" i="87" s="1"/>
  <c r="V96" i="87"/>
  <c r="AC95" i="87"/>
  <c r="AA93" i="87"/>
  <c r="Z92" i="87"/>
  <c r="L92" i="87"/>
  <c r="AD92" i="87" s="1"/>
  <c r="Y91" i="87"/>
  <c r="J91" i="87"/>
  <c r="X90" i="87"/>
  <c r="I90" i="87"/>
  <c r="N90" i="87" s="1"/>
  <c r="AE98" i="87"/>
  <c r="W98" i="87"/>
  <c r="X100" i="87"/>
  <c r="I100" i="87"/>
  <c r="N100" i="87" s="1"/>
  <c r="V98" i="87"/>
  <c r="AB96" i="87"/>
  <c r="AA95" i="87"/>
  <c r="Y93" i="87"/>
  <c r="J93" i="87"/>
  <c r="X92" i="87"/>
  <c r="I92" i="87"/>
  <c r="N92" i="87" s="1"/>
  <c r="V90" i="87"/>
  <c r="AC98" i="87"/>
  <c r="AC90" i="87"/>
  <c r="V92" i="87"/>
  <c r="AB90" i="87"/>
  <c r="AC100" i="87"/>
  <c r="AA98" i="87"/>
  <c r="Y96" i="87"/>
  <c r="J96" i="87"/>
  <c r="X95" i="87"/>
  <c r="V93" i="87"/>
  <c r="AC92" i="87"/>
  <c r="AA90" i="87"/>
  <c r="AB98" i="87"/>
  <c r="AB100" i="87"/>
  <c r="Z98" i="87"/>
  <c r="L98" i="87"/>
  <c r="AD98" i="87" s="1"/>
  <c r="X96" i="87"/>
  <c r="AC93" i="87"/>
  <c r="AB92" i="87"/>
  <c r="Z90" i="87"/>
  <c r="L90" i="87"/>
  <c r="AD90" i="87" s="1"/>
  <c r="Y98" i="87"/>
  <c r="Y90" i="87"/>
  <c r="W89" i="87"/>
  <c r="I89" i="87"/>
  <c r="N89" i="87" s="1"/>
  <c r="X89" i="87"/>
  <c r="J89" i="87"/>
  <c r="Y89" i="87"/>
  <c r="L89" i="87"/>
  <c r="AD89" i="87" s="1"/>
  <c r="Z89" i="87"/>
  <c r="AA89" i="87"/>
  <c r="AB89" i="87"/>
  <c r="AE82" i="87"/>
  <c r="W82" i="87"/>
  <c r="V82" i="87"/>
  <c r="AB80" i="87"/>
  <c r="AA79" i="87"/>
  <c r="L78" i="87"/>
  <c r="AD78" i="87" s="1"/>
  <c r="J77" i="87"/>
  <c r="V83" i="87"/>
  <c r="AC82" i="87"/>
  <c r="AA80" i="87"/>
  <c r="Z79" i="87"/>
  <c r="L79" i="87"/>
  <c r="AD79" i="87" s="1"/>
  <c r="Y78" i="87"/>
  <c r="J78" i="87"/>
  <c r="X77" i="87"/>
  <c r="V84" i="87"/>
  <c r="AC83" i="87"/>
  <c r="R83" i="87"/>
  <c r="AB82" i="87"/>
  <c r="AA81" i="87"/>
  <c r="Z80" i="87"/>
  <c r="L80" i="87"/>
  <c r="Y79" i="87"/>
  <c r="J79" i="87"/>
  <c r="X78" i="87"/>
  <c r="I78" i="87"/>
  <c r="R75" i="87"/>
  <c r="AC84" i="87"/>
  <c r="AB83" i="87"/>
  <c r="AA82" i="87"/>
  <c r="Z81" i="87"/>
  <c r="Y80" i="87"/>
  <c r="J80" i="87"/>
  <c r="X79" i="87"/>
  <c r="I79" i="87"/>
  <c r="L82" i="87"/>
  <c r="AD82" i="87" s="1"/>
  <c r="Y82" i="87"/>
  <c r="J82" i="87"/>
  <c r="V79" i="87"/>
  <c r="R78" i="87"/>
  <c r="Z82" i="87"/>
  <c r="Z84" i="87"/>
  <c r="Y83" i="87"/>
  <c r="X82" i="87"/>
  <c r="AD80" i="87"/>
  <c r="W74" i="87"/>
  <c r="I74" i="87"/>
  <c r="X74" i="87"/>
  <c r="J74" i="87"/>
  <c r="Y74" i="87"/>
  <c r="L74" i="87"/>
  <c r="AD74" i="87" s="1"/>
  <c r="Z74" i="87"/>
  <c r="AA74" i="87"/>
  <c r="P74" i="87"/>
  <c r="AB74" i="87"/>
  <c r="R67" i="87"/>
  <c r="P67" i="87"/>
  <c r="AE68" i="87"/>
  <c r="V67" i="87"/>
  <c r="AD69" i="87"/>
  <c r="V69" i="87"/>
  <c r="AC68" i="87"/>
  <c r="AB67" i="87"/>
  <c r="Y64" i="87"/>
  <c r="J64" i="87"/>
  <c r="X63" i="87"/>
  <c r="I63" i="87"/>
  <c r="N63" i="87" s="1"/>
  <c r="V61" i="87"/>
  <c r="AC60" i="87"/>
  <c r="V68" i="87"/>
  <c r="AC67" i="87"/>
  <c r="V60" i="87"/>
  <c r="AD70" i="87"/>
  <c r="V70" i="87"/>
  <c r="AC69" i="87"/>
  <c r="AB68" i="87"/>
  <c r="AA67" i="87"/>
  <c r="X64" i="87"/>
  <c r="I64" i="87"/>
  <c r="N64" i="87" s="1"/>
  <c r="AC61" i="87"/>
  <c r="AB60" i="87"/>
  <c r="AC70" i="87"/>
  <c r="AB69" i="87"/>
  <c r="AA68" i="87"/>
  <c r="Z67" i="87"/>
  <c r="L67" i="87"/>
  <c r="AB61" i="87"/>
  <c r="AA60" i="87"/>
  <c r="AD67" i="87"/>
  <c r="AE61" i="87"/>
  <c r="AB70" i="87"/>
  <c r="AA69" i="87"/>
  <c r="Z68" i="87"/>
  <c r="L68" i="87"/>
  <c r="AD68" i="87" s="1"/>
  <c r="Y67" i="87"/>
  <c r="J67" i="87"/>
  <c r="AD64" i="87"/>
  <c r="V64" i="87"/>
  <c r="AC63" i="87"/>
  <c r="AB62" i="87"/>
  <c r="AA61" i="87"/>
  <c r="Z60" i="87"/>
  <c r="L60" i="87"/>
  <c r="AD60" i="87" s="1"/>
  <c r="W68" i="87"/>
  <c r="Z69" i="87"/>
  <c r="Y68" i="87"/>
  <c r="X67" i="87"/>
  <c r="Z61" i="87"/>
  <c r="Y60" i="87"/>
  <c r="I59" i="87"/>
  <c r="N59" i="87" s="1"/>
  <c r="X59" i="87"/>
  <c r="J59" i="87"/>
  <c r="Y59" i="87"/>
  <c r="L59" i="87"/>
  <c r="AD59" i="87" s="1"/>
  <c r="Z59" i="87"/>
  <c r="AA59" i="87"/>
  <c r="AB59" i="87"/>
  <c r="P52" i="87"/>
  <c r="R52" i="87"/>
  <c r="AE53" i="87"/>
  <c r="X55" i="87"/>
  <c r="I55" i="87"/>
  <c r="N55" i="87" s="1"/>
  <c r="V53" i="87"/>
  <c r="AC52" i="87"/>
  <c r="AA50" i="87"/>
  <c r="Z49" i="87"/>
  <c r="L49" i="87"/>
  <c r="AD49" i="87" s="1"/>
  <c r="Y48" i="87"/>
  <c r="J48" i="87"/>
  <c r="X47" i="87"/>
  <c r="I47" i="87"/>
  <c r="N47" i="87" s="1"/>
  <c r="V45" i="87"/>
  <c r="AC53" i="87"/>
  <c r="AB52" i="87"/>
  <c r="Y49" i="87"/>
  <c r="J49" i="87"/>
  <c r="AC45" i="87"/>
  <c r="V55" i="87"/>
  <c r="AB53" i="87"/>
  <c r="AA52" i="87"/>
  <c r="X49" i="87"/>
  <c r="I49" i="87"/>
  <c r="N49" i="87" s="1"/>
  <c r="V47" i="87"/>
  <c r="AB45" i="87"/>
  <c r="W52" i="87"/>
  <c r="AA53" i="87"/>
  <c r="Z52" i="87"/>
  <c r="L52" i="87"/>
  <c r="AD52" i="87" s="1"/>
  <c r="AA45" i="87"/>
  <c r="AB55" i="87"/>
  <c r="Z53" i="87"/>
  <c r="L53" i="87"/>
  <c r="AD53" i="87" s="1"/>
  <c r="Y52" i="87"/>
  <c r="J52" i="87"/>
  <c r="V49" i="87"/>
  <c r="AC48" i="87"/>
  <c r="AB47" i="87"/>
  <c r="Z45" i="87"/>
  <c r="L45" i="87"/>
  <c r="AD45" i="87" s="1"/>
  <c r="W53" i="87"/>
  <c r="V52" i="87"/>
  <c r="AE45" i="87"/>
  <c r="Y53" i="87"/>
  <c r="X52" i="87"/>
  <c r="Y45" i="87"/>
  <c r="I44" i="87"/>
  <c r="N44" i="87" s="1"/>
  <c r="X44" i="87"/>
  <c r="J44" i="87"/>
  <c r="Y44" i="87"/>
  <c r="L44" i="87"/>
  <c r="AD44" i="87" s="1"/>
  <c r="Z44" i="87"/>
  <c r="AA44" i="87"/>
  <c r="AB44" i="87"/>
  <c r="J32" i="87"/>
  <c r="Z31" i="87"/>
  <c r="Y30" i="87"/>
  <c r="Y36" i="87"/>
  <c r="L35" i="87"/>
  <c r="AC32" i="87"/>
  <c r="J31" i="87"/>
  <c r="L24" i="87"/>
  <c r="AB32" i="87"/>
  <c r="X25" i="87"/>
  <c r="W37" i="87"/>
  <c r="W36" i="87"/>
  <c r="AA35" i="87"/>
  <c r="I32" i="87"/>
  <c r="N32" i="87" s="1"/>
  <c r="R32" i="87" s="1"/>
  <c r="J38" i="87"/>
  <c r="J36" i="87"/>
  <c r="Y35" i="87"/>
  <c r="AE34" i="87"/>
  <c r="Z39" i="87"/>
  <c r="Y34" i="87"/>
  <c r="Y39" i="87"/>
  <c r="X34" i="87"/>
  <c r="J30" i="87"/>
  <c r="AB17" i="87"/>
  <c r="W34" i="87"/>
  <c r="Y17" i="87"/>
  <c r="J34" i="87"/>
  <c r="X32" i="87"/>
  <c r="AE25" i="87"/>
  <c r="Z24" i="87"/>
  <c r="AE18" i="87"/>
  <c r="V17" i="87"/>
  <c r="AB36" i="87"/>
  <c r="I34" i="87"/>
  <c r="N34" i="87" s="1"/>
  <c r="R34" i="87" s="1"/>
  <c r="W32" i="87"/>
  <c r="AD25" i="87"/>
  <c r="L20" i="87"/>
  <c r="X17" i="87"/>
  <c r="AA40" i="87"/>
  <c r="I40" i="87"/>
  <c r="N40" i="87" s="1"/>
  <c r="X36" i="87"/>
  <c r="X30" i="87"/>
  <c r="AA25" i="87"/>
  <c r="J17" i="87"/>
  <c r="Z16" i="87"/>
  <c r="X40" i="87"/>
  <c r="W39" i="87"/>
  <c r="AE38" i="87"/>
  <c r="J35" i="87"/>
  <c r="I30" i="87"/>
  <c r="N30" i="87" s="1"/>
  <c r="R30" i="87" s="1"/>
  <c r="Y25" i="87"/>
  <c r="AC17" i="87"/>
  <c r="I17" i="87"/>
  <c r="N17" i="87" s="1"/>
  <c r="P17" i="87" s="1"/>
  <c r="Y16" i="87"/>
  <c r="W40" i="87"/>
  <c r="L39" i="87"/>
  <c r="AD39" i="87" s="1"/>
  <c r="Y38" i="87"/>
  <c r="AE36" i="87"/>
  <c r="AE33" i="87"/>
  <c r="V29" i="87"/>
  <c r="J39" i="87"/>
  <c r="X38" i="87"/>
  <c r="AC36" i="87"/>
  <c r="W33" i="87"/>
  <c r="L14" i="87"/>
  <c r="V25" i="87"/>
  <c r="AE20" i="87"/>
  <c r="AA17" i="87"/>
  <c r="AE40" i="87"/>
  <c r="C27" i="87"/>
  <c r="I25" i="87"/>
  <c r="N25" i="87" s="1"/>
  <c r="R25" i="87" s="1"/>
  <c r="Z20" i="87"/>
  <c r="Y19" i="87"/>
  <c r="Z17" i="87"/>
  <c r="AC40" i="87"/>
  <c r="AE39" i="87"/>
  <c r="I38" i="87"/>
  <c r="N38" i="87" s="1"/>
  <c r="R38" i="87" s="1"/>
  <c r="AA36" i="87"/>
  <c r="I36" i="87"/>
  <c r="N36" i="87" s="1"/>
  <c r="Z35" i="87"/>
  <c r="H27" i="87"/>
  <c r="Y20" i="87"/>
  <c r="C12" i="87"/>
  <c r="AB40" i="87"/>
  <c r="J40" i="87"/>
  <c r="AA39" i="87"/>
  <c r="R33" i="87"/>
  <c r="P33" i="87"/>
  <c r="R37" i="87"/>
  <c r="P37" i="87"/>
  <c r="AE30" i="87"/>
  <c r="Z40" i="87"/>
  <c r="L40" i="87"/>
  <c r="X39" i="87"/>
  <c r="I39" i="87"/>
  <c r="N39" i="87" s="1"/>
  <c r="AD38" i="87"/>
  <c r="V38" i="87"/>
  <c r="AB37" i="87"/>
  <c r="Z36" i="87"/>
  <c r="L36" i="87"/>
  <c r="X35" i="87"/>
  <c r="I35" i="87"/>
  <c r="N35" i="87" s="1"/>
  <c r="AD34" i="87"/>
  <c r="V34" i="87"/>
  <c r="AB33" i="87"/>
  <c r="Z32" i="87"/>
  <c r="L32" i="87"/>
  <c r="AD32" i="87" s="1"/>
  <c r="X31" i="87"/>
  <c r="I31" i="87"/>
  <c r="N31" i="87" s="1"/>
  <c r="AD30" i="87"/>
  <c r="V30" i="87"/>
  <c r="AC38" i="87"/>
  <c r="AA37" i="87"/>
  <c r="AC34" i="87"/>
  <c r="AA33" i="87"/>
  <c r="AC30" i="87"/>
  <c r="V39" i="87"/>
  <c r="AB38" i="87"/>
  <c r="Z37" i="87"/>
  <c r="L37" i="87"/>
  <c r="AD37" i="87" s="1"/>
  <c r="AD35" i="87"/>
  <c r="V35" i="87"/>
  <c r="AB34" i="87"/>
  <c r="Z33" i="87"/>
  <c r="L33" i="87"/>
  <c r="AD33" i="87" s="1"/>
  <c r="V31" i="87"/>
  <c r="AB30" i="87"/>
  <c r="V37" i="87"/>
  <c r="V33" i="87"/>
  <c r="AC33" i="87"/>
  <c r="W30" i="87"/>
  <c r="AC39" i="87"/>
  <c r="AA38" i="87"/>
  <c r="Y37" i="87"/>
  <c r="J37" i="87"/>
  <c r="AC35" i="87"/>
  <c r="AA34" i="87"/>
  <c r="Y33" i="87"/>
  <c r="J33" i="87"/>
  <c r="AC31" i="87"/>
  <c r="AA30" i="87"/>
  <c r="W38" i="87"/>
  <c r="AC37" i="87"/>
  <c r="AD40" i="87"/>
  <c r="Z38" i="87"/>
  <c r="X37" i="87"/>
  <c r="AD36" i="87"/>
  <c r="Z34" i="87"/>
  <c r="X33" i="87"/>
  <c r="Z30" i="87"/>
  <c r="W29" i="87"/>
  <c r="I29" i="87"/>
  <c r="N29" i="87" s="1"/>
  <c r="X29" i="87"/>
  <c r="J29" i="87"/>
  <c r="Y29" i="87"/>
  <c r="L29" i="87"/>
  <c r="AD29" i="87" s="1"/>
  <c r="Z29" i="87"/>
  <c r="AA29" i="87"/>
  <c r="AB29" i="87"/>
  <c r="AD209" i="87"/>
  <c r="AE104" i="87"/>
  <c r="L25" i="87"/>
  <c r="AD24" i="87"/>
  <c r="AA16" i="87"/>
  <c r="AD20" i="87"/>
  <c r="AE17" i="87"/>
  <c r="W17" i="87"/>
  <c r="W16" i="87"/>
  <c r="AB25" i="87"/>
  <c r="AB20" i="87"/>
  <c r="AD17" i="87"/>
  <c r="L16" i="87"/>
  <c r="J19" i="87"/>
  <c r="AD16" i="87"/>
  <c r="AB16" i="87"/>
  <c r="AE59" i="87"/>
  <c r="AE284" i="87"/>
  <c r="Z23" i="87"/>
  <c r="J23" i="87"/>
  <c r="W23" i="87"/>
  <c r="X23" i="87"/>
  <c r="Y23" i="87"/>
  <c r="AE23" i="87"/>
  <c r="I23" i="87"/>
  <c r="N23" i="87" s="1"/>
  <c r="P23" i="87" s="1"/>
  <c r="AE194" i="87"/>
  <c r="AE209" i="87"/>
  <c r="Z15" i="87"/>
  <c r="J15" i="87"/>
  <c r="W15" i="87"/>
  <c r="X15" i="87"/>
  <c r="Y15" i="87"/>
  <c r="AE15" i="87"/>
  <c r="I15" i="87"/>
  <c r="N15" i="87" s="1"/>
  <c r="P15" i="87" s="1"/>
  <c r="Z21" i="87"/>
  <c r="J21" i="87"/>
  <c r="AC21" i="87"/>
  <c r="V21" i="87"/>
  <c r="AD21" i="87"/>
  <c r="L21" i="87"/>
  <c r="AE21" i="87"/>
  <c r="W21" i="87"/>
  <c r="X21" i="87"/>
  <c r="Y21" i="87"/>
  <c r="I21" i="87"/>
  <c r="N21" i="87" s="1"/>
  <c r="R21" i="87" s="1"/>
  <c r="AB21" i="87"/>
  <c r="AE224" i="87"/>
  <c r="AA24" i="87"/>
  <c r="W19" i="87"/>
  <c r="W25" i="87"/>
  <c r="Y24" i="87"/>
  <c r="AA20" i="87"/>
  <c r="I19" i="87"/>
  <c r="N19" i="87" s="1"/>
  <c r="R19" i="87" s="1"/>
  <c r="W18" i="87"/>
  <c r="X16" i="87"/>
  <c r="W24" i="87"/>
  <c r="J25" i="87"/>
  <c r="AE24" i="87"/>
  <c r="J24" i="87"/>
  <c r="W20" i="87"/>
  <c r="AE19" i="87"/>
  <c r="AC16" i="87"/>
  <c r="J16" i="87"/>
  <c r="H12" i="87"/>
  <c r="AB24" i="87"/>
  <c r="AE22" i="87"/>
  <c r="J20" i="87"/>
  <c r="X19" i="87"/>
  <c r="P22" i="87"/>
  <c r="R22" i="87"/>
  <c r="P18" i="87"/>
  <c r="R18" i="87"/>
  <c r="W22" i="87"/>
  <c r="AD22" i="87"/>
  <c r="L22" i="87"/>
  <c r="AD18" i="87"/>
  <c r="L18" i="87"/>
  <c r="AC22" i="87"/>
  <c r="V22" i="87"/>
  <c r="AC18" i="87"/>
  <c r="V18" i="87"/>
  <c r="X24" i="87"/>
  <c r="I24" i="87"/>
  <c r="N24" i="87" s="1"/>
  <c r="AD23" i="87"/>
  <c r="L23" i="87"/>
  <c r="AB22" i="87"/>
  <c r="X20" i="87"/>
  <c r="I20" i="87"/>
  <c r="N20" i="87" s="1"/>
  <c r="AD19" i="87"/>
  <c r="L19" i="87"/>
  <c r="AB18" i="87"/>
  <c r="I16" i="87"/>
  <c r="N16" i="87" s="1"/>
  <c r="AD15" i="87"/>
  <c r="L15" i="87"/>
  <c r="AC23" i="87"/>
  <c r="V23" i="87"/>
  <c r="AA22" i="87"/>
  <c r="AC19" i="87"/>
  <c r="V19" i="87"/>
  <c r="AA18" i="87"/>
  <c r="AC15" i="87"/>
  <c r="V15" i="87"/>
  <c r="AB23" i="87"/>
  <c r="Z22" i="87"/>
  <c r="AB19" i="87"/>
  <c r="Z18" i="87"/>
  <c r="AB15" i="87"/>
  <c r="AC24" i="87"/>
  <c r="AA23" i="87"/>
  <c r="Y22" i="87"/>
  <c r="J22" i="87"/>
  <c r="AC20" i="87"/>
  <c r="AA19" i="87"/>
  <c r="Y18" i="87"/>
  <c r="J18" i="87"/>
  <c r="AA15" i="87"/>
  <c r="X22" i="87"/>
  <c r="X18" i="87"/>
  <c r="I14" i="87"/>
  <c r="N14" i="87" s="1"/>
  <c r="X14" i="87"/>
  <c r="W14" i="87"/>
  <c r="J14" i="87"/>
  <c r="Y14" i="87"/>
  <c r="Z14" i="87"/>
  <c r="AA14" i="87"/>
  <c r="AB14" i="87"/>
  <c r="V14" i="87"/>
  <c r="F119" i="87"/>
  <c r="AD14" i="87"/>
  <c r="AE14" i="87"/>
  <c r="AE29" i="87"/>
  <c r="H57" i="87"/>
  <c r="H72" i="87"/>
  <c r="H162" i="87"/>
  <c r="H177" i="87"/>
  <c r="AE179" i="87"/>
  <c r="AD179" i="87"/>
  <c r="H87" i="87"/>
  <c r="AE89" i="87"/>
  <c r="AE44" i="87"/>
  <c r="H132" i="87"/>
  <c r="H147" i="87"/>
  <c r="AE74" i="87"/>
  <c r="H117" i="87"/>
  <c r="AE134" i="87"/>
  <c r="AD134" i="87"/>
  <c r="H102" i="87"/>
  <c r="H222" i="87"/>
  <c r="H207" i="87"/>
  <c r="AE164" i="87"/>
  <c r="H192" i="87"/>
  <c r="AE254" i="87"/>
  <c r="AE269" i="87"/>
  <c r="AE239" i="87"/>
  <c r="AE299" i="87"/>
  <c r="R144" i="87" l="1"/>
  <c r="P45" i="87"/>
  <c r="R154" i="87"/>
  <c r="AD227" i="87"/>
  <c r="P160" i="87"/>
  <c r="R51" i="87"/>
  <c r="R60" i="87"/>
  <c r="R69" i="87"/>
  <c r="AA5" i="87"/>
  <c r="N27" i="87"/>
  <c r="P65" i="87"/>
  <c r="AD225" i="87"/>
  <c r="N42" i="87"/>
  <c r="R109" i="87"/>
  <c r="R120" i="87"/>
  <c r="R61" i="87"/>
  <c r="R140" i="87"/>
  <c r="P94" i="87"/>
  <c r="R126" i="87"/>
  <c r="P21" i="87"/>
  <c r="R111" i="87"/>
  <c r="R152" i="87"/>
  <c r="R149" i="87"/>
  <c r="R99" i="87"/>
  <c r="R105" i="87"/>
  <c r="R124" i="87"/>
  <c r="R143" i="87"/>
  <c r="R50" i="87"/>
  <c r="R46" i="87"/>
  <c r="AD226" i="87"/>
  <c r="R97" i="87"/>
  <c r="R70" i="87"/>
  <c r="P115" i="87"/>
  <c r="P135" i="87"/>
  <c r="R128" i="87"/>
  <c r="R153" i="87"/>
  <c r="AD224" i="87"/>
  <c r="R113" i="87"/>
  <c r="P150" i="87"/>
  <c r="P25" i="87"/>
  <c r="P32" i="87"/>
  <c r="R53" i="87"/>
  <c r="R93" i="87"/>
  <c r="P34" i="87"/>
  <c r="R91" i="87"/>
  <c r="N147" i="87"/>
  <c r="P30" i="87"/>
  <c r="R68" i="87"/>
  <c r="R123" i="87"/>
  <c r="R158" i="87"/>
  <c r="R110" i="87"/>
  <c r="R159" i="87"/>
  <c r="P54" i="87"/>
  <c r="P104" i="87"/>
  <c r="N102" i="87"/>
  <c r="R104" i="87"/>
  <c r="R62" i="87"/>
  <c r="R136" i="87"/>
  <c r="N117" i="87"/>
  <c r="R17" i="87"/>
  <c r="R48" i="87"/>
  <c r="R151" i="87"/>
  <c r="R139" i="87"/>
  <c r="P139" i="87"/>
  <c r="P156" i="87"/>
  <c r="R156" i="87"/>
  <c r="R134" i="87"/>
  <c r="P134" i="87"/>
  <c r="N132" i="87"/>
  <c r="P107" i="87"/>
  <c r="R107" i="87"/>
  <c r="P151" i="87"/>
  <c r="P112" i="87"/>
  <c r="R112" i="87"/>
  <c r="R106" i="87"/>
  <c r="R114" i="87"/>
  <c r="R119" i="87"/>
  <c r="P108" i="87"/>
  <c r="R108" i="87"/>
  <c r="P155" i="87"/>
  <c r="R155" i="87"/>
  <c r="P137" i="87"/>
  <c r="R137" i="87"/>
  <c r="P145" i="87"/>
  <c r="R145" i="87"/>
  <c r="P138" i="87"/>
  <c r="R138" i="87"/>
  <c r="P129" i="87"/>
  <c r="R129" i="87"/>
  <c r="P130" i="87"/>
  <c r="R130" i="87"/>
  <c r="P121" i="87"/>
  <c r="R121" i="87"/>
  <c r="P122" i="87"/>
  <c r="R122" i="87"/>
  <c r="P92" i="87"/>
  <c r="R92" i="87"/>
  <c r="P98" i="87"/>
  <c r="R98" i="87"/>
  <c r="P100" i="87"/>
  <c r="R100" i="87"/>
  <c r="P90" i="87"/>
  <c r="R90" i="87"/>
  <c r="R89" i="87"/>
  <c r="P89" i="87"/>
  <c r="R64" i="87"/>
  <c r="P64" i="87"/>
  <c r="P63" i="87"/>
  <c r="R63" i="87"/>
  <c r="R59" i="87"/>
  <c r="P59" i="87"/>
  <c r="R49" i="87"/>
  <c r="P49" i="87"/>
  <c r="P47" i="87"/>
  <c r="R47" i="87"/>
  <c r="P55" i="87"/>
  <c r="R55" i="87"/>
  <c r="R44" i="87"/>
  <c r="P44" i="87"/>
  <c r="P19" i="87"/>
  <c r="R23" i="87"/>
  <c r="P38" i="87"/>
  <c r="P40" i="87"/>
  <c r="R40" i="87"/>
  <c r="P36" i="87"/>
  <c r="R36" i="87"/>
  <c r="P35" i="87"/>
  <c r="R35" i="87"/>
  <c r="P31" i="87"/>
  <c r="R31" i="87"/>
  <c r="P39" i="87"/>
  <c r="R39" i="87"/>
  <c r="R29" i="87"/>
  <c r="P29" i="87"/>
  <c r="R15" i="87"/>
  <c r="R16" i="87"/>
  <c r="P16" i="87"/>
  <c r="R24" i="87"/>
  <c r="P24" i="87"/>
  <c r="R20" i="87"/>
  <c r="P20" i="87"/>
  <c r="R14" i="87"/>
  <c r="P14" i="87"/>
  <c r="F134" i="87"/>
  <c r="F149" i="87" s="1"/>
  <c r="F164" i="87" s="1"/>
  <c r="F179" i="87" s="1"/>
  <c r="F194" i="87" s="1"/>
  <c r="F209" i="87" s="1"/>
  <c r="F224" i="87" s="1"/>
  <c r="F239" i="87" s="1"/>
  <c r="F254" i="87" s="1"/>
  <c r="F269" i="87" s="1"/>
  <c r="F284" i="87" s="1"/>
  <c r="F299" i="87" s="1"/>
  <c r="P14" i="62" l="1"/>
  <c r="P15" i="62"/>
  <c r="P16" i="62"/>
  <c r="P17" i="62"/>
  <c r="P18" i="62"/>
  <c r="P19" i="62"/>
  <c r="P20" i="62"/>
  <c r="P21" i="62"/>
  <c r="P22" i="62"/>
  <c r="P23" i="62"/>
  <c r="P24" i="62"/>
  <c r="P25" i="62"/>
  <c r="P26" i="62"/>
  <c r="P27" i="62"/>
  <c r="P28" i="62"/>
  <c r="P29" i="62"/>
  <c r="P30" i="62"/>
  <c r="P31" i="62"/>
  <c r="P32" i="62"/>
  <c r="P33" i="62"/>
  <c r="P34" i="62"/>
  <c r="P35" i="62"/>
  <c r="P36" i="62"/>
  <c r="P13" i="62"/>
  <c r="L16" i="61"/>
  <c r="O16" i="61" s="1"/>
  <c r="L17" i="61"/>
  <c r="O17" i="61" s="1"/>
  <c r="L18" i="61"/>
  <c r="N18" i="61" s="1"/>
  <c r="L19" i="61"/>
  <c r="N19" i="61" s="1"/>
  <c r="L20" i="61"/>
  <c r="N20" i="61" s="1"/>
  <c r="L21" i="61"/>
  <c r="N21" i="61" s="1"/>
  <c r="L22" i="61"/>
  <c r="O22" i="61" s="1"/>
  <c r="L23" i="61"/>
  <c r="N23" i="61" s="1"/>
  <c r="L24" i="61"/>
  <c r="O24" i="61" s="1"/>
  <c r="L25" i="61"/>
  <c r="O25" i="61" s="1"/>
  <c r="L14" i="61"/>
  <c r="N14" i="61" s="1"/>
  <c r="L15" i="61"/>
  <c r="N15" i="61" s="1"/>
  <c r="E11" i="51"/>
  <c r="G11" i="51"/>
  <c r="L11" i="51" s="1"/>
  <c r="Q11" i="51" s="1"/>
  <c r="I11" i="51"/>
  <c r="J11" i="51"/>
  <c r="N11" i="51"/>
  <c r="T11" i="51"/>
  <c r="U11" i="51"/>
  <c r="W11" i="51"/>
  <c r="X11" i="51"/>
  <c r="Y11" i="51"/>
  <c r="Z11" i="51"/>
  <c r="AA11" i="51"/>
  <c r="AB11" i="51"/>
  <c r="AC11" i="51"/>
  <c r="AD11" i="51"/>
  <c r="AE11" i="51"/>
  <c r="AF11" i="51"/>
  <c r="E12" i="51"/>
  <c r="G12" i="51"/>
  <c r="L12" i="51" s="1"/>
  <c r="I12" i="51"/>
  <c r="J12" i="51"/>
  <c r="N12" i="51"/>
  <c r="T12" i="51"/>
  <c r="U12" i="51"/>
  <c r="W12" i="51"/>
  <c r="X12" i="51"/>
  <c r="Y12" i="51"/>
  <c r="Z12" i="51"/>
  <c r="AA12" i="51"/>
  <c r="AB12" i="51"/>
  <c r="AC12" i="51"/>
  <c r="AD12" i="51"/>
  <c r="AE12" i="51"/>
  <c r="AF12" i="51"/>
  <c r="E13" i="51"/>
  <c r="G13" i="51"/>
  <c r="L13" i="51" s="1"/>
  <c r="I13" i="51"/>
  <c r="J13" i="51"/>
  <c r="N13" i="51"/>
  <c r="T13" i="51"/>
  <c r="U13" i="51"/>
  <c r="W13" i="51"/>
  <c r="X13" i="51"/>
  <c r="Y13" i="51"/>
  <c r="Z13" i="51"/>
  <c r="AA13" i="51"/>
  <c r="AB13" i="51"/>
  <c r="AC13" i="51"/>
  <c r="AD13" i="51"/>
  <c r="AE13" i="51"/>
  <c r="AF13" i="51"/>
  <c r="E14" i="51"/>
  <c r="G14" i="51"/>
  <c r="I14" i="51"/>
  <c r="J14" i="51"/>
  <c r="N14" i="51"/>
  <c r="T14" i="51"/>
  <c r="U14" i="51"/>
  <c r="W14" i="51"/>
  <c r="X14" i="51"/>
  <c r="Y14" i="51"/>
  <c r="Z14" i="51"/>
  <c r="AA14" i="51"/>
  <c r="AB14" i="51"/>
  <c r="AC14" i="51"/>
  <c r="AD14" i="51"/>
  <c r="AE14" i="51"/>
  <c r="AF14" i="51"/>
  <c r="E15" i="51"/>
  <c r="G15" i="51"/>
  <c r="I15" i="51"/>
  <c r="J15" i="51"/>
  <c r="N15" i="51"/>
  <c r="T15" i="51"/>
  <c r="U15" i="51"/>
  <c r="W15" i="51"/>
  <c r="X15" i="51"/>
  <c r="Y15" i="51"/>
  <c r="Z15" i="51"/>
  <c r="AA15" i="51"/>
  <c r="AB15" i="51"/>
  <c r="AC15" i="51"/>
  <c r="AD15" i="51"/>
  <c r="AE15" i="51"/>
  <c r="AF15" i="51"/>
  <c r="E16" i="51"/>
  <c r="G16" i="51"/>
  <c r="L16" i="51" s="1"/>
  <c r="I16" i="51"/>
  <c r="J16" i="51"/>
  <c r="N16" i="51"/>
  <c r="T16" i="51"/>
  <c r="U16" i="51"/>
  <c r="W16" i="51"/>
  <c r="X16" i="51"/>
  <c r="Y16" i="51"/>
  <c r="Z16" i="51"/>
  <c r="AA16" i="51"/>
  <c r="AB16" i="51"/>
  <c r="AC16" i="51"/>
  <c r="AD16" i="51"/>
  <c r="AE16" i="51"/>
  <c r="AF16" i="51"/>
  <c r="E17" i="51"/>
  <c r="G17" i="51"/>
  <c r="L17" i="51" s="1"/>
  <c r="I17" i="51"/>
  <c r="J17" i="51"/>
  <c r="N17" i="51"/>
  <c r="T17" i="51"/>
  <c r="U17" i="51"/>
  <c r="W17" i="51"/>
  <c r="X17" i="51"/>
  <c r="Y17" i="51"/>
  <c r="Z17" i="51"/>
  <c r="AA17" i="51"/>
  <c r="AB17" i="51"/>
  <c r="AC17" i="51"/>
  <c r="AD17" i="51"/>
  <c r="AE17" i="51"/>
  <c r="AF17" i="51"/>
  <c r="E18" i="51"/>
  <c r="G18" i="51"/>
  <c r="L18" i="51" s="1"/>
  <c r="I18" i="51"/>
  <c r="J18" i="51"/>
  <c r="N18" i="51"/>
  <c r="T18" i="51"/>
  <c r="U18" i="51"/>
  <c r="W18" i="51"/>
  <c r="X18" i="51"/>
  <c r="Y18" i="51"/>
  <c r="Z18" i="51"/>
  <c r="AA18" i="51"/>
  <c r="AB18" i="51"/>
  <c r="AC18" i="51"/>
  <c r="AD18" i="51"/>
  <c r="AE18" i="51"/>
  <c r="AF18" i="51"/>
  <c r="E19" i="51"/>
  <c r="G19" i="51"/>
  <c r="L19" i="51" s="1"/>
  <c r="Q19" i="51" s="1"/>
  <c r="I19" i="51"/>
  <c r="J19" i="51"/>
  <c r="N19" i="51"/>
  <c r="T19" i="51"/>
  <c r="U19" i="51"/>
  <c r="W19" i="51"/>
  <c r="X19" i="51"/>
  <c r="Y19" i="51"/>
  <c r="Z19" i="51"/>
  <c r="AA19" i="51"/>
  <c r="AB19" i="51"/>
  <c r="AC19" i="51"/>
  <c r="AD19" i="51"/>
  <c r="AE19" i="51"/>
  <c r="AF19" i="51"/>
  <c r="E20" i="51"/>
  <c r="G20" i="51"/>
  <c r="L20" i="51" s="1"/>
  <c r="I20" i="51"/>
  <c r="J20" i="51"/>
  <c r="N20" i="51"/>
  <c r="T20" i="51"/>
  <c r="U20" i="51"/>
  <c r="W20" i="51"/>
  <c r="X20" i="51"/>
  <c r="Y20" i="51"/>
  <c r="Z20" i="51"/>
  <c r="AA20" i="51"/>
  <c r="AB20" i="51"/>
  <c r="AC20" i="51"/>
  <c r="AD20" i="51"/>
  <c r="AE20" i="51"/>
  <c r="AF20" i="51"/>
  <c r="E21" i="51"/>
  <c r="G21" i="51"/>
  <c r="L21" i="51" s="1"/>
  <c r="I21" i="51"/>
  <c r="J21" i="51"/>
  <c r="N21" i="51"/>
  <c r="T21" i="51"/>
  <c r="U21" i="51"/>
  <c r="W21" i="51"/>
  <c r="X21" i="51"/>
  <c r="Y21" i="51"/>
  <c r="Z21" i="51"/>
  <c r="AA21" i="51"/>
  <c r="AB21" i="51"/>
  <c r="AC21" i="51"/>
  <c r="AD21" i="51"/>
  <c r="AE21" i="51"/>
  <c r="AF21" i="51"/>
  <c r="E22" i="51"/>
  <c r="G22" i="51"/>
  <c r="L22" i="51" s="1"/>
  <c r="R22" i="51" s="1"/>
  <c r="I22" i="51"/>
  <c r="J22" i="51"/>
  <c r="N22" i="51"/>
  <c r="T22" i="51"/>
  <c r="U22" i="51"/>
  <c r="W22" i="51"/>
  <c r="X22" i="51"/>
  <c r="Y22" i="51"/>
  <c r="Z22" i="51"/>
  <c r="AA22" i="51"/>
  <c r="AB22" i="51"/>
  <c r="AC22" i="51"/>
  <c r="AD22" i="51"/>
  <c r="AE22" i="51"/>
  <c r="AF22" i="51"/>
  <c r="E23" i="51"/>
  <c r="G23" i="51"/>
  <c r="I23" i="51"/>
  <c r="J23" i="51"/>
  <c r="N23" i="51"/>
  <c r="T23" i="51"/>
  <c r="U23" i="51"/>
  <c r="W23" i="51"/>
  <c r="X23" i="51"/>
  <c r="Y23" i="51"/>
  <c r="Z23" i="51"/>
  <c r="AA23" i="51"/>
  <c r="AB23" i="51"/>
  <c r="AC23" i="51"/>
  <c r="AD23" i="51"/>
  <c r="AE23" i="51"/>
  <c r="AF23" i="51"/>
  <c r="B41" i="51"/>
  <c r="C41" i="51"/>
  <c r="D41" i="51" s="1"/>
  <c r="E41" i="51"/>
  <c r="G41" i="51"/>
  <c r="L41" i="51" s="1"/>
  <c r="I41" i="51"/>
  <c r="J41" i="51"/>
  <c r="N41" i="51"/>
  <c r="T41" i="51"/>
  <c r="U41" i="51"/>
  <c r="W41" i="51"/>
  <c r="X41" i="51"/>
  <c r="Y41" i="51"/>
  <c r="Z41" i="51"/>
  <c r="AA41" i="51"/>
  <c r="AB41" i="51"/>
  <c r="AC41" i="51"/>
  <c r="AD41" i="51"/>
  <c r="AE41" i="51"/>
  <c r="AF41" i="51"/>
  <c r="B42" i="51"/>
  <c r="C42" i="51"/>
  <c r="D42" i="51" s="1"/>
  <c r="E42" i="51"/>
  <c r="G42" i="51"/>
  <c r="L42" i="51" s="1"/>
  <c r="I42" i="51"/>
  <c r="J42" i="51"/>
  <c r="N42" i="51"/>
  <c r="T42" i="51"/>
  <c r="U42" i="51"/>
  <c r="W42" i="51"/>
  <c r="X42" i="51"/>
  <c r="Y42" i="51"/>
  <c r="Z42" i="51"/>
  <c r="AA42" i="51"/>
  <c r="AB42" i="51"/>
  <c r="AC42" i="51"/>
  <c r="AD42" i="51"/>
  <c r="AE42" i="51"/>
  <c r="AF42" i="51"/>
  <c r="B43" i="51"/>
  <c r="C43" i="51"/>
  <c r="D43" i="51" s="1"/>
  <c r="E43" i="51"/>
  <c r="G43" i="51"/>
  <c r="L43" i="51" s="1"/>
  <c r="I43" i="51"/>
  <c r="J43" i="51"/>
  <c r="N43" i="51"/>
  <c r="T43" i="51"/>
  <c r="U43" i="51"/>
  <c r="W43" i="51"/>
  <c r="X43" i="51"/>
  <c r="Y43" i="51"/>
  <c r="Z43" i="51"/>
  <c r="AA43" i="51"/>
  <c r="AB43" i="51"/>
  <c r="AC43" i="51"/>
  <c r="AD43" i="51"/>
  <c r="AE43" i="51"/>
  <c r="AF43" i="51"/>
  <c r="B44" i="51"/>
  <c r="C44" i="51"/>
  <c r="D44" i="51" s="1"/>
  <c r="E44" i="51"/>
  <c r="G44" i="51"/>
  <c r="L44" i="51" s="1"/>
  <c r="I44" i="51"/>
  <c r="J44" i="51"/>
  <c r="N44" i="51"/>
  <c r="T44" i="51"/>
  <c r="U44" i="51"/>
  <c r="W44" i="51"/>
  <c r="X44" i="51"/>
  <c r="Y44" i="51"/>
  <c r="Z44" i="51"/>
  <c r="AA44" i="51"/>
  <c r="AB44" i="51"/>
  <c r="AC44" i="51"/>
  <c r="AD44" i="51"/>
  <c r="AE44" i="51"/>
  <c r="AF44" i="51"/>
  <c r="B45" i="51"/>
  <c r="C45" i="51"/>
  <c r="D45" i="51" s="1"/>
  <c r="E45" i="51"/>
  <c r="G45" i="51"/>
  <c r="L45" i="51" s="1"/>
  <c r="I45" i="51"/>
  <c r="J45" i="51"/>
  <c r="N45" i="51"/>
  <c r="T45" i="51"/>
  <c r="U45" i="51"/>
  <c r="W45" i="51"/>
  <c r="X45" i="51"/>
  <c r="Y45" i="51"/>
  <c r="Z45" i="51"/>
  <c r="AA45" i="51"/>
  <c r="AB45" i="51"/>
  <c r="AC45" i="51"/>
  <c r="AD45" i="51"/>
  <c r="AE45" i="51"/>
  <c r="AF45" i="51"/>
  <c r="B46" i="51"/>
  <c r="C46" i="51"/>
  <c r="D46" i="51" s="1"/>
  <c r="E46" i="51"/>
  <c r="G46" i="51"/>
  <c r="L46" i="51" s="1"/>
  <c r="Q46" i="51" s="1"/>
  <c r="I46" i="51"/>
  <c r="J46" i="51"/>
  <c r="N46" i="51"/>
  <c r="T46" i="51"/>
  <c r="U46" i="51"/>
  <c r="W46" i="51"/>
  <c r="X46" i="51"/>
  <c r="Y46" i="51"/>
  <c r="Z46" i="51"/>
  <c r="AA46" i="51"/>
  <c r="AB46" i="51"/>
  <c r="AC46" i="51"/>
  <c r="AD46" i="51"/>
  <c r="AE46" i="51"/>
  <c r="AF46" i="51"/>
  <c r="B47" i="51"/>
  <c r="C47" i="51"/>
  <c r="D47" i="51" s="1"/>
  <c r="E47" i="51"/>
  <c r="G47" i="51"/>
  <c r="L47" i="51" s="1"/>
  <c r="Q47" i="51" s="1"/>
  <c r="I47" i="51"/>
  <c r="J47" i="51"/>
  <c r="N47" i="51"/>
  <c r="T47" i="51"/>
  <c r="U47" i="51"/>
  <c r="W47" i="51"/>
  <c r="X47" i="51"/>
  <c r="Y47" i="51"/>
  <c r="Z47" i="51"/>
  <c r="AA47" i="51"/>
  <c r="AB47" i="51"/>
  <c r="AC47" i="51"/>
  <c r="AD47" i="51"/>
  <c r="AE47" i="51"/>
  <c r="AF47" i="51"/>
  <c r="B48" i="51"/>
  <c r="C48" i="51"/>
  <c r="D48" i="51" s="1"/>
  <c r="E48" i="51"/>
  <c r="G48" i="51"/>
  <c r="L48" i="51" s="1"/>
  <c r="R48" i="51" s="1"/>
  <c r="I48" i="51"/>
  <c r="J48" i="51"/>
  <c r="N48" i="51"/>
  <c r="T48" i="51"/>
  <c r="U48" i="51"/>
  <c r="W48" i="51"/>
  <c r="X48" i="51"/>
  <c r="Y48" i="51"/>
  <c r="Z48" i="51"/>
  <c r="AA48" i="51"/>
  <c r="AB48" i="51"/>
  <c r="AC48" i="51"/>
  <c r="AD48" i="51"/>
  <c r="AE48" i="51"/>
  <c r="AF48" i="51"/>
  <c r="B49" i="51"/>
  <c r="C49" i="51"/>
  <c r="D49" i="51" s="1"/>
  <c r="E49" i="51"/>
  <c r="G49" i="51"/>
  <c r="L49" i="51" s="1"/>
  <c r="I49" i="51"/>
  <c r="J49" i="51"/>
  <c r="N49" i="51"/>
  <c r="T49" i="51"/>
  <c r="U49" i="51"/>
  <c r="W49" i="51"/>
  <c r="X49" i="51"/>
  <c r="Y49" i="51"/>
  <c r="Z49" i="51"/>
  <c r="AA49" i="51"/>
  <c r="AB49" i="51"/>
  <c r="AC49" i="51"/>
  <c r="AD49" i="51"/>
  <c r="AE49" i="51"/>
  <c r="AF49" i="51"/>
  <c r="B50" i="51"/>
  <c r="C50" i="51"/>
  <c r="D50" i="51" s="1"/>
  <c r="E50" i="51"/>
  <c r="G50" i="51"/>
  <c r="L50" i="51" s="1"/>
  <c r="I50" i="51"/>
  <c r="J50" i="51"/>
  <c r="N50" i="51"/>
  <c r="T50" i="51"/>
  <c r="U50" i="51"/>
  <c r="W50" i="51"/>
  <c r="X50" i="51"/>
  <c r="Y50" i="51"/>
  <c r="Z50" i="51"/>
  <c r="AA50" i="51"/>
  <c r="AB50" i="51"/>
  <c r="AC50" i="51"/>
  <c r="AD50" i="51"/>
  <c r="AE50" i="51"/>
  <c r="AF50" i="51"/>
  <c r="B51" i="51"/>
  <c r="C51" i="51"/>
  <c r="D51" i="51" s="1"/>
  <c r="E51" i="51"/>
  <c r="G51" i="51"/>
  <c r="L51" i="51" s="1"/>
  <c r="I51" i="51"/>
  <c r="J51" i="51"/>
  <c r="N51" i="51"/>
  <c r="T51" i="51"/>
  <c r="U51" i="51"/>
  <c r="W51" i="51"/>
  <c r="X51" i="51"/>
  <c r="Y51" i="51"/>
  <c r="Z51" i="51"/>
  <c r="AA51" i="51"/>
  <c r="AB51" i="51"/>
  <c r="AC51" i="51"/>
  <c r="AD51" i="51"/>
  <c r="AE51" i="51"/>
  <c r="AF51" i="51"/>
  <c r="B52" i="51"/>
  <c r="C52" i="51"/>
  <c r="D52" i="51" s="1"/>
  <c r="E52" i="51"/>
  <c r="G52" i="51"/>
  <c r="L52" i="51" s="1"/>
  <c r="I52" i="51"/>
  <c r="J52" i="51"/>
  <c r="N52" i="51"/>
  <c r="T52" i="51"/>
  <c r="U52" i="51"/>
  <c r="W52" i="51"/>
  <c r="X52" i="51"/>
  <c r="Y52" i="51"/>
  <c r="Z52" i="51"/>
  <c r="AA52" i="51"/>
  <c r="AB52" i="51"/>
  <c r="AC52" i="51"/>
  <c r="AD52" i="51"/>
  <c r="AE52" i="51"/>
  <c r="AF52" i="51"/>
  <c r="B53" i="51"/>
  <c r="C53" i="51"/>
  <c r="D53" i="51" s="1"/>
  <c r="E53" i="51"/>
  <c r="G53" i="51"/>
  <c r="L53" i="51" s="1"/>
  <c r="I53" i="51"/>
  <c r="J53" i="51"/>
  <c r="N53" i="51"/>
  <c r="T53" i="51"/>
  <c r="U53" i="51"/>
  <c r="W53" i="51"/>
  <c r="X53" i="51"/>
  <c r="Y53" i="51"/>
  <c r="Z53" i="51"/>
  <c r="AA53" i="51"/>
  <c r="AB53" i="51"/>
  <c r="AC53" i="51"/>
  <c r="AD53" i="51"/>
  <c r="AE53" i="51"/>
  <c r="AF53" i="51"/>
  <c r="B31" i="51"/>
  <c r="C31" i="51"/>
  <c r="D31" i="51" s="1"/>
  <c r="E31" i="51"/>
  <c r="G31" i="51"/>
  <c r="L31" i="51" s="1"/>
  <c r="I31" i="51"/>
  <c r="J31" i="51"/>
  <c r="N31" i="51"/>
  <c r="T31" i="51"/>
  <c r="U31" i="51"/>
  <c r="W31" i="51"/>
  <c r="X31" i="51"/>
  <c r="Y31" i="51"/>
  <c r="Z31" i="51"/>
  <c r="AA31" i="51"/>
  <c r="AB31" i="51"/>
  <c r="AC31" i="51"/>
  <c r="AD31" i="51"/>
  <c r="AE31" i="51"/>
  <c r="AF31" i="51"/>
  <c r="B32" i="51"/>
  <c r="C32" i="51"/>
  <c r="D32" i="51" s="1"/>
  <c r="E32" i="51"/>
  <c r="G32" i="51"/>
  <c r="L32" i="51" s="1"/>
  <c r="Q32" i="51" s="1"/>
  <c r="I32" i="51"/>
  <c r="J32" i="51"/>
  <c r="N32" i="51"/>
  <c r="T32" i="51"/>
  <c r="U32" i="51"/>
  <c r="W32" i="51"/>
  <c r="X32" i="51"/>
  <c r="Y32" i="51"/>
  <c r="Z32" i="51"/>
  <c r="AA32" i="51"/>
  <c r="AB32" i="51"/>
  <c r="AC32" i="51"/>
  <c r="AD32" i="51"/>
  <c r="AE32" i="51"/>
  <c r="AF32" i="51"/>
  <c r="B33" i="51"/>
  <c r="C33" i="51"/>
  <c r="D33" i="51" s="1"/>
  <c r="E33" i="51"/>
  <c r="G33" i="51"/>
  <c r="I33" i="51"/>
  <c r="J33" i="51"/>
  <c r="N33" i="51"/>
  <c r="T33" i="51"/>
  <c r="U33" i="51"/>
  <c r="W33" i="51"/>
  <c r="X33" i="51"/>
  <c r="Y33" i="51"/>
  <c r="Z33" i="51"/>
  <c r="AA33" i="51"/>
  <c r="AB33" i="51"/>
  <c r="AC33" i="51"/>
  <c r="AD33" i="51"/>
  <c r="AE33" i="51"/>
  <c r="AF33" i="51"/>
  <c r="B34" i="51"/>
  <c r="C34" i="51"/>
  <c r="D34" i="51" s="1"/>
  <c r="E34" i="51"/>
  <c r="G34" i="51"/>
  <c r="I34" i="51"/>
  <c r="J34" i="51"/>
  <c r="N34" i="51"/>
  <c r="T34" i="51"/>
  <c r="U34" i="51"/>
  <c r="W34" i="51"/>
  <c r="X34" i="51"/>
  <c r="Y34" i="51"/>
  <c r="Z34" i="51"/>
  <c r="AA34" i="51"/>
  <c r="AB34" i="51"/>
  <c r="AC34" i="51"/>
  <c r="AD34" i="51"/>
  <c r="AE34" i="51"/>
  <c r="AF34" i="51"/>
  <c r="B35" i="51"/>
  <c r="C35" i="51"/>
  <c r="D35" i="51" s="1"/>
  <c r="E35" i="51"/>
  <c r="G35" i="51"/>
  <c r="I35" i="51"/>
  <c r="J35" i="51"/>
  <c r="N35" i="51"/>
  <c r="T35" i="51"/>
  <c r="U35" i="51"/>
  <c r="W35" i="51"/>
  <c r="X35" i="51"/>
  <c r="Y35" i="51"/>
  <c r="Z35" i="51"/>
  <c r="AA35" i="51"/>
  <c r="AB35" i="51"/>
  <c r="AC35" i="51"/>
  <c r="AD35" i="51"/>
  <c r="AE35" i="51"/>
  <c r="AF35" i="51"/>
  <c r="B36" i="51"/>
  <c r="C36" i="51"/>
  <c r="D36" i="51" s="1"/>
  <c r="E36" i="51"/>
  <c r="G36" i="51"/>
  <c r="L36" i="51" s="1"/>
  <c r="I36" i="51"/>
  <c r="J36" i="51"/>
  <c r="N36" i="51"/>
  <c r="T36" i="51"/>
  <c r="U36" i="51"/>
  <c r="W36" i="51"/>
  <c r="X36" i="51"/>
  <c r="Y36" i="51"/>
  <c r="Z36" i="51"/>
  <c r="AA36" i="51"/>
  <c r="AB36" i="51"/>
  <c r="AC36" i="51"/>
  <c r="AD36" i="51"/>
  <c r="AE36" i="51"/>
  <c r="AF36" i="51"/>
  <c r="B37" i="51"/>
  <c r="C37" i="51"/>
  <c r="D37" i="51" s="1"/>
  <c r="E37" i="51"/>
  <c r="G37" i="51"/>
  <c r="I37" i="51"/>
  <c r="J37" i="51"/>
  <c r="N37" i="51"/>
  <c r="T37" i="51"/>
  <c r="U37" i="51"/>
  <c r="W37" i="51"/>
  <c r="X37" i="51"/>
  <c r="Y37" i="51"/>
  <c r="Z37" i="51"/>
  <c r="AA37" i="51"/>
  <c r="AB37" i="51"/>
  <c r="AC37" i="51"/>
  <c r="AD37" i="51"/>
  <c r="AE37" i="51"/>
  <c r="AF37" i="51"/>
  <c r="B38" i="51"/>
  <c r="C38" i="51"/>
  <c r="D38" i="51" s="1"/>
  <c r="E38" i="51"/>
  <c r="F38" i="51" s="1"/>
  <c r="G38" i="51"/>
  <c r="L38" i="51" s="1"/>
  <c r="I38" i="51"/>
  <c r="J38" i="51"/>
  <c r="N38" i="51"/>
  <c r="O38" i="51" s="1"/>
  <c r="T38" i="51"/>
  <c r="U38" i="51"/>
  <c r="V38" i="51" s="1"/>
  <c r="W38" i="51"/>
  <c r="X38" i="51"/>
  <c r="Y38" i="51"/>
  <c r="Z38" i="51"/>
  <c r="AA38" i="51"/>
  <c r="AB38" i="51"/>
  <c r="AC38" i="51"/>
  <c r="AD38" i="51"/>
  <c r="AE38" i="51"/>
  <c r="AF38" i="51"/>
  <c r="B16" i="51"/>
  <c r="C16" i="51"/>
  <c r="D16" i="51" s="1"/>
  <c r="B17" i="51"/>
  <c r="C17" i="51"/>
  <c r="D17" i="51" s="1"/>
  <c r="B18" i="51"/>
  <c r="C18" i="51"/>
  <c r="D18" i="51" s="1"/>
  <c r="B19" i="51"/>
  <c r="C19" i="51"/>
  <c r="D19" i="51" s="1"/>
  <c r="B20" i="51"/>
  <c r="C20" i="51"/>
  <c r="D20" i="51" s="1"/>
  <c r="B21" i="51"/>
  <c r="C21" i="51"/>
  <c r="D21" i="51" s="1"/>
  <c r="B22" i="51"/>
  <c r="C22" i="51"/>
  <c r="D22" i="51" s="1"/>
  <c r="B23" i="51"/>
  <c r="C23" i="51"/>
  <c r="D23" i="51" s="1"/>
  <c r="B41" i="48"/>
  <c r="C41" i="48"/>
  <c r="D41" i="48" s="1"/>
  <c r="E41" i="48"/>
  <c r="G41" i="48"/>
  <c r="Q41" i="48" s="1"/>
  <c r="H41" i="48"/>
  <c r="J41" i="48"/>
  <c r="O41" i="48"/>
  <c r="S41" i="48" s="1"/>
  <c r="L41" i="48"/>
  <c r="W41" i="48"/>
  <c r="Y41" i="48"/>
  <c r="AA41" i="48"/>
  <c r="AB41" i="48"/>
  <c r="AC41" i="48"/>
  <c r="AE41" i="48"/>
  <c r="AF41" i="48"/>
  <c r="AG41" i="48"/>
  <c r="B43" i="48"/>
  <c r="C43" i="48"/>
  <c r="D43" i="48" s="1"/>
  <c r="E43" i="48"/>
  <c r="G43" i="48"/>
  <c r="Q43" i="48" s="1"/>
  <c r="H43" i="48"/>
  <c r="J43" i="48"/>
  <c r="O43" i="48"/>
  <c r="S43" i="48" s="1"/>
  <c r="L43" i="48"/>
  <c r="W43" i="48"/>
  <c r="Y43" i="48"/>
  <c r="AA43" i="48"/>
  <c r="AB43" i="48"/>
  <c r="AC43" i="48"/>
  <c r="AE43" i="48"/>
  <c r="AF43" i="48"/>
  <c r="AG43" i="48"/>
  <c r="B23" i="48"/>
  <c r="C23" i="48"/>
  <c r="D23" i="48" s="1"/>
  <c r="E23" i="48"/>
  <c r="G23" i="48"/>
  <c r="Q23" i="48" s="1"/>
  <c r="H23" i="48"/>
  <c r="J23" i="48"/>
  <c r="O23" i="48"/>
  <c r="S23" i="48" s="1"/>
  <c r="L23" i="48"/>
  <c r="Y23" i="48"/>
  <c r="AA23" i="48"/>
  <c r="AB23" i="48"/>
  <c r="AC23" i="48"/>
  <c r="AE23" i="48"/>
  <c r="AF23" i="48"/>
  <c r="AG23" i="48"/>
  <c r="B25" i="48"/>
  <c r="C25" i="48"/>
  <c r="D25" i="48" s="1"/>
  <c r="E25" i="48"/>
  <c r="G25" i="48"/>
  <c r="W25" i="48" s="1"/>
  <c r="H25" i="48"/>
  <c r="O25" i="48"/>
  <c r="S25" i="48" s="1"/>
  <c r="L25" i="48"/>
  <c r="Y25" i="48"/>
  <c r="AA25" i="48"/>
  <c r="AB25" i="48"/>
  <c r="AC25" i="48"/>
  <c r="AE25" i="48"/>
  <c r="AF25" i="48"/>
  <c r="AG25" i="48"/>
  <c r="AH22" i="51" l="1"/>
  <c r="F22" i="51"/>
  <c r="AG19" i="51"/>
  <c r="O18" i="61"/>
  <c r="AH47" i="51"/>
  <c r="AH19" i="51"/>
  <c r="AH21" i="51"/>
  <c r="N22" i="61"/>
  <c r="AG13" i="51"/>
  <c r="AG52" i="51"/>
  <c r="H23" i="51"/>
  <c r="AG20" i="51"/>
  <c r="AH11" i="51"/>
  <c r="AH50" i="51"/>
  <c r="V21" i="51"/>
  <c r="O16" i="51"/>
  <c r="F23" i="51"/>
  <c r="AG12" i="51"/>
  <c r="AH42" i="51"/>
  <c r="O15" i="61"/>
  <c r="O14" i="61"/>
  <c r="V16" i="51"/>
  <c r="O21" i="61"/>
  <c r="F20" i="51"/>
  <c r="O17" i="51"/>
  <c r="N25" i="61"/>
  <c r="H22" i="51"/>
  <c r="O21" i="51"/>
  <c r="AH43" i="51"/>
  <c r="O23" i="51"/>
  <c r="F18" i="51"/>
  <c r="N24" i="61"/>
  <c r="N17" i="61"/>
  <c r="L23" i="51"/>
  <c r="Q23" i="51" s="1"/>
  <c r="V22" i="51"/>
  <c r="F17" i="51"/>
  <c r="AG21" i="51"/>
  <c r="V18" i="51"/>
  <c r="AH15" i="51"/>
  <c r="AG11" i="51"/>
  <c r="O23" i="61"/>
  <c r="N16" i="61"/>
  <c r="O20" i="61"/>
  <c r="O19" i="61"/>
  <c r="R18" i="51"/>
  <c r="Q18" i="51"/>
  <c r="AH23" i="51"/>
  <c r="H21" i="51"/>
  <c r="AH17" i="51"/>
  <c r="F16" i="51"/>
  <c r="L15" i="51"/>
  <c r="Q15" i="51" s="1"/>
  <c r="O20" i="51"/>
  <c r="H19" i="51"/>
  <c r="O18" i="51"/>
  <c r="AG17" i="51"/>
  <c r="AG16" i="51"/>
  <c r="F21" i="51"/>
  <c r="V19" i="51"/>
  <c r="F19" i="51"/>
  <c r="H17" i="51"/>
  <c r="AH13" i="51"/>
  <c r="V23" i="51"/>
  <c r="AH18" i="51"/>
  <c r="AG23" i="51"/>
  <c r="Q22" i="51"/>
  <c r="H20" i="51"/>
  <c r="V17" i="51"/>
  <c r="L14" i="51"/>
  <c r="O22" i="51"/>
  <c r="O19" i="51"/>
  <c r="H18" i="51"/>
  <c r="AG15" i="51"/>
  <c r="AH14" i="51"/>
  <c r="V20" i="51"/>
  <c r="H16" i="51"/>
  <c r="Q17" i="51"/>
  <c r="R17" i="51"/>
  <c r="Q21" i="51"/>
  <c r="R21" i="51"/>
  <c r="Q12" i="51"/>
  <c r="R12" i="51"/>
  <c r="Q20" i="51"/>
  <c r="R20" i="51"/>
  <c r="Q13" i="51"/>
  <c r="R13" i="51"/>
  <c r="Q16" i="51"/>
  <c r="R16" i="51"/>
  <c r="AG22" i="51"/>
  <c r="AG18" i="51"/>
  <c r="AG14" i="51"/>
  <c r="AH20" i="51"/>
  <c r="AH16" i="51"/>
  <c r="AH12" i="51"/>
  <c r="R19" i="51"/>
  <c r="R11" i="51"/>
  <c r="Q42" i="51"/>
  <c r="R42" i="51"/>
  <c r="R52" i="51"/>
  <c r="Q52" i="51"/>
  <c r="Q44" i="51"/>
  <c r="R44" i="51"/>
  <c r="Q49" i="51"/>
  <c r="R49" i="51"/>
  <c r="Q41" i="51"/>
  <c r="R41" i="51"/>
  <c r="R51" i="51"/>
  <c r="Q51" i="51"/>
  <c r="R43" i="51"/>
  <c r="Q43" i="51"/>
  <c r="R45" i="51"/>
  <c r="Q45" i="51"/>
  <c r="Q53" i="51"/>
  <c r="R53" i="51"/>
  <c r="Q50" i="51"/>
  <c r="R50" i="51"/>
  <c r="AH44" i="51"/>
  <c r="AH46" i="51"/>
  <c r="AH48" i="51"/>
  <c r="AG51" i="51"/>
  <c r="AG33" i="51"/>
  <c r="Q48" i="51"/>
  <c r="R47" i="51"/>
  <c r="R46" i="51"/>
  <c r="AG49" i="51"/>
  <c r="AH37" i="51"/>
  <c r="AG53" i="51"/>
  <c r="AH52" i="51"/>
  <c r="AG36" i="51"/>
  <c r="AG47" i="51"/>
  <c r="AG45" i="51"/>
  <c r="AG43" i="51"/>
  <c r="AG41" i="51"/>
  <c r="AH53" i="51"/>
  <c r="AG50" i="51"/>
  <c r="AG48" i="51"/>
  <c r="AG44" i="51"/>
  <c r="AH32" i="51"/>
  <c r="AH51" i="51"/>
  <c r="AH49" i="51"/>
  <c r="AG46" i="51"/>
  <c r="AH45" i="51"/>
  <c r="AG42" i="51"/>
  <c r="AH41" i="51"/>
  <c r="AG37" i="51"/>
  <c r="AG35" i="51"/>
  <c r="AH34" i="51"/>
  <c r="AG34" i="51"/>
  <c r="AH35" i="51"/>
  <c r="L34" i="51"/>
  <c r="R34" i="51" s="1"/>
  <c r="H38" i="51"/>
  <c r="AH36" i="51"/>
  <c r="L37" i="51"/>
  <c r="Q37" i="51" s="1"/>
  <c r="AH38" i="51"/>
  <c r="R38" i="51"/>
  <c r="Q38" i="51"/>
  <c r="Q31" i="51"/>
  <c r="R31" i="51"/>
  <c r="Q36" i="51"/>
  <c r="R36" i="51"/>
  <c r="AG38" i="51"/>
  <c r="AH33" i="51"/>
  <c r="L35" i="51"/>
  <c r="AH31" i="51"/>
  <c r="L33" i="51"/>
  <c r="AG31" i="51"/>
  <c r="R32" i="51"/>
  <c r="AG32" i="51"/>
  <c r="AH41" i="48"/>
  <c r="AH23" i="48"/>
  <c r="U43" i="48"/>
  <c r="AH43" i="48"/>
  <c r="W23" i="48"/>
  <c r="X23" i="48"/>
  <c r="U41" i="48"/>
  <c r="AH25" i="48"/>
  <c r="Q25" i="48"/>
  <c r="U23" i="48"/>
  <c r="U25" i="48"/>
  <c r="R15" i="51" l="1"/>
  <c r="R23" i="51"/>
  <c r="R14" i="51"/>
  <c r="Q14" i="51"/>
  <c r="Q34" i="51"/>
  <c r="R37" i="51"/>
  <c r="R33" i="51"/>
  <c r="Q33" i="51"/>
  <c r="Q35" i="51"/>
  <c r="R35" i="51"/>
  <c r="O23" i="35" l="1"/>
  <c r="O24" i="35"/>
  <c r="O25" i="35"/>
  <c r="O26" i="35"/>
  <c r="O27" i="35"/>
  <c r="O28" i="35"/>
  <c r="O29" i="35"/>
  <c r="O30" i="35"/>
  <c r="O31" i="35"/>
  <c r="O32" i="35"/>
  <c r="O33" i="35"/>
  <c r="O22" i="35"/>
  <c r="O10" i="35"/>
  <c r="O11" i="35"/>
  <c r="O12" i="35"/>
  <c r="O13" i="35"/>
  <c r="O14" i="35"/>
  <c r="O15" i="35"/>
  <c r="O16" i="35"/>
  <c r="O17" i="35"/>
  <c r="O18" i="35"/>
  <c r="O19" i="35"/>
  <c r="O20" i="35"/>
  <c r="O9" i="35"/>
  <c r="K36" i="2"/>
  <c r="G34" i="2"/>
  <c r="G35" i="2"/>
  <c r="G36" i="2"/>
  <c r="G38" i="2" s="1"/>
  <c r="M34" i="2"/>
  <c r="M35" i="2"/>
  <c r="M36" i="2"/>
  <c r="K34" i="2"/>
  <c r="K35" i="2"/>
  <c r="D11" i="16"/>
  <c r="B74" i="16"/>
  <c r="C74" i="16"/>
  <c r="E74" i="16"/>
  <c r="G74" i="16"/>
  <c r="I74" i="16"/>
  <c r="K74" i="16"/>
  <c r="M74" i="16"/>
  <c r="T74" i="16" s="1"/>
  <c r="Q74" i="16"/>
  <c r="X74" i="16"/>
  <c r="Z74" i="16"/>
  <c r="AC74" i="16"/>
  <c r="AD74" i="16"/>
  <c r="AE74" i="16"/>
  <c r="AF74" i="16"/>
  <c r="AG74" i="16"/>
  <c r="AH74" i="16"/>
  <c r="AI74" i="16"/>
  <c r="AJ74" i="16"/>
  <c r="AK74" i="16"/>
  <c r="B75" i="16"/>
  <c r="C75" i="16"/>
  <c r="E75" i="16"/>
  <c r="G75" i="16"/>
  <c r="I75" i="16"/>
  <c r="K75" i="16"/>
  <c r="M75" i="16"/>
  <c r="T75" i="16" s="1"/>
  <c r="Q75" i="16"/>
  <c r="X75" i="16"/>
  <c r="Z75" i="16"/>
  <c r="AC75" i="16"/>
  <c r="AD75" i="16"/>
  <c r="AE75" i="16"/>
  <c r="AF75" i="16"/>
  <c r="AG75" i="16"/>
  <c r="AH75" i="16"/>
  <c r="AI75" i="16"/>
  <c r="AJ75" i="16"/>
  <c r="AK75" i="16"/>
  <c r="B72" i="16"/>
  <c r="C72" i="16"/>
  <c r="E72" i="16"/>
  <c r="G72" i="16"/>
  <c r="I72" i="16"/>
  <c r="K72" i="16"/>
  <c r="M72" i="16"/>
  <c r="T72" i="16" s="1"/>
  <c r="Q72" i="16"/>
  <c r="X72" i="16"/>
  <c r="Z72" i="16"/>
  <c r="AC72" i="16"/>
  <c r="AD72" i="16"/>
  <c r="AE72" i="16"/>
  <c r="AF72" i="16"/>
  <c r="AG72" i="16"/>
  <c r="AH72" i="16"/>
  <c r="AI72" i="16"/>
  <c r="AJ72" i="16"/>
  <c r="AK72" i="16"/>
  <c r="B73" i="16"/>
  <c r="C73" i="16"/>
  <c r="E73" i="16"/>
  <c r="G73" i="16"/>
  <c r="I73" i="16"/>
  <c r="K73" i="16"/>
  <c r="M73" i="16"/>
  <c r="V73" i="16" s="1"/>
  <c r="Q73" i="16"/>
  <c r="X73" i="16"/>
  <c r="Z73" i="16"/>
  <c r="AC73" i="16"/>
  <c r="AD73" i="16"/>
  <c r="AE73" i="16"/>
  <c r="AF73" i="16"/>
  <c r="AG73" i="16"/>
  <c r="AH73" i="16"/>
  <c r="AI73" i="16"/>
  <c r="AJ73" i="16"/>
  <c r="AK73" i="16"/>
  <c r="B44" i="16"/>
  <c r="C44" i="16"/>
  <c r="E44" i="16"/>
  <c r="G44" i="16"/>
  <c r="I44" i="16"/>
  <c r="K44" i="16"/>
  <c r="M44" i="16"/>
  <c r="Q44" i="16"/>
  <c r="X44" i="16"/>
  <c r="Z44" i="16"/>
  <c r="AC44" i="16"/>
  <c r="AD44" i="16"/>
  <c r="AE44" i="16"/>
  <c r="AF44" i="16"/>
  <c r="AG44" i="16"/>
  <c r="AH44" i="16"/>
  <c r="AI44" i="16"/>
  <c r="AJ44" i="16"/>
  <c r="AK44" i="16"/>
  <c r="B45" i="16"/>
  <c r="C45" i="16"/>
  <c r="E45" i="16"/>
  <c r="G45" i="16"/>
  <c r="I45" i="16"/>
  <c r="K45" i="16"/>
  <c r="M45" i="16"/>
  <c r="Q45" i="16"/>
  <c r="X45" i="16"/>
  <c r="Z45" i="16"/>
  <c r="AC45" i="16"/>
  <c r="AD45" i="16"/>
  <c r="AE45" i="16"/>
  <c r="AF45" i="16"/>
  <c r="AG45" i="16"/>
  <c r="AH45" i="16"/>
  <c r="AI45" i="16"/>
  <c r="AJ45" i="16"/>
  <c r="AK45" i="16"/>
  <c r="I10" i="2"/>
  <c r="O10" i="2"/>
  <c r="R10" i="2"/>
  <c r="T10" i="2"/>
  <c r="V10" i="2"/>
  <c r="X10" i="2"/>
  <c r="Y10" i="2"/>
  <c r="Z10" i="2"/>
  <c r="AA10" i="2"/>
  <c r="AE10" i="2"/>
  <c r="I11" i="2"/>
  <c r="O11" i="2"/>
  <c r="R11" i="2"/>
  <c r="T11" i="2"/>
  <c r="V11" i="2"/>
  <c r="X11" i="2"/>
  <c r="Y11" i="2"/>
  <c r="Z11" i="2"/>
  <c r="AA11" i="2"/>
  <c r="AE11" i="2"/>
  <c r="I12" i="2"/>
  <c r="O12" i="2"/>
  <c r="R12" i="2"/>
  <c r="T12" i="2"/>
  <c r="V12" i="2"/>
  <c r="X12" i="2"/>
  <c r="Y12" i="2"/>
  <c r="Z12" i="2"/>
  <c r="AA12" i="2"/>
  <c r="AE12" i="2"/>
  <c r="I13" i="2"/>
  <c r="O13" i="2"/>
  <c r="R13" i="2"/>
  <c r="T13" i="2"/>
  <c r="V13" i="2"/>
  <c r="X13" i="2"/>
  <c r="Y13" i="2"/>
  <c r="Z13" i="2"/>
  <c r="AA13" i="2"/>
  <c r="AE13" i="2"/>
  <c r="I14" i="2"/>
  <c r="O14" i="2"/>
  <c r="R14" i="2"/>
  <c r="T14" i="2"/>
  <c r="V14" i="2"/>
  <c r="X14" i="2"/>
  <c r="Y14" i="2"/>
  <c r="Z14" i="2"/>
  <c r="AA14" i="2"/>
  <c r="AE14" i="2"/>
  <c r="I15" i="2"/>
  <c r="O15" i="2"/>
  <c r="R15" i="2"/>
  <c r="T15" i="2"/>
  <c r="V15" i="2"/>
  <c r="X15" i="2"/>
  <c r="Y15" i="2"/>
  <c r="Z15" i="2"/>
  <c r="AA15" i="2"/>
  <c r="AE15" i="2"/>
  <c r="I16" i="2"/>
  <c r="O16" i="2"/>
  <c r="R16" i="2"/>
  <c r="T16" i="2"/>
  <c r="V16" i="2"/>
  <c r="X16" i="2"/>
  <c r="Y16" i="2"/>
  <c r="Z16" i="2"/>
  <c r="AA16" i="2"/>
  <c r="AE16" i="2"/>
  <c r="I17" i="2"/>
  <c r="O17" i="2"/>
  <c r="R17" i="2"/>
  <c r="T17" i="2"/>
  <c r="V17" i="2"/>
  <c r="X17" i="2"/>
  <c r="Y17" i="2"/>
  <c r="Z17" i="2"/>
  <c r="AA17" i="2"/>
  <c r="AE17" i="2"/>
  <c r="I18" i="2"/>
  <c r="O18" i="2"/>
  <c r="R18" i="2"/>
  <c r="T18" i="2"/>
  <c r="V18" i="2"/>
  <c r="X18" i="2"/>
  <c r="Y18" i="2"/>
  <c r="Z18" i="2"/>
  <c r="AA18" i="2"/>
  <c r="AE18" i="2"/>
  <c r="I19" i="2"/>
  <c r="O19" i="2"/>
  <c r="R19" i="2"/>
  <c r="T19" i="2"/>
  <c r="V19" i="2"/>
  <c r="X19" i="2"/>
  <c r="Y19" i="2"/>
  <c r="Z19" i="2"/>
  <c r="AA19" i="2"/>
  <c r="AE19" i="2"/>
  <c r="I20" i="2"/>
  <c r="O20" i="2"/>
  <c r="R20" i="2"/>
  <c r="T20" i="2"/>
  <c r="V20" i="2"/>
  <c r="X20" i="2"/>
  <c r="Y20" i="2"/>
  <c r="Z20" i="2"/>
  <c r="AA20" i="2"/>
  <c r="AE20" i="2"/>
  <c r="I21" i="2"/>
  <c r="O21" i="2"/>
  <c r="R21" i="2"/>
  <c r="T21" i="2"/>
  <c r="V21" i="2"/>
  <c r="X21" i="2"/>
  <c r="Y21" i="2"/>
  <c r="Z21" i="2"/>
  <c r="AA21" i="2"/>
  <c r="AE21" i="2"/>
  <c r="I22" i="2"/>
  <c r="O22" i="2"/>
  <c r="R22" i="2"/>
  <c r="T22" i="2"/>
  <c r="V22" i="2"/>
  <c r="X22" i="2"/>
  <c r="Y22" i="2"/>
  <c r="Z22" i="2"/>
  <c r="AA22" i="2"/>
  <c r="AE22" i="2"/>
  <c r="I23" i="2"/>
  <c r="O23" i="2"/>
  <c r="R23" i="2"/>
  <c r="T23" i="2"/>
  <c r="V23" i="2"/>
  <c r="X23" i="2"/>
  <c r="Y23" i="2"/>
  <c r="Z23" i="2"/>
  <c r="AA23" i="2"/>
  <c r="AE23" i="2"/>
  <c r="I24" i="2"/>
  <c r="O24" i="2"/>
  <c r="R24" i="2"/>
  <c r="T24" i="2"/>
  <c r="V24" i="2"/>
  <c r="X24" i="2"/>
  <c r="Y24" i="2"/>
  <c r="Z24" i="2"/>
  <c r="AA24" i="2"/>
  <c r="AE24" i="2"/>
  <c r="I25" i="2"/>
  <c r="O25" i="2"/>
  <c r="R25" i="2"/>
  <c r="T25" i="2"/>
  <c r="V25" i="2"/>
  <c r="X25" i="2"/>
  <c r="Y25" i="2"/>
  <c r="Z25" i="2"/>
  <c r="AA25" i="2"/>
  <c r="AE25" i="2"/>
  <c r="I26" i="2"/>
  <c r="O26" i="2"/>
  <c r="R26" i="2"/>
  <c r="T26" i="2"/>
  <c r="V26" i="2"/>
  <c r="X26" i="2"/>
  <c r="Y26" i="2"/>
  <c r="Z26" i="2"/>
  <c r="AA26" i="2"/>
  <c r="AE26" i="2"/>
  <c r="I27" i="2"/>
  <c r="O27" i="2"/>
  <c r="R27" i="2"/>
  <c r="T27" i="2"/>
  <c r="V27" i="2"/>
  <c r="X27" i="2"/>
  <c r="Y27" i="2"/>
  <c r="Z27" i="2"/>
  <c r="AA27" i="2"/>
  <c r="AE27" i="2"/>
  <c r="I28" i="2"/>
  <c r="O28" i="2"/>
  <c r="R28" i="2"/>
  <c r="T28" i="2"/>
  <c r="V28" i="2"/>
  <c r="X28" i="2"/>
  <c r="Y28" i="2"/>
  <c r="Z28" i="2"/>
  <c r="AA28" i="2"/>
  <c r="AE28" i="2"/>
  <c r="I29" i="2"/>
  <c r="O29" i="2"/>
  <c r="R29" i="2"/>
  <c r="T29" i="2"/>
  <c r="V29" i="2"/>
  <c r="X29" i="2"/>
  <c r="Y29" i="2"/>
  <c r="Z29" i="2"/>
  <c r="AA29" i="2"/>
  <c r="AE29" i="2"/>
  <c r="I30" i="2"/>
  <c r="O30" i="2"/>
  <c r="R30" i="2"/>
  <c r="T30" i="2"/>
  <c r="V30" i="2"/>
  <c r="X30" i="2"/>
  <c r="Y30" i="2"/>
  <c r="Z30" i="2"/>
  <c r="AA30" i="2"/>
  <c r="AE30" i="2"/>
  <c r="I31" i="2"/>
  <c r="O31" i="2"/>
  <c r="R31" i="2"/>
  <c r="T31" i="2"/>
  <c r="V31" i="2"/>
  <c r="X31" i="2"/>
  <c r="Y31" i="2"/>
  <c r="Z31" i="2"/>
  <c r="AA31" i="2"/>
  <c r="AE31" i="2"/>
  <c r="I32" i="2"/>
  <c r="O32" i="2"/>
  <c r="R32" i="2"/>
  <c r="T32" i="2"/>
  <c r="V32" i="2"/>
  <c r="X32" i="2"/>
  <c r="Y32" i="2"/>
  <c r="Z32" i="2"/>
  <c r="AA32" i="2"/>
  <c r="AE32" i="2"/>
  <c r="I33" i="2"/>
  <c r="O33" i="2"/>
  <c r="R33" i="2"/>
  <c r="T33" i="2"/>
  <c r="V33" i="2"/>
  <c r="X33" i="2"/>
  <c r="Y33" i="2"/>
  <c r="Z33" i="2"/>
  <c r="AA33" i="2"/>
  <c r="AE33" i="2"/>
  <c r="I34" i="2"/>
  <c r="O34" i="2"/>
  <c r="R34" i="2"/>
  <c r="T34" i="2"/>
  <c r="V34" i="2"/>
  <c r="X34" i="2"/>
  <c r="Y34" i="2"/>
  <c r="Z34" i="2"/>
  <c r="AA34" i="2"/>
  <c r="AE34" i="2"/>
  <c r="I35" i="2"/>
  <c r="O35" i="2"/>
  <c r="R35" i="2"/>
  <c r="T35" i="2"/>
  <c r="V35" i="2"/>
  <c r="X35" i="2"/>
  <c r="Y35" i="2"/>
  <c r="Z35" i="2"/>
  <c r="AA35" i="2"/>
  <c r="AE35" i="2"/>
  <c r="I36" i="2"/>
  <c r="O36" i="2"/>
  <c r="R36" i="2"/>
  <c r="T36" i="2"/>
  <c r="V36" i="2"/>
  <c r="X36" i="2"/>
  <c r="Y36" i="2"/>
  <c r="Z36" i="2"/>
  <c r="AA36" i="2"/>
  <c r="AE36" i="2"/>
  <c r="I9" i="2"/>
  <c r="O9" i="2"/>
  <c r="R9" i="2"/>
  <c r="T9" i="2"/>
  <c r="V9" i="2"/>
  <c r="X9" i="2"/>
  <c r="Y9" i="2"/>
  <c r="Z9" i="2"/>
  <c r="AA9" i="2"/>
  <c r="AE9" i="2"/>
  <c r="B9" i="2"/>
  <c r="B10" i="2"/>
  <c r="B11" i="2"/>
  <c r="B12" i="2"/>
  <c r="B13" i="2"/>
  <c r="B14" i="2"/>
  <c r="B15" i="2"/>
  <c r="B16" i="2"/>
  <c r="B17" i="2"/>
  <c r="B18" i="2"/>
  <c r="B19" i="2"/>
  <c r="AC19" i="2" s="1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AC35" i="2" s="1"/>
  <c r="B36" i="2"/>
  <c r="C38" i="2" s="1"/>
  <c r="K271" i="60"/>
  <c r="M271" i="60" s="1"/>
  <c r="K272" i="60"/>
  <c r="M272" i="60" s="1"/>
  <c r="K273" i="60"/>
  <c r="N273" i="60" s="1"/>
  <c r="K274" i="60"/>
  <c r="M274" i="60" s="1"/>
  <c r="K275" i="60"/>
  <c r="N275" i="60" s="1"/>
  <c r="K276" i="60"/>
  <c r="M276" i="60" s="1"/>
  <c r="K277" i="60"/>
  <c r="M277" i="60" s="1"/>
  <c r="K278" i="60"/>
  <c r="N278" i="60" s="1"/>
  <c r="K279" i="60"/>
  <c r="M279" i="60" s="1"/>
  <c r="K280" i="60"/>
  <c r="M280" i="60" s="1"/>
  <c r="K281" i="60"/>
  <c r="N281" i="60" s="1"/>
  <c r="K270" i="60"/>
  <c r="N270" i="60" s="1"/>
  <c r="K256" i="60"/>
  <c r="M256" i="60" s="1"/>
  <c r="K257" i="60"/>
  <c r="N257" i="60" s="1"/>
  <c r="K258" i="60"/>
  <c r="M258" i="60" s="1"/>
  <c r="K259" i="60"/>
  <c r="N259" i="60" s="1"/>
  <c r="K260" i="60"/>
  <c r="M260" i="60" s="1"/>
  <c r="K261" i="60"/>
  <c r="N261" i="60" s="1"/>
  <c r="K262" i="60"/>
  <c r="M262" i="60" s="1"/>
  <c r="K263" i="60"/>
  <c r="M263" i="60" s="1"/>
  <c r="K264" i="60"/>
  <c r="M264" i="60" s="1"/>
  <c r="K265" i="60"/>
  <c r="N265" i="60" s="1"/>
  <c r="K266" i="60"/>
  <c r="M266" i="60" s="1"/>
  <c r="K255" i="60"/>
  <c r="N255" i="60" s="1"/>
  <c r="K241" i="60"/>
  <c r="M241" i="60" s="1"/>
  <c r="K242" i="60"/>
  <c r="M242" i="60" s="1"/>
  <c r="K243" i="60"/>
  <c r="N243" i="60" s="1"/>
  <c r="K244" i="60"/>
  <c r="N244" i="60" s="1"/>
  <c r="K245" i="60"/>
  <c r="M245" i="60" s="1"/>
  <c r="K246" i="60"/>
  <c r="N246" i="60" s="1"/>
  <c r="K247" i="60"/>
  <c r="M247" i="60" s="1"/>
  <c r="K248" i="60"/>
  <c r="N248" i="60" s="1"/>
  <c r="K249" i="60"/>
  <c r="M249" i="60" s="1"/>
  <c r="K250" i="60"/>
  <c r="M250" i="60" s="1"/>
  <c r="K251" i="60"/>
  <c r="N251" i="60" s="1"/>
  <c r="K240" i="60"/>
  <c r="N240" i="60" s="1"/>
  <c r="AG10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G107" i="48"/>
  <c r="AG108" i="48"/>
  <c r="AG109" i="48"/>
  <c r="AG110" i="48"/>
  <c r="AG111" i="48"/>
  <c r="AG112" i="48"/>
  <c r="AG113" i="48"/>
  <c r="AG114" i="48"/>
  <c r="AG115" i="48"/>
  <c r="AG116" i="48"/>
  <c r="AG117" i="48"/>
  <c r="AG118" i="48"/>
  <c r="AG119" i="48"/>
  <c r="AG120" i="48"/>
  <c r="AG121" i="48"/>
  <c r="AG122" i="48"/>
  <c r="AG123" i="48"/>
  <c r="AG124" i="48"/>
  <c r="AG125" i="48"/>
  <c r="AG126" i="48"/>
  <c r="AG127" i="48"/>
  <c r="AG128" i="48"/>
  <c r="AG129" i="48"/>
  <c r="AG130" i="48"/>
  <c r="AG131" i="48"/>
  <c r="AG132" i="48"/>
  <c r="AG133" i="48"/>
  <c r="AG134" i="48"/>
  <c r="AG135" i="48"/>
  <c r="AG136" i="48"/>
  <c r="AG137" i="48"/>
  <c r="AG138" i="48"/>
  <c r="AG139" i="48"/>
  <c r="AG140" i="48"/>
  <c r="AG141" i="48"/>
  <c r="AG142" i="48"/>
  <c r="AG143" i="48"/>
  <c r="AG144" i="48"/>
  <c r="AG145" i="48"/>
  <c r="AG146" i="48"/>
  <c r="AG147" i="48"/>
  <c r="AG148" i="48"/>
  <c r="AG149" i="48"/>
  <c r="AG150" i="48"/>
  <c r="AG9" i="48"/>
  <c r="AF10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5" i="48"/>
  <c r="AF46" i="48"/>
  <c r="AF47" i="48"/>
  <c r="AF48" i="48"/>
  <c r="AF49" i="48"/>
  <c r="AF50" i="48"/>
  <c r="AF51" i="48"/>
  <c r="AF52" i="48"/>
  <c r="AF53" i="48"/>
  <c r="AF54" i="48"/>
  <c r="AF55" i="48"/>
  <c r="AF56" i="48"/>
  <c r="AF57" i="48"/>
  <c r="AF58" i="48"/>
  <c r="AF59" i="48"/>
  <c r="AF61" i="48"/>
  <c r="AF62" i="48"/>
  <c r="AF63" i="48"/>
  <c r="AF64" i="48"/>
  <c r="AF65" i="48"/>
  <c r="AF66" i="48"/>
  <c r="AF67" i="48"/>
  <c r="AF68" i="48"/>
  <c r="AF69" i="48"/>
  <c r="AF70" i="48"/>
  <c r="AF71" i="48"/>
  <c r="AF72" i="48"/>
  <c r="AF73" i="48"/>
  <c r="AF74" i="48"/>
  <c r="AF75" i="48"/>
  <c r="AF76" i="48"/>
  <c r="AF77" i="48"/>
  <c r="AF78" i="48"/>
  <c r="AF79" i="48"/>
  <c r="AF80" i="48"/>
  <c r="AF81" i="48"/>
  <c r="AF82" i="48"/>
  <c r="AF83" i="48"/>
  <c r="AF84" i="48"/>
  <c r="AF85" i="48"/>
  <c r="AF86" i="48"/>
  <c r="AF87" i="48"/>
  <c r="AF88" i="48"/>
  <c r="AF89" i="48"/>
  <c r="AF90" i="48"/>
  <c r="AF91" i="48"/>
  <c r="AF92" i="48"/>
  <c r="AF93" i="48"/>
  <c r="AF94" i="48"/>
  <c r="AF95" i="48"/>
  <c r="AF96" i="48"/>
  <c r="AF97" i="48"/>
  <c r="AF98" i="48"/>
  <c r="AF99" i="48"/>
  <c r="AF100" i="48"/>
  <c r="AF101" i="48"/>
  <c r="AF102" i="48"/>
  <c r="AF103" i="48"/>
  <c r="AF104" i="48"/>
  <c r="AF105" i="48"/>
  <c r="AF106" i="48"/>
  <c r="AF107" i="48"/>
  <c r="AF108" i="48"/>
  <c r="AF109" i="48"/>
  <c r="AF110" i="48"/>
  <c r="AF111" i="48"/>
  <c r="AF112" i="48"/>
  <c r="AF113" i="48"/>
  <c r="AF114" i="48"/>
  <c r="AF115" i="48"/>
  <c r="AF116" i="48"/>
  <c r="AF117" i="48"/>
  <c r="AF118" i="48"/>
  <c r="AF119" i="48"/>
  <c r="AF120" i="48"/>
  <c r="AF121" i="48"/>
  <c r="AF122" i="48"/>
  <c r="AF123" i="48"/>
  <c r="AF124" i="48"/>
  <c r="AF125" i="48"/>
  <c r="AF126" i="48"/>
  <c r="AF127" i="48"/>
  <c r="AF128" i="48"/>
  <c r="AF129" i="48"/>
  <c r="AF130" i="48"/>
  <c r="AF131" i="48"/>
  <c r="AF132" i="48"/>
  <c r="AF133" i="48"/>
  <c r="AF134" i="48"/>
  <c r="AF135" i="48"/>
  <c r="AF136" i="48"/>
  <c r="AF137" i="48"/>
  <c r="AF138" i="48"/>
  <c r="AF139" i="48"/>
  <c r="AF140" i="48"/>
  <c r="AF141" i="48"/>
  <c r="AF142" i="48"/>
  <c r="AF143" i="48"/>
  <c r="AF144" i="48"/>
  <c r="AF145" i="48"/>
  <c r="AF146" i="48"/>
  <c r="AF147" i="48"/>
  <c r="AF148" i="48"/>
  <c r="AF149" i="48"/>
  <c r="AF150" i="48"/>
  <c r="AF9" i="48"/>
  <c r="L12" i="6"/>
  <c r="L13" i="6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2" i="84"/>
  <c r="L31" i="84"/>
  <c r="L29" i="84"/>
  <c r="L28" i="84"/>
  <c r="L26" i="84"/>
  <c r="L25" i="84"/>
  <c r="L23" i="84"/>
  <c r="L22" i="84"/>
  <c r="L20" i="84"/>
  <c r="L19" i="84"/>
  <c r="L17" i="84"/>
  <c r="L16" i="84"/>
  <c r="L14" i="84"/>
  <c r="L13" i="84"/>
  <c r="L10" i="84"/>
  <c r="L9" i="84"/>
  <c r="J73" i="84"/>
  <c r="J72" i="84"/>
  <c r="J71" i="84"/>
  <c r="J70" i="84"/>
  <c r="J69" i="84"/>
  <c r="J68" i="84"/>
  <c r="J67" i="84"/>
  <c r="J66" i="84"/>
  <c r="J65" i="84"/>
  <c r="J64" i="84"/>
  <c r="J63" i="84"/>
  <c r="J62" i="84"/>
  <c r="J61" i="84"/>
  <c r="J60" i="84"/>
  <c r="J59" i="84"/>
  <c r="J58" i="84"/>
  <c r="J57" i="84"/>
  <c r="J56" i="84"/>
  <c r="J55" i="84"/>
  <c r="J54" i="84"/>
  <c r="J53" i="84"/>
  <c r="J52" i="84"/>
  <c r="J51" i="84"/>
  <c r="J50" i="84"/>
  <c r="J49" i="84"/>
  <c r="J48" i="84"/>
  <c r="J47" i="84"/>
  <c r="J46" i="84"/>
  <c r="J45" i="84"/>
  <c r="J44" i="84"/>
  <c r="J43" i="84"/>
  <c r="J42" i="84"/>
  <c r="J41" i="84"/>
  <c r="J40" i="84"/>
  <c r="J39" i="84"/>
  <c r="J38" i="84"/>
  <c r="J37" i="84"/>
  <c r="J36" i="84"/>
  <c r="J35" i="84"/>
  <c r="J34" i="84"/>
  <c r="J32" i="84"/>
  <c r="J31" i="84"/>
  <c r="J29" i="84"/>
  <c r="J28" i="84"/>
  <c r="J26" i="84"/>
  <c r="J25" i="84"/>
  <c r="J23" i="84"/>
  <c r="J22" i="84"/>
  <c r="J20" i="84"/>
  <c r="J19" i="84"/>
  <c r="J17" i="84"/>
  <c r="J16" i="84"/>
  <c r="J14" i="84"/>
  <c r="J13" i="84"/>
  <c r="J10" i="84"/>
  <c r="J9" i="84"/>
  <c r="V45" i="16" l="1"/>
  <c r="T45" i="16"/>
  <c r="T44" i="16"/>
  <c r="V44" i="16"/>
  <c r="P28" i="2"/>
  <c r="AB34" i="2"/>
  <c r="V74" i="16"/>
  <c r="S31" i="2"/>
  <c r="AC22" i="2"/>
  <c r="AC14" i="2"/>
  <c r="C42" i="2"/>
  <c r="AC26" i="2"/>
  <c r="AF10" i="2"/>
  <c r="V75" i="16"/>
  <c r="AD27" i="2"/>
  <c r="AB15" i="2"/>
  <c r="C40" i="2"/>
  <c r="J73" i="16"/>
  <c r="AC31" i="2"/>
  <c r="AM74" i="16"/>
  <c r="S15" i="2"/>
  <c r="AB12" i="2"/>
  <c r="C41" i="2"/>
  <c r="AD35" i="2"/>
  <c r="AD31" i="2"/>
  <c r="F45" i="16"/>
  <c r="Y73" i="16"/>
  <c r="P36" i="2"/>
  <c r="AB25" i="2"/>
  <c r="J25" i="2"/>
  <c r="AB22" i="2"/>
  <c r="R74" i="16"/>
  <c r="AM72" i="16"/>
  <c r="R75" i="16"/>
  <c r="Y45" i="16"/>
  <c r="AM44" i="16"/>
  <c r="H74" i="16"/>
  <c r="P33" i="2"/>
  <c r="AD21" i="2"/>
  <c r="AD36" i="2"/>
  <c r="AF34" i="2"/>
  <c r="AD13" i="2"/>
  <c r="E32" i="2"/>
  <c r="E24" i="2"/>
  <c r="E16" i="2"/>
  <c r="S34" i="2"/>
  <c r="P20" i="2"/>
  <c r="AC27" i="2"/>
  <c r="AC11" i="2"/>
  <c r="AB30" i="2"/>
  <c r="J30" i="2"/>
  <c r="AB23" i="2"/>
  <c r="AB36" i="2"/>
  <c r="S35" i="2"/>
  <c r="P32" i="2"/>
  <c r="J22" i="2"/>
  <c r="AB18" i="2"/>
  <c r="AB14" i="2"/>
  <c r="C23" i="2"/>
  <c r="P35" i="2"/>
  <c r="AB32" i="2"/>
  <c r="AB28" i="2"/>
  <c r="AF25" i="2"/>
  <c r="C30" i="2"/>
  <c r="S27" i="2"/>
  <c r="AB17" i="2"/>
  <c r="J17" i="2"/>
  <c r="C29" i="2"/>
  <c r="C21" i="2"/>
  <c r="C13" i="2"/>
  <c r="S23" i="2"/>
  <c r="P12" i="2"/>
  <c r="C15" i="2"/>
  <c r="C32" i="2"/>
  <c r="E14" i="2"/>
  <c r="AB35" i="2"/>
  <c r="AB33" i="2"/>
  <c r="AF33" i="2"/>
  <c r="S32" i="2"/>
  <c r="S30" i="2"/>
  <c r="P27" i="2"/>
  <c r="AD24" i="2"/>
  <c r="P17" i="2"/>
  <c r="P11" i="2"/>
  <c r="J75" i="16"/>
  <c r="C36" i="2"/>
  <c r="C28" i="2"/>
  <c r="AF20" i="2"/>
  <c r="AF12" i="2"/>
  <c r="C31" i="2"/>
  <c r="AB27" i="2"/>
  <c r="J21" i="2"/>
  <c r="S20" i="2"/>
  <c r="AB11" i="2"/>
  <c r="AA74" i="16"/>
  <c r="E30" i="2"/>
  <c r="S36" i="2"/>
  <c r="AC23" i="2"/>
  <c r="P23" i="2"/>
  <c r="J14" i="2"/>
  <c r="Y74" i="16"/>
  <c r="AF18" i="2"/>
  <c r="C24" i="2"/>
  <c r="AD32" i="2"/>
  <c r="AB26" i="2"/>
  <c r="AF23" i="2"/>
  <c r="AB20" i="2"/>
  <c r="AB10" i="2"/>
  <c r="AL75" i="16"/>
  <c r="H75" i="16"/>
  <c r="C33" i="2"/>
  <c r="C25" i="2"/>
  <c r="AF17" i="2"/>
  <c r="AF9" i="2"/>
  <c r="J29" i="2"/>
  <c r="P25" i="2"/>
  <c r="P19" i="2"/>
  <c r="AD16" i="2"/>
  <c r="Y75" i="16"/>
  <c r="F75" i="16"/>
  <c r="E22" i="2"/>
  <c r="AB19" i="2"/>
  <c r="S12" i="2"/>
  <c r="E23" i="2"/>
  <c r="AF15" i="2"/>
  <c r="C16" i="2"/>
  <c r="AC15" i="2"/>
  <c r="AD15" i="2"/>
  <c r="C35" i="2"/>
  <c r="E31" i="2"/>
  <c r="E27" i="2"/>
  <c r="E19" i="2"/>
  <c r="E15" i="2"/>
  <c r="E11" i="2"/>
  <c r="AC9" i="2"/>
  <c r="AF35" i="2"/>
  <c r="J33" i="2"/>
  <c r="AF31" i="2"/>
  <c r="AC30" i="2"/>
  <c r="AF28" i="2"/>
  <c r="S28" i="2"/>
  <c r="AD23" i="2"/>
  <c r="J74" i="16"/>
  <c r="C27" i="2"/>
  <c r="AC34" i="2"/>
  <c r="E34" i="2"/>
  <c r="E26" i="2"/>
  <c r="E18" i="2"/>
  <c r="E10" i="2"/>
  <c r="AF26" i="2"/>
  <c r="S24" i="2"/>
  <c r="AF21" i="2"/>
  <c r="AD20" i="2"/>
  <c r="AF13" i="2"/>
  <c r="AD12" i="2"/>
  <c r="C34" i="2"/>
  <c r="C26" i="2"/>
  <c r="C22" i="2"/>
  <c r="C18" i="2"/>
  <c r="C14" i="2"/>
  <c r="C10" i="2"/>
  <c r="AF32" i="2"/>
  <c r="AD28" i="2"/>
  <c r="P24" i="2"/>
  <c r="AF19" i="2"/>
  <c r="AC18" i="2"/>
  <c r="S18" i="2"/>
  <c r="AF16" i="2"/>
  <c r="S16" i="2"/>
  <c r="AF11" i="2"/>
  <c r="AC10" i="2"/>
  <c r="S10" i="2"/>
  <c r="E36" i="2"/>
  <c r="E33" i="2"/>
  <c r="E29" i="2"/>
  <c r="E25" i="2"/>
  <c r="E21" i="2"/>
  <c r="E17" i="2"/>
  <c r="E13" i="2"/>
  <c r="J34" i="2"/>
  <c r="AB31" i="2"/>
  <c r="P31" i="2"/>
  <c r="AF29" i="2"/>
  <c r="AF27" i="2"/>
  <c r="S26" i="2"/>
  <c r="AB24" i="2"/>
  <c r="AF22" i="2"/>
  <c r="P21" i="2"/>
  <c r="P16" i="2"/>
  <c r="AF14" i="2"/>
  <c r="P13" i="2"/>
  <c r="P10" i="2"/>
  <c r="F74" i="16"/>
  <c r="C17" i="2"/>
  <c r="P29" i="2"/>
  <c r="AB21" i="2"/>
  <c r="AD19" i="2"/>
  <c r="S19" i="2"/>
  <c r="J18" i="2"/>
  <c r="AB16" i="2"/>
  <c r="AB13" i="2"/>
  <c r="J13" i="2"/>
  <c r="AD11" i="2"/>
  <c r="S11" i="2"/>
  <c r="J10" i="2"/>
  <c r="AL44" i="16"/>
  <c r="V72" i="16"/>
  <c r="C19" i="2"/>
  <c r="E28" i="2"/>
  <c r="E20" i="2"/>
  <c r="E12" i="2"/>
  <c r="J36" i="2"/>
  <c r="J32" i="2"/>
  <c r="AF30" i="2"/>
  <c r="AB29" i="2"/>
  <c r="J26" i="2"/>
  <c r="S22" i="2"/>
  <c r="S14" i="2"/>
  <c r="H45" i="16"/>
  <c r="F73" i="16"/>
  <c r="C11" i="2"/>
  <c r="E35" i="2"/>
  <c r="C20" i="2"/>
  <c r="C12" i="2"/>
  <c r="AA75" i="16"/>
  <c r="AL74" i="16"/>
  <c r="AM75" i="16"/>
  <c r="AA45" i="16"/>
  <c r="AL73" i="16"/>
  <c r="H73" i="16"/>
  <c r="T73" i="16"/>
  <c r="R73" i="16"/>
  <c r="AL72" i="16"/>
  <c r="AA73" i="16"/>
  <c r="AM73" i="16"/>
  <c r="AL45" i="16"/>
  <c r="J45" i="16"/>
  <c r="AM45" i="16"/>
  <c r="R45" i="16"/>
  <c r="AD34" i="2"/>
  <c r="AD30" i="2"/>
  <c r="AD26" i="2"/>
  <c r="AD22" i="2"/>
  <c r="AD18" i="2"/>
  <c r="AD14" i="2"/>
  <c r="AD10" i="2"/>
  <c r="J28" i="2"/>
  <c r="J24" i="2"/>
  <c r="J20" i="2"/>
  <c r="J16" i="2"/>
  <c r="P15" i="2"/>
  <c r="J12" i="2"/>
  <c r="AD29" i="2"/>
  <c r="AD17" i="2"/>
  <c r="AD33" i="2"/>
  <c r="J35" i="2"/>
  <c r="P34" i="2"/>
  <c r="AC33" i="2"/>
  <c r="S33" i="2"/>
  <c r="J31" i="2"/>
  <c r="P30" i="2"/>
  <c r="AC29" i="2"/>
  <c r="S29" i="2"/>
  <c r="J27" i="2"/>
  <c r="P26" i="2"/>
  <c r="AC25" i="2"/>
  <c r="S25" i="2"/>
  <c r="J23" i="2"/>
  <c r="P22" i="2"/>
  <c r="AC21" i="2"/>
  <c r="S21" i="2"/>
  <c r="J19" i="2"/>
  <c r="P18" i="2"/>
  <c r="AC17" i="2"/>
  <c r="S17" i="2"/>
  <c r="J15" i="2"/>
  <c r="P14" i="2"/>
  <c r="AC13" i="2"/>
  <c r="S13" i="2"/>
  <c r="J11" i="2"/>
  <c r="AF36" i="2"/>
  <c r="AD25" i="2"/>
  <c r="AF24" i="2"/>
  <c r="AC36" i="2"/>
  <c r="AC32" i="2"/>
  <c r="AC28" i="2"/>
  <c r="AC24" i="2"/>
  <c r="AC20" i="2"/>
  <c r="AC16" i="2"/>
  <c r="AC12" i="2"/>
  <c r="AD9" i="2"/>
  <c r="M270" i="60"/>
  <c r="M261" i="60"/>
  <c r="N266" i="60"/>
  <c r="N245" i="60"/>
  <c r="N263" i="60"/>
  <c r="N258" i="60"/>
  <c r="M265" i="60"/>
  <c r="N277" i="60"/>
  <c r="N264" i="60"/>
  <c r="M240" i="60"/>
  <c r="M257" i="60"/>
  <c r="M278" i="60"/>
  <c r="N250" i="60"/>
  <c r="M246" i="60"/>
  <c r="N242" i="60"/>
  <c r="M275" i="60"/>
  <c r="N249" i="60"/>
  <c r="N274" i="60"/>
  <c r="M248" i="60"/>
  <c r="M255" i="60"/>
  <c r="N280" i="60"/>
  <c r="N276" i="60"/>
  <c r="M244" i="60"/>
  <c r="N256" i="60"/>
  <c r="N272" i="60"/>
  <c r="M259" i="60"/>
  <c r="M281" i="60"/>
  <c r="M273" i="60"/>
  <c r="N279" i="60"/>
  <c r="N271" i="60"/>
  <c r="N260" i="60"/>
  <c r="N262" i="60"/>
  <c r="M251" i="60"/>
  <c r="M243" i="60"/>
  <c r="N247" i="60"/>
  <c r="N241" i="60"/>
  <c r="K165" i="60"/>
  <c r="M165" i="60" s="1"/>
  <c r="K166" i="60"/>
  <c r="M166" i="60" s="1"/>
  <c r="K167" i="60"/>
  <c r="N167" i="60" s="1"/>
  <c r="K168" i="60"/>
  <c r="N168" i="60" s="1"/>
  <c r="K169" i="60"/>
  <c r="N169" i="60" s="1"/>
  <c r="K170" i="60"/>
  <c r="M170" i="60" s="1"/>
  <c r="K171" i="60"/>
  <c r="M171" i="60" s="1"/>
  <c r="K172" i="60"/>
  <c r="M172" i="60" s="1"/>
  <c r="K173" i="60"/>
  <c r="M173" i="60" s="1"/>
  <c r="K174" i="60"/>
  <c r="M174" i="60" s="1"/>
  <c r="K175" i="60"/>
  <c r="M175" i="60" s="1"/>
  <c r="K164" i="60"/>
  <c r="M164" i="60" s="1"/>
  <c r="AG35" i="2" l="1"/>
  <c r="AG11" i="2"/>
  <c r="AG10" i="2"/>
  <c r="AG26" i="2"/>
  <c r="AG23" i="2"/>
  <c r="AG15" i="2"/>
  <c r="AG18" i="2"/>
  <c r="AG36" i="2"/>
  <c r="AG22" i="2"/>
  <c r="AG34" i="2"/>
  <c r="AG29" i="2"/>
  <c r="AG20" i="2"/>
  <c r="AG30" i="2"/>
  <c r="AG12" i="2"/>
  <c r="AG13" i="2"/>
  <c r="AG31" i="2"/>
  <c r="AG27" i="2"/>
  <c r="AG16" i="2"/>
  <c r="AG21" i="2"/>
  <c r="AG14" i="2"/>
  <c r="AG19" i="2"/>
  <c r="AG17" i="2"/>
  <c r="AG32" i="2"/>
  <c r="AG28" i="2"/>
  <c r="AG33" i="2"/>
  <c r="AG24" i="2"/>
  <c r="AG25" i="2"/>
  <c r="M169" i="60"/>
  <c r="M168" i="60"/>
  <c r="N175" i="60"/>
  <c r="M167" i="60"/>
  <c r="N173" i="60"/>
  <c r="N166" i="60"/>
  <c r="N165" i="60"/>
  <c r="N174" i="60"/>
  <c r="N172" i="60"/>
  <c r="N164" i="60"/>
  <c r="N171" i="60"/>
  <c r="N170" i="60"/>
  <c r="AJ30" i="16" l="1"/>
  <c r="AK30" i="16"/>
  <c r="AJ31" i="16"/>
  <c r="AK31" i="16"/>
  <c r="AJ32" i="16"/>
  <c r="AK32" i="16"/>
  <c r="AJ33" i="16"/>
  <c r="AK33" i="16"/>
  <c r="AJ34" i="16"/>
  <c r="AK34" i="16"/>
  <c r="AJ35" i="16"/>
  <c r="AK35" i="16"/>
  <c r="AJ36" i="16"/>
  <c r="AK36" i="16"/>
  <c r="AJ37" i="16"/>
  <c r="AK37" i="16"/>
  <c r="AJ38" i="16"/>
  <c r="AK38" i="16"/>
  <c r="AJ39" i="16"/>
  <c r="AK39" i="16"/>
  <c r="AJ40" i="16"/>
  <c r="AK40" i="16"/>
  <c r="AJ41" i="16"/>
  <c r="AK41" i="16"/>
  <c r="AJ42" i="16"/>
  <c r="AK42" i="16"/>
  <c r="AJ43" i="16"/>
  <c r="AK43" i="16"/>
  <c r="AJ10" i="16"/>
  <c r="AK10" i="16"/>
  <c r="AJ47" i="16"/>
  <c r="AK47" i="16"/>
  <c r="AJ48" i="16"/>
  <c r="AK48" i="16"/>
  <c r="AJ49" i="16"/>
  <c r="AK49" i="16"/>
  <c r="AJ50" i="16"/>
  <c r="AK50" i="16"/>
  <c r="AJ51" i="16"/>
  <c r="AK51" i="16"/>
  <c r="AJ52" i="16"/>
  <c r="AK52" i="16"/>
  <c r="AJ53" i="16"/>
  <c r="AK53" i="16"/>
  <c r="AJ54" i="16"/>
  <c r="AK54" i="16"/>
  <c r="AJ55" i="16"/>
  <c r="AK55" i="16"/>
  <c r="AJ56" i="16"/>
  <c r="AK56" i="16"/>
  <c r="AJ57" i="16"/>
  <c r="AK57" i="16"/>
  <c r="AJ58" i="16"/>
  <c r="AK58" i="16"/>
  <c r="AJ59" i="16"/>
  <c r="AK59" i="16"/>
  <c r="AJ60" i="16"/>
  <c r="AK60" i="16"/>
  <c r="AJ61" i="16"/>
  <c r="AK61" i="16"/>
  <c r="AJ62" i="16"/>
  <c r="AK62" i="16"/>
  <c r="AJ63" i="16"/>
  <c r="AK63" i="16"/>
  <c r="AJ64" i="16"/>
  <c r="AK64" i="16"/>
  <c r="AJ65" i="16"/>
  <c r="AK65" i="16"/>
  <c r="AJ66" i="16"/>
  <c r="AK66" i="16"/>
  <c r="AJ67" i="16"/>
  <c r="AK67" i="16"/>
  <c r="AJ68" i="16"/>
  <c r="AK68" i="16"/>
  <c r="AJ69" i="16"/>
  <c r="AK69" i="16"/>
  <c r="AJ70" i="16"/>
  <c r="AK70" i="16"/>
  <c r="AJ71" i="16"/>
  <c r="AK71" i="16"/>
  <c r="AJ11" i="16"/>
  <c r="AK11" i="16"/>
  <c r="AI71" i="16"/>
  <c r="AI70" i="16"/>
  <c r="AI69" i="16"/>
  <c r="AI68" i="16"/>
  <c r="AI67" i="16"/>
  <c r="AI66" i="16"/>
  <c r="AI65" i="16"/>
  <c r="AI64" i="16"/>
  <c r="AI63" i="16"/>
  <c r="AI62" i="16"/>
  <c r="AI61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I48" i="16"/>
  <c r="AI47" i="16"/>
  <c r="AI10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5" i="16"/>
  <c r="AI24" i="16"/>
  <c r="AI23" i="16"/>
  <c r="AI22" i="16"/>
  <c r="AI21" i="16"/>
  <c r="AI20" i="16"/>
  <c r="AI19" i="16"/>
  <c r="AI18" i="16"/>
  <c r="AI17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10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3" i="16"/>
  <c r="AH22" i="16"/>
  <c r="AH21" i="16"/>
  <c r="AH20" i="16"/>
  <c r="AH19" i="16"/>
  <c r="AH18" i="16"/>
  <c r="AH17" i="16"/>
  <c r="A149" i="62" l="1"/>
  <c r="A150" i="62" s="1"/>
  <c r="A151" i="62" s="1"/>
  <c r="A152" i="62" s="1"/>
  <c r="A153" i="62" s="1"/>
  <c r="A154" i="62" s="1"/>
  <c r="A155" i="62" s="1"/>
  <c r="A156" i="62" s="1"/>
  <c r="A157" i="62" s="1"/>
  <c r="A158" i="62" s="1"/>
  <c r="A159" i="62" s="1"/>
  <c r="A160" i="62" s="1"/>
  <c r="A161" i="62" s="1"/>
  <c r="A162" i="62" s="1"/>
  <c r="A163" i="62" s="1"/>
  <c r="A164" i="62" s="1"/>
  <c r="A165" i="62" s="1"/>
  <c r="A166" i="62" s="1"/>
  <c r="A167" i="62" s="1"/>
  <c r="A168" i="62" s="1"/>
  <c r="A169" i="62" s="1"/>
  <c r="A170" i="62" s="1"/>
  <c r="A171" i="62" s="1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G144" i="50"/>
  <c r="I144" i="50"/>
  <c r="G145" i="50"/>
  <c r="I145" i="50"/>
  <c r="G146" i="50"/>
  <c r="I146" i="50"/>
  <c r="G147" i="50"/>
  <c r="I147" i="50"/>
  <c r="G148" i="50"/>
  <c r="I148" i="50"/>
  <c r="G149" i="50"/>
  <c r="I149" i="50"/>
  <c r="G150" i="50"/>
  <c r="I150" i="50"/>
  <c r="G151" i="50"/>
  <c r="I151" i="50"/>
  <c r="G152" i="50"/>
  <c r="I152" i="50"/>
  <c r="G153" i="50"/>
  <c r="I153" i="50"/>
  <c r="G154" i="50"/>
  <c r="I154" i="50"/>
  <c r="G155" i="50"/>
  <c r="I155" i="50"/>
  <c r="G156" i="50"/>
  <c r="I156" i="50"/>
  <c r="G157" i="50"/>
  <c r="I157" i="50"/>
  <c r="G158" i="50"/>
  <c r="I158" i="50"/>
  <c r="I143" i="50"/>
  <c r="G143" i="50"/>
  <c r="G46" i="50"/>
  <c r="I46" i="50"/>
  <c r="G47" i="50"/>
  <c r="I47" i="50"/>
  <c r="G48" i="50"/>
  <c r="I48" i="50"/>
  <c r="G49" i="50"/>
  <c r="I49" i="50"/>
  <c r="G50" i="50"/>
  <c r="I50" i="50"/>
  <c r="G51" i="50"/>
  <c r="I51" i="50"/>
  <c r="G52" i="50"/>
  <c r="I52" i="50"/>
  <c r="G53" i="50"/>
  <c r="I53" i="50"/>
  <c r="G54" i="50"/>
  <c r="I54" i="50"/>
  <c r="G55" i="50"/>
  <c r="I55" i="50"/>
  <c r="G56" i="50"/>
  <c r="I56" i="50"/>
  <c r="G57" i="50"/>
  <c r="I57" i="50"/>
  <c r="G58" i="50"/>
  <c r="I58" i="50"/>
  <c r="G59" i="50"/>
  <c r="I59" i="50"/>
  <c r="G60" i="50"/>
  <c r="I60" i="50"/>
  <c r="G61" i="50"/>
  <c r="I61" i="50"/>
  <c r="G62" i="50"/>
  <c r="I62" i="50"/>
  <c r="G63" i="50"/>
  <c r="I63" i="50"/>
  <c r="G64" i="50"/>
  <c r="I64" i="50"/>
  <c r="G65" i="50"/>
  <c r="I65" i="50"/>
  <c r="G66" i="50"/>
  <c r="I66" i="50"/>
  <c r="G67" i="50"/>
  <c r="I67" i="50"/>
  <c r="G68" i="50"/>
  <c r="I68" i="50"/>
  <c r="G69" i="50"/>
  <c r="I69" i="50"/>
  <c r="G70" i="50"/>
  <c r="I70" i="50"/>
  <c r="G71" i="50"/>
  <c r="I71" i="50"/>
  <c r="G72" i="50"/>
  <c r="I72" i="50"/>
  <c r="G73" i="50"/>
  <c r="I73" i="50"/>
  <c r="G74" i="50"/>
  <c r="I74" i="50"/>
  <c r="G75" i="50"/>
  <c r="I75" i="50"/>
  <c r="G76" i="50"/>
  <c r="I76" i="50"/>
  <c r="G77" i="50"/>
  <c r="I77" i="50"/>
  <c r="G78" i="50"/>
  <c r="I78" i="50"/>
  <c r="G79" i="50"/>
  <c r="I79" i="50"/>
  <c r="G80" i="50"/>
  <c r="I80" i="50"/>
  <c r="G81" i="50"/>
  <c r="I81" i="50"/>
  <c r="G82" i="50"/>
  <c r="I82" i="50"/>
  <c r="G83" i="50"/>
  <c r="I83" i="50"/>
  <c r="G84" i="50"/>
  <c r="I84" i="50"/>
  <c r="G85" i="50"/>
  <c r="I85" i="50"/>
  <c r="G86" i="50"/>
  <c r="I86" i="50"/>
  <c r="G87" i="50"/>
  <c r="I87" i="50"/>
  <c r="G88" i="50"/>
  <c r="I88" i="50"/>
  <c r="G89" i="50"/>
  <c r="I89" i="50"/>
  <c r="G90" i="50"/>
  <c r="I90" i="50"/>
  <c r="G91" i="50"/>
  <c r="I91" i="50"/>
  <c r="G92" i="50"/>
  <c r="I92" i="50"/>
  <c r="G93" i="50"/>
  <c r="I93" i="50"/>
  <c r="G94" i="50"/>
  <c r="I94" i="50"/>
  <c r="G95" i="50"/>
  <c r="I95" i="50"/>
  <c r="G96" i="50"/>
  <c r="I96" i="50"/>
  <c r="G97" i="50"/>
  <c r="I97" i="50"/>
  <c r="G98" i="50"/>
  <c r="I98" i="50"/>
  <c r="G99" i="50"/>
  <c r="I99" i="50"/>
  <c r="G100" i="50"/>
  <c r="I100" i="50"/>
  <c r="G101" i="50"/>
  <c r="I101" i="50"/>
  <c r="G102" i="50"/>
  <c r="I102" i="50"/>
  <c r="G103" i="50"/>
  <c r="I103" i="50"/>
  <c r="G104" i="50"/>
  <c r="I104" i="50"/>
  <c r="G105" i="50"/>
  <c r="I105" i="50"/>
  <c r="G106" i="50"/>
  <c r="I106" i="50"/>
  <c r="G107" i="50"/>
  <c r="I107" i="50"/>
  <c r="G108" i="50"/>
  <c r="I108" i="50"/>
  <c r="G109" i="50"/>
  <c r="I109" i="50"/>
  <c r="G110" i="50"/>
  <c r="H94" i="50" s="1"/>
  <c r="I110" i="50"/>
  <c r="G111" i="50"/>
  <c r="I111" i="50"/>
  <c r="G112" i="50"/>
  <c r="I112" i="50"/>
  <c r="G113" i="50"/>
  <c r="I113" i="50"/>
  <c r="G114" i="50"/>
  <c r="I114" i="50"/>
  <c r="G115" i="50"/>
  <c r="I115" i="50"/>
  <c r="G116" i="50"/>
  <c r="I116" i="50"/>
  <c r="G117" i="50"/>
  <c r="I117" i="50"/>
  <c r="G118" i="50"/>
  <c r="I118" i="50"/>
  <c r="G119" i="50"/>
  <c r="I119" i="50"/>
  <c r="G120" i="50"/>
  <c r="I120" i="50"/>
  <c r="G121" i="50"/>
  <c r="I121" i="50"/>
  <c r="G122" i="50"/>
  <c r="I122" i="50"/>
  <c r="G123" i="50"/>
  <c r="I123" i="50"/>
  <c r="G124" i="50"/>
  <c r="H108" i="50" s="1"/>
  <c r="I124" i="50"/>
  <c r="G126" i="50"/>
  <c r="H126" i="50" s="1"/>
  <c r="I126" i="50"/>
  <c r="G127" i="50"/>
  <c r="I127" i="50"/>
  <c r="G128" i="50"/>
  <c r="I128" i="50"/>
  <c r="G129" i="50"/>
  <c r="I129" i="50"/>
  <c r="G130" i="50"/>
  <c r="I130" i="50"/>
  <c r="G131" i="50"/>
  <c r="I131" i="50"/>
  <c r="G132" i="50"/>
  <c r="I132" i="50"/>
  <c r="G133" i="50"/>
  <c r="I133" i="50"/>
  <c r="G134" i="50"/>
  <c r="I134" i="50"/>
  <c r="G135" i="50"/>
  <c r="I135" i="50"/>
  <c r="G136" i="50"/>
  <c r="I136" i="50"/>
  <c r="G137" i="50"/>
  <c r="I137" i="50"/>
  <c r="G138" i="50"/>
  <c r="I138" i="50"/>
  <c r="G139" i="50"/>
  <c r="I139" i="50"/>
  <c r="G140" i="50"/>
  <c r="I140" i="50"/>
  <c r="G141" i="50"/>
  <c r="I141" i="50"/>
  <c r="I45" i="50"/>
  <c r="G45" i="50"/>
  <c r="G29" i="50"/>
  <c r="I29" i="50"/>
  <c r="G30" i="50"/>
  <c r="I30" i="50"/>
  <c r="G31" i="50"/>
  <c r="I31" i="50"/>
  <c r="G32" i="50"/>
  <c r="H32" i="50" s="1"/>
  <c r="I32" i="50"/>
  <c r="G33" i="50"/>
  <c r="H33" i="50" s="1"/>
  <c r="I33" i="50"/>
  <c r="G34" i="50"/>
  <c r="H34" i="50" s="1"/>
  <c r="I34" i="50"/>
  <c r="G35" i="50"/>
  <c r="I35" i="50"/>
  <c r="G36" i="50"/>
  <c r="I36" i="50"/>
  <c r="G37" i="50"/>
  <c r="I37" i="50"/>
  <c r="G38" i="50"/>
  <c r="I38" i="50"/>
  <c r="G39" i="50"/>
  <c r="I39" i="50"/>
  <c r="G40" i="50"/>
  <c r="I40" i="50"/>
  <c r="G41" i="50"/>
  <c r="I41" i="50"/>
  <c r="G42" i="50"/>
  <c r="I42" i="50"/>
  <c r="G43" i="50"/>
  <c r="I43" i="50"/>
  <c r="I28" i="50"/>
  <c r="G28" i="50"/>
  <c r="G12" i="50"/>
  <c r="I12" i="50"/>
  <c r="G13" i="50"/>
  <c r="I13" i="50"/>
  <c r="G14" i="50"/>
  <c r="I14" i="50"/>
  <c r="G15" i="50"/>
  <c r="H15" i="50" s="1"/>
  <c r="I15" i="50"/>
  <c r="G16" i="50"/>
  <c r="I16" i="50"/>
  <c r="G17" i="50"/>
  <c r="I17" i="50"/>
  <c r="G18" i="50"/>
  <c r="I18" i="50"/>
  <c r="G19" i="50"/>
  <c r="I19" i="50"/>
  <c r="G20" i="50"/>
  <c r="I20" i="50"/>
  <c r="G21" i="50"/>
  <c r="I21" i="50"/>
  <c r="G22" i="50"/>
  <c r="I22" i="50"/>
  <c r="G23" i="50"/>
  <c r="H23" i="50" s="1"/>
  <c r="I23" i="50"/>
  <c r="G24" i="50"/>
  <c r="H24" i="50" s="1"/>
  <c r="I24" i="50"/>
  <c r="G25" i="50"/>
  <c r="I25" i="50"/>
  <c r="G26" i="50"/>
  <c r="I26" i="50"/>
  <c r="I11" i="50"/>
  <c r="G11" i="50"/>
  <c r="I109" i="51"/>
  <c r="J109" i="51"/>
  <c r="I110" i="51"/>
  <c r="J110" i="51"/>
  <c r="I111" i="51"/>
  <c r="J111" i="51"/>
  <c r="I112" i="51"/>
  <c r="J112" i="51"/>
  <c r="I113" i="51"/>
  <c r="J113" i="51"/>
  <c r="I114" i="51"/>
  <c r="J114" i="51"/>
  <c r="I115" i="51"/>
  <c r="J115" i="51"/>
  <c r="I116" i="51"/>
  <c r="J116" i="51"/>
  <c r="I117" i="51"/>
  <c r="J117" i="51"/>
  <c r="I118" i="51"/>
  <c r="J118" i="51"/>
  <c r="J119" i="51"/>
  <c r="I119" i="51"/>
  <c r="I100" i="51"/>
  <c r="J100" i="51"/>
  <c r="I101" i="51"/>
  <c r="J101" i="51"/>
  <c r="I102" i="51"/>
  <c r="J102" i="51"/>
  <c r="I103" i="51"/>
  <c r="J103" i="51"/>
  <c r="I104" i="51"/>
  <c r="J104" i="51"/>
  <c r="I105" i="51"/>
  <c r="J105" i="51"/>
  <c r="I106" i="51"/>
  <c r="J106" i="51"/>
  <c r="I107" i="51"/>
  <c r="J107" i="51"/>
  <c r="I108" i="51"/>
  <c r="J108" i="51"/>
  <c r="J99" i="51"/>
  <c r="I99" i="51"/>
  <c r="I89" i="51"/>
  <c r="J89" i="51"/>
  <c r="I90" i="51"/>
  <c r="J90" i="51"/>
  <c r="I91" i="51"/>
  <c r="J91" i="51"/>
  <c r="I92" i="51"/>
  <c r="J92" i="51"/>
  <c r="I93" i="51"/>
  <c r="J93" i="51"/>
  <c r="I94" i="51"/>
  <c r="J94" i="51"/>
  <c r="I95" i="51"/>
  <c r="J95" i="51"/>
  <c r="I96" i="51"/>
  <c r="J96" i="51"/>
  <c r="I97" i="51"/>
  <c r="J97" i="51"/>
  <c r="J88" i="51"/>
  <c r="I88" i="51"/>
  <c r="I78" i="51"/>
  <c r="J78" i="51"/>
  <c r="I79" i="51"/>
  <c r="J79" i="51"/>
  <c r="I80" i="51"/>
  <c r="J80" i="51"/>
  <c r="I81" i="51"/>
  <c r="J81" i="51"/>
  <c r="I82" i="51"/>
  <c r="J82" i="51"/>
  <c r="I83" i="51"/>
  <c r="J83" i="51"/>
  <c r="I84" i="51"/>
  <c r="J84" i="51"/>
  <c r="I85" i="51"/>
  <c r="J85" i="51"/>
  <c r="I86" i="51"/>
  <c r="J86" i="51"/>
  <c r="J77" i="51"/>
  <c r="I77" i="51"/>
  <c r="I67" i="51"/>
  <c r="J67" i="51"/>
  <c r="I68" i="51"/>
  <c r="J68" i="51"/>
  <c r="I69" i="51"/>
  <c r="J69" i="51"/>
  <c r="I70" i="51"/>
  <c r="J70" i="51"/>
  <c r="I71" i="51"/>
  <c r="J71" i="51"/>
  <c r="I72" i="51"/>
  <c r="J72" i="51"/>
  <c r="I73" i="51"/>
  <c r="J73" i="51"/>
  <c r="I74" i="51"/>
  <c r="J74" i="51"/>
  <c r="I75" i="51"/>
  <c r="J75" i="51"/>
  <c r="J66" i="51"/>
  <c r="I66" i="51"/>
  <c r="I56" i="51"/>
  <c r="J56" i="51"/>
  <c r="I57" i="51"/>
  <c r="J57" i="51"/>
  <c r="I58" i="51"/>
  <c r="J58" i="51"/>
  <c r="I59" i="51"/>
  <c r="J59" i="51"/>
  <c r="I60" i="51"/>
  <c r="J60" i="51"/>
  <c r="I61" i="51"/>
  <c r="J61" i="51"/>
  <c r="I62" i="51"/>
  <c r="J62" i="51"/>
  <c r="I63" i="51"/>
  <c r="J63" i="51"/>
  <c r="I64" i="51"/>
  <c r="J64" i="51"/>
  <c r="J55" i="51"/>
  <c r="I55" i="51"/>
  <c r="J40" i="51"/>
  <c r="I40" i="51"/>
  <c r="I26" i="51"/>
  <c r="J26" i="51"/>
  <c r="I27" i="51"/>
  <c r="J27" i="51"/>
  <c r="I28" i="51"/>
  <c r="J28" i="51"/>
  <c r="I29" i="51"/>
  <c r="J29" i="51"/>
  <c r="I30" i="51"/>
  <c r="J30" i="51"/>
  <c r="J25" i="51"/>
  <c r="I25" i="51"/>
  <c r="J10" i="51"/>
  <c r="I10" i="51"/>
  <c r="X29" i="50"/>
  <c r="Y29" i="50"/>
  <c r="Z29" i="50"/>
  <c r="X30" i="50"/>
  <c r="Y30" i="50"/>
  <c r="Z30" i="50"/>
  <c r="X31" i="50"/>
  <c r="Y31" i="50"/>
  <c r="Z31" i="50"/>
  <c r="X32" i="50"/>
  <c r="Y32" i="50"/>
  <c r="Z32" i="50"/>
  <c r="X33" i="50"/>
  <c r="Y33" i="50"/>
  <c r="Z33" i="50"/>
  <c r="X34" i="50"/>
  <c r="Y34" i="50"/>
  <c r="Z34" i="50"/>
  <c r="X35" i="50"/>
  <c r="Y35" i="50"/>
  <c r="Z35" i="50"/>
  <c r="X36" i="50"/>
  <c r="Y36" i="50"/>
  <c r="Z36" i="50"/>
  <c r="X37" i="50"/>
  <c r="Y37" i="50"/>
  <c r="Z37" i="50"/>
  <c r="X38" i="50"/>
  <c r="Y38" i="50"/>
  <c r="Z38" i="50"/>
  <c r="X39" i="50"/>
  <c r="Y39" i="50"/>
  <c r="Z39" i="50"/>
  <c r="X40" i="50"/>
  <c r="Y40" i="50"/>
  <c r="Z40" i="50"/>
  <c r="X41" i="50"/>
  <c r="Y41" i="50"/>
  <c r="Z41" i="50"/>
  <c r="X42" i="50"/>
  <c r="Y42" i="50"/>
  <c r="Z42" i="50"/>
  <c r="X43" i="50"/>
  <c r="Y43" i="50"/>
  <c r="Z43" i="50"/>
  <c r="Z28" i="50"/>
  <c r="Y28" i="50"/>
  <c r="K28" i="50"/>
  <c r="M28" i="50" s="1"/>
  <c r="K29" i="50"/>
  <c r="M29" i="50" s="1"/>
  <c r="K30" i="50"/>
  <c r="O30" i="50" s="1"/>
  <c r="K31" i="50"/>
  <c r="M31" i="50" s="1"/>
  <c r="K32" i="50"/>
  <c r="M32" i="50" s="1"/>
  <c r="K33" i="50"/>
  <c r="M33" i="50" s="1"/>
  <c r="K34" i="50"/>
  <c r="O34" i="50" s="1"/>
  <c r="K35" i="50"/>
  <c r="M35" i="50" s="1"/>
  <c r="K36" i="50"/>
  <c r="O36" i="50" s="1"/>
  <c r="K37" i="50"/>
  <c r="M37" i="50" s="1"/>
  <c r="K38" i="50"/>
  <c r="O38" i="50" s="1"/>
  <c r="K39" i="50"/>
  <c r="M39" i="50" s="1"/>
  <c r="K40" i="50"/>
  <c r="M40" i="50" s="1"/>
  <c r="K41" i="50"/>
  <c r="M41" i="50" s="1"/>
  <c r="K42" i="50"/>
  <c r="O42" i="50" s="1"/>
  <c r="K43" i="50"/>
  <c r="M43" i="50" s="1"/>
  <c r="K11" i="50"/>
  <c r="O11" i="50" s="1"/>
  <c r="K12" i="50"/>
  <c r="O12" i="50" s="1"/>
  <c r="K13" i="50"/>
  <c r="M13" i="50" s="1"/>
  <c r="K14" i="50"/>
  <c r="M14" i="50" s="1"/>
  <c r="K15" i="50"/>
  <c r="M15" i="50" s="1"/>
  <c r="K16" i="50"/>
  <c r="O16" i="50" s="1"/>
  <c r="K17" i="50"/>
  <c r="M17" i="50" s="1"/>
  <c r="K18" i="50"/>
  <c r="M18" i="50" s="1"/>
  <c r="K19" i="50"/>
  <c r="M19" i="50" s="1"/>
  <c r="K20" i="50"/>
  <c r="O20" i="50" s="1"/>
  <c r="K21" i="50"/>
  <c r="M21" i="50" s="1"/>
  <c r="K22" i="50"/>
  <c r="M22" i="50" s="1"/>
  <c r="K23" i="50"/>
  <c r="M23" i="50" s="1"/>
  <c r="K24" i="50"/>
  <c r="O24" i="50" s="1"/>
  <c r="K25" i="50"/>
  <c r="M25" i="50" s="1"/>
  <c r="K26" i="50"/>
  <c r="M26" i="50" s="1"/>
  <c r="L44" i="61"/>
  <c r="O44" i="61" s="1"/>
  <c r="M17" i="45"/>
  <c r="M18" i="45"/>
  <c r="P18" i="45" s="1"/>
  <c r="M19" i="45"/>
  <c r="M20" i="45"/>
  <c r="P20" i="45" s="1"/>
  <c r="M21" i="45"/>
  <c r="Q21" i="45" s="1"/>
  <c r="M22" i="45"/>
  <c r="P22" i="45" s="1"/>
  <c r="M10" i="45"/>
  <c r="Q10" i="45" s="1"/>
  <c r="M11" i="45"/>
  <c r="Q11" i="45" s="1"/>
  <c r="M12" i="45"/>
  <c r="P12" i="45" s="1"/>
  <c r="M13" i="45"/>
  <c r="P13" i="45" s="1"/>
  <c r="M14" i="45"/>
  <c r="P14" i="45" s="1"/>
  <c r="M15" i="45"/>
  <c r="P15" i="45" s="1"/>
  <c r="AI56" i="44"/>
  <c r="AJ56" i="44"/>
  <c r="AK56" i="44"/>
  <c r="AI57" i="44"/>
  <c r="AJ57" i="44"/>
  <c r="AK57" i="44"/>
  <c r="AI58" i="44"/>
  <c r="AJ58" i="44"/>
  <c r="AK58" i="44"/>
  <c r="AI59" i="44"/>
  <c r="AJ59" i="44"/>
  <c r="AK59" i="44"/>
  <c r="AI60" i="44"/>
  <c r="AJ60" i="44"/>
  <c r="AK60" i="44"/>
  <c r="AI61" i="44"/>
  <c r="AJ61" i="44"/>
  <c r="AK61" i="44"/>
  <c r="AI62" i="44"/>
  <c r="AJ62" i="44"/>
  <c r="AK62" i="44"/>
  <c r="AI63" i="44"/>
  <c r="AJ63" i="44"/>
  <c r="AK63" i="44"/>
  <c r="AI64" i="44"/>
  <c r="AJ64" i="44"/>
  <c r="AK64" i="44"/>
  <c r="AI65" i="44"/>
  <c r="AJ65" i="44"/>
  <c r="AK65" i="44"/>
  <c r="AI66" i="44"/>
  <c r="AJ66" i="44"/>
  <c r="AK66" i="44"/>
  <c r="AI67" i="44"/>
  <c r="AJ67" i="44"/>
  <c r="AK67" i="44"/>
  <c r="AI68" i="44"/>
  <c r="AJ68" i="44"/>
  <c r="AK68" i="44"/>
  <c r="AI69" i="44"/>
  <c r="AJ69" i="44"/>
  <c r="AK69" i="44"/>
  <c r="AI70" i="44"/>
  <c r="AJ70" i="44"/>
  <c r="AK70" i="44"/>
  <c r="AI71" i="44"/>
  <c r="AJ71" i="44"/>
  <c r="AK71" i="44"/>
  <c r="AI72" i="44"/>
  <c r="AJ72" i="44"/>
  <c r="AK72" i="44"/>
  <c r="AI73" i="44"/>
  <c r="AJ73" i="44"/>
  <c r="AK73" i="44"/>
  <c r="AI74" i="44"/>
  <c r="AJ74" i="44"/>
  <c r="AK74" i="44"/>
  <c r="AI75" i="44"/>
  <c r="AJ75" i="44"/>
  <c r="AK75" i="44"/>
  <c r="AI76" i="44"/>
  <c r="AJ76" i="44"/>
  <c r="AK76" i="44"/>
  <c r="AI77" i="44"/>
  <c r="AJ77" i="44"/>
  <c r="AK77" i="44"/>
  <c r="AI78" i="44"/>
  <c r="AJ78" i="44"/>
  <c r="AK78" i="44"/>
  <c r="AI79" i="44"/>
  <c r="AJ79" i="44"/>
  <c r="AK79" i="44"/>
  <c r="AI80" i="44"/>
  <c r="AJ80" i="44"/>
  <c r="AK80" i="44"/>
  <c r="AI81" i="44"/>
  <c r="AJ81" i="44"/>
  <c r="AK81" i="44"/>
  <c r="AI82" i="44"/>
  <c r="AJ82" i="44"/>
  <c r="AK82" i="44"/>
  <c r="AI83" i="44"/>
  <c r="AJ83" i="44"/>
  <c r="AK83" i="44"/>
  <c r="AI84" i="44"/>
  <c r="AJ84" i="44"/>
  <c r="AK84" i="44"/>
  <c r="AI85" i="44"/>
  <c r="AJ85" i="44"/>
  <c r="AK85" i="44"/>
  <c r="AI86" i="44"/>
  <c r="AJ86" i="44"/>
  <c r="AK86" i="44"/>
  <c r="AJ55" i="44"/>
  <c r="AK55" i="44"/>
  <c r="AI55" i="44"/>
  <c r="AI47" i="44"/>
  <c r="AJ47" i="44"/>
  <c r="AK47" i="44"/>
  <c r="AI48" i="44"/>
  <c r="AJ48" i="44"/>
  <c r="AK48" i="44"/>
  <c r="AI49" i="44"/>
  <c r="AJ49" i="44"/>
  <c r="AK49" i="44"/>
  <c r="AI50" i="44"/>
  <c r="AJ50" i="44"/>
  <c r="AK50" i="44"/>
  <c r="AI51" i="44"/>
  <c r="AJ51" i="44"/>
  <c r="AK51" i="44"/>
  <c r="AI52" i="44"/>
  <c r="AJ52" i="44"/>
  <c r="AK52" i="44"/>
  <c r="AI53" i="44"/>
  <c r="AJ53" i="44"/>
  <c r="AK53" i="44"/>
  <c r="AJ46" i="44"/>
  <c r="AK46" i="44"/>
  <c r="AI46" i="44"/>
  <c r="AI38" i="44"/>
  <c r="AJ38" i="44"/>
  <c r="AK38" i="44"/>
  <c r="AI39" i="44"/>
  <c r="AJ39" i="44"/>
  <c r="AK39" i="44"/>
  <c r="AI40" i="44"/>
  <c r="AJ40" i="44"/>
  <c r="AK40" i="44"/>
  <c r="AI41" i="44"/>
  <c r="AJ41" i="44"/>
  <c r="AK41" i="44"/>
  <c r="AI42" i="44"/>
  <c r="AJ42" i="44"/>
  <c r="AK42" i="44"/>
  <c r="AI43" i="44"/>
  <c r="AJ43" i="44"/>
  <c r="AK43" i="44"/>
  <c r="AI44" i="44"/>
  <c r="AJ44" i="44"/>
  <c r="AK44" i="44"/>
  <c r="AJ37" i="44"/>
  <c r="AK37" i="44"/>
  <c r="AI37" i="44"/>
  <c r="AI29" i="44"/>
  <c r="AJ29" i="44"/>
  <c r="AK29" i="44"/>
  <c r="AI30" i="44"/>
  <c r="AJ30" i="44"/>
  <c r="AK30" i="44"/>
  <c r="AI31" i="44"/>
  <c r="AJ31" i="44"/>
  <c r="AK31" i="44"/>
  <c r="AI32" i="44"/>
  <c r="AJ32" i="44"/>
  <c r="AK32" i="44"/>
  <c r="AI33" i="44"/>
  <c r="AJ33" i="44"/>
  <c r="AK33" i="44"/>
  <c r="AI34" i="44"/>
  <c r="AJ34" i="44"/>
  <c r="AK34" i="44"/>
  <c r="AI35" i="44"/>
  <c r="AJ35" i="44"/>
  <c r="AK35" i="44"/>
  <c r="AJ28" i="44"/>
  <c r="AK28" i="44"/>
  <c r="AI28" i="44"/>
  <c r="AI20" i="44"/>
  <c r="AJ20" i="44"/>
  <c r="AK20" i="44"/>
  <c r="AI21" i="44"/>
  <c r="AJ21" i="44"/>
  <c r="AK21" i="44"/>
  <c r="AI22" i="44"/>
  <c r="AJ22" i="44"/>
  <c r="AK22" i="44"/>
  <c r="AI23" i="44"/>
  <c r="AJ23" i="44"/>
  <c r="AK23" i="44"/>
  <c r="AI24" i="44"/>
  <c r="AJ24" i="44"/>
  <c r="AK24" i="44"/>
  <c r="AI25" i="44"/>
  <c r="AJ25" i="44"/>
  <c r="AK25" i="44"/>
  <c r="AI26" i="44"/>
  <c r="AJ26" i="44"/>
  <c r="AK26" i="44"/>
  <c r="AJ19" i="44"/>
  <c r="AK19" i="44"/>
  <c r="AI19" i="44"/>
  <c r="AI11" i="44"/>
  <c r="AJ11" i="44"/>
  <c r="AK11" i="44"/>
  <c r="AI12" i="44"/>
  <c r="AJ12" i="44"/>
  <c r="AK12" i="44"/>
  <c r="AI13" i="44"/>
  <c r="AJ13" i="44"/>
  <c r="AK13" i="44"/>
  <c r="AI14" i="44"/>
  <c r="AJ14" i="44"/>
  <c r="AK14" i="44"/>
  <c r="AI15" i="44"/>
  <c r="AJ15" i="44"/>
  <c r="AK15" i="44"/>
  <c r="AI16" i="44"/>
  <c r="AJ16" i="44"/>
  <c r="AK16" i="44"/>
  <c r="AI17" i="44"/>
  <c r="AJ17" i="44"/>
  <c r="AK17" i="44"/>
  <c r="AJ10" i="44"/>
  <c r="AK10" i="44"/>
  <c r="AI10" i="44"/>
  <c r="AG56" i="44"/>
  <c r="AH56" i="44"/>
  <c r="AG57" i="44"/>
  <c r="AH57" i="44"/>
  <c r="AG58" i="44"/>
  <c r="AH58" i="44"/>
  <c r="AG59" i="44"/>
  <c r="AH59" i="44"/>
  <c r="AG60" i="44"/>
  <c r="AH60" i="44"/>
  <c r="AG61" i="44"/>
  <c r="AH61" i="44"/>
  <c r="AG62" i="44"/>
  <c r="AH62" i="44"/>
  <c r="AG63" i="44"/>
  <c r="AH63" i="44"/>
  <c r="AG64" i="44"/>
  <c r="AH64" i="44"/>
  <c r="AG65" i="44"/>
  <c r="AH65" i="44"/>
  <c r="AG66" i="44"/>
  <c r="AH66" i="44"/>
  <c r="AG67" i="44"/>
  <c r="AH67" i="44"/>
  <c r="AG68" i="44"/>
  <c r="AH68" i="44"/>
  <c r="AG69" i="44"/>
  <c r="AH69" i="44"/>
  <c r="AG70" i="44"/>
  <c r="AH70" i="44"/>
  <c r="AG71" i="44"/>
  <c r="AH71" i="44"/>
  <c r="AG72" i="44"/>
  <c r="AH72" i="44"/>
  <c r="AG73" i="44"/>
  <c r="AH73" i="44"/>
  <c r="AG74" i="44"/>
  <c r="AH74" i="44"/>
  <c r="AG75" i="44"/>
  <c r="AH75" i="44"/>
  <c r="AG76" i="44"/>
  <c r="AH76" i="44"/>
  <c r="AG77" i="44"/>
  <c r="AH77" i="44"/>
  <c r="AG78" i="44"/>
  <c r="AH78" i="44"/>
  <c r="AG79" i="44"/>
  <c r="AH79" i="44"/>
  <c r="AG80" i="44"/>
  <c r="AH80" i="44"/>
  <c r="AG81" i="44"/>
  <c r="AH81" i="44"/>
  <c r="AG82" i="44"/>
  <c r="AH82" i="44"/>
  <c r="AG83" i="44"/>
  <c r="AH83" i="44"/>
  <c r="AG84" i="44"/>
  <c r="AH84" i="44"/>
  <c r="AG85" i="44"/>
  <c r="AH85" i="44"/>
  <c r="AG86" i="44"/>
  <c r="AH86" i="44"/>
  <c r="AH55" i="44"/>
  <c r="AG55" i="44"/>
  <c r="AG47" i="44"/>
  <c r="AH47" i="44"/>
  <c r="AG48" i="44"/>
  <c r="AH48" i="44"/>
  <c r="AG49" i="44"/>
  <c r="AH49" i="44"/>
  <c r="AG50" i="44"/>
  <c r="AH50" i="44"/>
  <c r="AG51" i="44"/>
  <c r="AH51" i="44"/>
  <c r="AG52" i="44"/>
  <c r="AH52" i="44"/>
  <c r="AG53" i="44"/>
  <c r="AH53" i="44"/>
  <c r="AH46" i="44"/>
  <c r="AG46" i="44"/>
  <c r="AG38" i="44"/>
  <c r="AH38" i="44"/>
  <c r="AG39" i="44"/>
  <c r="AH39" i="44"/>
  <c r="AG40" i="44"/>
  <c r="AH40" i="44"/>
  <c r="AG41" i="44"/>
  <c r="AH41" i="44"/>
  <c r="AG42" i="44"/>
  <c r="AH42" i="44"/>
  <c r="AG43" i="44"/>
  <c r="AH43" i="44"/>
  <c r="AG44" i="44"/>
  <c r="AH44" i="44"/>
  <c r="AH37" i="44"/>
  <c r="AG37" i="44"/>
  <c r="AG29" i="44"/>
  <c r="AH29" i="44"/>
  <c r="AG30" i="44"/>
  <c r="AH30" i="44"/>
  <c r="AG31" i="44"/>
  <c r="AH31" i="44"/>
  <c r="AG32" i="44"/>
  <c r="AH32" i="44"/>
  <c r="AG33" i="44"/>
  <c r="AH33" i="44"/>
  <c r="AG34" i="44"/>
  <c r="AH34" i="44"/>
  <c r="AG35" i="44"/>
  <c r="AH35" i="44"/>
  <c r="AH28" i="44"/>
  <c r="AG28" i="44"/>
  <c r="AG20" i="44"/>
  <c r="AH20" i="44"/>
  <c r="AG21" i="44"/>
  <c r="AH21" i="44"/>
  <c r="AG22" i="44"/>
  <c r="AH22" i="44"/>
  <c r="AG23" i="44"/>
  <c r="AH23" i="44"/>
  <c r="AG24" i="44"/>
  <c r="AH24" i="44"/>
  <c r="AG25" i="44"/>
  <c r="AH25" i="44"/>
  <c r="AG26" i="44"/>
  <c r="AH26" i="44"/>
  <c r="AH19" i="44"/>
  <c r="AG19" i="44"/>
  <c r="AH11" i="44"/>
  <c r="AH12" i="44"/>
  <c r="AH13" i="44"/>
  <c r="AH14" i="44"/>
  <c r="AH15" i="44"/>
  <c r="AH16" i="44"/>
  <c r="AH17" i="44"/>
  <c r="AH10" i="44"/>
  <c r="AG11" i="44"/>
  <c r="AG12" i="44"/>
  <c r="AG13" i="44"/>
  <c r="AG14" i="44"/>
  <c r="AG15" i="44"/>
  <c r="AG16" i="44"/>
  <c r="AG17" i="44"/>
  <c r="AG10" i="44"/>
  <c r="N19" i="44"/>
  <c r="S19" i="44"/>
  <c r="T19" i="44"/>
  <c r="N20" i="44"/>
  <c r="S20" i="44"/>
  <c r="T20" i="44"/>
  <c r="N21" i="44"/>
  <c r="S21" i="44"/>
  <c r="T21" i="44"/>
  <c r="N22" i="44"/>
  <c r="S22" i="44"/>
  <c r="T22" i="44"/>
  <c r="N23" i="44"/>
  <c r="S23" i="44"/>
  <c r="T23" i="44"/>
  <c r="N24" i="44"/>
  <c r="S24" i="44"/>
  <c r="T24" i="44"/>
  <c r="N25" i="44"/>
  <c r="S25" i="44"/>
  <c r="T25" i="44"/>
  <c r="N26" i="44"/>
  <c r="S26" i="44"/>
  <c r="T26" i="44"/>
  <c r="S10" i="44"/>
  <c r="T10" i="44"/>
  <c r="S11" i="44"/>
  <c r="T11" i="44"/>
  <c r="S12" i="44"/>
  <c r="T12" i="44"/>
  <c r="S13" i="44"/>
  <c r="T13" i="44"/>
  <c r="S14" i="44"/>
  <c r="T14" i="44"/>
  <c r="S15" i="44"/>
  <c r="T15" i="44"/>
  <c r="S16" i="44"/>
  <c r="T16" i="44"/>
  <c r="S17" i="44"/>
  <c r="T17" i="44"/>
  <c r="N12" i="44"/>
  <c r="N10" i="44"/>
  <c r="N11" i="44"/>
  <c r="N13" i="44"/>
  <c r="N14" i="44"/>
  <c r="N15" i="44"/>
  <c r="N16" i="44"/>
  <c r="N17" i="44"/>
  <c r="H29" i="50" l="1"/>
  <c r="H124" i="50"/>
  <c r="H46" i="50"/>
  <c r="H54" i="50"/>
  <c r="H86" i="50"/>
  <c r="H52" i="50"/>
  <c r="H62" i="50"/>
  <c r="H92" i="50"/>
  <c r="H17" i="50"/>
  <c r="H13" i="50"/>
  <c r="H118" i="50"/>
  <c r="H100" i="50"/>
  <c r="H96" i="50"/>
  <c r="H64" i="50"/>
  <c r="H60" i="50"/>
  <c r="H56" i="50"/>
  <c r="H16" i="50"/>
  <c r="H37" i="50"/>
  <c r="H88" i="50"/>
  <c r="H84" i="50"/>
  <c r="H76" i="50"/>
  <c r="H72" i="50"/>
  <c r="H49" i="50"/>
  <c r="H106" i="50"/>
  <c r="H40" i="50"/>
  <c r="H67" i="50"/>
  <c r="H59" i="50"/>
  <c r="H102" i="50"/>
  <c r="H90" i="50"/>
  <c r="H82" i="50"/>
  <c r="H74" i="50"/>
  <c r="H70" i="50"/>
  <c r="H122" i="50"/>
  <c r="H48" i="50"/>
  <c r="H43" i="50"/>
  <c r="H22" i="50"/>
  <c r="H35" i="50"/>
  <c r="H66" i="50"/>
  <c r="H116" i="50"/>
  <c r="H89" i="50"/>
  <c r="H120" i="50"/>
  <c r="H80" i="50"/>
  <c r="H73" i="50"/>
  <c r="N44" i="61"/>
  <c r="H98" i="50"/>
  <c r="H78" i="50"/>
  <c r="H87" i="50"/>
  <c r="H83" i="50"/>
  <c r="H58" i="50"/>
  <c r="H30" i="50"/>
  <c r="H112" i="50"/>
  <c r="H69" i="50"/>
  <c r="H50" i="50"/>
  <c r="H19" i="50"/>
  <c r="H114" i="50"/>
  <c r="H104" i="50"/>
  <c r="H93" i="50"/>
  <c r="H79" i="50"/>
  <c r="H57" i="50"/>
  <c r="H53" i="50"/>
  <c r="H25" i="50"/>
  <c r="H68" i="50"/>
  <c r="H21" i="50"/>
  <c r="H115" i="50"/>
  <c r="H99" i="50"/>
  <c r="H26" i="50"/>
  <c r="H14" i="50"/>
  <c r="H121" i="50"/>
  <c r="H105" i="50"/>
  <c r="H85" i="50"/>
  <c r="H75" i="50"/>
  <c r="H111" i="50"/>
  <c r="H95" i="50"/>
  <c r="H65" i="50"/>
  <c r="H55" i="50"/>
  <c r="H113" i="50"/>
  <c r="H18" i="50"/>
  <c r="H117" i="50"/>
  <c r="H101" i="50"/>
  <c r="H91" i="50"/>
  <c r="H81" i="50"/>
  <c r="H71" i="50"/>
  <c r="H61" i="50"/>
  <c r="H41" i="50"/>
  <c r="H51" i="50"/>
  <c r="H123" i="50"/>
  <c r="H110" i="50"/>
  <c r="H107" i="50"/>
  <c r="H77" i="50"/>
  <c r="H97" i="50"/>
  <c r="H119" i="50"/>
  <c r="H103" i="50"/>
  <c r="O29" i="50"/>
  <c r="H109" i="50"/>
  <c r="H63" i="50"/>
  <c r="H38" i="50"/>
  <c r="H47" i="50"/>
  <c r="H42" i="50"/>
  <c r="H12" i="50"/>
  <c r="H39" i="50"/>
  <c r="H31" i="50"/>
  <c r="H36" i="50"/>
  <c r="H20" i="50"/>
  <c r="Q15" i="45"/>
  <c r="Q14" i="45"/>
  <c r="O21" i="50"/>
  <c r="O17" i="50"/>
  <c r="M12" i="50"/>
  <c r="O37" i="50"/>
  <c r="O40" i="50"/>
  <c r="P11" i="45"/>
  <c r="M20" i="50"/>
  <c r="M38" i="50"/>
  <c r="P21" i="45"/>
  <c r="M34" i="50"/>
  <c r="M16" i="50"/>
  <c r="O33" i="50"/>
  <c r="O25" i="50"/>
  <c r="O13" i="50"/>
  <c r="O32" i="50"/>
  <c r="M42" i="50"/>
  <c r="M30" i="50"/>
  <c r="M24" i="50"/>
  <c r="O41" i="50"/>
  <c r="M11" i="50"/>
  <c r="O23" i="50"/>
  <c r="O19" i="50"/>
  <c r="O15" i="50"/>
  <c r="O28" i="50"/>
  <c r="M36" i="50"/>
  <c r="O43" i="50"/>
  <c r="O39" i="50"/>
  <c r="O35" i="50"/>
  <c r="O31" i="50"/>
  <c r="O26" i="50"/>
  <c r="O22" i="50"/>
  <c r="O18" i="50"/>
  <c r="O14" i="50"/>
  <c r="Q22" i="45"/>
  <c r="P19" i="45"/>
  <c r="Q19" i="45"/>
  <c r="Q13" i="45"/>
  <c r="Q20" i="45"/>
  <c r="Q17" i="45"/>
  <c r="P17" i="45"/>
  <c r="Q12" i="45"/>
  <c r="P10" i="45"/>
  <c r="Q18" i="45"/>
  <c r="K75" i="60"/>
  <c r="M75" i="60" s="1"/>
  <c r="K76" i="60"/>
  <c r="M76" i="60" s="1"/>
  <c r="K77" i="60"/>
  <c r="M77" i="60" s="1"/>
  <c r="K78" i="60"/>
  <c r="M78" i="60" s="1"/>
  <c r="K79" i="60"/>
  <c r="M79" i="60" s="1"/>
  <c r="K80" i="60"/>
  <c r="M80" i="60" s="1"/>
  <c r="K81" i="60"/>
  <c r="M81" i="60" s="1"/>
  <c r="K82" i="60"/>
  <c r="M82" i="60" s="1"/>
  <c r="K83" i="60"/>
  <c r="N83" i="60" s="1"/>
  <c r="K84" i="60"/>
  <c r="M84" i="60" s="1"/>
  <c r="K85" i="60"/>
  <c r="M85" i="60" s="1"/>
  <c r="K74" i="60"/>
  <c r="M74" i="60" s="1"/>
  <c r="N81" i="60" l="1"/>
  <c r="N78" i="60"/>
  <c r="N84" i="60"/>
  <c r="N80" i="60"/>
  <c r="N76" i="60"/>
  <c r="N79" i="60"/>
  <c r="N77" i="60"/>
  <c r="N85" i="60"/>
  <c r="N75" i="60"/>
  <c r="M83" i="60"/>
  <c r="N82" i="60"/>
  <c r="F13" i="83" l="1"/>
  <c r="F14" i="83"/>
  <c r="F15" i="83"/>
  <c r="F16" i="83"/>
  <c r="F17" i="83"/>
  <c r="F18" i="83"/>
  <c r="F19" i="83"/>
  <c r="F20" i="83"/>
  <c r="F21" i="83"/>
  <c r="F22" i="83"/>
  <c r="F23" i="83"/>
  <c r="F12" i="83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11" i="49"/>
  <c r="O11" i="49" s="1"/>
  <c r="J12" i="49"/>
  <c r="O12" i="49" s="1"/>
  <c r="N27" i="61" s="1"/>
  <c r="J13" i="49"/>
  <c r="O13" i="49" s="1"/>
  <c r="N42" i="61" s="1"/>
  <c r="J14" i="49"/>
  <c r="Q14" i="49" s="1"/>
  <c r="O57" i="61" s="1"/>
  <c r="J15" i="49"/>
  <c r="O15" i="49" s="1"/>
  <c r="N72" i="61" s="1"/>
  <c r="J16" i="49"/>
  <c r="O16" i="49" s="1"/>
  <c r="N87" i="61" s="1"/>
  <c r="J17" i="49"/>
  <c r="O17" i="49" s="1"/>
  <c r="J18" i="49"/>
  <c r="O18" i="49" s="1"/>
  <c r="J19" i="49"/>
  <c r="O19" i="49" s="1"/>
  <c r="J20" i="49"/>
  <c r="O20" i="49" s="1"/>
  <c r="J21" i="49"/>
  <c r="O21" i="49" s="1"/>
  <c r="J22" i="49"/>
  <c r="Q22" i="49" s="1"/>
  <c r="J23" i="49"/>
  <c r="O23" i="49" s="1"/>
  <c r="J24" i="49"/>
  <c r="O24" i="49" s="1"/>
  <c r="J25" i="49"/>
  <c r="O25" i="49" s="1"/>
  <c r="AG71" i="16"/>
  <c r="AG70" i="16"/>
  <c r="AG69" i="16"/>
  <c r="AG68" i="16"/>
  <c r="AG67" i="16"/>
  <c r="AG66" i="16"/>
  <c r="AG65" i="16"/>
  <c r="AG64" i="16"/>
  <c r="AG63" i="16"/>
  <c r="AG62" i="16"/>
  <c r="AG61" i="16"/>
  <c r="AG60" i="16"/>
  <c r="AG59" i="16"/>
  <c r="AG58" i="16"/>
  <c r="AG57" i="16"/>
  <c r="AG56" i="16"/>
  <c r="AG55" i="16"/>
  <c r="AG54" i="16"/>
  <c r="AG53" i="16"/>
  <c r="AG52" i="16"/>
  <c r="AG51" i="16"/>
  <c r="AG50" i="16"/>
  <c r="AG49" i="16"/>
  <c r="AG48" i="16"/>
  <c r="AG47" i="16"/>
  <c r="AG10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5" i="16"/>
  <c r="AG24" i="16"/>
  <c r="AG23" i="16"/>
  <c r="AG22" i="16"/>
  <c r="AG21" i="16"/>
  <c r="AG20" i="16"/>
  <c r="AG19" i="16"/>
  <c r="AG18" i="16"/>
  <c r="AG17" i="16"/>
  <c r="AC133" i="6"/>
  <c r="AC132" i="6"/>
  <c r="AC131" i="6"/>
  <c r="AC130" i="6"/>
  <c r="AC128" i="6"/>
  <c r="AC127" i="6"/>
  <c r="AC126" i="6"/>
  <c r="AC125" i="6"/>
  <c r="AC123" i="6"/>
  <c r="AC122" i="6"/>
  <c r="AC121" i="6"/>
  <c r="AC120" i="6"/>
  <c r="AC118" i="6"/>
  <c r="AC117" i="6"/>
  <c r="AC116" i="6"/>
  <c r="AC115" i="6"/>
  <c r="AC113" i="6"/>
  <c r="AC112" i="6"/>
  <c r="AC111" i="6"/>
  <c r="AC110" i="6"/>
  <c r="AC108" i="6"/>
  <c r="AC107" i="6"/>
  <c r="AC106" i="6"/>
  <c r="AC105" i="6"/>
  <c r="AC103" i="6"/>
  <c r="AC102" i="6"/>
  <c r="AC101" i="6"/>
  <c r="AC100" i="6"/>
  <c r="AC98" i="6"/>
  <c r="AC97" i="6"/>
  <c r="AC96" i="6"/>
  <c r="AC95" i="6"/>
  <c r="AC93" i="6"/>
  <c r="AC92" i="6"/>
  <c r="AC91" i="6"/>
  <c r="AC90" i="6"/>
  <c r="AC88" i="6"/>
  <c r="AC87" i="6"/>
  <c r="AC86" i="6"/>
  <c r="AC85" i="6"/>
  <c r="AC83" i="6"/>
  <c r="AC82" i="6"/>
  <c r="AC81" i="6"/>
  <c r="AC80" i="6"/>
  <c r="AC78" i="6"/>
  <c r="AC77" i="6"/>
  <c r="AC76" i="6"/>
  <c r="AC75" i="6"/>
  <c r="AC73" i="6"/>
  <c r="AC72" i="6"/>
  <c r="AC71" i="6"/>
  <c r="AC70" i="6"/>
  <c r="AC68" i="6"/>
  <c r="AC67" i="6"/>
  <c r="AC66" i="6"/>
  <c r="AC65" i="6"/>
  <c r="AC63" i="6"/>
  <c r="AC62" i="6"/>
  <c r="AC61" i="6"/>
  <c r="AC60" i="6"/>
  <c r="AC58" i="6"/>
  <c r="AC57" i="6"/>
  <c r="AC56" i="6"/>
  <c r="AC55" i="6"/>
  <c r="AC53" i="6"/>
  <c r="AC52" i="6"/>
  <c r="AC51" i="6"/>
  <c r="AC50" i="6"/>
  <c r="AC48" i="6"/>
  <c r="AC47" i="6"/>
  <c r="AC46" i="6"/>
  <c r="AC45" i="6"/>
  <c r="AC43" i="6"/>
  <c r="AC42" i="6"/>
  <c r="AC41" i="6"/>
  <c r="AC40" i="6"/>
  <c r="AC38" i="6"/>
  <c r="AC37" i="6"/>
  <c r="AC36" i="6"/>
  <c r="AC35" i="6"/>
  <c r="AC33" i="6"/>
  <c r="AC32" i="6"/>
  <c r="AC31" i="6"/>
  <c r="AC30" i="6"/>
  <c r="AC28" i="6"/>
  <c r="AC27" i="6"/>
  <c r="AC26" i="6"/>
  <c r="AC25" i="6"/>
  <c r="AC23" i="6"/>
  <c r="AC22" i="6"/>
  <c r="AC21" i="6"/>
  <c r="AC20" i="6"/>
  <c r="AC18" i="6"/>
  <c r="AC17" i="6"/>
  <c r="AC16" i="6"/>
  <c r="AC15" i="6"/>
  <c r="AC13" i="6"/>
  <c r="AC12" i="6"/>
  <c r="AC11" i="6"/>
  <c r="AC10" i="6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A119" i="51"/>
  <c r="AA118" i="51"/>
  <c r="AA117" i="51"/>
  <c r="AA116" i="51"/>
  <c r="AA115" i="51"/>
  <c r="AA114" i="51"/>
  <c r="AA113" i="51"/>
  <c r="AA112" i="51"/>
  <c r="AA111" i="51"/>
  <c r="AA110" i="51"/>
  <c r="AA108" i="51"/>
  <c r="AA107" i="51"/>
  <c r="AA106" i="51"/>
  <c r="AA105" i="51"/>
  <c r="AA104" i="51"/>
  <c r="AA103" i="51"/>
  <c r="AA102" i="51"/>
  <c r="AA101" i="51"/>
  <c r="AA100" i="51"/>
  <c r="AA99" i="51"/>
  <c r="AA97" i="51"/>
  <c r="AA96" i="51"/>
  <c r="AA95" i="51"/>
  <c r="AA94" i="51"/>
  <c r="AA93" i="51"/>
  <c r="AA92" i="51"/>
  <c r="AA91" i="51"/>
  <c r="AA90" i="51"/>
  <c r="AA89" i="51"/>
  <c r="AA88" i="51"/>
  <c r="AA86" i="51"/>
  <c r="AA85" i="51"/>
  <c r="AA84" i="51"/>
  <c r="AA83" i="51"/>
  <c r="AA82" i="51"/>
  <c r="AA81" i="51"/>
  <c r="AA80" i="51"/>
  <c r="AA79" i="51"/>
  <c r="AA78" i="51"/>
  <c r="AA77" i="51"/>
  <c r="AA75" i="51"/>
  <c r="AA74" i="51"/>
  <c r="AA73" i="51"/>
  <c r="AA72" i="51"/>
  <c r="AA71" i="51"/>
  <c r="AA70" i="51"/>
  <c r="AA69" i="51"/>
  <c r="AA68" i="51"/>
  <c r="AA67" i="51"/>
  <c r="AA66" i="51"/>
  <c r="AA64" i="51"/>
  <c r="AA63" i="51"/>
  <c r="AA62" i="51"/>
  <c r="AA61" i="51"/>
  <c r="AA60" i="51"/>
  <c r="AA59" i="51"/>
  <c r="AA58" i="51"/>
  <c r="AA57" i="51"/>
  <c r="AA56" i="51"/>
  <c r="AA55" i="51"/>
  <c r="AA40" i="51"/>
  <c r="AA30" i="51"/>
  <c r="AA29" i="51"/>
  <c r="AA28" i="51"/>
  <c r="AA27" i="51"/>
  <c r="AA26" i="51"/>
  <c r="AA25" i="51"/>
  <c r="AA10" i="51"/>
  <c r="X158" i="50"/>
  <c r="X157" i="50"/>
  <c r="X156" i="50"/>
  <c r="X155" i="50"/>
  <c r="X154" i="50"/>
  <c r="X153" i="50"/>
  <c r="X152" i="50"/>
  <c r="X151" i="50"/>
  <c r="X150" i="50"/>
  <c r="X149" i="50"/>
  <c r="X148" i="50"/>
  <c r="X147" i="50"/>
  <c r="X146" i="50"/>
  <c r="X145" i="50"/>
  <c r="X144" i="50"/>
  <c r="X143" i="50"/>
  <c r="X141" i="50"/>
  <c r="X140" i="50"/>
  <c r="X139" i="50"/>
  <c r="X138" i="50"/>
  <c r="X137" i="50"/>
  <c r="X136" i="50"/>
  <c r="X135" i="50"/>
  <c r="X134" i="50"/>
  <c r="X133" i="50"/>
  <c r="X132" i="50"/>
  <c r="X131" i="50"/>
  <c r="X130" i="50"/>
  <c r="X129" i="50"/>
  <c r="X128" i="50"/>
  <c r="X127" i="50"/>
  <c r="X126" i="50"/>
  <c r="X124" i="50"/>
  <c r="X123" i="50"/>
  <c r="X122" i="50"/>
  <c r="X121" i="50"/>
  <c r="X120" i="50"/>
  <c r="X119" i="50"/>
  <c r="X118" i="50"/>
  <c r="X117" i="50"/>
  <c r="X116" i="50"/>
  <c r="X115" i="50"/>
  <c r="X114" i="50"/>
  <c r="X113" i="50"/>
  <c r="X112" i="50"/>
  <c r="X111" i="50"/>
  <c r="X110" i="50"/>
  <c r="X109" i="50"/>
  <c r="X108" i="50"/>
  <c r="X107" i="50"/>
  <c r="X106" i="50"/>
  <c r="X105" i="50"/>
  <c r="X104" i="50"/>
  <c r="X103" i="50"/>
  <c r="X102" i="50"/>
  <c r="X101" i="50"/>
  <c r="X100" i="50"/>
  <c r="X99" i="50"/>
  <c r="X98" i="50"/>
  <c r="X97" i="50"/>
  <c r="X96" i="50"/>
  <c r="X95" i="50"/>
  <c r="X94" i="50"/>
  <c r="X93" i="50"/>
  <c r="X92" i="50"/>
  <c r="X91" i="50"/>
  <c r="X90" i="50"/>
  <c r="X89" i="50"/>
  <c r="X88" i="50"/>
  <c r="X87" i="50"/>
  <c r="X86" i="50"/>
  <c r="X85" i="50"/>
  <c r="X84" i="50"/>
  <c r="X83" i="50"/>
  <c r="X82" i="50"/>
  <c r="X81" i="50"/>
  <c r="X80" i="50"/>
  <c r="X79" i="50"/>
  <c r="X78" i="50"/>
  <c r="X77" i="50"/>
  <c r="X76" i="50"/>
  <c r="X75" i="50"/>
  <c r="X74" i="50"/>
  <c r="X73" i="50"/>
  <c r="X72" i="50"/>
  <c r="X71" i="50"/>
  <c r="X70" i="50"/>
  <c r="X69" i="50"/>
  <c r="X68" i="50"/>
  <c r="X67" i="50"/>
  <c r="X66" i="50"/>
  <c r="X65" i="50"/>
  <c r="X64" i="50"/>
  <c r="X63" i="50"/>
  <c r="X62" i="50"/>
  <c r="X61" i="50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28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X11" i="50"/>
  <c r="Y147" i="49"/>
  <c r="Y146" i="49"/>
  <c r="Y145" i="49"/>
  <c r="Y144" i="49"/>
  <c r="Y143" i="49"/>
  <c r="Y142" i="49"/>
  <c r="Y141" i="49"/>
  <c r="Y140" i="49"/>
  <c r="Y139" i="49"/>
  <c r="Y138" i="49"/>
  <c r="Y137" i="49"/>
  <c r="Y136" i="49"/>
  <c r="Y135" i="49"/>
  <c r="Y134" i="49"/>
  <c r="Y133" i="49"/>
  <c r="Y132" i="49"/>
  <c r="Y131" i="49"/>
  <c r="Y130" i="49"/>
  <c r="Y129" i="49"/>
  <c r="Y128" i="49"/>
  <c r="Y127" i="49"/>
  <c r="Y126" i="49"/>
  <c r="Y125" i="49"/>
  <c r="Y124" i="49"/>
  <c r="Y123" i="49"/>
  <c r="Y122" i="49"/>
  <c r="Y121" i="49"/>
  <c r="Y120" i="49"/>
  <c r="Y119" i="49"/>
  <c r="Y118" i="49"/>
  <c r="Y117" i="49"/>
  <c r="Y116" i="49"/>
  <c r="Y115" i="49"/>
  <c r="Y114" i="49"/>
  <c r="Y113" i="49"/>
  <c r="Y112" i="49"/>
  <c r="Y111" i="49"/>
  <c r="Y110" i="49"/>
  <c r="Y109" i="49"/>
  <c r="Y108" i="49"/>
  <c r="Y107" i="49"/>
  <c r="Y106" i="49"/>
  <c r="Y105" i="49"/>
  <c r="Y104" i="49"/>
  <c r="Y103" i="49"/>
  <c r="Y102" i="49"/>
  <c r="Y101" i="49"/>
  <c r="Y100" i="49"/>
  <c r="Y99" i="49"/>
  <c r="Y98" i="49"/>
  <c r="Y97" i="49"/>
  <c r="Y96" i="49"/>
  <c r="Y95" i="49"/>
  <c r="Y94" i="49"/>
  <c r="Y93" i="49"/>
  <c r="Y92" i="49"/>
  <c r="Y91" i="49"/>
  <c r="Y90" i="49"/>
  <c r="Y89" i="49"/>
  <c r="Y88" i="49"/>
  <c r="Y87" i="49"/>
  <c r="Y86" i="49"/>
  <c r="Y85" i="49"/>
  <c r="Y84" i="49"/>
  <c r="Y83" i="49"/>
  <c r="Y82" i="49"/>
  <c r="Y81" i="49"/>
  <c r="Y80" i="49"/>
  <c r="Y79" i="49"/>
  <c r="Y78" i="49"/>
  <c r="Y77" i="49"/>
  <c r="Y76" i="49"/>
  <c r="Y75" i="49"/>
  <c r="Y74" i="49"/>
  <c r="Y73" i="49"/>
  <c r="Y72" i="49"/>
  <c r="Y71" i="49"/>
  <c r="Y70" i="49"/>
  <c r="Y69" i="49"/>
  <c r="Y68" i="49"/>
  <c r="Y67" i="49"/>
  <c r="Y66" i="49"/>
  <c r="Y65" i="49"/>
  <c r="Y64" i="49"/>
  <c r="Y63" i="49"/>
  <c r="Y62" i="49"/>
  <c r="Y61" i="49"/>
  <c r="Y60" i="49"/>
  <c r="Y59" i="49"/>
  <c r="Y58" i="49"/>
  <c r="Y57" i="49"/>
  <c r="Y56" i="49"/>
  <c r="Y55" i="49"/>
  <c r="Y54" i="49"/>
  <c r="Y53" i="49"/>
  <c r="Y52" i="49"/>
  <c r="Y51" i="49"/>
  <c r="Y50" i="49"/>
  <c r="Y49" i="49"/>
  <c r="Y48" i="49"/>
  <c r="Y47" i="49"/>
  <c r="Y46" i="49"/>
  <c r="Y45" i="49"/>
  <c r="Y44" i="49"/>
  <c r="Y43" i="49"/>
  <c r="Y41" i="49"/>
  <c r="Y40" i="49"/>
  <c r="Y39" i="49"/>
  <c r="Y38" i="49"/>
  <c r="Y37" i="49"/>
  <c r="Y36" i="49"/>
  <c r="Y35" i="49"/>
  <c r="Y34" i="49"/>
  <c r="Y33" i="49"/>
  <c r="Y32" i="49"/>
  <c r="Y31" i="49"/>
  <c r="Y30" i="49"/>
  <c r="Y29" i="49"/>
  <c r="Y28" i="49"/>
  <c r="Y27" i="49"/>
  <c r="Y25" i="49"/>
  <c r="Y24" i="49"/>
  <c r="Y23" i="49"/>
  <c r="Y22" i="49"/>
  <c r="Y21" i="49"/>
  <c r="Y20" i="49"/>
  <c r="Y19" i="49"/>
  <c r="Y18" i="49"/>
  <c r="Y17" i="49"/>
  <c r="Y16" i="49"/>
  <c r="Y15" i="49"/>
  <c r="Y14" i="49"/>
  <c r="Y13" i="49"/>
  <c r="Y12" i="49"/>
  <c r="Y11" i="49"/>
  <c r="AE150" i="48"/>
  <c r="AE149" i="48"/>
  <c r="AE148" i="48"/>
  <c r="AE147" i="48"/>
  <c r="AE146" i="48"/>
  <c r="AE145" i="48"/>
  <c r="AE144" i="48"/>
  <c r="AE143" i="48"/>
  <c r="AE142" i="48"/>
  <c r="AE141" i="48"/>
  <c r="AE140" i="48"/>
  <c r="AE139" i="48"/>
  <c r="AE138" i="48"/>
  <c r="AE137" i="48"/>
  <c r="AE136" i="48"/>
  <c r="AE135" i="48"/>
  <c r="AE134" i="48"/>
  <c r="AE133" i="48"/>
  <c r="AE132" i="48"/>
  <c r="AE131" i="48"/>
  <c r="AE130" i="48"/>
  <c r="AE129" i="48"/>
  <c r="AE128" i="48"/>
  <c r="AE127" i="48"/>
  <c r="AE126" i="48"/>
  <c r="AE125" i="48"/>
  <c r="AE124" i="48"/>
  <c r="AE123" i="48"/>
  <c r="AE122" i="48"/>
  <c r="AE121" i="48"/>
  <c r="AE120" i="48"/>
  <c r="AE119" i="48"/>
  <c r="AE118" i="48"/>
  <c r="AE117" i="48"/>
  <c r="AE116" i="48"/>
  <c r="AE115" i="48"/>
  <c r="AE114" i="48"/>
  <c r="AE113" i="48"/>
  <c r="AE112" i="48"/>
  <c r="AE111" i="48"/>
  <c r="AE110" i="48"/>
  <c r="AE109" i="48"/>
  <c r="AE108" i="48"/>
  <c r="AE107" i="48"/>
  <c r="AE106" i="48"/>
  <c r="AE105" i="48"/>
  <c r="AE104" i="48"/>
  <c r="AE103" i="48"/>
  <c r="AE102" i="48"/>
  <c r="AE101" i="48"/>
  <c r="AE100" i="48"/>
  <c r="AE99" i="48"/>
  <c r="AE98" i="48"/>
  <c r="AE97" i="48"/>
  <c r="AE96" i="48"/>
  <c r="AE95" i="48"/>
  <c r="AE94" i="48"/>
  <c r="AE93" i="48"/>
  <c r="AE92" i="48"/>
  <c r="AE91" i="48"/>
  <c r="AE90" i="48"/>
  <c r="AE89" i="48"/>
  <c r="AE88" i="48"/>
  <c r="AE87" i="48"/>
  <c r="AE86" i="48"/>
  <c r="AE85" i="48"/>
  <c r="AE84" i="48"/>
  <c r="AE83" i="48"/>
  <c r="AE82" i="48"/>
  <c r="AE81" i="48"/>
  <c r="AE80" i="48"/>
  <c r="AE79" i="48"/>
  <c r="AE78" i="48"/>
  <c r="AE77" i="48"/>
  <c r="AE76" i="48"/>
  <c r="AE75" i="48"/>
  <c r="AE74" i="48"/>
  <c r="AE73" i="48"/>
  <c r="AE72" i="48"/>
  <c r="AE71" i="48"/>
  <c r="AE70" i="48"/>
  <c r="AE69" i="48"/>
  <c r="AE68" i="48"/>
  <c r="AE67" i="48"/>
  <c r="AE66" i="48"/>
  <c r="AE65" i="48"/>
  <c r="AE64" i="48"/>
  <c r="AE63" i="48"/>
  <c r="AE62" i="48"/>
  <c r="AE61" i="48"/>
  <c r="AE59" i="48"/>
  <c r="AE58" i="48"/>
  <c r="AE57" i="48"/>
  <c r="AE56" i="48"/>
  <c r="AE55" i="48"/>
  <c r="AE54" i="48"/>
  <c r="AE53" i="48"/>
  <c r="AE52" i="48"/>
  <c r="AE51" i="48"/>
  <c r="AE50" i="48"/>
  <c r="AE49" i="48"/>
  <c r="AE48" i="48"/>
  <c r="AE47" i="48"/>
  <c r="AE46" i="48"/>
  <c r="AE45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7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AE10" i="48"/>
  <c r="AE9" i="48"/>
  <c r="AB66" i="45"/>
  <c r="AB65" i="45"/>
  <c r="AB64" i="45"/>
  <c r="AB63" i="45"/>
  <c r="AB62" i="45"/>
  <c r="AB61" i="45"/>
  <c r="AB60" i="45"/>
  <c r="AB59" i="45"/>
  <c r="AB58" i="45"/>
  <c r="AB57" i="45"/>
  <c r="AB56" i="45"/>
  <c r="AB55" i="45"/>
  <c r="AB54" i="45"/>
  <c r="AB53" i="45"/>
  <c r="AB52" i="45"/>
  <c r="AB51" i="45"/>
  <c r="AB50" i="45"/>
  <c r="AB49" i="45"/>
  <c r="AB48" i="45"/>
  <c r="AB47" i="45"/>
  <c r="AB46" i="45"/>
  <c r="AB45" i="45"/>
  <c r="AB44" i="45"/>
  <c r="AB43" i="45"/>
  <c r="AB41" i="45"/>
  <c r="AB40" i="45"/>
  <c r="AB39" i="45"/>
  <c r="AB38" i="45"/>
  <c r="AB37" i="45"/>
  <c r="AB36" i="45"/>
  <c r="AB35" i="45"/>
  <c r="AB34" i="45"/>
  <c r="AB33" i="45"/>
  <c r="AB32" i="45"/>
  <c r="AB31" i="45"/>
  <c r="AB30" i="45"/>
  <c r="AB29" i="45"/>
  <c r="AB28" i="45"/>
  <c r="AB27" i="45"/>
  <c r="AB26" i="45"/>
  <c r="AB25" i="45"/>
  <c r="AB24" i="45"/>
  <c r="AB22" i="45"/>
  <c r="AB21" i="45"/>
  <c r="AB20" i="45"/>
  <c r="AB19" i="45"/>
  <c r="AB18" i="45"/>
  <c r="AB17" i="45"/>
  <c r="AB15" i="45"/>
  <c r="AB14" i="45"/>
  <c r="AB13" i="45"/>
  <c r="AB12" i="45"/>
  <c r="AB11" i="45"/>
  <c r="AB10" i="45"/>
  <c r="AF86" i="44"/>
  <c r="AF85" i="44"/>
  <c r="AF84" i="44"/>
  <c r="AF83" i="44"/>
  <c r="AF82" i="44"/>
  <c r="AF81" i="44"/>
  <c r="AF80" i="44"/>
  <c r="AF79" i="44"/>
  <c r="AF78" i="44"/>
  <c r="AF77" i="44"/>
  <c r="AF76" i="44"/>
  <c r="AF75" i="44"/>
  <c r="AF74" i="44"/>
  <c r="AF73" i="44"/>
  <c r="AF72" i="44"/>
  <c r="AF71" i="44"/>
  <c r="AF70" i="44"/>
  <c r="AF69" i="44"/>
  <c r="AF68" i="44"/>
  <c r="AF67" i="44"/>
  <c r="AF66" i="44"/>
  <c r="AF65" i="44"/>
  <c r="AF64" i="44"/>
  <c r="AF63" i="44"/>
  <c r="AF62" i="44"/>
  <c r="AF61" i="44"/>
  <c r="AF60" i="44"/>
  <c r="AF59" i="44"/>
  <c r="AF58" i="44"/>
  <c r="AF57" i="44"/>
  <c r="AF56" i="44"/>
  <c r="AF55" i="44"/>
  <c r="AF53" i="44"/>
  <c r="AF52" i="44"/>
  <c r="AF51" i="44"/>
  <c r="AF50" i="44"/>
  <c r="AF49" i="44"/>
  <c r="AF48" i="44"/>
  <c r="AF47" i="44"/>
  <c r="AF46" i="44"/>
  <c r="AF44" i="44"/>
  <c r="AF43" i="44"/>
  <c r="AF42" i="44"/>
  <c r="AF41" i="44"/>
  <c r="AF40" i="44"/>
  <c r="AF39" i="44"/>
  <c r="AF38" i="44"/>
  <c r="AF37" i="44"/>
  <c r="AF35" i="44"/>
  <c r="AF34" i="44"/>
  <c r="AF33" i="44"/>
  <c r="AF32" i="44"/>
  <c r="AF31" i="44"/>
  <c r="AF30" i="44"/>
  <c r="AF29" i="44"/>
  <c r="AF28" i="44"/>
  <c r="AF26" i="44"/>
  <c r="AF25" i="44"/>
  <c r="AF24" i="44"/>
  <c r="AF23" i="44"/>
  <c r="AF22" i="44"/>
  <c r="AF21" i="44"/>
  <c r="AF20" i="44"/>
  <c r="AF19" i="44"/>
  <c r="AF17" i="44"/>
  <c r="AF16" i="44"/>
  <c r="AF15" i="44"/>
  <c r="AF14" i="44"/>
  <c r="AF13" i="44"/>
  <c r="AF12" i="44"/>
  <c r="AF11" i="44"/>
  <c r="AF10" i="44"/>
  <c r="AF71" i="16"/>
  <c r="AF70" i="16"/>
  <c r="AF69" i="16"/>
  <c r="AF68" i="16"/>
  <c r="AF67" i="16"/>
  <c r="AF66" i="16"/>
  <c r="AF65" i="16"/>
  <c r="AF64" i="16"/>
  <c r="AF63" i="16"/>
  <c r="AF62" i="16"/>
  <c r="AF61" i="16"/>
  <c r="AF60" i="16"/>
  <c r="AF59" i="16"/>
  <c r="AF58" i="16"/>
  <c r="AF57" i="16"/>
  <c r="AF56" i="16"/>
  <c r="AF55" i="16"/>
  <c r="AF54" i="16"/>
  <c r="AF53" i="16"/>
  <c r="AF52" i="16"/>
  <c r="AF51" i="16"/>
  <c r="AF50" i="16"/>
  <c r="AF49" i="16"/>
  <c r="AF48" i="16"/>
  <c r="AF47" i="16"/>
  <c r="AF10" i="16"/>
  <c r="AF43" i="16"/>
  <c r="AF42" i="16"/>
  <c r="AF41" i="16"/>
  <c r="AF40" i="16"/>
  <c r="AF39" i="16"/>
  <c r="AF38" i="16"/>
  <c r="AF37" i="16"/>
  <c r="AF36" i="16"/>
  <c r="AF35" i="16"/>
  <c r="AF34" i="16"/>
  <c r="AF33" i="16"/>
  <c r="AF32" i="16"/>
  <c r="AF31" i="16"/>
  <c r="AF30" i="16"/>
  <c r="AF29" i="16"/>
  <c r="AF28" i="16"/>
  <c r="AF27" i="16"/>
  <c r="AF26" i="16"/>
  <c r="AF25" i="16"/>
  <c r="AF24" i="16"/>
  <c r="AF23" i="16"/>
  <c r="AF22" i="16"/>
  <c r="AF21" i="16"/>
  <c r="AF20" i="16"/>
  <c r="AF19" i="16"/>
  <c r="AF18" i="16"/>
  <c r="AF17" i="16"/>
  <c r="AB133" i="6"/>
  <c r="AB132" i="6"/>
  <c r="AB131" i="6"/>
  <c r="AB130" i="6"/>
  <c r="AB128" i="6"/>
  <c r="AB127" i="6"/>
  <c r="AB126" i="6"/>
  <c r="AB125" i="6"/>
  <c r="AB123" i="6"/>
  <c r="AB122" i="6"/>
  <c r="AB121" i="6"/>
  <c r="AB120" i="6"/>
  <c r="AB118" i="6"/>
  <c r="AB117" i="6"/>
  <c r="AB116" i="6"/>
  <c r="AB115" i="6"/>
  <c r="AB113" i="6"/>
  <c r="AB112" i="6"/>
  <c r="AB111" i="6"/>
  <c r="AB110" i="6"/>
  <c r="AB108" i="6"/>
  <c r="AB107" i="6"/>
  <c r="AB106" i="6"/>
  <c r="AB105" i="6"/>
  <c r="AB103" i="6"/>
  <c r="AB102" i="6"/>
  <c r="AB101" i="6"/>
  <c r="AB100" i="6"/>
  <c r="AB98" i="6"/>
  <c r="AB97" i="6"/>
  <c r="AB96" i="6"/>
  <c r="AB95" i="6"/>
  <c r="AB93" i="6"/>
  <c r="AB92" i="6"/>
  <c r="AB91" i="6"/>
  <c r="AB90" i="6"/>
  <c r="AB88" i="6"/>
  <c r="AB87" i="6"/>
  <c r="AB86" i="6"/>
  <c r="AB85" i="6"/>
  <c r="AB83" i="6"/>
  <c r="AB82" i="6"/>
  <c r="AB81" i="6"/>
  <c r="AB80" i="6"/>
  <c r="AB78" i="6"/>
  <c r="AB77" i="6"/>
  <c r="AB76" i="6"/>
  <c r="AB75" i="6"/>
  <c r="AB73" i="6"/>
  <c r="AB72" i="6"/>
  <c r="AB71" i="6"/>
  <c r="AB70" i="6"/>
  <c r="AB68" i="6"/>
  <c r="AB67" i="6"/>
  <c r="AB66" i="6"/>
  <c r="AB65" i="6"/>
  <c r="AB63" i="6"/>
  <c r="AB62" i="6"/>
  <c r="AB61" i="6"/>
  <c r="AB60" i="6"/>
  <c r="AB58" i="6"/>
  <c r="AB57" i="6"/>
  <c r="AB56" i="6"/>
  <c r="AB55" i="6"/>
  <c r="AB53" i="6"/>
  <c r="AB52" i="6"/>
  <c r="AB51" i="6"/>
  <c r="AB50" i="6"/>
  <c r="AB48" i="6"/>
  <c r="AB47" i="6"/>
  <c r="AB46" i="6"/>
  <c r="AB45" i="6"/>
  <c r="AB43" i="6"/>
  <c r="AB42" i="6"/>
  <c r="AB41" i="6"/>
  <c r="AB40" i="6"/>
  <c r="AB38" i="6"/>
  <c r="AB37" i="6"/>
  <c r="AB36" i="6"/>
  <c r="AB35" i="6"/>
  <c r="AB33" i="6"/>
  <c r="AB32" i="6"/>
  <c r="AB31" i="6"/>
  <c r="AB30" i="6"/>
  <c r="AB28" i="6"/>
  <c r="AB27" i="6"/>
  <c r="AB26" i="6"/>
  <c r="AB25" i="6"/>
  <c r="AB23" i="6"/>
  <c r="AB22" i="6"/>
  <c r="AB21" i="6"/>
  <c r="AB20" i="6"/>
  <c r="AB18" i="6"/>
  <c r="AB17" i="6"/>
  <c r="AB16" i="6"/>
  <c r="AB15" i="6"/>
  <c r="AB13" i="6"/>
  <c r="AB12" i="6"/>
  <c r="AB11" i="6"/>
  <c r="AB10" i="6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Q21" i="49" l="1"/>
  <c r="O22" i="49"/>
  <c r="Q13" i="49"/>
  <c r="O42" i="61" s="1"/>
  <c r="Q20" i="49"/>
  <c r="Q12" i="49"/>
  <c r="O27" i="61" s="1"/>
  <c r="Q19" i="49"/>
  <c r="Q11" i="49"/>
  <c r="Q18" i="49"/>
  <c r="Q25" i="49"/>
  <c r="Q17" i="49"/>
  <c r="Q24" i="49"/>
  <c r="Q16" i="49"/>
  <c r="O87" i="61" s="1"/>
  <c r="O14" i="49"/>
  <c r="N57" i="61" s="1"/>
  <c r="Q23" i="49"/>
  <c r="Q15" i="49"/>
  <c r="O72" i="61" s="1"/>
  <c r="S371" i="61"/>
  <c r="E371" i="61"/>
  <c r="E359" i="61"/>
  <c r="E360" i="61" s="1"/>
  <c r="E361" i="61" s="1"/>
  <c r="E362" i="61" s="1"/>
  <c r="E363" i="61" s="1"/>
  <c r="E364" i="61" s="1"/>
  <c r="E365" i="61" s="1"/>
  <c r="E366" i="61" s="1"/>
  <c r="E367" i="61" s="1"/>
  <c r="E368" i="61" s="1"/>
  <c r="E369" i="61" s="1"/>
  <c r="E356" i="61"/>
  <c r="S356" i="61"/>
  <c r="E344" i="61"/>
  <c r="E345" i="61" s="1"/>
  <c r="E346" i="61" s="1"/>
  <c r="E347" i="61" s="1"/>
  <c r="E348" i="61" s="1"/>
  <c r="E349" i="61" s="1"/>
  <c r="E350" i="61" s="1"/>
  <c r="E351" i="61" s="1"/>
  <c r="E352" i="61" s="1"/>
  <c r="E353" i="61" s="1"/>
  <c r="E354" i="61" s="1"/>
  <c r="E341" i="61"/>
  <c r="E329" i="61"/>
  <c r="E330" i="61" s="1"/>
  <c r="E331" i="61" s="1"/>
  <c r="E332" i="61" s="1"/>
  <c r="E333" i="61" s="1"/>
  <c r="E334" i="61" s="1"/>
  <c r="E335" i="61" s="1"/>
  <c r="E336" i="61" s="1"/>
  <c r="E337" i="61" s="1"/>
  <c r="E338" i="61" s="1"/>
  <c r="E339" i="61" s="1"/>
  <c r="E326" i="61"/>
  <c r="E314" i="61"/>
  <c r="E315" i="61" s="1"/>
  <c r="E316" i="61" s="1"/>
  <c r="E317" i="61" s="1"/>
  <c r="E318" i="61" s="1"/>
  <c r="E319" i="61" s="1"/>
  <c r="E320" i="61" s="1"/>
  <c r="E321" i="61" s="1"/>
  <c r="E322" i="61" s="1"/>
  <c r="E323" i="61" s="1"/>
  <c r="E324" i="61" s="1"/>
  <c r="E311" i="61"/>
  <c r="E299" i="61"/>
  <c r="E300" i="61" s="1"/>
  <c r="E301" i="61" s="1"/>
  <c r="E302" i="61" s="1"/>
  <c r="E303" i="61" s="1"/>
  <c r="E304" i="61" s="1"/>
  <c r="E305" i="61" s="1"/>
  <c r="E306" i="61" s="1"/>
  <c r="E307" i="61" s="1"/>
  <c r="E308" i="61" s="1"/>
  <c r="E309" i="61" s="1"/>
  <c r="E296" i="61"/>
  <c r="E284" i="61" l="1"/>
  <c r="E285" i="61" s="1"/>
  <c r="E286" i="61" s="1"/>
  <c r="E287" i="61" s="1"/>
  <c r="E288" i="61" s="1"/>
  <c r="E289" i="61" s="1"/>
  <c r="E290" i="61" s="1"/>
  <c r="E291" i="61" s="1"/>
  <c r="E292" i="61" s="1"/>
  <c r="E293" i="61" s="1"/>
  <c r="E294" i="61" s="1"/>
  <c r="E281" i="61"/>
  <c r="E269" i="61"/>
  <c r="E270" i="61" s="1"/>
  <c r="E271" i="61" s="1"/>
  <c r="E272" i="61" s="1"/>
  <c r="E273" i="61" s="1"/>
  <c r="E274" i="61" s="1"/>
  <c r="E275" i="61" s="1"/>
  <c r="E276" i="61" s="1"/>
  <c r="E277" i="61" s="1"/>
  <c r="E278" i="61" s="1"/>
  <c r="E279" i="61" s="1"/>
  <c r="E254" i="61"/>
  <c r="E255" i="61" s="1"/>
  <c r="E256" i="61" s="1"/>
  <c r="E257" i="61" s="1"/>
  <c r="E258" i="61" s="1"/>
  <c r="E259" i="61" s="1"/>
  <c r="E260" i="61" s="1"/>
  <c r="E261" i="61" s="1"/>
  <c r="E262" i="61" s="1"/>
  <c r="E263" i="61" s="1"/>
  <c r="E264" i="61" s="1"/>
  <c r="E266" i="61"/>
  <c r="B254" i="61"/>
  <c r="D254" i="61"/>
  <c r="F254" i="61"/>
  <c r="G254" i="61" s="1"/>
  <c r="H254" i="61"/>
  <c r="I254" i="61"/>
  <c r="AA254" i="61"/>
  <c r="B255" i="61"/>
  <c r="D255" i="61"/>
  <c r="F255" i="61"/>
  <c r="G255" i="61" s="1"/>
  <c r="H255" i="61"/>
  <c r="I255" i="61"/>
  <c r="AA255" i="61"/>
  <c r="B256" i="61"/>
  <c r="D256" i="61"/>
  <c r="F256" i="61"/>
  <c r="G256" i="61" s="1"/>
  <c r="H256" i="61"/>
  <c r="I256" i="61"/>
  <c r="AA256" i="61"/>
  <c r="B257" i="61"/>
  <c r="D257" i="61"/>
  <c r="F257" i="61"/>
  <c r="G257" i="61" s="1"/>
  <c r="H257" i="61"/>
  <c r="I257" i="61"/>
  <c r="AA257" i="61"/>
  <c r="B258" i="61"/>
  <c r="D258" i="61"/>
  <c r="F258" i="61"/>
  <c r="G258" i="61" s="1"/>
  <c r="H258" i="61"/>
  <c r="I258" i="61"/>
  <c r="AA258" i="61"/>
  <c r="B259" i="61"/>
  <c r="D259" i="61"/>
  <c r="F259" i="61"/>
  <c r="G259" i="61" s="1"/>
  <c r="H259" i="61"/>
  <c r="I259" i="61"/>
  <c r="AA259" i="61"/>
  <c r="B260" i="61"/>
  <c r="D260" i="61"/>
  <c r="F260" i="61"/>
  <c r="G260" i="61" s="1"/>
  <c r="H260" i="61"/>
  <c r="I260" i="61"/>
  <c r="AA260" i="61"/>
  <c r="B261" i="61"/>
  <c r="D261" i="61"/>
  <c r="F261" i="61"/>
  <c r="G261" i="61" s="1"/>
  <c r="H261" i="61"/>
  <c r="I261" i="61"/>
  <c r="AA261" i="61"/>
  <c r="B262" i="61"/>
  <c r="D262" i="61"/>
  <c r="F262" i="61"/>
  <c r="G262" i="61" s="1"/>
  <c r="H262" i="61"/>
  <c r="I262" i="61"/>
  <c r="AA262" i="61"/>
  <c r="B263" i="61"/>
  <c r="D263" i="61"/>
  <c r="F263" i="61"/>
  <c r="G263" i="61" s="1"/>
  <c r="H263" i="61"/>
  <c r="I263" i="61"/>
  <c r="AA263" i="61"/>
  <c r="B264" i="61"/>
  <c r="D264" i="61"/>
  <c r="F264" i="61"/>
  <c r="G264" i="61" s="1"/>
  <c r="H264" i="61"/>
  <c r="I264" i="61"/>
  <c r="AA264" i="61"/>
  <c r="E251" i="61"/>
  <c r="E238" i="61"/>
  <c r="K263" i="61" l="1"/>
  <c r="J263" i="61"/>
  <c r="L263" i="61" s="1"/>
  <c r="J259" i="61"/>
  <c r="L259" i="61" s="1"/>
  <c r="K259" i="61"/>
  <c r="K255" i="61"/>
  <c r="J255" i="61"/>
  <c r="L255" i="61" s="1"/>
  <c r="J258" i="61"/>
  <c r="L258" i="61" s="1"/>
  <c r="K258" i="61"/>
  <c r="K264" i="61"/>
  <c r="J264" i="61"/>
  <c r="L264" i="61" s="1"/>
  <c r="K260" i="61"/>
  <c r="J260" i="61"/>
  <c r="L260" i="61" s="1"/>
  <c r="J256" i="61"/>
  <c r="L256" i="61" s="1"/>
  <c r="K256" i="61"/>
  <c r="K262" i="61"/>
  <c r="J262" i="61"/>
  <c r="L262" i="61" s="1"/>
  <c r="K254" i="61"/>
  <c r="J254" i="61"/>
  <c r="L254" i="61" s="1"/>
  <c r="K261" i="61"/>
  <c r="J261" i="61"/>
  <c r="L261" i="61" s="1"/>
  <c r="K257" i="61"/>
  <c r="J257" i="61"/>
  <c r="L257" i="61" s="1"/>
  <c r="V259" i="61"/>
  <c r="Y259" i="61"/>
  <c r="Q260" i="61"/>
  <c r="Y260" i="61"/>
  <c r="Q256" i="61"/>
  <c r="Y256" i="61"/>
  <c r="V263" i="61"/>
  <c r="Y263" i="61"/>
  <c r="V261" i="61"/>
  <c r="Y261" i="61"/>
  <c r="V257" i="61"/>
  <c r="Y257" i="61"/>
  <c r="Q264" i="61"/>
  <c r="Y264" i="61"/>
  <c r="Q262" i="61"/>
  <c r="Y262" i="61"/>
  <c r="Q254" i="61"/>
  <c r="Y254" i="61"/>
  <c r="V255" i="61"/>
  <c r="Y255" i="61"/>
  <c r="Q258" i="61"/>
  <c r="Y258" i="61"/>
  <c r="X260" i="61"/>
  <c r="AC259" i="61"/>
  <c r="Z259" i="61"/>
  <c r="W259" i="61"/>
  <c r="W256" i="61"/>
  <c r="S261" i="61"/>
  <c r="AC257" i="61"/>
  <c r="S259" i="61"/>
  <c r="X258" i="61"/>
  <c r="Z257" i="61"/>
  <c r="S257" i="61"/>
  <c r="W262" i="61"/>
  <c r="Z261" i="61"/>
  <c r="U263" i="61"/>
  <c r="W261" i="61"/>
  <c r="U261" i="61"/>
  <c r="AC255" i="61"/>
  <c r="S255" i="61"/>
  <c r="T255" i="61"/>
  <c r="Z263" i="61"/>
  <c r="W263" i="61"/>
  <c r="T261" i="61"/>
  <c r="U257" i="61"/>
  <c r="AB255" i="61"/>
  <c r="Q255" i="61"/>
  <c r="T263" i="61"/>
  <c r="X262" i="61"/>
  <c r="AC261" i="61"/>
  <c r="Z255" i="61"/>
  <c r="W255" i="61"/>
  <c r="U259" i="61"/>
  <c r="U255" i="61"/>
  <c r="X264" i="61"/>
  <c r="S263" i="61"/>
  <c r="AB257" i="61"/>
  <c r="Q257" i="61"/>
  <c r="AC263" i="61"/>
  <c r="AB263" i="61"/>
  <c r="Q263" i="61"/>
  <c r="X256" i="61"/>
  <c r="AB261" i="61"/>
  <c r="Q261" i="61"/>
  <c r="T259" i="61"/>
  <c r="W257" i="61"/>
  <c r="X254" i="61"/>
  <c r="AB259" i="61"/>
  <c r="Q259" i="61"/>
  <c r="T257" i="61"/>
  <c r="V264" i="61"/>
  <c r="V262" i="61"/>
  <c r="V260" i="61"/>
  <c r="V258" i="61"/>
  <c r="V256" i="61"/>
  <c r="V254" i="61"/>
  <c r="U262" i="61"/>
  <c r="AC260" i="61"/>
  <c r="U260" i="61"/>
  <c r="AC258" i="61"/>
  <c r="U258" i="61"/>
  <c r="AC256" i="61"/>
  <c r="U256" i="61"/>
  <c r="AC254" i="61"/>
  <c r="U254" i="61"/>
  <c r="W254" i="61"/>
  <c r="AB264" i="61"/>
  <c r="T264" i="61"/>
  <c r="X263" i="61"/>
  <c r="AB262" i="61"/>
  <c r="T262" i="61"/>
  <c r="X261" i="61"/>
  <c r="AB260" i="61"/>
  <c r="T260" i="61"/>
  <c r="X259" i="61"/>
  <c r="AB258" i="61"/>
  <c r="T258" i="61"/>
  <c r="X257" i="61"/>
  <c r="AB256" i="61"/>
  <c r="T256" i="61"/>
  <c r="X255" i="61"/>
  <c r="AB254" i="61"/>
  <c r="T254" i="61"/>
  <c r="W264" i="61"/>
  <c r="W260" i="61"/>
  <c r="W258" i="61"/>
  <c r="AC264" i="61"/>
  <c r="U264" i="61"/>
  <c r="S264" i="61"/>
  <c r="S262" i="61"/>
  <c r="S258" i="61"/>
  <c r="S256" i="61"/>
  <c r="S254" i="61"/>
  <c r="AC262" i="61"/>
  <c r="S260" i="61"/>
  <c r="Z264" i="61"/>
  <c r="Z262" i="61"/>
  <c r="Z260" i="61"/>
  <c r="Z258" i="61"/>
  <c r="Z256" i="61"/>
  <c r="Z254" i="61"/>
  <c r="L4" i="84"/>
  <c r="E2" i="45" l="1"/>
  <c r="B10" i="51"/>
  <c r="B23" i="47" l="1"/>
  <c r="C23" i="47"/>
  <c r="D23" i="47" s="1"/>
  <c r="F23" i="47"/>
  <c r="B24" i="47"/>
  <c r="C24" i="47"/>
  <c r="D24" i="47" s="1"/>
  <c r="F24" i="47"/>
  <c r="B25" i="47"/>
  <c r="C25" i="47"/>
  <c r="D25" i="47" s="1"/>
  <c r="F25" i="47"/>
  <c r="B26" i="47"/>
  <c r="C26" i="47"/>
  <c r="D26" i="47" s="1"/>
  <c r="F26" i="47"/>
  <c r="B27" i="47"/>
  <c r="C27" i="47"/>
  <c r="D27" i="47" s="1"/>
  <c r="F27" i="47"/>
  <c r="B29" i="47"/>
  <c r="C29" i="47"/>
  <c r="D29" i="47" s="1"/>
  <c r="F29" i="47"/>
  <c r="B30" i="47"/>
  <c r="C30" i="47"/>
  <c r="D30" i="47" s="1"/>
  <c r="F30" i="47"/>
  <c r="B10" i="47"/>
  <c r="C10" i="47"/>
  <c r="D10" i="47" s="1"/>
  <c r="F10" i="47"/>
  <c r="B12" i="47"/>
  <c r="C12" i="47"/>
  <c r="D12" i="47" s="1"/>
  <c r="F12" i="47"/>
  <c r="B13" i="47"/>
  <c r="C13" i="47"/>
  <c r="D13" i="47" s="1"/>
  <c r="F13" i="47"/>
  <c r="B15" i="47"/>
  <c r="C15" i="47"/>
  <c r="D15" i="47" s="1"/>
  <c r="F15" i="47"/>
  <c r="B16" i="47"/>
  <c r="C16" i="47"/>
  <c r="D16" i="47" s="1"/>
  <c r="F16" i="47"/>
  <c r="B18" i="47"/>
  <c r="C18" i="47"/>
  <c r="D18" i="47" s="1"/>
  <c r="F18" i="47"/>
  <c r="B19" i="47"/>
  <c r="C19" i="47"/>
  <c r="D19" i="47" s="1"/>
  <c r="F19" i="47"/>
  <c r="B20" i="47"/>
  <c r="C20" i="47"/>
  <c r="D20" i="47" s="1"/>
  <c r="F20" i="47"/>
  <c r="B21" i="47"/>
  <c r="C21" i="47"/>
  <c r="D21" i="47" s="1"/>
  <c r="F21" i="47"/>
  <c r="B22" i="47"/>
  <c r="C22" i="47"/>
  <c r="D22" i="47" s="1"/>
  <c r="F22" i="47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B401" i="62"/>
  <c r="C401" i="62"/>
  <c r="E401" i="62"/>
  <c r="F401" i="62"/>
  <c r="G401" i="62" s="1"/>
  <c r="I401" i="62"/>
  <c r="B402" i="62"/>
  <c r="C402" i="62"/>
  <c r="E402" i="62"/>
  <c r="F402" i="62"/>
  <c r="G402" i="62" s="1"/>
  <c r="I402" i="62"/>
  <c r="B403" i="62"/>
  <c r="C403" i="62"/>
  <c r="E403" i="62"/>
  <c r="F403" i="62"/>
  <c r="G403" i="62" s="1"/>
  <c r="I403" i="62"/>
  <c r="B404" i="62"/>
  <c r="C404" i="62"/>
  <c r="E404" i="62"/>
  <c r="F404" i="62"/>
  <c r="G404" i="62" s="1"/>
  <c r="I404" i="62"/>
  <c r="B405" i="62"/>
  <c r="C405" i="62"/>
  <c r="E405" i="62"/>
  <c r="F405" i="62"/>
  <c r="G405" i="62" s="1"/>
  <c r="I405" i="62"/>
  <c r="B406" i="62"/>
  <c r="C406" i="62"/>
  <c r="E406" i="62"/>
  <c r="F406" i="62"/>
  <c r="G406" i="62" s="1"/>
  <c r="I406" i="62"/>
  <c r="B407" i="62"/>
  <c r="C407" i="62"/>
  <c r="E407" i="62"/>
  <c r="F407" i="62"/>
  <c r="G407" i="62" s="1"/>
  <c r="I407" i="62"/>
  <c r="B408" i="62"/>
  <c r="C408" i="62"/>
  <c r="E408" i="62"/>
  <c r="F408" i="62"/>
  <c r="G408" i="62" s="1"/>
  <c r="I408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D389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B373" i="62"/>
  <c r="C373" i="62"/>
  <c r="E373" i="62"/>
  <c r="F373" i="62"/>
  <c r="G373" i="62" s="1"/>
  <c r="I373" i="62"/>
  <c r="B374" i="62"/>
  <c r="C374" i="62"/>
  <c r="E374" i="62"/>
  <c r="F374" i="62"/>
  <c r="G374" i="62" s="1"/>
  <c r="I374" i="62"/>
  <c r="B375" i="62"/>
  <c r="C375" i="62"/>
  <c r="E375" i="62"/>
  <c r="F375" i="62"/>
  <c r="G375" i="62" s="1"/>
  <c r="I375" i="62"/>
  <c r="B376" i="62"/>
  <c r="C376" i="62"/>
  <c r="E376" i="62"/>
  <c r="F376" i="62"/>
  <c r="G376" i="62" s="1"/>
  <c r="I376" i="62"/>
  <c r="B377" i="62"/>
  <c r="C377" i="62"/>
  <c r="E377" i="62"/>
  <c r="F377" i="62"/>
  <c r="G377" i="62" s="1"/>
  <c r="I377" i="62"/>
  <c r="B378" i="62"/>
  <c r="C378" i="62"/>
  <c r="E378" i="62"/>
  <c r="F378" i="62"/>
  <c r="G378" i="62" s="1"/>
  <c r="I378" i="62"/>
  <c r="B379" i="62"/>
  <c r="C379" i="62"/>
  <c r="E379" i="62"/>
  <c r="F379" i="62"/>
  <c r="G379" i="62" s="1"/>
  <c r="I379" i="62"/>
  <c r="B380" i="62"/>
  <c r="C380" i="62"/>
  <c r="E380" i="62"/>
  <c r="F380" i="62"/>
  <c r="G380" i="62" s="1"/>
  <c r="I380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D362" i="62"/>
  <c r="D335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B343" i="62"/>
  <c r="C343" i="62"/>
  <c r="E343" i="62"/>
  <c r="F343" i="62"/>
  <c r="G343" i="62" s="1"/>
  <c r="I343" i="62"/>
  <c r="B344" i="62"/>
  <c r="C344" i="62"/>
  <c r="E344" i="62"/>
  <c r="F344" i="62"/>
  <c r="G344" i="62" s="1"/>
  <c r="I344" i="62"/>
  <c r="B345" i="62"/>
  <c r="C345" i="62"/>
  <c r="E345" i="62"/>
  <c r="F345" i="62"/>
  <c r="G345" i="62" s="1"/>
  <c r="I345" i="62"/>
  <c r="B346" i="62"/>
  <c r="C346" i="62"/>
  <c r="E346" i="62"/>
  <c r="F346" i="62"/>
  <c r="G346" i="62" s="1"/>
  <c r="I346" i="62"/>
  <c r="B347" i="62"/>
  <c r="C347" i="62"/>
  <c r="E347" i="62"/>
  <c r="F347" i="62"/>
  <c r="G347" i="62" s="1"/>
  <c r="I347" i="62"/>
  <c r="B348" i="62"/>
  <c r="C348" i="62"/>
  <c r="E348" i="62"/>
  <c r="F348" i="62"/>
  <c r="G348" i="62" s="1"/>
  <c r="I348" i="62"/>
  <c r="B349" i="62"/>
  <c r="C349" i="62"/>
  <c r="E349" i="62"/>
  <c r="F349" i="62"/>
  <c r="G349" i="62" s="1"/>
  <c r="I349" i="62"/>
  <c r="B350" i="62"/>
  <c r="C350" i="62"/>
  <c r="E350" i="62"/>
  <c r="F350" i="62"/>
  <c r="G350" i="62" s="1"/>
  <c r="I350" i="62"/>
  <c r="B351" i="62"/>
  <c r="C351" i="62"/>
  <c r="E351" i="62"/>
  <c r="F351" i="62"/>
  <c r="G351" i="62" s="1"/>
  <c r="I351" i="62"/>
  <c r="B352" i="62"/>
  <c r="C352" i="62"/>
  <c r="E352" i="62"/>
  <c r="F352" i="62"/>
  <c r="G352" i="62" s="1"/>
  <c r="I352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D308" i="62"/>
  <c r="B311" i="62"/>
  <c r="C311" i="62"/>
  <c r="E311" i="62"/>
  <c r="F311" i="62"/>
  <c r="G311" i="62" s="1"/>
  <c r="I311" i="62"/>
  <c r="B312" i="62"/>
  <c r="C312" i="62"/>
  <c r="E312" i="62"/>
  <c r="F312" i="62"/>
  <c r="G312" i="62" s="1"/>
  <c r="I312" i="62"/>
  <c r="B313" i="62"/>
  <c r="C313" i="62"/>
  <c r="E313" i="62"/>
  <c r="F313" i="62"/>
  <c r="G313" i="62" s="1"/>
  <c r="I313" i="62"/>
  <c r="B314" i="62"/>
  <c r="C314" i="62"/>
  <c r="E314" i="62"/>
  <c r="F314" i="62"/>
  <c r="G314" i="62" s="1"/>
  <c r="I314" i="62"/>
  <c r="B315" i="62"/>
  <c r="C315" i="62"/>
  <c r="E315" i="62"/>
  <c r="F315" i="62"/>
  <c r="G315" i="62" s="1"/>
  <c r="I315" i="62"/>
  <c r="B316" i="62"/>
  <c r="C316" i="62"/>
  <c r="E316" i="62"/>
  <c r="F316" i="62"/>
  <c r="G316" i="62" s="1"/>
  <c r="I316" i="62"/>
  <c r="B317" i="62"/>
  <c r="C317" i="62"/>
  <c r="E317" i="62"/>
  <c r="F317" i="62"/>
  <c r="G317" i="62" s="1"/>
  <c r="I317" i="62"/>
  <c r="B318" i="62"/>
  <c r="C318" i="62"/>
  <c r="E318" i="62"/>
  <c r="F318" i="62"/>
  <c r="G318" i="62" s="1"/>
  <c r="I318" i="62"/>
  <c r="B319" i="62"/>
  <c r="C319" i="62"/>
  <c r="E319" i="62"/>
  <c r="F319" i="62"/>
  <c r="G319" i="62" s="1"/>
  <c r="I319" i="62"/>
  <c r="B320" i="62"/>
  <c r="C320" i="62"/>
  <c r="E320" i="62"/>
  <c r="F320" i="62"/>
  <c r="G320" i="62" s="1"/>
  <c r="I320" i="62"/>
  <c r="B321" i="62"/>
  <c r="C321" i="62"/>
  <c r="E321" i="62"/>
  <c r="F321" i="62"/>
  <c r="G321" i="62" s="1"/>
  <c r="I321" i="62"/>
  <c r="B322" i="62"/>
  <c r="C322" i="62"/>
  <c r="E322" i="62"/>
  <c r="F322" i="62"/>
  <c r="G322" i="62" s="1"/>
  <c r="I322" i="62"/>
  <c r="B323" i="62"/>
  <c r="C323" i="62"/>
  <c r="E323" i="62"/>
  <c r="F323" i="62"/>
  <c r="G323" i="62" s="1"/>
  <c r="I323" i="62"/>
  <c r="B324" i="62"/>
  <c r="C324" i="62"/>
  <c r="E324" i="62"/>
  <c r="F324" i="62"/>
  <c r="G324" i="62" s="1"/>
  <c r="I324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B327" i="62"/>
  <c r="C327" i="62"/>
  <c r="E327" i="62"/>
  <c r="F327" i="62"/>
  <c r="G327" i="62" s="1"/>
  <c r="I327" i="62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7" i="62"/>
  <c r="C337" i="62"/>
  <c r="E337" i="62"/>
  <c r="F337" i="62"/>
  <c r="G337" i="62" s="1"/>
  <c r="I337" i="62"/>
  <c r="B284" i="62"/>
  <c r="C284" i="62"/>
  <c r="E284" i="62"/>
  <c r="F284" i="62"/>
  <c r="G284" i="62" s="1"/>
  <c r="I284" i="62"/>
  <c r="B285" i="62"/>
  <c r="C285" i="62"/>
  <c r="E285" i="62"/>
  <c r="F285" i="62"/>
  <c r="G285" i="62" s="1"/>
  <c r="I285" i="62"/>
  <c r="B286" i="62"/>
  <c r="C286" i="62"/>
  <c r="E286" i="62"/>
  <c r="F286" i="62"/>
  <c r="G286" i="62" s="1"/>
  <c r="I286" i="62"/>
  <c r="B287" i="62"/>
  <c r="C287" i="62"/>
  <c r="E287" i="62"/>
  <c r="F287" i="62"/>
  <c r="G287" i="62" s="1"/>
  <c r="I287" i="62"/>
  <c r="B288" i="62"/>
  <c r="C288" i="62"/>
  <c r="E288" i="62"/>
  <c r="F288" i="62"/>
  <c r="G288" i="62" s="1"/>
  <c r="I288" i="62"/>
  <c r="B289" i="62"/>
  <c r="C289" i="62"/>
  <c r="E289" i="62"/>
  <c r="F289" i="62"/>
  <c r="G289" i="62" s="1"/>
  <c r="I289" i="62"/>
  <c r="B290" i="62"/>
  <c r="C290" i="62"/>
  <c r="E290" i="62"/>
  <c r="F290" i="62"/>
  <c r="G290" i="62" s="1"/>
  <c r="I290" i="62"/>
  <c r="B291" i="62"/>
  <c r="C291" i="62"/>
  <c r="E291" i="62"/>
  <c r="F291" i="62"/>
  <c r="G291" i="62" s="1"/>
  <c r="I291" i="62"/>
  <c r="B292" i="62"/>
  <c r="C292" i="62"/>
  <c r="E292" i="62"/>
  <c r="F292" i="62"/>
  <c r="G292" i="62" s="1"/>
  <c r="I292" i="62"/>
  <c r="B293" i="62"/>
  <c r="C293" i="62"/>
  <c r="E293" i="62"/>
  <c r="F293" i="62"/>
  <c r="G293" i="62" s="1"/>
  <c r="I293" i="62"/>
  <c r="B294" i="62"/>
  <c r="C294" i="62"/>
  <c r="E294" i="62"/>
  <c r="F294" i="62"/>
  <c r="G294" i="62" s="1"/>
  <c r="I294" i="62"/>
  <c r="B295" i="62"/>
  <c r="C295" i="62"/>
  <c r="E295" i="62"/>
  <c r="F295" i="62"/>
  <c r="G295" i="62" s="1"/>
  <c r="I295" i="62"/>
  <c r="B296" i="62"/>
  <c r="C296" i="62"/>
  <c r="E296" i="62"/>
  <c r="F296" i="62"/>
  <c r="G296" i="62" s="1"/>
  <c r="I296" i="62"/>
  <c r="B297" i="62"/>
  <c r="C297" i="62"/>
  <c r="E297" i="62"/>
  <c r="F297" i="62"/>
  <c r="G297" i="62" s="1"/>
  <c r="I297" i="62"/>
  <c r="B298" i="62"/>
  <c r="C298" i="62"/>
  <c r="E298" i="62"/>
  <c r="F298" i="62"/>
  <c r="G298" i="62" s="1"/>
  <c r="I298" i="62"/>
  <c r="B299" i="62"/>
  <c r="C299" i="62"/>
  <c r="E299" i="62"/>
  <c r="F299" i="62"/>
  <c r="G299" i="62" s="1"/>
  <c r="I299" i="62"/>
  <c r="B300" i="62"/>
  <c r="C300" i="62"/>
  <c r="E300" i="62"/>
  <c r="F300" i="62"/>
  <c r="G300" i="62" s="1"/>
  <c r="I300" i="62"/>
  <c r="B301" i="62"/>
  <c r="C301" i="62"/>
  <c r="E301" i="62"/>
  <c r="F301" i="62"/>
  <c r="G301" i="62" s="1"/>
  <c r="I301" i="62"/>
  <c r="B302" i="62"/>
  <c r="C302" i="62"/>
  <c r="E302" i="62"/>
  <c r="F302" i="62"/>
  <c r="G302" i="62" s="1"/>
  <c r="I302" i="62"/>
  <c r="B303" i="62"/>
  <c r="C303" i="62"/>
  <c r="E303" i="62"/>
  <c r="F303" i="62"/>
  <c r="G303" i="62" s="1"/>
  <c r="I303" i="62"/>
  <c r="B304" i="62"/>
  <c r="C304" i="62"/>
  <c r="E304" i="62"/>
  <c r="F304" i="62"/>
  <c r="G304" i="62" s="1"/>
  <c r="I304" i="62"/>
  <c r="B305" i="62"/>
  <c r="C305" i="62"/>
  <c r="E305" i="62"/>
  <c r="F305" i="62"/>
  <c r="G305" i="62" s="1"/>
  <c r="I305" i="62"/>
  <c r="B306" i="62"/>
  <c r="C306" i="62"/>
  <c r="E306" i="62"/>
  <c r="F306" i="62"/>
  <c r="G306" i="62" s="1"/>
  <c r="I306" i="62"/>
  <c r="B310" i="62"/>
  <c r="C310" i="62"/>
  <c r="E310" i="62"/>
  <c r="F310" i="62"/>
  <c r="G310" i="62" s="1"/>
  <c r="I310" i="62"/>
  <c r="D281" i="62"/>
  <c r="I283" i="62"/>
  <c r="F283" i="62"/>
  <c r="G283" i="62" s="1"/>
  <c r="E283" i="62"/>
  <c r="C283" i="62"/>
  <c r="B283" i="62"/>
  <c r="B273" i="62"/>
  <c r="C273" i="62"/>
  <c r="E273" i="62"/>
  <c r="F273" i="62"/>
  <c r="G273" i="62" s="1"/>
  <c r="I273" i="62"/>
  <c r="B274" i="62"/>
  <c r="C274" i="62"/>
  <c r="E274" i="62"/>
  <c r="F274" i="62"/>
  <c r="G274" i="62" s="1"/>
  <c r="I274" i="62"/>
  <c r="B275" i="62"/>
  <c r="C275" i="62"/>
  <c r="E275" i="62"/>
  <c r="F275" i="62"/>
  <c r="G275" i="62" s="1"/>
  <c r="I275" i="62"/>
  <c r="B276" i="62"/>
  <c r="C276" i="62"/>
  <c r="E276" i="62"/>
  <c r="F276" i="62"/>
  <c r="G276" i="62" s="1"/>
  <c r="I276" i="62"/>
  <c r="B277" i="62"/>
  <c r="C277" i="62"/>
  <c r="E277" i="62"/>
  <c r="F277" i="62"/>
  <c r="G277" i="62" s="1"/>
  <c r="I277" i="62"/>
  <c r="B278" i="62"/>
  <c r="C278" i="62"/>
  <c r="E278" i="62"/>
  <c r="F278" i="62"/>
  <c r="G278" i="62" s="1"/>
  <c r="I278" i="62"/>
  <c r="B279" i="62"/>
  <c r="C279" i="62"/>
  <c r="E279" i="62"/>
  <c r="F279" i="62"/>
  <c r="G279" i="62" s="1"/>
  <c r="I279" i="62"/>
  <c r="B257" i="62"/>
  <c r="C257" i="62"/>
  <c r="E257" i="62"/>
  <c r="F257" i="62"/>
  <c r="G257" i="62" s="1"/>
  <c r="I257" i="62"/>
  <c r="B258" i="62"/>
  <c r="C258" i="62"/>
  <c r="E258" i="62"/>
  <c r="F258" i="62"/>
  <c r="G258" i="62" s="1"/>
  <c r="I258" i="62"/>
  <c r="B259" i="62"/>
  <c r="C259" i="62"/>
  <c r="E259" i="62"/>
  <c r="F259" i="62"/>
  <c r="G259" i="62" s="1"/>
  <c r="I259" i="62"/>
  <c r="B260" i="62"/>
  <c r="C260" i="62"/>
  <c r="E260" i="62"/>
  <c r="F260" i="62"/>
  <c r="G260" i="62" s="1"/>
  <c r="I260" i="62"/>
  <c r="B261" i="62"/>
  <c r="C261" i="62"/>
  <c r="E261" i="62"/>
  <c r="F261" i="62"/>
  <c r="G261" i="62" s="1"/>
  <c r="I261" i="62"/>
  <c r="B262" i="62"/>
  <c r="C262" i="62"/>
  <c r="E262" i="62"/>
  <c r="F262" i="62"/>
  <c r="G262" i="62" s="1"/>
  <c r="I262" i="62"/>
  <c r="B263" i="62"/>
  <c r="C263" i="62"/>
  <c r="E263" i="62"/>
  <c r="F263" i="62"/>
  <c r="G263" i="62" s="1"/>
  <c r="I263" i="62"/>
  <c r="B264" i="62"/>
  <c r="C264" i="62"/>
  <c r="E264" i="62"/>
  <c r="F264" i="62"/>
  <c r="G264" i="62" s="1"/>
  <c r="I264" i="62"/>
  <c r="B265" i="62"/>
  <c r="C265" i="62"/>
  <c r="E265" i="62"/>
  <c r="F265" i="62"/>
  <c r="G265" i="62" s="1"/>
  <c r="I265" i="62"/>
  <c r="B266" i="62"/>
  <c r="C266" i="62"/>
  <c r="E266" i="62"/>
  <c r="F266" i="62"/>
  <c r="G266" i="62" s="1"/>
  <c r="I266" i="62"/>
  <c r="B267" i="62"/>
  <c r="C267" i="62"/>
  <c r="E267" i="62"/>
  <c r="F267" i="62"/>
  <c r="G267" i="62" s="1"/>
  <c r="I267" i="62"/>
  <c r="B268" i="62"/>
  <c r="C268" i="62"/>
  <c r="E268" i="62"/>
  <c r="F268" i="62"/>
  <c r="G268" i="62" s="1"/>
  <c r="I268" i="62"/>
  <c r="B269" i="62"/>
  <c r="C269" i="62"/>
  <c r="E269" i="62"/>
  <c r="F269" i="62"/>
  <c r="G269" i="62" s="1"/>
  <c r="I269" i="62"/>
  <c r="B270" i="62"/>
  <c r="C270" i="62"/>
  <c r="E270" i="62"/>
  <c r="F270" i="62"/>
  <c r="G270" i="62" s="1"/>
  <c r="I270" i="62"/>
  <c r="B271" i="62"/>
  <c r="C271" i="62"/>
  <c r="E271" i="62"/>
  <c r="F271" i="62"/>
  <c r="G271" i="62" s="1"/>
  <c r="I271" i="62"/>
  <c r="B272" i="62"/>
  <c r="C272" i="62"/>
  <c r="E272" i="62"/>
  <c r="F272" i="62"/>
  <c r="G272" i="62" s="1"/>
  <c r="I272" i="62"/>
  <c r="B245" i="62"/>
  <c r="C245" i="62"/>
  <c r="E245" i="62"/>
  <c r="F245" i="62"/>
  <c r="G245" i="62" s="1"/>
  <c r="I245" i="62"/>
  <c r="B246" i="62"/>
  <c r="C246" i="62"/>
  <c r="E246" i="62"/>
  <c r="F246" i="62"/>
  <c r="G246" i="62" s="1"/>
  <c r="I246" i="62"/>
  <c r="B247" i="62"/>
  <c r="C247" i="62"/>
  <c r="E247" i="62"/>
  <c r="F247" i="62"/>
  <c r="G247" i="62" s="1"/>
  <c r="I247" i="62"/>
  <c r="B248" i="62"/>
  <c r="C248" i="62"/>
  <c r="E248" i="62"/>
  <c r="F248" i="62"/>
  <c r="G248" i="62" s="1"/>
  <c r="I248" i="62"/>
  <c r="B249" i="62"/>
  <c r="C249" i="62"/>
  <c r="E249" i="62"/>
  <c r="F249" i="62"/>
  <c r="G249" i="62" s="1"/>
  <c r="I249" i="62"/>
  <c r="B250" i="62"/>
  <c r="C250" i="62"/>
  <c r="E250" i="62"/>
  <c r="F250" i="62"/>
  <c r="G250" i="62" s="1"/>
  <c r="I250" i="62"/>
  <c r="B251" i="62"/>
  <c r="C251" i="62"/>
  <c r="E251" i="62"/>
  <c r="F251" i="62"/>
  <c r="G251" i="62" s="1"/>
  <c r="I251" i="62"/>
  <c r="B252" i="62"/>
  <c r="C252" i="62"/>
  <c r="E252" i="62"/>
  <c r="F252" i="62"/>
  <c r="G252" i="62" s="1"/>
  <c r="I252" i="62"/>
  <c r="B256" i="62"/>
  <c r="C256" i="62"/>
  <c r="E256" i="62"/>
  <c r="F256" i="62"/>
  <c r="G256" i="62" s="1"/>
  <c r="I256" i="62"/>
  <c r="L322" i="62" l="1"/>
  <c r="J322" i="62"/>
  <c r="L347" i="62"/>
  <c r="J347" i="62"/>
  <c r="L246" i="62"/>
  <c r="J246" i="62"/>
  <c r="P246" i="62" s="1"/>
  <c r="L273" i="62"/>
  <c r="J273" i="62"/>
  <c r="P273" i="62" s="1"/>
  <c r="L245" i="62"/>
  <c r="J245" i="62"/>
  <c r="J265" i="62"/>
  <c r="L265" i="62"/>
  <c r="L297" i="62"/>
  <c r="J297" i="62"/>
  <c r="P297" i="62" s="1"/>
  <c r="L324" i="62"/>
  <c r="J324" i="62"/>
  <c r="L316" i="62"/>
  <c r="J316" i="62"/>
  <c r="L357" i="62"/>
  <c r="J357" i="62"/>
  <c r="L349" i="62"/>
  <c r="J349" i="62"/>
  <c r="L341" i="62"/>
  <c r="J341" i="62"/>
  <c r="L387" i="62"/>
  <c r="J387" i="62"/>
  <c r="J379" i="62"/>
  <c r="L379" i="62"/>
  <c r="L371" i="62"/>
  <c r="J371" i="62"/>
  <c r="L409" i="62"/>
  <c r="J409" i="62"/>
  <c r="J401" i="62"/>
  <c r="L401" i="62"/>
  <c r="L393" i="62"/>
  <c r="J393" i="62"/>
  <c r="L303" i="62"/>
  <c r="J303" i="62"/>
  <c r="P303" i="62" s="1"/>
  <c r="L287" i="62"/>
  <c r="J287" i="62"/>
  <c r="P287" i="62" s="1"/>
  <c r="L266" i="62"/>
  <c r="J266" i="62"/>
  <c r="L256" i="62"/>
  <c r="J256" i="62"/>
  <c r="P256" i="62" s="1"/>
  <c r="Z257" i="62"/>
  <c r="L257" i="62"/>
  <c r="J257" i="62"/>
  <c r="P257" i="62" s="1"/>
  <c r="L305" i="62"/>
  <c r="J305" i="62"/>
  <c r="P305" i="62" s="1"/>
  <c r="L289" i="62"/>
  <c r="J289" i="62"/>
  <c r="P289" i="62" s="1"/>
  <c r="L332" i="62"/>
  <c r="J332" i="62"/>
  <c r="L248" i="62"/>
  <c r="J248" i="62"/>
  <c r="P248" i="62" s="1"/>
  <c r="Z268" i="62"/>
  <c r="L268" i="62"/>
  <c r="J268" i="62"/>
  <c r="L260" i="62"/>
  <c r="J260" i="62"/>
  <c r="P260" i="62" s="1"/>
  <c r="L275" i="62"/>
  <c r="J275" i="62"/>
  <c r="P275" i="62" s="1"/>
  <c r="L300" i="62"/>
  <c r="J300" i="62"/>
  <c r="P300" i="62" s="1"/>
  <c r="L292" i="62"/>
  <c r="J292" i="62"/>
  <c r="P292" i="62" s="1"/>
  <c r="J284" i="62"/>
  <c r="L284" i="62"/>
  <c r="J327" i="62"/>
  <c r="L327" i="62"/>
  <c r="L319" i="62"/>
  <c r="J319" i="62"/>
  <c r="L311" i="62"/>
  <c r="J311" i="62"/>
  <c r="L360" i="62"/>
  <c r="J360" i="62"/>
  <c r="L352" i="62"/>
  <c r="J352" i="62"/>
  <c r="L344" i="62"/>
  <c r="J344" i="62"/>
  <c r="J382" i="62"/>
  <c r="L382" i="62"/>
  <c r="J374" i="62"/>
  <c r="L374" i="62"/>
  <c r="J366" i="62"/>
  <c r="L366" i="62"/>
  <c r="L412" i="62"/>
  <c r="J412" i="62"/>
  <c r="L404" i="62"/>
  <c r="J404" i="62"/>
  <c r="L396" i="62"/>
  <c r="J396" i="62"/>
  <c r="L271" i="62"/>
  <c r="J271" i="62"/>
  <c r="P271" i="62" s="1"/>
  <c r="L278" i="62"/>
  <c r="J278" i="62"/>
  <c r="P278" i="62" s="1"/>
  <c r="L407" i="62"/>
  <c r="J407" i="62"/>
  <c r="L298" i="62"/>
  <c r="J298" i="62"/>
  <c r="P298" i="62" s="1"/>
  <c r="L333" i="62"/>
  <c r="J333" i="62"/>
  <c r="L391" i="62"/>
  <c r="J391" i="62"/>
  <c r="L410" i="62"/>
  <c r="J410" i="62"/>
  <c r="L402" i="62"/>
  <c r="J402" i="62"/>
  <c r="L394" i="62"/>
  <c r="J394" i="62"/>
  <c r="J285" i="62"/>
  <c r="P285" i="62" s="1"/>
  <c r="L285" i="62"/>
  <c r="Z328" i="62"/>
  <c r="J328" i="62"/>
  <c r="L328" i="62"/>
  <c r="Z320" i="62"/>
  <c r="L320" i="62"/>
  <c r="J320" i="62"/>
  <c r="Z312" i="62"/>
  <c r="J312" i="62"/>
  <c r="L312" i="62"/>
  <c r="L364" i="62"/>
  <c r="J364" i="62"/>
  <c r="L353" i="62"/>
  <c r="J353" i="62"/>
  <c r="L345" i="62"/>
  <c r="J345" i="62"/>
  <c r="Z383" i="62"/>
  <c r="L383" i="62"/>
  <c r="J383" i="62"/>
  <c r="Z375" i="62"/>
  <c r="L375" i="62"/>
  <c r="J375" i="62"/>
  <c r="L367" i="62"/>
  <c r="J367" i="62"/>
  <c r="L413" i="62"/>
  <c r="J413" i="62"/>
  <c r="L405" i="62"/>
  <c r="J405" i="62"/>
  <c r="L397" i="62"/>
  <c r="J397" i="62"/>
  <c r="Z339" i="62"/>
  <c r="L339" i="62"/>
  <c r="J339" i="62"/>
  <c r="L385" i="62"/>
  <c r="J385" i="62"/>
  <c r="J258" i="62"/>
  <c r="P258" i="62" s="1"/>
  <c r="L258" i="62"/>
  <c r="L325" i="62"/>
  <c r="J325" i="62"/>
  <c r="J350" i="62"/>
  <c r="L350" i="62"/>
  <c r="Z283" i="62"/>
  <c r="L283" i="62"/>
  <c r="J283" i="62"/>
  <c r="P283" i="62" s="1"/>
  <c r="L252" i="62"/>
  <c r="J252" i="62"/>
  <c r="P252" i="62" s="1"/>
  <c r="L272" i="62"/>
  <c r="J272" i="62"/>
  <c r="L264" i="62"/>
  <c r="J264" i="62"/>
  <c r="L279" i="62"/>
  <c r="J279" i="62"/>
  <c r="P279" i="62" s="1"/>
  <c r="L304" i="62"/>
  <c r="J304" i="62"/>
  <c r="P304" i="62" s="1"/>
  <c r="L296" i="62"/>
  <c r="J296" i="62"/>
  <c r="P296" i="62" s="1"/>
  <c r="J288" i="62"/>
  <c r="P288" i="62" s="1"/>
  <c r="L288" i="62"/>
  <c r="L331" i="62"/>
  <c r="J331" i="62"/>
  <c r="L323" i="62"/>
  <c r="J323" i="62"/>
  <c r="L315" i="62"/>
  <c r="J315" i="62"/>
  <c r="L356" i="62"/>
  <c r="J356" i="62"/>
  <c r="L348" i="62"/>
  <c r="J348" i="62"/>
  <c r="L340" i="62"/>
  <c r="J340" i="62"/>
  <c r="L386" i="62"/>
  <c r="J386" i="62"/>
  <c r="L378" i="62"/>
  <c r="J378" i="62"/>
  <c r="L370" i="62"/>
  <c r="J370" i="62"/>
  <c r="J408" i="62"/>
  <c r="L408" i="62"/>
  <c r="J400" i="62"/>
  <c r="L400" i="62"/>
  <c r="L263" i="62"/>
  <c r="J263" i="62"/>
  <c r="P263" i="62" s="1"/>
  <c r="Z295" i="62"/>
  <c r="L295" i="62"/>
  <c r="J295" i="62"/>
  <c r="P295" i="62" s="1"/>
  <c r="L330" i="62"/>
  <c r="J330" i="62"/>
  <c r="L377" i="62"/>
  <c r="J377" i="62"/>
  <c r="L369" i="62"/>
  <c r="J369" i="62"/>
  <c r="L306" i="62"/>
  <c r="J306" i="62"/>
  <c r="P306" i="62" s="1"/>
  <c r="L342" i="62"/>
  <c r="J342" i="62"/>
  <c r="L249" i="62"/>
  <c r="J249" i="62"/>
  <c r="P249" i="62" s="1"/>
  <c r="L261" i="62"/>
  <c r="J261" i="62"/>
  <c r="L276" i="62"/>
  <c r="J276" i="62"/>
  <c r="P276" i="62" s="1"/>
  <c r="J301" i="62"/>
  <c r="P301" i="62" s="1"/>
  <c r="L301" i="62"/>
  <c r="J293" i="62"/>
  <c r="P293" i="62" s="1"/>
  <c r="L293" i="62"/>
  <c r="L247" i="62"/>
  <c r="J247" i="62"/>
  <c r="J267" i="62"/>
  <c r="L267" i="62"/>
  <c r="L259" i="62"/>
  <c r="J259" i="62"/>
  <c r="P259" i="62" s="1"/>
  <c r="L274" i="62"/>
  <c r="J274" i="62"/>
  <c r="P274" i="62" s="1"/>
  <c r="L310" i="62"/>
  <c r="J310" i="62"/>
  <c r="L299" i="62"/>
  <c r="J299" i="62"/>
  <c r="P299" i="62" s="1"/>
  <c r="L291" i="62"/>
  <c r="J291" i="62"/>
  <c r="P291" i="62" s="1"/>
  <c r="L337" i="62"/>
  <c r="J337" i="62"/>
  <c r="L326" i="62"/>
  <c r="J326" i="62"/>
  <c r="L318" i="62"/>
  <c r="J318" i="62"/>
  <c r="L359" i="62"/>
  <c r="J359" i="62"/>
  <c r="L351" i="62"/>
  <c r="J351" i="62"/>
  <c r="L343" i="62"/>
  <c r="J343" i="62"/>
  <c r="L392" i="62"/>
  <c r="J392" i="62"/>
  <c r="L381" i="62"/>
  <c r="J381" i="62"/>
  <c r="J373" i="62"/>
  <c r="L373" i="62"/>
  <c r="L411" i="62"/>
  <c r="J411" i="62"/>
  <c r="L403" i="62"/>
  <c r="J403" i="62"/>
  <c r="L395" i="62"/>
  <c r="J395" i="62"/>
  <c r="L251" i="62"/>
  <c r="J251" i="62"/>
  <c r="P251" i="62" s="1"/>
  <c r="L314" i="62"/>
  <c r="J314" i="62"/>
  <c r="Z355" i="62"/>
  <c r="J355" i="62"/>
  <c r="L355" i="62"/>
  <c r="L399" i="62"/>
  <c r="J399" i="62"/>
  <c r="L290" i="62"/>
  <c r="J290" i="62"/>
  <c r="P290" i="62" s="1"/>
  <c r="L317" i="62"/>
  <c r="J317" i="62"/>
  <c r="L358" i="62"/>
  <c r="J358" i="62"/>
  <c r="L380" i="62"/>
  <c r="J380" i="62"/>
  <c r="L372" i="62"/>
  <c r="J372" i="62"/>
  <c r="L269" i="62"/>
  <c r="J269" i="62"/>
  <c r="Z250" i="62"/>
  <c r="L250" i="62"/>
  <c r="J250" i="62"/>
  <c r="P250" i="62" s="1"/>
  <c r="L270" i="62"/>
  <c r="J270" i="62"/>
  <c r="P270" i="62" s="1"/>
  <c r="L262" i="62"/>
  <c r="J262" i="62"/>
  <c r="L277" i="62"/>
  <c r="J277" i="62"/>
  <c r="P277" i="62" s="1"/>
  <c r="L302" i="62"/>
  <c r="J302" i="62"/>
  <c r="P302" i="62" s="1"/>
  <c r="L294" i="62"/>
  <c r="J294" i="62"/>
  <c r="P294" i="62" s="1"/>
  <c r="L286" i="62"/>
  <c r="J286" i="62"/>
  <c r="P286" i="62" s="1"/>
  <c r="L329" i="62"/>
  <c r="J329" i="62"/>
  <c r="L321" i="62"/>
  <c r="J321" i="62"/>
  <c r="J313" i="62"/>
  <c r="L313" i="62"/>
  <c r="L365" i="62"/>
  <c r="J365" i="62"/>
  <c r="J354" i="62"/>
  <c r="L354" i="62"/>
  <c r="L346" i="62"/>
  <c r="J346" i="62"/>
  <c r="J338" i="62"/>
  <c r="L338" i="62"/>
  <c r="L384" i="62"/>
  <c r="J384" i="62"/>
  <c r="L376" i="62"/>
  <c r="J376" i="62"/>
  <c r="L368" i="62"/>
  <c r="J368" i="62"/>
  <c r="L414" i="62"/>
  <c r="J414" i="62"/>
  <c r="Z406" i="62"/>
  <c r="L406" i="62"/>
  <c r="J406" i="62"/>
  <c r="J398" i="62"/>
  <c r="L398" i="62"/>
  <c r="X18" i="47"/>
  <c r="I18" i="47"/>
  <c r="G18" i="47"/>
  <c r="N27" i="47"/>
  <c r="H27" i="47"/>
  <c r="I27" i="47"/>
  <c r="G27" i="47"/>
  <c r="X10" i="47"/>
  <c r="I10" i="47"/>
  <c r="G10" i="47"/>
  <c r="K10" i="47" s="1"/>
  <c r="X13" i="47"/>
  <c r="G13" i="47"/>
  <c r="K13" i="47" s="1"/>
  <c r="I13" i="47"/>
  <c r="G24" i="47"/>
  <c r="H24" i="47"/>
  <c r="I24" i="47"/>
  <c r="N24" i="47"/>
  <c r="I20" i="47"/>
  <c r="G20" i="47"/>
  <c r="G30" i="47"/>
  <c r="I30" i="47"/>
  <c r="G16" i="47"/>
  <c r="I16" i="47"/>
  <c r="G26" i="47"/>
  <c r="I26" i="47"/>
  <c r="G22" i="47"/>
  <c r="I22" i="47"/>
  <c r="X12" i="47"/>
  <c r="I12" i="47"/>
  <c r="G12" i="47"/>
  <c r="K12" i="47" s="1"/>
  <c r="I23" i="47"/>
  <c r="G23" i="47"/>
  <c r="X21" i="47"/>
  <c r="G21" i="47"/>
  <c r="I21" i="47"/>
  <c r="G19" i="47"/>
  <c r="I19" i="47"/>
  <c r="I29" i="47"/>
  <c r="G29" i="47"/>
  <c r="X15" i="47"/>
  <c r="G15" i="47"/>
  <c r="I15" i="47"/>
  <c r="G25" i="47"/>
  <c r="I25" i="47"/>
  <c r="X24" i="47"/>
  <c r="X20" i="47"/>
  <c r="X30" i="47"/>
  <c r="AA16" i="47"/>
  <c r="X16" i="47"/>
  <c r="X26" i="47"/>
  <c r="X22" i="47"/>
  <c r="E23" i="47"/>
  <c r="AE23" i="47" s="1"/>
  <c r="X23" i="47"/>
  <c r="X19" i="47"/>
  <c r="X29" i="47"/>
  <c r="V27" i="47"/>
  <c r="X27" i="47"/>
  <c r="V25" i="47"/>
  <c r="X25" i="47"/>
  <c r="Z265" i="62"/>
  <c r="Z297" i="62"/>
  <c r="Z289" i="62"/>
  <c r="Z379" i="62"/>
  <c r="H393" i="62"/>
  <c r="Z393" i="62"/>
  <c r="H260" i="62"/>
  <c r="AD260" i="62" s="1"/>
  <c r="Z260" i="62"/>
  <c r="H412" i="62"/>
  <c r="Z412" i="62"/>
  <c r="Z251" i="62"/>
  <c r="H271" i="62"/>
  <c r="Z271" i="62"/>
  <c r="U263" i="62"/>
  <c r="Z263" i="62"/>
  <c r="Z278" i="62"/>
  <c r="Z303" i="62"/>
  <c r="Z287" i="62"/>
  <c r="U330" i="62"/>
  <c r="Z330" i="62"/>
  <c r="U322" i="62"/>
  <c r="Z322" i="62"/>
  <c r="U314" i="62"/>
  <c r="Z314" i="62"/>
  <c r="Z347" i="62"/>
  <c r="Z385" i="62"/>
  <c r="V377" i="62"/>
  <c r="Z377" i="62"/>
  <c r="N369" i="62"/>
  <c r="Z369" i="62"/>
  <c r="V407" i="62"/>
  <c r="Z407" i="62"/>
  <c r="H399" i="62"/>
  <c r="Z399" i="62"/>
  <c r="U300" i="62"/>
  <c r="Z300" i="62"/>
  <c r="Z352" i="62"/>
  <c r="N344" i="62"/>
  <c r="Z344" i="62"/>
  <c r="Z246" i="62"/>
  <c r="H266" i="62"/>
  <c r="Z266" i="62"/>
  <c r="H258" i="62"/>
  <c r="Z258" i="62"/>
  <c r="Z273" i="62"/>
  <c r="N306" i="62"/>
  <c r="Z306" i="62"/>
  <c r="N298" i="62"/>
  <c r="AC298" i="62" s="1"/>
  <c r="Z298" i="62"/>
  <c r="N290" i="62"/>
  <c r="Z290" i="62"/>
  <c r="N333" i="62"/>
  <c r="Z333" i="62"/>
  <c r="H325" i="62"/>
  <c r="Z325" i="62"/>
  <c r="Z317" i="62"/>
  <c r="Z358" i="62"/>
  <c r="U350" i="62"/>
  <c r="Z350" i="62"/>
  <c r="V342" i="62"/>
  <c r="Z342" i="62"/>
  <c r="Z391" i="62"/>
  <c r="Z380" i="62"/>
  <c r="Z372" i="62"/>
  <c r="H410" i="62"/>
  <c r="Z410" i="62"/>
  <c r="N402" i="62"/>
  <c r="Z402" i="62"/>
  <c r="Z394" i="62"/>
  <c r="Z341" i="62"/>
  <c r="Z387" i="62"/>
  <c r="Z269" i="62"/>
  <c r="Z261" i="62"/>
  <c r="U276" i="62"/>
  <c r="Z276" i="62"/>
  <c r="Z301" i="62"/>
  <c r="Z293" i="62"/>
  <c r="Z285" i="62"/>
  <c r="H364" i="62"/>
  <c r="Z364" i="62"/>
  <c r="H353" i="62"/>
  <c r="Z353" i="62"/>
  <c r="H345" i="62"/>
  <c r="Z345" i="62"/>
  <c r="H367" i="62"/>
  <c r="Z367" i="62"/>
  <c r="Z413" i="62"/>
  <c r="Z405" i="62"/>
  <c r="Z397" i="62"/>
  <c r="Z245" i="62"/>
  <c r="Z332" i="62"/>
  <c r="Z324" i="62"/>
  <c r="U357" i="62"/>
  <c r="Z357" i="62"/>
  <c r="N275" i="62"/>
  <c r="Z275" i="62"/>
  <c r="Z319" i="62"/>
  <c r="Z311" i="62"/>
  <c r="Z382" i="62"/>
  <c r="Z249" i="62"/>
  <c r="H252" i="62"/>
  <c r="Z252" i="62"/>
  <c r="P272" i="62"/>
  <c r="Z272" i="62"/>
  <c r="H264" i="62"/>
  <c r="Z264" i="62"/>
  <c r="Z279" i="62"/>
  <c r="Z304" i="62"/>
  <c r="Z296" i="62"/>
  <c r="Z288" i="62"/>
  <c r="H331" i="62"/>
  <c r="Z331" i="62"/>
  <c r="V323" i="62"/>
  <c r="Z323" i="62"/>
  <c r="V315" i="62"/>
  <c r="Z315" i="62"/>
  <c r="N356" i="62"/>
  <c r="Z356" i="62"/>
  <c r="Z348" i="62"/>
  <c r="V340" i="62"/>
  <c r="Z340" i="62"/>
  <c r="V386" i="62"/>
  <c r="Z386" i="62"/>
  <c r="V378" i="62"/>
  <c r="Z378" i="62"/>
  <c r="Z370" i="62"/>
  <c r="H408" i="62"/>
  <c r="Z408" i="62"/>
  <c r="H400" i="62"/>
  <c r="Z400" i="62"/>
  <c r="Z371" i="62"/>
  <c r="Z401" i="62"/>
  <c r="U248" i="62"/>
  <c r="Z248" i="62"/>
  <c r="H292" i="62"/>
  <c r="AD292" i="62" s="1"/>
  <c r="Z292" i="62"/>
  <c r="H284" i="62"/>
  <c r="AD284" i="62" s="1"/>
  <c r="Z284" i="62"/>
  <c r="Z374" i="62"/>
  <c r="V366" i="62"/>
  <c r="Z366" i="62"/>
  <c r="V404" i="62"/>
  <c r="Z404" i="62"/>
  <c r="Z396" i="62"/>
  <c r="U247" i="62"/>
  <c r="Z247" i="62"/>
  <c r="Z267" i="62"/>
  <c r="Z259" i="62"/>
  <c r="H274" i="62"/>
  <c r="Z274" i="62"/>
  <c r="H310" i="62"/>
  <c r="Z310" i="62"/>
  <c r="H299" i="62"/>
  <c r="Z299" i="62"/>
  <c r="H291" i="62"/>
  <c r="Z291" i="62"/>
  <c r="H337" i="62"/>
  <c r="Z337" i="62"/>
  <c r="H326" i="62"/>
  <c r="Z326" i="62"/>
  <c r="H318" i="62"/>
  <c r="Z318" i="62"/>
  <c r="Z359" i="62"/>
  <c r="H351" i="62"/>
  <c r="Z351" i="62"/>
  <c r="Z343" i="62"/>
  <c r="H392" i="62"/>
  <c r="Z392" i="62"/>
  <c r="H381" i="62"/>
  <c r="Z381" i="62"/>
  <c r="H373" i="62"/>
  <c r="Z373" i="62"/>
  <c r="Z411" i="62"/>
  <c r="Z403" i="62"/>
  <c r="U395" i="62"/>
  <c r="Z395" i="62"/>
  <c r="N256" i="62"/>
  <c r="Z256" i="62"/>
  <c r="Z305" i="62"/>
  <c r="Z316" i="62"/>
  <c r="H349" i="62"/>
  <c r="Z349" i="62"/>
  <c r="Z409" i="62"/>
  <c r="Z327" i="62"/>
  <c r="U360" i="62"/>
  <c r="Z360" i="62"/>
  <c r="U270" i="62"/>
  <c r="Z270" i="62"/>
  <c r="H262" i="62"/>
  <c r="AD262" i="62" s="1"/>
  <c r="Z262" i="62"/>
  <c r="V277" i="62"/>
  <c r="Z277" i="62"/>
  <c r="Z302" i="62"/>
  <c r="Z294" i="62"/>
  <c r="Z286" i="62"/>
  <c r="Z329" i="62"/>
  <c r="Z321" i="62"/>
  <c r="Z313" i="62"/>
  <c r="Z365" i="62"/>
  <c r="Z354" i="62"/>
  <c r="Z346" i="62"/>
  <c r="Z338" i="62"/>
  <c r="N384" i="62"/>
  <c r="Z384" i="62"/>
  <c r="N376" i="62"/>
  <c r="Z376" i="62"/>
  <c r="Z368" i="62"/>
  <c r="N414" i="62"/>
  <c r="Z414" i="62"/>
  <c r="N398" i="62"/>
  <c r="Z398" i="62"/>
  <c r="AB283" i="62"/>
  <c r="I281" i="62"/>
  <c r="AA395" i="62"/>
  <c r="V375" i="62"/>
  <c r="X402" i="62"/>
  <c r="AA24" i="47"/>
  <c r="V26" i="47"/>
  <c r="AA22" i="47"/>
  <c r="AA20" i="47"/>
  <c r="AB23" i="47"/>
  <c r="V30" i="47"/>
  <c r="AC23" i="47"/>
  <c r="R23" i="47"/>
  <c r="AA27" i="47"/>
  <c r="R27" i="47"/>
  <c r="AA23" i="47"/>
  <c r="R26" i="47"/>
  <c r="V24" i="47"/>
  <c r="Z23" i="47"/>
  <c r="Y29" i="47"/>
  <c r="U24" i="47"/>
  <c r="Y23" i="47"/>
  <c r="AA19" i="47"/>
  <c r="R29" i="47"/>
  <c r="V29" i="47"/>
  <c r="Y27" i="47"/>
  <c r="AA26" i="47"/>
  <c r="R25" i="47"/>
  <c r="Y24" i="47"/>
  <c r="V23" i="47"/>
  <c r="R30" i="47"/>
  <c r="Y26" i="47"/>
  <c r="AC25" i="47"/>
  <c r="U23" i="47"/>
  <c r="Y25" i="47"/>
  <c r="AB25" i="47"/>
  <c r="AA30" i="47"/>
  <c r="AC24" i="47"/>
  <c r="R24" i="47"/>
  <c r="AA25" i="47"/>
  <c r="Y30" i="47"/>
  <c r="AA29" i="47"/>
  <c r="AB24" i="47"/>
  <c r="W30" i="47"/>
  <c r="M30" i="47"/>
  <c r="W29" i="47"/>
  <c r="M29" i="47"/>
  <c r="W27" i="47"/>
  <c r="M27" i="47"/>
  <c r="W26" i="47"/>
  <c r="M26" i="47"/>
  <c r="W25" i="47"/>
  <c r="M25" i="47"/>
  <c r="W24" i="47"/>
  <c r="M24" i="47"/>
  <c r="W23" i="47"/>
  <c r="M23" i="47"/>
  <c r="AC30" i="47"/>
  <c r="U30" i="47"/>
  <c r="AC29" i="47"/>
  <c r="U29" i="47"/>
  <c r="AC27" i="47"/>
  <c r="U27" i="47"/>
  <c r="AC26" i="47"/>
  <c r="U26" i="47"/>
  <c r="U25" i="47"/>
  <c r="AB30" i="47"/>
  <c r="T30" i="47"/>
  <c r="AB29" i="47"/>
  <c r="T29" i="47"/>
  <c r="AB27" i="47"/>
  <c r="T27" i="47"/>
  <c r="AB26" i="47"/>
  <c r="T26" i="47"/>
  <c r="T25" i="47"/>
  <c r="T24" i="47"/>
  <c r="T23" i="47"/>
  <c r="Z30" i="47"/>
  <c r="S30" i="47"/>
  <c r="E30" i="47"/>
  <c r="AE30" i="47" s="1"/>
  <c r="Z29" i="47"/>
  <c r="S29" i="47"/>
  <c r="E29" i="47"/>
  <c r="AE29" i="47" s="1"/>
  <c r="Z27" i="47"/>
  <c r="S27" i="47"/>
  <c r="E27" i="47"/>
  <c r="AE27" i="47" s="1"/>
  <c r="Z26" i="47"/>
  <c r="S26" i="47"/>
  <c r="E26" i="47"/>
  <c r="AE26" i="47" s="1"/>
  <c r="Z25" i="47"/>
  <c r="S25" i="47"/>
  <c r="E25" i="47"/>
  <c r="AE25" i="47" s="1"/>
  <c r="Z24" i="47"/>
  <c r="S24" i="47"/>
  <c r="E24" i="47"/>
  <c r="AE24" i="47" s="1"/>
  <c r="S23" i="47"/>
  <c r="AA21" i="47"/>
  <c r="AA18" i="47"/>
  <c r="W22" i="47"/>
  <c r="M22" i="47"/>
  <c r="W21" i="47"/>
  <c r="M21" i="47"/>
  <c r="W20" i="47"/>
  <c r="M20" i="47"/>
  <c r="W19" i="47"/>
  <c r="M19" i="47"/>
  <c r="W18" i="47"/>
  <c r="M18" i="47"/>
  <c r="W16" i="47"/>
  <c r="M16" i="47"/>
  <c r="W15" i="47"/>
  <c r="M15" i="47"/>
  <c r="W13" i="47"/>
  <c r="M13" i="47"/>
  <c r="W12" i="47"/>
  <c r="M12" i="47"/>
  <c r="W10" i="47"/>
  <c r="M10" i="47"/>
  <c r="AA13" i="47"/>
  <c r="V22" i="47"/>
  <c r="V21" i="47"/>
  <c r="V20" i="47"/>
  <c r="V19" i="47"/>
  <c r="V18" i="47"/>
  <c r="V16" i="47"/>
  <c r="V15" i="47"/>
  <c r="V13" i="47"/>
  <c r="V12" i="47"/>
  <c r="V10" i="47"/>
  <c r="AC22" i="47"/>
  <c r="U22" i="47"/>
  <c r="AC21" i="47"/>
  <c r="U21" i="47"/>
  <c r="AC20" i="47"/>
  <c r="U20" i="47"/>
  <c r="AC19" i="47"/>
  <c r="U19" i="47"/>
  <c r="AC18" i="47"/>
  <c r="U18" i="47"/>
  <c r="AC16" i="47"/>
  <c r="U16" i="47"/>
  <c r="AC15" i="47"/>
  <c r="U15" i="47"/>
  <c r="AC13" i="47"/>
  <c r="U13" i="47"/>
  <c r="AC12" i="47"/>
  <c r="U12" i="47"/>
  <c r="AC10" i="47"/>
  <c r="U10" i="47"/>
  <c r="AA12" i="47"/>
  <c r="AB22" i="47"/>
  <c r="T22" i="47"/>
  <c r="AB21" i="47"/>
  <c r="T21" i="47"/>
  <c r="AB20" i="47"/>
  <c r="T20" i="47"/>
  <c r="AB19" i="47"/>
  <c r="T19" i="47"/>
  <c r="AB18" i="47"/>
  <c r="T18" i="47"/>
  <c r="AB16" i="47"/>
  <c r="T16" i="47"/>
  <c r="AB15" i="47"/>
  <c r="T15" i="47"/>
  <c r="AB13" i="47"/>
  <c r="T13" i="47"/>
  <c r="AB12" i="47"/>
  <c r="T12" i="47"/>
  <c r="AB10" i="47"/>
  <c r="T10" i="47"/>
  <c r="Z22" i="47"/>
  <c r="S22" i="47"/>
  <c r="E22" i="47"/>
  <c r="AE22" i="47" s="1"/>
  <c r="Z21" i="47"/>
  <c r="S21" i="47"/>
  <c r="E21" i="47"/>
  <c r="AE21" i="47" s="1"/>
  <c r="Z20" i="47"/>
  <c r="S20" i="47"/>
  <c r="E20" i="47"/>
  <c r="AE20" i="47" s="1"/>
  <c r="Z19" i="47"/>
  <c r="S19" i="47"/>
  <c r="E19" i="47"/>
  <c r="AE19" i="47" s="1"/>
  <c r="Z18" i="47"/>
  <c r="S18" i="47"/>
  <c r="E18" i="47"/>
  <c r="AE18" i="47" s="1"/>
  <c r="Z16" i="47"/>
  <c r="S16" i="47"/>
  <c r="E16" i="47"/>
  <c r="AE16" i="47" s="1"/>
  <c r="Z15" i="47"/>
  <c r="S15" i="47"/>
  <c r="E15" i="47"/>
  <c r="AE15" i="47" s="1"/>
  <c r="Z13" i="47"/>
  <c r="S13" i="47"/>
  <c r="E13" i="47"/>
  <c r="AE13" i="47" s="1"/>
  <c r="Z12" i="47"/>
  <c r="S12" i="47"/>
  <c r="E12" i="47"/>
  <c r="AE12" i="47" s="1"/>
  <c r="Z10" i="47"/>
  <c r="S10" i="47"/>
  <c r="E10" i="47"/>
  <c r="AE10" i="47" s="1"/>
  <c r="Y22" i="47"/>
  <c r="R22" i="47"/>
  <c r="Y21" i="47"/>
  <c r="R21" i="47"/>
  <c r="Y20" i="47"/>
  <c r="R20" i="47"/>
  <c r="Y19" i="47"/>
  <c r="R19" i="47"/>
  <c r="Y18" i="47"/>
  <c r="R18" i="47"/>
  <c r="Y16" i="47"/>
  <c r="R16" i="47"/>
  <c r="Y15" i="47"/>
  <c r="R15" i="47"/>
  <c r="Y13" i="47"/>
  <c r="R13" i="47"/>
  <c r="Y12" i="47"/>
  <c r="R12" i="47"/>
  <c r="Y10" i="47"/>
  <c r="R10" i="47"/>
  <c r="AA15" i="47"/>
  <c r="AA10" i="47"/>
  <c r="AD384" i="62"/>
  <c r="Y398" i="62"/>
  <c r="V393" i="62"/>
  <c r="W384" i="62"/>
  <c r="V398" i="62"/>
  <c r="X403" i="62"/>
  <c r="W395" i="62"/>
  <c r="W386" i="62"/>
  <c r="V403" i="62"/>
  <c r="AB375" i="62"/>
  <c r="N370" i="62"/>
  <c r="H369" i="62"/>
  <c r="Y412" i="62"/>
  <c r="AA406" i="62"/>
  <c r="Y403" i="62"/>
  <c r="AD402" i="62"/>
  <c r="U401" i="62"/>
  <c r="AA398" i="62"/>
  <c r="AD370" i="62"/>
  <c r="U398" i="62"/>
  <c r="AC370" i="62"/>
  <c r="AB370" i="62"/>
  <c r="X370" i="62"/>
  <c r="H386" i="62"/>
  <c r="W370" i="62"/>
  <c r="AD367" i="62"/>
  <c r="W397" i="62"/>
  <c r="Y395" i="62"/>
  <c r="X412" i="62"/>
  <c r="AD395" i="62"/>
  <c r="AB414" i="62"/>
  <c r="AD398" i="62"/>
  <c r="AC395" i="62"/>
  <c r="AD393" i="62"/>
  <c r="W414" i="62"/>
  <c r="H402" i="62"/>
  <c r="AB398" i="62"/>
  <c r="AB395" i="62"/>
  <c r="AC393" i="62"/>
  <c r="H340" i="62"/>
  <c r="AD391" i="62"/>
  <c r="AD414" i="62"/>
  <c r="U414" i="62"/>
  <c r="W398" i="62"/>
  <c r="AB393" i="62"/>
  <c r="N393" i="62"/>
  <c r="H377" i="62"/>
  <c r="Y370" i="62"/>
  <c r="H370" i="62"/>
  <c r="AC414" i="62"/>
  <c r="AD397" i="62"/>
  <c r="AA393" i="62"/>
  <c r="U393" i="62"/>
  <c r="AA414" i="62"/>
  <c r="H414" i="62"/>
  <c r="Y393" i="62"/>
  <c r="V370" i="62"/>
  <c r="Y414" i="62"/>
  <c r="AD404" i="62"/>
  <c r="AD403" i="62"/>
  <c r="AD399" i="62"/>
  <c r="X393" i="62"/>
  <c r="AD339" i="62"/>
  <c r="Y368" i="62"/>
  <c r="X414" i="62"/>
  <c r="AC412" i="62"/>
  <c r="X408" i="62"/>
  <c r="AA404" i="62"/>
  <c r="AA399" i="62"/>
  <c r="W393" i="62"/>
  <c r="V339" i="62"/>
  <c r="X382" i="62"/>
  <c r="V368" i="62"/>
  <c r="AD405" i="62"/>
  <c r="N404" i="62"/>
  <c r="AC378" i="62"/>
  <c r="Y366" i="62"/>
  <c r="U409" i="62"/>
  <c r="AA394" i="62"/>
  <c r="X392" i="62"/>
  <c r="AD369" i="62"/>
  <c r="X406" i="62"/>
  <c r="AB405" i="62"/>
  <c r="H405" i="62"/>
  <c r="Y394" i="62"/>
  <c r="V414" i="62"/>
  <c r="AB410" i="62"/>
  <c r="U406" i="62"/>
  <c r="X395" i="62"/>
  <c r="X394" i="62"/>
  <c r="Y374" i="62"/>
  <c r="X369" i="62"/>
  <c r="H368" i="62"/>
  <c r="Y410" i="62"/>
  <c r="X405" i="62"/>
  <c r="W394" i="62"/>
  <c r="AC386" i="62"/>
  <c r="V380" i="62"/>
  <c r="W369" i="62"/>
  <c r="X410" i="62"/>
  <c r="W405" i="62"/>
  <c r="W402" i="62"/>
  <c r="N395" i="62"/>
  <c r="AD394" i="62"/>
  <c r="V394" i="62"/>
  <c r="Y360" i="62"/>
  <c r="AB386" i="62"/>
  <c r="W377" i="62"/>
  <c r="V369" i="62"/>
  <c r="W410" i="62"/>
  <c r="V405" i="62"/>
  <c r="V402" i="62"/>
  <c r="AC394" i="62"/>
  <c r="N394" i="62"/>
  <c r="N377" i="62"/>
  <c r="W376" i="62"/>
  <c r="AD368" i="62"/>
  <c r="AD366" i="62"/>
  <c r="N410" i="62"/>
  <c r="X409" i="62"/>
  <c r="N405" i="62"/>
  <c r="AB394" i="62"/>
  <c r="U394" i="62"/>
  <c r="AA413" i="62"/>
  <c r="AA340" i="62"/>
  <c r="AD392" i="62"/>
  <c r="V391" i="62"/>
  <c r="AA384" i="62"/>
  <c r="X377" i="62"/>
  <c r="AD375" i="62"/>
  <c r="AA374" i="62"/>
  <c r="AB413" i="62"/>
  <c r="AD412" i="62"/>
  <c r="V412" i="62"/>
  <c r="AC410" i="62"/>
  <c r="AB406" i="62"/>
  <c r="N406" i="62"/>
  <c r="AA402" i="62"/>
  <c r="U402" i="62"/>
  <c r="V399" i="62"/>
  <c r="X397" i="62"/>
  <c r="Y396" i="62"/>
  <c r="H394" i="62"/>
  <c r="V392" i="62"/>
  <c r="AC391" i="62"/>
  <c r="N391" i="62"/>
  <c r="Y384" i="62"/>
  <c r="X374" i="62"/>
  <c r="AD373" i="62"/>
  <c r="X366" i="62"/>
  <c r="H413" i="62"/>
  <c r="AB412" i="62"/>
  <c r="N412" i="62"/>
  <c r="AA410" i="62"/>
  <c r="U410" i="62"/>
  <c r="AC407" i="62"/>
  <c r="AC404" i="62"/>
  <c r="U404" i="62"/>
  <c r="Y402" i="62"/>
  <c r="AA401" i="62"/>
  <c r="AC399" i="62"/>
  <c r="N399" i="62"/>
  <c r="AC398" i="62"/>
  <c r="V397" i="62"/>
  <c r="W396" i="62"/>
  <c r="H396" i="62"/>
  <c r="AB391" i="62"/>
  <c r="U391" i="62"/>
  <c r="X384" i="62"/>
  <c r="U374" i="62"/>
  <c r="X373" i="62"/>
  <c r="AA368" i="62"/>
  <c r="Y413" i="62"/>
  <c r="AA412" i="62"/>
  <c r="U412" i="62"/>
  <c r="AA409" i="62"/>
  <c r="AB407" i="62"/>
  <c r="Y406" i="62"/>
  <c r="AB404" i="62"/>
  <c r="X401" i="62"/>
  <c r="X400" i="62"/>
  <c r="AB399" i="62"/>
  <c r="N397" i="62"/>
  <c r="AD396" i="62"/>
  <c r="V396" i="62"/>
  <c r="AA391" i="62"/>
  <c r="V373" i="62"/>
  <c r="X413" i="62"/>
  <c r="AD411" i="62"/>
  <c r="AC396" i="62"/>
  <c r="AC366" i="62"/>
  <c r="W413" i="62"/>
  <c r="Y411" i="62"/>
  <c r="X407" i="62"/>
  <c r="W406" i="62"/>
  <c r="H406" i="62"/>
  <c r="Y404" i="62"/>
  <c r="H404" i="62"/>
  <c r="AC397" i="62"/>
  <c r="H397" i="62"/>
  <c r="AB396" i="62"/>
  <c r="N396" i="62"/>
  <c r="X391" i="62"/>
  <c r="H391" i="62"/>
  <c r="AB366" i="62"/>
  <c r="AD413" i="62"/>
  <c r="V413" i="62"/>
  <c r="X411" i="62"/>
  <c r="AD406" i="62"/>
  <c r="V406" i="62"/>
  <c r="X404" i="62"/>
  <c r="AC402" i="62"/>
  <c r="Y399" i="62"/>
  <c r="AB397" i="62"/>
  <c r="AA396" i="62"/>
  <c r="U396" i="62"/>
  <c r="X396" i="62"/>
  <c r="W391" i="62"/>
  <c r="AB384" i="62"/>
  <c r="H384" i="62"/>
  <c r="AD381" i="62"/>
  <c r="AB377" i="62"/>
  <c r="AA366" i="62"/>
  <c r="AC413" i="62"/>
  <c r="N413" i="62"/>
  <c r="W412" i="62"/>
  <c r="V411" i="62"/>
  <c r="AD410" i="62"/>
  <c r="V410" i="62"/>
  <c r="N407" i="62"/>
  <c r="AC406" i="62"/>
  <c r="W404" i="62"/>
  <c r="AB402" i="62"/>
  <c r="X399" i="62"/>
  <c r="X398" i="62"/>
  <c r="H398" i="62"/>
  <c r="V395" i="62"/>
  <c r="W411" i="62"/>
  <c r="H411" i="62"/>
  <c r="Y409" i="62"/>
  <c r="AD408" i="62"/>
  <c r="V408" i="62"/>
  <c r="AA407" i="62"/>
  <c r="U407" i="62"/>
  <c r="AC405" i="62"/>
  <c r="W403" i="62"/>
  <c r="H403" i="62"/>
  <c r="Y401" i="62"/>
  <c r="AD400" i="62"/>
  <c r="V400" i="62"/>
  <c r="U399" i="62"/>
  <c r="H395" i="62"/>
  <c r="AC408" i="62"/>
  <c r="AC400" i="62"/>
  <c r="U413" i="62"/>
  <c r="AC411" i="62"/>
  <c r="W409" i="62"/>
  <c r="H409" i="62"/>
  <c r="AB408" i="62"/>
  <c r="N408" i="62"/>
  <c r="Y407" i="62"/>
  <c r="AA405" i="62"/>
  <c r="U405" i="62"/>
  <c r="AC403" i="62"/>
  <c r="W401" i="62"/>
  <c r="H401" i="62"/>
  <c r="AB400" i="62"/>
  <c r="N400" i="62"/>
  <c r="AA397" i="62"/>
  <c r="U397" i="62"/>
  <c r="AB411" i="62"/>
  <c r="N411" i="62"/>
  <c r="AD409" i="62"/>
  <c r="V409" i="62"/>
  <c r="AA408" i="62"/>
  <c r="U408" i="62"/>
  <c r="AB403" i="62"/>
  <c r="N403" i="62"/>
  <c r="AD401" i="62"/>
  <c r="V401" i="62"/>
  <c r="AA400" i="62"/>
  <c r="U400" i="62"/>
  <c r="AA411" i="62"/>
  <c r="U411" i="62"/>
  <c r="AC409" i="62"/>
  <c r="W407" i="62"/>
  <c r="H407" i="62"/>
  <c r="Y405" i="62"/>
  <c r="AA403" i="62"/>
  <c r="U403" i="62"/>
  <c r="AC401" i="62"/>
  <c r="W399" i="62"/>
  <c r="Y397" i="62"/>
  <c r="AB409" i="62"/>
  <c r="N409" i="62"/>
  <c r="Y408" i="62"/>
  <c r="AD407" i="62"/>
  <c r="AB401" i="62"/>
  <c r="N401" i="62"/>
  <c r="Y400" i="62"/>
  <c r="W408" i="62"/>
  <c r="W400" i="62"/>
  <c r="X386" i="62"/>
  <c r="Y385" i="62"/>
  <c r="U384" i="62"/>
  <c r="U383" i="62"/>
  <c r="Y382" i="62"/>
  <c r="W380" i="62"/>
  <c r="AC377" i="62"/>
  <c r="X376" i="62"/>
  <c r="X375" i="62"/>
  <c r="AA372" i="62"/>
  <c r="AA369" i="62"/>
  <c r="U369" i="62"/>
  <c r="N367" i="62"/>
  <c r="U366" i="62"/>
  <c r="X385" i="62"/>
  <c r="W385" i="62"/>
  <c r="H385" i="62"/>
  <c r="AD383" i="62"/>
  <c r="U382" i="62"/>
  <c r="X381" i="62"/>
  <c r="AD380" i="62"/>
  <c r="AB378" i="62"/>
  <c r="H378" i="62"/>
  <c r="AA377" i="62"/>
  <c r="U377" i="62"/>
  <c r="V376" i="62"/>
  <c r="N375" i="62"/>
  <c r="X372" i="62"/>
  <c r="H372" i="62"/>
  <c r="Y369" i="62"/>
  <c r="AC367" i="62"/>
  <c r="N386" i="62"/>
  <c r="AD385" i="62"/>
  <c r="V385" i="62"/>
  <c r="AB383" i="62"/>
  <c r="V381" i="62"/>
  <c r="AC380" i="62"/>
  <c r="N380" i="62"/>
  <c r="Y378" i="62"/>
  <c r="U376" i="62"/>
  <c r="U375" i="62"/>
  <c r="W372" i="62"/>
  <c r="AB367" i="62"/>
  <c r="Y358" i="62"/>
  <c r="Y352" i="62"/>
  <c r="AA349" i="62"/>
  <c r="AC385" i="62"/>
  <c r="AA383" i="62"/>
  <c r="AB380" i="62"/>
  <c r="U380" i="62"/>
  <c r="X378" i="62"/>
  <c r="Y377" i="62"/>
  <c r="AD376" i="62"/>
  <c r="V372" i="62"/>
  <c r="X367" i="62"/>
  <c r="AD343" i="62"/>
  <c r="AB385" i="62"/>
  <c r="N385" i="62"/>
  <c r="X383" i="62"/>
  <c r="AA380" i="62"/>
  <c r="W378" i="62"/>
  <c r="AA376" i="62"/>
  <c r="AD372" i="62"/>
  <c r="W367" i="62"/>
  <c r="AA385" i="62"/>
  <c r="U385" i="62"/>
  <c r="V383" i="62"/>
  <c r="AC372" i="62"/>
  <c r="N372" i="62"/>
  <c r="AC369" i="62"/>
  <c r="X368" i="62"/>
  <c r="V367" i="62"/>
  <c r="Y386" i="62"/>
  <c r="V384" i="62"/>
  <c r="N383" i="62"/>
  <c r="AA382" i="62"/>
  <c r="X380" i="62"/>
  <c r="H380" i="62"/>
  <c r="N378" i="62"/>
  <c r="AD377" i="62"/>
  <c r="Y376" i="62"/>
  <c r="H376" i="62"/>
  <c r="AA375" i="62"/>
  <c r="AB372" i="62"/>
  <c r="U372" i="62"/>
  <c r="X371" i="62"/>
  <c r="AB369" i="62"/>
  <c r="W368" i="62"/>
  <c r="N366" i="62"/>
  <c r="AC392" i="62"/>
  <c r="W387" i="62"/>
  <c r="H387" i="62"/>
  <c r="AC381" i="62"/>
  <c r="W379" i="62"/>
  <c r="H379" i="62"/>
  <c r="AC373" i="62"/>
  <c r="W371" i="62"/>
  <c r="H371" i="62"/>
  <c r="AA367" i="62"/>
  <c r="U367" i="62"/>
  <c r="X387" i="62"/>
  <c r="AB392" i="62"/>
  <c r="N392" i="62"/>
  <c r="Y391" i="62"/>
  <c r="AD387" i="62"/>
  <c r="V387" i="62"/>
  <c r="AA386" i="62"/>
  <c r="U386" i="62"/>
  <c r="AC384" i="62"/>
  <c r="W382" i="62"/>
  <c r="H382" i="62"/>
  <c r="AB381" i="62"/>
  <c r="N381" i="62"/>
  <c r="Y380" i="62"/>
  <c r="AD379" i="62"/>
  <c r="V379" i="62"/>
  <c r="AA378" i="62"/>
  <c r="U378" i="62"/>
  <c r="AC376" i="62"/>
  <c r="W374" i="62"/>
  <c r="H374" i="62"/>
  <c r="AB373" i="62"/>
  <c r="N373" i="62"/>
  <c r="Y372" i="62"/>
  <c r="AD371" i="62"/>
  <c r="V371" i="62"/>
  <c r="AA370" i="62"/>
  <c r="U370" i="62"/>
  <c r="AC368" i="62"/>
  <c r="W366" i="62"/>
  <c r="H366" i="62"/>
  <c r="AA392" i="62"/>
  <c r="U392" i="62"/>
  <c r="AC387" i="62"/>
  <c r="Y383" i="62"/>
  <c r="AD382" i="62"/>
  <c r="V382" i="62"/>
  <c r="AA381" i="62"/>
  <c r="U381" i="62"/>
  <c r="AC379" i="62"/>
  <c r="AB376" i="62"/>
  <c r="Y375" i="62"/>
  <c r="AD374" i="62"/>
  <c r="V374" i="62"/>
  <c r="AA373" i="62"/>
  <c r="U373" i="62"/>
  <c r="AC371" i="62"/>
  <c r="AB368" i="62"/>
  <c r="N368" i="62"/>
  <c r="Y367" i="62"/>
  <c r="AB387" i="62"/>
  <c r="N387" i="62"/>
  <c r="AC382" i="62"/>
  <c r="AB379" i="62"/>
  <c r="N379" i="62"/>
  <c r="AC374" i="62"/>
  <c r="AB371" i="62"/>
  <c r="N371" i="62"/>
  <c r="U368" i="62"/>
  <c r="Y392" i="62"/>
  <c r="AA387" i="62"/>
  <c r="U387" i="62"/>
  <c r="W383" i="62"/>
  <c r="H383" i="62"/>
  <c r="AB382" i="62"/>
  <c r="N382" i="62"/>
  <c r="Y381" i="62"/>
  <c r="AA379" i="62"/>
  <c r="U379" i="62"/>
  <c r="W375" i="62"/>
  <c r="H375" i="62"/>
  <c r="AB374" i="62"/>
  <c r="N374" i="62"/>
  <c r="Y373" i="62"/>
  <c r="AA371" i="62"/>
  <c r="U371" i="62"/>
  <c r="X379" i="62"/>
  <c r="W392" i="62"/>
  <c r="Y387" i="62"/>
  <c r="AD386" i="62"/>
  <c r="AC383" i="62"/>
  <c r="W381" i="62"/>
  <c r="Y379" i="62"/>
  <c r="AD378" i="62"/>
  <c r="AC375" i="62"/>
  <c r="W373" i="62"/>
  <c r="Y371" i="62"/>
  <c r="AA347" i="62"/>
  <c r="AC340" i="62"/>
  <c r="AD340" i="62"/>
  <c r="AA321" i="62"/>
  <c r="V318" i="62"/>
  <c r="X345" i="62"/>
  <c r="W358" i="62"/>
  <c r="V358" i="62"/>
  <c r="AD348" i="62"/>
  <c r="H358" i="62"/>
  <c r="AD355" i="62"/>
  <c r="W348" i="62"/>
  <c r="AB340" i="62"/>
  <c r="AD358" i="62"/>
  <c r="V355" i="62"/>
  <c r="AC352" i="62"/>
  <c r="AB350" i="62"/>
  <c r="X349" i="62"/>
  <c r="W342" i="62"/>
  <c r="W340" i="62"/>
  <c r="X337" i="62"/>
  <c r="N331" i="62"/>
  <c r="AA311" i="62"/>
  <c r="AA358" i="62"/>
  <c r="AA352" i="62"/>
  <c r="U349" i="62"/>
  <c r="Y348" i="62"/>
  <c r="X346" i="62"/>
  <c r="AB328" i="62"/>
  <c r="AC318" i="62"/>
  <c r="AA360" i="62"/>
  <c r="W352" i="62"/>
  <c r="V348" i="62"/>
  <c r="X328" i="62"/>
  <c r="V352" i="62"/>
  <c r="V328" i="62"/>
  <c r="X360" i="62"/>
  <c r="N352" i="62"/>
  <c r="Y293" i="62"/>
  <c r="U355" i="62"/>
  <c r="AC344" i="62"/>
  <c r="N340" i="62"/>
  <c r="AD357" i="62"/>
  <c r="Y347" i="62"/>
  <c r="AB344" i="62"/>
  <c r="Y357" i="62"/>
  <c r="W347" i="62"/>
  <c r="X357" i="62"/>
  <c r="X341" i="62"/>
  <c r="V357" i="62"/>
  <c r="N357" i="62"/>
  <c r="AA356" i="62"/>
  <c r="Y356" i="62"/>
  <c r="X355" i="62"/>
  <c r="U351" i="62"/>
  <c r="AC347" i="62"/>
  <c r="H347" i="62"/>
  <c r="Y340" i="62"/>
  <c r="Y259" i="62"/>
  <c r="X364" i="62"/>
  <c r="H360" i="62"/>
  <c r="X358" i="62"/>
  <c r="X352" i="62"/>
  <c r="H352" i="62"/>
  <c r="AC350" i="62"/>
  <c r="N350" i="62"/>
  <c r="AC349" i="62"/>
  <c r="X348" i="62"/>
  <c r="X347" i="62"/>
  <c r="X340" i="62"/>
  <c r="W360" i="62"/>
  <c r="N358" i="62"/>
  <c r="AD352" i="62"/>
  <c r="Y350" i="62"/>
  <c r="H350" i="62"/>
  <c r="AC348" i="62"/>
  <c r="U347" i="62"/>
  <c r="AB342" i="62"/>
  <c r="AD322" i="62"/>
  <c r="U358" i="62"/>
  <c r="AC353" i="62"/>
  <c r="X350" i="62"/>
  <c r="AB348" i="62"/>
  <c r="N348" i="62"/>
  <c r="W344" i="62"/>
  <c r="AD323" i="62"/>
  <c r="AC315" i="62"/>
  <c r="X359" i="62"/>
  <c r="AB358" i="62"/>
  <c r="AB352" i="62"/>
  <c r="U352" i="62"/>
  <c r="AC351" i="62"/>
  <c r="W350" i="62"/>
  <c r="AA348" i="62"/>
  <c r="U343" i="62"/>
  <c r="N342" i="62"/>
  <c r="AC360" i="62"/>
  <c r="X354" i="62"/>
  <c r="AA351" i="62"/>
  <c r="V350" i="62"/>
  <c r="U344" i="62"/>
  <c r="X351" i="62"/>
  <c r="AD350" i="62"/>
  <c r="H342" i="62"/>
  <c r="X331" i="62"/>
  <c r="AB330" i="62"/>
  <c r="AA329" i="62"/>
  <c r="V325" i="62"/>
  <c r="U320" i="62"/>
  <c r="AA317" i="62"/>
  <c r="AC364" i="62"/>
  <c r="AD360" i="62"/>
  <c r="V360" i="62"/>
  <c r="Y359" i="62"/>
  <c r="AB356" i="62"/>
  <c r="U356" i="62"/>
  <c r="AD351" i="62"/>
  <c r="V351" i="62"/>
  <c r="AA350" i="62"/>
  <c r="AD349" i="62"/>
  <c r="V349" i="62"/>
  <c r="U348" i="62"/>
  <c r="AD347" i="62"/>
  <c r="V347" i="62"/>
  <c r="X344" i="62"/>
  <c r="W343" i="62"/>
  <c r="Y341" i="62"/>
  <c r="W339" i="62"/>
  <c r="X288" i="62"/>
  <c r="X333" i="62"/>
  <c r="AA328" i="62"/>
  <c r="AC321" i="62"/>
  <c r="X317" i="62"/>
  <c r="H317" i="62"/>
  <c r="AB360" i="62"/>
  <c r="N360" i="62"/>
  <c r="W359" i="62"/>
  <c r="H359" i="62"/>
  <c r="AB357" i="62"/>
  <c r="AA355" i="62"/>
  <c r="AB351" i="62"/>
  <c r="N351" i="62"/>
  <c r="AB349" i="62"/>
  <c r="N349" i="62"/>
  <c r="AB347" i="62"/>
  <c r="N347" i="62"/>
  <c r="AC345" i="62"/>
  <c r="AD344" i="62"/>
  <c r="V344" i="62"/>
  <c r="X342" i="62"/>
  <c r="W341" i="62"/>
  <c r="H341" i="62"/>
  <c r="U340" i="62"/>
  <c r="N339" i="62"/>
  <c r="AD320" i="62"/>
  <c r="W317" i="62"/>
  <c r="AD359" i="62"/>
  <c r="V359" i="62"/>
  <c r="AD341" i="62"/>
  <c r="V341" i="62"/>
  <c r="U339" i="62"/>
  <c r="Y301" i="62"/>
  <c r="AB320" i="62"/>
  <c r="V317" i="62"/>
  <c r="AC359" i="62"/>
  <c r="X356" i="62"/>
  <c r="AC343" i="62"/>
  <c r="H343" i="62"/>
  <c r="AC341" i="62"/>
  <c r="U328" i="62"/>
  <c r="AA320" i="62"/>
  <c r="X318" i="62"/>
  <c r="AD317" i="62"/>
  <c r="N315" i="62"/>
  <c r="AB359" i="62"/>
  <c r="N359" i="62"/>
  <c r="W356" i="62"/>
  <c r="X353" i="62"/>
  <c r="Y351" i="62"/>
  <c r="Y349" i="62"/>
  <c r="AA344" i="62"/>
  <c r="AA343" i="62"/>
  <c r="AB341" i="62"/>
  <c r="N341" i="62"/>
  <c r="AB339" i="62"/>
  <c r="H339" i="62"/>
  <c r="AD331" i="62"/>
  <c r="AB325" i="62"/>
  <c r="X320" i="62"/>
  <c r="AC317" i="62"/>
  <c r="N317" i="62"/>
  <c r="AA359" i="62"/>
  <c r="U359" i="62"/>
  <c r="AD356" i="62"/>
  <c r="V356" i="62"/>
  <c r="AA341" i="62"/>
  <c r="U341" i="62"/>
  <c r="AA339" i="62"/>
  <c r="Y317" i="62"/>
  <c r="AB331" i="62"/>
  <c r="AD329" i="62"/>
  <c r="X325" i="62"/>
  <c r="V320" i="62"/>
  <c r="AB317" i="62"/>
  <c r="U317" i="62"/>
  <c r="AC356" i="62"/>
  <c r="W351" i="62"/>
  <c r="W349" i="62"/>
  <c r="Y344" i="62"/>
  <c r="X343" i="62"/>
  <c r="X339" i="62"/>
  <c r="Y365" i="62"/>
  <c r="AD364" i="62"/>
  <c r="V364" i="62"/>
  <c r="AC358" i="62"/>
  <c r="H356" i="62"/>
  <c r="AB355" i="62"/>
  <c r="N355" i="62"/>
  <c r="Y354" i="62"/>
  <c r="AD353" i="62"/>
  <c r="V353" i="62"/>
  <c r="H348" i="62"/>
  <c r="Y346" i="62"/>
  <c r="AD345" i="62"/>
  <c r="V345" i="62"/>
  <c r="AC342" i="62"/>
  <c r="Y338" i="62"/>
  <c r="W365" i="62"/>
  <c r="H365" i="62"/>
  <c r="AB364" i="62"/>
  <c r="N364" i="62"/>
  <c r="W354" i="62"/>
  <c r="H354" i="62"/>
  <c r="AB353" i="62"/>
  <c r="N353" i="62"/>
  <c r="W346" i="62"/>
  <c r="H346" i="62"/>
  <c r="AB345" i="62"/>
  <c r="N345" i="62"/>
  <c r="V343" i="62"/>
  <c r="AA342" i="62"/>
  <c r="U342" i="62"/>
  <c r="W338" i="62"/>
  <c r="H338" i="62"/>
  <c r="X338" i="62"/>
  <c r="AD365" i="62"/>
  <c r="V365" i="62"/>
  <c r="AA364" i="62"/>
  <c r="U364" i="62"/>
  <c r="W357" i="62"/>
  <c r="H357" i="62"/>
  <c r="Y355" i="62"/>
  <c r="AD354" i="62"/>
  <c r="V354" i="62"/>
  <c r="AA353" i="62"/>
  <c r="U353" i="62"/>
  <c r="AD346" i="62"/>
  <c r="V346" i="62"/>
  <c r="AA345" i="62"/>
  <c r="U345" i="62"/>
  <c r="Y339" i="62"/>
  <c r="AD338" i="62"/>
  <c r="V338" i="62"/>
  <c r="X365" i="62"/>
  <c r="AC365" i="62"/>
  <c r="AC354" i="62"/>
  <c r="AC346" i="62"/>
  <c r="H344" i="62"/>
  <c r="AB343" i="62"/>
  <c r="N343" i="62"/>
  <c r="Y342" i="62"/>
  <c r="AC338" i="62"/>
  <c r="AB365" i="62"/>
  <c r="N365" i="62"/>
  <c r="Y364" i="62"/>
  <c r="AC357" i="62"/>
  <c r="W355" i="62"/>
  <c r="H355" i="62"/>
  <c r="AB354" i="62"/>
  <c r="N354" i="62"/>
  <c r="Y353" i="62"/>
  <c r="AB346" i="62"/>
  <c r="N346" i="62"/>
  <c r="Y345" i="62"/>
  <c r="AB338" i="62"/>
  <c r="N338" i="62"/>
  <c r="AA365" i="62"/>
  <c r="U365" i="62"/>
  <c r="AA354" i="62"/>
  <c r="U354" i="62"/>
  <c r="AA346" i="62"/>
  <c r="U346" i="62"/>
  <c r="AA338" i="62"/>
  <c r="U338" i="62"/>
  <c r="W364" i="62"/>
  <c r="AA357" i="62"/>
  <c r="AC355" i="62"/>
  <c r="W353" i="62"/>
  <c r="W345" i="62"/>
  <c r="Y343" i="62"/>
  <c r="AD342" i="62"/>
  <c r="AC339" i="62"/>
  <c r="X290" i="62"/>
  <c r="Y286" i="62"/>
  <c r="V333" i="62"/>
  <c r="V331" i="62"/>
  <c r="AD330" i="62"/>
  <c r="AC329" i="62"/>
  <c r="U329" i="62"/>
  <c r="AD328" i="62"/>
  <c r="AB323" i="62"/>
  <c r="AD321" i="62"/>
  <c r="U321" i="62"/>
  <c r="AD314" i="62"/>
  <c r="Y311" i="62"/>
  <c r="AC314" i="62"/>
  <c r="AB314" i="62"/>
  <c r="AB300" i="62"/>
  <c r="AA284" i="62"/>
  <c r="Y330" i="62"/>
  <c r="Y329" i="62"/>
  <c r="H329" i="62"/>
  <c r="N325" i="62"/>
  <c r="U323" i="62"/>
  <c r="Y321" i="62"/>
  <c r="H321" i="62"/>
  <c r="Y314" i="62"/>
  <c r="X330" i="62"/>
  <c r="X329" i="62"/>
  <c r="Y322" i="62"/>
  <c r="X321" i="62"/>
  <c r="X314" i="62"/>
  <c r="AB312" i="62"/>
  <c r="AD251" i="62"/>
  <c r="AD333" i="62"/>
  <c r="V330" i="62"/>
  <c r="W329" i="62"/>
  <c r="X322" i="62"/>
  <c r="W321" i="62"/>
  <c r="W314" i="62"/>
  <c r="AA312" i="62"/>
  <c r="AC311" i="62"/>
  <c r="AB322" i="62"/>
  <c r="AB251" i="62"/>
  <c r="AB268" i="62"/>
  <c r="N330" i="62"/>
  <c r="V329" i="62"/>
  <c r="AD325" i="62"/>
  <c r="V322" i="62"/>
  <c r="V321" i="62"/>
  <c r="X312" i="62"/>
  <c r="AB311" i="62"/>
  <c r="N322" i="62"/>
  <c r="N314" i="62"/>
  <c r="V304" i="62"/>
  <c r="AD300" i="62"/>
  <c r="AB295" i="62"/>
  <c r="AB284" i="62"/>
  <c r="AA333" i="62"/>
  <c r="U333" i="62"/>
  <c r="AC331" i="62"/>
  <c r="V326" i="62"/>
  <c r="AC325" i="62"/>
  <c r="W323" i="62"/>
  <c r="V314" i="62"/>
  <c r="Y313" i="62"/>
  <c r="AD312" i="62"/>
  <c r="X311" i="62"/>
  <c r="N301" i="62"/>
  <c r="AC301" i="62" s="1"/>
  <c r="AA300" i="62"/>
  <c r="AD299" i="62"/>
  <c r="AD296" i="62"/>
  <c r="Y333" i="62"/>
  <c r="AA331" i="62"/>
  <c r="U331" i="62"/>
  <c r="AA325" i="62"/>
  <c r="U325" i="62"/>
  <c r="AC323" i="62"/>
  <c r="N323" i="62"/>
  <c r="W313" i="62"/>
  <c r="H313" i="62"/>
  <c r="Y300" i="62"/>
  <c r="Y284" i="62"/>
  <c r="AD313" i="62"/>
  <c r="V313" i="62"/>
  <c r="V300" i="62"/>
  <c r="AB286" i="62"/>
  <c r="X284" i="62"/>
  <c r="AD337" i="62"/>
  <c r="W333" i="62"/>
  <c r="H333" i="62"/>
  <c r="Y331" i="62"/>
  <c r="AB329" i="62"/>
  <c r="N329" i="62"/>
  <c r="N328" i="62"/>
  <c r="AA327" i="62"/>
  <c r="Y325" i="62"/>
  <c r="AA323" i="62"/>
  <c r="AB321" i="62"/>
  <c r="N321" i="62"/>
  <c r="N320" i="62"/>
  <c r="AA319" i="62"/>
  <c r="X316" i="62"/>
  <c r="AB315" i="62"/>
  <c r="H315" i="62"/>
  <c r="AC313" i="62"/>
  <c r="V312" i="62"/>
  <c r="X313" i="62"/>
  <c r="Y327" i="62"/>
  <c r="Y319" i="62"/>
  <c r="Y315" i="62"/>
  <c r="AB313" i="62"/>
  <c r="N313" i="62"/>
  <c r="N312" i="62"/>
  <c r="AB276" i="62"/>
  <c r="V337" i="62"/>
  <c r="AC333" i="62"/>
  <c r="W331" i="62"/>
  <c r="X327" i="62"/>
  <c r="AD326" i="62"/>
  <c r="W325" i="62"/>
  <c r="Y323" i="62"/>
  <c r="H323" i="62"/>
  <c r="X319" i="62"/>
  <c r="AD318" i="62"/>
  <c r="X315" i="62"/>
  <c r="AA313" i="62"/>
  <c r="U313" i="62"/>
  <c r="AB333" i="62"/>
  <c r="U327" i="62"/>
  <c r="X326" i="62"/>
  <c r="X323" i="62"/>
  <c r="U319" i="62"/>
  <c r="W315" i="62"/>
  <c r="AC337" i="62"/>
  <c r="W332" i="62"/>
  <c r="H332" i="62"/>
  <c r="AC326" i="62"/>
  <c r="W324" i="62"/>
  <c r="H324" i="62"/>
  <c r="W316" i="62"/>
  <c r="H316" i="62"/>
  <c r="U312" i="62"/>
  <c r="AB337" i="62"/>
  <c r="N337" i="62"/>
  <c r="AD332" i="62"/>
  <c r="V332" i="62"/>
  <c r="W327" i="62"/>
  <c r="H327" i="62"/>
  <c r="AB326" i="62"/>
  <c r="N326" i="62"/>
  <c r="AD324" i="62"/>
  <c r="V324" i="62"/>
  <c r="W319" i="62"/>
  <c r="H319" i="62"/>
  <c r="AB318" i="62"/>
  <c r="N318" i="62"/>
  <c r="AD316" i="62"/>
  <c r="V316" i="62"/>
  <c r="AA315" i="62"/>
  <c r="U315" i="62"/>
  <c r="W311" i="62"/>
  <c r="H311" i="62"/>
  <c r="AA337" i="62"/>
  <c r="U337" i="62"/>
  <c r="AC332" i="62"/>
  <c r="W330" i="62"/>
  <c r="H330" i="62"/>
  <c r="Y328" i="62"/>
  <c r="AD327" i="62"/>
  <c r="V327" i="62"/>
  <c r="AA326" i="62"/>
  <c r="U326" i="62"/>
  <c r="AC324" i="62"/>
  <c r="W322" i="62"/>
  <c r="H322" i="62"/>
  <c r="Y320" i="62"/>
  <c r="AD319" i="62"/>
  <c r="V319" i="62"/>
  <c r="AA318" i="62"/>
  <c r="U318" i="62"/>
  <c r="AC316" i="62"/>
  <c r="H314" i="62"/>
  <c r="Y312" i="62"/>
  <c r="AD311" i="62"/>
  <c r="V311" i="62"/>
  <c r="AB332" i="62"/>
  <c r="N332" i="62"/>
  <c r="AC327" i="62"/>
  <c r="AB324" i="62"/>
  <c r="N324" i="62"/>
  <c r="AC319" i="62"/>
  <c r="AB316" i="62"/>
  <c r="N316" i="62"/>
  <c r="Y337" i="62"/>
  <c r="AA332" i="62"/>
  <c r="U332" i="62"/>
  <c r="AC330" i="62"/>
  <c r="W328" i="62"/>
  <c r="H328" i="62"/>
  <c r="AB327" i="62"/>
  <c r="N327" i="62"/>
  <c r="Y326" i="62"/>
  <c r="AA324" i="62"/>
  <c r="U324" i="62"/>
  <c r="AC322" i="62"/>
  <c r="W320" i="62"/>
  <c r="H320" i="62"/>
  <c r="AB319" i="62"/>
  <c r="N319" i="62"/>
  <c r="Y318" i="62"/>
  <c r="AA316" i="62"/>
  <c r="U316" i="62"/>
  <c r="W312" i="62"/>
  <c r="H312" i="62"/>
  <c r="N311" i="62"/>
  <c r="X332" i="62"/>
  <c r="U311" i="62"/>
  <c r="X324" i="62"/>
  <c r="W337" i="62"/>
  <c r="Y332" i="62"/>
  <c r="AA330" i="62"/>
  <c r="AC328" i="62"/>
  <c r="W326" i="62"/>
  <c r="Y324" i="62"/>
  <c r="AA322" i="62"/>
  <c r="AC320" i="62"/>
  <c r="W318" i="62"/>
  <c r="Y316" i="62"/>
  <c r="AD315" i="62"/>
  <c r="AA314" i="62"/>
  <c r="AC312" i="62"/>
  <c r="Y276" i="62"/>
  <c r="Y275" i="62"/>
  <c r="N300" i="62"/>
  <c r="N293" i="62"/>
  <c r="AC293" i="62" s="1"/>
  <c r="X286" i="62"/>
  <c r="X276" i="62"/>
  <c r="W286" i="62"/>
  <c r="X289" i="62"/>
  <c r="N286" i="62"/>
  <c r="AD304" i="62"/>
  <c r="X300" i="62"/>
  <c r="AA286" i="62"/>
  <c r="AC276" i="62"/>
  <c r="Y303" i="62"/>
  <c r="W300" i="62"/>
  <c r="AD295" i="62"/>
  <c r="X292" i="62"/>
  <c r="N277" i="62"/>
  <c r="AC277" i="62" s="1"/>
  <c r="N274" i="62"/>
  <c r="AC274" i="62" s="1"/>
  <c r="H300" i="62"/>
  <c r="N295" i="62"/>
  <c r="AB294" i="62"/>
  <c r="Y292" i="62"/>
  <c r="AA290" i="62"/>
  <c r="AC288" i="62"/>
  <c r="Y294" i="62"/>
  <c r="AD266" i="62"/>
  <c r="N276" i="62"/>
  <c r="W302" i="62"/>
  <c r="V301" i="62"/>
  <c r="AC300" i="62"/>
  <c r="X294" i="62"/>
  <c r="AB293" i="62"/>
  <c r="H293" i="62"/>
  <c r="AD293" i="62" s="1"/>
  <c r="U290" i="62"/>
  <c r="Y267" i="62"/>
  <c r="AB263" i="62"/>
  <c r="H294" i="62"/>
  <c r="AD294" i="62" s="1"/>
  <c r="X293" i="62"/>
  <c r="V299" i="62"/>
  <c r="W293" i="62"/>
  <c r="AC290" i="62"/>
  <c r="W285" i="62"/>
  <c r="AB277" i="62"/>
  <c r="V293" i="62"/>
  <c r="AB290" i="62"/>
  <c r="AD288" i="62"/>
  <c r="V285" i="62"/>
  <c r="N263" i="62"/>
  <c r="AC263" i="62" s="1"/>
  <c r="AD310" i="62"/>
  <c r="AC303" i="62"/>
  <c r="X298" i="62"/>
  <c r="X295" i="62"/>
  <c r="V288" i="62"/>
  <c r="AC287" i="62"/>
  <c r="W249" i="62"/>
  <c r="X310" i="62"/>
  <c r="AA306" i="62"/>
  <c r="AB303" i="62"/>
  <c r="N303" i="62"/>
  <c r="W295" i="62"/>
  <c r="AB292" i="62"/>
  <c r="N292" i="62"/>
  <c r="AC292" i="62" s="1"/>
  <c r="Y285" i="62"/>
  <c r="W284" i="62"/>
  <c r="V249" i="62"/>
  <c r="V310" i="62"/>
  <c r="AA303" i="62"/>
  <c r="U303" i="62"/>
  <c r="Y302" i="62"/>
  <c r="AB301" i="62"/>
  <c r="U298" i="62"/>
  <c r="V295" i="62"/>
  <c r="AA292" i="62"/>
  <c r="U292" i="62"/>
  <c r="AD291" i="62"/>
  <c r="W287" i="62"/>
  <c r="X285" i="62"/>
  <c r="X291" i="62"/>
  <c r="N287" i="62"/>
  <c r="X303" i="62"/>
  <c r="H303" i="62"/>
  <c r="W303" i="62"/>
  <c r="W292" i="62"/>
  <c r="W304" i="62"/>
  <c r="AD303" i="62"/>
  <c r="V303" i="62"/>
  <c r="AA298" i="62"/>
  <c r="Y295" i="62"/>
  <c r="H295" i="62"/>
  <c r="V292" i="62"/>
  <c r="W288" i="62"/>
  <c r="U279" i="62"/>
  <c r="X306" i="62"/>
  <c r="X304" i="62"/>
  <c r="X302" i="62"/>
  <c r="X299" i="62"/>
  <c r="AC296" i="62"/>
  <c r="H296" i="62"/>
  <c r="AA295" i="62"/>
  <c r="U295" i="62"/>
  <c r="X287" i="62"/>
  <c r="H287" i="62"/>
  <c r="H285" i="62"/>
  <c r="AD285" i="62" s="1"/>
  <c r="U284" i="62"/>
  <c r="AB271" i="62"/>
  <c r="AD270" i="62"/>
  <c r="AD269" i="62"/>
  <c r="AA268" i="62"/>
  <c r="X267" i="62"/>
  <c r="AB262" i="62"/>
  <c r="U306" i="62"/>
  <c r="N302" i="62"/>
  <c r="X296" i="62"/>
  <c r="V287" i="62"/>
  <c r="P284" i="62"/>
  <c r="AA271" i="62"/>
  <c r="X270" i="62"/>
  <c r="W269" i="62"/>
  <c r="N268" i="62"/>
  <c r="V267" i="62"/>
  <c r="W296" i="62"/>
  <c r="AD287" i="62"/>
  <c r="Y247" i="62"/>
  <c r="V270" i="62"/>
  <c r="X259" i="62"/>
  <c r="AB279" i="62"/>
  <c r="H301" i="62"/>
  <c r="AD301" i="62" s="1"/>
  <c r="V296" i="62"/>
  <c r="H302" i="62"/>
  <c r="X301" i="62"/>
  <c r="W294" i="62"/>
  <c r="V291" i="62"/>
  <c r="AB287" i="62"/>
  <c r="U287" i="62"/>
  <c r="AB285" i="62"/>
  <c r="N285" i="62"/>
  <c r="AC285" i="62" s="1"/>
  <c r="V284" i="62"/>
  <c r="X279" i="62"/>
  <c r="AC306" i="62"/>
  <c r="AC304" i="62"/>
  <c r="H304" i="62"/>
  <c r="AB302" i="62"/>
  <c r="W301" i="62"/>
  <c r="AC295" i="62"/>
  <c r="N294" i="62"/>
  <c r="AC294" i="62" s="1"/>
  <c r="H288" i="62"/>
  <c r="AA287" i="62"/>
  <c r="H286" i="62"/>
  <c r="AA285" i="62"/>
  <c r="N250" i="62"/>
  <c r="AC250" i="62" s="1"/>
  <c r="N249" i="62"/>
  <c r="AC249" i="62" s="1"/>
  <c r="V279" i="62"/>
  <c r="N284" i="62"/>
  <c r="AC284" i="62" s="1"/>
  <c r="AC310" i="62"/>
  <c r="W305" i="62"/>
  <c r="H305" i="62"/>
  <c r="AB304" i="62"/>
  <c r="N304" i="62"/>
  <c r="AD302" i="62"/>
  <c r="V302" i="62"/>
  <c r="AA301" i="62"/>
  <c r="U301" i="62"/>
  <c r="AC299" i="62"/>
  <c r="W297" i="62"/>
  <c r="H297" i="62"/>
  <c r="AD297" i="62" s="1"/>
  <c r="AB296" i="62"/>
  <c r="N296" i="62"/>
  <c r="V294" i="62"/>
  <c r="AA293" i="62"/>
  <c r="U293" i="62"/>
  <c r="AC291" i="62"/>
  <c r="W289" i="62"/>
  <c r="H289" i="62"/>
  <c r="AD289" i="62" s="1"/>
  <c r="AB288" i="62"/>
  <c r="N288" i="62"/>
  <c r="Y287" i="62"/>
  <c r="AD286" i="62"/>
  <c r="V286" i="62"/>
  <c r="U285" i="62"/>
  <c r="X297" i="62"/>
  <c r="AB310" i="62"/>
  <c r="N310" i="62"/>
  <c r="Y306" i="62"/>
  <c r="AD305" i="62"/>
  <c r="V305" i="62"/>
  <c r="AA304" i="62"/>
  <c r="U304" i="62"/>
  <c r="AC302" i="62"/>
  <c r="AB299" i="62"/>
  <c r="N299" i="62"/>
  <c r="Y298" i="62"/>
  <c r="V297" i="62"/>
  <c r="AA296" i="62"/>
  <c r="U296" i="62"/>
  <c r="AB291" i="62"/>
  <c r="N291" i="62"/>
  <c r="Y290" i="62"/>
  <c r="V289" i="62"/>
  <c r="AA288" i="62"/>
  <c r="U288" i="62"/>
  <c r="AC286" i="62"/>
  <c r="X305" i="62"/>
  <c r="AA310" i="62"/>
  <c r="U310" i="62"/>
  <c r="AC305" i="62"/>
  <c r="AA299" i="62"/>
  <c r="U299" i="62"/>
  <c r="AA291" i="62"/>
  <c r="U291" i="62"/>
  <c r="W306" i="62"/>
  <c r="H306" i="62"/>
  <c r="AB305" i="62"/>
  <c r="N305" i="62"/>
  <c r="Y304" i="62"/>
  <c r="AA302" i="62"/>
  <c r="U302" i="62"/>
  <c r="W298" i="62"/>
  <c r="H298" i="62"/>
  <c r="AD298" i="62" s="1"/>
  <c r="AB297" i="62"/>
  <c r="N297" i="62"/>
  <c r="AC297" i="62" s="1"/>
  <c r="Y296" i="62"/>
  <c r="AA294" i="62"/>
  <c r="U294" i="62"/>
  <c r="W290" i="62"/>
  <c r="H290" i="62"/>
  <c r="AB289" i="62"/>
  <c r="N289" i="62"/>
  <c r="AC289" i="62" s="1"/>
  <c r="Y288" i="62"/>
  <c r="U286" i="62"/>
  <c r="Y310" i="62"/>
  <c r="P310" i="62"/>
  <c r="AD306" i="62"/>
  <c r="V306" i="62"/>
  <c r="AA305" i="62"/>
  <c r="U305" i="62"/>
  <c r="Y299" i="62"/>
  <c r="V298" i="62"/>
  <c r="AA297" i="62"/>
  <c r="U297" i="62"/>
  <c r="Y291" i="62"/>
  <c r="AD290" i="62"/>
  <c r="V290" i="62"/>
  <c r="AA289" i="62"/>
  <c r="U289" i="62"/>
  <c r="W310" i="62"/>
  <c r="AB306" i="62"/>
  <c r="Y305" i="62"/>
  <c r="W299" i="62"/>
  <c r="AB298" i="62"/>
  <c r="Y297" i="62"/>
  <c r="W291" i="62"/>
  <c r="Y289" i="62"/>
  <c r="X266" i="62"/>
  <c r="Y263" i="62"/>
  <c r="W262" i="62"/>
  <c r="V259" i="62"/>
  <c r="AD279" i="62"/>
  <c r="V266" i="62"/>
  <c r="W263" i="62"/>
  <c r="Y273" i="62"/>
  <c r="X251" i="62"/>
  <c r="V263" i="62"/>
  <c r="N262" i="62"/>
  <c r="AC262" i="62" s="1"/>
  <c r="X261" i="62"/>
  <c r="AA279" i="62"/>
  <c r="N251" i="62"/>
  <c r="U266" i="62"/>
  <c r="AA256" i="62"/>
  <c r="N279" i="62"/>
  <c r="V283" i="62"/>
  <c r="P247" i="62"/>
  <c r="AA266" i="62"/>
  <c r="Y262" i="62"/>
  <c r="H283" i="62"/>
  <c r="W283" i="62"/>
  <c r="X283" i="62"/>
  <c r="Y283" i="62"/>
  <c r="AD283" i="62"/>
  <c r="U283" i="62"/>
  <c r="AA283" i="62"/>
  <c r="N283" i="62"/>
  <c r="AC283" i="62"/>
  <c r="V271" i="62"/>
  <c r="Y269" i="62"/>
  <c r="V268" i="62"/>
  <c r="X262" i="62"/>
  <c r="Y261" i="62"/>
  <c r="W279" i="62"/>
  <c r="H279" i="62"/>
  <c r="AD274" i="62"/>
  <c r="AD271" i="62"/>
  <c r="N271" i="62"/>
  <c r="N269" i="62"/>
  <c r="U268" i="62"/>
  <c r="AD267" i="62"/>
  <c r="V262" i="62"/>
  <c r="W261" i="62"/>
  <c r="AD259" i="62"/>
  <c r="AC279" i="62"/>
  <c r="X275" i="62"/>
  <c r="H275" i="62"/>
  <c r="AB274" i="62"/>
  <c r="U274" i="62"/>
  <c r="AC271" i="62"/>
  <c r="Y270" i="62"/>
  <c r="U269" i="62"/>
  <c r="AD268" i="62"/>
  <c r="P268" i="62"/>
  <c r="V261" i="62"/>
  <c r="AA260" i="62"/>
  <c r="X257" i="62"/>
  <c r="W275" i="62"/>
  <c r="AA274" i="62"/>
  <c r="X272" i="62"/>
  <c r="P269" i="62"/>
  <c r="N261" i="62"/>
  <c r="AC261" i="62" s="1"/>
  <c r="V275" i="62"/>
  <c r="AD275" i="62"/>
  <c r="X274" i="62"/>
  <c r="AB269" i="62"/>
  <c r="H269" i="62"/>
  <c r="Y268" i="62"/>
  <c r="P262" i="62"/>
  <c r="AB261" i="62"/>
  <c r="Y279" i="62"/>
  <c r="X277" i="62"/>
  <c r="AC275" i="62"/>
  <c r="U275" i="62"/>
  <c r="W274" i="62"/>
  <c r="X271" i="62"/>
  <c r="AA269" i="62"/>
  <c r="X268" i="62"/>
  <c r="AA261" i="62"/>
  <c r="W277" i="62"/>
  <c r="AA275" i="62"/>
  <c r="V274" i="62"/>
  <c r="AA277" i="62"/>
  <c r="U277" i="62"/>
  <c r="W273" i="62"/>
  <c r="H273" i="62"/>
  <c r="X273" i="62"/>
  <c r="V278" i="62"/>
  <c r="AC278" i="62"/>
  <c r="W276" i="62"/>
  <c r="H276" i="62"/>
  <c r="AB275" i="62"/>
  <c r="Y274" i="62"/>
  <c r="AD273" i="62"/>
  <c r="V273" i="62"/>
  <c r="W278" i="62"/>
  <c r="AD278" i="62"/>
  <c r="AB278" i="62"/>
  <c r="N278" i="62"/>
  <c r="Y277" i="62"/>
  <c r="AD276" i="62"/>
  <c r="V276" i="62"/>
  <c r="AC273" i="62"/>
  <c r="AA278" i="62"/>
  <c r="U278" i="62"/>
  <c r="AB273" i="62"/>
  <c r="N273" i="62"/>
  <c r="X278" i="62"/>
  <c r="H278" i="62"/>
  <c r="H277" i="62"/>
  <c r="AD277" i="62" s="1"/>
  <c r="AA273" i="62"/>
  <c r="U273" i="62"/>
  <c r="Y278" i="62"/>
  <c r="AA276" i="62"/>
  <c r="W251" i="62"/>
  <c r="Y260" i="62"/>
  <c r="AD258" i="62"/>
  <c r="V251" i="62"/>
  <c r="X260" i="62"/>
  <c r="U271" i="62"/>
  <c r="W270" i="62"/>
  <c r="H270" i="62"/>
  <c r="X263" i="62"/>
  <c r="H263" i="62"/>
  <c r="AD263" i="62" s="1"/>
  <c r="AA262" i="62"/>
  <c r="U262" i="62"/>
  <c r="V260" i="62"/>
  <c r="AA258" i="62"/>
  <c r="X258" i="62"/>
  <c r="AC251" i="62"/>
  <c r="Y271" i="62"/>
  <c r="AC270" i="62"/>
  <c r="X269" i="62"/>
  <c r="P267" i="62"/>
  <c r="P261" i="62"/>
  <c r="N260" i="62"/>
  <c r="AC260" i="62" s="1"/>
  <c r="V258" i="62"/>
  <c r="AB270" i="62"/>
  <c r="N270" i="62"/>
  <c r="AC264" i="62"/>
  <c r="U260" i="62"/>
  <c r="H251" i="62"/>
  <c r="W271" i="62"/>
  <c r="AA270" i="62"/>
  <c r="V269" i="62"/>
  <c r="X264" i="62"/>
  <c r="H261" i="62"/>
  <c r="AD261" i="62" s="1"/>
  <c r="AB260" i="62"/>
  <c r="U258" i="62"/>
  <c r="W272" i="62"/>
  <c r="H272" i="62"/>
  <c r="AD272" i="62" s="1"/>
  <c r="V272" i="62"/>
  <c r="AC269" i="62"/>
  <c r="W267" i="62"/>
  <c r="H267" i="62"/>
  <c r="AB266" i="62"/>
  <c r="N266" i="62"/>
  <c r="AC266" i="62" s="1"/>
  <c r="Y265" i="62"/>
  <c r="P265" i="62"/>
  <c r="AD264" i="62"/>
  <c r="V264" i="62"/>
  <c r="AA263" i="62"/>
  <c r="W259" i="62"/>
  <c r="H259" i="62"/>
  <c r="AB258" i="62"/>
  <c r="N258" i="62"/>
  <c r="AC258" i="62" s="1"/>
  <c r="Y257" i="62"/>
  <c r="AB272" i="62"/>
  <c r="N272" i="62"/>
  <c r="AC272" i="62" s="1"/>
  <c r="H265" i="62"/>
  <c r="N264" i="62"/>
  <c r="U261" i="62"/>
  <c r="AC259" i="62"/>
  <c r="W257" i="62"/>
  <c r="H257" i="62"/>
  <c r="AD257" i="62" s="1"/>
  <c r="AC267" i="62"/>
  <c r="W265" i="62"/>
  <c r="AB264" i="62"/>
  <c r="AA272" i="62"/>
  <c r="U272" i="62"/>
  <c r="W268" i="62"/>
  <c r="H268" i="62"/>
  <c r="AB267" i="62"/>
  <c r="N267" i="62"/>
  <c r="Y266" i="62"/>
  <c r="P266" i="62"/>
  <c r="AD265" i="62"/>
  <c r="V265" i="62"/>
  <c r="AA264" i="62"/>
  <c r="U264" i="62"/>
  <c r="W260" i="62"/>
  <c r="AB259" i="62"/>
  <c r="N259" i="62"/>
  <c r="Y258" i="62"/>
  <c r="V257" i="62"/>
  <c r="AA267" i="62"/>
  <c r="U267" i="62"/>
  <c r="AA259" i="62"/>
  <c r="U259" i="62"/>
  <c r="X265" i="62"/>
  <c r="AC265" i="62"/>
  <c r="Y272" i="62"/>
  <c r="AC268" i="62"/>
  <c r="W266" i="62"/>
  <c r="AB265" i="62"/>
  <c r="N265" i="62"/>
  <c r="Y264" i="62"/>
  <c r="P264" i="62"/>
  <c r="W258" i="62"/>
  <c r="AB257" i="62"/>
  <c r="N257" i="62"/>
  <c r="AC257" i="62" s="1"/>
  <c r="AA265" i="62"/>
  <c r="U265" i="62"/>
  <c r="AA257" i="62"/>
  <c r="U257" i="62"/>
  <c r="W264" i="62"/>
  <c r="Y250" i="62"/>
  <c r="X250" i="62"/>
  <c r="W250" i="62"/>
  <c r="AC246" i="62"/>
  <c r="V250" i="62"/>
  <c r="AA246" i="62"/>
  <c r="U250" i="62"/>
  <c r="H246" i="62"/>
  <c r="AB250" i="62"/>
  <c r="H250" i="62"/>
  <c r="AD250" i="62" s="1"/>
  <c r="AA251" i="62"/>
  <c r="U251" i="62"/>
  <c r="X246" i="62"/>
  <c r="AB249" i="62"/>
  <c r="U256" i="62"/>
  <c r="Y251" i="62"/>
  <c r="AA249" i="62"/>
  <c r="U246" i="62"/>
  <c r="X245" i="62"/>
  <c r="X249" i="62"/>
  <c r="X247" i="62"/>
  <c r="AB246" i="62"/>
  <c r="H249" i="62"/>
  <c r="AD249" i="62" s="1"/>
  <c r="Y248" i="62"/>
  <c r="AD246" i="62"/>
  <c r="X248" i="62"/>
  <c r="N248" i="62"/>
  <c r="AC248" i="62" s="1"/>
  <c r="AA250" i="62"/>
  <c r="U249" i="62"/>
  <c r="V247" i="62"/>
  <c r="W246" i="62"/>
  <c r="AB248" i="62"/>
  <c r="V246" i="62"/>
  <c r="W252" i="62"/>
  <c r="Y256" i="62"/>
  <c r="AD252" i="62"/>
  <c r="V252" i="62"/>
  <c r="W247" i="62"/>
  <c r="H247" i="62"/>
  <c r="AD247" i="62" s="1"/>
  <c r="N246" i="62"/>
  <c r="Y245" i="62"/>
  <c r="P245" i="62"/>
  <c r="X252" i="62"/>
  <c r="X256" i="62"/>
  <c r="AB252" i="62"/>
  <c r="W245" i="62"/>
  <c r="H245" i="62"/>
  <c r="AD245" i="62" s="1"/>
  <c r="AC252" i="62"/>
  <c r="H256" i="62"/>
  <c r="N252" i="62"/>
  <c r="AD256" i="62"/>
  <c r="V256" i="62"/>
  <c r="AA252" i="62"/>
  <c r="U252" i="62"/>
  <c r="W248" i="62"/>
  <c r="H248" i="62"/>
  <c r="AD248" i="62" s="1"/>
  <c r="AB247" i="62"/>
  <c r="N247" i="62"/>
  <c r="AC247" i="62" s="1"/>
  <c r="Y246" i="62"/>
  <c r="V245" i="62"/>
  <c r="W256" i="62"/>
  <c r="AC256" i="62"/>
  <c r="Y249" i="62"/>
  <c r="V248" i="62"/>
  <c r="AA247" i="62"/>
  <c r="AB256" i="62"/>
  <c r="Y252" i="62"/>
  <c r="AB245" i="62"/>
  <c r="N245" i="62"/>
  <c r="AC245" i="62" s="1"/>
  <c r="AA245" i="62"/>
  <c r="U245" i="62"/>
  <c r="AA248" i="62"/>
  <c r="C202" i="62"/>
  <c r="E202" i="62"/>
  <c r="F202" i="62"/>
  <c r="G202" i="62" s="1"/>
  <c r="I202" i="62"/>
  <c r="C203" i="62"/>
  <c r="E203" i="62"/>
  <c r="F203" i="62"/>
  <c r="G203" i="62" s="1"/>
  <c r="I203" i="62"/>
  <c r="C204" i="62"/>
  <c r="E204" i="62"/>
  <c r="F204" i="62"/>
  <c r="G204" i="62" s="1"/>
  <c r="I204" i="62"/>
  <c r="C205" i="62"/>
  <c r="E205" i="62"/>
  <c r="F205" i="62"/>
  <c r="G205" i="62" s="1"/>
  <c r="I205" i="62"/>
  <c r="C206" i="62"/>
  <c r="E206" i="62"/>
  <c r="F206" i="62"/>
  <c r="G206" i="62" s="1"/>
  <c r="I206" i="62"/>
  <c r="C207" i="62"/>
  <c r="E207" i="62"/>
  <c r="F207" i="62"/>
  <c r="G207" i="62" s="1"/>
  <c r="I207" i="62"/>
  <c r="C208" i="62"/>
  <c r="E208" i="62"/>
  <c r="F208" i="62"/>
  <c r="G208" i="62" s="1"/>
  <c r="I208" i="62"/>
  <c r="C209" i="62"/>
  <c r="E209" i="62"/>
  <c r="F209" i="62"/>
  <c r="G209" i="62" s="1"/>
  <c r="I209" i="62"/>
  <c r="C210" i="62"/>
  <c r="E210" i="62"/>
  <c r="F210" i="62"/>
  <c r="G210" i="62" s="1"/>
  <c r="I210" i="62"/>
  <c r="C211" i="62"/>
  <c r="E211" i="62"/>
  <c r="F211" i="62"/>
  <c r="G211" i="62" s="1"/>
  <c r="I211" i="62"/>
  <c r="C212" i="62"/>
  <c r="E212" i="62"/>
  <c r="F212" i="62"/>
  <c r="G212" i="62" s="1"/>
  <c r="I212" i="62"/>
  <c r="C213" i="62"/>
  <c r="E213" i="62"/>
  <c r="F213" i="62"/>
  <c r="G213" i="62" s="1"/>
  <c r="I213" i="62"/>
  <c r="C214" i="62"/>
  <c r="E214" i="62"/>
  <c r="F214" i="62"/>
  <c r="G214" i="62" s="1"/>
  <c r="I214" i="62"/>
  <c r="C215" i="62"/>
  <c r="E215" i="62"/>
  <c r="F215" i="62"/>
  <c r="G215" i="62" s="1"/>
  <c r="I215" i="62"/>
  <c r="B216" i="62"/>
  <c r="B217" i="62"/>
  <c r="B218" i="62"/>
  <c r="B219" i="62"/>
  <c r="B220" i="62"/>
  <c r="B221" i="62"/>
  <c r="B222" i="62"/>
  <c r="B223" i="62"/>
  <c r="B224" i="62"/>
  <c r="B225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E175" i="62"/>
  <c r="F175" i="62"/>
  <c r="G175" i="62" s="1"/>
  <c r="I175" i="62"/>
  <c r="E176" i="62"/>
  <c r="F176" i="62"/>
  <c r="G176" i="62" s="1"/>
  <c r="I176" i="62"/>
  <c r="E177" i="62"/>
  <c r="F177" i="62"/>
  <c r="G177" i="62" s="1"/>
  <c r="I177" i="62"/>
  <c r="E178" i="62"/>
  <c r="F178" i="62"/>
  <c r="G178" i="62" s="1"/>
  <c r="I178" i="62"/>
  <c r="E179" i="62"/>
  <c r="F179" i="62"/>
  <c r="G179" i="62" s="1"/>
  <c r="I179" i="62"/>
  <c r="E180" i="62"/>
  <c r="F180" i="62"/>
  <c r="G180" i="62" s="1"/>
  <c r="I180" i="62"/>
  <c r="E181" i="62"/>
  <c r="F181" i="62"/>
  <c r="G181" i="62" s="1"/>
  <c r="I181" i="62"/>
  <c r="E182" i="62"/>
  <c r="F182" i="62"/>
  <c r="G182" i="62" s="1"/>
  <c r="I182" i="62"/>
  <c r="E183" i="62"/>
  <c r="F183" i="62"/>
  <c r="G183" i="62" s="1"/>
  <c r="I183" i="62"/>
  <c r="E184" i="62"/>
  <c r="F184" i="62"/>
  <c r="G184" i="62" s="1"/>
  <c r="I184" i="62"/>
  <c r="E185" i="62"/>
  <c r="F185" i="62"/>
  <c r="G185" i="62" s="1"/>
  <c r="I185" i="62"/>
  <c r="E186" i="62"/>
  <c r="F186" i="62"/>
  <c r="G186" i="62" s="1"/>
  <c r="I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202" i="62"/>
  <c r="B203" i="62"/>
  <c r="B204" i="62"/>
  <c r="B205" i="62"/>
  <c r="B206" i="62"/>
  <c r="B207" i="62"/>
  <c r="B208" i="62"/>
  <c r="B209" i="62"/>
  <c r="B210" i="62"/>
  <c r="B211" i="62"/>
  <c r="B212" i="62"/>
  <c r="B213" i="62"/>
  <c r="B214" i="62"/>
  <c r="B215" i="62"/>
  <c r="D176" i="62"/>
  <c r="D177" i="62" s="1"/>
  <c r="D178" i="62" s="1"/>
  <c r="D179" i="62" s="1"/>
  <c r="D180" i="62" s="1"/>
  <c r="D181" i="62" s="1"/>
  <c r="D182" i="62" s="1"/>
  <c r="D183" i="62" s="1"/>
  <c r="D184" i="62" s="1"/>
  <c r="D185" i="62" s="1"/>
  <c r="D186" i="62" s="1"/>
  <c r="C148" i="62"/>
  <c r="E148" i="62"/>
  <c r="F148" i="62"/>
  <c r="G148" i="62" s="1"/>
  <c r="I148" i="62"/>
  <c r="C149" i="62"/>
  <c r="E149" i="62"/>
  <c r="F149" i="62"/>
  <c r="G149" i="62" s="1"/>
  <c r="I149" i="62"/>
  <c r="C150" i="62"/>
  <c r="E150" i="62"/>
  <c r="F150" i="62"/>
  <c r="G150" i="62" s="1"/>
  <c r="I150" i="62"/>
  <c r="C151" i="62"/>
  <c r="E151" i="62"/>
  <c r="F151" i="62"/>
  <c r="G151" i="62" s="1"/>
  <c r="I151" i="62"/>
  <c r="C152" i="62"/>
  <c r="E152" i="62"/>
  <c r="F152" i="62"/>
  <c r="G152" i="62" s="1"/>
  <c r="I152" i="62"/>
  <c r="C153" i="62"/>
  <c r="E153" i="62"/>
  <c r="F153" i="62"/>
  <c r="G153" i="62" s="1"/>
  <c r="I153" i="62"/>
  <c r="C154" i="62"/>
  <c r="E154" i="62"/>
  <c r="F154" i="62"/>
  <c r="G154" i="62" s="1"/>
  <c r="I154" i="62"/>
  <c r="C155" i="62"/>
  <c r="E155" i="62"/>
  <c r="F155" i="62"/>
  <c r="G155" i="62" s="1"/>
  <c r="I155" i="62"/>
  <c r="C156" i="62"/>
  <c r="E156" i="62"/>
  <c r="F156" i="62"/>
  <c r="G156" i="62" s="1"/>
  <c r="I156" i="62"/>
  <c r="C157" i="62"/>
  <c r="E157" i="62"/>
  <c r="F157" i="62"/>
  <c r="G157" i="62" s="1"/>
  <c r="I157" i="62"/>
  <c r="B158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8" i="62"/>
  <c r="B149" i="62"/>
  <c r="B150" i="62"/>
  <c r="B151" i="62"/>
  <c r="B152" i="62"/>
  <c r="B153" i="62"/>
  <c r="B154" i="62"/>
  <c r="B155" i="62"/>
  <c r="B156" i="62"/>
  <c r="B157" i="62"/>
  <c r="E121" i="62"/>
  <c r="F121" i="62"/>
  <c r="G121" i="62" s="1"/>
  <c r="I121" i="62"/>
  <c r="E122" i="62"/>
  <c r="F122" i="62"/>
  <c r="G122" i="62" s="1"/>
  <c r="I122" i="62"/>
  <c r="E123" i="62"/>
  <c r="F123" i="62"/>
  <c r="G123" i="62" s="1"/>
  <c r="I123" i="62"/>
  <c r="E124" i="62"/>
  <c r="F124" i="62"/>
  <c r="G124" i="62" s="1"/>
  <c r="I124" i="62"/>
  <c r="E125" i="62"/>
  <c r="F125" i="62"/>
  <c r="G125" i="62" s="1"/>
  <c r="I125" i="62"/>
  <c r="E126" i="62"/>
  <c r="F126" i="62"/>
  <c r="G126" i="62" s="1"/>
  <c r="I126" i="62"/>
  <c r="E127" i="62"/>
  <c r="F127" i="62"/>
  <c r="G127" i="62" s="1"/>
  <c r="I127" i="62"/>
  <c r="E128" i="62"/>
  <c r="F128" i="62"/>
  <c r="G128" i="62" s="1"/>
  <c r="I128" i="62"/>
  <c r="C94" i="62"/>
  <c r="E94" i="62"/>
  <c r="F94" i="62"/>
  <c r="G94" i="62" s="1"/>
  <c r="I94" i="62"/>
  <c r="C95" i="62"/>
  <c r="E95" i="62"/>
  <c r="F95" i="62"/>
  <c r="G95" i="62" s="1"/>
  <c r="I95" i="62"/>
  <c r="C96" i="62"/>
  <c r="E96" i="62"/>
  <c r="F96" i="62"/>
  <c r="G96" i="62" s="1"/>
  <c r="I96" i="62"/>
  <c r="C97" i="62"/>
  <c r="E97" i="62"/>
  <c r="F97" i="62"/>
  <c r="G97" i="62" s="1"/>
  <c r="I97" i="62"/>
  <c r="C98" i="62"/>
  <c r="E98" i="62"/>
  <c r="F98" i="62"/>
  <c r="G98" i="62" s="1"/>
  <c r="I98" i="62"/>
  <c r="C99" i="62"/>
  <c r="E99" i="62"/>
  <c r="F99" i="62"/>
  <c r="G99" i="62" s="1"/>
  <c r="I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21" i="62"/>
  <c r="B122" i="62"/>
  <c r="B123" i="62"/>
  <c r="B124" i="62"/>
  <c r="B125" i="62"/>
  <c r="B126" i="62"/>
  <c r="B127" i="62"/>
  <c r="B128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4" i="62"/>
  <c r="B95" i="62"/>
  <c r="B96" i="62"/>
  <c r="B97" i="62"/>
  <c r="B98" i="62"/>
  <c r="B99" i="62"/>
  <c r="C67" i="62"/>
  <c r="E67" i="62"/>
  <c r="F67" i="62"/>
  <c r="G67" i="62" s="1"/>
  <c r="I67" i="62"/>
  <c r="C68" i="62"/>
  <c r="E68" i="62"/>
  <c r="F68" i="62"/>
  <c r="G68" i="62" s="1"/>
  <c r="I68" i="62"/>
  <c r="C69" i="62"/>
  <c r="E69" i="62"/>
  <c r="F69" i="62"/>
  <c r="G69" i="62" s="1"/>
  <c r="I69" i="62"/>
  <c r="C70" i="62"/>
  <c r="E70" i="62"/>
  <c r="F70" i="62"/>
  <c r="G70" i="62" s="1"/>
  <c r="I70" i="62"/>
  <c r="C40" i="62"/>
  <c r="E40" i="62"/>
  <c r="F40" i="62"/>
  <c r="G40" i="62" s="1"/>
  <c r="I40" i="62"/>
  <c r="C41" i="62"/>
  <c r="E41" i="62"/>
  <c r="F41" i="62"/>
  <c r="G41" i="62" s="1"/>
  <c r="I41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7" i="62"/>
  <c r="B68" i="62"/>
  <c r="B69" i="62"/>
  <c r="B70" i="62"/>
  <c r="B40" i="62"/>
  <c r="L204" i="62" l="1"/>
  <c r="J204" i="62"/>
  <c r="P204" i="62" s="1"/>
  <c r="J122" i="62"/>
  <c r="P122" i="62" s="1"/>
  <c r="L122" i="62"/>
  <c r="L185" i="62"/>
  <c r="J185" i="62"/>
  <c r="P185" i="62" s="1"/>
  <c r="L177" i="62"/>
  <c r="J177" i="62"/>
  <c r="P177" i="62" s="1"/>
  <c r="Z202" i="62"/>
  <c r="L202" i="62"/>
  <c r="J202" i="62"/>
  <c r="P202" i="62" s="1"/>
  <c r="L127" i="62"/>
  <c r="J127" i="62"/>
  <c r="P127" i="62" s="1"/>
  <c r="L182" i="62"/>
  <c r="J182" i="62"/>
  <c r="P182" i="62" s="1"/>
  <c r="L214" i="62"/>
  <c r="J214" i="62"/>
  <c r="P214" i="62" s="1"/>
  <c r="L41" i="62"/>
  <c r="J41" i="62"/>
  <c r="P41" i="62" s="1"/>
  <c r="L70" i="62"/>
  <c r="J70" i="62"/>
  <c r="P70" i="62" s="1"/>
  <c r="L68" i="62"/>
  <c r="J68" i="62"/>
  <c r="P68" i="62" s="1"/>
  <c r="L98" i="62"/>
  <c r="J98" i="62"/>
  <c r="P98" i="62" s="1"/>
  <c r="L96" i="62"/>
  <c r="J96" i="62"/>
  <c r="P96" i="62" s="1"/>
  <c r="Z94" i="62"/>
  <c r="L94" i="62"/>
  <c r="J94" i="62"/>
  <c r="P94" i="62" s="1"/>
  <c r="L124" i="62"/>
  <c r="J124" i="62"/>
  <c r="P124" i="62" s="1"/>
  <c r="L157" i="62"/>
  <c r="J157" i="62"/>
  <c r="P157" i="62" s="1"/>
  <c r="L155" i="62"/>
  <c r="J155" i="62"/>
  <c r="P155" i="62" s="1"/>
  <c r="L153" i="62"/>
  <c r="J153" i="62"/>
  <c r="P153" i="62" s="1"/>
  <c r="L151" i="62"/>
  <c r="J151" i="62"/>
  <c r="P151" i="62" s="1"/>
  <c r="L149" i="62"/>
  <c r="J149" i="62"/>
  <c r="P149" i="62" s="1"/>
  <c r="L179" i="62"/>
  <c r="J179" i="62"/>
  <c r="P179" i="62" s="1"/>
  <c r="L125" i="62"/>
  <c r="J125" i="62"/>
  <c r="P125" i="62" s="1"/>
  <c r="L208" i="62"/>
  <c r="J208" i="62"/>
  <c r="P208" i="62" s="1"/>
  <c r="Z121" i="62"/>
  <c r="L121" i="62"/>
  <c r="J121" i="62"/>
  <c r="P121" i="62" s="1"/>
  <c r="L184" i="62"/>
  <c r="J184" i="62"/>
  <c r="P184" i="62" s="1"/>
  <c r="L176" i="62"/>
  <c r="J176" i="62"/>
  <c r="P176" i="62" s="1"/>
  <c r="L215" i="62"/>
  <c r="J215" i="62"/>
  <c r="P215" i="62" s="1"/>
  <c r="L213" i="62"/>
  <c r="J213" i="62"/>
  <c r="P213" i="62" s="1"/>
  <c r="L211" i="62"/>
  <c r="J211" i="62"/>
  <c r="P211" i="62" s="1"/>
  <c r="L209" i="62"/>
  <c r="J209" i="62"/>
  <c r="P209" i="62" s="1"/>
  <c r="L207" i="62"/>
  <c r="J207" i="62"/>
  <c r="P207" i="62" s="1"/>
  <c r="L205" i="62"/>
  <c r="J205" i="62"/>
  <c r="P205" i="62" s="1"/>
  <c r="L203" i="62"/>
  <c r="J203" i="62"/>
  <c r="P203" i="62" s="1"/>
  <c r="N12" i="47"/>
  <c r="N15" i="47"/>
  <c r="L210" i="62"/>
  <c r="J210" i="62"/>
  <c r="P210" i="62" s="1"/>
  <c r="L126" i="62"/>
  <c r="J126" i="62"/>
  <c r="P126" i="62" s="1"/>
  <c r="L181" i="62"/>
  <c r="J181" i="62"/>
  <c r="P181" i="62" s="1"/>
  <c r="L206" i="62"/>
  <c r="J206" i="62"/>
  <c r="P206" i="62" s="1"/>
  <c r="L123" i="62"/>
  <c r="J123" i="62"/>
  <c r="P123" i="62" s="1"/>
  <c r="L186" i="62"/>
  <c r="J186" i="62"/>
  <c r="P186" i="62" s="1"/>
  <c r="L178" i="62"/>
  <c r="J178" i="62"/>
  <c r="P178" i="62" s="1"/>
  <c r="L180" i="62"/>
  <c r="J180" i="62"/>
  <c r="P180" i="62" s="1"/>
  <c r="Z212" i="62"/>
  <c r="J212" i="62"/>
  <c r="P212" i="62" s="1"/>
  <c r="L212" i="62"/>
  <c r="Z40" i="62"/>
  <c r="L40" i="62"/>
  <c r="J40" i="62"/>
  <c r="P40" i="62" s="1"/>
  <c r="L69" i="62"/>
  <c r="J69" i="62"/>
  <c r="P69" i="62" s="1"/>
  <c r="Z67" i="62"/>
  <c r="L67" i="62"/>
  <c r="J67" i="62"/>
  <c r="P67" i="62" s="1"/>
  <c r="L99" i="62"/>
  <c r="J99" i="62"/>
  <c r="P99" i="62" s="1"/>
  <c r="L97" i="62"/>
  <c r="J97" i="62"/>
  <c r="P97" i="62" s="1"/>
  <c r="L95" i="62"/>
  <c r="J95" i="62"/>
  <c r="P95" i="62" s="1"/>
  <c r="J128" i="62"/>
  <c r="P128" i="62" s="1"/>
  <c r="L128" i="62"/>
  <c r="L156" i="62"/>
  <c r="J156" i="62"/>
  <c r="P156" i="62" s="1"/>
  <c r="L154" i="62"/>
  <c r="J154" i="62"/>
  <c r="P154" i="62" s="1"/>
  <c r="L152" i="62"/>
  <c r="J152" i="62"/>
  <c r="P152" i="62" s="1"/>
  <c r="J150" i="62"/>
  <c r="P150" i="62" s="1"/>
  <c r="L150" i="62"/>
  <c r="Z148" i="62"/>
  <c r="L148" i="62"/>
  <c r="J148" i="62"/>
  <c r="P148" i="62" s="1"/>
  <c r="L183" i="62"/>
  <c r="J183" i="62"/>
  <c r="P183" i="62" s="1"/>
  <c r="Z175" i="62"/>
  <c r="L175" i="62"/>
  <c r="J175" i="62"/>
  <c r="P175" i="62" s="1"/>
  <c r="N21" i="47"/>
  <c r="H25" i="47"/>
  <c r="N19" i="47"/>
  <c r="H19" i="47"/>
  <c r="N13" i="47"/>
  <c r="N23" i="47"/>
  <c r="H21" i="47"/>
  <c r="N20" i="47"/>
  <c r="H23" i="47"/>
  <c r="N10" i="47"/>
  <c r="N16" i="47"/>
  <c r="N25" i="47"/>
  <c r="H26" i="47"/>
  <c r="H13" i="47"/>
  <c r="N22" i="47"/>
  <c r="N26" i="47"/>
  <c r="H22" i="47"/>
  <c r="H20" i="47"/>
  <c r="AD12" i="47"/>
  <c r="AD22" i="47"/>
  <c r="H16" i="47"/>
  <c r="N18" i="47"/>
  <c r="O13" i="47"/>
  <c r="P13" i="47"/>
  <c r="O10" i="47"/>
  <c r="P10" i="47"/>
  <c r="O12" i="47"/>
  <c r="P12" i="47"/>
  <c r="S256" i="62"/>
  <c r="R256" i="62"/>
  <c r="R258" i="62"/>
  <c r="S258" i="62"/>
  <c r="R267" i="62"/>
  <c r="S267" i="62"/>
  <c r="R277" i="62"/>
  <c r="S277" i="62"/>
  <c r="R274" i="62"/>
  <c r="S274" i="62"/>
  <c r="S283" i="62"/>
  <c r="R283" i="62"/>
  <c r="R284" i="62"/>
  <c r="S284" i="62"/>
  <c r="R263" i="62"/>
  <c r="S263" i="62"/>
  <c r="R292" i="62"/>
  <c r="S292" i="62"/>
  <c r="R304" i="62"/>
  <c r="S304" i="62"/>
  <c r="S287" i="62"/>
  <c r="R287" i="62"/>
  <c r="R266" i="62"/>
  <c r="S266" i="62"/>
  <c r="R265" i="62"/>
  <c r="S265" i="62"/>
  <c r="R275" i="62"/>
  <c r="S275" i="62"/>
  <c r="R310" i="62"/>
  <c r="S310" i="62"/>
  <c r="S290" i="62"/>
  <c r="R290" i="62"/>
  <c r="R260" i="62"/>
  <c r="S260" i="62"/>
  <c r="R259" i="62"/>
  <c r="S259" i="62"/>
  <c r="S298" i="62"/>
  <c r="R298" i="62"/>
  <c r="R285" i="62"/>
  <c r="S285" i="62"/>
  <c r="S305" i="62"/>
  <c r="R305" i="62"/>
  <c r="R279" i="62"/>
  <c r="S279" i="62"/>
  <c r="S249" i="62"/>
  <c r="R249" i="62"/>
  <c r="R303" i="62"/>
  <c r="S303" i="62"/>
  <c r="R251" i="62"/>
  <c r="S251" i="62"/>
  <c r="R261" i="62"/>
  <c r="S261" i="62"/>
  <c r="R276" i="62"/>
  <c r="S276" i="62"/>
  <c r="R271" i="62"/>
  <c r="S271" i="62"/>
  <c r="R299" i="62"/>
  <c r="S299" i="62"/>
  <c r="S306" i="62"/>
  <c r="R306" i="62"/>
  <c r="R301" i="62"/>
  <c r="S301" i="62"/>
  <c r="R286" i="62"/>
  <c r="S286" i="62"/>
  <c r="R248" i="62"/>
  <c r="S248" i="62"/>
  <c r="S262" i="62"/>
  <c r="R262" i="62"/>
  <c r="R293" i="62"/>
  <c r="S293" i="62"/>
  <c r="R302" i="62"/>
  <c r="S302" i="62"/>
  <c r="R288" i="62"/>
  <c r="S288" i="62"/>
  <c r="R278" i="62"/>
  <c r="S278" i="62"/>
  <c r="S289" i="62"/>
  <c r="R289" i="62"/>
  <c r="S250" i="62"/>
  <c r="R250" i="62"/>
  <c r="R264" i="62"/>
  <c r="S264" i="62"/>
  <c r="S269" i="62"/>
  <c r="R269" i="62"/>
  <c r="R268" i="62"/>
  <c r="S268" i="62"/>
  <c r="R273" i="62"/>
  <c r="S273" i="62"/>
  <c r="R291" i="62"/>
  <c r="S291" i="62"/>
  <c r="R300" i="62"/>
  <c r="S300" i="62"/>
  <c r="R252" i="62"/>
  <c r="S252" i="62"/>
  <c r="R245" i="62"/>
  <c r="S245" i="62"/>
  <c r="R257" i="62"/>
  <c r="S257" i="62"/>
  <c r="R270" i="62"/>
  <c r="S270" i="62"/>
  <c r="R247" i="62"/>
  <c r="S247" i="62"/>
  <c r="S294" i="62"/>
  <c r="R294" i="62"/>
  <c r="R295" i="62"/>
  <c r="S295" i="62"/>
  <c r="R296" i="62"/>
  <c r="S296" i="62"/>
  <c r="R272" i="62"/>
  <c r="S272" i="62"/>
  <c r="R246" i="62"/>
  <c r="S246" i="62"/>
  <c r="S297" i="62"/>
  <c r="R297" i="62"/>
  <c r="H209" i="62"/>
  <c r="AD209" i="62" s="1"/>
  <c r="Z209" i="62"/>
  <c r="H126" i="62"/>
  <c r="AD126" i="62" s="1"/>
  <c r="Z126" i="62"/>
  <c r="Z181" i="62"/>
  <c r="U123" i="62"/>
  <c r="Z123" i="62"/>
  <c r="U186" i="62"/>
  <c r="Z186" i="62"/>
  <c r="U178" i="62"/>
  <c r="Z178" i="62"/>
  <c r="H215" i="62"/>
  <c r="AD215" i="62" s="1"/>
  <c r="Z215" i="62"/>
  <c r="H205" i="62"/>
  <c r="AD205" i="62" s="1"/>
  <c r="Z205" i="62"/>
  <c r="Z69" i="62"/>
  <c r="H99" i="62"/>
  <c r="AD99" i="62" s="1"/>
  <c r="Z99" i="62"/>
  <c r="Z128" i="62"/>
  <c r="U156" i="62"/>
  <c r="Z156" i="62"/>
  <c r="U152" i="62"/>
  <c r="Z152" i="62"/>
  <c r="N183" i="62"/>
  <c r="Z183" i="62"/>
  <c r="Z125" i="62"/>
  <c r="V180" i="62"/>
  <c r="Z180" i="62"/>
  <c r="H214" i="62"/>
  <c r="Z214" i="62"/>
  <c r="N210" i="62"/>
  <c r="AC210" i="62" s="1"/>
  <c r="Z210" i="62"/>
  <c r="N208" i="62"/>
  <c r="AC208" i="62" s="1"/>
  <c r="Z208" i="62"/>
  <c r="U206" i="62"/>
  <c r="Z206" i="62"/>
  <c r="H204" i="62"/>
  <c r="AD204" i="62" s="1"/>
  <c r="Z204" i="62"/>
  <c r="Z184" i="62"/>
  <c r="H211" i="62"/>
  <c r="AD211" i="62" s="1"/>
  <c r="Z211" i="62"/>
  <c r="Z97" i="62"/>
  <c r="H95" i="62"/>
  <c r="AD95" i="62" s="1"/>
  <c r="Z95" i="62"/>
  <c r="U154" i="62"/>
  <c r="Z154" i="62"/>
  <c r="U150" i="62"/>
  <c r="Z150" i="62"/>
  <c r="U122" i="62"/>
  <c r="Z122" i="62"/>
  <c r="V185" i="62"/>
  <c r="Z185" i="62"/>
  <c r="V177" i="62"/>
  <c r="Z177" i="62"/>
  <c r="Z176" i="62"/>
  <c r="H213" i="62"/>
  <c r="AD213" i="62" s="1"/>
  <c r="Z213" i="62"/>
  <c r="H203" i="62"/>
  <c r="AD203" i="62" s="1"/>
  <c r="Z203" i="62"/>
  <c r="Z182" i="62"/>
  <c r="Z207" i="62"/>
  <c r="N127" i="62"/>
  <c r="Z127" i="62"/>
  <c r="U41" i="62"/>
  <c r="Z41" i="62"/>
  <c r="Z70" i="62"/>
  <c r="Z68" i="62"/>
  <c r="U98" i="62"/>
  <c r="Z98" i="62"/>
  <c r="U96" i="62"/>
  <c r="Z96" i="62"/>
  <c r="H124" i="62"/>
  <c r="AD124" i="62" s="1"/>
  <c r="Z124" i="62"/>
  <c r="H157" i="62"/>
  <c r="AD157" i="62" s="1"/>
  <c r="Z157" i="62"/>
  <c r="H155" i="62"/>
  <c r="AD155" i="62" s="1"/>
  <c r="Z155" i="62"/>
  <c r="H153" i="62"/>
  <c r="AD153" i="62" s="1"/>
  <c r="Z153" i="62"/>
  <c r="H151" i="62"/>
  <c r="AD151" i="62" s="1"/>
  <c r="Z151" i="62"/>
  <c r="H149" i="62"/>
  <c r="AD149" i="62" s="1"/>
  <c r="Z149" i="62"/>
  <c r="Z179" i="62"/>
  <c r="V121" i="62"/>
  <c r="H67" i="62"/>
  <c r="AD67" i="62" s="1"/>
  <c r="U148" i="62"/>
  <c r="N175" i="62"/>
  <c r="H202" i="62"/>
  <c r="AD202" i="62" s="1"/>
  <c r="U94" i="62"/>
  <c r="H18" i="47"/>
  <c r="AD23" i="47"/>
  <c r="AD27" i="47"/>
  <c r="N40" i="62"/>
  <c r="AC40" i="62" s="1"/>
  <c r="AD16" i="47"/>
  <c r="H10" i="47"/>
  <c r="AD29" i="47"/>
  <c r="AD13" i="47"/>
  <c r="AD24" i="47"/>
  <c r="AD19" i="47"/>
  <c r="AD20" i="47"/>
  <c r="AD15" i="47"/>
  <c r="AD25" i="47"/>
  <c r="AD18" i="47"/>
  <c r="H12" i="47"/>
  <c r="AD26" i="47"/>
  <c r="AD30" i="47"/>
  <c r="AD21" i="47"/>
  <c r="H15" i="47"/>
  <c r="AD10" i="47"/>
  <c r="X212" i="62"/>
  <c r="N212" i="62"/>
  <c r="AC212" i="62" s="1"/>
  <c r="AB202" i="62"/>
  <c r="X202" i="62"/>
  <c r="V205" i="62"/>
  <c r="AA203" i="62"/>
  <c r="Y202" i="62"/>
  <c r="AA204" i="62"/>
  <c r="N202" i="62"/>
  <c r="AC202" i="62" s="1"/>
  <c r="AB205" i="62"/>
  <c r="W204" i="62"/>
  <c r="U202" i="62"/>
  <c r="AA202" i="62"/>
  <c r="AA212" i="62"/>
  <c r="V209" i="62"/>
  <c r="W205" i="62"/>
  <c r="AB204" i="62"/>
  <c r="AB203" i="62"/>
  <c r="U212" i="62"/>
  <c r="N205" i="62"/>
  <c r="AC205" i="62" s="1"/>
  <c r="Y208" i="62"/>
  <c r="W208" i="62"/>
  <c r="Y205" i="62"/>
  <c r="W202" i="62"/>
  <c r="AB212" i="62"/>
  <c r="V208" i="62"/>
  <c r="X205" i="62"/>
  <c r="V202" i="62"/>
  <c r="X204" i="62"/>
  <c r="V212" i="62"/>
  <c r="W207" i="62"/>
  <c r="N204" i="62"/>
  <c r="AC204" i="62" s="1"/>
  <c r="X125" i="62"/>
  <c r="AA205" i="62"/>
  <c r="U205" i="62"/>
  <c r="X214" i="62"/>
  <c r="Y204" i="62"/>
  <c r="H179" i="62"/>
  <c r="AD179" i="62" s="1"/>
  <c r="X210" i="62"/>
  <c r="H210" i="62"/>
  <c r="AD210" i="62" s="1"/>
  <c r="H207" i="62"/>
  <c r="AD207" i="62" s="1"/>
  <c r="Y210" i="62"/>
  <c r="W210" i="62"/>
  <c r="U204" i="62"/>
  <c r="Y203" i="62"/>
  <c r="H212" i="62"/>
  <c r="AD212" i="62" s="1"/>
  <c r="V210" i="62"/>
  <c r="X203" i="62"/>
  <c r="W203" i="62"/>
  <c r="Y215" i="62"/>
  <c r="W214" i="62"/>
  <c r="W212" i="62"/>
  <c r="AB210" i="62"/>
  <c r="U210" i="62"/>
  <c r="AB209" i="62"/>
  <c r="V203" i="62"/>
  <c r="X215" i="62"/>
  <c r="AA210" i="62"/>
  <c r="X209" i="62"/>
  <c r="X207" i="62"/>
  <c r="AA175" i="62"/>
  <c r="AA206" i="62"/>
  <c r="AD214" i="62"/>
  <c r="V214" i="62"/>
  <c r="N209" i="62"/>
  <c r="AC209" i="62" s="1"/>
  <c r="V207" i="62"/>
  <c r="Y206" i="62"/>
  <c r="V215" i="62"/>
  <c r="AC214" i="62"/>
  <c r="Y212" i="62"/>
  <c r="AA209" i="62"/>
  <c r="U209" i="62"/>
  <c r="AB208" i="62"/>
  <c r="U208" i="62"/>
  <c r="X206" i="62"/>
  <c r="AA180" i="62"/>
  <c r="AB179" i="62"/>
  <c r="AB214" i="62"/>
  <c r="N214" i="62"/>
  <c r="Y211" i="62"/>
  <c r="AA208" i="62"/>
  <c r="AB207" i="62"/>
  <c r="N207" i="62"/>
  <c r="AC207" i="62" s="1"/>
  <c r="W206" i="62"/>
  <c r="X179" i="62"/>
  <c r="AA214" i="62"/>
  <c r="U214" i="62"/>
  <c r="Y213" i="62"/>
  <c r="X211" i="62"/>
  <c r="Y209" i="62"/>
  <c r="AA207" i="62"/>
  <c r="U207" i="62"/>
  <c r="V206" i="62"/>
  <c r="AA153" i="62"/>
  <c r="N180" i="62"/>
  <c r="W179" i="62"/>
  <c r="X213" i="62"/>
  <c r="V211" i="62"/>
  <c r="V179" i="62"/>
  <c r="Y214" i="62"/>
  <c r="V213" i="62"/>
  <c r="W209" i="62"/>
  <c r="X208" i="62"/>
  <c r="Y207" i="62"/>
  <c r="AB206" i="62"/>
  <c r="V204" i="62"/>
  <c r="AB215" i="62"/>
  <c r="N215" i="62"/>
  <c r="AC215" i="62" s="1"/>
  <c r="AB213" i="62"/>
  <c r="N213" i="62"/>
  <c r="AC213" i="62" s="1"/>
  <c r="AB211" i="62"/>
  <c r="N211" i="62"/>
  <c r="AC211" i="62" s="1"/>
  <c r="N203" i="62"/>
  <c r="AC203" i="62" s="1"/>
  <c r="AA215" i="62"/>
  <c r="U215" i="62"/>
  <c r="AA213" i="62"/>
  <c r="U213" i="62"/>
  <c r="AA211" i="62"/>
  <c r="U211" i="62"/>
  <c r="H208" i="62"/>
  <c r="AD208" i="62" s="1"/>
  <c r="H206" i="62"/>
  <c r="AD206" i="62" s="1"/>
  <c r="U203" i="62"/>
  <c r="N206" i="62"/>
  <c r="AC206" i="62" s="1"/>
  <c r="W215" i="62"/>
  <c r="W213" i="62"/>
  <c r="W211" i="62"/>
  <c r="AB125" i="62"/>
  <c r="X152" i="62"/>
  <c r="X184" i="62"/>
  <c r="Y180" i="62"/>
  <c r="H180" i="62"/>
  <c r="AD180" i="62" s="1"/>
  <c r="AA95" i="62"/>
  <c r="AD183" i="62"/>
  <c r="X180" i="62"/>
  <c r="Y178" i="62"/>
  <c r="AB124" i="62"/>
  <c r="Y154" i="62"/>
  <c r="AA183" i="62"/>
  <c r="W180" i="62"/>
  <c r="N179" i="62"/>
  <c r="V95" i="62"/>
  <c r="X154" i="62"/>
  <c r="X183" i="62"/>
  <c r="N185" i="62"/>
  <c r="Y182" i="62"/>
  <c r="AA157" i="62"/>
  <c r="W182" i="62"/>
  <c r="H182" i="62"/>
  <c r="AD182" i="62" s="1"/>
  <c r="AB180" i="62"/>
  <c r="U180" i="62"/>
  <c r="X178" i="62"/>
  <c r="AB177" i="62"/>
  <c r="X176" i="62"/>
  <c r="Y157" i="62"/>
  <c r="Y151" i="62"/>
  <c r="Y183" i="62"/>
  <c r="V182" i="62"/>
  <c r="AA177" i="62"/>
  <c r="W176" i="62"/>
  <c r="Y175" i="62"/>
  <c r="V124" i="62"/>
  <c r="Y122" i="62"/>
  <c r="Y186" i="62"/>
  <c r="X177" i="62"/>
  <c r="X175" i="62"/>
  <c r="X182" i="62"/>
  <c r="U157" i="62"/>
  <c r="X186" i="62"/>
  <c r="AB185" i="62"/>
  <c r="V183" i="62"/>
  <c r="AB182" i="62"/>
  <c r="N182" i="62"/>
  <c r="X181" i="62"/>
  <c r="H176" i="62"/>
  <c r="AD176" i="62" s="1"/>
  <c r="U175" i="62"/>
  <c r="X185" i="62"/>
  <c r="U183" i="62"/>
  <c r="AA182" i="62"/>
  <c r="U182" i="62"/>
  <c r="N177" i="62"/>
  <c r="Y181" i="62"/>
  <c r="AA185" i="62"/>
  <c r="U185" i="62"/>
  <c r="AD184" i="62"/>
  <c r="V184" i="62"/>
  <c r="W181" i="62"/>
  <c r="H181" i="62"/>
  <c r="AD181" i="62" s="1"/>
  <c r="U177" i="62"/>
  <c r="V176" i="62"/>
  <c r="W186" i="62"/>
  <c r="H186" i="62"/>
  <c r="AD186" i="62" s="1"/>
  <c r="AC184" i="62"/>
  <c r="V181" i="62"/>
  <c r="W178" i="62"/>
  <c r="H178" i="62"/>
  <c r="AD178" i="62" s="1"/>
  <c r="H184" i="62"/>
  <c r="V186" i="62"/>
  <c r="Y185" i="62"/>
  <c r="AB184" i="62"/>
  <c r="N184" i="62"/>
  <c r="W183" i="62"/>
  <c r="H183" i="62"/>
  <c r="AA179" i="62"/>
  <c r="U179" i="62"/>
  <c r="V178" i="62"/>
  <c r="Y177" i="62"/>
  <c r="AB176" i="62"/>
  <c r="N176" i="62"/>
  <c r="W175" i="62"/>
  <c r="H175" i="62"/>
  <c r="AD175" i="62" s="1"/>
  <c r="AA184" i="62"/>
  <c r="U184" i="62"/>
  <c r="AB181" i="62"/>
  <c r="N181" i="62"/>
  <c r="AA176" i="62"/>
  <c r="U176" i="62"/>
  <c r="V175" i="62"/>
  <c r="AB186" i="62"/>
  <c r="N186" i="62"/>
  <c r="W185" i="62"/>
  <c r="H185" i="62"/>
  <c r="AD185" i="62" s="1"/>
  <c r="AC183" i="62"/>
  <c r="AA181" i="62"/>
  <c r="U181" i="62"/>
  <c r="Y179" i="62"/>
  <c r="AB178" i="62"/>
  <c r="N178" i="62"/>
  <c r="W177" i="62"/>
  <c r="H177" i="62"/>
  <c r="AD177" i="62" s="1"/>
  <c r="W184" i="62"/>
  <c r="AA186" i="62"/>
  <c r="Y184" i="62"/>
  <c r="AB183" i="62"/>
  <c r="AA178" i="62"/>
  <c r="Y176" i="62"/>
  <c r="AB175" i="62"/>
  <c r="V153" i="62"/>
  <c r="X149" i="62"/>
  <c r="X126" i="62"/>
  <c r="V157" i="62"/>
  <c r="N153" i="62"/>
  <c r="AC153" i="62" s="1"/>
  <c r="U151" i="62"/>
  <c r="W149" i="62"/>
  <c r="U153" i="62"/>
  <c r="N149" i="62"/>
  <c r="AC149" i="62" s="1"/>
  <c r="Y124" i="62"/>
  <c r="AB122" i="62"/>
  <c r="N157" i="62"/>
  <c r="AC157" i="62" s="1"/>
  <c r="AB153" i="62"/>
  <c r="AB157" i="62"/>
  <c r="AA151" i="62"/>
  <c r="AA149" i="62"/>
  <c r="Y155" i="62"/>
  <c r="Y153" i="62"/>
  <c r="Y150" i="62"/>
  <c r="N122" i="62"/>
  <c r="X153" i="62"/>
  <c r="W151" i="62"/>
  <c r="Y149" i="62"/>
  <c r="Y126" i="62"/>
  <c r="N124" i="62"/>
  <c r="Y156" i="62"/>
  <c r="AB155" i="62"/>
  <c r="N155" i="62"/>
  <c r="AC155" i="62" s="1"/>
  <c r="X156" i="62"/>
  <c r="AA155" i="62"/>
  <c r="U155" i="62"/>
  <c r="X151" i="62"/>
  <c r="Y97" i="62"/>
  <c r="V127" i="62"/>
  <c r="X155" i="62"/>
  <c r="W153" i="62"/>
  <c r="V151" i="62"/>
  <c r="Y148" i="62"/>
  <c r="W155" i="62"/>
  <c r="X148" i="62"/>
  <c r="Y125" i="62"/>
  <c r="X124" i="62"/>
  <c r="X157" i="62"/>
  <c r="V155" i="62"/>
  <c r="Y152" i="62"/>
  <c r="AB151" i="62"/>
  <c r="N151" i="62"/>
  <c r="AC151" i="62" s="1"/>
  <c r="X150" i="62"/>
  <c r="AB149" i="62"/>
  <c r="U149" i="62"/>
  <c r="V149" i="62"/>
  <c r="W156" i="62"/>
  <c r="H156" i="62"/>
  <c r="AD156" i="62" s="1"/>
  <c r="W154" i="62"/>
  <c r="H154" i="62"/>
  <c r="AD154" i="62" s="1"/>
  <c r="W152" i="62"/>
  <c r="H152" i="62"/>
  <c r="AD152" i="62" s="1"/>
  <c r="W150" i="62"/>
  <c r="H150" i="62"/>
  <c r="AD150" i="62" s="1"/>
  <c r="W148" i="62"/>
  <c r="H148" i="62"/>
  <c r="AD148" i="62" s="1"/>
  <c r="V156" i="62"/>
  <c r="V154" i="62"/>
  <c r="V152" i="62"/>
  <c r="V150" i="62"/>
  <c r="V148" i="62"/>
  <c r="AB156" i="62"/>
  <c r="N156" i="62"/>
  <c r="AC156" i="62" s="1"/>
  <c r="AB154" i="62"/>
  <c r="N154" i="62"/>
  <c r="AC154" i="62" s="1"/>
  <c r="AB152" i="62"/>
  <c r="N152" i="62"/>
  <c r="AC152" i="62" s="1"/>
  <c r="AB150" i="62"/>
  <c r="N150" i="62"/>
  <c r="AC150" i="62" s="1"/>
  <c r="AB148" i="62"/>
  <c r="N148" i="62"/>
  <c r="AC148" i="62" s="1"/>
  <c r="W157" i="62"/>
  <c r="AA156" i="62"/>
  <c r="AA154" i="62"/>
  <c r="AA152" i="62"/>
  <c r="AA150" i="62"/>
  <c r="AA148" i="62"/>
  <c r="N99" i="62"/>
  <c r="AC99" i="62" s="1"/>
  <c r="U128" i="62"/>
  <c r="W124" i="62"/>
  <c r="AA124" i="62"/>
  <c r="U124" i="62"/>
  <c r="Y123" i="62"/>
  <c r="X68" i="62"/>
  <c r="AB95" i="62"/>
  <c r="X128" i="62"/>
  <c r="X127" i="62"/>
  <c r="X121" i="62"/>
  <c r="Y69" i="62"/>
  <c r="U127" i="62"/>
  <c r="V126" i="62"/>
  <c r="X123" i="62"/>
  <c r="H123" i="62"/>
  <c r="AD123" i="62" s="1"/>
  <c r="N125" i="62"/>
  <c r="W123" i="62"/>
  <c r="AA99" i="62"/>
  <c r="V97" i="62"/>
  <c r="U95" i="62"/>
  <c r="AA127" i="62"/>
  <c r="V123" i="62"/>
  <c r="X99" i="62"/>
  <c r="X98" i="62"/>
  <c r="W99" i="62"/>
  <c r="AA128" i="62"/>
  <c r="Y127" i="62"/>
  <c r="W128" i="62"/>
  <c r="AB121" i="62"/>
  <c r="V128" i="62"/>
  <c r="AB126" i="62"/>
  <c r="N126" i="62"/>
  <c r="X122" i="62"/>
  <c r="U121" i="62"/>
  <c r="AA126" i="62"/>
  <c r="U126" i="62"/>
  <c r="V125" i="62"/>
  <c r="AB123" i="62"/>
  <c r="N123" i="62"/>
  <c r="W122" i="62"/>
  <c r="H122" i="62"/>
  <c r="AD122" i="62" s="1"/>
  <c r="H128" i="62"/>
  <c r="AD128" i="62" s="1"/>
  <c r="N121" i="62"/>
  <c r="W125" i="62"/>
  <c r="H125" i="62"/>
  <c r="AD125" i="62" s="1"/>
  <c r="AA121" i="62"/>
  <c r="AB128" i="62"/>
  <c r="N128" i="62"/>
  <c r="W127" i="62"/>
  <c r="H127" i="62"/>
  <c r="AD127" i="62" s="1"/>
  <c r="AA123" i="62"/>
  <c r="V122" i="62"/>
  <c r="Y121" i="62"/>
  <c r="AA125" i="62"/>
  <c r="U125" i="62"/>
  <c r="W121" i="62"/>
  <c r="H121" i="62"/>
  <c r="AD121" i="62" s="1"/>
  <c r="Y128" i="62"/>
  <c r="AB127" i="62"/>
  <c r="W126" i="62"/>
  <c r="AA122" i="62"/>
  <c r="V99" i="62"/>
  <c r="N95" i="62"/>
  <c r="AC95" i="62" s="1"/>
  <c r="Y94" i="62"/>
  <c r="X70" i="62"/>
  <c r="X95" i="62"/>
  <c r="AB99" i="62"/>
  <c r="V98" i="62"/>
  <c r="Y95" i="62"/>
  <c r="X94" i="62"/>
  <c r="AB97" i="62"/>
  <c r="N97" i="62"/>
  <c r="AC97" i="62" s="1"/>
  <c r="AA97" i="62"/>
  <c r="U97" i="62"/>
  <c r="Y96" i="62"/>
  <c r="W95" i="62"/>
  <c r="X96" i="62"/>
  <c r="Y67" i="62"/>
  <c r="V96" i="62"/>
  <c r="X67" i="62"/>
  <c r="X97" i="62"/>
  <c r="H97" i="62"/>
  <c r="AD97" i="62" s="1"/>
  <c r="Y98" i="62"/>
  <c r="W97" i="62"/>
  <c r="U99" i="62"/>
  <c r="W98" i="62"/>
  <c r="H98" i="62"/>
  <c r="AD98" i="62" s="1"/>
  <c r="W96" i="62"/>
  <c r="H96" i="62"/>
  <c r="AD96" i="62" s="1"/>
  <c r="W94" i="62"/>
  <c r="H94" i="62"/>
  <c r="AD94" i="62" s="1"/>
  <c r="V94" i="62"/>
  <c r="Y99" i="62"/>
  <c r="AB98" i="62"/>
  <c r="N98" i="62"/>
  <c r="AC98" i="62" s="1"/>
  <c r="AB96" i="62"/>
  <c r="N96" i="62"/>
  <c r="AC96" i="62" s="1"/>
  <c r="AB94" i="62"/>
  <c r="N94" i="62"/>
  <c r="AC94" i="62" s="1"/>
  <c r="AA98" i="62"/>
  <c r="AA96" i="62"/>
  <c r="AA94" i="62"/>
  <c r="X69" i="62"/>
  <c r="W69" i="62"/>
  <c r="H69" i="62"/>
  <c r="AD69" i="62" s="1"/>
  <c r="W67" i="62"/>
  <c r="V67" i="62"/>
  <c r="AB69" i="62"/>
  <c r="N69" i="62"/>
  <c r="AC69" i="62" s="1"/>
  <c r="AB67" i="62"/>
  <c r="N67" i="62"/>
  <c r="AC67" i="62" s="1"/>
  <c r="V69" i="62"/>
  <c r="AA69" i="62"/>
  <c r="U69" i="62"/>
  <c r="AA67" i="62"/>
  <c r="U67" i="62"/>
  <c r="X41" i="62"/>
  <c r="W70" i="62"/>
  <c r="W68" i="62"/>
  <c r="H68" i="62"/>
  <c r="AD68" i="62" s="1"/>
  <c r="V70" i="62"/>
  <c r="V68" i="62"/>
  <c r="H70" i="62"/>
  <c r="AD70" i="62" s="1"/>
  <c r="AB70" i="62"/>
  <c r="N70" i="62"/>
  <c r="AC70" i="62" s="1"/>
  <c r="AB68" i="62"/>
  <c r="N68" i="62"/>
  <c r="AC68" i="62" s="1"/>
  <c r="AA70" i="62"/>
  <c r="U70" i="62"/>
  <c r="AA68" i="62"/>
  <c r="U68" i="62"/>
  <c r="Y70" i="62"/>
  <c r="Y68" i="62"/>
  <c r="Y41" i="62"/>
  <c r="W41" i="62"/>
  <c r="H41" i="62"/>
  <c r="AD41" i="62" s="1"/>
  <c r="V41" i="62"/>
  <c r="N41" i="62"/>
  <c r="AC41" i="62" s="1"/>
  <c r="AB41" i="62"/>
  <c r="AA40" i="62"/>
  <c r="U40" i="62"/>
  <c r="Y40" i="62"/>
  <c r="AA41" i="62"/>
  <c r="X40" i="62"/>
  <c r="W40" i="62"/>
  <c r="V40" i="62"/>
  <c r="H40" i="62"/>
  <c r="AD40" i="62" s="1"/>
  <c r="AB40" i="62"/>
  <c r="B180" i="60"/>
  <c r="B181" i="60"/>
  <c r="B182" i="60"/>
  <c r="B183" i="60"/>
  <c r="B184" i="60"/>
  <c r="B185" i="60"/>
  <c r="B186" i="60"/>
  <c r="B187" i="60"/>
  <c r="B188" i="60"/>
  <c r="B189" i="60"/>
  <c r="B190" i="60"/>
  <c r="B179" i="60"/>
  <c r="M47" i="16"/>
  <c r="V47" i="16" s="1"/>
  <c r="M48" i="16"/>
  <c r="T48" i="16" s="1"/>
  <c r="M49" i="16"/>
  <c r="T49" i="16" s="1"/>
  <c r="M50" i="16"/>
  <c r="T50" i="16" s="1"/>
  <c r="M51" i="16"/>
  <c r="V51" i="16" s="1"/>
  <c r="M52" i="16"/>
  <c r="T52" i="16" s="1"/>
  <c r="M53" i="16"/>
  <c r="T53" i="16" s="1"/>
  <c r="M54" i="16"/>
  <c r="V54" i="16" s="1"/>
  <c r="M55" i="16"/>
  <c r="V55" i="16" s="1"/>
  <c r="M56" i="16"/>
  <c r="T56" i="16" s="1"/>
  <c r="M57" i="16"/>
  <c r="T57" i="16" s="1"/>
  <c r="M58" i="16"/>
  <c r="T58" i="16" s="1"/>
  <c r="M59" i="16"/>
  <c r="V59" i="16" s="1"/>
  <c r="M60" i="16"/>
  <c r="T60" i="16" s="1"/>
  <c r="M61" i="16"/>
  <c r="T61" i="16" s="1"/>
  <c r="M62" i="16"/>
  <c r="V62" i="16" s="1"/>
  <c r="M63" i="16"/>
  <c r="V63" i="16" s="1"/>
  <c r="M64" i="16"/>
  <c r="T64" i="16" s="1"/>
  <c r="M65" i="16"/>
  <c r="T65" i="16" s="1"/>
  <c r="M66" i="16"/>
  <c r="T66" i="16" s="1"/>
  <c r="M67" i="16"/>
  <c r="V67" i="16" s="1"/>
  <c r="M68" i="16"/>
  <c r="T68" i="16" s="1"/>
  <c r="M69" i="16"/>
  <c r="T69" i="16" s="1"/>
  <c r="M70" i="16"/>
  <c r="T70" i="16" s="1"/>
  <c r="M71" i="16"/>
  <c r="V71" i="16" s="1"/>
  <c r="T11" i="16"/>
  <c r="M43" i="16"/>
  <c r="M10" i="16"/>
  <c r="R126" i="62" l="1"/>
  <c r="S126" i="62"/>
  <c r="S94" i="62"/>
  <c r="R94" i="62"/>
  <c r="R210" i="62"/>
  <c r="S210" i="62"/>
  <c r="S121" i="62"/>
  <c r="R121" i="62"/>
  <c r="R157" i="62"/>
  <c r="S157" i="62"/>
  <c r="S148" i="62"/>
  <c r="R148" i="62"/>
  <c r="R212" i="62"/>
  <c r="S212" i="62"/>
  <c r="R202" i="62"/>
  <c r="S202" i="62"/>
  <c r="S215" i="62"/>
  <c r="R215" i="62"/>
  <c r="R127" i="62"/>
  <c r="S127" i="62"/>
  <c r="R156" i="62"/>
  <c r="S156" i="62"/>
  <c r="R182" i="62"/>
  <c r="S182" i="62"/>
  <c r="R70" i="62"/>
  <c r="S70" i="62"/>
  <c r="R184" i="62"/>
  <c r="S184" i="62"/>
  <c r="R99" i="62"/>
  <c r="S99" i="62"/>
  <c r="R177" i="62"/>
  <c r="S177" i="62"/>
  <c r="S183" i="62"/>
  <c r="R183" i="62"/>
  <c r="S154" i="62"/>
  <c r="R154" i="62"/>
  <c r="R180" i="62"/>
  <c r="S180" i="62"/>
  <c r="R181" i="62"/>
  <c r="S181" i="62"/>
  <c r="R214" i="62"/>
  <c r="S214" i="62"/>
  <c r="S67" i="62"/>
  <c r="R67" i="62"/>
  <c r="S178" i="62"/>
  <c r="R178" i="62"/>
  <c r="S186" i="62"/>
  <c r="R186" i="62"/>
  <c r="R213" i="62"/>
  <c r="S213" i="62"/>
  <c r="R41" i="62"/>
  <c r="S41" i="62"/>
  <c r="R123" i="62"/>
  <c r="S123" i="62"/>
  <c r="R95" i="62"/>
  <c r="S95" i="62"/>
  <c r="R149" i="62"/>
  <c r="S149" i="62"/>
  <c r="R150" i="62"/>
  <c r="S150" i="62"/>
  <c r="S175" i="62"/>
  <c r="R175" i="62"/>
  <c r="R122" i="62"/>
  <c r="S122" i="62"/>
  <c r="R206" i="62"/>
  <c r="S206" i="62"/>
  <c r="R179" i="62"/>
  <c r="S179" i="62"/>
  <c r="R97" i="62"/>
  <c r="S97" i="62"/>
  <c r="S96" i="62"/>
  <c r="R96" i="62"/>
  <c r="R98" i="62"/>
  <c r="S98" i="62"/>
  <c r="R151" i="62"/>
  <c r="S151" i="62"/>
  <c r="R204" i="62"/>
  <c r="S204" i="62"/>
  <c r="S155" i="62"/>
  <c r="R155" i="62"/>
  <c r="R152" i="62"/>
  <c r="S152" i="62"/>
  <c r="R185" i="62"/>
  <c r="S185" i="62"/>
  <c r="R208" i="62"/>
  <c r="S208" i="62"/>
  <c r="R69" i="62"/>
  <c r="S69" i="62"/>
  <c r="R125" i="62"/>
  <c r="S125" i="62"/>
  <c r="S124" i="62"/>
  <c r="R124" i="62"/>
  <c r="R153" i="62"/>
  <c r="S153" i="62"/>
  <c r="R209" i="62"/>
  <c r="S209" i="62"/>
  <c r="R211" i="62"/>
  <c r="S211" i="62"/>
  <c r="R205" i="62"/>
  <c r="S205" i="62"/>
  <c r="R203" i="62"/>
  <c r="S203" i="62"/>
  <c r="R68" i="62"/>
  <c r="S68" i="62"/>
  <c r="S207" i="62"/>
  <c r="R207" i="62"/>
  <c r="R176" i="62"/>
  <c r="S176" i="62"/>
  <c r="S128" i="62"/>
  <c r="R128" i="62"/>
  <c r="R40" i="62"/>
  <c r="S40" i="62"/>
  <c r="V56" i="16"/>
  <c r="V68" i="16"/>
  <c r="T71" i="16"/>
  <c r="V58" i="16"/>
  <c r="T67" i="16"/>
  <c r="T55" i="16"/>
  <c r="V66" i="16"/>
  <c r="V52" i="16"/>
  <c r="V64" i="16"/>
  <c r="T51" i="16"/>
  <c r="T63" i="16"/>
  <c r="V50" i="16"/>
  <c r="T10" i="16"/>
  <c r="V60" i="16"/>
  <c r="V48" i="16"/>
  <c r="T59" i="16"/>
  <c r="T47" i="16"/>
  <c r="V70" i="16"/>
  <c r="V10" i="16"/>
  <c r="T62" i="16"/>
  <c r="T54" i="16"/>
  <c r="V11" i="16"/>
  <c r="V69" i="16"/>
  <c r="V65" i="16"/>
  <c r="V61" i="16"/>
  <c r="V57" i="16"/>
  <c r="V53" i="16"/>
  <c r="V49" i="16"/>
  <c r="L15" i="6" l="1"/>
  <c r="P15" i="6" s="1"/>
  <c r="L16" i="6"/>
  <c r="P16" i="6" s="1"/>
  <c r="L17" i="6"/>
  <c r="R17" i="6" s="1"/>
  <c r="L18" i="6"/>
  <c r="P18" i="6" s="1"/>
  <c r="L11" i="6"/>
  <c r="P11" i="6" s="1"/>
  <c r="R12" i="6"/>
  <c r="P13" i="6"/>
  <c r="L10" i="6"/>
  <c r="R10" i="6" s="1"/>
  <c r="P17" i="6" l="1"/>
  <c r="R16" i="6"/>
  <c r="R13" i="6"/>
  <c r="P12" i="6"/>
  <c r="R11" i="6"/>
  <c r="R15" i="6"/>
  <c r="R18" i="6"/>
  <c r="P10" i="6"/>
  <c r="O10" i="1"/>
  <c r="U10" i="1" s="1"/>
  <c r="O17" i="1"/>
  <c r="S17" i="1" s="1"/>
  <c r="O18" i="1"/>
  <c r="S18" i="1" s="1"/>
  <c r="O19" i="1"/>
  <c r="U19" i="1" s="1"/>
  <c r="O20" i="1"/>
  <c r="S20" i="1" s="1"/>
  <c r="O21" i="1"/>
  <c r="S21" i="1" s="1"/>
  <c r="O22" i="1"/>
  <c r="U22" i="1" s="1"/>
  <c r="O23" i="1"/>
  <c r="U23" i="1" s="1"/>
  <c r="O24" i="1"/>
  <c r="S24" i="1" s="1"/>
  <c r="O25" i="1"/>
  <c r="S25" i="1" s="1"/>
  <c r="O26" i="1"/>
  <c r="S26" i="1" s="1"/>
  <c r="O27" i="1"/>
  <c r="U27" i="1" s="1"/>
  <c r="O28" i="1"/>
  <c r="S28" i="1" s="1"/>
  <c r="O29" i="1"/>
  <c r="S29" i="1" s="1"/>
  <c r="O30" i="1"/>
  <c r="U30" i="1" s="1"/>
  <c r="O31" i="1"/>
  <c r="U31" i="1" s="1"/>
  <c r="O32" i="1"/>
  <c r="S32" i="1" s="1"/>
  <c r="O33" i="1"/>
  <c r="S33" i="1" s="1"/>
  <c r="O34" i="1"/>
  <c r="S34" i="1" s="1"/>
  <c r="O35" i="1"/>
  <c r="U35" i="1" s="1"/>
  <c r="O36" i="1"/>
  <c r="S36" i="1" s="1"/>
  <c r="O37" i="1"/>
  <c r="S37" i="1" s="1"/>
  <c r="O38" i="1"/>
  <c r="U38" i="1" s="1"/>
  <c r="O39" i="1"/>
  <c r="U39" i="1" s="1"/>
  <c r="O40" i="1"/>
  <c r="U40" i="1" s="1"/>
  <c r="O41" i="1"/>
  <c r="S41" i="1" s="1"/>
  <c r="O42" i="1"/>
  <c r="S42" i="1" s="1"/>
  <c r="O43" i="1"/>
  <c r="U43" i="1" s="1"/>
  <c r="O44" i="1"/>
  <c r="S44" i="1" s="1"/>
  <c r="O45" i="1"/>
  <c r="S45" i="1" s="1"/>
  <c r="O46" i="1"/>
  <c r="U46" i="1" s="1"/>
  <c r="O47" i="1"/>
  <c r="U47" i="1" s="1"/>
  <c r="O48" i="1"/>
  <c r="U48" i="1" s="1"/>
  <c r="O49" i="1"/>
  <c r="S49" i="1" s="1"/>
  <c r="O50" i="1"/>
  <c r="S50" i="1" s="1"/>
  <c r="O51" i="1"/>
  <c r="U51" i="1" s="1"/>
  <c r="O52" i="1"/>
  <c r="S52" i="1" s="1"/>
  <c r="O53" i="1"/>
  <c r="S53" i="1" s="1"/>
  <c r="O54" i="1"/>
  <c r="U54" i="1" s="1"/>
  <c r="O55" i="1"/>
  <c r="U55" i="1" s="1"/>
  <c r="O56" i="1"/>
  <c r="S56" i="1" s="1"/>
  <c r="O57" i="1"/>
  <c r="S57" i="1" s="1"/>
  <c r="O58" i="1"/>
  <c r="S58" i="1" s="1"/>
  <c r="O59" i="1"/>
  <c r="U59" i="1" s="1"/>
  <c r="O60" i="1"/>
  <c r="S60" i="1" s="1"/>
  <c r="O61" i="1"/>
  <c r="S61" i="1" s="1"/>
  <c r="O63" i="1"/>
  <c r="U63" i="1" s="1"/>
  <c r="O64" i="1"/>
  <c r="U64" i="1" s="1"/>
  <c r="O65" i="1"/>
  <c r="S65" i="1" s="1"/>
  <c r="O66" i="1"/>
  <c r="S66" i="1" s="1"/>
  <c r="O67" i="1"/>
  <c r="S67" i="1" s="1"/>
  <c r="O68" i="1"/>
  <c r="U68" i="1" s="1"/>
  <c r="O69" i="1"/>
  <c r="S69" i="1" s="1"/>
  <c r="O70" i="1"/>
  <c r="S70" i="1" s="1"/>
  <c r="O71" i="1"/>
  <c r="U71" i="1" s="1"/>
  <c r="O72" i="1"/>
  <c r="U72" i="1" s="1"/>
  <c r="O73" i="1"/>
  <c r="U73" i="1" s="1"/>
  <c r="O74" i="1"/>
  <c r="S74" i="1" s="1"/>
  <c r="O75" i="1"/>
  <c r="S75" i="1" s="1"/>
  <c r="O76" i="1"/>
  <c r="U76" i="1" s="1"/>
  <c r="O77" i="1"/>
  <c r="S77" i="1" s="1"/>
  <c r="O78" i="1"/>
  <c r="S78" i="1" s="1"/>
  <c r="O79" i="1"/>
  <c r="U79" i="1" s="1"/>
  <c r="O80" i="1"/>
  <c r="U80" i="1" s="1"/>
  <c r="O81" i="1"/>
  <c r="S81" i="1" s="1"/>
  <c r="O82" i="1"/>
  <c r="S82" i="1" s="1"/>
  <c r="O83" i="1"/>
  <c r="S83" i="1" s="1"/>
  <c r="O84" i="1"/>
  <c r="U84" i="1" s="1"/>
  <c r="O85" i="1"/>
  <c r="S85" i="1" s="1"/>
  <c r="O86" i="1"/>
  <c r="S86" i="1" s="1"/>
  <c r="O87" i="1"/>
  <c r="U87" i="1" s="1"/>
  <c r="O88" i="1"/>
  <c r="U88" i="1" s="1"/>
  <c r="O89" i="1"/>
  <c r="U89" i="1" s="1"/>
  <c r="O90" i="1"/>
  <c r="S90" i="1" s="1"/>
  <c r="O91" i="1"/>
  <c r="S91" i="1" s="1"/>
  <c r="O92" i="1"/>
  <c r="U92" i="1" s="1"/>
  <c r="O93" i="1"/>
  <c r="S93" i="1" s="1"/>
  <c r="O94" i="1"/>
  <c r="S94" i="1" s="1"/>
  <c r="O95" i="1"/>
  <c r="U95" i="1" s="1"/>
  <c r="O96" i="1"/>
  <c r="U96" i="1" s="1"/>
  <c r="O97" i="1"/>
  <c r="U97" i="1" s="1"/>
  <c r="O98" i="1"/>
  <c r="S98" i="1" s="1"/>
  <c r="O99" i="1"/>
  <c r="S99" i="1" s="1"/>
  <c r="O100" i="1"/>
  <c r="U100" i="1" s="1"/>
  <c r="O101" i="1"/>
  <c r="S101" i="1" s="1"/>
  <c r="O102" i="1"/>
  <c r="S102" i="1" s="1"/>
  <c r="O103" i="1"/>
  <c r="U103" i="1" s="1"/>
  <c r="O104" i="1"/>
  <c r="U104" i="1" s="1"/>
  <c r="O105" i="1"/>
  <c r="U105" i="1" s="1"/>
  <c r="O106" i="1"/>
  <c r="S106" i="1" s="1"/>
  <c r="O107" i="1"/>
  <c r="S107" i="1" s="1"/>
  <c r="O108" i="1"/>
  <c r="U108" i="1" s="1"/>
  <c r="O109" i="1"/>
  <c r="S109" i="1" s="1"/>
  <c r="O110" i="1"/>
  <c r="S110" i="1" s="1"/>
  <c r="O111" i="1"/>
  <c r="U111" i="1" s="1"/>
  <c r="O112" i="1"/>
  <c r="U112" i="1" s="1"/>
  <c r="O113" i="1"/>
  <c r="U113" i="1" s="1"/>
  <c r="O114" i="1"/>
  <c r="S114" i="1" s="1"/>
  <c r="O11" i="1"/>
  <c r="U11" i="1" s="1"/>
  <c r="O12" i="1"/>
  <c r="S12" i="1" s="1"/>
  <c r="O13" i="1"/>
  <c r="S13" i="1" s="1"/>
  <c r="O14" i="1"/>
  <c r="S14" i="1" s="1"/>
  <c r="O15" i="1"/>
  <c r="U15" i="1" s="1"/>
  <c r="O16" i="1"/>
  <c r="S16" i="1" s="1"/>
  <c r="S104" i="1" l="1"/>
  <c r="S88" i="1"/>
  <c r="S72" i="1"/>
  <c r="S55" i="1"/>
  <c r="S39" i="1"/>
  <c r="S23" i="1"/>
  <c r="S95" i="1"/>
  <c r="S63" i="1"/>
  <c r="S46" i="1"/>
  <c r="S15" i="1"/>
  <c r="S108" i="1"/>
  <c r="S92" i="1"/>
  <c r="S76" i="1"/>
  <c r="S59" i="1"/>
  <c r="S43" i="1"/>
  <c r="S27" i="1"/>
  <c r="S103" i="1"/>
  <c r="S87" i="1"/>
  <c r="S71" i="1"/>
  <c r="S54" i="1"/>
  <c r="S38" i="1"/>
  <c r="S22" i="1"/>
  <c r="U101" i="1"/>
  <c r="U85" i="1"/>
  <c r="U69" i="1"/>
  <c r="U52" i="1"/>
  <c r="U36" i="1"/>
  <c r="U20" i="1"/>
  <c r="S100" i="1"/>
  <c r="S84" i="1"/>
  <c r="S68" i="1"/>
  <c r="S51" i="1"/>
  <c r="S35" i="1"/>
  <c r="S19" i="1"/>
  <c r="S112" i="1"/>
  <c r="S96" i="1"/>
  <c r="S80" i="1"/>
  <c r="S64" i="1"/>
  <c r="S47" i="1"/>
  <c r="S31" i="1"/>
  <c r="U16" i="1"/>
  <c r="S111" i="1"/>
  <c r="S79" i="1"/>
  <c r="S30" i="1"/>
  <c r="U109" i="1"/>
  <c r="U93" i="1"/>
  <c r="U77" i="1"/>
  <c r="U60" i="1"/>
  <c r="U44" i="1"/>
  <c r="U28" i="1"/>
  <c r="U12" i="1"/>
  <c r="S11" i="1"/>
  <c r="U107" i="1"/>
  <c r="U99" i="1"/>
  <c r="U91" i="1"/>
  <c r="U83" i="1"/>
  <c r="U75" i="1"/>
  <c r="U67" i="1"/>
  <c r="U58" i="1"/>
  <c r="U50" i="1"/>
  <c r="U42" i="1"/>
  <c r="U34" i="1"/>
  <c r="U26" i="1"/>
  <c r="U18" i="1"/>
  <c r="U14" i="1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61" i="1"/>
  <c r="U57" i="1"/>
  <c r="U53" i="1"/>
  <c r="U49" i="1"/>
  <c r="U45" i="1"/>
  <c r="U41" i="1"/>
  <c r="U37" i="1"/>
  <c r="U33" i="1"/>
  <c r="U29" i="1"/>
  <c r="U25" i="1"/>
  <c r="U21" i="1"/>
  <c r="U17" i="1"/>
  <c r="U13" i="1"/>
  <c r="U81" i="1"/>
  <c r="U65" i="1"/>
  <c r="U56" i="1"/>
  <c r="U32" i="1"/>
  <c r="U24" i="1"/>
  <c r="S113" i="1"/>
  <c r="S105" i="1"/>
  <c r="S97" i="1"/>
  <c r="S89" i="1"/>
  <c r="S73" i="1"/>
  <c r="S48" i="1"/>
  <c r="S40" i="1"/>
  <c r="S10" i="1"/>
  <c r="N14" i="84" l="1"/>
  <c r="R14" i="84" s="1"/>
  <c r="N13" i="84"/>
  <c r="R13" i="84" s="1"/>
  <c r="N10" i="84"/>
  <c r="R10" i="84" s="1"/>
  <c r="N9" i="84"/>
  <c r="R9" i="84" s="1"/>
  <c r="B13" i="84"/>
  <c r="C13" i="84"/>
  <c r="D13" i="84" s="1"/>
  <c r="E13" i="84"/>
  <c r="G13" i="84"/>
  <c r="B14" i="84"/>
  <c r="C14" i="84"/>
  <c r="D14" i="84" s="1"/>
  <c r="E14" i="84"/>
  <c r="G14" i="84"/>
  <c r="B16" i="84"/>
  <c r="C16" i="84"/>
  <c r="D16" i="84" s="1"/>
  <c r="E16" i="84"/>
  <c r="G16" i="84"/>
  <c r="N16" i="84"/>
  <c r="R16" i="84" s="1"/>
  <c r="B17" i="84"/>
  <c r="C17" i="84"/>
  <c r="D17" i="84" s="1"/>
  <c r="E17" i="84"/>
  <c r="G17" i="84"/>
  <c r="N17" i="84"/>
  <c r="T17" i="84" s="1"/>
  <c r="B19" i="84"/>
  <c r="C19" i="84"/>
  <c r="D19" i="84" s="1"/>
  <c r="E19" i="84"/>
  <c r="G19" i="84"/>
  <c r="N19" i="84"/>
  <c r="B20" i="84"/>
  <c r="C20" i="84"/>
  <c r="D20" i="84" s="1"/>
  <c r="E20" i="84"/>
  <c r="G20" i="84"/>
  <c r="N20" i="84"/>
  <c r="T20" i="84" s="1"/>
  <c r="B22" i="84"/>
  <c r="C22" i="84"/>
  <c r="D22" i="84" s="1"/>
  <c r="E22" i="84"/>
  <c r="G22" i="84"/>
  <c r="N22" i="84"/>
  <c r="B23" i="84"/>
  <c r="C23" i="84"/>
  <c r="D23" i="84" s="1"/>
  <c r="E23" i="84"/>
  <c r="G23" i="84"/>
  <c r="N23" i="84"/>
  <c r="T23" i="84" s="1"/>
  <c r="B25" i="84"/>
  <c r="C25" i="84"/>
  <c r="D25" i="84" s="1"/>
  <c r="E25" i="84"/>
  <c r="G25" i="84"/>
  <c r="N25" i="84"/>
  <c r="B26" i="84"/>
  <c r="C26" i="84"/>
  <c r="D26" i="84" s="1"/>
  <c r="E26" i="84"/>
  <c r="G26" i="84"/>
  <c r="N26" i="84"/>
  <c r="T26" i="84" s="1"/>
  <c r="B28" i="84"/>
  <c r="C28" i="84"/>
  <c r="D28" i="84" s="1"/>
  <c r="E28" i="84"/>
  <c r="G28" i="84"/>
  <c r="N28" i="84"/>
  <c r="B29" i="84"/>
  <c r="C29" i="84"/>
  <c r="D29" i="84" s="1"/>
  <c r="E29" i="84"/>
  <c r="G29" i="84"/>
  <c r="N29" i="84"/>
  <c r="T29" i="84" s="1"/>
  <c r="B31" i="84"/>
  <c r="C31" i="84"/>
  <c r="D31" i="84" s="1"/>
  <c r="E31" i="84"/>
  <c r="G31" i="84"/>
  <c r="N31" i="84"/>
  <c r="B32" i="84"/>
  <c r="C32" i="84"/>
  <c r="D32" i="84" s="1"/>
  <c r="E32" i="84"/>
  <c r="G32" i="84"/>
  <c r="N32" i="84"/>
  <c r="T32" i="84" s="1"/>
  <c r="B34" i="84"/>
  <c r="C34" i="84"/>
  <c r="D34" i="84" s="1"/>
  <c r="E34" i="84"/>
  <c r="G34" i="84"/>
  <c r="N34" i="84"/>
  <c r="B35" i="84"/>
  <c r="C35" i="84"/>
  <c r="D35" i="84" s="1"/>
  <c r="E35" i="84"/>
  <c r="G35" i="84"/>
  <c r="N35" i="84"/>
  <c r="T35" i="84" s="1"/>
  <c r="B36" i="84"/>
  <c r="C36" i="84"/>
  <c r="D36" i="84" s="1"/>
  <c r="E36" i="84"/>
  <c r="G36" i="84"/>
  <c r="N36" i="84"/>
  <c r="B37" i="84"/>
  <c r="C37" i="84"/>
  <c r="D37" i="84" s="1"/>
  <c r="E37" i="84"/>
  <c r="G37" i="84"/>
  <c r="N37" i="84"/>
  <c r="T37" i="84" s="1"/>
  <c r="B38" i="84"/>
  <c r="C38" i="84"/>
  <c r="D38" i="84" s="1"/>
  <c r="E38" i="84"/>
  <c r="G38" i="84"/>
  <c r="N38" i="84"/>
  <c r="B39" i="84"/>
  <c r="C39" i="84"/>
  <c r="D39" i="84" s="1"/>
  <c r="E39" i="84"/>
  <c r="G39" i="84"/>
  <c r="N39" i="84"/>
  <c r="T39" i="84" s="1"/>
  <c r="B40" i="84"/>
  <c r="C40" i="84"/>
  <c r="D40" i="84" s="1"/>
  <c r="E40" i="84"/>
  <c r="G40" i="84"/>
  <c r="N40" i="84"/>
  <c r="B41" i="84"/>
  <c r="C41" i="84"/>
  <c r="D41" i="84" s="1"/>
  <c r="E41" i="84"/>
  <c r="G41" i="84"/>
  <c r="N41" i="84"/>
  <c r="T41" i="84" s="1"/>
  <c r="B42" i="84"/>
  <c r="C42" i="84"/>
  <c r="D42" i="84" s="1"/>
  <c r="E42" i="84"/>
  <c r="G42" i="84"/>
  <c r="N42" i="84"/>
  <c r="R42" i="84" s="1"/>
  <c r="B43" i="84"/>
  <c r="C43" i="84"/>
  <c r="D43" i="84" s="1"/>
  <c r="E43" i="84"/>
  <c r="G43" i="84"/>
  <c r="N43" i="84"/>
  <c r="T43" i="84" s="1"/>
  <c r="B44" i="84"/>
  <c r="C44" i="84"/>
  <c r="D44" i="84" s="1"/>
  <c r="E44" i="84"/>
  <c r="G44" i="84"/>
  <c r="N44" i="84"/>
  <c r="R44" i="84" s="1"/>
  <c r="B45" i="84"/>
  <c r="C45" i="84"/>
  <c r="D45" i="84" s="1"/>
  <c r="E45" i="84"/>
  <c r="G45" i="84"/>
  <c r="N45" i="84"/>
  <c r="B46" i="84"/>
  <c r="C46" i="84"/>
  <c r="D46" i="84" s="1"/>
  <c r="E46" i="84"/>
  <c r="G46" i="84"/>
  <c r="N46" i="84"/>
  <c r="R46" i="84" s="1"/>
  <c r="B47" i="84"/>
  <c r="C47" i="84"/>
  <c r="D47" i="84" s="1"/>
  <c r="E47" i="84"/>
  <c r="G47" i="84"/>
  <c r="N47" i="84"/>
  <c r="B48" i="84"/>
  <c r="C48" i="84"/>
  <c r="D48" i="84" s="1"/>
  <c r="E48" i="84"/>
  <c r="G48" i="84"/>
  <c r="N48" i="84"/>
  <c r="B49" i="84"/>
  <c r="C49" i="84"/>
  <c r="D49" i="84" s="1"/>
  <c r="E49" i="84"/>
  <c r="G49" i="84"/>
  <c r="N49" i="84"/>
  <c r="T49" i="84" s="1"/>
  <c r="B50" i="84"/>
  <c r="C50" i="84"/>
  <c r="D50" i="84" s="1"/>
  <c r="E50" i="84"/>
  <c r="G50" i="84"/>
  <c r="N50" i="84"/>
  <c r="T50" i="84" s="1"/>
  <c r="B51" i="84"/>
  <c r="C51" i="84"/>
  <c r="D51" i="84" s="1"/>
  <c r="E51" i="84"/>
  <c r="G51" i="84"/>
  <c r="N51" i="84"/>
  <c r="T51" i="84" s="1"/>
  <c r="B52" i="84"/>
  <c r="C52" i="84"/>
  <c r="D52" i="84" s="1"/>
  <c r="E52" i="84"/>
  <c r="G52" i="84"/>
  <c r="N52" i="84"/>
  <c r="R52" i="84" s="1"/>
  <c r="B53" i="84"/>
  <c r="C53" i="84"/>
  <c r="D53" i="84" s="1"/>
  <c r="E53" i="84"/>
  <c r="G53" i="84"/>
  <c r="N53" i="84"/>
  <c r="T53" i="84" s="1"/>
  <c r="B54" i="84"/>
  <c r="C54" i="84"/>
  <c r="D54" i="84" s="1"/>
  <c r="E54" i="84"/>
  <c r="G54" i="84"/>
  <c r="N54" i="84"/>
  <c r="R54" i="84" s="1"/>
  <c r="B55" i="84"/>
  <c r="C55" i="84"/>
  <c r="D55" i="84" s="1"/>
  <c r="E55" i="84"/>
  <c r="G55" i="84"/>
  <c r="N55" i="84"/>
  <c r="T55" i="84" s="1"/>
  <c r="B56" i="84"/>
  <c r="C56" i="84"/>
  <c r="D56" i="84" s="1"/>
  <c r="E56" i="84"/>
  <c r="G56" i="84"/>
  <c r="N56" i="84"/>
  <c r="R56" i="84" s="1"/>
  <c r="B57" i="84"/>
  <c r="C57" i="84"/>
  <c r="D57" i="84" s="1"/>
  <c r="E57" i="84"/>
  <c r="G57" i="84"/>
  <c r="N57" i="84"/>
  <c r="T57" i="84" s="1"/>
  <c r="B58" i="84"/>
  <c r="C58" i="84"/>
  <c r="D58" i="84" s="1"/>
  <c r="E58" i="84"/>
  <c r="G58" i="84"/>
  <c r="N58" i="84"/>
  <c r="R58" i="84" s="1"/>
  <c r="B59" i="84"/>
  <c r="C59" i="84"/>
  <c r="D59" i="84" s="1"/>
  <c r="E59" i="84"/>
  <c r="G59" i="84"/>
  <c r="N59" i="84"/>
  <c r="T59" i="84" s="1"/>
  <c r="B60" i="84"/>
  <c r="C60" i="84"/>
  <c r="D60" i="84" s="1"/>
  <c r="E60" i="84"/>
  <c r="G60" i="84"/>
  <c r="N60" i="84"/>
  <c r="R60" i="84" s="1"/>
  <c r="B61" i="84"/>
  <c r="C61" i="84"/>
  <c r="D61" i="84" s="1"/>
  <c r="E61" i="84"/>
  <c r="G61" i="84"/>
  <c r="N61" i="84"/>
  <c r="T61" i="84" s="1"/>
  <c r="B62" i="84"/>
  <c r="C62" i="84"/>
  <c r="D62" i="84" s="1"/>
  <c r="E62" i="84"/>
  <c r="G62" i="84"/>
  <c r="N62" i="84"/>
  <c r="R62" i="84" s="1"/>
  <c r="B63" i="84"/>
  <c r="C63" i="84"/>
  <c r="D63" i="84" s="1"/>
  <c r="E63" i="84"/>
  <c r="G63" i="84"/>
  <c r="N63" i="84"/>
  <c r="T63" i="84" s="1"/>
  <c r="B64" i="84"/>
  <c r="C64" i="84"/>
  <c r="D64" i="84" s="1"/>
  <c r="E64" i="84"/>
  <c r="G64" i="84"/>
  <c r="N64" i="84"/>
  <c r="R64" i="84" s="1"/>
  <c r="B65" i="84"/>
  <c r="C65" i="84"/>
  <c r="D65" i="84" s="1"/>
  <c r="E65" i="84"/>
  <c r="G65" i="84"/>
  <c r="N65" i="84"/>
  <c r="T65" i="84" s="1"/>
  <c r="B66" i="84"/>
  <c r="C66" i="84"/>
  <c r="D66" i="84" s="1"/>
  <c r="E66" i="84"/>
  <c r="G66" i="84"/>
  <c r="N66" i="84"/>
  <c r="T66" i="84" s="1"/>
  <c r="B67" i="84"/>
  <c r="C67" i="84"/>
  <c r="D67" i="84" s="1"/>
  <c r="E67" i="84"/>
  <c r="G67" i="84"/>
  <c r="N67" i="84"/>
  <c r="T67" i="84" s="1"/>
  <c r="B68" i="84"/>
  <c r="C68" i="84"/>
  <c r="D68" i="84" s="1"/>
  <c r="E68" i="84"/>
  <c r="G68" i="84"/>
  <c r="N68" i="84"/>
  <c r="T68" i="84" s="1"/>
  <c r="B69" i="84"/>
  <c r="C69" i="84"/>
  <c r="D69" i="84" s="1"/>
  <c r="E69" i="84"/>
  <c r="G69" i="84"/>
  <c r="N69" i="84"/>
  <c r="B70" i="84"/>
  <c r="C70" i="84"/>
  <c r="D70" i="84" s="1"/>
  <c r="E70" i="84"/>
  <c r="G70" i="84"/>
  <c r="N70" i="84"/>
  <c r="R70" i="84" s="1"/>
  <c r="B71" i="84"/>
  <c r="C71" i="84"/>
  <c r="D71" i="84" s="1"/>
  <c r="E71" i="84"/>
  <c r="G71" i="84"/>
  <c r="N71" i="84"/>
  <c r="T71" i="84" s="1"/>
  <c r="K71" i="84"/>
  <c r="B72" i="84"/>
  <c r="C72" i="84"/>
  <c r="D72" i="84" s="1"/>
  <c r="E72" i="84"/>
  <c r="G72" i="84"/>
  <c r="N72" i="84"/>
  <c r="R72" i="84" s="1"/>
  <c r="K72" i="84"/>
  <c r="B73" i="84"/>
  <c r="C73" i="84"/>
  <c r="D73" i="84" s="1"/>
  <c r="E73" i="84"/>
  <c r="F73" i="84" s="1"/>
  <c r="G73" i="84"/>
  <c r="N73" i="84"/>
  <c r="T73" i="84" s="1"/>
  <c r="K73" i="84"/>
  <c r="B10" i="84"/>
  <c r="C10" i="84"/>
  <c r="D10" i="84" s="1"/>
  <c r="E10" i="84"/>
  <c r="G10" i="84"/>
  <c r="G9" i="84"/>
  <c r="E9" i="84"/>
  <c r="C9" i="84"/>
  <c r="D9" i="84" s="1"/>
  <c r="B9" i="84"/>
  <c r="O2" i="84"/>
  <c r="O13" i="84" l="1"/>
  <c r="AG13" i="84"/>
  <c r="AF13" i="84"/>
  <c r="Y67" i="84"/>
  <c r="AG67" i="84"/>
  <c r="AF67" i="84"/>
  <c r="AA68" i="84"/>
  <c r="AG68" i="84"/>
  <c r="AF68" i="84"/>
  <c r="AG60" i="84"/>
  <c r="AF60" i="84"/>
  <c r="V52" i="84"/>
  <c r="AG52" i="84"/>
  <c r="AF52" i="84"/>
  <c r="AA44" i="84"/>
  <c r="AG44" i="84"/>
  <c r="AF44" i="84"/>
  <c r="AE36" i="84"/>
  <c r="AG36" i="84"/>
  <c r="AF36" i="84"/>
  <c r="AC25" i="84"/>
  <c r="AG25" i="84"/>
  <c r="AF25" i="84"/>
  <c r="AC14" i="84"/>
  <c r="AG14" i="84"/>
  <c r="AF14" i="84"/>
  <c r="AC50" i="84"/>
  <c r="AG50" i="84"/>
  <c r="AF50" i="84"/>
  <c r="AA42" i="84"/>
  <c r="AG42" i="84"/>
  <c r="AF42" i="84"/>
  <c r="AH9" i="84"/>
  <c r="AG9" i="84"/>
  <c r="AF9" i="84"/>
  <c r="AG69" i="84"/>
  <c r="AF69" i="84"/>
  <c r="AG61" i="84"/>
  <c r="AF61" i="84"/>
  <c r="AG53" i="84"/>
  <c r="AF53" i="84"/>
  <c r="AH45" i="84"/>
  <c r="AG45" i="84"/>
  <c r="AF45" i="84"/>
  <c r="AG37" i="84"/>
  <c r="AF37" i="84"/>
  <c r="AG26" i="84"/>
  <c r="AF26" i="84"/>
  <c r="O23" i="84"/>
  <c r="AG23" i="84"/>
  <c r="AF23" i="84"/>
  <c r="AG70" i="84"/>
  <c r="AF70" i="84"/>
  <c r="V62" i="84"/>
  <c r="AG62" i="84"/>
  <c r="AF62" i="84"/>
  <c r="V54" i="84"/>
  <c r="AG54" i="84"/>
  <c r="AF54" i="84"/>
  <c r="AD46" i="84"/>
  <c r="AG46" i="84"/>
  <c r="AF46" i="84"/>
  <c r="AE38" i="84"/>
  <c r="AG38" i="84"/>
  <c r="AF38" i="84"/>
  <c r="O28" i="84"/>
  <c r="AG28" i="84"/>
  <c r="AF28" i="84"/>
  <c r="AE16" i="84"/>
  <c r="AG16" i="84"/>
  <c r="AF16" i="84"/>
  <c r="AG58" i="84"/>
  <c r="AF58" i="84"/>
  <c r="AE22" i="84"/>
  <c r="AG22" i="84"/>
  <c r="AF22" i="84"/>
  <c r="AG59" i="84"/>
  <c r="AF59" i="84"/>
  <c r="V71" i="84"/>
  <c r="W71" i="84" s="1"/>
  <c r="AG71" i="84"/>
  <c r="AF71" i="84"/>
  <c r="AG63" i="84"/>
  <c r="AF63" i="84"/>
  <c r="AC55" i="84"/>
  <c r="AG55" i="84"/>
  <c r="AF55" i="84"/>
  <c r="AE47" i="84"/>
  <c r="AG47" i="84"/>
  <c r="AF47" i="84"/>
  <c r="O39" i="84"/>
  <c r="AG39" i="84"/>
  <c r="AF39" i="84"/>
  <c r="O29" i="84"/>
  <c r="AG29" i="84"/>
  <c r="AF29" i="84"/>
  <c r="O17" i="84"/>
  <c r="AG17" i="84"/>
  <c r="AF17" i="84"/>
  <c r="V10" i="84"/>
  <c r="AG10" i="84"/>
  <c r="AF10" i="84"/>
  <c r="V51" i="84"/>
  <c r="AG51" i="84"/>
  <c r="AF51" i="84"/>
  <c r="AH43" i="84"/>
  <c r="AG43" i="84"/>
  <c r="AF43" i="84"/>
  <c r="AG35" i="84"/>
  <c r="AF35" i="84"/>
  <c r="O72" i="84"/>
  <c r="P72" i="84" s="1"/>
  <c r="AG72" i="84"/>
  <c r="AF72" i="84"/>
  <c r="AC64" i="84"/>
  <c r="AG64" i="84"/>
  <c r="AF64" i="84"/>
  <c r="AG56" i="84"/>
  <c r="AF56" i="84"/>
  <c r="AG48" i="84"/>
  <c r="AF48" i="84"/>
  <c r="AC40" i="84"/>
  <c r="AG40" i="84"/>
  <c r="AF40" i="84"/>
  <c r="Y31" i="84"/>
  <c r="AG31" i="84"/>
  <c r="AF31" i="84"/>
  <c r="AG19" i="84"/>
  <c r="AF19" i="84"/>
  <c r="AG66" i="84"/>
  <c r="AF66" i="84"/>
  <c r="O34" i="84"/>
  <c r="AG34" i="84"/>
  <c r="AF34" i="84"/>
  <c r="AF73" i="84"/>
  <c r="AG73" i="84"/>
  <c r="AF65" i="84"/>
  <c r="AG65" i="84"/>
  <c r="AF57" i="84"/>
  <c r="AG57" i="84"/>
  <c r="AC49" i="84"/>
  <c r="AF49" i="84"/>
  <c r="AG49" i="84"/>
  <c r="AF41" i="84"/>
  <c r="AG41" i="84"/>
  <c r="AA32" i="84"/>
  <c r="AF32" i="84"/>
  <c r="AG32" i="84"/>
  <c r="O20" i="84"/>
  <c r="AF20" i="84"/>
  <c r="AG20" i="84"/>
  <c r="K46" i="84"/>
  <c r="K26" i="84"/>
  <c r="AD13" i="84"/>
  <c r="AJ13" i="84"/>
  <c r="AJ73" i="84"/>
  <c r="O47" i="84"/>
  <c r="K25" i="84"/>
  <c r="H22" i="84"/>
  <c r="R23" i="84"/>
  <c r="K17" i="84"/>
  <c r="AJ9" i="84"/>
  <c r="F53" i="84"/>
  <c r="H40" i="84"/>
  <c r="AE13" i="84"/>
  <c r="AA40" i="84"/>
  <c r="F37" i="84"/>
  <c r="K66" i="84"/>
  <c r="K28" i="84"/>
  <c r="V22" i="84"/>
  <c r="AC47" i="84"/>
  <c r="Y44" i="84"/>
  <c r="AE40" i="84"/>
  <c r="AJ61" i="84"/>
  <c r="O44" i="84"/>
  <c r="AJ63" i="84"/>
  <c r="AE43" i="84"/>
  <c r="AC13" i="84"/>
  <c r="AC43" i="84"/>
  <c r="AA13" i="84"/>
  <c r="K10" i="84"/>
  <c r="AA43" i="84"/>
  <c r="AD40" i="84"/>
  <c r="K32" i="84"/>
  <c r="V13" i="84"/>
  <c r="T14" i="84"/>
  <c r="Y40" i="84"/>
  <c r="K35" i="84"/>
  <c r="T13" i="84"/>
  <c r="K54" i="84"/>
  <c r="K65" i="84"/>
  <c r="Y43" i="84"/>
  <c r="AC34" i="84"/>
  <c r="AE19" i="84"/>
  <c r="AE45" i="84"/>
  <c r="O43" i="84"/>
  <c r="V42" i="84"/>
  <c r="V34" i="84"/>
  <c r="AE31" i="84"/>
  <c r="AD28" i="84"/>
  <c r="Y22" i="84"/>
  <c r="AA19" i="84"/>
  <c r="AC16" i="84"/>
  <c r="AH13" i="84"/>
  <c r="Y13" i="84"/>
  <c r="T9" i="84"/>
  <c r="AC51" i="84"/>
  <c r="AC45" i="84"/>
  <c r="AD31" i="84"/>
  <c r="V19" i="84"/>
  <c r="F57" i="84"/>
  <c r="K52" i="84"/>
  <c r="R51" i="84"/>
  <c r="K44" i="84"/>
  <c r="K40" i="84"/>
  <c r="AD38" i="84"/>
  <c r="T10" i="84"/>
  <c r="AC65" i="84"/>
  <c r="R63" i="84"/>
  <c r="H31" i="84"/>
  <c r="R66" i="84"/>
  <c r="K55" i="84"/>
  <c r="V55" i="84"/>
  <c r="K13" i="84"/>
  <c r="K61" i="84"/>
  <c r="K14" i="84"/>
  <c r="AC68" i="84"/>
  <c r="F61" i="84"/>
  <c r="R39" i="84"/>
  <c r="R37" i="84"/>
  <c r="V68" i="84"/>
  <c r="F55" i="84"/>
  <c r="AA25" i="84"/>
  <c r="R68" i="84"/>
  <c r="AJ65" i="84"/>
  <c r="T58" i="84"/>
  <c r="R57" i="84"/>
  <c r="T56" i="84"/>
  <c r="F51" i="84"/>
  <c r="AC28" i="84"/>
  <c r="AA22" i="84"/>
  <c r="AH73" i="84"/>
  <c r="AE72" i="84"/>
  <c r="O68" i="84"/>
  <c r="AE67" i="84"/>
  <c r="T60" i="84"/>
  <c r="T52" i="84"/>
  <c r="AE48" i="84"/>
  <c r="H44" i="84"/>
  <c r="K19" i="84"/>
  <c r="AJ67" i="84"/>
  <c r="F63" i="84"/>
  <c r="V57" i="84"/>
  <c r="AJ51" i="84"/>
  <c r="K50" i="84"/>
  <c r="K48" i="84"/>
  <c r="AA47" i="84"/>
  <c r="AB44" i="84" s="1"/>
  <c r="V44" i="84"/>
  <c r="R41" i="84"/>
  <c r="AA34" i="84"/>
  <c r="AE28" i="84"/>
  <c r="AD25" i="84"/>
  <c r="H25" i="84"/>
  <c r="AD16" i="84"/>
  <c r="AD48" i="84"/>
  <c r="AA38" i="84"/>
  <c r="V25" i="84"/>
  <c r="AA16" i="84"/>
  <c r="AJ71" i="84"/>
  <c r="V67" i="84"/>
  <c r="V64" i="84"/>
  <c r="F59" i="84"/>
  <c r="AC48" i="84"/>
  <c r="K43" i="84"/>
  <c r="O45" i="84"/>
  <c r="V38" i="84"/>
  <c r="K29" i="84"/>
  <c r="AC31" i="84"/>
  <c r="AA28" i="84"/>
  <c r="Y25" i="84"/>
  <c r="O19" i="84"/>
  <c r="V16" i="84"/>
  <c r="AC72" i="84"/>
  <c r="AC67" i="84"/>
  <c r="AH10" i="84"/>
  <c r="AE71" i="84"/>
  <c r="AC66" i="84"/>
  <c r="F66" i="84"/>
  <c r="AC54" i="84"/>
  <c r="F49" i="84"/>
  <c r="AA48" i="84"/>
  <c r="AE44" i="84"/>
  <c r="K41" i="84"/>
  <c r="V40" i="84"/>
  <c r="Y38" i="84"/>
  <c r="AA31" i="84"/>
  <c r="F29" i="84"/>
  <c r="V28" i="84"/>
  <c r="O25" i="84"/>
  <c r="R17" i="84"/>
  <c r="AH16" i="84"/>
  <c r="Y16" i="84"/>
  <c r="AC10" i="84"/>
  <c r="AC71" i="84"/>
  <c r="K67" i="84"/>
  <c r="V66" i="84"/>
  <c r="AC62" i="84"/>
  <c r="F58" i="84"/>
  <c r="K51" i="84"/>
  <c r="Y48" i="84"/>
  <c r="H46" i="84"/>
  <c r="K42" i="84"/>
  <c r="AD44" i="84"/>
  <c r="O38" i="84"/>
  <c r="AD36" i="84"/>
  <c r="H28" i="84"/>
  <c r="V31" i="84"/>
  <c r="Y28" i="84"/>
  <c r="O16" i="84"/>
  <c r="AH14" i="84"/>
  <c r="K69" i="84"/>
  <c r="R61" i="84"/>
  <c r="AC58" i="84"/>
  <c r="T54" i="84"/>
  <c r="AJ49" i="84"/>
  <c r="O48" i="84"/>
  <c r="AC44" i="84"/>
  <c r="O40" i="84"/>
  <c r="V36" i="84"/>
  <c r="O35" i="84"/>
  <c r="O31" i="84"/>
  <c r="R29" i="84"/>
  <c r="R26" i="84"/>
  <c r="K20" i="84"/>
  <c r="AD22" i="84"/>
  <c r="K70" i="84"/>
  <c r="R49" i="84"/>
  <c r="AE25" i="84"/>
  <c r="H19" i="84"/>
  <c r="K16" i="84"/>
  <c r="F56" i="84"/>
  <c r="R65" i="84"/>
  <c r="K64" i="84"/>
  <c r="T62" i="84"/>
  <c r="AJ59" i="84"/>
  <c r="V47" i="84"/>
  <c r="AA45" i="84"/>
  <c r="Y42" i="84"/>
  <c r="F42" i="84"/>
  <c r="F41" i="84"/>
  <c r="AC38" i="84"/>
  <c r="AC36" i="84"/>
  <c r="AE34" i="84"/>
  <c r="K34" i="84"/>
  <c r="R32" i="84"/>
  <c r="F26" i="84"/>
  <c r="AC22" i="84"/>
  <c r="AD19" i="84"/>
  <c r="AD72" i="84"/>
  <c r="K68" i="84"/>
  <c r="AC63" i="84"/>
  <c r="R59" i="84"/>
  <c r="R53" i="84"/>
  <c r="K47" i="84"/>
  <c r="Y47" i="84"/>
  <c r="Y45" i="84"/>
  <c r="T44" i="84"/>
  <c r="T42" i="84"/>
  <c r="AA36" i="84"/>
  <c r="H36" i="84"/>
  <c r="AD34" i="84"/>
  <c r="K31" i="84"/>
  <c r="AC19" i="84"/>
  <c r="F14" i="84"/>
  <c r="F23" i="84"/>
  <c r="Y72" i="84"/>
  <c r="Z72" i="84" s="1"/>
  <c r="H72" i="84"/>
  <c r="T46" i="84"/>
  <c r="AE42" i="84"/>
  <c r="Y36" i="84"/>
  <c r="F20" i="84"/>
  <c r="O42" i="84"/>
  <c r="T72" i="84"/>
  <c r="F70" i="84"/>
  <c r="F64" i="84"/>
  <c r="K63" i="84"/>
  <c r="R55" i="84"/>
  <c r="F50" i="84"/>
  <c r="K49" i="84"/>
  <c r="AD42" i="84"/>
  <c r="O36" i="84"/>
  <c r="F35" i="84"/>
  <c r="K23" i="84"/>
  <c r="O22" i="84"/>
  <c r="Y19" i="84"/>
  <c r="AC61" i="84"/>
  <c r="R73" i="84"/>
  <c r="T70" i="84"/>
  <c r="F68" i="84"/>
  <c r="T64" i="84"/>
  <c r="AC60" i="84"/>
  <c r="F60" i="84"/>
  <c r="AC42" i="84"/>
  <c r="K39" i="84"/>
  <c r="K37" i="84"/>
  <c r="Y34" i="84"/>
  <c r="F32" i="84"/>
  <c r="AA20" i="84"/>
  <c r="F17" i="84"/>
  <c r="F52" i="84"/>
  <c r="AA26" i="84"/>
  <c r="F10" i="84"/>
  <c r="R67" i="84"/>
  <c r="F62" i="84"/>
  <c r="V60" i="84"/>
  <c r="K58" i="84"/>
  <c r="F54" i="84"/>
  <c r="R50" i="84"/>
  <c r="K45" i="84"/>
  <c r="K38" i="84"/>
  <c r="K36" i="84"/>
  <c r="R35" i="84"/>
  <c r="K22" i="84"/>
  <c r="R20" i="84"/>
  <c r="AH70" i="84"/>
  <c r="AJ70" i="84"/>
  <c r="Y70" i="84"/>
  <c r="AE70" i="84"/>
  <c r="AA70" i="84"/>
  <c r="AC70" i="84"/>
  <c r="AD70" i="84"/>
  <c r="O70" i="84"/>
  <c r="H70" i="84"/>
  <c r="V70" i="84"/>
  <c r="K62" i="84"/>
  <c r="K59" i="84"/>
  <c r="H73" i="84"/>
  <c r="AD73" i="84"/>
  <c r="AA73" i="84"/>
  <c r="AB73" i="84" s="1"/>
  <c r="O73" i="84"/>
  <c r="P73" i="84" s="1"/>
  <c r="AC73" i="84"/>
  <c r="AE73" i="84"/>
  <c r="V73" i="84"/>
  <c r="W73" i="84" s="1"/>
  <c r="K56" i="84"/>
  <c r="K53" i="84"/>
  <c r="AH52" i="84"/>
  <c r="O52" i="84"/>
  <c r="AA52" i="84"/>
  <c r="AJ52" i="84"/>
  <c r="H52" i="84"/>
  <c r="AD52" i="84"/>
  <c r="Y52" i="84"/>
  <c r="AE52" i="84"/>
  <c r="AC52" i="84"/>
  <c r="H37" i="84"/>
  <c r="AD37" i="84"/>
  <c r="Y37" i="84"/>
  <c r="AE37" i="84"/>
  <c r="V37" i="84"/>
  <c r="AJ37" i="84"/>
  <c r="AH37" i="84"/>
  <c r="H34" i="84"/>
  <c r="O37" i="84"/>
  <c r="AC37" i="84"/>
  <c r="T69" i="84"/>
  <c r="R69" i="84"/>
  <c r="T45" i="84"/>
  <c r="R45" i="84"/>
  <c r="H69" i="84"/>
  <c r="AD69" i="84"/>
  <c r="AH69" i="84"/>
  <c r="O69" i="84"/>
  <c r="AA69" i="84"/>
  <c r="AJ69" i="84"/>
  <c r="Y69" i="84"/>
  <c r="AC69" i="84"/>
  <c r="AH58" i="84"/>
  <c r="O58" i="84"/>
  <c r="AA58" i="84"/>
  <c r="AJ58" i="84"/>
  <c r="H58" i="84"/>
  <c r="AD58" i="84"/>
  <c r="Y58" i="84"/>
  <c r="AE58" i="84"/>
  <c r="AH56" i="84"/>
  <c r="O56" i="84"/>
  <c r="AA56" i="84"/>
  <c r="AJ56" i="84"/>
  <c r="H56" i="84"/>
  <c r="AD56" i="84"/>
  <c r="Y56" i="84"/>
  <c r="AE56" i="84"/>
  <c r="AC56" i="84"/>
  <c r="Y73" i="84"/>
  <c r="AE69" i="84"/>
  <c r="V58" i="84"/>
  <c r="V56" i="84"/>
  <c r="AA37" i="84"/>
  <c r="F72" i="84"/>
  <c r="F69" i="84"/>
  <c r="F67" i="84"/>
  <c r="H59" i="84"/>
  <c r="AD59" i="84"/>
  <c r="Y59" i="84"/>
  <c r="AE59" i="84"/>
  <c r="AH59" i="84"/>
  <c r="O59" i="84"/>
  <c r="AA59" i="84"/>
  <c r="V59" i="84"/>
  <c r="H53" i="84"/>
  <c r="AD53" i="84"/>
  <c r="Y53" i="84"/>
  <c r="AE53" i="84"/>
  <c r="AH53" i="84"/>
  <c r="O53" i="84"/>
  <c r="AA53" i="84"/>
  <c r="AC53" i="84"/>
  <c r="AJ53" i="84"/>
  <c r="V53" i="84"/>
  <c r="V69" i="84"/>
  <c r="AC59" i="84"/>
  <c r="H57" i="84"/>
  <c r="AD57" i="84"/>
  <c r="Y57" i="84"/>
  <c r="AE57" i="84"/>
  <c r="AH57" i="84"/>
  <c r="O57" i="84"/>
  <c r="AA57" i="84"/>
  <c r="AJ57" i="84"/>
  <c r="AC57" i="84"/>
  <c r="H41" i="84"/>
  <c r="AD41" i="84"/>
  <c r="V41" i="84"/>
  <c r="AJ41" i="84"/>
  <c r="AC41" i="84"/>
  <c r="AE41" i="84"/>
  <c r="AH41" i="84"/>
  <c r="Y41" i="84"/>
  <c r="H38" i="84"/>
  <c r="O41" i="84"/>
  <c r="AA41" i="84"/>
  <c r="K57" i="84"/>
  <c r="K60" i="84"/>
  <c r="AH72" i="84"/>
  <c r="AJ72" i="84"/>
  <c r="H55" i="84"/>
  <c r="AD55" i="84"/>
  <c r="Y55" i="84"/>
  <c r="AE55" i="84"/>
  <c r="AH55" i="84"/>
  <c r="O55" i="84"/>
  <c r="AA55" i="84"/>
  <c r="AH54" i="84"/>
  <c r="O54" i="84"/>
  <c r="AA54" i="84"/>
  <c r="AJ54" i="84"/>
  <c r="H54" i="84"/>
  <c r="AD54" i="84"/>
  <c r="Y54" i="84"/>
  <c r="AE54" i="84"/>
  <c r="AC32" i="84"/>
  <c r="AC26" i="84"/>
  <c r="AC20" i="84"/>
  <c r="R38" i="84"/>
  <c r="T38" i="84"/>
  <c r="R34" i="84"/>
  <c r="T34" i="84"/>
  <c r="R28" i="84"/>
  <c r="T28" i="84"/>
  <c r="R22" i="84"/>
  <c r="T22" i="84"/>
  <c r="H61" i="84"/>
  <c r="AD61" i="84"/>
  <c r="Y61" i="84"/>
  <c r="AE61" i="84"/>
  <c r="AH61" i="84"/>
  <c r="O61" i="84"/>
  <c r="AA61" i="84"/>
  <c r="AH60" i="84"/>
  <c r="O60" i="84"/>
  <c r="AA60" i="84"/>
  <c r="AJ60" i="84"/>
  <c r="H60" i="84"/>
  <c r="AD60" i="84"/>
  <c r="Y60" i="84"/>
  <c r="AE60" i="84"/>
  <c r="AH46" i="84"/>
  <c r="AJ46" i="84"/>
  <c r="V46" i="84"/>
  <c r="AA46" i="84"/>
  <c r="AB43" i="84" s="1"/>
  <c r="AC46" i="84"/>
  <c r="O46" i="84"/>
  <c r="AE46" i="84"/>
  <c r="H39" i="84"/>
  <c r="AD39" i="84"/>
  <c r="Y39" i="84"/>
  <c r="AE39" i="84"/>
  <c r="V39" i="84"/>
  <c r="AJ39" i="84"/>
  <c r="AH39" i="84"/>
  <c r="H35" i="84"/>
  <c r="AD35" i="84"/>
  <c r="Y35" i="84"/>
  <c r="AE35" i="84"/>
  <c r="V35" i="84"/>
  <c r="AJ35" i="84"/>
  <c r="AH35" i="84"/>
  <c r="O32" i="84"/>
  <c r="H29" i="84"/>
  <c r="AD29" i="84"/>
  <c r="Y29" i="84"/>
  <c r="AE29" i="84"/>
  <c r="V29" i="84"/>
  <c r="AJ29" i="84"/>
  <c r="AH29" i="84"/>
  <c r="O26" i="84"/>
  <c r="H23" i="84"/>
  <c r="AD23" i="84"/>
  <c r="Y23" i="84"/>
  <c r="AE23" i="84"/>
  <c r="V23" i="84"/>
  <c r="AJ23" i="84"/>
  <c r="AH23" i="84"/>
  <c r="H17" i="84"/>
  <c r="AD17" i="84"/>
  <c r="Y17" i="84"/>
  <c r="AE17" i="84"/>
  <c r="V17" i="84"/>
  <c r="H13" i="84"/>
  <c r="AJ17" i="84"/>
  <c r="AH17" i="84"/>
  <c r="AA72" i="84"/>
  <c r="AB72" i="84" s="1"/>
  <c r="H71" i="84"/>
  <c r="AD71" i="84"/>
  <c r="O71" i="84"/>
  <c r="P71" i="84" s="1"/>
  <c r="AA71" i="84"/>
  <c r="AB71" i="84" s="1"/>
  <c r="H63" i="84"/>
  <c r="AD63" i="84"/>
  <c r="Y63" i="84"/>
  <c r="AE63" i="84"/>
  <c r="AH63" i="84"/>
  <c r="O63" i="84"/>
  <c r="AA63" i="84"/>
  <c r="AH62" i="84"/>
  <c r="O62" i="84"/>
  <c r="AA62" i="84"/>
  <c r="AJ62" i="84"/>
  <c r="H62" i="84"/>
  <c r="AD62" i="84"/>
  <c r="Y62" i="84"/>
  <c r="AE62" i="84"/>
  <c r="V61" i="84"/>
  <c r="H49" i="84"/>
  <c r="AD49" i="84"/>
  <c r="Y49" i="84"/>
  <c r="AE49" i="84"/>
  <c r="AH49" i="84"/>
  <c r="O49" i="84"/>
  <c r="AA49" i="84"/>
  <c r="Y46" i="84"/>
  <c r="R43" i="84"/>
  <c r="AC39" i="84"/>
  <c r="F39" i="84"/>
  <c r="AC35" i="84"/>
  <c r="AC29" i="84"/>
  <c r="AC23" i="84"/>
  <c r="AC17" i="84"/>
  <c r="V72" i="84"/>
  <c r="W72" i="84" s="1"/>
  <c r="Y71" i="84"/>
  <c r="Z71" i="84" s="1"/>
  <c r="F71" i="84"/>
  <c r="AH68" i="84"/>
  <c r="AJ68" i="84"/>
  <c r="H68" i="84"/>
  <c r="AD68" i="84"/>
  <c r="Y68" i="84"/>
  <c r="AE68" i="84"/>
  <c r="H65" i="84"/>
  <c r="AD65" i="84"/>
  <c r="Y65" i="84"/>
  <c r="AE65" i="84"/>
  <c r="AH65" i="84"/>
  <c r="O65" i="84"/>
  <c r="AA65" i="84"/>
  <c r="AH64" i="84"/>
  <c r="O64" i="84"/>
  <c r="AA64" i="84"/>
  <c r="AJ64" i="84"/>
  <c r="H64" i="84"/>
  <c r="AD64" i="84"/>
  <c r="Y64" i="84"/>
  <c r="AE64" i="84"/>
  <c r="V63" i="84"/>
  <c r="AJ55" i="84"/>
  <c r="AH50" i="84"/>
  <c r="O50" i="84"/>
  <c r="AA50" i="84"/>
  <c r="AJ50" i="84"/>
  <c r="H50" i="84"/>
  <c r="AD50" i="84"/>
  <c r="Y50" i="84"/>
  <c r="AE50" i="84"/>
  <c r="V49" i="84"/>
  <c r="R48" i="84"/>
  <c r="T48" i="84"/>
  <c r="T47" i="84"/>
  <c r="R47" i="84"/>
  <c r="AA39" i="84"/>
  <c r="AA35" i="84"/>
  <c r="AA29" i="84"/>
  <c r="AA23" i="84"/>
  <c r="AA17" i="84"/>
  <c r="AH71" i="84"/>
  <c r="R71" i="84"/>
  <c r="H67" i="84"/>
  <c r="AD67" i="84"/>
  <c r="AH67" i="84"/>
  <c r="O67" i="84"/>
  <c r="AA67" i="84"/>
  <c r="AH66" i="84"/>
  <c r="O66" i="84"/>
  <c r="AA66" i="84"/>
  <c r="AJ66" i="84"/>
  <c r="H66" i="84"/>
  <c r="AD66" i="84"/>
  <c r="Y66" i="84"/>
  <c r="AE66" i="84"/>
  <c r="V65" i="84"/>
  <c r="F65" i="84"/>
  <c r="H51" i="84"/>
  <c r="AD51" i="84"/>
  <c r="Y51" i="84"/>
  <c r="AE51" i="84"/>
  <c r="AH51" i="84"/>
  <c r="O51" i="84"/>
  <c r="AA51" i="84"/>
  <c r="V50" i="84"/>
  <c r="H48" i="84"/>
  <c r="R40" i="84"/>
  <c r="T40" i="84"/>
  <c r="R36" i="84"/>
  <c r="T36" i="84"/>
  <c r="R31" i="84"/>
  <c r="T31" i="84"/>
  <c r="R25" i="84"/>
  <c r="T25" i="84"/>
  <c r="R19" i="84"/>
  <c r="T19" i="84"/>
  <c r="H32" i="84"/>
  <c r="AD32" i="84"/>
  <c r="Y32" i="84"/>
  <c r="AE32" i="84"/>
  <c r="V32" i="84"/>
  <c r="AJ32" i="84"/>
  <c r="AH32" i="84"/>
  <c r="H26" i="84"/>
  <c r="AD26" i="84"/>
  <c r="Y26" i="84"/>
  <c r="Z26" i="84" s="1"/>
  <c r="AE26" i="84"/>
  <c r="V26" i="84"/>
  <c r="AJ26" i="84"/>
  <c r="AH26" i="84"/>
  <c r="H20" i="84"/>
  <c r="AD20" i="84"/>
  <c r="Y20" i="84"/>
  <c r="AE20" i="84"/>
  <c r="V20" i="84"/>
  <c r="AJ20" i="84"/>
  <c r="AH20" i="84"/>
  <c r="H16" i="84"/>
  <c r="F46" i="84"/>
  <c r="H45" i="84"/>
  <c r="AD45" i="84"/>
  <c r="V45" i="84"/>
  <c r="AJ45" i="84"/>
  <c r="H14" i="84"/>
  <c r="AD14" i="84"/>
  <c r="Y14" i="84"/>
  <c r="AE14" i="84"/>
  <c r="V14" i="84"/>
  <c r="AJ14" i="84"/>
  <c r="F48" i="84"/>
  <c r="F45" i="84"/>
  <c r="F40" i="84"/>
  <c r="F38" i="84"/>
  <c r="F36" i="84"/>
  <c r="F34" i="84"/>
  <c r="F31" i="84"/>
  <c r="F28" i="84"/>
  <c r="F25" i="84"/>
  <c r="F22" i="84"/>
  <c r="F19" i="84"/>
  <c r="AA14" i="84"/>
  <c r="AJ48" i="84"/>
  <c r="H47" i="84"/>
  <c r="AD47" i="84"/>
  <c r="AJ47" i="84"/>
  <c r="H43" i="84"/>
  <c r="AD43" i="84"/>
  <c r="V43" i="84"/>
  <c r="AJ43" i="84"/>
  <c r="T16" i="84"/>
  <c r="F16" i="84"/>
  <c r="F47" i="84"/>
  <c r="F44" i="84"/>
  <c r="F43" i="84"/>
  <c r="O14" i="84"/>
  <c r="F13" i="84"/>
  <c r="AH48" i="84"/>
  <c r="V48" i="84"/>
  <c r="AH47" i="84"/>
  <c r="H42" i="84"/>
  <c r="AJ44" i="84"/>
  <c r="AJ42" i="84"/>
  <c r="AJ40" i="84"/>
  <c r="AJ38" i="84"/>
  <c r="AJ36" i="84"/>
  <c r="AJ34" i="84"/>
  <c r="AJ31" i="84"/>
  <c r="AJ28" i="84"/>
  <c r="AJ25" i="84"/>
  <c r="AJ22" i="84"/>
  <c r="AJ19" i="84"/>
  <c r="AJ16" i="84"/>
  <c r="AH44" i="84"/>
  <c r="AH42" i="84"/>
  <c r="AH40" i="84"/>
  <c r="AH38" i="84"/>
  <c r="AH36" i="84"/>
  <c r="AH34" i="84"/>
  <c r="AH31" i="84"/>
  <c r="AH28" i="84"/>
  <c r="AH25" i="84"/>
  <c r="AH22" i="84"/>
  <c r="AH19" i="84"/>
  <c r="K9" i="84"/>
  <c r="AE10" i="84"/>
  <c r="Y10" i="84"/>
  <c r="AD10" i="84"/>
  <c r="H10" i="84"/>
  <c r="AJ10" i="84"/>
  <c r="AA10" i="84"/>
  <c r="O10" i="84"/>
  <c r="AA9" i="84"/>
  <c r="AC9" i="84"/>
  <c r="O9" i="84"/>
  <c r="AE9" i="84"/>
  <c r="V9" i="84"/>
  <c r="AD9" i="84"/>
  <c r="Y9" i="84"/>
  <c r="F9" i="84"/>
  <c r="H9" i="84"/>
  <c r="AF4" i="84"/>
  <c r="W49" i="84" l="1"/>
  <c r="W14" i="84"/>
  <c r="W9" i="84"/>
  <c r="W10" i="84"/>
  <c r="W13" i="84"/>
  <c r="P69" i="84"/>
  <c r="Z67" i="84"/>
  <c r="Z64" i="84"/>
  <c r="AI28" i="84"/>
  <c r="AI52" i="84"/>
  <c r="W52" i="84"/>
  <c r="P16" i="84"/>
  <c r="P23" i="84"/>
  <c r="AI54" i="84"/>
  <c r="P13" i="84"/>
  <c r="AI20" i="84"/>
  <c r="AI62" i="84"/>
  <c r="AB39" i="84"/>
  <c r="AB42" i="84"/>
  <c r="P25" i="84"/>
  <c r="W51" i="84"/>
  <c r="W61" i="84"/>
  <c r="AI29" i="84"/>
  <c r="P29" i="84"/>
  <c r="P28" i="84"/>
  <c r="AI13" i="84"/>
  <c r="AI39" i="84"/>
  <c r="P34" i="84"/>
  <c r="P36" i="84"/>
  <c r="P39" i="84"/>
  <c r="AI34" i="84"/>
  <c r="W54" i="84"/>
  <c r="AB32" i="84"/>
  <c r="AI17" i="84"/>
  <c r="AB65" i="84"/>
  <c r="AB28" i="84"/>
  <c r="W68" i="84"/>
  <c r="AB41" i="84"/>
  <c r="P47" i="84"/>
  <c r="AI32" i="84"/>
  <c r="P44" i="84"/>
  <c r="AI47" i="84"/>
  <c r="Z14" i="84"/>
  <c r="P26" i="84"/>
  <c r="AI22" i="84"/>
  <c r="P56" i="84"/>
  <c r="AB51" i="84"/>
  <c r="W60" i="84"/>
  <c r="Z19" i="84"/>
  <c r="Z40" i="84"/>
  <c r="AI48" i="84"/>
  <c r="W28" i="84"/>
  <c r="P20" i="84"/>
  <c r="AI68" i="84"/>
  <c r="AB37" i="84"/>
  <c r="Z37" i="84"/>
  <c r="P45" i="84"/>
  <c r="Z41" i="84"/>
  <c r="AB40" i="84"/>
  <c r="Z39" i="84"/>
  <c r="Z68" i="84"/>
  <c r="P40" i="84"/>
  <c r="Z45" i="84"/>
  <c r="AI44" i="84"/>
  <c r="P14" i="84"/>
  <c r="AB26" i="84"/>
  <c r="P41" i="84"/>
  <c r="Z28" i="84"/>
  <c r="P68" i="84"/>
  <c r="Z44" i="84"/>
  <c r="AI37" i="84"/>
  <c r="AI16" i="84"/>
  <c r="W22" i="84"/>
  <c r="W65" i="84"/>
  <c r="P65" i="84"/>
  <c r="Z17" i="84"/>
  <c r="AI31" i="84"/>
  <c r="Z38" i="84"/>
  <c r="Z48" i="84"/>
  <c r="AB14" i="84"/>
  <c r="Z23" i="84"/>
  <c r="W67" i="84"/>
  <c r="W38" i="84"/>
  <c r="W64" i="84"/>
  <c r="P32" i="84"/>
  <c r="P66" i="84"/>
  <c r="W19" i="84"/>
  <c r="AI9" i="84"/>
  <c r="P55" i="84"/>
  <c r="P35" i="84"/>
  <c r="AI19" i="84"/>
  <c r="P31" i="84"/>
  <c r="Z42" i="84"/>
  <c r="W31" i="84"/>
  <c r="AB45" i="84"/>
  <c r="AB35" i="84"/>
  <c r="Z50" i="84"/>
  <c r="P61" i="84"/>
  <c r="AI35" i="84"/>
  <c r="AI25" i="84"/>
  <c r="P19" i="84"/>
  <c r="Z35" i="84"/>
  <c r="AB10" i="84"/>
  <c r="Z49" i="84"/>
  <c r="P51" i="84"/>
  <c r="AB25" i="84"/>
  <c r="Z32" i="84"/>
  <c r="P17" i="84"/>
  <c r="AB20" i="84"/>
  <c r="AI36" i="84"/>
  <c r="Z16" i="84"/>
  <c r="AI40" i="84"/>
  <c r="Z25" i="84"/>
  <c r="W16" i="84"/>
  <c r="W48" i="84"/>
  <c r="Z34" i="84"/>
  <c r="P22" i="84"/>
  <c r="Z63" i="84"/>
  <c r="AI57" i="84"/>
  <c r="W69" i="84"/>
  <c r="AB50" i="84"/>
  <c r="Z52" i="84"/>
  <c r="W25" i="84"/>
  <c r="AB17" i="84"/>
  <c r="AB49" i="84"/>
  <c r="Z56" i="84"/>
  <c r="AB66" i="84"/>
  <c r="Z46" i="84"/>
  <c r="Z43" i="84"/>
  <c r="W34" i="84"/>
  <c r="AI66" i="84"/>
  <c r="AB23" i="84"/>
  <c r="AB55" i="84"/>
  <c r="AB29" i="84"/>
  <c r="Z9" i="84"/>
  <c r="Z10" i="84"/>
  <c r="AI26" i="84"/>
  <c r="W47" i="84"/>
  <c r="Z65" i="84"/>
  <c r="Z57" i="84"/>
  <c r="AI56" i="84"/>
  <c r="P37" i="84"/>
  <c r="W57" i="84"/>
  <c r="AI38" i="84"/>
  <c r="W26" i="84"/>
  <c r="Z29" i="84"/>
  <c r="P70" i="84"/>
  <c r="Z36" i="84"/>
  <c r="Z20" i="84"/>
  <c r="P67" i="84"/>
  <c r="W63" i="84"/>
  <c r="Z62" i="84"/>
  <c r="AB22" i="84"/>
  <c r="P46" i="84"/>
  <c r="AB68" i="84"/>
  <c r="AB53" i="84"/>
  <c r="Z58" i="84"/>
  <c r="Z69" i="84"/>
  <c r="P38" i="84"/>
  <c r="AB13" i="84"/>
  <c r="W44" i="84"/>
  <c r="W45" i="84"/>
  <c r="W23" i="84"/>
  <c r="P53" i="84"/>
  <c r="AI72" i="84"/>
  <c r="AI23" i="84"/>
  <c r="W35" i="84"/>
  <c r="AI59" i="84"/>
  <c r="Z70" i="84"/>
  <c r="P42" i="84"/>
  <c r="P54" i="84"/>
  <c r="W53" i="84"/>
  <c r="W70" i="84"/>
  <c r="W20" i="84"/>
  <c r="Z13" i="84"/>
  <c r="AB48" i="84"/>
  <c r="AB46" i="84"/>
  <c r="AB54" i="84"/>
  <c r="Z53" i="84"/>
  <c r="AI70" i="84"/>
  <c r="P43" i="84"/>
  <c r="AB47" i="84"/>
  <c r="W32" i="84"/>
  <c r="W50" i="84"/>
  <c r="P62" i="84"/>
  <c r="W29" i="84"/>
  <c r="W39" i="84"/>
  <c r="Z55" i="84"/>
  <c r="P57" i="84"/>
  <c r="W59" i="84"/>
  <c r="Z73" i="84"/>
  <c r="AI45" i="84"/>
  <c r="W36" i="84"/>
  <c r="AI51" i="84"/>
  <c r="Z66" i="84"/>
  <c r="AB67" i="84"/>
  <c r="AB62" i="84"/>
  <c r="W56" i="84"/>
  <c r="AB58" i="84"/>
  <c r="P52" i="84"/>
  <c r="AI73" i="84"/>
  <c r="P49" i="84"/>
  <c r="AI60" i="84"/>
  <c r="Z61" i="84"/>
  <c r="P58" i="84"/>
  <c r="AI42" i="84"/>
  <c r="AB16" i="84"/>
  <c r="AI63" i="84"/>
  <c r="Z60" i="84"/>
  <c r="W58" i="84"/>
  <c r="Z22" i="84"/>
  <c r="W43" i="84"/>
  <c r="AI43" i="84"/>
  <c r="AB19" i="84"/>
  <c r="AI46" i="84"/>
  <c r="AI55" i="84"/>
  <c r="AI58" i="84"/>
  <c r="AI65" i="84"/>
  <c r="W62" i="84"/>
  <c r="W17" i="84"/>
  <c r="W42" i="84"/>
  <c r="AI61" i="84"/>
  <c r="AI71" i="84"/>
  <c r="AI69" i="84"/>
  <c r="AB9" i="84"/>
  <c r="Z47" i="84"/>
  <c r="AB36" i="84"/>
  <c r="AI49" i="84"/>
  <c r="AB61" i="84"/>
  <c r="W41" i="84"/>
  <c r="AI41" i="84"/>
  <c r="AB69" i="84"/>
  <c r="W37" i="84"/>
  <c r="AB52" i="84"/>
  <c r="AI14" i="84"/>
  <c r="W40" i="84"/>
  <c r="W66" i="84"/>
  <c r="P64" i="84"/>
  <c r="AB63" i="84"/>
  <c r="AB38" i="84"/>
  <c r="P60" i="84"/>
  <c r="W55" i="84"/>
  <c r="AB57" i="84"/>
  <c r="Z59" i="84"/>
  <c r="AB56" i="84"/>
  <c r="AB31" i="84"/>
  <c r="AI67" i="84"/>
  <c r="P50" i="84"/>
  <c r="AI64" i="84"/>
  <c r="P63" i="84"/>
  <c r="P59" i="84"/>
  <c r="Z31" i="84"/>
  <c r="P48" i="84"/>
  <c r="AI50" i="84"/>
  <c r="AB64" i="84"/>
  <c r="AB34" i="84"/>
  <c r="W46" i="84"/>
  <c r="AB60" i="84"/>
  <c r="Z54" i="84"/>
  <c r="AB70" i="84"/>
  <c r="Z51" i="84"/>
  <c r="AI53" i="84"/>
  <c r="AB59" i="84"/>
  <c r="P10" i="84"/>
  <c r="AI10" i="84"/>
  <c r="P9" i="84"/>
  <c r="P10" i="46" l="1"/>
  <c r="R10" i="46" s="1"/>
  <c r="P11" i="46"/>
  <c r="R11" i="46" s="1"/>
  <c r="P12" i="46"/>
  <c r="R12" i="46" s="1"/>
  <c r="P13" i="46"/>
  <c r="T13" i="46" s="1"/>
  <c r="P14" i="46"/>
  <c r="R14" i="46" s="1"/>
  <c r="P15" i="46"/>
  <c r="R15" i="46" s="1"/>
  <c r="P16" i="46"/>
  <c r="R16" i="46" s="1"/>
  <c r="P17" i="46"/>
  <c r="T17" i="46" s="1"/>
  <c r="P18" i="46"/>
  <c r="R18" i="46" s="1"/>
  <c r="P19" i="46"/>
  <c r="R19" i="46" s="1"/>
  <c r="P20" i="46"/>
  <c r="R20" i="46" s="1"/>
  <c r="P21" i="46"/>
  <c r="T21" i="46" s="1"/>
  <c r="P22" i="46"/>
  <c r="R22" i="46" s="1"/>
  <c r="P23" i="46"/>
  <c r="R23" i="46" s="1"/>
  <c r="P24" i="46"/>
  <c r="R24" i="46" s="1"/>
  <c r="P25" i="46"/>
  <c r="T25" i="46" s="1"/>
  <c r="P26" i="46"/>
  <c r="R26" i="46" s="1"/>
  <c r="P27" i="46"/>
  <c r="R27" i="46" s="1"/>
  <c r="P28" i="46"/>
  <c r="R28" i="46" s="1"/>
  <c r="P29" i="46"/>
  <c r="T29" i="46" s="1"/>
  <c r="P30" i="46"/>
  <c r="R30" i="46" s="1"/>
  <c r="P31" i="46"/>
  <c r="R31" i="46" s="1"/>
  <c r="P297" i="87" s="1"/>
  <c r="P32" i="46"/>
  <c r="R32" i="46" s="1"/>
  <c r="P33" i="46"/>
  <c r="T33" i="46" s="1"/>
  <c r="P35" i="46"/>
  <c r="R35" i="46" s="1"/>
  <c r="P36" i="46"/>
  <c r="R36" i="46" s="1"/>
  <c r="P37" i="46"/>
  <c r="R37" i="46" s="1"/>
  <c r="P38" i="46"/>
  <c r="T38" i="46" s="1"/>
  <c r="P39" i="46"/>
  <c r="R39" i="46" s="1"/>
  <c r="P40" i="46"/>
  <c r="R40" i="46" s="1"/>
  <c r="P41" i="46"/>
  <c r="R41" i="46" s="1"/>
  <c r="P42" i="46"/>
  <c r="T42" i="46" s="1"/>
  <c r="P43" i="46"/>
  <c r="R43" i="46" s="1"/>
  <c r="P44" i="46"/>
  <c r="R44" i="46" s="1"/>
  <c r="P45" i="46"/>
  <c r="R45" i="46" s="1"/>
  <c r="P46" i="46"/>
  <c r="T46" i="46" s="1"/>
  <c r="P47" i="46"/>
  <c r="R47" i="46" s="1"/>
  <c r="P48" i="46"/>
  <c r="R48" i="46" s="1"/>
  <c r="P49" i="46"/>
  <c r="R49" i="46" s="1"/>
  <c r="P50" i="46"/>
  <c r="T50" i="46" s="1"/>
  <c r="P51" i="46"/>
  <c r="R51" i="46" s="1"/>
  <c r="P52" i="46"/>
  <c r="R52" i="46" s="1"/>
  <c r="P53" i="46"/>
  <c r="R53" i="46" s="1"/>
  <c r="P54" i="46"/>
  <c r="T54" i="46" s="1"/>
  <c r="P55" i="46"/>
  <c r="R55" i="46" s="1"/>
  <c r="P56" i="46"/>
  <c r="R56" i="46" s="1"/>
  <c r="P57" i="46"/>
  <c r="R57" i="46" s="1"/>
  <c r="P58" i="46"/>
  <c r="T58" i="46" s="1"/>
  <c r="P59" i="46"/>
  <c r="R59" i="46" s="1"/>
  <c r="P9" i="46"/>
  <c r="T9" i="46" s="1"/>
  <c r="O27" i="48"/>
  <c r="U27" i="48" s="1"/>
  <c r="O28" i="48"/>
  <c r="S28" i="48" s="1"/>
  <c r="O29" i="48"/>
  <c r="S29" i="48" s="1"/>
  <c r="O30" i="48"/>
  <c r="S30" i="48" s="1"/>
  <c r="O31" i="48"/>
  <c r="U31" i="48" s="1"/>
  <c r="O32" i="48"/>
  <c r="U32" i="48" s="1"/>
  <c r="O33" i="48"/>
  <c r="U33" i="48" s="1"/>
  <c r="O34" i="48"/>
  <c r="U34" i="48" s="1"/>
  <c r="O35" i="48"/>
  <c r="U35" i="48" s="1"/>
  <c r="O36" i="48"/>
  <c r="S36" i="48" s="1"/>
  <c r="O37" i="48"/>
  <c r="S37" i="48" s="1"/>
  <c r="O38" i="48"/>
  <c r="S38" i="48" s="1"/>
  <c r="O39" i="48"/>
  <c r="U39" i="48" s="1"/>
  <c r="O40" i="48"/>
  <c r="U40" i="48" s="1"/>
  <c r="O10" i="48"/>
  <c r="S10" i="48" s="1"/>
  <c r="O11" i="48"/>
  <c r="S11" i="48" s="1"/>
  <c r="O12" i="48"/>
  <c r="S12" i="48" s="1"/>
  <c r="O13" i="48"/>
  <c r="S13" i="48" s="1"/>
  <c r="O14" i="48"/>
  <c r="S14" i="48" s="1"/>
  <c r="O15" i="48"/>
  <c r="S15" i="48" s="1"/>
  <c r="O16" i="48"/>
  <c r="U16" i="48" s="1"/>
  <c r="N117" i="60" s="1"/>
  <c r="O17" i="48"/>
  <c r="S17" i="48" s="1"/>
  <c r="O18" i="48"/>
  <c r="S18" i="48" s="1"/>
  <c r="O19" i="48"/>
  <c r="S19" i="48" s="1"/>
  <c r="O20" i="48"/>
  <c r="U20" i="48" s="1"/>
  <c r="O21" i="48"/>
  <c r="U21" i="48" s="1"/>
  <c r="O22" i="48"/>
  <c r="U22" i="48" s="1"/>
  <c r="O9" i="48"/>
  <c r="U9" i="48" l="1"/>
  <c r="O5" i="48"/>
  <c r="R50" i="46"/>
  <c r="R46" i="46"/>
  <c r="R42" i="46"/>
  <c r="R17" i="46"/>
  <c r="R13" i="46"/>
  <c r="R38" i="46"/>
  <c r="R33" i="46"/>
  <c r="R29" i="46"/>
  <c r="R58" i="46"/>
  <c r="R25" i="46"/>
  <c r="R54" i="46"/>
  <c r="R21" i="46"/>
  <c r="T57" i="46"/>
  <c r="T53" i="46"/>
  <c r="T49" i="46"/>
  <c r="T45" i="46"/>
  <c r="T41" i="46"/>
  <c r="T37" i="46"/>
  <c r="T32" i="46"/>
  <c r="T28" i="46"/>
  <c r="T24" i="46"/>
  <c r="T20" i="46"/>
  <c r="R162" i="87" s="1"/>
  <c r="T16" i="46"/>
  <c r="R117" i="87" s="1"/>
  <c r="T12" i="46"/>
  <c r="R9" i="46"/>
  <c r="T56" i="46"/>
  <c r="T52" i="46"/>
  <c r="T48" i="46"/>
  <c r="T44" i="46"/>
  <c r="T40" i="46"/>
  <c r="T36" i="46"/>
  <c r="T31" i="46"/>
  <c r="T27" i="46"/>
  <c r="T23" i="46"/>
  <c r="T19" i="46"/>
  <c r="R147" i="87" s="1"/>
  <c r="T15" i="46"/>
  <c r="R102" i="87" s="1"/>
  <c r="T11" i="46"/>
  <c r="T59" i="46"/>
  <c r="T55" i="46"/>
  <c r="T51" i="46"/>
  <c r="T47" i="46"/>
  <c r="T43" i="46"/>
  <c r="T39" i="46"/>
  <c r="T35" i="46"/>
  <c r="T30" i="46"/>
  <c r="T26" i="46"/>
  <c r="T22" i="46"/>
  <c r="T18" i="46"/>
  <c r="R132" i="87" s="1"/>
  <c r="T14" i="46"/>
  <c r="R87" i="87" s="1"/>
  <c r="T10" i="46"/>
  <c r="U38" i="48"/>
  <c r="S35" i="48"/>
  <c r="S27" i="48"/>
  <c r="U30" i="48"/>
  <c r="S34" i="48"/>
  <c r="U37" i="48"/>
  <c r="U29" i="48"/>
  <c r="S33" i="48"/>
  <c r="S22" i="48"/>
  <c r="U36" i="48"/>
  <c r="U28" i="48"/>
  <c r="S40" i="48"/>
  <c r="S32" i="48"/>
  <c r="S21" i="48"/>
  <c r="S39" i="48"/>
  <c r="S31" i="48"/>
  <c r="S20" i="48"/>
  <c r="S9" i="48"/>
  <c r="U18" i="48"/>
  <c r="U14" i="48"/>
  <c r="N87" i="60" s="1"/>
  <c r="U10" i="48"/>
  <c r="S16" i="48"/>
  <c r="U17" i="48"/>
  <c r="U15" i="48"/>
  <c r="U13" i="48"/>
  <c r="U12" i="48"/>
  <c r="U19" i="48"/>
  <c r="U11" i="48"/>
  <c r="B35" i="46"/>
  <c r="C35" i="46"/>
  <c r="D35" i="46" s="1"/>
  <c r="G35" i="46"/>
  <c r="K35" i="46"/>
  <c r="V35" i="46"/>
  <c r="Y35" i="46"/>
  <c r="M35" i="46"/>
  <c r="B36" i="46"/>
  <c r="C36" i="46"/>
  <c r="D36" i="46" s="1"/>
  <c r="G36" i="46"/>
  <c r="AH36" i="46" s="1"/>
  <c r="K36" i="46"/>
  <c r="V36" i="46"/>
  <c r="Y36" i="46"/>
  <c r="M36" i="46"/>
  <c r="B37" i="46"/>
  <c r="C37" i="46"/>
  <c r="D37" i="46" s="1"/>
  <c r="G37" i="46"/>
  <c r="K37" i="46"/>
  <c r="V37" i="46"/>
  <c r="Y37" i="46"/>
  <c r="M37" i="46"/>
  <c r="B38" i="46"/>
  <c r="C38" i="46"/>
  <c r="D38" i="46" s="1"/>
  <c r="G38" i="46"/>
  <c r="AH38" i="46" s="1"/>
  <c r="K38" i="46"/>
  <c r="V38" i="46"/>
  <c r="Y38" i="46"/>
  <c r="M38" i="46"/>
  <c r="N72" i="60" l="1"/>
  <c r="R72" i="87"/>
  <c r="E35" i="46"/>
  <c r="AM35" i="46" s="1"/>
  <c r="AH35" i="46"/>
  <c r="E37" i="46"/>
  <c r="AM37" i="46" s="1"/>
  <c r="AH37" i="46"/>
  <c r="AL37" i="46"/>
  <c r="AI37" i="46"/>
  <c r="AJ36" i="46"/>
  <c r="AL35" i="46"/>
  <c r="AD35" i="46"/>
  <c r="AJ35" i="46"/>
  <c r="AI35" i="46"/>
  <c r="AF35" i="46"/>
  <c r="AE35" i="46"/>
  <c r="AJ37" i="46"/>
  <c r="AL36" i="46"/>
  <c r="AI36" i="46"/>
  <c r="AF37" i="46"/>
  <c r="I37" i="46"/>
  <c r="AF36" i="46"/>
  <c r="AE37" i="46"/>
  <c r="AE36" i="46"/>
  <c r="AD37" i="46"/>
  <c r="AD36" i="46"/>
  <c r="E36" i="46"/>
  <c r="AM36" i="46" s="1"/>
  <c r="AA37" i="46"/>
  <c r="AB36" i="46"/>
  <c r="AA36" i="46"/>
  <c r="AA35" i="46"/>
  <c r="E38" i="46"/>
  <c r="AM38" i="46" s="1"/>
  <c r="AA38" i="46"/>
  <c r="I36" i="46"/>
  <c r="AB38" i="46"/>
  <c r="AL38" i="46"/>
  <c r="AJ38" i="46"/>
  <c r="AD38" i="46"/>
  <c r="AF38" i="46"/>
  <c r="AE38" i="46"/>
  <c r="I38" i="46"/>
  <c r="I35" i="46"/>
  <c r="AI38" i="46"/>
  <c r="AB37" i="46"/>
  <c r="AB35" i="46"/>
  <c r="B70" i="16" l="1"/>
  <c r="C70" i="16"/>
  <c r="E70" i="16"/>
  <c r="G70" i="16"/>
  <c r="I70" i="16"/>
  <c r="K70" i="16"/>
  <c r="Q70" i="16"/>
  <c r="X70" i="16"/>
  <c r="Z70" i="16"/>
  <c r="AC70" i="16"/>
  <c r="AD70" i="16"/>
  <c r="AE70" i="16"/>
  <c r="B71" i="16"/>
  <c r="C71" i="16"/>
  <c r="E71" i="16"/>
  <c r="F72" i="16" s="1"/>
  <c r="G71" i="16"/>
  <c r="H72" i="16" s="1"/>
  <c r="I71" i="16"/>
  <c r="J72" i="16" s="1"/>
  <c r="K71" i="16"/>
  <c r="Q71" i="16"/>
  <c r="R72" i="16" s="1"/>
  <c r="X71" i="16"/>
  <c r="Y72" i="16" s="1"/>
  <c r="Z71" i="16"/>
  <c r="AA72" i="16" s="1"/>
  <c r="AC71" i="16"/>
  <c r="AD71" i="16"/>
  <c r="AE71" i="16"/>
  <c r="B43" i="16"/>
  <c r="C43" i="16"/>
  <c r="E43" i="16"/>
  <c r="F44" i="16" s="1"/>
  <c r="G43" i="16"/>
  <c r="H44" i="16" s="1"/>
  <c r="I43" i="16"/>
  <c r="J44" i="16" s="1"/>
  <c r="K43" i="16"/>
  <c r="Q43" i="16"/>
  <c r="R44" i="16" s="1"/>
  <c r="X43" i="16"/>
  <c r="Y44" i="16" s="1"/>
  <c r="Z43" i="16"/>
  <c r="AA44" i="16" s="1"/>
  <c r="AC43" i="16"/>
  <c r="AD43" i="16"/>
  <c r="AE43" i="16"/>
  <c r="F71" i="16" l="1"/>
  <c r="AL71" i="16"/>
  <c r="AT9" i="35"/>
  <c r="AT10" i="35" s="1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AM70" i="16"/>
  <c r="Y71" i="16"/>
  <c r="H71" i="16"/>
  <c r="AM71" i="16"/>
  <c r="J71" i="16"/>
  <c r="AV8" i="2"/>
  <c r="AV9" i="2" s="1"/>
  <c r="AV10" i="2" s="1"/>
  <c r="AV11" i="2" s="1"/>
  <c r="AV12" i="2" s="1"/>
  <c r="AV13" i="2" s="1"/>
  <c r="AV14" i="2" s="1"/>
  <c r="AV15" i="2" s="1"/>
  <c r="AV16" i="2" s="1"/>
  <c r="AV17" i="2" s="1"/>
  <c r="AV18" i="2" s="1"/>
  <c r="AV19" i="2" s="1"/>
  <c r="AV20" i="2" s="1"/>
  <c r="AV21" i="2" s="1"/>
  <c r="AV22" i="2" s="1"/>
  <c r="AV23" i="2" s="1"/>
  <c r="AV24" i="2" s="1"/>
  <c r="AV25" i="2" s="1"/>
  <c r="AV26" i="2" s="1"/>
  <c r="AV27" i="2" s="1"/>
  <c r="AV28" i="2" s="1"/>
  <c r="AV29" i="2" s="1"/>
  <c r="AV30" i="2" s="1"/>
  <c r="AV31" i="2" s="1"/>
  <c r="AV32" i="2" s="1"/>
  <c r="AV33" i="2" s="1"/>
  <c r="AV34" i="2" s="1"/>
  <c r="AV35" i="2" s="1"/>
  <c r="AV36" i="2" s="1"/>
  <c r="AM43" i="16"/>
  <c r="R71" i="16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AL70" i="16"/>
  <c r="AA71" i="16"/>
  <c r="AL43" i="16"/>
  <c r="AQ10" i="35"/>
  <c r="AQ11" i="35"/>
  <c r="AQ12" i="35"/>
  <c r="AQ13" i="35"/>
  <c r="AQ14" i="35"/>
  <c r="AQ15" i="35"/>
  <c r="AQ16" i="35"/>
  <c r="AQ17" i="35"/>
  <c r="AQ18" i="35"/>
  <c r="AQ19" i="35"/>
  <c r="AQ20" i="35"/>
  <c r="AQ9" i="35"/>
  <c r="B135" i="60" l="1"/>
  <c r="B136" i="60"/>
  <c r="B137" i="60"/>
  <c r="B138" i="60"/>
  <c r="B139" i="60"/>
  <c r="B140" i="60"/>
  <c r="B141" i="60"/>
  <c r="B142" i="60"/>
  <c r="B143" i="60"/>
  <c r="B144" i="60"/>
  <c r="B145" i="60"/>
  <c r="B134" i="60"/>
  <c r="B149" i="60"/>
  <c r="B150" i="60"/>
  <c r="B151" i="60"/>
  <c r="B152" i="60"/>
  <c r="B153" i="60"/>
  <c r="B154" i="60"/>
  <c r="B155" i="60"/>
  <c r="B156" i="60"/>
  <c r="B157" i="60"/>
  <c r="B158" i="60"/>
  <c r="B159" i="60"/>
  <c r="B160" i="60"/>
  <c r="B165" i="60"/>
  <c r="B166" i="60"/>
  <c r="B167" i="60"/>
  <c r="B168" i="60"/>
  <c r="B169" i="60"/>
  <c r="B170" i="60"/>
  <c r="B171" i="60"/>
  <c r="B172" i="60"/>
  <c r="B173" i="60"/>
  <c r="B174" i="60"/>
  <c r="B175" i="60"/>
  <c r="B164" i="60"/>
  <c r="B120" i="60"/>
  <c r="B121" i="60"/>
  <c r="B122" i="60"/>
  <c r="B123" i="60"/>
  <c r="B124" i="60"/>
  <c r="B125" i="60"/>
  <c r="B126" i="60"/>
  <c r="B127" i="60"/>
  <c r="B128" i="60"/>
  <c r="B129" i="60"/>
  <c r="B130" i="60"/>
  <c r="B119" i="60"/>
  <c r="B105" i="60"/>
  <c r="B106" i="60"/>
  <c r="B107" i="60"/>
  <c r="B108" i="60"/>
  <c r="B109" i="60"/>
  <c r="B110" i="60"/>
  <c r="B111" i="60"/>
  <c r="B112" i="60"/>
  <c r="B113" i="60"/>
  <c r="B114" i="60"/>
  <c r="B115" i="60"/>
  <c r="B104" i="60"/>
  <c r="H5" i="60" l="1"/>
  <c r="A36" i="46" l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G39" i="46" l="1"/>
  <c r="K39" i="46"/>
  <c r="V39" i="46"/>
  <c r="Y39" i="46"/>
  <c r="M39" i="46"/>
  <c r="G40" i="46"/>
  <c r="K40" i="46"/>
  <c r="V40" i="46"/>
  <c r="Y40" i="46"/>
  <c r="M40" i="46"/>
  <c r="G41" i="46"/>
  <c r="K41" i="46"/>
  <c r="V41" i="46"/>
  <c r="Y41" i="46"/>
  <c r="M41" i="46"/>
  <c r="G42" i="46"/>
  <c r="K42" i="46"/>
  <c r="V42" i="46"/>
  <c r="Y42" i="46"/>
  <c r="M42" i="46"/>
  <c r="G43" i="46"/>
  <c r="AH43" i="46" s="1"/>
  <c r="K43" i="46"/>
  <c r="V43" i="46"/>
  <c r="T267" i="87" s="1"/>
  <c r="Y43" i="46"/>
  <c r="M43" i="46"/>
  <c r="G44" i="46"/>
  <c r="K44" i="46"/>
  <c r="V44" i="46"/>
  <c r="Y44" i="46"/>
  <c r="M44" i="46"/>
  <c r="G45" i="46"/>
  <c r="K45" i="46"/>
  <c r="V45" i="46"/>
  <c r="Y45" i="46"/>
  <c r="M45" i="46"/>
  <c r="L297" i="87" s="1"/>
  <c r="G46" i="46"/>
  <c r="K46" i="46"/>
  <c r="V46" i="46"/>
  <c r="Y46" i="46"/>
  <c r="M46" i="46"/>
  <c r="G47" i="46"/>
  <c r="K47" i="46"/>
  <c r="V47" i="46"/>
  <c r="Y47" i="46"/>
  <c r="M47" i="46"/>
  <c r="G48" i="46"/>
  <c r="K48" i="46"/>
  <c r="V48" i="46"/>
  <c r="Y48" i="46"/>
  <c r="M48" i="46"/>
  <c r="G49" i="46"/>
  <c r="AH49" i="46" s="1"/>
  <c r="K49" i="46"/>
  <c r="V49" i="46"/>
  <c r="Y49" i="46"/>
  <c r="M49" i="46"/>
  <c r="G50" i="46"/>
  <c r="K50" i="46"/>
  <c r="V50" i="46"/>
  <c r="Y50" i="46"/>
  <c r="M50" i="46"/>
  <c r="G51" i="46"/>
  <c r="AH51" i="46" s="1"/>
  <c r="K51" i="46"/>
  <c r="V51" i="46"/>
  <c r="Y51" i="46"/>
  <c r="M51" i="46"/>
  <c r="G52" i="46"/>
  <c r="K52" i="46"/>
  <c r="V52" i="46"/>
  <c r="Y52" i="46"/>
  <c r="M52" i="46"/>
  <c r="G53" i="46"/>
  <c r="K53" i="46"/>
  <c r="V53" i="46"/>
  <c r="Y53" i="46"/>
  <c r="M53" i="46"/>
  <c r="G54" i="46"/>
  <c r="K54" i="46"/>
  <c r="V54" i="46"/>
  <c r="Y54" i="46"/>
  <c r="M54" i="46"/>
  <c r="G55" i="46"/>
  <c r="K55" i="46"/>
  <c r="V55" i="46"/>
  <c r="Y55" i="46"/>
  <c r="M55" i="46"/>
  <c r="G56" i="46"/>
  <c r="K56" i="46"/>
  <c r="V56" i="46"/>
  <c r="Y56" i="46"/>
  <c r="M56" i="46"/>
  <c r="G57" i="46"/>
  <c r="K57" i="46"/>
  <c r="V57" i="46"/>
  <c r="Y57" i="46"/>
  <c r="M57" i="46"/>
  <c r="G58" i="46"/>
  <c r="K58" i="46"/>
  <c r="V58" i="46"/>
  <c r="Y58" i="46"/>
  <c r="M58" i="46"/>
  <c r="G59" i="46"/>
  <c r="AH59" i="46" s="1"/>
  <c r="K59" i="46"/>
  <c r="V59" i="46"/>
  <c r="Y59" i="46"/>
  <c r="M59" i="46"/>
  <c r="AJ42" i="46" l="1"/>
  <c r="AH42" i="46"/>
  <c r="AA56" i="46"/>
  <c r="AH56" i="46"/>
  <c r="AA48" i="46"/>
  <c r="AH48" i="46"/>
  <c r="AA40" i="46"/>
  <c r="AH40" i="46"/>
  <c r="I53" i="46"/>
  <c r="AH53" i="46"/>
  <c r="E58" i="46"/>
  <c r="AM58" i="46" s="1"/>
  <c r="AH58" i="46"/>
  <c r="I45" i="46"/>
  <c r="AH45" i="46"/>
  <c r="I54" i="46"/>
  <c r="AH54" i="46"/>
  <c r="I46" i="46"/>
  <c r="AH46" i="46"/>
  <c r="AA41" i="46"/>
  <c r="AH41" i="46"/>
  <c r="E50" i="46"/>
  <c r="AM50" i="46" s="1"/>
  <c r="AH50" i="46"/>
  <c r="AF57" i="46"/>
  <c r="AH57" i="46"/>
  <c r="AF52" i="46"/>
  <c r="AH52" i="46"/>
  <c r="I44" i="46"/>
  <c r="AH44" i="46"/>
  <c r="AF55" i="46"/>
  <c r="AH55" i="46"/>
  <c r="AJ47" i="46"/>
  <c r="AH47" i="46"/>
  <c r="AI39" i="46"/>
  <c r="AH39" i="46"/>
  <c r="AF50" i="46"/>
  <c r="AF54" i="46"/>
  <c r="AA50" i="46"/>
  <c r="AB54" i="46"/>
  <c r="AF51" i="46"/>
  <c r="AD45" i="46"/>
  <c r="AJ54" i="46"/>
  <c r="I50" i="46"/>
  <c r="AL54" i="46"/>
  <c r="E54" i="46"/>
  <c r="AM54" i="46" s="1"/>
  <c r="AE50" i="46"/>
  <c r="AD54" i="46"/>
  <c r="AD53" i="46"/>
  <c r="AI48" i="46"/>
  <c r="AI41" i="46"/>
  <c r="AJ56" i="46"/>
  <c r="AF41" i="46"/>
  <c r="I58" i="46"/>
  <c r="AI56" i="46"/>
  <c r="AF42" i="46"/>
  <c r="AE41" i="46"/>
  <c r="AF43" i="46"/>
  <c r="AF47" i="46"/>
  <c r="AJ46" i="46"/>
  <c r="I41" i="46"/>
  <c r="AE39" i="46"/>
  <c r="AD50" i="46"/>
  <c r="AF49" i="46"/>
  <c r="AD47" i="46"/>
  <c r="AI46" i="46"/>
  <c r="AD39" i="46"/>
  <c r="AD49" i="46"/>
  <c r="AB47" i="46"/>
  <c r="AE57" i="46"/>
  <c r="AA54" i="46"/>
  <c r="AJ50" i="46"/>
  <c r="AE43" i="46"/>
  <c r="AF58" i="46"/>
  <c r="AI50" i="46"/>
  <c r="AL50" i="46"/>
  <c r="AL47" i="46"/>
  <c r="E45" i="46"/>
  <c r="AM45" i="46" s="1"/>
  <c r="AD43" i="46"/>
  <c r="AI47" i="46"/>
  <c r="I39" i="46"/>
  <c r="I55" i="46"/>
  <c r="AF39" i="46"/>
  <c r="AE55" i="46"/>
  <c r="AD51" i="46"/>
  <c r="AE59" i="46"/>
  <c r="AD56" i="46"/>
  <c r="AD55" i="46"/>
  <c r="AA47" i="46"/>
  <c r="AF46" i="46"/>
  <c r="AB45" i="46"/>
  <c r="AD41" i="46"/>
  <c r="E41" i="46"/>
  <c r="AM41" i="46" s="1"/>
  <c r="AB39" i="46"/>
  <c r="E39" i="46"/>
  <c r="AM39" i="46" s="1"/>
  <c r="AF59" i="46"/>
  <c r="AD59" i="46"/>
  <c r="I49" i="46"/>
  <c r="I42" i="46"/>
  <c r="AB41" i="46"/>
  <c r="AJ40" i="46"/>
  <c r="AL39" i="46"/>
  <c r="AA39" i="46"/>
  <c r="AI40" i="46"/>
  <c r="AJ39" i="46"/>
  <c r="I57" i="46"/>
  <c r="AE49" i="46"/>
  <c r="AJ48" i="46"/>
  <c r="AJ41" i="46"/>
  <c r="AE58" i="46"/>
  <c r="AE42" i="46"/>
  <c r="AB57" i="46"/>
  <c r="AD42" i="46"/>
  <c r="I59" i="46"/>
  <c r="AA58" i="46"/>
  <c r="AL57" i="46"/>
  <c r="AA57" i="46"/>
  <c r="AB55" i="46"/>
  <c r="E55" i="46"/>
  <c r="AM55" i="46" s="1"/>
  <c r="AB49" i="46"/>
  <c r="E49" i="46"/>
  <c r="AM49" i="46" s="1"/>
  <c r="AE47" i="46"/>
  <c r="I47" i="46"/>
  <c r="AD46" i="46"/>
  <c r="E46" i="46"/>
  <c r="AM46" i="46" s="1"/>
  <c r="AJ43" i="46"/>
  <c r="I43" i="46"/>
  <c r="AA42" i="46"/>
  <c r="E57" i="46"/>
  <c r="AM57" i="46" s="1"/>
  <c r="AJ57" i="46"/>
  <c r="AA55" i="46"/>
  <c r="I52" i="46"/>
  <c r="AA49" i="46"/>
  <c r="AB46" i="46"/>
  <c r="AD57" i="46"/>
  <c r="AD58" i="46"/>
  <c r="AJ58" i="46"/>
  <c r="AI57" i="46"/>
  <c r="AL55" i="46"/>
  <c r="I51" i="46"/>
  <c r="AJ49" i="46"/>
  <c r="AL49" i="46"/>
  <c r="E47" i="46"/>
  <c r="AM47" i="46" s="1"/>
  <c r="AA46" i="46"/>
  <c r="AD44" i="46"/>
  <c r="AL42" i="46"/>
  <c r="AI58" i="46"/>
  <c r="AL58" i="46"/>
  <c r="AJ55" i="46"/>
  <c r="AI49" i="46"/>
  <c r="AI42" i="46"/>
  <c r="AI55" i="46"/>
  <c r="AE52" i="46"/>
  <c r="AE51" i="46"/>
  <c r="AD48" i="46"/>
  <c r="AL46" i="46"/>
  <c r="AD52" i="46"/>
  <c r="AL53" i="46"/>
  <c r="AA53" i="46"/>
  <c r="AB52" i="46"/>
  <c r="E52" i="46"/>
  <c r="AM52" i="46" s="1"/>
  <c r="AL45" i="46"/>
  <c r="AA45" i="46"/>
  <c r="AB44" i="46"/>
  <c r="E44" i="46"/>
  <c r="AM44" i="46" s="1"/>
  <c r="AB59" i="46"/>
  <c r="E59" i="46"/>
  <c r="AM59" i="46" s="1"/>
  <c r="AF56" i="46"/>
  <c r="AI54" i="46"/>
  <c r="AJ53" i="46"/>
  <c r="AL52" i="46"/>
  <c r="AA52" i="46"/>
  <c r="AB51" i="46"/>
  <c r="E51" i="46"/>
  <c r="AM51" i="46" s="1"/>
  <c r="AF48" i="46"/>
  <c r="AJ45" i="46"/>
  <c r="AL44" i="46"/>
  <c r="AA44" i="46"/>
  <c r="AB43" i="46"/>
  <c r="E43" i="46"/>
  <c r="AM43" i="46" s="1"/>
  <c r="AF40" i="46"/>
  <c r="AL59" i="46"/>
  <c r="AA59" i="46"/>
  <c r="AB58" i="46"/>
  <c r="AE56" i="46"/>
  <c r="I56" i="46"/>
  <c r="AI53" i="46"/>
  <c r="AJ52" i="46"/>
  <c r="AL51" i="46"/>
  <c r="AA51" i="46"/>
  <c r="AB50" i="46"/>
  <c r="AE48" i="46"/>
  <c r="I48" i="46"/>
  <c r="AI45" i="46"/>
  <c r="AJ44" i="46"/>
  <c r="AL43" i="46"/>
  <c r="AA43" i="46"/>
  <c r="AB42" i="46"/>
  <c r="E42" i="46"/>
  <c r="AM42" i="46" s="1"/>
  <c r="AE40" i="46"/>
  <c r="I40" i="46"/>
  <c r="E53" i="46"/>
  <c r="AM53" i="46" s="1"/>
  <c r="AJ59" i="46"/>
  <c r="AI52" i="46"/>
  <c r="AJ51" i="46"/>
  <c r="AD40" i="46"/>
  <c r="AI59" i="46"/>
  <c r="AB56" i="46"/>
  <c r="E56" i="46"/>
  <c r="AM56" i="46" s="1"/>
  <c r="AE54" i="46"/>
  <c r="AF53" i="46"/>
  <c r="AI51" i="46"/>
  <c r="AB48" i="46"/>
  <c r="E48" i="46"/>
  <c r="AM48" i="46" s="1"/>
  <c r="AE46" i="46"/>
  <c r="AF45" i="46"/>
  <c r="AI43" i="46"/>
  <c r="AL41" i="46"/>
  <c r="AB40" i="46"/>
  <c r="E40" i="46"/>
  <c r="AM40" i="46" s="1"/>
  <c r="AB53" i="46"/>
  <c r="AI44" i="46"/>
  <c r="AL56" i="46"/>
  <c r="AE53" i="46"/>
  <c r="AL48" i="46"/>
  <c r="AE45" i="46"/>
  <c r="AF44" i="46"/>
  <c r="AL40" i="46"/>
  <c r="AE44" i="46"/>
  <c r="F9" i="47" l="1"/>
  <c r="C9" i="47"/>
  <c r="D9" i="47" s="1"/>
  <c r="B9" i="47"/>
  <c r="B68" i="16"/>
  <c r="C68" i="16"/>
  <c r="E68" i="16"/>
  <c r="G68" i="16"/>
  <c r="I68" i="16"/>
  <c r="K68" i="16"/>
  <c r="Q68" i="16"/>
  <c r="X68" i="16"/>
  <c r="Z68" i="16"/>
  <c r="AC68" i="16"/>
  <c r="AD68" i="16"/>
  <c r="AE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X69" i="16"/>
  <c r="Y70" i="16" s="1"/>
  <c r="Z69" i="16"/>
  <c r="AA70" i="16" s="1"/>
  <c r="AC69" i="16"/>
  <c r="AD69" i="16"/>
  <c r="AE69" i="16"/>
  <c r="B42" i="16"/>
  <c r="C42" i="16"/>
  <c r="E42" i="16"/>
  <c r="F43" i="16" s="1"/>
  <c r="G42" i="16"/>
  <c r="H43" i="16" s="1"/>
  <c r="I42" i="16"/>
  <c r="J43" i="16" s="1"/>
  <c r="K42" i="16"/>
  <c r="Q42" i="16"/>
  <c r="R43" i="16" s="1"/>
  <c r="X42" i="16"/>
  <c r="Y43" i="16" s="1"/>
  <c r="Z42" i="16"/>
  <c r="AA43" i="16" s="1"/>
  <c r="AC42" i="16"/>
  <c r="AD42" i="16"/>
  <c r="AE42" i="16"/>
  <c r="B21" i="6"/>
  <c r="C21" i="6"/>
  <c r="D21" i="6" s="1"/>
  <c r="E21" i="6"/>
  <c r="G21" i="6"/>
  <c r="I21" i="6"/>
  <c r="K21" i="6"/>
  <c r="S21" i="6"/>
  <c r="U21" i="6"/>
  <c r="W21" i="6"/>
  <c r="Y21" i="6"/>
  <c r="Z21" i="6"/>
  <c r="AA21" i="6"/>
  <c r="AD21" i="6"/>
  <c r="B22" i="6"/>
  <c r="C22" i="6"/>
  <c r="D22" i="6" s="1"/>
  <c r="E22" i="6"/>
  <c r="G22" i="6"/>
  <c r="I22" i="6"/>
  <c r="K22" i="6"/>
  <c r="S22" i="6"/>
  <c r="U22" i="6"/>
  <c r="W22" i="6"/>
  <c r="Y22" i="6"/>
  <c r="Z22" i="6"/>
  <c r="AA22" i="6"/>
  <c r="AD22" i="6"/>
  <c r="B23" i="6"/>
  <c r="C23" i="6"/>
  <c r="D23" i="6" s="1"/>
  <c r="E23" i="6"/>
  <c r="G23" i="6"/>
  <c r="I23" i="6"/>
  <c r="K23" i="6"/>
  <c r="S23" i="6"/>
  <c r="U23" i="6"/>
  <c r="W23" i="6"/>
  <c r="Y23" i="6"/>
  <c r="Z23" i="6"/>
  <c r="AA23" i="6"/>
  <c r="AD23" i="6"/>
  <c r="AD20" i="6"/>
  <c r="AA20" i="6"/>
  <c r="Z20" i="6"/>
  <c r="Y20" i="6"/>
  <c r="W20" i="6"/>
  <c r="U20" i="6"/>
  <c r="S20" i="6"/>
  <c r="K20" i="6"/>
  <c r="I20" i="6"/>
  <c r="G20" i="6"/>
  <c r="E20" i="6"/>
  <c r="C20" i="6"/>
  <c r="B20" i="6"/>
  <c r="B16" i="6"/>
  <c r="C16" i="6"/>
  <c r="D16" i="6" s="1"/>
  <c r="E16" i="6"/>
  <c r="G16" i="6"/>
  <c r="I16" i="6"/>
  <c r="K16" i="6"/>
  <c r="N16" i="6"/>
  <c r="S16" i="6"/>
  <c r="U16" i="6"/>
  <c r="W16" i="6"/>
  <c r="Y16" i="6"/>
  <c r="Z16" i="6"/>
  <c r="AA16" i="6"/>
  <c r="AD16" i="6"/>
  <c r="B17" i="6"/>
  <c r="C17" i="6"/>
  <c r="D17" i="6" s="1"/>
  <c r="E17" i="6"/>
  <c r="G17" i="6"/>
  <c r="I17" i="6"/>
  <c r="K17" i="6"/>
  <c r="N17" i="6"/>
  <c r="S17" i="6"/>
  <c r="U17" i="6"/>
  <c r="W17" i="6"/>
  <c r="Y17" i="6"/>
  <c r="Z17" i="6"/>
  <c r="AA17" i="6"/>
  <c r="AD17" i="6"/>
  <c r="B18" i="6"/>
  <c r="C18" i="6"/>
  <c r="D18" i="6" s="1"/>
  <c r="E18" i="6"/>
  <c r="G18" i="6"/>
  <c r="I18" i="6"/>
  <c r="K18" i="6"/>
  <c r="N18" i="6"/>
  <c r="S18" i="6"/>
  <c r="U18" i="6"/>
  <c r="W18" i="6"/>
  <c r="Y18" i="6"/>
  <c r="Z18" i="6"/>
  <c r="AA18" i="6"/>
  <c r="AD18" i="6"/>
  <c r="AD15" i="6"/>
  <c r="AA15" i="6"/>
  <c r="Z15" i="6"/>
  <c r="Y15" i="6"/>
  <c r="W15" i="6"/>
  <c r="U15" i="6"/>
  <c r="S15" i="6"/>
  <c r="N15" i="6"/>
  <c r="K15" i="6"/>
  <c r="I15" i="6"/>
  <c r="G15" i="6"/>
  <c r="E15" i="6"/>
  <c r="C15" i="6"/>
  <c r="B15" i="6"/>
  <c r="B11" i="6"/>
  <c r="C11" i="6"/>
  <c r="D11" i="6" s="1"/>
  <c r="E11" i="6"/>
  <c r="F11" i="6" s="1"/>
  <c r="G11" i="6"/>
  <c r="I11" i="6"/>
  <c r="J11" i="6" s="1"/>
  <c r="K11" i="6"/>
  <c r="N11" i="6"/>
  <c r="S11" i="6"/>
  <c r="U11" i="6"/>
  <c r="V11" i="6" s="1"/>
  <c r="W11" i="6"/>
  <c r="Y11" i="6"/>
  <c r="Z11" i="6"/>
  <c r="AA11" i="6"/>
  <c r="AD11" i="6"/>
  <c r="B12" i="6"/>
  <c r="C12" i="6"/>
  <c r="D12" i="6" s="1"/>
  <c r="E12" i="6"/>
  <c r="G12" i="6"/>
  <c r="I12" i="6"/>
  <c r="J12" i="6" s="1"/>
  <c r="K12" i="6"/>
  <c r="N12" i="6"/>
  <c r="S12" i="6"/>
  <c r="U12" i="6"/>
  <c r="V12" i="6" s="1"/>
  <c r="W12" i="6"/>
  <c r="Y12" i="6"/>
  <c r="Z12" i="6"/>
  <c r="AA12" i="6"/>
  <c r="AD12" i="6"/>
  <c r="B13" i="6"/>
  <c r="C13" i="6"/>
  <c r="D13" i="6" s="1"/>
  <c r="E13" i="6"/>
  <c r="G13" i="6"/>
  <c r="I13" i="6"/>
  <c r="K13" i="6"/>
  <c r="N13" i="6"/>
  <c r="O13" i="6" s="1"/>
  <c r="S13" i="6"/>
  <c r="U13" i="6"/>
  <c r="W13" i="6"/>
  <c r="Y13" i="6"/>
  <c r="Z13" i="6"/>
  <c r="AA13" i="6"/>
  <c r="AD13" i="6"/>
  <c r="AD10" i="6"/>
  <c r="AA10" i="6"/>
  <c r="Z10" i="6"/>
  <c r="Y10" i="6"/>
  <c r="W10" i="6"/>
  <c r="U10" i="6"/>
  <c r="S10" i="6"/>
  <c r="N10" i="6"/>
  <c r="K10" i="6"/>
  <c r="I10" i="6"/>
  <c r="G10" i="6"/>
  <c r="E10" i="6"/>
  <c r="C10" i="6"/>
  <c r="B10" i="6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O83" i="65"/>
  <c r="O182" i="65"/>
  <c r="AX8" i="2"/>
  <c r="AX9" i="2" s="1"/>
  <c r="AX10" i="2" s="1"/>
  <c r="AX11" i="2" s="1"/>
  <c r="AX12" i="2" s="1"/>
  <c r="AX13" i="2" s="1"/>
  <c r="AX14" i="2" s="1"/>
  <c r="AX15" i="2" s="1"/>
  <c r="AX16" i="2" s="1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J17" i="6" l="1"/>
  <c r="F18" i="6"/>
  <c r="X17" i="6"/>
  <c r="J16" i="6"/>
  <c r="H13" i="6"/>
  <c r="H16" i="6"/>
  <c r="O18" i="6"/>
  <c r="H18" i="6"/>
  <c r="F13" i="6"/>
  <c r="H11" i="6"/>
  <c r="V18" i="6"/>
  <c r="X9" i="47"/>
  <c r="G9" i="47"/>
  <c r="K9" i="47" s="1"/>
  <c r="I9" i="47"/>
  <c r="AC9" i="47"/>
  <c r="Y4" i="47"/>
  <c r="F16" i="6"/>
  <c r="T11" i="6"/>
  <c r="AW8" i="2"/>
  <c r="AW9" i="2" s="1"/>
  <c r="AW10" i="2" s="1"/>
  <c r="AW11" i="2" s="1"/>
  <c r="AW12" i="2" s="1"/>
  <c r="AW13" i="2" s="1"/>
  <c r="AW14" i="2" s="1"/>
  <c r="AW15" i="2" s="1"/>
  <c r="AW16" i="2" s="1"/>
  <c r="AW17" i="2" s="1"/>
  <c r="AW18" i="2" s="1"/>
  <c r="AW19" i="2" s="1"/>
  <c r="AW20" i="2" s="1"/>
  <c r="AW21" i="2" s="1"/>
  <c r="AW22" i="2" s="1"/>
  <c r="AW23" i="2" s="1"/>
  <c r="AW24" i="2" s="1"/>
  <c r="AW25" i="2" s="1"/>
  <c r="AW26" i="2" s="1"/>
  <c r="AW27" i="2" s="1"/>
  <c r="AW28" i="2" s="1"/>
  <c r="AW29" i="2" s="1"/>
  <c r="AW30" i="2" s="1"/>
  <c r="AW31" i="2" s="1"/>
  <c r="AW32" i="2" s="1"/>
  <c r="AW33" i="2" s="1"/>
  <c r="AW34" i="2" s="1"/>
  <c r="AW35" i="2" s="1"/>
  <c r="AW36" i="2" s="1"/>
  <c r="BC10" i="1"/>
  <c r="BC11" i="1" s="1"/>
  <c r="BC12" i="1" s="1"/>
  <c r="BC13" i="1" s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BC60" i="1" s="1"/>
  <c r="BC61" i="1" s="1"/>
  <c r="X86" i="63"/>
  <c r="BB10" i="1"/>
  <c r="BB11" i="1" s="1"/>
  <c r="BB12" i="1" s="1"/>
  <c r="BB13" i="1" s="1"/>
  <c r="BB14" i="1" s="1"/>
  <c r="BB15" i="1" s="1"/>
  <c r="BB16" i="1" s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BB57" i="1" s="1"/>
  <c r="BB58" i="1" s="1"/>
  <c r="BB59" i="1" s="1"/>
  <c r="BB60" i="1" s="1"/>
  <c r="BB61" i="1" s="1"/>
  <c r="O51" i="65"/>
  <c r="Y56" i="63"/>
  <c r="BA10" i="1"/>
  <c r="BA11" i="1" s="1"/>
  <c r="BA12" i="1" s="1"/>
  <c r="BA13" i="1" s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AF21" i="6"/>
  <c r="AM68" i="16"/>
  <c r="AE12" i="6"/>
  <c r="AE22" i="6"/>
  <c r="AE17" i="6"/>
  <c r="X13" i="6"/>
  <c r="V16" i="6"/>
  <c r="AE11" i="6"/>
  <c r="AE23" i="6"/>
  <c r="X18" i="6"/>
  <c r="T16" i="6"/>
  <c r="AF13" i="6"/>
  <c r="AE13" i="6"/>
  <c r="X12" i="6"/>
  <c r="F17" i="6"/>
  <c r="AL69" i="16"/>
  <c r="X16" i="6"/>
  <c r="AM42" i="16"/>
  <c r="V17" i="6"/>
  <c r="AF18" i="6"/>
  <c r="J13" i="6"/>
  <c r="AE21" i="6"/>
  <c r="V13" i="6"/>
  <c r="X11" i="6"/>
  <c r="AE18" i="6"/>
  <c r="AF16" i="6"/>
  <c r="T18" i="6"/>
  <c r="T13" i="6"/>
  <c r="AF11" i="6"/>
  <c r="R69" i="16"/>
  <c r="S9" i="47"/>
  <c r="AE16" i="6"/>
  <c r="W9" i="47"/>
  <c r="AF23" i="6"/>
  <c r="Z9" i="47"/>
  <c r="AF12" i="6"/>
  <c r="J18" i="6"/>
  <c r="H69" i="16"/>
  <c r="V9" i="47"/>
  <c r="M9" i="47"/>
  <c r="N9" i="47" s="1"/>
  <c r="R9" i="47"/>
  <c r="Y9" i="47"/>
  <c r="AA9" i="47"/>
  <c r="E9" i="47"/>
  <c r="T9" i="47"/>
  <c r="AB9" i="47"/>
  <c r="U9" i="47"/>
  <c r="AL42" i="16"/>
  <c r="AL68" i="16"/>
  <c r="AM69" i="16"/>
  <c r="J69" i="16"/>
  <c r="Y69" i="16"/>
  <c r="F69" i="16"/>
  <c r="AA69" i="16"/>
  <c r="T17" i="6"/>
  <c r="AF22" i="6"/>
  <c r="H17" i="6"/>
  <c r="O17" i="6"/>
  <c r="AF17" i="6"/>
  <c r="O16" i="6"/>
  <c r="H12" i="6"/>
  <c r="T12" i="6"/>
  <c r="O11" i="6"/>
  <c r="O12" i="6"/>
  <c r="F12" i="6"/>
  <c r="B60" i="1"/>
  <c r="C60" i="1"/>
  <c r="F60" i="1"/>
  <c r="B61" i="1"/>
  <c r="C61" i="1"/>
  <c r="F61" i="1"/>
  <c r="H60" i="1" l="1"/>
  <c r="J60" i="1"/>
  <c r="H61" i="1"/>
  <c r="J61" i="1"/>
  <c r="P9" i="47"/>
  <c r="O9" i="47"/>
  <c r="AJ61" i="1"/>
  <c r="AI61" i="1"/>
  <c r="D60" i="1"/>
  <c r="AJ60" i="1"/>
  <c r="AI60" i="1"/>
  <c r="AD60" i="1"/>
  <c r="L60" i="1"/>
  <c r="W60" i="1"/>
  <c r="AK61" i="1"/>
  <c r="I61" i="1"/>
  <c r="M61" i="1"/>
  <c r="L61" i="1"/>
  <c r="G61" i="1"/>
  <c r="AK60" i="1"/>
  <c r="AB60" i="1"/>
  <c r="Z61" i="1"/>
  <c r="AG61" i="1"/>
  <c r="AA61" i="1"/>
  <c r="AD61" i="1"/>
  <c r="W61" i="1"/>
  <c r="AF60" i="1"/>
  <c r="Z60" i="1"/>
  <c r="AF61" i="1"/>
  <c r="E61" i="1"/>
  <c r="AE61" i="1"/>
  <c r="X61" i="1"/>
  <c r="D61" i="1"/>
  <c r="AL61" i="1"/>
  <c r="AC61" i="1"/>
  <c r="AB61" i="1"/>
  <c r="AL60" i="1" l="1"/>
  <c r="B422" i="61"/>
  <c r="D422" i="61"/>
  <c r="F422" i="61"/>
  <c r="G422" i="61" s="1"/>
  <c r="H422" i="61"/>
  <c r="I422" i="61"/>
  <c r="AA422" i="61"/>
  <c r="B423" i="61"/>
  <c r="D423" i="61"/>
  <c r="F423" i="61"/>
  <c r="G423" i="61" s="1"/>
  <c r="H423" i="61"/>
  <c r="I423" i="61"/>
  <c r="AA423" i="61"/>
  <c r="B424" i="61"/>
  <c r="D424" i="61"/>
  <c r="F424" i="61"/>
  <c r="G424" i="61" s="1"/>
  <c r="H424" i="61"/>
  <c r="I424" i="61"/>
  <c r="AA424" i="61"/>
  <c r="B425" i="61"/>
  <c r="D425" i="61"/>
  <c r="F425" i="61"/>
  <c r="G425" i="61" s="1"/>
  <c r="H425" i="61"/>
  <c r="I425" i="61"/>
  <c r="AA425" i="61"/>
  <c r="B426" i="61"/>
  <c r="D426" i="61"/>
  <c r="F426" i="61"/>
  <c r="G426" i="61" s="1"/>
  <c r="H426" i="61"/>
  <c r="I426" i="61"/>
  <c r="AA426" i="61"/>
  <c r="B427" i="61"/>
  <c r="D427" i="61"/>
  <c r="F427" i="61"/>
  <c r="G427" i="61" s="1"/>
  <c r="H427" i="61"/>
  <c r="I427" i="61"/>
  <c r="AA427" i="61"/>
  <c r="B428" i="61"/>
  <c r="D428" i="61"/>
  <c r="F428" i="61"/>
  <c r="G428" i="61" s="1"/>
  <c r="H428" i="61"/>
  <c r="I428" i="61"/>
  <c r="AA428" i="61"/>
  <c r="B429" i="61"/>
  <c r="D429" i="61"/>
  <c r="F429" i="61"/>
  <c r="G429" i="61" s="1"/>
  <c r="H429" i="61"/>
  <c r="I429" i="61"/>
  <c r="AA429" i="61"/>
  <c r="B430" i="61"/>
  <c r="D430" i="61"/>
  <c r="F430" i="61"/>
  <c r="G430" i="61" s="1"/>
  <c r="H430" i="61"/>
  <c r="I430" i="61"/>
  <c r="AA430" i="61"/>
  <c r="B431" i="61"/>
  <c r="D431" i="61"/>
  <c r="F431" i="61"/>
  <c r="G431" i="61" s="1"/>
  <c r="H431" i="61"/>
  <c r="I431" i="61"/>
  <c r="AA431" i="61"/>
  <c r="B432" i="61"/>
  <c r="D432" i="61"/>
  <c r="F432" i="61"/>
  <c r="G432" i="61" s="1"/>
  <c r="H432" i="61"/>
  <c r="I432" i="61"/>
  <c r="AA432" i="61"/>
  <c r="B433" i="61"/>
  <c r="D433" i="61"/>
  <c r="F433" i="61"/>
  <c r="G433" i="61" s="1"/>
  <c r="H433" i="61"/>
  <c r="I433" i="61"/>
  <c r="AA433" i="61"/>
  <c r="B434" i="61"/>
  <c r="D434" i="61"/>
  <c r="F434" i="61"/>
  <c r="G434" i="61" s="1"/>
  <c r="H434" i="61"/>
  <c r="I434" i="61"/>
  <c r="AA434" i="61"/>
  <c r="B435" i="61"/>
  <c r="D435" i="61"/>
  <c r="F435" i="61"/>
  <c r="G435" i="61" s="1"/>
  <c r="H435" i="61"/>
  <c r="I435" i="61"/>
  <c r="AA435" i="61"/>
  <c r="B436" i="61"/>
  <c r="D436" i="61"/>
  <c r="F436" i="61"/>
  <c r="G436" i="61" s="1"/>
  <c r="H436" i="61"/>
  <c r="I436" i="61"/>
  <c r="AA436" i="61"/>
  <c r="B437" i="61"/>
  <c r="D437" i="61"/>
  <c r="F437" i="61"/>
  <c r="G437" i="61" s="1"/>
  <c r="H437" i="61"/>
  <c r="I437" i="61"/>
  <c r="AA437" i="61"/>
  <c r="B438" i="61"/>
  <c r="D438" i="61"/>
  <c r="F438" i="61"/>
  <c r="G438" i="61" s="1"/>
  <c r="H438" i="61"/>
  <c r="I438" i="61"/>
  <c r="AA438" i="61"/>
  <c r="B439" i="61"/>
  <c r="D439" i="61"/>
  <c r="F439" i="61"/>
  <c r="G439" i="61" s="1"/>
  <c r="H439" i="61"/>
  <c r="I439" i="61"/>
  <c r="AA439" i="61"/>
  <c r="B440" i="61"/>
  <c r="D440" i="61"/>
  <c r="F440" i="61"/>
  <c r="G440" i="61" s="1"/>
  <c r="H440" i="61"/>
  <c r="I440" i="61"/>
  <c r="AA440" i="61"/>
  <c r="B441" i="61"/>
  <c r="D441" i="61"/>
  <c r="F441" i="61"/>
  <c r="G441" i="61" s="1"/>
  <c r="H441" i="61"/>
  <c r="I441" i="61"/>
  <c r="AA441" i="61"/>
  <c r="B442" i="61"/>
  <c r="D442" i="61"/>
  <c r="F442" i="61"/>
  <c r="G442" i="61" s="1"/>
  <c r="H442" i="61"/>
  <c r="I442" i="61"/>
  <c r="AA442" i="61"/>
  <c r="B443" i="61"/>
  <c r="D443" i="61"/>
  <c r="F443" i="61"/>
  <c r="G443" i="61" s="1"/>
  <c r="H443" i="61"/>
  <c r="I443" i="61"/>
  <c r="AA443" i="61"/>
  <c r="B444" i="61"/>
  <c r="D444" i="61"/>
  <c r="F444" i="61"/>
  <c r="G444" i="61" s="1"/>
  <c r="H444" i="61"/>
  <c r="I444" i="61"/>
  <c r="AA444" i="61"/>
  <c r="B268" i="61"/>
  <c r="D268" i="61"/>
  <c r="F268" i="61"/>
  <c r="G268" i="61" s="1"/>
  <c r="H268" i="61"/>
  <c r="I268" i="61"/>
  <c r="AA268" i="61"/>
  <c r="B269" i="61"/>
  <c r="D269" i="61"/>
  <c r="F269" i="61"/>
  <c r="G269" i="61" s="1"/>
  <c r="H269" i="61"/>
  <c r="I269" i="61"/>
  <c r="AA269" i="61"/>
  <c r="B270" i="61"/>
  <c r="D270" i="61"/>
  <c r="F270" i="61"/>
  <c r="G270" i="61" s="1"/>
  <c r="H270" i="61"/>
  <c r="I270" i="61"/>
  <c r="AA270" i="61"/>
  <c r="B271" i="61"/>
  <c r="D271" i="61"/>
  <c r="F271" i="61"/>
  <c r="G271" i="61" s="1"/>
  <c r="H271" i="61"/>
  <c r="I271" i="61"/>
  <c r="AA271" i="61"/>
  <c r="B272" i="61"/>
  <c r="D272" i="61"/>
  <c r="F272" i="61"/>
  <c r="G272" i="61" s="1"/>
  <c r="H272" i="61"/>
  <c r="I272" i="61"/>
  <c r="AA272" i="61"/>
  <c r="B273" i="61"/>
  <c r="D273" i="61"/>
  <c r="F273" i="61"/>
  <c r="G273" i="61" s="1"/>
  <c r="H273" i="61"/>
  <c r="I273" i="61"/>
  <c r="AA273" i="61"/>
  <c r="B274" i="61"/>
  <c r="D274" i="61"/>
  <c r="F274" i="61"/>
  <c r="G274" i="61" s="1"/>
  <c r="H274" i="61"/>
  <c r="I274" i="61"/>
  <c r="AA274" i="61"/>
  <c r="B275" i="61"/>
  <c r="D275" i="61"/>
  <c r="F275" i="61"/>
  <c r="G275" i="61" s="1"/>
  <c r="H275" i="61"/>
  <c r="I275" i="61"/>
  <c r="AA275" i="61"/>
  <c r="B276" i="61"/>
  <c r="D276" i="61"/>
  <c r="F276" i="61"/>
  <c r="G276" i="61" s="1"/>
  <c r="H276" i="61"/>
  <c r="I276" i="61"/>
  <c r="AA276" i="61"/>
  <c r="B277" i="61"/>
  <c r="D277" i="61"/>
  <c r="F277" i="61"/>
  <c r="G277" i="61" s="1"/>
  <c r="H277" i="61"/>
  <c r="I277" i="61"/>
  <c r="AA277" i="61"/>
  <c r="B278" i="61"/>
  <c r="D278" i="61"/>
  <c r="F278" i="61"/>
  <c r="G278" i="61" s="1"/>
  <c r="H278" i="61"/>
  <c r="I278" i="61"/>
  <c r="AA278" i="61"/>
  <c r="B279" i="61"/>
  <c r="D279" i="61"/>
  <c r="F279" i="61"/>
  <c r="G279" i="61" s="1"/>
  <c r="H279" i="61"/>
  <c r="I279" i="61"/>
  <c r="AA279" i="61"/>
  <c r="B283" i="61"/>
  <c r="D283" i="61"/>
  <c r="F283" i="61"/>
  <c r="G283" i="61" s="1"/>
  <c r="H283" i="61"/>
  <c r="I283" i="61"/>
  <c r="AA283" i="61"/>
  <c r="B284" i="61"/>
  <c r="D284" i="61"/>
  <c r="F284" i="61"/>
  <c r="G284" i="61" s="1"/>
  <c r="H284" i="61"/>
  <c r="I284" i="61"/>
  <c r="AA284" i="61"/>
  <c r="B285" i="61"/>
  <c r="D285" i="61"/>
  <c r="F285" i="61"/>
  <c r="G285" i="61" s="1"/>
  <c r="H285" i="61"/>
  <c r="I285" i="61"/>
  <c r="AA285" i="61"/>
  <c r="B286" i="61"/>
  <c r="D286" i="61"/>
  <c r="F286" i="61"/>
  <c r="G286" i="61" s="1"/>
  <c r="H286" i="61"/>
  <c r="I286" i="61"/>
  <c r="AA286" i="61"/>
  <c r="B287" i="61"/>
  <c r="D287" i="61"/>
  <c r="F287" i="61"/>
  <c r="G287" i="61" s="1"/>
  <c r="H287" i="61"/>
  <c r="I287" i="61"/>
  <c r="AA287" i="61"/>
  <c r="B288" i="61"/>
  <c r="D288" i="61"/>
  <c r="F288" i="61"/>
  <c r="G288" i="61" s="1"/>
  <c r="H288" i="61"/>
  <c r="I288" i="61"/>
  <c r="AA288" i="61"/>
  <c r="B289" i="61"/>
  <c r="D289" i="61"/>
  <c r="F289" i="61"/>
  <c r="G289" i="61" s="1"/>
  <c r="H289" i="61"/>
  <c r="I289" i="61"/>
  <c r="AA289" i="61"/>
  <c r="B290" i="61"/>
  <c r="D290" i="61"/>
  <c r="F290" i="61"/>
  <c r="G290" i="61" s="1"/>
  <c r="H290" i="61"/>
  <c r="I290" i="61"/>
  <c r="AA290" i="61"/>
  <c r="B291" i="61"/>
  <c r="D291" i="61"/>
  <c r="F291" i="61"/>
  <c r="G291" i="61" s="1"/>
  <c r="H291" i="61"/>
  <c r="I291" i="61"/>
  <c r="AA291" i="61"/>
  <c r="B292" i="61"/>
  <c r="D292" i="61"/>
  <c r="F292" i="61"/>
  <c r="G292" i="61" s="1"/>
  <c r="H292" i="61"/>
  <c r="I292" i="61"/>
  <c r="AA292" i="61"/>
  <c r="B293" i="61"/>
  <c r="D293" i="61"/>
  <c r="F293" i="61"/>
  <c r="G293" i="61" s="1"/>
  <c r="H293" i="61"/>
  <c r="I293" i="61"/>
  <c r="AA293" i="61"/>
  <c r="B294" i="61"/>
  <c r="D294" i="61"/>
  <c r="F294" i="61"/>
  <c r="G294" i="61" s="1"/>
  <c r="H294" i="61"/>
  <c r="I294" i="61"/>
  <c r="AA294" i="61"/>
  <c r="B298" i="61"/>
  <c r="D298" i="61"/>
  <c r="F298" i="61"/>
  <c r="G298" i="61" s="1"/>
  <c r="H298" i="61"/>
  <c r="I298" i="61"/>
  <c r="AA298" i="61"/>
  <c r="B299" i="61"/>
  <c r="D299" i="61"/>
  <c r="F299" i="61"/>
  <c r="G299" i="61" s="1"/>
  <c r="H299" i="61"/>
  <c r="I299" i="61"/>
  <c r="AA299" i="61"/>
  <c r="B300" i="61"/>
  <c r="D300" i="61"/>
  <c r="F300" i="61"/>
  <c r="G300" i="61" s="1"/>
  <c r="H300" i="61"/>
  <c r="I300" i="61"/>
  <c r="AA300" i="61"/>
  <c r="B301" i="61"/>
  <c r="D301" i="61"/>
  <c r="F301" i="61"/>
  <c r="G301" i="61" s="1"/>
  <c r="H301" i="61"/>
  <c r="I301" i="61"/>
  <c r="AA301" i="61"/>
  <c r="B302" i="61"/>
  <c r="D302" i="61"/>
  <c r="F302" i="61"/>
  <c r="G302" i="61" s="1"/>
  <c r="H302" i="61"/>
  <c r="I302" i="61"/>
  <c r="AA302" i="61"/>
  <c r="B303" i="61"/>
  <c r="D303" i="61"/>
  <c r="F303" i="61"/>
  <c r="G303" i="61" s="1"/>
  <c r="H303" i="61"/>
  <c r="I303" i="61"/>
  <c r="AA303" i="61"/>
  <c r="B304" i="61"/>
  <c r="D304" i="61"/>
  <c r="F304" i="61"/>
  <c r="G304" i="61" s="1"/>
  <c r="H304" i="61"/>
  <c r="I304" i="61"/>
  <c r="AA304" i="61"/>
  <c r="B305" i="61"/>
  <c r="D305" i="61"/>
  <c r="F305" i="61"/>
  <c r="G305" i="61" s="1"/>
  <c r="H305" i="61"/>
  <c r="I305" i="61"/>
  <c r="AA305" i="61"/>
  <c r="B306" i="61"/>
  <c r="D306" i="61"/>
  <c r="F306" i="61"/>
  <c r="G306" i="61" s="1"/>
  <c r="H306" i="61"/>
  <c r="I306" i="61"/>
  <c r="AA306" i="61"/>
  <c r="B307" i="61"/>
  <c r="D307" i="61"/>
  <c r="F307" i="61"/>
  <c r="G307" i="61" s="1"/>
  <c r="H307" i="61"/>
  <c r="I307" i="61"/>
  <c r="AA307" i="61"/>
  <c r="B308" i="61"/>
  <c r="D308" i="61"/>
  <c r="F308" i="61"/>
  <c r="G308" i="61" s="1"/>
  <c r="H308" i="61"/>
  <c r="I308" i="61"/>
  <c r="AA308" i="61"/>
  <c r="B309" i="61"/>
  <c r="D309" i="61"/>
  <c r="F309" i="61"/>
  <c r="G309" i="61" s="1"/>
  <c r="H309" i="61"/>
  <c r="I309" i="61"/>
  <c r="AA309" i="61"/>
  <c r="B313" i="61"/>
  <c r="D313" i="61"/>
  <c r="F313" i="61"/>
  <c r="G313" i="61" s="1"/>
  <c r="H313" i="61"/>
  <c r="I313" i="61"/>
  <c r="AA313" i="61"/>
  <c r="B314" i="61"/>
  <c r="D314" i="61"/>
  <c r="F314" i="61"/>
  <c r="G314" i="61" s="1"/>
  <c r="H314" i="61"/>
  <c r="I314" i="61"/>
  <c r="AA314" i="61"/>
  <c r="B315" i="61"/>
  <c r="D315" i="61"/>
  <c r="F315" i="61"/>
  <c r="G315" i="61" s="1"/>
  <c r="H315" i="61"/>
  <c r="I315" i="61"/>
  <c r="AA315" i="61"/>
  <c r="B316" i="61"/>
  <c r="D316" i="61"/>
  <c r="F316" i="61"/>
  <c r="G316" i="61" s="1"/>
  <c r="H316" i="61"/>
  <c r="I316" i="61"/>
  <c r="AA316" i="61"/>
  <c r="B317" i="61"/>
  <c r="D317" i="61"/>
  <c r="F317" i="61"/>
  <c r="G317" i="61" s="1"/>
  <c r="H317" i="61"/>
  <c r="I317" i="61"/>
  <c r="AA317" i="61"/>
  <c r="B318" i="61"/>
  <c r="D318" i="61"/>
  <c r="F318" i="61"/>
  <c r="G318" i="61" s="1"/>
  <c r="H318" i="61"/>
  <c r="I318" i="61"/>
  <c r="AA318" i="61"/>
  <c r="B319" i="61"/>
  <c r="D319" i="61"/>
  <c r="F319" i="61"/>
  <c r="G319" i="61" s="1"/>
  <c r="H319" i="61"/>
  <c r="I319" i="61"/>
  <c r="AA319" i="61"/>
  <c r="B320" i="61"/>
  <c r="D320" i="61"/>
  <c r="F320" i="61"/>
  <c r="G320" i="61" s="1"/>
  <c r="H320" i="61"/>
  <c r="I320" i="61"/>
  <c r="AA320" i="61"/>
  <c r="B321" i="61"/>
  <c r="D321" i="61"/>
  <c r="F321" i="61"/>
  <c r="G321" i="61" s="1"/>
  <c r="H321" i="61"/>
  <c r="I321" i="61"/>
  <c r="AA321" i="61"/>
  <c r="B322" i="61"/>
  <c r="D322" i="61"/>
  <c r="F322" i="61"/>
  <c r="G322" i="61" s="1"/>
  <c r="H322" i="61"/>
  <c r="I322" i="61"/>
  <c r="AA322" i="61"/>
  <c r="B323" i="61"/>
  <c r="D323" i="61"/>
  <c r="F323" i="61"/>
  <c r="G323" i="61" s="1"/>
  <c r="H323" i="61"/>
  <c r="I323" i="61"/>
  <c r="AA323" i="61"/>
  <c r="B324" i="61"/>
  <c r="D324" i="61"/>
  <c r="F324" i="61"/>
  <c r="G324" i="61" s="1"/>
  <c r="H324" i="61"/>
  <c r="I324" i="61"/>
  <c r="AA324" i="61"/>
  <c r="B328" i="61"/>
  <c r="D328" i="61"/>
  <c r="F328" i="61"/>
  <c r="G328" i="61" s="1"/>
  <c r="H328" i="61"/>
  <c r="I328" i="61"/>
  <c r="AA328" i="61"/>
  <c r="B329" i="61"/>
  <c r="D329" i="61"/>
  <c r="F329" i="61"/>
  <c r="G329" i="61" s="1"/>
  <c r="H329" i="61"/>
  <c r="I329" i="61"/>
  <c r="AA329" i="61"/>
  <c r="B330" i="61"/>
  <c r="D330" i="61"/>
  <c r="F330" i="61"/>
  <c r="G330" i="61" s="1"/>
  <c r="H330" i="61"/>
  <c r="I330" i="61"/>
  <c r="AA330" i="61"/>
  <c r="B331" i="61"/>
  <c r="D331" i="61"/>
  <c r="F331" i="61"/>
  <c r="G331" i="61" s="1"/>
  <c r="H331" i="61"/>
  <c r="I331" i="61"/>
  <c r="AA331" i="61"/>
  <c r="B332" i="61"/>
  <c r="D332" i="61"/>
  <c r="F332" i="61"/>
  <c r="G332" i="61" s="1"/>
  <c r="H332" i="61"/>
  <c r="I332" i="61"/>
  <c r="AA332" i="61"/>
  <c r="B333" i="61"/>
  <c r="D333" i="61"/>
  <c r="F333" i="61"/>
  <c r="G333" i="61" s="1"/>
  <c r="H333" i="61"/>
  <c r="I333" i="61"/>
  <c r="AA333" i="61"/>
  <c r="B334" i="61"/>
  <c r="D334" i="61"/>
  <c r="F334" i="61"/>
  <c r="G334" i="61" s="1"/>
  <c r="H334" i="61"/>
  <c r="I334" i="61"/>
  <c r="AA334" i="61"/>
  <c r="B335" i="61"/>
  <c r="D335" i="61"/>
  <c r="F335" i="61"/>
  <c r="G335" i="61" s="1"/>
  <c r="H335" i="61"/>
  <c r="I335" i="61"/>
  <c r="AA335" i="61"/>
  <c r="B336" i="61"/>
  <c r="D336" i="61"/>
  <c r="F336" i="61"/>
  <c r="G336" i="61" s="1"/>
  <c r="H336" i="61"/>
  <c r="I336" i="61"/>
  <c r="AA336" i="61"/>
  <c r="B337" i="61"/>
  <c r="D337" i="61"/>
  <c r="F337" i="61"/>
  <c r="G337" i="61" s="1"/>
  <c r="H337" i="61"/>
  <c r="I337" i="61"/>
  <c r="AA337" i="61"/>
  <c r="B338" i="61"/>
  <c r="D338" i="61"/>
  <c r="F338" i="61"/>
  <c r="G338" i="61" s="1"/>
  <c r="H338" i="61"/>
  <c r="I338" i="61"/>
  <c r="AA338" i="61"/>
  <c r="B339" i="61"/>
  <c r="D339" i="61"/>
  <c r="F339" i="61"/>
  <c r="G339" i="61" s="1"/>
  <c r="H339" i="61"/>
  <c r="I339" i="61"/>
  <c r="AA339" i="61"/>
  <c r="B343" i="61"/>
  <c r="D343" i="61"/>
  <c r="F343" i="61"/>
  <c r="G343" i="61" s="1"/>
  <c r="H343" i="61"/>
  <c r="I343" i="61"/>
  <c r="AA343" i="61"/>
  <c r="B344" i="61"/>
  <c r="D344" i="61"/>
  <c r="F344" i="61"/>
  <c r="G344" i="61" s="1"/>
  <c r="H344" i="61"/>
  <c r="I344" i="61"/>
  <c r="AA344" i="61"/>
  <c r="B345" i="61"/>
  <c r="D345" i="61"/>
  <c r="F345" i="61"/>
  <c r="G345" i="61" s="1"/>
  <c r="H345" i="61"/>
  <c r="I345" i="61"/>
  <c r="AA345" i="61"/>
  <c r="B346" i="61"/>
  <c r="D346" i="61"/>
  <c r="F346" i="61"/>
  <c r="G346" i="61" s="1"/>
  <c r="H346" i="61"/>
  <c r="I346" i="61"/>
  <c r="AA346" i="61"/>
  <c r="B347" i="61"/>
  <c r="D347" i="61"/>
  <c r="F347" i="61"/>
  <c r="G347" i="61" s="1"/>
  <c r="H347" i="61"/>
  <c r="I347" i="61"/>
  <c r="AA347" i="61"/>
  <c r="B348" i="61"/>
  <c r="D348" i="61"/>
  <c r="F348" i="61"/>
  <c r="G348" i="61" s="1"/>
  <c r="H348" i="61"/>
  <c r="I348" i="61"/>
  <c r="AA348" i="61"/>
  <c r="B349" i="61"/>
  <c r="D349" i="61"/>
  <c r="F349" i="61"/>
  <c r="G349" i="61" s="1"/>
  <c r="H349" i="61"/>
  <c r="I349" i="61"/>
  <c r="AA349" i="61"/>
  <c r="B350" i="61"/>
  <c r="D350" i="61"/>
  <c r="F350" i="61"/>
  <c r="G350" i="61" s="1"/>
  <c r="H350" i="61"/>
  <c r="I350" i="61"/>
  <c r="AA350" i="61"/>
  <c r="B351" i="61"/>
  <c r="D351" i="61"/>
  <c r="F351" i="61"/>
  <c r="G351" i="61" s="1"/>
  <c r="H351" i="61"/>
  <c r="I351" i="61"/>
  <c r="AA351" i="61"/>
  <c r="B352" i="61"/>
  <c r="D352" i="61"/>
  <c r="F352" i="61"/>
  <c r="G352" i="61" s="1"/>
  <c r="H352" i="61"/>
  <c r="I352" i="61"/>
  <c r="AA352" i="61"/>
  <c r="B353" i="61"/>
  <c r="D353" i="61"/>
  <c r="F353" i="61"/>
  <c r="G353" i="61" s="1"/>
  <c r="H353" i="61"/>
  <c r="I353" i="61"/>
  <c r="AA353" i="61"/>
  <c r="B354" i="61"/>
  <c r="D354" i="61"/>
  <c r="F354" i="61"/>
  <c r="G354" i="61" s="1"/>
  <c r="H354" i="61"/>
  <c r="I354" i="61"/>
  <c r="AA354" i="61"/>
  <c r="B358" i="61"/>
  <c r="D358" i="61"/>
  <c r="F358" i="61"/>
  <c r="G358" i="61" s="1"/>
  <c r="H358" i="61"/>
  <c r="I358" i="61"/>
  <c r="AA358" i="61"/>
  <c r="B359" i="61"/>
  <c r="D359" i="61"/>
  <c r="F359" i="61"/>
  <c r="G359" i="61" s="1"/>
  <c r="H359" i="61"/>
  <c r="I359" i="61"/>
  <c r="AA359" i="61"/>
  <c r="B360" i="61"/>
  <c r="D360" i="61"/>
  <c r="F360" i="61"/>
  <c r="G360" i="61" s="1"/>
  <c r="H360" i="61"/>
  <c r="I360" i="61"/>
  <c r="AA360" i="61"/>
  <c r="B361" i="61"/>
  <c r="D361" i="61"/>
  <c r="F361" i="61"/>
  <c r="G361" i="61" s="1"/>
  <c r="H361" i="61"/>
  <c r="I361" i="61"/>
  <c r="AA361" i="61"/>
  <c r="B362" i="61"/>
  <c r="D362" i="61"/>
  <c r="F362" i="61"/>
  <c r="G362" i="61" s="1"/>
  <c r="H362" i="61"/>
  <c r="I362" i="61"/>
  <c r="AA362" i="61"/>
  <c r="B363" i="61"/>
  <c r="D363" i="61"/>
  <c r="F363" i="61"/>
  <c r="G363" i="61" s="1"/>
  <c r="H363" i="61"/>
  <c r="I363" i="61"/>
  <c r="AA363" i="61"/>
  <c r="B364" i="61"/>
  <c r="D364" i="61"/>
  <c r="F364" i="61"/>
  <c r="G364" i="61" s="1"/>
  <c r="H364" i="61"/>
  <c r="I364" i="61"/>
  <c r="AA364" i="61"/>
  <c r="B365" i="61"/>
  <c r="D365" i="61"/>
  <c r="F365" i="61"/>
  <c r="G365" i="61" s="1"/>
  <c r="H365" i="61"/>
  <c r="I365" i="61"/>
  <c r="AA365" i="61"/>
  <c r="B366" i="61"/>
  <c r="D366" i="61"/>
  <c r="F366" i="61"/>
  <c r="G366" i="61" s="1"/>
  <c r="H366" i="61"/>
  <c r="I366" i="61"/>
  <c r="AA366" i="61"/>
  <c r="B367" i="61"/>
  <c r="D367" i="61"/>
  <c r="F367" i="61"/>
  <c r="G367" i="61" s="1"/>
  <c r="H367" i="61"/>
  <c r="I367" i="61"/>
  <c r="AA367" i="61"/>
  <c r="B368" i="61"/>
  <c r="D368" i="61"/>
  <c r="F368" i="61"/>
  <c r="G368" i="61" s="1"/>
  <c r="H368" i="61"/>
  <c r="I368" i="61"/>
  <c r="AA368" i="61"/>
  <c r="B369" i="61"/>
  <c r="D369" i="61"/>
  <c r="F369" i="61"/>
  <c r="G369" i="61" s="1"/>
  <c r="H369" i="61"/>
  <c r="I369" i="61"/>
  <c r="AA369" i="61"/>
  <c r="B373" i="61"/>
  <c r="D373" i="61"/>
  <c r="F373" i="61"/>
  <c r="G373" i="61" s="1"/>
  <c r="H373" i="61"/>
  <c r="I373" i="61"/>
  <c r="AA373" i="61"/>
  <c r="B374" i="61"/>
  <c r="D374" i="61"/>
  <c r="F374" i="61"/>
  <c r="G374" i="61" s="1"/>
  <c r="H374" i="61"/>
  <c r="I374" i="61"/>
  <c r="AA374" i="61"/>
  <c r="B375" i="61"/>
  <c r="D375" i="61"/>
  <c r="F375" i="61"/>
  <c r="G375" i="61" s="1"/>
  <c r="H375" i="61"/>
  <c r="I375" i="61"/>
  <c r="AA375" i="61"/>
  <c r="B376" i="61"/>
  <c r="D376" i="61"/>
  <c r="F376" i="61"/>
  <c r="G376" i="61" s="1"/>
  <c r="H376" i="61"/>
  <c r="I376" i="61"/>
  <c r="AA376" i="61"/>
  <c r="B377" i="61"/>
  <c r="D377" i="61"/>
  <c r="F377" i="61"/>
  <c r="G377" i="61" s="1"/>
  <c r="H377" i="61"/>
  <c r="I377" i="61"/>
  <c r="AA377" i="61"/>
  <c r="B378" i="61"/>
  <c r="D378" i="61"/>
  <c r="F378" i="61"/>
  <c r="G378" i="61" s="1"/>
  <c r="H378" i="61"/>
  <c r="I378" i="61"/>
  <c r="AA378" i="61"/>
  <c r="B379" i="61"/>
  <c r="D379" i="61"/>
  <c r="F379" i="61"/>
  <c r="G379" i="61" s="1"/>
  <c r="H379" i="61"/>
  <c r="I379" i="61"/>
  <c r="AA379" i="61"/>
  <c r="B380" i="61"/>
  <c r="D380" i="61"/>
  <c r="F380" i="61"/>
  <c r="G380" i="61" s="1"/>
  <c r="H380" i="61"/>
  <c r="I380" i="61"/>
  <c r="AA380" i="61"/>
  <c r="B381" i="61"/>
  <c r="D381" i="61"/>
  <c r="F381" i="61"/>
  <c r="G381" i="61" s="1"/>
  <c r="H381" i="61"/>
  <c r="I381" i="61"/>
  <c r="AA381" i="61"/>
  <c r="B382" i="61"/>
  <c r="D382" i="61"/>
  <c r="F382" i="61"/>
  <c r="G382" i="61" s="1"/>
  <c r="H382" i="61"/>
  <c r="I382" i="61"/>
  <c r="AA382" i="61"/>
  <c r="B383" i="61"/>
  <c r="D383" i="61"/>
  <c r="F383" i="61"/>
  <c r="G383" i="61" s="1"/>
  <c r="H383" i="61"/>
  <c r="I383" i="61"/>
  <c r="AA383" i="61"/>
  <c r="B384" i="61"/>
  <c r="D384" i="61"/>
  <c r="F384" i="61"/>
  <c r="G384" i="61" s="1"/>
  <c r="H384" i="61"/>
  <c r="I384" i="61"/>
  <c r="AA384" i="61"/>
  <c r="B385" i="61"/>
  <c r="D385" i="61"/>
  <c r="F385" i="61"/>
  <c r="G385" i="61" s="1"/>
  <c r="H385" i="61"/>
  <c r="I385" i="61"/>
  <c r="AA385" i="61"/>
  <c r="B386" i="61"/>
  <c r="D386" i="61"/>
  <c r="F386" i="61"/>
  <c r="G386" i="61" s="1"/>
  <c r="H386" i="61"/>
  <c r="I386" i="61"/>
  <c r="AA386" i="61"/>
  <c r="B387" i="61"/>
  <c r="D387" i="61"/>
  <c r="F387" i="61"/>
  <c r="G387" i="61" s="1"/>
  <c r="H387" i="61"/>
  <c r="I387" i="61"/>
  <c r="AA387" i="61"/>
  <c r="B388" i="61"/>
  <c r="D388" i="61"/>
  <c r="F388" i="61"/>
  <c r="G388" i="61" s="1"/>
  <c r="H388" i="61"/>
  <c r="I388" i="61"/>
  <c r="AA388" i="61"/>
  <c r="B389" i="61"/>
  <c r="D389" i="61"/>
  <c r="F389" i="61"/>
  <c r="G389" i="61" s="1"/>
  <c r="H389" i="61"/>
  <c r="I389" i="61"/>
  <c r="AA389" i="61"/>
  <c r="B390" i="61"/>
  <c r="D390" i="61"/>
  <c r="F390" i="61"/>
  <c r="G390" i="61" s="1"/>
  <c r="H390" i="61"/>
  <c r="I390" i="61"/>
  <c r="AA390" i="61"/>
  <c r="B391" i="61"/>
  <c r="D391" i="61"/>
  <c r="F391" i="61"/>
  <c r="G391" i="61" s="1"/>
  <c r="H391" i="61"/>
  <c r="I391" i="61"/>
  <c r="AA391" i="61"/>
  <c r="B392" i="61"/>
  <c r="D392" i="61"/>
  <c r="F392" i="61"/>
  <c r="G392" i="61" s="1"/>
  <c r="H392" i="61"/>
  <c r="I392" i="61"/>
  <c r="AA392" i="61"/>
  <c r="B393" i="61"/>
  <c r="D393" i="61"/>
  <c r="F393" i="61"/>
  <c r="G393" i="61" s="1"/>
  <c r="H393" i="61"/>
  <c r="I393" i="61"/>
  <c r="AA393" i="61"/>
  <c r="B394" i="61"/>
  <c r="D394" i="61"/>
  <c r="F394" i="61"/>
  <c r="G394" i="61" s="1"/>
  <c r="H394" i="61"/>
  <c r="I394" i="61"/>
  <c r="AA394" i="61"/>
  <c r="B395" i="61"/>
  <c r="D395" i="61"/>
  <c r="F395" i="61"/>
  <c r="G395" i="61" s="1"/>
  <c r="H395" i="61"/>
  <c r="I395" i="61"/>
  <c r="AA395" i="61"/>
  <c r="B396" i="61"/>
  <c r="D396" i="61"/>
  <c r="F396" i="61"/>
  <c r="G396" i="61" s="1"/>
  <c r="H396" i="61"/>
  <c r="I396" i="61"/>
  <c r="AA396" i="61"/>
  <c r="B397" i="61"/>
  <c r="D397" i="61"/>
  <c r="F397" i="61"/>
  <c r="G397" i="61" s="1"/>
  <c r="H397" i="61"/>
  <c r="I397" i="61"/>
  <c r="AA397" i="61"/>
  <c r="B398" i="61"/>
  <c r="D398" i="61"/>
  <c r="F398" i="61"/>
  <c r="G398" i="61" s="1"/>
  <c r="H398" i="61"/>
  <c r="I398" i="61"/>
  <c r="AA398" i="61"/>
  <c r="B399" i="61"/>
  <c r="D399" i="61"/>
  <c r="F399" i="61"/>
  <c r="G399" i="61" s="1"/>
  <c r="H399" i="61"/>
  <c r="I399" i="61"/>
  <c r="AA399" i="61"/>
  <c r="B400" i="61"/>
  <c r="D400" i="61"/>
  <c r="F400" i="61"/>
  <c r="G400" i="61" s="1"/>
  <c r="H400" i="61"/>
  <c r="I400" i="61"/>
  <c r="AA400" i="61"/>
  <c r="B401" i="61"/>
  <c r="D401" i="61"/>
  <c r="F401" i="61"/>
  <c r="G401" i="61" s="1"/>
  <c r="H401" i="61"/>
  <c r="I401" i="61"/>
  <c r="AA401" i="61"/>
  <c r="B402" i="61"/>
  <c r="D402" i="61"/>
  <c r="F402" i="61"/>
  <c r="G402" i="61" s="1"/>
  <c r="H402" i="61"/>
  <c r="I402" i="61"/>
  <c r="AA402" i="61"/>
  <c r="B403" i="61"/>
  <c r="D403" i="61"/>
  <c r="F403" i="61"/>
  <c r="G403" i="61" s="1"/>
  <c r="H403" i="61"/>
  <c r="I403" i="61"/>
  <c r="AA403" i="61"/>
  <c r="B404" i="61"/>
  <c r="D404" i="61"/>
  <c r="F404" i="61"/>
  <c r="G404" i="61" s="1"/>
  <c r="H404" i="61"/>
  <c r="I404" i="61"/>
  <c r="AA404" i="61"/>
  <c r="B405" i="61"/>
  <c r="D405" i="61"/>
  <c r="F405" i="61"/>
  <c r="G405" i="61" s="1"/>
  <c r="H405" i="61"/>
  <c r="I405" i="61"/>
  <c r="AA405" i="61"/>
  <c r="B406" i="61"/>
  <c r="D406" i="61"/>
  <c r="F406" i="61"/>
  <c r="G406" i="61" s="1"/>
  <c r="H406" i="61"/>
  <c r="I406" i="61"/>
  <c r="AA406" i="61"/>
  <c r="B407" i="61"/>
  <c r="D407" i="61"/>
  <c r="F407" i="61"/>
  <c r="G407" i="61" s="1"/>
  <c r="H407" i="61"/>
  <c r="I407" i="61"/>
  <c r="AA407" i="61"/>
  <c r="B408" i="61"/>
  <c r="D408" i="61"/>
  <c r="F408" i="61"/>
  <c r="G408" i="61" s="1"/>
  <c r="H408" i="61"/>
  <c r="I408" i="61"/>
  <c r="AA408" i="61"/>
  <c r="B409" i="61"/>
  <c r="D409" i="61"/>
  <c r="F409" i="61"/>
  <c r="G409" i="61" s="1"/>
  <c r="H409" i="61"/>
  <c r="I409" i="61"/>
  <c r="AA409" i="61"/>
  <c r="B410" i="61"/>
  <c r="D410" i="61"/>
  <c r="F410" i="61"/>
  <c r="G410" i="61" s="1"/>
  <c r="H410" i="61"/>
  <c r="I410" i="61"/>
  <c r="AA410" i="61"/>
  <c r="B411" i="61"/>
  <c r="D411" i="61"/>
  <c r="F411" i="61"/>
  <c r="G411" i="61" s="1"/>
  <c r="H411" i="61"/>
  <c r="I411" i="61"/>
  <c r="AA411" i="61"/>
  <c r="B412" i="61"/>
  <c r="D412" i="61"/>
  <c r="F412" i="61"/>
  <c r="G412" i="61" s="1"/>
  <c r="H412" i="61"/>
  <c r="I412" i="61"/>
  <c r="AA412" i="61"/>
  <c r="B413" i="61"/>
  <c r="D413" i="61"/>
  <c r="F413" i="61"/>
  <c r="G413" i="61" s="1"/>
  <c r="H413" i="61"/>
  <c r="I413" i="61"/>
  <c r="AA413" i="61"/>
  <c r="B414" i="61"/>
  <c r="D414" i="61"/>
  <c r="F414" i="61"/>
  <c r="G414" i="61" s="1"/>
  <c r="H414" i="61"/>
  <c r="I414" i="61"/>
  <c r="AA414" i="61"/>
  <c r="B415" i="61"/>
  <c r="D415" i="61"/>
  <c r="F415" i="61"/>
  <c r="G415" i="61" s="1"/>
  <c r="H415" i="61"/>
  <c r="I415" i="61"/>
  <c r="AA415" i="61"/>
  <c r="B416" i="61"/>
  <c r="D416" i="61"/>
  <c r="F416" i="61"/>
  <c r="G416" i="61" s="1"/>
  <c r="H416" i="61"/>
  <c r="I416" i="61"/>
  <c r="AA416" i="61"/>
  <c r="B417" i="61"/>
  <c r="D417" i="61"/>
  <c r="F417" i="61"/>
  <c r="G417" i="61" s="1"/>
  <c r="H417" i="61"/>
  <c r="I417" i="61"/>
  <c r="AA417" i="61"/>
  <c r="B418" i="61"/>
  <c r="D418" i="61"/>
  <c r="F418" i="61"/>
  <c r="G418" i="61" s="1"/>
  <c r="H418" i="61"/>
  <c r="I418" i="61"/>
  <c r="AA418" i="61"/>
  <c r="B419" i="61"/>
  <c r="D419" i="61"/>
  <c r="F419" i="61"/>
  <c r="G419" i="61" s="1"/>
  <c r="H419" i="61"/>
  <c r="I419" i="61"/>
  <c r="AA419" i="61"/>
  <c r="B420" i="61"/>
  <c r="D420" i="61"/>
  <c r="F420" i="61"/>
  <c r="G420" i="61" s="1"/>
  <c r="H420" i="61"/>
  <c r="I420" i="61"/>
  <c r="AA420" i="61"/>
  <c r="B421" i="61"/>
  <c r="D421" i="61"/>
  <c r="F421" i="61"/>
  <c r="G421" i="61" s="1"/>
  <c r="H421" i="61"/>
  <c r="I421" i="61"/>
  <c r="AA421" i="61"/>
  <c r="B240" i="61"/>
  <c r="D240" i="61"/>
  <c r="F240" i="61"/>
  <c r="H240" i="61"/>
  <c r="I240" i="61"/>
  <c r="AA240" i="61"/>
  <c r="B241" i="61"/>
  <c r="D241" i="61"/>
  <c r="F241" i="61"/>
  <c r="H241" i="61"/>
  <c r="I241" i="61"/>
  <c r="AA241" i="61"/>
  <c r="B242" i="61"/>
  <c r="D242" i="61"/>
  <c r="F242" i="61"/>
  <c r="H242" i="61"/>
  <c r="I242" i="61"/>
  <c r="AA242" i="61"/>
  <c r="B243" i="61"/>
  <c r="D243" i="61"/>
  <c r="F243" i="61"/>
  <c r="H243" i="61"/>
  <c r="I243" i="61"/>
  <c r="AA243" i="61"/>
  <c r="B244" i="61"/>
  <c r="D244" i="61"/>
  <c r="F244" i="61"/>
  <c r="H244" i="61"/>
  <c r="I244" i="61"/>
  <c r="AA244" i="61"/>
  <c r="B245" i="61"/>
  <c r="D245" i="61"/>
  <c r="F245" i="61"/>
  <c r="H245" i="61"/>
  <c r="I245" i="61"/>
  <c r="AA245" i="61"/>
  <c r="B246" i="61"/>
  <c r="D246" i="61"/>
  <c r="F246" i="61"/>
  <c r="H246" i="61"/>
  <c r="I246" i="61"/>
  <c r="AA246" i="61"/>
  <c r="B247" i="61"/>
  <c r="D247" i="61"/>
  <c r="F247" i="61"/>
  <c r="H247" i="61"/>
  <c r="I247" i="61"/>
  <c r="AA247" i="61"/>
  <c r="B248" i="61"/>
  <c r="D248" i="61"/>
  <c r="F248" i="61"/>
  <c r="H248" i="61"/>
  <c r="I248" i="61"/>
  <c r="AA248" i="61"/>
  <c r="B249" i="61"/>
  <c r="D249" i="61"/>
  <c r="F249" i="61"/>
  <c r="H249" i="61"/>
  <c r="I249" i="61"/>
  <c r="AA249" i="61"/>
  <c r="B253" i="61"/>
  <c r="D253" i="61"/>
  <c r="F253" i="61"/>
  <c r="G253" i="61" s="1"/>
  <c r="H253" i="61"/>
  <c r="I253" i="61"/>
  <c r="AA253" i="61"/>
  <c r="B225" i="61"/>
  <c r="B226" i="61"/>
  <c r="B227" i="61"/>
  <c r="B228" i="61"/>
  <c r="B229" i="61"/>
  <c r="B230" i="61"/>
  <c r="B231" i="61"/>
  <c r="B232" i="61"/>
  <c r="B233" i="61"/>
  <c r="B234" i="61"/>
  <c r="B235" i="61"/>
  <c r="B224" i="61"/>
  <c r="B210" i="61"/>
  <c r="B211" i="61"/>
  <c r="B212" i="61"/>
  <c r="B213" i="61"/>
  <c r="B214" i="61"/>
  <c r="B215" i="61"/>
  <c r="B216" i="61"/>
  <c r="B217" i="61"/>
  <c r="B218" i="61"/>
  <c r="B219" i="61"/>
  <c r="B220" i="61"/>
  <c r="B209" i="61"/>
  <c r="B195" i="61"/>
  <c r="B196" i="61"/>
  <c r="B197" i="61"/>
  <c r="B198" i="61"/>
  <c r="B199" i="61"/>
  <c r="B200" i="61"/>
  <c r="B201" i="61"/>
  <c r="B202" i="61"/>
  <c r="B203" i="61"/>
  <c r="B204" i="61"/>
  <c r="B205" i="61"/>
  <c r="B194" i="61"/>
  <c r="B180" i="61"/>
  <c r="B181" i="61"/>
  <c r="B182" i="61"/>
  <c r="B183" i="61"/>
  <c r="B184" i="61"/>
  <c r="B185" i="61"/>
  <c r="B186" i="61"/>
  <c r="B187" i="61"/>
  <c r="B188" i="61"/>
  <c r="B189" i="61"/>
  <c r="B190" i="61"/>
  <c r="B179" i="61"/>
  <c r="B165" i="61"/>
  <c r="B166" i="61"/>
  <c r="B167" i="61"/>
  <c r="B168" i="61"/>
  <c r="B169" i="61"/>
  <c r="B170" i="61"/>
  <c r="B171" i="61"/>
  <c r="B172" i="61"/>
  <c r="B173" i="61"/>
  <c r="B174" i="61"/>
  <c r="B175" i="61"/>
  <c r="B164" i="61"/>
  <c r="B150" i="61"/>
  <c r="B151" i="61"/>
  <c r="B152" i="61"/>
  <c r="B153" i="61"/>
  <c r="B154" i="61"/>
  <c r="B155" i="61"/>
  <c r="B156" i="61"/>
  <c r="B157" i="61"/>
  <c r="B158" i="61"/>
  <c r="B159" i="61"/>
  <c r="B160" i="61"/>
  <c r="B149" i="61"/>
  <c r="B135" i="61"/>
  <c r="B136" i="61"/>
  <c r="B137" i="61"/>
  <c r="B138" i="61"/>
  <c r="B139" i="61"/>
  <c r="B140" i="61"/>
  <c r="B141" i="61"/>
  <c r="B142" i="61"/>
  <c r="B143" i="61"/>
  <c r="B144" i="61"/>
  <c r="B145" i="61"/>
  <c r="B134" i="61"/>
  <c r="B120" i="61"/>
  <c r="B121" i="61"/>
  <c r="B122" i="61"/>
  <c r="B123" i="61"/>
  <c r="B124" i="61"/>
  <c r="B125" i="61"/>
  <c r="B126" i="61"/>
  <c r="B127" i="61"/>
  <c r="B128" i="61"/>
  <c r="B129" i="61"/>
  <c r="B130" i="61"/>
  <c r="B119" i="61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90" i="61"/>
  <c r="B91" i="61"/>
  <c r="B92" i="61"/>
  <c r="B93" i="61"/>
  <c r="B94" i="61"/>
  <c r="B95" i="61"/>
  <c r="B96" i="61"/>
  <c r="B97" i="61"/>
  <c r="B98" i="61"/>
  <c r="B99" i="61"/>
  <c r="B100" i="61"/>
  <c r="B89" i="61"/>
  <c r="B75" i="61"/>
  <c r="B76" i="61"/>
  <c r="B77" i="61"/>
  <c r="B78" i="61"/>
  <c r="B79" i="61"/>
  <c r="B80" i="61"/>
  <c r="B81" i="61"/>
  <c r="B82" i="61"/>
  <c r="B83" i="61"/>
  <c r="B84" i="61"/>
  <c r="B85" i="61"/>
  <c r="B74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K248" i="61" l="1"/>
  <c r="J248" i="61"/>
  <c r="L248" i="61" s="1"/>
  <c r="K240" i="61"/>
  <c r="J240" i="61"/>
  <c r="J418" i="61"/>
  <c r="K418" i="61"/>
  <c r="K414" i="61"/>
  <c r="J414" i="61"/>
  <c r="K410" i="61"/>
  <c r="J410" i="61"/>
  <c r="K406" i="61"/>
  <c r="J406" i="61"/>
  <c r="J394" i="61"/>
  <c r="K394" i="61"/>
  <c r="J352" i="61"/>
  <c r="K352" i="61"/>
  <c r="K292" i="61"/>
  <c r="J292" i="61"/>
  <c r="J243" i="61"/>
  <c r="L243" i="61" s="1"/>
  <c r="K243" i="61"/>
  <c r="K421" i="61"/>
  <c r="J421" i="61"/>
  <c r="K413" i="61"/>
  <c r="J413" i="61"/>
  <c r="K405" i="61"/>
  <c r="J405" i="61"/>
  <c r="K401" i="61"/>
  <c r="J401" i="61"/>
  <c r="K393" i="61"/>
  <c r="J393" i="61"/>
  <c r="K389" i="61"/>
  <c r="J389" i="61"/>
  <c r="K385" i="61"/>
  <c r="J385" i="61"/>
  <c r="K381" i="61"/>
  <c r="J381" i="61"/>
  <c r="Y373" i="61"/>
  <c r="K373" i="61"/>
  <c r="J373" i="61"/>
  <c r="K362" i="61"/>
  <c r="J362" i="61"/>
  <c r="K351" i="61"/>
  <c r="J351" i="61"/>
  <c r="Y343" i="61"/>
  <c r="K343" i="61"/>
  <c r="J343" i="61"/>
  <c r="J336" i="61"/>
  <c r="K336" i="61"/>
  <c r="Y328" i="61"/>
  <c r="K328" i="61"/>
  <c r="J328" i="61"/>
  <c r="K321" i="61"/>
  <c r="J321" i="61"/>
  <c r="K317" i="61"/>
  <c r="J317" i="61"/>
  <c r="Y313" i="61"/>
  <c r="K313" i="61"/>
  <c r="J313" i="61"/>
  <c r="K306" i="61"/>
  <c r="J306" i="61"/>
  <c r="K302" i="61"/>
  <c r="J302" i="61"/>
  <c r="Y298" i="61"/>
  <c r="K298" i="61"/>
  <c r="J298" i="61"/>
  <c r="K291" i="61"/>
  <c r="J291" i="61"/>
  <c r="K287" i="61"/>
  <c r="J287" i="61"/>
  <c r="Y283" i="61"/>
  <c r="K283" i="61"/>
  <c r="J283" i="61"/>
  <c r="K276" i="61"/>
  <c r="J276" i="61"/>
  <c r="K272" i="61"/>
  <c r="J272" i="61"/>
  <c r="Y268" i="61"/>
  <c r="K268" i="61"/>
  <c r="J268" i="61"/>
  <c r="K441" i="61"/>
  <c r="J441" i="61"/>
  <c r="K437" i="61"/>
  <c r="J437" i="61"/>
  <c r="K433" i="61"/>
  <c r="J433" i="61"/>
  <c r="K429" i="61"/>
  <c r="J429" i="61"/>
  <c r="K425" i="61"/>
  <c r="J425" i="61"/>
  <c r="K398" i="61"/>
  <c r="J398" i="61"/>
  <c r="K390" i="61"/>
  <c r="J390" i="61"/>
  <c r="K374" i="61"/>
  <c r="J374" i="61"/>
  <c r="J247" i="61"/>
  <c r="L247" i="61" s="1"/>
  <c r="K247" i="61"/>
  <c r="K417" i="61"/>
  <c r="J417" i="61"/>
  <c r="K409" i="61"/>
  <c r="J409" i="61"/>
  <c r="K397" i="61"/>
  <c r="J397" i="61"/>
  <c r="J377" i="61"/>
  <c r="K377" i="61"/>
  <c r="J366" i="61"/>
  <c r="K366" i="61"/>
  <c r="Y358" i="61"/>
  <c r="K358" i="61"/>
  <c r="J358" i="61"/>
  <c r="K347" i="61"/>
  <c r="J347" i="61"/>
  <c r="K332" i="61"/>
  <c r="J332" i="61"/>
  <c r="K382" i="61"/>
  <c r="J382" i="61"/>
  <c r="J367" i="61"/>
  <c r="K367" i="61"/>
  <c r="J329" i="61"/>
  <c r="K329" i="61"/>
  <c r="K322" i="61"/>
  <c r="J322" i="61"/>
  <c r="K303" i="61"/>
  <c r="J303" i="61"/>
  <c r="Y273" i="61"/>
  <c r="J273" i="61"/>
  <c r="K273" i="61"/>
  <c r="Y438" i="61"/>
  <c r="K438" i="61"/>
  <c r="J438" i="61"/>
  <c r="J426" i="61"/>
  <c r="K426" i="61"/>
  <c r="K415" i="61"/>
  <c r="J415" i="61"/>
  <c r="K407" i="61"/>
  <c r="J407" i="61"/>
  <c r="K403" i="61"/>
  <c r="J403" i="61"/>
  <c r="K399" i="61"/>
  <c r="J399" i="61"/>
  <c r="K395" i="61"/>
  <c r="J395" i="61"/>
  <c r="J391" i="61"/>
  <c r="K391" i="61"/>
  <c r="J387" i="61"/>
  <c r="K387" i="61"/>
  <c r="K383" i="61"/>
  <c r="J383" i="61"/>
  <c r="K379" i="61"/>
  <c r="J379" i="61"/>
  <c r="K375" i="61"/>
  <c r="J375" i="61"/>
  <c r="K368" i="61"/>
  <c r="J368" i="61"/>
  <c r="J364" i="61"/>
  <c r="K364" i="61"/>
  <c r="K360" i="61"/>
  <c r="J360" i="61"/>
  <c r="J353" i="61"/>
  <c r="K353" i="61"/>
  <c r="Y349" i="61"/>
  <c r="J349" i="61"/>
  <c r="K349" i="61"/>
  <c r="K345" i="61"/>
  <c r="J345" i="61"/>
  <c r="J338" i="61"/>
  <c r="K338" i="61"/>
  <c r="Y334" i="61"/>
  <c r="K334" i="61"/>
  <c r="J334" i="61"/>
  <c r="Y330" i="61"/>
  <c r="K330" i="61"/>
  <c r="J330" i="61"/>
  <c r="J323" i="61"/>
  <c r="K323" i="61"/>
  <c r="K319" i="61"/>
  <c r="J319" i="61"/>
  <c r="J315" i="61"/>
  <c r="K315" i="61"/>
  <c r="K308" i="61"/>
  <c r="J308" i="61"/>
  <c r="K304" i="61"/>
  <c r="J304" i="61"/>
  <c r="J300" i="61"/>
  <c r="K300" i="61"/>
  <c r="K293" i="61"/>
  <c r="J293" i="61"/>
  <c r="K289" i="61"/>
  <c r="J289" i="61"/>
  <c r="Y285" i="61"/>
  <c r="J285" i="61"/>
  <c r="K285" i="61"/>
  <c r="K278" i="61"/>
  <c r="J278" i="61"/>
  <c r="J274" i="61"/>
  <c r="K274" i="61"/>
  <c r="J270" i="61"/>
  <c r="K270" i="61"/>
  <c r="K443" i="61"/>
  <c r="J443" i="61"/>
  <c r="K439" i="61"/>
  <c r="J439" i="61"/>
  <c r="K435" i="61"/>
  <c r="J435" i="61"/>
  <c r="K431" i="61"/>
  <c r="J431" i="61"/>
  <c r="K427" i="61"/>
  <c r="J427" i="61"/>
  <c r="K423" i="61"/>
  <c r="J423" i="61"/>
  <c r="J402" i="61"/>
  <c r="K402" i="61"/>
  <c r="K386" i="61"/>
  <c r="J386" i="61"/>
  <c r="J378" i="61"/>
  <c r="K378" i="61"/>
  <c r="J359" i="61"/>
  <c r="K359" i="61"/>
  <c r="Y307" i="61"/>
  <c r="K307" i="61"/>
  <c r="J307" i="61"/>
  <c r="J288" i="61"/>
  <c r="K288" i="61"/>
  <c r="K249" i="61"/>
  <c r="J249" i="61"/>
  <c r="L249" i="61" s="1"/>
  <c r="J245" i="61"/>
  <c r="L245" i="61" s="1"/>
  <c r="K245" i="61"/>
  <c r="K241" i="61"/>
  <c r="J241" i="61"/>
  <c r="L241" i="61" s="1"/>
  <c r="K419" i="61"/>
  <c r="J419" i="61"/>
  <c r="J411" i="61"/>
  <c r="K411" i="61"/>
  <c r="J244" i="61"/>
  <c r="K244" i="61"/>
  <c r="Y348" i="61"/>
  <c r="K348" i="61"/>
  <c r="J348" i="61"/>
  <c r="K344" i="61"/>
  <c r="J344" i="61"/>
  <c r="J337" i="61"/>
  <c r="K337" i="61"/>
  <c r="K333" i="61"/>
  <c r="J333" i="61"/>
  <c r="J318" i="61"/>
  <c r="K318" i="61"/>
  <c r="Y314" i="61"/>
  <c r="K314" i="61"/>
  <c r="J314" i="61"/>
  <c r="J299" i="61"/>
  <c r="K299" i="61"/>
  <c r="K284" i="61"/>
  <c r="J284" i="61"/>
  <c r="J277" i="61"/>
  <c r="K277" i="61"/>
  <c r="J442" i="61"/>
  <c r="K442" i="61"/>
  <c r="K434" i="61"/>
  <c r="J434" i="61"/>
  <c r="K430" i="61"/>
  <c r="J430" i="61"/>
  <c r="K422" i="61"/>
  <c r="J422" i="61"/>
  <c r="Y253" i="61"/>
  <c r="K253" i="61"/>
  <c r="J253" i="61"/>
  <c r="K246" i="61"/>
  <c r="J246" i="61"/>
  <c r="K242" i="61"/>
  <c r="J242" i="61"/>
  <c r="L242" i="61" s="1"/>
  <c r="K420" i="61"/>
  <c r="J420" i="61"/>
  <c r="J416" i="61"/>
  <c r="K416" i="61"/>
  <c r="K412" i="61"/>
  <c r="J412" i="61"/>
  <c r="K408" i="61"/>
  <c r="J408" i="61"/>
  <c r="K404" i="61"/>
  <c r="J404" i="61"/>
  <c r="J400" i="61"/>
  <c r="K400" i="61"/>
  <c r="K396" i="61"/>
  <c r="J396" i="61"/>
  <c r="J392" i="61"/>
  <c r="K392" i="61"/>
  <c r="K388" i="61"/>
  <c r="J388" i="61"/>
  <c r="K384" i="61"/>
  <c r="J384" i="61"/>
  <c r="K380" i="61"/>
  <c r="J380" i="61"/>
  <c r="K376" i="61"/>
  <c r="J376" i="61"/>
  <c r="K369" i="61"/>
  <c r="J369" i="61"/>
  <c r="J365" i="61"/>
  <c r="K365" i="61"/>
  <c r="K361" i="61"/>
  <c r="J361" i="61"/>
  <c r="J354" i="61"/>
  <c r="K354" i="61"/>
  <c r="K350" i="61"/>
  <c r="J350" i="61"/>
  <c r="K346" i="61"/>
  <c r="J346" i="61"/>
  <c r="K339" i="61"/>
  <c r="J339" i="61"/>
  <c r="K335" i="61"/>
  <c r="J335" i="61"/>
  <c r="K331" i="61"/>
  <c r="J331" i="61"/>
  <c r="J324" i="61"/>
  <c r="K324" i="61"/>
  <c r="K320" i="61"/>
  <c r="J320" i="61"/>
  <c r="J316" i="61"/>
  <c r="K316" i="61"/>
  <c r="K309" i="61"/>
  <c r="J309" i="61"/>
  <c r="K305" i="61"/>
  <c r="J305" i="61"/>
  <c r="K301" i="61"/>
  <c r="J301" i="61"/>
  <c r="K294" i="61"/>
  <c r="J294" i="61"/>
  <c r="K290" i="61"/>
  <c r="J290" i="61"/>
  <c r="J286" i="61"/>
  <c r="K286" i="61"/>
  <c r="K279" i="61"/>
  <c r="J279" i="61"/>
  <c r="Y275" i="61"/>
  <c r="J275" i="61"/>
  <c r="K275" i="61"/>
  <c r="Y271" i="61"/>
  <c r="K271" i="61"/>
  <c r="J271" i="61"/>
  <c r="K444" i="61"/>
  <c r="J444" i="61"/>
  <c r="J440" i="61"/>
  <c r="K440" i="61"/>
  <c r="K436" i="61"/>
  <c r="J436" i="61"/>
  <c r="K432" i="61"/>
  <c r="J432" i="61"/>
  <c r="K428" i="61"/>
  <c r="J428" i="61"/>
  <c r="K424" i="61"/>
  <c r="J424" i="61"/>
  <c r="K363" i="61"/>
  <c r="J363" i="61"/>
  <c r="K269" i="61"/>
  <c r="J269" i="61"/>
  <c r="Y240" i="61"/>
  <c r="I238" i="61"/>
  <c r="Y243" i="61"/>
  <c r="Y397" i="61"/>
  <c r="Y347" i="61"/>
  <c r="Q332" i="61"/>
  <c r="Y332" i="61"/>
  <c r="Y291" i="61"/>
  <c r="Y276" i="61"/>
  <c r="Y272" i="61"/>
  <c r="Y441" i="61"/>
  <c r="Q437" i="61"/>
  <c r="Y437" i="61"/>
  <c r="S248" i="61"/>
  <c r="Y248" i="61"/>
  <c r="S244" i="61"/>
  <c r="Y244" i="61"/>
  <c r="T418" i="61"/>
  <c r="Y418" i="61"/>
  <c r="T414" i="61"/>
  <c r="Y414" i="61"/>
  <c r="T410" i="61"/>
  <c r="Y410" i="61"/>
  <c r="T406" i="61"/>
  <c r="Y406" i="61"/>
  <c r="T402" i="61"/>
  <c r="Y402" i="61"/>
  <c r="T398" i="61"/>
  <c r="Y398" i="61"/>
  <c r="T394" i="61"/>
  <c r="Y394" i="61"/>
  <c r="Y390" i="61"/>
  <c r="U386" i="61"/>
  <c r="Y386" i="61"/>
  <c r="U382" i="61"/>
  <c r="Y382" i="61"/>
  <c r="U378" i="61"/>
  <c r="Y378" i="61"/>
  <c r="U374" i="61"/>
  <c r="Y374" i="61"/>
  <c r="U367" i="61"/>
  <c r="Y367" i="61"/>
  <c r="S363" i="61"/>
  <c r="Y363" i="61"/>
  <c r="U359" i="61"/>
  <c r="Y359" i="61"/>
  <c r="Y352" i="61"/>
  <c r="Y344" i="61"/>
  <c r="Y337" i="61"/>
  <c r="Y333" i="61"/>
  <c r="Y329" i="61"/>
  <c r="Y322" i="61"/>
  <c r="Y318" i="61"/>
  <c r="Y303" i="61"/>
  <c r="Q299" i="61"/>
  <c r="Y299" i="61"/>
  <c r="Q292" i="61"/>
  <c r="Y292" i="61"/>
  <c r="Q288" i="61"/>
  <c r="Y288" i="61"/>
  <c r="Y284" i="61"/>
  <c r="Y277" i="61"/>
  <c r="Y269" i="61"/>
  <c r="Y442" i="61"/>
  <c r="T434" i="61"/>
  <c r="Y434" i="61"/>
  <c r="Y430" i="61"/>
  <c r="T426" i="61"/>
  <c r="Y426" i="61"/>
  <c r="Y422" i="61"/>
  <c r="Y405" i="61"/>
  <c r="Y306" i="61"/>
  <c r="Y287" i="61"/>
  <c r="V433" i="61"/>
  <c r="Y433" i="61"/>
  <c r="Q425" i="61"/>
  <c r="Y425" i="61"/>
  <c r="Y247" i="61"/>
  <c r="Y389" i="61"/>
  <c r="Y377" i="61"/>
  <c r="Q321" i="61"/>
  <c r="Y321" i="61"/>
  <c r="Y245" i="61"/>
  <c r="Y415" i="61"/>
  <c r="Y411" i="61"/>
  <c r="Y407" i="61"/>
  <c r="Y403" i="61"/>
  <c r="Y399" i="61"/>
  <c r="Y395" i="61"/>
  <c r="Y391" i="61"/>
  <c r="Y387" i="61"/>
  <c r="Y383" i="61"/>
  <c r="Y379" i="61"/>
  <c r="Y375" i="61"/>
  <c r="T368" i="61"/>
  <c r="Y368" i="61"/>
  <c r="Y364" i="61"/>
  <c r="Y360" i="61"/>
  <c r="Y353" i="61"/>
  <c r="Y345" i="61"/>
  <c r="Y338" i="61"/>
  <c r="Q323" i="61"/>
  <c r="Y323" i="61"/>
  <c r="Q319" i="61"/>
  <c r="Y319" i="61"/>
  <c r="Q315" i="61"/>
  <c r="Y315" i="61"/>
  <c r="S308" i="61"/>
  <c r="Y308" i="61"/>
  <c r="T304" i="61"/>
  <c r="Y304" i="61"/>
  <c r="Y300" i="61"/>
  <c r="Y293" i="61"/>
  <c r="Y289" i="61"/>
  <c r="AC278" i="61"/>
  <c r="Y278" i="61"/>
  <c r="Y274" i="61"/>
  <c r="Y270" i="61"/>
  <c r="Y443" i="61"/>
  <c r="Q439" i="61"/>
  <c r="Y439" i="61"/>
  <c r="V435" i="61"/>
  <c r="Y435" i="61"/>
  <c r="V431" i="61"/>
  <c r="Y431" i="61"/>
  <c r="V427" i="61"/>
  <c r="Y427" i="61"/>
  <c r="Y423" i="61"/>
  <c r="Y362" i="61"/>
  <c r="Y249" i="61"/>
  <c r="Y419" i="61"/>
  <c r="Y421" i="61"/>
  <c r="Y393" i="61"/>
  <c r="Y385" i="61"/>
  <c r="Y381" i="61"/>
  <c r="U351" i="61"/>
  <c r="Y351" i="61"/>
  <c r="Q317" i="61"/>
  <c r="Y317" i="61"/>
  <c r="S246" i="61"/>
  <c r="Y246" i="61"/>
  <c r="S242" i="61"/>
  <c r="Y242" i="61"/>
  <c r="T420" i="61"/>
  <c r="Y420" i="61"/>
  <c r="T416" i="61"/>
  <c r="Y416" i="61"/>
  <c r="T412" i="61"/>
  <c r="Y412" i="61"/>
  <c r="T408" i="61"/>
  <c r="Y408" i="61"/>
  <c r="T404" i="61"/>
  <c r="Y404" i="61"/>
  <c r="T400" i="61"/>
  <c r="Y400" i="61"/>
  <c r="T396" i="61"/>
  <c r="Y396" i="61"/>
  <c r="Y392" i="61"/>
  <c r="W388" i="61"/>
  <c r="Y388" i="61"/>
  <c r="U384" i="61"/>
  <c r="Y384" i="61"/>
  <c r="U380" i="61"/>
  <c r="Y380" i="61"/>
  <c r="U376" i="61"/>
  <c r="Y376" i="61"/>
  <c r="U369" i="61"/>
  <c r="Y369" i="61"/>
  <c r="U365" i="61"/>
  <c r="Y365" i="61"/>
  <c r="T361" i="61"/>
  <c r="Y361" i="61"/>
  <c r="U354" i="61"/>
  <c r="Y354" i="61"/>
  <c r="Y350" i="61"/>
  <c r="Y346" i="61"/>
  <c r="Q339" i="61"/>
  <c r="Y339" i="61"/>
  <c r="Y335" i="61"/>
  <c r="Y331" i="61"/>
  <c r="W324" i="61"/>
  <c r="Y324" i="61"/>
  <c r="Y320" i="61"/>
  <c r="Y316" i="61"/>
  <c r="X309" i="61"/>
  <c r="Y309" i="61"/>
  <c r="Y305" i="61"/>
  <c r="Q301" i="61"/>
  <c r="Y301" i="61"/>
  <c r="Q294" i="61"/>
  <c r="Y294" i="61"/>
  <c r="Q290" i="61"/>
  <c r="Y290" i="61"/>
  <c r="Q286" i="61"/>
  <c r="Y286" i="61"/>
  <c r="W279" i="61"/>
  <c r="Y279" i="61"/>
  <c r="W444" i="61"/>
  <c r="Y444" i="61"/>
  <c r="V440" i="61"/>
  <c r="Y440" i="61"/>
  <c r="Y436" i="61"/>
  <c r="U432" i="61"/>
  <c r="Y432" i="61"/>
  <c r="Y428" i="61"/>
  <c r="Y424" i="61"/>
  <c r="Y417" i="61"/>
  <c r="Y413" i="61"/>
  <c r="Y409" i="61"/>
  <c r="Y401" i="61"/>
  <c r="Y366" i="61"/>
  <c r="Y336" i="61"/>
  <c r="S302" i="61"/>
  <c r="Y302" i="61"/>
  <c r="V429" i="61"/>
  <c r="Y429" i="61"/>
  <c r="Y241" i="61"/>
  <c r="I371" i="61"/>
  <c r="I356" i="61" s="1"/>
  <c r="I341" i="61" s="1"/>
  <c r="I326" i="61" s="1"/>
  <c r="I311" i="61" s="1"/>
  <c r="I296" i="61" s="1"/>
  <c r="I281" i="61" s="1"/>
  <c r="I266" i="61" s="1"/>
  <c r="I251" i="61" s="1"/>
  <c r="Q328" i="61"/>
  <c r="AC283" i="61"/>
  <c r="S240" i="61"/>
  <c r="S253" i="61"/>
  <c r="Q422" i="61"/>
  <c r="Z320" i="61"/>
  <c r="AC440" i="61"/>
  <c r="U442" i="61"/>
  <c r="Z441" i="61"/>
  <c r="W374" i="61"/>
  <c r="W402" i="61"/>
  <c r="Z382" i="61"/>
  <c r="W368" i="61"/>
  <c r="Q306" i="61"/>
  <c r="X292" i="61"/>
  <c r="AB382" i="61"/>
  <c r="W294" i="61"/>
  <c r="Z292" i="61"/>
  <c r="Z385" i="61"/>
  <c r="Z384" i="61"/>
  <c r="AB274" i="61"/>
  <c r="V359" i="61"/>
  <c r="S303" i="61"/>
  <c r="X320" i="61"/>
  <c r="W318" i="61"/>
  <c r="Z294" i="61"/>
  <c r="Q245" i="61"/>
  <c r="AC364" i="61"/>
  <c r="S320" i="61"/>
  <c r="V374" i="61"/>
  <c r="U364" i="61"/>
  <c r="V434" i="61"/>
  <c r="X359" i="61"/>
  <c r="AC353" i="61"/>
  <c r="AC320" i="61"/>
  <c r="AB276" i="61"/>
  <c r="X337" i="61"/>
  <c r="AC335" i="61"/>
  <c r="W384" i="61"/>
  <c r="Z353" i="61"/>
  <c r="V337" i="61"/>
  <c r="AB336" i="61"/>
  <c r="W317" i="61"/>
  <c r="AB350" i="61"/>
  <c r="AB344" i="61"/>
  <c r="U337" i="61"/>
  <c r="Z329" i="61"/>
  <c r="W328" i="61"/>
  <c r="X294" i="61"/>
  <c r="Q443" i="61"/>
  <c r="V442" i="61"/>
  <c r="AC430" i="61"/>
  <c r="Z426" i="61"/>
  <c r="AC308" i="61"/>
  <c r="Z430" i="61"/>
  <c r="Z393" i="61"/>
  <c r="Z344" i="61"/>
  <c r="W430" i="61"/>
  <c r="Q375" i="61"/>
  <c r="X368" i="61"/>
  <c r="X366" i="61"/>
  <c r="S270" i="61"/>
  <c r="T435" i="61"/>
  <c r="X434" i="61"/>
  <c r="Z432" i="61"/>
  <c r="T425" i="61"/>
  <c r="AB424" i="61"/>
  <c r="W360" i="61"/>
  <c r="W353" i="61"/>
  <c r="X344" i="61"/>
  <c r="V320" i="61"/>
  <c r="Z286" i="61"/>
  <c r="AB440" i="61"/>
  <c r="V430" i="61"/>
  <c r="AC389" i="61"/>
  <c r="Z389" i="61"/>
  <c r="AC385" i="61"/>
  <c r="Z378" i="61"/>
  <c r="S360" i="61"/>
  <c r="U353" i="61"/>
  <c r="V344" i="61"/>
  <c r="U320" i="61"/>
  <c r="W313" i="61"/>
  <c r="X286" i="61"/>
  <c r="Z284" i="61"/>
  <c r="Z279" i="61"/>
  <c r="U430" i="61"/>
  <c r="X426" i="61"/>
  <c r="S418" i="61"/>
  <c r="X389" i="61"/>
  <c r="U344" i="61"/>
  <c r="T320" i="61"/>
  <c r="X318" i="61"/>
  <c r="U313" i="61"/>
  <c r="W286" i="61"/>
  <c r="X284" i="61"/>
  <c r="Q279" i="61"/>
  <c r="S440" i="61"/>
  <c r="AB439" i="61"/>
  <c r="W436" i="61"/>
  <c r="AC435" i="61"/>
  <c r="T430" i="61"/>
  <c r="AC425" i="61"/>
  <c r="W389" i="61"/>
  <c r="W268" i="61"/>
  <c r="Q440" i="61"/>
  <c r="V436" i="61"/>
  <c r="AB435" i="61"/>
  <c r="AB432" i="61"/>
  <c r="AB425" i="61"/>
  <c r="V389" i="61"/>
  <c r="Z368" i="61"/>
  <c r="Z366" i="61"/>
  <c r="V270" i="61"/>
  <c r="AB422" i="61"/>
  <c r="W420" i="61"/>
  <c r="W394" i="61"/>
  <c r="T392" i="61"/>
  <c r="T380" i="61"/>
  <c r="V375" i="61"/>
  <c r="V361" i="61"/>
  <c r="Z360" i="61"/>
  <c r="Q343" i="61"/>
  <c r="AB339" i="61"/>
  <c r="W337" i="61"/>
  <c r="W323" i="61"/>
  <c r="W321" i="61"/>
  <c r="Z318" i="61"/>
  <c r="V306" i="61"/>
  <c r="W270" i="61"/>
  <c r="V443" i="61"/>
  <c r="T440" i="61"/>
  <c r="T431" i="61"/>
  <c r="T428" i="61"/>
  <c r="T427" i="61"/>
  <c r="Q426" i="61"/>
  <c r="U425" i="61"/>
  <c r="AC422" i="61"/>
  <c r="S422" i="61"/>
  <c r="Z386" i="61"/>
  <c r="AB380" i="61"/>
  <c r="AC375" i="61"/>
  <c r="W366" i="61"/>
  <c r="W364" i="61"/>
  <c r="V363" i="61"/>
  <c r="V360" i="61"/>
  <c r="S344" i="61"/>
  <c r="AB343" i="61"/>
  <c r="V318" i="61"/>
  <c r="AC306" i="61"/>
  <c r="AC431" i="61"/>
  <c r="Z422" i="61"/>
  <c r="W398" i="61"/>
  <c r="W386" i="61"/>
  <c r="Q383" i="61"/>
  <c r="Z376" i="61"/>
  <c r="AB375" i="61"/>
  <c r="T374" i="61"/>
  <c r="T366" i="61"/>
  <c r="V364" i="61"/>
  <c r="AC363" i="61"/>
  <c r="U363" i="61"/>
  <c r="U360" i="61"/>
  <c r="X353" i="61"/>
  <c r="X336" i="61"/>
  <c r="U318" i="61"/>
  <c r="AC443" i="61"/>
  <c r="W426" i="61"/>
  <c r="Z425" i="61"/>
  <c r="W363" i="61"/>
  <c r="Z380" i="61"/>
  <c r="AB363" i="61"/>
  <c r="T363" i="61"/>
  <c r="Z361" i="61"/>
  <c r="Z343" i="61"/>
  <c r="W336" i="61"/>
  <c r="AC318" i="61"/>
  <c r="T318" i="61"/>
  <c r="AB443" i="61"/>
  <c r="X440" i="61"/>
  <c r="W434" i="61"/>
  <c r="AB428" i="61"/>
  <c r="V426" i="61"/>
  <c r="W422" i="61"/>
  <c r="X375" i="61"/>
  <c r="Q363" i="61"/>
  <c r="X361" i="61"/>
  <c r="X350" i="61"/>
  <c r="X343" i="61"/>
  <c r="V336" i="61"/>
  <c r="AB318" i="61"/>
  <c r="S318" i="61"/>
  <c r="AC270" i="61"/>
  <c r="W440" i="61"/>
  <c r="W431" i="61"/>
  <c r="AB431" i="61"/>
  <c r="X428" i="61"/>
  <c r="U426" i="61"/>
  <c r="W425" i="61"/>
  <c r="U422" i="61"/>
  <c r="X363" i="61"/>
  <c r="Z392" i="61"/>
  <c r="W380" i="61"/>
  <c r="W375" i="61"/>
  <c r="AB366" i="61"/>
  <c r="Z363" i="61"/>
  <c r="W361" i="61"/>
  <c r="W343" i="61"/>
  <c r="AC339" i="61"/>
  <c r="X323" i="61"/>
  <c r="X321" i="61"/>
  <c r="W306" i="61"/>
  <c r="U440" i="61"/>
  <c r="U431" i="61"/>
  <c r="W428" i="61"/>
  <c r="AC426" i="61"/>
  <c r="S426" i="61"/>
  <c r="V425" i="61"/>
  <c r="T422" i="61"/>
  <c r="S414" i="61"/>
  <c r="S390" i="61"/>
  <c r="U383" i="61"/>
  <c r="Q377" i="61"/>
  <c r="Q351" i="61"/>
  <c r="S346" i="61"/>
  <c r="Z345" i="61"/>
  <c r="T333" i="61"/>
  <c r="W332" i="61"/>
  <c r="AB331" i="61"/>
  <c r="S322" i="61"/>
  <c r="W315" i="61"/>
  <c r="Q308" i="61"/>
  <c r="U427" i="61"/>
  <c r="X423" i="61"/>
  <c r="X345" i="61"/>
  <c r="Z331" i="61"/>
  <c r="X329" i="61"/>
  <c r="AB322" i="61"/>
  <c r="X437" i="61"/>
  <c r="AC423" i="61"/>
  <c r="W416" i="61"/>
  <c r="AC391" i="61"/>
  <c r="S389" i="61"/>
  <c r="X385" i="61"/>
  <c r="V384" i="61"/>
  <c r="V382" i="61"/>
  <c r="AC381" i="61"/>
  <c r="Q380" i="61"/>
  <c r="W378" i="61"/>
  <c r="Z377" i="61"/>
  <c r="W376" i="61"/>
  <c r="T375" i="61"/>
  <c r="Q374" i="61"/>
  <c r="V368" i="61"/>
  <c r="S366" i="61"/>
  <c r="AB364" i="61"/>
  <c r="T364" i="61"/>
  <c r="S361" i="61"/>
  <c r="AC360" i="61"/>
  <c r="Q360" i="61"/>
  <c r="Q353" i="61"/>
  <c r="W350" i="61"/>
  <c r="Z347" i="61"/>
  <c r="W345" i="61"/>
  <c r="T344" i="61"/>
  <c r="X339" i="61"/>
  <c r="AB338" i="61"/>
  <c r="AC337" i="61"/>
  <c r="T337" i="61"/>
  <c r="Q336" i="61"/>
  <c r="X335" i="61"/>
  <c r="AC333" i="61"/>
  <c r="X331" i="61"/>
  <c r="W329" i="61"/>
  <c r="AB320" i="61"/>
  <c r="Q318" i="61"/>
  <c r="Q313" i="61"/>
  <c r="U306" i="61"/>
  <c r="W304" i="61"/>
  <c r="X301" i="61"/>
  <c r="W292" i="61"/>
  <c r="Z290" i="61"/>
  <c r="U270" i="61"/>
  <c r="U443" i="61"/>
  <c r="V437" i="61"/>
  <c r="X435" i="61"/>
  <c r="U434" i="61"/>
  <c r="X432" i="61"/>
  <c r="AB430" i="61"/>
  <c r="Q430" i="61"/>
  <c r="AC429" i="61"/>
  <c r="W418" i="61"/>
  <c r="W397" i="61"/>
  <c r="W396" i="61"/>
  <c r="Q389" i="61"/>
  <c r="W385" i="61"/>
  <c r="T384" i="61"/>
  <c r="AC383" i="61"/>
  <c r="T382" i="61"/>
  <c r="X377" i="61"/>
  <c r="V376" i="61"/>
  <c r="S375" i="61"/>
  <c r="AB374" i="61"/>
  <c r="S368" i="61"/>
  <c r="AC366" i="61"/>
  <c r="Q365" i="61"/>
  <c r="S364" i="61"/>
  <c r="Q361" i="61"/>
  <c r="Z354" i="61"/>
  <c r="Z351" i="61"/>
  <c r="T350" i="61"/>
  <c r="AB348" i="61"/>
  <c r="V345" i="61"/>
  <c r="AB345" i="61"/>
  <c r="S339" i="61"/>
  <c r="AB337" i="61"/>
  <c r="S337" i="61"/>
  <c r="W335" i="61"/>
  <c r="V331" i="61"/>
  <c r="V329" i="61"/>
  <c r="X322" i="61"/>
  <c r="Z308" i="61"/>
  <c r="V304" i="61"/>
  <c r="W301" i="61"/>
  <c r="X290" i="61"/>
  <c r="T270" i="61"/>
  <c r="T443" i="61"/>
  <c r="AC442" i="61"/>
  <c r="Z440" i="61"/>
  <c r="X439" i="61"/>
  <c r="U437" i="61"/>
  <c r="U435" i="61"/>
  <c r="AC434" i="61"/>
  <c r="S434" i="61"/>
  <c r="W432" i="61"/>
  <c r="V428" i="61"/>
  <c r="AC427" i="61"/>
  <c r="X422" i="61"/>
  <c r="AB388" i="61"/>
  <c r="U385" i="61"/>
  <c r="Q384" i="61"/>
  <c r="Z381" i="61"/>
  <c r="W377" i="61"/>
  <c r="T376" i="61"/>
  <c r="Q368" i="61"/>
  <c r="Z364" i="61"/>
  <c r="Q364" i="61"/>
  <c r="X354" i="61"/>
  <c r="X351" i="61"/>
  <c r="Q350" i="61"/>
  <c r="W347" i="61"/>
  <c r="AB346" i="61"/>
  <c r="T345" i="61"/>
  <c r="Q337" i="61"/>
  <c r="V335" i="61"/>
  <c r="X333" i="61"/>
  <c r="U331" i="61"/>
  <c r="T329" i="61"/>
  <c r="W322" i="61"/>
  <c r="X316" i="61"/>
  <c r="S301" i="61"/>
  <c r="Z299" i="61"/>
  <c r="W290" i="61"/>
  <c r="Z288" i="61"/>
  <c r="W439" i="61"/>
  <c r="T437" i="61"/>
  <c r="Q434" i="61"/>
  <c r="T432" i="61"/>
  <c r="X429" i="61"/>
  <c r="AB427" i="61"/>
  <c r="W424" i="61"/>
  <c r="AB423" i="61"/>
  <c r="W400" i="61"/>
  <c r="S385" i="61"/>
  <c r="AB384" i="61"/>
  <c r="Z383" i="61"/>
  <c r="Q381" i="61"/>
  <c r="U377" i="61"/>
  <c r="Q376" i="61"/>
  <c r="Z374" i="61"/>
  <c r="Q367" i="61"/>
  <c r="W351" i="61"/>
  <c r="T347" i="61"/>
  <c r="X346" i="61"/>
  <c r="Q345" i="61"/>
  <c r="Z337" i="61"/>
  <c r="T335" i="61"/>
  <c r="W333" i="61"/>
  <c r="T331" i="61"/>
  <c r="AC329" i="61"/>
  <c r="S329" i="61"/>
  <c r="V322" i="61"/>
  <c r="W316" i="61"/>
  <c r="V308" i="61"/>
  <c r="AB308" i="61"/>
  <c r="X299" i="61"/>
  <c r="X288" i="61"/>
  <c r="X442" i="61"/>
  <c r="V439" i="61"/>
  <c r="AC437" i="61"/>
  <c r="S437" i="61"/>
  <c r="Z434" i="61"/>
  <c r="AC433" i="61"/>
  <c r="S432" i="61"/>
  <c r="W429" i="61"/>
  <c r="V424" i="61"/>
  <c r="AC377" i="61"/>
  <c r="Q385" i="61"/>
  <c r="V383" i="61"/>
  <c r="S377" i="61"/>
  <c r="AB376" i="61"/>
  <c r="X364" i="61"/>
  <c r="V346" i="61"/>
  <c r="V333" i="61"/>
  <c r="AC331" i="61"/>
  <c r="S331" i="61"/>
  <c r="AB329" i="61"/>
  <c r="Q329" i="61"/>
  <c r="U322" i="61"/>
  <c r="X315" i="61"/>
  <c r="T308" i="61"/>
  <c r="W299" i="61"/>
  <c r="W288" i="61"/>
  <c r="AC276" i="61"/>
  <c r="AC274" i="61"/>
  <c r="AB272" i="61"/>
  <c r="AB270" i="61"/>
  <c r="W442" i="61"/>
  <c r="S439" i="61"/>
  <c r="AB437" i="61"/>
  <c r="AB433" i="61"/>
  <c r="AC432" i="61"/>
  <c r="Q432" i="61"/>
  <c r="U429" i="61"/>
  <c r="X427" i="61"/>
  <c r="Z423" i="61"/>
  <c r="Z379" i="61"/>
  <c r="Q438" i="61"/>
  <c r="Z438" i="61"/>
  <c r="T438" i="61"/>
  <c r="AB438" i="61"/>
  <c r="U438" i="61"/>
  <c r="AC438" i="61"/>
  <c r="V438" i="61"/>
  <c r="W438" i="61"/>
  <c r="X438" i="61"/>
  <c r="Q390" i="61"/>
  <c r="X387" i="61"/>
  <c r="AC387" i="61"/>
  <c r="V385" i="61"/>
  <c r="S383" i="61"/>
  <c r="Q382" i="61"/>
  <c r="X379" i="61"/>
  <c r="V377" i="61"/>
  <c r="U375" i="61"/>
  <c r="V373" i="61"/>
  <c r="Z369" i="61"/>
  <c r="AB367" i="61"/>
  <c r="Q366" i="61"/>
  <c r="AB365" i="61"/>
  <c r="AB360" i="61"/>
  <c r="T360" i="61"/>
  <c r="W359" i="61"/>
  <c r="X358" i="61"/>
  <c r="Z352" i="61"/>
  <c r="U350" i="61"/>
  <c r="AC349" i="61"/>
  <c r="X347" i="61"/>
  <c r="AB347" i="61"/>
  <c r="Q330" i="61"/>
  <c r="W330" i="61"/>
  <c r="X330" i="61"/>
  <c r="Q349" i="61"/>
  <c r="V349" i="61"/>
  <c r="W387" i="61"/>
  <c r="W379" i="61"/>
  <c r="AC373" i="61"/>
  <c r="U373" i="61"/>
  <c r="X362" i="61"/>
  <c r="W358" i="61"/>
  <c r="Q352" i="61"/>
  <c r="U352" i="61"/>
  <c r="X324" i="61"/>
  <c r="Z387" i="61"/>
  <c r="Z358" i="61"/>
  <c r="L244" i="61"/>
  <c r="S420" i="61"/>
  <c r="W419" i="61"/>
  <c r="S416" i="61"/>
  <c r="S400" i="61"/>
  <c r="S398" i="61"/>
  <c r="S396" i="61"/>
  <c r="S394" i="61"/>
  <c r="U393" i="61"/>
  <c r="Z391" i="61"/>
  <c r="V387" i="61"/>
  <c r="V386" i="61"/>
  <c r="X381" i="61"/>
  <c r="V379" i="61"/>
  <c r="V378" i="61"/>
  <c r="AB373" i="61"/>
  <c r="T373" i="61"/>
  <c r="W369" i="61"/>
  <c r="Z367" i="61"/>
  <c r="Z365" i="61"/>
  <c r="W362" i="61"/>
  <c r="AC359" i="61"/>
  <c r="T359" i="61"/>
  <c r="V358" i="61"/>
  <c r="W354" i="61"/>
  <c r="AC354" i="61"/>
  <c r="X352" i="61"/>
  <c r="AC352" i="61"/>
  <c r="T339" i="61"/>
  <c r="X391" i="61"/>
  <c r="AB390" i="61"/>
  <c r="U387" i="61"/>
  <c r="T386" i="61"/>
  <c r="W381" i="61"/>
  <c r="U379" i="61"/>
  <c r="T378" i="61"/>
  <c r="S373" i="61"/>
  <c r="V369" i="61"/>
  <c r="V362" i="61"/>
  <c r="AB359" i="61"/>
  <c r="Q359" i="61"/>
  <c r="U358" i="61"/>
  <c r="V354" i="61"/>
  <c r="W352" i="61"/>
  <c r="Z349" i="61"/>
  <c r="Z324" i="61"/>
  <c r="Q324" i="61"/>
  <c r="S324" i="61"/>
  <c r="AB324" i="61"/>
  <c r="T324" i="61"/>
  <c r="AC324" i="61"/>
  <c r="U324" i="61"/>
  <c r="V324" i="61"/>
  <c r="T314" i="61"/>
  <c r="Q314" i="61"/>
  <c r="S314" i="61"/>
  <c r="U314" i="61"/>
  <c r="X314" i="61"/>
  <c r="AB314" i="61"/>
  <c r="AC314" i="61"/>
  <c r="Q307" i="61"/>
  <c r="S307" i="61"/>
  <c r="U307" i="61"/>
  <c r="X307" i="61"/>
  <c r="AC307" i="61"/>
  <c r="Z362" i="61"/>
  <c r="W240" i="61"/>
  <c r="W410" i="61"/>
  <c r="S402" i="61"/>
  <c r="S391" i="61"/>
  <c r="U389" i="61"/>
  <c r="S387" i="61"/>
  <c r="Q386" i="61"/>
  <c r="X383" i="61"/>
  <c r="V381" i="61"/>
  <c r="V380" i="61"/>
  <c r="S379" i="61"/>
  <c r="Q378" i="61"/>
  <c r="Z375" i="61"/>
  <c r="Z373" i="61"/>
  <c r="Q373" i="61"/>
  <c r="T369" i="61"/>
  <c r="AC368" i="61"/>
  <c r="U368" i="61"/>
  <c r="W367" i="61"/>
  <c r="V366" i="61"/>
  <c r="W365" i="61"/>
  <c r="U362" i="61"/>
  <c r="AC361" i="61"/>
  <c r="U361" i="61"/>
  <c r="X360" i="61"/>
  <c r="AC358" i="61"/>
  <c r="T358" i="61"/>
  <c r="T354" i="61"/>
  <c r="V353" i="61"/>
  <c r="V352" i="61"/>
  <c r="AC351" i="61"/>
  <c r="V351" i="61"/>
  <c r="Z350" i="61"/>
  <c r="X349" i="61"/>
  <c r="S285" i="61"/>
  <c r="T285" i="61"/>
  <c r="V285" i="61"/>
  <c r="W285" i="61"/>
  <c r="AB285" i="61"/>
  <c r="AC285" i="61"/>
  <c r="W373" i="61"/>
  <c r="S412" i="61"/>
  <c r="W411" i="61"/>
  <c r="S410" i="61"/>
  <c r="W409" i="61"/>
  <c r="W408" i="61"/>
  <c r="W406" i="61"/>
  <c r="W404" i="61"/>
  <c r="Q391" i="61"/>
  <c r="Z390" i="61"/>
  <c r="Q387" i="61"/>
  <c r="AB386" i="61"/>
  <c r="W383" i="61"/>
  <c r="W382" i="61"/>
  <c r="U381" i="61"/>
  <c r="AC379" i="61"/>
  <c r="Q379" i="61"/>
  <c r="AB378" i="61"/>
  <c r="AC369" i="61"/>
  <c r="Q369" i="61"/>
  <c r="AB368" i="61"/>
  <c r="V367" i="61"/>
  <c r="U366" i="61"/>
  <c r="V365" i="61"/>
  <c r="AC362" i="61"/>
  <c r="Q362" i="61"/>
  <c r="AB361" i="61"/>
  <c r="Z359" i="61"/>
  <c r="AB358" i="61"/>
  <c r="Q358" i="61"/>
  <c r="AB354" i="61"/>
  <c r="S354" i="61"/>
  <c r="T352" i="61"/>
  <c r="S350" i="61"/>
  <c r="V350" i="61"/>
  <c r="W349" i="61"/>
  <c r="Q347" i="61"/>
  <c r="S347" i="61"/>
  <c r="V347" i="61"/>
  <c r="U339" i="61"/>
  <c r="V339" i="61"/>
  <c r="W339" i="61"/>
  <c r="Z339" i="61"/>
  <c r="S283" i="61"/>
  <c r="T283" i="61"/>
  <c r="U283" i="61"/>
  <c r="V283" i="61"/>
  <c r="W283" i="61"/>
  <c r="AB283" i="61"/>
  <c r="Q275" i="61"/>
  <c r="W275" i="61"/>
  <c r="W273" i="61"/>
  <c r="X273" i="61"/>
  <c r="Z273" i="61"/>
  <c r="S408" i="61"/>
  <c r="S406" i="61"/>
  <c r="S404" i="61"/>
  <c r="S381" i="61"/>
  <c r="X373" i="61"/>
  <c r="AB369" i="61"/>
  <c r="T367" i="61"/>
  <c r="T365" i="61"/>
  <c r="Q354" i="61"/>
  <c r="AB352" i="61"/>
  <c r="S352" i="61"/>
  <c r="U349" i="61"/>
  <c r="S278" i="61"/>
  <c r="T278" i="61"/>
  <c r="U278" i="61"/>
  <c r="V278" i="61"/>
  <c r="W278" i="61"/>
  <c r="AB278" i="61"/>
  <c r="X444" i="61"/>
  <c r="Q444" i="61"/>
  <c r="Z444" i="61"/>
  <c r="S444" i="61"/>
  <c r="T444" i="61"/>
  <c r="AB444" i="61"/>
  <c r="U444" i="61"/>
  <c r="AC444" i="61"/>
  <c r="V444" i="61"/>
  <c r="AC350" i="61"/>
  <c r="T346" i="61"/>
  <c r="Q344" i="61"/>
  <c r="T336" i="61"/>
  <c r="U335" i="61"/>
  <c r="U333" i="61"/>
  <c r="Q331" i="61"/>
  <c r="X328" i="61"/>
  <c r="AC322" i="61"/>
  <c r="T322" i="61"/>
  <c r="Q320" i="61"/>
  <c r="X317" i="61"/>
  <c r="V316" i="61"/>
  <c r="V313" i="61"/>
  <c r="S304" i="61"/>
  <c r="Z303" i="61"/>
  <c r="AB300" i="61"/>
  <c r="AB298" i="61"/>
  <c r="AB293" i="61"/>
  <c r="AB291" i="61"/>
  <c r="AB289" i="61"/>
  <c r="AB287" i="61"/>
  <c r="W284" i="61"/>
  <c r="W276" i="61"/>
  <c r="W274" i="61"/>
  <c r="Z272" i="61"/>
  <c r="V268" i="61"/>
  <c r="Z443" i="61"/>
  <c r="AB442" i="61"/>
  <c r="T442" i="61"/>
  <c r="X441" i="61"/>
  <c r="AC439" i="61"/>
  <c r="U439" i="61"/>
  <c r="Z437" i="61"/>
  <c r="AC436" i="61"/>
  <c r="U436" i="61"/>
  <c r="W435" i="61"/>
  <c r="S430" i="61"/>
  <c r="T429" i="61"/>
  <c r="AC428" i="61"/>
  <c r="U428" i="61"/>
  <c r="W427" i="61"/>
  <c r="AC424" i="61"/>
  <c r="U424" i="61"/>
  <c r="U316" i="61"/>
  <c r="V276" i="61"/>
  <c r="V274" i="61"/>
  <c r="W272" i="61"/>
  <c r="U268" i="61"/>
  <c r="S442" i="61"/>
  <c r="W441" i="61"/>
  <c r="T439" i="61"/>
  <c r="AB436" i="61"/>
  <c r="T436" i="61"/>
  <c r="X433" i="61"/>
  <c r="T424" i="61"/>
  <c r="AB335" i="61"/>
  <c r="S335" i="61"/>
  <c r="AB333" i="61"/>
  <c r="S333" i="61"/>
  <c r="Q322" i="61"/>
  <c r="X319" i="61"/>
  <c r="AC316" i="61"/>
  <c r="T316" i="61"/>
  <c r="Q303" i="61"/>
  <c r="AB302" i="61"/>
  <c r="W300" i="61"/>
  <c r="W298" i="61"/>
  <c r="W293" i="61"/>
  <c r="W291" i="61"/>
  <c r="W289" i="61"/>
  <c r="W287" i="61"/>
  <c r="U276" i="61"/>
  <c r="U274" i="61"/>
  <c r="V272" i="61"/>
  <c r="Q269" i="61"/>
  <c r="AC268" i="61"/>
  <c r="T268" i="61"/>
  <c r="X443" i="61"/>
  <c r="Z442" i="61"/>
  <c r="Q442" i="61"/>
  <c r="V441" i="61"/>
  <c r="S436" i="61"/>
  <c r="W433" i="61"/>
  <c r="S428" i="61"/>
  <c r="S424" i="61"/>
  <c r="W423" i="61"/>
  <c r="AC346" i="61"/>
  <c r="W344" i="61"/>
  <c r="AC344" i="61"/>
  <c r="Z336" i="61"/>
  <c r="Q335" i="61"/>
  <c r="Q333" i="61"/>
  <c r="W331" i="61"/>
  <c r="U329" i="61"/>
  <c r="Z322" i="61"/>
  <c r="W320" i="61"/>
  <c r="W319" i="61"/>
  <c r="AB316" i="61"/>
  <c r="S316" i="61"/>
  <c r="X305" i="61"/>
  <c r="AC304" i="61"/>
  <c r="V300" i="61"/>
  <c r="V298" i="61"/>
  <c r="V293" i="61"/>
  <c r="V291" i="61"/>
  <c r="V289" i="61"/>
  <c r="V287" i="61"/>
  <c r="T276" i="61"/>
  <c r="T274" i="61"/>
  <c r="U272" i="61"/>
  <c r="AB268" i="61"/>
  <c r="S268" i="61"/>
  <c r="W443" i="61"/>
  <c r="AC441" i="61"/>
  <c r="U441" i="61"/>
  <c r="Z439" i="61"/>
  <c r="W437" i="61"/>
  <c r="Z436" i="61"/>
  <c r="Q436" i="61"/>
  <c r="AB434" i="61"/>
  <c r="U433" i="61"/>
  <c r="V432" i="61"/>
  <c r="X431" i="61"/>
  <c r="X430" i="61"/>
  <c r="AB429" i="61"/>
  <c r="Z428" i="61"/>
  <c r="Q428" i="61"/>
  <c r="AB426" i="61"/>
  <c r="X425" i="61"/>
  <c r="Z424" i="61"/>
  <c r="Q424" i="61"/>
  <c r="V423" i="61"/>
  <c r="V422" i="61"/>
  <c r="Z335" i="61"/>
  <c r="Z333" i="61"/>
  <c r="Q316" i="61"/>
  <c r="AB304" i="61"/>
  <c r="W302" i="61"/>
  <c r="T300" i="61"/>
  <c r="T298" i="61"/>
  <c r="T293" i="61"/>
  <c r="T291" i="61"/>
  <c r="T289" i="61"/>
  <c r="T287" i="61"/>
  <c r="S276" i="61"/>
  <c r="S274" i="61"/>
  <c r="T272" i="61"/>
  <c r="Q268" i="61"/>
  <c r="AB441" i="61"/>
  <c r="T441" i="61"/>
  <c r="T433" i="61"/>
  <c r="U423" i="61"/>
  <c r="X332" i="61"/>
  <c r="Z316" i="61"/>
  <c r="T302" i="61"/>
  <c r="S300" i="61"/>
  <c r="S298" i="61"/>
  <c r="S293" i="61"/>
  <c r="S291" i="61"/>
  <c r="S289" i="61"/>
  <c r="S287" i="61"/>
  <c r="AC272" i="61"/>
  <c r="S272" i="61"/>
  <c r="Z268" i="61"/>
  <c r="X436" i="61"/>
  <c r="X424" i="61"/>
  <c r="T423" i="61"/>
  <c r="S443" i="61"/>
  <c r="S441" i="61"/>
  <c r="S435" i="61"/>
  <c r="S433" i="61"/>
  <c r="S431" i="61"/>
  <c r="S429" i="61"/>
  <c r="S427" i="61"/>
  <c r="S425" i="61"/>
  <c r="S423" i="61"/>
  <c r="Q441" i="61"/>
  <c r="Z435" i="61"/>
  <c r="Q435" i="61"/>
  <c r="Z433" i="61"/>
  <c r="Q433" i="61"/>
  <c r="Z431" i="61"/>
  <c r="Q431" i="61"/>
  <c r="Z429" i="61"/>
  <c r="Q429" i="61"/>
  <c r="Z427" i="61"/>
  <c r="Q427" i="61"/>
  <c r="Q423" i="61"/>
  <c r="S438" i="61"/>
  <c r="W415" i="61"/>
  <c r="W413" i="61"/>
  <c r="W407" i="61"/>
  <c r="W405" i="61"/>
  <c r="W401" i="61"/>
  <c r="W399" i="61"/>
  <c r="V421" i="61"/>
  <c r="Z420" i="61"/>
  <c r="Q420" i="61"/>
  <c r="V419" i="61"/>
  <c r="Z418" i="61"/>
  <c r="Q418" i="61"/>
  <c r="V417" i="61"/>
  <c r="Z416" i="61"/>
  <c r="Q416" i="61"/>
  <c r="V415" i="61"/>
  <c r="Z414" i="61"/>
  <c r="Q414" i="61"/>
  <c r="V413" i="61"/>
  <c r="Z412" i="61"/>
  <c r="Q412" i="61"/>
  <c r="V411" i="61"/>
  <c r="Z410" i="61"/>
  <c r="Q410" i="61"/>
  <c r="V409" i="61"/>
  <c r="Z408" i="61"/>
  <c r="Q408" i="61"/>
  <c r="V407" i="61"/>
  <c r="Z406" i="61"/>
  <c r="Q406" i="61"/>
  <c r="V405" i="61"/>
  <c r="Z404" i="61"/>
  <c r="Q404" i="61"/>
  <c r="V403" i="61"/>
  <c r="Z402" i="61"/>
  <c r="Q402" i="61"/>
  <c r="V401" i="61"/>
  <c r="Z400" i="61"/>
  <c r="Q400" i="61"/>
  <c r="V399" i="61"/>
  <c r="Z398" i="61"/>
  <c r="Q398" i="61"/>
  <c r="V397" i="61"/>
  <c r="Z396" i="61"/>
  <c r="Q396" i="61"/>
  <c r="V395" i="61"/>
  <c r="Z394" i="61"/>
  <c r="Q394" i="61"/>
  <c r="AC393" i="61"/>
  <c r="S393" i="61"/>
  <c r="S392" i="61"/>
  <c r="U388" i="61"/>
  <c r="AC388" i="61"/>
  <c r="X388" i="61"/>
  <c r="S388" i="61"/>
  <c r="T348" i="61"/>
  <c r="AC348" i="61"/>
  <c r="U348" i="61"/>
  <c r="V348" i="61"/>
  <c r="W348" i="61"/>
  <c r="Q348" i="61"/>
  <c r="S338" i="61"/>
  <c r="U338" i="61"/>
  <c r="AC338" i="61"/>
  <c r="T338" i="61"/>
  <c r="V338" i="61"/>
  <c r="W338" i="61"/>
  <c r="X338" i="61"/>
  <c r="AC421" i="61"/>
  <c r="U421" i="61"/>
  <c r="AC419" i="61"/>
  <c r="U419" i="61"/>
  <c r="AC417" i="61"/>
  <c r="U417" i="61"/>
  <c r="AC415" i="61"/>
  <c r="U415" i="61"/>
  <c r="AC413" i="61"/>
  <c r="U413" i="61"/>
  <c r="AC411" i="61"/>
  <c r="U411" i="61"/>
  <c r="AC409" i="61"/>
  <c r="U409" i="61"/>
  <c r="AC407" i="61"/>
  <c r="U407" i="61"/>
  <c r="AC405" i="61"/>
  <c r="U405" i="61"/>
  <c r="AC403" i="61"/>
  <c r="U403" i="61"/>
  <c r="AC401" i="61"/>
  <c r="U401" i="61"/>
  <c r="AC399" i="61"/>
  <c r="U399" i="61"/>
  <c r="AC397" i="61"/>
  <c r="U397" i="61"/>
  <c r="AC395" i="61"/>
  <c r="U395" i="61"/>
  <c r="AB393" i="61"/>
  <c r="Q393" i="61"/>
  <c r="AB392" i="61"/>
  <c r="Q392" i="61"/>
  <c r="Z388" i="61"/>
  <c r="W421" i="61"/>
  <c r="W395" i="61"/>
  <c r="AB421" i="61"/>
  <c r="T421" i="61"/>
  <c r="X420" i="61"/>
  <c r="AB419" i="61"/>
  <c r="T419" i="61"/>
  <c r="X418" i="61"/>
  <c r="AB417" i="61"/>
  <c r="T417" i="61"/>
  <c r="X416" i="61"/>
  <c r="AB415" i="61"/>
  <c r="T415" i="61"/>
  <c r="X414" i="61"/>
  <c r="AB413" i="61"/>
  <c r="T413" i="61"/>
  <c r="X412" i="61"/>
  <c r="AB411" i="61"/>
  <c r="T411" i="61"/>
  <c r="X410" i="61"/>
  <c r="AB409" i="61"/>
  <c r="T409" i="61"/>
  <c r="X408" i="61"/>
  <c r="AB407" i="61"/>
  <c r="T407" i="61"/>
  <c r="X406" i="61"/>
  <c r="AB405" i="61"/>
  <c r="T405" i="61"/>
  <c r="X404" i="61"/>
  <c r="AB403" i="61"/>
  <c r="T403" i="61"/>
  <c r="X402" i="61"/>
  <c r="AB401" i="61"/>
  <c r="T401" i="61"/>
  <c r="X400" i="61"/>
  <c r="AB399" i="61"/>
  <c r="T399" i="61"/>
  <c r="X398" i="61"/>
  <c r="AB397" i="61"/>
  <c r="T397" i="61"/>
  <c r="X396" i="61"/>
  <c r="AB395" i="61"/>
  <c r="T395" i="61"/>
  <c r="X394" i="61"/>
  <c r="T391" i="61"/>
  <c r="AB391" i="61"/>
  <c r="U390" i="61"/>
  <c r="AC390" i="61"/>
  <c r="X390" i="61"/>
  <c r="Q334" i="61"/>
  <c r="Z334" i="61"/>
  <c r="S334" i="61"/>
  <c r="T334" i="61"/>
  <c r="AB334" i="61"/>
  <c r="U334" i="61"/>
  <c r="AC334" i="61"/>
  <c r="V334" i="61"/>
  <c r="W334" i="61"/>
  <c r="X334" i="61"/>
  <c r="S415" i="61"/>
  <c r="S411" i="61"/>
  <c r="S409" i="61"/>
  <c r="S405" i="61"/>
  <c r="S403" i="61"/>
  <c r="S401" i="61"/>
  <c r="S399" i="61"/>
  <c r="S397" i="61"/>
  <c r="S395" i="61"/>
  <c r="T393" i="61"/>
  <c r="U392" i="61"/>
  <c r="AC392" i="61"/>
  <c r="X392" i="61"/>
  <c r="W417" i="61"/>
  <c r="Z421" i="61"/>
  <c r="Q421" i="61"/>
  <c r="V420" i="61"/>
  <c r="Z419" i="61"/>
  <c r="Q419" i="61"/>
  <c r="V418" i="61"/>
  <c r="Z417" i="61"/>
  <c r="Q417" i="61"/>
  <c r="V416" i="61"/>
  <c r="Z415" i="61"/>
  <c r="Q415" i="61"/>
  <c r="V414" i="61"/>
  <c r="Z413" i="61"/>
  <c r="Q413" i="61"/>
  <c r="V412" i="61"/>
  <c r="Z411" i="61"/>
  <c r="Q411" i="61"/>
  <c r="V410" i="61"/>
  <c r="Z409" i="61"/>
  <c r="Q409" i="61"/>
  <c r="V408" i="61"/>
  <c r="Z407" i="61"/>
  <c r="Q407" i="61"/>
  <c r="V406" i="61"/>
  <c r="Z405" i="61"/>
  <c r="Q405" i="61"/>
  <c r="V404" i="61"/>
  <c r="Z403" i="61"/>
  <c r="Q403" i="61"/>
  <c r="V402" i="61"/>
  <c r="Z401" i="61"/>
  <c r="Q401" i="61"/>
  <c r="V400" i="61"/>
  <c r="Z399" i="61"/>
  <c r="Q399" i="61"/>
  <c r="V398" i="61"/>
  <c r="Z397" i="61"/>
  <c r="Q397" i="61"/>
  <c r="V396" i="61"/>
  <c r="Z395" i="61"/>
  <c r="Q395" i="61"/>
  <c r="V394" i="61"/>
  <c r="X393" i="61"/>
  <c r="W391" i="61"/>
  <c r="W390" i="61"/>
  <c r="V388" i="61"/>
  <c r="Z348" i="61"/>
  <c r="Z338" i="61"/>
  <c r="W403" i="61"/>
  <c r="S417" i="61"/>
  <c r="W414" i="61"/>
  <c r="S413" i="61"/>
  <c r="W412" i="61"/>
  <c r="S407" i="61"/>
  <c r="AC420" i="61"/>
  <c r="U420" i="61"/>
  <c r="AC418" i="61"/>
  <c r="U418" i="61"/>
  <c r="AC416" i="61"/>
  <c r="U416" i="61"/>
  <c r="AC414" i="61"/>
  <c r="U414" i="61"/>
  <c r="AC412" i="61"/>
  <c r="U412" i="61"/>
  <c r="AC410" i="61"/>
  <c r="U410" i="61"/>
  <c r="AC408" i="61"/>
  <c r="U408" i="61"/>
  <c r="AC406" i="61"/>
  <c r="U406" i="61"/>
  <c r="AC404" i="61"/>
  <c r="U404" i="61"/>
  <c r="AC402" i="61"/>
  <c r="U402" i="61"/>
  <c r="AC400" i="61"/>
  <c r="U400" i="61"/>
  <c r="AC398" i="61"/>
  <c r="U398" i="61"/>
  <c r="AC396" i="61"/>
  <c r="U396" i="61"/>
  <c r="AC394" i="61"/>
  <c r="U394" i="61"/>
  <c r="W393" i="61"/>
  <c r="W392" i="61"/>
  <c r="V391" i="61"/>
  <c r="V390" i="61"/>
  <c r="T388" i="61"/>
  <c r="X348" i="61"/>
  <c r="S421" i="61"/>
  <c r="S419" i="61"/>
  <c r="X421" i="61"/>
  <c r="AB420" i="61"/>
  <c r="X419" i="61"/>
  <c r="AB418" i="61"/>
  <c r="X417" i="61"/>
  <c r="AB416" i="61"/>
  <c r="X415" i="61"/>
  <c r="AB414" i="61"/>
  <c r="X413" i="61"/>
  <c r="AB412" i="61"/>
  <c r="X411" i="61"/>
  <c r="AB410" i="61"/>
  <c r="X409" i="61"/>
  <c r="AB408" i="61"/>
  <c r="X407" i="61"/>
  <c r="AB406" i="61"/>
  <c r="X405" i="61"/>
  <c r="AB404" i="61"/>
  <c r="X403" i="61"/>
  <c r="AB402" i="61"/>
  <c r="X401" i="61"/>
  <c r="AB400" i="61"/>
  <c r="X399" i="61"/>
  <c r="AB398" i="61"/>
  <c r="X397" i="61"/>
  <c r="AB396" i="61"/>
  <c r="X395" i="61"/>
  <c r="AB394" i="61"/>
  <c r="V393" i="61"/>
  <c r="V392" i="61"/>
  <c r="U391" i="61"/>
  <c r="T390" i="61"/>
  <c r="Q388" i="61"/>
  <c r="S348" i="61"/>
  <c r="Q338" i="61"/>
  <c r="S386" i="61"/>
  <c r="S384" i="61"/>
  <c r="S382" i="61"/>
  <c r="S380" i="61"/>
  <c r="S378" i="61"/>
  <c r="S376" i="61"/>
  <c r="S374" i="61"/>
  <c r="S369" i="61"/>
  <c r="S367" i="61"/>
  <c r="S365" i="61"/>
  <c r="S359" i="61"/>
  <c r="U346" i="61"/>
  <c r="S343" i="61"/>
  <c r="U343" i="61"/>
  <c r="AC343" i="61"/>
  <c r="T309" i="61"/>
  <c r="AB309" i="61"/>
  <c r="Z309" i="61"/>
  <c r="Q309" i="61"/>
  <c r="S309" i="61"/>
  <c r="AC309" i="61"/>
  <c r="U309" i="61"/>
  <c r="V309" i="61"/>
  <c r="W309" i="61"/>
  <c r="AB389" i="61"/>
  <c r="T389" i="61"/>
  <c r="AB387" i="61"/>
  <c r="T387" i="61"/>
  <c r="X386" i="61"/>
  <c r="AB385" i="61"/>
  <c r="T385" i="61"/>
  <c r="X384" i="61"/>
  <c r="AB383" i="61"/>
  <c r="T383" i="61"/>
  <c r="X382" i="61"/>
  <c r="AB381" i="61"/>
  <c r="T381" i="61"/>
  <c r="X380" i="61"/>
  <c r="AB379" i="61"/>
  <c r="T379" i="61"/>
  <c r="X378" i="61"/>
  <c r="AB377" i="61"/>
  <c r="T377" i="61"/>
  <c r="X376" i="61"/>
  <c r="X374" i="61"/>
  <c r="X369" i="61"/>
  <c r="X367" i="61"/>
  <c r="X365" i="61"/>
  <c r="AB362" i="61"/>
  <c r="T362" i="61"/>
  <c r="AB353" i="61"/>
  <c r="T353" i="61"/>
  <c r="AB351" i="61"/>
  <c r="T351" i="61"/>
  <c r="AB349" i="61"/>
  <c r="T349" i="61"/>
  <c r="Q346" i="61"/>
  <c r="V343" i="61"/>
  <c r="S362" i="61"/>
  <c r="S358" i="61"/>
  <c r="S353" i="61"/>
  <c r="S351" i="61"/>
  <c r="S349" i="61"/>
  <c r="U347" i="61"/>
  <c r="AC347" i="61"/>
  <c r="Z346" i="61"/>
  <c r="T343" i="61"/>
  <c r="S336" i="61"/>
  <c r="U336" i="61"/>
  <c r="AC336" i="61"/>
  <c r="T305" i="61"/>
  <c r="AB305" i="61"/>
  <c r="Z305" i="61"/>
  <c r="Q305" i="61"/>
  <c r="S305" i="61"/>
  <c r="AC305" i="61"/>
  <c r="U305" i="61"/>
  <c r="V305" i="61"/>
  <c r="W305" i="61"/>
  <c r="S271" i="61"/>
  <c r="T271" i="61"/>
  <c r="AB271" i="61"/>
  <c r="U271" i="61"/>
  <c r="AC271" i="61"/>
  <c r="V271" i="61"/>
  <c r="Q271" i="61"/>
  <c r="W271" i="61"/>
  <c r="X271" i="61"/>
  <c r="Z271" i="61"/>
  <c r="AC386" i="61"/>
  <c r="AC384" i="61"/>
  <c r="AC382" i="61"/>
  <c r="AC380" i="61"/>
  <c r="AC378" i="61"/>
  <c r="AC376" i="61"/>
  <c r="AC374" i="61"/>
  <c r="AC367" i="61"/>
  <c r="AC365" i="61"/>
  <c r="W346" i="61"/>
  <c r="S345" i="61"/>
  <c r="U345" i="61"/>
  <c r="AC345" i="61"/>
  <c r="S277" i="61"/>
  <c r="T277" i="61"/>
  <c r="AB277" i="61"/>
  <c r="U277" i="61"/>
  <c r="AC277" i="61"/>
  <c r="V277" i="61"/>
  <c r="S269" i="61"/>
  <c r="T269" i="61"/>
  <c r="AB269" i="61"/>
  <c r="U269" i="61"/>
  <c r="AC269" i="61"/>
  <c r="V269" i="61"/>
  <c r="V332" i="61"/>
  <c r="V330" i="61"/>
  <c r="V328" i="61"/>
  <c r="V323" i="61"/>
  <c r="V321" i="61"/>
  <c r="V319" i="61"/>
  <c r="V317" i="61"/>
  <c r="V315" i="61"/>
  <c r="Z314" i="61"/>
  <c r="AC313" i="61"/>
  <c r="T313" i="61"/>
  <c r="X308" i="61"/>
  <c r="Z307" i="61"/>
  <c r="T306" i="61"/>
  <c r="T303" i="61"/>
  <c r="AB303" i="61"/>
  <c r="U303" i="61"/>
  <c r="AC303" i="61"/>
  <c r="V303" i="61"/>
  <c r="Q284" i="61"/>
  <c r="X279" i="61"/>
  <c r="S275" i="61"/>
  <c r="T275" i="61"/>
  <c r="AB275" i="61"/>
  <c r="U275" i="61"/>
  <c r="AC275" i="61"/>
  <c r="V275" i="61"/>
  <c r="Q273" i="61"/>
  <c r="AC332" i="61"/>
  <c r="U332" i="61"/>
  <c r="AC330" i="61"/>
  <c r="U330" i="61"/>
  <c r="AC328" i="61"/>
  <c r="U328" i="61"/>
  <c r="AC323" i="61"/>
  <c r="U323" i="61"/>
  <c r="AC321" i="61"/>
  <c r="U321" i="61"/>
  <c r="AC319" i="61"/>
  <c r="U319" i="61"/>
  <c r="AC317" i="61"/>
  <c r="U317" i="61"/>
  <c r="AC315" i="61"/>
  <c r="U315" i="61"/>
  <c r="AB313" i="61"/>
  <c r="S313" i="61"/>
  <c r="W308" i="61"/>
  <c r="AB306" i="61"/>
  <c r="S306" i="61"/>
  <c r="V302" i="61"/>
  <c r="T301" i="61"/>
  <c r="AB301" i="61"/>
  <c r="U301" i="61"/>
  <c r="AC301" i="61"/>
  <c r="V301" i="61"/>
  <c r="S299" i="61"/>
  <c r="T299" i="61"/>
  <c r="AB299" i="61"/>
  <c r="U299" i="61"/>
  <c r="AC299" i="61"/>
  <c r="V299" i="61"/>
  <c r="S294" i="61"/>
  <c r="T294" i="61"/>
  <c r="AB294" i="61"/>
  <c r="U294" i="61"/>
  <c r="AC294" i="61"/>
  <c r="V294" i="61"/>
  <c r="S292" i="61"/>
  <c r="T292" i="61"/>
  <c r="AB292" i="61"/>
  <c r="U292" i="61"/>
  <c r="AC292" i="61"/>
  <c r="V292" i="61"/>
  <c r="S290" i="61"/>
  <c r="T290" i="61"/>
  <c r="AB290" i="61"/>
  <c r="U290" i="61"/>
  <c r="AC290" i="61"/>
  <c r="V290" i="61"/>
  <c r="S288" i="61"/>
  <c r="T288" i="61"/>
  <c r="AB288" i="61"/>
  <c r="U288" i="61"/>
  <c r="AC288" i="61"/>
  <c r="V288" i="61"/>
  <c r="S286" i="61"/>
  <c r="T286" i="61"/>
  <c r="AB286" i="61"/>
  <c r="U286" i="61"/>
  <c r="AC286" i="61"/>
  <c r="V286" i="61"/>
  <c r="Z277" i="61"/>
  <c r="AB332" i="61"/>
  <c r="T332" i="61"/>
  <c r="AB330" i="61"/>
  <c r="T330" i="61"/>
  <c r="AB328" i="61"/>
  <c r="T328" i="61"/>
  <c r="AB323" i="61"/>
  <c r="T323" i="61"/>
  <c r="AB321" i="61"/>
  <c r="T321" i="61"/>
  <c r="AB319" i="61"/>
  <c r="T319" i="61"/>
  <c r="AB317" i="61"/>
  <c r="T317" i="61"/>
  <c r="AB315" i="61"/>
  <c r="T315" i="61"/>
  <c r="T307" i="61"/>
  <c r="AB307" i="61"/>
  <c r="S284" i="61"/>
  <c r="T284" i="61"/>
  <c r="AB284" i="61"/>
  <c r="U284" i="61"/>
  <c r="AC284" i="61"/>
  <c r="V284" i="61"/>
  <c r="X277" i="61"/>
  <c r="S273" i="61"/>
  <c r="T273" i="61"/>
  <c r="AB273" i="61"/>
  <c r="U273" i="61"/>
  <c r="AC273" i="61"/>
  <c r="V273" i="61"/>
  <c r="Z269" i="61"/>
  <c r="S332" i="61"/>
  <c r="S330" i="61"/>
  <c r="S328" i="61"/>
  <c r="S323" i="61"/>
  <c r="S321" i="61"/>
  <c r="S319" i="61"/>
  <c r="S317" i="61"/>
  <c r="S315" i="61"/>
  <c r="W314" i="61"/>
  <c r="Z313" i="61"/>
  <c r="U308" i="61"/>
  <c r="W307" i="61"/>
  <c r="Z306" i="61"/>
  <c r="X304" i="61"/>
  <c r="Q304" i="61"/>
  <c r="Z304" i="61"/>
  <c r="U304" i="61"/>
  <c r="X303" i="61"/>
  <c r="Z301" i="61"/>
  <c r="W277" i="61"/>
  <c r="Z275" i="61"/>
  <c r="X269" i="61"/>
  <c r="Z332" i="61"/>
  <c r="Z330" i="61"/>
  <c r="Z328" i="61"/>
  <c r="Z323" i="61"/>
  <c r="Z321" i="61"/>
  <c r="Z319" i="61"/>
  <c r="Z317" i="61"/>
  <c r="Z315" i="61"/>
  <c r="V314" i="61"/>
  <c r="X313" i="61"/>
  <c r="V307" i="61"/>
  <c r="X306" i="61"/>
  <c r="W303" i="61"/>
  <c r="X302" i="61"/>
  <c r="Q302" i="61"/>
  <c r="Z302" i="61"/>
  <c r="U302" i="61"/>
  <c r="AC302" i="61"/>
  <c r="S279" i="61"/>
  <c r="T279" i="61"/>
  <c r="AB279" i="61"/>
  <c r="U279" i="61"/>
  <c r="AC279" i="61"/>
  <c r="V279" i="61"/>
  <c r="Q277" i="61"/>
  <c r="X275" i="61"/>
  <c r="W269" i="61"/>
  <c r="AC300" i="61"/>
  <c r="U300" i="61"/>
  <c r="AC298" i="61"/>
  <c r="U298" i="61"/>
  <c r="AC293" i="61"/>
  <c r="U293" i="61"/>
  <c r="AC291" i="61"/>
  <c r="U291" i="61"/>
  <c r="AC289" i="61"/>
  <c r="U289" i="61"/>
  <c r="AC287" i="61"/>
  <c r="U287" i="61"/>
  <c r="U285" i="61"/>
  <c r="Z300" i="61"/>
  <c r="Q300" i="61"/>
  <c r="Z298" i="61"/>
  <c r="Q298" i="61"/>
  <c r="Z293" i="61"/>
  <c r="Q293" i="61"/>
  <c r="Z291" i="61"/>
  <c r="Q291" i="61"/>
  <c r="Z289" i="61"/>
  <c r="Q289" i="61"/>
  <c r="Z287" i="61"/>
  <c r="Q287" i="61"/>
  <c r="Z285" i="61"/>
  <c r="Q285" i="61"/>
  <c r="Z283" i="61"/>
  <c r="Q283" i="61"/>
  <c r="Z278" i="61"/>
  <c r="Q278" i="61"/>
  <c r="Z276" i="61"/>
  <c r="Q276" i="61"/>
  <c r="Z274" i="61"/>
  <c r="Q274" i="61"/>
  <c r="Q272" i="61"/>
  <c r="Z270" i="61"/>
  <c r="Q270" i="61"/>
  <c r="X300" i="61"/>
  <c r="X298" i="61"/>
  <c r="X293" i="61"/>
  <c r="X291" i="61"/>
  <c r="X289" i="61"/>
  <c r="X287" i="61"/>
  <c r="X285" i="61"/>
  <c r="X283" i="61"/>
  <c r="X278" i="61"/>
  <c r="X276" i="61"/>
  <c r="X274" i="61"/>
  <c r="X272" i="61"/>
  <c r="X270" i="61"/>
  <c r="X268" i="61"/>
  <c r="L246" i="61"/>
  <c r="X253" i="61"/>
  <c r="AB247" i="61"/>
  <c r="W253" i="61"/>
  <c r="S249" i="61"/>
  <c r="X248" i="61"/>
  <c r="X246" i="61"/>
  <c r="AB245" i="61"/>
  <c r="AB243" i="61"/>
  <c r="L253" i="61"/>
  <c r="L251" i="61" s="1"/>
  <c r="Q249" i="61"/>
  <c r="Q247" i="61"/>
  <c r="W246" i="61"/>
  <c r="X244" i="61"/>
  <c r="W242" i="61"/>
  <c r="AB241" i="61"/>
  <c r="L240" i="61"/>
  <c r="AB249" i="61"/>
  <c r="Z241" i="61"/>
  <c r="Z247" i="61"/>
  <c r="Z245" i="61"/>
  <c r="W243" i="61"/>
  <c r="W241" i="61"/>
  <c r="Z249" i="61"/>
  <c r="W247" i="61"/>
  <c r="W245" i="61"/>
  <c r="V243" i="61"/>
  <c r="V241" i="61"/>
  <c r="Z243" i="61"/>
  <c r="W249" i="61"/>
  <c r="V247" i="61"/>
  <c r="V245" i="61"/>
  <c r="T243" i="61"/>
  <c r="T241" i="61"/>
  <c r="V249" i="61"/>
  <c r="T247" i="61"/>
  <c r="T245" i="61"/>
  <c r="S243" i="61"/>
  <c r="S241" i="61"/>
  <c r="T249" i="61"/>
  <c r="S247" i="61"/>
  <c r="S245" i="61"/>
  <c r="Q243" i="61"/>
  <c r="X242" i="61"/>
  <c r="Q241" i="61"/>
  <c r="X240" i="61"/>
  <c r="Z253" i="61"/>
  <c r="Q253" i="61"/>
  <c r="Z248" i="61"/>
  <c r="Q248" i="61"/>
  <c r="Z246" i="61"/>
  <c r="Q246" i="61"/>
  <c r="Z244" i="61"/>
  <c r="Q244" i="61"/>
  <c r="Z242" i="61"/>
  <c r="Q242" i="61"/>
  <c r="Z240" i="61"/>
  <c r="Q240" i="61"/>
  <c r="AC249" i="61"/>
  <c r="U249" i="61"/>
  <c r="AC247" i="61"/>
  <c r="U247" i="61"/>
  <c r="AC245" i="61"/>
  <c r="U245" i="61"/>
  <c r="AC243" i="61"/>
  <c r="U243" i="61"/>
  <c r="AC241" i="61"/>
  <c r="U241" i="61"/>
  <c r="W248" i="61"/>
  <c r="AC253" i="61"/>
  <c r="U253" i="61"/>
  <c r="AC248" i="61"/>
  <c r="U248" i="61"/>
  <c r="AC246" i="61"/>
  <c r="U246" i="61"/>
  <c r="AC244" i="61"/>
  <c r="U244" i="61"/>
  <c r="AC242" i="61"/>
  <c r="U242" i="61"/>
  <c r="AC240" i="61"/>
  <c r="U240" i="61"/>
  <c r="V246" i="61"/>
  <c r="V244" i="61"/>
  <c r="V242" i="61"/>
  <c r="V240" i="61"/>
  <c r="AB253" i="61"/>
  <c r="T253" i="61"/>
  <c r="X249" i="61"/>
  <c r="AB248" i="61"/>
  <c r="T248" i="61"/>
  <c r="X247" i="61"/>
  <c r="AB246" i="61"/>
  <c r="T246" i="61"/>
  <c r="X245" i="61"/>
  <c r="AB244" i="61"/>
  <c r="T244" i="61"/>
  <c r="X243" i="61"/>
  <c r="AB242" i="61"/>
  <c r="T242" i="61"/>
  <c r="X241" i="61"/>
  <c r="AB240" i="61"/>
  <c r="T240" i="61"/>
  <c r="W244" i="61"/>
  <c r="V253" i="61"/>
  <c r="V248" i="61"/>
  <c r="BF223" i="60" l="1"/>
  <c r="BG223" i="60" s="1"/>
  <c r="BH223" i="60" s="1"/>
  <c r="BI223" i="60" s="1"/>
  <c r="BJ223" i="60" s="1"/>
  <c r="BK223" i="60" s="1"/>
  <c r="BL223" i="60" s="1"/>
  <c r="BM223" i="60" s="1"/>
  <c r="BN223" i="60" s="1"/>
  <c r="BO223" i="60" s="1"/>
  <c r="BP223" i="60" s="1"/>
  <c r="BD223" i="60"/>
  <c r="E222" i="60"/>
  <c r="BF208" i="60"/>
  <c r="BG208" i="60" s="1"/>
  <c r="BH208" i="60" s="1"/>
  <c r="BI208" i="60" s="1"/>
  <c r="BJ208" i="60" s="1"/>
  <c r="BK208" i="60" s="1"/>
  <c r="BL208" i="60" s="1"/>
  <c r="BM208" i="60" s="1"/>
  <c r="BN208" i="60" s="1"/>
  <c r="BO208" i="60" s="1"/>
  <c r="BP208" i="60" s="1"/>
  <c r="BD208" i="60"/>
  <c r="E207" i="60"/>
  <c r="BF193" i="60"/>
  <c r="BG193" i="60" s="1"/>
  <c r="BH193" i="60" s="1"/>
  <c r="BI193" i="60" s="1"/>
  <c r="BJ193" i="60" s="1"/>
  <c r="BK193" i="60" s="1"/>
  <c r="BL193" i="60" s="1"/>
  <c r="BM193" i="60" s="1"/>
  <c r="BN193" i="60" s="1"/>
  <c r="BO193" i="60" s="1"/>
  <c r="BP193" i="60" s="1"/>
  <c r="BD193" i="60"/>
  <c r="E192" i="60"/>
  <c r="BF178" i="60"/>
  <c r="BG178" i="60" s="1"/>
  <c r="BH178" i="60" s="1"/>
  <c r="BI178" i="60" s="1"/>
  <c r="BJ178" i="60" s="1"/>
  <c r="BK178" i="60" s="1"/>
  <c r="BL178" i="60" s="1"/>
  <c r="BM178" i="60" s="1"/>
  <c r="BN178" i="60" s="1"/>
  <c r="BO178" i="60" s="1"/>
  <c r="BP178" i="60" s="1"/>
  <c r="BD178" i="60"/>
  <c r="E177" i="60"/>
  <c r="BF163" i="60"/>
  <c r="BG163" i="60" s="1"/>
  <c r="BH163" i="60" s="1"/>
  <c r="BI163" i="60" s="1"/>
  <c r="BJ163" i="60" s="1"/>
  <c r="BK163" i="60" s="1"/>
  <c r="BL163" i="60" s="1"/>
  <c r="BM163" i="60" s="1"/>
  <c r="BN163" i="60" s="1"/>
  <c r="BO163" i="60" s="1"/>
  <c r="BP163" i="60" s="1"/>
  <c r="BD163" i="60"/>
  <c r="E162" i="60"/>
  <c r="BF148" i="60"/>
  <c r="BG148" i="60" s="1"/>
  <c r="BH148" i="60" s="1"/>
  <c r="BI148" i="60" s="1"/>
  <c r="BJ148" i="60" s="1"/>
  <c r="BK148" i="60" s="1"/>
  <c r="BL148" i="60" s="1"/>
  <c r="BM148" i="60" s="1"/>
  <c r="BN148" i="60" s="1"/>
  <c r="BO148" i="60" s="1"/>
  <c r="BP148" i="60" s="1"/>
  <c r="BD148" i="60"/>
  <c r="E147" i="60"/>
  <c r="BF133" i="60" l="1"/>
  <c r="BG133" i="60" s="1"/>
  <c r="BH133" i="60" s="1"/>
  <c r="BI133" i="60" s="1"/>
  <c r="BJ133" i="60" s="1"/>
  <c r="BK133" i="60" s="1"/>
  <c r="BL133" i="60" s="1"/>
  <c r="BM133" i="60" s="1"/>
  <c r="BN133" i="60" s="1"/>
  <c r="BO133" i="60" s="1"/>
  <c r="BP133" i="60" s="1"/>
  <c r="BD133" i="60"/>
  <c r="E132" i="60"/>
  <c r="BF118" i="60"/>
  <c r="BG118" i="60" s="1"/>
  <c r="BH118" i="60" s="1"/>
  <c r="BI118" i="60" s="1"/>
  <c r="BJ118" i="60" s="1"/>
  <c r="BK118" i="60" s="1"/>
  <c r="BL118" i="60" s="1"/>
  <c r="BM118" i="60" s="1"/>
  <c r="BN118" i="60" s="1"/>
  <c r="BO118" i="60" s="1"/>
  <c r="BP118" i="60" s="1"/>
  <c r="BD118" i="60"/>
  <c r="E117" i="60"/>
  <c r="BF103" i="60"/>
  <c r="BG103" i="60" s="1"/>
  <c r="BH103" i="60" s="1"/>
  <c r="BI103" i="60" s="1"/>
  <c r="BJ103" i="60" s="1"/>
  <c r="BK103" i="60" s="1"/>
  <c r="BL103" i="60" s="1"/>
  <c r="BM103" i="60" s="1"/>
  <c r="BN103" i="60" s="1"/>
  <c r="BO103" i="60" s="1"/>
  <c r="BP103" i="60" s="1"/>
  <c r="BD103" i="60"/>
  <c r="E102" i="60"/>
  <c r="B90" i="60"/>
  <c r="B91" i="60"/>
  <c r="B92" i="60"/>
  <c r="B93" i="60"/>
  <c r="B94" i="60"/>
  <c r="B95" i="60"/>
  <c r="B96" i="60"/>
  <c r="B97" i="60"/>
  <c r="B98" i="60"/>
  <c r="B99" i="60"/>
  <c r="B100" i="60"/>
  <c r="B89" i="60"/>
  <c r="BF88" i="60"/>
  <c r="BG88" i="60" s="1"/>
  <c r="BH88" i="60" s="1"/>
  <c r="BI88" i="60" s="1"/>
  <c r="BJ88" i="60" s="1"/>
  <c r="BK88" i="60" s="1"/>
  <c r="BL88" i="60" s="1"/>
  <c r="BM88" i="60" s="1"/>
  <c r="BN88" i="60" s="1"/>
  <c r="BO88" i="60" s="1"/>
  <c r="BP88" i="60" s="1"/>
  <c r="BD88" i="60"/>
  <c r="E87" i="60"/>
  <c r="B75" i="60"/>
  <c r="B76" i="60"/>
  <c r="B77" i="60"/>
  <c r="B78" i="60"/>
  <c r="B79" i="60"/>
  <c r="B80" i="60"/>
  <c r="B81" i="60"/>
  <c r="B82" i="60"/>
  <c r="B83" i="60"/>
  <c r="B84" i="60"/>
  <c r="B85" i="60"/>
  <c r="B74" i="60"/>
  <c r="E72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B45" i="60"/>
  <c r="B46" i="60"/>
  <c r="B47" i="60"/>
  <c r="B48" i="60"/>
  <c r="B49" i="60"/>
  <c r="B50" i="60"/>
  <c r="B51" i="60"/>
  <c r="B52" i="60"/>
  <c r="B53" i="60"/>
  <c r="B54" i="60"/>
  <c r="B55" i="60"/>
  <c r="B44" i="60"/>
  <c r="AA108" i="71" l="1"/>
  <c r="AA109" i="71"/>
  <c r="AA110" i="71" s="1"/>
  <c r="AA111" i="71" s="1"/>
  <c r="AA112" i="71" s="1"/>
  <c r="AA113" i="71" s="1"/>
  <c r="AA114" i="71" s="1"/>
  <c r="AA115" i="71" s="1"/>
  <c r="AA107" i="71"/>
  <c r="B41" i="16" l="1"/>
  <c r="C41" i="16"/>
  <c r="E41" i="16"/>
  <c r="F42" i="16" s="1"/>
  <c r="G41" i="16"/>
  <c r="H42" i="16" s="1"/>
  <c r="I41" i="16"/>
  <c r="J42" i="16" s="1"/>
  <c r="K41" i="16"/>
  <c r="Q41" i="16"/>
  <c r="R42" i="16" s="1"/>
  <c r="X41" i="16"/>
  <c r="Y42" i="16" s="1"/>
  <c r="Z41" i="16"/>
  <c r="AA42" i="16" s="1"/>
  <c r="AC41" i="16"/>
  <c r="AD41" i="16"/>
  <c r="AE41" i="16"/>
  <c r="B66" i="16"/>
  <c r="C66" i="16"/>
  <c r="E66" i="16"/>
  <c r="G66" i="16"/>
  <c r="I66" i="16"/>
  <c r="K66" i="16"/>
  <c r="Q66" i="16"/>
  <c r="X66" i="16"/>
  <c r="Z66" i="16"/>
  <c r="AC66" i="16"/>
  <c r="AD66" i="16"/>
  <c r="AE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X67" i="16"/>
  <c r="Y68" i="16" s="1"/>
  <c r="Z67" i="16"/>
  <c r="AA68" i="16" s="1"/>
  <c r="AC67" i="16"/>
  <c r="AD67" i="16"/>
  <c r="AE67" i="16"/>
  <c r="Y13" i="64"/>
  <c r="X197" i="64"/>
  <c r="X238" i="64"/>
  <c r="X83" i="64" l="1"/>
  <c r="J67" i="16"/>
  <c r="AL41" i="16"/>
  <c r="AM41" i="16"/>
  <c r="AA67" i="16"/>
  <c r="F67" i="16"/>
  <c r="AL66" i="16"/>
  <c r="R67" i="16"/>
  <c r="AT8" i="2"/>
  <c r="Y67" i="16"/>
  <c r="AM66" i="16"/>
  <c r="AL67" i="16"/>
  <c r="H67" i="16"/>
  <c r="AM67" i="16"/>
  <c r="F58" i="1" l="1"/>
  <c r="F59" i="1"/>
  <c r="Q59" i="1" l="1"/>
  <c r="H59" i="1"/>
  <c r="J59" i="1"/>
  <c r="Q58" i="1"/>
  <c r="J58" i="1"/>
  <c r="H58" i="1"/>
  <c r="AJ59" i="1"/>
  <c r="AI59" i="1"/>
  <c r="AJ58" i="1"/>
  <c r="AI58" i="1"/>
  <c r="W59" i="1"/>
  <c r="Z58" i="1"/>
  <c r="L59" i="1"/>
  <c r="Z59" i="1"/>
  <c r="L58" i="1"/>
  <c r="W58" i="1"/>
  <c r="F57" i="1"/>
  <c r="Q57" i="1" l="1"/>
  <c r="H57" i="1"/>
  <c r="J57" i="1"/>
  <c r="AI57" i="1"/>
  <c r="AJ57" i="1"/>
  <c r="L57" i="1"/>
  <c r="W57" i="1"/>
  <c r="Z57" i="1"/>
  <c r="AT9" i="2"/>
  <c r="AT10" i="2" s="1"/>
  <c r="AT11" i="2" s="1"/>
  <c r="AT12" i="2" l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J2" i="46"/>
  <c r="F40" i="1" l="1"/>
  <c r="Q40" i="1" l="1"/>
  <c r="H40" i="1"/>
  <c r="J40" i="1"/>
  <c r="D40" i="1"/>
  <c r="AJ40" i="1"/>
  <c r="AI40" i="1"/>
  <c r="AB40" i="1"/>
  <c r="AD40" i="1"/>
  <c r="L40" i="1"/>
  <c r="W40" i="1"/>
  <c r="AK40" i="1"/>
  <c r="AF40" i="1"/>
  <c r="Z40" i="1"/>
  <c r="B11" i="45"/>
  <c r="C11" i="45"/>
  <c r="F11" i="45"/>
  <c r="H11" i="45"/>
  <c r="J11" i="45"/>
  <c r="L11" i="45"/>
  <c r="N11" i="45"/>
  <c r="S11" i="45"/>
  <c r="U11" i="45"/>
  <c r="W11" i="45"/>
  <c r="Y11" i="45"/>
  <c r="Z11" i="45"/>
  <c r="AA11" i="45"/>
  <c r="AC11" i="45"/>
  <c r="AD11" i="45"/>
  <c r="AE11" i="45"/>
  <c r="AF11" i="45"/>
  <c r="AG11" i="45"/>
  <c r="B12" i="45"/>
  <c r="C12" i="45"/>
  <c r="F12" i="45"/>
  <c r="H12" i="45"/>
  <c r="J12" i="45"/>
  <c r="L12" i="45"/>
  <c r="N12" i="45"/>
  <c r="S12" i="45"/>
  <c r="U12" i="45"/>
  <c r="W12" i="45"/>
  <c r="Y12" i="45"/>
  <c r="Z12" i="45"/>
  <c r="AA12" i="45"/>
  <c r="AC12" i="45"/>
  <c r="AD12" i="45"/>
  <c r="AE12" i="45"/>
  <c r="AF12" i="45"/>
  <c r="AG12" i="45"/>
  <c r="B13" i="45"/>
  <c r="C13" i="45"/>
  <c r="F13" i="45"/>
  <c r="H13" i="45"/>
  <c r="J13" i="45"/>
  <c r="L13" i="45"/>
  <c r="N13" i="45"/>
  <c r="S13" i="45"/>
  <c r="U13" i="45"/>
  <c r="W13" i="45"/>
  <c r="Y13" i="45"/>
  <c r="Z13" i="45"/>
  <c r="AA13" i="45"/>
  <c r="AC13" i="45"/>
  <c r="AD13" i="45"/>
  <c r="AE13" i="45"/>
  <c r="AF13" i="45"/>
  <c r="AG13" i="45"/>
  <c r="B14" i="45"/>
  <c r="C14" i="45"/>
  <c r="F14" i="45"/>
  <c r="H14" i="45"/>
  <c r="J14" i="45"/>
  <c r="L14" i="45"/>
  <c r="N14" i="45"/>
  <c r="S14" i="45"/>
  <c r="U14" i="45"/>
  <c r="W14" i="45"/>
  <c r="Y14" i="45"/>
  <c r="Z14" i="45"/>
  <c r="AA14" i="45"/>
  <c r="AC14" i="45"/>
  <c r="AD14" i="45"/>
  <c r="AE14" i="45"/>
  <c r="AF14" i="45"/>
  <c r="AG14" i="45"/>
  <c r="B15" i="45"/>
  <c r="C15" i="45"/>
  <c r="F15" i="45"/>
  <c r="H15" i="45"/>
  <c r="J15" i="45"/>
  <c r="L15" i="45"/>
  <c r="N15" i="45"/>
  <c r="S15" i="45"/>
  <c r="U15" i="45"/>
  <c r="W15" i="45"/>
  <c r="Y15" i="45"/>
  <c r="Z15" i="45"/>
  <c r="AA15" i="45"/>
  <c r="AC15" i="45"/>
  <c r="AD15" i="45"/>
  <c r="AE15" i="45"/>
  <c r="AF15" i="45"/>
  <c r="AG15" i="45"/>
  <c r="AG10" i="45"/>
  <c r="AF10" i="45"/>
  <c r="AE10" i="45"/>
  <c r="AD10" i="45"/>
  <c r="AC10" i="45"/>
  <c r="AA10" i="45"/>
  <c r="Z10" i="45"/>
  <c r="Y10" i="45"/>
  <c r="W10" i="45"/>
  <c r="U10" i="45"/>
  <c r="S10" i="45"/>
  <c r="N10" i="45"/>
  <c r="L10" i="45"/>
  <c r="J10" i="45"/>
  <c r="H10" i="45"/>
  <c r="F10" i="45"/>
  <c r="C10" i="45"/>
  <c r="B10" i="45"/>
  <c r="AL40" i="1" l="1"/>
  <c r="AH12" i="45"/>
  <c r="AI15" i="45"/>
  <c r="AI11" i="45"/>
  <c r="AI12" i="45"/>
  <c r="AH13" i="45"/>
  <c r="AI13" i="45"/>
  <c r="AH15" i="45"/>
  <c r="AI14" i="45"/>
  <c r="AH11" i="45"/>
  <c r="AH14" i="45"/>
  <c r="E76" i="6" l="1"/>
  <c r="G76" i="6"/>
  <c r="I76" i="6"/>
  <c r="K76" i="6"/>
  <c r="N76" i="6"/>
  <c r="S76" i="6"/>
  <c r="U76" i="6"/>
  <c r="W76" i="6"/>
  <c r="Y76" i="6"/>
  <c r="Z76" i="6"/>
  <c r="AA76" i="6"/>
  <c r="AD76" i="6"/>
  <c r="E77" i="6"/>
  <c r="G77" i="6"/>
  <c r="I77" i="6"/>
  <c r="K77" i="6"/>
  <c r="N77" i="6"/>
  <c r="S77" i="6"/>
  <c r="U77" i="6"/>
  <c r="W77" i="6"/>
  <c r="Y77" i="6"/>
  <c r="Z77" i="6"/>
  <c r="AA77" i="6"/>
  <c r="AD77" i="6"/>
  <c r="E78" i="6"/>
  <c r="G78" i="6"/>
  <c r="I78" i="6"/>
  <c r="K78" i="6"/>
  <c r="N78" i="6"/>
  <c r="S78" i="6"/>
  <c r="U78" i="6"/>
  <c r="W78" i="6"/>
  <c r="Y78" i="6"/>
  <c r="Z78" i="6"/>
  <c r="AA78" i="6"/>
  <c r="AD78" i="6"/>
  <c r="E80" i="6"/>
  <c r="G80" i="6"/>
  <c r="I80" i="6"/>
  <c r="K80" i="6"/>
  <c r="N80" i="6"/>
  <c r="S80" i="6"/>
  <c r="U80" i="6"/>
  <c r="W80" i="6"/>
  <c r="Y80" i="6"/>
  <c r="Z80" i="6"/>
  <c r="AA80" i="6"/>
  <c r="AD80" i="6"/>
  <c r="E81" i="6"/>
  <c r="G81" i="6"/>
  <c r="I81" i="6"/>
  <c r="K81" i="6"/>
  <c r="N81" i="6"/>
  <c r="S81" i="6"/>
  <c r="U81" i="6"/>
  <c r="W81" i="6"/>
  <c r="Y81" i="6"/>
  <c r="Z81" i="6"/>
  <c r="AA81" i="6"/>
  <c r="AD81" i="6"/>
  <c r="E82" i="6"/>
  <c r="G82" i="6"/>
  <c r="I82" i="6"/>
  <c r="K82" i="6"/>
  <c r="N82" i="6"/>
  <c r="S82" i="6"/>
  <c r="U82" i="6"/>
  <c r="W82" i="6"/>
  <c r="Y82" i="6"/>
  <c r="Z82" i="6"/>
  <c r="AA82" i="6"/>
  <c r="AD82" i="6"/>
  <c r="E83" i="6"/>
  <c r="G83" i="6"/>
  <c r="I83" i="6"/>
  <c r="K83" i="6"/>
  <c r="N83" i="6"/>
  <c r="S83" i="6"/>
  <c r="U83" i="6"/>
  <c r="W83" i="6"/>
  <c r="Y83" i="6"/>
  <c r="Z83" i="6"/>
  <c r="AA83" i="6"/>
  <c r="AD83" i="6"/>
  <c r="E85" i="6"/>
  <c r="G85" i="6"/>
  <c r="I85" i="6"/>
  <c r="K85" i="6"/>
  <c r="N85" i="6"/>
  <c r="S85" i="6"/>
  <c r="U85" i="6"/>
  <c r="W85" i="6"/>
  <c r="Y85" i="6"/>
  <c r="Z85" i="6"/>
  <c r="AA85" i="6"/>
  <c r="AD85" i="6"/>
  <c r="E86" i="6"/>
  <c r="G86" i="6"/>
  <c r="I86" i="6"/>
  <c r="K86" i="6"/>
  <c r="N86" i="6"/>
  <c r="S86" i="6"/>
  <c r="U86" i="6"/>
  <c r="W86" i="6"/>
  <c r="Y86" i="6"/>
  <c r="Z86" i="6"/>
  <c r="AA86" i="6"/>
  <c r="AD86" i="6"/>
  <c r="E87" i="6"/>
  <c r="G87" i="6"/>
  <c r="I87" i="6"/>
  <c r="K87" i="6"/>
  <c r="N87" i="6"/>
  <c r="S87" i="6"/>
  <c r="U87" i="6"/>
  <c r="W87" i="6"/>
  <c r="Y87" i="6"/>
  <c r="Z87" i="6"/>
  <c r="AA87" i="6"/>
  <c r="AD87" i="6"/>
  <c r="E88" i="6"/>
  <c r="G88" i="6"/>
  <c r="I88" i="6"/>
  <c r="K88" i="6"/>
  <c r="N88" i="6"/>
  <c r="S88" i="6"/>
  <c r="U88" i="6"/>
  <c r="W88" i="6"/>
  <c r="Y88" i="6"/>
  <c r="Z88" i="6"/>
  <c r="AA88" i="6"/>
  <c r="AD88" i="6"/>
  <c r="E90" i="6"/>
  <c r="G90" i="6"/>
  <c r="I90" i="6"/>
  <c r="K90" i="6"/>
  <c r="N90" i="6"/>
  <c r="S90" i="6"/>
  <c r="U90" i="6"/>
  <c r="W90" i="6"/>
  <c r="Y90" i="6"/>
  <c r="Z90" i="6"/>
  <c r="AA90" i="6"/>
  <c r="AD90" i="6"/>
  <c r="E91" i="6"/>
  <c r="G91" i="6"/>
  <c r="I91" i="6"/>
  <c r="K91" i="6"/>
  <c r="N91" i="6"/>
  <c r="S91" i="6"/>
  <c r="U91" i="6"/>
  <c r="W91" i="6"/>
  <c r="Y91" i="6"/>
  <c r="Z91" i="6"/>
  <c r="AA91" i="6"/>
  <c r="AD91" i="6"/>
  <c r="E92" i="6"/>
  <c r="G92" i="6"/>
  <c r="I92" i="6"/>
  <c r="K92" i="6"/>
  <c r="N92" i="6"/>
  <c r="S92" i="6"/>
  <c r="U92" i="6"/>
  <c r="W92" i="6"/>
  <c r="Y92" i="6"/>
  <c r="Z92" i="6"/>
  <c r="AA92" i="6"/>
  <c r="AD92" i="6"/>
  <c r="E93" i="6"/>
  <c r="G93" i="6"/>
  <c r="I93" i="6"/>
  <c r="K93" i="6"/>
  <c r="N93" i="6"/>
  <c r="S93" i="6"/>
  <c r="U93" i="6"/>
  <c r="W93" i="6"/>
  <c r="Y93" i="6"/>
  <c r="Z93" i="6"/>
  <c r="AA93" i="6"/>
  <c r="AD93" i="6"/>
  <c r="E95" i="6"/>
  <c r="G95" i="6"/>
  <c r="I95" i="6"/>
  <c r="K95" i="6"/>
  <c r="N95" i="6"/>
  <c r="S95" i="6"/>
  <c r="U95" i="6"/>
  <c r="W95" i="6"/>
  <c r="Y95" i="6"/>
  <c r="Z95" i="6"/>
  <c r="AA95" i="6"/>
  <c r="AD95" i="6"/>
  <c r="E96" i="6"/>
  <c r="G96" i="6"/>
  <c r="I96" i="6"/>
  <c r="K96" i="6"/>
  <c r="N96" i="6"/>
  <c r="S96" i="6"/>
  <c r="U96" i="6"/>
  <c r="W96" i="6"/>
  <c r="Y96" i="6"/>
  <c r="Z96" i="6"/>
  <c r="AA96" i="6"/>
  <c r="AD96" i="6"/>
  <c r="E97" i="6"/>
  <c r="G97" i="6"/>
  <c r="I97" i="6"/>
  <c r="K97" i="6"/>
  <c r="N97" i="6"/>
  <c r="S97" i="6"/>
  <c r="U97" i="6"/>
  <c r="W97" i="6"/>
  <c r="Y97" i="6"/>
  <c r="Z97" i="6"/>
  <c r="AA97" i="6"/>
  <c r="AD97" i="6"/>
  <c r="E98" i="6"/>
  <c r="G98" i="6"/>
  <c r="I98" i="6"/>
  <c r="K98" i="6"/>
  <c r="N98" i="6"/>
  <c r="S98" i="6"/>
  <c r="U98" i="6"/>
  <c r="W98" i="6"/>
  <c r="Y98" i="6"/>
  <c r="Z98" i="6"/>
  <c r="AA98" i="6"/>
  <c r="AD98" i="6"/>
  <c r="E100" i="6"/>
  <c r="G100" i="6"/>
  <c r="I100" i="6"/>
  <c r="K100" i="6"/>
  <c r="N100" i="6"/>
  <c r="S100" i="6"/>
  <c r="U100" i="6"/>
  <c r="W100" i="6"/>
  <c r="Y100" i="6"/>
  <c r="Z100" i="6"/>
  <c r="AA100" i="6"/>
  <c r="AD100" i="6"/>
  <c r="E101" i="6"/>
  <c r="G101" i="6"/>
  <c r="I101" i="6"/>
  <c r="K101" i="6"/>
  <c r="N101" i="6"/>
  <c r="S101" i="6"/>
  <c r="U101" i="6"/>
  <c r="W101" i="6"/>
  <c r="Y101" i="6"/>
  <c r="Z101" i="6"/>
  <c r="AA101" i="6"/>
  <c r="AD101" i="6"/>
  <c r="E102" i="6"/>
  <c r="G102" i="6"/>
  <c r="I102" i="6"/>
  <c r="K102" i="6"/>
  <c r="N102" i="6"/>
  <c r="S102" i="6"/>
  <c r="U102" i="6"/>
  <c r="W102" i="6"/>
  <c r="Y102" i="6"/>
  <c r="Z102" i="6"/>
  <c r="AA102" i="6"/>
  <c r="AD102" i="6"/>
  <c r="E103" i="6"/>
  <c r="G103" i="6"/>
  <c r="I103" i="6"/>
  <c r="K103" i="6"/>
  <c r="N103" i="6"/>
  <c r="S103" i="6"/>
  <c r="U103" i="6"/>
  <c r="W103" i="6"/>
  <c r="Y103" i="6"/>
  <c r="Z103" i="6"/>
  <c r="AA103" i="6"/>
  <c r="AD103" i="6"/>
  <c r="E105" i="6"/>
  <c r="G105" i="6"/>
  <c r="I105" i="6"/>
  <c r="K105" i="6"/>
  <c r="N105" i="6"/>
  <c r="S105" i="6"/>
  <c r="U105" i="6"/>
  <c r="W105" i="6"/>
  <c r="X100" i="6" s="1"/>
  <c r="Y105" i="6"/>
  <c r="Z105" i="6"/>
  <c r="AA105" i="6"/>
  <c r="AD105" i="6"/>
  <c r="E106" i="6"/>
  <c r="G106" i="6"/>
  <c r="I106" i="6"/>
  <c r="K106" i="6"/>
  <c r="N106" i="6"/>
  <c r="S106" i="6"/>
  <c r="U106" i="6"/>
  <c r="W106" i="6"/>
  <c r="Y106" i="6"/>
  <c r="Z106" i="6"/>
  <c r="AA106" i="6"/>
  <c r="AD106" i="6"/>
  <c r="E107" i="6"/>
  <c r="G107" i="6"/>
  <c r="I107" i="6"/>
  <c r="K107" i="6"/>
  <c r="N107" i="6"/>
  <c r="S107" i="6"/>
  <c r="U107" i="6"/>
  <c r="W107" i="6"/>
  <c r="Y107" i="6"/>
  <c r="Z107" i="6"/>
  <c r="AA107" i="6"/>
  <c r="AD107" i="6"/>
  <c r="E108" i="6"/>
  <c r="G108" i="6"/>
  <c r="H103" i="6" s="1"/>
  <c r="I108" i="6"/>
  <c r="K108" i="6"/>
  <c r="N108" i="6"/>
  <c r="S108" i="6"/>
  <c r="T103" i="6" s="1"/>
  <c r="U108" i="6"/>
  <c r="W108" i="6"/>
  <c r="Y108" i="6"/>
  <c r="Z108" i="6"/>
  <c r="AA108" i="6"/>
  <c r="AD108" i="6"/>
  <c r="E110" i="6"/>
  <c r="G110" i="6"/>
  <c r="I110" i="6"/>
  <c r="K110" i="6"/>
  <c r="N110" i="6"/>
  <c r="S110" i="6"/>
  <c r="U110" i="6"/>
  <c r="W110" i="6"/>
  <c r="Y110" i="6"/>
  <c r="Z110" i="6"/>
  <c r="AA110" i="6"/>
  <c r="AD110" i="6"/>
  <c r="E111" i="6"/>
  <c r="G111" i="6"/>
  <c r="I111" i="6"/>
  <c r="K111" i="6"/>
  <c r="N111" i="6"/>
  <c r="S111" i="6"/>
  <c r="U111" i="6"/>
  <c r="W111" i="6"/>
  <c r="Y111" i="6"/>
  <c r="Z111" i="6"/>
  <c r="AA111" i="6"/>
  <c r="AD111" i="6"/>
  <c r="E112" i="6"/>
  <c r="G112" i="6"/>
  <c r="I112" i="6"/>
  <c r="K112" i="6"/>
  <c r="N112" i="6"/>
  <c r="S112" i="6"/>
  <c r="T107" i="6" s="1"/>
  <c r="U112" i="6"/>
  <c r="W112" i="6"/>
  <c r="Y112" i="6"/>
  <c r="Z112" i="6"/>
  <c r="AA112" i="6"/>
  <c r="AD112" i="6"/>
  <c r="E113" i="6"/>
  <c r="G113" i="6"/>
  <c r="H108" i="6" s="1"/>
  <c r="I113" i="6"/>
  <c r="K113" i="6"/>
  <c r="N113" i="6"/>
  <c r="S113" i="6"/>
  <c r="U113" i="6"/>
  <c r="W113" i="6"/>
  <c r="Y113" i="6"/>
  <c r="Z113" i="6"/>
  <c r="AA113" i="6"/>
  <c r="AD113" i="6"/>
  <c r="E115" i="6"/>
  <c r="G115" i="6"/>
  <c r="H110" i="6" s="1"/>
  <c r="I115" i="6"/>
  <c r="K115" i="6"/>
  <c r="N115" i="6"/>
  <c r="S115" i="6"/>
  <c r="U115" i="6"/>
  <c r="W115" i="6"/>
  <c r="X110" i="6" s="1"/>
  <c r="Y115" i="6"/>
  <c r="Z115" i="6"/>
  <c r="AA115" i="6"/>
  <c r="AD115" i="6"/>
  <c r="E116" i="6"/>
  <c r="G116" i="6"/>
  <c r="I116" i="6"/>
  <c r="K116" i="6"/>
  <c r="N116" i="6"/>
  <c r="S116" i="6"/>
  <c r="U116" i="6"/>
  <c r="W116" i="6"/>
  <c r="Y116" i="6"/>
  <c r="Z116" i="6"/>
  <c r="AA116" i="6"/>
  <c r="AD116" i="6"/>
  <c r="E117" i="6"/>
  <c r="G117" i="6"/>
  <c r="I117" i="6"/>
  <c r="K117" i="6"/>
  <c r="N117" i="6"/>
  <c r="S117" i="6"/>
  <c r="U117" i="6"/>
  <c r="W117" i="6"/>
  <c r="Y117" i="6"/>
  <c r="Z117" i="6"/>
  <c r="AA117" i="6"/>
  <c r="AD117" i="6"/>
  <c r="E118" i="6"/>
  <c r="G118" i="6"/>
  <c r="I118" i="6"/>
  <c r="K118" i="6"/>
  <c r="N118" i="6"/>
  <c r="S118" i="6"/>
  <c r="U118" i="6"/>
  <c r="W118" i="6"/>
  <c r="X113" i="6" s="1"/>
  <c r="Y118" i="6"/>
  <c r="Z118" i="6"/>
  <c r="AA118" i="6"/>
  <c r="AD118" i="6"/>
  <c r="E120" i="6"/>
  <c r="G120" i="6"/>
  <c r="H115" i="6" s="1"/>
  <c r="I120" i="6"/>
  <c r="K120" i="6"/>
  <c r="N120" i="6"/>
  <c r="S120" i="6"/>
  <c r="T115" i="6" s="1"/>
  <c r="U120" i="6"/>
  <c r="W120" i="6"/>
  <c r="Y120" i="6"/>
  <c r="Z120" i="6"/>
  <c r="AA120" i="6"/>
  <c r="AD120" i="6"/>
  <c r="E121" i="6"/>
  <c r="G121" i="6"/>
  <c r="I121" i="6"/>
  <c r="K121" i="6"/>
  <c r="N121" i="6"/>
  <c r="S121" i="6"/>
  <c r="U121" i="6"/>
  <c r="W121" i="6"/>
  <c r="Y121" i="6"/>
  <c r="Z121" i="6"/>
  <c r="AA121" i="6"/>
  <c r="AD121" i="6"/>
  <c r="E122" i="6"/>
  <c r="G122" i="6"/>
  <c r="I122" i="6"/>
  <c r="K122" i="6"/>
  <c r="N122" i="6"/>
  <c r="S122" i="6"/>
  <c r="U122" i="6"/>
  <c r="W122" i="6"/>
  <c r="Y122" i="6"/>
  <c r="Z122" i="6"/>
  <c r="AA122" i="6"/>
  <c r="AD122" i="6"/>
  <c r="E123" i="6"/>
  <c r="G123" i="6"/>
  <c r="I123" i="6"/>
  <c r="K123" i="6"/>
  <c r="N123" i="6"/>
  <c r="S123" i="6"/>
  <c r="U123" i="6"/>
  <c r="W123" i="6"/>
  <c r="Y123" i="6"/>
  <c r="Z123" i="6"/>
  <c r="AA123" i="6"/>
  <c r="AD123" i="6"/>
  <c r="E125" i="6"/>
  <c r="G125" i="6"/>
  <c r="I125" i="6"/>
  <c r="K125" i="6"/>
  <c r="N125" i="6"/>
  <c r="S125" i="6"/>
  <c r="U125" i="6"/>
  <c r="W125" i="6"/>
  <c r="Y125" i="6"/>
  <c r="Z125" i="6"/>
  <c r="AA125" i="6"/>
  <c r="AD125" i="6"/>
  <c r="E126" i="6"/>
  <c r="G126" i="6"/>
  <c r="I126" i="6"/>
  <c r="K126" i="6"/>
  <c r="N126" i="6"/>
  <c r="S126" i="6"/>
  <c r="U126" i="6"/>
  <c r="W126" i="6"/>
  <c r="Y126" i="6"/>
  <c r="Z126" i="6"/>
  <c r="AA126" i="6"/>
  <c r="AD126" i="6"/>
  <c r="E127" i="6"/>
  <c r="G127" i="6"/>
  <c r="I127" i="6"/>
  <c r="K127" i="6"/>
  <c r="N127" i="6"/>
  <c r="S127" i="6"/>
  <c r="U127" i="6"/>
  <c r="V122" i="6" s="1"/>
  <c r="W127" i="6"/>
  <c r="Y127" i="6"/>
  <c r="Z127" i="6"/>
  <c r="AA127" i="6"/>
  <c r="AD127" i="6"/>
  <c r="E128" i="6"/>
  <c r="G128" i="6"/>
  <c r="I128" i="6"/>
  <c r="K128" i="6"/>
  <c r="N128" i="6"/>
  <c r="S128" i="6"/>
  <c r="U128" i="6"/>
  <c r="W128" i="6"/>
  <c r="Y128" i="6"/>
  <c r="Z128" i="6"/>
  <c r="AA128" i="6"/>
  <c r="AD128" i="6"/>
  <c r="E130" i="6"/>
  <c r="G130" i="6"/>
  <c r="I130" i="6"/>
  <c r="J125" i="6" s="1"/>
  <c r="K130" i="6"/>
  <c r="N130" i="6"/>
  <c r="S130" i="6"/>
  <c r="U130" i="6"/>
  <c r="W130" i="6"/>
  <c r="Y130" i="6"/>
  <c r="Z130" i="6"/>
  <c r="AA130" i="6"/>
  <c r="AD130" i="6"/>
  <c r="E131" i="6"/>
  <c r="G131" i="6"/>
  <c r="I131" i="6"/>
  <c r="K131" i="6"/>
  <c r="N131" i="6"/>
  <c r="S131" i="6"/>
  <c r="U131" i="6"/>
  <c r="W131" i="6"/>
  <c r="Y131" i="6"/>
  <c r="Z131" i="6"/>
  <c r="AA131" i="6"/>
  <c r="AD131" i="6"/>
  <c r="E132" i="6"/>
  <c r="G132" i="6"/>
  <c r="I132" i="6"/>
  <c r="K132" i="6"/>
  <c r="N132" i="6"/>
  <c r="S132" i="6"/>
  <c r="U132" i="6"/>
  <c r="W132" i="6"/>
  <c r="Y132" i="6"/>
  <c r="Z132" i="6"/>
  <c r="AA132" i="6"/>
  <c r="AD132" i="6"/>
  <c r="E133" i="6"/>
  <c r="G133" i="6"/>
  <c r="I133" i="6"/>
  <c r="K133" i="6"/>
  <c r="N133" i="6"/>
  <c r="S133" i="6"/>
  <c r="U133" i="6"/>
  <c r="W133" i="6"/>
  <c r="Y133" i="6"/>
  <c r="Z133" i="6"/>
  <c r="AA133" i="6"/>
  <c r="AD133" i="6"/>
  <c r="W75" i="6"/>
  <c r="U75" i="6"/>
  <c r="S75" i="6"/>
  <c r="N75" i="6"/>
  <c r="K75" i="6"/>
  <c r="I75" i="6"/>
  <c r="G75" i="6"/>
  <c r="G71" i="6"/>
  <c r="I71" i="6"/>
  <c r="K71" i="6"/>
  <c r="N71" i="6"/>
  <c r="S71" i="6"/>
  <c r="U71" i="6"/>
  <c r="W71" i="6"/>
  <c r="Y71" i="6"/>
  <c r="Z71" i="6"/>
  <c r="AA71" i="6"/>
  <c r="AD71" i="6"/>
  <c r="G72" i="6"/>
  <c r="I72" i="6"/>
  <c r="K72" i="6"/>
  <c r="N72" i="6"/>
  <c r="S72" i="6"/>
  <c r="U72" i="6"/>
  <c r="W72" i="6"/>
  <c r="Y72" i="6"/>
  <c r="Z72" i="6"/>
  <c r="AA72" i="6"/>
  <c r="AD72" i="6"/>
  <c r="G73" i="6"/>
  <c r="I73" i="6"/>
  <c r="K73" i="6"/>
  <c r="N73" i="6"/>
  <c r="S73" i="6"/>
  <c r="U73" i="6"/>
  <c r="W73" i="6"/>
  <c r="Y73" i="6"/>
  <c r="Z73" i="6"/>
  <c r="AA73" i="6"/>
  <c r="AD73" i="6"/>
  <c r="W70" i="6"/>
  <c r="U70" i="6"/>
  <c r="S70" i="6"/>
  <c r="N70" i="6"/>
  <c r="K70" i="6"/>
  <c r="I70" i="6"/>
  <c r="G70" i="6"/>
  <c r="G66" i="6"/>
  <c r="I66" i="6"/>
  <c r="K66" i="6"/>
  <c r="N66" i="6"/>
  <c r="S66" i="6"/>
  <c r="U66" i="6"/>
  <c r="W66" i="6"/>
  <c r="Y66" i="6"/>
  <c r="Z66" i="6"/>
  <c r="AA66" i="6"/>
  <c r="AD66" i="6"/>
  <c r="G67" i="6"/>
  <c r="I67" i="6"/>
  <c r="K67" i="6"/>
  <c r="N67" i="6"/>
  <c r="S67" i="6"/>
  <c r="U67" i="6"/>
  <c r="W67" i="6"/>
  <c r="Y67" i="6"/>
  <c r="Z67" i="6"/>
  <c r="AA67" i="6"/>
  <c r="AD67" i="6"/>
  <c r="G68" i="6"/>
  <c r="I68" i="6"/>
  <c r="K68" i="6"/>
  <c r="N68" i="6"/>
  <c r="S68" i="6"/>
  <c r="U68" i="6"/>
  <c r="W68" i="6"/>
  <c r="Y68" i="6"/>
  <c r="Z68" i="6"/>
  <c r="AA68" i="6"/>
  <c r="AD68" i="6"/>
  <c r="W65" i="6"/>
  <c r="U65" i="6"/>
  <c r="S65" i="6"/>
  <c r="N65" i="6"/>
  <c r="K65" i="6"/>
  <c r="I65" i="6"/>
  <c r="G65" i="6"/>
  <c r="H102" i="6" l="1"/>
  <c r="X108" i="6"/>
  <c r="X105" i="6"/>
  <c r="H101" i="6"/>
  <c r="O71" i="6"/>
  <c r="H112" i="6"/>
  <c r="X107" i="6"/>
  <c r="T111" i="6"/>
  <c r="H105" i="6"/>
  <c r="X103" i="6"/>
  <c r="H98" i="6"/>
  <c r="T108" i="6"/>
  <c r="T106" i="6"/>
  <c r="H106" i="6"/>
  <c r="X80" i="6"/>
  <c r="T118" i="6"/>
  <c r="X111" i="6"/>
  <c r="H107" i="6"/>
  <c r="H111" i="6"/>
  <c r="X106" i="6"/>
  <c r="T105" i="6"/>
  <c r="T125" i="6"/>
  <c r="AE76" i="6"/>
  <c r="T110" i="6"/>
  <c r="H77" i="6"/>
  <c r="AF76" i="6"/>
  <c r="AE97" i="6"/>
  <c r="H72" i="6"/>
  <c r="X76" i="6"/>
  <c r="X73" i="6"/>
  <c r="T71" i="6"/>
  <c r="H71" i="6"/>
  <c r="O72" i="6"/>
  <c r="V73" i="6"/>
  <c r="J73" i="6"/>
  <c r="AE81" i="6"/>
  <c r="AE80" i="6"/>
  <c r="AE78" i="6"/>
  <c r="AE77" i="6"/>
  <c r="AF77" i="6"/>
  <c r="V71" i="6"/>
  <c r="J71" i="6"/>
  <c r="H73" i="6"/>
  <c r="AE123" i="6"/>
  <c r="AE92" i="6"/>
  <c r="AE68" i="6"/>
  <c r="T102" i="6"/>
  <c r="AF97" i="6"/>
  <c r="T90" i="6"/>
  <c r="H90" i="6"/>
  <c r="AF87" i="6"/>
  <c r="AF102" i="6"/>
  <c r="X77" i="6"/>
  <c r="AE93" i="6"/>
  <c r="T91" i="6"/>
  <c r="H91" i="6"/>
  <c r="X90" i="6"/>
  <c r="AF93" i="6"/>
  <c r="AF80" i="6"/>
  <c r="AF92" i="6"/>
  <c r="AE85" i="6"/>
  <c r="AE83" i="6"/>
  <c r="AE82" i="6"/>
  <c r="AF130" i="6"/>
  <c r="AF86" i="6"/>
  <c r="O120" i="6"/>
  <c r="X128" i="6"/>
  <c r="T127" i="6"/>
  <c r="H127" i="6"/>
  <c r="AF83" i="6"/>
  <c r="O122" i="6"/>
  <c r="V128" i="6"/>
  <c r="J128" i="6"/>
  <c r="AE101" i="6"/>
  <c r="AE100" i="6"/>
  <c r="AE87" i="6"/>
  <c r="X86" i="6"/>
  <c r="J123" i="6"/>
  <c r="T122" i="6"/>
  <c r="X121" i="6"/>
  <c r="X101" i="6"/>
  <c r="AF91" i="6"/>
  <c r="X87" i="6"/>
  <c r="AF81" i="6"/>
  <c r="O73" i="6"/>
  <c r="F123" i="6"/>
  <c r="T121" i="6"/>
  <c r="AE98" i="6"/>
  <c r="X96" i="6"/>
  <c r="X91" i="6"/>
  <c r="X88" i="6"/>
  <c r="AE86" i="6"/>
  <c r="T85" i="6"/>
  <c r="H80" i="6"/>
  <c r="X78" i="6"/>
  <c r="AE67" i="6"/>
  <c r="AE73" i="6"/>
  <c r="O128" i="6"/>
  <c r="O125" i="6"/>
  <c r="O127" i="6"/>
  <c r="AF127" i="6"/>
  <c r="AE126" i="6"/>
  <c r="X123" i="6"/>
  <c r="F118" i="6"/>
  <c r="AF101" i="6"/>
  <c r="H93" i="6"/>
  <c r="H82" i="6"/>
  <c r="T86" i="6"/>
  <c r="H81" i="6"/>
  <c r="X83" i="6"/>
  <c r="AF82" i="6"/>
  <c r="X81" i="6"/>
  <c r="X72" i="6"/>
  <c r="AE71" i="6"/>
  <c r="T123" i="6"/>
  <c r="AF128" i="6"/>
  <c r="X97" i="6"/>
  <c r="AF88" i="6"/>
  <c r="X85" i="6"/>
  <c r="J82" i="6"/>
  <c r="T78" i="6"/>
  <c r="AF78" i="6"/>
  <c r="V72" i="6"/>
  <c r="AE132" i="6"/>
  <c r="H125" i="6"/>
  <c r="O123" i="6"/>
  <c r="X122" i="6"/>
  <c r="H122" i="6"/>
  <c r="AF121" i="6"/>
  <c r="X115" i="6"/>
  <c r="T112" i="6"/>
  <c r="H117" i="6"/>
  <c r="T100" i="6"/>
  <c r="H95" i="6"/>
  <c r="AE96" i="6"/>
  <c r="AE95" i="6"/>
  <c r="T88" i="6"/>
  <c r="H88" i="6"/>
  <c r="T87" i="6"/>
  <c r="H87" i="6"/>
  <c r="AF85" i="6"/>
  <c r="T83" i="6"/>
  <c r="H78" i="6"/>
  <c r="T82" i="6"/>
  <c r="T77" i="6"/>
  <c r="T73" i="6"/>
  <c r="J127" i="6"/>
  <c r="H126" i="6"/>
  <c r="X118" i="6"/>
  <c r="F122" i="6"/>
  <c r="AF120" i="6"/>
  <c r="X98" i="6"/>
  <c r="AF96" i="6"/>
  <c r="AE91" i="6"/>
  <c r="AE90" i="6"/>
  <c r="J86" i="6"/>
  <c r="T81" i="6"/>
  <c r="T76" i="6"/>
  <c r="H76" i="6"/>
  <c r="X71" i="6"/>
  <c r="X126" i="6"/>
  <c r="AE125" i="6"/>
  <c r="AE122" i="6"/>
  <c r="H120" i="6"/>
  <c r="T113" i="6"/>
  <c r="H113" i="6"/>
  <c r="X112" i="6"/>
  <c r="H97" i="6"/>
  <c r="H96" i="6"/>
  <c r="AF98" i="6"/>
  <c r="X93" i="6"/>
  <c r="X92" i="6"/>
  <c r="AF90" i="6"/>
  <c r="J85" i="6"/>
  <c r="T80" i="6"/>
  <c r="J105" i="6"/>
  <c r="J88" i="6"/>
  <c r="V127" i="6"/>
  <c r="T126" i="6"/>
  <c r="F126" i="6"/>
  <c r="X125" i="6"/>
  <c r="AF123" i="6"/>
  <c r="H121" i="6"/>
  <c r="H100" i="6"/>
  <c r="V102" i="6"/>
  <c r="J102" i="6"/>
  <c r="AF100" i="6"/>
  <c r="T98" i="6"/>
  <c r="AF95" i="6"/>
  <c r="X95" i="6"/>
  <c r="O90" i="6"/>
  <c r="F90" i="6"/>
  <c r="V87" i="6"/>
  <c r="J87" i="6"/>
  <c r="O86" i="6"/>
  <c r="H86" i="6"/>
  <c r="O85" i="6"/>
  <c r="H85" i="6"/>
  <c r="O83" i="6"/>
  <c r="H83" i="6"/>
  <c r="O82" i="6"/>
  <c r="O81" i="6"/>
  <c r="O80" i="6"/>
  <c r="O78" i="6"/>
  <c r="O77" i="6"/>
  <c r="O76" i="6"/>
  <c r="J122" i="6"/>
  <c r="F103" i="6"/>
  <c r="F91" i="6"/>
  <c r="X82" i="6"/>
  <c r="J77" i="6"/>
  <c r="J76" i="6"/>
  <c r="T72" i="6"/>
  <c r="H128" i="6"/>
  <c r="J72" i="6"/>
  <c r="X127" i="6"/>
  <c r="AE131" i="6"/>
  <c r="F125" i="6"/>
  <c r="AE127" i="6"/>
  <c r="F127" i="6"/>
  <c r="J126" i="6"/>
  <c r="AF125" i="6"/>
  <c r="V123" i="6"/>
  <c r="T120" i="6"/>
  <c r="H118" i="6"/>
  <c r="T117" i="6"/>
  <c r="AF117" i="6"/>
  <c r="J113" i="6"/>
  <c r="O112" i="6"/>
  <c r="O105" i="6"/>
  <c r="F105" i="6"/>
  <c r="V103" i="6"/>
  <c r="J103" i="6"/>
  <c r="T97" i="6"/>
  <c r="V91" i="6"/>
  <c r="J91" i="6"/>
  <c r="O88" i="6"/>
  <c r="F88" i="6"/>
  <c r="V86" i="6"/>
  <c r="V85" i="6"/>
  <c r="V83" i="6"/>
  <c r="V82" i="6"/>
  <c r="V81" i="6"/>
  <c r="V80" i="6"/>
  <c r="V78" i="6"/>
  <c r="V77" i="6"/>
  <c r="V76" i="6"/>
  <c r="H123" i="6"/>
  <c r="V105" i="6"/>
  <c r="O103" i="6"/>
  <c r="O91" i="6"/>
  <c r="V88" i="6"/>
  <c r="J83" i="6"/>
  <c r="J81" i="6"/>
  <c r="J80" i="6"/>
  <c r="J78" i="6"/>
  <c r="AE130" i="6"/>
  <c r="T128" i="6"/>
  <c r="F128" i="6"/>
  <c r="AE128" i="6"/>
  <c r="O126" i="6"/>
  <c r="X120" i="6"/>
  <c r="X117" i="6"/>
  <c r="X102" i="6"/>
  <c r="O102" i="6"/>
  <c r="T101" i="6"/>
  <c r="V90" i="6"/>
  <c r="J90" i="6"/>
  <c r="AE88" i="6"/>
  <c r="O87" i="6"/>
  <c r="F87" i="6"/>
  <c r="F86" i="6"/>
  <c r="F85" i="6"/>
  <c r="F83" i="6"/>
  <c r="F82" i="6"/>
  <c r="F81" i="6"/>
  <c r="F80" i="6"/>
  <c r="F78" i="6"/>
  <c r="F77" i="6"/>
  <c r="F76" i="6"/>
  <c r="J117" i="6"/>
  <c r="AF133" i="6"/>
  <c r="AF132" i="6"/>
  <c r="AF131" i="6"/>
  <c r="AF126" i="6"/>
  <c r="V125" i="6"/>
  <c r="V121" i="6"/>
  <c r="AE121" i="6"/>
  <c r="F120" i="6"/>
  <c r="J118" i="6"/>
  <c r="O117" i="6"/>
  <c r="O116" i="6"/>
  <c r="F116" i="6"/>
  <c r="AF116" i="6"/>
  <c r="V115" i="6"/>
  <c r="AE115" i="6"/>
  <c r="J115" i="6"/>
  <c r="O113" i="6"/>
  <c r="F113" i="6"/>
  <c r="AF113" i="6"/>
  <c r="V112" i="6"/>
  <c r="AE112" i="6"/>
  <c r="J112" i="6"/>
  <c r="O111" i="6"/>
  <c r="F111" i="6"/>
  <c r="AF111" i="6"/>
  <c r="V110" i="6"/>
  <c r="J110" i="6"/>
  <c r="O108" i="6"/>
  <c r="F108" i="6"/>
  <c r="V107" i="6"/>
  <c r="J107" i="6"/>
  <c r="O106" i="6"/>
  <c r="F106" i="6"/>
  <c r="V120" i="6"/>
  <c r="AE120" i="6"/>
  <c r="AE133" i="6"/>
  <c r="V126" i="6"/>
  <c r="AF122" i="6"/>
  <c r="F121" i="6"/>
  <c r="J120" i="6"/>
  <c r="AF118" i="6"/>
  <c r="O118" i="6"/>
  <c r="V117" i="6"/>
  <c r="AE117" i="6"/>
  <c r="J121" i="6"/>
  <c r="V118" i="6"/>
  <c r="AE118" i="6"/>
  <c r="F117" i="6"/>
  <c r="V116" i="6"/>
  <c r="AE116" i="6"/>
  <c r="J116" i="6"/>
  <c r="O115" i="6"/>
  <c r="F115" i="6"/>
  <c r="AF115" i="6"/>
  <c r="V113" i="6"/>
  <c r="AE113" i="6"/>
  <c r="F112" i="6"/>
  <c r="AF112" i="6"/>
  <c r="V111" i="6"/>
  <c r="AE111" i="6"/>
  <c r="J111" i="6"/>
  <c r="O110" i="6"/>
  <c r="F110" i="6"/>
  <c r="V108" i="6"/>
  <c r="J108" i="6"/>
  <c r="O107" i="6"/>
  <c r="F107" i="6"/>
  <c r="V106" i="6"/>
  <c r="J106" i="6"/>
  <c r="O121" i="6"/>
  <c r="J101" i="6"/>
  <c r="J100" i="6"/>
  <c r="J98" i="6"/>
  <c r="J97" i="6"/>
  <c r="J96" i="6"/>
  <c r="J95" i="6"/>
  <c r="J93" i="6"/>
  <c r="J92" i="6"/>
  <c r="X116" i="6"/>
  <c r="T116" i="6"/>
  <c r="H116" i="6"/>
  <c r="AF110" i="6"/>
  <c r="AF108" i="6"/>
  <c r="AF107" i="6"/>
  <c r="AF106" i="6"/>
  <c r="AF105" i="6"/>
  <c r="AF103" i="6"/>
  <c r="O101" i="6"/>
  <c r="O100" i="6"/>
  <c r="O98" i="6"/>
  <c r="O97" i="6"/>
  <c r="O96" i="6"/>
  <c r="O95" i="6"/>
  <c r="O93" i="6"/>
  <c r="O92" i="6"/>
  <c r="H92" i="6"/>
  <c r="AE110" i="6"/>
  <c r="AE108" i="6"/>
  <c r="AE107" i="6"/>
  <c r="AE106" i="6"/>
  <c r="AE105" i="6"/>
  <c r="AE103" i="6"/>
  <c r="AE102" i="6"/>
  <c r="V101" i="6"/>
  <c r="V100" i="6"/>
  <c r="V98" i="6"/>
  <c r="V97" i="6"/>
  <c r="V96" i="6"/>
  <c r="V95" i="6"/>
  <c r="V93" i="6"/>
  <c r="V92" i="6"/>
  <c r="F102" i="6"/>
  <c r="F101" i="6"/>
  <c r="F100" i="6"/>
  <c r="F98" i="6"/>
  <c r="F97" i="6"/>
  <c r="T96" i="6"/>
  <c r="F96" i="6"/>
  <c r="T95" i="6"/>
  <c r="F95" i="6"/>
  <c r="T93" i="6"/>
  <c r="F93" i="6"/>
  <c r="T92" i="6"/>
  <c r="F92" i="6"/>
  <c r="AE72" i="6"/>
  <c r="AE66" i="6"/>
  <c r="E66" i="6"/>
  <c r="AF66" i="6" s="1"/>
  <c r="E67" i="6"/>
  <c r="AF67" i="6" s="1"/>
  <c r="E68" i="6"/>
  <c r="AF68" i="6" s="1"/>
  <c r="G61" i="6" l="1"/>
  <c r="I61" i="6"/>
  <c r="K61" i="6"/>
  <c r="N61" i="6"/>
  <c r="S61" i="6"/>
  <c r="U61" i="6"/>
  <c r="W61" i="6"/>
  <c r="Y61" i="6"/>
  <c r="Z61" i="6"/>
  <c r="AA61" i="6"/>
  <c r="AD61" i="6"/>
  <c r="G62" i="6"/>
  <c r="I62" i="6"/>
  <c r="K62" i="6"/>
  <c r="N62" i="6"/>
  <c r="S62" i="6"/>
  <c r="U62" i="6"/>
  <c r="W62" i="6"/>
  <c r="Y62" i="6"/>
  <c r="Z62" i="6"/>
  <c r="AA62" i="6"/>
  <c r="AD62" i="6"/>
  <c r="G63" i="6"/>
  <c r="I63" i="6"/>
  <c r="K63" i="6"/>
  <c r="N63" i="6"/>
  <c r="S63" i="6"/>
  <c r="U63" i="6"/>
  <c r="W63" i="6"/>
  <c r="Y63" i="6"/>
  <c r="Z63" i="6"/>
  <c r="AA63" i="6"/>
  <c r="AD63" i="6"/>
  <c r="W60" i="6"/>
  <c r="U60" i="6"/>
  <c r="S60" i="6"/>
  <c r="N60" i="6"/>
  <c r="K60" i="6"/>
  <c r="I60" i="6"/>
  <c r="G60" i="6"/>
  <c r="G56" i="6"/>
  <c r="I56" i="6"/>
  <c r="K56" i="6"/>
  <c r="N56" i="6"/>
  <c r="S56" i="6"/>
  <c r="U56" i="6"/>
  <c r="W56" i="6"/>
  <c r="Y56" i="6"/>
  <c r="Z56" i="6"/>
  <c r="AA56" i="6"/>
  <c r="AD56" i="6"/>
  <c r="G57" i="6"/>
  <c r="I57" i="6"/>
  <c r="K57" i="6"/>
  <c r="N57" i="6"/>
  <c r="S57" i="6"/>
  <c r="U57" i="6"/>
  <c r="W57" i="6"/>
  <c r="Y57" i="6"/>
  <c r="Z57" i="6"/>
  <c r="AA57" i="6"/>
  <c r="AD57" i="6"/>
  <c r="G58" i="6"/>
  <c r="I58" i="6"/>
  <c r="K58" i="6"/>
  <c r="N58" i="6"/>
  <c r="S58" i="6"/>
  <c r="U58" i="6"/>
  <c r="W58" i="6"/>
  <c r="Y58" i="6"/>
  <c r="Z58" i="6"/>
  <c r="AA58" i="6"/>
  <c r="AD58" i="6"/>
  <c r="W55" i="6"/>
  <c r="U55" i="6"/>
  <c r="S55" i="6"/>
  <c r="N55" i="6"/>
  <c r="K55" i="6"/>
  <c r="I55" i="6"/>
  <c r="G55" i="6"/>
  <c r="B51" i="6"/>
  <c r="C51" i="6"/>
  <c r="D51" i="6" s="1"/>
  <c r="E51" i="6"/>
  <c r="G51" i="6"/>
  <c r="I51" i="6"/>
  <c r="K51" i="6"/>
  <c r="N51" i="6"/>
  <c r="S51" i="6"/>
  <c r="U51" i="6"/>
  <c r="W51" i="6"/>
  <c r="Y51" i="6"/>
  <c r="Z51" i="6"/>
  <c r="AA51" i="6"/>
  <c r="AD51" i="6"/>
  <c r="B52" i="6"/>
  <c r="C52" i="6"/>
  <c r="D52" i="6" s="1"/>
  <c r="E52" i="6"/>
  <c r="G52" i="6"/>
  <c r="I52" i="6"/>
  <c r="K52" i="6"/>
  <c r="N52" i="6"/>
  <c r="S52" i="6"/>
  <c r="U52" i="6"/>
  <c r="W52" i="6"/>
  <c r="Y52" i="6"/>
  <c r="Z52" i="6"/>
  <c r="AA52" i="6"/>
  <c r="AD52" i="6"/>
  <c r="B53" i="6"/>
  <c r="C53" i="6"/>
  <c r="D53" i="6" s="1"/>
  <c r="E53" i="6"/>
  <c r="G53" i="6"/>
  <c r="I53" i="6"/>
  <c r="K53" i="6"/>
  <c r="N53" i="6"/>
  <c r="S53" i="6"/>
  <c r="U53" i="6"/>
  <c r="W53" i="6"/>
  <c r="Y53" i="6"/>
  <c r="Z53" i="6"/>
  <c r="AA53" i="6"/>
  <c r="AD53" i="6"/>
  <c r="W50" i="6"/>
  <c r="U50" i="6"/>
  <c r="S50" i="6"/>
  <c r="N50" i="6"/>
  <c r="K50" i="6"/>
  <c r="I50" i="6"/>
  <c r="G50" i="6"/>
  <c r="G46" i="6"/>
  <c r="I46" i="6"/>
  <c r="K46" i="6"/>
  <c r="N46" i="6"/>
  <c r="S46" i="6"/>
  <c r="U46" i="6"/>
  <c r="W46" i="6"/>
  <c r="Y46" i="6"/>
  <c r="Z46" i="6"/>
  <c r="AA46" i="6"/>
  <c r="AD46" i="6"/>
  <c r="G47" i="6"/>
  <c r="I47" i="6"/>
  <c r="K47" i="6"/>
  <c r="N47" i="6"/>
  <c r="S47" i="6"/>
  <c r="U47" i="6"/>
  <c r="W47" i="6"/>
  <c r="Y47" i="6"/>
  <c r="Z47" i="6"/>
  <c r="AA47" i="6"/>
  <c r="AD47" i="6"/>
  <c r="G48" i="6"/>
  <c r="I48" i="6"/>
  <c r="K48" i="6"/>
  <c r="N48" i="6"/>
  <c r="S48" i="6"/>
  <c r="U48" i="6"/>
  <c r="W48" i="6"/>
  <c r="Y48" i="6"/>
  <c r="Z48" i="6"/>
  <c r="AA48" i="6"/>
  <c r="AD48" i="6"/>
  <c r="W45" i="6"/>
  <c r="U45" i="6"/>
  <c r="S45" i="6"/>
  <c r="N45" i="6"/>
  <c r="K45" i="6"/>
  <c r="I45" i="6"/>
  <c r="G45" i="6"/>
  <c r="G41" i="6"/>
  <c r="I41" i="6"/>
  <c r="K41" i="6"/>
  <c r="N41" i="6"/>
  <c r="S41" i="6"/>
  <c r="U41" i="6"/>
  <c r="W41" i="6"/>
  <c r="Y41" i="6"/>
  <c r="Z41" i="6"/>
  <c r="AA41" i="6"/>
  <c r="AD41" i="6"/>
  <c r="G42" i="6"/>
  <c r="I42" i="6"/>
  <c r="K42" i="6"/>
  <c r="N42" i="6"/>
  <c r="S42" i="6"/>
  <c r="U42" i="6"/>
  <c r="W42" i="6"/>
  <c r="Y42" i="6"/>
  <c r="Z42" i="6"/>
  <c r="AA42" i="6"/>
  <c r="AD42" i="6"/>
  <c r="G43" i="6"/>
  <c r="I43" i="6"/>
  <c r="K43" i="6"/>
  <c r="N43" i="6"/>
  <c r="S43" i="6"/>
  <c r="U43" i="6"/>
  <c r="W43" i="6"/>
  <c r="Y43" i="6"/>
  <c r="Z43" i="6"/>
  <c r="AA43" i="6"/>
  <c r="AD43" i="6"/>
  <c r="W40" i="6"/>
  <c r="U40" i="6"/>
  <c r="S40" i="6"/>
  <c r="N40" i="6"/>
  <c r="K40" i="6"/>
  <c r="I40" i="6"/>
  <c r="G40" i="6"/>
  <c r="E36" i="6"/>
  <c r="G36" i="6"/>
  <c r="I36" i="6"/>
  <c r="K36" i="6"/>
  <c r="N36" i="6"/>
  <c r="S36" i="6"/>
  <c r="U36" i="6"/>
  <c r="W36" i="6"/>
  <c r="Y36" i="6"/>
  <c r="Z36" i="6"/>
  <c r="AA36" i="6"/>
  <c r="AD36" i="6"/>
  <c r="E37" i="6"/>
  <c r="G37" i="6"/>
  <c r="I37" i="6"/>
  <c r="K37" i="6"/>
  <c r="N37" i="6"/>
  <c r="S37" i="6"/>
  <c r="U37" i="6"/>
  <c r="W37" i="6"/>
  <c r="Y37" i="6"/>
  <c r="Z37" i="6"/>
  <c r="AA37" i="6"/>
  <c r="AD37" i="6"/>
  <c r="E38" i="6"/>
  <c r="G38" i="6"/>
  <c r="I38" i="6"/>
  <c r="K38" i="6"/>
  <c r="N38" i="6"/>
  <c r="S38" i="6"/>
  <c r="U38" i="6"/>
  <c r="W38" i="6"/>
  <c r="Y38" i="6"/>
  <c r="Z38" i="6"/>
  <c r="AA38" i="6"/>
  <c r="AD38" i="6"/>
  <c r="W35" i="6"/>
  <c r="U35" i="6"/>
  <c r="S35" i="6"/>
  <c r="N35" i="6"/>
  <c r="K35" i="6"/>
  <c r="I35" i="6"/>
  <c r="G35" i="6"/>
  <c r="G31" i="6"/>
  <c r="I31" i="6"/>
  <c r="K31" i="6"/>
  <c r="N31" i="6"/>
  <c r="S31" i="6"/>
  <c r="U31" i="6"/>
  <c r="W31" i="6"/>
  <c r="Y31" i="6"/>
  <c r="Z31" i="6"/>
  <c r="AA31" i="6"/>
  <c r="AD31" i="6"/>
  <c r="G32" i="6"/>
  <c r="I32" i="6"/>
  <c r="K32" i="6"/>
  <c r="N32" i="6"/>
  <c r="S32" i="6"/>
  <c r="U32" i="6"/>
  <c r="W32" i="6"/>
  <c r="Y32" i="6"/>
  <c r="Z32" i="6"/>
  <c r="AA32" i="6"/>
  <c r="AD32" i="6"/>
  <c r="G33" i="6"/>
  <c r="I33" i="6"/>
  <c r="K33" i="6"/>
  <c r="N33" i="6"/>
  <c r="S33" i="6"/>
  <c r="U33" i="6"/>
  <c r="W33" i="6"/>
  <c r="Y33" i="6"/>
  <c r="Z33" i="6"/>
  <c r="AA33" i="6"/>
  <c r="AD33" i="6"/>
  <c r="W30" i="6"/>
  <c r="U30" i="6"/>
  <c r="S30" i="6"/>
  <c r="N30" i="6"/>
  <c r="K30" i="6"/>
  <c r="I30" i="6"/>
  <c r="G30" i="6"/>
  <c r="G26" i="6"/>
  <c r="H21" i="6" s="1"/>
  <c r="I26" i="6"/>
  <c r="J21" i="6" s="1"/>
  <c r="K26" i="6"/>
  <c r="N26" i="6"/>
  <c r="O22" i="6" s="1"/>
  <c r="S26" i="6"/>
  <c r="T21" i="6" s="1"/>
  <c r="U26" i="6"/>
  <c r="V21" i="6" s="1"/>
  <c r="W26" i="6"/>
  <c r="X21" i="6" s="1"/>
  <c r="Y26" i="6"/>
  <c r="Z26" i="6"/>
  <c r="AA26" i="6"/>
  <c r="AD26" i="6"/>
  <c r="G27" i="6"/>
  <c r="H22" i="6" s="1"/>
  <c r="I27" i="6"/>
  <c r="J22" i="6" s="1"/>
  <c r="K27" i="6"/>
  <c r="N27" i="6"/>
  <c r="O23" i="6" s="1"/>
  <c r="S27" i="6"/>
  <c r="T22" i="6" s="1"/>
  <c r="U27" i="6"/>
  <c r="V22" i="6" s="1"/>
  <c r="W27" i="6"/>
  <c r="X22" i="6" s="1"/>
  <c r="Y27" i="6"/>
  <c r="Z27" i="6"/>
  <c r="AA27" i="6"/>
  <c r="AD27" i="6"/>
  <c r="G28" i="6"/>
  <c r="H23" i="6" s="1"/>
  <c r="I28" i="6"/>
  <c r="J23" i="6" s="1"/>
  <c r="K28" i="6"/>
  <c r="N28" i="6"/>
  <c r="S28" i="6"/>
  <c r="T23" i="6" s="1"/>
  <c r="U28" i="6"/>
  <c r="V23" i="6" s="1"/>
  <c r="W28" i="6"/>
  <c r="X23" i="6" s="1"/>
  <c r="Y28" i="6"/>
  <c r="Z28" i="6"/>
  <c r="AA28" i="6"/>
  <c r="AD28" i="6"/>
  <c r="W25" i="6"/>
  <c r="U25" i="6"/>
  <c r="S25" i="6"/>
  <c r="N25" i="6"/>
  <c r="O21" i="6" s="1"/>
  <c r="K25" i="6"/>
  <c r="I25" i="6"/>
  <c r="G25" i="6"/>
  <c r="J31" i="6" l="1"/>
  <c r="H37" i="6"/>
  <c r="H31" i="6"/>
  <c r="AE61" i="6"/>
  <c r="H46" i="6"/>
  <c r="J32" i="6"/>
  <c r="X27" i="6"/>
  <c r="AE26" i="6"/>
  <c r="AE56" i="6"/>
  <c r="O48" i="6"/>
  <c r="V27" i="6"/>
  <c r="J27" i="6"/>
  <c r="O28" i="6"/>
  <c r="T27" i="6"/>
  <c r="O32" i="6"/>
  <c r="AE63" i="6"/>
  <c r="T46" i="6"/>
  <c r="X32" i="6"/>
  <c r="AE31" i="6"/>
  <c r="AE46" i="6"/>
  <c r="AE58" i="6"/>
  <c r="J48" i="6"/>
  <c r="H27" i="6"/>
  <c r="X33" i="6"/>
  <c r="V38" i="6"/>
  <c r="H41" i="6"/>
  <c r="AE52" i="6"/>
  <c r="AF52" i="6"/>
  <c r="O33" i="6"/>
  <c r="X36" i="6"/>
  <c r="V48" i="6"/>
  <c r="T28" i="6"/>
  <c r="H28" i="6"/>
  <c r="T47" i="6"/>
  <c r="H47" i="6"/>
  <c r="J33" i="6"/>
  <c r="AE27" i="6"/>
  <c r="H36" i="6"/>
  <c r="J43" i="6"/>
  <c r="O41" i="6"/>
  <c r="AE53" i="6"/>
  <c r="V33" i="6"/>
  <c r="T48" i="6"/>
  <c r="X38" i="6"/>
  <c r="T37" i="6"/>
  <c r="H43" i="6"/>
  <c r="J42" i="6"/>
  <c r="O47" i="6"/>
  <c r="V26" i="6"/>
  <c r="O27" i="6"/>
  <c r="J26" i="6"/>
  <c r="J38" i="6"/>
  <c r="O43" i="6"/>
  <c r="X28" i="6"/>
  <c r="T38" i="6"/>
  <c r="AF37" i="6"/>
  <c r="H42" i="6"/>
  <c r="V41" i="6"/>
  <c r="J41" i="6"/>
  <c r="AE28" i="6"/>
  <c r="V28" i="6"/>
  <c r="J28" i="6"/>
  <c r="O26" i="6"/>
  <c r="T32" i="6"/>
  <c r="H32" i="6"/>
  <c r="X31" i="6"/>
  <c r="V43" i="6"/>
  <c r="V47" i="6"/>
  <c r="X26" i="6"/>
  <c r="V37" i="6"/>
  <c r="V36" i="6"/>
  <c r="T42" i="6"/>
  <c r="T26" i="6"/>
  <c r="H26" i="6"/>
  <c r="H33" i="6"/>
  <c r="O37" i="6"/>
  <c r="X42" i="6"/>
  <c r="AE41" i="6"/>
  <c r="AE62" i="6"/>
  <c r="AE33" i="6"/>
  <c r="T33" i="6"/>
  <c r="V32" i="6"/>
  <c r="AF36" i="6"/>
  <c r="AE43" i="6"/>
  <c r="X46" i="6"/>
  <c r="V31" i="6"/>
  <c r="H38" i="6"/>
  <c r="X37" i="6"/>
  <c r="T36" i="6"/>
  <c r="J36" i="6"/>
  <c r="AE57" i="6"/>
  <c r="J47" i="6"/>
  <c r="T31" i="6"/>
  <c r="AF38" i="6"/>
  <c r="O38" i="6"/>
  <c r="X47" i="6"/>
  <c r="J37" i="6"/>
  <c r="O36" i="6"/>
  <c r="O42" i="6"/>
  <c r="AE48" i="6"/>
  <c r="AE47" i="6"/>
  <c r="X48" i="6"/>
  <c r="J46" i="6"/>
  <c r="AF51" i="6"/>
  <c r="H48" i="6"/>
  <c r="O46" i="6"/>
  <c r="AE51" i="6"/>
  <c r="V46" i="6"/>
  <c r="AF53" i="6"/>
  <c r="T43" i="6"/>
  <c r="V42" i="6"/>
  <c r="T41" i="6"/>
  <c r="X43" i="6"/>
  <c r="X41" i="6"/>
  <c r="AE42" i="6"/>
  <c r="O31" i="6"/>
  <c r="AE38" i="6"/>
  <c r="AE37" i="6"/>
  <c r="AE36" i="6"/>
  <c r="AE32" i="6"/>
  <c r="J50" i="6" l="1"/>
  <c r="O50" i="6"/>
  <c r="T50" i="6"/>
  <c r="V50" i="6"/>
  <c r="H51" i="6"/>
  <c r="J51" i="6"/>
  <c r="O51" i="6"/>
  <c r="T51" i="6"/>
  <c r="V51" i="6"/>
  <c r="X51" i="6"/>
  <c r="H52" i="6"/>
  <c r="J52" i="6"/>
  <c r="O52" i="6"/>
  <c r="T52" i="6"/>
  <c r="V52" i="6"/>
  <c r="X52" i="6"/>
  <c r="H53" i="6"/>
  <c r="J53" i="6"/>
  <c r="O53" i="6"/>
  <c r="T53" i="6"/>
  <c r="V53" i="6"/>
  <c r="X53" i="6"/>
  <c r="J55" i="6"/>
  <c r="O55" i="6"/>
  <c r="T55" i="6"/>
  <c r="H56" i="6"/>
  <c r="J56" i="6"/>
  <c r="O56" i="6"/>
  <c r="T56" i="6"/>
  <c r="V56" i="6"/>
  <c r="X56" i="6"/>
  <c r="H57" i="6"/>
  <c r="J57" i="6"/>
  <c r="O57" i="6"/>
  <c r="T57" i="6"/>
  <c r="V57" i="6"/>
  <c r="X57" i="6"/>
  <c r="H58" i="6"/>
  <c r="J58" i="6"/>
  <c r="O58" i="6"/>
  <c r="T58" i="6"/>
  <c r="V58" i="6"/>
  <c r="X58" i="6"/>
  <c r="H61" i="6"/>
  <c r="J61" i="6"/>
  <c r="O61" i="6"/>
  <c r="T61" i="6"/>
  <c r="V61" i="6"/>
  <c r="X61" i="6"/>
  <c r="H62" i="6"/>
  <c r="J62" i="6"/>
  <c r="O62" i="6"/>
  <c r="T62" i="6"/>
  <c r="V62" i="6"/>
  <c r="X62" i="6"/>
  <c r="H63" i="6"/>
  <c r="J63" i="6"/>
  <c r="O63" i="6"/>
  <c r="T63" i="6"/>
  <c r="V63" i="6"/>
  <c r="X63" i="6"/>
  <c r="H65" i="6"/>
  <c r="T65" i="6"/>
  <c r="X65" i="6"/>
  <c r="H66" i="6"/>
  <c r="J66" i="6"/>
  <c r="O66" i="6"/>
  <c r="T66" i="6"/>
  <c r="V66" i="6"/>
  <c r="X66" i="6"/>
  <c r="H67" i="6"/>
  <c r="J67" i="6"/>
  <c r="O67" i="6"/>
  <c r="T67" i="6"/>
  <c r="V67" i="6"/>
  <c r="X67" i="6"/>
  <c r="H68" i="6"/>
  <c r="J68" i="6"/>
  <c r="O68" i="6"/>
  <c r="T68" i="6"/>
  <c r="V68" i="6"/>
  <c r="X68" i="6"/>
  <c r="H70" i="6"/>
  <c r="J70" i="6"/>
  <c r="T70" i="6"/>
  <c r="V70" i="6"/>
  <c r="X70" i="6"/>
  <c r="H75" i="6"/>
  <c r="J75" i="6"/>
  <c r="T75" i="6"/>
  <c r="X75" i="6"/>
  <c r="J15" i="6"/>
  <c r="O15" i="6"/>
  <c r="V15" i="6"/>
  <c r="J35" i="6"/>
  <c r="X45" i="6"/>
  <c r="V55" i="6" l="1"/>
  <c r="V45" i="6"/>
  <c r="J45" i="6"/>
  <c r="O75" i="6"/>
  <c r="T45" i="6"/>
  <c r="H45" i="6"/>
  <c r="O40" i="6"/>
  <c r="O45" i="6"/>
  <c r="X40" i="6"/>
  <c r="X60" i="6"/>
  <c r="X55" i="6"/>
  <c r="V40" i="6"/>
  <c r="V65" i="6"/>
  <c r="J65" i="6"/>
  <c r="O65" i="6"/>
  <c r="T40" i="6"/>
  <c r="H40" i="6"/>
  <c r="V75" i="6"/>
  <c r="O70" i="6"/>
  <c r="H60" i="6"/>
  <c r="H50" i="6"/>
  <c r="H55" i="6"/>
  <c r="X30" i="6"/>
  <c r="T60" i="6"/>
  <c r="J40" i="6"/>
  <c r="X50" i="6"/>
  <c r="H25" i="6"/>
  <c r="V60" i="6"/>
  <c r="O60" i="6"/>
  <c r="J60" i="6"/>
  <c r="V35" i="6"/>
  <c r="X25" i="6"/>
  <c r="O35" i="6"/>
  <c r="T30" i="6"/>
  <c r="H30" i="6"/>
  <c r="T25" i="6"/>
  <c r="V20" i="6"/>
  <c r="J20" i="6"/>
  <c r="T20" i="6"/>
  <c r="T15" i="6"/>
  <c r="H20" i="6"/>
  <c r="H15" i="6"/>
  <c r="T35" i="6"/>
  <c r="H35" i="6"/>
  <c r="V30" i="6"/>
  <c r="V25" i="6"/>
  <c r="J30" i="6"/>
  <c r="J25" i="6"/>
  <c r="X20" i="6"/>
  <c r="X15" i="6"/>
  <c r="X35" i="6"/>
  <c r="O30" i="6"/>
  <c r="O25" i="6"/>
  <c r="K2" i="16"/>
  <c r="H2" i="6"/>
  <c r="AA2" i="1"/>
  <c r="Y2" i="35"/>
  <c r="B40" i="51" l="1"/>
  <c r="B58" i="16"/>
  <c r="C58" i="16"/>
  <c r="E58" i="16"/>
  <c r="G58" i="16"/>
  <c r="I58" i="16"/>
  <c r="K58" i="16"/>
  <c r="Q58" i="16"/>
  <c r="X58" i="16"/>
  <c r="Z58" i="16"/>
  <c r="AC58" i="16"/>
  <c r="AD58" i="16"/>
  <c r="AE58" i="16"/>
  <c r="B59" i="16"/>
  <c r="C59" i="16"/>
  <c r="E59" i="16"/>
  <c r="G59" i="16"/>
  <c r="I59" i="16"/>
  <c r="K59" i="16"/>
  <c r="Q59" i="16"/>
  <c r="X59" i="16"/>
  <c r="Z59" i="16"/>
  <c r="AC59" i="16"/>
  <c r="AD59" i="16"/>
  <c r="AE59" i="16"/>
  <c r="B60" i="16"/>
  <c r="C60" i="16"/>
  <c r="E60" i="16"/>
  <c r="G60" i="16"/>
  <c r="I60" i="16"/>
  <c r="K60" i="16"/>
  <c r="Q60" i="16"/>
  <c r="X60" i="16"/>
  <c r="Z60" i="16"/>
  <c r="AC60" i="16"/>
  <c r="AD60" i="16"/>
  <c r="AE60" i="16"/>
  <c r="B61" i="16"/>
  <c r="C61" i="16"/>
  <c r="E61" i="16"/>
  <c r="G61" i="16"/>
  <c r="I61" i="16"/>
  <c r="K61" i="16"/>
  <c r="Q61" i="16"/>
  <c r="X61" i="16"/>
  <c r="Z61" i="16"/>
  <c r="AC61" i="16"/>
  <c r="AD61" i="16"/>
  <c r="AE61" i="16"/>
  <c r="B62" i="16"/>
  <c r="C62" i="16"/>
  <c r="E62" i="16"/>
  <c r="G62" i="16"/>
  <c r="I62" i="16"/>
  <c r="K62" i="16"/>
  <c r="Q62" i="16"/>
  <c r="X62" i="16"/>
  <c r="Z62" i="16"/>
  <c r="AC62" i="16"/>
  <c r="AD62" i="16"/>
  <c r="AE62" i="16"/>
  <c r="B63" i="16"/>
  <c r="C63" i="16"/>
  <c r="E63" i="16"/>
  <c r="G63" i="16"/>
  <c r="I63" i="16"/>
  <c r="K63" i="16"/>
  <c r="Q63" i="16"/>
  <c r="X63" i="16"/>
  <c r="Z63" i="16"/>
  <c r="AC63" i="16"/>
  <c r="AD63" i="16"/>
  <c r="AE63" i="16"/>
  <c r="B64" i="16"/>
  <c r="C64" i="16"/>
  <c r="E64" i="16"/>
  <c r="G64" i="16"/>
  <c r="I64" i="16"/>
  <c r="K64" i="16"/>
  <c r="Q64" i="16"/>
  <c r="X64" i="16"/>
  <c r="Z64" i="16"/>
  <c r="AC64" i="16"/>
  <c r="AD64" i="16"/>
  <c r="AE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X65" i="16"/>
  <c r="Y66" i="16" s="1"/>
  <c r="Z65" i="16"/>
  <c r="AA66" i="16" s="1"/>
  <c r="AC65" i="16"/>
  <c r="AD65" i="16"/>
  <c r="AE65" i="16"/>
  <c r="B48" i="16"/>
  <c r="C48" i="16"/>
  <c r="E48" i="16"/>
  <c r="G48" i="16"/>
  <c r="I48" i="16"/>
  <c r="K48" i="16"/>
  <c r="Q48" i="16"/>
  <c r="X48" i="16"/>
  <c r="Z48" i="16"/>
  <c r="AC48" i="16"/>
  <c r="AD48" i="16"/>
  <c r="AE48" i="16"/>
  <c r="B49" i="16"/>
  <c r="C49" i="16"/>
  <c r="E49" i="16"/>
  <c r="G49" i="16"/>
  <c r="I49" i="16"/>
  <c r="K49" i="16"/>
  <c r="Q49" i="16"/>
  <c r="X49" i="16"/>
  <c r="Z49" i="16"/>
  <c r="AC49" i="16"/>
  <c r="AD49" i="16"/>
  <c r="AE49" i="16"/>
  <c r="B50" i="16"/>
  <c r="C50" i="16"/>
  <c r="E50" i="16"/>
  <c r="G50" i="16"/>
  <c r="I50" i="16"/>
  <c r="K50" i="16"/>
  <c r="Q50" i="16"/>
  <c r="X50" i="16"/>
  <c r="Z50" i="16"/>
  <c r="AC50" i="16"/>
  <c r="AD50" i="16"/>
  <c r="AE50" i="16"/>
  <c r="B51" i="16"/>
  <c r="C51" i="16"/>
  <c r="E51" i="16"/>
  <c r="G51" i="16"/>
  <c r="I51" i="16"/>
  <c r="K51" i="16"/>
  <c r="Q51" i="16"/>
  <c r="X51" i="16"/>
  <c r="Z51" i="16"/>
  <c r="AC51" i="16"/>
  <c r="AD51" i="16"/>
  <c r="AE51" i="16"/>
  <c r="B52" i="16"/>
  <c r="C52" i="16"/>
  <c r="E52" i="16"/>
  <c r="G52" i="16"/>
  <c r="I52" i="16"/>
  <c r="K52" i="16"/>
  <c r="Q52" i="16"/>
  <c r="X52" i="16"/>
  <c r="Z52" i="16"/>
  <c r="AC52" i="16"/>
  <c r="AD52" i="16"/>
  <c r="AE52" i="16"/>
  <c r="B53" i="16"/>
  <c r="C53" i="16"/>
  <c r="E53" i="16"/>
  <c r="G53" i="16"/>
  <c r="I53" i="16"/>
  <c r="K53" i="16"/>
  <c r="Q53" i="16"/>
  <c r="X53" i="16"/>
  <c r="Z53" i="16"/>
  <c r="AC53" i="16"/>
  <c r="AD53" i="16"/>
  <c r="AE53" i="16"/>
  <c r="B54" i="16"/>
  <c r="C54" i="16"/>
  <c r="E54" i="16"/>
  <c r="G54" i="16"/>
  <c r="I54" i="16"/>
  <c r="K54" i="16"/>
  <c r="Q54" i="16"/>
  <c r="X54" i="16"/>
  <c r="Z54" i="16"/>
  <c r="AC54" i="16"/>
  <c r="AD54" i="16"/>
  <c r="AE54" i="16"/>
  <c r="B55" i="16"/>
  <c r="C55" i="16"/>
  <c r="E55" i="16"/>
  <c r="G55" i="16"/>
  <c r="I55" i="16"/>
  <c r="K55" i="16"/>
  <c r="Q55" i="16"/>
  <c r="X55" i="16"/>
  <c r="Z55" i="16"/>
  <c r="AC55" i="16"/>
  <c r="AD55" i="16"/>
  <c r="AE55" i="16"/>
  <c r="B56" i="16"/>
  <c r="C56" i="16"/>
  <c r="E56" i="16"/>
  <c r="G56" i="16"/>
  <c r="I56" i="16"/>
  <c r="K56" i="16"/>
  <c r="Q56" i="16"/>
  <c r="X56" i="16"/>
  <c r="Z56" i="16"/>
  <c r="AC56" i="16"/>
  <c r="AD56" i="16"/>
  <c r="AE56" i="16"/>
  <c r="B57" i="16"/>
  <c r="C57" i="16"/>
  <c r="E57" i="16"/>
  <c r="G57" i="16"/>
  <c r="I57" i="16"/>
  <c r="K57" i="16"/>
  <c r="Q57" i="16"/>
  <c r="X57" i="16"/>
  <c r="Z57" i="16"/>
  <c r="AC57" i="16"/>
  <c r="AD57" i="16"/>
  <c r="AE57" i="16"/>
  <c r="B37" i="16"/>
  <c r="C37" i="16"/>
  <c r="E37" i="16"/>
  <c r="G37" i="16"/>
  <c r="I37" i="16"/>
  <c r="K37" i="16"/>
  <c r="Q37" i="16"/>
  <c r="X37" i="16"/>
  <c r="Z37" i="16"/>
  <c r="AC37" i="16"/>
  <c r="AD37" i="16"/>
  <c r="AE37" i="16"/>
  <c r="B38" i="16"/>
  <c r="C38" i="16"/>
  <c r="E38" i="16"/>
  <c r="G38" i="16"/>
  <c r="I38" i="16"/>
  <c r="K38" i="16"/>
  <c r="Q38" i="16"/>
  <c r="X38" i="16"/>
  <c r="Z38" i="16"/>
  <c r="AC38" i="16"/>
  <c r="AD38" i="16"/>
  <c r="AE38" i="16"/>
  <c r="B39" i="16"/>
  <c r="C39" i="16"/>
  <c r="E39" i="16"/>
  <c r="G39" i="16"/>
  <c r="I39" i="16"/>
  <c r="K39" i="16"/>
  <c r="Q39" i="16"/>
  <c r="X39" i="16"/>
  <c r="Z39" i="16"/>
  <c r="AC39" i="16"/>
  <c r="AD39" i="16"/>
  <c r="AE39" i="16"/>
  <c r="B40" i="16"/>
  <c r="C40" i="16"/>
  <c r="E40" i="16"/>
  <c r="F41" i="16" s="1"/>
  <c r="G40" i="16"/>
  <c r="H41" i="16" s="1"/>
  <c r="I40" i="16"/>
  <c r="J41" i="16" s="1"/>
  <c r="K40" i="16"/>
  <c r="Q40" i="16"/>
  <c r="R41" i="16" s="1"/>
  <c r="X40" i="16"/>
  <c r="Y41" i="16" s="1"/>
  <c r="Z40" i="16"/>
  <c r="AA41" i="16" s="1"/>
  <c r="AC40" i="16"/>
  <c r="AD40" i="16"/>
  <c r="AE40" i="16"/>
  <c r="B122" i="6"/>
  <c r="C122" i="6"/>
  <c r="D122" i="6" s="1"/>
  <c r="B123" i="6"/>
  <c r="C123" i="6"/>
  <c r="D123" i="6" s="1"/>
  <c r="B125" i="6"/>
  <c r="C125" i="6"/>
  <c r="D125" i="6" s="1"/>
  <c r="B126" i="6"/>
  <c r="C126" i="6"/>
  <c r="D126" i="6" s="1"/>
  <c r="B127" i="6"/>
  <c r="C127" i="6"/>
  <c r="D127" i="6" s="1"/>
  <c r="B128" i="6"/>
  <c r="C128" i="6"/>
  <c r="D128" i="6" s="1"/>
  <c r="B130" i="6"/>
  <c r="C130" i="6"/>
  <c r="D130" i="6" s="1"/>
  <c r="B131" i="6"/>
  <c r="C131" i="6"/>
  <c r="D131" i="6" s="1"/>
  <c r="B132" i="6"/>
  <c r="C132" i="6"/>
  <c r="D132" i="6" s="1"/>
  <c r="B133" i="6"/>
  <c r="C133" i="6"/>
  <c r="D133" i="6" s="1"/>
  <c r="D15" i="6"/>
  <c r="D20" i="6"/>
  <c r="B25" i="6"/>
  <c r="C25" i="6"/>
  <c r="D25" i="6" s="1"/>
  <c r="E25" i="6"/>
  <c r="Y25" i="6"/>
  <c r="Z25" i="6"/>
  <c r="AA25" i="6"/>
  <c r="AD25" i="6"/>
  <c r="B26" i="6"/>
  <c r="C26" i="6"/>
  <c r="D26" i="6" s="1"/>
  <c r="E26" i="6"/>
  <c r="B27" i="6"/>
  <c r="C27" i="6"/>
  <c r="D27" i="6" s="1"/>
  <c r="E27" i="6"/>
  <c r="B28" i="6"/>
  <c r="C28" i="6"/>
  <c r="D28" i="6" s="1"/>
  <c r="E28" i="6"/>
  <c r="B30" i="6"/>
  <c r="C30" i="6"/>
  <c r="D30" i="6" s="1"/>
  <c r="E30" i="6"/>
  <c r="Y30" i="6"/>
  <c r="Z30" i="6"/>
  <c r="AA30" i="6"/>
  <c r="AD30" i="6"/>
  <c r="B31" i="6"/>
  <c r="C31" i="6"/>
  <c r="D31" i="6" s="1"/>
  <c r="E31" i="6"/>
  <c r="AF31" i="6" s="1"/>
  <c r="B32" i="6"/>
  <c r="C32" i="6"/>
  <c r="D32" i="6" s="1"/>
  <c r="E32" i="6"/>
  <c r="AF32" i="6" s="1"/>
  <c r="B33" i="6"/>
  <c r="C33" i="6"/>
  <c r="D33" i="6" s="1"/>
  <c r="E33" i="6"/>
  <c r="AF33" i="6" s="1"/>
  <c r="B35" i="6"/>
  <c r="C35" i="6"/>
  <c r="D35" i="6" s="1"/>
  <c r="E35" i="6"/>
  <c r="Y35" i="6"/>
  <c r="Z35" i="6"/>
  <c r="AA35" i="6"/>
  <c r="AD35" i="6"/>
  <c r="B36" i="6"/>
  <c r="C36" i="6"/>
  <c r="D36" i="6" s="1"/>
  <c r="B37" i="6"/>
  <c r="C37" i="6"/>
  <c r="D37" i="6" s="1"/>
  <c r="B38" i="6"/>
  <c r="C38" i="6"/>
  <c r="D38" i="6" s="1"/>
  <c r="B40" i="6"/>
  <c r="C40" i="6"/>
  <c r="D40" i="6" s="1"/>
  <c r="E40" i="6"/>
  <c r="Y40" i="6"/>
  <c r="Z40" i="6"/>
  <c r="AA40" i="6"/>
  <c r="AD40" i="6"/>
  <c r="B41" i="6"/>
  <c r="C41" i="6"/>
  <c r="D41" i="6" s="1"/>
  <c r="E41" i="6"/>
  <c r="B42" i="6"/>
  <c r="C42" i="6"/>
  <c r="D42" i="6" s="1"/>
  <c r="E42" i="6"/>
  <c r="B43" i="6"/>
  <c r="C43" i="6"/>
  <c r="D43" i="6" s="1"/>
  <c r="E43" i="6"/>
  <c r="B45" i="6"/>
  <c r="C45" i="6"/>
  <c r="D45" i="6" s="1"/>
  <c r="E45" i="6"/>
  <c r="Y45" i="6"/>
  <c r="Z45" i="6"/>
  <c r="AA45" i="6"/>
  <c r="AD45" i="6"/>
  <c r="B46" i="6"/>
  <c r="C46" i="6"/>
  <c r="D46" i="6" s="1"/>
  <c r="E46" i="6"/>
  <c r="AF46" i="6" s="1"/>
  <c r="B47" i="6"/>
  <c r="C47" i="6"/>
  <c r="D47" i="6" s="1"/>
  <c r="E47" i="6"/>
  <c r="AF47" i="6" s="1"/>
  <c r="B48" i="6"/>
  <c r="C48" i="6"/>
  <c r="D48" i="6" s="1"/>
  <c r="E48" i="6"/>
  <c r="AF48" i="6" s="1"/>
  <c r="B50" i="6"/>
  <c r="C50" i="6"/>
  <c r="D50" i="6" s="1"/>
  <c r="E50" i="6"/>
  <c r="Y50" i="6"/>
  <c r="Z50" i="6"/>
  <c r="AA50" i="6"/>
  <c r="AD50" i="6"/>
  <c r="B55" i="6"/>
  <c r="C55" i="6"/>
  <c r="D55" i="6" s="1"/>
  <c r="E55" i="6"/>
  <c r="Y55" i="6"/>
  <c r="Z55" i="6"/>
  <c r="AA55" i="6"/>
  <c r="AD55" i="6"/>
  <c r="B56" i="6"/>
  <c r="C56" i="6"/>
  <c r="D56" i="6" s="1"/>
  <c r="E56" i="6"/>
  <c r="B57" i="6"/>
  <c r="C57" i="6"/>
  <c r="D57" i="6" s="1"/>
  <c r="E57" i="6"/>
  <c r="B58" i="6"/>
  <c r="C58" i="6"/>
  <c r="D58" i="6" s="1"/>
  <c r="E58" i="6"/>
  <c r="B60" i="6"/>
  <c r="C60" i="6"/>
  <c r="D60" i="6" s="1"/>
  <c r="E60" i="6"/>
  <c r="Y60" i="6"/>
  <c r="Z60" i="6"/>
  <c r="AA60" i="6"/>
  <c r="AD60" i="6"/>
  <c r="B61" i="6"/>
  <c r="C61" i="6"/>
  <c r="D61" i="6" s="1"/>
  <c r="E61" i="6"/>
  <c r="AF61" i="6" s="1"/>
  <c r="B62" i="6"/>
  <c r="C62" i="6"/>
  <c r="D62" i="6" s="1"/>
  <c r="E62" i="6"/>
  <c r="AF62" i="6" s="1"/>
  <c r="B63" i="6"/>
  <c r="C63" i="6"/>
  <c r="D63" i="6" s="1"/>
  <c r="E63" i="6"/>
  <c r="AF63" i="6" s="1"/>
  <c r="B65" i="6"/>
  <c r="C65" i="6"/>
  <c r="D65" i="6" s="1"/>
  <c r="E65" i="6"/>
  <c r="Y65" i="6"/>
  <c r="Z65" i="6"/>
  <c r="AA65" i="6"/>
  <c r="AD65" i="6"/>
  <c r="B66" i="6"/>
  <c r="C66" i="6"/>
  <c r="D66" i="6" s="1"/>
  <c r="B67" i="6"/>
  <c r="C67" i="6"/>
  <c r="D67" i="6" s="1"/>
  <c r="B68" i="6"/>
  <c r="C68" i="6"/>
  <c r="D68" i="6" s="1"/>
  <c r="B70" i="6"/>
  <c r="C70" i="6"/>
  <c r="D70" i="6" s="1"/>
  <c r="E70" i="6"/>
  <c r="Y70" i="6"/>
  <c r="Z70" i="6"/>
  <c r="AA70" i="6"/>
  <c r="AD70" i="6"/>
  <c r="B71" i="6"/>
  <c r="C71" i="6"/>
  <c r="D71" i="6" s="1"/>
  <c r="E71" i="6"/>
  <c r="AF71" i="6" s="1"/>
  <c r="B72" i="6"/>
  <c r="C72" i="6"/>
  <c r="D72" i="6" s="1"/>
  <c r="E72" i="6"/>
  <c r="AF72" i="6" s="1"/>
  <c r="B73" i="6"/>
  <c r="C73" i="6"/>
  <c r="D73" i="6" s="1"/>
  <c r="E73" i="6"/>
  <c r="AF73" i="6" s="1"/>
  <c r="B75" i="6"/>
  <c r="C75" i="6"/>
  <c r="D75" i="6" s="1"/>
  <c r="E75" i="6"/>
  <c r="Y75" i="6"/>
  <c r="Z75" i="6"/>
  <c r="AA75" i="6"/>
  <c r="AD75" i="6"/>
  <c r="B76" i="6"/>
  <c r="C76" i="6"/>
  <c r="D76" i="6" s="1"/>
  <c r="B77" i="6"/>
  <c r="C77" i="6"/>
  <c r="D77" i="6" s="1"/>
  <c r="B78" i="6"/>
  <c r="C78" i="6"/>
  <c r="D78" i="6" s="1"/>
  <c r="B80" i="6"/>
  <c r="C80" i="6"/>
  <c r="D80" i="6" s="1"/>
  <c r="B81" i="6"/>
  <c r="C81" i="6"/>
  <c r="D81" i="6" s="1"/>
  <c r="B82" i="6"/>
  <c r="C82" i="6"/>
  <c r="D82" i="6" s="1"/>
  <c r="B83" i="6"/>
  <c r="C83" i="6"/>
  <c r="D83" i="6" s="1"/>
  <c r="B85" i="6"/>
  <c r="C85" i="6"/>
  <c r="D85" i="6" s="1"/>
  <c r="B86" i="6"/>
  <c r="C86" i="6"/>
  <c r="D86" i="6" s="1"/>
  <c r="B87" i="6"/>
  <c r="C87" i="6"/>
  <c r="D87" i="6" s="1"/>
  <c r="B88" i="6"/>
  <c r="C88" i="6"/>
  <c r="D88" i="6" s="1"/>
  <c r="B90" i="6"/>
  <c r="C90" i="6"/>
  <c r="D90" i="6" s="1"/>
  <c r="B91" i="6"/>
  <c r="C91" i="6"/>
  <c r="D91" i="6" s="1"/>
  <c r="B92" i="6"/>
  <c r="C92" i="6"/>
  <c r="D92" i="6" s="1"/>
  <c r="B93" i="6"/>
  <c r="C93" i="6"/>
  <c r="D93" i="6" s="1"/>
  <c r="B95" i="6"/>
  <c r="C95" i="6"/>
  <c r="D95" i="6" s="1"/>
  <c r="B96" i="6"/>
  <c r="C96" i="6"/>
  <c r="D96" i="6" s="1"/>
  <c r="B97" i="6"/>
  <c r="C97" i="6"/>
  <c r="D97" i="6" s="1"/>
  <c r="B98" i="6"/>
  <c r="C98" i="6"/>
  <c r="D98" i="6" s="1"/>
  <c r="B100" i="6"/>
  <c r="C100" i="6"/>
  <c r="D100" i="6" s="1"/>
  <c r="B101" i="6"/>
  <c r="C101" i="6"/>
  <c r="D101" i="6" s="1"/>
  <c r="B102" i="6"/>
  <c r="C102" i="6"/>
  <c r="D102" i="6" s="1"/>
  <c r="B103" i="6"/>
  <c r="C103" i="6"/>
  <c r="D103" i="6" s="1"/>
  <c r="B105" i="6"/>
  <c r="C105" i="6"/>
  <c r="D105" i="6" s="1"/>
  <c r="B106" i="6"/>
  <c r="C106" i="6"/>
  <c r="D106" i="6" s="1"/>
  <c r="B107" i="6"/>
  <c r="C107" i="6"/>
  <c r="D107" i="6" s="1"/>
  <c r="B108" i="6"/>
  <c r="C108" i="6"/>
  <c r="D108" i="6" s="1"/>
  <c r="B110" i="6"/>
  <c r="C110" i="6"/>
  <c r="D110" i="6" s="1"/>
  <c r="B111" i="6"/>
  <c r="C111" i="6"/>
  <c r="D111" i="6" s="1"/>
  <c r="B112" i="6"/>
  <c r="C112" i="6"/>
  <c r="D112" i="6" s="1"/>
  <c r="B113" i="6"/>
  <c r="C113" i="6"/>
  <c r="D113" i="6" s="1"/>
  <c r="B115" i="6"/>
  <c r="C115" i="6"/>
  <c r="D115" i="6" s="1"/>
  <c r="B116" i="6"/>
  <c r="C116" i="6"/>
  <c r="D116" i="6" s="1"/>
  <c r="B117" i="6"/>
  <c r="C117" i="6"/>
  <c r="D117" i="6" s="1"/>
  <c r="B118" i="6"/>
  <c r="C118" i="6"/>
  <c r="D118" i="6" s="1"/>
  <c r="B120" i="6"/>
  <c r="C120" i="6"/>
  <c r="D120" i="6" s="1"/>
  <c r="B121" i="6"/>
  <c r="C121" i="6"/>
  <c r="D121" i="6" s="1"/>
  <c r="X10" i="6"/>
  <c r="V10" i="6"/>
  <c r="T10" i="6"/>
  <c r="O10" i="6"/>
  <c r="J10" i="6"/>
  <c r="H10" i="6"/>
  <c r="D10" i="6"/>
  <c r="AF26" i="6" l="1"/>
  <c r="F21" i="6"/>
  <c r="AF28" i="6"/>
  <c r="F23" i="6"/>
  <c r="AF27" i="6"/>
  <c r="F22" i="6"/>
  <c r="R61" i="16"/>
  <c r="F61" i="16"/>
  <c r="H61" i="16"/>
  <c r="R60" i="16"/>
  <c r="AM60" i="16"/>
  <c r="Y60" i="16"/>
  <c r="H60" i="16"/>
  <c r="Y59" i="16"/>
  <c r="F10" i="6"/>
  <c r="J65" i="16"/>
  <c r="AM58" i="16"/>
  <c r="F51" i="6"/>
  <c r="AF56" i="6"/>
  <c r="F52" i="6"/>
  <c r="AF57" i="6"/>
  <c r="F53" i="6"/>
  <c r="AF58" i="6"/>
  <c r="F36" i="6"/>
  <c r="AF41" i="6"/>
  <c r="F38" i="6"/>
  <c r="AF43" i="6"/>
  <c r="F37" i="6"/>
  <c r="AF42" i="6"/>
  <c r="J52" i="16"/>
  <c r="Y51" i="16"/>
  <c r="R50" i="16"/>
  <c r="R57" i="16"/>
  <c r="F57" i="16"/>
  <c r="J63" i="16"/>
  <c r="Y62" i="16"/>
  <c r="Y63" i="16"/>
  <c r="H57" i="16"/>
  <c r="AM56" i="16"/>
  <c r="AA54" i="16"/>
  <c r="R52" i="16"/>
  <c r="F47" i="6"/>
  <c r="F71" i="6"/>
  <c r="F66" i="6"/>
  <c r="F61" i="6"/>
  <c r="F56" i="6"/>
  <c r="F46" i="6"/>
  <c r="F41" i="6"/>
  <c r="F72" i="6"/>
  <c r="F67" i="6"/>
  <c r="F57" i="6"/>
  <c r="F42" i="6"/>
  <c r="F75" i="6"/>
  <c r="F70" i="6"/>
  <c r="F65" i="6"/>
  <c r="F60" i="6"/>
  <c r="F55" i="6"/>
  <c r="F50" i="6"/>
  <c r="F45" i="6"/>
  <c r="F40" i="6"/>
  <c r="F62" i="6"/>
  <c r="F73" i="6"/>
  <c r="F68" i="6"/>
  <c r="F63" i="6"/>
  <c r="F58" i="6"/>
  <c r="F48" i="6"/>
  <c r="F43" i="6"/>
  <c r="F27" i="6"/>
  <c r="F35" i="6"/>
  <c r="F30" i="6"/>
  <c r="F25" i="6"/>
  <c r="F20" i="6"/>
  <c r="F15" i="6"/>
  <c r="F32" i="6"/>
  <c r="F31" i="6"/>
  <c r="F26" i="6"/>
  <c r="F33" i="6"/>
  <c r="F28" i="6"/>
  <c r="Y54" i="16"/>
  <c r="R53" i="16"/>
  <c r="F53" i="16"/>
  <c r="AF20" i="6"/>
  <c r="R55" i="16"/>
  <c r="F55" i="16"/>
  <c r="AA53" i="16"/>
  <c r="Y52" i="16"/>
  <c r="H52" i="16"/>
  <c r="AM62" i="16"/>
  <c r="F49" i="16"/>
  <c r="J54" i="16"/>
  <c r="AL49" i="16"/>
  <c r="AA58" i="16"/>
  <c r="AL52" i="16"/>
  <c r="AA56" i="16"/>
  <c r="J56" i="16"/>
  <c r="H55" i="16"/>
  <c r="AM54" i="16"/>
  <c r="J50" i="16"/>
  <c r="R49" i="16"/>
  <c r="AM48" i="16"/>
  <c r="AA50" i="16"/>
  <c r="AL55" i="16"/>
  <c r="AA51" i="16"/>
  <c r="J51" i="16"/>
  <c r="Y50" i="16"/>
  <c r="AL48" i="16"/>
  <c r="J49" i="16"/>
  <c r="AL64" i="16"/>
  <c r="J62" i="16"/>
  <c r="F52" i="16"/>
  <c r="F50" i="16"/>
  <c r="R63" i="16"/>
  <c r="J40" i="16"/>
  <c r="R38" i="16"/>
  <c r="AL56" i="16"/>
  <c r="AL54" i="16"/>
  <c r="AL51" i="16"/>
  <c r="J59" i="16"/>
  <c r="AF65" i="6"/>
  <c r="AE55" i="6"/>
  <c r="Y40" i="16"/>
  <c r="H40" i="16"/>
  <c r="F39" i="16"/>
  <c r="AA57" i="16"/>
  <c r="R56" i="16"/>
  <c r="Y55" i="16"/>
  <c r="J55" i="16"/>
  <c r="F54" i="16"/>
  <c r="AM53" i="16"/>
  <c r="J53" i="16"/>
  <c r="R51" i="16"/>
  <c r="AL50" i="16"/>
  <c r="Y65" i="16"/>
  <c r="AE60" i="6"/>
  <c r="H56" i="16"/>
  <c r="R40" i="16"/>
  <c r="AA38" i="16"/>
  <c r="J38" i="16"/>
  <c r="AM57" i="16"/>
  <c r="Y53" i="16"/>
  <c r="H53" i="16"/>
  <c r="AM52" i="16"/>
  <c r="AA52" i="16"/>
  <c r="F51" i="16"/>
  <c r="Y49" i="16"/>
  <c r="F59" i="16"/>
  <c r="AE15" i="6"/>
  <c r="AL57" i="16"/>
  <c r="AL53" i="16"/>
  <c r="AA49" i="16"/>
  <c r="AA65" i="16"/>
  <c r="Y64" i="16"/>
  <c r="F63" i="16"/>
  <c r="Y61" i="16"/>
  <c r="AL58" i="16"/>
  <c r="J57" i="16"/>
  <c r="F56" i="16"/>
  <c r="AM55" i="16"/>
  <c r="AA55" i="16"/>
  <c r="R54" i="16"/>
  <c r="R62" i="16"/>
  <c r="J61" i="16"/>
  <c r="R58" i="16"/>
  <c r="R64" i="16"/>
  <c r="AM64" i="16"/>
  <c r="F62" i="16"/>
  <c r="H49" i="16"/>
  <c r="AM49" i="16"/>
  <c r="AA62" i="16"/>
  <c r="AL62" i="16"/>
  <c r="AA39" i="16"/>
  <c r="H51" i="16"/>
  <c r="AM51" i="16"/>
  <c r="H50" i="16"/>
  <c r="AM50" i="16"/>
  <c r="AM63" i="16"/>
  <c r="H63" i="16"/>
  <c r="Y57" i="16"/>
  <c r="Y58" i="16"/>
  <c r="AA63" i="16"/>
  <c r="AL63" i="16"/>
  <c r="AA61" i="16"/>
  <c r="AL61" i="16"/>
  <c r="AA59" i="16"/>
  <c r="AL59" i="16"/>
  <c r="AA60" i="16"/>
  <c r="AL60" i="16"/>
  <c r="H58" i="16"/>
  <c r="Y38" i="16"/>
  <c r="Y56" i="16"/>
  <c r="H54" i="16"/>
  <c r="H64" i="16"/>
  <c r="H62" i="16"/>
  <c r="AM61" i="16"/>
  <c r="AM59" i="16"/>
  <c r="AL65" i="16"/>
  <c r="H65" i="16"/>
  <c r="F64" i="16"/>
  <c r="J60" i="16"/>
  <c r="H59" i="16"/>
  <c r="F58" i="16"/>
  <c r="AA64" i="16"/>
  <c r="F60" i="16"/>
  <c r="AF55" i="6"/>
  <c r="R65" i="16"/>
  <c r="F65" i="16"/>
  <c r="J64" i="16"/>
  <c r="R59" i="16"/>
  <c r="J58" i="16"/>
  <c r="AM65" i="16"/>
  <c r="AM40" i="16"/>
  <c r="J39" i="16"/>
  <c r="F38" i="16"/>
  <c r="Y39" i="16"/>
  <c r="H38" i="16"/>
  <c r="R39" i="16"/>
  <c r="AM39" i="16"/>
  <c r="AM38" i="16"/>
  <c r="AM37" i="16"/>
  <c r="AA40" i="16"/>
  <c r="AL38" i="16"/>
  <c r="AL40" i="16"/>
  <c r="F40" i="16"/>
  <c r="AL39" i="16"/>
  <c r="AL37" i="16"/>
  <c r="H39" i="16"/>
  <c r="AE25" i="6"/>
  <c r="AE50" i="6"/>
  <c r="AE45" i="6"/>
  <c r="AF40" i="6"/>
  <c r="AF30" i="6"/>
  <c r="AF70" i="6"/>
  <c r="AE40" i="6"/>
  <c r="AF50" i="6"/>
  <c r="AF15" i="6"/>
  <c r="AE65" i="6"/>
  <c r="AF35" i="6"/>
  <c r="AE35" i="6"/>
  <c r="AE70" i="6"/>
  <c r="AF45" i="6"/>
  <c r="AE75" i="6"/>
  <c r="AE20" i="6"/>
  <c r="AF60" i="6"/>
  <c r="AF75" i="6"/>
  <c r="AF25" i="6"/>
  <c r="AE30" i="6"/>
  <c r="B114" i="1" l="1"/>
  <c r="C114" i="1"/>
  <c r="F114" i="1"/>
  <c r="Q114" i="1" l="1"/>
  <c r="H114" i="1"/>
  <c r="J114" i="1"/>
  <c r="AI114" i="1"/>
  <c r="AJ114" i="1"/>
  <c r="AF114" i="1"/>
  <c r="AB114" i="1"/>
  <c r="Z114" i="1"/>
  <c r="I114" i="1"/>
  <c r="E114" i="1"/>
  <c r="AK114" i="1"/>
  <c r="AD114" i="1"/>
  <c r="L114" i="1"/>
  <c r="W114" i="1"/>
  <c r="AG114" i="1"/>
  <c r="AC114" i="1"/>
  <c r="AA114" i="1"/>
  <c r="AL114" i="1"/>
  <c r="AH114" i="1"/>
  <c r="AE114" i="1"/>
  <c r="M114" i="1"/>
  <c r="X114" i="1"/>
  <c r="D114" i="1"/>
  <c r="G114" i="1"/>
  <c r="B11" i="16" l="1"/>
  <c r="C11" i="16"/>
  <c r="E11" i="16"/>
  <c r="G11" i="16"/>
  <c r="I11" i="16"/>
  <c r="K11" i="16"/>
  <c r="Q11" i="16"/>
  <c r="X11" i="16"/>
  <c r="Z11" i="16"/>
  <c r="AC11" i="16"/>
  <c r="AD11" i="16"/>
  <c r="AE11" i="16"/>
  <c r="AF11" i="16"/>
  <c r="AG11" i="16"/>
  <c r="AH11" i="16"/>
  <c r="AI11" i="16"/>
  <c r="B10" i="16"/>
  <c r="C10" i="16"/>
  <c r="E10" i="16"/>
  <c r="G10" i="16"/>
  <c r="O10" i="16" s="1"/>
  <c r="I10" i="16"/>
  <c r="K10" i="16"/>
  <c r="Q10" i="16"/>
  <c r="X10" i="16"/>
  <c r="Z10" i="16"/>
  <c r="AL11" i="16" l="1"/>
  <c r="AG5" i="16"/>
  <c r="AA10" i="16"/>
  <c r="AM11" i="16"/>
  <c r="H11" i="16"/>
  <c r="M11" i="16"/>
  <c r="O11" i="16" s="1"/>
  <c r="F10" i="16"/>
  <c r="Y11" i="16"/>
  <c r="J10" i="16"/>
  <c r="AA11" i="16"/>
  <c r="R11" i="16"/>
  <c r="J11" i="16"/>
  <c r="F11" i="16"/>
  <c r="R10" i="16"/>
  <c r="Y10" i="16"/>
  <c r="H10" i="16"/>
  <c r="F53" i="1" l="1"/>
  <c r="F54" i="1"/>
  <c r="F55" i="1"/>
  <c r="F56" i="1"/>
  <c r="Q54" i="1" l="1"/>
  <c r="H54" i="1"/>
  <c r="J54" i="1"/>
  <c r="Q56" i="1"/>
  <c r="H56" i="1"/>
  <c r="J56" i="1"/>
  <c r="Q55" i="1"/>
  <c r="H55" i="1"/>
  <c r="J55" i="1"/>
  <c r="Q53" i="1"/>
  <c r="H53" i="1"/>
  <c r="J53" i="1"/>
  <c r="L55" i="1"/>
  <c r="AJ55" i="1"/>
  <c r="AI55" i="1"/>
  <c r="L54" i="1"/>
  <c r="AJ54" i="1"/>
  <c r="AI54" i="1"/>
  <c r="L56" i="1"/>
  <c r="AJ56" i="1"/>
  <c r="AI56" i="1"/>
  <c r="L53" i="1"/>
  <c r="AJ53" i="1"/>
  <c r="AI53" i="1"/>
  <c r="W56" i="1"/>
  <c r="W55" i="1"/>
  <c r="W54" i="1"/>
  <c r="W53" i="1"/>
  <c r="D301" i="60" l="1"/>
  <c r="D302" i="60"/>
  <c r="D303" i="60"/>
  <c r="D304" i="60"/>
  <c r="D305" i="60"/>
  <c r="D306" i="60"/>
  <c r="D307" i="60"/>
  <c r="D308" i="60"/>
  <c r="D309" i="60"/>
  <c r="D310" i="60"/>
  <c r="D311" i="60"/>
  <c r="D315" i="60"/>
  <c r="E313" i="60" s="1"/>
  <c r="D316" i="60"/>
  <c r="D317" i="60"/>
  <c r="D318" i="60"/>
  <c r="D319" i="60"/>
  <c r="D320" i="60"/>
  <c r="D321" i="60"/>
  <c r="D322" i="60"/>
  <c r="D323" i="60"/>
  <c r="D324" i="60"/>
  <c r="D325" i="60"/>
  <c r="D326" i="60"/>
  <c r="D330" i="60"/>
  <c r="E328" i="60" s="1"/>
  <c r="D331" i="60"/>
  <c r="D332" i="60"/>
  <c r="D333" i="60"/>
  <c r="D334" i="60"/>
  <c r="D335" i="60"/>
  <c r="D336" i="60"/>
  <c r="D337" i="60"/>
  <c r="D338" i="60"/>
  <c r="D339" i="60"/>
  <c r="D340" i="60"/>
  <c r="D341" i="60"/>
  <c r="D345" i="60"/>
  <c r="E343" i="60" s="1"/>
  <c r="D346" i="60"/>
  <c r="D347" i="60"/>
  <c r="D348" i="60"/>
  <c r="D349" i="60"/>
  <c r="D350" i="60"/>
  <c r="D351" i="60"/>
  <c r="D352" i="60"/>
  <c r="D353" i="60"/>
  <c r="D354" i="60"/>
  <c r="D355" i="60"/>
  <c r="D356" i="60"/>
  <c r="D360" i="60"/>
  <c r="E358" i="60" s="1"/>
  <c r="D361" i="60"/>
  <c r="D362" i="60"/>
  <c r="D363" i="60"/>
  <c r="D364" i="60"/>
  <c r="D365" i="60"/>
  <c r="D366" i="60"/>
  <c r="D367" i="60"/>
  <c r="D368" i="60"/>
  <c r="D369" i="60"/>
  <c r="D370" i="60"/>
  <c r="D371" i="60"/>
  <c r="D372" i="60"/>
  <c r="D376" i="60"/>
  <c r="D377" i="60"/>
  <c r="E374" i="60" s="1"/>
  <c r="D378" i="60"/>
  <c r="D379" i="60"/>
  <c r="D380" i="60"/>
  <c r="D381" i="60"/>
  <c r="D382" i="60"/>
  <c r="D383" i="60"/>
  <c r="D384" i="60"/>
  <c r="D385" i="60"/>
  <c r="D386" i="60"/>
  <c r="D390" i="60"/>
  <c r="D391" i="60"/>
  <c r="E388" i="60" s="1"/>
  <c r="D392" i="60"/>
  <c r="D393" i="60"/>
  <c r="D394" i="60"/>
  <c r="D395" i="60"/>
  <c r="D396" i="60"/>
  <c r="D397" i="60"/>
  <c r="D398" i="60"/>
  <c r="D399" i="60"/>
  <c r="D400" i="60"/>
  <c r="D401" i="60"/>
  <c r="D405" i="60"/>
  <c r="D406" i="60"/>
  <c r="E403" i="60" s="1"/>
  <c r="D407" i="60"/>
  <c r="D408" i="60"/>
  <c r="D409" i="60"/>
  <c r="D410" i="60"/>
  <c r="D411" i="60"/>
  <c r="D412" i="60"/>
  <c r="D413" i="60"/>
  <c r="D414" i="60"/>
  <c r="D415" i="60"/>
  <c r="D416" i="60"/>
  <c r="D420" i="60"/>
  <c r="D421" i="60"/>
  <c r="E418" i="60" s="1"/>
  <c r="D422" i="60"/>
  <c r="D423" i="60"/>
  <c r="D424" i="60"/>
  <c r="D425" i="60"/>
  <c r="D426" i="60"/>
  <c r="D427" i="60"/>
  <c r="D428" i="60"/>
  <c r="D429" i="60"/>
  <c r="D430" i="60"/>
  <c r="D431" i="60"/>
  <c r="D435" i="60"/>
  <c r="D436" i="60"/>
  <c r="E433" i="60" s="1"/>
  <c r="D437" i="60"/>
  <c r="D438" i="60"/>
  <c r="D439" i="60"/>
  <c r="D440" i="60"/>
  <c r="D441" i="60"/>
  <c r="D442" i="60"/>
  <c r="D443" i="60"/>
  <c r="D444" i="60"/>
  <c r="D445" i="60"/>
  <c r="D446" i="60"/>
  <c r="D450" i="60"/>
  <c r="D451" i="60"/>
  <c r="E448" i="60" s="1"/>
  <c r="D452" i="60"/>
  <c r="D453" i="60"/>
  <c r="D454" i="60"/>
  <c r="D455" i="60"/>
  <c r="D456" i="60"/>
  <c r="D457" i="60"/>
  <c r="D458" i="60"/>
  <c r="D459" i="60"/>
  <c r="D460" i="60"/>
  <c r="D461" i="60"/>
  <c r="D300" i="60"/>
  <c r="E298" i="60" s="1"/>
  <c r="D286" i="60"/>
  <c r="D287" i="60"/>
  <c r="D288" i="60"/>
  <c r="D289" i="60"/>
  <c r="D290" i="60"/>
  <c r="D291" i="60"/>
  <c r="D292" i="60"/>
  <c r="D293" i="60"/>
  <c r="D294" i="60"/>
  <c r="D295" i="60"/>
  <c r="D296" i="60"/>
  <c r="D285" i="60"/>
  <c r="E283" i="60" s="1"/>
  <c r="D271" i="60"/>
  <c r="D272" i="60"/>
  <c r="D273" i="60"/>
  <c r="D274" i="60"/>
  <c r="D275" i="60"/>
  <c r="D276" i="60"/>
  <c r="D277" i="60"/>
  <c r="D278" i="60"/>
  <c r="D279" i="60"/>
  <c r="D280" i="60"/>
  <c r="D281" i="60"/>
  <c r="D270" i="60"/>
  <c r="E268" i="60" s="1"/>
  <c r="D255" i="60"/>
  <c r="E253" i="60" s="1"/>
  <c r="B461" i="60"/>
  <c r="C461" i="60"/>
  <c r="E461" i="60"/>
  <c r="G461" i="60"/>
  <c r="H461" i="60"/>
  <c r="B454" i="60"/>
  <c r="C454" i="60"/>
  <c r="E454" i="60"/>
  <c r="G454" i="60"/>
  <c r="H454" i="60"/>
  <c r="B455" i="60"/>
  <c r="C455" i="60"/>
  <c r="E455" i="60"/>
  <c r="G455" i="60"/>
  <c r="H455" i="60"/>
  <c r="B456" i="60"/>
  <c r="C456" i="60"/>
  <c r="E456" i="60"/>
  <c r="G456" i="60"/>
  <c r="H456" i="60"/>
  <c r="B457" i="60"/>
  <c r="C457" i="60"/>
  <c r="E457" i="60"/>
  <c r="G457" i="60"/>
  <c r="H457" i="60"/>
  <c r="B458" i="60"/>
  <c r="C458" i="60"/>
  <c r="E458" i="60"/>
  <c r="G458" i="60"/>
  <c r="H458" i="60"/>
  <c r="W458" i="60" s="1"/>
  <c r="B459" i="60"/>
  <c r="C459" i="60"/>
  <c r="E459" i="60"/>
  <c r="G459" i="60"/>
  <c r="H459" i="60"/>
  <c r="B460" i="60"/>
  <c r="C460" i="60"/>
  <c r="E460" i="60"/>
  <c r="G460" i="60"/>
  <c r="H460" i="60"/>
  <c r="B438" i="60"/>
  <c r="C438" i="60"/>
  <c r="E438" i="60"/>
  <c r="G438" i="60"/>
  <c r="H438" i="60"/>
  <c r="W438" i="60" s="1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W441" i="60" s="1"/>
  <c r="B442" i="60"/>
  <c r="C442" i="60"/>
  <c r="E442" i="60"/>
  <c r="G442" i="60"/>
  <c r="H442" i="60"/>
  <c r="W442" i="60" s="1"/>
  <c r="B443" i="60"/>
  <c r="C443" i="60"/>
  <c r="E443" i="60"/>
  <c r="G443" i="60"/>
  <c r="H443" i="60"/>
  <c r="B444" i="60"/>
  <c r="C444" i="60"/>
  <c r="E444" i="60"/>
  <c r="G444" i="60"/>
  <c r="H444" i="60"/>
  <c r="B445" i="60"/>
  <c r="C445" i="60"/>
  <c r="E445" i="60"/>
  <c r="G445" i="60"/>
  <c r="H445" i="60"/>
  <c r="B446" i="60"/>
  <c r="C446" i="60"/>
  <c r="E446" i="60"/>
  <c r="G446" i="60"/>
  <c r="H446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53" i="60"/>
  <c r="C453" i="60"/>
  <c r="E453" i="60"/>
  <c r="G453" i="60"/>
  <c r="H453" i="60"/>
  <c r="B406" i="60"/>
  <c r="C406" i="60"/>
  <c r="E406" i="60"/>
  <c r="G406" i="60"/>
  <c r="H406" i="60"/>
  <c r="B407" i="60"/>
  <c r="C407" i="60"/>
  <c r="E407" i="60"/>
  <c r="G407" i="60"/>
  <c r="H407" i="60"/>
  <c r="B408" i="60"/>
  <c r="C408" i="60"/>
  <c r="E408" i="60"/>
  <c r="G408" i="60"/>
  <c r="H408" i="60"/>
  <c r="B409" i="60"/>
  <c r="C409" i="60"/>
  <c r="E409" i="60"/>
  <c r="G409" i="60"/>
  <c r="H409" i="60"/>
  <c r="B410" i="60"/>
  <c r="C410" i="60"/>
  <c r="E410" i="60"/>
  <c r="G410" i="60"/>
  <c r="H410" i="60"/>
  <c r="W410" i="60" s="1"/>
  <c r="B411" i="60"/>
  <c r="C411" i="60"/>
  <c r="E411" i="60"/>
  <c r="G411" i="60"/>
  <c r="H411" i="60"/>
  <c r="B412" i="60"/>
  <c r="C412" i="60"/>
  <c r="E412" i="60"/>
  <c r="G412" i="60"/>
  <c r="H412" i="60"/>
  <c r="W412" i="60" s="1"/>
  <c r="B413" i="60"/>
  <c r="C413" i="60"/>
  <c r="E413" i="60"/>
  <c r="G413" i="60"/>
  <c r="H413" i="60"/>
  <c r="B414" i="60"/>
  <c r="C414" i="60"/>
  <c r="E414" i="60"/>
  <c r="G414" i="60"/>
  <c r="H414" i="60"/>
  <c r="W414" i="60" s="1"/>
  <c r="B415" i="60"/>
  <c r="C415" i="60"/>
  <c r="E415" i="60"/>
  <c r="G415" i="60"/>
  <c r="H415" i="60"/>
  <c r="W415" i="60" s="1"/>
  <c r="B416" i="60"/>
  <c r="C416" i="60"/>
  <c r="E416" i="60"/>
  <c r="G416" i="60"/>
  <c r="H416" i="60"/>
  <c r="B420" i="60"/>
  <c r="C420" i="60"/>
  <c r="E420" i="60"/>
  <c r="G420" i="60"/>
  <c r="H420" i="60"/>
  <c r="W420" i="60" s="1"/>
  <c r="B421" i="60"/>
  <c r="C421" i="60"/>
  <c r="E421" i="60"/>
  <c r="G421" i="60"/>
  <c r="H421" i="60"/>
  <c r="W421" i="60" s="1"/>
  <c r="B422" i="60"/>
  <c r="C422" i="60"/>
  <c r="E422" i="60"/>
  <c r="G422" i="60"/>
  <c r="H422" i="60"/>
  <c r="B423" i="60"/>
  <c r="C423" i="60"/>
  <c r="E423" i="60"/>
  <c r="G423" i="60"/>
  <c r="H423" i="60"/>
  <c r="W423" i="60" s="1"/>
  <c r="B424" i="60"/>
  <c r="C424" i="60"/>
  <c r="E424" i="60"/>
  <c r="G424" i="60"/>
  <c r="H424" i="60"/>
  <c r="B425" i="60"/>
  <c r="C425" i="60"/>
  <c r="E425" i="60"/>
  <c r="G425" i="60"/>
  <c r="H425" i="60"/>
  <c r="W425" i="60" s="1"/>
  <c r="B426" i="60"/>
  <c r="C426" i="60"/>
  <c r="E426" i="60"/>
  <c r="G426" i="60"/>
  <c r="H426" i="60"/>
  <c r="B427" i="60"/>
  <c r="C427" i="60"/>
  <c r="E427" i="60"/>
  <c r="G427" i="60"/>
  <c r="H427" i="60"/>
  <c r="W427" i="60" s="1"/>
  <c r="B428" i="60"/>
  <c r="C428" i="60"/>
  <c r="E428" i="60"/>
  <c r="G428" i="60"/>
  <c r="H428" i="60"/>
  <c r="B429" i="60"/>
  <c r="C429" i="60"/>
  <c r="E429" i="60"/>
  <c r="G429" i="60"/>
  <c r="H429" i="60"/>
  <c r="B430" i="60"/>
  <c r="C430" i="60"/>
  <c r="E430" i="60"/>
  <c r="G430" i="60"/>
  <c r="H430" i="60"/>
  <c r="B431" i="60"/>
  <c r="C431" i="60"/>
  <c r="E431" i="60"/>
  <c r="G431" i="60"/>
  <c r="H431" i="60"/>
  <c r="W431" i="60" s="1"/>
  <c r="B435" i="60"/>
  <c r="C435" i="60"/>
  <c r="E435" i="60"/>
  <c r="G435" i="60"/>
  <c r="H435" i="60"/>
  <c r="B436" i="60"/>
  <c r="C436" i="60"/>
  <c r="E436" i="60"/>
  <c r="G436" i="60"/>
  <c r="H436" i="60"/>
  <c r="W436" i="60" s="1"/>
  <c r="B437" i="60"/>
  <c r="C437" i="60"/>
  <c r="E437" i="60"/>
  <c r="G437" i="60"/>
  <c r="H437" i="60"/>
  <c r="B352" i="60"/>
  <c r="C352" i="60"/>
  <c r="E352" i="60"/>
  <c r="G352" i="60"/>
  <c r="H352" i="60"/>
  <c r="B353" i="60"/>
  <c r="C353" i="60"/>
  <c r="E353" i="60"/>
  <c r="G353" i="60"/>
  <c r="H353" i="60"/>
  <c r="B354" i="60"/>
  <c r="C354" i="60"/>
  <c r="E354" i="60"/>
  <c r="G354" i="60"/>
  <c r="H354" i="60"/>
  <c r="B355" i="60"/>
  <c r="C355" i="60"/>
  <c r="E355" i="60"/>
  <c r="G355" i="60"/>
  <c r="H355" i="60"/>
  <c r="B356" i="60"/>
  <c r="C356" i="60"/>
  <c r="E356" i="60"/>
  <c r="G356" i="60"/>
  <c r="H356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W363" i="60" s="1"/>
  <c r="B364" i="60"/>
  <c r="C364" i="60"/>
  <c r="E364" i="60"/>
  <c r="G364" i="60"/>
  <c r="H364" i="60"/>
  <c r="B365" i="60"/>
  <c r="C365" i="60"/>
  <c r="E365" i="60"/>
  <c r="G365" i="60"/>
  <c r="H365" i="60"/>
  <c r="W365" i="60" s="1"/>
  <c r="B366" i="60"/>
  <c r="C366" i="60"/>
  <c r="E366" i="60"/>
  <c r="G366" i="60"/>
  <c r="H366" i="60"/>
  <c r="B367" i="60"/>
  <c r="C367" i="60"/>
  <c r="E367" i="60"/>
  <c r="G367" i="60"/>
  <c r="H367" i="60"/>
  <c r="B368" i="60"/>
  <c r="C368" i="60"/>
  <c r="E368" i="60"/>
  <c r="G368" i="60"/>
  <c r="H368" i="60"/>
  <c r="B369" i="60"/>
  <c r="C369" i="60"/>
  <c r="E369" i="60"/>
  <c r="G369" i="60"/>
  <c r="H369" i="60"/>
  <c r="B370" i="60"/>
  <c r="C370" i="60"/>
  <c r="E370" i="60"/>
  <c r="G370" i="60"/>
  <c r="H370" i="60"/>
  <c r="B371" i="60"/>
  <c r="C371" i="60"/>
  <c r="E371" i="60"/>
  <c r="G371" i="60"/>
  <c r="H371" i="60"/>
  <c r="B372" i="60"/>
  <c r="C372" i="60"/>
  <c r="E372" i="60"/>
  <c r="G372" i="60"/>
  <c r="H372" i="60"/>
  <c r="B376" i="60"/>
  <c r="C376" i="60"/>
  <c r="E376" i="60"/>
  <c r="G376" i="60"/>
  <c r="H376" i="60"/>
  <c r="B377" i="60"/>
  <c r="C377" i="60"/>
  <c r="E377" i="60"/>
  <c r="G377" i="60"/>
  <c r="H377" i="60"/>
  <c r="B378" i="60"/>
  <c r="C378" i="60"/>
  <c r="E378" i="60"/>
  <c r="G378" i="60"/>
  <c r="H378" i="60"/>
  <c r="B379" i="60"/>
  <c r="C379" i="60"/>
  <c r="E379" i="60"/>
  <c r="G379" i="60"/>
  <c r="H379" i="60"/>
  <c r="B380" i="60"/>
  <c r="C380" i="60"/>
  <c r="E380" i="60"/>
  <c r="G380" i="60"/>
  <c r="H380" i="60"/>
  <c r="W380" i="60" s="1"/>
  <c r="B381" i="60"/>
  <c r="C381" i="60"/>
  <c r="E381" i="60"/>
  <c r="G381" i="60"/>
  <c r="H381" i="60"/>
  <c r="B382" i="60"/>
  <c r="C382" i="60"/>
  <c r="E382" i="60"/>
  <c r="G382" i="60"/>
  <c r="H382" i="60"/>
  <c r="W382" i="60" s="1"/>
  <c r="B383" i="60"/>
  <c r="C383" i="60"/>
  <c r="E383" i="60"/>
  <c r="G383" i="60"/>
  <c r="H383" i="60"/>
  <c r="B384" i="60"/>
  <c r="C384" i="60"/>
  <c r="E384" i="60"/>
  <c r="G384" i="60"/>
  <c r="H384" i="60"/>
  <c r="B385" i="60"/>
  <c r="C385" i="60"/>
  <c r="E385" i="60"/>
  <c r="G385" i="60"/>
  <c r="H385" i="60"/>
  <c r="B386" i="60"/>
  <c r="C386" i="60"/>
  <c r="E386" i="60"/>
  <c r="G386" i="60"/>
  <c r="H386" i="60"/>
  <c r="B390" i="60"/>
  <c r="C390" i="60"/>
  <c r="E390" i="60"/>
  <c r="G390" i="60"/>
  <c r="H390" i="60"/>
  <c r="B391" i="60"/>
  <c r="C391" i="60"/>
  <c r="E391" i="60"/>
  <c r="G391" i="60"/>
  <c r="H391" i="60"/>
  <c r="B392" i="60"/>
  <c r="C392" i="60"/>
  <c r="E392" i="60"/>
  <c r="G392" i="60"/>
  <c r="H392" i="60"/>
  <c r="B393" i="60"/>
  <c r="C393" i="60"/>
  <c r="E393" i="60"/>
  <c r="G393" i="60"/>
  <c r="H393" i="60"/>
  <c r="B394" i="60"/>
  <c r="C394" i="60"/>
  <c r="E394" i="60"/>
  <c r="G394" i="60"/>
  <c r="H394" i="60"/>
  <c r="W394" i="60" s="1"/>
  <c r="B395" i="60"/>
  <c r="C395" i="60"/>
  <c r="E395" i="60"/>
  <c r="G395" i="60"/>
  <c r="H395" i="60"/>
  <c r="B396" i="60"/>
  <c r="C396" i="60"/>
  <c r="E396" i="60"/>
  <c r="G396" i="60"/>
  <c r="H396" i="60"/>
  <c r="B397" i="60"/>
  <c r="C397" i="60"/>
  <c r="E397" i="60"/>
  <c r="G397" i="60"/>
  <c r="H397" i="60"/>
  <c r="B398" i="60"/>
  <c r="C398" i="60"/>
  <c r="E398" i="60"/>
  <c r="G398" i="60"/>
  <c r="H398" i="60"/>
  <c r="B399" i="60"/>
  <c r="C399" i="60"/>
  <c r="E399" i="60"/>
  <c r="G399" i="60"/>
  <c r="H399" i="60"/>
  <c r="B400" i="60"/>
  <c r="C400" i="60"/>
  <c r="E400" i="60"/>
  <c r="G400" i="60"/>
  <c r="H400" i="60"/>
  <c r="B401" i="60"/>
  <c r="C401" i="60"/>
  <c r="E401" i="60"/>
  <c r="G401" i="60"/>
  <c r="H401" i="60"/>
  <c r="W401" i="60" s="1"/>
  <c r="B405" i="60"/>
  <c r="C405" i="60"/>
  <c r="E405" i="60"/>
  <c r="G405" i="60"/>
  <c r="H405" i="60"/>
  <c r="B241" i="60"/>
  <c r="C241" i="60"/>
  <c r="D241" i="60"/>
  <c r="E241" i="60"/>
  <c r="G241" i="60"/>
  <c r="H241" i="60"/>
  <c r="W241" i="60" s="1"/>
  <c r="B242" i="60"/>
  <c r="C242" i="60"/>
  <c r="D242" i="60"/>
  <c r="E242" i="60"/>
  <c r="G242" i="60"/>
  <c r="H242" i="60"/>
  <c r="B243" i="60"/>
  <c r="C243" i="60"/>
  <c r="D243" i="60"/>
  <c r="E243" i="60"/>
  <c r="G243" i="60"/>
  <c r="H243" i="60"/>
  <c r="B244" i="60"/>
  <c r="C244" i="60"/>
  <c r="D244" i="60"/>
  <c r="E244" i="60"/>
  <c r="G244" i="60"/>
  <c r="H244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W250" i="60" s="1"/>
  <c r="B251" i="60"/>
  <c r="C251" i="60"/>
  <c r="D251" i="60"/>
  <c r="E251" i="60"/>
  <c r="G251" i="60"/>
  <c r="H251" i="60"/>
  <c r="W251" i="60" s="1"/>
  <c r="B255" i="60"/>
  <c r="C255" i="60"/>
  <c r="E255" i="60"/>
  <c r="G255" i="60"/>
  <c r="H255" i="60"/>
  <c r="B256" i="60"/>
  <c r="C256" i="60"/>
  <c r="E256" i="60"/>
  <c r="G256" i="60"/>
  <c r="H256" i="60"/>
  <c r="W256" i="60" s="1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W259" i="60" s="1"/>
  <c r="B260" i="60"/>
  <c r="C260" i="60"/>
  <c r="E260" i="60"/>
  <c r="G260" i="60"/>
  <c r="H260" i="60"/>
  <c r="W260" i="60" s="1"/>
  <c r="B261" i="60"/>
  <c r="C261" i="60"/>
  <c r="E261" i="60"/>
  <c r="G261" i="60"/>
  <c r="H261" i="60"/>
  <c r="B262" i="60"/>
  <c r="C262" i="60"/>
  <c r="E262" i="60"/>
  <c r="G262" i="60"/>
  <c r="H262" i="60"/>
  <c r="B263" i="60"/>
  <c r="C263" i="60"/>
  <c r="E263" i="60"/>
  <c r="G263" i="60"/>
  <c r="H263" i="60"/>
  <c r="B264" i="60"/>
  <c r="C264" i="60"/>
  <c r="E264" i="60"/>
  <c r="G264" i="60"/>
  <c r="H264" i="60"/>
  <c r="W264" i="60" s="1"/>
  <c r="B265" i="60"/>
  <c r="C265" i="60"/>
  <c r="E265" i="60"/>
  <c r="G265" i="60"/>
  <c r="H265" i="60"/>
  <c r="B266" i="60"/>
  <c r="C266" i="60"/>
  <c r="E266" i="60"/>
  <c r="G266" i="60"/>
  <c r="H266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74" i="60"/>
  <c r="C274" i="60"/>
  <c r="E274" i="60"/>
  <c r="G274" i="60"/>
  <c r="H274" i="60"/>
  <c r="B275" i="60"/>
  <c r="C275" i="60"/>
  <c r="E275" i="60"/>
  <c r="G275" i="60"/>
  <c r="H275" i="60"/>
  <c r="W275" i="60" s="1"/>
  <c r="B276" i="60"/>
  <c r="C276" i="60"/>
  <c r="E276" i="60"/>
  <c r="G276" i="60"/>
  <c r="H276" i="60"/>
  <c r="W276" i="60" s="1"/>
  <c r="B277" i="60"/>
  <c r="C277" i="60"/>
  <c r="E277" i="60"/>
  <c r="G277" i="60"/>
  <c r="H277" i="60"/>
  <c r="B278" i="60"/>
  <c r="C278" i="60"/>
  <c r="E278" i="60"/>
  <c r="G278" i="60"/>
  <c r="H278" i="60"/>
  <c r="B279" i="60"/>
  <c r="C279" i="60"/>
  <c r="E279" i="60"/>
  <c r="G279" i="60"/>
  <c r="H279" i="60"/>
  <c r="B280" i="60"/>
  <c r="C280" i="60"/>
  <c r="E280" i="60"/>
  <c r="G280" i="60"/>
  <c r="H280" i="60"/>
  <c r="B281" i="60"/>
  <c r="C281" i="60"/>
  <c r="E281" i="60"/>
  <c r="G281" i="60"/>
  <c r="H281" i="60"/>
  <c r="B285" i="60"/>
  <c r="C285" i="60"/>
  <c r="E285" i="60"/>
  <c r="G285" i="60"/>
  <c r="H285" i="60"/>
  <c r="W285" i="60" s="1"/>
  <c r="B286" i="60"/>
  <c r="C286" i="60"/>
  <c r="E286" i="60"/>
  <c r="G286" i="60"/>
  <c r="H286" i="60"/>
  <c r="B287" i="60"/>
  <c r="C287" i="60"/>
  <c r="E287" i="60"/>
  <c r="G287" i="60"/>
  <c r="H287" i="60"/>
  <c r="W287" i="60" s="1"/>
  <c r="B288" i="60"/>
  <c r="C288" i="60"/>
  <c r="E288" i="60"/>
  <c r="G288" i="60"/>
  <c r="H288" i="60"/>
  <c r="B289" i="60"/>
  <c r="C289" i="60"/>
  <c r="E289" i="60"/>
  <c r="G289" i="60"/>
  <c r="H289" i="60"/>
  <c r="W289" i="60" s="1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4" i="60"/>
  <c r="C294" i="60"/>
  <c r="E294" i="60"/>
  <c r="G294" i="60"/>
  <c r="H294" i="60"/>
  <c r="W294" i="60" s="1"/>
  <c r="B295" i="60"/>
  <c r="C295" i="60"/>
  <c r="E295" i="60"/>
  <c r="G295" i="60"/>
  <c r="H295" i="60"/>
  <c r="B296" i="60"/>
  <c r="C296" i="60"/>
  <c r="E296" i="60"/>
  <c r="G296" i="60"/>
  <c r="H296" i="60"/>
  <c r="B300" i="60"/>
  <c r="C300" i="60"/>
  <c r="E300" i="60"/>
  <c r="G300" i="60"/>
  <c r="H300" i="60"/>
  <c r="B301" i="60"/>
  <c r="C301" i="60"/>
  <c r="E301" i="60"/>
  <c r="G301" i="60"/>
  <c r="H301" i="60"/>
  <c r="B302" i="60"/>
  <c r="C302" i="60"/>
  <c r="E302" i="60"/>
  <c r="G302" i="60"/>
  <c r="H302" i="60"/>
  <c r="W302" i="60" s="1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W305" i="60" s="1"/>
  <c r="B306" i="60"/>
  <c r="C306" i="60"/>
  <c r="E306" i="60"/>
  <c r="G306" i="60"/>
  <c r="H306" i="60"/>
  <c r="W306" i="60" s="1"/>
  <c r="B307" i="60"/>
  <c r="C307" i="60"/>
  <c r="E307" i="60"/>
  <c r="G307" i="60"/>
  <c r="H307" i="60"/>
  <c r="B308" i="60"/>
  <c r="C308" i="60"/>
  <c r="E308" i="60"/>
  <c r="G308" i="60"/>
  <c r="H308" i="60"/>
  <c r="W308" i="60" s="1"/>
  <c r="B309" i="60"/>
  <c r="C309" i="60"/>
  <c r="E309" i="60"/>
  <c r="G309" i="60"/>
  <c r="H309" i="60"/>
  <c r="B310" i="60"/>
  <c r="C310" i="60"/>
  <c r="E310" i="60"/>
  <c r="G310" i="60"/>
  <c r="H310" i="60"/>
  <c r="B311" i="60"/>
  <c r="C311" i="60"/>
  <c r="E311" i="60"/>
  <c r="G311" i="60"/>
  <c r="H311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4" i="60"/>
  <c r="C324" i="60"/>
  <c r="E324" i="60"/>
  <c r="G324" i="60"/>
  <c r="H324" i="60"/>
  <c r="B325" i="60"/>
  <c r="C325" i="60"/>
  <c r="E325" i="60"/>
  <c r="G325" i="60"/>
  <c r="H325" i="60"/>
  <c r="B326" i="60"/>
  <c r="C326" i="60"/>
  <c r="E326" i="60"/>
  <c r="G326" i="60"/>
  <c r="H326" i="60"/>
  <c r="W326" i="60" s="1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37" i="60"/>
  <c r="C337" i="60"/>
  <c r="E337" i="60"/>
  <c r="G337" i="60"/>
  <c r="H337" i="60"/>
  <c r="B338" i="60"/>
  <c r="C338" i="60"/>
  <c r="E338" i="60"/>
  <c r="G338" i="60"/>
  <c r="H338" i="60"/>
  <c r="B339" i="60"/>
  <c r="C339" i="60"/>
  <c r="E339" i="60"/>
  <c r="G339" i="60"/>
  <c r="H339" i="60"/>
  <c r="B340" i="60"/>
  <c r="C340" i="60"/>
  <c r="E340" i="60"/>
  <c r="G340" i="60"/>
  <c r="H340" i="60"/>
  <c r="B341" i="60"/>
  <c r="C341" i="60"/>
  <c r="E341" i="60"/>
  <c r="G341" i="60"/>
  <c r="H341" i="60"/>
  <c r="B345" i="60"/>
  <c r="C345" i="60"/>
  <c r="E345" i="60"/>
  <c r="G345" i="60"/>
  <c r="H345" i="60"/>
  <c r="B346" i="60"/>
  <c r="C346" i="60"/>
  <c r="E346" i="60"/>
  <c r="G346" i="60"/>
  <c r="H346" i="60"/>
  <c r="B347" i="60"/>
  <c r="C347" i="60"/>
  <c r="E347" i="60"/>
  <c r="G347" i="60"/>
  <c r="H347" i="60"/>
  <c r="B348" i="60"/>
  <c r="C348" i="60"/>
  <c r="E348" i="60"/>
  <c r="G348" i="60"/>
  <c r="H348" i="60"/>
  <c r="B349" i="60"/>
  <c r="C349" i="60"/>
  <c r="E349" i="60"/>
  <c r="G349" i="60"/>
  <c r="H349" i="60"/>
  <c r="B350" i="60"/>
  <c r="C350" i="60"/>
  <c r="E350" i="60"/>
  <c r="G350" i="60"/>
  <c r="H350" i="60"/>
  <c r="B351" i="60"/>
  <c r="C351" i="60"/>
  <c r="E351" i="60"/>
  <c r="G351" i="60"/>
  <c r="H351" i="60"/>
  <c r="B240" i="60"/>
  <c r="D240" i="60"/>
  <c r="E238" i="60" s="1"/>
  <c r="C240" i="60"/>
  <c r="E240" i="60"/>
  <c r="G240" i="60"/>
  <c r="H240" i="60"/>
  <c r="D55" i="44"/>
  <c r="D64" i="44" s="1"/>
  <c r="D72" i="44" s="1"/>
  <c r="D62" i="44"/>
  <c r="D61" i="44"/>
  <c r="D70" i="44" s="1"/>
  <c r="D78" i="44" s="1"/>
  <c r="D60" i="44"/>
  <c r="D69" i="44" s="1"/>
  <c r="D77" i="44" s="1"/>
  <c r="D59" i="44"/>
  <c r="D68" i="44" s="1"/>
  <c r="D76" i="44" s="1"/>
  <c r="D58" i="44"/>
  <c r="D67" i="44" s="1"/>
  <c r="D75" i="44" s="1"/>
  <c r="D57" i="44"/>
  <c r="D66" i="44" s="1"/>
  <c r="D74" i="44" s="1"/>
  <c r="D56" i="44"/>
  <c r="D65" i="44" s="1"/>
  <c r="D73" i="44" s="1"/>
  <c r="D63" i="44"/>
  <c r="D71" i="44" s="1"/>
  <c r="R277" i="60" l="1"/>
  <c r="W277" i="60"/>
  <c r="X381" i="60"/>
  <c r="W381" i="60"/>
  <c r="R351" i="60"/>
  <c r="W351" i="60"/>
  <c r="J340" i="60"/>
  <c r="W340" i="60"/>
  <c r="J332" i="60"/>
  <c r="W332" i="60"/>
  <c r="I321" i="60"/>
  <c r="W321" i="60"/>
  <c r="J310" i="60"/>
  <c r="W310" i="60"/>
  <c r="J291" i="60"/>
  <c r="W291" i="60"/>
  <c r="I280" i="60"/>
  <c r="W280" i="60"/>
  <c r="X272" i="60"/>
  <c r="W272" i="60"/>
  <c r="I261" i="60"/>
  <c r="W261" i="60"/>
  <c r="P395" i="60"/>
  <c r="W395" i="60"/>
  <c r="Q384" i="60"/>
  <c r="W384" i="60"/>
  <c r="U376" i="60"/>
  <c r="W376" i="60"/>
  <c r="I354" i="60"/>
  <c r="W354" i="60"/>
  <c r="I429" i="60"/>
  <c r="W429" i="60"/>
  <c r="J450" i="60"/>
  <c r="W450" i="60"/>
  <c r="Q439" i="60"/>
  <c r="W439" i="60"/>
  <c r="U454" i="60"/>
  <c r="W454" i="60"/>
  <c r="I296" i="60"/>
  <c r="W296" i="60"/>
  <c r="U437" i="60"/>
  <c r="W437" i="60"/>
  <c r="P346" i="60"/>
  <c r="W346" i="60"/>
  <c r="P335" i="60"/>
  <c r="W335" i="60"/>
  <c r="Q324" i="60"/>
  <c r="Z324" i="60" s="1"/>
  <c r="W324" i="60"/>
  <c r="J316" i="60"/>
  <c r="W316" i="60"/>
  <c r="I286" i="60"/>
  <c r="W286" i="60"/>
  <c r="J246" i="60"/>
  <c r="W246" i="60"/>
  <c r="I242" i="60"/>
  <c r="W242" i="60"/>
  <c r="I398" i="60"/>
  <c r="W398" i="60"/>
  <c r="I390" i="60"/>
  <c r="W390" i="60"/>
  <c r="J379" i="60"/>
  <c r="W379" i="60"/>
  <c r="X368" i="60"/>
  <c r="W368" i="60"/>
  <c r="R360" i="60"/>
  <c r="W360" i="60"/>
  <c r="U435" i="60"/>
  <c r="W435" i="60"/>
  <c r="P424" i="60"/>
  <c r="W424" i="60"/>
  <c r="R413" i="60"/>
  <c r="W413" i="60"/>
  <c r="U453" i="60"/>
  <c r="W453" i="60"/>
  <c r="J457" i="60"/>
  <c r="W457" i="60"/>
  <c r="J318" i="60"/>
  <c r="W318" i="60"/>
  <c r="P392" i="60"/>
  <c r="W392" i="60"/>
  <c r="I240" i="60"/>
  <c r="W240" i="60"/>
  <c r="I349" i="60"/>
  <c r="W349" i="60"/>
  <c r="I338" i="60"/>
  <c r="W338" i="60"/>
  <c r="P330" i="60"/>
  <c r="W330" i="60"/>
  <c r="U319" i="60"/>
  <c r="W319" i="60"/>
  <c r="J300" i="60"/>
  <c r="W300" i="60"/>
  <c r="U278" i="60"/>
  <c r="W278" i="60"/>
  <c r="P270" i="60"/>
  <c r="W270" i="60"/>
  <c r="R393" i="60"/>
  <c r="W393" i="60"/>
  <c r="R371" i="60"/>
  <c r="W371" i="60"/>
  <c r="P352" i="60"/>
  <c r="W352" i="60"/>
  <c r="U416" i="60"/>
  <c r="W416" i="60"/>
  <c r="U408" i="60"/>
  <c r="W408" i="60"/>
  <c r="I445" i="60"/>
  <c r="W445" i="60"/>
  <c r="S460" i="60"/>
  <c r="W460" i="60"/>
  <c r="I288" i="60"/>
  <c r="W288" i="60"/>
  <c r="Q341" i="60"/>
  <c r="W341" i="60"/>
  <c r="Q333" i="60"/>
  <c r="W333" i="60"/>
  <c r="I322" i="60"/>
  <c r="W322" i="60"/>
  <c r="I311" i="60"/>
  <c r="W311" i="60"/>
  <c r="I303" i="60"/>
  <c r="W303" i="60"/>
  <c r="I292" i="60"/>
  <c r="W292" i="60"/>
  <c r="I281" i="60"/>
  <c r="W281" i="60"/>
  <c r="I273" i="60"/>
  <c r="W273" i="60"/>
  <c r="I262" i="60"/>
  <c r="W262" i="60"/>
  <c r="I247" i="60"/>
  <c r="W247" i="60"/>
  <c r="I243" i="60"/>
  <c r="W243" i="60"/>
  <c r="U396" i="60"/>
  <c r="W396" i="60"/>
  <c r="I385" i="60"/>
  <c r="W385" i="60"/>
  <c r="J377" i="60"/>
  <c r="W377" i="60"/>
  <c r="P366" i="60"/>
  <c r="W366" i="60"/>
  <c r="J355" i="60"/>
  <c r="W355" i="60"/>
  <c r="J430" i="60"/>
  <c r="W430" i="60"/>
  <c r="Y422" i="60"/>
  <c r="W422" i="60"/>
  <c r="U411" i="60"/>
  <c r="W411" i="60"/>
  <c r="U451" i="60"/>
  <c r="W451" i="60"/>
  <c r="U440" i="60"/>
  <c r="W440" i="60"/>
  <c r="J455" i="60"/>
  <c r="W455" i="60"/>
  <c r="Q258" i="60"/>
  <c r="Z258" i="60" s="1"/>
  <c r="W258" i="60"/>
  <c r="Q249" i="60"/>
  <c r="Z249" i="60" s="1"/>
  <c r="W249" i="60"/>
  <c r="P400" i="60"/>
  <c r="W400" i="60"/>
  <c r="J407" i="60"/>
  <c r="W407" i="60"/>
  <c r="R459" i="60"/>
  <c r="W459" i="60"/>
  <c r="J347" i="60"/>
  <c r="W347" i="60"/>
  <c r="J336" i="60"/>
  <c r="W336" i="60"/>
  <c r="J325" i="60"/>
  <c r="W325" i="60"/>
  <c r="J317" i="60"/>
  <c r="W317" i="60"/>
  <c r="J295" i="60"/>
  <c r="W295" i="60"/>
  <c r="X265" i="60"/>
  <c r="W265" i="60"/>
  <c r="X257" i="60"/>
  <c r="W257" i="60"/>
  <c r="T399" i="60"/>
  <c r="W399" i="60"/>
  <c r="P391" i="60"/>
  <c r="W391" i="60"/>
  <c r="I369" i="60"/>
  <c r="W369" i="60"/>
  <c r="I361" i="60"/>
  <c r="W361" i="60"/>
  <c r="P406" i="60"/>
  <c r="W406" i="60"/>
  <c r="P443" i="60"/>
  <c r="W443" i="60"/>
  <c r="P266" i="60"/>
  <c r="W266" i="60"/>
  <c r="J245" i="60"/>
  <c r="W245" i="60"/>
  <c r="U362" i="60"/>
  <c r="W362" i="60"/>
  <c r="J426" i="60"/>
  <c r="W426" i="60"/>
  <c r="I444" i="60"/>
  <c r="W444" i="60"/>
  <c r="P350" i="60"/>
  <c r="W350" i="60"/>
  <c r="P339" i="60"/>
  <c r="W339" i="60"/>
  <c r="P331" i="60"/>
  <c r="W331" i="60"/>
  <c r="J320" i="60"/>
  <c r="W320" i="60"/>
  <c r="Y309" i="60"/>
  <c r="W309" i="60"/>
  <c r="Y301" i="60"/>
  <c r="W301" i="60"/>
  <c r="Y290" i="60"/>
  <c r="W290" i="60"/>
  <c r="P279" i="60"/>
  <c r="W279" i="60"/>
  <c r="J271" i="60"/>
  <c r="W271" i="60"/>
  <c r="S248" i="60"/>
  <c r="W248" i="60"/>
  <c r="P244" i="60"/>
  <c r="W244" i="60"/>
  <c r="I405" i="60"/>
  <c r="W405" i="60"/>
  <c r="U383" i="60"/>
  <c r="W383" i="60"/>
  <c r="U372" i="60"/>
  <c r="W372" i="60"/>
  <c r="R364" i="60"/>
  <c r="W364" i="60"/>
  <c r="U353" i="60"/>
  <c r="W353" i="60"/>
  <c r="I428" i="60"/>
  <c r="W428" i="60"/>
  <c r="I409" i="60"/>
  <c r="W409" i="60"/>
  <c r="J446" i="60"/>
  <c r="W446" i="60"/>
  <c r="I461" i="60"/>
  <c r="W461" i="60"/>
  <c r="U348" i="60"/>
  <c r="W348" i="60"/>
  <c r="Q337" i="60"/>
  <c r="W337" i="60"/>
  <c r="I307" i="60"/>
  <c r="W307" i="60"/>
  <c r="J370" i="60"/>
  <c r="W370" i="60"/>
  <c r="P345" i="60"/>
  <c r="W345" i="60"/>
  <c r="P334" i="60"/>
  <c r="W334" i="60"/>
  <c r="I323" i="60"/>
  <c r="W323" i="60"/>
  <c r="I315" i="60"/>
  <c r="W315" i="60"/>
  <c r="U304" i="60"/>
  <c r="W304" i="60"/>
  <c r="P293" i="60"/>
  <c r="W293" i="60"/>
  <c r="P274" i="60"/>
  <c r="W274" i="60"/>
  <c r="Y263" i="60"/>
  <c r="W263" i="60"/>
  <c r="R255" i="60"/>
  <c r="W255" i="60"/>
  <c r="J397" i="60"/>
  <c r="W397" i="60"/>
  <c r="S386" i="60"/>
  <c r="W386" i="60"/>
  <c r="P378" i="60"/>
  <c r="W378" i="60"/>
  <c r="P367" i="60"/>
  <c r="W367" i="60"/>
  <c r="P356" i="60"/>
  <c r="W356" i="60"/>
  <c r="U452" i="60"/>
  <c r="W452" i="60"/>
  <c r="AA456" i="60"/>
  <c r="W456" i="60"/>
  <c r="AA401" i="60"/>
  <c r="AA414" i="60"/>
  <c r="X461" i="60"/>
  <c r="Y439" i="60"/>
  <c r="V334" i="60"/>
  <c r="J409" i="60"/>
  <c r="Y429" i="60"/>
  <c r="V457" i="60"/>
  <c r="S461" i="60"/>
  <c r="T288" i="60"/>
  <c r="U322" i="60"/>
  <c r="Y288" i="60"/>
  <c r="AA331" i="60"/>
  <c r="T240" i="60"/>
  <c r="S240" i="60"/>
  <c r="AA247" i="60"/>
  <c r="Y424" i="60"/>
  <c r="X240" i="60"/>
  <c r="J240" i="60"/>
  <c r="U320" i="60"/>
  <c r="AA248" i="60"/>
  <c r="U334" i="60"/>
  <c r="R322" i="60"/>
  <c r="Y248" i="60"/>
  <c r="Y247" i="60"/>
  <c r="V378" i="60"/>
  <c r="S429" i="60"/>
  <c r="Y413" i="60"/>
  <c r="R334" i="60"/>
  <c r="U413" i="60"/>
  <c r="Y334" i="60"/>
  <c r="Q334" i="60"/>
  <c r="Z334" i="60" s="1"/>
  <c r="X322" i="60"/>
  <c r="P413" i="60"/>
  <c r="V322" i="60"/>
  <c r="Q322" i="60"/>
  <c r="Z322" i="60" s="1"/>
  <c r="X288" i="60"/>
  <c r="S288" i="60"/>
  <c r="X242" i="60"/>
  <c r="X393" i="60"/>
  <c r="V379" i="60"/>
  <c r="U378" i="60"/>
  <c r="S424" i="60"/>
  <c r="X413" i="60"/>
  <c r="I413" i="60"/>
  <c r="V407" i="60"/>
  <c r="X445" i="60"/>
  <c r="V242" i="60"/>
  <c r="Y426" i="60"/>
  <c r="U347" i="60"/>
  <c r="Y322" i="60"/>
  <c r="T322" i="60"/>
  <c r="U288" i="60"/>
  <c r="AA288" i="60"/>
  <c r="S242" i="60"/>
  <c r="AA393" i="60"/>
  <c r="Y378" i="60"/>
  <c r="AA378" i="60"/>
  <c r="U426" i="60"/>
  <c r="X424" i="60"/>
  <c r="Y416" i="60"/>
  <c r="T413" i="60"/>
  <c r="U261" i="60"/>
  <c r="Y428" i="60"/>
  <c r="AA240" i="60"/>
  <c r="V240" i="60"/>
  <c r="R240" i="60"/>
  <c r="Y335" i="60"/>
  <c r="AA261" i="60"/>
  <c r="S261" i="60"/>
  <c r="U428" i="60"/>
  <c r="Q424" i="60"/>
  <c r="Z424" i="60" s="1"/>
  <c r="Y240" i="60"/>
  <c r="U240" i="60"/>
  <c r="P240" i="60"/>
  <c r="Y347" i="60"/>
  <c r="S335" i="60"/>
  <c r="Y261" i="60"/>
  <c r="Q261" i="60"/>
  <c r="Z261" i="60" s="1"/>
  <c r="V258" i="60"/>
  <c r="Y398" i="60"/>
  <c r="Y370" i="60"/>
  <c r="T424" i="60"/>
  <c r="AA335" i="60"/>
  <c r="AA323" i="60"/>
  <c r="AA385" i="60"/>
  <c r="V370" i="60"/>
  <c r="X446" i="60"/>
  <c r="U323" i="60"/>
  <c r="V335" i="60"/>
  <c r="J335" i="60"/>
  <c r="AA324" i="60"/>
  <c r="Y323" i="60"/>
  <c r="T323" i="60"/>
  <c r="X315" i="60"/>
  <c r="Y303" i="60"/>
  <c r="X255" i="60"/>
  <c r="T370" i="60"/>
  <c r="AA354" i="60"/>
  <c r="Q426" i="60"/>
  <c r="Z426" i="60" s="1"/>
  <c r="Y408" i="60"/>
  <c r="V446" i="60"/>
  <c r="R335" i="60"/>
  <c r="U335" i="60"/>
  <c r="I335" i="60"/>
  <c r="R324" i="60"/>
  <c r="X323" i="60"/>
  <c r="S323" i="60"/>
  <c r="T315" i="60"/>
  <c r="Q303" i="60"/>
  <c r="Z303" i="60" s="1"/>
  <c r="X293" i="60"/>
  <c r="U270" i="60"/>
  <c r="U386" i="60"/>
  <c r="S385" i="60"/>
  <c r="Q370" i="60"/>
  <c r="Z370" i="60" s="1"/>
  <c r="U450" i="60"/>
  <c r="P446" i="60"/>
  <c r="Y349" i="60"/>
  <c r="AA349" i="60"/>
  <c r="Q347" i="60"/>
  <c r="Z347" i="60" s="1"/>
  <c r="Y338" i="60"/>
  <c r="S320" i="60"/>
  <c r="S315" i="60"/>
  <c r="S293" i="60"/>
  <c r="U279" i="60"/>
  <c r="X273" i="60"/>
  <c r="Y266" i="60"/>
  <c r="Y262" i="60"/>
  <c r="S258" i="60"/>
  <c r="Q242" i="60"/>
  <c r="Z242" i="60" s="1"/>
  <c r="U405" i="60"/>
  <c r="AA397" i="60"/>
  <c r="V385" i="60"/>
  <c r="R385" i="60"/>
  <c r="U379" i="60"/>
  <c r="U370" i="60"/>
  <c r="P370" i="60"/>
  <c r="AA367" i="60"/>
  <c r="U367" i="60"/>
  <c r="X428" i="60"/>
  <c r="T428" i="60"/>
  <c r="T407" i="60"/>
  <c r="U445" i="60"/>
  <c r="P459" i="60"/>
  <c r="Q461" i="60"/>
  <c r="Y385" i="60"/>
  <c r="U385" i="60"/>
  <c r="S367" i="60"/>
  <c r="Y355" i="60"/>
  <c r="Y352" i="60"/>
  <c r="AA428" i="60"/>
  <c r="S428" i="60"/>
  <c r="Y407" i="60"/>
  <c r="R407" i="60"/>
  <c r="X443" i="60"/>
  <c r="U349" i="60"/>
  <c r="U338" i="60"/>
  <c r="V315" i="60"/>
  <c r="R315" i="60"/>
  <c r="X310" i="60"/>
  <c r="Y280" i="60"/>
  <c r="AA405" i="60"/>
  <c r="S405" i="60"/>
  <c r="U398" i="60"/>
  <c r="Y397" i="60"/>
  <c r="V350" i="60"/>
  <c r="S349" i="60"/>
  <c r="V347" i="60"/>
  <c r="Q338" i="60"/>
  <c r="Z338" i="60" s="1"/>
  <c r="Y320" i="60"/>
  <c r="AA320" i="60"/>
  <c r="Y315" i="60"/>
  <c r="U315" i="60"/>
  <c r="Q315" i="60"/>
  <c r="Z315" i="60" s="1"/>
  <c r="R310" i="60"/>
  <c r="R300" i="60"/>
  <c r="X280" i="60"/>
  <c r="S266" i="60"/>
  <c r="S257" i="60"/>
  <c r="Y242" i="60"/>
  <c r="T242" i="60"/>
  <c r="Y405" i="60"/>
  <c r="Q405" i="60"/>
  <c r="Z405" i="60" s="1"/>
  <c r="Q398" i="60"/>
  <c r="Z398" i="60" s="1"/>
  <c r="X397" i="60"/>
  <c r="AA392" i="60"/>
  <c r="X385" i="60"/>
  <c r="T385" i="60"/>
  <c r="U371" i="60"/>
  <c r="X370" i="60"/>
  <c r="R370" i="60"/>
  <c r="Y367" i="60"/>
  <c r="Q367" i="60"/>
  <c r="Z367" i="60" s="1"/>
  <c r="V355" i="60"/>
  <c r="U352" i="60"/>
  <c r="V429" i="60"/>
  <c r="V428" i="60"/>
  <c r="R428" i="60"/>
  <c r="X407" i="60"/>
  <c r="Q407" i="60"/>
  <c r="Z407" i="60" s="1"/>
  <c r="Y444" i="60"/>
  <c r="Q443" i="60"/>
  <c r="Z443" i="60" s="1"/>
  <c r="U350" i="60"/>
  <c r="X349" i="60"/>
  <c r="Q349" i="60"/>
  <c r="Z349" i="60" s="1"/>
  <c r="S339" i="60"/>
  <c r="Q319" i="60"/>
  <c r="Z319" i="60" s="1"/>
  <c r="X300" i="60"/>
  <c r="T300" i="60"/>
  <c r="I300" i="60"/>
  <c r="Y293" i="60"/>
  <c r="U293" i="60"/>
  <c r="J293" i="60"/>
  <c r="U281" i="60"/>
  <c r="I248" i="60"/>
  <c r="Q385" i="60"/>
  <c r="Z385" i="60" s="1"/>
  <c r="Y384" i="60"/>
  <c r="Q428" i="60"/>
  <c r="Z428" i="60" s="1"/>
  <c r="Y350" i="60"/>
  <c r="R350" i="60"/>
  <c r="J349" i="60"/>
  <c r="X346" i="60"/>
  <c r="Y340" i="60"/>
  <c r="V330" i="60"/>
  <c r="R270" i="60"/>
  <c r="P385" i="60"/>
  <c r="R381" i="60"/>
  <c r="U355" i="60"/>
  <c r="J428" i="60"/>
  <c r="AA424" i="60"/>
  <c r="P315" i="60"/>
  <c r="V300" i="60"/>
  <c r="Q300" i="60"/>
  <c r="Z300" i="60" s="1"/>
  <c r="AA293" i="60"/>
  <c r="R293" i="60"/>
  <c r="X292" i="60"/>
  <c r="P288" i="60"/>
  <c r="U273" i="60"/>
  <c r="V248" i="60"/>
  <c r="J385" i="60"/>
  <c r="Y362" i="60"/>
  <c r="X360" i="60"/>
  <c r="T355" i="60"/>
  <c r="T446" i="60"/>
  <c r="AA445" i="60"/>
  <c r="T445" i="60"/>
  <c r="Q444" i="60"/>
  <c r="Z444" i="60" s="1"/>
  <c r="V443" i="60"/>
  <c r="X459" i="60"/>
  <c r="P323" i="60"/>
  <c r="J315" i="60"/>
  <c r="Y300" i="60"/>
  <c r="U300" i="60"/>
  <c r="P300" i="60"/>
  <c r="T295" i="60"/>
  <c r="V293" i="60"/>
  <c r="Q293" i="60"/>
  <c r="Z293" i="60" s="1"/>
  <c r="J288" i="60"/>
  <c r="U248" i="60"/>
  <c r="S246" i="60"/>
  <c r="S378" i="60"/>
  <c r="Q362" i="60"/>
  <c r="Z362" i="60" s="1"/>
  <c r="P355" i="60"/>
  <c r="J424" i="60"/>
  <c r="S409" i="60"/>
  <c r="Y406" i="60"/>
  <c r="R446" i="60"/>
  <c r="Y445" i="60"/>
  <c r="Q445" i="60"/>
  <c r="Z445" i="60" s="1"/>
  <c r="S443" i="60"/>
  <c r="T459" i="60"/>
  <c r="X457" i="60"/>
  <c r="U331" i="60"/>
  <c r="Y319" i="60"/>
  <c r="X317" i="60"/>
  <c r="U311" i="60"/>
  <c r="U307" i="60"/>
  <c r="U303" i="60"/>
  <c r="S300" i="60"/>
  <c r="Y295" i="60"/>
  <c r="J266" i="60"/>
  <c r="Q248" i="60"/>
  <c r="Z248" i="60" s="1"/>
  <c r="X246" i="60"/>
  <c r="U242" i="60"/>
  <c r="P242" i="60"/>
  <c r="T397" i="60"/>
  <c r="V393" i="60"/>
  <c r="V392" i="60"/>
  <c r="I386" i="60"/>
  <c r="Q378" i="60"/>
  <c r="Z378" i="60" s="1"/>
  <c r="X364" i="60"/>
  <c r="Y361" i="60"/>
  <c r="AA350" i="60"/>
  <c r="R331" i="60"/>
  <c r="U271" i="60"/>
  <c r="U266" i="60"/>
  <c r="I266" i="60"/>
  <c r="U392" i="60"/>
  <c r="J378" i="60"/>
  <c r="Y372" i="60"/>
  <c r="U369" i="60"/>
  <c r="Y366" i="60"/>
  <c r="Q361" i="60"/>
  <c r="Z361" i="60" s="1"/>
  <c r="X355" i="60"/>
  <c r="R355" i="60"/>
  <c r="Y354" i="60"/>
  <c r="R450" i="60"/>
  <c r="Q350" i="60"/>
  <c r="Z350" i="60" s="1"/>
  <c r="I334" i="60"/>
  <c r="J331" i="60"/>
  <c r="Q246" i="60"/>
  <c r="Z246" i="60" s="1"/>
  <c r="U245" i="60"/>
  <c r="U244" i="60"/>
  <c r="P428" i="60"/>
  <c r="R457" i="60"/>
  <c r="J350" i="60"/>
  <c r="AA311" i="60"/>
  <c r="Y307" i="60"/>
  <c r="AA300" i="60"/>
  <c r="I293" i="60"/>
  <c r="S292" i="60"/>
  <c r="R266" i="60"/>
  <c r="U397" i="60"/>
  <c r="R379" i="60"/>
  <c r="R378" i="60"/>
  <c r="I370" i="60"/>
  <c r="J367" i="60"/>
  <c r="AA361" i="60"/>
  <c r="V459" i="60"/>
  <c r="Q457" i="60"/>
  <c r="Z457" i="60" s="1"/>
  <c r="U455" i="60"/>
  <c r="S346" i="60"/>
  <c r="P436" i="60"/>
  <c r="J436" i="60"/>
  <c r="R436" i="60"/>
  <c r="J421" i="60"/>
  <c r="S421" i="60"/>
  <c r="I421" i="60"/>
  <c r="Y421" i="60"/>
  <c r="R421" i="60"/>
  <c r="U305" i="60"/>
  <c r="Q305" i="60"/>
  <c r="Z305" i="60" s="1"/>
  <c r="R289" i="60"/>
  <c r="I289" i="60"/>
  <c r="V289" i="60"/>
  <c r="Q289" i="60"/>
  <c r="Z289" i="60" s="1"/>
  <c r="Y289" i="60"/>
  <c r="P250" i="60"/>
  <c r="T250" i="60"/>
  <c r="X250" i="60"/>
  <c r="I250" i="60"/>
  <c r="R250" i="60"/>
  <c r="V250" i="60"/>
  <c r="J250" i="60"/>
  <c r="S250" i="60"/>
  <c r="AA250" i="60"/>
  <c r="S425" i="60"/>
  <c r="AA425" i="60"/>
  <c r="U415" i="60"/>
  <c r="I415" i="60"/>
  <c r="Y415" i="60"/>
  <c r="Q415" i="60"/>
  <c r="Z415" i="60" s="1"/>
  <c r="Q442" i="60"/>
  <c r="Z442" i="60" s="1"/>
  <c r="U442" i="60"/>
  <c r="J442" i="60"/>
  <c r="AA442" i="60"/>
  <c r="S442" i="60"/>
  <c r="R346" i="60"/>
  <c r="V340" i="60"/>
  <c r="Y339" i="60"/>
  <c r="R339" i="60"/>
  <c r="X338" i="60"/>
  <c r="T338" i="60"/>
  <c r="P338" i="60"/>
  <c r="U336" i="60"/>
  <c r="V332" i="60"/>
  <c r="Y331" i="60"/>
  <c r="S331" i="60"/>
  <c r="I331" i="60"/>
  <c r="R330" i="60"/>
  <c r="Y324" i="60"/>
  <c r="J306" i="60"/>
  <c r="R306" i="60"/>
  <c r="X306" i="60"/>
  <c r="I276" i="60"/>
  <c r="U276" i="60"/>
  <c r="AA276" i="60"/>
  <c r="S276" i="60"/>
  <c r="X276" i="60"/>
  <c r="T276" i="60"/>
  <c r="Y276" i="60"/>
  <c r="I272" i="60"/>
  <c r="U272" i="60"/>
  <c r="P272" i="60"/>
  <c r="T272" i="60"/>
  <c r="J265" i="60"/>
  <c r="Q265" i="60"/>
  <c r="Z265" i="60" s="1"/>
  <c r="AA265" i="60"/>
  <c r="S265" i="60"/>
  <c r="Q256" i="60"/>
  <c r="Z256" i="60" s="1"/>
  <c r="U256" i="60"/>
  <c r="J255" i="60"/>
  <c r="Q255" i="60"/>
  <c r="Z255" i="60" s="1"/>
  <c r="V255" i="60"/>
  <c r="I255" i="60"/>
  <c r="T255" i="60"/>
  <c r="Y255" i="60"/>
  <c r="P255" i="60"/>
  <c r="U255" i="60"/>
  <c r="Y250" i="60"/>
  <c r="I380" i="60"/>
  <c r="U380" i="60"/>
  <c r="Y380" i="60"/>
  <c r="J364" i="60"/>
  <c r="Q364" i="60"/>
  <c r="Z364" i="60" s="1"/>
  <c r="V364" i="60"/>
  <c r="I364" i="60"/>
  <c r="T364" i="60"/>
  <c r="Y364" i="60"/>
  <c r="P364" i="60"/>
  <c r="U364" i="60"/>
  <c r="I431" i="60"/>
  <c r="Q431" i="60"/>
  <c r="Z431" i="60" s="1"/>
  <c r="Y431" i="60"/>
  <c r="S453" i="60"/>
  <c r="AA453" i="60"/>
  <c r="J453" i="60"/>
  <c r="Q453" i="60"/>
  <c r="Z453" i="60" s="1"/>
  <c r="Y453" i="60"/>
  <c r="P439" i="60"/>
  <c r="T439" i="60"/>
  <c r="X439" i="60"/>
  <c r="I439" i="60"/>
  <c r="R439" i="60"/>
  <c r="V439" i="60"/>
  <c r="Z439" i="60"/>
  <c r="J439" i="60"/>
  <c r="S439" i="60"/>
  <c r="J346" i="60"/>
  <c r="S338" i="60"/>
  <c r="U250" i="60"/>
  <c r="J401" i="60"/>
  <c r="X401" i="60"/>
  <c r="S401" i="60"/>
  <c r="U401" i="60"/>
  <c r="J394" i="60"/>
  <c r="Y394" i="60"/>
  <c r="Q394" i="60"/>
  <c r="Z394" i="60" s="1"/>
  <c r="J368" i="60"/>
  <c r="U368" i="60"/>
  <c r="P368" i="60"/>
  <c r="R368" i="60"/>
  <c r="I412" i="60"/>
  <c r="U412" i="60"/>
  <c r="J302" i="60"/>
  <c r="Q302" i="60"/>
  <c r="Z302" i="60" s="1"/>
  <c r="V302" i="60"/>
  <c r="I302" i="60"/>
  <c r="T302" i="60"/>
  <c r="Y302" i="60"/>
  <c r="P302" i="60"/>
  <c r="U302" i="60"/>
  <c r="V346" i="60"/>
  <c r="Y345" i="60"/>
  <c r="J339" i="60"/>
  <c r="AA338" i="60"/>
  <c r="J338" i="60"/>
  <c r="P324" i="60"/>
  <c r="J324" i="60"/>
  <c r="U324" i="60"/>
  <c r="I324" i="60"/>
  <c r="S324" i="60"/>
  <c r="X302" i="60"/>
  <c r="Q287" i="60"/>
  <c r="Z287" i="60" s="1"/>
  <c r="X287" i="60"/>
  <c r="Y260" i="60"/>
  <c r="Q260" i="60"/>
  <c r="Z260" i="60" s="1"/>
  <c r="V351" i="60"/>
  <c r="AA346" i="60"/>
  <c r="T346" i="60"/>
  <c r="I346" i="60"/>
  <c r="U345" i="60"/>
  <c r="U339" i="60"/>
  <c r="I339" i="60"/>
  <c r="V338" i="60"/>
  <c r="R338" i="60"/>
  <c r="V331" i="60"/>
  <c r="Q331" i="60"/>
  <c r="Z331" i="60" s="1"/>
  <c r="V324" i="60"/>
  <c r="P319" i="60"/>
  <c r="T319" i="60"/>
  <c r="X319" i="60"/>
  <c r="I319" i="60"/>
  <c r="R319" i="60"/>
  <c r="V319" i="60"/>
  <c r="J319" i="60"/>
  <c r="S319" i="60"/>
  <c r="P308" i="60"/>
  <c r="U308" i="60"/>
  <c r="Y308" i="60"/>
  <c r="J304" i="60"/>
  <c r="T304" i="60"/>
  <c r="P304" i="60"/>
  <c r="X304" i="60"/>
  <c r="Q304" i="60"/>
  <c r="Z304" i="60" s="1"/>
  <c r="Y304" i="60"/>
  <c r="R302" i="60"/>
  <c r="Q294" i="60"/>
  <c r="Z294" i="60" s="1"/>
  <c r="U294" i="60"/>
  <c r="U289" i="60"/>
  <c r="P277" i="60"/>
  <c r="Q277" i="60"/>
  <c r="Z277" i="60" s="1"/>
  <c r="V277" i="60"/>
  <c r="AA277" i="60"/>
  <c r="I277" i="60"/>
  <c r="S277" i="60"/>
  <c r="Y277" i="60"/>
  <c r="J277" i="60"/>
  <c r="U277" i="60"/>
  <c r="P259" i="60"/>
  <c r="Y259" i="60"/>
  <c r="Q259" i="60"/>
  <c r="Z259" i="60" s="1"/>
  <c r="U259" i="60"/>
  <c r="J251" i="60"/>
  <c r="U251" i="60"/>
  <c r="Q250" i="60"/>
  <c r="Z250" i="60" s="1"/>
  <c r="J382" i="60"/>
  <c r="J381" i="60"/>
  <c r="Q381" i="60"/>
  <c r="Z381" i="60" s="1"/>
  <c r="V381" i="60"/>
  <c r="I381" i="60"/>
  <c r="T381" i="60"/>
  <c r="Y381" i="60"/>
  <c r="P381" i="60"/>
  <c r="U381" i="60"/>
  <c r="P363" i="60"/>
  <c r="S363" i="60"/>
  <c r="I435" i="60"/>
  <c r="T435" i="60"/>
  <c r="P435" i="60"/>
  <c r="X435" i="60"/>
  <c r="Q435" i="60"/>
  <c r="Z435" i="60" s="1"/>
  <c r="Y435" i="60"/>
  <c r="U421" i="60"/>
  <c r="V415" i="60"/>
  <c r="U439" i="60"/>
  <c r="P438" i="60"/>
  <c r="S438" i="60"/>
  <c r="AA307" i="60"/>
  <c r="Q307" i="60"/>
  <c r="Z307" i="60" s="1"/>
  <c r="U291" i="60"/>
  <c r="R286" i="60"/>
  <c r="S280" i="60"/>
  <c r="U274" i="60"/>
  <c r="R262" i="60"/>
  <c r="I258" i="60"/>
  <c r="Y249" i="60"/>
  <c r="Q247" i="60"/>
  <c r="Z247" i="60" s="1"/>
  <c r="P397" i="60"/>
  <c r="Q396" i="60"/>
  <c r="Z396" i="60" s="1"/>
  <c r="U395" i="60"/>
  <c r="S393" i="60"/>
  <c r="Q366" i="60"/>
  <c r="Z366" i="60" s="1"/>
  <c r="U430" i="60"/>
  <c r="U414" i="60"/>
  <c r="Q406" i="60"/>
  <c r="Z406" i="60" s="1"/>
  <c r="Q441" i="60"/>
  <c r="Z441" i="60" s="1"/>
  <c r="Y457" i="60"/>
  <c r="T457" i="60"/>
  <c r="I457" i="60"/>
  <c r="Y461" i="60"/>
  <c r="T461" i="60"/>
  <c r="J461" i="60"/>
  <c r="P322" i="60"/>
  <c r="Q320" i="60"/>
  <c r="Z320" i="60" s="1"/>
  <c r="AA319" i="60"/>
  <c r="R317" i="60"/>
  <c r="S311" i="60"/>
  <c r="S307" i="60"/>
  <c r="AA304" i="60"/>
  <c r="X286" i="60"/>
  <c r="T280" i="60"/>
  <c r="T279" i="60"/>
  <c r="S262" i="60"/>
  <c r="AA258" i="60"/>
  <c r="U247" i="60"/>
  <c r="J405" i="60"/>
  <c r="S397" i="60"/>
  <c r="I379" i="60"/>
  <c r="I378" i="60"/>
  <c r="U366" i="60"/>
  <c r="AA435" i="60"/>
  <c r="AA429" i="60"/>
  <c r="J429" i="60"/>
  <c r="I407" i="60"/>
  <c r="U406" i="60"/>
  <c r="P445" i="60"/>
  <c r="AA439" i="60"/>
  <c r="U457" i="60"/>
  <c r="P457" i="60"/>
  <c r="AA461" i="60"/>
  <c r="U461" i="60"/>
  <c r="P461" i="60"/>
  <c r="I351" i="60"/>
  <c r="T349" i="60"/>
  <c r="P349" i="60"/>
  <c r="I347" i="60"/>
  <c r="Q345" i="60"/>
  <c r="Z345" i="60" s="1"/>
  <c r="Q317" i="60"/>
  <c r="Z317" i="60" s="1"/>
  <c r="V308" i="60"/>
  <c r="J303" i="60"/>
  <c r="U296" i="60"/>
  <c r="X295" i="60"/>
  <c r="T293" i="60"/>
  <c r="Q292" i="60"/>
  <c r="Z292" i="60" s="1"/>
  <c r="J280" i="60"/>
  <c r="J276" i="60"/>
  <c r="V274" i="60"/>
  <c r="I274" i="60"/>
  <c r="J247" i="60"/>
  <c r="Q243" i="60"/>
  <c r="Z243" i="60" s="1"/>
  <c r="J393" i="60"/>
  <c r="Q392" i="60"/>
  <c r="Z392" i="60" s="1"/>
  <c r="X391" i="60"/>
  <c r="U390" i="60"/>
  <c r="Y369" i="60"/>
  <c r="J366" i="60"/>
  <c r="AA363" i="60"/>
  <c r="J363" i="60"/>
  <c r="Y356" i="60"/>
  <c r="Q355" i="60"/>
  <c r="Z355" i="60" s="1"/>
  <c r="Q354" i="60"/>
  <c r="Z354" i="60" s="1"/>
  <c r="Q352" i="60"/>
  <c r="Z352" i="60" s="1"/>
  <c r="V430" i="60"/>
  <c r="I430" i="60"/>
  <c r="R426" i="60"/>
  <c r="Q412" i="60"/>
  <c r="Z412" i="60" s="1"/>
  <c r="Y409" i="60"/>
  <c r="R409" i="60"/>
  <c r="J406" i="60"/>
  <c r="Y446" i="60"/>
  <c r="U446" i="60"/>
  <c r="Q446" i="60"/>
  <c r="Z446" i="60" s="1"/>
  <c r="Y443" i="60"/>
  <c r="U443" i="60"/>
  <c r="I443" i="60"/>
  <c r="Y442" i="60"/>
  <c r="U438" i="60"/>
  <c r="S456" i="60"/>
  <c r="S455" i="60"/>
  <c r="Q454" i="60"/>
  <c r="Z454" i="60" s="1"/>
  <c r="Z461" i="60"/>
  <c r="V461" i="60"/>
  <c r="R461" i="60"/>
  <c r="U332" i="60"/>
  <c r="Y330" i="60"/>
  <c r="Q330" i="60"/>
  <c r="Z330" i="60" s="1"/>
  <c r="J323" i="60"/>
  <c r="T273" i="60"/>
  <c r="X261" i="60"/>
  <c r="T261" i="60"/>
  <c r="P261" i="60"/>
  <c r="V259" i="60"/>
  <c r="I259" i="60"/>
  <c r="AA242" i="60"/>
  <c r="AA398" i="60"/>
  <c r="S398" i="60"/>
  <c r="Q395" i="60"/>
  <c r="Z395" i="60" s="1"/>
  <c r="T393" i="60"/>
  <c r="I393" i="60"/>
  <c r="R390" i="60"/>
  <c r="Q380" i="60"/>
  <c r="Z380" i="60" s="1"/>
  <c r="U356" i="60"/>
  <c r="Q240" i="60"/>
  <c r="Z240" i="60" s="1"/>
  <c r="V349" i="60"/>
  <c r="R349" i="60"/>
  <c r="R347" i="60"/>
  <c r="Y325" i="60"/>
  <c r="V317" i="60"/>
  <c r="Q308" i="60"/>
  <c r="Z308" i="60" s="1"/>
  <c r="V306" i="60"/>
  <c r="AA303" i="60"/>
  <c r="S303" i="60"/>
  <c r="Q301" i="60"/>
  <c r="Z301" i="60" s="1"/>
  <c r="R295" i="60"/>
  <c r="Q280" i="60"/>
  <c r="Z280" i="60" s="1"/>
  <c r="Y279" i="60"/>
  <c r="Q279" i="60"/>
  <c r="Z279" i="60" s="1"/>
  <c r="Q276" i="60"/>
  <c r="Z276" i="60" s="1"/>
  <c r="R274" i="60"/>
  <c r="Y273" i="60"/>
  <c r="Q273" i="60"/>
  <c r="Z273" i="60" s="1"/>
  <c r="Y272" i="60"/>
  <c r="Q272" i="60"/>
  <c r="Z272" i="60" s="1"/>
  <c r="Q271" i="60"/>
  <c r="Z271" i="60" s="1"/>
  <c r="J261" i="60"/>
  <c r="S247" i="60"/>
  <c r="Y243" i="60"/>
  <c r="AA243" i="60"/>
  <c r="J242" i="60"/>
  <c r="P401" i="60"/>
  <c r="U377" i="60"/>
  <c r="Q369" i="60"/>
  <c r="Z369" i="60" s="1"/>
  <c r="AA366" i="60"/>
  <c r="S366" i="60"/>
  <c r="U363" i="60"/>
  <c r="Q356" i="60"/>
  <c r="Z356" i="60" s="1"/>
  <c r="I355" i="60"/>
  <c r="S435" i="60"/>
  <c r="J435" i="60"/>
  <c r="R430" i="60"/>
  <c r="V426" i="60"/>
  <c r="I426" i="60"/>
  <c r="Y412" i="60"/>
  <c r="U409" i="60"/>
  <c r="AA406" i="60"/>
  <c r="S406" i="60"/>
  <c r="AA446" i="60"/>
  <c r="S446" i="60"/>
  <c r="I446" i="60"/>
  <c r="AA443" i="60"/>
  <c r="R443" i="60"/>
  <c r="AA438" i="60"/>
  <c r="J438" i="60"/>
  <c r="U330" i="60"/>
  <c r="V325" i="60"/>
  <c r="Q323" i="60"/>
  <c r="Z323" i="60" s="1"/>
  <c r="AA280" i="60"/>
  <c r="U280" i="60"/>
  <c r="P280" i="60"/>
  <c r="X279" i="60"/>
  <c r="P276" i="60"/>
  <c r="Y274" i="60"/>
  <c r="Q274" i="60"/>
  <c r="Z274" i="60" s="1"/>
  <c r="P273" i="60"/>
  <c r="V261" i="60"/>
  <c r="R261" i="60"/>
  <c r="R259" i="60"/>
  <c r="Q244" i="60"/>
  <c r="Z244" i="60" s="1"/>
  <c r="U243" i="60"/>
  <c r="R242" i="60"/>
  <c r="J398" i="60"/>
  <c r="U436" i="60"/>
  <c r="V435" i="60"/>
  <c r="R435" i="60"/>
  <c r="Y430" i="60"/>
  <c r="Q430" i="60"/>
  <c r="Z430" i="60" s="1"/>
  <c r="Y346" i="60"/>
  <c r="U346" i="60"/>
  <c r="Q346" i="60"/>
  <c r="Z346" i="60" s="1"/>
  <c r="S345" i="60"/>
  <c r="J345" i="60"/>
  <c r="R340" i="60"/>
  <c r="AA339" i="60"/>
  <c r="V339" i="60"/>
  <c r="Q339" i="60"/>
  <c r="Z339" i="60" s="1"/>
  <c r="V336" i="60"/>
  <c r="I336" i="60"/>
  <c r="Q335" i="60"/>
  <c r="Z335" i="60" s="1"/>
  <c r="S334" i="60"/>
  <c r="J334" i="60"/>
  <c r="Y332" i="60"/>
  <c r="I332" i="60"/>
  <c r="S330" i="60"/>
  <c r="J330" i="60"/>
  <c r="I325" i="60"/>
  <c r="R321" i="60"/>
  <c r="Y317" i="60"/>
  <c r="T317" i="60"/>
  <c r="I317" i="60"/>
  <c r="U316" i="60"/>
  <c r="AA315" i="60"/>
  <c r="J311" i="60"/>
  <c r="U310" i="60"/>
  <c r="P310" i="60"/>
  <c r="AA308" i="60"/>
  <c r="S308" i="60"/>
  <c r="J308" i="60"/>
  <c r="Y306" i="60"/>
  <c r="T306" i="60"/>
  <c r="I306" i="60"/>
  <c r="V304" i="60"/>
  <c r="R304" i="60"/>
  <c r="I304" i="60"/>
  <c r="J296" i="60"/>
  <c r="U295" i="60"/>
  <c r="P295" i="60"/>
  <c r="Y292" i="60"/>
  <c r="T292" i="60"/>
  <c r="J292" i="60"/>
  <c r="Y291" i="60"/>
  <c r="Q291" i="60"/>
  <c r="Z291" i="60" s="1"/>
  <c r="J289" i="60"/>
  <c r="S289" i="60"/>
  <c r="AA289" i="60"/>
  <c r="P289" i="60"/>
  <c r="T289" i="60"/>
  <c r="X289" i="60"/>
  <c r="J287" i="60"/>
  <c r="S287" i="60"/>
  <c r="I285" i="60"/>
  <c r="R285" i="60"/>
  <c r="U285" i="60"/>
  <c r="V281" i="60"/>
  <c r="P263" i="60"/>
  <c r="I263" i="60"/>
  <c r="V263" i="60"/>
  <c r="Q263" i="60"/>
  <c r="Z263" i="60" s="1"/>
  <c r="R263" i="60"/>
  <c r="U263" i="60"/>
  <c r="AA399" i="60"/>
  <c r="V345" i="60"/>
  <c r="R345" i="60"/>
  <c r="I345" i="60"/>
  <c r="I340" i="60"/>
  <c r="I330" i="60"/>
  <c r="Y310" i="60"/>
  <c r="T310" i="60"/>
  <c r="I310" i="60"/>
  <c r="Q309" i="60"/>
  <c r="Z309" i="60" s="1"/>
  <c r="R308" i="60"/>
  <c r="I308" i="60"/>
  <c r="I295" i="60"/>
  <c r="X291" i="60"/>
  <c r="P291" i="60"/>
  <c r="J281" i="60"/>
  <c r="S281" i="60"/>
  <c r="AA281" i="60"/>
  <c r="P281" i="60"/>
  <c r="T281" i="60"/>
  <c r="X281" i="60"/>
  <c r="J264" i="60"/>
  <c r="Y264" i="60"/>
  <c r="Q264" i="60"/>
  <c r="Z264" i="60" s="1"/>
  <c r="U264" i="60"/>
  <c r="R336" i="60"/>
  <c r="Q306" i="60"/>
  <c r="Z306" i="60" s="1"/>
  <c r="AA296" i="60"/>
  <c r="S296" i="60"/>
  <c r="P290" i="60"/>
  <c r="Q290" i="60"/>
  <c r="Z290" i="60" s="1"/>
  <c r="U290" i="60"/>
  <c r="R281" i="60"/>
  <c r="P278" i="60"/>
  <c r="I278" i="60"/>
  <c r="V278" i="60"/>
  <c r="Q278" i="60"/>
  <c r="Z278" i="60" s="1"/>
  <c r="Y278" i="60"/>
  <c r="R278" i="60"/>
  <c r="J275" i="60"/>
  <c r="Q275" i="60"/>
  <c r="Z275" i="60" s="1"/>
  <c r="U275" i="60"/>
  <c r="Y275" i="60"/>
  <c r="I257" i="60"/>
  <c r="R257" i="60"/>
  <c r="V257" i="60"/>
  <c r="J257" i="60"/>
  <c r="T257" i="60"/>
  <c r="Y257" i="60"/>
  <c r="P257" i="60"/>
  <c r="U257" i="60"/>
  <c r="Q257" i="60"/>
  <c r="Z257" i="60" s="1"/>
  <c r="J399" i="60"/>
  <c r="P399" i="60"/>
  <c r="U399" i="60"/>
  <c r="I399" i="60"/>
  <c r="V399" i="60"/>
  <c r="Q399" i="60"/>
  <c r="Z399" i="60" s="1"/>
  <c r="X399" i="60"/>
  <c r="R399" i="60"/>
  <c r="Y399" i="60"/>
  <c r="S350" i="60"/>
  <c r="I350" i="60"/>
  <c r="X345" i="60"/>
  <c r="T345" i="60"/>
  <c r="AA345" i="60"/>
  <c r="U340" i="60"/>
  <c r="Y336" i="60"/>
  <c r="Q336" i="60"/>
  <c r="Z336" i="60" s="1"/>
  <c r="X334" i="60"/>
  <c r="T334" i="60"/>
  <c r="AA334" i="60"/>
  <c r="R332" i="60"/>
  <c r="X330" i="60"/>
  <c r="T330" i="60"/>
  <c r="AA330" i="60"/>
  <c r="R325" i="60"/>
  <c r="V323" i="60"/>
  <c r="R323" i="60"/>
  <c r="AA322" i="60"/>
  <c r="S322" i="60"/>
  <c r="J322" i="60"/>
  <c r="X321" i="60"/>
  <c r="U317" i="60"/>
  <c r="P317" i="60"/>
  <c r="Y311" i="60"/>
  <c r="Q311" i="60"/>
  <c r="Z311" i="60" s="1"/>
  <c r="V310" i="60"/>
  <c r="Q310" i="60"/>
  <c r="Z310" i="60" s="1"/>
  <c r="X308" i="60"/>
  <c r="T308" i="60"/>
  <c r="J307" i="60"/>
  <c r="U306" i="60"/>
  <c r="P306" i="60"/>
  <c r="S304" i="60"/>
  <c r="Y296" i="60"/>
  <c r="Q296" i="60"/>
  <c r="Z296" i="60" s="1"/>
  <c r="V295" i="60"/>
  <c r="Q295" i="60"/>
  <c r="Z295" i="60" s="1"/>
  <c r="AA292" i="60"/>
  <c r="U292" i="60"/>
  <c r="P292" i="60"/>
  <c r="T291" i="60"/>
  <c r="AA285" i="60"/>
  <c r="Y281" i="60"/>
  <c r="Q281" i="60"/>
  <c r="Z281" i="60" s="1"/>
  <c r="P241" i="60"/>
  <c r="Q241" i="60"/>
  <c r="Z241" i="60" s="1"/>
  <c r="Y241" i="60"/>
  <c r="J241" i="60"/>
  <c r="AA241" i="60"/>
  <c r="S241" i="60"/>
  <c r="U241" i="60"/>
  <c r="Y377" i="60"/>
  <c r="Q377" i="60"/>
  <c r="Z377" i="60" s="1"/>
  <c r="J372" i="60"/>
  <c r="I372" i="60"/>
  <c r="V372" i="60"/>
  <c r="R372" i="60"/>
  <c r="P371" i="60"/>
  <c r="Q371" i="60"/>
  <c r="Z371" i="60" s="1"/>
  <c r="V371" i="60"/>
  <c r="AA371" i="60"/>
  <c r="I371" i="60"/>
  <c r="S371" i="60"/>
  <c r="Y371" i="60"/>
  <c r="I365" i="60"/>
  <c r="Q365" i="60"/>
  <c r="Z365" i="60" s="1"/>
  <c r="U365" i="60"/>
  <c r="Y365" i="60"/>
  <c r="I353" i="60"/>
  <c r="R353" i="60"/>
  <c r="V353" i="60"/>
  <c r="J353" i="60"/>
  <c r="S353" i="60"/>
  <c r="AA353" i="60"/>
  <c r="P353" i="60"/>
  <c r="T353" i="60"/>
  <c r="X353" i="60"/>
  <c r="P420" i="60"/>
  <c r="T420" i="60"/>
  <c r="X420" i="60"/>
  <c r="I420" i="60"/>
  <c r="S420" i="60"/>
  <c r="Y420" i="60"/>
  <c r="J420" i="60"/>
  <c r="U420" i="60"/>
  <c r="AA420" i="60"/>
  <c r="Q420" i="60"/>
  <c r="Z420" i="60" s="1"/>
  <c r="V420" i="60"/>
  <c r="P458" i="60"/>
  <c r="J458" i="60"/>
  <c r="S458" i="60"/>
  <c r="AA458" i="60"/>
  <c r="Q458" i="60"/>
  <c r="Z458" i="60" s="1"/>
  <c r="U458" i="60"/>
  <c r="Y458" i="60"/>
  <c r="AA273" i="60"/>
  <c r="S273" i="60"/>
  <c r="J273" i="60"/>
  <c r="S272" i="60"/>
  <c r="J272" i="60"/>
  <c r="Y270" i="60"/>
  <c r="Q270" i="60"/>
  <c r="Z270" i="60" s="1"/>
  <c r="U265" i="60"/>
  <c r="P265" i="60"/>
  <c r="J262" i="60"/>
  <c r="J260" i="60"/>
  <c r="U260" i="60"/>
  <c r="P258" i="60"/>
  <c r="J258" i="60"/>
  <c r="U258" i="60"/>
  <c r="AA257" i="60"/>
  <c r="J256" i="60"/>
  <c r="Y256" i="60"/>
  <c r="AA251" i="60"/>
  <c r="Q251" i="60"/>
  <c r="Z251" i="60" s="1"/>
  <c r="J249" i="60"/>
  <c r="U249" i="60"/>
  <c r="J248" i="60"/>
  <c r="P248" i="60"/>
  <c r="T248" i="60"/>
  <c r="X248" i="60"/>
  <c r="AA246" i="60"/>
  <c r="U246" i="60"/>
  <c r="P246" i="60"/>
  <c r="Q245" i="60"/>
  <c r="Z245" i="60" s="1"/>
  <c r="V244" i="60"/>
  <c r="Y401" i="60"/>
  <c r="T401" i="60"/>
  <c r="V395" i="60"/>
  <c r="Q391" i="60"/>
  <c r="Z391" i="60" s="1"/>
  <c r="Y391" i="60"/>
  <c r="P386" i="60"/>
  <c r="Q386" i="60"/>
  <c r="Z386" i="60" s="1"/>
  <c r="V386" i="60"/>
  <c r="AA386" i="60"/>
  <c r="I384" i="60"/>
  <c r="P384" i="60"/>
  <c r="X384" i="60"/>
  <c r="I383" i="60"/>
  <c r="Q383" i="60"/>
  <c r="Z383" i="60" s="1"/>
  <c r="Y383" i="60"/>
  <c r="P382" i="60"/>
  <c r="Q382" i="60"/>
  <c r="Z382" i="60" s="1"/>
  <c r="V382" i="60"/>
  <c r="AA382" i="60"/>
  <c r="I382" i="60"/>
  <c r="S382" i="60"/>
  <c r="Y382" i="60"/>
  <c r="Y353" i="60"/>
  <c r="J437" i="60"/>
  <c r="I437" i="60"/>
  <c r="V437" i="60"/>
  <c r="Q437" i="60"/>
  <c r="Z437" i="60" s="1"/>
  <c r="Y437" i="60"/>
  <c r="R437" i="60"/>
  <c r="J422" i="60"/>
  <c r="I422" i="60"/>
  <c r="V422" i="60"/>
  <c r="Q422" i="60"/>
  <c r="Z422" i="60" s="1"/>
  <c r="R422" i="60"/>
  <c r="U422" i="60"/>
  <c r="P410" i="60"/>
  <c r="S410" i="60"/>
  <c r="AA410" i="60"/>
  <c r="J410" i="60"/>
  <c r="Y410" i="60"/>
  <c r="Q410" i="60"/>
  <c r="Z410" i="60" s="1"/>
  <c r="U410" i="60"/>
  <c r="Q288" i="60"/>
  <c r="Z288" i="60" s="1"/>
  <c r="X277" i="60"/>
  <c r="T277" i="60"/>
  <c r="V273" i="60"/>
  <c r="R273" i="60"/>
  <c r="AA272" i="60"/>
  <c r="V272" i="60"/>
  <c r="R272" i="60"/>
  <c r="Y271" i="60"/>
  <c r="V270" i="60"/>
  <c r="I270" i="60"/>
  <c r="AA266" i="60"/>
  <c r="V266" i="60"/>
  <c r="Q266" i="60"/>
  <c r="Z266" i="60" s="1"/>
  <c r="Y265" i="60"/>
  <c r="T265" i="60"/>
  <c r="U262" i="60"/>
  <c r="Y258" i="60"/>
  <c r="R258" i="60"/>
  <c r="Y251" i="60"/>
  <c r="R248" i="60"/>
  <c r="Y246" i="60"/>
  <c r="T246" i="60"/>
  <c r="Y245" i="60"/>
  <c r="J244" i="60"/>
  <c r="I244" i="60"/>
  <c r="T244" i="60"/>
  <c r="X244" i="60"/>
  <c r="I401" i="60"/>
  <c r="R401" i="60"/>
  <c r="V401" i="60"/>
  <c r="I397" i="60"/>
  <c r="R397" i="60"/>
  <c r="V397" i="60"/>
  <c r="J395" i="60"/>
  <c r="I395" i="60"/>
  <c r="T395" i="60"/>
  <c r="X395" i="60"/>
  <c r="I394" i="60"/>
  <c r="S394" i="60"/>
  <c r="AA394" i="60"/>
  <c r="I392" i="60"/>
  <c r="J392" i="60"/>
  <c r="T392" i="60"/>
  <c r="X392" i="60"/>
  <c r="U391" i="60"/>
  <c r="Y386" i="60"/>
  <c r="R386" i="60"/>
  <c r="U384" i="60"/>
  <c r="U382" i="60"/>
  <c r="I377" i="60"/>
  <c r="R377" i="60"/>
  <c r="V377" i="60"/>
  <c r="P377" i="60"/>
  <c r="T377" i="60"/>
  <c r="X377" i="60"/>
  <c r="I376" i="60"/>
  <c r="Y376" i="60"/>
  <c r="Q376" i="60"/>
  <c r="Z376" i="60" s="1"/>
  <c r="I427" i="60"/>
  <c r="U427" i="60"/>
  <c r="Q427" i="60"/>
  <c r="Z427" i="60" s="1"/>
  <c r="Y427" i="60"/>
  <c r="I423" i="60"/>
  <c r="Y423" i="60"/>
  <c r="Q423" i="60"/>
  <c r="Z423" i="60" s="1"/>
  <c r="U423" i="60"/>
  <c r="J411" i="60"/>
  <c r="I411" i="60"/>
  <c r="T411" i="60"/>
  <c r="Y411" i="60"/>
  <c r="P411" i="60"/>
  <c r="V411" i="60"/>
  <c r="Q411" i="60"/>
  <c r="Z411" i="60" s="1"/>
  <c r="X411" i="60"/>
  <c r="R411" i="60"/>
  <c r="I265" i="60"/>
  <c r="R265" i="60"/>
  <c r="V265" i="60"/>
  <c r="P262" i="60"/>
  <c r="Q262" i="60"/>
  <c r="Z262" i="60" s="1"/>
  <c r="V262" i="60"/>
  <c r="AA262" i="60"/>
  <c r="I251" i="60"/>
  <c r="S251" i="60"/>
  <c r="I246" i="60"/>
  <c r="R246" i="60"/>
  <c r="V246" i="60"/>
  <c r="P245" i="60"/>
  <c r="S245" i="60"/>
  <c r="AA245" i="60"/>
  <c r="Y244" i="60"/>
  <c r="R244" i="60"/>
  <c r="AA244" i="60"/>
  <c r="Q401" i="60"/>
  <c r="Z401" i="60" s="1"/>
  <c r="Q397" i="60"/>
  <c r="Z397" i="60" s="1"/>
  <c r="P396" i="60"/>
  <c r="Y396" i="60"/>
  <c r="Y395" i="60"/>
  <c r="R395" i="60"/>
  <c r="AA395" i="60"/>
  <c r="U394" i="60"/>
  <c r="P393" i="60"/>
  <c r="Q393" i="60"/>
  <c r="Z393" i="60" s="1"/>
  <c r="U393" i="60"/>
  <c r="Y393" i="60"/>
  <c r="Y392" i="60"/>
  <c r="S392" i="60"/>
  <c r="T391" i="60"/>
  <c r="V390" i="60"/>
  <c r="J386" i="60"/>
  <c r="T384" i="60"/>
  <c r="R382" i="60"/>
  <c r="S377" i="60"/>
  <c r="Q372" i="60"/>
  <c r="Z372" i="60" s="1"/>
  <c r="J371" i="60"/>
  <c r="I362" i="60"/>
  <c r="R362" i="60"/>
  <c r="V362" i="60"/>
  <c r="J362" i="60"/>
  <c r="S362" i="60"/>
  <c r="AA362" i="60"/>
  <c r="P362" i="60"/>
  <c r="T362" i="60"/>
  <c r="X362" i="60"/>
  <c r="J360" i="60"/>
  <c r="I360" i="60"/>
  <c r="T360" i="60"/>
  <c r="Y360" i="60"/>
  <c r="P360" i="60"/>
  <c r="U360" i="60"/>
  <c r="Q360" i="60"/>
  <c r="Z360" i="60" s="1"/>
  <c r="V360" i="60"/>
  <c r="Q353" i="60"/>
  <c r="Z353" i="60" s="1"/>
  <c r="P425" i="60"/>
  <c r="J425" i="60"/>
  <c r="U425" i="60"/>
  <c r="I425" i="60"/>
  <c r="V425" i="60"/>
  <c r="Q425" i="60"/>
  <c r="Z425" i="60" s="1"/>
  <c r="R425" i="60"/>
  <c r="Y425" i="60"/>
  <c r="R420" i="60"/>
  <c r="P414" i="60"/>
  <c r="I414" i="60"/>
  <c r="S414" i="60"/>
  <c r="Y414" i="60"/>
  <c r="J414" i="60"/>
  <c r="V414" i="60"/>
  <c r="Q414" i="60"/>
  <c r="Z414" i="60" s="1"/>
  <c r="R414" i="60"/>
  <c r="AA381" i="60"/>
  <c r="S381" i="60"/>
  <c r="Y379" i="60"/>
  <c r="Q379" i="60"/>
  <c r="Z379" i="60" s="1"/>
  <c r="AA377" i="60"/>
  <c r="AA370" i="60"/>
  <c r="S370" i="60"/>
  <c r="Y368" i="60"/>
  <c r="T368" i="60"/>
  <c r="I368" i="60"/>
  <c r="V366" i="60"/>
  <c r="R366" i="60"/>
  <c r="I366" i="60"/>
  <c r="Y363" i="60"/>
  <c r="Q363" i="60"/>
  <c r="Z363" i="60" s="1"/>
  <c r="U361" i="60"/>
  <c r="AA360" i="60"/>
  <c r="J356" i="60"/>
  <c r="AA355" i="60"/>
  <c r="S355" i="60"/>
  <c r="U354" i="60"/>
  <c r="J352" i="60"/>
  <c r="Y436" i="60"/>
  <c r="S436" i="60"/>
  <c r="I436" i="60"/>
  <c r="U431" i="60"/>
  <c r="U429" i="60"/>
  <c r="U424" i="60"/>
  <c r="I416" i="60"/>
  <c r="Q416" i="60"/>
  <c r="J415" i="60"/>
  <c r="R415" i="60"/>
  <c r="J413" i="60"/>
  <c r="S413" i="60"/>
  <c r="AA413" i="60"/>
  <c r="P409" i="60"/>
  <c r="T409" i="60"/>
  <c r="X409" i="60"/>
  <c r="Y451" i="60"/>
  <c r="I441" i="60"/>
  <c r="P441" i="60"/>
  <c r="AA441" i="60"/>
  <c r="T441" i="60"/>
  <c r="Y441" i="60"/>
  <c r="I440" i="60"/>
  <c r="Y440" i="60"/>
  <c r="Q440" i="60"/>
  <c r="Z440" i="60" s="1"/>
  <c r="I460" i="60"/>
  <c r="U460" i="60"/>
  <c r="Q460" i="60"/>
  <c r="Z460" i="60" s="1"/>
  <c r="Y460" i="60"/>
  <c r="Y455" i="60"/>
  <c r="Q455" i="60"/>
  <c r="Z455" i="60" s="1"/>
  <c r="P454" i="60"/>
  <c r="J454" i="60"/>
  <c r="S454" i="60"/>
  <c r="AA454" i="60"/>
  <c r="P429" i="60"/>
  <c r="Q429" i="60"/>
  <c r="Z429" i="60" s="1"/>
  <c r="V413" i="60"/>
  <c r="Q413" i="60"/>
  <c r="Z413" i="60" s="1"/>
  <c r="V409" i="60"/>
  <c r="Q409" i="60"/>
  <c r="Z409" i="60" s="1"/>
  <c r="I408" i="60"/>
  <c r="Q408" i="60"/>
  <c r="Z408" i="60" s="1"/>
  <c r="P453" i="60"/>
  <c r="T453" i="60"/>
  <c r="X453" i="60"/>
  <c r="I453" i="60"/>
  <c r="R453" i="60"/>
  <c r="V453" i="60"/>
  <c r="P452" i="60"/>
  <c r="Q452" i="60"/>
  <c r="Z452" i="60" s="1"/>
  <c r="Y452" i="60"/>
  <c r="I442" i="60"/>
  <c r="R442" i="60"/>
  <c r="V442" i="60"/>
  <c r="P442" i="60"/>
  <c r="T442" i="60"/>
  <c r="X442" i="60"/>
  <c r="X441" i="60"/>
  <c r="AA460" i="60"/>
  <c r="J459" i="60"/>
  <c r="Q459" i="60"/>
  <c r="Z459" i="60" s="1"/>
  <c r="U459" i="60"/>
  <c r="Y459" i="60"/>
  <c r="I459" i="60"/>
  <c r="S459" i="60"/>
  <c r="AA459" i="60"/>
  <c r="I456" i="60"/>
  <c r="U456" i="60"/>
  <c r="Q456" i="60"/>
  <c r="Y456" i="60"/>
  <c r="Y454" i="60"/>
  <c r="V368" i="60"/>
  <c r="Q368" i="60"/>
  <c r="Z368" i="60" s="1"/>
  <c r="X366" i="60"/>
  <c r="T366" i="60"/>
  <c r="AA356" i="60"/>
  <c r="S356" i="60"/>
  <c r="AA352" i="60"/>
  <c r="S352" i="60"/>
  <c r="AA436" i="60"/>
  <c r="V436" i="60"/>
  <c r="Q436" i="60"/>
  <c r="Z436" i="60" s="1"/>
  <c r="R429" i="60"/>
  <c r="I424" i="60"/>
  <c r="R424" i="60"/>
  <c r="V424" i="60"/>
  <c r="P421" i="60"/>
  <c r="Q421" i="60"/>
  <c r="Z421" i="60" s="1"/>
  <c r="V421" i="60"/>
  <c r="AA421" i="60"/>
  <c r="I451" i="60"/>
  <c r="Q451" i="60"/>
  <c r="Z451" i="60" s="1"/>
  <c r="V451" i="60"/>
  <c r="P450" i="60"/>
  <c r="Q450" i="60"/>
  <c r="Z450" i="60" s="1"/>
  <c r="V450" i="60"/>
  <c r="AA450" i="60"/>
  <c r="I450" i="60"/>
  <c r="S450" i="60"/>
  <c r="Y450" i="60"/>
  <c r="U441" i="60"/>
  <c r="P455" i="60"/>
  <c r="T455" i="60"/>
  <c r="X455" i="60"/>
  <c r="I455" i="60"/>
  <c r="R455" i="60"/>
  <c r="V455" i="60"/>
  <c r="AA409" i="60"/>
  <c r="U407" i="60"/>
  <c r="P407" i="60"/>
  <c r="U444" i="60"/>
  <c r="T443" i="60"/>
  <c r="J443" i="60"/>
  <c r="Y438" i="60"/>
  <c r="Q438" i="60"/>
  <c r="Z438" i="60" s="1"/>
  <c r="AA457" i="60"/>
  <c r="S457" i="60"/>
  <c r="AA455" i="60"/>
  <c r="X460" i="60"/>
  <c r="T460" i="60"/>
  <c r="P460" i="60"/>
  <c r="V458" i="60"/>
  <c r="R458" i="60"/>
  <c r="I458" i="60"/>
  <c r="X456" i="60"/>
  <c r="T456" i="60"/>
  <c r="P456" i="60"/>
  <c r="V454" i="60"/>
  <c r="R454" i="60"/>
  <c r="I454" i="60"/>
  <c r="J460" i="60"/>
  <c r="J456" i="60"/>
  <c r="V460" i="60"/>
  <c r="R460" i="60"/>
  <c r="X458" i="60"/>
  <c r="T458" i="60"/>
  <c r="Z456" i="60"/>
  <c r="V456" i="60"/>
  <c r="R456" i="60"/>
  <c r="X454" i="60"/>
  <c r="T454" i="60"/>
  <c r="AA452" i="60"/>
  <c r="S452" i="60"/>
  <c r="J452" i="60"/>
  <c r="X451" i="60"/>
  <c r="T451" i="60"/>
  <c r="P451" i="60"/>
  <c r="S445" i="60"/>
  <c r="J445" i="60"/>
  <c r="X444" i="60"/>
  <c r="T444" i="60"/>
  <c r="P444" i="60"/>
  <c r="S441" i="60"/>
  <c r="J441" i="60"/>
  <c r="X440" i="60"/>
  <c r="T440" i="60"/>
  <c r="P440" i="60"/>
  <c r="V438" i="60"/>
  <c r="R438" i="60"/>
  <c r="I438" i="60"/>
  <c r="V452" i="60"/>
  <c r="R452" i="60"/>
  <c r="I452" i="60"/>
  <c r="AA451" i="60"/>
  <c r="S451" i="60"/>
  <c r="J451" i="60"/>
  <c r="X450" i="60"/>
  <c r="T450" i="60"/>
  <c r="V445" i="60"/>
  <c r="R445" i="60"/>
  <c r="AA444" i="60"/>
  <c r="S444" i="60"/>
  <c r="J444" i="60"/>
  <c r="V441" i="60"/>
  <c r="R441" i="60"/>
  <c r="AA440" i="60"/>
  <c r="S440" i="60"/>
  <c r="J440" i="60"/>
  <c r="R451" i="60"/>
  <c r="V444" i="60"/>
  <c r="R444" i="60"/>
  <c r="V440" i="60"/>
  <c r="R440" i="60"/>
  <c r="X438" i="60"/>
  <c r="T438" i="60"/>
  <c r="X452" i="60"/>
  <c r="T452" i="60"/>
  <c r="X431" i="60"/>
  <c r="T431" i="60"/>
  <c r="P431" i="60"/>
  <c r="X427" i="60"/>
  <c r="T427" i="60"/>
  <c r="P427" i="60"/>
  <c r="X423" i="60"/>
  <c r="T423" i="60"/>
  <c r="P423" i="60"/>
  <c r="X416" i="60"/>
  <c r="T416" i="60"/>
  <c r="P416" i="60"/>
  <c r="X412" i="60"/>
  <c r="T412" i="60"/>
  <c r="P412" i="60"/>
  <c r="V410" i="60"/>
  <c r="R410" i="60"/>
  <c r="I410" i="60"/>
  <c r="X408" i="60"/>
  <c r="T408" i="60"/>
  <c r="P408" i="60"/>
  <c r="V406" i="60"/>
  <c r="R406" i="60"/>
  <c r="I406" i="60"/>
  <c r="X437" i="60"/>
  <c r="T437" i="60"/>
  <c r="P437" i="60"/>
  <c r="AA431" i="60"/>
  <c r="S431" i="60"/>
  <c r="J431" i="60"/>
  <c r="X430" i="60"/>
  <c r="T430" i="60"/>
  <c r="P430" i="60"/>
  <c r="AA427" i="60"/>
  <c r="S427" i="60"/>
  <c r="J427" i="60"/>
  <c r="X426" i="60"/>
  <c r="T426" i="60"/>
  <c r="P426" i="60"/>
  <c r="AA423" i="60"/>
  <c r="S423" i="60"/>
  <c r="J423" i="60"/>
  <c r="X422" i="60"/>
  <c r="T422" i="60"/>
  <c r="P422" i="60"/>
  <c r="AA416" i="60"/>
  <c r="S416" i="60"/>
  <c r="J416" i="60"/>
  <c r="X415" i="60"/>
  <c r="T415" i="60"/>
  <c r="P415" i="60"/>
  <c r="AA412" i="60"/>
  <c r="S412" i="60"/>
  <c r="J412" i="60"/>
  <c r="AA408" i="60"/>
  <c r="S408" i="60"/>
  <c r="J408" i="60"/>
  <c r="AA437" i="60"/>
  <c r="S437" i="60"/>
  <c r="X436" i="60"/>
  <c r="T436" i="60"/>
  <c r="V431" i="60"/>
  <c r="R431" i="60"/>
  <c r="AA430" i="60"/>
  <c r="S430" i="60"/>
  <c r="X429" i="60"/>
  <c r="T429" i="60"/>
  <c r="V427" i="60"/>
  <c r="R427" i="60"/>
  <c r="AA426" i="60"/>
  <c r="S426" i="60"/>
  <c r="X425" i="60"/>
  <c r="T425" i="60"/>
  <c r="V423" i="60"/>
  <c r="R423" i="60"/>
  <c r="AA422" i="60"/>
  <c r="S422" i="60"/>
  <c r="X421" i="60"/>
  <c r="T421" i="60"/>
  <c r="Z416" i="60"/>
  <c r="V416" i="60"/>
  <c r="R416" i="60"/>
  <c r="AA415" i="60"/>
  <c r="S415" i="60"/>
  <c r="X414" i="60"/>
  <c r="T414" i="60"/>
  <c r="V412" i="60"/>
  <c r="R412" i="60"/>
  <c r="AA411" i="60"/>
  <c r="S411" i="60"/>
  <c r="X410" i="60"/>
  <c r="T410" i="60"/>
  <c r="V408" i="60"/>
  <c r="R408" i="60"/>
  <c r="AA407" i="60"/>
  <c r="S407" i="60"/>
  <c r="X406" i="60"/>
  <c r="T406" i="60"/>
  <c r="AA400" i="60"/>
  <c r="S400" i="60"/>
  <c r="J400" i="60"/>
  <c r="AA396" i="60"/>
  <c r="S396" i="60"/>
  <c r="J396" i="60"/>
  <c r="Y400" i="60"/>
  <c r="Q400" i="60"/>
  <c r="Z400" i="60" s="1"/>
  <c r="X405" i="60"/>
  <c r="T405" i="60"/>
  <c r="P405" i="60"/>
  <c r="V400" i="60"/>
  <c r="R400" i="60"/>
  <c r="I400" i="60"/>
  <c r="S399" i="60"/>
  <c r="X398" i="60"/>
  <c r="T398" i="60"/>
  <c r="P398" i="60"/>
  <c r="V396" i="60"/>
  <c r="R396" i="60"/>
  <c r="I396" i="60"/>
  <c r="S395" i="60"/>
  <c r="X394" i="60"/>
  <c r="T394" i="60"/>
  <c r="P394" i="60"/>
  <c r="J390" i="60"/>
  <c r="S390" i="60"/>
  <c r="AA390" i="60"/>
  <c r="P390" i="60"/>
  <c r="T390" i="60"/>
  <c r="X390" i="60"/>
  <c r="U400" i="60"/>
  <c r="V405" i="60"/>
  <c r="R405" i="60"/>
  <c r="X400" i="60"/>
  <c r="T400" i="60"/>
  <c r="V398" i="60"/>
  <c r="R398" i="60"/>
  <c r="X396" i="60"/>
  <c r="T396" i="60"/>
  <c r="V394" i="60"/>
  <c r="R394" i="60"/>
  <c r="I391" i="60"/>
  <c r="R391" i="60"/>
  <c r="V391" i="60"/>
  <c r="J391" i="60"/>
  <c r="S391" i="60"/>
  <c r="AA391" i="60"/>
  <c r="Y390" i="60"/>
  <c r="Q390" i="60"/>
  <c r="Z390" i="60" s="1"/>
  <c r="X380" i="60"/>
  <c r="T380" i="60"/>
  <c r="P380" i="60"/>
  <c r="X376" i="60"/>
  <c r="T376" i="60"/>
  <c r="P376" i="60"/>
  <c r="X369" i="60"/>
  <c r="T369" i="60"/>
  <c r="P369" i="60"/>
  <c r="V367" i="60"/>
  <c r="R367" i="60"/>
  <c r="I367" i="60"/>
  <c r="X365" i="60"/>
  <c r="T365" i="60"/>
  <c r="P365" i="60"/>
  <c r="V363" i="60"/>
  <c r="R363" i="60"/>
  <c r="I363" i="60"/>
  <c r="X361" i="60"/>
  <c r="T361" i="60"/>
  <c r="P361" i="60"/>
  <c r="V356" i="60"/>
  <c r="R356" i="60"/>
  <c r="I356" i="60"/>
  <c r="X354" i="60"/>
  <c r="T354" i="60"/>
  <c r="P354" i="60"/>
  <c r="V352" i="60"/>
  <c r="R352" i="60"/>
  <c r="I352" i="60"/>
  <c r="R392" i="60"/>
  <c r="AA384" i="60"/>
  <c r="S384" i="60"/>
  <c r="J384" i="60"/>
  <c r="X383" i="60"/>
  <c r="T383" i="60"/>
  <c r="P383" i="60"/>
  <c r="AA380" i="60"/>
  <c r="S380" i="60"/>
  <c r="J380" i="60"/>
  <c r="X379" i="60"/>
  <c r="T379" i="60"/>
  <c r="P379" i="60"/>
  <c r="AA376" i="60"/>
  <c r="S376" i="60"/>
  <c r="J376" i="60"/>
  <c r="X372" i="60"/>
  <c r="T372" i="60"/>
  <c r="P372" i="60"/>
  <c r="AA369" i="60"/>
  <c r="S369" i="60"/>
  <c r="J369" i="60"/>
  <c r="AA365" i="60"/>
  <c r="S365" i="60"/>
  <c r="J365" i="60"/>
  <c r="S361" i="60"/>
  <c r="J361" i="60"/>
  <c r="S354" i="60"/>
  <c r="J354" i="60"/>
  <c r="X386" i="60"/>
  <c r="T386" i="60"/>
  <c r="Z384" i="60"/>
  <c r="V384" i="60"/>
  <c r="R384" i="60"/>
  <c r="AA383" i="60"/>
  <c r="S383" i="60"/>
  <c r="J383" i="60"/>
  <c r="X382" i="60"/>
  <c r="T382" i="60"/>
  <c r="V380" i="60"/>
  <c r="R380" i="60"/>
  <c r="AA379" i="60"/>
  <c r="S379" i="60"/>
  <c r="X378" i="60"/>
  <c r="T378" i="60"/>
  <c r="V376" i="60"/>
  <c r="R376" i="60"/>
  <c r="AA372" i="60"/>
  <c r="S372" i="60"/>
  <c r="X371" i="60"/>
  <c r="T371" i="60"/>
  <c r="V369" i="60"/>
  <c r="R369" i="60"/>
  <c r="AA368" i="60"/>
  <c r="S368" i="60"/>
  <c r="X367" i="60"/>
  <c r="T367" i="60"/>
  <c r="V365" i="60"/>
  <c r="R365" i="60"/>
  <c r="AA364" i="60"/>
  <c r="S364" i="60"/>
  <c r="X363" i="60"/>
  <c r="T363" i="60"/>
  <c r="V361" i="60"/>
  <c r="R361" i="60"/>
  <c r="S360" i="60"/>
  <c r="X356" i="60"/>
  <c r="T356" i="60"/>
  <c r="V354" i="60"/>
  <c r="R354" i="60"/>
  <c r="X352" i="60"/>
  <c r="T352" i="60"/>
  <c r="V383" i="60"/>
  <c r="R383" i="60"/>
  <c r="T326" i="60"/>
  <c r="I326" i="60"/>
  <c r="R326" i="60"/>
  <c r="V326" i="60"/>
  <c r="P326" i="60"/>
  <c r="X326" i="60"/>
  <c r="J326" i="60"/>
  <c r="S326" i="60"/>
  <c r="AA326" i="60"/>
  <c r="U351" i="60"/>
  <c r="X341" i="60"/>
  <c r="I341" i="60"/>
  <c r="R341" i="60"/>
  <c r="V341" i="60"/>
  <c r="Z341" i="60"/>
  <c r="T341" i="60"/>
  <c r="J341" i="60"/>
  <c r="S341" i="60"/>
  <c r="AA341" i="60"/>
  <c r="P341" i="60"/>
  <c r="X337" i="60"/>
  <c r="I337" i="60"/>
  <c r="R337" i="60"/>
  <c r="V337" i="60"/>
  <c r="Z337" i="60"/>
  <c r="J337" i="60"/>
  <c r="S337" i="60"/>
  <c r="AA337" i="60"/>
  <c r="P337" i="60"/>
  <c r="T337" i="60"/>
  <c r="P333" i="60"/>
  <c r="I333" i="60"/>
  <c r="R333" i="60"/>
  <c r="V333" i="60"/>
  <c r="Z333" i="60"/>
  <c r="X333" i="60"/>
  <c r="J333" i="60"/>
  <c r="S333" i="60"/>
  <c r="AA333" i="60"/>
  <c r="T333" i="60"/>
  <c r="Y341" i="60"/>
  <c r="Y337" i="60"/>
  <c r="Y333" i="60"/>
  <c r="U326" i="60"/>
  <c r="I348" i="60"/>
  <c r="R348" i="60"/>
  <c r="V348" i="60"/>
  <c r="T348" i="60"/>
  <c r="J348" i="60"/>
  <c r="S348" i="60"/>
  <c r="AA348" i="60"/>
  <c r="P348" i="60"/>
  <c r="X348" i="60"/>
  <c r="J351" i="60"/>
  <c r="S351" i="60"/>
  <c r="AA351" i="60"/>
  <c r="P351" i="60"/>
  <c r="T351" i="60"/>
  <c r="X351" i="60"/>
  <c r="Y348" i="60"/>
  <c r="Y326" i="60"/>
  <c r="Y351" i="60"/>
  <c r="Q351" i="60"/>
  <c r="Z351" i="60" s="1"/>
  <c r="Q348" i="60"/>
  <c r="Z348" i="60" s="1"/>
  <c r="U341" i="60"/>
  <c r="U337" i="60"/>
  <c r="U333" i="60"/>
  <c r="Q326" i="60"/>
  <c r="Z326" i="60" s="1"/>
  <c r="Q340" i="60"/>
  <c r="Z340" i="60" s="1"/>
  <c r="Q325" i="60"/>
  <c r="Z325" i="60" s="1"/>
  <c r="V321" i="60"/>
  <c r="Q321" i="60"/>
  <c r="Z321" i="60" s="1"/>
  <c r="I318" i="60"/>
  <c r="R318" i="60"/>
  <c r="V318" i="60"/>
  <c r="P318" i="60"/>
  <c r="T318" i="60"/>
  <c r="X318" i="60"/>
  <c r="S316" i="60"/>
  <c r="X347" i="60"/>
  <c r="T347" i="60"/>
  <c r="P347" i="60"/>
  <c r="X340" i="60"/>
  <c r="T340" i="60"/>
  <c r="P340" i="60"/>
  <c r="X336" i="60"/>
  <c r="T336" i="60"/>
  <c r="P336" i="60"/>
  <c r="X332" i="60"/>
  <c r="T332" i="60"/>
  <c r="P332" i="60"/>
  <c r="X325" i="60"/>
  <c r="T325" i="60"/>
  <c r="P325" i="60"/>
  <c r="U321" i="60"/>
  <c r="P321" i="60"/>
  <c r="AA318" i="60"/>
  <c r="S318" i="60"/>
  <c r="Y316" i="60"/>
  <c r="Q316" i="60"/>
  <c r="Z316" i="60" s="1"/>
  <c r="P305" i="60"/>
  <c r="T305" i="60"/>
  <c r="X305" i="60"/>
  <c r="I305" i="60"/>
  <c r="R305" i="60"/>
  <c r="V305" i="60"/>
  <c r="J305" i="60"/>
  <c r="S305" i="60"/>
  <c r="AA305" i="60"/>
  <c r="P294" i="60"/>
  <c r="T294" i="60"/>
  <c r="X294" i="60"/>
  <c r="I294" i="60"/>
  <c r="R294" i="60"/>
  <c r="V294" i="60"/>
  <c r="J294" i="60"/>
  <c r="S294" i="60"/>
  <c r="AA294" i="60"/>
  <c r="Q332" i="60"/>
  <c r="Z332" i="60" s="1"/>
  <c r="U325" i="60"/>
  <c r="U318" i="60"/>
  <c r="P309" i="60"/>
  <c r="T309" i="60"/>
  <c r="X309" i="60"/>
  <c r="I309" i="60"/>
  <c r="R309" i="60"/>
  <c r="V309" i="60"/>
  <c r="J309" i="60"/>
  <c r="S309" i="60"/>
  <c r="AA309" i="60"/>
  <c r="P301" i="60"/>
  <c r="T301" i="60"/>
  <c r="X301" i="60"/>
  <c r="I301" i="60"/>
  <c r="R301" i="60"/>
  <c r="V301" i="60"/>
  <c r="J301" i="60"/>
  <c r="S301" i="60"/>
  <c r="AA301" i="60"/>
  <c r="X350" i="60"/>
  <c r="T350" i="60"/>
  <c r="AA347" i="60"/>
  <c r="S347" i="60"/>
  <c r="AA340" i="60"/>
  <c r="S340" i="60"/>
  <c r="X339" i="60"/>
  <c r="T339" i="60"/>
  <c r="AA336" i="60"/>
  <c r="S336" i="60"/>
  <c r="X335" i="60"/>
  <c r="T335" i="60"/>
  <c r="AA332" i="60"/>
  <c r="S332" i="60"/>
  <c r="X331" i="60"/>
  <c r="T331" i="60"/>
  <c r="AA325" i="60"/>
  <c r="S325" i="60"/>
  <c r="X324" i="60"/>
  <c r="T324" i="60"/>
  <c r="Y321" i="60"/>
  <c r="T321" i="60"/>
  <c r="P320" i="60"/>
  <c r="T320" i="60"/>
  <c r="X320" i="60"/>
  <c r="I320" i="60"/>
  <c r="R320" i="60"/>
  <c r="V320" i="60"/>
  <c r="Y318" i="60"/>
  <c r="Q318" i="60"/>
  <c r="Z318" i="60" s="1"/>
  <c r="U309" i="60"/>
  <c r="Y305" i="60"/>
  <c r="U301" i="60"/>
  <c r="Y294" i="60"/>
  <c r="J321" i="60"/>
  <c r="S321" i="60"/>
  <c r="AA321" i="60"/>
  <c r="P316" i="60"/>
  <c r="T316" i="60"/>
  <c r="X316" i="60"/>
  <c r="I316" i="60"/>
  <c r="R316" i="60"/>
  <c r="V316" i="60"/>
  <c r="AA316" i="60"/>
  <c r="V291" i="60"/>
  <c r="R291" i="60"/>
  <c r="I291" i="60"/>
  <c r="AA290" i="60"/>
  <c r="S290" i="60"/>
  <c r="J290" i="60"/>
  <c r="Y287" i="60"/>
  <c r="T287" i="60"/>
  <c r="U286" i="60"/>
  <c r="P286" i="60"/>
  <c r="V285" i="60"/>
  <c r="J279" i="60"/>
  <c r="S279" i="60"/>
  <c r="AA279" i="60"/>
  <c r="I279" i="60"/>
  <c r="R279" i="60"/>
  <c r="V279" i="60"/>
  <c r="X311" i="60"/>
  <c r="T311" i="60"/>
  <c r="P311" i="60"/>
  <c r="X307" i="60"/>
  <c r="T307" i="60"/>
  <c r="P307" i="60"/>
  <c r="X303" i="60"/>
  <c r="T303" i="60"/>
  <c r="P303" i="60"/>
  <c r="X296" i="60"/>
  <c r="T296" i="60"/>
  <c r="P296" i="60"/>
  <c r="V290" i="60"/>
  <c r="R290" i="60"/>
  <c r="I290" i="60"/>
  <c r="I287" i="60"/>
  <c r="R287" i="60"/>
  <c r="V287" i="60"/>
  <c r="Y286" i="60"/>
  <c r="T286" i="60"/>
  <c r="P285" i="60"/>
  <c r="T285" i="60"/>
  <c r="X285" i="60"/>
  <c r="J285" i="60"/>
  <c r="S285" i="60"/>
  <c r="J286" i="60"/>
  <c r="S286" i="60"/>
  <c r="AA286" i="60"/>
  <c r="AA317" i="60"/>
  <c r="S317" i="60"/>
  <c r="V311" i="60"/>
  <c r="R311" i="60"/>
  <c r="AA310" i="60"/>
  <c r="S310" i="60"/>
  <c r="V307" i="60"/>
  <c r="R307" i="60"/>
  <c r="AA306" i="60"/>
  <c r="S306" i="60"/>
  <c r="V303" i="60"/>
  <c r="R303" i="60"/>
  <c r="AA302" i="60"/>
  <c r="S302" i="60"/>
  <c r="V296" i="60"/>
  <c r="R296" i="60"/>
  <c r="AA295" i="60"/>
  <c r="S295" i="60"/>
  <c r="V292" i="60"/>
  <c r="R292" i="60"/>
  <c r="AA291" i="60"/>
  <c r="S291" i="60"/>
  <c r="X290" i="60"/>
  <c r="T290" i="60"/>
  <c r="V288" i="60"/>
  <c r="R288" i="60"/>
  <c r="AA287" i="60"/>
  <c r="U287" i="60"/>
  <c r="P287" i="60"/>
  <c r="V286" i="60"/>
  <c r="Q286" i="60"/>
  <c r="Z286" i="60" s="1"/>
  <c r="Y285" i="60"/>
  <c r="Q285" i="60"/>
  <c r="Z285" i="60" s="1"/>
  <c r="AA278" i="60"/>
  <c r="S278" i="60"/>
  <c r="J278" i="60"/>
  <c r="V275" i="60"/>
  <c r="R275" i="60"/>
  <c r="I275" i="60"/>
  <c r="AA274" i="60"/>
  <c r="S274" i="60"/>
  <c r="J274" i="60"/>
  <c r="V271" i="60"/>
  <c r="R271" i="60"/>
  <c r="I271" i="60"/>
  <c r="AA270" i="60"/>
  <c r="S270" i="60"/>
  <c r="J270" i="60"/>
  <c r="X266" i="60"/>
  <c r="T266" i="60"/>
  <c r="V264" i="60"/>
  <c r="R264" i="60"/>
  <c r="I264" i="60"/>
  <c r="AA263" i="60"/>
  <c r="S263" i="60"/>
  <c r="J263" i="60"/>
  <c r="X262" i="60"/>
  <c r="T262" i="60"/>
  <c r="V260" i="60"/>
  <c r="R260" i="60"/>
  <c r="I260" i="60"/>
  <c r="AA259" i="60"/>
  <c r="S259" i="60"/>
  <c r="J259" i="60"/>
  <c r="X258" i="60"/>
  <c r="T258" i="60"/>
  <c r="V256" i="60"/>
  <c r="R256" i="60"/>
  <c r="I256" i="60"/>
  <c r="AA255" i="60"/>
  <c r="S255" i="60"/>
  <c r="X251" i="60"/>
  <c r="T251" i="60"/>
  <c r="P251" i="60"/>
  <c r="V249" i="60"/>
  <c r="R249" i="60"/>
  <c r="I249" i="60"/>
  <c r="X247" i="60"/>
  <c r="T247" i="60"/>
  <c r="P247" i="60"/>
  <c r="V245" i="60"/>
  <c r="R245" i="60"/>
  <c r="I245" i="60"/>
  <c r="S244" i="60"/>
  <c r="X243" i="60"/>
  <c r="T243" i="60"/>
  <c r="P243" i="60"/>
  <c r="V241" i="60"/>
  <c r="R241" i="60"/>
  <c r="I241" i="60"/>
  <c r="S243" i="60"/>
  <c r="J243" i="60"/>
  <c r="X275" i="60"/>
  <c r="T275" i="60"/>
  <c r="P275" i="60"/>
  <c r="X271" i="60"/>
  <c r="T271" i="60"/>
  <c r="P271" i="60"/>
  <c r="X264" i="60"/>
  <c r="T264" i="60"/>
  <c r="P264" i="60"/>
  <c r="X260" i="60"/>
  <c r="T260" i="60"/>
  <c r="P260" i="60"/>
  <c r="X256" i="60"/>
  <c r="T256" i="60"/>
  <c r="P256" i="60"/>
  <c r="V251" i="60"/>
  <c r="R251" i="60"/>
  <c r="X249" i="60"/>
  <c r="T249" i="60"/>
  <c r="P249" i="60"/>
  <c r="V247" i="60"/>
  <c r="R247" i="60"/>
  <c r="X245" i="60"/>
  <c r="T245" i="60"/>
  <c r="V243" i="60"/>
  <c r="R243" i="60"/>
  <c r="X241" i="60"/>
  <c r="T241" i="60"/>
  <c r="V280" i="60"/>
  <c r="R280" i="60"/>
  <c r="X278" i="60"/>
  <c r="T278" i="60"/>
  <c r="V276" i="60"/>
  <c r="R276" i="60"/>
  <c r="AA275" i="60"/>
  <c r="S275" i="60"/>
  <c r="X274" i="60"/>
  <c r="T274" i="60"/>
  <c r="AA271" i="60"/>
  <c r="S271" i="60"/>
  <c r="X270" i="60"/>
  <c r="T270" i="60"/>
  <c r="AA264" i="60"/>
  <c r="S264" i="60"/>
  <c r="X263" i="60"/>
  <c r="T263" i="60"/>
  <c r="AA260" i="60"/>
  <c r="S260" i="60"/>
  <c r="X259" i="60"/>
  <c r="T259" i="60"/>
  <c r="AA256" i="60"/>
  <c r="S256" i="60"/>
  <c r="AA249" i="60"/>
  <c r="S249" i="60"/>
  <c r="AH150" i="76"/>
  <c r="AG150" i="76"/>
  <c r="AF150" i="76"/>
  <c r="AE150" i="76"/>
  <c r="AD150" i="76"/>
  <c r="AC150" i="76"/>
  <c r="AB150" i="76"/>
  <c r="AA150" i="76"/>
  <c r="Y150" i="76"/>
  <c r="X150" i="76"/>
  <c r="AH149" i="76"/>
  <c r="AG149" i="76"/>
  <c r="AF149" i="76"/>
  <c r="AE149" i="76"/>
  <c r="AD149" i="76"/>
  <c r="AC149" i="76"/>
  <c r="AB149" i="76"/>
  <c r="AA149" i="76"/>
  <c r="Y149" i="76"/>
  <c r="X149" i="76"/>
  <c r="AH148" i="76"/>
  <c r="AG148" i="76"/>
  <c r="AF148" i="76"/>
  <c r="AE148" i="76"/>
  <c r="AD148" i="76"/>
  <c r="AC148" i="76"/>
  <c r="AB148" i="76"/>
  <c r="AA148" i="76"/>
  <c r="Y148" i="76"/>
  <c r="X148" i="76"/>
  <c r="AH147" i="76"/>
  <c r="AG147" i="76"/>
  <c r="AF147" i="76"/>
  <c r="AE147" i="76"/>
  <c r="AD147" i="76"/>
  <c r="AC147" i="76"/>
  <c r="AB147" i="76"/>
  <c r="AA147" i="76"/>
  <c r="Y147" i="76"/>
  <c r="X147" i="76"/>
  <c r="AH146" i="76"/>
  <c r="AG146" i="76"/>
  <c r="AF146" i="76"/>
  <c r="AE146" i="76"/>
  <c r="AD146" i="76"/>
  <c r="AC146" i="76"/>
  <c r="AB146" i="76"/>
  <c r="AA146" i="76"/>
  <c r="Y146" i="76"/>
  <c r="X146" i="76"/>
  <c r="AH145" i="76"/>
  <c r="AG145" i="76"/>
  <c r="AF145" i="76"/>
  <c r="AE145" i="76"/>
  <c r="AD145" i="76"/>
  <c r="AC145" i="76"/>
  <c r="AB145" i="76"/>
  <c r="AA145" i="76"/>
  <c r="Y145" i="76"/>
  <c r="X145" i="76"/>
  <c r="AH144" i="76"/>
  <c r="AG144" i="76"/>
  <c r="AF144" i="76"/>
  <c r="AE144" i="76"/>
  <c r="AD144" i="76"/>
  <c r="AC144" i="76"/>
  <c r="AB144" i="76"/>
  <c r="AA144" i="76"/>
  <c r="Y144" i="76"/>
  <c r="X144" i="76"/>
  <c r="AH143" i="76"/>
  <c r="AG143" i="76"/>
  <c r="AF143" i="76"/>
  <c r="AE143" i="76"/>
  <c r="AD143" i="76"/>
  <c r="AC143" i="76"/>
  <c r="AB143" i="76"/>
  <c r="AA143" i="76"/>
  <c r="Y143" i="76"/>
  <c r="X143" i="76"/>
  <c r="AH142" i="76"/>
  <c r="AG142" i="76"/>
  <c r="AF142" i="76"/>
  <c r="AE142" i="76"/>
  <c r="AD142" i="76"/>
  <c r="AC142" i="76"/>
  <c r="AB142" i="76"/>
  <c r="AA142" i="76"/>
  <c r="Y142" i="76"/>
  <c r="X142" i="76"/>
  <c r="AH141" i="76"/>
  <c r="AG141" i="76"/>
  <c r="AF141" i="76"/>
  <c r="AE141" i="76"/>
  <c r="AD141" i="76"/>
  <c r="AC141" i="76"/>
  <c r="AB141" i="76"/>
  <c r="AA141" i="76"/>
  <c r="Y141" i="76"/>
  <c r="X141" i="76"/>
  <c r="AH140" i="76"/>
  <c r="AG140" i="76"/>
  <c r="AF140" i="76"/>
  <c r="AE140" i="76"/>
  <c r="AD140" i="76"/>
  <c r="AC140" i="76"/>
  <c r="AB140" i="76"/>
  <c r="AA140" i="76"/>
  <c r="Y140" i="76"/>
  <c r="X140" i="76"/>
  <c r="AH139" i="76"/>
  <c r="AG139" i="76"/>
  <c r="AF139" i="76"/>
  <c r="AE139" i="76"/>
  <c r="AD139" i="76"/>
  <c r="AC139" i="76"/>
  <c r="AB139" i="76"/>
  <c r="AA139" i="76"/>
  <c r="Y139" i="76"/>
  <c r="X139" i="76"/>
  <c r="AH138" i="76"/>
  <c r="AG138" i="76"/>
  <c r="AF138" i="76"/>
  <c r="AE138" i="76"/>
  <c r="AD138" i="76"/>
  <c r="AC138" i="76"/>
  <c r="AB138" i="76"/>
  <c r="AA138" i="76"/>
  <c r="Y138" i="76"/>
  <c r="X138" i="76"/>
  <c r="AH137" i="76"/>
  <c r="AG137" i="76"/>
  <c r="AF137" i="76"/>
  <c r="AE137" i="76"/>
  <c r="AD137" i="76"/>
  <c r="AC137" i="76"/>
  <c r="AB137" i="76"/>
  <c r="AA137" i="76"/>
  <c r="Y137" i="76"/>
  <c r="X137" i="76"/>
  <c r="AH136" i="76"/>
  <c r="AG136" i="76"/>
  <c r="AF136" i="76"/>
  <c r="AE136" i="76"/>
  <c r="AD136" i="76"/>
  <c r="AC136" i="76"/>
  <c r="AB136" i="76"/>
  <c r="AA136" i="76"/>
  <c r="Y136" i="76"/>
  <c r="X136" i="76"/>
  <c r="AH135" i="76"/>
  <c r="AG135" i="76"/>
  <c r="AF135" i="76"/>
  <c r="AE135" i="76"/>
  <c r="AD135" i="76"/>
  <c r="AC135" i="76"/>
  <c r="AB135" i="76"/>
  <c r="AA135" i="76"/>
  <c r="Y135" i="76"/>
  <c r="X135" i="76"/>
  <c r="AH134" i="76"/>
  <c r="AG134" i="76"/>
  <c r="AF134" i="76"/>
  <c r="AE134" i="76"/>
  <c r="AD134" i="76"/>
  <c r="AC134" i="76"/>
  <c r="AB134" i="76"/>
  <c r="AA134" i="76"/>
  <c r="Y134" i="76"/>
  <c r="X134" i="76"/>
  <c r="AH133" i="76"/>
  <c r="AG133" i="76"/>
  <c r="AF133" i="76"/>
  <c r="AE133" i="76"/>
  <c r="AD133" i="76"/>
  <c r="AC133" i="76"/>
  <c r="AB133" i="76"/>
  <c r="AA133" i="76"/>
  <c r="Y133" i="76"/>
  <c r="X133" i="76"/>
  <c r="AH132" i="76"/>
  <c r="AG132" i="76"/>
  <c r="AF132" i="76"/>
  <c r="AE132" i="76"/>
  <c r="AD132" i="76"/>
  <c r="AC132" i="76"/>
  <c r="AB132" i="76"/>
  <c r="AA132" i="76"/>
  <c r="Y132" i="76"/>
  <c r="X132" i="76"/>
  <c r="AH131" i="76"/>
  <c r="AG131" i="76"/>
  <c r="AF131" i="76"/>
  <c r="AE131" i="76"/>
  <c r="AD131" i="76"/>
  <c r="AC131" i="76"/>
  <c r="AB131" i="76"/>
  <c r="AA131" i="76"/>
  <c r="Y131" i="76"/>
  <c r="X131" i="76"/>
  <c r="AH130" i="76"/>
  <c r="AG130" i="76"/>
  <c r="AF130" i="76"/>
  <c r="AE130" i="76"/>
  <c r="AD130" i="76"/>
  <c r="AC130" i="76"/>
  <c r="AB130" i="76"/>
  <c r="AA130" i="76"/>
  <c r="Y130" i="76"/>
  <c r="X130" i="76"/>
  <c r="AH129" i="76"/>
  <c r="AG129" i="76"/>
  <c r="AF129" i="76"/>
  <c r="AE129" i="76"/>
  <c r="AD129" i="76"/>
  <c r="AC129" i="76"/>
  <c r="AB129" i="76"/>
  <c r="AA129" i="76"/>
  <c r="Y129" i="76"/>
  <c r="X129" i="76"/>
  <c r="AH128" i="76"/>
  <c r="AG128" i="76"/>
  <c r="AF128" i="76"/>
  <c r="AE128" i="76"/>
  <c r="AD128" i="76"/>
  <c r="AC128" i="76"/>
  <c r="AB128" i="76"/>
  <c r="AA128" i="76"/>
  <c r="Y128" i="76"/>
  <c r="X128" i="76"/>
  <c r="AH127" i="76"/>
  <c r="AG127" i="76"/>
  <c r="AF127" i="76"/>
  <c r="AE127" i="76"/>
  <c r="AD127" i="76"/>
  <c r="AC127" i="76"/>
  <c r="AB127" i="76"/>
  <c r="AA127" i="76"/>
  <c r="Y127" i="76"/>
  <c r="X127" i="76"/>
  <c r="AH126" i="76"/>
  <c r="AG126" i="76"/>
  <c r="AF126" i="76"/>
  <c r="AE126" i="76"/>
  <c r="AD126" i="76"/>
  <c r="AC126" i="76"/>
  <c r="AB126" i="76"/>
  <c r="AA126" i="76"/>
  <c r="Y126" i="76"/>
  <c r="X126" i="76"/>
  <c r="AH125" i="76"/>
  <c r="AG125" i="76"/>
  <c r="AF125" i="76"/>
  <c r="AE125" i="76"/>
  <c r="AD125" i="76"/>
  <c r="AC125" i="76"/>
  <c r="AB125" i="76"/>
  <c r="AA125" i="76"/>
  <c r="Y125" i="76"/>
  <c r="X125" i="76"/>
  <c r="AH124" i="76"/>
  <c r="AG124" i="76"/>
  <c r="AF124" i="76"/>
  <c r="AE124" i="76"/>
  <c r="AD124" i="76"/>
  <c r="AC124" i="76"/>
  <c r="AB124" i="76"/>
  <c r="AA124" i="76"/>
  <c r="Y124" i="76"/>
  <c r="X124" i="76"/>
  <c r="AH123" i="76"/>
  <c r="AG123" i="76"/>
  <c r="AF123" i="76"/>
  <c r="AE123" i="76"/>
  <c r="AD123" i="76"/>
  <c r="AC123" i="76"/>
  <c r="AB123" i="76"/>
  <c r="AA123" i="76"/>
  <c r="Y123" i="76"/>
  <c r="X123" i="76"/>
  <c r="AH122" i="76"/>
  <c r="AG122" i="76"/>
  <c r="AF122" i="76"/>
  <c r="AE122" i="76"/>
  <c r="AD122" i="76"/>
  <c r="AC122" i="76"/>
  <c r="AB122" i="76"/>
  <c r="AA122" i="76"/>
  <c r="Y122" i="76"/>
  <c r="X122" i="76"/>
  <c r="AH121" i="76"/>
  <c r="AG121" i="76"/>
  <c r="AF121" i="76"/>
  <c r="AE121" i="76"/>
  <c r="AD121" i="76"/>
  <c r="AC121" i="76"/>
  <c r="AB121" i="76"/>
  <c r="AA121" i="76"/>
  <c r="Y121" i="76"/>
  <c r="X121" i="76"/>
  <c r="AH120" i="76"/>
  <c r="AG120" i="76"/>
  <c r="AF120" i="76"/>
  <c r="AE120" i="76"/>
  <c r="AD120" i="76"/>
  <c r="AC120" i="76"/>
  <c r="AB120" i="76"/>
  <c r="AA120" i="76"/>
  <c r="Y120" i="76"/>
  <c r="X120" i="76"/>
  <c r="AH119" i="76"/>
  <c r="AG119" i="76"/>
  <c r="AF119" i="76"/>
  <c r="AE119" i="76"/>
  <c r="AD119" i="76"/>
  <c r="AC119" i="76"/>
  <c r="AB119" i="76"/>
  <c r="AA119" i="76"/>
  <c r="Y119" i="76"/>
  <c r="X119" i="76"/>
  <c r="AH118" i="76"/>
  <c r="AG118" i="76"/>
  <c r="AF118" i="76"/>
  <c r="AE118" i="76"/>
  <c r="AD118" i="76"/>
  <c r="AC118" i="76"/>
  <c r="AB118" i="76"/>
  <c r="AA118" i="76"/>
  <c r="Y118" i="76"/>
  <c r="X118" i="76"/>
  <c r="AH117" i="76"/>
  <c r="AG117" i="76"/>
  <c r="AF117" i="76"/>
  <c r="AE117" i="76"/>
  <c r="AD117" i="76"/>
  <c r="AC117" i="76"/>
  <c r="AB117" i="76"/>
  <c r="AA117" i="76"/>
  <c r="Y117" i="76"/>
  <c r="X117" i="76"/>
  <c r="AH116" i="76"/>
  <c r="AG116" i="76"/>
  <c r="AF116" i="76"/>
  <c r="AE116" i="76"/>
  <c r="AD116" i="76"/>
  <c r="AC116" i="76"/>
  <c r="AB116" i="76"/>
  <c r="AA116" i="76"/>
  <c r="Y116" i="76"/>
  <c r="X116" i="76"/>
  <c r="AH115" i="76"/>
  <c r="AG115" i="76"/>
  <c r="AF115" i="76"/>
  <c r="AE115" i="76"/>
  <c r="AD115" i="76"/>
  <c r="AC115" i="76"/>
  <c r="AB115" i="76"/>
  <c r="AA115" i="76"/>
  <c r="Y115" i="76"/>
  <c r="X115" i="76"/>
  <c r="AH114" i="76"/>
  <c r="AG114" i="76"/>
  <c r="AF114" i="76"/>
  <c r="AE114" i="76"/>
  <c r="AD114" i="76"/>
  <c r="AC114" i="76"/>
  <c r="AB114" i="76"/>
  <c r="AA114" i="76"/>
  <c r="Y114" i="76"/>
  <c r="X114" i="76"/>
  <c r="AH113" i="76"/>
  <c r="AG113" i="76"/>
  <c r="AF113" i="76"/>
  <c r="AE113" i="76"/>
  <c r="AD113" i="76"/>
  <c r="AC113" i="76"/>
  <c r="AB113" i="76"/>
  <c r="AA113" i="76"/>
  <c r="Y113" i="76"/>
  <c r="X113" i="76"/>
  <c r="AH112" i="76"/>
  <c r="AG112" i="76"/>
  <c r="AF112" i="76"/>
  <c r="AE112" i="76"/>
  <c r="AD112" i="76"/>
  <c r="AC112" i="76"/>
  <c r="AB112" i="76"/>
  <c r="AA112" i="76"/>
  <c r="Y112" i="76"/>
  <c r="X112" i="76"/>
  <c r="AH111" i="76"/>
  <c r="AG111" i="76"/>
  <c r="AF111" i="76"/>
  <c r="AE111" i="76"/>
  <c r="AD111" i="76"/>
  <c r="AC111" i="76"/>
  <c r="AB111" i="76"/>
  <c r="AA111" i="76"/>
  <c r="Y111" i="76"/>
  <c r="X111" i="76"/>
  <c r="AH110" i="76"/>
  <c r="AG110" i="76"/>
  <c r="AF110" i="76"/>
  <c r="AE110" i="76"/>
  <c r="AD110" i="76"/>
  <c r="AC110" i="76"/>
  <c r="AB110" i="76"/>
  <c r="AA110" i="76"/>
  <c r="Y110" i="76"/>
  <c r="X110" i="76"/>
  <c r="AH109" i="76"/>
  <c r="AG109" i="76"/>
  <c r="AF109" i="76"/>
  <c r="AE109" i="76"/>
  <c r="AD109" i="76"/>
  <c r="AC109" i="76"/>
  <c r="AB109" i="76"/>
  <c r="AA109" i="76"/>
  <c r="Y109" i="76"/>
  <c r="X109" i="76"/>
  <c r="AH108" i="76"/>
  <c r="AG108" i="76"/>
  <c r="AF108" i="76"/>
  <c r="AE108" i="76"/>
  <c r="AD108" i="76"/>
  <c r="AC108" i="76"/>
  <c r="AB108" i="76"/>
  <c r="AA108" i="76"/>
  <c r="Y108" i="76"/>
  <c r="X108" i="76"/>
  <c r="AH107" i="76"/>
  <c r="AG107" i="76"/>
  <c r="AF107" i="76"/>
  <c r="AE107" i="76"/>
  <c r="AD107" i="76"/>
  <c r="AC107" i="76"/>
  <c r="AB107" i="76"/>
  <c r="AA107" i="76"/>
  <c r="Y107" i="76"/>
  <c r="X107" i="76"/>
  <c r="AH106" i="76"/>
  <c r="AG106" i="76"/>
  <c r="AF106" i="76"/>
  <c r="AE106" i="76"/>
  <c r="AD106" i="76"/>
  <c r="AC106" i="76"/>
  <c r="AB106" i="76"/>
  <c r="AA106" i="76"/>
  <c r="Y106" i="76"/>
  <c r="X106" i="76"/>
  <c r="AH105" i="76"/>
  <c r="AG105" i="76"/>
  <c r="AF105" i="76"/>
  <c r="AE105" i="76"/>
  <c r="AD105" i="76"/>
  <c r="AC105" i="76"/>
  <c r="AB105" i="76"/>
  <c r="AA105" i="76"/>
  <c r="Y105" i="76"/>
  <c r="X105" i="76"/>
  <c r="AH104" i="76"/>
  <c r="AG104" i="76"/>
  <c r="AF104" i="76"/>
  <c r="AE104" i="76"/>
  <c r="AD104" i="76"/>
  <c r="AC104" i="76"/>
  <c r="AB104" i="76"/>
  <c r="AA104" i="76"/>
  <c r="Y104" i="76"/>
  <c r="X104" i="76"/>
  <c r="AH103" i="76"/>
  <c r="AG103" i="76"/>
  <c r="AF103" i="76"/>
  <c r="AE103" i="76"/>
  <c r="AD103" i="76"/>
  <c r="AC103" i="76"/>
  <c r="AB103" i="76"/>
  <c r="AA103" i="76"/>
  <c r="Y103" i="76"/>
  <c r="X103" i="76"/>
  <c r="AH102" i="76"/>
  <c r="AG102" i="76"/>
  <c r="AF102" i="76"/>
  <c r="AE102" i="76"/>
  <c r="AD102" i="76"/>
  <c r="AC102" i="76"/>
  <c r="AB102" i="76"/>
  <c r="AA102" i="76"/>
  <c r="Y102" i="76"/>
  <c r="X102" i="76"/>
  <c r="AH101" i="76"/>
  <c r="AG101" i="76"/>
  <c r="AF101" i="76"/>
  <c r="AE101" i="76"/>
  <c r="AD101" i="76"/>
  <c r="AC101" i="76"/>
  <c r="AB101" i="76"/>
  <c r="AA101" i="76"/>
  <c r="Y101" i="76"/>
  <c r="X101" i="76"/>
  <c r="AH100" i="76"/>
  <c r="AG100" i="76"/>
  <c r="AF100" i="76"/>
  <c r="AE100" i="76"/>
  <c r="AD100" i="76"/>
  <c r="AC100" i="76"/>
  <c r="AB100" i="76"/>
  <c r="AA100" i="76"/>
  <c r="Y100" i="76"/>
  <c r="X100" i="76"/>
  <c r="AH99" i="76"/>
  <c r="AG99" i="76"/>
  <c r="AF99" i="76"/>
  <c r="AE99" i="76"/>
  <c r="AD99" i="76"/>
  <c r="AC99" i="76"/>
  <c r="AB99" i="76"/>
  <c r="AA99" i="76"/>
  <c r="Y99" i="76"/>
  <c r="X99" i="76"/>
  <c r="AH98" i="76"/>
  <c r="AG98" i="76"/>
  <c r="AF98" i="76"/>
  <c r="AE98" i="76"/>
  <c r="AD98" i="76"/>
  <c r="AC98" i="76"/>
  <c r="AB98" i="76"/>
  <c r="AA98" i="76"/>
  <c r="Y98" i="76"/>
  <c r="X98" i="76"/>
  <c r="AH97" i="76"/>
  <c r="AG97" i="76"/>
  <c r="AF97" i="76"/>
  <c r="AE97" i="76"/>
  <c r="AD97" i="76"/>
  <c r="AC97" i="76"/>
  <c r="AB97" i="76"/>
  <c r="AA97" i="76"/>
  <c r="Y97" i="76"/>
  <c r="X97" i="76"/>
  <c r="AH96" i="76"/>
  <c r="AG96" i="76"/>
  <c r="AF96" i="76"/>
  <c r="AE96" i="76"/>
  <c r="AD96" i="76"/>
  <c r="AC96" i="76"/>
  <c r="AB96" i="76"/>
  <c r="AA96" i="76"/>
  <c r="Y96" i="76"/>
  <c r="X96" i="76"/>
  <c r="AH95" i="76"/>
  <c r="AG95" i="76"/>
  <c r="AF95" i="76"/>
  <c r="AE95" i="76"/>
  <c r="AD95" i="76"/>
  <c r="AC95" i="76"/>
  <c r="AB95" i="76"/>
  <c r="AA95" i="76"/>
  <c r="Y95" i="76"/>
  <c r="X95" i="76"/>
  <c r="AH94" i="76"/>
  <c r="AG94" i="76"/>
  <c r="AF94" i="76"/>
  <c r="AE94" i="76"/>
  <c r="AD94" i="76"/>
  <c r="AC94" i="76"/>
  <c r="AB94" i="76"/>
  <c r="AA94" i="76"/>
  <c r="Y94" i="76"/>
  <c r="X94" i="76"/>
  <c r="AH93" i="76"/>
  <c r="AG93" i="76"/>
  <c r="AF93" i="76"/>
  <c r="AE93" i="76"/>
  <c r="AD93" i="76"/>
  <c r="AC93" i="76"/>
  <c r="AB93" i="76"/>
  <c r="AA93" i="76"/>
  <c r="Y93" i="76"/>
  <c r="X93" i="76"/>
  <c r="AH92" i="76"/>
  <c r="AG92" i="76"/>
  <c r="AF92" i="76"/>
  <c r="AE92" i="76"/>
  <c r="AD92" i="76"/>
  <c r="AC92" i="76"/>
  <c r="AB92" i="76"/>
  <c r="AA92" i="76"/>
  <c r="Y92" i="76"/>
  <c r="X92" i="76"/>
  <c r="AH91" i="76"/>
  <c r="AG91" i="76"/>
  <c r="AF91" i="76"/>
  <c r="AE91" i="76"/>
  <c r="AD91" i="76"/>
  <c r="AC91" i="76"/>
  <c r="AB91" i="76"/>
  <c r="AA91" i="76"/>
  <c r="Y91" i="76"/>
  <c r="X91" i="76"/>
  <c r="AH90" i="76"/>
  <c r="AG90" i="76"/>
  <c r="AF90" i="76"/>
  <c r="AE90" i="76"/>
  <c r="AD90" i="76"/>
  <c r="AC90" i="76"/>
  <c r="AB90" i="76"/>
  <c r="AA90" i="76"/>
  <c r="Y90" i="76"/>
  <c r="X90" i="76"/>
  <c r="AH89" i="76"/>
  <c r="AG89" i="76"/>
  <c r="AF89" i="76"/>
  <c r="AE89" i="76"/>
  <c r="AD89" i="76"/>
  <c r="AC89" i="76"/>
  <c r="AB89" i="76"/>
  <c r="AA89" i="76"/>
  <c r="Y89" i="76"/>
  <c r="X89" i="76"/>
  <c r="AH88" i="76"/>
  <c r="AG88" i="76"/>
  <c r="AF88" i="76"/>
  <c r="AE88" i="76"/>
  <c r="AD88" i="76"/>
  <c r="AC88" i="76"/>
  <c r="AB88" i="76"/>
  <c r="AA88" i="76"/>
  <c r="Y88" i="76"/>
  <c r="X88" i="76"/>
  <c r="AH87" i="76"/>
  <c r="AG87" i="76"/>
  <c r="AF87" i="76"/>
  <c r="AE87" i="76"/>
  <c r="AD87" i="76"/>
  <c r="AC87" i="76"/>
  <c r="AB87" i="76"/>
  <c r="AA87" i="76"/>
  <c r="Y87" i="76"/>
  <c r="X87" i="76"/>
  <c r="AH86" i="76"/>
  <c r="AG86" i="76"/>
  <c r="AF86" i="76"/>
  <c r="AE86" i="76"/>
  <c r="AD86" i="76"/>
  <c r="AC86" i="76"/>
  <c r="AB86" i="76"/>
  <c r="AA86" i="76"/>
  <c r="Y86" i="76"/>
  <c r="X86" i="76"/>
  <c r="AH85" i="76"/>
  <c r="AG85" i="76"/>
  <c r="AF85" i="76"/>
  <c r="AE85" i="76"/>
  <c r="AD85" i="76"/>
  <c r="AC85" i="76"/>
  <c r="AB85" i="76"/>
  <c r="AA85" i="76"/>
  <c r="Y85" i="76"/>
  <c r="X85" i="76"/>
  <c r="AH84" i="76"/>
  <c r="AG84" i="76"/>
  <c r="AF84" i="76"/>
  <c r="AE84" i="76"/>
  <c r="AD84" i="76"/>
  <c r="AC84" i="76"/>
  <c r="AB84" i="76"/>
  <c r="AA84" i="76"/>
  <c r="Y84" i="76"/>
  <c r="X84" i="76"/>
  <c r="AH83" i="76"/>
  <c r="AG83" i="76"/>
  <c r="AF83" i="76"/>
  <c r="AE83" i="76"/>
  <c r="AD83" i="76"/>
  <c r="AC83" i="76"/>
  <c r="AB83" i="76"/>
  <c r="AA83" i="76"/>
  <c r="Y83" i="76"/>
  <c r="X83" i="76"/>
  <c r="AH82" i="76"/>
  <c r="AG82" i="76"/>
  <c r="AF82" i="76"/>
  <c r="AE82" i="76"/>
  <c r="AD82" i="76"/>
  <c r="AC82" i="76"/>
  <c r="AB82" i="76"/>
  <c r="AA82" i="76"/>
  <c r="Y82" i="76"/>
  <c r="X82" i="76"/>
  <c r="AH81" i="76"/>
  <c r="AG81" i="76"/>
  <c r="AF81" i="76"/>
  <c r="AE81" i="76"/>
  <c r="AD81" i="76"/>
  <c r="AC81" i="76"/>
  <c r="AB81" i="76"/>
  <c r="AA81" i="76"/>
  <c r="Y81" i="76"/>
  <c r="X81" i="76"/>
  <c r="AH80" i="76"/>
  <c r="AG80" i="76"/>
  <c r="AF80" i="76"/>
  <c r="AE80" i="76"/>
  <c r="AD80" i="76"/>
  <c r="AC80" i="76"/>
  <c r="AB80" i="76"/>
  <c r="AA80" i="76"/>
  <c r="Y80" i="76"/>
  <c r="X80" i="76"/>
  <c r="AH79" i="76"/>
  <c r="AG79" i="76"/>
  <c r="AF79" i="76"/>
  <c r="AE79" i="76"/>
  <c r="AD79" i="76"/>
  <c r="AC79" i="76"/>
  <c r="AB79" i="76"/>
  <c r="AA79" i="76"/>
  <c r="Y79" i="76"/>
  <c r="X79" i="76"/>
  <c r="AH78" i="76"/>
  <c r="AG78" i="76"/>
  <c r="AF78" i="76"/>
  <c r="AE78" i="76"/>
  <c r="AD78" i="76"/>
  <c r="AC78" i="76"/>
  <c r="AB78" i="76"/>
  <c r="AA78" i="76"/>
  <c r="Y78" i="76"/>
  <c r="X78" i="76"/>
  <c r="AH77" i="76"/>
  <c r="AG77" i="76"/>
  <c r="AF77" i="76"/>
  <c r="AE77" i="76"/>
  <c r="AD77" i="76"/>
  <c r="AC77" i="76"/>
  <c r="AB77" i="76"/>
  <c r="AA77" i="76"/>
  <c r="Y77" i="76"/>
  <c r="X77" i="76"/>
  <c r="AH76" i="76"/>
  <c r="AG76" i="76"/>
  <c r="AF76" i="76"/>
  <c r="AE76" i="76"/>
  <c r="AD76" i="76"/>
  <c r="AC76" i="76"/>
  <c r="AB76" i="76"/>
  <c r="AA76" i="76"/>
  <c r="Y76" i="76"/>
  <c r="X76" i="76"/>
  <c r="AH75" i="76"/>
  <c r="AG75" i="76"/>
  <c r="AF75" i="76"/>
  <c r="AE75" i="76"/>
  <c r="AD75" i="76"/>
  <c r="AC75" i="76"/>
  <c r="AB75" i="76"/>
  <c r="AA75" i="76"/>
  <c r="Y75" i="76"/>
  <c r="X75" i="76"/>
  <c r="AH74" i="76"/>
  <c r="AG74" i="76"/>
  <c r="AF74" i="76"/>
  <c r="AE74" i="76"/>
  <c r="AD74" i="76"/>
  <c r="AC74" i="76"/>
  <c r="AB74" i="76"/>
  <c r="AA74" i="76"/>
  <c r="Y74" i="76"/>
  <c r="X74" i="76"/>
  <c r="AH73" i="76"/>
  <c r="AG73" i="76"/>
  <c r="AF73" i="76"/>
  <c r="AE73" i="76"/>
  <c r="AD73" i="76"/>
  <c r="AC73" i="76"/>
  <c r="AB73" i="76"/>
  <c r="AA73" i="76"/>
  <c r="Y73" i="76"/>
  <c r="X73" i="76"/>
  <c r="AH72" i="76"/>
  <c r="AG72" i="76"/>
  <c r="AF72" i="76"/>
  <c r="AE72" i="76"/>
  <c r="AD72" i="76"/>
  <c r="AC72" i="76"/>
  <c r="AB72" i="76"/>
  <c r="AA72" i="76"/>
  <c r="Y72" i="76"/>
  <c r="X72" i="76"/>
  <c r="AH71" i="76"/>
  <c r="AG71" i="76"/>
  <c r="AF71" i="76"/>
  <c r="AE71" i="76"/>
  <c r="AD71" i="76"/>
  <c r="AC71" i="76"/>
  <c r="AB71" i="76"/>
  <c r="AA71" i="76"/>
  <c r="Y71" i="76"/>
  <c r="X71" i="76"/>
  <c r="AH70" i="76"/>
  <c r="AG70" i="76"/>
  <c r="AF70" i="76"/>
  <c r="AE70" i="76"/>
  <c r="AD70" i="76"/>
  <c r="AC70" i="76"/>
  <c r="AB70" i="76"/>
  <c r="AA70" i="76"/>
  <c r="Y70" i="76"/>
  <c r="X70" i="76"/>
  <c r="AH69" i="76"/>
  <c r="AG69" i="76"/>
  <c r="AF69" i="76"/>
  <c r="AE69" i="76"/>
  <c r="AD69" i="76"/>
  <c r="AC69" i="76"/>
  <c r="AB69" i="76"/>
  <c r="AA69" i="76"/>
  <c r="Y69" i="76"/>
  <c r="X69" i="76"/>
  <c r="AH68" i="76"/>
  <c r="AG68" i="76"/>
  <c r="AF68" i="76"/>
  <c r="AE68" i="76"/>
  <c r="AD68" i="76"/>
  <c r="AC68" i="76"/>
  <c r="AB68" i="76"/>
  <c r="AA68" i="76"/>
  <c r="Y68" i="76"/>
  <c r="X68" i="76"/>
  <c r="AH67" i="76"/>
  <c r="AG67" i="76"/>
  <c r="AF67" i="76"/>
  <c r="AE67" i="76"/>
  <c r="AD67" i="76"/>
  <c r="AC67" i="76"/>
  <c r="AB67" i="76"/>
  <c r="AA67" i="76"/>
  <c r="Y67" i="76"/>
  <c r="X67" i="76"/>
  <c r="AH66" i="76"/>
  <c r="AG66" i="76"/>
  <c r="AF66" i="76"/>
  <c r="AE66" i="76"/>
  <c r="AD66" i="76"/>
  <c r="AC66" i="76"/>
  <c r="AB66" i="76"/>
  <c r="AA66" i="76"/>
  <c r="Y66" i="76"/>
  <c r="X66" i="76"/>
  <c r="AH65" i="76"/>
  <c r="AG65" i="76"/>
  <c r="AF65" i="76"/>
  <c r="AE65" i="76"/>
  <c r="AD65" i="76"/>
  <c r="AC65" i="76"/>
  <c r="AB65" i="76"/>
  <c r="AA65" i="76"/>
  <c r="Y65" i="76"/>
  <c r="X65" i="76"/>
  <c r="AH64" i="76"/>
  <c r="AG64" i="76"/>
  <c r="AF64" i="76"/>
  <c r="AE64" i="76"/>
  <c r="AD64" i="76"/>
  <c r="AC64" i="76"/>
  <c r="AB64" i="76"/>
  <c r="AA64" i="76"/>
  <c r="Y64" i="76"/>
  <c r="X64" i="76"/>
  <c r="AH63" i="76"/>
  <c r="AG63" i="76"/>
  <c r="AF63" i="76"/>
  <c r="AE63" i="76"/>
  <c r="AD63" i="76"/>
  <c r="AC63" i="76"/>
  <c r="AB63" i="76"/>
  <c r="AA63" i="76"/>
  <c r="Y63" i="76"/>
  <c r="X63" i="76"/>
  <c r="AH62" i="76"/>
  <c r="AG62" i="76"/>
  <c r="AF62" i="76"/>
  <c r="AE62" i="76"/>
  <c r="AD62" i="76"/>
  <c r="AC62" i="76"/>
  <c r="AB62" i="76"/>
  <c r="AA62" i="76"/>
  <c r="Y62" i="76"/>
  <c r="X62" i="76"/>
  <c r="AH61" i="76"/>
  <c r="AG61" i="76"/>
  <c r="AF61" i="76"/>
  <c r="AE61" i="76"/>
  <c r="AD61" i="76"/>
  <c r="AC61" i="76"/>
  <c r="AB61" i="76"/>
  <c r="AA61" i="76"/>
  <c r="Y61" i="76"/>
  <c r="X61" i="76"/>
  <c r="AH60" i="76"/>
  <c r="AG60" i="76"/>
  <c r="AF60" i="76"/>
  <c r="AE60" i="76"/>
  <c r="AD60" i="76"/>
  <c r="AC60" i="76"/>
  <c r="AB60" i="76"/>
  <c r="AA60" i="76"/>
  <c r="Y60" i="76"/>
  <c r="X60" i="76"/>
  <c r="AH59" i="76"/>
  <c r="AG59" i="76"/>
  <c r="AF59" i="76"/>
  <c r="AE59" i="76"/>
  <c r="AD59" i="76"/>
  <c r="AC59" i="76"/>
  <c r="AB59" i="76"/>
  <c r="AA59" i="76"/>
  <c r="Y59" i="76"/>
  <c r="X59" i="76"/>
  <c r="AH58" i="76"/>
  <c r="AG58" i="76"/>
  <c r="AF58" i="76"/>
  <c r="AE58" i="76"/>
  <c r="AD58" i="76"/>
  <c r="AC58" i="76"/>
  <c r="AB58" i="76"/>
  <c r="AA58" i="76"/>
  <c r="Y58" i="76"/>
  <c r="X58" i="76"/>
  <c r="AH57" i="76"/>
  <c r="AG57" i="76"/>
  <c r="AF57" i="76"/>
  <c r="AE57" i="76"/>
  <c r="AD57" i="76"/>
  <c r="AC57" i="76"/>
  <c r="AB57" i="76"/>
  <c r="AA57" i="76"/>
  <c r="Y57" i="76"/>
  <c r="X57" i="76"/>
  <c r="AH56" i="76"/>
  <c r="AG56" i="76"/>
  <c r="AF56" i="76"/>
  <c r="AE56" i="76"/>
  <c r="AD56" i="76"/>
  <c r="AC56" i="76"/>
  <c r="AB56" i="76"/>
  <c r="AA56" i="76"/>
  <c r="Y56" i="76"/>
  <c r="X56" i="76"/>
  <c r="AH55" i="76"/>
  <c r="AG55" i="76"/>
  <c r="AF55" i="76"/>
  <c r="AE55" i="76"/>
  <c r="AD55" i="76"/>
  <c r="AC55" i="76"/>
  <c r="AB55" i="76"/>
  <c r="AA55" i="76"/>
  <c r="Y55" i="76"/>
  <c r="X55" i="76"/>
  <c r="AH54" i="76"/>
  <c r="AG54" i="76"/>
  <c r="AF54" i="76"/>
  <c r="AE54" i="76"/>
  <c r="AD54" i="76"/>
  <c r="AC54" i="76"/>
  <c r="AB54" i="76"/>
  <c r="AA54" i="76"/>
  <c r="Y54" i="76"/>
  <c r="X54" i="76"/>
  <c r="AH53" i="76"/>
  <c r="AG53" i="76"/>
  <c r="AF53" i="76"/>
  <c r="AE53" i="76"/>
  <c r="AD53" i="76"/>
  <c r="AC53" i="76"/>
  <c r="AB53" i="76"/>
  <c r="AA53" i="76"/>
  <c r="Y53" i="76"/>
  <c r="X53" i="76"/>
  <c r="AH52" i="76"/>
  <c r="AG52" i="76"/>
  <c r="AF52" i="76"/>
  <c r="AE52" i="76"/>
  <c r="AD52" i="76"/>
  <c r="AC52" i="76"/>
  <c r="AB52" i="76"/>
  <c r="AA52" i="76"/>
  <c r="Y52" i="76"/>
  <c r="X52" i="76"/>
  <c r="AH51" i="76"/>
  <c r="AG51" i="76"/>
  <c r="AF51" i="76"/>
  <c r="AE51" i="76"/>
  <c r="AD51" i="76"/>
  <c r="AC51" i="76"/>
  <c r="AB51" i="76"/>
  <c r="AA51" i="76"/>
  <c r="Y51" i="76"/>
  <c r="X51" i="76"/>
  <c r="AH50" i="76"/>
  <c r="AG50" i="76"/>
  <c r="AF50" i="76"/>
  <c r="AE50" i="76"/>
  <c r="AD50" i="76"/>
  <c r="AC50" i="76"/>
  <c r="AB50" i="76"/>
  <c r="AA50" i="76"/>
  <c r="Y50" i="76"/>
  <c r="X50" i="76"/>
  <c r="AH49" i="76"/>
  <c r="AG49" i="76"/>
  <c r="AF49" i="76"/>
  <c r="AE49" i="76"/>
  <c r="AD49" i="76"/>
  <c r="AC49" i="76"/>
  <c r="AB49" i="76"/>
  <c r="AA49" i="76"/>
  <c r="Y49" i="76"/>
  <c r="X49" i="76"/>
  <c r="AH48" i="76"/>
  <c r="AG48" i="76"/>
  <c r="AF48" i="76"/>
  <c r="AE48" i="76"/>
  <c r="AD48" i="76"/>
  <c r="AC48" i="76"/>
  <c r="AB48" i="76"/>
  <c r="AA48" i="76"/>
  <c r="Y48" i="76"/>
  <c r="X48" i="76"/>
  <c r="AH47" i="76"/>
  <c r="AG47" i="76"/>
  <c r="AF47" i="76"/>
  <c r="AE47" i="76"/>
  <c r="AD47" i="76"/>
  <c r="AC47" i="76"/>
  <c r="AB47" i="76"/>
  <c r="AA47" i="76"/>
  <c r="Y47" i="76"/>
  <c r="X47" i="76"/>
  <c r="AH46" i="76"/>
  <c r="AG46" i="76"/>
  <c r="AF46" i="76"/>
  <c r="AE46" i="76"/>
  <c r="AD46" i="76"/>
  <c r="AC46" i="76"/>
  <c r="AB46" i="76"/>
  <c r="AA46" i="76"/>
  <c r="Y46" i="76"/>
  <c r="X46" i="76"/>
  <c r="AH45" i="76"/>
  <c r="AG45" i="76"/>
  <c r="AF45" i="76"/>
  <c r="AE45" i="76"/>
  <c r="AD45" i="76"/>
  <c r="AC45" i="76"/>
  <c r="AB45" i="76"/>
  <c r="AA45" i="76"/>
  <c r="Y45" i="76"/>
  <c r="X45" i="76"/>
  <c r="AH44" i="76"/>
  <c r="AG44" i="76"/>
  <c r="AF44" i="76"/>
  <c r="AE44" i="76"/>
  <c r="AD44" i="76"/>
  <c r="AC44" i="76"/>
  <c r="AB44" i="76"/>
  <c r="AA44" i="76"/>
  <c r="Y44" i="76"/>
  <c r="X44" i="76"/>
  <c r="AH43" i="76"/>
  <c r="AG43" i="76"/>
  <c r="AF43" i="76"/>
  <c r="AE43" i="76"/>
  <c r="AD43" i="76"/>
  <c r="AC43" i="76"/>
  <c r="AB43" i="76"/>
  <c r="AA43" i="76"/>
  <c r="Y43" i="76"/>
  <c r="X43" i="76"/>
  <c r="AH42" i="76"/>
  <c r="AG42" i="76"/>
  <c r="AF42" i="76"/>
  <c r="AE42" i="76"/>
  <c r="AD42" i="76"/>
  <c r="AC42" i="76"/>
  <c r="AB42" i="76"/>
  <c r="AA42" i="76"/>
  <c r="Y42" i="76"/>
  <c r="X42" i="76"/>
  <c r="AH41" i="76"/>
  <c r="AG41" i="76"/>
  <c r="AF41" i="76"/>
  <c r="AE41" i="76"/>
  <c r="AD41" i="76"/>
  <c r="AC41" i="76"/>
  <c r="AB41" i="76"/>
  <c r="AA41" i="76"/>
  <c r="Y41" i="76"/>
  <c r="X41" i="76"/>
  <c r="AH40" i="76"/>
  <c r="AG40" i="76"/>
  <c r="AF40" i="76"/>
  <c r="AE40" i="76"/>
  <c r="AD40" i="76"/>
  <c r="AC40" i="76"/>
  <c r="AB40" i="76"/>
  <c r="AA40" i="76"/>
  <c r="Y40" i="76"/>
  <c r="X40" i="76"/>
  <c r="AH39" i="76"/>
  <c r="AG39" i="76"/>
  <c r="AF39" i="76"/>
  <c r="AE39" i="76"/>
  <c r="AD39" i="76"/>
  <c r="AC39" i="76"/>
  <c r="AB39" i="76"/>
  <c r="AA39" i="76"/>
  <c r="Y39" i="76"/>
  <c r="X39" i="76"/>
  <c r="AH38" i="76"/>
  <c r="AG38" i="76"/>
  <c r="AF38" i="76"/>
  <c r="AE38" i="76"/>
  <c r="AD38" i="76"/>
  <c r="AC38" i="76"/>
  <c r="AB38" i="76"/>
  <c r="AA38" i="76"/>
  <c r="Y38" i="76"/>
  <c r="X38" i="76"/>
  <c r="AH37" i="76"/>
  <c r="AG37" i="76"/>
  <c r="AF37" i="76"/>
  <c r="AE37" i="76"/>
  <c r="AD37" i="76"/>
  <c r="AC37" i="76"/>
  <c r="AB37" i="76"/>
  <c r="AA37" i="76"/>
  <c r="Y37" i="76"/>
  <c r="X37" i="76"/>
  <c r="AH36" i="76"/>
  <c r="AG36" i="76"/>
  <c r="AF36" i="76"/>
  <c r="AE36" i="76"/>
  <c r="AD36" i="76"/>
  <c r="AC36" i="76"/>
  <c r="AB36" i="76"/>
  <c r="AA36" i="76"/>
  <c r="Y36" i="76"/>
  <c r="X36" i="76"/>
  <c r="AH35" i="76"/>
  <c r="AG35" i="76"/>
  <c r="AF35" i="76"/>
  <c r="AE35" i="76"/>
  <c r="AD35" i="76"/>
  <c r="AC35" i="76"/>
  <c r="AB35" i="76"/>
  <c r="AA35" i="76"/>
  <c r="Y35" i="76"/>
  <c r="X35" i="76"/>
  <c r="AH34" i="76"/>
  <c r="AG34" i="76"/>
  <c r="AF34" i="76"/>
  <c r="AE34" i="76"/>
  <c r="AD34" i="76"/>
  <c r="AC34" i="76"/>
  <c r="AB34" i="76"/>
  <c r="AA34" i="76"/>
  <c r="Y34" i="76"/>
  <c r="X34" i="76"/>
  <c r="AH33" i="76"/>
  <c r="AG33" i="76"/>
  <c r="AF33" i="76"/>
  <c r="AE33" i="76"/>
  <c r="AD33" i="76"/>
  <c r="AC33" i="76"/>
  <c r="AB33" i="76"/>
  <c r="AA33" i="76"/>
  <c r="Y33" i="76"/>
  <c r="X33" i="76"/>
  <c r="AH32" i="76"/>
  <c r="AG32" i="76"/>
  <c r="AF32" i="76"/>
  <c r="AE32" i="76"/>
  <c r="AD32" i="76"/>
  <c r="AC32" i="76"/>
  <c r="AB32" i="76"/>
  <c r="AA32" i="76"/>
  <c r="Y32" i="76"/>
  <c r="X32" i="76"/>
  <c r="AH31" i="76"/>
  <c r="AG31" i="76"/>
  <c r="AF31" i="76"/>
  <c r="AE31" i="76"/>
  <c r="AD31" i="76"/>
  <c r="AC31" i="76"/>
  <c r="AB31" i="76"/>
  <c r="AA31" i="76"/>
  <c r="Y31" i="76"/>
  <c r="X31" i="76"/>
  <c r="AH30" i="76"/>
  <c r="AG30" i="76"/>
  <c r="AF30" i="76"/>
  <c r="AE30" i="76"/>
  <c r="AD30" i="76"/>
  <c r="AC30" i="76"/>
  <c r="AB30" i="76"/>
  <c r="AA30" i="76"/>
  <c r="Y30" i="76"/>
  <c r="X30" i="76"/>
  <c r="AH29" i="76"/>
  <c r="AG29" i="76"/>
  <c r="AF29" i="76"/>
  <c r="AE29" i="76"/>
  <c r="AD29" i="76"/>
  <c r="AC29" i="76"/>
  <c r="AB29" i="76"/>
  <c r="AA29" i="76"/>
  <c r="Y29" i="76"/>
  <c r="X29" i="76"/>
  <c r="AH28" i="76"/>
  <c r="AG28" i="76"/>
  <c r="AF28" i="76"/>
  <c r="AE28" i="76"/>
  <c r="AD28" i="76"/>
  <c r="AC28" i="76"/>
  <c r="AB28" i="76"/>
  <c r="AA28" i="76"/>
  <c r="Y28" i="76"/>
  <c r="X28" i="76"/>
  <c r="AH27" i="76"/>
  <c r="AG27" i="76"/>
  <c r="AF27" i="76"/>
  <c r="AE27" i="76"/>
  <c r="AD27" i="76"/>
  <c r="AC27" i="76"/>
  <c r="AB27" i="76"/>
  <c r="AA27" i="76"/>
  <c r="Y27" i="76"/>
  <c r="X27" i="76"/>
  <c r="AH26" i="76"/>
  <c r="AG26" i="76"/>
  <c r="AF26" i="76"/>
  <c r="AE26" i="76"/>
  <c r="AD26" i="76"/>
  <c r="AC26" i="76"/>
  <c r="AB26" i="76"/>
  <c r="AA26" i="76"/>
  <c r="Y26" i="76"/>
  <c r="X26" i="76"/>
  <c r="AH25" i="76"/>
  <c r="AG25" i="76"/>
  <c r="AF25" i="76"/>
  <c r="AE25" i="76"/>
  <c r="AD25" i="76"/>
  <c r="AC25" i="76"/>
  <c r="AB25" i="76"/>
  <c r="AA25" i="76"/>
  <c r="Y25" i="76"/>
  <c r="X25" i="76"/>
  <c r="AH24" i="76"/>
  <c r="AG24" i="76"/>
  <c r="AF24" i="76"/>
  <c r="AE24" i="76"/>
  <c r="AD24" i="76"/>
  <c r="AC24" i="76"/>
  <c r="AB24" i="76"/>
  <c r="AA24" i="76"/>
  <c r="Y24" i="76"/>
  <c r="X24" i="76"/>
  <c r="AH23" i="76"/>
  <c r="AG23" i="76"/>
  <c r="AF23" i="76"/>
  <c r="AE23" i="76"/>
  <c r="AD23" i="76"/>
  <c r="AC23" i="76"/>
  <c r="AB23" i="76"/>
  <c r="AA23" i="76"/>
  <c r="Y23" i="76"/>
  <c r="X23" i="76"/>
  <c r="AH21" i="76"/>
  <c r="AG21" i="76"/>
  <c r="AF21" i="76"/>
  <c r="AE21" i="76"/>
  <c r="AD21" i="76"/>
  <c r="AC21" i="76"/>
  <c r="AB21" i="76"/>
  <c r="AA21" i="76"/>
  <c r="Y21" i="76"/>
  <c r="X21" i="76"/>
  <c r="AH20" i="76"/>
  <c r="AG20" i="76"/>
  <c r="AF20" i="76"/>
  <c r="AE20" i="76"/>
  <c r="AD20" i="76"/>
  <c r="AC20" i="76"/>
  <c r="AB20" i="76"/>
  <c r="AA20" i="76"/>
  <c r="Y20" i="76"/>
  <c r="X20" i="76"/>
  <c r="AH19" i="76"/>
  <c r="AG19" i="76"/>
  <c r="AF19" i="76"/>
  <c r="AE19" i="76"/>
  <c r="AD19" i="76"/>
  <c r="AC19" i="76"/>
  <c r="AB19" i="76"/>
  <c r="AA19" i="76"/>
  <c r="Y19" i="76"/>
  <c r="X19" i="76"/>
  <c r="AH18" i="76"/>
  <c r="AG18" i="76"/>
  <c r="AF18" i="76"/>
  <c r="AE18" i="76"/>
  <c r="AD18" i="76"/>
  <c r="AC18" i="76"/>
  <c r="AB18" i="76"/>
  <c r="AA18" i="76"/>
  <c r="Y18" i="76"/>
  <c r="X18" i="76"/>
  <c r="AH17" i="76"/>
  <c r="AG17" i="76"/>
  <c r="AF17" i="76"/>
  <c r="AE17" i="76"/>
  <c r="AD17" i="76"/>
  <c r="AC17" i="76"/>
  <c r="AB17" i="76"/>
  <c r="AA17" i="76"/>
  <c r="Y17" i="76"/>
  <c r="X17" i="76"/>
  <c r="AH16" i="76"/>
  <c r="AG16" i="76"/>
  <c r="AF16" i="76"/>
  <c r="AE16" i="76"/>
  <c r="AD16" i="76"/>
  <c r="AC16" i="76"/>
  <c r="AB16" i="76"/>
  <c r="AA16" i="76"/>
  <c r="Y16" i="76"/>
  <c r="X16" i="76"/>
  <c r="AH15" i="76"/>
  <c r="AG15" i="76"/>
  <c r="AF15" i="76"/>
  <c r="AE15" i="76"/>
  <c r="AD15" i="76"/>
  <c r="AC15" i="76"/>
  <c r="AB15" i="76"/>
  <c r="AA15" i="76"/>
  <c r="Y15" i="76"/>
  <c r="X15" i="76"/>
  <c r="AH14" i="76"/>
  <c r="AG14" i="76"/>
  <c r="AF14" i="76"/>
  <c r="AE14" i="76"/>
  <c r="AD14" i="76"/>
  <c r="AC14" i="76"/>
  <c r="AB14" i="76"/>
  <c r="AA14" i="76"/>
  <c r="Y14" i="76"/>
  <c r="X14" i="76"/>
  <c r="AH13" i="76"/>
  <c r="AG13" i="76"/>
  <c r="AF13" i="76"/>
  <c r="AE13" i="76"/>
  <c r="AD13" i="76"/>
  <c r="AC13" i="76"/>
  <c r="AB13" i="76"/>
  <c r="AA13" i="76"/>
  <c r="Y13" i="76"/>
  <c r="X13" i="76"/>
  <c r="AH12" i="76"/>
  <c r="AG12" i="76"/>
  <c r="AF12" i="76"/>
  <c r="AE12" i="76"/>
  <c r="AD12" i="76"/>
  <c r="AC12" i="76"/>
  <c r="AB12" i="76"/>
  <c r="AA12" i="76"/>
  <c r="Y12" i="76"/>
  <c r="X12" i="76"/>
  <c r="AH11" i="76"/>
  <c r="AG11" i="76"/>
  <c r="AF11" i="76"/>
  <c r="AE11" i="76"/>
  <c r="AD11" i="76"/>
  <c r="AC11" i="76"/>
  <c r="AB11" i="76"/>
  <c r="AA11" i="76"/>
  <c r="Y11" i="76"/>
  <c r="X11" i="76"/>
  <c r="AH10" i="76"/>
  <c r="AG10" i="76"/>
  <c r="AF10" i="76"/>
  <c r="AE10" i="76"/>
  <c r="AD10" i="76"/>
  <c r="AC10" i="76"/>
  <c r="AB10" i="76"/>
  <c r="AA10" i="76"/>
  <c r="Y10" i="76"/>
  <c r="X10" i="76"/>
  <c r="AH9" i="76"/>
  <c r="AG9" i="76"/>
  <c r="AF9" i="76"/>
  <c r="AE9" i="76"/>
  <c r="AD9" i="76"/>
  <c r="AC9" i="76"/>
  <c r="AB9" i="76"/>
  <c r="AA9" i="76"/>
  <c r="Y9" i="76"/>
  <c r="X9" i="76"/>
  <c r="AH8" i="76"/>
  <c r="AG8" i="76"/>
  <c r="AF8" i="76"/>
  <c r="AE8" i="76"/>
  <c r="AD8" i="76"/>
  <c r="AC8" i="76"/>
  <c r="AB8" i="76"/>
  <c r="AA8" i="76"/>
  <c r="Y8" i="76"/>
  <c r="X8" i="76"/>
  <c r="AH7" i="76"/>
  <c r="AG7" i="76"/>
  <c r="AF7" i="76"/>
  <c r="AE7" i="76"/>
  <c r="AD7" i="76"/>
  <c r="AC7" i="76"/>
  <c r="AB7" i="76"/>
  <c r="AA7" i="76"/>
  <c r="Y7" i="76"/>
  <c r="X7" i="76"/>
  <c r="AH6" i="76"/>
  <c r="AG6" i="76"/>
  <c r="AF6" i="76"/>
  <c r="AE6" i="76"/>
  <c r="AD6" i="76"/>
  <c r="AC6" i="76"/>
  <c r="AB6" i="76"/>
  <c r="AA6" i="76"/>
  <c r="Y6" i="76"/>
  <c r="X6" i="76"/>
  <c r="AL64" i="75"/>
  <c r="AK64" i="75"/>
  <c r="AJ64" i="75"/>
  <c r="AI64" i="75"/>
  <c r="AH64" i="75"/>
  <c r="AG64" i="75"/>
  <c r="AF64" i="75"/>
  <c r="AE64" i="75"/>
  <c r="AD64" i="75"/>
  <c r="AC64" i="75"/>
  <c r="AB64" i="75"/>
  <c r="Y64" i="75"/>
  <c r="X64" i="75"/>
  <c r="AL63" i="75"/>
  <c r="AK63" i="75"/>
  <c r="AJ63" i="75"/>
  <c r="AI63" i="75"/>
  <c r="AH63" i="75"/>
  <c r="AG63" i="75"/>
  <c r="AF63" i="75"/>
  <c r="AE63" i="75"/>
  <c r="AD63" i="75"/>
  <c r="AC63" i="75"/>
  <c r="AB63" i="75"/>
  <c r="Y63" i="75"/>
  <c r="X63" i="75"/>
  <c r="AL62" i="75"/>
  <c r="AK62" i="75"/>
  <c r="AJ62" i="75"/>
  <c r="AI62" i="75"/>
  <c r="AH62" i="75"/>
  <c r="AG62" i="75"/>
  <c r="AF62" i="75"/>
  <c r="AE62" i="75"/>
  <c r="AD62" i="75"/>
  <c r="AC62" i="75"/>
  <c r="AB62" i="75"/>
  <c r="Y62" i="75"/>
  <c r="X62" i="75"/>
  <c r="AL61" i="75"/>
  <c r="AK61" i="75"/>
  <c r="AJ61" i="75"/>
  <c r="AI61" i="75"/>
  <c r="AH61" i="75"/>
  <c r="AG61" i="75"/>
  <c r="AF61" i="75"/>
  <c r="AE61" i="75"/>
  <c r="AD61" i="75"/>
  <c r="AC61" i="75"/>
  <c r="AB61" i="75"/>
  <c r="Y61" i="75"/>
  <c r="X61" i="75"/>
  <c r="AL60" i="75"/>
  <c r="AK60" i="75"/>
  <c r="AJ60" i="75"/>
  <c r="AI60" i="75"/>
  <c r="AH60" i="75"/>
  <c r="AG60" i="75"/>
  <c r="AF60" i="75"/>
  <c r="AE60" i="75"/>
  <c r="AD60" i="75"/>
  <c r="AC60" i="75"/>
  <c r="AB60" i="75"/>
  <c r="Y60" i="75"/>
  <c r="X60" i="75"/>
  <c r="AL59" i="75"/>
  <c r="AK59" i="75"/>
  <c r="AJ59" i="75"/>
  <c r="AI59" i="75"/>
  <c r="AH59" i="75"/>
  <c r="AG59" i="75"/>
  <c r="AF59" i="75"/>
  <c r="AE59" i="75"/>
  <c r="AD59" i="75"/>
  <c r="AC59" i="75"/>
  <c r="AB59" i="75"/>
  <c r="Y59" i="75"/>
  <c r="X59" i="75"/>
  <c r="AL58" i="75"/>
  <c r="AK58" i="75"/>
  <c r="AJ58" i="75"/>
  <c r="AI58" i="75"/>
  <c r="AH58" i="75"/>
  <c r="AG58" i="75"/>
  <c r="AF58" i="75"/>
  <c r="AE58" i="75"/>
  <c r="AD58" i="75"/>
  <c r="AC58" i="75"/>
  <c r="AB58" i="75"/>
  <c r="Y58" i="75"/>
  <c r="X58" i="75"/>
  <c r="AL57" i="75"/>
  <c r="AK57" i="75"/>
  <c r="AJ57" i="75"/>
  <c r="AI57" i="75"/>
  <c r="AH57" i="75"/>
  <c r="AG57" i="75"/>
  <c r="AF57" i="75"/>
  <c r="AE57" i="75"/>
  <c r="AD57" i="75"/>
  <c r="AC57" i="75"/>
  <c r="AB57" i="75"/>
  <c r="Y57" i="75"/>
  <c r="X57" i="75"/>
  <c r="AL56" i="75"/>
  <c r="AK56" i="75"/>
  <c r="AJ56" i="75"/>
  <c r="AI56" i="75"/>
  <c r="AH56" i="75"/>
  <c r="AG56" i="75"/>
  <c r="AF56" i="75"/>
  <c r="AE56" i="75"/>
  <c r="AD56" i="75"/>
  <c r="AC56" i="75"/>
  <c r="AB56" i="75"/>
  <c r="Y56" i="75"/>
  <c r="X56" i="75"/>
  <c r="AL55" i="75"/>
  <c r="AK55" i="75"/>
  <c r="AJ55" i="75"/>
  <c r="AI55" i="75"/>
  <c r="AH55" i="75"/>
  <c r="AG55" i="75"/>
  <c r="AF55" i="75"/>
  <c r="AE55" i="75"/>
  <c r="AD55" i="75"/>
  <c r="AC55" i="75"/>
  <c r="AB55" i="75"/>
  <c r="Y55" i="75"/>
  <c r="X55" i="75"/>
  <c r="AL54" i="75"/>
  <c r="AK54" i="75"/>
  <c r="AJ54" i="75"/>
  <c r="AI54" i="75"/>
  <c r="AH54" i="75"/>
  <c r="AG54" i="75"/>
  <c r="AF54" i="75"/>
  <c r="AE54" i="75"/>
  <c r="AD54" i="75"/>
  <c r="AC54" i="75"/>
  <c r="AB54" i="75"/>
  <c r="Y54" i="75"/>
  <c r="X54" i="75"/>
  <c r="AL53" i="75"/>
  <c r="AK53" i="75"/>
  <c r="AJ53" i="75"/>
  <c r="AI53" i="75"/>
  <c r="AH53" i="75"/>
  <c r="AG53" i="75"/>
  <c r="AF53" i="75"/>
  <c r="AE53" i="75"/>
  <c r="AD53" i="75"/>
  <c r="AC53" i="75"/>
  <c r="AB53" i="75"/>
  <c r="Y53" i="75"/>
  <c r="X53" i="75"/>
  <c r="AL52" i="75"/>
  <c r="AK52" i="75"/>
  <c r="AJ52" i="75"/>
  <c r="AI52" i="75"/>
  <c r="AH52" i="75"/>
  <c r="AG52" i="75"/>
  <c r="AF52" i="75"/>
  <c r="AE52" i="75"/>
  <c r="AD52" i="75"/>
  <c r="AC52" i="75"/>
  <c r="AB52" i="75"/>
  <c r="Y52" i="75"/>
  <c r="X52" i="75"/>
  <c r="AL51" i="75"/>
  <c r="AK51" i="75"/>
  <c r="AJ51" i="75"/>
  <c r="AI51" i="75"/>
  <c r="AH51" i="75"/>
  <c r="AG51" i="75"/>
  <c r="AF51" i="75"/>
  <c r="AE51" i="75"/>
  <c r="AD51" i="75"/>
  <c r="AC51" i="75"/>
  <c r="AB51" i="75"/>
  <c r="Y51" i="75"/>
  <c r="X51" i="75"/>
  <c r="AL50" i="75"/>
  <c r="AK50" i="75"/>
  <c r="AJ50" i="75"/>
  <c r="AI50" i="75"/>
  <c r="AH50" i="75"/>
  <c r="AG50" i="75"/>
  <c r="AF50" i="75"/>
  <c r="AE50" i="75"/>
  <c r="AD50" i="75"/>
  <c r="AC50" i="75"/>
  <c r="AB50" i="75"/>
  <c r="Y50" i="75"/>
  <c r="X50" i="75"/>
  <c r="AL49" i="75"/>
  <c r="AK49" i="75"/>
  <c r="AJ49" i="75"/>
  <c r="AI49" i="75"/>
  <c r="AH49" i="75"/>
  <c r="AG49" i="75"/>
  <c r="AF49" i="75"/>
  <c r="AE49" i="75"/>
  <c r="AD49" i="75"/>
  <c r="AC49" i="75"/>
  <c r="AB49" i="75"/>
  <c r="Y49" i="75"/>
  <c r="X49" i="75"/>
  <c r="AL48" i="75"/>
  <c r="AK48" i="75"/>
  <c r="AJ48" i="75"/>
  <c r="AI48" i="75"/>
  <c r="AH48" i="75"/>
  <c r="AG48" i="75"/>
  <c r="AF48" i="75"/>
  <c r="AE48" i="75"/>
  <c r="AD48" i="75"/>
  <c r="AC48" i="75"/>
  <c r="AB48" i="75"/>
  <c r="Y48" i="75"/>
  <c r="X48" i="75"/>
  <c r="AL47" i="75"/>
  <c r="AK47" i="75"/>
  <c r="AJ47" i="75"/>
  <c r="AI47" i="75"/>
  <c r="AH47" i="75"/>
  <c r="AG47" i="75"/>
  <c r="AF47" i="75"/>
  <c r="AE47" i="75"/>
  <c r="AD47" i="75"/>
  <c r="AC47" i="75"/>
  <c r="AB47" i="75"/>
  <c r="Y47" i="75"/>
  <c r="X47" i="75"/>
  <c r="AL46" i="75"/>
  <c r="AK46" i="75"/>
  <c r="AJ46" i="75"/>
  <c r="AI46" i="75"/>
  <c r="AH46" i="75"/>
  <c r="AG46" i="75"/>
  <c r="AF46" i="75"/>
  <c r="AE46" i="75"/>
  <c r="AD46" i="75"/>
  <c r="AC46" i="75"/>
  <c r="AB46" i="75"/>
  <c r="Y46" i="75"/>
  <c r="X46" i="75"/>
  <c r="AL45" i="75"/>
  <c r="AK45" i="75"/>
  <c r="AJ45" i="75"/>
  <c r="AI45" i="75"/>
  <c r="AH45" i="75"/>
  <c r="AG45" i="75"/>
  <c r="AF45" i="75"/>
  <c r="AE45" i="75"/>
  <c r="AD45" i="75"/>
  <c r="AC45" i="75"/>
  <c r="AB45" i="75"/>
  <c r="Y45" i="75"/>
  <c r="X45" i="75"/>
  <c r="AL44" i="75"/>
  <c r="AK44" i="75"/>
  <c r="AJ44" i="75"/>
  <c r="AI44" i="75"/>
  <c r="AH44" i="75"/>
  <c r="AG44" i="75"/>
  <c r="AF44" i="75"/>
  <c r="AE44" i="75"/>
  <c r="AD44" i="75"/>
  <c r="AC44" i="75"/>
  <c r="AB44" i="75"/>
  <c r="Y44" i="75"/>
  <c r="X44" i="75"/>
  <c r="AL43" i="75"/>
  <c r="AK43" i="75"/>
  <c r="AJ43" i="75"/>
  <c r="AI43" i="75"/>
  <c r="AH43" i="75"/>
  <c r="AG43" i="75"/>
  <c r="AF43" i="75"/>
  <c r="AE43" i="75"/>
  <c r="AD43" i="75"/>
  <c r="AC43" i="75"/>
  <c r="AB43" i="75"/>
  <c r="Y43" i="75"/>
  <c r="X43" i="75"/>
  <c r="AL42" i="75"/>
  <c r="AK42" i="75"/>
  <c r="AJ42" i="75"/>
  <c r="AI42" i="75"/>
  <c r="AH42" i="75"/>
  <c r="AG42" i="75"/>
  <c r="AF42" i="75"/>
  <c r="AE42" i="75"/>
  <c r="AD42" i="75"/>
  <c r="AC42" i="75"/>
  <c r="AB42" i="75"/>
  <c r="Y42" i="75"/>
  <c r="X42" i="75"/>
  <c r="AL41" i="75"/>
  <c r="AK41" i="75"/>
  <c r="AJ41" i="75"/>
  <c r="AI41" i="75"/>
  <c r="AH41" i="75"/>
  <c r="AG41" i="75"/>
  <c r="AF41" i="75"/>
  <c r="AE41" i="75"/>
  <c r="AD41" i="75"/>
  <c r="AC41" i="75"/>
  <c r="AB41" i="75"/>
  <c r="Y41" i="75"/>
  <c r="X41" i="75"/>
  <c r="AL40" i="75"/>
  <c r="AK40" i="75"/>
  <c r="AJ40" i="75"/>
  <c r="AI40" i="75"/>
  <c r="AH40" i="75"/>
  <c r="AG40" i="75"/>
  <c r="AF40" i="75"/>
  <c r="AE40" i="75"/>
  <c r="AD40" i="75"/>
  <c r="AC40" i="75"/>
  <c r="AB40" i="75"/>
  <c r="Y40" i="75"/>
  <c r="X40" i="75"/>
  <c r="AL39" i="75"/>
  <c r="AK39" i="75"/>
  <c r="AJ39" i="75"/>
  <c r="AI39" i="75"/>
  <c r="AH39" i="75"/>
  <c r="AG39" i="75"/>
  <c r="AF39" i="75"/>
  <c r="AE39" i="75"/>
  <c r="AD39" i="75"/>
  <c r="AC39" i="75"/>
  <c r="AB39" i="75"/>
  <c r="Y39" i="75"/>
  <c r="X39" i="75"/>
  <c r="AL38" i="75"/>
  <c r="AK38" i="75"/>
  <c r="AJ38" i="75"/>
  <c r="AI38" i="75"/>
  <c r="AH38" i="75"/>
  <c r="AG38" i="75"/>
  <c r="AF38" i="75"/>
  <c r="AE38" i="75"/>
  <c r="AD38" i="75"/>
  <c r="AC38" i="75"/>
  <c r="AB38" i="75"/>
  <c r="Y38" i="75"/>
  <c r="X38" i="75"/>
  <c r="AL37" i="75"/>
  <c r="AK37" i="75"/>
  <c r="AJ37" i="75"/>
  <c r="AI37" i="75"/>
  <c r="AH37" i="75"/>
  <c r="AG37" i="75"/>
  <c r="AF37" i="75"/>
  <c r="AE37" i="75"/>
  <c r="AD37" i="75"/>
  <c r="AC37" i="75"/>
  <c r="AB37" i="75"/>
  <c r="Y37" i="75"/>
  <c r="X37" i="75"/>
  <c r="AL36" i="75"/>
  <c r="AK36" i="75"/>
  <c r="AJ36" i="75"/>
  <c r="AI36" i="75"/>
  <c r="AH36" i="75"/>
  <c r="AG36" i="75"/>
  <c r="AF36" i="75"/>
  <c r="AE36" i="75"/>
  <c r="AD36" i="75"/>
  <c r="AC36" i="75"/>
  <c r="AB36" i="75"/>
  <c r="Y36" i="75"/>
  <c r="X36" i="75"/>
  <c r="AL35" i="75"/>
  <c r="AK35" i="75"/>
  <c r="AJ35" i="75"/>
  <c r="AI35" i="75"/>
  <c r="AH35" i="75"/>
  <c r="AG35" i="75"/>
  <c r="AF35" i="75"/>
  <c r="AE35" i="75"/>
  <c r="AD35" i="75"/>
  <c r="AC35" i="75"/>
  <c r="AB35" i="75"/>
  <c r="Y35" i="75"/>
  <c r="X35" i="75"/>
  <c r="AL34" i="75"/>
  <c r="AK34" i="75"/>
  <c r="AJ34" i="75"/>
  <c r="AI34" i="75"/>
  <c r="AH34" i="75"/>
  <c r="AG34" i="75"/>
  <c r="AF34" i="75"/>
  <c r="AE34" i="75"/>
  <c r="AD34" i="75"/>
  <c r="AC34" i="75"/>
  <c r="AB34" i="75"/>
  <c r="Y34" i="75"/>
  <c r="X34" i="75"/>
  <c r="AL33" i="75"/>
  <c r="AK33" i="75"/>
  <c r="AJ33" i="75"/>
  <c r="AI33" i="75"/>
  <c r="AH33" i="75"/>
  <c r="AG33" i="75"/>
  <c r="AF33" i="75"/>
  <c r="AE33" i="75"/>
  <c r="AD33" i="75"/>
  <c r="AC33" i="75"/>
  <c r="AB33" i="75"/>
  <c r="Y33" i="75"/>
  <c r="X33" i="75"/>
  <c r="AL32" i="75"/>
  <c r="AK32" i="75"/>
  <c r="AJ32" i="75"/>
  <c r="AI32" i="75"/>
  <c r="AH32" i="75"/>
  <c r="AG32" i="75"/>
  <c r="AF32" i="75"/>
  <c r="AE32" i="75"/>
  <c r="AD32" i="75"/>
  <c r="AC32" i="75"/>
  <c r="AB32" i="75"/>
  <c r="Y32" i="75"/>
  <c r="X32" i="75"/>
  <c r="AL31" i="75"/>
  <c r="AK31" i="75"/>
  <c r="AJ31" i="75"/>
  <c r="AI31" i="75"/>
  <c r="AH31" i="75"/>
  <c r="AG31" i="75"/>
  <c r="AF31" i="75"/>
  <c r="AE31" i="75"/>
  <c r="AD31" i="75"/>
  <c r="AC31" i="75"/>
  <c r="AB31" i="75"/>
  <c r="Y31" i="75"/>
  <c r="X31" i="75"/>
  <c r="AL30" i="75"/>
  <c r="AK30" i="75"/>
  <c r="AJ30" i="75"/>
  <c r="AI30" i="75"/>
  <c r="AH30" i="75"/>
  <c r="AG30" i="75"/>
  <c r="AF30" i="75"/>
  <c r="AE30" i="75"/>
  <c r="AD30" i="75"/>
  <c r="AC30" i="75"/>
  <c r="AB30" i="75"/>
  <c r="Y30" i="75"/>
  <c r="X30" i="75"/>
  <c r="AL29" i="75"/>
  <c r="AK29" i="75"/>
  <c r="AJ29" i="75"/>
  <c r="AI29" i="75"/>
  <c r="AH29" i="75"/>
  <c r="AG29" i="75"/>
  <c r="AF29" i="75"/>
  <c r="AE29" i="75"/>
  <c r="AD29" i="75"/>
  <c r="AC29" i="75"/>
  <c r="AB29" i="75"/>
  <c r="Y29" i="75"/>
  <c r="X29" i="75"/>
  <c r="AL28" i="75"/>
  <c r="AK28" i="75"/>
  <c r="AJ28" i="75"/>
  <c r="AI28" i="75"/>
  <c r="AH28" i="75"/>
  <c r="AG28" i="75"/>
  <c r="AF28" i="75"/>
  <c r="AE28" i="75"/>
  <c r="AD28" i="75"/>
  <c r="AC28" i="75"/>
  <c r="AB28" i="75"/>
  <c r="Y28" i="75"/>
  <c r="X28" i="75"/>
  <c r="AL27" i="75"/>
  <c r="AK27" i="75"/>
  <c r="AJ27" i="75"/>
  <c r="AI27" i="75"/>
  <c r="AH27" i="75"/>
  <c r="AG27" i="75"/>
  <c r="AF27" i="75"/>
  <c r="AE27" i="75"/>
  <c r="AD27" i="75"/>
  <c r="AC27" i="75"/>
  <c r="AB27" i="75"/>
  <c r="Y27" i="75"/>
  <c r="X27" i="75"/>
  <c r="AL26" i="75"/>
  <c r="AK26" i="75"/>
  <c r="AJ26" i="75"/>
  <c r="AI26" i="75"/>
  <c r="AH26" i="75"/>
  <c r="AG26" i="75"/>
  <c r="AF26" i="75"/>
  <c r="AE26" i="75"/>
  <c r="AD26" i="75"/>
  <c r="AC26" i="75"/>
  <c r="AB26" i="75"/>
  <c r="Y26" i="75"/>
  <c r="X26" i="75"/>
  <c r="AL25" i="75"/>
  <c r="AK25" i="75"/>
  <c r="AJ25" i="75"/>
  <c r="AI25" i="75"/>
  <c r="AH25" i="75"/>
  <c r="AG25" i="75"/>
  <c r="AF25" i="75"/>
  <c r="AE25" i="75"/>
  <c r="AD25" i="75"/>
  <c r="AC25" i="75"/>
  <c r="AB25" i="75"/>
  <c r="Y25" i="75"/>
  <c r="X25" i="75"/>
  <c r="AL24" i="75"/>
  <c r="AK24" i="75"/>
  <c r="AJ24" i="75"/>
  <c r="AI24" i="75"/>
  <c r="AH24" i="75"/>
  <c r="AG24" i="75"/>
  <c r="AF24" i="75"/>
  <c r="AE24" i="75"/>
  <c r="AD24" i="75"/>
  <c r="AC24" i="75"/>
  <c r="AB24" i="75"/>
  <c r="Y24" i="75"/>
  <c r="X24" i="75"/>
  <c r="AL23" i="75"/>
  <c r="AK23" i="75"/>
  <c r="AJ23" i="75"/>
  <c r="AI23" i="75"/>
  <c r="AH23" i="75"/>
  <c r="AG23" i="75"/>
  <c r="AF23" i="75"/>
  <c r="AE23" i="75"/>
  <c r="AD23" i="75"/>
  <c r="AC23" i="75"/>
  <c r="AB23" i="75"/>
  <c r="Y23" i="75"/>
  <c r="X23" i="75"/>
  <c r="AL22" i="75"/>
  <c r="AK22" i="75"/>
  <c r="AJ22" i="75"/>
  <c r="AI22" i="75"/>
  <c r="AH22" i="75"/>
  <c r="AG22" i="75"/>
  <c r="AF22" i="75"/>
  <c r="AE22" i="75"/>
  <c r="AD22" i="75"/>
  <c r="AC22" i="75"/>
  <c r="AB22" i="75"/>
  <c r="Y22" i="75"/>
  <c r="X22" i="75"/>
  <c r="AL21" i="75"/>
  <c r="AK21" i="75"/>
  <c r="AJ21" i="75"/>
  <c r="AI21" i="75"/>
  <c r="AH21" i="75"/>
  <c r="AG21" i="75"/>
  <c r="AF21" i="75"/>
  <c r="AE21" i="75"/>
  <c r="AD21" i="75"/>
  <c r="AC21" i="75"/>
  <c r="AB21" i="75"/>
  <c r="Y21" i="75"/>
  <c r="X21" i="75"/>
  <c r="AL20" i="75"/>
  <c r="AK20" i="75"/>
  <c r="AJ20" i="75"/>
  <c r="AI20" i="75"/>
  <c r="AH20" i="75"/>
  <c r="AG20" i="75"/>
  <c r="AF20" i="75"/>
  <c r="AE20" i="75"/>
  <c r="AD20" i="75"/>
  <c r="AC20" i="75"/>
  <c r="AB20" i="75"/>
  <c r="Y20" i="75"/>
  <c r="X20" i="75"/>
  <c r="AL19" i="75"/>
  <c r="AK19" i="75"/>
  <c r="AJ19" i="75"/>
  <c r="AI19" i="75"/>
  <c r="AH19" i="75"/>
  <c r="AG19" i="75"/>
  <c r="AF19" i="75"/>
  <c r="AE19" i="75"/>
  <c r="AD19" i="75"/>
  <c r="AC19" i="75"/>
  <c r="AB19" i="75"/>
  <c r="Y19" i="75"/>
  <c r="X19" i="75"/>
  <c r="AL18" i="75"/>
  <c r="AK18" i="75"/>
  <c r="AJ18" i="75"/>
  <c r="AI18" i="75"/>
  <c r="AH18" i="75"/>
  <c r="AG18" i="75"/>
  <c r="AF18" i="75"/>
  <c r="AE18" i="75"/>
  <c r="AD18" i="75"/>
  <c r="AC18" i="75"/>
  <c r="AB18" i="75"/>
  <c r="Y18" i="75"/>
  <c r="X18" i="75"/>
  <c r="AL17" i="75"/>
  <c r="AK17" i="75"/>
  <c r="AJ17" i="75"/>
  <c r="AI17" i="75"/>
  <c r="AH17" i="75"/>
  <c r="AG17" i="75"/>
  <c r="AF17" i="75"/>
  <c r="AE17" i="75"/>
  <c r="AD17" i="75"/>
  <c r="AC17" i="75"/>
  <c r="AB17" i="75"/>
  <c r="Y17" i="75"/>
  <c r="X17" i="75"/>
  <c r="AL16" i="75"/>
  <c r="AK16" i="75"/>
  <c r="AJ16" i="75"/>
  <c r="AI16" i="75"/>
  <c r="AH16" i="75"/>
  <c r="AG16" i="75"/>
  <c r="AF16" i="75"/>
  <c r="AE16" i="75"/>
  <c r="AD16" i="75"/>
  <c r="AC16" i="75"/>
  <c r="AB16" i="75"/>
  <c r="Y16" i="75"/>
  <c r="X16" i="75"/>
  <c r="AL15" i="75"/>
  <c r="AK15" i="75"/>
  <c r="AJ15" i="75"/>
  <c r="AI15" i="75"/>
  <c r="AH15" i="75"/>
  <c r="AG15" i="75"/>
  <c r="AF15" i="75"/>
  <c r="AE15" i="75"/>
  <c r="AD15" i="75"/>
  <c r="AC15" i="75"/>
  <c r="AB15" i="75"/>
  <c r="Y15" i="75"/>
  <c r="X15" i="75"/>
  <c r="AL14" i="75"/>
  <c r="AK14" i="75"/>
  <c r="AJ14" i="75"/>
  <c r="AI14" i="75"/>
  <c r="AH14" i="75"/>
  <c r="AG14" i="75"/>
  <c r="AF14" i="75"/>
  <c r="AE14" i="75"/>
  <c r="AD14" i="75"/>
  <c r="AC14" i="75"/>
  <c r="AB14" i="75"/>
  <c r="Y14" i="75"/>
  <c r="X14" i="75"/>
  <c r="AL13" i="75"/>
  <c r="AK13" i="75"/>
  <c r="AJ13" i="75"/>
  <c r="AI13" i="75"/>
  <c r="AH13" i="75"/>
  <c r="AG13" i="75"/>
  <c r="AF13" i="75"/>
  <c r="AE13" i="75"/>
  <c r="AD13" i="75"/>
  <c r="AC13" i="75"/>
  <c r="AB13" i="75"/>
  <c r="Y13" i="75"/>
  <c r="X13" i="75"/>
  <c r="AL12" i="75"/>
  <c r="AK12" i="75"/>
  <c r="AJ12" i="75"/>
  <c r="AI12" i="75"/>
  <c r="AH12" i="75"/>
  <c r="AG12" i="75"/>
  <c r="AF12" i="75"/>
  <c r="AE12" i="75"/>
  <c r="AD12" i="75"/>
  <c r="AC12" i="75"/>
  <c r="AB12" i="75"/>
  <c r="Y12" i="75"/>
  <c r="X12" i="75"/>
  <c r="AL11" i="75"/>
  <c r="AK11" i="75"/>
  <c r="AJ11" i="75"/>
  <c r="AI11" i="75"/>
  <c r="AH11" i="75"/>
  <c r="AG11" i="75"/>
  <c r="AF11" i="75"/>
  <c r="AE11" i="75"/>
  <c r="AD11" i="75"/>
  <c r="AC11" i="75"/>
  <c r="AB11" i="75"/>
  <c r="Y11" i="75"/>
  <c r="X11" i="75"/>
  <c r="AB5" i="75"/>
  <c r="AN25" i="75" l="1"/>
  <c r="AN37" i="75"/>
  <c r="AN41" i="75"/>
  <c r="AN49" i="75"/>
  <c r="AN57" i="75"/>
  <c r="AM17" i="75"/>
  <c r="AM19" i="75"/>
  <c r="AM25" i="75"/>
  <c r="AM27" i="75"/>
  <c r="AM33" i="75"/>
  <c r="AM35" i="75"/>
  <c r="AM37" i="75"/>
  <c r="AM41" i="75"/>
  <c r="AM43" i="75"/>
  <c r="AM49" i="75"/>
  <c r="AM51" i="75"/>
  <c r="AM57" i="75"/>
  <c r="AM59" i="75"/>
  <c r="AN20" i="75"/>
  <c r="AN24" i="75"/>
  <c r="AN32" i="75"/>
  <c r="AN40" i="75"/>
  <c r="AN48" i="75"/>
  <c r="AN60" i="75"/>
  <c r="AN64" i="75"/>
  <c r="AI13" i="76"/>
  <c r="AI21" i="76"/>
  <c r="AI50" i="76"/>
  <c r="AI70" i="76"/>
  <c r="AI110" i="76"/>
  <c r="AI96" i="76"/>
  <c r="AI111" i="76"/>
  <c r="AI139" i="76"/>
  <c r="AI69" i="76"/>
  <c r="AI109" i="76"/>
  <c r="AI113" i="76"/>
  <c r="AI117" i="76"/>
  <c r="AI121" i="76"/>
  <c r="AI138" i="76"/>
  <c r="AI114" i="76"/>
  <c r="AI118" i="76"/>
  <c r="AI119" i="76"/>
  <c r="AI134" i="76"/>
  <c r="AI35" i="76"/>
  <c r="AI51" i="76"/>
  <c r="AI40" i="76"/>
  <c r="AI71" i="76"/>
  <c r="AI18" i="76"/>
  <c r="AI42" i="76"/>
  <c r="AI49" i="76"/>
  <c r="AI68" i="76"/>
  <c r="AI93" i="76"/>
  <c r="AI142" i="76"/>
  <c r="AI89" i="76"/>
  <c r="AI98" i="76"/>
  <c r="AI105" i="76"/>
  <c r="AI126" i="76"/>
  <c r="AI130" i="76"/>
  <c r="AI146" i="76"/>
  <c r="AI107" i="76"/>
  <c r="AI150" i="76"/>
  <c r="AI82" i="76"/>
  <c r="AI90" i="76"/>
  <c r="AI46" i="76"/>
  <c r="AI85" i="76"/>
  <c r="AI92" i="76"/>
  <c r="AI94" i="76"/>
  <c r="AI95" i="76"/>
  <c r="AI97" i="76"/>
  <c r="AI100" i="76"/>
  <c r="AI102" i="76"/>
  <c r="AI33" i="76"/>
  <c r="AI99" i="76"/>
  <c r="AI123" i="76"/>
  <c r="AI129" i="76"/>
  <c r="AI131" i="76"/>
  <c r="AI137" i="76"/>
  <c r="AI145" i="76"/>
  <c r="AI147" i="76"/>
  <c r="AI115" i="76"/>
  <c r="AI106" i="76"/>
  <c r="AI122" i="76"/>
  <c r="AI125" i="76"/>
  <c r="AI127" i="76"/>
  <c r="AI133" i="76"/>
  <c r="AI135" i="76"/>
  <c r="AI141" i="76"/>
  <c r="AI143" i="76"/>
  <c r="AI149" i="76"/>
  <c r="AI10" i="76"/>
  <c r="AI7" i="76"/>
  <c r="AI9" i="76"/>
  <c r="AI12" i="76"/>
  <c r="AI15" i="76"/>
  <c r="AI20" i="76"/>
  <c r="AI24" i="76"/>
  <c r="AI26" i="76"/>
  <c r="AI28" i="76"/>
  <c r="AI30" i="76"/>
  <c r="AI37" i="76"/>
  <c r="AI39" i="76"/>
  <c r="AI44" i="76"/>
  <c r="AI87" i="76"/>
  <c r="AI91" i="76"/>
  <c r="AI108" i="76"/>
  <c r="AI112" i="76"/>
  <c r="AI116" i="76"/>
  <c r="AI120" i="76"/>
  <c r="AI124" i="76"/>
  <c r="AI128" i="76"/>
  <c r="AI132" i="76"/>
  <c r="AI136" i="76"/>
  <c r="AI140" i="76"/>
  <c r="AI6" i="76"/>
  <c r="AI14" i="76"/>
  <c r="AI17" i="76"/>
  <c r="AI23" i="76"/>
  <c r="AI32" i="76"/>
  <c r="AI34" i="76"/>
  <c r="AI41" i="76"/>
  <c r="AI43" i="76"/>
  <c r="AI48" i="76"/>
  <c r="AI84" i="76"/>
  <c r="AI101" i="76"/>
  <c r="AI8" i="76"/>
  <c r="AI11" i="76"/>
  <c r="AI16" i="76"/>
  <c r="AI19" i="76"/>
  <c r="AI25" i="76"/>
  <c r="AI27" i="76"/>
  <c r="AI29" i="76"/>
  <c r="AI31" i="76"/>
  <c r="AI36" i="76"/>
  <c r="AI38" i="76"/>
  <c r="AI45" i="76"/>
  <c r="AI47" i="76"/>
  <c r="AI52" i="76"/>
  <c r="AI54" i="76"/>
  <c r="AI56" i="76"/>
  <c r="AI58" i="76"/>
  <c r="AI60" i="76"/>
  <c r="AI62" i="76"/>
  <c r="AI64" i="76"/>
  <c r="AI66" i="76"/>
  <c r="AI73" i="76"/>
  <c r="AI75" i="76"/>
  <c r="AI77" i="76"/>
  <c r="AI79" i="76"/>
  <c r="AI81" i="76"/>
  <c r="AI53" i="76"/>
  <c r="AI55" i="76"/>
  <c r="AI57" i="76"/>
  <c r="AI59" i="76"/>
  <c r="AI61" i="76"/>
  <c r="AI63" i="76"/>
  <c r="AI65" i="76"/>
  <c r="AI67" i="76"/>
  <c r="AI72" i="76"/>
  <c r="AI74" i="76"/>
  <c r="AI76" i="76"/>
  <c r="AI78" i="76"/>
  <c r="AI80" i="76"/>
  <c r="AI83" i="76"/>
  <c r="AI86" i="76"/>
  <c r="AI88" i="76"/>
  <c r="AI103" i="76"/>
  <c r="AI104" i="76"/>
  <c r="AI144" i="76"/>
  <c r="AI148" i="76"/>
  <c r="AN56" i="75"/>
  <c r="AN33" i="75"/>
  <c r="AN17" i="75"/>
  <c r="AN36" i="75"/>
  <c r="AM12" i="75"/>
  <c r="AM20" i="75"/>
  <c r="AM24" i="75"/>
  <c r="AM28" i="75"/>
  <c r="AM32" i="75"/>
  <c r="AM36" i="75"/>
  <c r="AM40" i="75"/>
  <c r="AM44" i="75"/>
  <c r="AM48" i="75"/>
  <c r="AM52" i="75"/>
  <c r="AM56" i="75"/>
  <c r="AM60" i="75"/>
  <c r="AM64" i="75"/>
  <c r="AM15" i="75"/>
  <c r="AM11" i="75"/>
  <c r="AN14" i="75"/>
  <c r="AN18" i="75"/>
  <c r="AN30" i="75"/>
  <c r="AN34" i="75"/>
  <c r="AN42" i="75"/>
  <c r="AN46" i="75"/>
  <c r="AN50" i="75"/>
  <c r="AN54" i="75"/>
  <c r="AN58" i="75"/>
  <c r="AN62" i="75"/>
  <c r="AM14" i="75"/>
  <c r="AM18" i="75"/>
  <c r="AM26" i="75"/>
  <c r="AM38" i="75"/>
  <c r="AM50" i="75"/>
  <c r="AM58" i="75"/>
  <c r="AM21" i="75"/>
  <c r="AN26" i="75"/>
  <c r="AN38" i="75"/>
  <c r="AN44" i="75"/>
  <c r="AN45" i="75"/>
  <c r="AM45" i="75"/>
  <c r="AN22" i="75"/>
  <c r="AN28" i="75"/>
  <c r="AN29" i="75"/>
  <c r="AN61" i="75"/>
  <c r="AM16" i="75"/>
  <c r="AN21" i="75"/>
  <c r="AM29" i="75"/>
  <c r="AN52" i="75"/>
  <c r="AN53" i="75"/>
  <c r="AN19" i="75"/>
  <c r="AM22" i="75"/>
  <c r="AN27" i="75"/>
  <c r="AM30" i="75"/>
  <c r="AN35" i="75"/>
  <c r="AN43" i="75"/>
  <c r="AM46" i="75"/>
  <c r="AN51" i="75"/>
  <c r="AM53" i="75"/>
  <c r="AM54" i="75"/>
  <c r="AN59" i="75"/>
  <c r="AM61" i="75"/>
  <c r="AM62" i="75"/>
  <c r="AG5" i="75"/>
  <c r="AM13" i="75"/>
  <c r="AM23" i="75"/>
  <c r="AM31" i="75"/>
  <c r="AM39" i="75"/>
  <c r="AM47" i="75"/>
  <c r="AM55" i="75"/>
  <c r="AM63" i="75"/>
  <c r="AN23" i="75"/>
  <c r="AN31" i="75"/>
  <c r="AM34" i="75"/>
  <c r="AN39" i="75"/>
  <c r="AM42" i="75"/>
  <c r="AN47" i="75"/>
  <c r="AN55" i="75"/>
  <c r="AN63" i="75"/>
  <c r="AN13" i="75"/>
  <c r="AN12" i="75"/>
  <c r="AN16" i="75"/>
  <c r="AN11" i="75"/>
  <c r="AN15" i="75"/>
  <c r="D20" i="44"/>
  <c r="D29" i="44" s="1"/>
  <c r="D38" i="44" s="1"/>
  <c r="D21" i="44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19" i="44"/>
  <c r="D28" i="44" s="1"/>
  <c r="D37" i="44" s="1"/>
  <c r="C243" i="62" l="1"/>
  <c r="E243" i="62"/>
  <c r="F243" i="62"/>
  <c r="G243" i="62" s="1"/>
  <c r="I243" i="62"/>
  <c r="C244" i="62"/>
  <c r="E244" i="62"/>
  <c r="F244" i="62"/>
  <c r="G244" i="62" s="1"/>
  <c r="I244" i="62"/>
  <c r="C185" i="62"/>
  <c r="AC185" i="62" s="1"/>
  <c r="C186" i="62"/>
  <c r="AC186" i="62" s="1"/>
  <c r="C127" i="62"/>
  <c r="AC127" i="62" s="1"/>
  <c r="C128" i="62"/>
  <c r="AC128" i="62" s="1"/>
  <c r="G10" i="46"/>
  <c r="AH10" i="46" s="1"/>
  <c r="K10" i="46"/>
  <c r="G11" i="46"/>
  <c r="AH11" i="46" s="1"/>
  <c r="K11" i="46"/>
  <c r="G12" i="46"/>
  <c r="AH12" i="46" s="1"/>
  <c r="K12" i="46"/>
  <c r="G13" i="46"/>
  <c r="AH13" i="46" s="1"/>
  <c r="K13" i="46"/>
  <c r="G14" i="46"/>
  <c r="AH14" i="46" s="1"/>
  <c r="K14" i="46"/>
  <c r="G15" i="46"/>
  <c r="AH15" i="46" s="1"/>
  <c r="K15" i="46"/>
  <c r="G16" i="46"/>
  <c r="AH16" i="46" s="1"/>
  <c r="K16" i="46"/>
  <c r="G17" i="46"/>
  <c r="AH17" i="46" s="1"/>
  <c r="K17" i="46"/>
  <c r="G18" i="46"/>
  <c r="AH18" i="46" s="1"/>
  <c r="K18" i="46"/>
  <c r="G19" i="46"/>
  <c r="AH19" i="46" s="1"/>
  <c r="K19" i="46"/>
  <c r="G20" i="46"/>
  <c r="AH20" i="46" s="1"/>
  <c r="K20" i="46"/>
  <c r="G21" i="46"/>
  <c r="AH21" i="46" s="1"/>
  <c r="K21" i="46"/>
  <c r="G22" i="46"/>
  <c r="AH22" i="46" s="1"/>
  <c r="K22" i="46"/>
  <c r="G23" i="46"/>
  <c r="K23" i="46"/>
  <c r="G24" i="46"/>
  <c r="AH24" i="46" s="1"/>
  <c r="K24" i="46"/>
  <c r="G25" i="46"/>
  <c r="AH25" i="46" s="1"/>
  <c r="K25" i="46"/>
  <c r="G26" i="46"/>
  <c r="AH26" i="46" s="1"/>
  <c r="K26" i="46"/>
  <c r="G27" i="46"/>
  <c r="AH27" i="46" s="1"/>
  <c r="K27" i="46"/>
  <c r="G28" i="46"/>
  <c r="AH28" i="46" s="1"/>
  <c r="K28" i="46"/>
  <c r="G29" i="46"/>
  <c r="AH29" i="46" s="1"/>
  <c r="K29" i="46"/>
  <c r="G30" i="46"/>
  <c r="AH30" i="46" s="1"/>
  <c r="K30" i="46"/>
  <c r="G31" i="46"/>
  <c r="AH31" i="46" s="1"/>
  <c r="K31" i="46"/>
  <c r="G32" i="46"/>
  <c r="AH32" i="46" s="1"/>
  <c r="K32" i="46"/>
  <c r="G33" i="46"/>
  <c r="AH33" i="46" s="1"/>
  <c r="K33" i="46"/>
  <c r="B58" i="46"/>
  <c r="C58" i="46"/>
  <c r="D58" i="46" s="1"/>
  <c r="B59" i="46"/>
  <c r="C59" i="46"/>
  <c r="D59" i="46" s="1"/>
  <c r="B31" i="46"/>
  <c r="C31" i="46"/>
  <c r="D31" i="46" s="1"/>
  <c r="B32" i="46"/>
  <c r="C32" i="46"/>
  <c r="D32" i="46" s="1"/>
  <c r="B33" i="46"/>
  <c r="C33" i="46"/>
  <c r="D33" i="46" s="1"/>
  <c r="AH23" i="46" l="1"/>
  <c r="L207" i="87"/>
  <c r="L243" i="62"/>
  <c r="J243" i="62"/>
  <c r="P243" i="62" s="1"/>
  <c r="L244" i="62"/>
  <c r="J244" i="62"/>
  <c r="P244" i="62" s="1"/>
  <c r="H244" i="62"/>
  <c r="AD244" i="62" s="1"/>
  <c r="Z244" i="62"/>
  <c r="H243" i="62"/>
  <c r="Z243" i="62"/>
  <c r="I32" i="46"/>
  <c r="J32" i="46" s="1"/>
  <c r="M32" i="46"/>
  <c r="N32" i="46" s="1"/>
  <c r="Y32" i="46"/>
  <c r="Z32" i="46" s="1"/>
  <c r="V32" i="46"/>
  <c r="W32" i="46" s="1"/>
  <c r="E26" i="46"/>
  <c r="AM26" i="46" s="1"/>
  <c r="M26" i="46"/>
  <c r="N26" i="46" s="1"/>
  <c r="Y26" i="46"/>
  <c r="Z26" i="46" s="1"/>
  <c r="V26" i="46"/>
  <c r="W26" i="46" s="1"/>
  <c r="I24" i="46"/>
  <c r="J24" i="46" s="1"/>
  <c r="M24" i="46"/>
  <c r="Y24" i="46"/>
  <c r="Z24" i="46" s="1"/>
  <c r="V24" i="46"/>
  <c r="W24" i="46" s="1"/>
  <c r="M20" i="46"/>
  <c r="Y20" i="46"/>
  <c r="Z20" i="46" s="1"/>
  <c r="V20" i="46"/>
  <c r="W20" i="46" s="1"/>
  <c r="AA16" i="46"/>
  <c r="M16" i="46"/>
  <c r="Y16" i="46"/>
  <c r="Z16" i="46" s="1"/>
  <c r="V16" i="46"/>
  <c r="W16" i="46" s="1"/>
  <c r="M14" i="46"/>
  <c r="Y14" i="46"/>
  <c r="Z14" i="46" s="1"/>
  <c r="V14" i="46"/>
  <c r="W14" i="46" s="1"/>
  <c r="M12" i="46"/>
  <c r="Y12" i="46"/>
  <c r="Z12" i="46" s="1"/>
  <c r="V12" i="46"/>
  <c r="W12" i="46" s="1"/>
  <c r="E10" i="46"/>
  <c r="AM10" i="46" s="1"/>
  <c r="M10" i="46"/>
  <c r="Y10" i="46"/>
  <c r="Z10" i="46" s="1"/>
  <c r="V10" i="46"/>
  <c r="W10" i="46" s="1"/>
  <c r="AD33" i="46"/>
  <c r="V33" i="46"/>
  <c r="W33" i="46" s="1"/>
  <c r="M33" i="46"/>
  <c r="N33" i="46" s="1"/>
  <c r="Y33" i="46"/>
  <c r="Z33" i="46" s="1"/>
  <c r="E31" i="46"/>
  <c r="AM31" i="46" s="1"/>
  <c r="V31" i="46"/>
  <c r="M31" i="46"/>
  <c r="N31" i="46" s="1"/>
  <c r="Y31" i="46"/>
  <c r="Z31" i="46" s="1"/>
  <c r="E29" i="46"/>
  <c r="AM29" i="46" s="1"/>
  <c r="V29" i="46"/>
  <c r="W29" i="46" s="1"/>
  <c r="M29" i="46"/>
  <c r="Y29" i="46"/>
  <c r="Z29" i="46" s="1"/>
  <c r="E27" i="46"/>
  <c r="AM27" i="46" s="1"/>
  <c r="Y27" i="46"/>
  <c r="Z27" i="46" s="1"/>
  <c r="M27" i="46"/>
  <c r="N27" i="46" s="1"/>
  <c r="V27" i="46"/>
  <c r="W27" i="46" s="1"/>
  <c r="E25" i="46"/>
  <c r="AM25" i="46" s="1"/>
  <c r="V25" i="46"/>
  <c r="W25" i="46" s="1"/>
  <c r="M25" i="46"/>
  <c r="Y25" i="46"/>
  <c r="Z25" i="46" s="1"/>
  <c r="E23" i="46"/>
  <c r="AM23" i="46" s="1"/>
  <c r="V23" i="46"/>
  <c r="W23" i="46" s="1"/>
  <c r="M23" i="46"/>
  <c r="N23" i="46" s="1"/>
  <c r="Y23" i="46"/>
  <c r="Z23" i="46" s="1"/>
  <c r="E21" i="46"/>
  <c r="AM21" i="46" s="1"/>
  <c r="V21" i="46"/>
  <c r="W21" i="46" s="1"/>
  <c r="M21" i="46"/>
  <c r="N21" i="46" s="1"/>
  <c r="Y21" i="46"/>
  <c r="Z21" i="46" s="1"/>
  <c r="AF19" i="46"/>
  <c r="M19" i="46"/>
  <c r="Y19" i="46"/>
  <c r="Z19" i="46" s="1"/>
  <c r="V19" i="46"/>
  <c r="W19" i="46" s="1"/>
  <c r="E17" i="46"/>
  <c r="AM17" i="46" s="1"/>
  <c r="V17" i="46"/>
  <c r="W17" i="46" s="1"/>
  <c r="M17" i="46"/>
  <c r="N17" i="46" s="1"/>
  <c r="Y17" i="46"/>
  <c r="Z17" i="46" s="1"/>
  <c r="E15" i="46"/>
  <c r="AM15" i="46" s="1"/>
  <c r="Y15" i="46"/>
  <c r="Z15" i="46" s="1"/>
  <c r="V15" i="46"/>
  <c r="W15" i="46" s="1"/>
  <c r="M15" i="46"/>
  <c r="I13" i="46"/>
  <c r="J13" i="46" s="1"/>
  <c r="V13" i="46"/>
  <c r="W13" i="46" s="1"/>
  <c r="M13" i="46"/>
  <c r="Y13" i="46"/>
  <c r="Z13" i="46" s="1"/>
  <c r="E11" i="46"/>
  <c r="AM11" i="46" s="1"/>
  <c r="M11" i="46"/>
  <c r="Y11" i="46"/>
  <c r="Z11" i="46" s="1"/>
  <c r="V11" i="46"/>
  <c r="W11" i="46" s="1"/>
  <c r="AA30" i="46"/>
  <c r="M30" i="46"/>
  <c r="Y30" i="46"/>
  <c r="V30" i="46"/>
  <c r="W30" i="46" s="1"/>
  <c r="E28" i="46"/>
  <c r="AM28" i="46" s="1"/>
  <c r="M28" i="46"/>
  <c r="Y28" i="46"/>
  <c r="Z28" i="46" s="1"/>
  <c r="V28" i="46"/>
  <c r="I22" i="46"/>
  <c r="J22" i="46" s="1"/>
  <c r="M22" i="46"/>
  <c r="Y22" i="46"/>
  <c r="Z22" i="46" s="1"/>
  <c r="V22" i="46"/>
  <c r="W22" i="46" s="1"/>
  <c r="I18" i="46"/>
  <c r="J18" i="46" s="1"/>
  <c r="M18" i="46"/>
  <c r="Y18" i="46"/>
  <c r="Z18" i="46" s="1"/>
  <c r="V18" i="46"/>
  <c r="W18" i="46" s="1"/>
  <c r="AJ13" i="46"/>
  <c r="AI13" i="46"/>
  <c r="AJ30" i="46"/>
  <c r="AF30" i="46"/>
  <c r="AF13" i="46"/>
  <c r="AA19" i="46"/>
  <c r="AD13" i="46"/>
  <c r="AA25" i="46"/>
  <c r="AB21" i="46"/>
  <c r="AI15" i="46"/>
  <c r="AD15" i="46"/>
  <c r="AB15" i="46"/>
  <c r="AF15" i="46"/>
  <c r="AA15" i="46"/>
  <c r="AJ15" i="46"/>
  <c r="AE15" i="46"/>
  <c r="I15" i="46"/>
  <c r="J15" i="46" s="1"/>
  <c r="AJ21" i="46"/>
  <c r="AE32" i="46"/>
  <c r="AJ29" i="46"/>
  <c r="AF28" i="46"/>
  <c r="AE21" i="46"/>
  <c r="AF21" i="46"/>
  <c r="AA18" i="46"/>
  <c r="AJ17" i="46"/>
  <c r="AA17" i="46"/>
  <c r="E13" i="46"/>
  <c r="AM13" i="46" s="1"/>
  <c r="AA10" i="46"/>
  <c r="AF27" i="46"/>
  <c r="AF18" i="46"/>
  <c r="E18" i="46"/>
  <c r="AM18" i="46" s="1"/>
  <c r="AE17" i="46"/>
  <c r="AI10" i="46"/>
  <c r="AD18" i="46"/>
  <c r="AB17" i="46"/>
  <c r="AF10" i="46"/>
  <c r="AJ32" i="46"/>
  <c r="AD32" i="46"/>
  <c r="AF29" i="46"/>
  <c r="AE28" i="46"/>
  <c r="AF22" i="46"/>
  <c r="AF11" i="46"/>
  <c r="AI32" i="46"/>
  <c r="AB32" i="46"/>
  <c r="AE29" i="46"/>
  <c r="AA28" i="46"/>
  <c r="AB11" i="46"/>
  <c r="AD29" i="46"/>
  <c r="AF23" i="46"/>
  <c r="AI11" i="46"/>
  <c r="AA11" i="46"/>
  <c r="AI29" i="46"/>
  <c r="AA29" i="46"/>
  <c r="I28" i="46"/>
  <c r="J28" i="46" s="1"/>
  <c r="AE25" i="46"/>
  <c r="AF24" i="46"/>
  <c r="AE23" i="46"/>
  <c r="AD22" i="46"/>
  <c r="E22" i="46"/>
  <c r="AM22" i="46" s="1"/>
  <c r="AA21" i="46"/>
  <c r="AE13" i="46"/>
  <c r="AJ33" i="46"/>
  <c r="AJ23" i="46"/>
  <c r="AB23" i="46"/>
  <c r="AA22" i="46"/>
  <c r="AF33" i="46"/>
  <c r="AA23" i="46"/>
  <c r="AI22" i="46"/>
  <c r="AF16" i="46"/>
  <c r="AA243" i="62"/>
  <c r="W243" i="62"/>
  <c r="V243" i="62"/>
  <c r="AB244" i="62"/>
  <c r="AA244" i="62"/>
  <c r="W244" i="62"/>
  <c r="AD243" i="62"/>
  <c r="Y243" i="62"/>
  <c r="U243" i="62"/>
  <c r="Y244" i="62"/>
  <c r="N244" i="62"/>
  <c r="AC244" i="62" s="1"/>
  <c r="AB243" i="62"/>
  <c r="X243" i="62"/>
  <c r="N243" i="62"/>
  <c r="AC243" i="62" s="1"/>
  <c r="X244" i="62"/>
  <c r="V244" i="62"/>
  <c r="U244" i="62"/>
  <c r="AE33" i="46"/>
  <c r="AD31" i="46"/>
  <c r="AE27" i="46"/>
  <c r="AA13" i="46"/>
  <c r="AF31" i="46"/>
  <c r="AI31" i="46"/>
  <c r="AB31" i="46"/>
  <c r="AJ27" i="46"/>
  <c r="AB27" i="46"/>
  <c r="AF26" i="46"/>
  <c r="AA31" i="46"/>
  <c r="AA27" i="46"/>
  <c r="AA26" i="46"/>
  <c r="AA12" i="46"/>
  <c r="AF12" i="46"/>
  <c r="E33" i="46"/>
  <c r="F33" i="46" s="1"/>
  <c r="I33" i="46"/>
  <c r="J33" i="46" s="1"/>
  <c r="AA33" i="46"/>
  <c r="AI33" i="46"/>
  <c r="H32" i="46"/>
  <c r="AA32" i="46"/>
  <c r="AF32" i="46"/>
  <c r="AF20" i="46"/>
  <c r="AA20" i="46"/>
  <c r="AB19" i="46"/>
  <c r="E19" i="46"/>
  <c r="AM19" i="46" s="1"/>
  <c r="I19" i="46"/>
  <c r="J19" i="46" s="1"/>
  <c r="AD19" i="46"/>
  <c r="AI19" i="46"/>
  <c r="AE19" i="46"/>
  <c r="AJ19" i="46"/>
  <c r="I14" i="46"/>
  <c r="J14" i="46" s="1"/>
  <c r="AI14" i="46"/>
  <c r="AA14" i="46"/>
  <c r="E14" i="46"/>
  <c r="AM14" i="46" s="1"/>
  <c r="AD14" i="46"/>
  <c r="E32" i="46"/>
  <c r="AM32" i="46" s="1"/>
  <c r="H31" i="46"/>
  <c r="AF14" i="46"/>
  <c r="AI28" i="46"/>
  <c r="AI27" i="46"/>
  <c r="AD27" i="46"/>
  <c r="I27" i="46"/>
  <c r="J27" i="46" s="1"/>
  <c r="AI26" i="46"/>
  <c r="I26" i="46"/>
  <c r="J26" i="46" s="1"/>
  <c r="AF25" i="46"/>
  <c r="AI24" i="46"/>
  <c r="AI23" i="46"/>
  <c r="AD23" i="46"/>
  <c r="I23" i="46"/>
  <c r="J23" i="46" s="1"/>
  <c r="AI18" i="46"/>
  <c r="AF17" i="46"/>
  <c r="AB13" i="46"/>
  <c r="AJ11" i="46"/>
  <c r="AE11" i="46"/>
  <c r="AD10" i="46"/>
  <c r="AD11" i="46"/>
  <c r="AD26" i="46"/>
  <c r="AJ25" i="46"/>
  <c r="AB25" i="46"/>
  <c r="AB33" i="46"/>
  <c r="H33" i="46"/>
  <c r="AJ31" i="46"/>
  <c r="AE31" i="46"/>
  <c r="AI30" i="46"/>
  <c r="AD30" i="46"/>
  <c r="I30" i="46"/>
  <c r="J30" i="46" s="1"/>
  <c r="E30" i="46"/>
  <c r="AM30" i="46" s="1"/>
  <c r="AB29" i="46"/>
  <c r="AJ28" i="46"/>
  <c r="AD28" i="46"/>
  <c r="AA24" i="46"/>
  <c r="I31" i="46"/>
  <c r="J31" i="46" s="1"/>
  <c r="AB30" i="46"/>
  <c r="AB16" i="46"/>
  <c r="E16" i="46"/>
  <c r="AM16" i="46" s="1"/>
  <c r="I16" i="46"/>
  <c r="J16" i="46" s="1"/>
  <c r="AD16" i="46"/>
  <c r="AI16" i="46"/>
  <c r="AE16" i="46"/>
  <c r="AJ16" i="46"/>
  <c r="AB28" i="46"/>
  <c r="AB24" i="46"/>
  <c r="AE24" i="46"/>
  <c r="AJ24" i="46"/>
  <c r="AB20" i="46"/>
  <c r="E20" i="46"/>
  <c r="AM20" i="46" s="1"/>
  <c r="I20" i="46"/>
  <c r="J20" i="46" s="1"/>
  <c r="AD20" i="46"/>
  <c r="AI20" i="46"/>
  <c r="AE20" i="46"/>
  <c r="AJ20" i="46"/>
  <c r="AE30" i="46"/>
  <c r="I29" i="46"/>
  <c r="J29" i="46" s="1"/>
  <c r="AE26" i="46"/>
  <c r="AJ26" i="46"/>
  <c r="AB26" i="46"/>
  <c r="AD24" i="46"/>
  <c r="E24" i="46"/>
  <c r="AM24" i="46" s="1"/>
  <c r="AB22" i="46"/>
  <c r="AB18" i="46"/>
  <c r="AB14" i="46"/>
  <c r="AJ12" i="46"/>
  <c r="AE12" i="46"/>
  <c r="I11" i="46"/>
  <c r="J11" i="46" s="1"/>
  <c r="AB10" i="46"/>
  <c r="AI12" i="46"/>
  <c r="AD12" i="46"/>
  <c r="I12" i="46"/>
  <c r="J12" i="46" s="1"/>
  <c r="E12" i="46"/>
  <c r="AM12" i="46" s="1"/>
  <c r="AI25" i="46"/>
  <c r="AD25" i="46"/>
  <c r="I25" i="46"/>
  <c r="J25" i="46" s="1"/>
  <c r="AJ22" i="46"/>
  <c r="AE22" i="46"/>
  <c r="AI21" i="46"/>
  <c r="AD21" i="46"/>
  <c r="I21" i="46"/>
  <c r="J21" i="46" s="1"/>
  <c r="AJ18" i="46"/>
  <c r="AE18" i="46"/>
  <c r="AI17" i="46"/>
  <c r="AD17" i="46"/>
  <c r="I17" i="46"/>
  <c r="J17" i="46" s="1"/>
  <c r="AJ14" i="46"/>
  <c r="AE14" i="46"/>
  <c r="AB12" i="46"/>
  <c r="AJ10" i="46"/>
  <c r="AE10" i="46"/>
  <c r="I10" i="46"/>
  <c r="J10" i="46" s="1"/>
  <c r="E177" i="61"/>
  <c r="E162" i="61"/>
  <c r="E147" i="61"/>
  <c r="E132" i="61"/>
  <c r="E117" i="61"/>
  <c r="E102" i="61"/>
  <c r="E87" i="61"/>
  <c r="E72" i="61"/>
  <c r="E57" i="61"/>
  <c r="H225" i="61"/>
  <c r="I225" i="61"/>
  <c r="AA225" i="61"/>
  <c r="H226" i="61"/>
  <c r="I226" i="61"/>
  <c r="AA226" i="61"/>
  <c r="H227" i="61"/>
  <c r="I227" i="61"/>
  <c r="AA227" i="61"/>
  <c r="H228" i="61"/>
  <c r="I228" i="61"/>
  <c r="AA228" i="61"/>
  <c r="H229" i="61"/>
  <c r="I229" i="61"/>
  <c r="AA229" i="61"/>
  <c r="H230" i="61"/>
  <c r="I230" i="61"/>
  <c r="AA230" i="61"/>
  <c r="H231" i="61"/>
  <c r="I231" i="61"/>
  <c r="AA231" i="61"/>
  <c r="H232" i="61"/>
  <c r="I232" i="61"/>
  <c r="AA232" i="61"/>
  <c r="H233" i="61"/>
  <c r="I233" i="61"/>
  <c r="AA233" i="61"/>
  <c r="H234" i="61"/>
  <c r="I234" i="61"/>
  <c r="AA234" i="61"/>
  <c r="H235" i="61"/>
  <c r="I235" i="61"/>
  <c r="AA235" i="61"/>
  <c r="AA224" i="61"/>
  <c r="I224" i="61"/>
  <c r="H224" i="61"/>
  <c r="D225" i="61"/>
  <c r="F225" i="61"/>
  <c r="D226" i="61"/>
  <c r="F226" i="61"/>
  <c r="D227" i="61"/>
  <c r="F227" i="61"/>
  <c r="D228" i="61"/>
  <c r="F228" i="61"/>
  <c r="D229" i="61"/>
  <c r="F229" i="61"/>
  <c r="D230" i="61"/>
  <c r="F230" i="61"/>
  <c r="D231" i="61"/>
  <c r="F231" i="61"/>
  <c r="D232" i="61"/>
  <c r="F232" i="61"/>
  <c r="D233" i="61"/>
  <c r="F233" i="61"/>
  <c r="D234" i="61"/>
  <c r="F234" i="61"/>
  <c r="D235" i="61"/>
  <c r="F235" i="61"/>
  <c r="F224" i="61"/>
  <c r="E222" i="61"/>
  <c r="H210" i="61"/>
  <c r="I210" i="61"/>
  <c r="AA210" i="61"/>
  <c r="H211" i="61"/>
  <c r="I211" i="61"/>
  <c r="AA211" i="61"/>
  <c r="H212" i="61"/>
  <c r="I212" i="61"/>
  <c r="AA212" i="61"/>
  <c r="H213" i="61"/>
  <c r="I213" i="61"/>
  <c r="AA213" i="61"/>
  <c r="H214" i="61"/>
  <c r="I214" i="61"/>
  <c r="AA214" i="61"/>
  <c r="H215" i="61"/>
  <c r="I215" i="61"/>
  <c r="AA215" i="61"/>
  <c r="H216" i="61"/>
  <c r="I216" i="61"/>
  <c r="AA216" i="61"/>
  <c r="H217" i="61"/>
  <c r="I217" i="61"/>
  <c r="AA217" i="61"/>
  <c r="H218" i="61"/>
  <c r="I218" i="61"/>
  <c r="AA218" i="61"/>
  <c r="H219" i="61"/>
  <c r="I219" i="61"/>
  <c r="AA219" i="61"/>
  <c r="H220" i="61"/>
  <c r="I220" i="61"/>
  <c r="AA220" i="61"/>
  <c r="AA209" i="61"/>
  <c r="I209" i="6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AA195" i="61"/>
  <c r="H196" i="61"/>
  <c r="I196" i="61"/>
  <c r="AA196" i="61"/>
  <c r="H197" i="61"/>
  <c r="I197" i="61"/>
  <c r="AA197" i="61"/>
  <c r="H198" i="61"/>
  <c r="I198" i="61"/>
  <c r="AA198" i="61"/>
  <c r="H199" i="61"/>
  <c r="I199" i="61"/>
  <c r="AA199" i="61"/>
  <c r="H200" i="61"/>
  <c r="I200" i="61"/>
  <c r="AA200" i="61"/>
  <c r="H201" i="61"/>
  <c r="I201" i="61"/>
  <c r="AA201" i="61"/>
  <c r="H202" i="61"/>
  <c r="I202" i="61"/>
  <c r="AA202" i="61"/>
  <c r="H203" i="61"/>
  <c r="I203" i="61"/>
  <c r="AA203" i="61"/>
  <c r="H204" i="61"/>
  <c r="I204" i="61"/>
  <c r="AA204" i="61"/>
  <c r="H205" i="61"/>
  <c r="I205" i="61"/>
  <c r="AA205" i="61"/>
  <c r="AA194" i="61"/>
  <c r="I194" i="6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W28" i="46" l="1"/>
  <c r="T252" i="87"/>
  <c r="N15" i="46"/>
  <c r="L102" i="87"/>
  <c r="N20" i="46"/>
  <c r="L162" i="87"/>
  <c r="N14" i="46"/>
  <c r="L87" i="87"/>
  <c r="N18" i="46"/>
  <c r="L132" i="87"/>
  <c r="N28" i="46"/>
  <c r="L252" i="87"/>
  <c r="N19" i="46"/>
  <c r="L147" i="87"/>
  <c r="W31" i="46"/>
  <c r="T297" i="87"/>
  <c r="N24" i="46"/>
  <c r="L222" i="87"/>
  <c r="N16" i="46"/>
  <c r="L117" i="87"/>
  <c r="AD117" i="87" s="1"/>
  <c r="Z30" i="46"/>
  <c r="T282" i="87"/>
  <c r="N13" i="46"/>
  <c r="L72" i="87"/>
  <c r="N25" i="46"/>
  <c r="L237" i="87"/>
  <c r="N29" i="46"/>
  <c r="L267" i="87"/>
  <c r="N22" i="46"/>
  <c r="L192" i="87"/>
  <c r="N30" i="46"/>
  <c r="L282" i="87"/>
  <c r="N12" i="46"/>
  <c r="L57" i="87"/>
  <c r="AD57" i="87" s="1"/>
  <c r="N11" i="46"/>
  <c r="L42" i="87"/>
  <c r="AD42" i="87" s="1"/>
  <c r="N10" i="46"/>
  <c r="L27" i="87"/>
  <c r="AD27" i="87" s="1"/>
  <c r="J194" i="61"/>
  <c r="L194" i="61" s="1"/>
  <c r="K194" i="61"/>
  <c r="J200" i="61"/>
  <c r="K200" i="61"/>
  <c r="J219" i="61"/>
  <c r="L219" i="61" s="1"/>
  <c r="K219" i="61"/>
  <c r="K211" i="61"/>
  <c r="J211" i="61"/>
  <c r="L211" i="61" s="1"/>
  <c r="K230" i="61"/>
  <c r="J230" i="61"/>
  <c r="L230" i="61" s="1"/>
  <c r="J205" i="61"/>
  <c r="K205" i="61"/>
  <c r="J197" i="61"/>
  <c r="K197" i="61"/>
  <c r="J216" i="61"/>
  <c r="L216" i="61" s="1"/>
  <c r="K216" i="61"/>
  <c r="J235" i="61"/>
  <c r="L235" i="61" s="1"/>
  <c r="K235" i="61"/>
  <c r="J227" i="61"/>
  <c r="K227" i="61"/>
  <c r="J202" i="61"/>
  <c r="L202" i="61" s="1"/>
  <c r="K202" i="61"/>
  <c r="Y209" i="61"/>
  <c r="K209" i="61"/>
  <c r="J209" i="61"/>
  <c r="L209" i="61" s="1"/>
  <c r="J213" i="61"/>
  <c r="L213" i="61" s="1"/>
  <c r="K213" i="61"/>
  <c r="J232" i="61"/>
  <c r="L232" i="61" s="1"/>
  <c r="K232" i="61"/>
  <c r="K228" i="61"/>
  <c r="J228" i="61"/>
  <c r="L228" i="61" s="1"/>
  <c r="J203" i="61"/>
  <c r="L203" i="61" s="1"/>
  <c r="K203" i="61"/>
  <c r="K199" i="61"/>
  <c r="J199" i="61"/>
  <c r="L199" i="61" s="1"/>
  <c r="K218" i="61"/>
  <c r="J218" i="61"/>
  <c r="L218" i="61" s="1"/>
  <c r="K210" i="61"/>
  <c r="J210" i="61"/>
  <c r="L210" i="61" s="1"/>
  <c r="K229" i="61"/>
  <c r="J229" i="61"/>
  <c r="L229" i="61" s="1"/>
  <c r="K198" i="61"/>
  <c r="J198" i="61"/>
  <c r="K217" i="61"/>
  <c r="J217" i="61"/>
  <c r="L217" i="61" s="1"/>
  <c r="J195" i="61"/>
  <c r="L195" i="61" s="1"/>
  <c r="K195" i="61"/>
  <c r="J214" i="61"/>
  <c r="L214" i="61" s="1"/>
  <c r="K214" i="61"/>
  <c r="J225" i="61"/>
  <c r="L225" i="61" s="1"/>
  <c r="K225" i="61"/>
  <c r="K204" i="61"/>
  <c r="J204" i="61"/>
  <c r="L204" i="61" s="1"/>
  <c r="K196" i="61"/>
  <c r="J196" i="61"/>
  <c r="L196" i="61" s="1"/>
  <c r="K215" i="61"/>
  <c r="J215" i="61"/>
  <c r="L215" i="61" s="1"/>
  <c r="K234" i="61"/>
  <c r="J234" i="61"/>
  <c r="L234" i="61" s="1"/>
  <c r="K226" i="61"/>
  <c r="J226" i="61"/>
  <c r="L226" i="61" s="1"/>
  <c r="Y224" i="61"/>
  <c r="J224" i="61"/>
  <c r="L224" i="61" s="1"/>
  <c r="K224" i="61"/>
  <c r="J233" i="61"/>
  <c r="K233" i="61"/>
  <c r="J201" i="61"/>
  <c r="L201" i="61" s="1"/>
  <c r="K201" i="61"/>
  <c r="J220" i="61"/>
  <c r="L220" i="61" s="1"/>
  <c r="K220" i="61"/>
  <c r="K212" i="61"/>
  <c r="J212" i="61"/>
  <c r="L212" i="61" s="1"/>
  <c r="K231" i="61"/>
  <c r="J231" i="61"/>
  <c r="L231" i="61" s="1"/>
  <c r="S243" i="62"/>
  <c r="R243" i="62"/>
  <c r="R244" i="62"/>
  <c r="S244" i="62"/>
  <c r="V203" i="61"/>
  <c r="Y203" i="61"/>
  <c r="L233" i="61"/>
  <c r="Y233" i="61"/>
  <c r="Q200" i="61"/>
  <c r="Y200" i="61"/>
  <c r="Q219" i="61"/>
  <c r="Y219" i="61"/>
  <c r="Y211" i="61"/>
  <c r="Y230" i="61"/>
  <c r="Y195" i="61"/>
  <c r="V205" i="61"/>
  <c r="Y205" i="61"/>
  <c r="L197" i="61"/>
  <c r="Y197" i="61"/>
  <c r="Q216" i="61"/>
  <c r="Y216" i="61"/>
  <c r="Z235" i="61"/>
  <c r="Y235" i="61"/>
  <c r="L227" i="61"/>
  <c r="Y227" i="61"/>
  <c r="Z194" i="61"/>
  <c r="Y194" i="61"/>
  <c r="V214" i="61"/>
  <c r="Y214" i="61"/>
  <c r="Y213" i="61"/>
  <c r="Y232" i="61"/>
  <c r="L198" i="61"/>
  <c r="Y198" i="61"/>
  <c r="S217" i="61"/>
  <c r="Y217" i="61"/>
  <c r="Y228" i="61"/>
  <c r="S202" i="61"/>
  <c r="Y202" i="61"/>
  <c r="Y199" i="61"/>
  <c r="V218" i="61"/>
  <c r="Y218" i="61"/>
  <c r="Y210" i="61"/>
  <c r="Y229" i="61"/>
  <c r="Y225" i="61"/>
  <c r="Q204" i="61"/>
  <c r="Y204" i="61"/>
  <c r="Y196" i="61"/>
  <c r="Q215" i="61"/>
  <c r="Y215" i="61"/>
  <c r="Y234" i="61"/>
  <c r="Y226" i="61"/>
  <c r="Y201" i="61"/>
  <c r="V220" i="61"/>
  <c r="Y220" i="61"/>
  <c r="Y212" i="61"/>
  <c r="Y231" i="61"/>
  <c r="AL14" i="46"/>
  <c r="AL11" i="46"/>
  <c r="AL28" i="46"/>
  <c r="AL23" i="46"/>
  <c r="F31" i="46"/>
  <c r="AL20" i="46"/>
  <c r="AL10" i="46"/>
  <c r="AL26" i="46"/>
  <c r="AL32" i="46"/>
  <c r="AL12" i="46"/>
  <c r="AL25" i="46"/>
  <c r="AL29" i="46"/>
  <c r="AL33" i="46"/>
  <c r="AL22" i="46"/>
  <c r="AL30" i="46"/>
  <c r="AL31" i="46"/>
  <c r="AL19" i="46"/>
  <c r="AL15" i="46"/>
  <c r="AL17" i="46"/>
  <c r="AL21" i="46"/>
  <c r="AL27" i="46"/>
  <c r="AL16" i="46"/>
  <c r="AL24" i="46"/>
  <c r="AL13" i="46"/>
  <c r="AL18" i="46"/>
  <c r="AM33" i="46"/>
  <c r="F32" i="46"/>
  <c r="Q224" i="61"/>
  <c r="W215" i="61"/>
  <c r="W220" i="61"/>
  <c r="W232" i="61"/>
  <c r="W197" i="61"/>
  <c r="Z210" i="61"/>
  <c r="W199" i="61"/>
  <c r="S197" i="61"/>
  <c r="Z196" i="61"/>
  <c r="W230" i="61"/>
  <c r="W200" i="61"/>
  <c r="W210" i="61"/>
  <c r="S232" i="61"/>
  <c r="W231" i="61"/>
  <c r="W235" i="61"/>
  <c r="S231" i="61"/>
  <c r="S225" i="61"/>
  <c r="Q209" i="61"/>
  <c r="S215" i="61"/>
  <c r="Z214" i="61"/>
  <c r="W213" i="61"/>
  <c r="Z212" i="61"/>
  <c r="V210" i="61"/>
  <c r="V224" i="61"/>
  <c r="W234" i="61"/>
  <c r="W195" i="61"/>
  <c r="W212" i="61"/>
  <c r="Z211" i="61"/>
  <c r="Q210" i="61"/>
  <c r="Z224" i="61"/>
  <c r="S234" i="61"/>
  <c r="W233" i="61"/>
  <c r="S230" i="61"/>
  <c r="W229" i="61"/>
  <c r="W226" i="61"/>
  <c r="S203" i="61"/>
  <c r="W202" i="61"/>
  <c r="V195" i="61"/>
  <c r="W211" i="61"/>
  <c r="S233" i="61"/>
  <c r="S229" i="61"/>
  <c r="W228" i="61"/>
  <c r="S226" i="61"/>
  <c r="W225" i="61"/>
  <c r="V235" i="61"/>
  <c r="Q235" i="61"/>
  <c r="Z234" i="61"/>
  <c r="V233" i="61"/>
  <c r="V232" i="61"/>
  <c r="Q232" i="61"/>
  <c r="Z231" i="61"/>
  <c r="V231" i="61"/>
  <c r="Q231" i="61"/>
  <c r="Z230" i="61"/>
  <c r="V230" i="61"/>
  <c r="Q230" i="61"/>
  <c r="Z229" i="61"/>
  <c r="Q229" i="61"/>
  <c r="Q226" i="61"/>
  <c r="AC235" i="61"/>
  <c r="U235" i="61"/>
  <c r="AC234" i="61"/>
  <c r="U234" i="61"/>
  <c r="AC233" i="61"/>
  <c r="U233" i="61"/>
  <c r="AC232" i="61"/>
  <c r="U232" i="61"/>
  <c r="AC231" i="61"/>
  <c r="U231" i="61"/>
  <c r="AC230" i="61"/>
  <c r="U230" i="61"/>
  <c r="AC229" i="61"/>
  <c r="U229" i="61"/>
  <c r="AC228" i="61"/>
  <c r="U228" i="61"/>
  <c r="AC227" i="61"/>
  <c r="U227" i="61"/>
  <c r="AC226" i="61"/>
  <c r="U226" i="61"/>
  <c r="AC225" i="61"/>
  <c r="U225" i="61"/>
  <c r="S228" i="61"/>
  <c r="W227" i="61"/>
  <c r="S227" i="61"/>
  <c r="V234" i="61"/>
  <c r="Q234" i="61"/>
  <c r="Z233" i="61"/>
  <c r="Q233" i="61"/>
  <c r="Z232" i="61"/>
  <c r="V229" i="61"/>
  <c r="Z228" i="61"/>
  <c r="V228" i="61"/>
  <c r="Q228" i="61"/>
  <c r="Z227" i="61"/>
  <c r="V227" i="61"/>
  <c r="Q227" i="61"/>
  <c r="Z226" i="61"/>
  <c r="V226" i="61"/>
  <c r="Z225" i="61"/>
  <c r="V225" i="61"/>
  <c r="Q225" i="61"/>
  <c r="AB235" i="61"/>
  <c r="X235" i="61"/>
  <c r="T235" i="61"/>
  <c r="AB234" i="61"/>
  <c r="X234" i="61"/>
  <c r="T234" i="61"/>
  <c r="AB233" i="61"/>
  <c r="X233" i="61"/>
  <c r="T233" i="61"/>
  <c r="AB232" i="61"/>
  <c r="X232" i="61"/>
  <c r="T232" i="61"/>
  <c r="AB231" i="61"/>
  <c r="X231" i="61"/>
  <c r="T231" i="61"/>
  <c r="AB230" i="61"/>
  <c r="X230" i="61"/>
  <c r="T230" i="61"/>
  <c r="AB229" i="61"/>
  <c r="X229" i="61"/>
  <c r="T229" i="61"/>
  <c r="AB228" i="61"/>
  <c r="X228" i="61"/>
  <c r="T228" i="61"/>
  <c r="AB227" i="61"/>
  <c r="X227" i="61"/>
  <c r="T227" i="61"/>
  <c r="AB226" i="61"/>
  <c r="X226" i="61"/>
  <c r="T226" i="61"/>
  <c r="AB225" i="61"/>
  <c r="X225" i="61"/>
  <c r="T225" i="61"/>
  <c r="S235" i="61"/>
  <c r="S224" i="61"/>
  <c r="W224" i="61"/>
  <c r="T224" i="61"/>
  <c r="X224" i="61"/>
  <c r="U224" i="61"/>
  <c r="S198" i="61"/>
  <c r="Z197" i="61"/>
  <c r="S196" i="61"/>
  <c r="Z195" i="61"/>
  <c r="Q195" i="61"/>
  <c r="Z209" i="61"/>
  <c r="S220" i="61"/>
  <c r="W219" i="61"/>
  <c r="W216" i="61"/>
  <c r="S214" i="61"/>
  <c r="S213" i="61"/>
  <c r="S212" i="61"/>
  <c r="S211" i="61"/>
  <c r="S210" i="61"/>
  <c r="S219" i="61"/>
  <c r="W218" i="61"/>
  <c r="S216" i="61"/>
  <c r="Q214" i="61"/>
  <c r="Z213" i="61"/>
  <c r="Q213" i="61"/>
  <c r="Q212" i="61"/>
  <c r="Q211" i="61"/>
  <c r="S200" i="61"/>
  <c r="W198" i="61"/>
  <c r="W196" i="61"/>
  <c r="S195" i="61"/>
  <c r="V209" i="61"/>
  <c r="W214" i="61"/>
  <c r="V213" i="61"/>
  <c r="V212" i="61"/>
  <c r="V211" i="61"/>
  <c r="Z220" i="61"/>
  <c r="Q220" i="61"/>
  <c r="V217" i="61"/>
  <c r="Q217" i="61"/>
  <c r="V215" i="61"/>
  <c r="AC220" i="61"/>
  <c r="U220" i="61"/>
  <c r="AC219" i="61"/>
  <c r="U219" i="61"/>
  <c r="AC218" i="61"/>
  <c r="U218" i="61"/>
  <c r="AC217" i="61"/>
  <c r="U217" i="61"/>
  <c r="AC216" i="61"/>
  <c r="U216" i="61"/>
  <c r="AC215" i="61"/>
  <c r="U215" i="61"/>
  <c r="AC214" i="61"/>
  <c r="U214" i="61"/>
  <c r="AC213" i="61"/>
  <c r="U213" i="61"/>
  <c r="AC212" i="61"/>
  <c r="U212" i="61"/>
  <c r="AC211" i="61"/>
  <c r="U211" i="61"/>
  <c r="AC210" i="61"/>
  <c r="U210" i="61"/>
  <c r="V219" i="61"/>
  <c r="Z218" i="61"/>
  <c r="Q218" i="61"/>
  <c r="Z217" i="61"/>
  <c r="Z216" i="61"/>
  <c r="AB220" i="61"/>
  <c r="X220" i="61"/>
  <c r="T220" i="61"/>
  <c r="AB219" i="61"/>
  <c r="X219" i="61"/>
  <c r="T219" i="61"/>
  <c r="AB218" i="61"/>
  <c r="X218" i="61"/>
  <c r="T218" i="61"/>
  <c r="AB217" i="61"/>
  <c r="X217" i="61"/>
  <c r="T217" i="61"/>
  <c r="AB216" i="61"/>
  <c r="X216" i="61"/>
  <c r="T216" i="61"/>
  <c r="AB215" i="61"/>
  <c r="X215" i="61"/>
  <c r="T215" i="61"/>
  <c r="AB214" i="61"/>
  <c r="X214" i="61"/>
  <c r="T214" i="61"/>
  <c r="AB213" i="61"/>
  <c r="X213" i="61"/>
  <c r="T213" i="61"/>
  <c r="AB212" i="61"/>
  <c r="X212" i="61"/>
  <c r="T212" i="61"/>
  <c r="AB211" i="61"/>
  <c r="X211" i="61"/>
  <c r="T211" i="61"/>
  <c r="AB210" i="61"/>
  <c r="X210" i="61"/>
  <c r="T210" i="61"/>
  <c r="W217" i="61"/>
  <c r="S218" i="61"/>
  <c r="Z219" i="61"/>
  <c r="V216" i="61"/>
  <c r="Z215" i="61"/>
  <c r="T209" i="61"/>
  <c r="X209" i="61"/>
  <c r="S209" i="61"/>
  <c r="W209" i="61"/>
  <c r="U209" i="61"/>
  <c r="W204" i="61"/>
  <c r="W203" i="61"/>
  <c r="S199" i="61"/>
  <c r="Z198" i="61"/>
  <c r="Q198" i="61"/>
  <c r="Q197" i="61"/>
  <c r="Q196" i="61"/>
  <c r="W201" i="61"/>
  <c r="S201" i="61"/>
  <c r="V198" i="61"/>
  <c r="V197" i="61"/>
  <c r="V196" i="61"/>
  <c r="W205" i="61"/>
  <c r="S205" i="61"/>
  <c r="Z205" i="61"/>
  <c r="Q205" i="61"/>
  <c r="V202" i="61"/>
  <c r="Q202" i="61"/>
  <c r="Z201" i="61"/>
  <c r="Q201" i="61"/>
  <c r="Z200" i="61"/>
  <c r="V200" i="61"/>
  <c r="Z199" i="61"/>
  <c r="AC205" i="61"/>
  <c r="U205" i="61"/>
  <c r="AC204" i="61"/>
  <c r="U204" i="61"/>
  <c r="AC203" i="61"/>
  <c r="U203" i="61"/>
  <c r="AC202" i="61"/>
  <c r="U202" i="61"/>
  <c r="AC201" i="61"/>
  <c r="U201" i="61"/>
  <c r="AC200" i="61"/>
  <c r="U200" i="61"/>
  <c r="AC199" i="61"/>
  <c r="U199" i="61"/>
  <c r="AC198" i="61"/>
  <c r="U198" i="61"/>
  <c r="AC197" i="61"/>
  <c r="U197" i="61"/>
  <c r="AC196" i="61"/>
  <c r="U196" i="61"/>
  <c r="AC195" i="61"/>
  <c r="U195" i="61"/>
  <c r="S204" i="61"/>
  <c r="V204" i="61"/>
  <c r="Z203" i="61"/>
  <c r="Q203" i="61"/>
  <c r="Z202" i="61"/>
  <c r="V201" i="61"/>
  <c r="V199" i="61"/>
  <c r="Q199" i="61"/>
  <c r="AB205" i="61"/>
  <c r="X205" i="61"/>
  <c r="T205" i="61"/>
  <c r="L205" i="61"/>
  <c r="AB204" i="61"/>
  <c r="X204" i="61"/>
  <c r="T204" i="61"/>
  <c r="AB203" i="61"/>
  <c r="X203" i="61"/>
  <c r="T203" i="61"/>
  <c r="AB202" i="61"/>
  <c r="X202" i="61"/>
  <c r="T202" i="61"/>
  <c r="AB201" i="61"/>
  <c r="X201" i="61"/>
  <c r="T201" i="61"/>
  <c r="AB200" i="61"/>
  <c r="X200" i="61"/>
  <c r="T200" i="61"/>
  <c r="L200" i="61"/>
  <c r="AB199" i="61"/>
  <c r="X199" i="61"/>
  <c r="T199" i="61"/>
  <c r="AB198" i="61"/>
  <c r="X198" i="61"/>
  <c r="T198" i="61"/>
  <c r="AB197" i="61"/>
  <c r="X197" i="61"/>
  <c r="T197" i="61"/>
  <c r="AB196" i="61"/>
  <c r="X196" i="61"/>
  <c r="T196" i="61"/>
  <c r="AB195" i="61"/>
  <c r="X195" i="61"/>
  <c r="T195" i="61"/>
  <c r="Z204" i="61"/>
  <c r="W194" i="61"/>
  <c r="T194" i="61"/>
  <c r="X194" i="61"/>
  <c r="S194" i="61"/>
  <c r="U194" i="61"/>
  <c r="Q194" i="61"/>
  <c r="V194" i="61"/>
  <c r="E42" i="61"/>
  <c r="E27" i="61"/>
  <c r="AC47" i="16"/>
  <c r="AD47" i="16"/>
  <c r="AE47" i="16"/>
  <c r="AE10" i="16"/>
  <c r="AD10" i="16"/>
  <c r="AC10" i="16"/>
  <c r="AC18" i="16"/>
  <c r="AD18" i="16"/>
  <c r="AE18" i="16"/>
  <c r="AJ18" i="16"/>
  <c r="AK18" i="16"/>
  <c r="AC19" i="16"/>
  <c r="AD19" i="16"/>
  <c r="AE19" i="16"/>
  <c r="AJ19" i="16"/>
  <c r="AK19" i="16"/>
  <c r="AC20" i="16"/>
  <c r="AD20" i="16"/>
  <c r="AE20" i="16"/>
  <c r="AJ20" i="16"/>
  <c r="AK20" i="16"/>
  <c r="AC21" i="16"/>
  <c r="AD21" i="16"/>
  <c r="AE21" i="16"/>
  <c r="AJ21" i="16"/>
  <c r="AK21" i="16"/>
  <c r="AC22" i="16"/>
  <c r="AD22" i="16"/>
  <c r="AE22" i="16"/>
  <c r="AJ22" i="16"/>
  <c r="AK22" i="16"/>
  <c r="AC23" i="16"/>
  <c r="AD23" i="16"/>
  <c r="AE23" i="16"/>
  <c r="AJ23" i="16"/>
  <c r="AK23" i="16"/>
  <c r="AC24" i="16"/>
  <c r="AD24" i="16"/>
  <c r="AE24" i="16"/>
  <c r="AJ24" i="16"/>
  <c r="AK24" i="16"/>
  <c r="AC25" i="16"/>
  <c r="AD25" i="16"/>
  <c r="AE25" i="16"/>
  <c r="AJ25" i="16"/>
  <c r="AK25" i="16"/>
  <c r="AC26" i="16"/>
  <c r="AD26" i="16"/>
  <c r="AE26" i="16"/>
  <c r="AJ26" i="16"/>
  <c r="AK26" i="16"/>
  <c r="AC27" i="16"/>
  <c r="AD27" i="16"/>
  <c r="AE27" i="16"/>
  <c r="AJ27" i="16"/>
  <c r="AK27" i="16"/>
  <c r="AC28" i="16"/>
  <c r="AD28" i="16"/>
  <c r="AE28" i="16"/>
  <c r="AJ28" i="16"/>
  <c r="AK28" i="16"/>
  <c r="AC29" i="16"/>
  <c r="AD29" i="16"/>
  <c r="AE29" i="16"/>
  <c r="AJ29" i="16"/>
  <c r="AK29" i="16"/>
  <c r="AC30" i="16"/>
  <c r="AD30" i="16"/>
  <c r="AE30" i="16"/>
  <c r="AC31" i="16"/>
  <c r="AD31" i="16"/>
  <c r="AE31" i="16"/>
  <c r="AC32" i="16"/>
  <c r="AD32" i="16"/>
  <c r="AE32" i="16"/>
  <c r="AC33" i="16"/>
  <c r="AD33" i="16"/>
  <c r="AE33" i="16"/>
  <c r="AC34" i="16"/>
  <c r="AD34" i="16"/>
  <c r="AE34" i="16"/>
  <c r="AC35" i="16"/>
  <c r="AD35" i="16"/>
  <c r="AE35" i="16"/>
  <c r="AC36" i="16"/>
  <c r="AD36" i="16"/>
  <c r="AE36" i="16"/>
  <c r="AK17" i="16"/>
  <c r="AJ17" i="16"/>
  <c r="AE17" i="16"/>
  <c r="AD17" i="16"/>
  <c r="AC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AA37" i="16" s="1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Y37" i="16" s="1"/>
  <c r="Z17" i="16"/>
  <c r="X17" i="16"/>
  <c r="Z47" i="16"/>
  <c r="AA48" i="16" s="1"/>
  <c r="X47" i="16"/>
  <c r="Y48" i="16" s="1"/>
  <c r="D135" i="48" l="1"/>
  <c r="D134" i="48"/>
  <c r="D133" i="48"/>
  <c r="D132" i="48"/>
  <c r="D131" i="48"/>
  <c r="D130" i="48"/>
  <c r="D129" i="48"/>
  <c r="D128" i="48"/>
  <c r="D127" i="48"/>
  <c r="D126" i="48"/>
  <c r="D125" i="48"/>
  <c r="D124" i="48"/>
  <c r="D123" i="48"/>
  <c r="D122" i="48"/>
  <c r="D121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D93" i="48"/>
  <c r="D92" i="48"/>
  <c r="D91" i="48"/>
  <c r="D75" i="48"/>
  <c r="D74" i="48"/>
  <c r="D73" i="48"/>
  <c r="D72" i="48"/>
  <c r="D71" i="48"/>
  <c r="D70" i="48"/>
  <c r="D69" i="48"/>
  <c r="D68" i="48"/>
  <c r="D67" i="48"/>
  <c r="D66" i="48"/>
  <c r="D65" i="48"/>
  <c r="D64" i="48"/>
  <c r="D63" i="48"/>
  <c r="D62" i="48"/>
  <c r="D61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F58" i="60" l="1"/>
  <c r="BG58" i="60" s="1"/>
  <c r="BH58" i="60" s="1"/>
  <c r="BI58" i="60" s="1"/>
  <c r="BJ58" i="60" s="1"/>
  <c r="BK58" i="60" s="1"/>
  <c r="BL58" i="60" s="1"/>
  <c r="BM58" i="60" s="1"/>
  <c r="BN58" i="60" s="1"/>
  <c r="BO58" i="60" s="1"/>
  <c r="BP58" i="60" s="1"/>
  <c r="BD58" i="60"/>
  <c r="E57" i="60"/>
  <c r="C59" i="60"/>
  <c r="E59" i="60"/>
  <c r="G59" i="60"/>
  <c r="H59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C64" i="60"/>
  <c r="E64" i="60"/>
  <c r="G64" i="60"/>
  <c r="H64" i="60"/>
  <c r="B30" i="60"/>
  <c r="B31" i="60"/>
  <c r="B32" i="60"/>
  <c r="B33" i="60"/>
  <c r="B34" i="60"/>
  <c r="B35" i="60"/>
  <c r="B36" i="60"/>
  <c r="B37" i="60"/>
  <c r="B38" i="60"/>
  <c r="B39" i="60"/>
  <c r="B40" i="60"/>
  <c r="B29" i="60"/>
  <c r="B15" i="60"/>
  <c r="B16" i="60"/>
  <c r="B17" i="60"/>
  <c r="B18" i="60"/>
  <c r="B19" i="60"/>
  <c r="B20" i="60"/>
  <c r="B21" i="60"/>
  <c r="B22" i="60"/>
  <c r="B23" i="60"/>
  <c r="B24" i="60"/>
  <c r="B25" i="60"/>
  <c r="B14" i="60"/>
  <c r="I63" i="60" l="1"/>
  <c r="K63" i="60" s="1"/>
  <c r="W63" i="60"/>
  <c r="P61" i="60"/>
  <c r="W61" i="60"/>
  <c r="I59" i="60"/>
  <c r="K59" i="60" s="1"/>
  <c r="W59" i="60"/>
  <c r="I64" i="60"/>
  <c r="K64" i="60" s="1"/>
  <c r="W64" i="60"/>
  <c r="I62" i="60"/>
  <c r="K62" i="60" s="1"/>
  <c r="W62" i="60"/>
  <c r="I60" i="60"/>
  <c r="K60" i="60" s="1"/>
  <c r="W60" i="60"/>
  <c r="X59" i="60"/>
  <c r="S59" i="60"/>
  <c r="P59" i="60"/>
  <c r="U59" i="60"/>
  <c r="Y60" i="60"/>
  <c r="Y59" i="60"/>
  <c r="T59" i="60"/>
  <c r="J59" i="60"/>
  <c r="Q59" i="60"/>
  <c r="Z59" i="60" s="1"/>
  <c r="U63" i="60"/>
  <c r="Y62" i="60"/>
  <c r="T62" i="60"/>
  <c r="AA61" i="60"/>
  <c r="V61" i="60"/>
  <c r="Y63" i="60"/>
  <c r="Q63" i="60"/>
  <c r="Z63" i="60" s="1"/>
  <c r="X62" i="60"/>
  <c r="U61" i="60"/>
  <c r="T63" i="60"/>
  <c r="X63" i="60"/>
  <c r="P63" i="60"/>
  <c r="U62" i="60"/>
  <c r="Y61" i="60"/>
  <c r="Q61" i="60"/>
  <c r="Z61" i="60" s="1"/>
  <c r="AA62" i="60"/>
  <c r="V62" i="60"/>
  <c r="Q62" i="60"/>
  <c r="Z62" i="60" s="1"/>
  <c r="X61" i="60"/>
  <c r="S61" i="60"/>
  <c r="V59" i="60"/>
  <c r="AA59" i="60"/>
  <c r="U64" i="60"/>
  <c r="J61" i="60"/>
  <c r="Q60" i="60"/>
  <c r="Z60" i="60" s="1"/>
  <c r="I61" i="60"/>
  <c r="K61" i="60" s="1"/>
  <c r="P62" i="60"/>
  <c r="Y64" i="60"/>
  <c r="S62" i="60"/>
  <c r="J62" i="60"/>
  <c r="T61" i="60"/>
  <c r="U60" i="60"/>
  <c r="Q64" i="60"/>
  <c r="Z64" i="60" s="1"/>
  <c r="X64" i="60"/>
  <c r="T64" i="60"/>
  <c r="P64" i="60"/>
  <c r="AA63" i="60"/>
  <c r="S63" i="60"/>
  <c r="J63" i="60"/>
  <c r="X60" i="60"/>
  <c r="T60" i="60"/>
  <c r="P60" i="60"/>
  <c r="AA64" i="60"/>
  <c r="S64" i="60"/>
  <c r="J64" i="60"/>
  <c r="V63" i="60"/>
  <c r="AA60" i="60"/>
  <c r="S60" i="60"/>
  <c r="J60" i="60"/>
  <c r="V64" i="60"/>
  <c r="V60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M61" i="60" l="1"/>
  <c r="N61" i="60"/>
  <c r="N64" i="60"/>
  <c r="M64" i="60"/>
  <c r="M59" i="60"/>
  <c r="N59" i="60"/>
  <c r="N60" i="60"/>
  <c r="M60" i="60"/>
  <c r="M62" i="60"/>
  <c r="N62" i="60"/>
  <c r="N63" i="60"/>
  <c r="M63" i="60"/>
  <c r="D224" i="61" l="1"/>
  <c r="D209" i="61"/>
  <c r="D194" i="61"/>
  <c r="AA190" i="61"/>
  <c r="I190" i="61"/>
  <c r="H190" i="61"/>
  <c r="F190" i="61"/>
  <c r="D190" i="61"/>
  <c r="AA189" i="61"/>
  <c r="I189" i="61"/>
  <c r="H189" i="61"/>
  <c r="F189" i="61"/>
  <c r="D189" i="61"/>
  <c r="AA188" i="61"/>
  <c r="I188" i="61"/>
  <c r="H188" i="61"/>
  <c r="F188" i="61"/>
  <c r="D188" i="61"/>
  <c r="AA187" i="61"/>
  <c r="I187" i="61"/>
  <c r="H187" i="61"/>
  <c r="F187" i="61"/>
  <c r="D187" i="61"/>
  <c r="AA186" i="61"/>
  <c r="I186" i="61"/>
  <c r="H186" i="61"/>
  <c r="F186" i="61"/>
  <c r="D186" i="61"/>
  <c r="AA185" i="61"/>
  <c r="I185" i="61"/>
  <c r="H185" i="61"/>
  <c r="F185" i="61"/>
  <c r="D185" i="61"/>
  <c r="AA184" i="61"/>
  <c r="I184" i="61"/>
  <c r="H184" i="61"/>
  <c r="F184" i="61"/>
  <c r="D184" i="61"/>
  <c r="AA183" i="61"/>
  <c r="I183" i="61"/>
  <c r="H183" i="61"/>
  <c r="F183" i="61"/>
  <c r="D183" i="61"/>
  <c r="AA182" i="61"/>
  <c r="I182" i="61"/>
  <c r="H182" i="61"/>
  <c r="F182" i="61"/>
  <c r="D182" i="61"/>
  <c r="AA181" i="61"/>
  <c r="I181" i="61"/>
  <c r="H181" i="61"/>
  <c r="F181" i="61"/>
  <c r="D181" i="61"/>
  <c r="AA180" i="61"/>
  <c r="I180" i="61"/>
  <c r="H180" i="61"/>
  <c r="F180" i="61"/>
  <c r="D180" i="61"/>
  <c r="AA179" i="61"/>
  <c r="I179" i="61"/>
  <c r="H179" i="61"/>
  <c r="F179" i="61"/>
  <c r="D179" i="61"/>
  <c r="AA175" i="61"/>
  <c r="I175" i="61"/>
  <c r="H175" i="61"/>
  <c r="F175" i="61"/>
  <c r="D175" i="61"/>
  <c r="AA174" i="61"/>
  <c r="I174" i="61"/>
  <c r="H174" i="61"/>
  <c r="F174" i="61"/>
  <c r="D174" i="61"/>
  <c r="AA173" i="61"/>
  <c r="I173" i="61"/>
  <c r="H173" i="61"/>
  <c r="F173" i="61"/>
  <c r="D173" i="61"/>
  <c r="AA172" i="61"/>
  <c r="I172" i="61"/>
  <c r="H172" i="61"/>
  <c r="F172" i="61"/>
  <c r="D172" i="61"/>
  <c r="AA171" i="61"/>
  <c r="I171" i="61"/>
  <c r="H171" i="61"/>
  <c r="F171" i="61"/>
  <c r="D171" i="61"/>
  <c r="AA170" i="61"/>
  <c r="I170" i="61"/>
  <c r="H170" i="61"/>
  <c r="F170" i="61"/>
  <c r="D170" i="61"/>
  <c r="AA169" i="61"/>
  <c r="I169" i="61"/>
  <c r="H169" i="61"/>
  <c r="F169" i="61"/>
  <c r="D169" i="61"/>
  <c r="AA168" i="61"/>
  <c r="I168" i="61"/>
  <c r="H168" i="61"/>
  <c r="F168" i="61"/>
  <c r="D168" i="61"/>
  <c r="AA167" i="61"/>
  <c r="I167" i="61"/>
  <c r="H167" i="61"/>
  <c r="F167" i="61"/>
  <c r="D167" i="61"/>
  <c r="AA166" i="61"/>
  <c r="I166" i="61"/>
  <c r="H166" i="61"/>
  <c r="F166" i="61"/>
  <c r="D166" i="61"/>
  <c r="AA165" i="61"/>
  <c r="I165" i="61"/>
  <c r="H165" i="61"/>
  <c r="F165" i="61"/>
  <c r="D165" i="61"/>
  <c r="AA164" i="61"/>
  <c r="I164" i="61"/>
  <c r="H164" i="61"/>
  <c r="F164" i="61"/>
  <c r="D164" i="61"/>
  <c r="AA160" i="61"/>
  <c r="I160" i="61"/>
  <c r="H160" i="61"/>
  <c r="F160" i="61"/>
  <c r="D160" i="61"/>
  <c r="AA159" i="61"/>
  <c r="I159" i="61"/>
  <c r="H159" i="61"/>
  <c r="F159" i="61"/>
  <c r="D159" i="61"/>
  <c r="AA158" i="61"/>
  <c r="I158" i="61"/>
  <c r="H158" i="61"/>
  <c r="F158" i="61"/>
  <c r="D158" i="61"/>
  <c r="AA157" i="61"/>
  <c r="I157" i="61"/>
  <c r="H157" i="61"/>
  <c r="F157" i="61"/>
  <c r="D157" i="61"/>
  <c r="AA156" i="61"/>
  <c r="I156" i="61"/>
  <c r="H156" i="61"/>
  <c r="F156" i="61"/>
  <c r="D156" i="61"/>
  <c r="AA155" i="61"/>
  <c r="I155" i="61"/>
  <c r="H155" i="61"/>
  <c r="F155" i="61"/>
  <c r="D155" i="61"/>
  <c r="AA154" i="61"/>
  <c r="I154" i="61"/>
  <c r="H154" i="61"/>
  <c r="F154" i="61"/>
  <c r="D154" i="61"/>
  <c r="AA153" i="61"/>
  <c r="I153" i="61"/>
  <c r="H153" i="61"/>
  <c r="F153" i="61"/>
  <c r="D153" i="61"/>
  <c r="AA152" i="61"/>
  <c r="I152" i="61"/>
  <c r="H152" i="61"/>
  <c r="F152" i="61"/>
  <c r="D152" i="61"/>
  <c r="AA151" i="61"/>
  <c r="I151" i="61"/>
  <c r="H151" i="61"/>
  <c r="F151" i="61"/>
  <c r="D151" i="61"/>
  <c r="AA150" i="61"/>
  <c r="I150" i="61"/>
  <c r="H150" i="61"/>
  <c r="F150" i="61"/>
  <c r="D150" i="61"/>
  <c r="AA149" i="61"/>
  <c r="I149" i="61"/>
  <c r="H149" i="61"/>
  <c r="F149" i="61"/>
  <c r="D149" i="61"/>
  <c r="AA145" i="61"/>
  <c r="I145" i="61"/>
  <c r="H145" i="61"/>
  <c r="F145" i="61"/>
  <c r="D145" i="61"/>
  <c r="AA144" i="61"/>
  <c r="I144" i="61"/>
  <c r="H144" i="61"/>
  <c r="F144" i="61"/>
  <c r="D144" i="61"/>
  <c r="AA143" i="61"/>
  <c r="I143" i="61"/>
  <c r="H143" i="61"/>
  <c r="F143" i="61"/>
  <c r="D143" i="61"/>
  <c r="AA142" i="61"/>
  <c r="I142" i="61"/>
  <c r="H142" i="61"/>
  <c r="F142" i="61"/>
  <c r="D142" i="61"/>
  <c r="AA141" i="61"/>
  <c r="I141" i="61"/>
  <c r="H141" i="61"/>
  <c r="F141" i="61"/>
  <c r="D141" i="61"/>
  <c r="AA140" i="61"/>
  <c r="I140" i="61"/>
  <c r="H140" i="61"/>
  <c r="F140" i="61"/>
  <c r="D140" i="61"/>
  <c r="AA139" i="61"/>
  <c r="I139" i="61"/>
  <c r="H139" i="61"/>
  <c r="F139" i="61"/>
  <c r="D139" i="61"/>
  <c r="AA138" i="61"/>
  <c r="I138" i="61"/>
  <c r="H138" i="61"/>
  <c r="F138" i="61"/>
  <c r="D138" i="61"/>
  <c r="AA137" i="61"/>
  <c r="I137" i="61"/>
  <c r="H137" i="61"/>
  <c r="F137" i="61"/>
  <c r="D137" i="61"/>
  <c r="AA136" i="61"/>
  <c r="I136" i="61"/>
  <c r="H136" i="61"/>
  <c r="F136" i="61"/>
  <c r="D136" i="61"/>
  <c r="AA135" i="61"/>
  <c r="I135" i="61"/>
  <c r="H135" i="61"/>
  <c r="F135" i="61"/>
  <c r="D135" i="61"/>
  <c r="AA134" i="61"/>
  <c r="I134" i="61"/>
  <c r="H134" i="61"/>
  <c r="F134" i="61"/>
  <c r="D134" i="61"/>
  <c r="AA130" i="61"/>
  <c r="I130" i="61"/>
  <c r="H130" i="61"/>
  <c r="F130" i="61"/>
  <c r="D130" i="61"/>
  <c r="AA129" i="61"/>
  <c r="I129" i="61"/>
  <c r="H129" i="61"/>
  <c r="F129" i="61"/>
  <c r="D129" i="61"/>
  <c r="AA128" i="61"/>
  <c r="I128" i="61"/>
  <c r="H128" i="61"/>
  <c r="F128" i="61"/>
  <c r="D128" i="61"/>
  <c r="AA127" i="61"/>
  <c r="I127" i="61"/>
  <c r="H127" i="61"/>
  <c r="F127" i="61"/>
  <c r="D127" i="61"/>
  <c r="AA126" i="61"/>
  <c r="I126" i="61"/>
  <c r="H126" i="61"/>
  <c r="F126" i="61"/>
  <c r="D126" i="61"/>
  <c r="AA125" i="61"/>
  <c r="I125" i="61"/>
  <c r="H125" i="61"/>
  <c r="F125" i="61"/>
  <c r="D125" i="61"/>
  <c r="AA124" i="61"/>
  <c r="I124" i="61"/>
  <c r="H124" i="61"/>
  <c r="F124" i="61"/>
  <c r="D124" i="61"/>
  <c r="AA123" i="61"/>
  <c r="I123" i="61"/>
  <c r="H123" i="61"/>
  <c r="F123" i="61"/>
  <c r="D123" i="61"/>
  <c r="AA122" i="61"/>
  <c r="I122" i="61"/>
  <c r="H122" i="61"/>
  <c r="F122" i="61"/>
  <c r="D122" i="61"/>
  <c r="AA121" i="61"/>
  <c r="I121" i="61"/>
  <c r="H121" i="61"/>
  <c r="F121" i="61"/>
  <c r="D121" i="61"/>
  <c r="AA120" i="61"/>
  <c r="I120" i="61"/>
  <c r="H120" i="61"/>
  <c r="F120" i="61"/>
  <c r="D120" i="61"/>
  <c r="AA119" i="61"/>
  <c r="I119" i="61"/>
  <c r="H119" i="61"/>
  <c r="F119" i="61"/>
  <c r="D119" i="61"/>
  <c r="F104" i="61"/>
  <c r="H104" i="61"/>
  <c r="I104" i="61"/>
  <c r="AA104" i="61"/>
  <c r="F105" i="61"/>
  <c r="H105" i="61"/>
  <c r="I105" i="61"/>
  <c r="AA105" i="61"/>
  <c r="F106" i="61"/>
  <c r="H106" i="61"/>
  <c r="I106" i="61"/>
  <c r="AA106" i="61"/>
  <c r="F107" i="61"/>
  <c r="H107" i="61"/>
  <c r="I107" i="61"/>
  <c r="AA107" i="61"/>
  <c r="F108" i="61"/>
  <c r="H108" i="61"/>
  <c r="I108" i="61"/>
  <c r="AA108" i="61"/>
  <c r="F109" i="61"/>
  <c r="H109" i="61"/>
  <c r="I109" i="61"/>
  <c r="AA109" i="61"/>
  <c r="F110" i="61"/>
  <c r="H110" i="61"/>
  <c r="I110" i="61"/>
  <c r="AA110" i="61"/>
  <c r="F111" i="61"/>
  <c r="H111" i="61"/>
  <c r="I111" i="61"/>
  <c r="AA111" i="61"/>
  <c r="F112" i="61"/>
  <c r="H112" i="61"/>
  <c r="I112" i="61"/>
  <c r="AA112" i="61"/>
  <c r="F113" i="61"/>
  <c r="H113" i="61"/>
  <c r="I113" i="61"/>
  <c r="AA113" i="61"/>
  <c r="F114" i="61"/>
  <c r="H114" i="61"/>
  <c r="I114" i="61"/>
  <c r="AA114" i="61"/>
  <c r="F115" i="61"/>
  <c r="H115" i="61"/>
  <c r="I115" i="61"/>
  <c r="AA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A100" i="61"/>
  <c r="I100" i="61"/>
  <c r="H100" i="61"/>
  <c r="F100" i="61"/>
  <c r="D100" i="61"/>
  <c r="AA99" i="61"/>
  <c r="I99" i="61"/>
  <c r="H99" i="61"/>
  <c r="F99" i="61"/>
  <c r="D99" i="61"/>
  <c r="AA98" i="61"/>
  <c r="I98" i="61"/>
  <c r="H98" i="61"/>
  <c r="F98" i="61"/>
  <c r="D98" i="61"/>
  <c r="AA97" i="61"/>
  <c r="I97" i="61"/>
  <c r="H97" i="61"/>
  <c r="F97" i="61"/>
  <c r="D97" i="61"/>
  <c r="AA96" i="61"/>
  <c r="I96" i="61"/>
  <c r="H96" i="61"/>
  <c r="F96" i="61"/>
  <c r="D96" i="61"/>
  <c r="AA95" i="61"/>
  <c r="I95" i="61"/>
  <c r="H95" i="61"/>
  <c r="F95" i="61"/>
  <c r="D95" i="61"/>
  <c r="AA94" i="61"/>
  <c r="I94" i="61"/>
  <c r="H94" i="61"/>
  <c r="F94" i="61"/>
  <c r="D94" i="61"/>
  <c r="AA93" i="61"/>
  <c r="I93" i="61"/>
  <c r="H93" i="61"/>
  <c r="F93" i="61"/>
  <c r="D93" i="61"/>
  <c r="AA92" i="61"/>
  <c r="I92" i="61"/>
  <c r="H92" i="61"/>
  <c r="F92" i="61"/>
  <c r="D92" i="61"/>
  <c r="AA91" i="61"/>
  <c r="I91" i="61"/>
  <c r="H91" i="61"/>
  <c r="F91" i="61"/>
  <c r="D91" i="61"/>
  <c r="AA90" i="61"/>
  <c r="I90" i="61"/>
  <c r="H90" i="61"/>
  <c r="F90" i="61"/>
  <c r="D90" i="61"/>
  <c r="AA89" i="61"/>
  <c r="I89" i="61"/>
  <c r="H89" i="61"/>
  <c r="F89" i="61"/>
  <c r="D89" i="61"/>
  <c r="AA85" i="61"/>
  <c r="I85" i="61"/>
  <c r="H85" i="61"/>
  <c r="F85" i="61"/>
  <c r="D85" i="61"/>
  <c r="AA84" i="61"/>
  <c r="I84" i="61"/>
  <c r="H84" i="61"/>
  <c r="F84" i="61"/>
  <c r="D84" i="61"/>
  <c r="AA83" i="61"/>
  <c r="I83" i="61"/>
  <c r="H83" i="61"/>
  <c r="F83" i="61"/>
  <c r="D83" i="61"/>
  <c r="AA82" i="61"/>
  <c r="I82" i="61"/>
  <c r="H82" i="61"/>
  <c r="F82" i="61"/>
  <c r="D82" i="61"/>
  <c r="AA81" i="61"/>
  <c r="I81" i="61"/>
  <c r="H81" i="61"/>
  <c r="F81" i="61"/>
  <c r="D81" i="61"/>
  <c r="AA80" i="61"/>
  <c r="I80" i="61"/>
  <c r="H80" i="61"/>
  <c r="F80" i="61"/>
  <c r="D80" i="61"/>
  <c r="AA79" i="61"/>
  <c r="I79" i="61"/>
  <c r="H79" i="61"/>
  <c r="F79" i="61"/>
  <c r="D79" i="61"/>
  <c r="AA78" i="61"/>
  <c r="I78" i="61"/>
  <c r="H78" i="61"/>
  <c r="F78" i="61"/>
  <c r="D78" i="61"/>
  <c r="AA77" i="61"/>
  <c r="I77" i="61"/>
  <c r="H77" i="61"/>
  <c r="F77" i="61"/>
  <c r="D77" i="61"/>
  <c r="AA76" i="61"/>
  <c r="I76" i="61"/>
  <c r="H76" i="61"/>
  <c r="F76" i="61"/>
  <c r="D76" i="61"/>
  <c r="AA75" i="61"/>
  <c r="I75" i="61"/>
  <c r="H75" i="61"/>
  <c r="F75" i="61"/>
  <c r="D75" i="61"/>
  <c r="AA74" i="61"/>
  <c r="I74" i="61"/>
  <c r="H74" i="61"/>
  <c r="F74" i="61"/>
  <c r="D74" i="61"/>
  <c r="AA70" i="61"/>
  <c r="I70" i="61"/>
  <c r="H70" i="61"/>
  <c r="F70" i="61"/>
  <c r="D70" i="61"/>
  <c r="AA69" i="61"/>
  <c r="I69" i="61"/>
  <c r="H69" i="61"/>
  <c r="F69" i="61"/>
  <c r="D69" i="61"/>
  <c r="AA68" i="61"/>
  <c r="I68" i="61"/>
  <c r="H68" i="61"/>
  <c r="F68" i="61"/>
  <c r="D68" i="61"/>
  <c r="AA67" i="61"/>
  <c r="I67" i="61"/>
  <c r="H67" i="61"/>
  <c r="F67" i="61"/>
  <c r="D67" i="61"/>
  <c r="AA66" i="61"/>
  <c r="I66" i="61"/>
  <c r="H66" i="61"/>
  <c r="F66" i="61"/>
  <c r="D66" i="61"/>
  <c r="AA65" i="61"/>
  <c r="I65" i="61"/>
  <c r="H65" i="61"/>
  <c r="F65" i="61"/>
  <c r="D65" i="61"/>
  <c r="AA64" i="61"/>
  <c r="I64" i="61"/>
  <c r="H64" i="61"/>
  <c r="F64" i="61"/>
  <c r="D64" i="61"/>
  <c r="AA63" i="61"/>
  <c r="I63" i="61"/>
  <c r="H63" i="61"/>
  <c r="F63" i="61"/>
  <c r="D63" i="61"/>
  <c r="AA62" i="61"/>
  <c r="I62" i="61"/>
  <c r="H62" i="61"/>
  <c r="F62" i="61"/>
  <c r="D62" i="61"/>
  <c r="AA61" i="61"/>
  <c r="I61" i="61"/>
  <c r="H61" i="61"/>
  <c r="F61" i="61"/>
  <c r="D61" i="61"/>
  <c r="AA60" i="61"/>
  <c r="I60" i="61"/>
  <c r="H60" i="61"/>
  <c r="F60" i="61"/>
  <c r="D60" i="61"/>
  <c r="AA59" i="61"/>
  <c r="I59" i="61"/>
  <c r="H59" i="61"/>
  <c r="F59" i="61"/>
  <c r="D59" i="61"/>
  <c r="AA55" i="61"/>
  <c r="I55" i="61"/>
  <c r="H55" i="61"/>
  <c r="F55" i="61"/>
  <c r="D55" i="61"/>
  <c r="AA54" i="61"/>
  <c r="I54" i="61"/>
  <c r="H54" i="61"/>
  <c r="F54" i="61"/>
  <c r="D54" i="61"/>
  <c r="AA53" i="61"/>
  <c r="I53" i="61"/>
  <c r="H53" i="61"/>
  <c r="F53" i="61"/>
  <c r="D53" i="61"/>
  <c r="AA52" i="61"/>
  <c r="I52" i="61"/>
  <c r="H52" i="61"/>
  <c r="F52" i="61"/>
  <c r="D52" i="61"/>
  <c r="AA51" i="61"/>
  <c r="I51" i="61"/>
  <c r="H51" i="61"/>
  <c r="F51" i="61"/>
  <c r="D51" i="61"/>
  <c r="AA50" i="61"/>
  <c r="I50" i="61"/>
  <c r="H50" i="61"/>
  <c r="F50" i="61"/>
  <c r="D50" i="61"/>
  <c r="AA49" i="61"/>
  <c r="I49" i="61"/>
  <c r="H49" i="61"/>
  <c r="F49" i="61"/>
  <c r="D49" i="61"/>
  <c r="AA48" i="61"/>
  <c r="I48" i="61"/>
  <c r="H48" i="61"/>
  <c r="F48" i="61"/>
  <c r="D48" i="61"/>
  <c r="AA47" i="61"/>
  <c r="I47" i="61"/>
  <c r="H47" i="61"/>
  <c r="F47" i="61"/>
  <c r="D47" i="61"/>
  <c r="AA46" i="61"/>
  <c r="I46" i="61"/>
  <c r="H46" i="61"/>
  <c r="F46" i="61"/>
  <c r="D46" i="61"/>
  <c r="AA45" i="61"/>
  <c r="I45" i="61"/>
  <c r="H45" i="61"/>
  <c r="F45" i="61"/>
  <c r="D45" i="61"/>
  <c r="AA44" i="61"/>
  <c r="I44" i="61"/>
  <c r="H44" i="61"/>
  <c r="F44" i="61"/>
  <c r="D44" i="61"/>
  <c r="I40" i="61"/>
  <c r="H40" i="61"/>
  <c r="F40" i="61"/>
  <c r="D40" i="61"/>
  <c r="I39" i="61"/>
  <c r="H39" i="61"/>
  <c r="F39" i="61"/>
  <c r="D39" i="61"/>
  <c r="I38" i="61"/>
  <c r="H38" i="61"/>
  <c r="F38" i="61"/>
  <c r="D38" i="61"/>
  <c r="I37" i="61"/>
  <c r="H37" i="61"/>
  <c r="F37" i="61"/>
  <c r="D37" i="61"/>
  <c r="I36" i="61"/>
  <c r="H36" i="61"/>
  <c r="F36" i="61"/>
  <c r="D36" i="61"/>
  <c r="I35" i="61"/>
  <c r="H35" i="61"/>
  <c r="F35" i="61"/>
  <c r="D35" i="61"/>
  <c r="I34" i="61"/>
  <c r="H34" i="61"/>
  <c r="F34" i="61"/>
  <c r="D34" i="61"/>
  <c r="I33" i="61"/>
  <c r="H33" i="61"/>
  <c r="F33" i="61"/>
  <c r="D33" i="61"/>
  <c r="I32" i="61"/>
  <c r="H32" i="61"/>
  <c r="F32" i="61"/>
  <c r="D32" i="61"/>
  <c r="I31" i="61"/>
  <c r="H31" i="61"/>
  <c r="F31" i="61"/>
  <c r="D31" i="61"/>
  <c r="I30" i="61"/>
  <c r="H30" i="61"/>
  <c r="F30" i="61"/>
  <c r="D30" i="61"/>
  <c r="I29" i="61"/>
  <c r="H29" i="61"/>
  <c r="F29" i="61"/>
  <c r="D29" i="61"/>
  <c r="D15" i="61"/>
  <c r="F15" i="61"/>
  <c r="H15" i="61"/>
  <c r="I15" i="61"/>
  <c r="AA15" i="61"/>
  <c r="D16" i="61"/>
  <c r="F16" i="61"/>
  <c r="H16" i="61"/>
  <c r="I16" i="61"/>
  <c r="AA16" i="61"/>
  <c r="D17" i="61"/>
  <c r="F17" i="61"/>
  <c r="H17" i="61"/>
  <c r="I17" i="61"/>
  <c r="AA17" i="61"/>
  <c r="D18" i="61"/>
  <c r="F18" i="61"/>
  <c r="H18" i="61"/>
  <c r="I18" i="61"/>
  <c r="AA18" i="61"/>
  <c r="D19" i="61"/>
  <c r="F19" i="61"/>
  <c r="H19" i="61"/>
  <c r="I19" i="61"/>
  <c r="AA19" i="61"/>
  <c r="D20" i="61"/>
  <c r="F20" i="61"/>
  <c r="H20" i="61"/>
  <c r="I20" i="61"/>
  <c r="AA20" i="61"/>
  <c r="D21" i="61"/>
  <c r="F21" i="61"/>
  <c r="H21" i="61"/>
  <c r="I21" i="61"/>
  <c r="AA21" i="61"/>
  <c r="D22" i="61"/>
  <c r="F22" i="61"/>
  <c r="H22" i="61"/>
  <c r="I22" i="61"/>
  <c r="AA22" i="61"/>
  <c r="D23" i="61"/>
  <c r="F23" i="61"/>
  <c r="H23" i="61"/>
  <c r="I23" i="61"/>
  <c r="AA23" i="61"/>
  <c r="D24" i="61"/>
  <c r="F24" i="61"/>
  <c r="H24" i="61"/>
  <c r="I24" i="61"/>
  <c r="AA24" i="61"/>
  <c r="D25" i="61"/>
  <c r="F25" i="61"/>
  <c r="H25" i="61"/>
  <c r="I25" i="61"/>
  <c r="AA25" i="61"/>
  <c r="AA14" i="61"/>
  <c r="I14" i="61"/>
  <c r="H14" i="61"/>
  <c r="F14" i="61"/>
  <c r="D14" i="61"/>
  <c r="BF43" i="60"/>
  <c r="BG43" i="60" s="1"/>
  <c r="BH43" i="60" s="1"/>
  <c r="BI43" i="60" s="1"/>
  <c r="BJ43" i="60" s="1"/>
  <c r="BK43" i="60" s="1"/>
  <c r="BL43" i="60" s="1"/>
  <c r="BM43" i="60" s="1"/>
  <c r="BN43" i="60" s="1"/>
  <c r="BO43" i="60" s="1"/>
  <c r="BP43" i="60" s="1"/>
  <c r="BD43" i="60"/>
  <c r="E42" i="60"/>
  <c r="K15" i="61" l="1"/>
  <c r="J15" i="61"/>
  <c r="K18" i="61"/>
  <c r="J18" i="61"/>
  <c r="Y46" i="61"/>
  <c r="K46" i="61"/>
  <c r="J46" i="61"/>
  <c r="L46" i="61" s="1"/>
  <c r="K54" i="61"/>
  <c r="J54" i="61"/>
  <c r="K65" i="61"/>
  <c r="J65" i="61"/>
  <c r="Y76" i="61"/>
  <c r="K76" i="61"/>
  <c r="J76" i="61"/>
  <c r="L76" i="61" s="1"/>
  <c r="Y84" i="61"/>
  <c r="K84" i="61"/>
  <c r="J84" i="61"/>
  <c r="K95" i="61"/>
  <c r="J95" i="61"/>
  <c r="J115" i="61"/>
  <c r="K115" i="61"/>
  <c r="J113" i="61"/>
  <c r="L113" i="61" s="1"/>
  <c r="K113" i="61"/>
  <c r="K111" i="61"/>
  <c r="J111" i="61"/>
  <c r="K109" i="61"/>
  <c r="J109" i="61"/>
  <c r="L109" i="61" s="1"/>
  <c r="J107" i="61"/>
  <c r="K107" i="61"/>
  <c r="J105" i="61"/>
  <c r="L105" i="61" s="1"/>
  <c r="K105" i="61"/>
  <c r="Y125" i="61"/>
  <c r="K125" i="61"/>
  <c r="J125" i="61"/>
  <c r="L125" i="61" s="1"/>
  <c r="K136" i="61"/>
  <c r="J136" i="61"/>
  <c r="K144" i="61"/>
  <c r="J144" i="61"/>
  <c r="L144" i="61" s="1"/>
  <c r="K155" i="61"/>
  <c r="J155" i="61"/>
  <c r="L155" i="61" s="1"/>
  <c r="K166" i="61"/>
  <c r="J166" i="61"/>
  <c r="L166" i="61" s="1"/>
  <c r="Y174" i="61"/>
  <c r="K174" i="61"/>
  <c r="J174" i="61"/>
  <c r="L174" i="61" s="1"/>
  <c r="K185" i="61"/>
  <c r="J185" i="61"/>
  <c r="L185" i="61" s="1"/>
  <c r="Y44" i="61"/>
  <c r="J44" i="61"/>
  <c r="K44" i="61"/>
  <c r="K52" i="61"/>
  <c r="J52" i="61"/>
  <c r="L52" i="61" s="1"/>
  <c r="J63" i="61"/>
  <c r="L63" i="61" s="1"/>
  <c r="K63" i="61"/>
  <c r="Y74" i="61"/>
  <c r="K74" i="61"/>
  <c r="J74" i="61"/>
  <c r="J82" i="61"/>
  <c r="L82" i="61" s="1"/>
  <c r="K82" i="61"/>
  <c r="K123" i="61"/>
  <c r="J123" i="61"/>
  <c r="L123" i="61" s="1"/>
  <c r="Y134" i="61"/>
  <c r="K134" i="61"/>
  <c r="J134" i="61"/>
  <c r="L134" i="61" s="1"/>
  <c r="Y164" i="61"/>
  <c r="J164" i="61"/>
  <c r="L164" i="61" s="1"/>
  <c r="K164" i="61"/>
  <c r="K172" i="61"/>
  <c r="J172" i="61"/>
  <c r="L172" i="61" s="1"/>
  <c r="J183" i="61"/>
  <c r="L183" i="61" s="1"/>
  <c r="K183" i="61"/>
  <c r="Y139" i="61"/>
  <c r="K139" i="61"/>
  <c r="J139" i="61"/>
  <c r="L139" i="61" s="1"/>
  <c r="K150" i="61"/>
  <c r="J150" i="61"/>
  <c r="Y188" i="61"/>
  <c r="K188" i="61"/>
  <c r="J188" i="61"/>
  <c r="L188" i="61" s="1"/>
  <c r="J21" i="61"/>
  <c r="K21" i="61"/>
  <c r="Y51" i="61"/>
  <c r="K51" i="61"/>
  <c r="J51" i="61"/>
  <c r="L51" i="61" s="1"/>
  <c r="Y62" i="61"/>
  <c r="J62" i="61"/>
  <c r="L62" i="61" s="1"/>
  <c r="K62" i="61"/>
  <c r="Y70" i="61"/>
  <c r="K70" i="61"/>
  <c r="J70" i="61"/>
  <c r="L70" i="61" s="1"/>
  <c r="Y81" i="61"/>
  <c r="J81" i="61"/>
  <c r="K81" i="61"/>
  <c r="Y92" i="61"/>
  <c r="K92" i="61"/>
  <c r="J92" i="61"/>
  <c r="L92" i="61" s="1"/>
  <c r="Y100" i="61"/>
  <c r="J100" i="61"/>
  <c r="L100" i="61" s="1"/>
  <c r="K100" i="61"/>
  <c r="Y122" i="61"/>
  <c r="K122" i="61"/>
  <c r="J122" i="61"/>
  <c r="L122" i="61" s="1"/>
  <c r="Y130" i="61"/>
  <c r="K130" i="61"/>
  <c r="J130" i="61"/>
  <c r="Y141" i="61"/>
  <c r="J141" i="61"/>
  <c r="K141" i="61"/>
  <c r="Y152" i="61"/>
  <c r="J152" i="61"/>
  <c r="L152" i="61" s="1"/>
  <c r="K152" i="61"/>
  <c r="Y160" i="61"/>
  <c r="J160" i="61"/>
  <c r="K160" i="61"/>
  <c r="Y171" i="61"/>
  <c r="K171" i="61"/>
  <c r="J171" i="61"/>
  <c r="Y182" i="61"/>
  <c r="K182" i="61"/>
  <c r="J182" i="61"/>
  <c r="L182" i="61" s="1"/>
  <c r="Y190" i="61"/>
  <c r="J190" i="61"/>
  <c r="L190" i="61" s="1"/>
  <c r="K190" i="61"/>
  <c r="K31" i="61"/>
  <c r="J31" i="61"/>
  <c r="L31" i="61" s="1"/>
  <c r="K93" i="61"/>
  <c r="J93" i="61"/>
  <c r="L93" i="61" s="1"/>
  <c r="K153" i="61"/>
  <c r="J153" i="61"/>
  <c r="J23" i="61"/>
  <c r="K23" i="61"/>
  <c r="K60" i="61"/>
  <c r="J60" i="61"/>
  <c r="L60" i="61" s="1"/>
  <c r="Y68" i="61"/>
  <c r="K68" i="61"/>
  <c r="J68" i="61"/>
  <c r="L68" i="61" s="1"/>
  <c r="Y79" i="61"/>
  <c r="K79" i="61"/>
  <c r="J79" i="61"/>
  <c r="L79" i="61" s="1"/>
  <c r="Y120" i="61"/>
  <c r="K120" i="61"/>
  <c r="J120" i="61"/>
  <c r="L120" i="61" s="1"/>
  <c r="Y14" i="61"/>
  <c r="K14" i="61"/>
  <c r="J14" i="61"/>
  <c r="K24" i="61"/>
  <c r="J24" i="61"/>
  <c r="K16" i="61"/>
  <c r="J16" i="61"/>
  <c r="K30" i="61"/>
  <c r="J30" i="61"/>
  <c r="L30" i="61" s="1"/>
  <c r="K32" i="61"/>
  <c r="J32" i="61"/>
  <c r="J34" i="61"/>
  <c r="L34" i="61" s="1"/>
  <c r="K34" i="61"/>
  <c r="K36" i="61"/>
  <c r="J36" i="61"/>
  <c r="K38" i="61"/>
  <c r="J38" i="61"/>
  <c r="L38" i="61" s="1"/>
  <c r="J40" i="61"/>
  <c r="L40" i="61" s="1"/>
  <c r="K40" i="61"/>
  <c r="K48" i="61"/>
  <c r="J48" i="61"/>
  <c r="Y59" i="61"/>
  <c r="K59" i="61"/>
  <c r="J59" i="61"/>
  <c r="L59" i="61" s="1"/>
  <c r="K67" i="61"/>
  <c r="J67" i="61"/>
  <c r="L67" i="61" s="1"/>
  <c r="K78" i="61"/>
  <c r="J78" i="61"/>
  <c r="L78" i="61" s="1"/>
  <c r="Y89" i="61"/>
  <c r="K89" i="61"/>
  <c r="J89" i="61"/>
  <c r="L89" i="61" s="1"/>
  <c r="K97" i="61"/>
  <c r="J97" i="61"/>
  <c r="L97" i="61" s="1"/>
  <c r="Y119" i="61"/>
  <c r="K119" i="61"/>
  <c r="J119" i="61"/>
  <c r="L119" i="61" s="1"/>
  <c r="K127" i="61"/>
  <c r="J127" i="61"/>
  <c r="L127" i="61" s="1"/>
  <c r="K138" i="61"/>
  <c r="J138" i="61"/>
  <c r="L138" i="61" s="1"/>
  <c r="Y149" i="61"/>
  <c r="K149" i="61"/>
  <c r="J149" i="61"/>
  <c r="K157" i="61"/>
  <c r="J157" i="61"/>
  <c r="K168" i="61"/>
  <c r="J168" i="61"/>
  <c r="L168" i="61" s="1"/>
  <c r="Y179" i="61"/>
  <c r="K179" i="61"/>
  <c r="J179" i="61"/>
  <c r="L179" i="61" s="1"/>
  <c r="Y187" i="61"/>
  <c r="K187" i="61"/>
  <c r="J187" i="61"/>
  <c r="K33" i="61"/>
  <c r="J33" i="61"/>
  <c r="J39" i="61"/>
  <c r="L39" i="61" s="1"/>
  <c r="K39" i="61"/>
  <c r="Y49" i="61"/>
  <c r="K49" i="61"/>
  <c r="J49" i="61"/>
  <c r="L49" i="61" s="1"/>
  <c r="K19" i="61"/>
  <c r="J19" i="61"/>
  <c r="Y45" i="61"/>
  <c r="J45" i="61"/>
  <c r="L45" i="61" s="1"/>
  <c r="K45" i="61"/>
  <c r="Y53" i="61"/>
  <c r="J53" i="61"/>
  <c r="K53" i="61"/>
  <c r="Y64" i="61"/>
  <c r="J64" i="61"/>
  <c r="L64" i="61" s="1"/>
  <c r="K64" i="61"/>
  <c r="K75" i="61"/>
  <c r="J75" i="61"/>
  <c r="L75" i="61" s="1"/>
  <c r="Y83" i="61"/>
  <c r="J83" i="61"/>
  <c r="K83" i="61"/>
  <c r="Y94" i="61"/>
  <c r="J94" i="61"/>
  <c r="L94" i="61" s="1"/>
  <c r="K94" i="61"/>
  <c r="K124" i="61"/>
  <c r="J124" i="61"/>
  <c r="L124" i="61" s="1"/>
  <c r="Y135" i="61"/>
  <c r="J135" i="61"/>
  <c r="K135" i="61"/>
  <c r="Y143" i="61"/>
  <c r="K143" i="61"/>
  <c r="J143" i="61"/>
  <c r="L143" i="61" s="1"/>
  <c r="Y154" i="61"/>
  <c r="K154" i="61"/>
  <c r="J154" i="61"/>
  <c r="L154" i="61" s="1"/>
  <c r="Y165" i="61"/>
  <c r="J165" i="61"/>
  <c r="L165" i="61" s="1"/>
  <c r="K165" i="61"/>
  <c r="Y173" i="61"/>
  <c r="J173" i="61"/>
  <c r="L173" i="61" s="1"/>
  <c r="K173" i="61"/>
  <c r="Y184" i="61"/>
  <c r="J184" i="61"/>
  <c r="L184" i="61" s="1"/>
  <c r="K184" i="61"/>
  <c r="J20" i="61"/>
  <c r="K20" i="61"/>
  <c r="K29" i="61"/>
  <c r="J29" i="61"/>
  <c r="L29" i="61" s="1"/>
  <c r="K37" i="61"/>
  <c r="J37" i="61"/>
  <c r="L37" i="61" s="1"/>
  <c r="Y98" i="61"/>
  <c r="K98" i="61"/>
  <c r="J98" i="61"/>
  <c r="L98" i="61" s="1"/>
  <c r="Y158" i="61"/>
  <c r="K158" i="61"/>
  <c r="J158" i="61"/>
  <c r="L158" i="61" s="1"/>
  <c r="J22" i="61"/>
  <c r="K22" i="61"/>
  <c r="K50" i="61"/>
  <c r="J50" i="61"/>
  <c r="L50" i="61" s="1"/>
  <c r="J61" i="61"/>
  <c r="L61" i="61" s="1"/>
  <c r="K61" i="61"/>
  <c r="K69" i="61"/>
  <c r="J69" i="61"/>
  <c r="L69" i="61" s="1"/>
  <c r="J80" i="61"/>
  <c r="L80" i="61" s="1"/>
  <c r="K80" i="61"/>
  <c r="K91" i="61"/>
  <c r="J91" i="61"/>
  <c r="J99" i="61"/>
  <c r="K99" i="61"/>
  <c r="K114" i="61"/>
  <c r="J114" i="61"/>
  <c r="L114" i="61" s="1"/>
  <c r="K112" i="61"/>
  <c r="J112" i="61"/>
  <c r="L112" i="61" s="1"/>
  <c r="K110" i="61"/>
  <c r="J110" i="61"/>
  <c r="L110" i="61" s="1"/>
  <c r="K108" i="61"/>
  <c r="J108" i="61"/>
  <c r="L108" i="61" s="1"/>
  <c r="K106" i="61"/>
  <c r="J106" i="61"/>
  <c r="L106" i="61" s="1"/>
  <c r="Y104" i="61"/>
  <c r="J104" i="61"/>
  <c r="L104" i="61" s="1"/>
  <c r="K104" i="61"/>
  <c r="Y121" i="61"/>
  <c r="K121" i="61"/>
  <c r="J121" i="61"/>
  <c r="Y129" i="61"/>
  <c r="K129" i="61"/>
  <c r="J129" i="61"/>
  <c r="L129" i="61" s="1"/>
  <c r="J140" i="61"/>
  <c r="L140" i="61" s="1"/>
  <c r="K140" i="61"/>
  <c r="J151" i="61"/>
  <c r="L151" i="61" s="1"/>
  <c r="K151" i="61"/>
  <c r="J159" i="61"/>
  <c r="L159" i="61" s="1"/>
  <c r="K159" i="61"/>
  <c r="Y170" i="61"/>
  <c r="K170" i="61"/>
  <c r="J170" i="61"/>
  <c r="L170" i="61" s="1"/>
  <c r="K181" i="61"/>
  <c r="J181" i="61"/>
  <c r="L181" i="61" s="1"/>
  <c r="J189" i="61"/>
  <c r="L189" i="61" s="1"/>
  <c r="K189" i="61"/>
  <c r="K35" i="61"/>
  <c r="J35" i="61"/>
  <c r="L35" i="61" s="1"/>
  <c r="K142" i="61"/>
  <c r="J142" i="61"/>
  <c r="L142" i="61" s="1"/>
  <c r="Y90" i="61"/>
  <c r="K90" i="61"/>
  <c r="J90" i="61"/>
  <c r="L90" i="61" s="1"/>
  <c r="Y128" i="61"/>
  <c r="K128" i="61"/>
  <c r="J128" i="61"/>
  <c r="L128" i="61" s="1"/>
  <c r="Y169" i="61"/>
  <c r="K169" i="61"/>
  <c r="J169" i="61"/>
  <c r="L169" i="61" s="1"/>
  <c r="Y180" i="61"/>
  <c r="K180" i="61"/>
  <c r="J180" i="61"/>
  <c r="K25" i="61"/>
  <c r="J25" i="61"/>
  <c r="K17" i="61"/>
  <c r="J17" i="61"/>
  <c r="Y47" i="61"/>
  <c r="K47" i="61"/>
  <c r="J47" i="61"/>
  <c r="L47" i="61" s="1"/>
  <c r="Y55" i="61"/>
  <c r="K55" i="61"/>
  <c r="J55" i="61"/>
  <c r="Y66" i="61"/>
  <c r="K66" i="61"/>
  <c r="J66" i="61"/>
  <c r="L66" i="61" s="1"/>
  <c r="Y77" i="61"/>
  <c r="K77" i="61"/>
  <c r="J77" i="61"/>
  <c r="L77" i="61" s="1"/>
  <c r="Y85" i="61"/>
  <c r="K85" i="61"/>
  <c r="J85" i="61"/>
  <c r="L85" i="61" s="1"/>
  <c r="Y96" i="61"/>
  <c r="K96" i="61"/>
  <c r="J96" i="61"/>
  <c r="L96" i="61" s="1"/>
  <c r="Y126" i="61"/>
  <c r="J126" i="61"/>
  <c r="K126" i="61"/>
  <c r="Y137" i="61"/>
  <c r="J137" i="61"/>
  <c r="L137" i="61" s="1"/>
  <c r="K137" i="61"/>
  <c r="Y145" i="61"/>
  <c r="J145" i="61"/>
  <c r="L145" i="61" s="1"/>
  <c r="K145" i="61"/>
  <c r="Y156" i="61"/>
  <c r="J156" i="61"/>
  <c r="L156" i="61" s="1"/>
  <c r="K156" i="61"/>
  <c r="Y167" i="61"/>
  <c r="J167" i="61"/>
  <c r="L167" i="61" s="1"/>
  <c r="K167" i="61"/>
  <c r="Y175" i="61"/>
  <c r="J175" i="61"/>
  <c r="L175" i="61" s="1"/>
  <c r="K175" i="61"/>
  <c r="Y186" i="61"/>
  <c r="J186" i="61"/>
  <c r="L186" i="61" s="1"/>
  <c r="K186" i="61"/>
  <c r="AA35" i="61"/>
  <c r="AA30" i="61"/>
  <c r="Y32" i="61"/>
  <c r="AA32" i="61"/>
  <c r="Y34" i="61"/>
  <c r="AA34" i="61"/>
  <c r="AA36" i="61"/>
  <c r="Y38" i="61"/>
  <c r="AA38" i="61"/>
  <c r="AA40" i="61"/>
  <c r="Y29" i="61"/>
  <c r="AA29" i="61"/>
  <c r="Y37" i="61"/>
  <c r="AA37" i="61"/>
  <c r="AA39" i="61"/>
  <c r="Y33" i="61"/>
  <c r="AA33" i="61"/>
  <c r="AA31" i="61"/>
  <c r="Y24" i="61"/>
  <c r="Y16" i="61"/>
  <c r="Z30" i="61"/>
  <c r="Y30" i="61"/>
  <c r="Y22" i="61"/>
  <c r="W35" i="61"/>
  <c r="Y35" i="61"/>
  <c r="W54" i="61"/>
  <c r="Y54" i="61"/>
  <c r="W65" i="61"/>
  <c r="Y65" i="61"/>
  <c r="Z95" i="61"/>
  <c r="Y95" i="61"/>
  <c r="X115" i="61"/>
  <c r="Y115" i="61"/>
  <c r="Y113" i="61"/>
  <c r="L111" i="61"/>
  <c r="Y111" i="61"/>
  <c r="Y109" i="61"/>
  <c r="X107" i="61"/>
  <c r="Y107" i="61"/>
  <c r="Y105" i="61"/>
  <c r="U136" i="61"/>
  <c r="Y136" i="61"/>
  <c r="U144" i="61"/>
  <c r="Y144" i="61"/>
  <c r="W155" i="61"/>
  <c r="Y155" i="61"/>
  <c r="W166" i="61"/>
  <c r="Y166" i="61"/>
  <c r="W185" i="61"/>
  <c r="Y185" i="61"/>
  <c r="W52" i="61"/>
  <c r="Y52" i="61"/>
  <c r="W123" i="61"/>
  <c r="Y123" i="61"/>
  <c r="Y25" i="61"/>
  <c r="Y17" i="61"/>
  <c r="V40" i="61"/>
  <c r="Y40" i="61"/>
  <c r="U63" i="61"/>
  <c r="Y63" i="61"/>
  <c r="Y19" i="61"/>
  <c r="Y20" i="61"/>
  <c r="W48" i="61"/>
  <c r="Y48" i="61"/>
  <c r="W67" i="61"/>
  <c r="Y67" i="61"/>
  <c r="W78" i="61"/>
  <c r="Y78" i="61"/>
  <c r="Z97" i="61"/>
  <c r="Y97" i="61"/>
  <c r="W127" i="61"/>
  <c r="Y127" i="61"/>
  <c r="W138" i="61"/>
  <c r="Y138" i="61"/>
  <c r="U157" i="61"/>
  <c r="Y157" i="61"/>
  <c r="W168" i="61"/>
  <c r="Y168" i="61"/>
  <c r="Z93" i="61"/>
  <c r="Y93" i="61"/>
  <c r="W142" i="61"/>
  <c r="Y142" i="61"/>
  <c r="W183" i="61"/>
  <c r="Y183" i="61"/>
  <c r="Z150" i="61"/>
  <c r="Y150" i="61"/>
  <c r="Y23" i="61"/>
  <c r="Y15" i="61"/>
  <c r="X75" i="61"/>
  <c r="Y75" i="61"/>
  <c r="V124" i="61"/>
  <c r="Y124" i="61"/>
  <c r="W82" i="61"/>
  <c r="Y82" i="61"/>
  <c r="W153" i="61"/>
  <c r="Y153" i="61"/>
  <c r="V60" i="61"/>
  <c r="Y60" i="61"/>
  <c r="Q18" i="61"/>
  <c r="Y18" i="61"/>
  <c r="W31" i="61"/>
  <c r="Y31" i="61"/>
  <c r="W39" i="61"/>
  <c r="Y39" i="61"/>
  <c r="U50" i="61"/>
  <c r="Y50" i="61"/>
  <c r="W61" i="61"/>
  <c r="Y61" i="61"/>
  <c r="W69" i="61"/>
  <c r="Y69" i="61"/>
  <c r="W80" i="61"/>
  <c r="Y80" i="61"/>
  <c r="Z91" i="61"/>
  <c r="Y91" i="61"/>
  <c r="Z99" i="61"/>
  <c r="Y99" i="61"/>
  <c r="Y114" i="61"/>
  <c r="Y112" i="61"/>
  <c r="Y110" i="61"/>
  <c r="W108" i="61"/>
  <c r="Y108" i="61"/>
  <c r="V106" i="61"/>
  <c r="Y106" i="61"/>
  <c r="W140" i="61"/>
  <c r="Y140" i="61"/>
  <c r="W151" i="61"/>
  <c r="Y151" i="61"/>
  <c r="W159" i="61"/>
  <c r="Y159" i="61"/>
  <c r="W181" i="61"/>
  <c r="Y181" i="61"/>
  <c r="W189" i="61"/>
  <c r="Y189" i="61"/>
  <c r="W172" i="61"/>
  <c r="Y172" i="61"/>
  <c r="Y21" i="61"/>
  <c r="V36" i="61"/>
  <c r="Y36" i="61"/>
  <c r="AB129" i="61"/>
  <c r="AC145" i="61"/>
  <c r="AC160" i="61"/>
  <c r="AC190" i="61"/>
  <c r="AC175" i="61"/>
  <c r="AC55" i="61"/>
  <c r="AC100" i="61"/>
  <c r="AC84" i="61"/>
  <c r="AC38" i="61"/>
  <c r="AC53" i="61"/>
  <c r="AC68" i="61"/>
  <c r="AC83" i="61"/>
  <c r="AB98" i="61"/>
  <c r="AC158" i="61"/>
  <c r="AC173" i="61"/>
  <c r="AC188" i="61"/>
  <c r="AB187" i="61"/>
  <c r="AC51" i="61"/>
  <c r="AC66" i="61"/>
  <c r="AC81" i="61"/>
  <c r="AB96" i="61"/>
  <c r="AC126" i="61"/>
  <c r="AC141" i="61"/>
  <c r="AB171" i="61"/>
  <c r="AC34" i="61"/>
  <c r="AC79" i="61"/>
  <c r="AC139" i="61"/>
  <c r="AC154" i="61"/>
  <c r="AC169" i="61"/>
  <c r="AC184" i="61"/>
  <c r="AC64" i="61"/>
  <c r="AC94" i="61"/>
  <c r="W179" i="61"/>
  <c r="I177" i="61"/>
  <c r="W164" i="61"/>
  <c r="I162" i="61"/>
  <c r="W149" i="61"/>
  <c r="I147" i="61"/>
  <c r="U134" i="61"/>
  <c r="I132" i="61"/>
  <c r="U119" i="61"/>
  <c r="I117" i="61"/>
  <c r="S104" i="61"/>
  <c r="I102" i="61"/>
  <c r="Z89" i="61"/>
  <c r="I87" i="61"/>
  <c r="V74" i="61"/>
  <c r="I72" i="61"/>
  <c r="W59" i="61"/>
  <c r="I57" i="61"/>
  <c r="AB92" i="61"/>
  <c r="AB167" i="61"/>
  <c r="W14" i="61"/>
  <c r="I42" i="61"/>
  <c r="W29" i="61"/>
  <c r="I27" i="61"/>
  <c r="AC32" i="61"/>
  <c r="AC47" i="61"/>
  <c r="AC122" i="61"/>
  <c r="AC137" i="61"/>
  <c r="AC152" i="61"/>
  <c r="AC182" i="61"/>
  <c r="AB18" i="61"/>
  <c r="T151" i="61"/>
  <c r="AC134" i="61"/>
  <c r="Q32" i="61"/>
  <c r="AC76" i="61"/>
  <c r="W24" i="61"/>
  <c r="W16" i="61"/>
  <c r="T18" i="61"/>
  <c r="W18" i="61"/>
  <c r="S16" i="61"/>
  <c r="X59" i="61"/>
  <c r="X172" i="61"/>
  <c r="W114" i="61"/>
  <c r="Z112" i="61"/>
  <c r="X179" i="61"/>
  <c r="X112" i="61"/>
  <c r="S114" i="61"/>
  <c r="AB112" i="61"/>
  <c r="W112" i="61"/>
  <c r="Q167" i="61"/>
  <c r="Z55" i="61"/>
  <c r="Z80" i="61"/>
  <c r="Q112" i="61"/>
  <c r="W25" i="61"/>
  <c r="T115" i="61"/>
  <c r="S108" i="61"/>
  <c r="AB107" i="61"/>
  <c r="S22" i="61"/>
  <c r="W20" i="61"/>
  <c r="U18" i="61"/>
  <c r="X16" i="61"/>
  <c r="V34" i="61"/>
  <c r="Q38" i="61"/>
  <c r="Z68" i="61"/>
  <c r="U96" i="61"/>
  <c r="Z114" i="61"/>
  <c r="Q114" i="61"/>
  <c r="U129" i="61"/>
  <c r="AC185" i="61"/>
  <c r="W23" i="61"/>
  <c r="AB63" i="61"/>
  <c r="AB157" i="61"/>
  <c r="T164" i="61"/>
  <c r="Q184" i="61"/>
  <c r="S23" i="61"/>
  <c r="W21" i="61"/>
  <c r="AC18" i="61"/>
  <c r="X18" i="61"/>
  <c r="S18" i="61"/>
  <c r="AB16" i="61"/>
  <c r="T16" i="61"/>
  <c r="T29" i="61"/>
  <c r="T39" i="61"/>
  <c r="T69" i="61"/>
  <c r="V114" i="61"/>
  <c r="W104" i="61"/>
  <c r="AB165" i="61"/>
  <c r="V184" i="61"/>
  <c r="V24" i="61"/>
  <c r="S20" i="61"/>
  <c r="Q30" i="61"/>
  <c r="Z38" i="61"/>
  <c r="X39" i="61"/>
  <c r="Q51" i="61"/>
  <c r="X79" i="61"/>
  <c r="Z106" i="61"/>
  <c r="X123" i="61"/>
  <c r="U171" i="61"/>
  <c r="Q175" i="61"/>
  <c r="AC189" i="61"/>
  <c r="X14" i="61"/>
  <c r="S24" i="61"/>
  <c r="V30" i="61"/>
  <c r="V51" i="61"/>
  <c r="AC69" i="61"/>
  <c r="U78" i="61"/>
  <c r="AB115" i="61"/>
  <c r="T112" i="61"/>
  <c r="Z110" i="61"/>
  <c r="T107" i="61"/>
  <c r="AC106" i="61"/>
  <c r="V141" i="61"/>
  <c r="T142" i="61"/>
  <c r="AC151" i="61"/>
  <c r="U167" i="61"/>
  <c r="Q173" i="61"/>
  <c r="Z175" i="61"/>
  <c r="Z184" i="61"/>
  <c r="T185" i="61"/>
  <c r="AC142" i="61"/>
  <c r="Z24" i="61"/>
  <c r="Q24" i="61"/>
  <c r="Q34" i="61"/>
  <c r="AC52" i="61"/>
  <c r="V68" i="61"/>
  <c r="Q80" i="61"/>
  <c r="AB90" i="61"/>
  <c r="S112" i="61"/>
  <c r="AB106" i="61"/>
  <c r="W106" i="61"/>
  <c r="Z122" i="61"/>
  <c r="AB136" i="61"/>
  <c r="Z141" i="61"/>
  <c r="AB144" i="61"/>
  <c r="Z167" i="61"/>
  <c r="T189" i="61"/>
  <c r="X29" i="61"/>
  <c r="U37" i="61"/>
  <c r="AC44" i="61"/>
  <c r="L48" i="61"/>
  <c r="AC48" i="61"/>
  <c r="AC61" i="61"/>
  <c r="L65" i="61"/>
  <c r="AC65" i="61"/>
  <c r="AB75" i="61"/>
  <c r="L83" i="61"/>
  <c r="AB83" i="61"/>
  <c r="Q98" i="61"/>
  <c r="W111" i="61"/>
  <c r="W110" i="61"/>
  <c r="U121" i="61"/>
  <c r="AB125" i="61"/>
  <c r="AC127" i="61"/>
  <c r="AC138" i="61"/>
  <c r="AB149" i="61"/>
  <c r="L149" i="61"/>
  <c r="Q150" i="61"/>
  <c r="V152" i="61"/>
  <c r="AC155" i="61"/>
  <c r="AC159" i="61"/>
  <c r="T166" i="61"/>
  <c r="AB168" i="61"/>
  <c r="AC180" i="61"/>
  <c r="AC181" i="61"/>
  <c r="Q188" i="61"/>
  <c r="V190" i="61"/>
  <c r="Z16" i="61"/>
  <c r="V16" i="61"/>
  <c r="Q16" i="61"/>
  <c r="T31" i="61"/>
  <c r="AC31" i="61"/>
  <c r="Z34" i="61"/>
  <c r="T35" i="61"/>
  <c r="AC35" i="61"/>
  <c r="Q47" i="61"/>
  <c r="T48" i="61"/>
  <c r="Z51" i="61"/>
  <c r="T52" i="61"/>
  <c r="V53" i="61"/>
  <c r="AB59" i="61"/>
  <c r="Q60" i="61"/>
  <c r="T61" i="61"/>
  <c r="Q64" i="61"/>
  <c r="T65" i="61"/>
  <c r="V66" i="61"/>
  <c r="X69" i="61"/>
  <c r="T75" i="61"/>
  <c r="U82" i="61"/>
  <c r="T83" i="61"/>
  <c r="V84" i="61"/>
  <c r="Q90" i="61"/>
  <c r="Z96" i="61"/>
  <c r="Z98" i="61"/>
  <c r="U100" i="61"/>
  <c r="V112" i="61"/>
  <c r="AC111" i="61"/>
  <c r="U111" i="61"/>
  <c r="V110" i="61"/>
  <c r="Q106" i="61"/>
  <c r="AC104" i="61"/>
  <c r="U104" i="61"/>
  <c r="AC123" i="61"/>
  <c r="U125" i="61"/>
  <c r="Q126" i="61"/>
  <c r="T127" i="61"/>
  <c r="Q137" i="61"/>
  <c r="T138" i="61"/>
  <c r="V139" i="61"/>
  <c r="X142" i="61"/>
  <c r="Q145" i="61"/>
  <c r="T149" i="61"/>
  <c r="X151" i="61"/>
  <c r="Q154" i="61"/>
  <c r="T155" i="61"/>
  <c r="Q158" i="61"/>
  <c r="T159" i="61"/>
  <c r="V160" i="61"/>
  <c r="Q165" i="61"/>
  <c r="T168" i="61"/>
  <c r="AB179" i="61"/>
  <c r="Q180" i="61"/>
  <c r="T181" i="61"/>
  <c r="V182" i="61"/>
  <c r="X185" i="61"/>
  <c r="Z188" i="61"/>
  <c r="X189" i="61"/>
  <c r="W22" i="61"/>
  <c r="AC16" i="61"/>
  <c r="U16" i="61"/>
  <c r="X31" i="61"/>
  <c r="X35" i="61"/>
  <c r="AC39" i="61"/>
  <c r="Z47" i="61"/>
  <c r="X48" i="61"/>
  <c r="X52" i="61"/>
  <c r="Q55" i="61"/>
  <c r="T59" i="61"/>
  <c r="Z60" i="61"/>
  <c r="X61" i="61"/>
  <c r="Z64" i="61"/>
  <c r="X65" i="61"/>
  <c r="Q68" i="61"/>
  <c r="AB79" i="61"/>
  <c r="T81" i="61"/>
  <c r="X83" i="61"/>
  <c r="Z90" i="61"/>
  <c r="U92" i="61"/>
  <c r="Q96" i="61"/>
  <c r="Q111" i="61"/>
  <c r="Q110" i="61"/>
  <c r="AC119" i="61"/>
  <c r="Q122" i="61"/>
  <c r="T123" i="61"/>
  <c r="Z126" i="61"/>
  <c r="X127" i="61"/>
  <c r="Z137" i="61"/>
  <c r="X138" i="61"/>
  <c r="Q141" i="61"/>
  <c r="Z145" i="61"/>
  <c r="X149" i="61"/>
  <c r="Z154" i="61"/>
  <c r="X155" i="61"/>
  <c r="Z158" i="61"/>
  <c r="X159" i="61"/>
  <c r="Z165" i="61"/>
  <c r="X168" i="61"/>
  <c r="AB172" i="61"/>
  <c r="T179" i="61"/>
  <c r="Z180" i="61"/>
  <c r="X181" i="61"/>
  <c r="Q14" i="61"/>
  <c r="Z14" i="61"/>
  <c r="AC24" i="61"/>
  <c r="U24" i="61"/>
  <c r="Z22" i="61"/>
  <c r="V22" i="61"/>
  <c r="Q22" i="61"/>
  <c r="Z20" i="61"/>
  <c r="V20" i="61"/>
  <c r="Q20" i="61"/>
  <c r="W19" i="61"/>
  <c r="V32" i="61"/>
  <c r="U33" i="61"/>
  <c r="W37" i="61"/>
  <c r="T37" i="61"/>
  <c r="AC37" i="61"/>
  <c r="X37" i="61"/>
  <c r="AC45" i="61"/>
  <c r="Q45" i="61"/>
  <c r="Z45" i="61"/>
  <c r="U46" i="61"/>
  <c r="AC62" i="61"/>
  <c r="Z62" i="61"/>
  <c r="V62" i="61"/>
  <c r="Q62" i="61"/>
  <c r="AC70" i="61"/>
  <c r="Z70" i="61"/>
  <c r="V70" i="61"/>
  <c r="Q70" i="61"/>
  <c r="W76" i="61"/>
  <c r="U76" i="61"/>
  <c r="Z76" i="61"/>
  <c r="Q76" i="61"/>
  <c r="AB94" i="61"/>
  <c r="U94" i="61"/>
  <c r="Z94" i="61"/>
  <c r="Q94" i="61"/>
  <c r="L115" i="61"/>
  <c r="U115" i="61"/>
  <c r="AC115" i="61"/>
  <c r="Q115" i="61"/>
  <c r="V115" i="61"/>
  <c r="Z115" i="61"/>
  <c r="S115" i="61"/>
  <c r="W115" i="61"/>
  <c r="L107" i="61"/>
  <c r="U107" i="61"/>
  <c r="AC107" i="61"/>
  <c r="Q107" i="61"/>
  <c r="V107" i="61"/>
  <c r="Z107" i="61"/>
  <c r="S107" i="61"/>
  <c r="W107" i="61"/>
  <c r="W174" i="61"/>
  <c r="X174" i="61"/>
  <c r="T174" i="61"/>
  <c r="AB174" i="61"/>
  <c r="AC186" i="61"/>
  <c r="Z186" i="61"/>
  <c r="V186" i="61"/>
  <c r="Q186" i="61"/>
  <c r="W44" i="61"/>
  <c r="X44" i="61"/>
  <c r="T44" i="61"/>
  <c r="AC77" i="61"/>
  <c r="X77" i="61"/>
  <c r="T77" i="61"/>
  <c r="AB77" i="61"/>
  <c r="T14" i="61"/>
  <c r="AB24" i="61"/>
  <c r="X24" i="61"/>
  <c r="T24" i="61"/>
  <c r="AC22" i="61"/>
  <c r="U22" i="61"/>
  <c r="AC20" i="61"/>
  <c r="U20" i="61"/>
  <c r="S19" i="61"/>
  <c r="Z18" i="61"/>
  <c r="V18" i="61"/>
  <c r="W17" i="61"/>
  <c r="U29" i="61"/>
  <c r="AC29" i="61"/>
  <c r="AC30" i="61"/>
  <c r="U31" i="61"/>
  <c r="Z32" i="61"/>
  <c r="AC40" i="61"/>
  <c r="Q40" i="61"/>
  <c r="Z40" i="61"/>
  <c r="U44" i="61"/>
  <c r="V45" i="61"/>
  <c r="W63" i="61"/>
  <c r="T63" i="61"/>
  <c r="AC63" i="61"/>
  <c r="X63" i="61"/>
  <c r="W74" i="61"/>
  <c r="U74" i="61"/>
  <c r="Z74" i="61"/>
  <c r="Q74" i="61"/>
  <c r="V76" i="61"/>
  <c r="AC85" i="61"/>
  <c r="X85" i="61"/>
  <c r="T85" i="61"/>
  <c r="AB85" i="61"/>
  <c r="V94" i="61"/>
  <c r="T108" i="61"/>
  <c r="X108" i="61"/>
  <c r="AB108" i="61"/>
  <c r="U108" i="61"/>
  <c r="AC108" i="61"/>
  <c r="Q108" i="61"/>
  <c r="V108" i="61"/>
  <c r="Z108" i="61"/>
  <c r="W50" i="61"/>
  <c r="T50" i="61"/>
  <c r="AC50" i="61"/>
  <c r="X50" i="61"/>
  <c r="V14" i="61"/>
  <c r="AB22" i="61"/>
  <c r="X22" i="61"/>
  <c r="T22" i="61"/>
  <c r="AB20" i="61"/>
  <c r="X20" i="61"/>
  <c r="T20" i="61"/>
  <c r="S17" i="61"/>
  <c r="W33" i="61"/>
  <c r="AC33" i="61"/>
  <c r="X33" i="61"/>
  <c r="L33" i="61"/>
  <c r="T33" i="61"/>
  <c r="AC36" i="61"/>
  <c r="Z36" i="61"/>
  <c r="Q36" i="61"/>
  <c r="W46" i="61"/>
  <c r="AC46" i="61"/>
  <c r="X46" i="61"/>
  <c r="AB46" i="61"/>
  <c r="T46" i="61"/>
  <c r="AC49" i="61"/>
  <c r="Z49" i="61"/>
  <c r="V49" i="61"/>
  <c r="Q49" i="61"/>
  <c r="AB50" i="61"/>
  <c r="W84" i="61"/>
  <c r="U84" i="61"/>
  <c r="Z84" i="61"/>
  <c r="Q84" i="61"/>
  <c r="AC120" i="61"/>
  <c r="Z120" i="61"/>
  <c r="Q120" i="61"/>
  <c r="V120" i="61"/>
  <c r="U39" i="61"/>
  <c r="V47" i="61"/>
  <c r="U52" i="61"/>
  <c r="AB52" i="61"/>
  <c r="Z53" i="61"/>
  <c r="T54" i="61"/>
  <c r="V55" i="61"/>
  <c r="U65" i="61"/>
  <c r="AB65" i="61"/>
  <c r="Z66" i="61"/>
  <c r="T67" i="61"/>
  <c r="V78" i="61"/>
  <c r="AC78" i="61"/>
  <c r="U80" i="61"/>
  <c r="X81" i="61"/>
  <c r="Q82" i="61"/>
  <c r="Z82" i="61"/>
  <c r="U90" i="61"/>
  <c r="Q92" i="61"/>
  <c r="Z92" i="61"/>
  <c r="V96" i="61"/>
  <c r="AC96" i="61"/>
  <c r="U98" i="61"/>
  <c r="Q100" i="61"/>
  <c r="Z100" i="61"/>
  <c r="W113" i="61"/>
  <c r="AC112" i="61"/>
  <c r="U112" i="61"/>
  <c r="Z111" i="61"/>
  <c r="V111" i="61"/>
  <c r="S110" i="61"/>
  <c r="Q104" i="61"/>
  <c r="V104" i="61"/>
  <c r="Z104" i="61"/>
  <c r="T104" i="61"/>
  <c r="X104" i="61"/>
  <c r="AB104" i="61"/>
  <c r="W125" i="61"/>
  <c r="AC125" i="61"/>
  <c r="X125" i="61"/>
  <c r="T125" i="61"/>
  <c r="W170" i="61"/>
  <c r="X170" i="61"/>
  <c r="T170" i="61"/>
  <c r="AB170" i="61"/>
  <c r="W187" i="61"/>
  <c r="T187" i="61"/>
  <c r="AC187" i="61"/>
  <c r="X187" i="61"/>
  <c r="L187" i="61"/>
  <c r="U54" i="61"/>
  <c r="AB54" i="61"/>
  <c r="U67" i="61"/>
  <c r="AB67" i="61"/>
  <c r="V80" i="61"/>
  <c r="AC80" i="61"/>
  <c r="V90" i="61"/>
  <c r="AC90" i="61"/>
  <c r="V98" i="61"/>
  <c r="AC98" i="61"/>
  <c r="W121" i="61"/>
  <c r="T121" i="61"/>
  <c r="AC121" i="61"/>
  <c r="X121" i="61"/>
  <c r="L121" i="61"/>
  <c r="AC128" i="61"/>
  <c r="Z128" i="61"/>
  <c r="V128" i="61"/>
  <c r="Q128" i="61"/>
  <c r="AC130" i="61"/>
  <c r="Z130" i="61"/>
  <c r="V130" i="61"/>
  <c r="Q130" i="61"/>
  <c r="AC135" i="61"/>
  <c r="Z135" i="61"/>
  <c r="V135" i="61"/>
  <c r="Q135" i="61"/>
  <c r="AC143" i="61"/>
  <c r="Z143" i="61"/>
  <c r="V143" i="61"/>
  <c r="Q143" i="61"/>
  <c r="AC156" i="61"/>
  <c r="Z156" i="61"/>
  <c r="V156" i="61"/>
  <c r="Q156" i="61"/>
  <c r="AB169" i="61"/>
  <c r="U169" i="61"/>
  <c r="Z169" i="61"/>
  <c r="Q169" i="61"/>
  <c r="U187" i="61"/>
  <c r="U35" i="61"/>
  <c r="V38" i="61"/>
  <c r="AB44" i="61"/>
  <c r="U48" i="61"/>
  <c r="AB48" i="61"/>
  <c r="Q53" i="61"/>
  <c r="L54" i="61"/>
  <c r="X54" i="61"/>
  <c r="AC54" i="61"/>
  <c r="U59" i="61"/>
  <c r="AC59" i="61"/>
  <c r="AC60" i="61"/>
  <c r="U61" i="61"/>
  <c r="AB61" i="61"/>
  <c r="V64" i="61"/>
  <c r="Q66" i="61"/>
  <c r="X67" i="61"/>
  <c r="AC67" i="61"/>
  <c r="U69" i="61"/>
  <c r="AB69" i="61"/>
  <c r="AC74" i="61"/>
  <c r="AC75" i="61"/>
  <c r="Q78" i="61"/>
  <c r="Z78" i="61"/>
  <c r="T79" i="61"/>
  <c r="L81" i="61"/>
  <c r="AB81" i="61"/>
  <c r="V82" i="61"/>
  <c r="AC82" i="61"/>
  <c r="V92" i="61"/>
  <c r="AC92" i="61"/>
  <c r="V100" i="61"/>
  <c r="AB111" i="61"/>
  <c r="X111" i="61"/>
  <c r="S111" i="61"/>
  <c r="S106" i="61"/>
  <c r="W119" i="61"/>
  <c r="T119" i="61"/>
  <c r="X119" i="61"/>
  <c r="AB121" i="61"/>
  <c r="AC124" i="61"/>
  <c r="Q124" i="61"/>
  <c r="Z124" i="61"/>
  <c r="W129" i="61"/>
  <c r="T129" i="61"/>
  <c r="X129" i="61"/>
  <c r="W134" i="61"/>
  <c r="T134" i="61"/>
  <c r="X134" i="61"/>
  <c r="W136" i="61"/>
  <c r="T136" i="61"/>
  <c r="AC136" i="61"/>
  <c r="X136" i="61"/>
  <c r="L136" i="61"/>
  <c r="W144" i="61"/>
  <c r="T144" i="61"/>
  <c r="AC144" i="61"/>
  <c r="X144" i="61"/>
  <c r="W157" i="61"/>
  <c r="T157" i="61"/>
  <c r="AC157" i="61"/>
  <c r="X157" i="61"/>
  <c r="L157" i="61"/>
  <c r="V169" i="61"/>
  <c r="AB119" i="61"/>
  <c r="U123" i="61"/>
  <c r="AB123" i="61"/>
  <c r="V126" i="61"/>
  <c r="AB134" i="61"/>
  <c r="U138" i="61"/>
  <c r="AB138" i="61"/>
  <c r="Z139" i="61"/>
  <c r="T140" i="61"/>
  <c r="U149" i="61"/>
  <c r="AC149" i="61"/>
  <c r="AC150" i="61"/>
  <c r="U151" i="61"/>
  <c r="AB151" i="61"/>
  <c r="Z152" i="61"/>
  <c r="T153" i="61"/>
  <c r="V154" i="61"/>
  <c r="U159" i="61"/>
  <c r="AB159" i="61"/>
  <c r="Z160" i="61"/>
  <c r="X164" i="61"/>
  <c r="U165" i="61"/>
  <c r="X166" i="61"/>
  <c r="V171" i="61"/>
  <c r="AC171" i="61"/>
  <c r="U173" i="61"/>
  <c r="U179" i="61"/>
  <c r="AC179" i="61"/>
  <c r="U181" i="61"/>
  <c r="AB181" i="61"/>
  <c r="Z182" i="61"/>
  <c r="T183" i="61"/>
  <c r="U189" i="61"/>
  <c r="AB189" i="61"/>
  <c r="Z190" i="61"/>
  <c r="U140" i="61"/>
  <c r="AB140" i="61"/>
  <c r="U153" i="61"/>
  <c r="AB153" i="61"/>
  <c r="V165" i="61"/>
  <c r="AC165" i="61"/>
  <c r="V173" i="61"/>
  <c r="U183" i="61"/>
  <c r="AB183" i="61"/>
  <c r="V122" i="61"/>
  <c r="U127" i="61"/>
  <c r="AB127" i="61"/>
  <c r="V137" i="61"/>
  <c r="Q139" i="61"/>
  <c r="X140" i="61"/>
  <c r="AC140" i="61"/>
  <c r="U142" i="61"/>
  <c r="AB142" i="61"/>
  <c r="V145" i="61"/>
  <c r="V150" i="61"/>
  <c r="Q152" i="61"/>
  <c r="L153" i="61"/>
  <c r="X153" i="61"/>
  <c r="AC153" i="61"/>
  <c r="U155" i="61"/>
  <c r="AB155" i="61"/>
  <c r="V158" i="61"/>
  <c r="Q160" i="61"/>
  <c r="AB164" i="61"/>
  <c r="AB166" i="61"/>
  <c r="V167" i="61"/>
  <c r="AC167" i="61"/>
  <c r="Q171" i="61"/>
  <c r="Z171" i="61"/>
  <c r="T172" i="61"/>
  <c r="Z173" i="61"/>
  <c r="V175" i="61"/>
  <c r="V180" i="61"/>
  <c r="Q182" i="61"/>
  <c r="X183" i="61"/>
  <c r="AC183" i="61"/>
  <c r="U185" i="61"/>
  <c r="AB185" i="61"/>
  <c r="V188" i="61"/>
  <c r="Q190" i="61"/>
  <c r="S180" i="61"/>
  <c r="W180" i="61"/>
  <c r="S182" i="61"/>
  <c r="W182" i="61"/>
  <c r="S184" i="61"/>
  <c r="W184" i="61"/>
  <c r="S186" i="61"/>
  <c r="W186" i="61"/>
  <c r="S188" i="61"/>
  <c r="W188" i="61"/>
  <c r="S190" i="61"/>
  <c r="W190" i="61"/>
  <c r="Q179" i="61"/>
  <c r="V179" i="61"/>
  <c r="Z179" i="61"/>
  <c r="L180" i="61"/>
  <c r="T180" i="61"/>
  <c r="X180" i="61"/>
  <c r="AB180" i="61"/>
  <c r="Q181" i="61"/>
  <c r="V181" i="61"/>
  <c r="Z181" i="61"/>
  <c r="T182" i="61"/>
  <c r="X182" i="61"/>
  <c r="AB182" i="61"/>
  <c r="Q183" i="61"/>
  <c r="V183" i="61"/>
  <c r="Z183" i="61"/>
  <c r="T184" i="61"/>
  <c r="X184" i="61"/>
  <c r="AB184" i="61"/>
  <c r="Q185" i="61"/>
  <c r="V185" i="61"/>
  <c r="Z185" i="61"/>
  <c r="T186" i="61"/>
  <c r="X186" i="61"/>
  <c r="AB186" i="61"/>
  <c r="Q187" i="61"/>
  <c r="V187" i="61"/>
  <c r="Z187" i="61"/>
  <c r="T188" i="61"/>
  <c r="X188" i="61"/>
  <c r="AB188" i="61"/>
  <c r="Q189" i="61"/>
  <c r="V189" i="61"/>
  <c r="Z189" i="61"/>
  <c r="T190" i="61"/>
  <c r="X190" i="61"/>
  <c r="AB190" i="61"/>
  <c r="S179" i="61"/>
  <c r="U180" i="61"/>
  <c r="S181" i="61"/>
  <c r="U182" i="61"/>
  <c r="S183" i="61"/>
  <c r="U184" i="61"/>
  <c r="S185" i="61"/>
  <c r="U186" i="61"/>
  <c r="S187" i="61"/>
  <c r="U188" i="61"/>
  <c r="S189" i="61"/>
  <c r="U190" i="61"/>
  <c r="U164" i="61"/>
  <c r="AC164" i="61"/>
  <c r="S165" i="61"/>
  <c r="W165" i="61"/>
  <c r="U166" i="61"/>
  <c r="AC166" i="61"/>
  <c r="S167" i="61"/>
  <c r="W167" i="61"/>
  <c r="U168" i="61"/>
  <c r="AC168" i="61"/>
  <c r="S169" i="61"/>
  <c r="W169" i="61"/>
  <c r="U170" i="61"/>
  <c r="AC170" i="61"/>
  <c r="S171" i="61"/>
  <c r="W171" i="61"/>
  <c r="U172" i="61"/>
  <c r="AC172" i="61"/>
  <c r="S173" i="61"/>
  <c r="W173" i="61"/>
  <c r="U174" i="61"/>
  <c r="AC174" i="61"/>
  <c r="S175" i="61"/>
  <c r="W175" i="61"/>
  <c r="Q164" i="61"/>
  <c r="V164" i="61"/>
  <c r="Z164" i="61"/>
  <c r="T165" i="61"/>
  <c r="X165" i="61"/>
  <c r="Q166" i="61"/>
  <c r="V166" i="61"/>
  <c r="Z166" i="61"/>
  <c r="T167" i="61"/>
  <c r="X167" i="61"/>
  <c r="Q168" i="61"/>
  <c r="V168" i="61"/>
  <c r="Z168" i="61"/>
  <c r="T169" i="61"/>
  <c r="X169" i="61"/>
  <c r="Q170" i="61"/>
  <c r="V170" i="61"/>
  <c r="Z170" i="61"/>
  <c r="L171" i="61"/>
  <c r="T171" i="61"/>
  <c r="X171" i="61"/>
  <c r="Q172" i="61"/>
  <c r="V172" i="61"/>
  <c r="Z172" i="61"/>
  <c r="T173" i="61"/>
  <c r="X173" i="61"/>
  <c r="AB173" i="61"/>
  <c r="Q174" i="61"/>
  <c r="V174" i="61"/>
  <c r="Z174" i="61"/>
  <c r="T175" i="61"/>
  <c r="X175" i="61"/>
  <c r="AB175" i="61"/>
  <c r="S164" i="61"/>
  <c r="S166" i="61"/>
  <c r="S168" i="61"/>
  <c r="S170" i="61"/>
  <c r="S172" i="61"/>
  <c r="S174" i="61"/>
  <c r="U175" i="61"/>
  <c r="S150" i="61"/>
  <c r="W150" i="61"/>
  <c r="S152" i="61"/>
  <c r="W152" i="61"/>
  <c r="S154" i="61"/>
  <c r="W154" i="61"/>
  <c r="S156" i="61"/>
  <c r="W156" i="61"/>
  <c r="S158" i="61"/>
  <c r="W158" i="61"/>
  <c r="S160" i="61"/>
  <c r="W160" i="61"/>
  <c r="Q149" i="61"/>
  <c r="V149" i="61"/>
  <c r="Z149" i="61"/>
  <c r="L150" i="61"/>
  <c r="T150" i="61"/>
  <c r="X150" i="61"/>
  <c r="AB150" i="61"/>
  <c r="Q151" i="61"/>
  <c r="V151" i="61"/>
  <c r="Z151" i="61"/>
  <c r="T152" i="61"/>
  <c r="X152" i="61"/>
  <c r="AB152" i="61"/>
  <c r="Q153" i="61"/>
  <c r="V153" i="61"/>
  <c r="Z153" i="61"/>
  <c r="T154" i="61"/>
  <c r="X154" i="61"/>
  <c r="AB154" i="61"/>
  <c r="Q155" i="61"/>
  <c r="V155" i="61"/>
  <c r="Z155" i="61"/>
  <c r="T156" i="61"/>
  <c r="X156" i="61"/>
  <c r="AB156" i="61"/>
  <c r="Q157" i="61"/>
  <c r="V157" i="61"/>
  <c r="Z157" i="61"/>
  <c r="T158" i="61"/>
  <c r="X158" i="61"/>
  <c r="AB158" i="61"/>
  <c r="Q159" i="61"/>
  <c r="V159" i="61"/>
  <c r="Z159" i="61"/>
  <c r="L160" i="61"/>
  <c r="T160" i="61"/>
  <c r="X160" i="61"/>
  <c r="AB160" i="61"/>
  <c r="S149" i="61"/>
  <c r="U150" i="61"/>
  <c r="S151" i="61"/>
  <c r="U152" i="61"/>
  <c r="S153" i="61"/>
  <c r="U154" i="61"/>
  <c r="S155" i="61"/>
  <c r="U156" i="61"/>
  <c r="S157" i="61"/>
  <c r="U158" i="61"/>
  <c r="S159" i="61"/>
  <c r="U160" i="61"/>
  <c r="Q134" i="61"/>
  <c r="V134" i="61"/>
  <c r="Z134" i="61"/>
  <c r="L135" i="61"/>
  <c r="T135" i="61"/>
  <c r="X135" i="61"/>
  <c r="AB135" i="61"/>
  <c r="Q136" i="61"/>
  <c r="V136" i="61"/>
  <c r="Z136" i="61"/>
  <c r="T137" i="61"/>
  <c r="X137" i="61"/>
  <c r="AB137" i="61"/>
  <c r="Q138" i="61"/>
  <c r="V138" i="61"/>
  <c r="Z138" i="61"/>
  <c r="T139" i="61"/>
  <c r="X139" i="61"/>
  <c r="AB139" i="61"/>
  <c r="Q140" i="61"/>
  <c r="V140" i="61"/>
  <c r="Z140" i="61"/>
  <c r="L141" i="61"/>
  <c r="T141" i="61"/>
  <c r="X141" i="61"/>
  <c r="AB141" i="61"/>
  <c r="Q142" i="61"/>
  <c r="V142" i="61"/>
  <c r="Z142" i="61"/>
  <c r="T143" i="61"/>
  <c r="X143" i="61"/>
  <c r="AB143" i="61"/>
  <c r="Q144" i="61"/>
  <c r="V144" i="61"/>
  <c r="Z144" i="61"/>
  <c r="T145" i="61"/>
  <c r="X145" i="61"/>
  <c r="AB145" i="61"/>
  <c r="S135" i="61"/>
  <c r="W135" i="61"/>
  <c r="S137" i="61"/>
  <c r="W137" i="61"/>
  <c r="S139" i="61"/>
  <c r="W139" i="61"/>
  <c r="S141" i="61"/>
  <c r="W141" i="61"/>
  <c r="S143" i="61"/>
  <c r="W143" i="61"/>
  <c r="S145" i="61"/>
  <c r="W145" i="61"/>
  <c r="S134" i="61"/>
  <c r="U135" i="61"/>
  <c r="S136" i="61"/>
  <c r="U137" i="61"/>
  <c r="S138" i="61"/>
  <c r="U139" i="61"/>
  <c r="S140" i="61"/>
  <c r="U141" i="61"/>
  <c r="S142" i="61"/>
  <c r="U143" i="61"/>
  <c r="S144" i="61"/>
  <c r="U145" i="61"/>
  <c r="S120" i="61"/>
  <c r="W120" i="61"/>
  <c r="S122" i="61"/>
  <c r="W122" i="61"/>
  <c r="S124" i="61"/>
  <c r="W124" i="61"/>
  <c r="S126" i="61"/>
  <c r="W126" i="61"/>
  <c r="S128" i="61"/>
  <c r="W128" i="61"/>
  <c r="AC129" i="61"/>
  <c r="S130" i="61"/>
  <c r="W130" i="61"/>
  <c r="Q119" i="61"/>
  <c r="V119" i="61"/>
  <c r="Z119" i="61"/>
  <c r="T120" i="61"/>
  <c r="X120" i="61"/>
  <c r="AB120" i="61"/>
  <c r="Q121" i="61"/>
  <c r="V121" i="61"/>
  <c r="Z121" i="61"/>
  <c r="T122" i="61"/>
  <c r="X122" i="61"/>
  <c r="AB122" i="61"/>
  <c r="Q123" i="61"/>
  <c r="V123" i="61"/>
  <c r="Z123" i="61"/>
  <c r="T124" i="61"/>
  <c r="X124" i="61"/>
  <c r="AB124" i="61"/>
  <c r="Q125" i="61"/>
  <c r="V125" i="61"/>
  <c r="Z125" i="61"/>
  <c r="L126" i="61"/>
  <c r="T126" i="61"/>
  <c r="X126" i="61"/>
  <c r="AB126" i="61"/>
  <c r="Q127" i="61"/>
  <c r="V127" i="61"/>
  <c r="Z127" i="61"/>
  <c r="T128" i="61"/>
  <c r="X128" i="61"/>
  <c r="AB128" i="61"/>
  <c r="Q129" i="61"/>
  <c r="V129" i="61"/>
  <c r="Z129" i="61"/>
  <c r="L130" i="61"/>
  <c r="T130" i="61"/>
  <c r="X130" i="61"/>
  <c r="AB130" i="61"/>
  <c r="S119" i="61"/>
  <c r="U120" i="61"/>
  <c r="S121" i="61"/>
  <c r="U122" i="61"/>
  <c r="S123" i="61"/>
  <c r="U124" i="61"/>
  <c r="S125" i="61"/>
  <c r="U126" i="61"/>
  <c r="S127" i="61"/>
  <c r="U128" i="61"/>
  <c r="S129" i="61"/>
  <c r="U130" i="61"/>
  <c r="S113" i="61"/>
  <c r="W109" i="61"/>
  <c r="W105" i="61"/>
  <c r="S105" i="61"/>
  <c r="AC114" i="61"/>
  <c r="U114" i="61"/>
  <c r="Z113" i="61"/>
  <c r="V113" i="61"/>
  <c r="Q113" i="61"/>
  <c r="T111" i="61"/>
  <c r="AC110" i="61"/>
  <c r="U110" i="61"/>
  <c r="Z109" i="61"/>
  <c r="V109" i="61"/>
  <c r="Q109" i="61"/>
  <c r="U106" i="61"/>
  <c r="Z105" i="61"/>
  <c r="V105" i="61"/>
  <c r="Q105" i="61"/>
  <c r="S109" i="61"/>
  <c r="AB114" i="61"/>
  <c r="X114" i="61"/>
  <c r="T114" i="61"/>
  <c r="AC113" i="61"/>
  <c r="U113" i="61"/>
  <c r="AB110" i="61"/>
  <c r="X110" i="61"/>
  <c r="T110" i="61"/>
  <c r="AC109" i="61"/>
  <c r="U109" i="61"/>
  <c r="X106" i="61"/>
  <c r="T106" i="61"/>
  <c r="AC105" i="61"/>
  <c r="U105" i="61"/>
  <c r="AB113" i="61"/>
  <c r="X113" i="61"/>
  <c r="T113" i="61"/>
  <c r="AB109" i="61"/>
  <c r="X109" i="61"/>
  <c r="T109" i="61"/>
  <c r="AB105" i="61"/>
  <c r="X105" i="61"/>
  <c r="T105" i="61"/>
  <c r="S89" i="61"/>
  <c r="S93" i="61"/>
  <c r="W95" i="61"/>
  <c r="S97" i="61"/>
  <c r="W97" i="61"/>
  <c r="W99" i="61"/>
  <c r="T89" i="61"/>
  <c r="AB89" i="61"/>
  <c r="L91" i="61"/>
  <c r="X91" i="61"/>
  <c r="AB91" i="61"/>
  <c r="T93" i="61"/>
  <c r="AB93" i="61"/>
  <c r="L95" i="61"/>
  <c r="T97" i="61"/>
  <c r="AB97" i="61"/>
  <c r="T99" i="61"/>
  <c r="AB99" i="61"/>
  <c r="U89" i="61"/>
  <c r="AC89" i="61"/>
  <c r="S90" i="61"/>
  <c r="W90" i="61"/>
  <c r="U91" i="61"/>
  <c r="AC91" i="61"/>
  <c r="S92" i="61"/>
  <c r="W92" i="61"/>
  <c r="U93" i="61"/>
  <c r="AC93" i="61"/>
  <c r="S94" i="61"/>
  <c r="W94" i="61"/>
  <c r="U95" i="61"/>
  <c r="AC95" i="61"/>
  <c r="S96" i="61"/>
  <c r="W96" i="61"/>
  <c r="U97" i="61"/>
  <c r="AC97" i="61"/>
  <c r="S98" i="61"/>
  <c r="W98" i="61"/>
  <c r="U99" i="61"/>
  <c r="AC99" i="61"/>
  <c r="S100" i="61"/>
  <c r="W100" i="61"/>
  <c r="W89" i="61"/>
  <c r="S91" i="61"/>
  <c r="W91" i="61"/>
  <c r="W93" i="61"/>
  <c r="S95" i="61"/>
  <c r="S99" i="61"/>
  <c r="X89" i="61"/>
  <c r="T91" i="61"/>
  <c r="X93" i="61"/>
  <c r="T95" i="61"/>
  <c r="X95" i="61"/>
  <c r="AB95" i="61"/>
  <c r="X97" i="61"/>
  <c r="L99" i="61"/>
  <c r="X99" i="61"/>
  <c r="Q89" i="61"/>
  <c r="V89" i="61"/>
  <c r="T90" i="61"/>
  <c r="X90" i="61"/>
  <c r="Q91" i="61"/>
  <c r="V91" i="61"/>
  <c r="T92" i="61"/>
  <c r="X92" i="61"/>
  <c r="Q93" i="61"/>
  <c r="V93" i="61"/>
  <c r="T94" i="61"/>
  <c r="X94" i="61"/>
  <c r="Q95" i="61"/>
  <c r="V95" i="61"/>
  <c r="T96" i="61"/>
  <c r="X96" i="61"/>
  <c r="Q97" i="61"/>
  <c r="V97" i="61"/>
  <c r="T98" i="61"/>
  <c r="X98" i="61"/>
  <c r="Q99" i="61"/>
  <c r="V99" i="61"/>
  <c r="T100" i="61"/>
  <c r="X100" i="61"/>
  <c r="AB100" i="61"/>
  <c r="L74" i="61"/>
  <c r="T74" i="61"/>
  <c r="X74" i="61"/>
  <c r="AB74" i="61"/>
  <c r="Q75" i="61"/>
  <c r="V75" i="61"/>
  <c r="Z75" i="61"/>
  <c r="T76" i="61"/>
  <c r="X76" i="61"/>
  <c r="AB76" i="61"/>
  <c r="Q77" i="61"/>
  <c r="V77" i="61"/>
  <c r="Z77" i="61"/>
  <c r="T78" i="61"/>
  <c r="X78" i="61"/>
  <c r="AB78" i="61"/>
  <c r="Q79" i="61"/>
  <c r="V79" i="61"/>
  <c r="Z79" i="61"/>
  <c r="T80" i="61"/>
  <c r="X80" i="61"/>
  <c r="AB80" i="61"/>
  <c r="Q81" i="61"/>
  <c r="V81" i="61"/>
  <c r="Z81" i="61"/>
  <c r="T82" i="61"/>
  <c r="X82" i="61"/>
  <c r="AB82" i="61"/>
  <c r="Q83" i="61"/>
  <c r="V83" i="61"/>
  <c r="Z83" i="61"/>
  <c r="L84" i="61"/>
  <c r="T84" i="61"/>
  <c r="X84" i="61"/>
  <c r="AB84" i="61"/>
  <c r="Q85" i="61"/>
  <c r="V85" i="61"/>
  <c r="Z85" i="61"/>
  <c r="S75" i="61"/>
  <c r="W75" i="61"/>
  <c r="S77" i="61"/>
  <c r="W77" i="61"/>
  <c r="S79" i="61"/>
  <c r="W79" i="61"/>
  <c r="S81" i="61"/>
  <c r="W81" i="61"/>
  <c r="S83" i="61"/>
  <c r="W83" i="61"/>
  <c r="S85" i="61"/>
  <c r="W85" i="61"/>
  <c r="S74" i="61"/>
  <c r="U75" i="61"/>
  <c r="S76" i="61"/>
  <c r="U77" i="61"/>
  <c r="S78" i="61"/>
  <c r="U79" i="61"/>
  <c r="S80" i="61"/>
  <c r="U81" i="61"/>
  <c r="S82" i="61"/>
  <c r="U83" i="61"/>
  <c r="S84" i="61"/>
  <c r="U85" i="61"/>
  <c r="S60" i="61"/>
  <c r="W60" i="61"/>
  <c r="S62" i="61"/>
  <c r="W62" i="61"/>
  <c r="S64" i="61"/>
  <c r="W64" i="61"/>
  <c r="S66" i="61"/>
  <c r="W66" i="61"/>
  <c r="S68" i="61"/>
  <c r="W68" i="61"/>
  <c r="S70" i="61"/>
  <c r="W70" i="61"/>
  <c r="Q59" i="61"/>
  <c r="V59" i="61"/>
  <c r="Z59" i="61"/>
  <c r="T60" i="61"/>
  <c r="X60" i="61"/>
  <c r="AB60" i="61"/>
  <c r="Q61" i="61"/>
  <c r="V61" i="61"/>
  <c r="Z61" i="61"/>
  <c r="T62" i="61"/>
  <c r="X62" i="61"/>
  <c r="AB62" i="61"/>
  <c r="Q63" i="61"/>
  <c r="V63" i="61"/>
  <c r="Z63" i="61"/>
  <c r="T64" i="61"/>
  <c r="X64" i="61"/>
  <c r="AB64" i="61"/>
  <c r="Q65" i="61"/>
  <c r="V65" i="61"/>
  <c r="Z65" i="61"/>
  <c r="T66" i="61"/>
  <c r="X66" i="61"/>
  <c r="AB66" i="61"/>
  <c r="Q67" i="61"/>
  <c r="V67" i="61"/>
  <c r="Z67" i="61"/>
  <c r="T68" i="61"/>
  <c r="X68" i="61"/>
  <c r="AB68" i="61"/>
  <c r="Q69" i="61"/>
  <c r="V69" i="61"/>
  <c r="Z69" i="61"/>
  <c r="T70" i="61"/>
  <c r="X70" i="61"/>
  <c r="AB70" i="61"/>
  <c r="S59" i="61"/>
  <c r="U60" i="61"/>
  <c r="S61" i="61"/>
  <c r="U62" i="61"/>
  <c r="S63" i="61"/>
  <c r="U64" i="61"/>
  <c r="S65" i="61"/>
  <c r="U66" i="61"/>
  <c r="S67" i="61"/>
  <c r="U68" i="61"/>
  <c r="S69" i="61"/>
  <c r="U70" i="61"/>
  <c r="S45" i="61"/>
  <c r="W45" i="61"/>
  <c r="S47" i="61"/>
  <c r="W47" i="61"/>
  <c r="S49" i="61"/>
  <c r="W49" i="61"/>
  <c r="S51" i="61"/>
  <c r="W51" i="61"/>
  <c r="S53" i="61"/>
  <c r="W53" i="61"/>
  <c r="S55" i="61"/>
  <c r="W55" i="61"/>
  <c r="Q44" i="61"/>
  <c r="V44" i="61"/>
  <c r="Z44" i="61"/>
  <c r="T45" i="61"/>
  <c r="X45" i="61"/>
  <c r="AB45" i="61"/>
  <c r="Q46" i="61"/>
  <c r="V46" i="61"/>
  <c r="Z46" i="61"/>
  <c r="T47" i="61"/>
  <c r="X47" i="61"/>
  <c r="AB47" i="61"/>
  <c r="Q48" i="61"/>
  <c r="V48" i="61"/>
  <c r="Z48" i="61"/>
  <c r="T49" i="61"/>
  <c r="X49" i="61"/>
  <c r="AB49" i="61"/>
  <c r="Q50" i="61"/>
  <c r="V50" i="61"/>
  <c r="Z50" i="61"/>
  <c r="T51" i="61"/>
  <c r="X51" i="61"/>
  <c r="AB51" i="61"/>
  <c r="Q52" i="61"/>
  <c r="V52" i="61"/>
  <c r="Z52" i="61"/>
  <c r="L53" i="61"/>
  <c r="T53" i="61"/>
  <c r="X53" i="61"/>
  <c r="AB53" i="61"/>
  <c r="Q54" i="61"/>
  <c r="V54" i="61"/>
  <c r="Z54" i="61"/>
  <c r="L55" i="61"/>
  <c r="T55" i="61"/>
  <c r="X55" i="61"/>
  <c r="AB55" i="61"/>
  <c r="S44" i="61"/>
  <c r="U45" i="61"/>
  <c r="S46" i="61"/>
  <c r="U47" i="61"/>
  <c r="S48" i="61"/>
  <c r="U49" i="61"/>
  <c r="S50" i="61"/>
  <c r="U51" i="61"/>
  <c r="S52" i="61"/>
  <c r="U53" i="61"/>
  <c r="S54" i="61"/>
  <c r="U55" i="61"/>
  <c r="S30" i="61"/>
  <c r="S32" i="61"/>
  <c r="AB32" i="61" s="1"/>
  <c r="W34" i="61"/>
  <c r="S36" i="61"/>
  <c r="S38" i="61"/>
  <c r="Q29" i="61"/>
  <c r="V29" i="61"/>
  <c r="Z29" i="61"/>
  <c r="T30" i="61"/>
  <c r="X30" i="61"/>
  <c r="Q31" i="61"/>
  <c r="V31" i="61"/>
  <c r="Z31" i="61"/>
  <c r="L32" i="61"/>
  <c r="T32" i="61"/>
  <c r="X32" i="61"/>
  <c r="Q33" i="61"/>
  <c r="V33" i="61"/>
  <c r="Z33" i="61"/>
  <c r="T34" i="61"/>
  <c r="X34" i="61"/>
  <c r="Q35" i="61"/>
  <c r="V35" i="61"/>
  <c r="Z35" i="61"/>
  <c r="L36" i="61"/>
  <c r="T36" i="61"/>
  <c r="X36" i="61"/>
  <c r="Q37" i="61"/>
  <c r="V37" i="61"/>
  <c r="Z37" i="61"/>
  <c r="T38" i="61"/>
  <c r="X38" i="61"/>
  <c r="Q39" i="61"/>
  <c r="V39" i="61"/>
  <c r="Z39" i="61"/>
  <c r="T40" i="61"/>
  <c r="X40" i="61"/>
  <c r="W30" i="61"/>
  <c r="W32" i="61"/>
  <c r="S34" i="61"/>
  <c r="W36" i="61"/>
  <c r="W38" i="61"/>
  <c r="S40" i="61"/>
  <c r="AB40" i="61" s="1"/>
  <c r="W40" i="61"/>
  <c r="S29" i="61"/>
  <c r="U30" i="61"/>
  <c r="S31" i="61"/>
  <c r="U32" i="61"/>
  <c r="S33" i="61"/>
  <c r="U34" i="61"/>
  <c r="S35" i="61"/>
  <c r="U36" i="61"/>
  <c r="S37" i="61"/>
  <c r="U38" i="61"/>
  <c r="S39" i="61"/>
  <c r="U40" i="61"/>
  <c r="Z25" i="61"/>
  <c r="V25" i="61"/>
  <c r="Q25" i="61"/>
  <c r="Z23" i="61"/>
  <c r="V23" i="61"/>
  <c r="Q23" i="61"/>
  <c r="Z21" i="61"/>
  <c r="V21" i="61"/>
  <c r="Q21" i="61"/>
  <c r="Z19" i="61"/>
  <c r="V19" i="61"/>
  <c r="Q19" i="61"/>
  <c r="Z17" i="61"/>
  <c r="V17" i="61"/>
  <c r="Q17" i="61"/>
  <c r="Z15" i="61"/>
  <c r="V15" i="61"/>
  <c r="Q15" i="61"/>
  <c r="W15" i="61"/>
  <c r="AC25" i="61"/>
  <c r="U25" i="61"/>
  <c r="AC23" i="61"/>
  <c r="U23" i="61"/>
  <c r="AC21" i="61"/>
  <c r="U21" i="61"/>
  <c r="AC19" i="61"/>
  <c r="U19" i="61"/>
  <c r="AC17" i="61"/>
  <c r="U17" i="61"/>
  <c r="AC15" i="61"/>
  <c r="U15" i="61"/>
  <c r="S25" i="61"/>
  <c r="S21" i="61"/>
  <c r="S15" i="61"/>
  <c r="AB25" i="61"/>
  <c r="X25" i="61"/>
  <c r="T25" i="61"/>
  <c r="AB23" i="61"/>
  <c r="X23" i="61"/>
  <c r="T23" i="61"/>
  <c r="AB21" i="61"/>
  <c r="X21" i="61"/>
  <c r="T21" i="61"/>
  <c r="AB19" i="61"/>
  <c r="X19" i="61"/>
  <c r="T19" i="61"/>
  <c r="AB17" i="61"/>
  <c r="X17" i="61"/>
  <c r="T17" i="61"/>
  <c r="AB15" i="61"/>
  <c r="X15" i="61"/>
  <c r="T15" i="61"/>
  <c r="U14" i="61"/>
  <c r="S14" i="61"/>
  <c r="AB36" i="61" l="1"/>
  <c r="AB38" i="61"/>
  <c r="AB39" i="61"/>
  <c r="AB37" i="61"/>
  <c r="AB35" i="61"/>
  <c r="AB34" i="61"/>
  <c r="AB31" i="61"/>
  <c r="AB30" i="61"/>
  <c r="N64" i="61"/>
  <c r="O64" i="61"/>
  <c r="N34" i="61"/>
  <c r="O34" i="61"/>
  <c r="N51" i="61"/>
  <c r="O51" i="61"/>
  <c r="N66" i="61"/>
  <c r="O66" i="61"/>
  <c r="N82" i="61"/>
  <c r="O82" i="61"/>
  <c r="N100" i="61"/>
  <c r="O100" i="61"/>
  <c r="N95" i="61"/>
  <c r="O95" i="61"/>
  <c r="N46" i="61"/>
  <c r="O46" i="61"/>
  <c r="N33" i="61"/>
  <c r="O33" i="61"/>
  <c r="N63" i="61"/>
  <c r="O63" i="61"/>
  <c r="N39" i="61"/>
  <c r="O39" i="61"/>
  <c r="N94" i="61"/>
  <c r="O94" i="61"/>
  <c r="N69" i="61"/>
  <c r="O69" i="61"/>
  <c r="N84" i="61"/>
  <c r="O84" i="61"/>
  <c r="N61" i="61"/>
  <c r="O61" i="61"/>
  <c r="O49" i="61"/>
  <c r="N49" i="61"/>
  <c r="N81" i="61"/>
  <c r="O81" i="61"/>
  <c r="N68" i="61"/>
  <c r="O68" i="61"/>
  <c r="N36" i="61"/>
  <c r="O36" i="61"/>
  <c r="N55" i="61"/>
  <c r="O55" i="61"/>
  <c r="N70" i="61"/>
  <c r="O70" i="61"/>
  <c r="N96" i="61"/>
  <c r="O96" i="61"/>
  <c r="N67" i="61"/>
  <c r="O67" i="61"/>
  <c r="N37" i="61"/>
  <c r="O37" i="61"/>
  <c r="N29" i="61"/>
  <c r="O29" i="61"/>
  <c r="N83" i="61"/>
  <c r="O83" i="61"/>
  <c r="N89" i="61"/>
  <c r="O89" i="61"/>
  <c r="N77" i="61"/>
  <c r="O77" i="61"/>
  <c r="N53" i="61"/>
  <c r="O53" i="61"/>
  <c r="N48" i="61"/>
  <c r="O48" i="61"/>
  <c r="N38" i="61"/>
  <c r="O38" i="61"/>
  <c r="O74" i="61"/>
  <c r="N74" i="61"/>
  <c r="N92" i="61"/>
  <c r="O92" i="61"/>
  <c r="N93" i="61"/>
  <c r="O93" i="61"/>
  <c r="N50" i="61"/>
  <c r="O50" i="61"/>
  <c r="N75" i="61"/>
  <c r="O75" i="61"/>
  <c r="N65" i="61"/>
  <c r="O65" i="61"/>
  <c r="N90" i="61"/>
  <c r="O90" i="61"/>
  <c r="N30" i="61"/>
  <c r="O30" i="61"/>
  <c r="O45" i="61"/>
  <c r="N45" i="61"/>
  <c r="N60" i="61"/>
  <c r="O60" i="61"/>
  <c r="N76" i="61"/>
  <c r="O76" i="61"/>
  <c r="N98" i="61"/>
  <c r="O98" i="61"/>
  <c r="N99" i="61"/>
  <c r="O99" i="61"/>
  <c r="N91" i="61"/>
  <c r="O91" i="61"/>
  <c r="N54" i="61"/>
  <c r="O54" i="61"/>
  <c r="N85" i="61"/>
  <c r="O85" i="61"/>
  <c r="N35" i="61"/>
  <c r="O35" i="61"/>
  <c r="N79" i="61"/>
  <c r="O79" i="61"/>
  <c r="N80" i="61"/>
  <c r="O80" i="61"/>
  <c r="N97" i="61"/>
  <c r="O97" i="61"/>
  <c r="AB33" i="61"/>
  <c r="N40" i="61"/>
  <c r="O40" i="61"/>
  <c r="N32" i="61"/>
  <c r="O32" i="61"/>
  <c r="N47" i="61"/>
  <c r="O47" i="61"/>
  <c r="N62" i="61"/>
  <c r="O62" i="61"/>
  <c r="N78" i="61"/>
  <c r="O78" i="61"/>
  <c r="O59" i="61"/>
  <c r="N59" i="61"/>
  <c r="N52" i="61"/>
  <c r="O52" i="61"/>
  <c r="N31" i="61"/>
  <c r="O31" i="61"/>
  <c r="AB29" i="61"/>
  <c r="AF119" i="51"/>
  <c r="AE119" i="51"/>
  <c r="AD119" i="51"/>
  <c r="AC119" i="51"/>
  <c r="AB119" i="51"/>
  <c r="Z119" i="51"/>
  <c r="Y119" i="51"/>
  <c r="X119" i="51"/>
  <c r="W119" i="51"/>
  <c r="U119" i="51"/>
  <c r="T119" i="51"/>
  <c r="N119" i="51"/>
  <c r="G119" i="51"/>
  <c r="E119" i="51"/>
  <c r="C119" i="51"/>
  <c r="D119" i="51" s="1"/>
  <c r="B119" i="51"/>
  <c r="AF118" i="51"/>
  <c r="AE118" i="51"/>
  <c r="AD118" i="51"/>
  <c r="AC118" i="51"/>
  <c r="AB118" i="51"/>
  <c r="Z118" i="51"/>
  <c r="Y118" i="51"/>
  <c r="X118" i="51"/>
  <c r="W118" i="51"/>
  <c r="U118" i="51"/>
  <c r="T118" i="51"/>
  <c r="N118" i="51"/>
  <c r="G118" i="51"/>
  <c r="E118" i="51"/>
  <c r="C118" i="51"/>
  <c r="D118" i="51" s="1"/>
  <c r="B118" i="51"/>
  <c r="AF117" i="51"/>
  <c r="AE117" i="51"/>
  <c r="AD117" i="51"/>
  <c r="AC117" i="51"/>
  <c r="AB117" i="51"/>
  <c r="Z117" i="51"/>
  <c r="Y117" i="51"/>
  <c r="X117" i="51"/>
  <c r="W117" i="51"/>
  <c r="U117" i="51"/>
  <c r="T117" i="51"/>
  <c r="N117" i="51"/>
  <c r="G117" i="51"/>
  <c r="E117" i="51"/>
  <c r="C117" i="51"/>
  <c r="D117" i="51" s="1"/>
  <c r="B117" i="51"/>
  <c r="AF116" i="51"/>
  <c r="AE116" i="51"/>
  <c r="AD116" i="51"/>
  <c r="AC116" i="51"/>
  <c r="AB116" i="51"/>
  <c r="Z116" i="51"/>
  <c r="Y116" i="51"/>
  <c r="X116" i="51"/>
  <c r="W116" i="51"/>
  <c r="U116" i="51"/>
  <c r="T116" i="51"/>
  <c r="N116" i="51"/>
  <c r="G116" i="51"/>
  <c r="E116" i="51"/>
  <c r="C116" i="51"/>
  <c r="D116" i="51" s="1"/>
  <c r="B116" i="51"/>
  <c r="AF115" i="51"/>
  <c r="AE115" i="51"/>
  <c r="AD115" i="51"/>
  <c r="AC115" i="51"/>
  <c r="AB115" i="51"/>
  <c r="Z115" i="51"/>
  <c r="Y115" i="51"/>
  <c r="X115" i="51"/>
  <c r="W115" i="51"/>
  <c r="U115" i="51"/>
  <c r="T115" i="51"/>
  <c r="N115" i="51"/>
  <c r="G115" i="51"/>
  <c r="E115" i="51"/>
  <c r="C115" i="51"/>
  <c r="D115" i="51" s="1"/>
  <c r="B115" i="51"/>
  <c r="AF114" i="51"/>
  <c r="AE114" i="51"/>
  <c r="AD114" i="51"/>
  <c r="AC114" i="51"/>
  <c r="AB114" i="51"/>
  <c r="Z114" i="51"/>
  <c r="Y114" i="51"/>
  <c r="X114" i="51"/>
  <c r="W114" i="51"/>
  <c r="U114" i="51"/>
  <c r="T114" i="51"/>
  <c r="N114" i="51"/>
  <c r="G114" i="51"/>
  <c r="E114" i="51"/>
  <c r="C114" i="51"/>
  <c r="D114" i="51" s="1"/>
  <c r="B114" i="51"/>
  <c r="AF113" i="51"/>
  <c r="AE113" i="51"/>
  <c r="AD113" i="51"/>
  <c r="AC113" i="51"/>
  <c r="AB113" i="51"/>
  <c r="Z113" i="51"/>
  <c r="Y113" i="51"/>
  <c r="X113" i="51"/>
  <c r="W113" i="51"/>
  <c r="U113" i="51"/>
  <c r="T113" i="51"/>
  <c r="N113" i="51"/>
  <c r="G113" i="51"/>
  <c r="E113" i="51"/>
  <c r="C113" i="51"/>
  <c r="D113" i="51" s="1"/>
  <c r="B113" i="51"/>
  <c r="AF112" i="51"/>
  <c r="AE112" i="51"/>
  <c r="AD112" i="51"/>
  <c r="AC112" i="51"/>
  <c r="AB112" i="51"/>
  <c r="Z112" i="51"/>
  <c r="Y112" i="51"/>
  <c r="X112" i="51"/>
  <c r="W112" i="51"/>
  <c r="U112" i="51"/>
  <c r="T112" i="51"/>
  <c r="N112" i="51"/>
  <c r="G112" i="51"/>
  <c r="E112" i="51"/>
  <c r="C112" i="51"/>
  <c r="D112" i="51" s="1"/>
  <c r="B112" i="51"/>
  <c r="AF111" i="51"/>
  <c r="AE111" i="51"/>
  <c r="AD111" i="51"/>
  <c r="AC111" i="51"/>
  <c r="AB111" i="51"/>
  <c r="Z111" i="51"/>
  <c r="Y111" i="51"/>
  <c r="X111" i="51"/>
  <c r="W111" i="51"/>
  <c r="U111" i="51"/>
  <c r="T111" i="51"/>
  <c r="N111" i="51"/>
  <c r="G111" i="51"/>
  <c r="E111" i="51"/>
  <c r="C111" i="51"/>
  <c r="D111" i="51" s="1"/>
  <c r="B111" i="51"/>
  <c r="AF110" i="51"/>
  <c r="AE110" i="51"/>
  <c r="AD110" i="51"/>
  <c r="AC110" i="51"/>
  <c r="AB110" i="51"/>
  <c r="Z110" i="51"/>
  <c r="Y110" i="51"/>
  <c r="X110" i="51"/>
  <c r="W110" i="51"/>
  <c r="U110" i="51"/>
  <c r="T110" i="51"/>
  <c r="N110" i="51"/>
  <c r="G110" i="51"/>
  <c r="E110" i="51"/>
  <c r="C110" i="51"/>
  <c r="D110" i="51" s="1"/>
  <c r="B110" i="51"/>
  <c r="AF108" i="51"/>
  <c r="AE108" i="51"/>
  <c r="AD108" i="51"/>
  <c r="AC108" i="51"/>
  <c r="AB108" i="51"/>
  <c r="Z108" i="51"/>
  <c r="Y108" i="51"/>
  <c r="X108" i="51"/>
  <c r="W108" i="51"/>
  <c r="U108" i="51"/>
  <c r="T108" i="51"/>
  <c r="N108" i="51"/>
  <c r="G108" i="51"/>
  <c r="E108" i="51"/>
  <c r="C108" i="51"/>
  <c r="D108" i="51" s="1"/>
  <c r="B108" i="51"/>
  <c r="AF107" i="51"/>
  <c r="AE107" i="51"/>
  <c r="AD107" i="51"/>
  <c r="AC107" i="51"/>
  <c r="AB107" i="51"/>
  <c r="Z107" i="51"/>
  <c r="Y107" i="51"/>
  <c r="X107" i="51"/>
  <c r="W107" i="51"/>
  <c r="U107" i="51"/>
  <c r="T107" i="51"/>
  <c r="N107" i="51"/>
  <c r="G107" i="51"/>
  <c r="E107" i="51"/>
  <c r="C107" i="51"/>
  <c r="D107" i="51" s="1"/>
  <c r="B107" i="51"/>
  <c r="AF106" i="51"/>
  <c r="AE106" i="51"/>
  <c r="AD106" i="51"/>
  <c r="AC106" i="51"/>
  <c r="AB106" i="51"/>
  <c r="Z106" i="51"/>
  <c r="Y106" i="51"/>
  <c r="X106" i="51"/>
  <c r="W106" i="51"/>
  <c r="U106" i="51"/>
  <c r="T106" i="51"/>
  <c r="N106" i="51"/>
  <c r="G106" i="51"/>
  <c r="E106" i="51"/>
  <c r="C106" i="51"/>
  <c r="D106" i="51" s="1"/>
  <c r="B106" i="51"/>
  <c r="AF105" i="51"/>
  <c r="AE105" i="51"/>
  <c r="AD105" i="51"/>
  <c r="AC105" i="51"/>
  <c r="AB105" i="51"/>
  <c r="Z105" i="51"/>
  <c r="Y105" i="51"/>
  <c r="X105" i="51"/>
  <c r="W105" i="51"/>
  <c r="U105" i="51"/>
  <c r="T105" i="51"/>
  <c r="N105" i="51"/>
  <c r="G105" i="51"/>
  <c r="E105" i="51"/>
  <c r="C105" i="51"/>
  <c r="D105" i="51" s="1"/>
  <c r="B105" i="51"/>
  <c r="AF104" i="51"/>
  <c r="AE104" i="51"/>
  <c r="AD104" i="51"/>
  <c r="AC104" i="51"/>
  <c r="AB104" i="51"/>
  <c r="Z104" i="51"/>
  <c r="Y104" i="51"/>
  <c r="X104" i="51"/>
  <c r="W104" i="51"/>
  <c r="U104" i="51"/>
  <c r="T104" i="51"/>
  <c r="N104" i="51"/>
  <c r="G104" i="51"/>
  <c r="E104" i="51"/>
  <c r="C104" i="51"/>
  <c r="D104" i="51" s="1"/>
  <c r="B104" i="51"/>
  <c r="AF103" i="51"/>
  <c r="AE103" i="51"/>
  <c r="AD103" i="51"/>
  <c r="AC103" i="51"/>
  <c r="AB103" i="51"/>
  <c r="Z103" i="51"/>
  <c r="Y103" i="51"/>
  <c r="X103" i="51"/>
  <c r="W103" i="51"/>
  <c r="U103" i="51"/>
  <c r="T103" i="51"/>
  <c r="N103" i="51"/>
  <c r="G103" i="51"/>
  <c r="E103" i="51"/>
  <c r="C103" i="51"/>
  <c r="D103" i="51" s="1"/>
  <c r="B103" i="51"/>
  <c r="AF102" i="51"/>
  <c r="AE102" i="51"/>
  <c r="AD102" i="51"/>
  <c r="AC102" i="51"/>
  <c r="AB102" i="51"/>
  <c r="Z102" i="51"/>
  <c r="Y102" i="51"/>
  <c r="X102" i="51"/>
  <c r="W102" i="51"/>
  <c r="U102" i="51"/>
  <c r="T102" i="51"/>
  <c r="N102" i="51"/>
  <c r="G102" i="51"/>
  <c r="E102" i="51"/>
  <c r="C102" i="51"/>
  <c r="D102" i="51" s="1"/>
  <c r="B102" i="51"/>
  <c r="AF101" i="51"/>
  <c r="AE101" i="51"/>
  <c r="AD101" i="51"/>
  <c r="AC101" i="51"/>
  <c r="AB101" i="51"/>
  <c r="Z101" i="51"/>
  <c r="Y101" i="51"/>
  <c r="X101" i="51"/>
  <c r="W101" i="51"/>
  <c r="U101" i="51"/>
  <c r="T101" i="51"/>
  <c r="N101" i="51"/>
  <c r="G101" i="51"/>
  <c r="E101" i="51"/>
  <c r="C101" i="51"/>
  <c r="D101" i="51" s="1"/>
  <c r="B101" i="51"/>
  <c r="AF100" i="51"/>
  <c r="AE100" i="51"/>
  <c r="AD100" i="51"/>
  <c r="AC100" i="51"/>
  <c r="AB100" i="51"/>
  <c r="Z100" i="51"/>
  <c r="Y100" i="51"/>
  <c r="X100" i="51"/>
  <c r="W100" i="51"/>
  <c r="U100" i="51"/>
  <c r="T100" i="51"/>
  <c r="N100" i="51"/>
  <c r="G100" i="51"/>
  <c r="E100" i="51"/>
  <c r="C100" i="51"/>
  <c r="D100" i="51" s="1"/>
  <c r="B100" i="51"/>
  <c r="AF99" i="51"/>
  <c r="AE99" i="51"/>
  <c r="AD99" i="51"/>
  <c r="AC99" i="51"/>
  <c r="AB99" i="51"/>
  <c r="Z99" i="51"/>
  <c r="Y99" i="51"/>
  <c r="X99" i="51"/>
  <c r="W99" i="51"/>
  <c r="U99" i="51"/>
  <c r="T99" i="51"/>
  <c r="N99" i="51"/>
  <c r="G99" i="51"/>
  <c r="E99" i="51"/>
  <c r="C99" i="51"/>
  <c r="D99" i="51" s="1"/>
  <c r="B99" i="51"/>
  <c r="AF97" i="51"/>
  <c r="AE97" i="51"/>
  <c r="AD97" i="51"/>
  <c r="AC97" i="51"/>
  <c r="AB97" i="51"/>
  <c r="Z97" i="51"/>
  <c r="Y97" i="51"/>
  <c r="X97" i="51"/>
  <c r="W97" i="51"/>
  <c r="U97" i="51"/>
  <c r="T97" i="51"/>
  <c r="N97" i="51"/>
  <c r="G97" i="51"/>
  <c r="E97" i="51"/>
  <c r="C97" i="51"/>
  <c r="D97" i="51" s="1"/>
  <c r="B97" i="51"/>
  <c r="AF96" i="51"/>
  <c r="AE96" i="51"/>
  <c r="AD96" i="51"/>
  <c r="AC96" i="51"/>
  <c r="AB96" i="51"/>
  <c r="Z96" i="51"/>
  <c r="Y96" i="51"/>
  <c r="X96" i="51"/>
  <c r="W96" i="51"/>
  <c r="U96" i="51"/>
  <c r="T96" i="51"/>
  <c r="N96" i="51"/>
  <c r="G96" i="51"/>
  <c r="E96" i="51"/>
  <c r="C96" i="51"/>
  <c r="D96" i="51" s="1"/>
  <c r="B96" i="51"/>
  <c r="AF95" i="51"/>
  <c r="AE95" i="51"/>
  <c r="AD95" i="51"/>
  <c r="AC95" i="51"/>
  <c r="AB95" i="51"/>
  <c r="Z95" i="51"/>
  <c r="Y95" i="51"/>
  <c r="X95" i="51"/>
  <c r="W95" i="51"/>
  <c r="U95" i="51"/>
  <c r="T95" i="51"/>
  <c r="N95" i="51"/>
  <c r="G95" i="51"/>
  <c r="E95" i="51"/>
  <c r="C95" i="51"/>
  <c r="D95" i="51" s="1"/>
  <c r="B95" i="51"/>
  <c r="AF94" i="51"/>
  <c r="AE94" i="51"/>
  <c r="AD94" i="51"/>
  <c r="AC94" i="51"/>
  <c r="AB94" i="51"/>
  <c r="Z94" i="51"/>
  <c r="Y94" i="51"/>
  <c r="X94" i="51"/>
  <c r="W94" i="51"/>
  <c r="U94" i="51"/>
  <c r="T94" i="51"/>
  <c r="N94" i="51"/>
  <c r="G94" i="51"/>
  <c r="E94" i="51"/>
  <c r="C94" i="51"/>
  <c r="D94" i="51" s="1"/>
  <c r="B94" i="51"/>
  <c r="AF93" i="51"/>
  <c r="AE93" i="51"/>
  <c r="AD93" i="51"/>
  <c r="AC93" i="51"/>
  <c r="AB93" i="51"/>
  <c r="Z93" i="51"/>
  <c r="Y93" i="51"/>
  <c r="X93" i="51"/>
  <c r="W93" i="51"/>
  <c r="U93" i="51"/>
  <c r="T93" i="51"/>
  <c r="N93" i="51"/>
  <c r="G93" i="51"/>
  <c r="E93" i="51"/>
  <c r="C93" i="51"/>
  <c r="D93" i="51" s="1"/>
  <c r="B93" i="51"/>
  <c r="AF92" i="51"/>
  <c r="AE92" i="51"/>
  <c r="AD92" i="51"/>
  <c r="AC92" i="51"/>
  <c r="AB92" i="51"/>
  <c r="Z92" i="51"/>
  <c r="Y92" i="51"/>
  <c r="X92" i="51"/>
  <c r="W92" i="51"/>
  <c r="U92" i="51"/>
  <c r="T92" i="51"/>
  <c r="N92" i="51"/>
  <c r="G92" i="51"/>
  <c r="E92" i="51"/>
  <c r="C92" i="51"/>
  <c r="D92" i="51" s="1"/>
  <c r="B92" i="51"/>
  <c r="AF91" i="51"/>
  <c r="AE91" i="51"/>
  <c r="AD91" i="51"/>
  <c r="AC91" i="51"/>
  <c r="AB91" i="51"/>
  <c r="Z91" i="51"/>
  <c r="Y91" i="51"/>
  <c r="X91" i="51"/>
  <c r="W91" i="51"/>
  <c r="U91" i="51"/>
  <c r="T91" i="51"/>
  <c r="N91" i="51"/>
  <c r="G91" i="51"/>
  <c r="E91" i="51"/>
  <c r="C91" i="51"/>
  <c r="D91" i="51" s="1"/>
  <c r="B91" i="51"/>
  <c r="AF90" i="51"/>
  <c r="AE90" i="51"/>
  <c r="AD90" i="51"/>
  <c r="AC90" i="51"/>
  <c r="AB90" i="51"/>
  <c r="Z90" i="51"/>
  <c r="Y90" i="51"/>
  <c r="X90" i="51"/>
  <c r="W90" i="51"/>
  <c r="U90" i="51"/>
  <c r="T90" i="51"/>
  <c r="N90" i="51"/>
  <c r="G90" i="51"/>
  <c r="E90" i="51"/>
  <c r="C90" i="51"/>
  <c r="D90" i="51" s="1"/>
  <c r="B90" i="51"/>
  <c r="AF89" i="51"/>
  <c r="AE89" i="51"/>
  <c r="AD89" i="51"/>
  <c r="AC89" i="51"/>
  <c r="AB89" i="51"/>
  <c r="Z89" i="51"/>
  <c r="Y89" i="51"/>
  <c r="X89" i="51"/>
  <c r="W89" i="51"/>
  <c r="U89" i="51"/>
  <c r="T89" i="51"/>
  <c r="N89" i="51"/>
  <c r="G89" i="51"/>
  <c r="E89" i="51"/>
  <c r="C89" i="51"/>
  <c r="D89" i="51" s="1"/>
  <c r="B89" i="51"/>
  <c r="AF88" i="51"/>
  <c r="AE88" i="51"/>
  <c r="AD88" i="51"/>
  <c r="AC88" i="51"/>
  <c r="AB88" i="51"/>
  <c r="Z88" i="51"/>
  <c r="Y88" i="51"/>
  <c r="X88" i="51"/>
  <c r="W88" i="51"/>
  <c r="U88" i="51"/>
  <c r="T88" i="51"/>
  <c r="N88" i="51"/>
  <c r="G88" i="51"/>
  <c r="E88" i="51"/>
  <c r="C88" i="51"/>
  <c r="D88" i="51" s="1"/>
  <c r="B88" i="51"/>
  <c r="AF86" i="51"/>
  <c r="AE86" i="51"/>
  <c r="AD86" i="51"/>
  <c r="AC86" i="51"/>
  <c r="AB86" i="51"/>
  <c r="Z86" i="51"/>
  <c r="Y86" i="51"/>
  <c r="X86" i="51"/>
  <c r="W86" i="51"/>
  <c r="U86" i="51"/>
  <c r="T86" i="51"/>
  <c r="N86" i="51"/>
  <c r="G86" i="51"/>
  <c r="E86" i="51"/>
  <c r="C86" i="51"/>
  <c r="D86" i="51" s="1"/>
  <c r="B86" i="51"/>
  <c r="AF85" i="51"/>
  <c r="AE85" i="51"/>
  <c r="AD85" i="51"/>
  <c r="AC85" i="51"/>
  <c r="AB85" i="51"/>
  <c r="Z85" i="51"/>
  <c r="Y85" i="51"/>
  <c r="X85" i="51"/>
  <c r="W85" i="51"/>
  <c r="U85" i="51"/>
  <c r="T85" i="51"/>
  <c r="N85" i="51"/>
  <c r="G85" i="51"/>
  <c r="E85" i="51"/>
  <c r="C85" i="51"/>
  <c r="D85" i="51" s="1"/>
  <c r="B85" i="51"/>
  <c r="AF84" i="51"/>
  <c r="AE84" i="51"/>
  <c r="AD84" i="51"/>
  <c r="AC84" i="51"/>
  <c r="AB84" i="51"/>
  <c r="Z84" i="51"/>
  <c r="Y84" i="51"/>
  <c r="X84" i="51"/>
  <c r="W84" i="51"/>
  <c r="U84" i="51"/>
  <c r="T84" i="51"/>
  <c r="N84" i="51"/>
  <c r="G84" i="51"/>
  <c r="E84" i="51"/>
  <c r="C84" i="51"/>
  <c r="D84" i="51" s="1"/>
  <c r="B84" i="51"/>
  <c r="AF83" i="51"/>
  <c r="AE83" i="51"/>
  <c r="AD83" i="51"/>
  <c r="AC83" i="51"/>
  <c r="AB83" i="51"/>
  <c r="Z83" i="51"/>
  <c r="Y83" i="51"/>
  <c r="X83" i="51"/>
  <c r="W83" i="51"/>
  <c r="U83" i="51"/>
  <c r="T83" i="51"/>
  <c r="N83" i="51"/>
  <c r="G83" i="51"/>
  <c r="E83" i="51"/>
  <c r="C83" i="51"/>
  <c r="D83" i="51" s="1"/>
  <c r="B83" i="51"/>
  <c r="AF82" i="51"/>
  <c r="AE82" i="51"/>
  <c r="AD82" i="51"/>
  <c r="AC82" i="51"/>
  <c r="AB82" i="51"/>
  <c r="Z82" i="51"/>
  <c r="Y82" i="51"/>
  <c r="X82" i="51"/>
  <c r="W82" i="51"/>
  <c r="U82" i="51"/>
  <c r="T82" i="51"/>
  <c r="N82" i="51"/>
  <c r="G82" i="51"/>
  <c r="E82" i="51"/>
  <c r="C82" i="51"/>
  <c r="D82" i="51" s="1"/>
  <c r="B82" i="51"/>
  <c r="AF81" i="51"/>
  <c r="AE81" i="51"/>
  <c r="AD81" i="51"/>
  <c r="AC81" i="51"/>
  <c r="AB81" i="51"/>
  <c r="Z81" i="51"/>
  <c r="Y81" i="51"/>
  <c r="X81" i="51"/>
  <c r="W81" i="51"/>
  <c r="U81" i="51"/>
  <c r="T81" i="51"/>
  <c r="N81" i="51"/>
  <c r="G81" i="51"/>
  <c r="E81" i="51"/>
  <c r="C81" i="51"/>
  <c r="D81" i="51" s="1"/>
  <c r="B81" i="51"/>
  <c r="AF80" i="51"/>
  <c r="AE80" i="51"/>
  <c r="AD80" i="51"/>
  <c r="AC80" i="51"/>
  <c r="AB80" i="51"/>
  <c r="Z80" i="51"/>
  <c r="Y80" i="51"/>
  <c r="X80" i="51"/>
  <c r="W80" i="51"/>
  <c r="U80" i="51"/>
  <c r="T80" i="51"/>
  <c r="N80" i="51"/>
  <c r="G80" i="51"/>
  <c r="E80" i="51"/>
  <c r="C80" i="51"/>
  <c r="D80" i="51" s="1"/>
  <c r="B80" i="51"/>
  <c r="AF79" i="51"/>
  <c r="AE79" i="51"/>
  <c r="AD79" i="51"/>
  <c r="AC79" i="51"/>
  <c r="AB79" i="51"/>
  <c r="Z79" i="51"/>
  <c r="Y79" i="51"/>
  <c r="X79" i="51"/>
  <c r="W79" i="51"/>
  <c r="U79" i="51"/>
  <c r="T79" i="51"/>
  <c r="N79" i="51"/>
  <c r="G79" i="51"/>
  <c r="E79" i="51"/>
  <c r="C79" i="51"/>
  <c r="D79" i="51" s="1"/>
  <c r="B79" i="51"/>
  <c r="AF78" i="51"/>
  <c r="AE78" i="51"/>
  <c r="AD78" i="51"/>
  <c r="AC78" i="51"/>
  <c r="AB78" i="51"/>
  <c r="Z78" i="51"/>
  <c r="Y78" i="51"/>
  <c r="X78" i="51"/>
  <c r="W78" i="51"/>
  <c r="U78" i="51"/>
  <c r="T78" i="51"/>
  <c r="N78" i="51"/>
  <c r="G78" i="51"/>
  <c r="E78" i="51"/>
  <c r="C78" i="51"/>
  <c r="D78" i="51" s="1"/>
  <c r="B78" i="51"/>
  <c r="AF77" i="51"/>
  <c r="AE77" i="51"/>
  <c r="AD77" i="51"/>
  <c r="AC77" i="51"/>
  <c r="AB77" i="51"/>
  <c r="Z77" i="51"/>
  <c r="Y77" i="51"/>
  <c r="X77" i="51"/>
  <c r="W77" i="51"/>
  <c r="U77" i="51"/>
  <c r="T77" i="51"/>
  <c r="N77" i="51"/>
  <c r="G77" i="51"/>
  <c r="E77" i="51"/>
  <c r="C77" i="51"/>
  <c r="D77" i="51" s="1"/>
  <c r="B77" i="51"/>
  <c r="AF75" i="51"/>
  <c r="AE75" i="51"/>
  <c r="AD75" i="51"/>
  <c r="AC75" i="51"/>
  <c r="AB75" i="51"/>
  <c r="Z75" i="51"/>
  <c r="Y75" i="51"/>
  <c r="X75" i="51"/>
  <c r="W75" i="51"/>
  <c r="U75" i="51"/>
  <c r="T75" i="51"/>
  <c r="N75" i="51"/>
  <c r="G75" i="51"/>
  <c r="E75" i="51"/>
  <c r="C75" i="51"/>
  <c r="D75" i="51" s="1"/>
  <c r="B75" i="51"/>
  <c r="AF74" i="51"/>
  <c r="AE74" i="51"/>
  <c r="AD74" i="51"/>
  <c r="AC74" i="51"/>
  <c r="AB74" i="51"/>
  <c r="Z74" i="51"/>
  <c r="Y74" i="51"/>
  <c r="X74" i="51"/>
  <c r="W74" i="51"/>
  <c r="U74" i="51"/>
  <c r="T74" i="51"/>
  <c r="N74" i="51"/>
  <c r="G74" i="51"/>
  <c r="E74" i="51"/>
  <c r="C74" i="51"/>
  <c r="D74" i="51" s="1"/>
  <c r="B74" i="51"/>
  <c r="AF73" i="51"/>
  <c r="AE73" i="51"/>
  <c r="AD73" i="51"/>
  <c r="AC73" i="51"/>
  <c r="AB73" i="51"/>
  <c r="Z73" i="51"/>
  <c r="Y73" i="51"/>
  <c r="X73" i="51"/>
  <c r="W73" i="51"/>
  <c r="U73" i="51"/>
  <c r="T73" i="51"/>
  <c r="N73" i="51"/>
  <c r="G73" i="51"/>
  <c r="E73" i="51"/>
  <c r="C73" i="51"/>
  <c r="D73" i="51" s="1"/>
  <c r="B73" i="51"/>
  <c r="AF72" i="51"/>
  <c r="AE72" i="51"/>
  <c r="AD72" i="51"/>
  <c r="AC72" i="51"/>
  <c r="AB72" i="51"/>
  <c r="Z72" i="51"/>
  <c r="Y72" i="51"/>
  <c r="X72" i="51"/>
  <c r="W72" i="51"/>
  <c r="U72" i="51"/>
  <c r="T72" i="51"/>
  <c r="N72" i="51"/>
  <c r="G72" i="51"/>
  <c r="E72" i="51"/>
  <c r="C72" i="51"/>
  <c r="D72" i="51" s="1"/>
  <c r="B72" i="51"/>
  <c r="AF71" i="51"/>
  <c r="AE71" i="51"/>
  <c r="AD71" i="51"/>
  <c r="AC71" i="51"/>
  <c r="AB71" i="51"/>
  <c r="Z71" i="51"/>
  <c r="Y71" i="51"/>
  <c r="X71" i="51"/>
  <c r="W71" i="51"/>
  <c r="U71" i="51"/>
  <c r="T71" i="51"/>
  <c r="N71" i="51"/>
  <c r="G71" i="51"/>
  <c r="E71" i="51"/>
  <c r="C71" i="51"/>
  <c r="D71" i="51" s="1"/>
  <c r="B71" i="51"/>
  <c r="AF70" i="51"/>
  <c r="AE70" i="51"/>
  <c r="AD70" i="51"/>
  <c r="AC70" i="51"/>
  <c r="AB70" i="51"/>
  <c r="Z70" i="51"/>
  <c r="Y70" i="51"/>
  <c r="X70" i="51"/>
  <c r="W70" i="51"/>
  <c r="U70" i="51"/>
  <c r="T70" i="51"/>
  <c r="N70" i="51"/>
  <c r="G70" i="51"/>
  <c r="E70" i="51"/>
  <c r="C70" i="51"/>
  <c r="D70" i="51" s="1"/>
  <c r="B70" i="51"/>
  <c r="AF69" i="51"/>
  <c r="AE69" i="51"/>
  <c r="AD69" i="51"/>
  <c r="AC69" i="51"/>
  <c r="AB69" i="51"/>
  <c r="Z69" i="51"/>
  <c r="Y69" i="51"/>
  <c r="X69" i="51"/>
  <c r="W69" i="51"/>
  <c r="U69" i="51"/>
  <c r="T69" i="51"/>
  <c r="N69" i="51"/>
  <c r="G69" i="51"/>
  <c r="E69" i="51"/>
  <c r="C69" i="51"/>
  <c r="D69" i="51" s="1"/>
  <c r="B69" i="51"/>
  <c r="AF68" i="51"/>
  <c r="AE68" i="51"/>
  <c r="AD68" i="51"/>
  <c r="AC68" i="51"/>
  <c r="AB68" i="51"/>
  <c r="Z68" i="51"/>
  <c r="Y68" i="51"/>
  <c r="X68" i="51"/>
  <c r="W68" i="51"/>
  <c r="U68" i="51"/>
  <c r="T68" i="51"/>
  <c r="N68" i="51"/>
  <c r="G68" i="51"/>
  <c r="E68" i="51"/>
  <c r="C68" i="51"/>
  <c r="D68" i="51" s="1"/>
  <c r="B68" i="51"/>
  <c r="AF67" i="51"/>
  <c r="AE67" i="51"/>
  <c r="AD67" i="51"/>
  <c r="AC67" i="51"/>
  <c r="AB67" i="51"/>
  <c r="Z67" i="51"/>
  <c r="Y67" i="51"/>
  <c r="X67" i="51"/>
  <c r="W67" i="51"/>
  <c r="U67" i="51"/>
  <c r="T67" i="51"/>
  <c r="N67" i="51"/>
  <c r="G67" i="51"/>
  <c r="E67" i="51"/>
  <c r="C67" i="51"/>
  <c r="D67" i="51" s="1"/>
  <c r="B67" i="51"/>
  <c r="AF66" i="51"/>
  <c r="AE66" i="51"/>
  <c r="AD66" i="51"/>
  <c r="AC66" i="51"/>
  <c r="AB66" i="51"/>
  <c r="Z66" i="51"/>
  <c r="Y66" i="51"/>
  <c r="X66" i="51"/>
  <c r="W66" i="51"/>
  <c r="U66" i="51"/>
  <c r="T66" i="51"/>
  <c r="N66" i="51"/>
  <c r="G66" i="51"/>
  <c r="E66" i="51"/>
  <c r="C66" i="51"/>
  <c r="D66" i="51" s="1"/>
  <c r="B66" i="51"/>
  <c r="AF64" i="51"/>
  <c r="AE64" i="51"/>
  <c r="AD64" i="51"/>
  <c r="AC64" i="51"/>
  <c r="AB64" i="51"/>
  <c r="Z64" i="51"/>
  <c r="Y64" i="51"/>
  <c r="X64" i="51"/>
  <c r="W64" i="51"/>
  <c r="U64" i="51"/>
  <c r="V37" i="51" s="1"/>
  <c r="T64" i="51"/>
  <c r="N64" i="51"/>
  <c r="O37" i="51" s="1"/>
  <c r="G64" i="51"/>
  <c r="H37" i="51" s="1"/>
  <c r="E64" i="51"/>
  <c r="F37" i="51" s="1"/>
  <c r="C64" i="51"/>
  <c r="D64" i="51" s="1"/>
  <c r="B64" i="51"/>
  <c r="AF63" i="51"/>
  <c r="AE63" i="51"/>
  <c r="AD63" i="51"/>
  <c r="AC63" i="51"/>
  <c r="AB63" i="51"/>
  <c r="Z63" i="51"/>
  <c r="Y63" i="51"/>
  <c r="X63" i="51"/>
  <c r="W63" i="51"/>
  <c r="U63" i="51"/>
  <c r="V36" i="51" s="1"/>
  <c r="T63" i="51"/>
  <c r="N63" i="51"/>
  <c r="O36" i="51" s="1"/>
  <c r="G63" i="51"/>
  <c r="H36" i="51" s="1"/>
  <c r="E63" i="51"/>
  <c r="F36" i="51" s="1"/>
  <c r="C63" i="51"/>
  <c r="D63" i="51" s="1"/>
  <c r="B63" i="51"/>
  <c r="AF62" i="51"/>
  <c r="AE62" i="51"/>
  <c r="AD62" i="51"/>
  <c r="AC62" i="51"/>
  <c r="AB62" i="51"/>
  <c r="Z62" i="51"/>
  <c r="Y62" i="51"/>
  <c r="X62" i="51"/>
  <c r="W62" i="51"/>
  <c r="U62" i="51"/>
  <c r="V35" i="51" s="1"/>
  <c r="T62" i="51"/>
  <c r="N62" i="51"/>
  <c r="O35" i="51" s="1"/>
  <c r="G62" i="51"/>
  <c r="H35" i="51" s="1"/>
  <c r="E62" i="51"/>
  <c r="F35" i="51" s="1"/>
  <c r="C62" i="51"/>
  <c r="D62" i="51" s="1"/>
  <c r="B62" i="51"/>
  <c r="AF61" i="51"/>
  <c r="AE61" i="51"/>
  <c r="AD61" i="51"/>
  <c r="AC61" i="51"/>
  <c r="AB61" i="51"/>
  <c r="Z61" i="51"/>
  <c r="Y61" i="51"/>
  <c r="X61" i="51"/>
  <c r="W61" i="51"/>
  <c r="U61" i="51"/>
  <c r="V34" i="51" s="1"/>
  <c r="T61" i="51"/>
  <c r="N61" i="51"/>
  <c r="O34" i="51" s="1"/>
  <c r="G61" i="51"/>
  <c r="H34" i="51" s="1"/>
  <c r="E61" i="51"/>
  <c r="F34" i="51" s="1"/>
  <c r="C61" i="51"/>
  <c r="D61" i="51" s="1"/>
  <c r="B61" i="51"/>
  <c r="AF60" i="51"/>
  <c r="AE60" i="51"/>
  <c r="AD60" i="51"/>
  <c r="AC60" i="51"/>
  <c r="AB60" i="51"/>
  <c r="Z60" i="51"/>
  <c r="Y60" i="51"/>
  <c r="X60" i="51"/>
  <c r="W60" i="51"/>
  <c r="U60" i="51"/>
  <c r="V33" i="51" s="1"/>
  <c r="T60" i="51"/>
  <c r="N60" i="51"/>
  <c r="O33" i="51" s="1"/>
  <c r="G60" i="51"/>
  <c r="H33" i="51" s="1"/>
  <c r="E60" i="51"/>
  <c r="F33" i="51" s="1"/>
  <c r="C60" i="51"/>
  <c r="D60" i="51" s="1"/>
  <c r="B60" i="51"/>
  <c r="AF59" i="51"/>
  <c r="AE59" i="51"/>
  <c r="AD59" i="51"/>
  <c r="AC59" i="51"/>
  <c r="AB59" i="51"/>
  <c r="Z59" i="51"/>
  <c r="Y59" i="51"/>
  <c r="X59" i="51"/>
  <c r="W59" i="51"/>
  <c r="U59" i="51"/>
  <c r="V32" i="51" s="1"/>
  <c r="T59" i="51"/>
  <c r="N59" i="51"/>
  <c r="O32" i="51" s="1"/>
  <c r="G59" i="51"/>
  <c r="H32" i="51" s="1"/>
  <c r="E59" i="51"/>
  <c r="F32" i="51" s="1"/>
  <c r="C59" i="51"/>
  <c r="D59" i="51" s="1"/>
  <c r="B59" i="51"/>
  <c r="AF58" i="51"/>
  <c r="AE58" i="51"/>
  <c r="AD58" i="51"/>
  <c r="AC58" i="51"/>
  <c r="AB58" i="51"/>
  <c r="Z58" i="51"/>
  <c r="Y58" i="51"/>
  <c r="X58" i="51"/>
  <c r="W58" i="51"/>
  <c r="U58" i="51"/>
  <c r="V31" i="51" s="1"/>
  <c r="T58" i="51"/>
  <c r="N58" i="51"/>
  <c r="O31" i="51" s="1"/>
  <c r="G58" i="51"/>
  <c r="H31" i="51" s="1"/>
  <c r="E58" i="51"/>
  <c r="F31" i="51" s="1"/>
  <c r="C58" i="51"/>
  <c r="D58" i="51" s="1"/>
  <c r="B58" i="51"/>
  <c r="AF57" i="51"/>
  <c r="AE57" i="51"/>
  <c r="AD57" i="51"/>
  <c r="AC57" i="51"/>
  <c r="AB57" i="51"/>
  <c r="Z57" i="51"/>
  <c r="Y57" i="51"/>
  <c r="X57" i="51"/>
  <c r="W57" i="51"/>
  <c r="U57" i="51"/>
  <c r="T57" i="51"/>
  <c r="N57" i="51"/>
  <c r="G57" i="51"/>
  <c r="E57" i="51"/>
  <c r="C57" i="51"/>
  <c r="D57" i="51" s="1"/>
  <c r="B57" i="51"/>
  <c r="AF56" i="51"/>
  <c r="AE56" i="51"/>
  <c r="AD56" i="51"/>
  <c r="AC56" i="51"/>
  <c r="AB56" i="51"/>
  <c r="Z56" i="51"/>
  <c r="Y56" i="51"/>
  <c r="X56" i="51"/>
  <c r="W56" i="51"/>
  <c r="U56" i="51"/>
  <c r="T56" i="51"/>
  <c r="N56" i="51"/>
  <c r="G56" i="51"/>
  <c r="E56" i="51"/>
  <c r="C56" i="51"/>
  <c r="D56" i="51" s="1"/>
  <c r="B56" i="51"/>
  <c r="AF55" i="51"/>
  <c r="AE55" i="51"/>
  <c r="AD55" i="51"/>
  <c r="AC55" i="51"/>
  <c r="AB55" i="51"/>
  <c r="Z55" i="51"/>
  <c r="Y55" i="51"/>
  <c r="X55" i="51"/>
  <c r="W55" i="51"/>
  <c r="U55" i="51"/>
  <c r="T55" i="51"/>
  <c r="N55" i="51"/>
  <c r="G55" i="51"/>
  <c r="E55" i="51"/>
  <c r="C55" i="51"/>
  <c r="D55" i="51" s="1"/>
  <c r="B55" i="51"/>
  <c r="AF40" i="51"/>
  <c r="AE40" i="51"/>
  <c r="AD40" i="51"/>
  <c r="AC40" i="51"/>
  <c r="AB40" i="51"/>
  <c r="Z40" i="51"/>
  <c r="Y40" i="51"/>
  <c r="X40" i="51"/>
  <c r="W40" i="51"/>
  <c r="U40" i="51"/>
  <c r="T40" i="51"/>
  <c r="N40" i="51"/>
  <c r="G40" i="51"/>
  <c r="L40" i="51" s="1"/>
  <c r="E40" i="51"/>
  <c r="C40" i="51"/>
  <c r="D40" i="51" s="1"/>
  <c r="AH117" i="51" l="1"/>
  <c r="AH115" i="51"/>
  <c r="AH74" i="51"/>
  <c r="AG78" i="51"/>
  <c r="AG80" i="51"/>
  <c r="AG82" i="51"/>
  <c r="AG84" i="51"/>
  <c r="AG89" i="51"/>
  <c r="AH92" i="51"/>
  <c r="AG93" i="51"/>
  <c r="AG102" i="51"/>
  <c r="AG111" i="51"/>
  <c r="AG119" i="51"/>
  <c r="AG118" i="51"/>
  <c r="AH58" i="51"/>
  <c r="AH99" i="51"/>
  <c r="AH107" i="51"/>
  <c r="AG115" i="51"/>
  <c r="AG117" i="51"/>
  <c r="AG99" i="51"/>
  <c r="AG103" i="51"/>
  <c r="AG107" i="51"/>
  <c r="AG112" i="51"/>
  <c r="AH66" i="51"/>
  <c r="AH96" i="51"/>
  <c r="AG97" i="51"/>
  <c r="AH105" i="51"/>
  <c r="AG106" i="51"/>
  <c r="AH110" i="51"/>
  <c r="AH114" i="51"/>
  <c r="AG116" i="51"/>
  <c r="AH119" i="51"/>
  <c r="AH60" i="51"/>
  <c r="AH69" i="51"/>
  <c r="AH73" i="51"/>
  <c r="AG79" i="51"/>
  <c r="AH82" i="51"/>
  <c r="AG83" i="51"/>
  <c r="AH86" i="51"/>
  <c r="AG88" i="51"/>
  <c r="AG92" i="51"/>
  <c r="AH95" i="51"/>
  <c r="AG96" i="51"/>
  <c r="AG101" i="51"/>
  <c r="AG105" i="51"/>
  <c r="AG110" i="51"/>
  <c r="AH113" i="51"/>
  <c r="AG114" i="51"/>
  <c r="AH116" i="51"/>
  <c r="AG95" i="51"/>
  <c r="AG100" i="51"/>
  <c r="AG104" i="51"/>
  <c r="AG108" i="51"/>
  <c r="AG113" i="51"/>
  <c r="AH80" i="51"/>
  <c r="AH102" i="51"/>
  <c r="AH106" i="51"/>
  <c r="AH118" i="51"/>
  <c r="AH78" i="51"/>
  <c r="AH101" i="51"/>
  <c r="AH63" i="51"/>
  <c r="AH68" i="51"/>
  <c r="AH72" i="51"/>
  <c r="AH77" i="51"/>
  <c r="AH81" i="51"/>
  <c r="AH85" i="51"/>
  <c r="AG86" i="51"/>
  <c r="AH90" i="51"/>
  <c r="AG91" i="51"/>
  <c r="AH94" i="51"/>
  <c r="AH97" i="51"/>
  <c r="AH111" i="51"/>
  <c r="AG63" i="51"/>
  <c r="AG81" i="51"/>
  <c r="AG85" i="51"/>
  <c r="AG90" i="51"/>
  <c r="AG94" i="51"/>
  <c r="AH103" i="51"/>
  <c r="AH112" i="51"/>
  <c r="AH100" i="51"/>
  <c r="AH104" i="51"/>
  <c r="AH108" i="51"/>
  <c r="AH40" i="51"/>
  <c r="AH91" i="51"/>
  <c r="AH56" i="51"/>
  <c r="AH61" i="51"/>
  <c r="AH67" i="51"/>
  <c r="AG68" i="51"/>
  <c r="AG77" i="51"/>
  <c r="AH79" i="51"/>
  <c r="AH83" i="51"/>
  <c r="AH88" i="51"/>
  <c r="AG61" i="51"/>
  <c r="AG67" i="51"/>
  <c r="AG71" i="51"/>
  <c r="AG75" i="51"/>
  <c r="AH84" i="51"/>
  <c r="AH89" i="51"/>
  <c r="AH93" i="51"/>
  <c r="AH57" i="51"/>
  <c r="AG59" i="51"/>
  <c r="AH59" i="51"/>
  <c r="AG62" i="51"/>
  <c r="AH64" i="51"/>
  <c r="AG72" i="51"/>
  <c r="AG66" i="51"/>
  <c r="AH70" i="51"/>
  <c r="AH55" i="51"/>
  <c r="AH62" i="51"/>
  <c r="AH71" i="51"/>
  <c r="AH75" i="51"/>
  <c r="AG70" i="51"/>
  <c r="AG74" i="51"/>
  <c r="AG60" i="51"/>
  <c r="AG64" i="51"/>
  <c r="AG69" i="51"/>
  <c r="AG73" i="51"/>
  <c r="AG57" i="51"/>
  <c r="AG40" i="51"/>
  <c r="AG56" i="51"/>
  <c r="AG55" i="51"/>
  <c r="AG58" i="51"/>
  <c r="Q40" i="51" l="1"/>
  <c r="R40" i="5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L10" i="16" l="1"/>
  <c r="AM10" i="16"/>
  <c r="F52" i="1" l="1"/>
  <c r="N10" i="51"/>
  <c r="Q52" i="1" l="1"/>
  <c r="H52" i="1"/>
  <c r="J52" i="1"/>
  <c r="L52" i="1"/>
  <c r="AJ52" i="1"/>
  <c r="AI52" i="1"/>
  <c r="W52" i="1"/>
  <c r="BF28" i="60" l="1"/>
  <c r="BG28" i="60" s="1"/>
  <c r="BH28" i="60" s="1"/>
  <c r="BI28" i="60" s="1"/>
  <c r="BJ28" i="60" s="1"/>
  <c r="BK28" i="60" s="1"/>
  <c r="BL28" i="60" s="1"/>
  <c r="BM28" i="60" s="1"/>
  <c r="BN28" i="60" s="1"/>
  <c r="BO28" i="60" s="1"/>
  <c r="BP28" i="60" s="1"/>
  <c r="BD28" i="60"/>
  <c r="E27" i="60"/>
  <c r="C29" i="60"/>
  <c r="E29" i="60"/>
  <c r="F29" i="60"/>
  <c r="G29" i="60"/>
  <c r="H29" i="60"/>
  <c r="C30" i="60"/>
  <c r="D30" i="60"/>
  <c r="D256" i="60" s="1"/>
  <c r="E30" i="60"/>
  <c r="F30" i="60"/>
  <c r="G30" i="60"/>
  <c r="H30" i="60"/>
  <c r="C31" i="60"/>
  <c r="E31" i="60"/>
  <c r="F31" i="60"/>
  <c r="G31" i="60"/>
  <c r="H31" i="60"/>
  <c r="C32" i="60"/>
  <c r="E32" i="60"/>
  <c r="F32" i="60"/>
  <c r="G32" i="60"/>
  <c r="H32" i="60"/>
  <c r="C33" i="60"/>
  <c r="E33" i="60"/>
  <c r="F33" i="60"/>
  <c r="G33" i="60"/>
  <c r="H33" i="60"/>
  <c r="C34" i="60"/>
  <c r="E34" i="60"/>
  <c r="F34" i="60"/>
  <c r="G34" i="60"/>
  <c r="H34" i="60"/>
  <c r="E12" i="60"/>
  <c r="I32" i="60" l="1"/>
  <c r="K32" i="60" s="1"/>
  <c r="W32" i="60"/>
  <c r="I33" i="60"/>
  <c r="K33" i="60" s="1"/>
  <c r="W33" i="60"/>
  <c r="I31" i="60"/>
  <c r="K31" i="60" s="1"/>
  <c r="W31" i="60"/>
  <c r="I29" i="60"/>
  <c r="K29" i="60" s="1"/>
  <c r="W29" i="60"/>
  <c r="I34" i="60"/>
  <c r="K34" i="60" s="1"/>
  <c r="W34" i="60"/>
  <c r="I30" i="60"/>
  <c r="K30" i="60" s="1"/>
  <c r="W30" i="60"/>
  <c r="D31" i="60"/>
  <c r="D257" i="60" s="1"/>
  <c r="Q29" i="60"/>
  <c r="Z29" i="60" s="1"/>
  <c r="U34" i="60"/>
  <c r="Q34" i="60"/>
  <c r="Z34" i="60" s="1"/>
  <c r="Y33" i="60"/>
  <c r="U33" i="60"/>
  <c r="Q33" i="60"/>
  <c r="Z33" i="60" s="1"/>
  <c r="U30" i="60"/>
  <c r="Y29" i="60"/>
  <c r="Q31" i="60"/>
  <c r="Z31" i="60" s="1"/>
  <c r="Q30" i="60"/>
  <c r="Z30" i="60" s="1"/>
  <c r="U29" i="60"/>
  <c r="Y32" i="60"/>
  <c r="U32" i="60"/>
  <c r="Y31" i="60"/>
  <c r="Y34" i="60"/>
  <c r="Q32" i="60"/>
  <c r="Z32" i="60" s="1"/>
  <c r="U31" i="60"/>
  <c r="Y30" i="60"/>
  <c r="X34" i="60"/>
  <c r="T34" i="60"/>
  <c r="P34" i="60"/>
  <c r="X33" i="60"/>
  <c r="T33" i="60"/>
  <c r="P33" i="60"/>
  <c r="X32" i="60"/>
  <c r="T32" i="60"/>
  <c r="P32" i="60"/>
  <c r="X31" i="60"/>
  <c r="T31" i="60"/>
  <c r="P31" i="60"/>
  <c r="X30" i="60"/>
  <c r="T30" i="60"/>
  <c r="P30" i="60"/>
  <c r="X29" i="60"/>
  <c r="T29" i="60"/>
  <c r="P29" i="60"/>
  <c r="AA34" i="60"/>
  <c r="S34" i="60"/>
  <c r="J34" i="60"/>
  <c r="AA33" i="60"/>
  <c r="S33" i="60"/>
  <c r="J33" i="60"/>
  <c r="AA32" i="60"/>
  <c r="S32" i="60"/>
  <c r="J32" i="60"/>
  <c r="AA31" i="60"/>
  <c r="S31" i="60"/>
  <c r="J31" i="60"/>
  <c r="AA30" i="60"/>
  <c r="S30" i="60"/>
  <c r="J30" i="60"/>
  <c r="AA29" i="60"/>
  <c r="S29" i="60"/>
  <c r="J29" i="60"/>
  <c r="V34" i="60"/>
  <c r="V33" i="60"/>
  <c r="V32" i="60"/>
  <c r="V31" i="60"/>
  <c r="V30" i="60"/>
  <c r="V29" i="60"/>
  <c r="E12" i="61"/>
  <c r="B23" i="35"/>
  <c r="B36" i="35" s="1"/>
  <c r="B49" i="35" s="1"/>
  <c r="B62" i="35" s="1"/>
  <c r="B24" i="35"/>
  <c r="B37" i="35" s="1"/>
  <c r="B50" i="35" s="1"/>
  <c r="B63" i="35" s="1"/>
  <c r="B25" i="35"/>
  <c r="B38" i="35" s="1"/>
  <c r="B51" i="35" s="1"/>
  <c r="B64" i="35" s="1"/>
  <c r="B26" i="35"/>
  <c r="B39" i="35" s="1"/>
  <c r="B52" i="35" s="1"/>
  <c r="B65" i="35" s="1"/>
  <c r="B27" i="35"/>
  <c r="B40" i="35" s="1"/>
  <c r="B53" i="35" s="1"/>
  <c r="B66" i="35" s="1"/>
  <c r="B28" i="35"/>
  <c r="B41" i="35" s="1"/>
  <c r="B54" i="35" s="1"/>
  <c r="B67" i="35" s="1"/>
  <c r="B29" i="35"/>
  <c r="B42" i="35" s="1"/>
  <c r="B55" i="35" s="1"/>
  <c r="B68" i="35" s="1"/>
  <c r="B30" i="35"/>
  <c r="B43" i="35" s="1"/>
  <c r="B56" i="35" s="1"/>
  <c r="B69" i="35" s="1"/>
  <c r="B31" i="35"/>
  <c r="B44" i="35" s="1"/>
  <c r="B57" i="35" s="1"/>
  <c r="B70" i="35" s="1"/>
  <c r="B32" i="35"/>
  <c r="B45" i="35" s="1"/>
  <c r="B58" i="35" s="1"/>
  <c r="B71" i="35" s="1"/>
  <c r="B33" i="35"/>
  <c r="B46" i="35" s="1"/>
  <c r="B59" i="35" s="1"/>
  <c r="B72" i="35" s="1"/>
  <c r="B22" i="35"/>
  <c r="B35" i="35" s="1"/>
  <c r="B48" i="35" s="1"/>
  <c r="B61" i="35" s="1"/>
  <c r="M29" i="60" l="1"/>
  <c r="N29" i="60"/>
  <c r="M31" i="60"/>
  <c r="N31" i="60"/>
  <c r="N30" i="60"/>
  <c r="M30" i="60"/>
  <c r="N33" i="60"/>
  <c r="M33" i="60"/>
  <c r="N34" i="60"/>
  <c r="M34" i="60"/>
  <c r="M32" i="60"/>
  <c r="N32" i="60"/>
  <c r="D32" i="60"/>
  <c r="D258" i="60" s="1"/>
  <c r="D33" i="60" l="1"/>
  <c r="D259" i="60" s="1"/>
  <c r="I4" i="62"/>
  <c r="I242" i="62"/>
  <c r="F242" i="62"/>
  <c r="G242" i="62" s="1"/>
  <c r="E242" i="62"/>
  <c r="C242" i="62"/>
  <c r="I241" i="62"/>
  <c r="F241" i="62"/>
  <c r="G241" i="62" s="1"/>
  <c r="E241" i="62"/>
  <c r="C241" i="62"/>
  <c r="I240" i="62"/>
  <c r="F240" i="62"/>
  <c r="G240" i="62" s="1"/>
  <c r="E240" i="62"/>
  <c r="C240" i="62"/>
  <c r="I239" i="62"/>
  <c r="F239" i="62"/>
  <c r="G239" i="62" s="1"/>
  <c r="E239" i="62"/>
  <c r="C239" i="62"/>
  <c r="I238" i="62"/>
  <c r="F238" i="62"/>
  <c r="G238" i="62" s="1"/>
  <c r="E238" i="62"/>
  <c r="C238" i="62"/>
  <c r="I237" i="62"/>
  <c r="F237" i="62"/>
  <c r="G237" i="62" s="1"/>
  <c r="E237" i="62"/>
  <c r="C237" i="62"/>
  <c r="I236" i="62"/>
  <c r="F236" i="62"/>
  <c r="G236" i="62" s="1"/>
  <c r="E236" i="62"/>
  <c r="C236" i="62"/>
  <c r="I235" i="62"/>
  <c r="F235" i="62"/>
  <c r="G235" i="62" s="1"/>
  <c r="E235" i="62"/>
  <c r="C235" i="62"/>
  <c r="I234" i="62"/>
  <c r="F234" i="62"/>
  <c r="G234" i="62" s="1"/>
  <c r="E234" i="62"/>
  <c r="C234" i="62"/>
  <c r="I233" i="62"/>
  <c r="F233" i="62"/>
  <c r="G233" i="62" s="1"/>
  <c r="E233" i="62"/>
  <c r="C233" i="62"/>
  <c r="I232" i="62"/>
  <c r="F232" i="62"/>
  <c r="G232" i="62" s="1"/>
  <c r="E232" i="62"/>
  <c r="C232" i="62"/>
  <c r="I231" i="62"/>
  <c r="F231" i="62"/>
  <c r="G231" i="62" s="1"/>
  <c r="E231" i="62"/>
  <c r="C231" i="62"/>
  <c r="I230" i="62"/>
  <c r="F230" i="62"/>
  <c r="G230" i="62" s="1"/>
  <c r="E230" i="62"/>
  <c r="C230" i="62"/>
  <c r="I229" i="62"/>
  <c r="F229" i="62"/>
  <c r="G229" i="62" s="1"/>
  <c r="E229" i="62"/>
  <c r="C229" i="62"/>
  <c r="I225" i="62"/>
  <c r="F225" i="62"/>
  <c r="G225" i="62" s="1"/>
  <c r="E225" i="62"/>
  <c r="C225" i="62"/>
  <c r="I224" i="62"/>
  <c r="F224" i="62"/>
  <c r="G224" i="62" s="1"/>
  <c r="E224" i="62"/>
  <c r="C224" i="62"/>
  <c r="I223" i="62"/>
  <c r="F223" i="62"/>
  <c r="G223" i="62" s="1"/>
  <c r="E223" i="62"/>
  <c r="C223" i="62"/>
  <c r="I222" i="62"/>
  <c r="F222" i="62"/>
  <c r="G222" i="62" s="1"/>
  <c r="E222" i="62"/>
  <c r="C222" i="62"/>
  <c r="I221" i="62"/>
  <c r="F221" i="62"/>
  <c r="G221" i="62" s="1"/>
  <c r="E221" i="62"/>
  <c r="C221" i="62"/>
  <c r="I220" i="62"/>
  <c r="F220" i="62"/>
  <c r="G220" i="62" s="1"/>
  <c r="E220" i="62"/>
  <c r="C220" i="62"/>
  <c r="I219" i="62"/>
  <c r="F219" i="62"/>
  <c r="G219" i="62" s="1"/>
  <c r="E219" i="62"/>
  <c r="C219" i="62"/>
  <c r="I218" i="62"/>
  <c r="F218" i="62"/>
  <c r="G218" i="62" s="1"/>
  <c r="E218" i="62"/>
  <c r="C218" i="62"/>
  <c r="I217" i="62"/>
  <c r="F217" i="62"/>
  <c r="G217" i="62" s="1"/>
  <c r="E217" i="62"/>
  <c r="C217" i="62"/>
  <c r="I216" i="62"/>
  <c r="F216" i="62"/>
  <c r="G216" i="62" s="1"/>
  <c r="E216" i="62"/>
  <c r="C216" i="62"/>
  <c r="I198" i="62"/>
  <c r="F198" i="62"/>
  <c r="G198" i="62" s="1"/>
  <c r="E198" i="62"/>
  <c r="C198" i="62"/>
  <c r="I197" i="62"/>
  <c r="F197" i="62"/>
  <c r="G197" i="62" s="1"/>
  <c r="E197" i="62"/>
  <c r="C197" i="62"/>
  <c r="I196" i="62"/>
  <c r="F196" i="62"/>
  <c r="G196" i="62" s="1"/>
  <c r="E196" i="62"/>
  <c r="C196" i="62"/>
  <c r="I195" i="62"/>
  <c r="F195" i="62"/>
  <c r="G195" i="62" s="1"/>
  <c r="E195" i="62"/>
  <c r="C195" i="62"/>
  <c r="I194" i="62"/>
  <c r="F194" i="62"/>
  <c r="G194" i="62" s="1"/>
  <c r="E194" i="62"/>
  <c r="C194" i="62"/>
  <c r="I193" i="62"/>
  <c r="F193" i="62"/>
  <c r="G193" i="62" s="1"/>
  <c r="E193" i="62"/>
  <c r="C193" i="62"/>
  <c r="I192" i="62"/>
  <c r="F192" i="62"/>
  <c r="G192" i="62" s="1"/>
  <c r="E192" i="62"/>
  <c r="C192" i="62"/>
  <c r="I191" i="62"/>
  <c r="F191" i="62"/>
  <c r="G191" i="62" s="1"/>
  <c r="E191" i="62"/>
  <c r="C191" i="62"/>
  <c r="I190" i="62"/>
  <c r="F190" i="62"/>
  <c r="G190" i="62" s="1"/>
  <c r="E190" i="62"/>
  <c r="C190" i="62"/>
  <c r="I189" i="62"/>
  <c r="F189" i="62"/>
  <c r="G189" i="62" s="1"/>
  <c r="E189" i="62"/>
  <c r="C189" i="62"/>
  <c r="I188" i="62"/>
  <c r="F188" i="62"/>
  <c r="G188" i="62" s="1"/>
  <c r="E188" i="62"/>
  <c r="C188" i="62"/>
  <c r="I187" i="62"/>
  <c r="F187" i="62"/>
  <c r="G187" i="62" s="1"/>
  <c r="E187" i="62"/>
  <c r="C187" i="62"/>
  <c r="C184" i="62"/>
  <c r="C183" i="62"/>
  <c r="C182" i="62"/>
  <c r="AC182" i="62" s="1"/>
  <c r="C181" i="62"/>
  <c r="AC181" i="62" s="1"/>
  <c r="C180" i="62"/>
  <c r="AC180" i="62" s="1"/>
  <c r="C179" i="62"/>
  <c r="AC179" i="62" s="1"/>
  <c r="C178" i="62"/>
  <c r="AC178" i="62" s="1"/>
  <c r="C177" i="62"/>
  <c r="AC177" i="62" s="1"/>
  <c r="C176" i="62"/>
  <c r="AC176" i="62" s="1"/>
  <c r="C175" i="62"/>
  <c r="AC175" i="62" s="1"/>
  <c r="I171" i="62"/>
  <c r="F171" i="62"/>
  <c r="G171" i="62" s="1"/>
  <c r="E171" i="62"/>
  <c r="C171" i="62"/>
  <c r="I170" i="62"/>
  <c r="F170" i="62"/>
  <c r="G170" i="62" s="1"/>
  <c r="E170" i="62"/>
  <c r="C170" i="62"/>
  <c r="I169" i="62"/>
  <c r="F169" i="62"/>
  <c r="G169" i="62" s="1"/>
  <c r="E169" i="62"/>
  <c r="C169" i="62"/>
  <c r="I168" i="62"/>
  <c r="F168" i="62"/>
  <c r="G168" i="62" s="1"/>
  <c r="E168" i="62"/>
  <c r="C168" i="62"/>
  <c r="I167" i="62"/>
  <c r="F167" i="62"/>
  <c r="G167" i="62" s="1"/>
  <c r="E167" i="62"/>
  <c r="C167" i="62"/>
  <c r="I166" i="62"/>
  <c r="F166" i="62"/>
  <c r="G166" i="62" s="1"/>
  <c r="E166" i="62"/>
  <c r="C166" i="62"/>
  <c r="I165" i="62"/>
  <c r="F165" i="62"/>
  <c r="G165" i="62" s="1"/>
  <c r="E165" i="62"/>
  <c r="C165" i="62"/>
  <c r="I164" i="62"/>
  <c r="F164" i="62"/>
  <c r="G164" i="62" s="1"/>
  <c r="E164" i="62"/>
  <c r="C164" i="62"/>
  <c r="I163" i="62"/>
  <c r="F163" i="62"/>
  <c r="G163" i="62" s="1"/>
  <c r="E163" i="62"/>
  <c r="C163" i="62"/>
  <c r="I162" i="62"/>
  <c r="F162" i="62"/>
  <c r="G162" i="62" s="1"/>
  <c r="E162" i="62"/>
  <c r="C162" i="62"/>
  <c r="I161" i="62"/>
  <c r="F161" i="62"/>
  <c r="G161" i="62" s="1"/>
  <c r="E161" i="62"/>
  <c r="C161" i="62"/>
  <c r="I160" i="62"/>
  <c r="F160" i="62"/>
  <c r="G160" i="62" s="1"/>
  <c r="E160" i="62"/>
  <c r="C160" i="62"/>
  <c r="I159" i="62"/>
  <c r="F159" i="62"/>
  <c r="G159" i="62" s="1"/>
  <c r="E159" i="62"/>
  <c r="C159" i="62"/>
  <c r="I158" i="62"/>
  <c r="F158" i="62"/>
  <c r="G158" i="62" s="1"/>
  <c r="E158" i="62"/>
  <c r="C158" i="62"/>
  <c r="I144" i="62"/>
  <c r="F144" i="62"/>
  <c r="G144" i="62" s="1"/>
  <c r="E144" i="62"/>
  <c r="C144" i="62"/>
  <c r="I143" i="62"/>
  <c r="F143" i="62"/>
  <c r="G143" i="62" s="1"/>
  <c r="E143" i="62"/>
  <c r="C143" i="62"/>
  <c r="I142" i="62"/>
  <c r="F142" i="62"/>
  <c r="G142" i="62" s="1"/>
  <c r="E142" i="62"/>
  <c r="C142" i="62"/>
  <c r="I141" i="62"/>
  <c r="F141" i="62"/>
  <c r="G141" i="62" s="1"/>
  <c r="E141" i="62"/>
  <c r="C141" i="62"/>
  <c r="I140" i="62"/>
  <c r="F140" i="62"/>
  <c r="G140" i="62" s="1"/>
  <c r="E140" i="62"/>
  <c r="C140" i="62"/>
  <c r="I139" i="62"/>
  <c r="F139" i="62"/>
  <c r="G139" i="62" s="1"/>
  <c r="E139" i="62"/>
  <c r="C139" i="62"/>
  <c r="I138" i="62"/>
  <c r="F138" i="62"/>
  <c r="G138" i="62" s="1"/>
  <c r="E138" i="62"/>
  <c r="C138" i="62"/>
  <c r="I137" i="62"/>
  <c r="F137" i="62"/>
  <c r="G137" i="62" s="1"/>
  <c r="E137" i="62"/>
  <c r="C137" i="62"/>
  <c r="I136" i="62"/>
  <c r="F136" i="62"/>
  <c r="G136" i="62" s="1"/>
  <c r="E136" i="62"/>
  <c r="C136" i="62"/>
  <c r="I135" i="62"/>
  <c r="F135" i="62"/>
  <c r="G135" i="62" s="1"/>
  <c r="E135" i="62"/>
  <c r="C135" i="62"/>
  <c r="I134" i="62"/>
  <c r="F134" i="62"/>
  <c r="G134" i="62" s="1"/>
  <c r="E134" i="62"/>
  <c r="C134" i="62"/>
  <c r="I133" i="62"/>
  <c r="F133" i="62"/>
  <c r="G133" i="62" s="1"/>
  <c r="E133" i="62"/>
  <c r="C133" i="62"/>
  <c r="I132" i="62"/>
  <c r="F132" i="62"/>
  <c r="G132" i="62" s="1"/>
  <c r="E132" i="62"/>
  <c r="C132" i="62"/>
  <c r="I131" i="62"/>
  <c r="F131" i="62"/>
  <c r="G131" i="62" s="1"/>
  <c r="E131" i="62"/>
  <c r="C131" i="62"/>
  <c r="I130" i="62"/>
  <c r="F130" i="62"/>
  <c r="G130" i="62" s="1"/>
  <c r="E130" i="62"/>
  <c r="C130" i="62"/>
  <c r="I129" i="62"/>
  <c r="F129" i="62"/>
  <c r="G129" i="62" s="1"/>
  <c r="E129" i="62"/>
  <c r="C129" i="62"/>
  <c r="C126" i="62"/>
  <c r="AC126" i="62" s="1"/>
  <c r="C125" i="62"/>
  <c r="AC125" i="62" s="1"/>
  <c r="C124" i="62"/>
  <c r="AC124" i="62" s="1"/>
  <c r="C123" i="62"/>
  <c r="AC123" i="62" s="1"/>
  <c r="C122" i="62"/>
  <c r="AC122" i="62" s="1"/>
  <c r="C121" i="62"/>
  <c r="AC121" i="62" s="1"/>
  <c r="I117" i="62"/>
  <c r="F117" i="62"/>
  <c r="G117" i="62" s="1"/>
  <c r="E117" i="62"/>
  <c r="C117" i="62"/>
  <c r="I116" i="62"/>
  <c r="F116" i="62"/>
  <c r="G116" i="62" s="1"/>
  <c r="E116" i="62"/>
  <c r="C116" i="62"/>
  <c r="I115" i="62"/>
  <c r="F115" i="62"/>
  <c r="G115" i="62" s="1"/>
  <c r="E115" i="62"/>
  <c r="C115" i="62"/>
  <c r="I114" i="62"/>
  <c r="F114" i="62"/>
  <c r="G114" i="62" s="1"/>
  <c r="E114" i="62"/>
  <c r="C114" i="62"/>
  <c r="I113" i="62"/>
  <c r="F113" i="62"/>
  <c r="G113" i="62" s="1"/>
  <c r="E113" i="62"/>
  <c r="C113" i="62"/>
  <c r="I112" i="62"/>
  <c r="F112" i="62"/>
  <c r="G112" i="62" s="1"/>
  <c r="E112" i="62"/>
  <c r="C112" i="62"/>
  <c r="I111" i="62"/>
  <c r="F111" i="62"/>
  <c r="G111" i="62" s="1"/>
  <c r="E111" i="62"/>
  <c r="C111" i="62"/>
  <c r="I110" i="62"/>
  <c r="F110" i="62"/>
  <c r="G110" i="62" s="1"/>
  <c r="E110" i="62"/>
  <c r="C110" i="62"/>
  <c r="I109" i="62"/>
  <c r="F109" i="62"/>
  <c r="G109" i="62" s="1"/>
  <c r="E109" i="62"/>
  <c r="C109" i="62"/>
  <c r="I108" i="62"/>
  <c r="F108" i="62"/>
  <c r="G108" i="62" s="1"/>
  <c r="E108" i="62"/>
  <c r="C108" i="62"/>
  <c r="I107" i="62"/>
  <c r="F107" i="62"/>
  <c r="G107" i="62" s="1"/>
  <c r="E107" i="62"/>
  <c r="C107" i="62"/>
  <c r="I106" i="62"/>
  <c r="F106" i="62"/>
  <c r="G106" i="62" s="1"/>
  <c r="E106" i="62"/>
  <c r="C106" i="62"/>
  <c r="I105" i="62"/>
  <c r="F105" i="62"/>
  <c r="G105" i="62" s="1"/>
  <c r="E105" i="62"/>
  <c r="C105" i="62"/>
  <c r="I104" i="62"/>
  <c r="F104" i="62"/>
  <c r="G104" i="62" s="1"/>
  <c r="E104" i="62"/>
  <c r="C104" i="62"/>
  <c r="I103" i="62"/>
  <c r="F103" i="62"/>
  <c r="G103" i="62" s="1"/>
  <c r="E103" i="62"/>
  <c r="C103" i="62"/>
  <c r="I102" i="62"/>
  <c r="F102" i="62"/>
  <c r="G102" i="62" s="1"/>
  <c r="E102" i="62"/>
  <c r="C102" i="62"/>
  <c r="I101" i="62"/>
  <c r="F101" i="62"/>
  <c r="G101" i="62" s="1"/>
  <c r="E101" i="62"/>
  <c r="C101" i="62"/>
  <c r="I100" i="62"/>
  <c r="F100" i="62"/>
  <c r="G100" i="62" s="1"/>
  <c r="E100" i="62"/>
  <c r="C100" i="62"/>
  <c r="I90" i="62"/>
  <c r="F90" i="62"/>
  <c r="G90" i="62" s="1"/>
  <c r="E90" i="62"/>
  <c r="C90" i="62"/>
  <c r="I89" i="62"/>
  <c r="F89" i="62"/>
  <c r="G89" i="62" s="1"/>
  <c r="E89" i="62"/>
  <c r="C89" i="62"/>
  <c r="I88" i="62"/>
  <c r="F88" i="62"/>
  <c r="G88" i="62" s="1"/>
  <c r="E88" i="62"/>
  <c r="C88" i="62"/>
  <c r="I87" i="62"/>
  <c r="F87" i="62"/>
  <c r="G87" i="62" s="1"/>
  <c r="E87" i="62"/>
  <c r="C87" i="62"/>
  <c r="I86" i="62"/>
  <c r="F86" i="62"/>
  <c r="G86" i="62" s="1"/>
  <c r="E86" i="62"/>
  <c r="C86" i="62"/>
  <c r="I85" i="62"/>
  <c r="F85" i="62"/>
  <c r="G85" i="62" s="1"/>
  <c r="E85" i="62"/>
  <c r="C85" i="62"/>
  <c r="I84" i="62"/>
  <c r="F84" i="62"/>
  <c r="G84" i="62" s="1"/>
  <c r="E84" i="62"/>
  <c r="C84" i="62"/>
  <c r="I83" i="62"/>
  <c r="F83" i="62"/>
  <c r="G83" i="62" s="1"/>
  <c r="E83" i="62"/>
  <c r="C83" i="62"/>
  <c r="I82" i="62"/>
  <c r="F82" i="62"/>
  <c r="G82" i="62" s="1"/>
  <c r="E82" i="62"/>
  <c r="C82" i="62"/>
  <c r="I81" i="62"/>
  <c r="F81" i="62"/>
  <c r="G81" i="62" s="1"/>
  <c r="E81" i="62"/>
  <c r="C81" i="62"/>
  <c r="I80" i="62"/>
  <c r="F80" i="62"/>
  <c r="G80" i="62" s="1"/>
  <c r="E80" i="62"/>
  <c r="C80" i="62"/>
  <c r="I79" i="62"/>
  <c r="F79" i="62"/>
  <c r="G79" i="62" s="1"/>
  <c r="E79" i="62"/>
  <c r="C79" i="62"/>
  <c r="I78" i="62"/>
  <c r="F78" i="62"/>
  <c r="G78" i="62" s="1"/>
  <c r="E78" i="62"/>
  <c r="C78" i="62"/>
  <c r="I77" i="62"/>
  <c r="F77" i="62"/>
  <c r="G77" i="62" s="1"/>
  <c r="E77" i="62"/>
  <c r="C77" i="62"/>
  <c r="I76" i="62"/>
  <c r="F76" i="62"/>
  <c r="G76" i="62" s="1"/>
  <c r="E76" i="62"/>
  <c r="C76" i="62"/>
  <c r="I75" i="62"/>
  <c r="F75" i="62"/>
  <c r="G75" i="62" s="1"/>
  <c r="E75" i="62"/>
  <c r="C75" i="62"/>
  <c r="I74" i="62"/>
  <c r="F74" i="62"/>
  <c r="G74" i="62" s="1"/>
  <c r="E74" i="62"/>
  <c r="C74" i="62"/>
  <c r="I73" i="62"/>
  <c r="F73" i="62"/>
  <c r="G73" i="62" s="1"/>
  <c r="E73" i="62"/>
  <c r="C73" i="62"/>
  <c r="I72" i="62"/>
  <c r="F72" i="62"/>
  <c r="G72" i="62" s="1"/>
  <c r="E72" i="62"/>
  <c r="C72" i="62"/>
  <c r="I71" i="62"/>
  <c r="F71" i="62"/>
  <c r="G71" i="62" s="1"/>
  <c r="E71" i="62"/>
  <c r="C71" i="62"/>
  <c r="I63" i="62"/>
  <c r="F63" i="62"/>
  <c r="G63" i="62" s="1"/>
  <c r="E63" i="62"/>
  <c r="C63" i="62"/>
  <c r="I62" i="62"/>
  <c r="F62" i="62"/>
  <c r="G62" i="62" s="1"/>
  <c r="E62" i="62"/>
  <c r="C62" i="62"/>
  <c r="I61" i="62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42" i="62"/>
  <c r="F42" i="62"/>
  <c r="G42" i="62" s="1"/>
  <c r="E42" i="62"/>
  <c r="C42" i="62"/>
  <c r="I36" i="62"/>
  <c r="F36" i="62"/>
  <c r="G36" i="62" s="1"/>
  <c r="E36" i="62"/>
  <c r="C36" i="62"/>
  <c r="I35" i="62"/>
  <c r="F35" i="62"/>
  <c r="G35" i="62" s="1"/>
  <c r="E35" i="62"/>
  <c r="C35" i="62"/>
  <c r="I34" i="62"/>
  <c r="F34" i="62"/>
  <c r="G34" i="62" s="1"/>
  <c r="E34" i="62"/>
  <c r="C34" i="62"/>
  <c r="I33" i="62"/>
  <c r="F33" i="62"/>
  <c r="G33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F28" i="62"/>
  <c r="G28" i="62" s="1"/>
  <c r="E28" i="62"/>
  <c r="C28" i="62"/>
  <c r="I27" i="62"/>
  <c r="F27" i="62"/>
  <c r="G27" i="62" s="1"/>
  <c r="E27" i="62"/>
  <c r="C27" i="62"/>
  <c r="I26" i="62"/>
  <c r="F26" i="62"/>
  <c r="G26" i="62" s="1"/>
  <c r="E26" i="62"/>
  <c r="C26" i="62"/>
  <c r="I25" i="62"/>
  <c r="F25" i="62"/>
  <c r="G25" i="62" s="1"/>
  <c r="E25" i="62"/>
  <c r="C25" i="62"/>
  <c r="I24" i="62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E17" i="62"/>
  <c r="C17" i="62"/>
  <c r="I16" i="62"/>
  <c r="F16" i="62"/>
  <c r="G16" i="62" s="1"/>
  <c r="E16" i="62"/>
  <c r="C16" i="62"/>
  <c r="I15" i="62"/>
  <c r="F15" i="62"/>
  <c r="G15" i="62" s="1"/>
  <c r="E15" i="62"/>
  <c r="C15" i="62"/>
  <c r="I14" i="62"/>
  <c r="F14" i="62"/>
  <c r="G14" i="62" s="1"/>
  <c r="E14" i="62"/>
  <c r="C14" i="62"/>
  <c r="I13" i="62"/>
  <c r="F13" i="62"/>
  <c r="G13" i="62" s="1"/>
  <c r="E13" i="62"/>
  <c r="C13" i="62"/>
  <c r="D227" i="62"/>
  <c r="D200" i="62"/>
  <c r="D146" i="62"/>
  <c r="D92" i="62"/>
  <c r="D65" i="62"/>
  <c r="D38" i="62"/>
  <c r="D11" i="62"/>
  <c r="R13" i="62" l="1"/>
  <c r="Z13" i="62"/>
  <c r="L13" i="62"/>
  <c r="J13" i="62"/>
  <c r="Z15" i="62"/>
  <c r="L15" i="62"/>
  <c r="J15" i="62"/>
  <c r="Z17" i="62"/>
  <c r="L17" i="62"/>
  <c r="J17" i="62"/>
  <c r="Z19" i="62"/>
  <c r="J19" i="62"/>
  <c r="L19" i="62"/>
  <c r="Z21" i="62"/>
  <c r="L21" i="62"/>
  <c r="J21" i="62"/>
  <c r="Z23" i="62"/>
  <c r="L23" i="62"/>
  <c r="J23" i="62"/>
  <c r="Z25" i="62"/>
  <c r="L25" i="62"/>
  <c r="J25" i="62"/>
  <c r="Z27" i="62"/>
  <c r="L27" i="62"/>
  <c r="J27" i="62"/>
  <c r="Z29" i="62"/>
  <c r="L29" i="62"/>
  <c r="J29" i="62"/>
  <c r="Z31" i="62"/>
  <c r="L31" i="62"/>
  <c r="J31" i="62"/>
  <c r="Z33" i="62"/>
  <c r="L33" i="62"/>
  <c r="J33" i="62"/>
  <c r="Z35" i="62"/>
  <c r="L35" i="62"/>
  <c r="J35" i="62"/>
  <c r="Z42" i="62"/>
  <c r="L42" i="62"/>
  <c r="J42" i="62"/>
  <c r="P42" i="62" s="1"/>
  <c r="Z44" i="62"/>
  <c r="L44" i="62"/>
  <c r="J44" i="62"/>
  <c r="Z46" i="62"/>
  <c r="L46" i="62"/>
  <c r="J46" i="62"/>
  <c r="P46" i="62" s="1"/>
  <c r="Z48" i="62"/>
  <c r="L48" i="62"/>
  <c r="J48" i="62"/>
  <c r="P48" i="62" s="1"/>
  <c r="Z50" i="62"/>
  <c r="L50" i="62"/>
  <c r="J50" i="62"/>
  <c r="P50" i="62" s="1"/>
  <c r="Z52" i="62"/>
  <c r="L52" i="62"/>
  <c r="J52" i="62"/>
  <c r="P52" i="62" s="1"/>
  <c r="Z54" i="62"/>
  <c r="L54" i="62"/>
  <c r="J54" i="62"/>
  <c r="Z56" i="62"/>
  <c r="L56" i="62"/>
  <c r="J56" i="62"/>
  <c r="P56" i="62" s="1"/>
  <c r="Z58" i="62"/>
  <c r="L58" i="62"/>
  <c r="J58" i="62"/>
  <c r="P58" i="62" s="1"/>
  <c r="Z60" i="62"/>
  <c r="L60" i="62"/>
  <c r="J60" i="62"/>
  <c r="Z62" i="62"/>
  <c r="J62" i="62"/>
  <c r="P62" i="62" s="1"/>
  <c r="L62" i="62"/>
  <c r="Z71" i="62"/>
  <c r="L71" i="62"/>
  <c r="J71" i="62"/>
  <c r="P71" i="62" s="1"/>
  <c r="L73" i="62"/>
  <c r="J73" i="62"/>
  <c r="L75" i="62"/>
  <c r="J75" i="62"/>
  <c r="P75" i="62" s="1"/>
  <c r="Z77" i="62"/>
  <c r="L77" i="62"/>
  <c r="J77" i="62"/>
  <c r="P77" i="62" s="1"/>
  <c r="Z79" i="62"/>
  <c r="L79" i="62"/>
  <c r="J79" i="62"/>
  <c r="P79" i="62" s="1"/>
  <c r="L81" i="62"/>
  <c r="J81" i="62"/>
  <c r="P81" i="62" s="1"/>
  <c r="L83" i="62"/>
  <c r="J83" i="62"/>
  <c r="P83" i="62" s="1"/>
  <c r="Z85" i="62"/>
  <c r="L85" i="62"/>
  <c r="J85" i="62"/>
  <c r="P85" i="62" s="1"/>
  <c r="L87" i="62"/>
  <c r="J87" i="62"/>
  <c r="P87" i="62" s="1"/>
  <c r="Z89" i="62"/>
  <c r="L89" i="62"/>
  <c r="J89" i="62"/>
  <c r="P89" i="62" s="1"/>
  <c r="Z100" i="62"/>
  <c r="L100" i="62"/>
  <c r="J100" i="62"/>
  <c r="P100" i="62" s="1"/>
  <c r="L102" i="62"/>
  <c r="J102" i="62"/>
  <c r="P102" i="62" s="1"/>
  <c r="L104" i="62"/>
  <c r="J104" i="62"/>
  <c r="P104" i="62" s="1"/>
  <c r="Z106" i="62"/>
  <c r="L106" i="62"/>
  <c r="J106" i="62"/>
  <c r="P106" i="62" s="1"/>
  <c r="L108" i="62"/>
  <c r="J108" i="62"/>
  <c r="P108" i="62" s="1"/>
  <c r="L110" i="62"/>
  <c r="J110" i="62"/>
  <c r="P110" i="62" s="1"/>
  <c r="L112" i="62"/>
  <c r="J112" i="62"/>
  <c r="P112" i="62" s="1"/>
  <c r="Z114" i="62"/>
  <c r="L114" i="62"/>
  <c r="J114" i="62"/>
  <c r="L116" i="62"/>
  <c r="J116" i="62"/>
  <c r="P116" i="62" s="1"/>
  <c r="Z187" i="62"/>
  <c r="L187" i="62"/>
  <c r="J187" i="62"/>
  <c r="P187" i="62" s="1"/>
  <c r="Z189" i="62"/>
  <c r="L189" i="62"/>
  <c r="J189" i="62"/>
  <c r="L191" i="62"/>
  <c r="J191" i="62"/>
  <c r="P191" i="62" s="1"/>
  <c r="Z193" i="62"/>
  <c r="L193" i="62"/>
  <c r="J193" i="62"/>
  <c r="P193" i="62" s="1"/>
  <c r="L195" i="62"/>
  <c r="J195" i="62"/>
  <c r="P195" i="62" s="1"/>
  <c r="L197" i="62"/>
  <c r="J197" i="62"/>
  <c r="Z216" i="62"/>
  <c r="L216" i="62"/>
  <c r="J216" i="62"/>
  <c r="P216" i="62" s="1"/>
  <c r="L218" i="62"/>
  <c r="J218" i="62"/>
  <c r="P218" i="62" s="1"/>
  <c r="Z220" i="62"/>
  <c r="L220" i="62"/>
  <c r="J220" i="62"/>
  <c r="L222" i="62"/>
  <c r="J222" i="62"/>
  <c r="P222" i="62" s="1"/>
  <c r="L224" i="62"/>
  <c r="J224" i="62"/>
  <c r="P224" i="62" s="1"/>
  <c r="Z229" i="62"/>
  <c r="L229" i="62"/>
  <c r="J229" i="62"/>
  <c r="L231" i="62"/>
  <c r="J231" i="62"/>
  <c r="P231" i="62" s="1"/>
  <c r="Z233" i="62"/>
  <c r="L233" i="62"/>
  <c r="J233" i="62"/>
  <c r="P233" i="62" s="1"/>
  <c r="L235" i="62"/>
  <c r="J235" i="62"/>
  <c r="P235" i="62" s="1"/>
  <c r="L237" i="62"/>
  <c r="J237" i="62"/>
  <c r="Z239" i="62"/>
  <c r="J239" i="62"/>
  <c r="P239" i="62" s="1"/>
  <c r="L239" i="62"/>
  <c r="Z241" i="62"/>
  <c r="L241" i="62"/>
  <c r="J241" i="62"/>
  <c r="P241" i="62" s="1"/>
  <c r="Z130" i="62"/>
  <c r="L130" i="62"/>
  <c r="J130" i="62"/>
  <c r="P130" i="62" s="1"/>
  <c r="Z132" i="62"/>
  <c r="L132" i="62"/>
  <c r="J132" i="62"/>
  <c r="P132" i="62" s="1"/>
  <c r="L134" i="62"/>
  <c r="J134" i="62"/>
  <c r="P134" i="62" s="1"/>
  <c r="L136" i="62"/>
  <c r="J136" i="62"/>
  <c r="Z138" i="62"/>
  <c r="L138" i="62"/>
  <c r="J138" i="62"/>
  <c r="P138" i="62" s="1"/>
  <c r="L140" i="62"/>
  <c r="J140" i="62"/>
  <c r="P140" i="62" s="1"/>
  <c r="Z142" i="62"/>
  <c r="L142" i="62"/>
  <c r="J142" i="62"/>
  <c r="L144" i="62"/>
  <c r="J144" i="62"/>
  <c r="P144" i="62" s="1"/>
  <c r="L159" i="62"/>
  <c r="J159" i="62"/>
  <c r="P159" i="62" s="1"/>
  <c r="L161" i="62"/>
  <c r="J161" i="62"/>
  <c r="P161" i="62" s="1"/>
  <c r="Z163" i="62"/>
  <c r="L163" i="62"/>
  <c r="J163" i="62"/>
  <c r="P163" i="62" s="1"/>
  <c r="L165" i="62"/>
  <c r="J165" i="62"/>
  <c r="P165" i="62" s="1"/>
  <c r="L167" i="62"/>
  <c r="J167" i="62"/>
  <c r="P167" i="62" s="1"/>
  <c r="Z169" i="62"/>
  <c r="J169" i="62"/>
  <c r="L169" i="62"/>
  <c r="J171" i="62"/>
  <c r="P171" i="62" s="1"/>
  <c r="L171" i="62"/>
  <c r="Z14" i="62"/>
  <c r="L14" i="62"/>
  <c r="J14" i="62"/>
  <c r="L16" i="62"/>
  <c r="J16" i="62"/>
  <c r="Z18" i="62"/>
  <c r="L18" i="62"/>
  <c r="J18" i="62"/>
  <c r="Z20" i="62"/>
  <c r="L20" i="62"/>
  <c r="J20" i="62"/>
  <c r="Z22" i="62"/>
  <c r="J22" i="62"/>
  <c r="L22" i="62"/>
  <c r="L24" i="62"/>
  <c r="J24" i="62"/>
  <c r="L26" i="62"/>
  <c r="J26" i="62"/>
  <c r="Z28" i="62"/>
  <c r="L28" i="62"/>
  <c r="J28" i="62"/>
  <c r="Z30" i="62"/>
  <c r="J30" i="62"/>
  <c r="L30" i="62"/>
  <c r="Z32" i="62"/>
  <c r="L32" i="62"/>
  <c r="J32" i="62"/>
  <c r="L34" i="62"/>
  <c r="J34" i="62"/>
  <c r="Z36" i="62"/>
  <c r="L36" i="62"/>
  <c r="J36" i="62"/>
  <c r="Z43" i="62"/>
  <c r="L43" i="62"/>
  <c r="J43" i="62"/>
  <c r="P43" i="62" s="1"/>
  <c r="L45" i="62"/>
  <c r="J45" i="62"/>
  <c r="P45" i="62" s="1"/>
  <c r="Z47" i="62"/>
  <c r="L47" i="62"/>
  <c r="J47" i="62"/>
  <c r="P47" i="62" s="1"/>
  <c r="L49" i="62"/>
  <c r="J49" i="62"/>
  <c r="P49" i="62" s="1"/>
  <c r="Z51" i="62"/>
  <c r="L51" i="62"/>
  <c r="J51" i="62"/>
  <c r="P51" i="62" s="1"/>
  <c r="L53" i="62"/>
  <c r="J53" i="62"/>
  <c r="P53" i="62" s="1"/>
  <c r="Z55" i="62"/>
  <c r="L55" i="62"/>
  <c r="J55" i="62"/>
  <c r="P55" i="62" s="1"/>
  <c r="L57" i="62"/>
  <c r="J57" i="62"/>
  <c r="P57" i="62" s="1"/>
  <c r="Z59" i="62"/>
  <c r="J59" i="62"/>
  <c r="L59" i="62"/>
  <c r="J61" i="62"/>
  <c r="P61" i="62" s="1"/>
  <c r="L61" i="62"/>
  <c r="Z63" i="62"/>
  <c r="L63" i="62"/>
  <c r="J63" i="62"/>
  <c r="P63" i="62" s="1"/>
  <c r="Z72" i="62"/>
  <c r="L72" i="62"/>
  <c r="J72" i="62"/>
  <c r="L74" i="62"/>
  <c r="J74" i="62"/>
  <c r="P74" i="62" s="1"/>
  <c r="Z76" i="62"/>
  <c r="L76" i="62"/>
  <c r="J76" i="62"/>
  <c r="P76" i="62" s="1"/>
  <c r="L78" i="62"/>
  <c r="J78" i="62"/>
  <c r="L80" i="62"/>
  <c r="J80" i="62"/>
  <c r="P80" i="62" s="1"/>
  <c r="L82" i="62"/>
  <c r="J82" i="62"/>
  <c r="P82" i="62" s="1"/>
  <c r="L84" i="62"/>
  <c r="J84" i="62"/>
  <c r="P84" i="62" s="1"/>
  <c r="L86" i="62"/>
  <c r="J86" i="62"/>
  <c r="L88" i="62"/>
  <c r="J88" i="62"/>
  <c r="P88" i="62" s="1"/>
  <c r="L90" i="62"/>
  <c r="J90" i="62"/>
  <c r="P90" i="62" s="1"/>
  <c r="Z101" i="62"/>
  <c r="L101" i="62"/>
  <c r="J101" i="62"/>
  <c r="P101" i="62" s="1"/>
  <c r="L103" i="62"/>
  <c r="J103" i="62"/>
  <c r="P103" i="62" s="1"/>
  <c r="J105" i="62"/>
  <c r="P105" i="62" s="1"/>
  <c r="L105" i="62"/>
  <c r="L107" i="62"/>
  <c r="J107" i="62"/>
  <c r="P107" i="62" s="1"/>
  <c r="Z109" i="62"/>
  <c r="L109" i="62"/>
  <c r="J109" i="62"/>
  <c r="P109" i="62" s="1"/>
  <c r="L111" i="62"/>
  <c r="J111" i="62"/>
  <c r="P111" i="62" s="1"/>
  <c r="L113" i="62"/>
  <c r="J113" i="62"/>
  <c r="P113" i="62" s="1"/>
  <c r="L115" i="62"/>
  <c r="J115" i="62"/>
  <c r="P115" i="62" s="1"/>
  <c r="Z117" i="62"/>
  <c r="L117" i="62"/>
  <c r="J117" i="62"/>
  <c r="P117" i="62" s="1"/>
  <c r="L188" i="62"/>
  <c r="J188" i="62"/>
  <c r="P188" i="62" s="1"/>
  <c r="Z190" i="62"/>
  <c r="L190" i="62"/>
  <c r="J190" i="62"/>
  <c r="P190" i="62" s="1"/>
  <c r="L192" i="62"/>
  <c r="J192" i="62"/>
  <c r="P192" i="62" s="1"/>
  <c r="Z194" i="62"/>
  <c r="L194" i="62"/>
  <c r="J194" i="62"/>
  <c r="P194" i="62" s="1"/>
  <c r="L196" i="62"/>
  <c r="J196" i="62"/>
  <c r="P196" i="62" s="1"/>
  <c r="Z198" i="62"/>
  <c r="L198" i="62"/>
  <c r="J198" i="62"/>
  <c r="P198" i="62" s="1"/>
  <c r="Z217" i="62"/>
  <c r="L217" i="62"/>
  <c r="J217" i="62"/>
  <c r="P217" i="62" s="1"/>
  <c r="L219" i="62"/>
  <c r="J219" i="62"/>
  <c r="P219" i="62" s="1"/>
  <c r="Z221" i="62"/>
  <c r="L221" i="62"/>
  <c r="J221" i="62"/>
  <c r="P221" i="62" s="1"/>
  <c r="Z223" i="62"/>
  <c r="L223" i="62"/>
  <c r="J223" i="62"/>
  <c r="P223" i="62" s="1"/>
  <c r="Z225" i="62"/>
  <c r="L225" i="62"/>
  <c r="J225" i="62"/>
  <c r="P225" i="62" s="1"/>
  <c r="Z230" i="62"/>
  <c r="L230" i="62"/>
  <c r="J230" i="62"/>
  <c r="P230" i="62" s="1"/>
  <c r="L232" i="62"/>
  <c r="J232" i="62"/>
  <c r="P232" i="62" s="1"/>
  <c r="L234" i="62"/>
  <c r="J234" i="62"/>
  <c r="P234" i="62" s="1"/>
  <c r="Z236" i="62"/>
  <c r="J236" i="62"/>
  <c r="P236" i="62" s="1"/>
  <c r="L236" i="62"/>
  <c r="Z238" i="62"/>
  <c r="L238" i="62"/>
  <c r="J238" i="62"/>
  <c r="P238" i="62" s="1"/>
  <c r="Z240" i="62"/>
  <c r="J240" i="62"/>
  <c r="P240" i="62" s="1"/>
  <c r="L240" i="62"/>
  <c r="Z242" i="62"/>
  <c r="J242" i="62"/>
  <c r="P242" i="62" s="1"/>
  <c r="L242" i="62"/>
  <c r="Z129" i="62"/>
  <c r="L129" i="62"/>
  <c r="J129" i="62"/>
  <c r="P129" i="62" s="1"/>
  <c r="Z131" i="62"/>
  <c r="L131" i="62"/>
  <c r="J131" i="62"/>
  <c r="P131" i="62" s="1"/>
  <c r="Z133" i="62"/>
  <c r="L133" i="62"/>
  <c r="J133" i="62"/>
  <c r="P133" i="62" s="1"/>
  <c r="L135" i="62"/>
  <c r="J135" i="62"/>
  <c r="P135" i="62" s="1"/>
  <c r="Z137" i="62"/>
  <c r="L137" i="62"/>
  <c r="J137" i="62"/>
  <c r="P137" i="62" s="1"/>
  <c r="L139" i="62"/>
  <c r="J139" i="62"/>
  <c r="P139" i="62" s="1"/>
  <c r="Z141" i="62"/>
  <c r="L141" i="62"/>
  <c r="J141" i="62"/>
  <c r="P141" i="62" s="1"/>
  <c r="Z143" i="62"/>
  <c r="L143" i="62"/>
  <c r="J143" i="62"/>
  <c r="P143" i="62" s="1"/>
  <c r="Z158" i="62"/>
  <c r="L158" i="62"/>
  <c r="J158" i="62"/>
  <c r="P158" i="62" s="1"/>
  <c r="L160" i="62"/>
  <c r="J160" i="62"/>
  <c r="P160" i="62" s="1"/>
  <c r="Z162" i="62"/>
  <c r="L162" i="62"/>
  <c r="J162" i="62"/>
  <c r="P162" i="62" s="1"/>
  <c r="Z164" i="62"/>
  <c r="L164" i="62"/>
  <c r="J164" i="62"/>
  <c r="P164" i="62" s="1"/>
  <c r="L166" i="62"/>
  <c r="J166" i="62"/>
  <c r="P166" i="62" s="1"/>
  <c r="Z168" i="62"/>
  <c r="L168" i="62"/>
  <c r="J168" i="62"/>
  <c r="P168" i="62" s="1"/>
  <c r="Z170" i="62"/>
  <c r="L170" i="62"/>
  <c r="J170" i="62"/>
  <c r="P170" i="62" s="1"/>
  <c r="H73" i="62"/>
  <c r="AD73" i="62" s="1"/>
  <c r="Z73" i="62"/>
  <c r="W75" i="62"/>
  <c r="Z75" i="62"/>
  <c r="U81" i="62"/>
  <c r="Z81" i="62"/>
  <c r="W83" i="62"/>
  <c r="Z83" i="62"/>
  <c r="Z87" i="62"/>
  <c r="AA102" i="62"/>
  <c r="Z102" i="62"/>
  <c r="Y104" i="62"/>
  <c r="Z104" i="62"/>
  <c r="U108" i="62"/>
  <c r="Z108" i="62"/>
  <c r="W110" i="62"/>
  <c r="Z110" i="62"/>
  <c r="Y112" i="62"/>
  <c r="Z112" i="62"/>
  <c r="AB116" i="62"/>
  <c r="Z116" i="62"/>
  <c r="W191" i="62"/>
  <c r="Z191" i="62"/>
  <c r="V195" i="62"/>
  <c r="Z195" i="62"/>
  <c r="AB197" i="62"/>
  <c r="Z197" i="62"/>
  <c r="AB218" i="62"/>
  <c r="Z218" i="62"/>
  <c r="N222" i="62"/>
  <c r="AC222" i="62" s="1"/>
  <c r="Z222" i="62"/>
  <c r="AB224" i="62"/>
  <c r="Z224" i="62"/>
  <c r="V231" i="62"/>
  <c r="Z231" i="62"/>
  <c r="X235" i="62"/>
  <c r="Z235" i="62"/>
  <c r="AB237" i="62"/>
  <c r="Z237" i="62"/>
  <c r="V134" i="62"/>
  <c r="Z134" i="62"/>
  <c r="V136" i="62"/>
  <c r="Z136" i="62"/>
  <c r="V140" i="62"/>
  <c r="Z140" i="62"/>
  <c r="AB144" i="62"/>
  <c r="Z144" i="62"/>
  <c r="V159" i="62"/>
  <c r="Z159" i="62"/>
  <c r="N161" i="62"/>
  <c r="AC161" i="62" s="1"/>
  <c r="Z161" i="62"/>
  <c r="N165" i="62"/>
  <c r="Z165" i="62"/>
  <c r="N167" i="62"/>
  <c r="AC167" i="62" s="1"/>
  <c r="Z167" i="62"/>
  <c r="V171" i="62"/>
  <c r="Z171" i="62"/>
  <c r="Z16" i="62"/>
  <c r="Z24" i="62"/>
  <c r="V26" i="62"/>
  <c r="Z26" i="62"/>
  <c r="V34" i="62"/>
  <c r="Z34" i="62"/>
  <c r="AA45" i="62"/>
  <c r="Z45" i="62"/>
  <c r="Z49" i="62"/>
  <c r="AA53" i="62"/>
  <c r="Z53" i="62"/>
  <c r="U57" i="62"/>
  <c r="Z57" i="62"/>
  <c r="AA61" i="62"/>
  <c r="Z61" i="62"/>
  <c r="V74" i="62"/>
  <c r="Z74" i="62"/>
  <c r="N78" i="62"/>
  <c r="AC78" i="62" s="1"/>
  <c r="Z78" i="62"/>
  <c r="V80" i="62"/>
  <c r="Z80" i="62"/>
  <c r="V82" i="62"/>
  <c r="Z82" i="62"/>
  <c r="N84" i="62"/>
  <c r="Z84" i="62"/>
  <c r="N86" i="62"/>
  <c r="AC86" i="62" s="1"/>
  <c r="Z86" i="62"/>
  <c r="V88" i="62"/>
  <c r="Z88" i="62"/>
  <c r="V90" i="62"/>
  <c r="Z90" i="62"/>
  <c r="N103" i="62"/>
  <c r="AC103" i="62" s="1"/>
  <c r="Z103" i="62"/>
  <c r="N105" i="62"/>
  <c r="AC105" i="62" s="1"/>
  <c r="Z105" i="62"/>
  <c r="V107" i="62"/>
  <c r="Z107" i="62"/>
  <c r="V111" i="62"/>
  <c r="Z111" i="62"/>
  <c r="V113" i="62"/>
  <c r="Z113" i="62"/>
  <c r="N115" i="62"/>
  <c r="AC115" i="62" s="1"/>
  <c r="Z115" i="62"/>
  <c r="N188" i="62"/>
  <c r="Z188" i="62"/>
  <c r="V192" i="62"/>
  <c r="Z192" i="62"/>
  <c r="AA196" i="62"/>
  <c r="Z196" i="62"/>
  <c r="AA219" i="62"/>
  <c r="Z219" i="62"/>
  <c r="Y232" i="62"/>
  <c r="Z232" i="62"/>
  <c r="W234" i="62"/>
  <c r="Z234" i="62"/>
  <c r="W135" i="62"/>
  <c r="Z135" i="62"/>
  <c r="W139" i="62"/>
  <c r="Z139" i="62"/>
  <c r="AA160" i="62"/>
  <c r="Z160" i="62"/>
  <c r="W166" i="62"/>
  <c r="Z166" i="62"/>
  <c r="I173" i="62"/>
  <c r="I38" i="62"/>
  <c r="AB71" i="62"/>
  <c r="I65" i="62"/>
  <c r="H100" i="62"/>
  <c r="AD100" i="62" s="1"/>
  <c r="I92" i="62"/>
  <c r="X216" i="62"/>
  <c r="I200" i="62"/>
  <c r="AA129" i="62"/>
  <c r="I119" i="62"/>
  <c r="W158" i="62"/>
  <c r="I146" i="62"/>
  <c r="I11" i="62"/>
  <c r="D34" i="60"/>
  <c r="D260" i="60" s="1"/>
  <c r="H104" i="62"/>
  <c r="AD104" i="62" s="1"/>
  <c r="H242" i="62"/>
  <c r="AD242" i="62" s="1"/>
  <c r="V57" i="62"/>
  <c r="H57" i="62"/>
  <c r="AD57" i="62" s="1"/>
  <c r="U106" i="62"/>
  <c r="AA116" i="62"/>
  <c r="AB241" i="62"/>
  <c r="Y45" i="62"/>
  <c r="W129" i="62"/>
  <c r="N144" i="62"/>
  <c r="AC144" i="62" s="1"/>
  <c r="AB103" i="62"/>
  <c r="AA108" i="62"/>
  <c r="U129" i="62"/>
  <c r="U116" i="62"/>
  <c r="V222" i="62"/>
  <c r="U219" i="62"/>
  <c r="AC84" i="62"/>
  <c r="V104" i="62"/>
  <c r="AB188" i="62"/>
  <c r="W219" i="62"/>
  <c r="N237" i="62"/>
  <c r="AC237" i="62" s="1"/>
  <c r="N76" i="62"/>
  <c r="AC76" i="62" s="1"/>
  <c r="AB165" i="62"/>
  <c r="AA223" i="62"/>
  <c r="H230" i="62"/>
  <c r="AD230" i="62" s="1"/>
  <c r="V20" i="62"/>
  <c r="U49" i="62"/>
  <c r="Y53" i="62"/>
  <c r="AB89" i="62"/>
  <c r="H89" i="62"/>
  <c r="AD89" i="62" s="1"/>
  <c r="P114" i="62"/>
  <c r="AB190" i="62"/>
  <c r="N190" i="62"/>
  <c r="AC190" i="62" s="1"/>
  <c r="H49" i="62"/>
  <c r="AD49" i="62" s="1"/>
  <c r="V49" i="62"/>
  <c r="AA57" i="62"/>
  <c r="U89" i="62"/>
  <c r="AA110" i="62"/>
  <c r="U110" i="62"/>
  <c r="V115" i="62"/>
  <c r="W131" i="62"/>
  <c r="AB167" i="62"/>
  <c r="W168" i="62"/>
  <c r="AA168" i="62"/>
  <c r="V194" i="62"/>
  <c r="AA49" i="62"/>
  <c r="AB112" i="62"/>
  <c r="W112" i="62"/>
  <c r="AA141" i="62"/>
  <c r="X229" i="62"/>
  <c r="N229" i="62"/>
  <c r="AC229" i="62" s="1"/>
  <c r="Y61" i="62"/>
  <c r="Y73" i="62"/>
  <c r="AB81" i="62"/>
  <c r="H81" i="62"/>
  <c r="AD81" i="62" s="1"/>
  <c r="AB108" i="62"/>
  <c r="V108" i="62"/>
  <c r="H108" i="62"/>
  <c r="AD108" i="62" s="1"/>
  <c r="U141" i="62"/>
  <c r="N163" i="62"/>
  <c r="AC163" i="62" s="1"/>
  <c r="AB229" i="62"/>
  <c r="V241" i="62"/>
  <c r="U242" i="62"/>
  <c r="U223" i="62"/>
  <c r="AA242" i="62"/>
  <c r="AA22" i="62"/>
  <c r="Y27" i="62"/>
  <c r="AA77" i="62"/>
  <c r="U77" i="62"/>
  <c r="Y79" i="62"/>
  <c r="H79" i="62"/>
  <c r="AD79" i="62" s="1"/>
  <c r="Y164" i="62"/>
  <c r="H164" i="62"/>
  <c r="AD164" i="62" s="1"/>
  <c r="W189" i="62"/>
  <c r="AB198" i="62"/>
  <c r="V198" i="62"/>
  <c r="H198" i="62"/>
  <c r="AD198" i="62" s="1"/>
  <c r="U198" i="62"/>
  <c r="AA198" i="62"/>
  <c r="AA18" i="62"/>
  <c r="Y23" i="62"/>
  <c r="AB100" i="62"/>
  <c r="U100" i="62"/>
  <c r="AA100" i="62"/>
  <c r="V132" i="62"/>
  <c r="U137" i="62"/>
  <c r="AA137" i="62"/>
  <c r="W170" i="62"/>
  <c r="Y198" i="62"/>
  <c r="W238" i="62"/>
  <c r="AA238" i="62"/>
  <c r="U238" i="62"/>
  <c r="AA16" i="62"/>
  <c r="V18" i="62"/>
  <c r="AA32" i="62"/>
  <c r="AA46" i="62"/>
  <c r="Y48" i="62"/>
  <c r="AA54" i="62"/>
  <c r="Y56" i="62"/>
  <c r="AA62" i="62"/>
  <c r="AA85" i="62"/>
  <c r="U85" i="62"/>
  <c r="Y87" i="62"/>
  <c r="H87" i="62"/>
  <c r="AD87" i="62" s="1"/>
  <c r="V100" i="62"/>
  <c r="AB104" i="62"/>
  <c r="U104" i="62"/>
  <c r="AA104" i="62"/>
  <c r="Y25" i="62"/>
  <c r="AA28" i="62"/>
  <c r="V28" i="62"/>
  <c r="AA34" i="62"/>
  <c r="V72" i="62"/>
  <c r="Y13" i="62"/>
  <c r="Y29" i="62"/>
  <c r="AB45" i="62"/>
  <c r="V45" i="62"/>
  <c r="H45" i="62"/>
  <c r="AD45" i="62" s="1"/>
  <c r="U45" i="62"/>
  <c r="AB53" i="62"/>
  <c r="V53" i="62"/>
  <c r="H53" i="62"/>
  <c r="AD53" i="62" s="1"/>
  <c r="U53" i="62"/>
  <c r="AB61" i="62"/>
  <c r="V61" i="62"/>
  <c r="H61" i="62"/>
  <c r="AD61" i="62" s="1"/>
  <c r="U61" i="62"/>
  <c r="AB73" i="62"/>
  <c r="U73" i="62"/>
  <c r="AA73" i="62"/>
  <c r="P73" i="62"/>
  <c r="Y100" i="62"/>
  <c r="AB142" i="62"/>
  <c r="N142" i="62"/>
  <c r="AC142" i="62" s="1"/>
  <c r="W225" i="62"/>
  <c r="AB232" i="62"/>
  <c r="V232" i="62"/>
  <c r="H232" i="62"/>
  <c r="AD232" i="62" s="1"/>
  <c r="U232" i="62"/>
  <c r="AA232" i="62"/>
  <c r="Y230" i="62"/>
  <c r="AA14" i="62"/>
  <c r="Y19" i="62"/>
  <c r="AA24" i="62"/>
  <c r="AA26" i="62"/>
  <c r="AA30" i="62"/>
  <c r="Y35" i="62"/>
  <c r="AB49" i="62"/>
  <c r="Y49" i="62"/>
  <c r="AB57" i="62"/>
  <c r="Y57" i="62"/>
  <c r="Y81" i="62"/>
  <c r="Y89" i="62"/>
  <c r="H106" i="62"/>
  <c r="AD106" i="62" s="1"/>
  <c r="Y108" i="62"/>
  <c r="H112" i="62"/>
  <c r="AD112" i="62" s="1"/>
  <c r="U112" i="62"/>
  <c r="AA112" i="62"/>
  <c r="H114" i="62"/>
  <c r="AD114" i="62" s="1"/>
  <c r="Y114" i="62"/>
  <c r="AB115" i="62"/>
  <c r="H116" i="62"/>
  <c r="AD116" i="62" s="1"/>
  <c r="V116" i="62"/>
  <c r="H133" i="62"/>
  <c r="AD133" i="62" s="1"/>
  <c r="Y133" i="62"/>
  <c r="AB140" i="62"/>
  <c r="H141" i="62"/>
  <c r="AD141" i="62" s="1"/>
  <c r="V163" i="62"/>
  <c r="U168" i="62"/>
  <c r="H187" i="62"/>
  <c r="AD187" i="62" s="1"/>
  <c r="Y187" i="62"/>
  <c r="N196" i="62"/>
  <c r="AC196" i="62" s="1"/>
  <c r="N218" i="62"/>
  <c r="AC218" i="62" s="1"/>
  <c r="AB222" i="62"/>
  <c r="H223" i="62"/>
  <c r="AD223" i="62" s="1"/>
  <c r="U234" i="62"/>
  <c r="Y15" i="62"/>
  <c r="Y17" i="62"/>
  <c r="AA20" i="62"/>
  <c r="Y21" i="62"/>
  <c r="Y31" i="62"/>
  <c r="Y33" i="62"/>
  <c r="AA36" i="62"/>
  <c r="AA42" i="62"/>
  <c r="Y44" i="62"/>
  <c r="AA50" i="62"/>
  <c r="Y52" i="62"/>
  <c r="AA58" i="62"/>
  <c r="Y60" i="62"/>
  <c r="Y106" i="62"/>
  <c r="V112" i="62"/>
  <c r="Y116" i="62"/>
  <c r="Y141" i="62"/>
  <c r="W162" i="62"/>
  <c r="AB163" i="62"/>
  <c r="Y223" i="62"/>
  <c r="U230" i="62"/>
  <c r="AA234" i="62"/>
  <c r="Y242" i="62"/>
  <c r="I389" i="62"/>
  <c r="I362" i="62" s="1"/>
  <c r="I335" i="62" s="1"/>
  <c r="I308" i="62" s="1"/>
  <c r="V14" i="62"/>
  <c r="V22" i="62"/>
  <c r="V30" i="62"/>
  <c r="V42" i="62"/>
  <c r="U43" i="62"/>
  <c r="AA43" i="62"/>
  <c r="V46" i="62"/>
  <c r="U47" i="62"/>
  <c r="AA47" i="62"/>
  <c r="V50" i="62"/>
  <c r="U51" i="62"/>
  <c r="AA51" i="62"/>
  <c r="V54" i="62"/>
  <c r="U55" i="62"/>
  <c r="AA55" i="62"/>
  <c r="V58" i="62"/>
  <c r="U59" i="62"/>
  <c r="AA59" i="62"/>
  <c r="V62" i="62"/>
  <c r="U63" i="62"/>
  <c r="AA63" i="62"/>
  <c r="Y75" i="62"/>
  <c r="H75" i="62"/>
  <c r="AD75" i="62" s="1"/>
  <c r="H83" i="62"/>
  <c r="AD83" i="62" s="1"/>
  <c r="Y83" i="62"/>
  <c r="AB101" i="62"/>
  <c r="V101" i="62"/>
  <c r="W102" i="62"/>
  <c r="AB117" i="62"/>
  <c r="V117" i="62"/>
  <c r="V138" i="62"/>
  <c r="AB138" i="62"/>
  <c r="AB143" i="62"/>
  <c r="AA143" i="62"/>
  <c r="V143" i="62"/>
  <c r="Y143" i="62"/>
  <c r="U143" i="62"/>
  <c r="H143" i="62"/>
  <c r="AD143" i="62" s="1"/>
  <c r="W160" i="62"/>
  <c r="AB221" i="62"/>
  <c r="Y221" i="62"/>
  <c r="U221" i="62"/>
  <c r="H221" i="62"/>
  <c r="AD221" i="62" s="1"/>
  <c r="AA221" i="62"/>
  <c r="V221" i="62"/>
  <c r="W221" i="62"/>
  <c r="V233" i="62"/>
  <c r="AB240" i="62"/>
  <c r="AA240" i="62"/>
  <c r="V240" i="62"/>
  <c r="Y240" i="62"/>
  <c r="U240" i="62"/>
  <c r="H240" i="62"/>
  <c r="AD240" i="62" s="1"/>
  <c r="W240" i="62"/>
  <c r="V16" i="62"/>
  <c r="V24" i="62"/>
  <c r="V32" i="62"/>
  <c r="H43" i="62"/>
  <c r="AD43" i="62" s="1"/>
  <c r="H47" i="62"/>
  <c r="AD47" i="62" s="1"/>
  <c r="H51" i="62"/>
  <c r="AD51" i="62" s="1"/>
  <c r="H55" i="62"/>
  <c r="AD55" i="62" s="1"/>
  <c r="H59" i="62"/>
  <c r="AD59" i="62" s="1"/>
  <c r="H63" i="62"/>
  <c r="AD63" i="62" s="1"/>
  <c r="U75" i="62"/>
  <c r="AB77" i="62"/>
  <c r="Y77" i="62"/>
  <c r="H77" i="62"/>
  <c r="AD77" i="62" s="1"/>
  <c r="AB78" i="62"/>
  <c r="U83" i="62"/>
  <c r="AB85" i="62"/>
  <c r="H85" i="62"/>
  <c r="AD85" i="62" s="1"/>
  <c r="Y85" i="62"/>
  <c r="AB86" i="62"/>
  <c r="N101" i="62"/>
  <c r="AC101" i="62" s="1"/>
  <c r="AB105" i="62"/>
  <c r="N117" i="62"/>
  <c r="AC117" i="62" s="1"/>
  <c r="AB135" i="62"/>
  <c r="Y135" i="62"/>
  <c r="U135" i="62"/>
  <c r="H135" i="62"/>
  <c r="AD135" i="62" s="1"/>
  <c r="AA135" i="62"/>
  <c r="V135" i="62"/>
  <c r="Y137" i="62"/>
  <c r="H137" i="62"/>
  <c r="AD137" i="62" s="1"/>
  <c r="N138" i="62"/>
  <c r="AC138" i="62" s="1"/>
  <c r="AB161" i="62"/>
  <c r="V161" i="62"/>
  <c r="AB166" i="62"/>
  <c r="Y166" i="62"/>
  <c r="U166" i="62"/>
  <c r="H166" i="62"/>
  <c r="AD166" i="62" s="1"/>
  <c r="AA166" i="62"/>
  <c r="V166" i="62"/>
  <c r="AB193" i="62"/>
  <c r="AA193" i="62"/>
  <c r="V193" i="62"/>
  <c r="Y193" i="62"/>
  <c r="U193" i="62"/>
  <c r="H193" i="62"/>
  <c r="AD193" i="62" s="1"/>
  <c r="W193" i="62"/>
  <c r="X195" i="62"/>
  <c r="AB195" i="62"/>
  <c r="N195" i="62"/>
  <c r="AC195" i="62" s="1"/>
  <c r="Y195" i="62"/>
  <c r="AB217" i="62"/>
  <c r="Y217" i="62"/>
  <c r="U217" i="62"/>
  <c r="H217" i="62"/>
  <c r="AD217" i="62" s="1"/>
  <c r="AA217" i="62"/>
  <c r="V217" i="62"/>
  <c r="W217" i="62"/>
  <c r="W43" i="62"/>
  <c r="W47" i="62"/>
  <c r="W51" i="62"/>
  <c r="W55" i="62"/>
  <c r="W59" i="62"/>
  <c r="W63" i="62"/>
  <c r="H102" i="62"/>
  <c r="AD102" i="62" s="1"/>
  <c r="Y102" i="62"/>
  <c r="AB139" i="62"/>
  <c r="AA139" i="62"/>
  <c r="V139" i="62"/>
  <c r="Y139" i="62"/>
  <c r="U139" i="62"/>
  <c r="H139" i="62"/>
  <c r="AD139" i="62" s="1"/>
  <c r="AB158" i="62"/>
  <c r="AA158" i="62"/>
  <c r="V158" i="62"/>
  <c r="Y158" i="62"/>
  <c r="U158" i="62"/>
  <c r="H158" i="62"/>
  <c r="AD158" i="62" s="1"/>
  <c r="H160" i="62"/>
  <c r="AD160" i="62" s="1"/>
  <c r="Y160" i="62"/>
  <c r="AB236" i="62"/>
  <c r="AA236" i="62"/>
  <c r="V236" i="62"/>
  <c r="Y236" i="62"/>
  <c r="U236" i="62"/>
  <c r="H236" i="62"/>
  <c r="AD236" i="62" s="1"/>
  <c r="W236" i="62"/>
  <c r="V36" i="62"/>
  <c r="Y43" i="62"/>
  <c r="W45" i="62"/>
  <c r="Y47" i="62"/>
  <c r="W49" i="62"/>
  <c r="Y51" i="62"/>
  <c r="W53" i="62"/>
  <c r="Y55" i="62"/>
  <c r="W57" i="62"/>
  <c r="P59" i="62"/>
  <c r="Y59" i="62"/>
  <c r="W61" i="62"/>
  <c r="Y63" i="62"/>
  <c r="AA75" i="62"/>
  <c r="V76" i="62"/>
  <c r="AB76" i="62"/>
  <c r="W77" i="62"/>
  <c r="AA83" i="62"/>
  <c r="AB84" i="62"/>
  <c r="V84" i="62"/>
  <c r="W85" i="62"/>
  <c r="U102" i="62"/>
  <c r="V109" i="62"/>
  <c r="H110" i="62"/>
  <c r="AD110" i="62" s="1"/>
  <c r="Y110" i="62"/>
  <c r="Y129" i="62"/>
  <c r="H129" i="62"/>
  <c r="AD129" i="62" s="1"/>
  <c r="V130" i="62"/>
  <c r="AB131" i="62"/>
  <c r="Y131" i="62"/>
  <c r="U131" i="62"/>
  <c r="H131" i="62"/>
  <c r="AD131" i="62" s="1"/>
  <c r="AA131" i="62"/>
  <c r="V131" i="62"/>
  <c r="W137" i="62"/>
  <c r="W143" i="62"/>
  <c r="U160" i="62"/>
  <c r="AB162" i="62"/>
  <c r="Y162" i="62"/>
  <c r="U162" i="62"/>
  <c r="H162" i="62"/>
  <c r="AD162" i="62" s="1"/>
  <c r="AA162" i="62"/>
  <c r="V162" i="62"/>
  <c r="H168" i="62"/>
  <c r="AD168" i="62" s="1"/>
  <c r="Y168" i="62"/>
  <c r="V169" i="62"/>
  <c r="AB170" i="62"/>
  <c r="AA170" i="62"/>
  <c r="V170" i="62"/>
  <c r="Y170" i="62"/>
  <c r="U170" i="62"/>
  <c r="H170" i="62"/>
  <c r="AD170" i="62" s="1"/>
  <c r="AB189" i="62"/>
  <c r="Y189" i="62"/>
  <c r="AA189" i="62"/>
  <c r="U189" i="62"/>
  <c r="H189" i="62"/>
  <c r="AD189" i="62" s="1"/>
  <c r="V189" i="62"/>
  <c r="P189" i="62"/>
  <c r="H191" i="62"/>
  <c r="AD191" i="62" s="1"/>
  <c r="Y191" i="62"/>
  <c r="AA191" i="62"/>
  <c r="U191" i="62"/>
  <c r="AB220" i="62"/>
  <c r="V220" i="62"/>
  <c r="N220" i="62"/>
  <c r="AC220" i="62" s="1"/>
  <c r="V239" i="62"/>
  <c r="AB239" i="62"/>
  <c r="N239" i="62"/>
  <c r="AC239" i="62" s="1"/>
  <c r="U79" i="62"/>
  <c r="AA79" i="62"/>
  <c r="W81" i="62"/>
  <c r="W87" i="62"/>
  <c r="AA89" i="62"/>
  <c r="W106" i="62"/>
  <c r="W108" i="62"/>
  <c r="W114" i="62"/>
  <c r="W133" i="62"/>
  <c r="N140" i="62"/>
  <c r="AC140" i="62" s="1"/>
  <c r="W141" i="62"/>
  <c r="U164" i="62"/>
  <c r="AA164" i="62"/>
  <c r="U187" i="62"/>
  <c r="AA187" i="62"/>
  <c r="W196" i="62"/>
  <c r="H196" i="62"/>
  <c r="AD196" i="62" s="1"/>
  <c r="H219" i="62"/>
  <c r="AD219" i="62" s="1"/>
  <c r="Y219" i="62"/>
  <c r="W73" i="62"/>
  <c r="W79" i="62"/>
  <c r="AA81" i="62"/>
  <c r="U87" i="62"/>
  <c r="AA87" i="62"/>
  <c r="W89" i="62"/>
  <c r="W100" i="62"/>
  <c r="W104" i="62"/>
  <c r="AA106" i="62"/>
  <c r="U114" i="62"/>
  <c r="AA114" i="62"/>
  <c r="W116" i="62"/>
  <c r="U133" i="62"/>
  <c r="AA133" i="62"/>
  <c r="W164" i="62"/>
  <c r="W187" i="62"/>
  <c r="AB225" i="62"/>
  <c r="AA225" i="62"/>
  <c r="V225" i="62"/>
  <c r="Y225" i="62"/>
  <c r="U225" i="62"/>
  <c r="H225" i="62"/>
  <c r="AD225" i="62" s="1"/>
  <c r="Y234" i="62"/>
  <c r="H234" i="62"/>
  <c r="AD234" i="62" s="1"/>
  <c r="Y238" i="62"/>
  <c r="H238" i="62"/>
  <c r="AD238" i="62" s="1"/>
  <c r="W198" i="62"/>
  <c r="AA230" i="62"/>
  <c r="N241" i="62"/>
  <c r="AC241" i="62" s="1"/>
  <c r="W242" i="62"/>
  <c r="W223" i="62"/>
  <c r="W230" i="62"/>
  <c r="W232" i="62"/>
  <c r="V13" i="62"/>
  <c r="N14" i="62"/>
  <c r="AC14" i="62" s="1"/>
  <c r="X14" i="62"/>
  <c r="AB14" i="62"/>
  <c r="V15" i="62"/>
  <c r="N16" i="62"/>
  <c r="AC16" i="62" s="1"/>
  <c r="X16" i="62"/>
  <c r="AB16" i="62"/>
  <c r="V17" i="62"/>
  <c r="N18" i="62"/>
  <c r="AC18" i="62" s="1"/>
  <c r="X18" i="62"/>
  <c r="AB18" i="62"/>
  <c r="V19" i="62"/>
  <c r="N20" i="62"/>
  <c r="AC20" i="62" s="1"/>
  <c r="X20" i="62"/>
  <c r="AB20" i="62"/>
  <c r="V21" i="62"/>
  <c r="N22" i="62"/>
  <c r="AC22" i="62" s="1"/>
  <c r="X22" i="62"/>
  <c r="AB22" i="62"/>
  <c r="V23" i="62"/>
  <c r="N24" i="62"/>
  <c r="AC24" i="62" s="1"/>
  <c r="X24" i="62"/>
  <c r="AB24" i="62"/>
  <c r="V25" i="62"/>
  <c r="N26" i="62"/>
  <c r="AC26" i="62" s="1"/>
  <c r="X26" i="62"/>
  <c r="AB26" i="62"/>
  <c r="V27" i="62"/>
  <c r="N28" i="62"/>
  <c r="AC28" i="62" s="1"/>
  <c r="X28" i="62"/>
  <c r="AB28" i="62"/>
  <c r="V29" i="62"/>
  <c r="N30" i="62"/>
  <c r="AC30" i="62" s="1"/>
  <c r="X30" i="62"/>
  <c r="AB30" i="62"/>
  <c r="V31" i="62"/>
  <c r="N32" i="62"/>
  <c r="AC32" i="62" s="1"/>
  <c r="X32" i="62"/>
  <c r="AB32" i="62"/>
  <c r="V33" i="62"/>
  <c r="N34" i="62"/>
  <c r="AC34" i="62" s="1"/>
  <c r="X34" i="62"/>
  <c r="AB34" i="62"/>
  <c r="V35" i="62"/>
  <c r="N36" i="62"/>
  <c r="AC36" i="62" s="1"/>
  <c r="X36" i="62"/>
  <c r="AB36" i="62"/>
  <c r="N42" i="62"/>
  <c r="AC42" i="62" s="1"/>
  <c r="X42" i="62"/>
  <c r="AB42" i="62"/>
  <c r="V44" i="62"/>
  <c r="N46" i="62"/>
  <c r="AC46" i="62" s="1"/>
  <c r="X46" i="62"/>
  <c r="AB46" i="62"/>
  <c r="V48" i="62"/>
  <c r="N50" i="62"/>
  <c r="AC50" i="62" s="1"/>
  <c r="X50" i="62"/>
  <c r="AB50" i="62"/>
  <c r="V52" i="62"/>
  <c r="N54" i="62"/>
  <c r="AC54" i="62" s="1"/>
  <c r="X54" i="62"/>
  <c r="AB54" i="62"/>
  <c r="V56" i="62"/>
  <c r="N58" i="62"/>
  <c r="AC58" i="62" s="1"/>
  <c r="X58" i="62"/>
  <c r="AB58" i="62"/>
  <c r="V60" i="62"/>
  <c r="N62" i="62"/>
  <c r="AC62" i="62" s="1"/>
  <c r="X62" i="62"/>
  <c r="AB62" i="62"/>
  <c r="V71" i="62"/>
  <c r="N74" i="62"/>
  <c r="AC74" i="62" s="1"/>
  <c r="AB74" i="62"/>
  <c r="AA78" i="62"/>
  <c r="W78" i="62"/>
  <c r="U78" i="62"/>
  <c r="H78" i="62"/>
  <c r="AD78" i="62" s="1"/>
  <c r="Y78" i="62"/>
  <c r="P78" i="62"/>
  <c r="X78" i="62"/>
  <c r="N82" i="62"/>
  <c r="AC82" i="62" s="1"/>
  <c r="AB82" i="62"/>
  <c r="AA86" i="62"/>
  <c r="W86" i="62"/>
  <c r="U86" i="62"/>
  <c r="H86" i="62"/>
  <c r="AD86" i="62" s="1"/>
  <c r="Y86" i="62"/>
  <c r="P86" i="62"/>
  <c r="X86" i="62"/>
  <c r="N90" i="62"/>
  <c r="AC90" i="62" s="1"/>
  <c r="AB90" i="62"/>
  <c r="Y103" i="62"/>
  <c r="AA103" i="62"/>
  <c r="W103" i="62"/>
  <c r="U103" i="62"/>
  <c r="H103" i="62"/>
  <c r="AD103" i="62" s="1"/>
  <c r="X103" i="62"/>
  <c r="AA105" i="62"/>
  <c r="W105" i="62"/>
  <c r="U105" i="62"/>
  <c r="H105" i="62"/>
  <c r="AD105" i="62" s="1"/>
  <c r="Y105" i="62"/>
  <c r="X105" i="62"/>
  <c r="N111" i="62"/>
  <c r="AC111" i="62" s="1"/>
  <c r="AB111" i="62"/>
  <c r="N113" i="62"/>
  <c r="AC113" i="62" s="1"/>
  <c r="AB113" i="62"/>
  <c r="N134" i="62"/>
  <c r="AC134" i="62" s="1"/>
  <c r="AB134" i="62"/>
  <c r="N136" i="62"/>
  <c r="AC136" i="62" s="1"/>
  <c r="AB136" i="62"/>
  <c r="Y142" i="62"/>
  <c r="P142" i="62"/>
  <c r="AA142" i="62"/>
  <c r="W142" i="62"/>
  <c r="U142" i="62"/>
  <c r="H142" i="62"/>
  <c r="AD142" i="62" s="1"/>
  <c r="X142" i="62"/>
  <c r="AA144" i="62"/>
  <c r="W144" i="62"/>
  <c r="U144" i="62"/>
  <c r="H144" i="62"/>
  <c r="AD144" i="62" s="1"/>
  <c r="Y144" i="62"/>
  <c r="X144" i="62"/>
  <c r="N159" i="62"/>
  <c r="AC159" i="62" s="1"/>
  <c r="AB159" i="62"/>
  <c r="Y165" i="62"/>
  <c r="AA165" i="62"/>
  <c r="W165" i="62"/>
  <c r="U165" i="62"/>
  <c r="H165" i="62"/>
  <c r="AD165" i="62" s="1"/>
  <c r="X165" i="62"/>
  <c r="AA167" i="62"/>
  <c r="W167" i="62"/>
  <c r="U167" i="62"/>
  <c r="H167" i="62"/>
  <c r="AD167" i="62" s="1"/>
  <c r="Y167" i="62"/>
  <c r="X167" i="62"/>
  <c r="Y188" i="62"/>
  <c r="AA188" i="62"/>
  <c r="W188" i="62"/>
  <c r="U188" i="62"/>
  <c r="H188" i="62"/>
  <c r="AD188" i="62" s="1"/>
  <c r="X188" i="62"/>
  <c r="AA190" i="62"/>
  <c r="W190" i="62"/>
  <c r="U190" i="62"/>
  <c r="H190" i="62"/>
  <c r="AD190" i="62" s="1"/>
  <c r="Y190" i="62"/>
  <c r="X190" i="62"/>
  <c r="X197" i="62"/>
  <c r="Y216" i="62"/>
  <c r="AA216" i="62"/>
  <c r="W216" i="62"/>
  <c r="U216" i="62"/>
  <c r="H216" i="62"/>
  <c r="AD216" i="62" s="1"/>
  <c r="V216" i="62"/>
  <c r="X224" i="62"/>
  <c r="Y235" i="62"/>
  <c r="AA235" i="62"/>
  <c r="W235" i="62"/>
  <c r="U235" i="62"/>
  <c r="H235" i="62"/>
  <c r="AD235" i="62" s="1"/>
  <c r="V235" i="62"/>
  <c r="H13" i="62"/>
  <c r="AD13" i="62" s="1"/>
  <c r="U13" i="62"/>
  <c r="W13" i="62"/>
  <c r="AA13" i="62"/>
  <c r="Y14" i="62"/>
  <c r="H15" i="62"/>
  <c r="AD15" i="62" s="1"/>
  <c r="U15" i="62"/>
  <c r="W15" i="62"/>
  <c r="AA15" i="62"/>
  <c r="Y16" i="62"/>
  <c r="H17" i="62"/>
  <c r="AD17" i="62" s="1"/>
  <c r="U17" i="62"/>
  <c r="W17" i="62"/>
  <c r="AA17" i="62"/>
  <c r="Y18" i="62"/>
  <c r="H19" i="62"/>
  <c r="AD19" i="62" s="1"/>
  <c r="U19" i="62"/>
  <c r="W19" i="62"/>
  <c r="AA19" i="62"/>
  <c r="Y20" i="62"/>
  <c r="H21" i="62"/>
  <c r="AD21" i="62" s="1"/>
  <c r="U21" i="62"/>
  <c r="W21" i="62"/>
  <c r="AA21" i="62"/>
  <c r="Y22" i="62"/>
  <c r="H23" i="62"/>
  <c r="AD23" i="62" s="1"/>
  <c r="U23" i="62"/>
  <c r="W23" i="62"/>
  <c r="AA23" i="62"/>
  <c r="Y24" i="62"/>
  <c r="H25" i="62"/>
  <c r="AD25" i="62" s="1"/>
  <c r="U25" i="62"/>
  <c r="W25" i="62"/>
  <c r="AA25" i="62"/>
  <c r="Y26" i="62"/>
  <c r="H27" i="62"/>
  <c r="AD27" i="62" s="1"/>
  <c r="U27" i="62"/>
  <c r="W27" i="62"/>
  <c r="AA27" i="62"/>
  <c r="Y28" i="62"/>
  <c r="H29" i="62"/>
  <c r="AD29" i="62" s="1"/>
  <c r="U29" i="62"/>
  <c r="W29" i="62"/>
  <c r="AA29" i="62"/>
  <c r="Y30" i="62"/>
  <c r="H31" i="62"/>
  <c r="AD31" i="62" s="1"/>
  <c r="U31" i="62"/>
  <c r="W31" i="62"/>
  <c r="AA31" i="62"/>
  <c r="Y32" i="62"/>
  <c r="H33" i="62"/>
  <c r="AD33" i="62" s="1"/>
  <c r="U33" i="62"/>
  <c r="W33" i="62"/>
  <c r="AA33" i="62"/>
  <c r="Y34" i="62"/>
  <c r="H35" i="62"/>
  <c r="AD35" i="62" s="1"/>
  <c r="U35" i="62"/>
  <c r="W35" i="62"/>
  <c r="AA35" i="62"/>
  <c r="Y36" i="62"/>
  <c r="Y42" i="62"/>
  <c r="N43" i="62"/>
  <c r="AC43" i="62" s="1"/>
  <c r="X43" i="62"/>
  <c r="AB43" i="62"/>
  <c r="H44" i="62"/>
  <c r="AD44" i="62" s="1"/>
  <c r="U44" i="62"/>
  <c r="W44" i="62"/>
  <c r="AA44" i="62"/>
  <c r="Y46" i="62"/>
  <c r="N47" i="62"/>
  <c r="AC47" i="62" s="1"/>
  <c r="X47" i="62"/>
  <c r="AB47" i="62"/>
  <c r="H48" i="62"/>
  <c r="AD48" i="62" s="1"/>
  <c r="U48" i="62"/>
  <c r="W48" i="62"/>
  <c r="AA48" i="62"/>
  <c r="Y50" i="62"/>
  <c r="N51" i="62"/>
  <c r="AC51" i="62" s="1"/>
  <c r="X51" i="62"/>
  <c r="AB51" i="62"/>
  <c r="H52" i="62"/>
  <c r="AD52" i="62" s="1"/>
  <c r="U52" i="62"/>
  <c r="W52" i="62"/>
  <c r="AA52" i="62"/>
  <c r="P54" i="62"/>
  <c r="Y54" i="62"/>
  <c r="N55" i="62"/>
  <c r="AC55" i="62" s="1"/>
  <c r="X55" i="62"/>
  <c r="AB55" i="62"/>
  <c r="H56" i="62"/>
  <c r="AD56" i="62" s="1"/>
  <c r="U56" i="62"/>
  <c r="W56" i="62"/>
  <c r="AA56" i="62"/>
  <c r="Y58" i="62"/>
  <c r="N59" i="62"/>
  <c r="AC59" i="62" s="1"/>
  <c r="X59" i="62"/>
  <c r="AB59" i="62"/>
  <c r="H60" i="62"/>
  <c r="AD60" i="62" s="1"/>
  <c r="U60" i="62"/>
  <c r="W60" i="62"/>
  <c r="AA60" i="62"/>
  <c r="Y62" i="62"/>
  <c r="N63" i="62"/>
  <c r="AC63" i="62" s="1"/>
  <c r="X63" i="62"/>
  <c r="AB63" i="62"/>
  <c r="H71" i="62"/>
  <c r="AD71" i="62" s="1"/>
  <c r="U71" i="62"/>
  <c r="W71" i="62"/>
  <c r="AA71" i="62"/>
  <c r="Y72" i="62"/>
  <c r="P72" i="62"/>
  <c r="AA72" i="62"/>
  <c r="W72" i="62"/>
  <c r="U72" i="62"/>
  <c r="H72" i="62"/>
  <c r="AD72" i="62" s="1"/>
  <c r="X72" i="62"/>
  <c r="Y80" i="62"/>
  <c r="AA80" i="62"/>
  <c r="W80" i="62"/>
  <c r="U80" i="62"/>
  <c r="H80" i="62"/>
  <c r="AD80" i="62" s="1"/>
  <c r="X80" i="62"/>
  <c r="Y88" i="62"/>
  <c r="AA88" i="62"/>
  <c r="W88" i="62"/>
  <c r="U88" i="62"/>
  <c r="H88" i="62"/>
  <c r="AD88" i="62" s="1"/>
  <c r="X88" i="62"/>
  <c r="Y107" i="62"/>
  <c r="AA107" i="62"/>
  <c r="W107" i="62"/>
  <c r="U107" i="62"/>
  <c r="H107" i="62"/>
  <c r="AD107" i="62" s="1"/>
  <c r="X107" i="62"/>
  <c r="AA109" i="62"/>
  <c r="W109" i="62"/>
  <c r="U109" i="62"/>
  <c r="H109" i="62"/>
  <c r="AD109" i="62" s="1"/>
  <c r="Y109" i="62"/>
  <c r="X109" i="62"/>
  <c r="Y130" i="62"/>
  <c r="AA130" i="62"/>
  <c r="W130" i="62"/>
  <c r="U130" i="62"/>
  <c r="H130" i="62"/>
  <c r="AD130" i="62" s="1"/>
  <c r="X130" i="62"/>
  <c r="AA132" i="62"/>
  <c r="W132" i="62"/>
  <c r="U132" i="62"/>
  <c r="H132" i="62"/>
  <c r="AD132" i="62" s="1"/>
  <c r="Y132" i="62"/>
  <c r="X132" i="62"/>
  <c r="Y169" i="62"/>
  <c r="P169" i="62"/>
  <c r="AA169" i="62"/>
  <c r="W169" i="62"/>
  <c r="U169" i="62"/>
  <c r="H169" i="62"/>
  <c r="AD169" i="62" s="1"/>
  <c r="X169" i="62"/>
  <c r="AA171" i="62"/>
  <c r="W171" i="62"/>
  <c r="U171" i="62"/>
  <c r="H171" i="62"/>
  <c r="AD171" i="62" s="1"/>
  <c r="Y171" i="62"/>
  <c r="X171" i="62"/>
  <c r="Y192" i="62"/>
  <c r="AA192" i="62"/>
  <c r="W192" i="62"/>
  <c r="U192" i="62"/>
  <c r="H192" i="62"/>
  <c r="AD192" i="62" s="1"/>
  <c r="X192" i="62"/>
  <c r="AB194" i="62"/>
  <c r="AA194" i="62"/>
  <c r="W194" i="62"/>
  <c r="U194" i="62"/>
  <c r="H194" i="62"/>
  <c r="AD194" i="62" s="1"/>
  <c r="Y194" i="62"/>
  <c r="X194" i="62"/>
  <c r="N216" i="62"/>
  <c r="AC216" i="62" s="1"/>
  <c r="AA218" i="62"/>
  <c r="W218" i="62"/>
  <c r="U218" i="62"/>
  <c r="H218" i="62"/>
  <c r="AD218" i="62" s="1"/>
  <c r="Y218" i="62"/>
  <c r="V218" i="62"/>
  <c r="N235" i="62"/>
  <c r="AC235" i="62" s="1"/>
  <c r="AA237" i="62"/>
  <c r="W237" i="62"/>
  <c r="U237" i="62"/>
  <c r="H237" i="62"/>
  <c r="AD237" i="62" s="1"/>
  <c r="Y237" i="62"/>
  <c r="P237" i="62"/>
  <c r="V237" i="62"/>
  <c r="N13" i="62"/>
  <c r="AC13" i="62" s="1"/>
  <c r="X13" i="62"/>
  <c r="AB13" i="62"/>
  <c r="N15" i="62"/>
  <c r="AC15" i="62" s="1"/>
  <c r="X15" i="62"/>
  <c r="AB15" i="62"/>
  <c r="N17" i="62"/>
  <c r="AC17" i="62" s="1"/>
  <c r="X17" i="62"/>
  <c r="AB17" i="62"/>
  <c r="N19" i="62"/>
  <c r="AC19" i="62" s="1"/>
  <c r="X19" i="62"/>
  <c r="AB19" i="62"/>
  <c r="N21" i="62"/>
  <c r="AC21" i="62" s="1"/>
  <c r="X21" i="62"/>
  <c r="AB21" i="62"/>
  <c r="N23" i="62"/>
  <c r="AC23" i="62" s="1"/>
  <c r="X23" i="62"/>
  <c r="AB23" i="62"/>
  <c r="N25" i="62"/>
  <c r="AC25" i="62" s="1"/>
  <c r="X25" i="62"/>
  <c r="AB25" i="62"/>
  <c r="N27" i="62"/>
  <c r="AC27" i="62" s="1"/>
  <c r="X27" i="62"/>
  <c r="AB27" i="62"/>
  <c r="N29" i="62"/>
  <c r="AC29" i="62" s="1"/>
  <c r="X29" i="62"/>
  <c r="AB29" i="62"/>
  <c r="N31" i="62"/>
  <c r="AC31" i="62" s="1"/>
  <c r="X31" i="62"/>
  <c r="AB31" i="62"/>
  <c r="N33" i="62"/>
  <c r="AC33" i="62" s="1"/>
  <c r="X33" i="62"/>
  <c r="AB33" i="62"/>
  <c r="N35" i="62"/>
  <c r="AC35" i="62" s="1"/>
  <c r="X35" i="62"/>
  <c r="AB35" i="62"/>
  <c r="N44" i="62"/>
  <c r="AC44" i="62" s="1"/>
  <c r="X44" i="62"/>
  <c r="AB44" i="62"/>
  <c r="N48" i="62"/>
  <c r="AC48" i="62" s="1"/>
  <c r="X48" i="62"/>
  <c r="AB48" i="62"/>
  <c r="N52" i="62"/>
  <c r="AC52" i="62" s="1"/>
  <c r="X52" i="62"/>
  <c r="AB52" i="62"/>
  <c r="N56" i="62"/>
  <c r="AC56" i="62" s="1"/>
  <c r="X56" i="62"/>
  <c r="AB56" i="62"/>
  <c r="N60" i="62"/>
  <c r="AC60" i="62" s="1"/>
  <c r="X60" i="62"/>
  <c r="AB60" i="62"/>
  <c r="N71" i="62"/>
  <c r="AC71" i="62" s="1"/>
  <c r="X71" i="62"/>
  <c r="AA74" i="62"/>
  <c r="W74" i="62"/>
  <c r="U74" i="62"/>
  <c r="H74" i="62"/>
  <c r="AD74" i="62" s="1"/>
  <c r="Y74" i="62"/>
  <c r="X74" i="62"/>
  <c r="AA82" i="62"/>
  <c r="W82" i="62"/>
  <c r="U82" i="62"/>
  <c r="H82" i="62"/>
  <c r="AD82" i="62" s="1"/>
  <c r="Y82" i="62"/>
  <c r="X82" i="62"/>
  <c r="AA90" i="62"/>
  <c r="W90" i="62"/>
  <c r="U90" i="62"/>
  <c r="H90" i="62"/>
  <c r="AD90" i="62" s="1"/>
  <c r="Y90" i="62"/>
  <c r="X90" i="62"/>
  <c r="Y111" i="62"/>
  <c r="AA111" i="62"/>
  <c r="W111" i="62"/>
  <c r="U111" i="62"/>
  <c r="H111" i="62"/>
  <c r="AD111" i="62" s="1"/>
  <c r="X111" i="62"/>
  <c r="AA113" i="62"/>
  <c r="W113" i="62"/>
  <c r="U113" i="62"/>
  <c r="H113" i="62"/>
  <c r="AD113" i="62" s="1"/>
  <c r="Y113" i="62"/>
  <c r="X113" i="62"/>
  <c r="Y134" i="62"/>
  <c r="AA134" i="62"/>
  <c r="W134" i="62"/>
  <c r="U134" i="62"/>
  <c r="H134" i="62"/>
  <c r="AD134" i="62" s="1"/>
  <c r="X134" i="62"/>
  <c r="AA136" i="62"/>
  <c r="W136" i="62"/>
  <c r="U136" i="62"/>
  <c r="H136" i="62"/>
  <c r="AD136" i="62" s="1"/>
  <c r="Y136" i="62"/>
  <c r="P136" i="62"/>
  <c r="X136" i="62"/>
  <c r="AA159" i="62"/>
  <c r="W159" i="62"/>
  <c r="U159" i="62"/>
  <c r="H159" i="62"/>
  <c r="AD159" i="62" s="1"/>
  <c r="Y159" i="62"/>
  <c r="X159" i="62"/>
  <c r="Y197" i="62"/>
  <c r="P197" i="62"/>
  <c r="AA197" i="62"/>
  <c r="W197" i="62"/>
  <c r="U197" i="62"/>
  <c r="H197" i="62"/>
  <c r="AD197" i="62" s="1"/>
  <c r="V197" i="62"/>
  <c r="Y224" i="62"/>
  <c r="AA224" i="62"/>
  <c r="W224" i="62"/>
  <c r="U224" i="62"/>
  <c r="H224" i="62"/>
  <c r="AD224" i="62" s="1"/>
  <c r="V224" i="62"/>
  <c r="H14" i="62"/>
  <c r="AD14" i="62" s="1"/>
  <c r="U14" i="62"/>
  <c r="W14" i="62"/>
  <c r="H16" i="62"/>
  <c r="AD16" i="62" s="1"/>
  <c r="U16" i="62"/>
  <c r="W16" i="62"/>
  <c r="H18" i="62"/>
  <c r="AD18" i="62" s="1"/>
  <c r="U18" i="62"/>
  <c r="W18" i="62"/>
  <c r="H20" i="62"/>
  <c r="AD20" i="62" s="1"/>
  <c r="U20" i="62"/>
  <c r="W20" i="62"/>
  <c r="H22" i="62"/>
  <c r="AD22" i="62" s="1"/>
  <c r="U22" i="62"/>
  <c r="W22" i="62"/>
  <c r="H24" i="62"/>
  <c r="AD24" i="62" s="1"/>
  <c r="U24" i="62"/>
  <c r="W24" i="62"/>
  <c r="H26" i="62"/>
  <c r="AD26" i="62" s="1"/>
  <c r="U26" i="62"/>
  <c r="W26" i="62"/>
  <c r="H28" i="62"/>
  <c r="AD28" i="62" s="1"/>
  <c r="U28" i="62"/>
  <c r="W28" i="62"/>
  <c r="H30" i="62"/>
  <c r="AD30" i="62" s="1"/>
  <c r="U30" i="62"/>
  <c r="W30" i="62"/>
  <c r="H32" i="62"/>
  <c r="AD32" i="62" s="1"/>
  <c r="U32" i="62"/>
  <c r="W32" i="62"/>
  <c r="H34" i="62"/>
  <c r="AD34" i="62" s="1"/>
  <c r="U34" i="62"/>
  <c r="W34" i="62"/>
  <c r="H36" i="62"/>
  <c r="AD36" i="62" s="1"/>
  <c r="U36" i="62"/>
  <c r="W36" i="62"/>
  <c r="H42" i="62"/>
  <c r="AD42" i="62" s="1"/>
  <c r="U42" i="62"/>
  <c r="W42" i="62"/>
  <c r="V43" i="62"/>
  <c r="P44" i="62"/>
  <c r="N45" i="62"/>
  <c r="AC45" i="62" s="1"/>
  <c r="X45" i="62"/>
  <c r="H46" i="62"/>
  <c r="AD46" i="62" s="1"/>
  <c r="U46" i="62"/>
  <c r="W46" i="62"/>
  <c r="V47" i="62"/>
  <c r="N49" i="62"/>
  <c r="AC49" i="62" s="1"/>
  <c r="X49" i="62"/>
  <c r="H50" i="62"/>
  <c r="AD50" i="62" s="1"/>
  <c r="U50" i="62"/>
  <c r="W50" i="62"/>
  <c r="V51" i="62"/>
  <c r="N53" i="62"/>
  <c r="AC53" i="62" s="1"/>
  <c r="X53" i="62"/>
  <c r="H54" i="62"/>
  <c r="AD54" i="62" s="1"/>
  <c r="U54" i="62"/>
  <c r="W54" i="62"/>
  <c r="V55" i="62"/>
  <c r="N57" i="62"/>
  <c r="AC57" i="62" s="1"/>
  <c r="X57" i="62"/>
  <c r="H58" i="62"/>
  <c r="AD58" i="62" s="1"/>
  <c r="U58" i="62"/>
  <c r="W58" i="62"/>
  <c r="V59" i="62"/>
  <c r="P60" i="62"/>
  <c r="N61" i="62"/>
  <c r="AC61" i="62" s="1"/>
  <c r="X61" i="62"/>
  <c r="H62" i="62"/>
  <c r="AD62" i="62" s="1"/>
  <c r="U62" i="62"/>
  <c r="W62" i="62"/>
  <c r="V63" i="62"/>
  <c r="Y71" i="62"/>
  <c r="N72" i="62"/>
  <c r="AC72" i="62" s="1"/>
  <c r="AB72" i="62"/>
  <c r="Y76" i="62"/>
  <c r="AA76" i="62"/>
  <c r="W76" i="62"/>
  <c r="U76" i="62"/>
  <c r="H76" i="62"/>
  <c r="AD76" i="62" s="1"/>
  <c r="X76" i="62"/>
  <c r="V78" i="62"/>
  <c r="N80" i="62"/>
  <c r="AC80" i="62" s="1"/>
  <c r="AB80" i="62"/>
  <c r="Y84" i="62"/>
  <c r="AA84" i="62"/>
  <c r="W84" i="62"/>
  <c r="U84" i="62"/>
  <c r="H84" i="62"/>
  <c r="AD84" i="62" s="1"/>
  <c r="X84" i="62"/>
  <c r="V86" i="62"/>
  <c r="N88" i="62"/>
  <c r="AC88" i="62" s="1"/>
  <c r="AB88" i="62"/>
  <c r="AA101" i="62"/>
  <c r="W101" i="62"/>
  <c r="U101" i="62"/>
  <c r="H101" i="62"/>
  <c r="AD101" i="62" s="1"/>
  <c r="Y101" i="62"/>
  <c r="X101" i="62"/>
  <c r="V103" i="62"/>
  <c r="V105" i="62"/>
  <c r="N107" i="62"/>
  <c r="AC107" i="62" s="1"/>
  <c r="AB107" i="62"/>
  <c r="N109" i="62"/>
  <c r="AC109" i="62" s="1"/>
  <c r="AB109" i="62"/>
  <c r="Y115" i="62"/>
  <c r="AA115" i="62"/>
  <c r="W115" i="62"/>
  <c r="U115" i="62"/>
  <c r="H115" i="62"/>
  <c r="AD115" i="62" s="1"/>
  <c r="X115" i="62"/>
  <c r="AA117" i="62"/>
  <c r="W117" i="62"/>
  <c r="U117" i="62"/>
  <c r="H117" i="62"/>
  <c r="AD117" i="62" s="1"/>
  <c r="Y117" i="62"/>
  <c r="X117" i="62"/>
  <c r="N130" i="62"/>
  <c r="AC130" i="62" s="1"/>
  <c r="AB130" i="62"/>
  <c r="N132" i="62"/>
  <c r="AC132" i="62" s="1"/>
  <c r="AB132" i="62"/>
  <c r="Y138" i="62"/>
  <c r="AA138" i="62"/>
  <c r="W138" i="62"/>
  <c r="U138" i="62"/>
  <c r="H138" i="62"/>
  <c r="AD138" i="62" s="1"/>
  <c r="X138" i="62"/>
  <c r="AA140" i="62"/>
  <c r="W140" i="62"/>
  <c r="U140" i="62"/>
  <c r="H140" i="62"/>
  <c r="AD140" i="62" s="1"/>
  <c r="Y140" i="62"/>
  <c r="X140" i="62"/>
  <c r="V142" i="62"/>
  <c r="V144" i="62"/>
  <c r="Y161" i="62"/>
  <c r="AA161" i="62"/>
  <c r="W161" i="62"/>
  <c r="U161" i="62"/>
  <c r="H161" i="62"/>
  <c r="AD161" i="62" s="1"/>
  <c r="X161" i="62"/>
  <c r="AA163" i="62"/>
  <c r="W163" i="62"/>
  <c r="U163" i="62"/>
  <c r="H163" i="62"/>
  <c r="AD163" i="62" s="1"/>
  <c r="Y163" i="62"/>
  <c r="X163" i="62"/>
  <c r="V165" i="62"/>
  <c r="V167" i="62"/>
  <c r="N169" i="62"/>
  <c r="AC169" i="62" s="1"/>
  <c r="AB169" i="62"/>
  <c r="N171" i="62"/>
  <c r="AC171" i="62" s="1"/>
  <c r="AB171" i="62"/>
  <c r="V188" i="62"/>
  <c r="V190" i="62"/>
  <c r="N192" i="62"/>
  <c r="AC192" i="62" s="1"/>
  <c r="AB192" i="62"/>
  <c r="N194" i="62"/>
  <c r="AC194" i="62" s="1"/>
  <c r="N197" i="62"/>
  <c r="AC197" i="62" s="1"/>
  <c r="AB216" i="62"/>
  <c r="X218" i="62"/>
  <c r="N224" i="62"/>
  <c r="AC224" i="62" s="1"/>
  <c r="AA229" i="62"/>
  <c r="W229" i="62"/>
  <c r="U229" i="62"/>
  <c r="H229" i="62"/>
  <c r="AD229" i="62" s="1"/>
  <c r="Y229" i="62"/>
  <c r="P229" i="62"/>
  <c r="V229" i="62"/>
  <c r="AB235" i="62"/>
  <c r="X237" i="62"/>
  <c r="V73" i="62"/>
  <c r="N75" i="62"/>
  <c r="AC75" i="62" s="1"/>
  <c r="X75" i="62"/>
  <c r="AB75" i="62"/>
  <c r="V77" i="62"/>
  <c r="N79" i="62"/>
  <c r="AC79" i="62" s="1"/>
  <c r="X79" i="62"/>
  <c r="AB79" i="62"/>
  <c r="V81" i="62"/>
  <c r="N83" i="62"/>
  <c r="AC83" i="62" s="1"/>
  <c r="X83" i="62"/>
  <c r="AB83" i="62"/>
  <c r="V85" i="62"/>
  <c r="N87" i="62"/>
  <c r="AC87" i="62" s="1"/>
  <c r="X87" i="62"/>
  <c r="AB87" i="62"/>
  <c r="V89" i="62"/>
  <c r="N102" i="62"/>
  <c r="AC102" i="62" s="1"/>
  <c r="X102" i="62"/>
  <c r="AB102" i="62"/>
  <c r="N106" i="62"/>
  <c r="AC106" i="62" s="1"/>
  <c r="X106" i="62"/>
  <c r="AB106" i="62"/>
  <c r="N110" i="62"/>
  <c r="AC110" i="62" s="1"/>
  <c r="X110" i="62"/>
  <c r="AB110" i="62"/>
  <c r="N114" i="62"/>
  <c r="AC114" i="62" s="1"/>
  <c r="X114" i="62"/>
  <c r="AB114" i="62"/>
  <c r="N129" i="62"/>
  <c r="AC129" i="62" s="1"/>
  <c r="X129" i="62"/>
  <c r="AB129" i="62"/>
  <c r="N133" i="62"/>
  <c r="AC133" i="62" s="1"/>
  <c r="X133" i="62"/>
  <c r="AB133" i="62"/>
  <c r="N137" i="62"/>
  <c r="AC137" i="62" s="1"/>
  <c r="X137" i="62"/>
  <c r="AB137" i="62"/>
  <c r="N141" i="62"/>
  <c r="AC141" i="62" s="1"/>
  <c r="X141" i="62"/>
  <c r="AB141" i="62"/>
  <c r="N160" i="62"/>
  <c r="AC160" i="62" s="1"/>
  <c r="X160" i="62"/>
  <c r="AB160" i="62"/>
  <c r="N164" i="62"/>
  <c r="AC164" i="62" s="1"/>
  <c r="X164" i="62"/>
  <c r="AB164" i="62"/>
  <c r="N168" i="62"/>
  <c r="AC168" i="62" s="1"/>
  <c r="X168" i="62"/>
  <c r="AB168" i="62"/>
  <c r="N187" i="62"/>
  <c r="AC187" i="62" s="1"/>
  <c r="X187" i="62"/>
  <c r="AB187" i="62"/>
  <c r="N191" i="62"/>
  <c r="AC191" i="62" s="1"/>
  <c r="X191" i="62"/>
  <c r="AB191" i="62"/>
  <c r="V196" i="62"/>
  <c r="AB196" i="62"/>
  <c r="X196" i="62"/>
  <c r="Y231" i="62"/>
  <c r="AA231" i="62"/>
  <c r="W231" i="62"/>
  <c r="U231" i="62"/>
  <c r="H231" i="62"/>
  <c r="AD231" i="62" s="1"/>
  <c r="X231" i="62"/>
  <c r="AA233" i="62"/>
  <c r="W233" i="62"/>
  <c r="U233" i="62"/>
  <c r="H233" i="62"/>
  <c r="AD233" i="62" s="1"/>
  <c r="Y233" i="62"/>
  <c r="X233" i="62"/>
  <c r="N73" i="62"/>
  <c r="AC73" i="62" s="1"/>
  <c r="X73" i="62"/>
  <c r="V75" i="62"/>
  <c r="N77" i="62"/>
  <c r="AC77" i="62" s="1"/>
  <c r="X77" i="62"/>
  <c r="V79" i="62"/>
  <c r="N81" i="62"/>
  <c r="AC81" i="62" s="1"/>
  <c r="X81" i="62"/>
  <c r="V83" i="62"/>
  <c r="N85" i="62"/>
  <c r="AC85" i="62" s="1"/>
  <c r="X85" i="62"/>
  <c r="V87" i="62"/>
  <c r="N89" i="62"/>
  <c r="AC89" i="62" s="1"/>
  <c r="X89" i="62"/>
  <c r="N100" i="62"/>
  <c r="AC100" i="62" s="1"/>
  <c r="X100" i="62"/>
  <c r="V102" i="62"/>
  <c r="N104" i="62"/>
  <c r="AC104" i="62" s="1"/>
  <c r="X104" i="62"/>
  <c r="V106" i="62"/>
  <c r="N108" i="62"/>
  <c r="AC108" i="62" s="1"/>
  <c r="X108" i="62"/>
  <c r="V110" i="62"/>
  <c r="N112" i="62"/>
  <c r="AC112" i="62" s="1"/>
  <c r="X112" i="62"/>
  <c r="V114" i="62"/>
  <c r="N116" i="62"/>
  <c r="AC116" i="62" s="1"/>
  <c r="X116" i="62"/>
  <c r="V129" i="62"/>
  <c r="N131" i="62"/>
  <c r="AC131" i="62" s="1"/>
  <c r="X131" i="62"/>
  <c r="V133" i="62"/>
  <c r="N135" i="62"/>
  <c r="AC135" i="62" s="1"/>
  <c r="X135" i="62"/>
  <c r="V137" i="62"/>
  <c r="N139" i="62"/>
  <c r="AC139" i="62" s="1"/>
  <c r="X139" i="62"/>
  <c r="V141" i="62"/>
  <c r="N143" i="62"/>
  <c r="AC143" i="62" s="1"/>
  <c r="X143" i="62"/>
  <c r="N158" i="62"/>
  <c r="AC158" i="62" s="1"/>
  <c r="X158" i="62"/>
  <c r="V160" i="62"/>
  <c r="N162" i="62"/>
  <c r="AC162" i="62" s="1"/>
  <c r="X162" i="62"/>
  <c r="V164" i="62"/>
  <c r="N166" i="62"/>
  <c r="AC166" i="62" s="1"/>
  <c r="X166" i="62"/>
  <c r="V168" i="62"/>
  <c r="N170" i="62"/>
  <c r="AC170" i="62" s="1"/>
  <c r="X170" i="62"/>
  <c r="V187" i="62"/>
  <c r="N189" i="62"/>
  <c r="AC189" i="62" s="1"/>
  <c r="X189" i="62"/>
  <c r="V191" i="62"/>
  <c r="N193" i="62"/>
  <c r="AC193" i="62" s="1"/>
  <c r="X193" i="62"/>
  <c r="AA195" i="62"/>
  <c r="W195" i="62"/>
  <c r="U195" i="62"/>
  <c r="H195" i="62"/>
  <c r="AD195" i="62" s="1"/>
  <c r="U196" i="62"/>
  <c r="Y196" i="62"/>
  <c r="Y220" i="62"/>
  <c r="P220" i="62"/>
  <c r="AA220" i="62"/>
  <c r="W220" i="62"/>
  <c r="U220" i="62"/>
  <c r="H220" i="62"/>
  <c r="AD220" i="62" s="1"/>
  <c r="X220" i="62"/>
  <c r="AA222" i="62"/>
  <c r="W222" i="62"/>
  <c r="U222" i="62"/>
  <c r="H222" i="62"/>
  <c r="AD222" i="62" s="1"/>
  <c r="Y222" i="62"/>
  <c r="X222" i="62"/>
  <c r="N231" i="62"/>
  <c r="AC231" i="62" s="1"/>
  <c r="AB231" i="62"/>
  <c r="N233" i="62"/>
  <c r="AC233" i="62" s="1"/>
  <c r="AB233" i="62"/>
  <c r="Y239" i="62"/>
  <c r="AA239" i="62"/>
  <c r="W239" i="62"/>
  <c r="U239" i="62"/>
  <c r="H239" i="62"/>
  <c r="AD239" i="62" s="1"/>
  <c r="X239" i="62"/>
  <c r="AA241" i="62"/>
  <c r="W241" i="62"/>
  <c r="U241" i="62"/>
  <c r="H241" i="62"/>
  <c r="AD241" i="62" s="1"/>
  <c r="Y241" i="62"/>
  <c r="X241" i="62"/>
  <c r="N219" i="62"/>
  <c r="AC219" i="62" s="1"/>
  <c r="X219" i="62"/>
  <c r="AB219" i="62"/>
  <c r="N223" i="62"/>
  <c r="AC223" i="62" s="1"/>
  <c r="X223" i="62"/>
  <c r="AB223" i="62"/>
  <c r="N230" i="62"/>
  <c r="AC230" i="62" s="1"/>
  <c r="X230" i="62"/>
  <c r="AB230" i="62"/>
  <c r="N234" i="62"/>
  <c r="AC234" i="62" s="1"/>
  <c r="X234" i="62"/>
  <c r="AB234" i="62"/>
  <c r="N238" i="62"/>
  <c r="AC238" i="62" s="1"/>
  <c r="X238" i="62"/>
  <c r="AB238" i="62"/>
  <c r="N242" i="62"/>
  <c r="AC242" i="62" s="1"/>
  <c r="X242" i="62"/>
  <c r="AB242" i="62"/>
  <c r="N198" i="62"/>
  <c r="AC198" i="62" s="1"/>
  <c r="X198" i="62"/>
  <c r="N217" i="62"/>
  <c r="AC217" i="62" s="1"/>
  <c r="X217" i="62"/>
  <c r="V219" i="62"/>
  <c r="N221" i="62"/>
  <c r="AC221" i="62" s="1"/>
  <c r="X221" i="62"/>
  <c r="V223" i="62"/>
  <c r="N225" i="62"/>
  <c r="AC225" i="62" s="1"/>
  <c r="X225" i="62"/>
  <c r="V230" i="62"/>
  <c r="N232" i="62"/>
  <c r="AC232" i="62" s="1"/>
  <c r="X232" i="62"/>
  <c r="V234" i="62"/>
  <c r="N236" i="62"/>
  <c r="AC236" i="62" s="1"/>
  <c r="X236" i="62"/>
  <c r="V238" i="62"/>
  <c r="N240" i="62"/>
  <c r="AC240" i="62" s="1"/>
  <c r="X240" i="62"/>
  <c r="V242" i="62"/>
  <c r="AC165" i="62"/>
  <c r="I227" i="62"/>
  <c r="AC188" i="62"/>
  <c r="I222" i="61"/>
  <c r="I207" i="61"/>
  <c r="I192" i="61"/>
  <c r="G196" i="61"/>
  <c r="G211" i="61" s="1"/>
  <c r="G226" i="61" s="1"/>
  <c r="G240" i="61" s="1"/>
  <c r="G205" i="61"/>
  <c r="G220" i="61" s="1"/>
  <c r="G235" i="61" s="1"/>
  <c r="G249" i="61" s="1"/>
  <c r="G204" i="61"/>
  <c r="G219" i="61" s="1"/>
  <c r="G234" i="61" s="1"/>
  <c r="G248" i="61" s="1"/>
  <c r="G203" i="61"/>
  <c r="G218" i="61" s="1"/>
  <c r="G233" i="61" s="1"/>
  <c r="G247" i="61" s="1"/>
  <c r="G202" i="61"/>
  <c r="G217" i="61" s="1"/>
  <c r="G232" i="61" s="1"/>
  <c r="G246" i="61" s="1"/>
  <c r="G201" i="61"/>
  <c r="G216" i="61" s="1"/>
  <c r="G231" i="61" s="1"/>
  <c r="G245" i="61" s="1"/>
  <c r="G200" i="61"/>
  <c r="G215" i="61" s="1"/>
  <c r="G230" i="61" s="1"/>
  <c r="G244" i="61" s="1"/>
  <c r="G199" i="61"/>
  <c r="G214" i="61" s="1"/>
  <c r="G229" i="61" s="1"/>
  <c r="G243" i="61" s="1"/>
  <c r="G198" i="61"/>
  <c r="G213" i="61" s="1"/>
  <c r="G228" i="61" s="1"/>
  <c r="G242" i="61" s="1"/>
  <c r="G197" i="61"/>
  <c r="G212" i="61" s="1"/>
  <c r="G227" i="61" s="1"/>
  <c r="G241" i="61" s="1"/>
  <c r="G195" i="61"/>
  <c r="G210" i="61" s="1"/>
  <c r="G225" i="61" s="1"/>
  <c r="G194" i="61"/>
  <c r="G209" i="61" s="1"/>
  <c r="G224" i="61" s="1"/>
  <c r="H235" i="60"/>
  <c r="G235" i="60"/>
  <c r="E235" i="60"/>
  <c r="C235" i="60"/>
  <c r="H234" i="60"/>
  <c r="G234" i="60"/>
  <c r="E234" i="60"/>
  <c r="C234" i="60"/>
  <c r="H233" i="60"/>
  <c r="W233" i="60" s="1"/>
  <c r="G233" i="60"/>
  <c r="E233" i="60"/>
  <c r="C233" i="60"/>
  <c r="H232" i="60"/>
  <c r="G232" i="60"/>
  <c r="E232" i="60"/>
  <c r="C232" i="60"/>
  <c r="H231" i="60"/>
  <c r="W231" i="60" s="1"/>
  <c r="G231" i="60"/>
  <c r="E231" i="60"/>
  <c r="C231" i="60"/>
  <c r="H230" i="60"/>
  <c r="G230" i="60"/>
  <c r="E230" i="60"/>
  <c r="C230" i="60"/>
  <c r="H229" i="60"/>
  <c r="W229" i="60" s="1"/>
  <c r="G229" i="60"/>
  <c r="E229" i="60"/>
  <c r="C229" i="60"/>
  <c r="H228" i="60"/>
  <c r="G228" i="60"/>
  <c r="E228" i="60"/>
  <c r="C228" i="60"/>
  <c r="H227" i="60"/>
  <c r="G227" i="60"/>
  <c r="E227" i="60"/>
  <c r="C227" i="60"/>
  <c r="H226" i="60"/>
  <c r="W226" i="60" s="1"/>
  <c r="G226" i="60"/>
  <c r="E226" i="60"/>
  <c r="C226" i="60"/>
  <c r="H225" i="60"/>
  <c r="W225" i="60" s="1"/>
  <c r="G225" i="60"/>
  <c r="E225" i="60"/>
  <c r="C225" i="60"/>
  <c r="H224" i="60"/>
  <c r="W224" i="60" s="1"/>
  <c r="G224" i="60"/>
  <c r="E224" i="60"/>
  <c r="C224" i="60"/>
  <c r="H220" i="60"/>
  <c r="G220" i="60"/>
  <c r="E220" i="60"/>
  <c r="C220" i="60"/>
  <c r="H219" i="60"/>
  <c r="W219" i="60" s="1"/>
  <c r="G219" i="60"/>
  <c r="E219" i="60"/>
  <c r="C219" i="60"/>
  <c r="H218" i="60"/>
  <c r="G218" i="60"/>
  <c r="E218" i="60"/>
  <c r="C218" i="60"/>
  <c r="H217" i="60"/>
  <c r="G217" i="60"/>
  <c r="E217" i="60"/>
  <c r="C217" i="60"/>
  <c r="H216" i="60"/>
  <c r="G216" i="60"/>
  <c r="E216" i="60"/>
  <c r="C216" i="60"/>
  <c r="H215" i="60"/>
  <c r="W215" i="60" s="1"/>
  <c r="G215" i="60"/>
  <c r="E215" i="60"/>
  <c r="C215" i="60"/>
  <c r="H214" i="60"/>
  <c r="G214" i="60"/>
  <c r="E214" i="60"/>
  <c r="C214" i="60"/>
  <c r="H213" i="60"/>
  <c r="W213" i="60" s="1"/>
  <c r="G213" i="60"/>
  <c r="E213" i="60"/>
  <c r="C213" i="60"/>
  <c r="H212" i="60"/>
  <c r="G212" i="60"/>
  <c r="E212" i="60"/>
  <c r="C212" i="60"/>
  <c r="H211" i="60"/>
  <c r="W211" i="60" s="1"/>
  <c r="G211" i="60"/>
  <c r="E211" i="60"/>
  <c r="C211" i="60"/>
  <c r="H210" i="60"/>
  <c r="W210" i="60" s="1"/>
  <c r="G210" i="60"/>
  <c r="E210" i="60"/>
  <c r="C210" i="60"/>
  <c r="H209" i="60"/>
  <c r="W209" i="60" s="1"/>
  <c r="G209" i="60"/>
  <c r="E209" i="60"/>
  <c r="C209" i="60"/>
  <c r="H205" i="60"/>
  <c r="G205" i="60"/>
  <c r="E205" i="60"/>
  <c r="C205" i="60"/>
  <c r="H204" i="60"/>
  <c r="W204" i="60" s="1"/>
  <c r="G204" i="60"/>
  <c r="E204" i="60"/>
  <c r="C204" i="60"/>
  <c r="H203" i="60"/>
  <c r="G203" i="60"/>
  <c r="E203" i="60"/>
  <c r="C203" i="60"/>
  <c r="H202" i="60"/>
  <c r="G202" i="60"/>
  <c r="E202" i="60"/>
  <c r="C202" i="60"/>
  <c r="H201" i="60"/>
  <c r="W201" i="60" s="1"/>
  <c r="G201" i="60"/>
  <c r="E201" i="60"/>
  <c r="C201" i="60"/>
  <c r="H200" i="60"/>
  <c r="G200" i="60"/>
  <c r="E200" i="60"/>
  <c r="C200" i="60"/>
  <c r="H199" i="60"/>
  <c r="G199" i="60"/>
  <c r="E199" i="60"/>
  <c r="C199" i="60"/>
  <c r="H198" i="60"/>
  <c r="W198" i="60" s="1"/>
  <c r="G198" i="60"/>
  <c r="E198" i="60"/>
  <c r="C198" i="60"/>
  <c r="H197" i="60"/>
  <c r="G197" i="60"/>
  <c r="E197" i="60"/>
  <c r="C197" i="60"/>
  <c r="H196" i="60"/>
  <c r="W196" i="60" s="1"/>
  <c r="G196" i="60"/>
  <c r="E196" i="60"/>
  <c r="C196" i="60"/>
  <c r="H195" i="60"/>
  <c r="W195" i="60" s="1"/>
  <c r="G195" i="60"/>
  <c r="E195" i="60"/>
  <c r="C195" i="60"/>
  <c r="H194" i="60"/>
  <c r="W194" i="60" s="1"/>
  <c r="G194" i="60"/>
  <c r="E194" i="60"/>
  <c r="C194" i="60"/>
  <c r="H190" i="60"/>
  <c r="W190" i="60" s="1"/>
  <c r="G190" i="60"/>
  <c r="E190" i="60"/>
  <c r="C190" i="60"/>
  <c r="H189" i="60"/>
  <c r="W189" i="60" s="1"/>
  <c r="G189" i="60"/>
  <c r="E189" i="60"/>
  <c r="C189" i="60"/>
  <c r="H188" i="60"/>
  <c r="G188" i="60"/>
  <c r="E188" i="60"/>
  <c r="C188" i="60"/>
  <c r="H187" i="60"/>
  <c r="W187" i="60" s="1"/>
  <c r="G187" i="60"/>
  <c r="E187" i="60"/>
  <c r="C187" i="60"/>
  <c r="H186" i="60"/>
  <c r="G186" i="60"/>
  <c r="E186" i="60"/>
  <c r="C186" i="60"/>
  <c r="H185" i="60"/>
  <c r="G185" i="60"/>
  <c r="E185" i="60"/>
  <c r="C185" i="60"/>
  <c r="H184" i="60"/>
  <c r="W184" i="60" s="1"/>
  <c r="G184" i="60"/>
  <c r="E184" i="60"/>
  <c r="C184" i="60"/>
  <c r="H183" i="60"/>
  <c r="G183" i="60"/>
  <c r="E183" i="60"/>
  <c r="C183" i="60"/>
  <c r="H182" i="60"/>
  <c r="W182" i="60" s="1"/>
  <c r="G182" i="60"/>
  <c r="E182" i="60"/>
  <c r="C182" i="60"/>
  <c r="H181" i="60"/>
  <c r="G181" i="60"/>
  <c r="E181" i="60"/>
  <c r="C181" i="60"/>
  <c r="H180" i="60"/>
  <c r="W180" i="60" s="1"/>
  <c r="G180" i="60"/>
  <c r="E180" i="60"/>
  <c r="C180" i="60"/>
  <c r="H179" i="60"/>
  <c r="W179" i="60" s="1"/>
  <c r="G179" i="60"/>
  <c r="E179" i="60"/>
  <c r="C179" i="60"/>
  <c r="H175" i="60"/>
  <c r="W175" i="60" s="1"/>
  <c r="G175" i="60"/>
  <c r="E175" i="60"/>
  <c r="C175" i="60"/>
  <c r="H174" i="60"/>
  <c r="W174" i="60" s="1"/>
  <c r="G174" i="60"/>
  <c r="E174" i="60"/>
  <c r="C174" i="60"/>
  <c r="H173" i="60"/>
  <c r="W173" i="60" s="1"/>
  <c r="G173" i="60"/>
  <c r="E173" i="60"/>
  <c r="C173" i="60"/>
  <c r="H172" i="60"/>
  <c r="W172" i="60" s="1"/>
  <c r="G172" i="60"/>
  <c r="E172" i="60"/>
  <c r="C172" i="60"/>
  <c r="H171" i="60"/>
  <c r="W171" i="60" s="1"/>
  <c r="G171" i="60"/>
  <c r="E171" i="60"/>
  <c r="C171" i="60"/>
  <c r="H170" i="60"/>
  <c r="G170" i="60"/>
  <c r="E170" i="60"/>
  <c r="C170" i="60"/>
  <c r="H169" i="60"/>
  <c r="W169" i="60" s="1"/>
  <c r="G169" i="60"/>
  <c r="E169" i="60"/>
  <c r="C169" i="60"/>
  <c r="H168" i="60"/>
  <c r="W168" i="60" s="1"/>
  <c r="G168" i="60"/>
  <c r="E168" i="60"/>
  <c r="C168" i="60"/>
  <c r="H167" i="60"/>
  <c r="W167" i="60" s="1"/>
  <c r="G167" i="60"/>
  <c r="E167" i="60"/>
  <c r="C167" i="60"/>
  <c r="H166" i="60"/>
  <c r="W166" i="60" s="1"/>
  <c r="G166" i="60"/>
  <c r="E166" i="60"/>
  <c r="C166" i="60"/>
  <c r="H165" i="60"/>
  <c r="G165" i="60"/>
  <c r="E165" i="60"/>
  <c r="C165" i="60"/>
  <c r="H164" i="60"/>
  <c r="W164" i="60" s="1"/>
  <c r="G164" i="60"/>
  <c r="E164" i="60"/>
  <c r="C164" i="60"/>
  <c r="H160" i="60"/>
  <c r="W160" i="60" s="1"/>
  <c r="G160" i="60"/>
  <c r="E160" i="60"/>
  <c r="C160" i="60"/>
  <c r="H159" i="60"/>
  <c r="W159" i="60" s="1"/>
  <c r="G159" i="60"/>
  <c r="E159" i="60"/>
  <c r="C159" i="60"/>
  <c r="H158" i="60"/>
  <c r="G158" i="60"/>
  <c r="E158" i="60"/>
  <c r="C158" i="60"/>
  <c r="H157" i="60"/>
  <c r="W157" i="60" s="1"/>
  <c r="G157" i="60"/>
  <c r="E157" i="60"/>
  <c r="C157" i="60"/>
  <c r="H156" i="60"/>
  <c r="W156" i="60" s="1"/>
  <c r="G156" i="60"/>
  <c r="E156" i="60"/>
  <c r="C156" i="60"/>
  <c r="H155" i="60"/>
  <c r="W155" i="60" s="1"/>
  <c r="G155" i="60"/>
  <c r="E155" i="60"/>
  <c r="C155" i="60"/>
  <c r="H154" i="60"/>
  <c r="G154" i="60"/>
  <c r="E154" i="60"/>
  <c r="C154" i="60"/>
  <c r="H153" i="60"/>
  <c r="G153" i="60"/>
  <c r="E153" i="60"/>
  <c r="C153" i="60"/>
  <c r="H152" i="60"/>
  <c r="G152" i="60"/>
  <c r="E152" i="60"/>
  <c r="C152" i="60"/>
  <c r="H151" i="60"/>
  <c r="W151" i="60" s="1"/>
  <c r="G151" i="60"/>
  <c r="E151" i="60"/>
  <c r="C151" i="60"/>
  <c r="H150" i="60"/>
  <c r="G150" i="60"/>
  <c r="E150" i="60"/>
  <c r="C150" i="60"/>
  <c r="H149" i="60"/>
  <c r="W149" i="60" s="1"/>
  <c r="G149" i="60"/>
  <c r="E149" i="60"/>
  <c r="C149" i="60"/>
  <c r="H145" i="60"/>
  <c r="W145" i="60" s="1"/>
  <c r="G145" i="60"/>
  <c r="E145" i="60"/>
  <c r="C145" i="60"/>
  <c r="H144" i="60"/>
  <c r="W144" i="60" s="1"/>
  <c r="G144" i="60"/>
  <c r="E144" i="60"/>
  <c r="C144" i="60"/>
  <c r="H143" i="60"/>
  <c r="W143" i="60" s="1"/>
  <c r="G143" i="60"/>
  <c r="E143" i="60"/>
  <c r="C143" i="60"/>
  <c r="H142" i="60"/>
  <c r="W142" i="60" s="1"/>
  <c r="G142" i="60"/>
  <c r="E142" i="60"/>
  <c r="C142" i="60"/>
  <c r="H141" i="60"/>
  <c r="W141" i="60" s="1"/>
  <c r="G141" i="60"/>
  <c r="E141" i="60"/>
  <c r="C141" i="60"/>
  <c r="H140" i="60"/>
  <c r="W140" i="60" s="1"/>
  <c r="G140" i="60"/>
  <c r="E140" i="60"/>
  <c r="C140" i="60"/>
  <c r="H139" i="60"/>
  <c r="W139" i="60" s="1"/>
  <c r="G139" i="60"/>
  <c r="E139" i="60"/>
  <c r="C139" i="60"/>
  <c r="H138" i="60"/>
  <c r="G138" i="60"/>
  <c r="E138" i="60"/>
  <c r="C138" i="60"/>
  <c r="H137" i="60"/>
  <c r="W137" i="60" s="1"/>
  <c r="G137" i="60"/>
  <c r="E137" i="60"/>
  <c r="C137" i="60"/>
  <c r="H136" i="60"/>
  <c r="G136" i="60"/>
  <c r="E136" i="60"/>
  <c r="C136" i="60"/>
  <c r="H135" i="60"/>
  <c r="W135" i="60" s="1"/>
  <c r="G135" i="60"/>
  <c r="E135" i="60"/>
  <c r="C135" i="60"/>
  <c r="H134" i="60"/>
  <c r="W134" i="60" s="1"/>
  <c r="G134" i="60"/>
  <c r="E134" i="60"/>
  <c r="C134" i="60"/>
  <c r="H130" i="60"/>
  <c r="W130" i="60" s="1"/>
  <c r="G130" i="60"/>
  <c r="E130" i="60"/>
  <c r="C130" i="60"/>
  <c r="H129" i="60"/>
  <c r="G129" i="60"/>
  <c r="E129" i="60"/>
  <c r="C129" i="60"/>
  <c r="H128" i="60"/>
  <c r="G128" i="60"/>
  <c r="E128" i="60"/>
  <c r="C128" i="60"/>
  <c r="H127" i="60"/>
  <c r="W127" i="60" s="1"/>
  <c r="G127" i="60"/>
  <c r="E127" i="60"/>
  <c r="C127" i="60"/>
  <c r="H126" i="60"/>
  <c r="G126" i="60"/>
  <c r="E126" i="60"/>
  <c r="C126" i="60"/>
  <c r="H125" i="60"/>
  <c r="W125" i="60" s="1"/>
  <c r="G125" i="60"/>
  <c r="E125" i="60"/>
  <c r="C125" i="60"/>
  <c r="H124" i="60"/>
  <c r="G124" i="60"/>
  <c r="E124" i="60"/>
  <c r="C124" i="60"/>
  <c r="H123" i="60"/>
  <c r="G123" i="60"/>
  <c r="E123" i="60"/>
  <c r="C123" i="60"/>
  <c r="H122" i="60"/>
  <c r="G122" i="60"/>
  <c r="E122" i="60"/>
  <c r="C122" i="60"/>
  <c r="H121" i="60"/>
  <c r="G121" i="60"/>
  <c r="E121" i="60"/>
  <c r="C121" i="60"/>
  <c r="H120" i="60"/>
  <c r="G120" i="60"/>
  <c r="E120" i="60"/>
  <c r="C120" i="60"/>
  <c r="H119" i="60"/>
  <c r="W119" i="60" s="1"/>
  <c r="G119" i="60"/>
  <c r="E119" i="60"/>
  <c r="C119" i="60"/>
  <c r="H115" i="60"/>
  <c r="G115" i="60"/>
  <c r="E115" i="60"/>
  <c r="C115" i="60"/>
  <c r="H114" i="60"/>
  <c r="G114" i="60"/>
  <c r="E114" i="60"/>
  <c r="C114" i="60"/>
  <c r="H113" i="60"/>
  <c r="G113" i="60"/>
  <c r="E113" i="60"/>
  <c r="C113" i="60"/>
  <c r="H112" i="60"/>
  <c r="G112" i="60"/>
  <c r="E112" i="60"/>
  <c r="C112" i="60"/>
  <c r="H111" i="60"/>
  <c r="G111" i="60"/>
  <c r="E111" i="60"/>
  <c r="C111" i="60"/>
  <c r="H110" i="60"/>
  <c r="W110" i="60" s="1"/>
  <c r="G110" i="60"/>
  <c r="E110" i="60"/>
  <c r="C110" i="60"/>
  <c r="H109" i="60"/>
  <c r="G109" i="60"/>
  <c r="E109" i="60"/>
  <c r="C109" i="60"/>
  <c r="H108" i="60"/>
  <c r="W108" i="60" s="1"/>
  <c r="G108" i="60"/>
  <c r="E108" i="60"/>
  <c r="C108" i="60"/>
  <c r="H107" i="60"/>
  <c r="G107" i="60"/>
  <c r="E107" i="60"/>
  <c r="C107" i="60"/>
  <c r="H106" i="60"/>
  <c r="W106" i="60" s="1"/>
  <c r="G106" i="60"/>
  <c r="E106" i="60"/>
  <c r="C106" i="60"/>
  <c r="H105" i="60"/>
  <c r="G105" i="60"/>
  <c r="E105" i="60"/>
  <c r="C105" i="60"/>
  <c r="H104" i="60"/>
  <c r="W104" i="60" s="1"/>
  <c r="G104" i="60"/>
  <c r="E104" i="60"/>
  <c r="C104" i="60"/>
  <c r="H100" i="60"/>
  <c r="G100" i="60"/>
  <c r="E100" i="60"/>
  <c r="C100" i="60"/>
  <c r="H99" i="60"/>
  <c r="G99" i="60"/>
  <c r="E99" i="60"/>
  <c r="C99" i="60"/>
  <c r="H98" i="60"/>
  <c r="G98" i="60"/>
  <c r="E98" i="60"/>
  <c r="C98" i="60"/>
  <c r="H97" i="60"/>
  <c r="W97" i="60" s="1"/>
  <c r="G97" i="60"/>
  <c r="E97" i="60"/>
  <c r="C97" i="60"/>
  <c r="H96" i="60"/>
  <c r="G96" i="60"/>
  <c r="E96" i="60"/>
  <c r="C96" i="60"/>
  <c r="H95" i="60"/>
  <c r="W95" i="60" s="1"/>
  <c r="G95" i="60"/>
  <c r="E95" i="60"/>
  <c r="C95" i="60"/>
  <c r="H94" i="60"/>
  <c r="G94" i="60"/>
  <c r="E94" i="60"/>
  <c r="C94" i="60"/>
  <c r="H93" i="60"/>
  <c r="G93" i="60"/>
  <c r="E93" i="60"/>
  <c r="C93" i="60"/>
  <c r="H92" i="60"/>
  <c r="W92" i="60" s="1"/>
  <c r="G92" i="60"/>
  <c r="E92" i="60"/>
  <c r="C92" i="60"/>
  <c r="H91" i="60"/>
  <c r="G91" i="60"/>
  <c r="E91" i="60"/>
  <c r="C91" i="60"/>
  <c r="H90" i="60"/>
  <c r="G90" i="60"/>
  <c r="E90" i="60"/>
  <c r="C90" i="60"/>
  <c r="H89" i="60"/>
  <c r="W89" i="60" s="1"/>
  <c r="G89" i="60"/>
  <c r="E89" i="60"/>
  <c r="C89" i="60"/>
  <c r="H85" i="60"/>
  <c r="G85" i="60"/>
  <c r="E85" i="60"/>
  <c r="C85" i="60"/>
  <c r="H84" i="60"/>
  <c r="W84" i="60" s="1"/>
  <c r="G84" i="60"/>
  <c r="E84" i="60"/>
  <c r="C84" i="60"/>
  <c r="H83" i="60"/>
  <c r="G83" i="60"/>
  <c r="E83" i="60"/>
  <c r="C83" i="60"/>
  <c r="H82" i="60"/>
  <c r="G82" i="60"/>
  <c r="E82" i="60"/>
  <c r="C82" i="60"/>
  <c r="H81" i="60"/>
  <c r="G81" i="60"/>
  <c r="E81" i="60"/>
  <c r="C81" i="60"/>
  <c r="H80" i="60"/>
  <c r="W80" i="60" s="1"/>
  <c r="G80" i="60"/>
  <c r="E80" i="60"/>
  <c r="C80" i="60"/>
  <c r="H79" i="60"/>
  <c r="G79" i="60"/>
  <c r="E79" i="60"/>
  <c r="C79" i="60"/>
  <c r="H78" i="60"/>
  <c r="W78" i="60" s="1"/>
  <c r="G78" i="60"/>
  <c r="E78" i="60"/>
  <c r="C78" i="60"/>
  <c r="H77" i="60"/>
  <c r="G77" i="60"/>
  <c r="E77" i="60"/>
  <c r="C77" i="60"/>
  <c r="H76" i="60"/>
  <c r="W76" i="60" s="1"/>
  <c r="G76" i="60"/>
  <c r="E76" i="60"/>
  <c r="C76" i="60"/>
  <c r="H75" i="60"/>
  <c r="W75" i="60" s="1"/>
  <c r="G75" i="60"/>
  <c r="E75" i="60"/>
  <c r="C75" i="60"/>
  <c r="H74" i="60"/>
  <c r="W74" i="60" s="1"/>
  <c r="G74" i="60"/>
  <c r="E74" i="60"/>
  <c r="C74" i="60"/>
  <c r="H70" i="60"/>
  <c r="W70" i="60" s="1"/>
  <c r="G70" i="60"/>
  <c r="E70" i="60"/>
  <c r="C70" i="60"/>
  <c r="H69" i="60"/>
  <c r="W69" i="60" s="1"/>
  <c r="G69" i="60"/>
  <c r="E69" i="60"/>
  <c r="C69" i="60"/>
  <c r="H68" i="60"/>
  <c r="G68" i="60"/>
  <c r="E68" i="60"/>
  <c r="C68" i="60"/>
  <c r="H67" i="60"/>
  <c r="G67" i="60"/>
  <c r="E67" i="60"/>
  <c r="C67" i="60"/>
  <c r="H66" i="60"/>
  <c r="W66" i="60" s="1"/>
  <c r="G66" i="60"/>
  <c r="E66" i="60"/>
  <c r="C66" i="60"/>
  <c r="H65" i="60"/>
  <c r="W65" i="60" s="1"/>
  <c r="G65" i="60"/>
  <c r="E65" i="60"/>
  <c r="C65" i="60"/>
  <c r="H55" i="60"/>
  <c r="W55" i="60" s="1"/>
  <c r="G55" i="60"/>
  <c r="E55" i="60"/>
  <c r="C55" i="60"/>
  <c r="H54" i="60"/>
  <c r="G54" i="60"/>
  <c r="E54" i="60"/>
  <c r="C54" i="60"/>
  <c r="H53" i="60"/>
  <c r="G53" i="60"/>
  <c r="E53" i="60"/>
  <c r="C53" i="60"/>
  <c r="H52" i="60"/>
  <c r="G52" i="60"/>
  <c r="E52" i="60"/>
  <c r="C52" i="60"/>
  <c r="H51" i="60"/>
  <c r="W51" i="60" s="1"/>
  <c r="G51" i="60"/>
  <c r="E51" i="60"/>
  <c r="C51" i="60"/>
  <c r="H50" i="60"/>
  <c r="G50" i="60"/>
  <c r="E50" i="60"/>
  <c r="C50" i="60"/>
  <c r="H49" i="60"/>
  <c r="G49" i="60"/>
  <c r="E49" i="60"/>
  <c r="C49" i="60"/>
  <c r="H48" i="60"/>
  <c r="G48" i="60"/>
  <c r="E48" i="60"/>
  <c r="C48" i="60"/>
  <c r="H47" i="60"/>
  <c r="W47" i="60" s="1"/>
  <c r="G47" i="60"/>
  <c r="E47" i="60"/>
  <c r="C47" i="60"/>
  <c r="H46" i="60"/>
  <c r="G46" i="60"/>
  <c r="E46" i="60"/>
  <c r="C46" i="60"/>
  <c r="H45" i="60"/>
  <c r="G45" i="60"/>
  <c r="E45" i="60"/>
  <c r="C45" i="60"/>
  <c r="H44" i="60"/>
  <c r="G44" i="60"/>
  <c r="E44" i="60"/>
  <c r="C44" i="60"/>
  <c r="H40" i="60"/>
  <c r="W40" i="60" s="1"/>
  <c r="G40" i="60"/>
  <c r="E40" i="60"/>
  <c r="C40" i="60"/>
  <c r="H39" i="60"/>
  <c r="G39" i="60"/>
  <c r="E39" i="60"/>
  <c r="C39" i="60"/>
  <c r="H38" i="60"/>
  <c r="G38" i="60"/>
  <c r="E38" i="60"/>
  <c r="C38" i="60"/>
  <c r="H37" i="60"/>
  <c r="G37" i="60"/>
  <c r="E37" i="60"/>
  <c r="C37" i="60"/>
  <c r="H36" i="60"/>
  <c r="G36" i="60"/>
  <c r="E36" i="60"/>
  <c r="C36" i="60"/>
  <c r="H35" i="60"/>
  <c r="W35" i="60" s="1"/>
  <c r="G35" i="60"/>
  <c r="E35" i="60"/>
  <c r="C35" i="60"/>
  <c r="H25" i="60"/>
  <c r="G25" i="60"/>
  <c r="E25" i="60"/>
  <c r="C25" i="60"/>
  <c r="H24" i="60"/>
  <c r="W24" i="60" s="1"/>
  <c r="G24" i="60"/>
  <c r="E24" i="60"/>
  <c r="C24" i="60"/>
  <c r="H23" i="60"/>
  <c r="G23" i="60"/>
  <c r="E23" i="60"/>
  <c r="C23" i="60"/>
  <c r="H22" i="60"/>
  <c r="G22" i="60"/>
  <c r="E22" i="60"/>
  <c r="C22" i="60"/>
  <c r="H21" i="60"/>
  <c r="G21" i="60"/>
  <c r="E21" i="60"/>
  <c r="C21" i="60"/>
  <c r="H20" i="60"/>
  <c r="W20" i="60" s="1"/>
  <c r="G20" i="60"/>
  <c r="E20" i="60"/>
  <c r="C20" i="60"/>
  <c r="H19" i="60"/>
  <c r="G19" i="60"/>
  <c r="E19" i="60"/>
  <c r="C19" i="60"/>
  <c r="H18" i="60"/>
  <c r="W18" i="60" s="1"/>
  <c r="G18" i="60"/>
  <c r="E18" i="60"/>
  <c r="C18" i="60"/>
  <c r="H17" i="60"/>
  <c r="G17" i="60"/>
  <c r="E17" i="60"/>
  <c r="C17" i="60"/>
  <c r="H16" i="60"/>
  <c r="W16" i="60" s="1"/>
  <c r="G16" i="60"/>
  <c r="E16" i="60"/>
  <c r="C16" i="60"/>
  <c r="H15" i="60"/>
  <c r="G15" i="60"/>
  <c r="E15" i="60"/>
  <c r="C15" i="60"/>
  <c r="H14" i="60"/>
  <c r="G14" i="60"/>
  <c r="E14" i="60"/>
  <c r="C14" i="60"/>
  <c r="F44" i="60"/>
  <c r="F40" i="60"/>
  <c r="F55" i="60" s="1"/>
  <c r="F70" i="60" s="1"/>
  <c r="F85" i="60" s="1"/>
  <c r="F100" i="60" s="1"/>
  <c r="F115" i="60" s="1"/>
  <c r="F39" i="60"/>
  <c r="F54" i="60" s="1"/>
  <c r="F69" i="60" s="1"/>
  <c r="F84" i="60" s="1"/>
  <c r="F99" i="60" s="1"/>
  <c r="F114" i="60" s="1"/>
  <c r="F38" i="60"/>
  <c r="F53" i="60" s="1"/>
  <c r="F68" i="60" s="1"/>
  <c r="F83" i="60" s="1"/>
  <c r="F98" i="60" s="1"/>
  <c r="F113" i="60" s="1"/>
  <c r="F37" i="60"/>
  <c r="F52" i="60" s="1"/>
  <c r="F67" i="60" s="1"/>
  <c r="F82" i="60" s="1"/>
  <c r="F97" i="60" s="1"/>
  <c r="F112" i="60" s="1"/>
  <c r="F36" i="60"/>
  <c r="F51" i="60" s="1"/>
  <c r="F66" i="60" s="1"/>
  <c r="F81" i="60" s="1"/>
  <c r="F96" i="60" s="1"/>
  <c r="F111" i="60" s="1"/>
  <c r="F35" i="60"/>
  <c r="F50" i="60" s="1"/>
  <c r="F65" i="60" s="1"/>
  <c r="F80" i="60" s="1"/>
  <c r="F95" i="60" s="1"/>
  <c r="F110" i="60" s="1"/>
  <c r="F49" i="60"/>
  <c r="F48" i="60"/>
  <c r="F47" i="60"/>
  <c r="F46" i="60"/>
  <c r="F45" i="60"/>
  <c r="D35" i="60"/>
  <c r="D261" i="60" s="1"/>
  <c r="BF20" i="60"/>
  <c r="BG20" i="60" s="1"/>
  <c r="BH20" i="60" s="1"/>
  <c r="BI20" i="60" s="1"/>
  <c r="BJ20" i="60" s="1"/>
  <c r="BK20" i="60" s="1"/>
  <c r="BL20" i="60" s="1"/>
  <c r="BM20" i="60" s="1"/>
  <c r="BN20" i="60" s="1"/>
  <c r="BO20" i="60" s="1"/>
  <c r="BP20" i="60" s="1"/>
  <c r="BF19" i="60"/>
  <c r="BG19" i="60" s="1"/>
  <c r="BH19" i="60" s="1"/>
  <c r="BI19" i="60" s="1"/>
  <c r="BJ19" i="60" s="1"/>
  <c r="BK19" i="60" s="1"/>
  <c r="BL19" i="60" s="1"/>
  <c r="BM19" i="60" s="1"/>
  <c r="BN19" i="60" s="1"/>
  <c r="BO19" i="60" s="1"/>
  <c r="BP19" i="60" s="1"/>
  <c r="BF18" i="60"/>
  <c r="BG18" i="60" s="1"/>
  <c r="BH18" i="60" s="1"/>
  <c r="BI18" i="60" s="1"/>
  <c r="BJ18" i="60" s="1"/>
  <c r="BK18" i="60" s="1"/>
  <c r="BL18" i="60" s="1"/>
  <c r="BM18" i="60" s="1"/>
  <c r="BN18" i="60" s="1"/>
  <c r="BO18" i="60" s="1"/>
  <c r="BP18" i="60" s="1"/>
  <c r="BF17" i="60"/>
  <c r="BG17" i="60" s="1"/>
  <c r="BH17" i="60" s="1"/>
  <c r="BI17" i="60" s="1"/>
  <c r="BJ17" i="60" s="1"/>
  <c r="BK17" i="60" s="1"/>
  <c r="BL17" i="60" s="1"/>
  <c r="BM17" i="60" s="1"/>
  <c r="BN17" i="60" s="1"/>
  <c r="BO17" i="60" s="1"/>
  <c r="BP17" i="60" s="1"/>
  <c r="BF16" i="60"/>
  <c r="BG16" i="60" s="1"/>
  <c r="BH16" i="60" s="1"/>
  <c r="BI16" i="60" s="1"/>
  <c r="BJ16" i="60" s="1"/>
  <c r="BK16" i="60" s="1"/>
  <c r="BL16" i="60" s="1"/>
  <c r="BM16" i="60" s="1"/>
  <c r="BN16" i="60" s="1"/>
  <c r="BO16" i="60" s="1"/>
  <c r="BP16" i="60" s="1"/>
  <c r="BF15" i="60"/>
  <c r="BG15" i="60" s="1"/>
  <c r="BH15" i="60" s="1"/>
  <c r="BI15" i="60" s="1"/>
  <c r="BJ15" i="60" s="1"/>
  <c r="BK15" i="60" s="1"/>
  <c r="BL15" i="60" s="1"/>
  <c r="BM15" i="60" s="1"/>
  <c r="BN15" i="60" s="1"/>
  <c r="BO15" i="60" s="1"/>
  <c r="BP15" i="60" s="1"/>
  <c r="BF14" i="60"/>
  <c r="BG14" i="60" s="1"/>
  <c r="BH14" i="60" s="1"/>
  <c r="BI14" i="60" s="1"/>
  <c r="BJ14" i="60" s="1"/>
  <c r="BK14" i="60" s="1"/>
  <c r="BL14" i="60" s="1"/>
  <c r="BM14" i="60" s="1"/>
  <c r="BN14" i="60" s="1"/>
  <c r="BO14" i="60" s="1"/>
  <c r="BP14" i="60" s="1"/>
  <c r="BF10" i="60"/>
  <c r="BG10" i="60" s="1"/>
  <c r="BH10" i="60" s="1"/>
  <c r="BI10" i="60" s="1"/>
  <c r="BJ10" i="60" s="1"/>
  <c r="BK10" i="60" s="1"/>
  <c r="BL10" i="60" s="1"/>
  <c r="BM10" i="60" s="1"/>
  <c r="BN10" i="60" s="1"/>
  <c r="BO10" i="60" s="1"/>
  <c r="BP10" i="60" s="1"/>
  <c r="BF9" i="60"/>
  <c r="BG9" i="60" s="1"/>
  <c r="BH9" i="60" s="1"/>
  <c r="BI9" i="60" s="1"/>
  <c r="BJ9" i="60" s="1"/>
  <c r="BK9" i="60" s="1"/>
  <c r="BL9" i="60" s="1"/>
  <c r="BM9" i="60" s="1"/>
  <c r="BN9" i="60" s="1"/>
  <c r="BO9" i="60" s="1"/>
  <c r="BP9" i="60" s="1"/>
  <c r="BF8" i="60"/>
  <c r="BG8" i="60" s="1"/>
  <c r="BH8" i="60" s="1"/>
  <c r="BI8" i="60" s="1"/>
  <c r="BJ8" i="60" s="1"/>
  <c r="BK8" i="60" s="1"/>
  <c r="BL8" i="60" s="1"/>
  <c r="BM8" i="60" s="1"/>
  <c r="BN8" i="60" s="1"/>
  <c r="BO8" i="60" s="1"/>
  <c r="BP8" i="60" s="1"/>
  <c r="BF7" i="60"/>
  <c r="BG7" i="60" s="1"/>
  <c r="BH7" i="60" s="1"/>
  <c r="BI7" i="60" s="1"/>
  <c r="BJ7" i="60" s="1"/>
  <c r="BK7" i="60" s="1"/>
  <c r="BL7" i="60" s="1"/>
  <c r="BM7" i="60" s="1"/>
  <c r="BN7" i="60" s="1"/>
  <c r="BO7" i="60" s="1"/>
  <c r="BP7" i="60" s="1"/>
  <c r="BF6" i="60"/>
  <c r="BG6" i="60" s="1"/>
  <c r="BH6" i="60" s="1"/>
  <c r="BI6" i="60" s="1"/>
  <c r="BJ6" i="60" s="1"/>
  <c r="BK6" i="60" s="1"/>
  <c r="BL6" i="60" s="1"/>
  <c r="BM6" i="60" s="1"/>
  <c r="BN6" i="60" s="1"/>
  <c r="BO6" i="60" s="1"/>
  <c r="BP6" i="60" s="1"/>
  <c r="BF5" i="60"/>
  <c r="BG5" i="60" s="1"/>
  <c r="BH5" i="60" s="1"/>
  <c r="BI5" i="60" s="1"/>
  <c r="BJ5" i="60" s="1"/>
  <c r="BK5" i="60" s="1"/>
  <c r="BL5" i="60" s="1"/>
  <c r="BM5" i="60" s="1"/>
  <c r="BN5" i="60" s="1"/>
  <c r="BO5" i="60" s="1"/>
  <c r="BP5" i="60" s="1"/>
  <c r="BD5" i="60"/>
  <c r="BD6" i="60" s="1"/>
  <c r="BD7" i="60" s="1"/>
  <c r="BD8" i="60" s="1"/>
  <c r="BD9" i="60" s="1"/>
  <c r="BD10" i="60" s="1"/>
  <c r="BD14" i="60" s="1"/>
  <c r="BD15" i="60" s="1"/>
  <c r="BD16" i="60" s="1"/>
  <c r="BD17" i="60" s="1"/>
  <c r="BD18" i="60" s="1"/>
  <c r="BD19" i="60" s="1"/>
  <c r="BD20" i="60" s="1"/>
  <c r="BF4" i="60"/>
  <c r="BG4" i="60" s="1"/>
  <c r="BH4" i="60" s="1"/>
  <c r="BI4" i="60" s="1"/>
  <c r="BJ4" i="60" s="1"/>
  <c r="BK4" i="60" s="1"/>
  <c r="BL4" i="60" s="1"/>
  <c r="BM4" i="60" s="1"/>
  <c r="BN4" i="60" s="1"/>
  <c r="BO4" i="60" s="1"/>
  <c r="BP4" i="60" s="1"/>
  <c r="BF3" i="60"/>
  <c r="BG3" i="60" s="1"/>
  <c r="BH3" i="60" s="1"/>
  <c r="BI3" i="60" s="1"/>
  <c r="BJ3" i="60" s="1"/>
  <c r="BK3" i="60" s="1"/>
  <c r="BL3" i="60" s="1"/>
  <c r="BM3" i="60" s="1"/>
  <c r="BN3" i="60" s="1"/>
  <c r="BO3" i="60" s="1"/>
  <c r="BP3" i="60" s="1"/>
  <c r="S88" i="62" l="1"/>
  <c r="R88" i="62"/>
  <c r="R80" i="62"/>
  <c r="S80" i="62"/>
  <c r="S72" i="62"/>
  <c r="R72" i="62"/>
  <c r="R78" i="62"/>
  <c r="S78" i="62"/>
  <c r="R110" i="62"/>
  <c r="S110" i="62"/>
  <c r="R63" i="62"/>
  <c r="S63" i="62"/>
  <c r="R75" i="62"/>
  <c r="S75" i="62"/>
  <c r="R232" i="62"/>
  <c r="S232" i="62"/>
  <c r="R198" i="62"/>
  <c r="S198" i="62"/>
  <c r="R53" i="62"/>
  <c r="S53" i="62"/>
  <c r="R106" i="62"/>
  <c r="S106" i="62"/>
  <c r="R224" i="62"/>
  <c r="S224" i="62"/>
  <c r="R197" i="62"/>
  <c r="S197" i="62"/>
  <c r="R113" i="62"/>
  <c r="S113" i="62"/>
  <c r="R130" i="62"/>
  <c r="S130" i="62"/>
  <c r="R167" i="62"/>
  <c r="S167" i="62"/>
  <c r="S144" i="62"/>
  <c r="R144" i="62"/>
  <c r="R196" i="62"/>
  <c r="S196" i="62"/>
  <c r="S170" i="62"/>
  <c r="R170" i="62"/>
  <c r="R162" i="62"/>
  <c r="S162" i="62"/>
  <c r="R43" i="62"/>
  <c r="S43" i="62"/>
  <c r="R160" i="62"/>
  <c r="S160" i="62"/>
  <c r="R193" i="62"/>
  <c r="S193" i="62"/>
  <c r="R230" i="62"/>
  <c r="S230" i="62"/>
  <c r="S112" i="62"/>
  <c r="R112" i="62"/>
  <c r="R61" i="62"/>
  <c r="S61" i="62"/>
  <c r="R133" i="62"/>
  <c r="S133" i="62"/>
  <c r="S116" i="62"/>
  <c r="R116" i="62"/>
  <c r="S241" i="62"/>
  <c r="R241" i="62"/>
  <c r="S233" i="62"/>
  <c r="R233" i="62"/>
  <c r="S163" i="62"/>
  <c r="R163" i="62"/>
  <c r="R115" i="62"/>
  <c r="S115" i="62"/>
  <c r="R237" i="62"/>
  <c r="S237" i="62"/>
  <c r="S62" i="62"/>
  <c r="R62" i="62"/>
  <c r="R103" i="62"/>
  <c r="S103" i="62"/>
  <c r="R55" i="62"/>
  <c r="S55" i="62"/>
  <c r="R195" i="62"/>
  <c r="S195" i="62"/>
  <c r="R137" i="62"/>
  <c r="S137" i="62"/>
  <c r="S140" i="62"/>
  <c r="R140" i="62"/>
  <c r="S136" i="62"/>
  <c r="R136" i="62"/>
  <c r="R218" i="62"/>
  <c r="S218" i="62"/>
  <c r="S194" i="62"/>
  <c r="R194" i="62"/>
  <c r="S58" i="62"/>
  <c r="R58" i="62"/>
  <c r="R190" i="62"/>
  <c r="S190" i="62"/>
  <c r="S240" i="62"/>
  <c r="R240" i="62"/>
  <c r="R221" i="62"/>
  <c r="S221" i="62"/>
  <c r="R73" i="62"/>
  <c r="S73" i="62"/>
  <c r="R79" i="62"/>
  <c r="S79" i="62"/>
  <c r="R242" i="62"/>
  <c r="S242" i="62"/>
  <c r="R49" i="62"/>
  <c r="S49" i="62"/>
  <c r="R222" i="62"/>
  <c r="S222" i="62"/>
  <c r="S229" i="62"/>
  <c r="R229" i="62"/>
  <c r="R84" i="62"/>
  <c r="S84" i="62"/>
  <c r="R159" i="62"/>
  <c r="S159" i="62"/>
  <c r="R111" i="62"/>
  <c r="S111" i="62"/>
  <c r="S171" i="62"/>
  <c r="R171" i="62"/>
  <c r="R109" i="62"/>
  <c r="S109" i="62"/>
  <c r="S54" i="62"/>
  <c r="R54" i="62"/>
  <c r="S165" i="62"/>
  <c r="R165" i="62"/>
  <c r="R142" i="62"/>
  <c r="S142" i="62"/>
  <c r="R238" i="62"/>
  <c r="S238" i="62"/>
  <c r="R225" i="62"/>
  <c r="S225" i="62"/>
  <c r="R219" i="62"/>
  <c r="S219" i="62"/>
  <c r="R191" i="62"/>
  <c r="S191" i="62"/>
  <c r="R47" i="62"/>
  <c r="S47" i="62"/>
  <c r="R236" i="62"/>
  <c r="S236" i="62"/>
  <c r="R102" i="62"/>
  <c r="S102" i="62"/>
  <c r="R135" i="62"/>
  <c r="S135" i="62"/>
  <c r="R83" i="62"/>
  <c r="S83" i="62"/>
  <c r="S104" i="62"/>
  <c r="R104" i="62"/>
  <c r="R81" i="62"/>
  <c r="S81" i="62"/>
  <c r="R187" i="62"/>
  <c r="S187" i="62"/>
  <c r="R57" i="62"/>
  <c r="S57" i="62"/>
  <c r="R239" i="62"/>
  <c r="S239" i="62"/>
  <c r="R231" i="62"/>
  <c r="S231" i="62"/>
  <c r="R161" i="62"/>
  <c r="S161" i="62"/>
  <c r="R101" i="62"/>
  <c r="S101" i="62"/>
  <c r="R71" i="62"/>
  <c r="S71" i="62"/>
  <c r="R60" i="62"/>
  <c r="S60" i="62"/>
  <c r="R56" i="62"/>
  <c r="S56" i="62"/>
  <c r="S52" i="62"/>
  <c r="R52" i="62"/>
  <c r="S48" i="62"/>
  <c r="R48" i="62"/>
  <c r="R44" i="62"/>
  <c r="S44" i="62"/>
  <c r="S74" i="62"/>
  <c r="R74" i="62"/>
  <c r="S50" i="62"/>
  <c r="R50" i="62"/>
  <c r="R131" i="62"/>
  <c r="S131" i="62"/>
  <c r="S59" i="62"/>
  <c r="R59" i="62"/>
  <c r="R166" i="62"/>
  <c r="S166" i="62"/>
  <c r="S223" i="62"/>
  <c r="R223" i="62"/>
  <c r="R45" i="62"/>
  <c r="S45" i="62"/>
  <c r="R138" i="62"/>
  <c r="S138" i="62"/>
  <c r="R134" i="62"/>
  <c r="S134" i="62"/>
  <c r="S82" i="62"/>
  <c r="R82" i="62"/>
  <c r="S132" i="62"/>
  <c r="R132" i="62"/>
  <c r="S46" i="62"/>
  <c r="R46" i="62"/>
  <c r="S235" i="62"/>
  <c r="R235" i="62"/>
  <c r="R188" i="62"/>
  <c r="S188" i="62"/>
  <c r="R168" i="62"/>
  <c r="S168" i="62"/>
  <c r="R129" i="62"/>
  <c r="S129" i="62"/>
  <c r="R139" i="62"/>
  <c r="S139" i="62"/>
  <c r="R77" i="62"/>
  <c r="S77" i="62"/>
  <c r="R143" i="62"/>
  <c r="S143" i="62"/>
  <c r="R164" i="62"/>
  <c r="S164" i="62"/>
  <c r="R114" i="62"/>
  <c r="S114" i="62"/>
  <c r="R220" i="62"/>
  <c r="S220" i="62"/>
  <c r="R117" i="62"/>
  <c r="S117" i="62"/>
  <c r="R76" i="62"/>
  <c r="S76" i="62"/>
  <c r="S90" i="62"/>
  <c r="R90" i="62"/>
  <c r="R192" i="62"/>
  <c r="S192" i="62"/>
  <c r="R169" i="62"/>
  <c r="S169" i="62"/>
  <c r="R107" i="62"/>
  <c r="S107" i="62"/>
  <c r="S42" i="62"/>
  <c r="R42" i="62"/>
  <c r="R216" i="62"/>
  <c r="S216" i="62"/>
  <c r="R105" i="62"/>
  <c r="S105" i="62"/>
  <c r="R86" i="62"/>
  <c r="S86" i="62"/>
  <c r="R234" i="62"/>
  <c r="S234" i="62"/>
  <c r="R189" i="62"/>
  <c r="S189" i="62"/>
  <c r="R51" i="62"/>
  <c r="S51" i="62"/>
  <c r="R158" i="62"/>
  <c r="S158" i="62"/>
  <c r="R217" i="62"/>
  <c r="S217" i="62"/>
  <c r="R85" i="62"/>
  <c r="S85" i="62"/>
  <c r="S100" i="62"/>
  <c r="R100" i="62"/>
  <c r="S108" i="62"/>
  <c r="R108" i="62"/>
  <c r="R141" i="62"/>
  <c r="S141" i="62"/>
  <c r="S89" i="62"/>
  <c r="R89" i="62"/>
  <c r="R87" i="62"/>
  <c r="S87" i="62"/>
  <c r="R33" i="62"/>
  <c r="S33" i="62"/>
  <c r="R29" i="62"/>
  <c r="S29" i="62"/>
  <c r="R25" i="62"/>
  <c r="S25" i="62"/>
  <c r="R21" i="62"/>
  <c r="S21" i="62"/>
  <c r="R17" i="62"/>
  <c r="S17" i="62"/>
  <c r="S13" i="62"/>
  <c r="R30" i="62"/>
  <c r="S30" i="62"/>
  <c r="R22" i="62"/>
  <c r="S22" i="62"/>
  <c r="R14" i="62"/>
  <c r="S14" i="62"/>
  <c r="S28" i="62"/>
  <c r="R28" i="62"/>
  <c r="S36" i="62"/>
  <c r="R36" i="62"/>
  <c r="S32" i="62"/>
  <c r="R32" i="62"/>
  <c r="S24" i="62"/>
  <c r="R24" i="62"/>
  <c r="S16" i="62"/>
  <c r="R16" i="62"/>
  <c r="R35" i="62"/>
  <c r="S35" i="62"/>
  <c r="R31" i="62"/>
  <c r="S31" i="62"/>
  <c r="R27" i="62"/>
  <c r="S27" i="62"/>
  <c r="R23" i="62"/>
  <c r="S23" i="62"/>
  <c r="R19" i="62"/>
  <c r="S19" i="62"/>
  <c r="R15" i="62"/>
  <c r="S15" i="62"/>
  <c r="R20" i="62"/>
  <c r="S20" i="62"/>
  <c r="R34" i="62"/>
  <c r="S34" i="62"/>
  <c r="R26" i="62"/>
  <c r="S26" i="62"/>
  <c r="R18" i="62"/>
  <c r="S18" i="62"/>
  <c r="T17" i="60"/>
  <c r="W17" i="60"/>
  <c r="T21" i="60"/>
  <c r="W21" i="60"/>
  <c r="V36" i="60"/>
  <c r="W36" i="60"/>
  <c r="S45" i="60"/>
  <c r="W45" i="60"/>
  <c r="T49" i="60"/>
  <c r="W49" i="60"/>
  <c r="T53" i="60"/>
  <c r="W53" i="60"/>
  <c r="S68" i="60"/>
  <c r="W68" i="60"/>
  <c r="J77" i="60"/>
  <c r="W77" i="60"/>
  <c r="Q79" i="60"/>
  <c r="W79" i="60"/>
  <c r="U81" i="60"/>
  <c r="W81" i="60"/>
  <c r="Y83" i="60"/>
  <c r="W83" i="60"/>
  <c r="U85" i="60"/>
  <c r="W85" i="60"/>
  <c r="Y90" i="60"/>
  <c r="W90" i="60"/>
  <c r="Y94" i="60"/>
  <c r="W94" i="60"/>
  <c r="U96" i="60"/>
  <c r="W96" i="60"/>
  <c r="Y98" i="60"/>
  <c r="W98" i="60"/>
  <c r="U100" i="60"/>
  <c r="W100" i="60"/>
  <c r="Y105" i="60"/>
  <c r="W105" i="60"/>
  <c r="U107" i="60"/>
  <c r="W107" i="60"/>
  <c r="Y109" i="60"/>
  <c r="W109" i="60"/>
  <c r="U111" i="60"/>
  <c r="W111" i="60"/>
  <c r="Y113" i="60"/>
  <c r="W113" i="60"/>
  <c r="U115" i="60"/>
  <c r="W115" i="60"/>
  <c r="Y120" i="60"/>
  <c r="W120" i="60"/>
  <c r="U122" i="60"/>
  <c r="W122" i="60"/>
  <c r="Y124" i="60"/>
  <c r="W124" i="60"/>
  <c r="U126" i="60"/>
  <c r="W126" i="60"/>
  <c r="Y128" i="60"/>
  <c r="W128" i="60"/>
  <c r="V150" i="60"/>
  <c r="W150" i="60"/>
  <c r="J152" i="60"/>
  <c r="W152" i="60"/>
  <c r="V154" i="60"/>
  <c r="W154" i="60"/>
  <c r="V158" i="60"/>
  <c r="W158" i="60"/>
  <c r="S165" i="60"/>
  <c r="W165" i="60"/>
  <c r="S186" i="60"/>
  <c r="W186" i="60"/>
  <c r="P188" i="60"/>
  <c r="W188" i="60"/>
  <c r="Q197" i="60"/>
  <c r="W197" i="60"/>
  <c r="Y199" i="60"/>
  <c r="W199" i="60"/>
  <c r="X203" i="60"/>
  <c r="W203" i="60"/>
  <c r="S205" i="60"/>
  <c r="W205" i="60"/>
  <c r="X212" i="60"/>
  <c r="W212" i="60"/>
  <c r="X214" i="60"/>
  <c r="W214" i="60"/>
  <c r="J216" i="60"/>
  <c r="W216" i="60"/>
  <c r="S218" i="60"/>
  <c r="W218" i="60"/>
  <c r="S220" i="60"/>
  <c r="W220" i="60"/>
  <c r="T227" i="60"/>
  <c r="W227" i="60"/>
  <c r="AA235" i="60"/>
  <c r="W235" i="60"/>
  <c r="T15" i="60"/>
  <c r="W15" i="60"/>
  <c r="T23" i="60"/>
  <c r="W23" i="60"/>
  <c r="T25" i="60"/>
  <c r="W25" i="60"/>
  <c r="T19" i="60"/>
  <c r="W19" i="60"/>
  <c r="J38" i="60"/>
  <c r="W38" i="60"/>
  <c r="P14" i="60"/>
  <c r="W14" i="60"/>
  <c r="P22" i="60"/>
  <c r="W22" i="60"/>
  <c r="Y37" i="60"/>
  <c r="W37" i="60"/>
  <c r="Y39" i="60"/>
  <c r="W39" i="60"/>
  <c r="V44" i="60"/>
  <c r="W44" i="60"/>
  <c r="J46" i="60"/>
  <c r="W46" i="60"/>
  <c r="Y48" i="60"/>
  <c r="W48" i="60"/>
  <c r="T50" i="60"/>
  <c r="W50" i="60"/>
  <c r="Y52" i="60"/>
  <c r="W52" i="60"/>
  <c r="I54" i="60"/>
  <c r="K54" i="60" s="1"/>
  <c r="W54" i="60"/>
  <c r="V67" i="60"/>
  <c r="W67" i="60"/>
  <c r="U82" i="60"/>
  <c r="W82" i="60"/>
  <c r="U91" i="60"/>
  <c r="W91" i="60"/>
  <c r="U93" i="60"/>
  <c r="W93" i="60"/>
  <c r="Y99" i="60"/>
  <c r="W99" i="60"/>
  <c r="U112" i="60"/>
  <c r="W112" i="60"/>
  <c r="Y114" i="60"/>
  <c r="W114" i="60"/>
  <c r="U121" i="60"/>
  <c r="W121" i="60"/>
  <c r="Q123" i="60"/>
  <c r="Z123" i="60" s="1"/>
  <c r="W123" i="60"/>
  <c r="U129" i="60"/>
  <c r="W129" i="60"/>
  <c r="Y136" i="60"/>
  <c r="W136" i="60"/>
  <c r="Y138" i="60"/>
  <c r="W138" i="60"/>
  <c r="S153" i="60"/>
  <c r="W153" i="60"/>
  <c r="Y170" i="60"/>
  <c r="W170" i="60"/>
  <c r="J181" i="60"/>
  <c r="W181" i="60"/>
  <c r="J183" i="60"/>
  <c r="W183" i="60"/>
  <c r="J185" i="60"/>
  <c r="W185" i="60"/>
  <c r="Y200" i="60"/>
  <c r="W200" i="60"/>
  <c r="T202" i="60"/>
  <c r="W202" i="60"/>
  <c r="T217" i="60"/>
  <c r="W217" i="60"/>
  <c r="T228" i="60"/>
  <c r="W228" i="60"/>
  <c r="Z230" i="60"/>
  <c r="W230" i="60"/>
  <c r="Y232" i="60"/>
  <c r="W232" i="60"/>
  <c r="V234" i="60"/>
  <c r="W234" i="60"/>
  <c r="Z4" i="62"/>
  <c r="K13" i="62"/>
  <c r="K40" i="62"/>
  <c r="K41" i="62"/>
  <c r="H222" i="60"/>
  <c r="X209" i="60"/>
  <c r="H207" i="60"/>
  <c r="H192" i="60"/>
  <c r="H162" i="60"/>
  <c r="H177" i="60"/>
  <c r="S149" i="60"/>
  <c r="H147" i="60"/>
  <c r="U134" i="60"/>
  <c r="H132" i="60"/>
  <c r="H102" i="60"/>
  <c r="H117" i="60"/>
  <c r="H87" i="60"/>
  <c r="H72" i="60"/>
  <c r="F127" i="60"/>
  <c r="F338" i="60"/>
  <c r="F128" i="60"/>
  <c r="F339" i="60"/>
  <c r="F125" i="60"/>
  <c r="F336" i="60"/>
  <c r="F129" i="60"/>
  <c r="F340" i="60"/>
  <c r="F126" i="60"/>
  <c r="F337" i="60"/>
  <c r="F130" i="60"/>
  <c r="F341" i="60"/>
  <c r="K53" i="62"/>
  <c r="K18" i="62"/>
  <c r="AA227" i="60"/>
  <c r="V65" i="60"/>
  <c r="H57" i="60"/>
  <c r="F62" i="60"/>
  <c r="F77" i="60" s="1"/>
  <c r="F92" i="60" s="1"/>
  <c r="F107" i="60" s="1"/>
  <c r="F63" i="60"/>
  <c r="F78" i="60" s="1"/>
  <c r="F93" i="60" s="1"/>
  <c r="F108" i="60" s="1"/>
  <c r="F59" i="60"/>
  <c r="F74" i="60" s="1"/>
  <c r="F89" i="60" s="1"/>
  <c r="F104" i="60" s="1"/>
  <c r="F60" i="60"/>
  <c r="F75" i="60" s="1"/>
  <c r="F90" i="60" s="1"/>
  <c r="F105" i="60" s="1"/>
  <c r="F64" i="60"/>
  <c r="F79" i="60" s="1"/>
  <c r="F94" i="60" s="1"/>
  <c r="F109" i="60" s="1"/>
  <c r="F61" i="60"/>
  <c r="F76" i="60" s="1"/>
  <c r="F91" i="60" s="1"/>
  <c r="F106" i="60" s="1"/>
  <c r="AA175" i="60"/>
  <c r="AA97" i="60"/>
  <c r="AA127" i="60"/>
  <c r="AA172" i="60"/>
  <c r="D36" i="60"/>
  <c r="D262" i="60" s="1"/>
  <c r="AA171" i="60"/>
  <c r="AA201" i="60"/>
  <c r="AA229" i="60"/>
  <c r="Y68" i="60"/>
  <c r="AA205" i="60"/>
  <c r="S229" i="60"/>
  <c r="AA186" i="60"/>
  <c r="J205" i="60"/>
  <c r="AA154" i="60"/>
  <c r="AA174" i="60"/>
  <c r="AA218" i="60"/>
  <c r="AA149" i="60"/>
  <c r="P227" i="60"/>
  <c r="S154" i="60"/>
  <c r="T212" i="60"/>
  <c r="I39" i="60"/>
  <c r="K39" i="60" s="1"/>
  <c r="AA196" i="60"/>
  <c r="K51" i="62"/>
  <c r="K63" i="62"/>
  <c r="Y79" i="60"/>
  <c r="I12" i="61"/>
  <c r="W4" i="61" s="1"/>
  <c r="K44" i="62"/>
  <c r="K47" i="62"/>
  <c r="AA122" i="60"/>
  <c r="AC224" i="61"/>
  <c r="AA111" i="60"/>
  <c r="AA112" i="60"/>
  <c r="S54" i="60"/>
  <c r="AA167" i="60"/>
  <c r="AA179" i="60"/>
  <c r="K60" i="62"/>
  <c r="K42" i="62"/>
  <c r="K56" i="62"/>
  <c r="I65" i="60"/>
  <c r="K65" i="60" s="1"/>
  <c r="Q112" i="60"/>
  <c r="Z112" i="60" s="1"/>
  <c r="J179" i="60"/>
  <c r="AA214" i="60"/>
  <c r="U184" i="60"/>
  <c r="AA226" i="60"/>
  <c r="K58" i="62"/>
  <c r="K45" i="62"/>
  <c r="K54" i="62"/>
  <c r="AA126" i="60"/>
  <c r="Q93" i="60"/>
  <c r="Z93" i="60" s="1"/>
  <c r="Q134" i="60"/>
  <c r="Z134" i="60" s="1"/>
  <c r="X186" i="60"/>
  <c r="J228" i="60"/>
  <c r="K49" i="62"/>
  <c r="K26" i="62"/>
  <c r="K19" i="62"/>
  <c r="AA39" i="60"/>
  <c r="P16" i="60"/>
  <c r="P35" i="60"/>
  <c r="T46" i="60"/>
  <c r="P66" i="60"/>
  <c r="Y93" i="60"/>
  <c r="Q199" i="60"/>
  <c r="Z199" i="60" s="1"/>
  <c r="S214" i="60"/>
  <c r="K57" i="62"/>
  <c r="K61" i="62"/>
  <c r="K29" i="62"/>
  <c r="K34" i="62"/>
  <c r="K62" i="62"/>
  <c r="K55" i="62"/>
  <c r="K48" i="62"/>
  <c r="K46" i="62"/>
  <c r="AA138" i="60"/>
  <c r="AA199" i="60"/>
  <c r="AA93" i="60"/>
  <c r="K59" i="62"/>
  <c r="K52" i="62"/>
  <c r="K50" i="62"/>
  <c r="K43" i="62"/>
  <c r="K31" i="62"/>
  <c r="K20" i="62"/>
  <c r="AA82" i="60"/>
  <c r="AA225" i="60"/>
  <c r="AA234" i="60"/>
  <c r="P24" i="60"/>
  <c r="J39" i="60"/>
  <c r="I49" i="60"/>
  <c r="K49" i="60" s="1"/>
  <c r="P65" i="60"/>
  <c r="Q82" i="60"/>
  <c r="Z82" i="60" s="1"/>
  <c r="AA182" i="60"/>
  <c r="J189" i="60"/>
  <c r="I203" i="60"/>
  <c r="I232" i="60"/>
  <c r="T189" i="60"/>
  <c r="J232" i="60"/>
  <c r="AA46" i="60"/>
  <c r="J50" i="60"/>
  <c r="X65" i="60"/>
  <c r="S150" i="60"/>
  <c r="AA152" i="60"/>
  <c r="AA153" i="60"/>
  <c r="J158" i="60"/>
  <c r="T174" i="60"/>
  <c r="Y189" i="60"/>
  <c r="S225" i="60"/>
  <c r="V157" i="60"/>
  <c r="S157" i="60"/>
  <c r="P52" i="60"/>
  <c r="AA52" i="60"/>
  <c r="AA100" i="60"/>
  <c r="P38" i="60"/>
  <c r="X39" i="60"/>
  <c r="V48" i="60"/>
  <c r="Y49" i="60"/>
  <c r="P49" i="60"/>
  <c r="Y54" i="60"/>
  <c r="X54" i="60"/>
  <c r="U77" i="60"/>
  <c r="U123" i="60"/>
  <c r="Y123" i="60"/>
  <c r="Q140" i="60"/>
  <c r="Z140" i="60" s="1"/>
  <c r="Y140" i="60"/>
  <c r="Y196" i="60"/>
  <c r="U196" i="60"/>
  <c r="Y212" i="60"/>
  <c r="P212" i="60"/>
  <c r="I212" i="60"/>
  <c r="Y227" i="60"/>
  <c r="X227" i="60"/>
  <c r="J227" i="60"/>
  <c r="V227" i="60"/>
  <c r="I227" i="60"/>
  <c r="X229" i="60"/>
  <c r="I229" i="60"/>
  <c r="Y183" i="60"/>
  <c r="U183" i="60"/>
  <c r="Y187" i="60"/>
  <c r="T187" i="60"/>
  <c r="Y231" i="60"/>
  <c r="T231" i="60"/>
  <c r="P231" i="60"/>
  <c r="Y235" i="60"/>
  <c r="T235" i="60"/>
  <c r="P235" i="60"/>
  <c r="AA25" i="60"/>
  <c r="AA157" i="60"/>
  <c r="AA220" i="60"/>
  <c r="J45" i="60"/>
  <c r="X68" i="60"/>
  <c r="I68" i="60"/>
  <c r="K68" i="60" s="1"/>
  <c r="Q99" i="60"/>
  <c r="Z99" i="60" s="1"/>
  <c r="J157" i="60"/>
  <c r="Y209" i="60"/>
  <c r="J209" i="60"/>
  <c r="I209" i="60"/>
  <c r="T213" i="60"/>
  <c r="J213" i="60"/>
  <c r="V220" i="60"/>
  <c r="Y224" i="60"/>
  <c r="S224" i="60"/>
  <c r="I224" i="60"/>
  <c r="J231" i="60"/>
  <c r="J235" i="60"/>
  <c r="AA38" i="60"/>
  <c r="AA66" i="60"/>
  <c r="AA85" i="60"/>
  <c r="AA231" i="60"/>
  <c r="Z235" i="60"/>
  <c r="V15" i="60"/>
  <c r="S39" i="60"/>
  <c r="P48" i="60"/>
  <c r="X49" i="60"/>
  <c r="V52" i="60"/>
  <c r="Y53" i="60"/>
  <c r="J53" i="60"/>
  <c r="J68" i="60"/>
  <c r="Y179" i="60"/>
  <c r="Q179" i="60"/>
  <c r="Z179" i="60" s="1"/>
  <c r="P179" i="60"/>
  <c r="S209" i="60"/>
  <c r="V216" i="60"/>
  <c r="S216" i="60"/>
  <c r="X224" i="60"/>
  <c r="AC14" i="61"/>
  <c r="AA108" i="60"/>
  <c r="AA134" i="60"/>
  <c r="AA150" i="60"/>
  <c r="S203" i="60"/>
  <c r="S232" i="60"/>
  <c r="AA123" i="60"/>
  <c r="X232" i="60"/>
  <c r="U104" i="60"/>
  <c r="Q104" i="60"/>
  <c r="Z104" i="60" s="1"/>
  <c r="V143" i="60"/>
  <c r="Q143" i="60"/>
  <c r="Z143" i="60" s="1"/>
  <c r="Y168" i="60"/>
  <c r="U168" i="60"/>
  <c r="J168" i="60"/>
  <c r="AA104" i="60"/>
  <c r="Y18" i="60"/>
  <c r="X18" i="60"/>
  <c r="U80" i="60"/>
  <c r="S144" i="60"/>
  <c r="J144" i="60"/>
  <c r="V144" i="60"/>
  <c r="AA109" i="60"/>
  <c r="AA219" i="60"/>
  <c r="Y14" i="60"/>
  <c r="X14" i="60"/>
  <c r="Y22" i="60"/>
  <c r="X22" i="60"/>
  <c r="V37" i="60"/>
  <c r="Y38" i="60"/>
  <c r="V38" i="60"/>
  <c r="I38" i="60"/>
  <c r="K38" i="60" s="1"/>
  <c r="Y45" i="60"/>
  <c r="P45" i="60"/>
  <c r="T45" i="60"/>
  <c r="I45" i="60"/>
  <c r="K45" i="60" s="1"/>
  <c r="Y50" i="60"/>
  <c r="X50" i="60"/>
  <c r="I50" i="60"/>
  <c r="K50" i="60" s="1"/>
  <c r="S50" i="60"/>
  <c r="J74" i="60"/>
  <c r="I74" i="60"/>
  <c r="S77" i="60"/>
  <c r="V77" i="60"/>
  <c r="I77" i="60"/>
  <c r="Q77" i="60"/>
  <c r="Z77" i="60" s="1"/>
  <c r="Y91" i="60"/>
  <c r="Q91" i="60"/>
  <c r="Z91" i="60" s="1"/>
  <c r="Y144" i="60"/>
  <c r="V149" i="60"/>
  <c r="J149" i="60"/>
  <c r="V153" i="60"/>
  <c r="J153" i="60"/>
  <c r="Q172" i="60"/>
  <c r="Z172" i="60" s="1"/>
  <c r="Y172" i="60"/>
  <c r="Y205" i="60"/>
  <c r="T205" i="60"/>
  <c r="I205" i="60"/>
  <c r="X205" i="60"/>
  <c r="P205" i="60"/>
  <c r="Y228" i="60"/>
  <c r="S228" i="60"/>
  <c r="X228" i="60"/>
  <c r="I228" i="60"/>
  <c r="X233" i="60"/>
  <c r="S233" i="60"/>
  <c r="Y20" i="60"/>
  <c r="X20" i="60"/>
  <c r="Y67" i="60"/>
  <c r="T67" i="60"/>
  <c r="I67" i="60"/>
  <c r="K67" i="60" s="1"/>
  <c r="X67" i="60"/>
  <c r="P67" i="60"/>
  <c r="U75" i="60"/>
  <c r="S75" i="60"/>
  <c r="I75" i="60"/>
  <c r="Y80" i="60"/>
  <c r="Q80" i="60"/>
  <c r="Z80" i="60" s="1"/>
  <c r="U92" i="60"/>
  <c r="AA92" i="60"/>
  <c r="Y121" i="60"/>
  <c r="Q121" i="60"/>
  <c r="Z121" i="60" s="1"/>
  <c r="Y129" i="60"/>
  <c r="Q129" i="60"/>
  <c r="Z129" i="60" s="1"/>
  <c r="U180" i="60"/>
  <c r="P226" i="60"/>
  <c r="V226" i="60"/>
  <c r="AA67" i="60"/>
  <c r="AA142" i="60"/>
  <c r="P20" i="60"/>
  <c r="J67" i="60"/>
  <c r="Q75" i="60"/>
  <c r="Z75" i="60" s="1"/>
  <c r="Y104" i="60"/>
  <c r="Y110" i="60"/>
  <c r="Q110" i="60"/>
  <c r="Z110" i="60" s="1"/>
  <c r="U130" i="60"/>
  <c r="V164" i="60"/>
  <c r="J164" i="60"/>
  <c r="P168" i="60"/>
  <c r="S190" i="60"/>
  <c r="T194" i="60"/>
  <c r="Q194" i="60"/>
  <c r="Z194" i="60" s="1"/>
  <c r="Y194" i="60"/>
  <c r="J194" i="60"/>
  <c r="Y202" i="60"/>
  <c r="S202" i="60"/>
  <c r="X202" i="60"/>
  <c r="I202" i="60"/>
  <c r="AA215" i="60"/>
  <c r="Y217" i="60"/>
  <c r="S217" i="60"/>
  <c r="X217" i="60"/>
  <c r="I217" i="60"/>
  <c r="V219" i="60"/>
  <c r="Y220" i="60"/>
  <c r="X220" i="60"/>
  <c r="P220" i="60"/>
  <c r="T220" i="60"/>
  <c r="I220" i="60"/>
  <c r="AA22" i="60"/>
  <c r="AA74" i="60"/>
  <c r="AA107" i="60"/>
  <c r="AA130" i="60"/>
  <c r="AA200" i="60"/>
  <c r="Y16" i="60"/>
  <c r="X16" i="60"/>
  <c r="P18" i="60"/>
  <c r="Y24" i="60"/>
  <c r="X24" i="60"/>
  <c r="Y35" i="60"/>
  <c r="X35" i="60"/>
  <c r="AA35" i="60"/>
  <c r="P37" i="60"/>
  <c r="T38" i="60"/>
  <c r="Y44" i="60"/>
  <c r="P44" i="60"/>
  <c r="AA44" i="60"/>
  <c r="V45" i="60"/>
  <c r="Y46" i="60"/>
  <c r="X46" i="60"/>
  <c r="I46" i="60"/>
  <c r="K46" i="60" s="1"/>
  <c r="S46" i="60"/>
  <c r="S67" i="60"/>
  <c r="Y75" i="60"/>
  <c r="U76" i="60"/>
  <c r="J76" i="60"/>
  <c r="Y77" i="60"/>
  <c r="U79" i="60"/>
  <c r="S79" i="60"/>
  <c r="I79" i="60"/>
  <c r="U110" i="60"/>
  <c r="Q144" i="60"/>
  <c r="Z144" i="60" s="1"/>
  <c r="S164" i="60"/>
  <c r="V165" i="60"/>
  <c r="J165" i="60"/>
  <c r="U169" i="60"/>
  <c r="P194" i="60"/>
  <c r="J202" i="60"/>
  <c r="V205" i="60"/>
  <c r="P211" i="60"/>
  <c r="V211" i="60"/>
  <c r="AA211" i="60"/>
  <c r="Y213" i="60"/>
  <c r="X213" i="60"/>
  <c r="I213" i="60"/>
  <c r="S213" i="60"/>
  <c r="V215" i="60"/>
  <c r="Y216" i="60"/>
  <c r="T216" i="60"/>
  <c r="I216" i="60"/>
  <c r="P216" i="60"/>
  <c r="J217" i="60"/>
  <c r="J220" i="60"/>
  <c r="AA16" i="60"/>
  <c r="T39" i="60"/>
  <c r="J49" i="60"/>
  <c r="V49" i="60"/>
  <c r="P53" i="60"/>
  <c r="J54" i="60"/>
  <c r="T68" i="60"/>
  <c r="Y82" i="60"/>
  <c r="U99" i="60"/>
  <c r="Y112" i="60"/>
  <c r="Y134" i="60"/>
  <c r="S158" i="60"/>
  <c r="Y174" i="60"/>
  <c r="U179" i="60"/>
  <c r="P183" i="60"/>
  <c r="T209" i="60"/>
  <c r="J212" i="60"/>
  <c r="V212" i="60"/>
  <c r="J224" i="60"/>
  <c r="S227" i="60"/>
  <c r="V231" i="60"/>
  <c r="T232" i="60"/>
  <c r="V235" i="60"/>
  <c r="S49" i="60"/>
  <c r="V53" i="60"/>
  <c r="T54" i="60"/>
  <c r="AA78" i="60"/>
  <c r="S212" i="60"/>
  <c r="T224" i="60"/>
  <c r="Y40" i="60"/>
  <c r="V40" i="60"/>
  <c r="P40" i="60"/>
  <c r="AA40" i="60"/>
  <c r="T40" i="60"/>
  <c r="J40" i="60"/>
  <c r="X40" i="60"/>
  <c r="S40" i="60"/>
  <c r="I40" i="60"/>
  <c r="K40" i="60" s="1"/>
  <c r="Y55" i="60"/>
  <c r="V55" i="60"/>
  <c r="P55" i="60"/>
  <c r="X55" i="60"/>
  <c r="S55" i="60"/>
  <c r="I55" i="60"/>
  <c r="K55" i="60" s="1"/>
  <c r="T55" i="60"/>
  <c r="J55" i="60"/>
  <c r="AA55" i="60"/>
  <c r="V70" i="60"/>
  <c r="J70" i="60"/>
  <c r="Y70" i="60"/>
  <c r="Q70" i="60"/>
  <c r="Z70" i="60" s="1"/>
  <c r="U70" i="60"/>
  <c r="AA70" i="60"/>
  <c r="I70" i="60"/>
  <c r="K70" i="60" s="1"/>
  <c r="S70" i="60"/>
  <c r="Y210" i="60"/>
  <c r="T210" i="60"/>
  <c r="J210" i="60"/>
  <c r="V210" i="60"/>
  <c r="P210" i="60"/>
  <c r="S210" i="60"/>
  <c r="X210" i="60"/>
  <c r="I210" i="60"/>
  <c r="Y17" i="60"/>
  <c r="I17" i="60"/>
  <c r="K17" i="60" s="1"/>
  <c r="X17" i="60"/>
  <c r="P17" i="60"/>
  <c r="V17" i="60"/>
  <c r="Y19" i="60"/>
  <c r="V19" i="60"/>
  <c r="I19" i="60"/>
  <c r="K19" i="60" s="1"/>
  <c r="X19" i="60"/>
  <c r="P19" i="60"/>
  <c r="Y21" i="60"/>
  <c r="X21" i="60"/>
  <c r="P21" i="60"/>
  <c r="AA21" i="60"/>
  <c r="V21" i="60"/>
  <c r="I21" i="60"/>
  <c r="K21" i="60" s="1"/>
  <c r="Y23" i="60"/>
  <c r="V23" i="60"/>
  <c r="I23" i="60"/>
  <c r="K23" i="60" s="1"/>
  <c r="X23" i="60"/>
  <c r="P23" i="60"/>
  <c r="Y25" i="60"/>
  <c r="V25" i="60"/>
  <c r="X25" i="60"/>
  <c r="P25" i="60"/>
  <c r="I25" i="60"/>
  <c r="K25" i="60" s="1"/>
  <c r="T36" i="60"/>
  <c r="S36" i="60"/>
  <c r="AA36" i="60"/>
  <c r="X36" i="60"/>
  <c r="I36" i="60"/>
  <c r="K36" i="60" s="1"/>
  <c r="P36" i="60"/>
  <c r="Y47" i="60"/>
  <c r="V47" i="60"/>
  <c r="P47" i="60"/>
  <c r="T47" i="60"/>
  <c r="J47" i="60"/>
  <c r="X47" i="60"/>
  <c r="S47" i="60"/>
  <c r="I47" i="60"/>
  <c r="K47" i="60" s="1"/>
  <c r="Y51" i="60"/>
  <c r="V51" i="60"/>
  <c r="P51" i="60"/>
  <c r="X51" i="60"/>
  <c r="S51" i="60"/>
  <c r="I51" i="60"/>
  <c r="K51" i="60" s="1"/>
  <c r="T51" i="60"/>
  <c r="J51" i="60"/>
  <c r="AA51" i="60"/>
  <c r="Y204" i="60"/>
  <c r="X204" i="60"/>
  <c r="S204" i="60"/>
  <c r="I204" i="60"/>
  <c r="T204" i="60"/>
  <c r="J204" i="60"/>
  <c r="V204" i="60"/>
  <c r="AA204" i="60"/>
  <c r="P204" i="60"/>
  <c r="U89" i="60"/>
  <c r="Q89" i="60"/>
  <c r="Z89" i="60" s="1"/>
  <c r="Y89" i="60"/>
  <c r="AA89" i="60"/>
  <c r="V137" i="60"/>
  <c r="J137" i="60"/>
  <c r="S137" i="60"/>
  <c r="Y137" i="60"/>
  <c r="U137" i="60"/>
  <c r="I137" i="60"/>
  <c r="V159" i="60"/>
  <c r="J159" i="60"/>
  <c r="S159" i="60"/>
  <c r="S171" i="60"/>
  <c r="Y230" i="60"/>
  <c r="X230" i="60"/>
  <c r="S230" i="60"/>
  <c r="I230" i="60"/>
  <c r="T230" i="60"/>
  <c r="J230" i="60"/>
  <c r="V230" i="60"/>
  <c r="AA230" i="60"/>
  <c r="P230" i="60"/>
  <c r="Y15" i="60"/>
  <c r="X15" i="60"/>
  <c r="P15" i="60"/>
  <c r="U173" i="60"/>
  <c r="P173" i="60"/>
  <c r="I15" i="60"/>
  <c r="K15" i="60" s="1"/>
  <c r="Q106" i="60"/>
  <c r="Z106" i="60" s="1"/>
  <c r="U106" i="60"/>
  <c r="Y106" i="60"/>
  <c r="U127" i="60"/>
  <c r="Q127" i="60"/>
  <c r="Z127" i="60" s="1"/>
  <c r="Y127" i="60"/>
  <c r="V141" i="60"/>
  <c r="J141" i="60"/>
  <c r="S141" i="60"/>
  <c r="Y141" i="60"/>
  <c r="I141" i="60"/>
  <c r="U141" i="60"/>
  <c r="V167" i="60"/>
  <c r="S167" i="60"/>
  <c r="X167" i="60"/>
  <c r="J167" i="60"/>
  <c r="Q95" i="60"/>
  <c r="Z95" i="60" s="1"/>
  <c r="U95" i="60"/>
  <c r="U136" i="60"/>
  <c r="I136" i="60"/>
  <c r="V136" i="60"/>
  <c r="J136" i="60"/>
  <c r="V160" i="60"/>
  <c r="S160" i="60"/>
  <c r="Y218" i="60"/>
  <c r="T218" i="60"/>
  <c r="J218" i="60"/>
  <c r="V218" i="60"/>
  <c r="P218" i="60"/>
  <c r="AA37" i="60"/>
  <c r="AA190" i="60"/>
  <c r="AA233" i="60"/>
  <c r="T14" i="60"/>
  <c r="T16" i="60"/>
  <c r="T18" i="60"/>
  <c r="T20" i="60"/>
  <c r="T22" i="60"/>
  <c r="T24" i="60"/>
  <c r="T35" i="60"/>
  <c r="I37" i="60"/>
  <c r="K37" i="60" s="1"/>
  <c r="S37" i="60"/>
  <c r="X37" i="60"/>
  <c r="P39" i="60"/>
  <c r="V39" i="60"/>
  <c r="I44" i="60"/>
  <c r="K44" i="60" s="1"/>
  <c r="S44" i="60"/>
  <c r="X44" i="60"/>
  <c r="P46" i="60"/>
  <c r="V46" i="60"/>
  <c r="I48" i="60"/>
  <c r="K48" i="60" s="1"/>
  <c r="S48" i="60"/>
  <c r="X48" i="60"/>
  <c r="P50" i="60"/>
  <c r="V50" i="60"/>
  <c r="I52" i="60"/>
  <c r="K52" i="60" s="1"/>
  <c r="S52" i="60"/>
  <c r="X52" i="60"/>
  <c r="P54" i="60"/>
  <c r="V54" i="60"/>
  <c r="Y66" i="60"/>
  <c r="X66" i="60"/>
  <c r="S66" i="60"/>
  <c r="I66" i="60"/>
  <c r="K66" i="60" s="1"/>
  <c r="T66" i="60"/>
  <c r="Q84" i="60"/>
  <c r="Z84" i="60" s="1"/>
  <c r="U84" i="60"/>
  <c r="Y95" i="60"/>
  <c r="U108" i="60"/>
  <c r="Q108" i="60"/>
  <c r="Z108" i="60" s="1"/>
  <c r="Y108" i="60"/>
  <c r="Q125" i="60"/>
  <c r="Z125" i="60" s="1"/>
  <c r="U125" i="60"/>
  <c r="Q136" i="60"/>
  <c r="Z136" i="60" s="1"/>
  <c r="V151" i="60"/>
  <c r="J151" i="60"/>
  <c r="S151" i="60"/>
  <c r="V156" i="60"/>
  <c r="S156" i="60"/>
  <c r="J160" i="60"/>
  <c r="Q170" i="60"/>
  <c r="Z170" i="60" s="1"/>
  <c r="T170" i="60"/>
  <c r="U187" i="60"/>
  <c r="J187" i="60"/>
  <c r="P187" i="60"/>
  <c r="X195" i="60"/>
  <c r="P195" i="60"/>
  <c r="U195" i="60"/>
  <c r="U200" i="60"/>
  <c r="Q201" i="60"/>
  <c r="Z201" i="60" s="1"/>
  <c r="U201" i="60"/>
  <c r="I214" i="60"/>
  <c r="Y215" i="60"/>
  <c r="X215" i="60"/>
  <c r="S215" i="60"/>
  <c r="I215" i="60"/>
  <c r="T215" i="60"/>
  <c r="J215" i="60"/>
  <c r="I218" i="60"/>
  <c r="X218" i="60"/>
  <c r="Y219" i="60"/>
  <c r="X219" i="60"/>
  <c r="S219" i="60"/>
  <c r="I219" i="60"/>
  <c r="T219" i="60"/>
  <c r="J219" i="60"/>
  <c r="Y225" i="60"/>
  <c r="T225" i="60"/>
  <c r="J225" i="60"/>
  <c r="V225" i="60"/>
  <c r="P225" i="60"/>
  <c r="I233" i="60"/>
  <c r="Y234" i="60"/>
  <c r="X234" i="60"/>
  <c r="S234" i="60"/>
  <c r="I234" i="60"/>
  <c r="T234" i="60"/>
  <c r="J234" i="60"/>
  <c r="U119" i="60"/>
  <c r="Q119" i="60"/>
  <c r="Z119" i="60" s="1"/>
  <c r="Y119" i="60"/>
  <c r="AA135" i="60"/>
  <c r="U140" i="60"/>
  <c r="I140" i="60"/>
  <c r="V140" i="60"/>
  <c r="J140" i="60"/>
  <c r="S145" i="60"/>
  <c r="J145" i="60"/>
  <c r="Q145" i="60"/>
  <c r="Z145" i="60" s="1"/>
  <c r="V155" i="60"/>
  <c r="J155" i="60"/>
  <c r="S155" i="60"/>
  <c r="U172" i="60"/>
  <c r="J172" i="60"/>
  <c r="P172" i="60"/>
  <c r="T181" i="60"/>
  <c r="Y181" i="60"/>
  <c r="U188" i="60"/>
  <c r="Y211" i="60"/>
  <c r="X211" i="60"/>
  <c r="S211" i="60"/>
  <c r="I211" i="60"/>
  <c r="T211" i="60"/>
  <c r="J211" i="60"/>
  <c r="Y214" i="60"/>
  <c r="T214" i="60"/>
  <c r="J214" i="60"/>
  <c r="V214" i="60"/>
  <c r="P214" i="60"/>
  <c r="Y233" i="60"/>
  <c r="T233" i="60"/>
  <c r="J233" i="60"/>
  <c r="V233" i="60"/>
  <c r="P233" i="60"/>
  <c r="AA48" i="60"/>
  <c r="AA119" i="60"/>
  <c r="AA145" i="60"/>
  <c r="AA160" i="60"/>
  <c r="I14" i="60"/>
  <c r="K14" i="60" s="1"/>
  <c r="V14" i="60"/>
  <c r="I16" i="60"/>
  <c r="K16" i="60" s="1"/>
  <c r="V16" i="60"/>
  <c r="I18" i="60"/>
  <c r="K18" i="60" s="1"/>
  <c r="V18" i="60"/>
  <c r="I20" i="60"/>
  <c r="K20" i="60" s="1"/>
  <c r="V20" i="60"/>
  <c r="I22" i="60"/>
  <c r="K22" i="60" s="1"/>
  <c r="V22" i="60"/>
  <c r="I24" i="60"/>
  <c r="K24" i="60" s="1"/>
  <c r="V24" i="60"/>
  <c r="I35" i="60"/>
  <c r="K35" i="60" s="1"/>
  <c r="V35" i="60"/>
  <c r="J37" i="60"/>
  <c r="T37" i="60"/>
  <c r="S38" i="60"/>
  <c r="X38" i="60"/>
  <c r="J44" i="60"/>
  <c r="T44" i="60"/>
  <c r="X45" i="60"/>
  <c r="AA47" i="60"/>
  <c r="J48" i="60"/>
  <c r="T48" i="60"/>
  <c r="J52" i="60"/>
  <c r="T52" i="60"/>
  <c r="I53" i="60"/>
  <c r="K53" i="60" s="1"/>
  <c r="S53" i="60"/>
  <c r="X53" i="60"/>
  <c r="Y65" i="60"/>
  <c r="T65" i="60"/>
  <c r="J65" i="60"/>
  <c r="S65" i="60"/>
  <c r="J66" i="60"/>
  <c r="V66" i="60"/>
  <c r="Y84" i="60"/>
  <c r="U97" i="60"/>
  <c r="Q97" i="60"/>
  <c r="Z97" i="60" s="1"/>
  <c r="Y97" i="60"/>
  <c r="Q114" i="60"/>
  <c r="Z114" i="60" s="1"/>
  <c r="U114" i="60"/>
  <c r="Y125" i="60"/>
  <c r="S136" i="60"/>
  <c r="I138" i="60"/>
  <c r="S138" i="60"/>
  <c r="S140" i="60"/>
  <c r="V152" i="60"/>
  <c r="S152" i="60"/>
  <c r="J156" i="60"/>
  <c r="V166" i="60"/>
  <c r="J166" i="60"/>
  <c r="S166" i="60"/>
  <c r="J170" i="60"/>
  <c r="T172" i="60"/>
  <c r="S175" i="60"/>
  <c r="X175" i="60"/>
  <c r="T185" i="60"/>
  <c r="Y185" i="60"/>
  <c r="Q187" i="60"/>
  <c r="Z187" i="60" s="1"/>
  <c r="U197" i="60"/>
  <c r="Y197" i="60"/>
  <c r="Y203" i="60"/>
  <c r="T203" i="60"/>
  <c r="J203" i="60"/>
  <c r="V203" i="60"/>
  <c r="P203" i="60"/>
  <c r="P215" i="60"/>
  <c r="P219" i="60"/>
  <c r="I225" i="60"/>
  <c r="X225" i="60"/>
  <c r="Y226" i="60"/>
  <c r="X226" i="60"/>
  <c r="S226" i="60"/>
  <c r="I226" i="60"/>
  <c r="T226" i="60"/>
  <c r="J226" i="60"/>
  <c r="Y229" i="60"/>
  <c r="T229" i="60"/>
  <c r="J229" i="60"/>
  <c r="V229" i="60"/>
  <c r="P229" i="60"/>
  <c r="P234" i="60"/>
  <c r="I144" i="60"/>
  <c r="U144" i="60"/>
  <c r="J150" i="60"/>
  <c r="J154" i="60"/>
  <c r="T168" i="60"/>
  <c r="P169" i="60"/>
  <c r="J174" i="60"/>
  <c r="T179" i="60"/>
  <c r="P180" i="60"/>
  <c r="T183" i="60"/>
  <c r="P184" i="60"/>
  <c r="U194" i="60"/>
  <c r="X216" i="60"/>
  <c r="I231" i="60"/>
  <c r="S231" i="60"/>
  <c r="X231" i="60"/>
  <c r="I235" i="60"/>
  <c r="S235" i="60"/>
  <c r="X235" i="60"/>
  <c r="P68" i="60"/>
  <c r="V68" i="60"/>
  <c r="V75" i="60"/>
  <c r="V79" i="60"/>
  <c r="Q168" i="60"/>
  <c r="Z168" i="60" s="1"/>
  <c r="Q183" i="60"/>
  <c r="Z183" i="60" s="1"/>
  <c r="P202" i="60"/>
  <c r="V202" i="60"/>
  <c r="P209" i="60"/>
  <c r="V209" i="60"/>
  <c r="P213" i="60"/>
  <c r="V213" i="60"/>
  <c r="P217" i="60"/>
  <c r="V217" i="60"/>
  <c r="P224" i="60"/>
  <c r="V224" i="60"/>
  <c r="P228" i="60"/>
  <c r="V228" i="60"/>
  <c r="P232" i="60"/>
  <c r="V232" i="60"/>
  <c r="AB209" i="61"/>
  <c r="AB224" i="61"/>
  <c r="AB14" i="61"/>
  <c r="AC194" i="61"/>
  <c r="AB194" i="61"/>
  <c r="AC209" i="61"/>
  <c r="AA90" i="60"/>
  <c r="AA94" i="60"/>
  <c r="Q69" i="60"/>
  <c r="Z69" i="60" s="1"/>
  <c r="X78" i="60"/>
  <c r="T78" i="60"/>
  <c r="P78" i="60"/>
  <c r="Y78" i="60"/>
  <c r="S78" i="60"/>
  <c r="I78" i="60"/>
  <c r="V78" i="60"/>
  <c r="Q78" i="60"/>
  <c r="Z78" i="60" s="1"/>
  <c r="X81" i="60"/>
  <c r="T81" i="60"/>
  <c r="P81" i="60"/>
  <c r="S81" i="60"/>
  <c r="J81" i="60"/>
  <c r="V81" i="60"/>
  <c r="I81" i="60"/>
  <c r="U83" i="60"/>
  <c r="X85" i="60"/>
  <c r="T85" i="60"/>
  <c r="P85" i="60"/>
  <c r="S85" i="60"/>
  <c r="J85" i="60"/>
  <c r="V85" i="60"/>
  <c r="I85" i="60"/>
  <c r="U90" i="60"/>
  <c r="X92" i="60"/>
  <c r="T92" i="60"/>
  <c r="P92" i="60"/>
  <c r="S92" i="60"/>
  <c r="J92" i="60"/>
  <c r="V92" i="60"/>
  <c r="I92" i="60"/>
  <c r="K92" i="60" s="1"/>
  <c r="U94" i="60"/>
  <c r="X96" i="60"/>
  <c r="T96" i="60"/>
  <c r="P96" i="60"/>
  <c r="S96" i="60"/>
  <c r="J96" i="60"/>
  <c r="V96" i="60"/>
  <c r="I96" i="60"/>
  <c r="K96" i="60" s="1"/>
  <c r="U98" i="60"/>
  <c r="X100" i="60"/>
  <c r="T100" i="60"/>
  <c r="P100" i="60"/>
  <c r="S100" i="60"/>
  <c r="J100" i="60"/>
  <c r="V100" i="60"/>
  <c r="I100" i="60"/>
  <c r="K100" i="60" s="1"/>
  <c r="U105" i="60"/>
  <c r="X107" i="60"/>
  <c r="T107" i="60"/>
  <c r="P107" i="60"/>
  <c r="S107" i="60"/>
  <c r="J107" i="60"/>
  <c r="V107" i="60"/>
  <c r="I107" i="60"/>
  <c r="U109" i="60"/>
  <c r="X111" i="60"/>
  <c r="T111" i="60"/>
  <c r="P111" i="60"/>
  <c r="S111" i="60"/>
  <c r="J111" i="60"/>
  <c r="V111" i="60"/>
  <c r="I111" i="60"/>
  <c r="U113" i="60"/>
  <c r="X115" i="60"/>
  <c r="T115" i="60"/>
  <c r="P115" i="60"/>
  <c r="S115" i="60"/>
  <c r="J115" i="60"/>
  <c r="V115" i="60"/>
  <c r="I115" i="60"/>
  <c r="U120" i="60"/>
  <c r="X122" i="60"/>
  <c r="T122" i="60"/>
  <c r="P122" i="60"/>
  <c r="S122" i="60"/>
  <c r="J122" i="60"/>
  <c r="V122" i="60"/>
  <c r="I122" i="60"/>
  <c r="K122" i="60" s="1"/>
  <c r="U124" i="60"/>
  <c r="X126" i="60"/>
  <c r="T126" i="60"/>
  <c r="P126" i="60"/>
  <c r="S126" i="60"/>
  <c r="J126" i="60"/>
  <c r="V126" i="60"/>
  <c r="I126" i="60"/>
  <c r="K126" i="60" s="1"/>
  <c r="U128" i="60"/>
  <c r="X130" i="60"/>
  <c r="T130" i="60"/>
  <c r="P130" i="60"/>
  <c r="S130" i="60"/>
  <c r="J130" i="60"/>
  <c r="V130" i="60"/>
  <c r="I130" i="60"/>
  <c r="K130" i="60" s="1"/>
  <c r="V135" i="60"/>
  <c r="AA14" i="60"/>
  <c r="AA15" i="60"/>
  <c r="AA17" i="60"/>
  <c r="AA24" i="60"/>
  <c r="AA128" i="60"/>
  <c r="J14" i="60"/>
  <c r="S14" i="60"/>
  <c r="J15" i="60"/>
  <c r="S15" i="60"/>
  <c r="J16" i="60"/>
  <c r="S16" i="60"/>
  <c r="J17" i="60"/>
  <c r="S17" i="60"/>
  <c r="J18" i="60"/>
  <c r="S18" i="60"/>
  <c r="J19" i="60"/>
  <c r="S19" i="60"/>
  <c r="J20" i="60"/>
  <c r="S20" i="60"/>
  <c r="J21" i="60"/>
  <c r="S21" i="60"/>
  <c r="J22" i="60"/>
  <c r="S22" i="60"/>
  <c r="J23" i="60"/>
  <c r="S23" i="60"/>
  <c r="J24" i="60"/>
  <c r="S24" i="60"/>
  <c r="J25" i="60"/>
  <c r="S25" i="60"/>
  <c r="J35" i="60"/>
  <c r="S35" i="60"/>
  <c r="J36" i="60"/>
  <c r="X76" i="60"/>
  <c r="T76" i="60"/>
  <c r="P76" i="60"/>
  <c r="V76" i="60"/>
  <c r="Q76" i="60"/>
  <c r="Z76" i="60" s="1"/>
  <c r="Y76" i="60"/>
  <c r="S76" i="60"/>
  <c r="I76" i="60"/>
  <c r="J78" i="60"/>
  <c r="X80" i="60"/>
  <c r="T80" i="60"/>
  <c r="P80" i="60"/>
  <c r="S80" i="60"/>
  <c r="J80" i="60"/>
  <c r="V80" i="60"/>
  <c r="I80" i="60"/>
  <c r="Q81" i="60"/>
  <c r="Z81" i="60" s="1"/>
  <c r="X84" i="60"/>
  <c r="T84" i="60"/>
  <c r="P84" i="60"/>
  <c r="S84" i="60"/>
  <c r="J84" i="60"/>
  <c r="V84" i="60"/>
  <c r="I84" i="60"/>
  <c r="Q85" i="60"/>
  <c r="Z85" i="60" s="1"/>
  <c r="X91" i="60"/>
  <c r="T91" i="60"/>
  <c r="P91" i="60"/>
  <c r="S91" i="60"/>
  <c r="J91" i="60"/>
  <c r="V91" i="60"/>
  <c r="I91" i="60"/>
  <c r="K91" i="60" s="1"/>
  <c r="Q92" i="60"/>
  <c r="Z92" i="60" s="1"/>
  <c r="X95" i="60"/>
  <c r="T95" i="60"/>
  <c r="P95" i="60"/>
  <c r="S95" i="60"/>
  <c r="J95" i="60"/>
  <c r="V95" i="60"/>
  <c r="I95" i="60"/>
  <c r="K95" i="60" s="1"/>
  <c r="Q96" i="60"/>
  <c r="Z96" i="60" s="1"/>
  <c r="X99" i="60"/>
  <c r="T99" i="60"/>
  <c r="P99" i="60"/>
  <c r="S99" i="60"/>
  <c r="J99" i="60"/>
  <c r="V99" i="60"/>
  <c r="I99" i="60"/>
  <c r="K99" i="60" s="1"/>
  <c r="Q100" i="60"/>
  <c r="Z100" i="60" s="1"/>
  <c r="X106" i="60"/>
  <c r="T106" i="60"/>
  <c r="P106" i="60"/>
  <c r="S106" i="60"/>
  <c r="J106" i="60"/>
  <c r="V106" i="60"/>
  <c r="I106" i="60"/>
  <c r="Q107" i="60"/>
  <c r="Z107" i="60" s="1"/>
  <c r="X110" i="60"/>
  <c r="T110" i="60"/>
  <c r="P110" i="60"/>
  <c r="S110" i="60"/>
  <c r="J110" i="60"/>
  <c r="V110" i="60"/>
  <c r="I110" i="60"/>
  <c r="Q111" i="60"/>
  <c r="Z111" i="60" s="1"/>
  <c r="X114" i="60"/>
  <c r="T114" i="60"/>
  <c r="P114" i="60"/>
  <c r="S114" i="60"/>
  <c r="J114" i="60"/>
  <c r="V114" i="60"/>
  <c r="I114" i="60"/>
  <c r="Q115" i="60"/>
  <c r="Z115" i="60" s="1"/>
  <c r="X121" i="60"/>
  <c r="T121" i="60"/>
  <c r="P121" i="60"/>
  <c r="S121" i="60"/>
  <c r="J121" i="60"/>
  <c r="V121" i="60"/>
  <c r="I121" i="60"/>
  <c r="K121" i="60" s="1"/>
  <c r="Q122" i="60"/>
  <c r="Z122" i="60" s="1"/>
  <c r="X125" i="60"/>
  <c r="T125" i="60"/>
  <c r="P125" i="60"/>
  <c r="S125" i="60"/>
  <c r="J125" i="60"/>
  <c r="V125" i="60"/>
  <c r="I125" i="60"/>
  <c r="K125" i="60" s="1"/>
  <c r="Q126" i="60"/>
  <c r="Z126" i="60" s="1"/>
  <c r="X129" i="60"/>
  <c r="T129" i="60"/>
  <c r="P129" i="60"/>
  <c r="S129" i="60"/>
  <c r="J129" i="60"/>
  <c r="V129" i="60"/>
  <c r="I129" i="60"/>
  <c r="K129" i="60" s="1"/>
  <c r="Q130" i="60"/>
  <c r="Z130" i="60" s="1"/>
  <c r="X142" i="60"/>
  <c r="T142" i="60"/>
  <c r="P142" i="60"/>
  <c r="V142" i="60"/>
  <c r="Q142" i="60"/>
  <c r="Z142" i="60" s="1"/>
  <c r="U142" i="60"/>
  <c r="J142" i="60"/>
  <c r="S142" i="60"/>
  <c r="Y142" i="60"/>
  <c r="I142" i="60"/>
  <c r="X69" i="60"/>
  <c r="T69" i="60"/>
  <c r="P69" i="60"/>
  <c r="Y69" i="60"/>
  <c r="S69" i="60"/>
  <c r="I69" i="60"/>
  <c r="K69" i="60" s="1"/>
  <c r="U69" i="60"/>
  <c r="X83" i="60"/>
  <c r="T83" i="60"/>
  <c r="P83" i="60"/>
  <c r="S83" i="60"/>
  <c r="J83" i="60"/>
  <c r="V83" i="60"/>
  <c r="I83" i="60"/>
  <c r="X90" i="60"/>
  <c r="T90" i="60"/>
  <c r="P90" i="60"/>
  <c r="S90" i="60"/>
  <c r="J90" i="60"/>
  <c r="V90" i="60"/>
  <c r="I90" i="60"/>
  <c r="K90" i="60" s="1"/>
  <c r="X94" i="60"/>
  <c r="T94" i="60"/>
  <c r="P94" i="60"/>
  <c r="S94" i="60"/>
  <c r="J94" i="60"/>
  <c r="V94" i="60"/>
  <c r="I94" i="60"/>
  <c r="K94" i="60" s="1"/>
  <c r="X98" i="60"/>
  <c r="T98" i="60"/>
  <c r="P98" i="60"/>
  <c r="S98" i="60"/>
  <c r="J98" i="60"/>
  <c r="V98" i="60"/>
  <c r="I98" i="60"/>
  <c r="K98" i="60" s="1"/>
  <c r="X105" i="60"/>
  <c r="T105" i="60"/>
  <c r="P105" i="60"/>
  <c r="S105" i="60"/>
  <c r="J105" i="60"/>
  <c r="V105" i="60"/>
  <c r="I105" i="60"/>
  <c r="X109" i="60"/>
  <c r="T109" i="60"/>
  <c r="P109" i="60"/>
  <c r="S109" i="60"/>
  <c r="J109" i="60"/>
  <c r="V109" i="60"/>
  <c r="I109" i="60"/>
  <c r="X113" i="60"/>
  <c r="T113" i="60"/>
  <c r="P113" i="60"/>
  <c r="S113" i="60"/>
  <c r="J113" i="60"/>
  <c r="V113" i="60"/>
  <c r="I113" i="60"/>
  <c r="X120" i="60"/>
  <c r="T120" i="60"/>
  <c r="P120" i="60"/>
  <c r="S120" i="60"/>
  <c r="J120" i="60"/>
  <c r="V120" i="60"/>
  <c r="I120" i="60"/>
  <c r="K120" i="60" s="1"/>
  <c r="X124" i="60"/>
  <c r="T124" i="60"/>
  <c r="P124" i="60"/>
  <c r="S124" i="60"/>
  <c r="J124" i="60"/>
  <c r="V124" i="60"/>
  <c r="I124" i="60"/>
  <c r="K124" i="60" s="1"/>
  <c r="X128" i="60"/>
  <c r="T128" i="60"/>
  <c r="P128" i="60"/>
  <c r="S128" i="60"/>
  <c r="J128" i="60"/>
  <c r="V128" i="60"/>
  <c r="I128" i="60"/>
  <c r="K128" i="60" s="1"/>
  <c r="X135" i="60"/>
  <c r="T135" i="60"/>
  <c r="U135" i="60"/>
  <c r="P135" i="60"/>
  <c r="Y135" i="60"/>
  <c r="S135" i="60"/>
  <c r="J135" i="60"/>
  <c r="I135" i="60"/>
  <c r="AA113" i="60"/>
  <c r="Q14" i="60"/>
  <c r="Z14" i="60" s="1"/>
  <c r="U14" i="60"/>
  <c r="Q15" i="60"/>
  <c r="Z15" i="60" s="1"/>
  <c r="U15" i="60"/>
  <c r="Q16" i="60"/>
  <c r="Z16" i="60" s="1"/>
  <c r="U16" i="60"/>
  <c r="Q17" i="60"/>
  <c r="Z17" i="60" s="1"/>
  <c r="U17" i="60"/>
  <c r="Q18" i="60"/>
  <c r="Z18" i="60" s="1"/>
  <c r="U18" i="60"/>
  <c r="Q19" i="60"/>
  <c r="Z19" i="60" s="1"/>
  <c r="U19" i="60"/>
  <c r="Q20" i="60"/>
  <c r="Z20" i="60" s="1"/>
  <c r="U20" i="60"/>
  <c r="Q21" i="60"/>
  <c r="Z21" i="60" s="1"/>
  <c r="U21" i="60"/>
  <c r="Q22" i="60"/>
  <c r="Z22" i="60" s="1"/>
  <c r="U22" i="60"/>
  <c r="Q23" i="60"/>
  <c r="Z23" i="60" s="1"/>
  <c r="U23" i="60"/>
  <c r="Q24" i="60"/>
  <c r="Z24" i="60" s="1"/>
  <c r="U24" i="60"/>
  <c r="Q25" i="60"/>
  <c r="Z25" i="60" s="1"/>
  <c r="U25" i="60"/>
  <c r="Q35" i="60"/>
  <c r="Z35" i="60" s="1"/>
  <c r="U35" i="60"/>
  <c r="Y36" i="60"/>
  <c r="U36" i="60"/>
  <c r="Q36" i="60"/>
  <c r="Z36" i="60" s="1"/>
  <c r="J69" i="60"/>
  <c r="V69" i="60"/>
  <c r="X74" i="60"/>
  <c r="T74" i="60"/>
  <c r="P74" i="60"/>
  <c r="Y74" i="60"/>
  <c r="S74" i="60"/>
  <c r="V74" i="60"/>
  <c r="Q74" i="60"/>
  <c r="Z74" i="60" s="1"/>
  <c r="U74" i="60"/>
  <c r="U78" i="60"/>
  <c r="Y81" i="60"/>
  <c r="X82" i="60"/>
  <c r="T82" i="60"/>
  <c r="P82" i="60"/>
  <c r="S82" i="60"/>
  <c r="J82" i="60"/>
  <c r="V82" i="60"/>
  <c r="I82" i="60"/>
  <c r="Q83" i="60"/>
  <c r="Z83" i="60" s="1"/>
  <c r="Y85" i="60"/>
  <c r="X89" i="60"/>
  <c r="T89" i="60"/>
  <c r="P89" i="60"/>
  <c r="S89" i="60"/>
  <c r="J89" i="60"/>
  <c r="V89" i="60"/>
  <c r="I89" i="60"/>
  <c r="K89" i="60" s="1"/>
  <c r="Q90" i="60"/>
  <c r="Z90" i="60" s="1"/>
  <c r="Y92" i="60"/>
  <c r="X93" i="60"/>
  <c r="T93" i="60"/>
  <c r="P93" i="60"/>
  <c r="S93" i="60"/>
  <c r="J93" i="60"/>
  <c r="V93" i="60"/>
  <c r="I93" i="60"/>
  <c r="K93" i="60" s="1"/>
  <c r="Q94" i="60"/>
  <c r="Z94" i="60" s="1"/>
  <c r="Y96" i="60"/>
  <c r="X97" i="60"/>
  <c r="T97" i="60"/>
  <c r="P97" i="60"/>
  <c r="S97" i="60"/>
  <c r="J97" i="60"/>
  <c r="V97" i="60"/>
  <c r="I97" i="60"/>
  <c r="K97" i="60" s="1"/>
  <c r="Q98" i="60"/>
  <c r="Z98" i="60" s="1"/>
  <c r="Y100" i="60"/>
  <c r="X104" i="60"/>
  <c r="T104" i="60"/>
  <c r="P104" i="60"/>
  <c r="S104" i="60"/>
  <c r="J104" i="60"/>
  <c r="V104" i="60"/>
  <c r="I104" i="60"/>
  <c r="Q105" i="60"/>
  <c r="Z105" i="60" s="1"/>
  <c r="Y107" i="60"/>
  <c r="X108" i="60"/>
  <c r="T108" i="60"/>
  <c r="P108" i="60"/>
  <c r="S108" i="60"/>
  <c r="J108" i="60"/>
  <c r="V108" i="60"/>
  <c r="I108" i="60"/>
  <c r="Q109" i="60"/>
  <c r="Z109" i="60" s="1"/>
  <c r="Y111" i="60"/>
  <c r="X112" i="60"/>
  <c r="T112" i="60"/>
  <c r="P112" i="60"/>
  <c r="S112" i="60"/>
  <c r="J112" i="60"/>
  <c r="V112" i="60"/>
  <c r="I112" i="60"/>
  <c r="Q113" i="60"/>
  <c r="Z113" i="60" s="1"/>
  <c r="Y115" i="60"/>
  <c r="X119" i="60"/>
  <c r="T119" i="60"/>
  <c r="P119" i="60"/>
  <c r="S119" i="60"/>
  <c r="J119" i="60"/>
  <c r="V119" i="60"/>
  <c r="I119" i="60"/>
  <c r="K119" i="60" s="1"/>
  <c r="Q120" i="60"/>
  <c r="Z120" i="60" s="1"/>
  <c r="Y122" i="60"/>
  <c r="X123" i="60"/>
  <c r="T123" i="60"/>
  <c r="P123" i="60"/>
  <c r="S123" i="60"/>
  <c r="J123" i="60"/>
  <c r="V123" i="60"/>
  <c r="I123" i="60"/>
  <c r="K123" i="60" s="1"/>
  <c r="Q124" i="60"/>
  <c r="Z124" i="60" s="1"/>
  <c r="Y126" i="60"/>
  <c r="X127" i="60"/>
  <c r="T127" i="60"/>
  <c r="P127" i="60"/>
  <c r="S127" i="60"/>
  <c r="J127" i="60"/>
  <c r="V127" i="60"/>
  <c r="I127" i="60"/>
  <c r="K127" i="60" s="1"/>
  <c r="Q128" i="60"/>
  <c r="Z128" i="60" s="1"/>
  <c r="Y130" i="60"/>
  <c r="X134" i="60"/>
  <c r="T134" i="60"/>
  <c r="P134" i="60"/>
  <c r="S134" i="60"/>
  <c r="J134" i="60"/>
  <c r="V134" i="60"/>
  <c r="I134" i="60"/>
  <c r="Q135" i="60"/>
  <c r="Z135" i="60" s="1"/>
  <c r="X139" i="60"/>
  <c r="T139" i="60"/>
  <c r="P139" i="60"/>
  <c r="U139" i="60"/>
  <c r="J139" i="60"/>
  <c r="Y139" i="60"/>
  <c r="S139" i="60"/>
  <c r="I139" i="60"/>
  <c r="V139" i="60"/>
  <c r="Q139" i="60"/>
  <c r="Z139" i="60" s="1"/>
  <c r="V182" i="60"/>
  <c r="I182" i="60"/>
  <c r="Q182" i="60"/>
  <c r="Z182" i="60" s="1"/>
  <c r="U182" i="60"/>
  <c r="P182" i="60"/>
  <c r="Y182" i="60"/>
  <c r="T182" i="60"/>
  <c r="J182" i="60"/>
  <c r="X182" i="60"/>
  <c r="S182" i="60"/>
  <c r="Q37" i="60"/>
  <c r="Z37" i="60" s="1"/>
  <c r="U37" i="60"/>
  <c r="Q38" i="60"/>
  <c r="Z38" i="60" s="1"/>
  <c r="U38" i="60"/>
  <c r="Q39" i="60"/>
  <c r="Z39" i="60" s="1"/>
  <c r="U39" i="60"/>
  <c r="Q40" i="60"/>
  <c r="Z40" i="60" s="1"/>
  <c r="U40" i="60"/>
  <c r="Q44" i="60"/>
  <c r="Z44" i="60" s="1"/>
  <c r="U44" i="60"/>
  <c r="Q45" i="60"/>
  <c r="Z45" i="60" s="1"/>
  <c r="U45" i="60"/>
  <c r="Q46" i="60"/>
  <c r="Z46" i="60" s="1"/>
  <c r="U46" i="60"/>
  <c r="Q47" i="60"/>
  <c r="Z47" i="60" s="1"/>
  <c r="U47" i="60"/>
  <c r="Q48" i="60"/>
  <c r="Z48" i="60" s="1"/>
  <c r="U48" i="60"/>
  <c r="Q49" i="60"/>
  <c r="Z49" i="60" s="1"/>
  <c r="U49" i="60"/>
  <c r="Q50" i="60"/>
  <c r="Z50" i="60" s="1"/>
  <c r="U50" i="60"/>
  <c r="Q51" i="60"/>
  <c r="Z51" i="60" s="1"/>
  <c r="U51" i="60"/>
  <c r="Q52" i="60"/>
  <c r="Z52" i="60" s="1"/>
  <c r="U52" i="60"/>
  <c r="Q53" i="60"/>
  <c r="Z53" i="60" s="1"/>
  <c r="U53" i="60"/>
  <c r="Q54" i="60"/>
  <c r="Z54" i="60" s="1"/>
  <c r="U54" i="60"/>
  <c r="Q55" i="60"/>
  <c r="Z55" i="60" s="1"/>
  <c r="U55" i="60"/>
  <c r="Q65" i="60"/>
  <c r="Z65" i="60" s="1"/>
  <c r="U65" i="60"/>
  <c r="Q66" i="60"/>
  <c r="Z66" i="60" s="1"/>
  <c r="U66" i="60"/>
  <c r="Q67" i="60"/>
  <c r="Z67" i="60" s="1"/>
  <c r="U67" i="60"/>
  <c r="Q68" i="60"/>
  <c r="Z68" i="60" s="1"/>
  <c r="U68" i="60"/>
  <c r="X70" i="60"/>
  <c r="T70" i="60"/>
  <c r="P70" i="60"/>
  <c r="J75" i="60"/>
  <c r="X77" i="60"/>
  <c r="T77" i="60"/>
  <c r="P77" i="60"/>
  <c r="J79" i="60"/>
  <c r="X143" i="60"/>
  <c r="T143" i="60"/>
  <c r="P143" i="60"/>
  <c r="U143" i="60"/>
  <c r="J143" i="60"/>
  <c r="Y143" i="60"/>
  <c r="S143" i="60"/>
  <c r="I143" i="60"/>
  <c r="V190" i="60"/>
  <c r="I190" i="60"/>
  <c r="Q190" i="60"/>
  <c r="Z190" i="60" s="1"/>
  <c r="U190" i="60"/>
  <c r="P190" i="60"/>
  <c r="Y190" i="60"/>
  <c r="T190" i="60"/>
  <c r="J190" i="60"/>
  <c r="X190" i="60"/>
  <c r="X75" i="60"/>
  <c r="T75" i="60"/>
  <c r="P75" i="60"/>
  <c r="X79" i="60"/>
  <c r="T79" i="60"/>
  <c r="P79" i="60"/>
  <c r="X138" i="60"/>
  <c r="T138" i="60"/>
  <c r="P138" i="60"/>
  <c r="V138" i="60"/>
  <c r="Q138" i="60"/>
  <c r="Z138" i="60" s="1"/>
  <c r="U138" i="60"/>
  <c r="J138" i="60"/>
  <c r="V171" i="60"/>
  <c r="I171" i="60"/>
  <c r="Q171" i="60"/>
  <c r="Z171" i="60" s="1"/>
  <c r="U171" i="60"/>
  <c r="P171" i="60"/>
  <c r="Y171" i="60"/>
  <c r="T171" i="60"/>
  <c r="J171" i="60"/>
  <c r="X171" i="60"/>
  <c r="X136" i="60"/>
  <c r="T136" i="60"/>
  <c r="P136" i="60"/>
  <c r="Q137" i="60"/>
  <c r="Z137" i="60" s="1"/>
  <c r="X140" i="60"/>
  <c r="T140" i="60"/>
  <c r="P140" i="60"/>
  <c r="Q141" i="60"/>
  <c r="Z141" i="60" s="1"/>
  <c r="X144" i="60"/>
  <c r="T144" i="60"/>
  <c r="P144" i="60"/>
  <c r="V175" i="60"/>
  <c r="I175" i="60"/>
  <c r="Q175" i="60"/>
  <c r="Z175" i="60" s="1"/>
  <c r="U175" i="60"/>
  <c r="P175" i="60"/>
  <c r="Y175" i="60"/>
  <c r="T175" i="60"/>
  <c r="J175" i="60"/>
  <c r="V186" i="60"/>
  <c r="I186" i="60"/>
  <c r="Q186" i="60"/>
  <c r="Z186" i="60" s="1"/>
  <c r="U186" i="60"/>
  <c r="P186" i="60"/>
  <c r="Y186" i="60"/>
  <c r="T186" i="60"/>
  <c r="J186" i="60"/>
  <c r="X137" i="60"/>
  <c r="T137" i="60"/>
  <c r="P137" i="60"/>
  <c r="X141" i="60"/>
  <c r="T141" i="60"/>
  <c r="P141" i="60"/>
  <c r="V145" i="60"/>
  <c r="I145" i="60"/>
  <c r="Y145" i="60"/>
  <c r="U145" i="60"/>
  <c r="X145" i="60"/>
  <c r="T145" i="60"/>
  <c r="P145" i="60"/>
  <c r="X198" i="60"/>
  <c r="T198" i="60"/>
  <c r="P198" i="60"/>
  <c r="S198" i="60"/>
  <c r="J198" i="60"/>
  <c r="V198" i="60"/>
  <c r="I198" i="60"/>
  <c r="Y198" i="60"/>
  <c r="U198" i="60"/>
  <c r="Q198" i="60"/>
  <c r="Z198" i="60" s="1"/>
  <c r="P149" i="60"/>
  <c r="T149" i="60"/>
  <c r="X149" i="60"/>
  <c r="P150" i="60"/>
  <c r="T150" i="60"/>
  <c r="X150" i="60"/>
  <c r="P151" i="60"/>
  <c r="T151" i="60"/>
  <c r="X151" i="60"/>
  <c r="P152" i="60"/>
  <c r="T152" i="60"/>
  <c r="X152" i="60"/>
  <c r="P153" i="60"/>
  <c r="T153" i="60"/>
  <c r="X153" i="60"/>
  <c r="P154" i="60"/>
  <c r="T154" i="60"/>
  <c r="X154" i="60"/>
  <c r="P155" i="60"/>
  <c r="T155" i="60"/>
  <c r="X155" i="60"/>
  <c r="P156" i="60"/>
  <c r="T156" i="60"/>
  <c r="X156" i="60"/>
  <c r="P157" i="60"/>
  <c r="T157" i="60"/>
  <c r="X157" i="60"/>
  <c r="P158" i="60"/>
  <c r="T158" i="60"/>
  <c r="X158" i="60"/>
  <c r="P159" i="60"/>
  <c r="T159" i="60"/>
  <c r="X159" i="60"/>
  <c r="P160" i="60"/>
  <c r="T160" i="60"/>
  <c r="X160" i="60"/>
  <c r="P164" i="60"/>
  <c r="T164" i="60"/>
  <c r="X164" i="60"/>
  <c r="P165" i="60"/>
  <c r="T165" i="60"/>
  <c r="X165" i="60"/>
  <c r="P166" i="60"/>
  <c r="T166" i="60"/>
  <c r="X166" i="60"/>
  <c r="P167" i="60"/>
  <c r="T167" i="60"/>
  <c r="Y167" i="60"/>
  <c r="V168" i="60"/>
  <c r="I168" i="60"/>
  <c r="S168" i="60"/>
  <c r="X168" i="60"/>
  <c r="Q169" i="60"/>
  <c r="Z169" i="60" s="1"/>
  <c r="P170" i="60"/>
  <c r="U170" i="60"/>
  <c r="V172" i="60"/>
  <c r="I172" i="60"/>
  <c r="S172" i="60"/>
  <c r="X172" i="60"/>
  <c r="Q173" i="60"/>
  <c r="Z173" i="60" s="1"/>
  <c r="P174" i="60"/>
  <c r="U174" i="60"/>
  <c r="V179" i="60"/>
  <c r="I179" i="60"/>
  <c r="S179" i="60"/>
  <c r="X179" i="60"/>
  <c r="Q180" i="60"/>
  <c r="Z180" i="60" s="1"/>
  <c r="P181" i="60"/>
  <c r="U181" i="60"/>
  <c r="V183" i="60"/>
  <c r="I183" i="60"/>
  <c r="S183" i="60"/>
  <c r="X183" i="60"/>
  <c r="Q184" i="60"/>
  <c r="Z184" i="60" s="1"/>
  <c r="P185" i="60"/>
  <c r="U185" i="60"/>
  <c r="V187" i="60"/>
  <c r="I187" i="60"/>
  <c r="S187" i="60"/>
  <c r="X187" i="60"/>
  <c r="Q188" i="60"/>
  <c r="Z188" i="60" s="1"/>
  <c r="P189" i="60"/>
  <c r="U189" i="60"/>
  <c r="V194" i="60"/>
  <c r="I194" i="60"/>
  <c r="S194" i="60"/>
  <c r="X194" i="60"/>
  <c r="Q195" i="60"/>
  <c r="Z195" i="60" s="1"/>
  <c r="X197" i="60"/>
  <c r="T197" i="60"/>
  <c r="P197" i="60"/>
  <c r="S197" i="60"/>
  <c r="J197" i="60"/>
  <c r="V197" i="60"/>
  <c r="I197" i="60"/>
  <c r="U199" i="60"/>
  <c r="Y201" i="60"/>
  <c r="X201" i="60"/>
  <c r="T201" i="60"/>
  <c r="P201" i="60"/>
  <c r="S201" i="60"/>
  <c r="J201" i="60"/>
  <c r="V201" i="60"/>
  <c r="I201" i="60"/>
  <c r="Q149" i="60"/>
  <c r="Z149" i="60" s="1"/>
  <c r="U149" i="60"/>
  <c r="Y149" i="60"/>
  <c r="Q150" i="60"/>
  <c r="Z150" i="60" s="1"/>
  <c r="U150" i="60"/>
  <c r="Y150" i="60"/>
  <c r="Q151" i="60"/>
  <c r="Z151" i="60" s="1"/>
  <c r="U151" i="60"/>
  <c r="Y151" i="60"/>
  <c r="Q152" i="60"/>
  <c r="Z152" i="60" s="1"/>
  <c r="U152" i="60"/>
  <c r="Y152" i="60"/>
  <c r="Q153" i="60"/>
  <c r="Z153" i="60" s="1"/>
  <c r="U153" i="60"/>
  <c r="Y153" i="60"/>
  <c r="Q154" i="60"/>
  <c r="Z154" i="60" s="1"/>
  <c r="U154" i="60"/>
  <c r="Y154" i="60"/>
  <c r="Q155" i="60"/>
  <c r="Z155" i="60" s="1"/>
  <c r="U155" i="60"/>
  <c r="Y155" i="60"/>
  <c r="Q156" i="60"/>
  <c r="Z156" i="60" s="1"/>
  <c r="U156" i="60"/>
  <c r="Y156" i="60"/>
  <c r="Q157" i="60"/>
  <c r="Z157" i="60" s="1"/>
  <c r="U157" i="60"/>
  <c r="Y157" i="60"/>
  <c r="Q158" i="60"/>
  <c r="Z158" i="60" s="1"/>
  <c r="U158" i="60"/>
  <c r="Y158" i="60"/>
  <c r="Q159" i="60"/>
  <c r="Z159" i="60" s="1"/>
  <c r="U159" i="60"/>
  <c r="Y159" i="60"/>
  <c r="Q160" i="60"/>
  <c r="Z160" i="60" s="1"/>
  <c r="U160" i="60"/>
  <c r="Y160" i="60"/>
  <c r="Q164" i="60"/>
  <c r="Z164" i="60" s="1"/>
  <c r="U164" i="60"/>
  <c r="Y164" i="60"/>
  <c r="Q165" i="60"/>
  <c r="Z165" i="60" s="1"/>
  <c r="U165" i="60"/>
  <c r="Y165" i="60"/>
  <c r="Q166" i="60"/>
  <c r="Z166" i="60" s="1"/>
  <c r="U166" i="60"/>
  <c r="Y166" i="60"/>
  <c r="Q167" i="60"/>
  <c r="Z167" i="60" s="1"/>
  <c r="U167" i="60"/>
  <c r="V169" i="60"/>
  <c r="I169" i="60"/>
  <c r="S169" i="60"/>
  <c r="X169" i="60"/>
  <c r="V173" i="60"/>
  <c r="I173" i="60"/>
  <c r="S173" i="60"/>
  <c r="X173" i="60"/>
  <c r="Q174" i="60"/>
  <c r="Z174" i="60" s="1"/>
  <c r="V180" i="60"/>
  <c r="I180" i="60"/>
  <c r="S180" i="60"/>
  <c r="X180" i="60"/>
  <c r="Q181" i="60"/>
  <c r="Z181" i="60" s="1"/>
  <c r="V184" i="60"/>
  <c r="I184" i="60"/>
  <c r="S184" i="60"/>
  <c r="X184" i="60"/>
  <c r="Q185" i="60"/>
  <c r="Z185" i="60" s="1"/>
  <c r="V188" i="60"/>
  <c r="I188" i="60"/>
  <c r="S188" i="60"/>
  <c r="X188" i="60"/>
  <c r="Q189" i="60"/>
  <c r="Z189" i="60" s="1"/>
  <c r="V195" i="60"/>
  <c r="I195" i="60"/>
  <c r="S195" i="60"/>
  <c r="Y195" i="60"/>
  <c r="X196" i="60"/>
  <c r="T196" i="60"/>
  <c r="P196" i="60"/>
  <c r="S196" i="60"/>
  <c r="J196" i="60"/>
  <c r="V196" i="60"/>
  <c r="I196" i="60"/>
  <c r="X200" i="60"/>
  <c r="T200" i="60"/>
  <c r="P200" i="60"/>
  <c r="S200" i="60"/>
  <c r="J200" i="60"/>
  <c r="V200" i="60"/>
  <c r="I200" i="60"/>
  <c r="I149" i="60"/>
  <c r="I150" i="60"/>
  <c r="I151" i="60"/>
  <c r="I152" i="60"/>
  <c r="I153" i="60"/>
  <c r="I154" i="60"/>
  <c r="I155" i="60"/>
  <c r="I156" i="60"/>
  <c r="I157" i="60"/>
  <c r="I158" i="60"/>
  <c r="I159" i="60"/>
  <c r="I160" i="60"/>
  <c r="I164" i="60"/>
  <c r="I165" i="60"/>
  <c r="I166" i="60"/>
  <c r="I167" i="60"/>
  <c r="J169" i="60"/>
  <c r="T169" i="60"/>
  <c r="Y169" i="60"/>
  <c r="V170" i="60"/>
  <c r="I170" i="60"/>
  <c r="S170" i="60"/>
  <c r="X170" i="60"/>
  <c r="J173" i="60"/>
  <c r="T173" i="60"/>
  <c r="Y173" i="60"/>
  <c r="V174" i="60"/>
  <c r="I174" i="60"/>
  <c r="S174" i="60"/>
  <c r="X174" i="60"/>
  <c r="J180" i="60"/>
  <c r="T180" i="60"/>
  <c r="Y180" i="60"/>
  <c r="V181" i="60"/>
  <c r="I181" i="60"/>
  <c r="S181" i="60"/>
  <c r="X181" i="60"/>
  <c r="J184" i="60"/>
  <c r="T184" i="60"/>
  <c r="Y184" i="60"/>
  <c r="V185" i="60"/>
  <c r="I185" i="60"/>
  <c r="S185" i="60"/>
  <c r="X185" i="60"/>
  <c r="J188" i="60"/>
  <c r="T188" i="60"/>
  <c r="Y188" i="60"/>
  <c r="V189" i="60"/>
  <c r="I189" i="60"/>
  <c r="S189" i="60"/>
  <c r="X189" i="60"/>
  <c r="J195" i="60"/>
  <c r="T195" i="60"/>
  <c r="Q196" i="60"/>
  <c r="Z196" i="60" s="1"/>
  <c r="X199" i="60"/>
  <c r="T199" i="60"/>
  <c r="P199" i="60"/>
  <c r="S199" i="60"/>
  <c r="J199" i="60"/>
  <c r="V199" i="60"/>
  <c r="I199" i="60"/>
  <c r="Q200" i="60"/>
  <c r="Z200" i="60" s="1"/>
  <c r="Q202" i="60"/>
  <c r="Z202" i="60" s="1"/>
  <c r="U202" i="60"/>
  <c r="Q203" i="60"/>
  <c r="Z203" i="60" s="1"/>
  <c r="U203" i="60"/>
  <c r="Q204" i="60"/>
  <c r="Z204" i="60" s="1"/>
  <c r="U204" i="60"/>
  <c r="Q205" i="60"/>
  <c r="Z205" i="60" s="1"/>
  <c r="U205" i="60"/>
  <c r="Q209" i="60"/>
  <c r="Z209" i="60" s="1"/>
  <c r="U209" i="60"/>
  <c r="Q210" i="60"/>
  <c r="Z210" i="60" s="1"/>
  <c r="U210" i="60"/>
  <c r="Q211" i="60"/>
  <c r="Z211" i="60" s="1"/>
  <c r="U211" i="60"/>
  <c r="Q212" i="60"/>
  <c r="Z212" i="60" s="1"/>
  <c r="U212" i="60"/>
  <c r="Q213" i="60"/>
  <c r="Z213" i="60" s="1"/>
  <c r="U213" i="60"/>
  <c r="Q214" i="60"/>
  <c r="Z214" i="60" s="1"/>
  <c r="U214" i="60"/>
  <c r="Q215" i="60"/>
  <c r="Z215" i="60" s="1"/>
  <c r="U215" i="60"/>
  <c r="Q216" i="60"/>
  <c r="Z216" i="60" s="1"/>
  <c r="U216" i="60"/>
  <c r="Q217" i="60"/>
  <c r="Z217" i="60" s="1"/>
  <c r="U217" i="60"/>
  <c r="Q218" i="60"/>
  <c r="Z218" i="60" s="1"/>
  <c r="U218" i="60"/>
  <c r="Q219" i="60"/>
  <c r="Z219" i="60" s="1"/>
  <c r="U219" i="60"/>
  <c r="Q220" i="60"/>
  <c r="Z220" i="60" s="1"/>
  <c r="U220" i="60"/>
  <c r="Q224" i="60"/>
  <c r="Z224" i="60" s="1"/>
  <c r="U224" i="60"/>
  <c r="Q225" i="60"/>
  <c r="Z225" i="60" s="1"/>
  <c r="U225" i="60"/>
  <c r="Q226" i="60"/>
  <c r="Z226" i="60" s="1"/>
  <c r="U226" i="60"/>
  <c r="Q227" i="60"/>
  <c r="Z227" i="60" s="1"/>
  <c r="U227" i="60"/>
  <c r="Q228" i="60"/>
  <c r="Z228" i="60" s="1"/>
  <c r="U228" i="60"/>
  <c r="Q229" i="60"/>
  <c r="Z229" i="60" s="1"/>
  <c r="U229" i="60"/>
  <c r="Q230" i="60"/>
  <c r="U230" i="60"/>
  <c r="Q231" i="60"/>
  <c r="Z231" i="60" s="1"/>
  <c r="U231" i="60"/>
  <c r="Q232" i="60"/>
  <c r="Z232" i="60" s="1"/>
  <c r="U232" i="60"/>
  <c r="Q233" i="60"/>
  <c r="Z233" i="60" s="1"/>
  <c r="U233" i="60"/>
  <c r="Q234" i="60"/>
  <c r="Z234" i="60" s="1"/>
  <c r="U234" i="60"/>
  <c r="Q235" i="60"/>
  <c r="U235" i="60"/>
  <c r="AA45" i="60"/>
  <c r="AA54" i="60"/>
  <c r="AA76" i="60"/>
  <c r="AA139" i="60"/>
  <c r="AA166" i="60"/>
  <c r="AA185" i="60"/>
  <c r="AA49" i="60"/>
  <c r="AA68" i="60"/>
  <c r="AA77" i="60"/>
  <c r="AA83" i="60"/>
  <c r="AA95" i="60"/>
  <c r="AA96" i="60"/>
  <c r="AA98" i="60"/>
  <c r="AA120" i="60"/>
  <c r="AA164" i="60"/>
  <c r="AA165" i="60"/>
  <c r="AA183" i="60"/>
  <c r="AA184" i="60"/>
  <c r="AA210" i="60"/>
  <c r="AA212" i="60"/>
  <c r="AA20" i="60"/>
  <c r="AA53" i="60"/>
  <c r="AA65" i="60"/>
  <c r="AA75" i="60"/>
  <c r="AA81" i="60"/>
  <c r="AA91" i="60"/>
  <c r="AA105" i="60"/>
  <c r="AA124" i="60"/>
  <c r="AA136" i="60"/>
  <c r="AA137" i="60"/>
  <c r="AA143" i="60"/>
  <c r="AA155" i="60"/>
  <c r="AA156" i="60"/>
  <c r="AA159" i="60"/>
  <c r="AA181" i="60"/>
  <c r="AA203" i="60"/>
  <c r="AA209" i="60"/>
  <c r="AA228" i="60"/>
  <c r="AA18" i="60"/>
  <c r="AA19" i="60"/>
  <c r="AA23" i="60"/>
  <c r="AA50" i="60"/>
  <c r="AA69" i="60"/>
  <c r="Z79" i="60"/>
  <c r="AA79" i="60"/>
  <c r="AA110" i="60"/>
  <c r="AA114" i="60"/>
  <c r="AA115" i="60"/>
  <c r="AA129" i="60"/>
  <c r="AA141" i="60"/>
  <c r="AA151" i="60"/>
  <c r="AA158" i="60"/>
  <c r="AA180" i="60"/>
  <c r="AA194" i="60"/>
  <c r="Z197" i="60"/>
  <c r="AA197" i="60"/>
  <c r="AA80" i="60"/>
  <c r="AA99" i="60"/>
  <c r="AA121" i="60"/>
  <c r="AA140" i="60"/>
  <c r="AA168" i="60"/>
  <c r="AA170" i="60"/>
  <c r="AA173" i="60"/>
  <c r="AA198" i="60"/>
  <c r="AA232" i="60"/>
  <c r="AA84" i="60"/>
  <c r="AA106" i="60"/>
  <c r="AA125" i="60"/>
  <c r="AA144" i="60"/>
  <c r="AA187" i="60"/>
  <c r="AA189" i="60"/>
  <c r="AA195" i="60"/>
  <c r="AA202" i="60"/>
  <c r="AA169" i="60"/>
  <c r="AA188" i="60"/>
  <c r="AA216" i="60"/>
  <c r="AA213" i="60"/>
  <c r="AA217" i="60"/>
  <c r="AA224" i="60"/>
  <c r="M20" i="60" l="1"/>
  <c r="N20" i="60"/>
  <c r="M23" i="60"/>
  <c r="N23" i="60"/>
  <c r="M97" i="60"/>
  <c r="N97" i="60"/>
  <c r="M25" i="60"/>
  <c r="N25" i="60"/>
  <c r="M17" i="60"/>
  <c r="N17" i="60"/>
  <c r="M93" i="60"/>
  <c r="N93" i="60"/>
  <c r="M18" i="60"/>
  <c r="N18" i="60"/>
  <c r="M127" i="60"/>
  <c r="N127" i="60"/>
  <c r="N89" i="60"/>
  <c r="M89" i="60"/>
  <c r="M120" i="60"/>
  <c r="N120" i="60"/>
  <c r="M21" i="60"/>
  <c r="N21" i="60"/>
  <c r="M19" i="60"/>
  <c r="N19" i="60"/>
  <c r="M98" i="60"/>
  <c r="N98" i="60"/>
  <c r="M123" i="60"/>
  <c r="N123" i="60"/>
  <c r="M124" i="60"/>
  <c r="N124" i="60"/>
  <c r="M24" i="60"/>
  <c r="N24" i="60"/>
  <c r="M16" i="60"/>
  <c r="N16" i="60"/>
  <c r="M15" i="60"/>
  <c r="N15" i="60"/>
  <c r="N119" i="60"/>
  <c r="M119" i="60"/>
  <c r="M128" i="60"/>
  <c r="N128" i="60"/>
  <c r="M90" i="60"/>
  <c r="N90" i="60"/>
  <c r="M129" i="60"/>
  <c r="N129" i="60"/>
  <c r="M125" i="60"/>
  <c r="N125" i="60"/>
  <c r="M121" i="60"/>
  <c r="N121" i="60"/>
  <c r="M99" i="60"/>
  <c r="N99" i="60"/>
  <c r="M95" i="60"/>
  <c r="N95" i="60"/>
  <c r="M91" i="60"/>
  <c r="N91" i="60"/>
  <c r="M94" i="60"/>
  <c r="N94" i="60"/>
  <c r="M130" i="60"/>
  <c r="N130" i="60"/>
  <c r="M126" i="60"/>
  <c r="N126" i="60"/>
  <c r="M122" i="60"/>
  <c r="N122" i="60"/>
  <c r="M100" i="60"/>
  <c r="N100" i="60"/>
  <c r="M96" i="60"/>
  <c r="N96" i="60"/>
  <c r="M92" i="60"/>
  <c r="N92" i="60"/>
  <c r="M22" i="60"/>
  <c r="N22" i="60"/>
  <c r="N14" i="60"/>
  <c r="M14" i="60"/>
  <c r="M67" i="60"/>
  <c r="N67" i="60"/>
  <c r="M50" i="60"/>
  <c r="N50" i="60"/>
  <c r="N68" i="60"/>
  <c r="M68" i="60"/>
  <c r="M39" i="60"/>
  <c r="N39" i="60"/>
  <c r="M47" i="60"/>
  <c r="N47" i="60"/>
  <c r="N45" i="60"/>
  <c r="M45" i="60"/>
  <c r="N48" i="60"/>
  <c r="M48" i="60"/>
  <c r="N69" i="60"/>
  <c r="M69" i="60"/>
  <c r="N53" i="60"/>
  <c r="M53" i="60"/>
  <c r="N37" i="60"/>
  <c r="M37" i="60"/>
  <c r="M36" i="60"/>
  <c r="N36" i="60"/>
  <c r="M70" i="60"/>
  <c r="N70" i="60"/>
  <c r="M40" i="60"/>
  <c r="N40" i="60"/>
  <c r="M35" i="60"/>
  <c r="N35" i="60"/>
  <c r="M46" i="60"/>
  <c r="N46" i="60"/>
  <c r="M66" i="60"/>
  <c r="N66" i="60"/>
  <c r="M52" i="60"/>
  <c r="N52" i="60"/>
  <c r="M51" i="60"/>
  <c r="N51" i="60"/>
  <c r="M55" i="60"/>
  <c r="N55" i="60"/>
  <c r="M65" i="60"/>
  <c r="N65" i="60"/>
  <c r="M44" i="60"/>
  <c r="N44" i="60"/>
  <c r="N38" i="60"/>
  <c r="M38" i="60"/>
  <c r="N49" i="60"/>
  <c r="M49" i="60"/>
  <c r="M54" i="60"/>
  <c r="N54" i="60"/>
  <c r="K36" i="62"/>
  <c r="K22" i="62"/>
  <c r="K35" i="62"/>
  <c r="K14" i="62"/>
  <c r="K23" i="62"/>
  <c r="K17" i="62"/>
  <c r="K27" i="62"/>
  <c r="K24" i="62"/>
  <c r="K16" i="62"/>
  <c r="K21" i="62"/>
  <c r="K30" i="62"/>
  <c r="K32" i="62"/>
  <c r="K33" i="62"/>
  <c r="K25" i="62"/>
  <c r="K15" i="62"/>
  <c r="K28" i="62"/>
  <c r="F145" i="60"/>
  <c r="F160" i="60" s="1"/>
  <c r="F175" i="60" s="1"/>
  <c r="F190" i="60" s="1"/>
  <c r="F205" i="60" s="1"/>
  <c r="F220" i="60" s="1"/>
  <c r="F235" i="60" s="1"/>
  <c r="F251" i="60" s="1"/>
  <c r="F356" i="60"/>
  <c r="F371" i="60" s="1"/>
  <c r="F386" i="60" s="1"/>
  <c r="F401" i="60" s="1"/>
  <c r="F416" i="60" s="1"/>
  <c r="F431" i="60" s="1"/>
  <c r="F446" i="60" s="1"/>
  <c r="F461" i="60" s="1"/>
  <c r="F144" i="60"/>
  <c r="F159" i="60" s="1"/>
  <c r="F174" i="60" s="1"/>
  <c r="F189" i="60" s="1"/>
  <c r="F204" i="60" s="1"/>
  <c r="F219" i="60" s="1"/>
  <c r="F234" i="60" s="1"/>
  <c r="F250" i="60" s="1"/>
  <c r="F355" i="60"/>
  <c r="F370" i="60" s="1"/>
  <c r="F385" i="60" s="1"/>
  <c r="F400" i="60" s="1"/>
  <c r="F415" i="60" s="1"/>
  <c r="F430" i="60" s="1"/>
  <c r="F445" i="60" s="1"/>
  <c r="F460" i="60" s="1"/>
  <c r="F143" i="60"/>
  <c r="F158" i="60" s="1"/>
  <c r="F173" i="60" s="1"/>
  <c r="F188" i="60" s="1"/>
  <c r="F203" i="60" s="1"/>
  <c r="F218" i="60" s="1"/>
  <c r="F233" i="60" s="1"/>
  <c r="F249" i="60" s="1"/>
  <c r="F354" i="60"/>
  <c r="F369" i="60" s="1"/>
  <c r="F384" i="60" s="1"/>
  <c r="F399" i="60" s="1"/>
  <c r="F414" i="60" s="1"/>
  <c r="F429" i="60" s="1"/>
  <c r="F444" i="60" s="1"/>
  <c r="F459" i="60" s="1"/>
  <c r="F141" i="60"/>
  <c r="F156" i="60" s="1"/>
  <c r="F171" i="60" s="1"/>
  <c r="F186" i="60" s="1"/>
  <c r="F201" i="60" s="1"/>
  <c r="F216" i="60" s="1"/>
  <c r="F231" i="60" s="1"/>
  <c r="F247" i="60" s="1"/>
  <c r="F352" i="60"/>
  <c r="F367" i="60" s="1"/>
  <c r="F382" i="60" s="1"/>
  <c r="F397" i="60" s="1"/>
  <c r="F412" i="60" s="1"/>
  <c r="F427" i="60" s="1"/>
  <c r="F442" i="60" s="1"/>
  <c r="F457" i="60" s="1"/>
  <c r="F140" i="60"/>
  <c r="F155" i="60" s="1"/>
  <c r="F170" i="60" s="1"/>
  <c r="F185" i="60" s="1"/>
  <c r="F200" i="60" s="1"/>
  <c r="F215" i="60" s="1"/>
  <c r="F230" i="60" s="1"/>
  <c r="F246" i="60" s="1"/>
  <c r="F351" i="60"/>
  <c r="F366" i="60" s="1"/>
  <c r="F381" i="60" s="1"/>
  <c r="F396" i="60" s="1"/>
  <c r="F411" i="60" s="1"/>
  <c r="F426" i="60" s="1"/>
  <c r="F441" i="60" s="1"/>
  <c r="F456" i="60" s="1"/>
  <c r="F142" i="60"/>
  <c r="F157" i="60" s="1"/>
  <c r="F172" i="60" s="1"/>
  <c r="F187" i="60" s="1"/>
  <c r="F202" i="60" s="1"/>
  <c r="F217" i="60" s="1"/>
  <c r="F232" i="60" s="1"/>
  <c r="F248" i="60" s="1"/>
  <c r="F353" i="60"/>
  <c r="F368" i="60" s="1"/>
  <c r="F383" i="60" s="1"/>
  <c r="F398" i="60" s="1"/>
  <c r="F413" i="60" s="1"/>
  <c r="F428" i="60" s="1"/>
  <c r="F443" i="60" s="1"/>
  <c r="F458" i="60" s="1"/>
  <c r="F119" i="60"/>
  <c r="F330" i="60"/>
  <c r="F121" i="60"/>
  <c r="F332" i="60"/>
  <c r="F123" i="60"/>
  <c r="F334" i="60"/>
  <c r="F124" i="60"/>
  <c r="F335" i="60"/>
  <c r="F122" i="60"/>
  <c r="F333" i="60"/>
  <c r="F120" i="60"/>
  <c r="F331" i="60"/>
  <c r="D37" i="60"/>
  <c r="D263" i="60" s="1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64" i="1"/>
  <c r="C64" i="1"/>
  <c r="B64" i="1"/>
  <c r="F63" i="1"/>
  <c r="C63" i="1"/>
  <c r="B6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1" i="1"/>
  <c r="F42" i="1"/>
  <c r="F43" i="1"/>
  <c r="F44" i="1"/>
  <c r="F45" i="1"/>
  <c r="F46" i="1"/>
  <c r="F47" i="1"/>
  <c r="F48" i="1"/>
  <c r="F49" i="1"/>
  <c r="F50" i="1"/>
  <c r="F51" i="1"/>
  <c r="AK53" i="1"/>
  <c r="AF56" i="1"/>
  <c r="Q49" i="1" l="1"/>
  <c r="H49" i="1"/>
  <c r="J49" i="1"/>
  <c r="Q41" i="1"/>
  <c r="H41" i="1"/>
  <c r="J41" i="1"/>
  <c r="Q32" i="1"/>
  <c r="H32" i="1"/>
  <c r="J32" i="1"/>
  <c r="Q24" i="1"/>
  <c r="H24" i="1"/>
  <c r="J24" i="1"/>
  <c r="Q16" i="1"/>
  <c r="H16" i="1"/>
  <c r="J16" i="1"/>
  <c r="Q63" i="1"/>
  <c r="H63" i="1"/>
  <c r="J63" i="1"/>
  <c r="Q71" i="1"/>
  <c r="H71" i="1"/>
  <c r="J71" i="1"/>
  <c r="Q79" i="1"/>
  <c r="H79" i="1"/>
  <c r="J79" i="1"/>
  <c r="Q87" i="1"/>
  <c r="H87" i="1"/>
  <c r="J87" i="1"/>
  <c r="Q95" i="1"/>
  <c r="H95" i="1"/>
  <c r="J95" i="1"/>
  <c r="Q103" i="1"/>
  <c r="H103" i="1"/>
  <c r="J103" i="1"/>
  <c r="Q111" i="1"/>
  <c r="H111" i="1"/>
  <c r="J111" i="1"/>
  <c r="Q48" i="1"/>
  <c r="H48" i="1"/>
  <c r="J48" i="1"/>
  <c r="Q39" i="1"/>
  <c r="H39" i="1"/>
  <c r="J39" i="1"/>
  <c r="Q31" i="1"/>
  <c r="H31" i="1"/>
  <c r="J31" i="1"/>
  <c r="Q23" i="1"/>
  <c r="H23" i="1"/>
  <c r="J23" i="1"/>
  <c r="Q15" i="1"/>
  <c r="H15" i="1"/>
  <c r="J15" i="1"/>
  <c r="Q66" i="1"/>
  <c r="H66" i="1"/>
  <c r="J66" i="1"/>
  <c r="Q74" i="1"/>
  <c r="H74" i="1"/>
  <c r="J74" i="1"/>
  <c r="Q82" i="1"/>
  <c r="H82" i="1"/>
  <c r="J82" i="1"/>
  <c r="Q90" i="1"/>
  <c r="H90" i="1"/>
  <c r="J90" i="1"/>
  <c r="Q98" i="1"/>
  <c r="H98" i="1"/>
  <c r="J98" i="1"/>
  <c r="Q106" i="1"/>
  <c r="H106" i="1"/>
  <c r="J106" i="1"/>
  <c r="Q47" i="1"/>
  <c r="H47" i="1"/>
  <c r="J47" i="1"/>
  <c r="Q38" i="1"/>
  <c r="H38" i="1"/>
  <c r="J38" i="1"/>
  <c r="Q30" i="1"/>
  <c r="H30" i="1"/>
  <c r="J30" i="1"/>
  <c r="Q22" i="1"/>
  <c r="H22" i="1"/>
  <c r="J22" i="1"/>
  <c r="Q14" i="1"/>
  <c r="H14" i="1"/>
  <c r="J14" i="1"/>
  <c r="Q69" i="1"/>
  <c r="H69" i="1"/>
  <c r="J69" i="1"/>
  <c r="Q77" i="1"/>
  <c r="H77" i="1"/>
  <c r="J77" i="1"/>
  <c r="Q85" i="1"/>
  <c r="H85" i="1"/>
  <c r="J85" i="1"/>
  <c r="Q93" i="1"/>
  <c r="H93" i="1"/>
  <c r="I40" i="1" s="1"/>
  <c r="J93" i="1"/>
  <c r="Q101" i="1"/>
  <c r="H101" i="1"/>
  <c r="J101" i="1"/>
  <c r="Q109" i="1"/>
  <c r="H109" i="1"/>
  <c r="J109" i="1"/>
  <c r="Q46" i="1"/>
  <c r="H46" i="1"/>
  <c r="J46" i="1"/>
  <c r="Q37" i="1"/>
  <c r="H37" i="1"/>
  <c r="J37" i="1"/>
  <c r="Q29" i="1"/>
  <c r="H29" i="1"/>
  <c r="J29" i="1"/>
  <c r="Q21" i="1"/>
  <c r="H21" i="1"/>
  <c r="J21" i="1"/>
  <c r="Q13" i="1"/>
  <c r="H13" i="1"/>
  <c r="J13" i="1"/>
  <c r="Q64" i="1"/>
  <c r="H64" i="1"/>
  <c r="J64" i="1"/>
  <c r="Q72" i="1"/>
  <c r="H72" i="1"/>
  <c r="J72" i="1"/>
  <c r="Q80" i="1"/>
  <c r="H80" i="1"/>
  <c r="J80" i="1"/>
  <c r="Q88" i="1"/>
  <c r="H88" i="1"/>
  <c r="J88" i="1"/>
  <c r="Q96" i="1"/>
  <c r="H96" i="1"/>
  <c r="J96" i="1"/>
  <c r="Q104" i="1"/>
  <c r="H104" i="1"/>
  <c r="J104" i="1"/>
  <c r="Q112" i="1"/>
  <c r="H112" i="1"/>
  <c r="J112" i="1"/>
  <c r="Q45" i="1"/>
  <c r="H45" i="1"/>
  <c r="J45" i="1"/>
  <c r="Q36" i="1"/>
  <c r="H36" i="1"/>
  <c r="J36" i="1"/>
  <c r="Q28" i="1"/>
  <c r="H28" i="1"/>
  <c r="J28" i="1"/>
  <c r="Q20" i="1"/>
  <c r="H20" i="1"/>
  <c r="J20" i="1"/>
  <c r="Q12" i="1"/>
  <c r="H12" i="1"/>
  <c r="J12" i="1"/>
  <c r="Q67" i="1"/>
  <c r="H67" i="1"/>
  <c r="J67" i="1"/>
  <c r="Q75" i="1"/>
  <c r="J75" i="1"/>
  <c r="H75" i="1"/>
  <c r="Q83" i="1"/>
  <c r="H83" i="1"/>
  <c r="J83" i="1"/>
  <c r="Q91" i="1"/>
  <c r="J91" i="1"/>
  <c r="H91" i="1"/>
  <c r="Q99" i="1"/>
  <c r="J99" i="1"/>
  <c r="H99" i="1"/>
  <c r="Q107" i="1"/>
  <c r="H107" i="1"/>
  <c r="J107" i="1"/>
  <c r="Q44" i="1"/>
  <c r="H44" i="1"/>
  <c r="J44" i="1"/>
  <c r="Q35" i="1"/>
  <c r="H35" i="1"/>
  <c r="J35" i="1"/>
  <c r="Q27" i="1"/>
  <c r="H27" i="1"/>
  <c r="J27" i="1"/>
  <c r="Q19" i="1"/>
  <c r="H19" i="1"/>
  <c r="J19" i="1"/>
  <c r="Q11" i="1"/>
  <c r="H11" i="1"/>
  <c r="J11" i="1"/>
  <c r="Q70" i="1"/>
  <c r="H70" i="1"/>
  <c r="J70" i="1"/>
  <c r="Q78" i="1"/>
  <c r="H78" i="1"/>
  <c r="J78" i="1"/>
  <c r="Q86" i="1"/>
  <c r="H86" i="1"/>
  <c r="J86" i="1"/>
  <c r="Q94" i="1"/>
  <c r="H94" i="1"/>
  <c r="J94" i="1"/>
  <c r="Q102" i="1"/>
  <c r="H102" i="1"/>
  <c r="J102" i="1"/>
  <c r="Q110" i="1"/>
  <c r="H110" i="1"/>
  <c r="J110" i="1"/>
  <c r="Q51" i="1"/>
  <c r="H51" i="1"/>
  <c r="J51" i="1"/>
  <c r="Q43" i="1"/>
  <c r="H43" i="1"/>
  <c r="J43" i="1"/>
  <c r="Q34" i="1"/>
  <c r="J34" i="1"/>
  <c r="H34" i="1"/>
  <c r="I34" i="1" s="1"/>
  <c r="Q26" i="1"/>
  <c r="H26" i="1"/>
  <c r="J26" i="1"/>
  <c r="Q18" i="1"/>
  <c r="J18" i="1"/>
  <c r="H18" i="1"/>
  <c r="Q65" i="1"/>
  <c r="H65" i="1"/>
  <c r="J65" i="1"/>
  <c r="Q73" i="1"/>
  <c r="H73" i="1"/>
  <c r="J73" i="1"/>
  <c r="Q81" i="1"/>
  <c r="H81" i="1"/>
  <c r="J81" i="1"/>
  <c r="Q89" i="1"/>
  <c r="H89" i="1"/>
  <c r="J89" i="1"/>
  <c r="Q97" i="1"/>
  <c r="H97" i="1"/>
  <c r="J97" i="1"/>
  <c r="Q105" i="1"/>
  <c r="H105" i="1"/>
  <c r="J105" i="1"/>
  <c r="Q113" i="1"/>
  <c r="H113" i="1"/>
  <c r="J113" i="1"/>
  <c r="Q50" i="1"/>
  <c r="H50" i="1"/>
  <c r="J50" i="1"/>
  <c r="Q42" i="1"/>
  <c r="J42" i="1"/>
  <c r="H42" i="1"/>
  <c r="Q33" i="1"/>
  <c r="H33" i="1"/>
  <c r="J33" i="1"/>
  <c r="Q25" i="1"/>
  <c r="H25" i="1"/>
  <c r="J25" i="1"/>
  <c r="Q17" i="1"/>
  <c r="H17" i="1"/>
  <c r="J17" i="1"/>
  <c r="Q68" i="1"/>
  <c r="H68" i="1"/>
  <c r="J68" i="1"/>
  <c r="Q76" i="1"/>
  <c r="H76" i="1"/>
  <c r="J76" i="1"/>
  <c r="Q84" i="1"/>
  <c r="H84" i="1"/>
  <c r="J84" i="1"/>
  <c r="Q92" i="1"/>
  <c r="H92" i="1"/>
  <c r="J92" i="1"/>
  <c r="Q100" i="1"/>
  <c r="H100" i="1"/>
  <c r="J100" i="1"/>
  <c r="Q108" i="1"/>
  <c r="H108" i="1"/>
  <c r="J108" i="1"/>
  <c r="AJ34" i="1"/>
  <c r="AI34" i="1"/>
  <c r="AI41" i="1"/>
  <c r="AJ41" i="1"/>
  <c r="AJ16" i="1"/>
  <c r="AI16" i="1"/>
  <c r="AJ87" i="1"/>
  <c r="AI87" i="1"/>
  <c r="AJ95" i="1"/>
  <c r="AI95" i="1"/>
  <c r="AJ31" i="1"/>
  <c r="AI31" i="1"/>
  <c r="AI74" i="1"/>
  <c r="AJ74" i="1"/>
  <c r="AI82" i="1"/>
  <c r="AJ82" i="1"/>
  <c r="AJ47" i="1"/>
  <c r="AI47" i="1"/>
  <c r="AJ38" i="1"/>
  <c r="AI38" i="1"/>
  <c r="L30" i="1"/>
  <c r="AJ30" i="1"/>
  <c r="AI30" i="1"/>
  <c r="AJ22" i="1"/>
  <c r="AI22" i="1"/>
  <c r="AJ14" i="1"/>
  <c r="AI14" i="1"/>
  <c r="AJ69" i="1"/>
  <c r="AI69" i="1"/>
  <c r="AJ77" i="1"/>
  <c r="AI77" i="1"/>
  <c r="AJ85" i="1"/>
  <c r="AI85" i="1"/>
  <c r="AJ93" i="1"/>
  <c r="AI93" i="1"/>
  <c r="AJ101" i="1"/>
  <c r="AI101" i="1"/>
  <c r="AJ109" i="1"/>
  <c r="AI109" i="1"/>
  <c r="AJ48" i="1"/>
  <c r="AI48" i="1"/>
  <c r="AJ23" i="1"/>
  <c r="AI23" i="1"/>
  <c r="AJ46" i="1"/>
  <c r="AI46" i="1"/>
  <c r="AJ37" i="1"/>
  <c r="AI37" i="1"/>
  <c r="AJ29" i="1"/>
  <c r="AI29" i="1"/>
  <c r="AJ21" i="1"/>
  <c r="AI21" i="1"/>
  <c r="AJ13" i="1"/>
  <c r="AI13" i="1"/>
  <c r="AJ64" i="1"/>
  <c r="AI64" i="1"/>
  <c r="AJ72" i="1"/>
  <c r="AI72" i="1"/>
  <c r="AK80" i="1"/>
  <c r="AJ80" i="1"/>
  <c r="AI80" i="1"/>
  <c r="AJ88" i="1"/>
  <c r="AI88" i="1"/>
  <c r="AJ96" i="1"/>
  <c r="AI96" i="1"/>
  <c r="AJ104" i="1"/>
  <c r="AI104" i="1"/>
  <c r="G59" i="1"/>
  <c r="AJ112" i="1"/>
  <c r="AI112" i="1"/>
  <c r="AJ43" i="1"/>
  <c r="AI43" i="1"/>
  <c r="AJ32" i="1"/>
  <c r="AI32" i="1"/>
  <c r="AJ103" i="1"/>
  <c r="AI103" i="1"/>
  <c r="AJ45" i="1"/>
  <c r="AI45" i="1"/>
  <c r="Z36" i="1"/>
  <c r="AJ36" i="1"/>
  <c r="AI36" i="1"/>
  <c r="AJ28" i="1"/>
  <c r="AI28" i="1"/>
  <c r="Z20" i="1"/>
  <c r="AJ20" i="1"/>
  <c r="AI20" i="1"/>
  <c r="Z12" i="1"/>
  <c r="AJ12" i="1"/>
  <c r="AI12" i="1"/>
  <c r="AJ67" i="1"/>
  <c r="AI67" i="1"/>
  <c r="AI75" i="1"/>
  <c r="AJ75" i="1"/>
  <c r="AJ83" i="1"/>
  <c r="AI83" i="1"/>
  <c r="AJ91" i="1"/>
  <c r="AI91" i="1"/>
  <c r="AJ99" i="1"/>
  <c r="AI99" i="1"/>
  <c r="AJ107" i="1"/>
  <c r="AI107" i="1"/>
  <c r="AI49" i="1"/>
  <c r="AJ49" i="1"/>
  <c r="Z24" i="1"/>
  <c r="AJ24" i="1"/>
  <c r="AI24" i="1"/>
  <c r="AJ63" i="1"/>
  <c r="AI63" i="1"/>
  <c r="AJ71" i="1"/>
  <c r="AI71" i="1"/>
  <c r="AJ79" i="1"/>
  <c r="AI79" i="1"/>
  <c r="G58" i="1"/>
  <c r="AJ111" i="1"/>
  <c r="AI111" i="1"/>
  <c r="AJ39" i="1"/>
  <c r="AI39" i="1"/>
  <c r="AJ15" i="1"/>
  <c r="AI15" i="1"/>
  <c r="AI66" i="1"/>
  <c r="AJ66" i="1"/>
  <c r="AI90" i="1"/>
  <c r="AJ90" i="1"/>
  <c r="AB98" i="1"/>
  <c r="AI98" i="1"/>
  <c r="AJ98" i="1"/>
  <c r="AI106" i="1"/>
  <c r="AJ106" i="1"/>
  <c r="AJ44" i="1"/>
  <c r="AI44" i="1"/>
  <c r="AJ35" i="1"/>
  <c r="AI35" i="1"/>
  <c r="AJ27" i="1"/>
  <c r="AI27" i="1"/>
  <c r="AJ19" i="1"/>
  <c r="AI19" i="1"/>
  <c r="L11" i="1"/>
  <c r="AJ11" i="1"/>
  <c r="AI11" i="1"/>
  <c r="AJ70" i="1"/>
  <c r="AI70" i="1"/>
  <c r="AJ78" i="1"/>
  <c r="AI78" i="1"/>
  <c r="AB86" i="1"/>
  <c r="AJ86" i="1"/>
  <c r="AI86" i="1"/>
  <c r="AJ94" i="1"/>
  <c r="AI94" i="1"/>
  <c r="AJ102" i="1"/>
  <c r="AI102" i="1"/>
  <c r="G57" i="1"/>
  <c r="AJ110" i="1"/>
  <c r="AI110" i="1"/>
  <c r="AJ51" i="1"/>
  <c r="AI51" i="1"/>
  <c r="AJ26" i="1"/>
  <c r="AI26" i="1"/>
  <c r="AJ18" i="1"/>
  <c r="AI18" i="1"/>
  <c r="AJ65" i="1"/>
  <c r="AI65" i="1"/>
  <c r="AJ73" i="1"/>
  <c r="AI73" i="1"/>
  <c r="AJ81" i="1"/>
  <c r="AI81" i="1"/>
  <c r="AJ89" i="1"/>
  <c r="AI89" i="1"/>
  <c r="AJ97" i="1"/>
  <c r="AI97" i="1"/>
  <c r="AJ105" i="1"/>
  <c r="AI105" i="1"/>
  <c r="G60" i="1"/>
  <c r="AJ113" i="1"/>
  <c r="AI113" i="1"/>
  <c r="W50" i="1"/>
  <c r="AJ50" i="1"/>
  <c r="AI50" i="1"/>
  <c r="AJ42" i="1"/>
  <c r="AI42" i="1"/>
  <c r="AI33" i="1"/>
  <c r="AJ33" i="1"/>
  <c r="AI25" i="1"/>
  <c r="AJ25" i="1"/>
  <c r="AI17" i="1"/>
  <c r="AJ17" i="1"/>
  <c r="AJ68" i="1"/>
  <c r="AI68" i="1"/>
  <c r="AJ76" i="1"/>
  <c r="AI76" i="1"/>
  <c r="AJ84" i="1"/>
  <c r="AI84" i="1"/>
  <c r="AJ92" i="1"/>
  <c r="AI92" i="1"/>
  <c r="AJ100" i="1"/>
  <c r="AI100" i="1"/>
  <c r="AJ108" i="1"/>
  <c r="AI108" i="1"/>
  <c r="F262" i="60"/>
  <c r="F277" i="60" s="1"/>
  <c r="F292" i="60" s="1"/>
  <c r="F307" i="60" s="1"/>
  <c r="F264" i="60"/>
  <c r="F263" i="60"/>
  <c r="F265" i="60"/>
  <c r="F261" i="60"/>
  <c r="F276" i="60" s="1"/>
  <c r="F291" i="60" s="1"/>
  <c r="F306" i="60" s="1"/>
  <c r="F266" i="60"/>
  <c r="AD113" i="1"/>
  <c r="AE60" i="1" s="1"/>
  <c r="D63" i="1"/>
  <c r="D66" i="1"/>
  <c r="AK70" i="1"/>
  <c r="G40" i="1"/>
  <c r="F135" i="60"/>
  <c r="F150" i="60" s="1"/>
  <c r="F165" i="60" s="1"/>
  <c r="F180" i="60" s="1"/>
  <c r="F195" i="60" s="1"/>
  <c r="F210" i="60" s="1"/>
  <c r="F225" i="60" s="1"/>
  <c r="F241" i="60" s="1"/>
  <c r="F346" i="60"/>
  <c r="F361" i="60" s="1"/>
  <c r="F376" i="60" s="1"/>
  <c r="F391" i="60" s="1"/>
  <c r="F406" i="60" s="1"/>
  <c r="F421" i="60" s="1"/>
  <c r="F436" i="60" s="1"/>
  <c r="F451" i="60" s="1"/>
  <c r="F139" i="60"/>
  <c r="F154" i="60" s="1"/>
  <c r="F169" i="60" s="1"/>
  <c r="F184" i="60" s="1"/>
  <c r="F199" i="60" s="1"/>
  <c r="F214" i="60" s="1"/>
  <c r="F229" i="60" s="1"/>
  <c r="F245" i="60" s="1"/>
  <c r="F350" i="60"/>
  <c r="F365" i="60" s="1"/>
  <c r="F380" i="60" s="1"/>
  <c r="F395" i="60" s="1"/>
  <c r="F410" i="60" s="1"/>
  <c r="F425" i="60" s="1"/>
  <c r="F440" i="60" s="1"/>
  <c r="F455" i="60" s="1"/>
  <c r="F136" i="60"/>
  <c r="F151" i="60" s="1"/>
  <c r="F166" i="60" s="1"/>
  <c r="F181" i="60" s="1"/>
  <c r="F196" i="60" s="1"/>
  <c r="F211" i="60" s="1"/>
  <c r="F226" i="60" s="1"/>
  <c r="F242" i="60" s="1"/>
  <c r="F347" i="60"/>
  <c r="F362" i="60" s="1"/>
  <c r="F377" i="60" s="1"/>
  <c r="F392" i="60" s="1"/>
  <c r="F407" i="60" s="1"/>
  <c r="F422" i="60" s="1"/>
  <c r="F437" i="60" s="1"/>
  <c r="F452" i="60" s="1"/>
  <c r="F137" i="60"/>
  <c r="F152" i="60" s="1"/>
  <c r="F167" i="60" s="1"/>
  <c r="F182" i="60" s="1"/>
  <c r="F197" i="60" s="1"/>
  <c r="F212" i="60" s="1"/>
  <c r="F227" i="60" s="1"/>
  <c r="F243" i="60" s="1"/>
  <c r="F348" i="60"/>
  <c r="F363" i="60" s="1"/>
  <c r="F378" i="60" s="1"/>
  <c r="F393" i="60" s="1"/>
  <c r="F408" i="60" s="1"/>
  <c r="F423" i="60" s="1"/>
  <c r="F438" i="60" s="1"/>
  <c r="F453" i="60" s="1"/>
  <c r="F138" i="60"/>
  <c r="F153" i="60" s="1"/>
  <c r="F168" i="60" s="1"/>
  <c r="F183" i="60" s="1"/>
  <c r="F198" i="60" s="1"/>
  <c r="F213" i="60" s="1"/>
  <c r="F228" i="60" s="1"/>
  <c r="F244" i="60" s="1"/>
  <c r="F349" i="60"/>
  <c r="F364" i="60" s="1"/>
  <c r="F379" i="60" s="1"/>
  <c r="F394" i="60" s="1"/>
  <c r="F409" i="60" s="1"/>
  <c r="F424" i="60" s="1"/>
  <c r="F439" i="60" s="1"/>
  <c r="F454" i="60" s="1"/>
  <c r="F134" i="60"/>
  <c r="F149" i="60" s="1"/>
  <c r="F164" i="60" s="1"/>
  <c r="F179" i="60" s="1"/>
  <c r="F194" i="60" s="1"/>
  <c r="F209" i="60" s="1"/>
  <c r="F224" i="60" s="1"/>
  <c r="F240" i="60" s="1"/>
  <c r="F345" i="60"/>
  <c r="F360" i="60" s="1"/>
  <c r="F372" i="60" s="1"/>
  <c r="F390" i="60" s="1"/>
  <c r="F405" i="60" s="1"/>
  <c r="F420" i="60" s="1"/>
  <c r="F435" i="60" s="1"/>
  <c r="F450" i="60" s="1"/>
  <c r="D38" i="60"/>
  <c r="D264" i="60" s="1"/>
  <c r="AB90" i="1"/>
  <c r="D91" i="1"/>
  <c r="L63" i="1"/>
  <c r="W69" i="1"/>
  <c r="W48" i="1"/>
  <c r="L26" i="1"/>
  <c r="W87" i="1"/>
  <c r="W110" i="1"/>
  <c r="X57" i="1" s="1"/>
  <c r="AK84" i="1"/>
  <c r="D84" i="1"/>
  <c r="D104" i="1"/>
  <c r="AD66" i="1"/>
  <c r="W73" i="1"/>
  <c r="Z77" i="1"/>
  <c r="AB100" i="1"/>
  <c r="AF32" i="1"/>
  <c r="AD80" i="1"/>
  <c r="AD107" i="1"/>
  <c r="G14" i="1"/>
  <c r="D107" i="1"/>
  <c r="Z97" i="1"/>
  <c r="W106" i="1"/>
  <c r="AL52" i="1"/>
  <c r="AB55" i="1"/>
  <c r="Z71" i="1"/>
  <c r="D80" i="1"/>
  <c r="W81" i="1"/>
  <c r="Z85" i="1"/>
  <c r="D90" i="1"/>
  <c r="W91" i="1"/>
  <c r="W104" i="1"/>
  <c r="AF106" i="1"/>
  <c r="AB70" i="1"/>
  <c r="G18" i="1"/>
  <c r="L50" i="1"/>
  <c r="AL50" i="1" s="1"/>
  <c r="D108" i="1"/>
  <c r="AK46" i="1"/>
  <c r="W46" i="1"/>
  <c r="W67" i="1"/>
  <c r="G36" i="1"/>
  <c r="AB32" i="1"/>
  <c r="W32" i="1"/>
  <c r="L32" i="1"/>
  <c r="W31" i="1"/>
  <c r="Z26" i="1"/>
  <c r="Z22" i="1"/>
  <c r="AK22" i="1"/>
  <c r="L12" i="1"/>
  <c r="Z52" i="1"/>
  <c r="Z48" i="1"/>
  <c r="W18" i="1"/>
  <c r="AK59" i="1"/>
  <c r="AB52" i="1"/>
  <c r="AD22" i="1"/>
  <c r="AF36" i="1"/>
  <c r="W36" i="1"/>
  <c r="L36" i="1"/>
  <c r="L34" i="1"/>
  <c r="L14" i="1"/>
  <c r="W14" i="1"/>
  <c r="AD46" i="1"/>
  <c r="G52" i="1"/>
  <c r="G42" i="1"/>
  <c r="AK30" i="1"/>
  <c r="Z30" i="1"/>
  <c r="L46" i="1"/>
  <c r="Z42" i="1"/>
  <c r="Z32" i="1"/>
  <c r="W30" i="1"/>
  <c r="W26" i="1"/>
  <c r="L22" i="1"/>
  <c r="W11" i="1"/>
  <c r="AB36" i="1"/>
  <c r="L67" i="1"/>
  <c r="Z83" i="1"/>
  <c r="D86" i="1"/>
  <c r="AK86" i="1"/>
  <c r="AK103" i="1"/>
  <c r="AB103" i="1"/>
  <c r="D103" i="1"/>
  <c r="AD109" i="1"/>
  <c r="AK109" i="1"/>
  <c r="AD111" i="1"/>
  <c r="AK112" i="1"/>
  <c r="AD112" i="1"/>
  <c r="AF53" i="1"/>
  <c r="AD59" i="1"/>
  <c r="AF59" i="1"/>
  <c r="AB57" i="1"/>
  <c r="AD57" i="1"/>
  <c r="G48" i="1"/>
  <c r="Z44" i="1"/>
  <c r="AB44" i="1"/>
  <c r="AK42" i="1"/>
  <c r="W42" i="1"/>
  <c r="L42" i="1"/>
  <c r="G32" i="1"/>
  <c r="G26" i="1"/>
  <c r="G22" i="1"/>
  <c r="Z18" i="1"/>
  <c r="L48" i="1"/>
  <c r="Z46" i="1"/>
  <c r="W34" i="1"/>
  <c r="W22" i="1"/>
  <c r="L18" i="1"/>
  <c r="Z14" i="1"/>
  <c r="AF48" i="1"/>
  <c r="AD30" i="1"/>
  <c r="AF15" i="1"/>
  <c r="Z95" i="1"/>
  <c r="D95" i="1"/>
  <c r="W95" i="1"/>
  <c r="Z101" i="1"/>
  <c r="L112" i="1"/>
  <c r="AD82" i="1"/>
  <c r="AB105" i="1"/>
  <c r="Z73" i="1"/>
  <c r="AK82" i="1"/>
  <c r="Z91" i="1"/>
  <c r="AB92" i="1"/>
  <c r="Z104" i="1"/>
  <c r="AK107" i="1"/>
  <c r="I60" i="1"/>
  <c r="D78" i="1"/>
  <c r="AK78" i="1"/>
  <c r="AB82" i="1"/>
  <c r="AB96" i="1"/>
  <c r="L110" i="1"/>
  <c r="D113" i="1"/>
  <c r="E60" i="1" s="1"/>
  <c r="G43" i="1"/>
  <c r="AB43" i="1"/>
  <c r="AF43" i="1"/>
  <c r="AD43" i="1"/>
  <c r="AK43" i="1"/>
  <c r="Z43" i="1"/>
  <c r="W43" i="1"/>
  <c r="L43" i="1"/>
  <c r="G45" i="1"/>
  <c r="AD45" i="1"/>
  <c r="AK45" i="1"/>
  <c r="AF45" i="1"/>
  <c r="AB45" i="1"/>
  <c r="AC45" i="1" s="1"/>
  <c r="W45" i="1"/>
  <c r="L45" i="1"/>
  <c r="Z45" i="1"/>
  <c r="AB38" i="1"/>
  <c r="AF38" i="1"/>
  <c r="AB16" i="1"/>
  <c r="AK16" i="1"/>
  <c r="AD16" i="1"/>
  <c r="G16" i="1"/>
  <c r="Z56" i="1"/>
  <c r="W38" i="1"/>
  <c r="Z16" i="1"/>
  <c r="AF16" i="1"/>
  <c r="AB58" i="1"/>
  <c r="AF58" i="1"/>
  <c r="AK58" i="1"/>
  <c r="AD58" i="1"/>
  <c r="AE58" i="1" s="1"/>
  <c r="G55" i="1"/>
  <c r="AD55" i="1"/>
  <c r="Z55" i="1"/>
  <c r="AF55" i="1"/>
  <c r="AK55" i="1"/>
  <c r="AB50" i="1"/>
  <c r="AF50" i="1"/>
  <c r="AK50" i="1"/>
  <c r="AD50" i="1"/>
  <c r="G50" i="1"/>
  <c r="AD44" i="1"/>
  <c r="AK44" i="1"/>
  <c r="AF44" i="1"/>
  <c r="G44" i="1"/>
  <c r="G29" i="1"/>
  <c r="AD29" i="1"/>
  <c r="AK29" i="1"/>
  <c r="AF29" i="1"/>
  <c r="AB29" i="1"/>
  <c r="W29" i="1"/>
  <c r="L29" i="1"/>
  <c r="Z29" i="1"/>
  <c r="AD24" i="1"/>
  <c r="AK24" i="1"/>
  <c r="AB24" i="1"/>
  <c r="G24" i="1"/>
  <c r="AD20" i="1"/>
  <c r="AK20" i="1"/>
  <c r="G20" i="1"/>
  <c r="AF20" i="1"/>
  <c r="AB13" i="1"/>
  <c r="AF13" i="1"/>
  <c r="W13" i="1"/>
  <c r="L13" i="1"/>
  <c r="AK13" i="1"/>
  <c r="Z13" i="1"/>
  <c r="Z50" i="1"/>
  <c r="L44" i="1"/>
  <c r="Z34" i="1"/>
  <c r="L28" i="1"/>
  <c r="W24" i="1"/>
  <c r="L20" i="1"/>
  <c r="W16" i="1"/>
  <c r="AK57" i="1"/>
  <c r="AF24" i="1"/>
  <c r="AB20" i="1"/>
  <c r="AD56" i="1"/>
  <c r="AK56" i="1"/>
  <c r="G56" i="1"/>
  <c r="AB56" i="1"/>
  <c r="AB54" i="1"/>
  <c r="AF54" i="1"/>
  <c r="AD54" i="1"/>
  <c r="AK54" i="1"/>
  <c r="AD28" i="1"/>
  <c r="AK28" i="1"/>
  <c r="AF28" i="1"/>
  <c r="G28" i="1"/>
  <c r="AD17" i="1"/>
  <c r="AK17" i="1"/>
  <c r="AB17" i="1"/>
  <c r="AF17" i="1"/>
  <c r="W17" i="1"/>
  <c r="L17" i="1"/>
  <c r="Z17" i="1"/>
  <c r="L38" i="1"/>
  <c r="Z28" i="1"/>
  <c r="AK38" i="1"/>
  <c r="AB28" i="1"/>
  <c r="W75" i="1"/>
  <c r="L75" i="1"/>
  <c r="Z75" i="1"/>
  <c r="AB102" i="1"/>
  <c r="AB59" i="1"/>
  <c r="AF57" i="1"/>
  <c r="G41" i="1"/>
  <c r="AD41" i="1"/>
  <c r="AK41" i="1"/>
  <c r="AB41" i="1"/>
  <c r="AF41" i="1"/>
  <c r="W41" i="1"/>
  <c r="L41" i="1"/>
  <c r="Z41" i="1"/>
  <c r="G39" i="1"/>
  <c r="AB39" i="1"/>
  <c r="AF39" i="1"/>
  <c r="AD39" i="1"/>
  <c r="AK39" i="1"/>
  <c r="Z39" i="1"/>
  <c r="W39" i="1"/>
  <c r="L39" i="1"/>
  <c r="AB34" i="1"/>
  <c r="AF34" i="1"/>
  <c r="AK34" i="1"/>
  <c r="G34" i="1"/>
  <c r="AD34" i="1"/>
  <c r="AD25" i="1"/>
  <c r="AK25" i="1"/>
  <c r="AB25" i="1"/>
  <c r="AF25" i="1"/>
  <c r="W25" i="1"/>
  <c r="L25" i="1"/>
  <c r="Z25" i="1"/>
  <c r="AD21" i="1"/>
  <c r="AK21" i="1"/>
  <c r="AF21" i="1"/>
  <c r="AB21" i="1"/>
  <c r="W21" i="1"/>
  <c r="L21" i="1"/>
  <c r="Z21" i="1"/>
  <c r="AB12" i="1"/>
  <c r="AF12" i="1"/>
  <c r="AD12" i="1"/>
  <c r="AK12" i="1"/>
  <c r="G12" i="1"/>
  <c r="Z54" i="1"/>
  <c r="W44" i="1"/>
  <c r="Z38" i="1"/>
  <c r="W28" i="1"/>
  <c r="L24" i="1"/>
  <c r="W20" i="1"/>
  <c r="L16" i="1"/>
  <c r="W12" i="1"/>
  <c r="AD38" i="1"/>
  <c r="AD13" i="1"/>
  <c r="L79" i="1"/>
  <c r="Z79" i="1"/>
  <c r="W79" i="1"/>
  <c r="AD52" i="1"/>
  <c r="AK52" i="1"/>
  <c r="G49" i="1"/>
  <c r="AD49" i="1"/>
  <c r="AK49" i="1"/>
  <c r="AB49" i="1"/>
  <c r="AF49" i="1"/>
  <c r="AD48" i="1"/>
  <c r="AK48" i="1"/>
  <c r="G47" i="1"/>
  <c r="AB47" i="1"/>
  <c r="AF47" i="1"/>
  <c r="AD47" i="1"/>
  <c r="AK47" i="1"/>
  <c r="G37" i="1"/>
  <c r="AD37" i="1"/>
  <c r="AK37" i="1"/>
  <c r="AF37" i="1"/>
  <c r="AB37" i="1"/>
  <c r="G35" i="1"/>
  <c r="AB35" i="1"/>
  <c r="AF35" i="1"/>
  <c r="AD35" i="1"/>
  <c r="AK35" i="1"/>
  <c r="AB30" i="1"/>
  <c r="AF30" i="1"/>
  <c r="AB27" i="1"/>
  <c r="AF27" i="1"/>
  <c r="AD27" i="1"/>
  <c r="AK27" i="1"/>
  <c r="AB26" i="1"/>
  <c r="AF26" i="1"/>
  <c r="AB19" i="1"/>
  <c r="AF19" i="1"/>
  <c r="AD19" i="1"/>
  <c r="AK19" i="1"/>
  <c r="AB18" i="1"/>
  <c r="AF18" i="1"/>
  <c r="AF11" i="1"/>
  <c r="AK11" i="1"/>
  <c r="AB11" i="1"/>
  <c r="AD11" i="1"/>
  <c r="Z53" i="1"/>
  <c r="L51" i="1"/>
  <c r="W51" i="1"/>
  <c r="Z49" i="1"/>
  <c r="L47" i="1"/>
  <c r="W47" i="1"/>
  <c r="Z37" i="1"/>
  <c r="L35" i="1"/>
  <c r="W35" i="1"/>
  <c r="Z33" i="1"/>
  <c r="L31" i="1"/>
  <c r="L27" i="1"/>
  <c r="W27" i="1"/>
  <c r="L23" i="1"/>
  <c r="W23" i="1"/>
  <c r="L19" i="1"/>
  <c r="W19" i="1"/>
  <c r="L15" i="1"/>
  <c r="W15" i="1"/>
  <c r="Z11" i="1"/>
  <c r="AF52" i="1"/>
  <c r="AB48" i="1"/>
  <c r="AK26" i="1"/>
  <c r="AD18" i="1"/>
  <c r="AK74" i="1"/>
  <c r="AB74" i="1"/>
  <c r="G53" i="1"/>
  <c r="AD53" i="1"/>
  <c r="AB53" i="1"/>
  <c r="G51" i="1"/>
  <c r="AB51" i="1"/>
  <c r="AF51" i="1"/>
  <c r="AD51" i="1"/>
  <c r="AK51" i="1"/>
  <c r="AB46" i="1"/>
  <c r="AF46" i="1"/>
  <c r="AB42" i="1"/>
  <c r="AF42" i="1"/>
  <c r="AD36" i="1"/>
  <c r="AK36" i="1"/>
  <c r="G33" i="1"/>
  <c r="AD33" i="1"/>
  <c r="AK33" i="1"/>
  <c r="AB33" i="1"/>
  <c r="AF33" i="1"/>
  <c r="AD32" i="1"/>
  <c r="AK32" i="1"/>
  <c r="G31" i="1"/>
  <c r="AB31" i="1"/>
  <c r="AF31" i="1"/>
  <c r="AD31" i="1"/>
  <c r="AK31" i="1"/>
  <c r="AB23" i="1"/>
  <c r="AF23" i="1"/>
  <c r="AD23" i="1"/>
  <c r="AK23" i="1"/>
  <c r="AB22" i="1"/>
  <c r="AF22" i="1"/>
  <c r="AD15" i="1"/>
  <c r="AK15" i="1"/>
  <c r="AB15" i="1"/>
  <c r="AD14" i="1"/>
  <c r="AK14" i="1"/>
  <c r="AF14" i="1"/>
  <c r="AB14" i="1"/>
  <c r="Z51" i="1"/>
  <c r="L49" i="1"/>
  <c r="W49" i="1"/>
  <c r="Z47" i="1"/>
  <c r="L37" i="1"/>
  <c r="W37" i="1"/>
  <c r="Z35" i="1"/>
  <c r="L33" i="1"/>
  <c r="W33" i="1"/>
  <c r="Z31" i="1"/>
  <c r="Z27" i="1"/>
  <c r="Z23" i="1"/>
  <c r="Z19" i="1"/>
  <c r="Z15" i="1"/>
  <c r="AD42" i="1"/>
  <c r="AD26" i="1"/>
  <c r="AK18" i="1"/>
  <c r="AD108" i="1"/>
  <c r="L108" i="1"/>
  <c r="AK108" i="1"/>
  <c r="W108" i="1"/>
  <c r="Z108" i="1"/>
  <c r="W65" i="1"/>
  <c r="L65" i="1"/>
  <c r="Z65" i="1"/>
  <c r="W63" i="1"/>
  <c r="Z67" i="1"/>
  <c r="D67" i="1"/>
  <c r="L71" i="1"/>
  <c r="D77" i="1"/>
  <c r="L77" i="1"/>
  <c r="L83" i="1"/>
  <c r="L85" i="1"/>
  <c r="Z63" i="1"/>
  <c r="AK66" i="1"/>
  <c r="W71" i="1"/>
  <c r="L73" i="1"/>
  <c r="W77" i="1"/>
  <c r="L81" i="1"/>
  <c r="D81" i="1"/>
  <c r="Z81" i="1"/>
  <c r="W83" i="1"/>
  <c r="W85" i="1"/>
  <c r="W93" i="1"/>
  <c r="X40" i="1" s="1"/>
  <c r="L93" i="1"/>
  <c r="M40" i="1" s="1"/>
  <c r="Z93" i="1"/>
  <c r="AA40" i="1" s="1"/>
  <c r="AD99" i="1"/>
  <c r="L99" i="1"/>
  <c r="AK99" i="1"/>
  <c r="Z99" i="1"/>
  <c r="D99" i="1"/>
  <c r="W99" i="1"/>
  <c r="AD78" i="1"/>
  <c r="D82" i="1"/>
  <c r="AD84" i="1"/>
  <c r="AD91" i="1"/>
  <c r="L91" i="1"/>
  <c r="AK91" i="1"/>
  <c r="W97" i="1"/>
  <c r="L97" i="1"/>
  <c r="AK104" i="1"/>
  <c r="AD104" i="1"/>
  <c r="L104" i="1"/>
  <c r="D109" i="1"/>
  <c r="L69" i="1"/>
  <c r="AB80" i="1"/>
  <c r="AB94" i="1"/>
  <c r="AD95" i="1"/>
  <c r="L95" i="1"/>
  <c r="AK95" i="1"/>
  <c r="W101" i="1"/>
  <c r="L101" i="1"/>
  <c r="D111" i="1"/>
  <c r="AK111" i="1"/>
  <c r="AB111" i="1"/>
  <c r="I58" i="1"/>
  <c r="AD86" i="1"/>
  <c r="Z87" i="1"/>
  <c r="Z88" i="1"/>
  <c r="AF90" i="1"/>
  <c r="AD103" i="1"/>
  <c r="D105" i="1"/>
  <c r="D112" i="1"/>
  <c r="I59" i="1"/>
  <c r="Z112" i="1"/>
  <c r="AA59" i="1" s="1"/>
  <c r="AK113" i="1"/>
  <c r="D88" i="1"/>
  <c r="AB88" i="1"/>
  <c r="L90" i="1"/>
  <c r="L103" i="1"/>
  <c r="Z105" i="1"/>
  <c r="AD105" i="1"/>
  <c r="Z110" i="1"/>
  <c r="AA57" i="1" s="1"/>
  <c r="W112" i="1"/>
  <c r="X59" i="1" s="1"/>
  <c r="AB64" i="1"/>
  <c r="AF64" i="1"/>
  <c r="AB68" i="1"/>
  <c r="AF68" i="1"/>
  <c r="Z72" i="1"/>
  <c r="L72" i="1"/>
  <c r="W72" i="1"/>
  <c r="AF72" i="1"/>
  <c r="Z76" i="1"/>
  <c r="L76" i="1"/>
  <c r="W76" i="1"/>
  <c r="AF76" i="1"/>
  <c r="AK89" i="1"/>
  <c r="AD89" i="1"/>
  <c r="D89" i="1"/>
  <c r="AB89" i="1"/>
  <c r="Z89" i="1"/>
  <c r="L89" i="1"/>
  <c r="AB63" i="1"/>
  <c r="AF63" i="1"/>
  <c r="W64" i="1"/>
  <c r="L64" i="1"/>
  <c r="M11" i="1" s="1"/>
  <c r="D65" i="1"/>
  <c r="AD65" i="1"/>
  <c r="AK65" i="1"/>
  <c r="Z66" i="1"/>
  <c r="AB67" i="1"/>
  <c r="AF67" i="1"/>
  <c r="W68" i="1"/>
  <c r="L68" i="1"/>
  <c r="D69" i="1"/>
  <c r="Z69" i="1"/>
  <c r="D70" i="1"/>
  <c r="AD70" i="1"/>
  <c r="D74" i="1"/>
  <c r="AD74" i="1"/>
  <c r="AB78" i="1"/>
  <c r="Z80" i="1"/>
  <c r="L80" i="1"/>
  <c r="W80" i="1"/>
  <c r="AF80" i="1"/>
  <c r="L82" i="1"/>
  <c r="W82" i="1"/>
  <c r="Z82" i="1"/>
  <c r="AF82" i="1"/>
  <c r="AB84" i="1"/>
  <c r="L86" i="1"/>
  <c r="W86" i="1"/>
  <c r="Z86" i="1"/>
  <c r="AF86" i="1"/>
  <c r="L92" i="1"/>
  <c r="W92" i="1"/>
  <c r="Z92" i="1"/>
  <c r="AK92" i="1"/>
  <c r="AD92" i="1"/>
  <c r="D92" i="1"/>
  <c r="AF92" i="1"/>
  <c r="L96" i="1"/>
  <c r="W96" i="1"/>
  <c r="Z96" i="1"/>
  <c r="AK96" i="1"/>
  <c r="AD96" i="1"/>
  <c r="D96" i="1"/>
  <c r="AF96" i="1"/>
  <c r="L100" i="1"/>
  <c r="W100" i="1"/>
  <c r="Z100" i="1"/>
  <c r="AK100" i="1"/>
  <c r="AD100" i="1"/>
  <c r="D100" i="1"/>
  <c r="AF100" i="1"/>
  <c r="D64" i="1"/>
  <c r="AD64" i="1"/>
  <c r="AK64" i="1"/>
  <c r="AB66" i="1"/>
  <c r="AF66" i="1"/>
  <c r="D68" i="1"/>
  <c r="AD68" i="1"/>
  <c r="AK68" i="1"/>
  <c r="L70" i="1"/>
  <c r="W70" i="1"/>
  <c r="Z70" i="1"/>
  <c r="AF70" i="1"/>
  <c r="AB72" i="1"/>
  <c r="L74" i="1"/>
  <c r="W74" i="1"/>
  <c r="Z74" i="1"/>
  <c r="AF74" i="1"/>
  <c r="AB76" i="1"/>
  <c r="W89" i="1"/>
  <c r="AF89" i="1"/>
  <c r="AD63" i="1"/>
  <c r="AK63" i="1"/>
  <c r="Z64" i="1"/>
  <c r="AB65" i="1"/>
  <c r="AF65" i="1"/>
  <c r="W66" i="1"/>
  <c r="L66" i="1"/>
  <c r="AD67" i="1"/>
  <c r="AK67" i="1"/>
  <c r="Z68" i="1"/>
  <c r="AF69" i="1"/>
  <c r="AB69" i="1"/>
  <c r="AK69" i="1"/>
  <c r="AD69" i="1"/>
  <c r="D72" i="1"/>
  <c r="AD72" i="1"/>
  <c r="AK72" i="1"/>
  <c r="D76" i="1"/>
  <c r="AD76" i="1"/>
  <c r="AK76" i="1"/>
  <c r="L78" i="1"/>
  <c r="W78" i="1"/>
  <c r="Z78" i="1"/>
  <c r="AF78" i="1"/>
  <c r="Z84" i="1"/>
  <c r="L84" i="1"/>
  <c r="W84" i="1"/>
  <c r="AF84" i="1"/>
  <c r="Z94" i="1"/>
  <c r="L94" i="1"/>
  <c r="W94" i="1"/>
  <c r="AK94" i="1"/>
  <c r="AD94" i="1"/>
  <c r="D94" i="1"/>
  <c r="AF94" i="1"/>
  <c r="Z98" i="1"/>
  <c r="L98" i="1"/>
  <c r="W98" i="1"/>
  <c r="AK98" i="1"/>
  <c r="AD98" i="1"/>
  <c r="D98" i="1"/>
  <c r="AF98" i="1"/>
  <c r="Z102" i="1"/>
  <c r="L102" i="1"/>
  <c r="W102" i="1"/>
  <c r="AK102" i="1"/>
  <c r="AD102" i="1"/>
  <c r="D102" i="1"/>
  <c r="AF102" i="1"/>
  <c r="AK106" i="1"/>
  <c r="AD106" i="1"/>
  <c r="D106" i="1"/>
  <c r="AB106" i="1"/>
  <c r="Z106" i="1"/>
  <c r="L106" i="1"/>
  <c r="AB71" i="1"/>
  <c r="AF71" i="1"/>
  <c r="D73" i="1"/>
  <c r="AD73" i="1"/>
  <c r="AK73" i="1"/>
  <c r="AB75" i="1"/>
  <c r="AF75" i="1"/>
  <c r="AD77" i="1"/>
  <c r="AK77" i="1"/>
  <c r="AB79" i="1"/>
  <c r="AF79" i="1"/>
  <c r="AD81" i="1"/>
  <c r="AK81" i="1"/>
  <c r="AB83" i="1"/>
  <c r="AF83" i="1"/>
  <c r="D85" i="1"/>
  <c r="AD85" i="1"/>
  <c r="AK85" i="1"/>
  <c r="AF87" i="1"/>
  <c r="AB87" i="1"/>
  <c r="L87" i="1"/>
  <c r="AD87" i="1"/>
  <c r="AD88" i="1"/>
  <c r="Z90" i="1"/>
  <c r="W90" i="1"/>
  <c r="D71" i="1"/>
  <c r="AD71" i="1"/>
  <c r="AK71" i="1"/>
  <c r="AB73" i="1"/>
  <c r="AF73" i="1"/>
  <c r="D75" i="1"/>
  <c r="AD75" i="1"/>
  <c r="AK75" i="1"/>
  <c r="AB77" i="1"/>
  <c r="AF77" i="1"/>
  <c r="D79" i="1"/>
  <c r="AD79" i="1"/>
  <c r="AK79" i="1"/>
  <c r="AB81" i="1"/>
  <c r="AF81" i="1"/>
  <c r="D83" i="1"/>
  <c r="AD83" i="1"/>
  <c r="AK83" i="1"/>
  <c r="AB85" i="1"/>
  <c r="AF85" i="1"/>
  <c r="D87" i="1"/>
  <c r="AK87" i="1"/>
  <c r="L88" i="1"/>
  <c r="W88" i="1"/>
  <c r="AF88" i="1"/>
  <c r="AK88" i="1"/>
  <c r="AD90" i="1"/>
  <c r="AK90" i="1"/>
  <c r="AB93" i="1"/>
  <c r="AC40" i="1" s="1"/>
  <c r="AF93" i="1"/>
  <c r="AG40" i="1" s="1"/>
  <c r="AB97" i="1"/>
  <c r="AF97" i="1"/>
  <c r="AB101" i="1"/>
  <c r="AF101" i="1"/>
  <c r="Z103" i="1"/>
  <c r="W103" i="1"/>
  <c r="AF103" i="1"/>
  <c r="Z107" i="1"/>
  <c r="L107" i="1"/>
  <c r="W107" i="1"/>
  <c r="AB107" i="1"/>
  <c r="L109" i="1"/>
  <c r="W109" i="1"/>
  <c r="Z109" i="1"/>
  <c r="AF109" i="1"/>
  <c r="AG56" i="1" s="1"/>
  <c r="L113" i="1"/>
  <c r="M60" i="1" s="1"/>
  <c r="W113" i="1"/>
  <c r="X60" i="1" s="1"/>
  <c r="Z113" i="1"/>
  <c r="AA60" i="1" s="1"/>
  <c r="AF113" i="1"/>
  <c r="AG60" i="1" s="1"/>
  <c r="AB91" i="1"/>
  <c r="AF91" i="1"/>
  <c r="D93" i="1"/>
  <c r="E40" i="1" s="1"/>
  <c r="AD93" i="1"/>
  <c r="AE40" i="1" s="1"/>
  <c r="AK93" i="1"/>
  <c r="AB95" i="1"/>
  <c r="AF95" i="1"/>
  <c r="D97" i="1"/>
  <c r="AD97" i="1"/>
  <c r="AK97" i="1"/>
  <c r="AB99" i="1"/>
  <c r="AF99" i="1"/>
  <c r="D101" i="1"/>
  <c r="AD101" i="1"/>
  <c r="AK101" i="1"/>
  <c r="L105" i="1"/>
  <c r="W105" i="1"/>
  <c r="AF105" i="1"/>
  <c r="AK105" i="1"/>
  <c r="AF107" i="1"/>
  <c r="AB109" i="1"/>
  <c r="Z111" i="1"/>
  <c r="AA58" i="1" s="1"/>
  <c r="L111" i="1"/>
  <c r="W111" i="1"/>
  <c r="X58" i="1" s="1"/>
  <c r="AF111" i="1"/>
  <c r="AB113" i="1"/>
  <c r="AC60" i="1" s="1"/>
  <c r="AB110" i="1"/>
  <c r="AF110" i="1"/>
  <c r="AB104" i="1"/>
  <c r="AF104" i="1"/>
  <c r="AB108" i="1"/>
  <c r="AF108" i="1"/>
  <c r="D110" i="1"/>
  <c r="I57" i="1"/>
  <c r="AD110" i="1"/>
  <c r="AK110" i="1"/>
  <c r="AB112" i="1"/>
  <c r="AF112" i="1"/>
  <c r="G27" i="1"/>
  <c r="G25" i="1"/>
  <c r="G23" i="1"/>
  <c r="G21" i="1"/>
  <c r="G19" i="1"/>
  <c r="G17" i="1"/>
  <c r="G15" i="1"/>
  <c r="G13" i="1"/>
  <c r="G11" i="1"/>
  <c r="G54" i="1"/>
  <c r="G46" i="1"/>
  <c r="G38" i="1"/>
  <c r="G30" i="1"/>
  <c r="AC33" i="1" l="1"/>
  <c r="AL11" i="1"/>
  <c r="X50" i="1"/>
  <c r="AA36" i="1"/>
  <c r="AA24" i="1"/>
  <c r="AL30" i="1"/>
  <c r="M30" i="1"/>
  <c r="F281" i="60"/>
  <c r="F296" i="60" s="1"/>
  <c r="F311" i="60" s="1"/>
  <c r="F280" i="60"/>
  <c r="F295" i="60" s="1"/>
  <c r="F310" i="60" s="1"/>
  <c r="F278" i="60"/>
  <c r="F293" i="60" s="1"/>
  <c r="F308" i="60" s="1"/>
  <c r="F279" i="60"/>
  <c r="F294" i="60" s="1"/>
  <c r="F309" i="60" s="1"/>
  <c r="F255" i="60"/>
  <c r="F260" i="60"/>
  <c r="F275" i="60" s="1"/>
  <c r="F290" i="60" s="1"/>
  <c r="F305" i="60" s="1"/>
  <c r="F322" i="60" s="1"/>
  <c r="F259" i="60"/>
  <c r="F274" i="60" s="1"/>
  <c r="F289" i="60" s="1"/>
  <c r="F304" i="60" s="1"/>
  <c r="F321" i="60" s="1"/>
  <c r="F256" i="60"/>
  <c r="F258" i="60"/>
  <c r="F257" i="60"/>
  <c r="I56" i="1"/>
  <c r="AC37" i="1"/>
  <c r="AC43" i="1"/>
  <c r="M57" i="1"/>
  <c r="I53" i="1"/>
  <c r="AE59" i="1"/>
  <c r="AC52" i="1"/>
  <c r="D39" i="60"/>
  <c r="D265" i="60" s="1"/>
  <c r="AG51" i="1"/>
  <c r="I50" i="1"/>
  <c r="AC58" i="1"/>
  <c r="I51" i="1"/>
  <c r="AL113" i="1"/>
  <c r="AC38" i="1"/>
  <c r="AL112" i="1"/>
  <c r="AC54" i="1"/>
  <c r="AL104" i="1"/>
  <c r="AG53" i="1"/>
  <c r="AL56" i="1"/>
  <c r="AL110" i="1"/>
  <c r="M59" i="1"/>
  <c r="AE56" i="1"/>
  <c r="AA55" i="1"/>
  <c r="AL109" i="1"/>
  <c r="AC59" i="1"/>
  <c r="AG59" i="1"/>
  <c r="AL111" i="1"/>
  <c r="AL59" i="1"/>
  <c r="AG58" i="1"/>
  <c r="AL58" i="1"/>
  <c r="M58" i="1"/>
  <c r="AG57" i="1"/>
  <c r="AC57" i="1"/>
  <c r="AL57" i="1"/>
  <c r="AE57" i="1"/>
  <c r="AC56" i="1"/>
  <c r="AA56" i="1"/>
  <c r="M56" i="1"/>
  <c r="I55" i="1"/>
  <c r="X56" i="1"/>
  <c r="X55" i="1"/>
  <c r="AL106" i="1"/>
  <c r="AA51" i="1"/>
  <c r="AG54" i="1"/>
  <c r="M55" i="1"/>
  <c r="X53" i="1"/>
  <c r="AL108" i="1"/>
  <c r="AE55" i="1"/>
  <c r="AG55" i="1"/>
  <c r="AC53" i="1"/>
  <c r="AE48" i="1"/>
  <c r="AL55" i="1"/>
  <c r="AA54" i="1"/>
  <c r="AE54" i="1"/>
  <c r="I54" i="1"/>
  <c r="AE53" i="1"/>
  <c r="AL54" i="1"/>
  <c r="AC55" i="1"/>
  <c r="AL107" i="1"/>
  <c r="AG49" i="1"/>
  <c r="X51" i="1"/>
  <c r="I52" i="1"/>
  <c r="AA53" i="1"/>
  <c r="X54" i="1"/>
  <c r="AL53" i="1"/>
  <c r="M54" i="1"/>
  <c r="AA46" i="1"/>
  <c r="AE51" i="1"/>
  <c r="AE52" i="1"/>
  <c r="AE49" i="1"/>
  <c r="AE46" i="1"/>
  <c r="M53" i="1"/>
  <c r="AA52" i="1"/>
  <c r="X49" i="1"/>
  <c r="I44" i="1"/>
  <c r="AL105" i="1"/>
  <c r="AG52" i="1"/>
  <c r="M52" i="1"/>
  <c r="M42" i="1"/>
  <c r="AL51" i="1"/>
  <c r="M51" i="1"/>
  <c r="M45" i="1"/>
  <c r="AC51" i="1"/>
  <c r="X52" i="1"/>
  <c r="I46" i="1"/>
  <c r="I48" i="1"/>
  <c r="AL102" i="1"/>
  <c r="M50" i="1"/>
  <c r="AL101" i="1"/>
  <c r="AA50" i="1"/>
  <c r="AC39" i="1"/>
  <c r="AC36" i="1"/>
  <c r="M49" i="1"/>
  <c r="AG50" i="1"/>
  <c r="AL46" i="1"/>
  <c r="AL100" i="1"/>
  <c r="M48" i="1"/>
  <c r="AC49" i="1"/>
  <c r="AC50" i="1"/>
  <c r="I42" i="1"/>
  <c r="AL48" i="1"/>
  <c r="AE50" i="1"/>
  <c r="AL103" i="1"/>
  <c r="AE37" i="1"/>
  <c r="I49" i="1"/>
  <c r="AA49" i="1"/>
  <c r="AC47" i="1"/>
  <c r="AA48" i="1"/>
  <c r="X36" i="1"/>
  <c r="AL49" i="1"/>
  <c r="AG48" i="1"/>
  <c r="AA43" i="1"/>
  <c r="AG34" i="1"/>
  <c r="M41" i="1"/>
  <c r="I45" i="1"/>
  <c r="AC48" i="1"/>
  <c r="X47" i="1"/>
  <c r="I43" i="1"/>
  <c r="AL97" i="1"/>
  <c r="AA47" i="1"/>
  <c r="M47" i="1"/>
  <c r="AE47" i="1"/>
  <c r="X48" i="1"/>
  <c r="AL47" i="1"/>
  <c r="AG47" i="1"/>
  <c r="I47" i="1"/>
  <c r="AA44" i="1"/>
  <c r="AL99" i="1"/>
  <c r="AC46" i="1"/>
  <c r="AG46" i="1"/>
  <c r="AG45" i="1"/>
  <c r="AE45" i="1"/>
  <c r="X46" i="1"/>
  <c r="AA32" i="1"/>
  <c r="AL87" i="1"/>
  <c r="M46" i="1"/>
  <c r="X45" i="1"/>
  <c r="X43" i="1"/>
  <c r="AL45" i="1"/>
  <c r="AL43" i="1"/>
  <c r="AL98" i="1"/>
  <c r="AA45" i="1"/>
  <c r="AG44" i="1"/>
  <c r="AL44" i="1"/>
  <c r="X44" i="1"/>
  <c r="AE43" i="1"/>
  <c r="AL96" i="1"/>
  <c r="AE44" i="1"/>
  <c r="AC44" i="1"/>
  <c r="M44" i="1"/>
  <c r="I38" i="1"/>
  <c r="AL95" i="1"/>
  <c r="X42" i="1"/>
  <c r="AA42" i="1"/>
  <c r="I35" i="1"/>
  <c r="AE42" i="1"/>
  <c r="AG37" i="1"/>
  <c r="X39" i="1"/>
  <c r="M43" i="1"/>
  <c r="AG36" i="1"/>
  <c r="AG43" i="1"/>
  <c r="AL42" i="1"/>
  <c r="I37" i="1"/>
  <c r="AC42" i="1"/>
  <c r="I41" i="1"/>
  <c r="AG42" i="1"/>
  <c r="AL35" i="1"/>
  <c r="X41" i="1"/>
  <c r="AE41" i="1"/>
  <c r="AE36" i="1"/>
  <c r="AA41" i="1"/>
  <c r="AG38" i="1"/>
  <c r="AE34" i="1"/>
  <c r="AL94" i="1"/>
  <c r="AL92" i="1"/>
  <c r="AL93" i="1"/>
  <c r="AL39" i="1"/>
  <c r="AG41" i="1"/>
  <c r="X38" i="1"/>
  <c r="AL88" i="1"/>
  <c r="AL37" i="1"/>
  <c r="AA37" i="1"/>
  <c r="AA38" i="1"/>
  <c r="AA39" i="1"/>
  <c r="AL36" i="1"/>
  <c r="AG39" i="1"/>
  <c r="AL91" i="1"/>
  <c r="AE38" i="1"/>
  <c r="I39" i="1"/>
  <c r="AE39" i="1"/>
  <c r="AC41" i="1"/>
  <c r="AL41" i="1"/>
  <c r="M38" i="1"/>
  <c r="AA35" i="1"/>
  <c r="AL90" i="1"/>
  <c r="X37" i="1"/>
  <c r="AL38" i="1"/>
  <c r="M37" i="1"/>
  <c r="M39" i="1"/>
  <c r="AG35" i="1"/>
  <c r="AL89" i="1"/>
  <c r="AA34" i="1"/>
  <c r="I36" i="1"/>
  <c r="M36" i="1"/>
  <c r="AE35" i="1"/>
  <c r="AC35" i="1"/>
  <c r="X35" i="1"/>
  <c r="X34" i="1"/>
  <c r="M35" i="1"/>
  <c r="AL34" i="1"/>
  <c r="M34" i="1"/>
  <c r="I30" i="1"/>
  <c r="AC34" i="1"/>
  <c r="AL85" i="1"/>
  <c r="AA33" i="1"/>
  <c r="AC31" i="1"/>
  <c r="X30" i="1"/>
  <c r="AL33" i="1"/>
  <c r="AG33" i="1"/>
  <c r="I33" i="1"/>
  <c r="AE33" i="1"/>
  <c r="X28" i="1"/>
  <c r="I31" i="1"/>
  <c r="X32" i="1"/>
  <c r="X33" i="1"/>
  <c r="AL32" i="1"/>
  <c r="M32" i="1"/>
  <c r="AL86" i="1"/>
  <c r="M33" i="1"/>
  <c r="AG32" i="1"/>
  <c r="I32" i="1"/>
  <c r="AC32" i="1"/>
  <c r="AA31" i="1"/>
  <c r="AG31" i="1"/>
  <c r="AE32" i="1"/>
  <c r="AL31" i="1"/>
  <c r="X31" i="1"/>
  <c r="AL84" i="1"/>
  <c r="M31" i="1"/>
  <c r="AE31" i="1"/>
  <c r="AG30" i="1"/>
  <c r="AA30" i="1"/>
  <c r="I28" i="1"/>
  <c r="AE30" i="1"/>
  <c r="AL29" i="1"/>
  <c r="AG29" i="1"/>
  <c r="X29" i="1"/>
  <c r="AC30" i="1"/>
  <c r="I29" i="1"/>
  <c r="AE28" i="1"/>
  <c r="M29" i="1"/>
  <c r="AL83" i="1"/>
  <c r="AC29" i="1"/>
  <c r="AE27" i="1"/>
  <c r="AA26" i="1"/>
  <c r="AA29" i="1"/>
  <c r="AG28" i="1"/>
  <c r="AE29" i="1"/>
  <c r="AL82" i="1"/>
  <c r="X20" i="1"/>
  <c r="AC26" i="1"/>
  <c r="I25" i="1"/>
  <c r="AL79" i="1"/>
  <c r="AC28" i="1"/>
  <c r="AA28" i="1"/>
  <c r="AL28" i="1"/>
  <c r="AC23" i="1"/>
  <c r="AL74" i="1"/>
  <c r="AL80" i="1"/>
  <c r="AL25" i="1"/>
  <c r="M28" i="1"/>
  <c r="AC27" i="1"/>
  <c r="AL81" i="1"/>
  <c r="AG26" i="1"/>
  <c r="X22" i="1"/>
  <c r="M26" i="1"/>
  <c r="AA27" i="1"/>
  <c r="X27" i="1"/>
  <c r="M27" i="1"/>
  <c r="I27" i="1"/>
  <c r="AL22" i="1"/>
  <c r="AG27" i="1"/>
  <c r="AL26" i="1"/>
  <c r="AA25" i="1"/>
  <c r="I26" i="1"/>
  <c r="AG25" i="1"/>
  <c r="AL77" i="1"/>
  <c r="X26" i="1"/>
  <c r="AL27" i="1"/>
  <c r="AC25" i="1"/>
  <c r="AE25" i="1"/>
  <c r="I24" i="1"/>
  <c r="AE26" i="1"/>
  <c r="X25" i="1"/>
  <c r="AL23" i="1"/>
  <c r="AL75" i="1"/>
  <c r="AL78" i="1"/>
  <c r="M25" i="1"/>
  <c r="AG24" i="1"/>
  <c r="X24" i="1"/>
  <c r="M24" i="1"/>
  <c r="AL24" i="1"/>
  <c r="AC24" i="1"/>
  <c r="AL76" i="1"/>
  <c r="M22" i="1"/>
  <c r="AG23" i="1"/>
  <c r="AE24" i="1"/>
  <c r="I23" i="1"/>
  <c r="AA23" i="1"/>
  <c r="AA22" i="1"/>
  <c r="AE23" i="1"/>
  <c r="X23" i="1"/>
  <c r="M23" i="1"/>
  <c r="AE21" i="1"/>
  <c r="AC22" i="1"/>
  <c r="AG22" i="1"/>
  <c r="M21" i="1"/>
  <c r="I22" i="1"/>
  <c r="I21" i="1"/>
  <c r="AC21" i="1"/>
  <c r="AE22" i="1"/>
  <c r="AL21" i="1"/>
  <c r="AA21" i="1"/>
  <c r="I19" i="1"/>
  <c r="AG21" i="1"/>
  <c r="X21" i="1"/>
  <c r="AE15" i="1"/>
  <c r="AL20" i="1"/>
  <c r="AG20" i="1"/>
  <c r="AG19" i="1"/>
  <c r="AC20" i="1"/>
  <c r="M20" i="1"/>
  <c r="I20" i="1"/>
  <c r="AE20" i="1"/>
  <c r="AL73" i="1"/>
  <c r="AA20" i="1"/>
  <c r="AG18" i="1"/>
  <c r="AL72" i="1"/>
  <c r="AA19" i="1"/>
  <c r="M19" i="1"/>
  <c r="AE19" i="1"/>
  <c r="AL18" i="1"/>
  <c r="X14" i="1"/>
  <c r="X19" i="1"/>
  <c r="X18" i="1"/>
  <c r="I18" i="1"/>
  <c r="AC19" i="1"/>
  <c r="AL71" i="1"/>
  <c r="AL19" i="1"/>
  <c r="AC17" i="1"/>
  <c r="AA18" i="1"/>
  <c r="X16" i="1"/>
  <c r="I17" i="1"/>
  <c r="AE13" i="1"/>
  <c r="I12" i="1"/>
  <c r="AE18" i="1"/>
  <c r="M18" i="1"/>
  <c r="AG17" i="1"/>
  <c r="AC18" i="1"/>
  <c r="AL70" i="1"/>
  <c r="AL16" i="1"/>
  <c r="AA17" i="1"/>
  <c r="AE17" i="1"/>
  <c r="AL17" i="1"/>
  <c r="AA16" i="1"/>
  <c r="X17" i="1"/>
  <c r="AG16" i="1"/>
  <c r="M17" i="1"/>
  <c r="AL69" i="1"/>
  <c r="AE16" i="1"/>
  <c r="AC16" i="1"/>
  <c r="I16" i="1"/>
  <c r="M16" i="1"/>
  <c r="AL15" i="1"/>
  <c r="I15" i="1"/>
  <c r="X15" i="1"/>
  <c r="AA15" i="1"/>
  <c r="AC15" i="1"/>
  <c r="AG15" i="1"/>
  <c r="M15" i="1"/>
  <c r="AE11" i="1"/>
  <c r="AG14" i="1"/>
  <c r="AL63" i="1"/>
  <c r="M14" i="1"/>
  <c r="AG13" i="1"/>
  <c r="AL67" i="1"/>
  <c r="X12" i="1"/>
  <c r="AL68" i="1"/>
  <c r="AC14" i="1"/>
  <c r="AA14" i="1"/>
  <c r="AA11" i="1"/>
  <c r="AE14" i="1"/>
  <c r="AL14" i="1"/>
  <c r="I14" i="1"/>
  <c r="AG11" i="1"/>
  <c r="AA13" i="1"/>
  <c r="M12" i="1"/>
  <c r="AG12" i="1"/>
  <c r="AC13" i="1"/>
  <c r="X13" i="1"/>
  <c r="AL12" i="1"/>
  <c r="I13" i="1"/>
  <c r="AL13" i="1"/>
  <c r="AL66" i="1"/>
  <c r="X11" i="1"/>
  <c r="M13" i="1"/>
  <c r="AA12" i="1"/>
  <c r="AL65" i="1"/>
  <c r="AE12" i="1"/>
  <c r="AL64" i="1"/>
  <c r="AC11" i="1"/>
  <c r="AC12" i="1"/>
  <c r="I11" i="1"/>
  <c r="F315" i="60" l="1"/>
  <c r="F316" i="60"/>
  <c r="F326" i="60"/>
  <c r="F273" i="60"/>
  <c r="F288" i="60" s="1"/>
  <c r="F303" i="60" s="1"/>
  <c r="F320" i="60" s="1"/>
  <c r="F324" i="60"/>
  <c r="F271" i="60"/>
  <c r="F286" i="60" s="1"/>
  <c r="F301" i="60" s="1"/>
  <c r="F318" i="60" s="1"/>
  <c r="F325" i="60"/>
  <c r="F272" i="60"/>
  <c r="F287" i="60" s="1"/>
  <c r="F302" i="60" s="1"/>
  <c r="F319" i="60" s="1"/>
  <c r="F323" i="60"/>
  <c r="F270" i="60"/>
  <c r="F285" i="60" s="1"/>
  <c r="F300" i="60" s="1"/>
  <c r="F317" i="60" s="1"/>
  <c r="D40" i="60"/>
  <c r="D266" i="60" s="1"/>
  <c r="B11" i="51"/>
  <c r="C11" i="51"/>
  <c r="D11" i="51" s="1"/>
  <c r="B12" i="51"/>
  <c r="C12" i="51"/>
  <c r="D12" i="51" s="1"/>
  <c r="B13" i="51"/>
  <c r="C13" i="51"/>
  <c r="D13" i="51" s="1"/>
  <c r="B14" i="51"/>
  <c r="C14" i="51"/>
  <c r="D14" i="51" s="1"/>
  <c r="B15" i="51"/>
  <c r="C15" i="51"/>
  <c r="D15" i="51" s="1"/>
  <c r="B25" i="51"/>
  <c r="C25" i="51"/>
  <c r="D25" i="51" s="1"/>
  <c r="E25" i="51"/>
  <c r="F25" i="51" s="1"/>
  <c r="G25" i="51"/>
  <c r="N25" i="51"/>
  <c r="T25" i="51"/>
  <c r="U25" i="51"/>
  <c r="V25" i="51" s="1"/>
  <c r="W25" i="51"/>
  <c r="X25" i="51"/>
  <c r="Y25" i="51"/>
  <c r="Z25" i="51"/>
  <c r="AB25" i="51"/>
  <c r="AC25" i="51"/>
  <c r="AD25" i="51"/>
  <c r="AE25" i="51"/>
  <c r="AF25" i="51"/>
  <c r="B26" i="51"/>
  <c r="C26" i="51"/>
  <c r="D26" i="51" s="1"/>
  <c r="E26" i="51"/>
  <c r="F11" i="51" s="1"/>
  <c r="G26" i="51"/>
  <c r="H11" i="51" s="1"/>
  <c r="N26" i="51"/>
  <c r="O11" i="51" s="1"/>
  <c r="T26" i="51"/>
  <c r="U26" i="51"/>
  <c r="V11" i="51" s="1"/>
  <c r="W26" i="51"/>
  <c r="X26" i="51"/>
  <c r="Y26" i="51"/>
  <c r="Z26" i="51"/>
  <c r="AB26" i="51"/>
  <c r="AC26" i="51"/>
  <c r="AD26" i="51"/>
  <c r="AE26" i="51"/>
  <c r="AF26" i="51"/>
  <c r="B27" i="51"/>
  <c r="C27" i="51"/>
  <c r="D27" i="51" s="1"/>
  <c r="E27" i="51"/>
  <c r="F12" i="51" s="1"/>
  <c r="G27" i="51"/>
  <c r="H12" i="51" s="1"/>
  <c r="N27" i="51"/>
  <c r="O12" i="51" s="1"/>
  <c r="T27" i="51"/>
  <c r="U27" i="51"/>
  <c r="V12" i="51" s="1"/>
  <c r="W27" i="51"/>
  <c r="X27" i="51"/>
  <c r="Y27" i="51"/>
  <c r="Z27" i="51"/>
  <c r="AB27" i="51"/>
  <c r="AC27" i="51"/>
  <c r="AD27" i="51"/>
  <c r="AE27" i="51"/>
  <c r="AF27" i="51"/>
  <c r="B28" i="51"/>
  <c r="C28" i="51"/>
  <c r="D28" i="51" s="1"/>
  <c r="E28" i="51"/>
  <c r="F13" i="51" s="1"/>
  <c r="G28" i="51"/>
  <c r="N28" i="51"/>
  <c r="O13" i="51" s="1"/>
  <c r="T28" i="51"/>
  <c r="U28" i="51"/>
  <c r="V13" i="51" s="1"/>
  <c r="W28" i="51"/>
  <c r="X28" i="51"/>
  <c r="Y28" i="51"/>
  <c r="Z28" i="51"/>
  <c r="AB28" i="51"/>
  <c r="AC28" i="51"/>
  <c r="AD28" i="51"/>
  <c r="AE28" i="51"/>
  <c r="AF28" i="51"/>
  <c r="B29" i="51"/>
  <c r="C29" i="51"/>
  <c r="D29" i="51" s="1"/>
  <c r="E29" i="51"/>
  <c r="F14" i="51" s="1"/>
  <c r="G29" i="51"/>
  <c r="N29" i="51"/>
  <c r="O14" i="51" s="1"/>
  <c r="T29" i="51"/>
  <c r="U29" i="51"/>
  <c r="V14" i="51" s="1"/>
  <c r="W29" i="51"/>
  <c r="X29" i="51"/>
  <c r="Y29" i="51"/>
  <c r="Z29" i="51"/>
  <c r="AB29" i="51"/>
  <c r="AC29" i="51"/>
  <c r="AD29" i="51"/>
  <c r="AE29" i="51"/>
  <c r="AF29" i="51"/>
  <c r="B30" i="51"/>
  <c r="C30" i="51"/>
  <c r="D30" i="51" s="1"/>
  <c r="E30" i="51"/>
  <c r="F15" i="51" s="1"/>
  <c r="G30" i="51"/>
  <c r="N30" i="51"/>
  <c r="O15" i="51" s="1"/>
  <c r="T30" i="51"/>
  <c r="U30" i="51"/>
  <c r="V15" i="51" s="1"/>
  <c r="W30" i="51"/>
  <c r="X30" i="51"/>
  <c r="Y30" i="51"/>
  <c r="Z30" i="51"/>
  <c r="AB30" i="51"/>
  <c r="AC30" i="51"/>
  <c r="AD30" i="51"/>
  <c r="AE30" i="51"/>
  <c r="AF30" i="51"/>
  <c r="AF10" i="51"/>
  <c r="AE10" i="51"/>
  <c r="AD10" i="51"/>
  <c r="AC10" i="51"/>
  <c r="AB10" i="51"/>
  <c r="Z10" i="51"/>
  <c r="Y10" i="51"/>
  <c r="X10" i="51"/>
  <c r="W10" i="51"/>
  <c r="U10" i="51"/>
  <c r="T10" i="51"/>
  <c r="G10" i="51"/>
  <c r="L10" i="51" s="1"/>
  <c r="E10" i="51"/>
  <c r="C10" i="51"/>
  <c r="D10" i="51" s="1"/>
  <c r="Z158" i="50"/>
  <c r="Y158" i="50"/>
  <c r="W158" i="50"/>
  <c r="V158" i="50"/>
  <c r="U158" i="50"/>
  <c r="T158" i="50"/>
  <c r="S158" i="50"/>
  <c r="R158" i="50"/>
  <c r="Q158" i="50"/>
  <c r="F158" i="50"/>
  <c r="E158" i="50"/>
  <c r="C158" i="50"/>
  <c r="B158" i="50"/>
  <c r="Z157" i="50"/>
  <c r="Y157" i="50"/>
  <c r="W157" i="50"/>
  <c r="V157" i="50"/>
  <c r="U157" i="50"/>
  <c r="T157" i="50"/>
  <c r="S157" i="50"/>
  <c r="R157" i="50"/>
  <c r="Q157" i="50"/>
  <c r="H141" i="50"/>
  <c r="F157" i="50"/>
  <c r="E157" i="50"/>
  <c r="C157" i="50"/>
  <c r="B157" i="50"/>
  <c r="Z156" i="50"/>
  <c r="Y156" i="50"/>
  <c r="W156" i="50"/>
  <c r="V156" i="50"/>
  <c r="U156" i="50"/>
  <c r="T156" i="50"/>
  <c r="S156" i="50"/>
  <c r="R156" i="50"/>
  <c r="Q156" i="50"/>
  <c r="H140" i="50"/>
  <c r="F156" i="50"/>
  <c r="E156" i="50"/>
  <c r="C156" i="50"/>
  <c r="B156" i="50"/>
  <c r="Z155" i="50"/>
  <c r="Y155" i="50"/>
  <c r="W155" i="50"/>
  <c r="V155" i="50"/>
  <c r="U155" i="50"/>
  <c r="T155" i="50"/>
  <c r="S155" i="50"/>
  <c r="R155" i="50"/>
  <c r="Q155" i="50"/>
  <c r="H139" i="50"/>
  <c r="F155" i="50"/>
  <c r="E155" i="50"/>
  <c r="C155" i="50"/>
  <c r="B155" i="50"/>
  <c r="Z154" i="50"/>
  <c r="Y154" i="50"/>
  <c r="W154" i="50"/>
  <c r="V154" i="50"/>
  <c r="U154" i="50"/>
  <c r="T154" i="50"/>
  <c r="S154" i="50"/>
  <c r="R154" i="50"/>
  <c r="Q154" i="50"/>
  <c r="H138" i="50"/>
  <c r="F154" i="50"/>
  <c r="E154" i="50"/>
  <c r="C154" i="50"/>
  <c r="B154" i="50"/>
  <c r="Z153" i="50"/>
  <c r="Y153" i="50"/>
  <c r="W153" i="50"/>
  <c r="V153" i="50"/>
  <c r="U153" i="50"/>
  <c r="T153" i="50"/>
  <c r="S153" i="50"/>
  <c r="R153" i="50"/>
  <c r="Q153" i="50"/>
  <c r="H137" i="50"/>
  <c r="F153" i="50"/>
  <c r="E153" i="50"/>
  <c r="C153" i="50"/>
  <c r="B153" i="50"/>
  <c r="Z152" i="50"/>
  <c r="Y152" i="50"/>
  <c r="W152" i="50"/>
  <c r="V152" i="50"/>
  <c r="U152" i="50"/>
  <c r="T152" i="50"/>
  <c r="S152" i="50"/>
  <c r="R152" i="50"/>
  <c r="Q152" i="50"/>
  <c r="H136" i="50"/>
  <c r="F152" i="50"/>
  <c r="E152" i="50"/>
  <c r="C152" i="50"/>
  <c r="B152" i="50"/>
  <c r="Z151" i="50"/>
  <c r="Y151" i="50"/>
  <c r="W151" i="50"/>
  <c r="V151" i="50"/>
  <c r="U151" i="50"/>
  <c r="T151" i="50"/>
  <c r="S151" i="50"/>
  <c r="R151" i="50"/>
  <c r="Q151" i="50"/>
  <c r="H135" i="50"/>
  <c r="F151" i="50"/>
  <c r="E151" i="50"/>
  <c r="C151" i="50"/>
  <c r="B151" i="50"/>
  <c r="Z150" i="50"/>
  <c r="Y150" i="50"/>
  <c r="W150" i="50"/>
  <c r="V150" i="50"/>
  <c r="U150" i="50"/>
  <c r="T150" i="50"/>
  <c r="S150" i="50"/>
  <c r="R150" i="50"/>
  <c r="Q150" i="50"/>
  <c r="H134" i="50"/>
  <c r="F150" i="50"/>
  <c r="E150" i="50"/>
  <c r="C150" i="50"/>
  <c r="B150" i="50"/>
  <c r="Z149" i="50"/>
  <c r="Y149" i="50"/>
  <c r="W149" i="50"/>
  <c r="V149" i="50"/>
  <c r="U149" i="50"/>
  <c r="T149" i="50"/>
  <c r="S149" i="50"/>
  <c r="R149" i="50"/>
  <c r="Q149" i="50"/>
  <c r="H133" i="50"/>
  <c r="F149" i="50"/>
  <c r="E149" i="50"/>
  <c r="C149" i="50"/>
  <c r="B149" i="50"/>
  <c r="Z148" i="50"/>
  <c r="Y148" i="50"/>
  <c r="W148" i="50"/>
  <c r="V148" i="50"/>
  <c r="U148" i="50"/>
  <c r="T148" i="50"/>
  <c r="S148" i="50"/>
  <c r="R148" i="50"/>
  <c r="Q148" i="50"/>
  <c r="H132" i="50"/>
  <c r="F148" i="50"/>
  <c r="E148" i="50"/>
  <c r="C148" i="50"/>
  <c r="B148" i="50"/>
  <c r="Z147" i="50"/>
  <c r="Y147" i="50"/>
  <c r="W147" i="50"/>
  <c r="V147" i="50"/>
  <c r="U147" i="50"/>
  <c r="T147" i="50"/>
  <c r="S147" i="50"/>
  <c r="R147" i="50"/>
  <c r="Q147" i="50"/>
  <c r="H131" i="50"/>
  <c r="F147" i="50"/>
  <c r="E147" i="50"/>
  <c r="C147" i="50"/>
  <c r="B147" i="50"/>
  <c r="Z146" i="50"/>
  <c r="Y146" i="50"/>
  <c r="W146" i="50"/>
  <c r="V146" i="50"/>
  <c r="U146" i="50"/>
  <c r="T146" i="50"/>
  <c r="S146" i="50"/>
  <c r="R146" i="50"/>
  <c r="Q146" i="50"/>
  <c r="H130" i="50"/>
  <c r="F146" i="50"/>
  <c r="E146" i="50"/>
  <c r="C146" i="50"/>
  <c r="B146" i="50"/>
  <c r="Z145" i="50"/>
  <c r="Y145" i="50"/>
  <c r="W145" i="50"/>
  <c r="V145" i="50"/>
  <c r="U145" i="50"/>
  <c r="T145" i="50"/>
  <c r="S145" i="50"/>
  <c r="R145" i="50"/>
  <c r="Q145" i="50"/>
  <c r="H129" i="50"/>
  <c r="F145" i="50"/>
  <c r="E145" i="50"/>
  <c r="C145" i="50"/>
  <c r="B145" i="50"/>
  <c r="Z144" i="50"/>
  <c r="Y144" i="50"/>
  <c r="W144" i="50"/>
  <c r="V144" i="50"/>
  <c r="U144" i="50"/>
  <c r="T144" i="50"/>
  <c r="S144" i="50"/>
  <c r="R144" i="50"/>
  <c r="Q144" i="50"/>
  <c r="H128" i="50"/>
  <c r="F144" i="50"/>
  <c r="E144" i="50"/>
  <c r="C144" i="50"/>
  <c r="B144" i="50"/>
  <c r="Z143" i="50"/>
  <c r="Y143" i="50"/>
  <c r="W143" i="50"/>
  <c r="V143" i="50"/>
  <c r="U143" i="50"/>
  <c r="T143" i="50"/>
  <c r="S143" i="50"/>
  <c r="R143" i="50"/>
  <c r="Q143" i="50"/>
  <c r="H127" i="50"/>
  <c r="F143" i="50"/>
  <c r="E143" i="50"/>
  <c r="C143" i="50"/>
  <c r="B143" i="50"/>
  <c r="Z141" i="50"/>
  <c r="Y141" i="50"/>
  <c r="W141" i="50"/>
  <c r="V141" i="50"/>
  <c r="U141" i="50"/>
  <c r="T141" i="50"/>
  <c r="S141" i="50"/>
  <c r="R141" i="50"/>
  <c r="Q141" i="50"/>
  <c r="F141" i="50"/>
  <c r="E141" i="50"/>
  <c r="C141" i="50"/>
  <c r="B141" i="50"/>
  <c r="Z140" i="50"/>
  <c r="Y140" i="50"/>
  <c r="W140" i="50"/>
  <c r="V140" i="50"/>
  <c r="U140" i="50"/>
  <c r="T140" i="50"/>
  <c r="S140" i="50"/>
  <c r="R140" i="50"/>
  <c r="Q140" i="50"/>
  <c r="F140" i="50"/>
  <c r="E140" i="50"/>
  <c r="C140" i="50"/>
  <c r="B140" i="50"/>
  <c r="Z139" i="50"/>
  <c r="Y139" i="50"/>
  <c r="W139" i="50"/>
  <c r="V139" i="50"/>
  <c r="U139" i="50"/>
  <c r="T139" i="50"/>
  <c r="S139" i="50"/>
  <c r="R139" i="50"/>
  <c r="Q139" i="50"/>
  <c r="F139" i="50"/>
  <c r="E139" i="50"/>
  <c r="C139" i="50"/>
  <c r="B139" i="50"/>
  <c r="Z138" i="50"/>
  <c r="Y138" i="50"/>
  <c r="W138" i="50"/>
  <c r="V138" i="50"/>
  <c r="U138" i="50"/>
  <c r="T138" i="50"/>
  <c r="S138" i="50"/>
  <c r="R138" i="50"/>
  <c r="Q138" i="50"/>
  <c r="F138" i="50"/>
  <c r="E138" i="50"/>
  <c r="C138" i="50"/>
  <c r="B138" i="50"/>
  <c r="Z137" i="50"/>
  <c r="Y137" i="50"/>
  <c r="W137" i="50"/>
  <c r="V137" i="50"/>
  <c r="U137" i="50"/>
  <c r="T137" i="50"/>
  <c r="S137" i="50"/>
  <c r="R137" i="50"/>
  <c r="Q137" i="50"/>
  <c r="F137" i="50"/>
  <c r="E137" i="50"/>
  <c r="C137" i="50"/>
  <c r="B137" i="50"/>
  <c r="Z136" i="50"/>
  <c r="Y136" i="50"/>
  <c r="W136" i="50"/>
  <c r="V136" i="50"/>
  <c r="U136" i="50"/>
  <c r="T136" i="50"/>
  <c r="S136" i="50"/>
  <c r="R136" i="50"/>
  <c r="Q136" i="50"/>
  <c r="F136" i="50"/>
  <c r="E136" i="50"/>
  <c r="C136" i="50"/>
  <c r="B136" i="50"/>
  <c r="Z135" i="50"/>
  <c r="Y135" i="50"/>
  <c r="W135" i="50"/>
  <c r="V135" i="50"/>
  <c r="U135" i="50"/>
  <c r="T135" i="50"/>
  <c r="S135" i="50"/>
  <c r="R135" i="50"/>
  <c r="Q135" i="50"/>
  <c r="F135" i="50"/>
  <c r="E135" i="50"/>
  <c r="C135" i="50"/>
  <c r="B135" i="50"/>
  <c r="Z134" i="50"/>
  <c r="Y134" i="50"/>
  <c r="W134" i="50"/>
  <c r="V134" i="50"/>
  <c r="U134" i="50"/>
  <c r="T134" i="50"/>
  <c r="S134" i="50"/>
  <c r="R134" i="50"/>
  <c r="Q134" i="50"/>
  <c r="F134" i="50"/>
  <c r="E134" i="50"/>
  <c r="C134" i="50"/>
  <c r="B134" i="50"/>
  <c r="Z133" i="50"/>
  <c r="Y133" i="50"/>
  <c r="W133" i="50"/>
  <c r="V133" i="50"/>
  <c r="U133" i="50"/>
  <c r="T133" i="50"/>
  <c r="S133" i="50"/>
  <c r="R133" i="50"/>
  <c r="Q133" i="50"/>
  <c r="F133" i="50"/>
  <c r="E133" i="50"/>
  <c r="C133" i="50"/>
  <c r="B133" i="50"/>
  <c r="Z132" i="50"/>
  <c r="Y132" i="50"/>
  <c r="W132" i="50"/>
  <c r="V132" i="50"/>
  <c r="U132" i="50"/>
  <c r="T132" i="50"/>
  <c r="S132" i="50"/>
  <c r="R132" i="50"/>
  <c r="Q132" i="50"/>
  <c r="F132" i="50"/>
  <c r="E132" i="50"/>
  <c r="C132" i="50"/>
  <c r="B132" i="50"/>
  <c r="Z131" i="50"/>
  <c r="Y131" i="50"/>
  <c r="W131" i="50"/>
  <c r="V131" i="50"/>
  <c r="U131" i="50"/>
  <c r="T131" i="50"/>
  <c r="S131" i="50"/>
  <c r="R131" i="50"/>
  <c r="Q131" i="50"/>
  <c r="F131" i="50"/>
  <c r="E131" i="50"/>
  <c r="C131" i="50"/>
  <c r="B131" i="50"/>
  <c r="Z130" i="50"/>
  <c r="Y130" i="50"/>
  <c r="W130" i="50"/>
  <c r="V130" i="50"/>
  <c r="U130" i="50"/>
  <c r="T130" i="50"/>
  <c r="S130" i="50"/>
  <c r="R130" i="50"/>
  <c r="Q130" i="50"/>
  <c r="F130" i="50"/>
  <c r="E130" i="50"/>
  <c r="C130" i="50"/>
  <c r="B130" i="50"/>
  <c r="Z129" i="50"/>
  <c r="Y129" i="50"/>
  <c r="W129" i="50"/>
  <c r="V129" i="50"/>
  <c r="U129" i="50"/>
  <c r="T129" i="50"/>
  <c r="S129" i="50"/>
  <c r="R129" i="50"/>
  <c r="Q129" i="50"/>
  <c r="F129" i="50"/>
  <c r="E129" i="50"/>
  <c r="C129" i="50"/>
  <c r="B129" i="50"/>
  <c r="Z128" i="50"/>
  <c r="Y128" i="50"/>
  <c r="W128" i="50"/>
  <c r="V128" i="50"/>
  <c r="U128" i="50"/>
  <c r="T128" i="50"/>
  <c r="S128" i="50"/>
  <c r="R128" i="50"/>
  <c r="Q128" i="50"/>
  <c r="F128" i="50"/>
  <c r="E128" i="50"/>
  <c r="C128" i="50"/>
  <c r="B128" i="50"/>
  <c r="Z127" i="50"/>
  <c r="Y127" i="50"/>
  <c r="W127" i="50"/>
  <c r="V127" i="50"/>
  <c r="U127" i="50"/>
  <c r="T127" i="50"/>
  <c r="S127" i="50"/>
  <c r="R127" i="50"/>
  <c r="Q127" i="50"/>
  <c r="F127" i="50"/>
  <c r="E127" i="50"/>
  <c r="C127" i="50"/>
  <c r="B127" i="50"/>
  <c r="Z126" i="50"/>
  <c r="Y126" i="50"/>
  <c r="W126" i="50"/>
  <c r="V126" i="50"/>
  <c r="U126" i="50"/>
  <c r="T126" i="50"/>
  <c r="S126" i="50"/>
  <c r="R126" i="50"/>
  <c r="Q126" i="50"/>
  <c r="F126" i="50"/>
  <c r="E126" i="50"/>
  <c r="C126" i="50"/>
  <c r="B126" i="50"/>
  <c r="Z124" i="50"/>
  <c r="Y124" i="50"/>
  <c r="W124" i="50"/>
  <c r="V124" i="50"/>
  <c r="U124" i="50"/>
  <c r="T124" i="50"/>
  <c r="S124" i="50"/>
  <c r="R124" i="50"/>
  <c r="Q124" i="50"/>
  <c r="F124" i="50"/>
  <c r="E124" i="50"/>
  <c r="C124" i="50"/>
  <c r="B124" i="50"/>
  <c r="Z123" i="50"/>
  <c r="Y123" i="50"/>
  <c r="W123" i="50"/>
  <c r="V123" i="50"/>
  <c r="U123" i="50"/>
  <c r="T123" i="50"/>
  <c r="S123" i="50"/>
  <c r="R123" i="50"/>
  <c r="Q123" i="50"/>
  <c r="F123" i="50"/>
  <c r="E123" i="50"/>
  <c r="C123" i="50"/>
  <c r="B123" i="50"/>
  <c r="Z122" i="50"/>
  <c r="Y122" i="50"/>
  <c r="W122" i="50"/>
  <c r="V122" i="50"/>
  <c r="U122" i="50"/>
  <c r="T122" i="50"/>
  <c r="S122" i="50"/>
  <c r="R122" i="50"/>
  <c r="Q122" i="50"/>
  <c r="F122" i="50"/>
  <c r="E122" i="50"/>
  <c r="C122" i="50"/>
  <c r="B122" i="50"/>
  <c r="Z121" i="50"/>
  <c r="Y121" i="50"/>
  <c r="W121" i="50"/>
  <c r="V121" i="50"/>
  <c r="U121" i="50"/>
  <c r="T121" i="50"/>
  <c r="S121" i="50"/>
  <c r="R121" i="50"/>
  <c r="Q121" i="50"/>
  <c r="F121" i="50"/>
  <c r="E121" i="50"/>
  <c r="C121" i="50"/>
  <c r="B121" i="50"/>
  <c r="Z120" i="50"/>
  <c r="Y120" i="50"/>
  <c r="W120" i="50"/>
  <c r="V120" i="50"/>
  <c r="U120" i="50"/>
  <c r="T120" i="50"/>
  <c r="S120" i="50"/>
  <c r="R120" i="50"/>
  <c r="Q120" i="50"/>
  <c r="F120" i="50"/>
  <c r="E120" i="50"/>
  <c r="C120" i="50"/>
  <c r="B120" i="50"/>
  <c r="Z119" i="50"/>
  <c r="Y119" i="50"/>
  <c r="W119" i="50"/>
  <c r="V119" i="50"/>
  <c r="U119" i="50"/>
  <c r="T119" i="50"/>
  <c r="S119" i="50"/>
  <c r="R119" i="50"/>
  <c r="Q119" i="50"/>
  <c r="F119" i="50"/>
  <c r="E119" i="50"/>
  <c r="C119" i="50"/>
  <c r="B119" i="50"/>
  <c r="Z118" i="50"/>
  <c r="Y118" i="50"/>
  <c r="W118" i="50"/>
  <c r="V118" i="50"/>
  <c r="U118" i="50"/>
  <c r="T118" i="50"/>
  <c r="S118" i="50"/>
  <c r="R118" i="50"/>
  <c r="Q118" i="50"/>
  <c r="F118" i="50"/>
  <c r="E118" i="50"/>
  <c r="C118" i="50"/>
  <c r="B118" i="50"/>
  <c r="Z117" i="50"/>
  <c r="Y117" i="50"/>
  <c r="W117" i="50"/>
  <c r="V117" i="50"/>
  <c r="U117" i="50"/>
  <c r="T117" i="50"/>
  <c r="S117" i="50"/>
  <c r="R117" i="50"/>
  <c r="Q117" i="50"/>
  <c r="F117" i="50"/>
  <c r="E117" i="50"/>
  <c r="C117" i="50"/>
  <c r="B117" i="50"/>
  <c r="Z116" i="50"/>
  <c r="Y116" i="50"/>
  <c r="W116" i="50"/>
  <c r="V116" i="50"/>
  <c r="U116" i="50"/>
  <c r="T116" i="50"/>
  <c r="S116" i="50"/>
  <c r="R116" i="50"/>
  <c r="Q116" i="50"/>
  <c r="F116" i="50"/>
  <c r="E116" i="50"/>
  <c r="C116" i="50"/>
  <c r="B116" i="50"/>
  <c r="Z115" i="50"/>
  <c r="Y115" i="50"/>
  <c r="W115" i="50"/>
  <c r="V115" i="50"/>
  <c r="U115" i="50"/>
  <c r="T115" i="50"/>
  <c r="S115" i="50"/>
  <c r="R115" i="50"/>
  <c r="Q115" i="50"/>
  <c r="F115" i="50"/>
  <c r="E115" i="50"/>
  <c r="C115" i="50"/>
  <c r="B115" i="50"/>
  <c r="Z114" i="50"/>
  <c r="Y114" i="50"/>
  <c r="W114" i="50"/>
  <c r="V114" i="50"/>
  <c r="U114" i="50"/>
  <c r="T114" i="50"/>
  <c r="S114" i="50"/>
  <c r="R114" i="50"/>
  <c r="Q114" i="50"/>
  <c r="F114" i="50"/>
  <c r="E114" i="50"/>
  <c r="C114" i="50"/>
  <c r="B114" i="50"/>
  <c r="Z113" i="50"/>
  <c r="Y113" i="50"/>
  <c r="W113" i="50"/>
  <c r="V113" i="50"/>
  <c r="U113" i="50"/>
  <c r="T113" i="50"/>
  <c r="S113" i="50"/>
  <c r="R113" i="50"/>
  <c r="Q113" i="50"/>
  <c r="F113" i="50"/>
  <c r="E113" i="50"/>
  <c r="C113" i="50"/>
  <c r="B113" i="50"/>
  <c r="Z112" i="50"/>
  <c r="Y112" i="50"/>
  <c r="W112" i="50"/>
  <c r="V112" i="50"/>
  <c r="U112" i="50"/>
  <c r="T112" i="50"/>
  <c r="S112" i="50"/>
  <c r="R112" i="50"/>
  <c r="Q112" i="50"/>
  <c r="F112" i="50"/>
  <c r="E112" i="50"/>
  <c r="C112" i="50"/>
  <c r="B112" i="50"/>
  <c r="Z111" i="50"/>
  <c r="Y111" i="50"/>
  <c r="W111" i="50"/>
  <c r="V111" i="50"/>
  <c r="U111" i="50"/>
  <c r="T111" i="50"/>
  <c r="S111" i="50"/>
  <c r="R111" i="50"/>
  <c r="Q111" i="50"/>
  <c r="F111" i="50"/>
  <c r="E111" i="50"/>
  <c r="C111" i="50"/>
  <c r="B111" i="50"/>
  <c r="Z110" i="50"/>
  <c r="Y110" i="50"/>
  <c r="W110" i="50"/>
  <c r="V110" i="50"/>
  <c r="U110" i="50"/>
  <c r="T110" i="50"/>
  <c r="S110" i="50"/>
  <c r="R110" i="50"/>
  <c r="Q110" i="50"/>
  <c r="F110" i="50"/>
  <c r="E110" i="50"/>
  <c r="C110" i="50"/>
  <c r="B110" i="50"/>
  <c r="Z109" i="50"/>
  <c r="Y109" i="50"/>
  <c r="W109" i="50"/>
  <c r="V109" i="50"/>
  <c r="U109" i="50"/>
  <c r="T109" i="50"/>
  <c r="S109" i="50"/>
  <c r="R109" i="50"/>
  <c r="Q109" i="50"/>
  <c r="F109" i="50"/>
  <c r="E109" i="50"/>
  <c r="C109" i="50"/>
  <c r="B109" i="50"/>
  <c r="Z108" i="50"/>
  <c r="Y108" i="50"/>
  <c r="W108" i="50"/>
  <c r="V108" i="50"/>
  <c r="U108" i="50"/>
  <c r="T108" i="50"/>
  <c r="S108" i="50"/>
  <c r="R108" i="50"/>
  <c r="Q108" i="50"/>
  <c r="F108" i="50"/>
  <c r="E108" i="50"/>
  <c r="C108" i="50"/>
  <c r="B108" i="50"/>
  <c r="Z107" i="50"/>
  <c r="Y107" i="50"/>
  <c r="W107" i="50"/>
  <c r="V107" i="50"/>
  <c r="U107" i="50"/>
  <c r="T107" i="50"/>
  <c r="S107" i="50"/>
  <c r="R107" i="50"/>
  <c r="Q107" i="50"/>
  <c r="F107" i="50"/>
  <c r="E107" i="50"/>
  <c r="C107" i="50"/>
  <c r="B107" i="50"/>
  <c r="Z106" i="50"/>
  <c r="Y106" i="50"/>
  <c r="W106" i="50"/>
  <c r="V106" i="50"/>
  <c r="U106" i="50"/>
  <c r="T106" i="50"/>
  <c r="S106" i="50"/>
  <c r="R106" i="50"/>
  <c r="Q106" i="50"/>
  <c r="F106" i="50"/>
  <c r="E106" i="50"/>
  <c r="C106" i="50"/>
  <c r="B106" i="50"/>
  <c r="Z105" i="50"/>
  <c r="Y105" i="50"/>
  <c r="W105" i="50"/>
  <c r="V105" i="50"/>
  <c r="U105" i="50"/>
  <c r="T105" i="50"/>
  <c r="S105" i="50"/>
  <c r="R105" i="50"/>
  <c r="Q105" i="50"/>
  <c r="F105" i="50"/>
  <c r="E105" i="50"/>
  <c r="C105" i="50"/>
  <c r="B105" i="50"/>
  <c r="Z104" i="50"/>
  <c r="Y104" i="50"/>
  <c r="W104" i="50"/>
  <c r="V104" i="50"/>
  <c r="U104" i="50"/>
  <c r="T104" i="50"/>
  <c r="S104" i="50"/>
  <c r="R104" i="50"/>
  <c r="Q104" i="50"/>
  <c r="F104" i="50"/>
  <c r="E104" i="50"/>
  <c r="C104" i="50"/>
  <c r="B104" i="50"/>
  <c r="Z103" i="50"/>
  <c r="Y103" i="50"/>
  <c r="W103" i="50"/>
  <c r="V103" i="50"/>
  <c r="U103" i="50"/>
  <c r="T103" i="50"/>
  <c r="S103" i="50"/>
  <c r="R103" i="50"/>
  <c r="Q103" i="50"/>
  <c r="F103" i="50"/>
  <c r="E103" i="50"/>
  <c r="C103" i="50"/>
  <c r="B103" i="50"/>
  <c r="Z102" i="50"/>
  <c r="Y102" i="50"/>
  <c r="W102" i="50"/>
  <c r="V102" i="50"/>
  <c r="U102" i="50"/>
  <c r="T102" i="50"/>
  <c r="S102" i="50"/>
  <c r="R102" i="50"/>
  <c r="Q102" i="50"/>
  <c r="F102" i="50"/>
  <c r="E102" i="50"/>
  <c r="C102" i="50"/>
  <c r="B102" i="50"/>
  <c r="Z101" i="50"/>
  <c r="Y101" i="50"/>
  <c r="W101" i="50"/>
  <c r="V101" i="50"/>
  <c r="U101" i="50"/>
  <c r="T101" i="50"/>
  <c r="S101" i="50"/>
  <c r="R101" i="50"/>
  <c r="Q101" i="50"/>
  <c r="F101" i="50"/>
  <c r="E101" i="50"/>
  <c r="C101" i="50"/>
  <c r="B101" i="50"/>
  <c r="Z100" i="50"/>
  <c r="Y100" i="50"/>
  <c r="W100" i="50"/>
  <c r="V100" i="50"/>
  <c r="U100" i="50"/>
  <c r="T100" i="50"/>
  <c r="S100" i="50"/>
  <c r="R100" i="50"/>
  <c r="Q100" i="50"/>
  <c r="F100" i="50"/>
  <c r="E100" i="50"/>
  <c r="C100" i="50"/>
  <c r="B100" i="50"/>
  <c r="Z99" i="50"/>
  <c r="Y99" i="50"/>
  <c r="W99" i="50"/>
  <c r="V99" i="50"/>
  <c r="U99" i="50"/>
  <c r="T99" i="50"/>
  <c r="S99" i="50"/>
  <c r="R99" i="50"/>
  <c r="Q99" i="50"/>
  <c r="F99" i="50"/>
  <c r="E99" i="50"/>
  <c r="C99" i="50"/>
  <c r="B99" i="50"/>
  <c r="Z98" i="50"/>
  <c r="Y98" i="50"/>
  <c r="W98" i="50"/>
  <c r="V98" i="50"/>
  <c r="U98" i="50"/>
  <c r="T98" i="50"/>
  <c r="S98" i="50"/>
  <c r="R98" i="50"/>
  <c r="Q98" i="50"/>
  <c r="F98" i="50"/>
  <c r="E98" i="50"/>
  <c r="C98" i="50"/>
  <c r="B98" i="50"/>
  <c r="Z97" i="50"/>
  <c r="Y97" i="50"/>
  <c r="W97" i="50"/>
  <c r="V97" i="50"/>
  <c r="U97" i="50"/>
  <c r="T97" i="50"/>
  <c r="S97" i="50"/>
  <c r="R97" i="50"/>
  <c r="Q97" i="50"/>
  <c r="F97" i="50"/>
  <c r="E97" i="50"/>
  <c r="C97" i="50"/>
  <c r="B97" i="50"/>
  <c r="Z96" i="50"/>
  <c r="Y96" i="50"/>
  <c r="W96" i="50"/>
  <c r="V96" i="50"/>
  <c r="U96" i="50"/>
  <c r="T96" i="50"/>
  <c r="S96" i="50"/>
  <c r="R96" i="50"/>
  <c r="Q96" i="50"/>
  <c r="F96" i="50"/>
  <c r="E96" i="50"/>
  <c r="C96" i="50"/>
  <c r="B96" i="50"/>
  <c r="Z95" i="50"/>
  <c r="Y95" i="50"/>
  <c r="W95" i="50"/>
  <c r="V95" i="50"/>
  <c r="U95" i="50"/>
  <c r="T95" i="50"/>
  <c r="S95" i="50"/>
  <c r="R95" i="50"/>
  <c r="Q95" i="50"/>
  <c r="F95" i="50"/>
  <c r="E95" i="50"/>
  <c r="C95" i="50"/>
  <c r="B95" i="50"/>
  <c r="Z94" i="50"/>
  <c r="Y94" i="50"/>
  <c r="W94" i="50"/>
  <c r="V94" i="50"/>
  <c r="U94" i="50"/>
  <c r="T94" i="50"/>
  <c r="S94" i="50"/>
  <c r="R94" i="50"/>
  <c r="Q94" i="50"/>
  <c r="F94" i="50"/>
  <c r="E94" i="50"/>
  <c r="C94" i="50"/>
  <c r="B94" i="50"/>
  <c r="Z93" i="50"/>
  <c r="Y93" i="50"/>
  <c r="W93" i="50"/>
  <c r="V93" i="50"/>
  <c r="U93" i="50"/>
  <c r="T93" i="50"/>
  <c r="S93" i="50"/>
  <c r="R93" i="50"/>
  <c r="Q93" i="50"/>
  <c r="F93" i="50"/>
  <c r="E93" i="50"/>
  <c r="C93" i="50"/>
  <c r="B93" i="50"/>
  <c r="Z92" i="50"/>
  <c r="Y92" i="50"/>
  <c r="W92" i="50"/>
  <c r="V92" i="50"/>
  <c r="U92" i="50"/>
  <c r="T92" i="50"/>
  <c r="S92" i="50"/>
  <c r="R92" i="50"/>
  <c r="Q92" i="50"/>
  <c r="F92" i="50"/>
  <c r="E92" i="50"/>
  <c r="C92" i="50"/>
  <c r="B92" i="50"/>
  <c r="Z91" i="50"/>
  <c r="Y91" i="50"/>
  <c r="W91" i="50"/>
  <c r="V91" i="50"/>
  <c r="U91" i="50"/>
  <c r="T91" i="50"/>
  <c r="S91" i="50"/>
  <c r="R91" i="50"/>
  <c r="Q91" i="50"/>
  <c r="F91" i="50"/>
  <c r="E91" i="50"/>
  <c r="C91" i="50"/>
  <c r="B91" i="50"/>
  <c r="Z90" i="50"/>
  <c r="Y90" i="50"/>
  <c r="W90" i="50"/>
  <c r="V90" i="50"/>
  <c r="U90" i="50"/>
  <c r="T90" i="50"/>
  <c r="S90" i="50"/>
  <c r="R90" i="50"/>
  <c r="Q90" i="50"/>
  <c r="F90" i="50"/>
  <c r="E90" i="50"/>
  <c r="C90" i="50"/>
  <c r="B90" i="50"/>
  <c r="Z89" i="50"/>
  <c r="Y89" i="50"/>
  <c r="W89" i="50"/>
  <c r="V89" i="50"/>
  <c r="U89" i="50"/>
  <c r="T89" i="50"/>
  <c r="S89" i="50"/>
  <c r="R89" i="50"/>
  <c r="Q89" i="50"/>
  <c r="F89" i="50"/>
  <c r="E89" i="50"/>
  <c r="C89" i="50"/>
  <c r="B89" i="50"/>
  <c r="Z88" i="50"/>
  <c r="Y88" i="50"/>
  <c r="W88" i="50"/>
  <c r="V88" i="50"/>
  <c r="U88" i="50"/>
  <c r="T88" i="50"/>
  <c r="S88" i="50"/>
  <c r="R88" i="50"/>
  <c r="Q88" i="50"/>
  <c r="F88" i="50"/>
  <c r="E88" i="50"/>
  <c r="C88" i="50"/>
  <c r="B88" i="50"/>
  <c r="Z87" i="50"/>
  <c r="Y87" i="50"/>
  <c r="W87" i="50"/>
  <c r="V87" i="50"/>
  <c r="U87" i="50"/>
  <c r="T87" i="50"/>
  <c r="S87" i="50"/>
  <c r="R87" i="50"/>
  <c r="Q87" i="50"/>
  <c r="F87" i="50"/>
  <c r="E87" i="50"/>
  <c r="C87" i="50"/>
  <c r="B87" i="50"/>
  <c r="Z86" i="50"/>
  <c r="Y86" i="50"/>
  <c r="W86" i="50"/>
  <c r="V86" i="50"/>
  <c r="U86" i="50"/>
  <c r="T86" i="50"/>
  <c r="S86" i="50"/>
  <c r="R86" i="50"/>
  <c r="Q86" i="50"/>
  <c r="F86" i="50"/>
  <c r="E86" i="50"/>
  <c r="C86" i="50"/>
  <c r="B86" i="50"/>
  <c r="Z85" i="50"/>
  <c r="Y85" i="50"/>
  <c r="W85" i="50"/>
  <c r="V85" i="50"/>
  <c r="U85" i="50"/>
  <c r="T85" i="50"/>
  <c r="S85" i="50"/>
  <c r="R85" i="50"/>
  <c r="Q85" i="50"/>
  <c r="F85" i="50"/>
  <c r="E85" i="50"/>
  <c r="C85" i="50"/>
  <c r="B85" i="50"/>
  <c r="Z84" i="50"/>
  <c r="Y84" i="50"/>
  <c r="W84" i="50"/>
  <c r="V84" i="50"/>
  <c r="U84" i="50"/>
  <c r="T84" i="50"/>
  <c r="S84" i="50"/>
  <c r="R84" i="50"/>
  <c r="Q84" i="50"/>
  <c r="F84" i="50"/>
  <c r="E84" i="50"/>
  <c r="C84" i="50"/>
  <c r="B84" i="50"/>
  <c r="Z83" i="50"/>
  <c r="Y83" i="50"/>
  <c r="W83" i="50"/>
  <c r="V83" i="50"/>
  <c r="U83" i="50"/>
  <c r="T83" i="50"/>
  <c r="S83" i="50"/>
  <c r="R83" i="50"/>
  <c r="Q83" i="50"/>
  <c r="F83" i="50"/>
  <c r="E83" i="50"/>
  <c r="C83" i="50"/>
  <c r="B83" i="50"/>
  <c r="Z82" i="50"/>
  <c r="Y82" i="50"/>
  <c r="W82" i="50"/>
  <c r="V82" i="50"/>
  <c r="U82" i="50"/>
  <c r="T82" i="50"/>
  <c r="S82" i="50"/>
  <c r="R82" i="50"/>
  <c r="Q82" i="50"/>
  <c r="F82" i="50"/>
  <c r="E82" i="50"/>
  <c r="C82" i="50"/>
  <c r="B82" i="50"/>
  <c r="Z81" i="50"/>
  <c r="Y81" i="50"/>
  <c r="W81" i="50"/>
  <c r="V81" i="50"/>
  <c r="U81" i="50"/>
  <c r="T81" i="50"/>
  <c r="S81" i="50"/>
  <c r="R81" i="50"/>
  <c r="Q81" i="50"/>
  <c r="F81" i="50"/>
  <c r="E81" i="50"/>
  <c r="C81" i="50"/>
  <c r="B81" i="50"/>
  <c r="Z80" i="50"/>
  <c r="Y80" i="50"/>
  <c r="W80" i="50"/>
  <c r="V80" i="50"/>
  <c r="U80" i="50"/>
  <c r="T80" i="50"/>
  <c r="S80" i="50"/>
  <c r="R80" i="50"/>
  <c r="Q80" i="50"/>
  <c r="F80" i="50"/>
  <c r="E80" i="50"/>
  <c r="C80" i="50"/>
  <c r="B80" i="50"/>
  <c r="Z79" i="50"/>
  <c r="Y79" i="50"/>
  <c r="W79" i="50"/>
  <c r="V79" i="50"/>
  <c r="U79" i="50"/>
  <c r="T79" i="50"/>
  <c r="S79" i="50"/>
  <c r="R79" i="50"/>
  <c r="Q79" i="50"/>
  <c r="F79" i="50"/>
  <c r="E79" i="50"/>
  <c r="C79" i="50"/>
  <c r="B79" i="50"/>
  <c r="Z78" i="50"/>
  <c r="Y78" i="50"/>
  <c r="W78" i="50"/>
  <c r="V78" i="50"/>
  <c r="U78" i="50"/>
  <c r="T78" i="50"/>
  <c r="S78" i="50"/>
  <c r="R78" i="50"/>
  <c r="Q78" i="50"/>
  <c r="F78" i="50"/>
  <c r="E78" i="50"/>
  <c r="C78" i="50"/>
  <c r="B78" i="50"/>
  <c r="Z77" i="50"/>
  <c r="Y77" i="50"/>
  <c r="W77" i="50"/>
  <c r="V77" i="50"/>
  <c r="U77" i="50"/>
  <c r="T77" i="50"/>
  <c r="S77" i="50"/>
  <c r="R77" i="50"/>
  <c r="Q77" i="50"/>
  <c r="F77" i="50"/>
  <c r="E77" i="50"/>
  <c r="C77" i="50"/>
  <c r="B77" i="50"/>
  <c r="Z76" i="50"/>
  <c r="Y76" i="50"/>
  <c r="W76" i="50"/>
  <c r="V76" i="50"/>
  <c r="U76" i="50"/>
  <c r="T76" i="50"/>
  <c r="S76" i="50"/>
  <c r="R76" i="50"/>
  <c r="Q76" i="50"/>
  <c r="F76" i="50"/>
  <c r="E76" i="50"/>
  <c r="C76" i="50"/>
  <c r="B76" i="50"/>
  <c r="Z75" i="50"/>
  <c r="Y75" i="50"/>
  <c r="W75" i="50"/>
  <c r="V75" i="50"/>
  <c r="U75" i="50"/>
  <c r="T75" i="50"/>
  <c r="S75" i="50"/>
  <c r="R75" i="50"/>
  <c r="Q75" i="50"/>
  <c r="F75" i="50"/>
  <c r="E75" i="50"/>
  <c r="C75" i="50"/>
  <c r="B75" i="50"/>
  <c r="Z74" i="50"/>
  <c r="Y74" i="50"/>
  <c r="W74" i="50"/>
  <c r="V74" i="50"/>
  <c r="U74" i="50"/>
  <c r="T74" i="50"/>
  <c r="S74" i="50"/>
  <c r="R74" i="50"/>
  <c r="Q74" i="50"/>
  <c r="F74" i="50"/>
  <c r="E74" i="50"/>
  <c r="C74" i="50"/>
  <c r="B74" i="50"/>
  <c r="Z73" i="50"/>
  <c r="Y73" i="50"/>
  <c r="W73" i="50"/>
  <c r="V73" i="50"/>
  <c r="U73" i="50"/>
  <c r="T73" i="50"/>
  <c r="S73" i="50"/>
  <c r="R73" i="50"/>
  <c r="Q73" i="50"/>
  <c r="F73" i="50"/>
  <c r="E73" i="50"/>
  <c r="C73" i="50"/>
  <c r="B73" i="50"/>
  <c r="Z72" i="50"/>
  <c r="Y72" i="50"/>
  <c r="W72" i="50"/>
  <c r="V72" i="50"/>
  <c r="U72" i="50"/>
  <c r="T72" i="50"/>
  <c r="S72" i="50"/>
  <c r="R72" i="50"/>
  <c r="Q72" i="50"/>
  <c r="F72" i="50"/>
  <c r="E72" i="50"/>
  <c r="C72" i="50"/>
  <c r="B72" i="50"/>
  <c r="Z71" i="50"/>
  <c r="Y71" i="50"/>
  <c r="W71" i="50"/>
  <c r="V71" i="50"/>
  <c r="U71" i="50"/>
  <c r="T71" i="50"/>
  <c r="S71" i="50"/>
  <c r="R71" i="50"/>
  <c r="Q71" i="50"/>
  <c r="F71" i="50"/>
  <c r="E71" i="50"/>
  <c r="C71" i="50"/>
  <c r="B71" i="50"/>
  <c r="Z70" i="50"/>
  <c r="Y70" i="50"/>
  <c r="W70" i="50"/>
  <c r="V70" i="50"/>
  <c r="U70" i="50"/>
  <c r="T70" i="50"/>
  <c r="S70" i="50"/>
  <c r="R70" i="50"/>
  <c r="Q70" i="50"/>
  <c r="F70" i="50"/>
  <c r="E70" i="50"/>
  <c r="C70" i="50"/>
  <c r="B70" i="50"/>
  <c r="Z69" i="50"/>
  <c r="Y69" i="50"/>
  <c r="W69" i="50"/>
  <c r="V69" i="50"/>
  <c r="U69" i="50"/>
  <c r="T69" i="50"/>
  <c r="S69" i="50"/>
  <c r="R69" i="50"/>
  <c r="Q69" i="50"/>
  <c r="F69" i="50"/>
  <c r="E69" i="50"/>
  <c r="C69" i="50"/>
  <c r="B69" i="50"/>
  <c r="Z68" i="50"/>
  <c r="Y68" i="50"/>
  <c r="W68" i="50"/>
  <c r="V68" i="50"/>
  <c r="U68" i="50"/>
  <c r="T68" i="50"/>
  <c r="S68" i="50"/>
  <c r="R68" i="50"/>
  <c r="Q68" i="50"/>
  <c r="F68" i="50"/>
  <c r="E68" i="50"/>
  <c r="C68" i="50"/>
  <c r="B68" i="50"/>
  <c r="Z67" i="50"/>
  <c r="Y67" i="50"/>
  <c r="W67" i="50"/>
  <c r="V67" i="50"/>
  <c r="U67" i="50"/>
  <c r="T67" i="50"/>
  <c r="S67" i="50"/>
  <c r="R67" i="50"/>
  <c r="Q67" i="50"/>
  <c r="F67" i="50"/>
  <c r="E67" i="50"/>
  <c r="C67" i="50"/>
  <c r="B67" i="50"/>
  <c r="Z66" i="50"/>
  <c r="Y66" i="50"/>
  <c r="W66" i="50"/>
  <c r="V66" i="50"/>
  <c r="U66" i="50"/>
  <c r="T66" i="50"/>
  <c r="S66" i="50"/>
  <c r="R66" i="50"/>
  <c r="Q66" i="50"/>
  <c r="F66" i="50"/>
  <c r="E66" i="50"/>
  <c r="C66" i="50"/>
  <c r="B66" i="50"/>
  <c r="Z65" i="50"/>
  <c r="Y65" i="50"/>
  <c r="W65" i="50"/>
  <c r="V65" i="50"/>
  <c r="U65" i="50"/>
  <c r="T65" i="50"/>
  <c r="S65" i="50"/>
  <c r="R65" i="50"/>
  <c r="Q65" i="50"/>
  <c r="F65" i="50"/>
  <c r="E65" i="50"/>
  <c r="C65" i="50"/>
  <c r="B65" i="50"/>
  <c r="Z64" i="50"/>
  <c r="Y64" i="50"/>
  <c r="W64" i="50"/>
  <c r="V64" i="50"/>
  <c r="U64" i="50"/>
  <c r="T64" i="50"/>
  <c r="S64" i="50"/>
  <c r="R64" i="50"/>
  <c r="Q64" i="50"/>
  <c r="F64" i="50"/>
  <c r="E64" i="50"/>
  <c r="C64" i="50"/>
  <c r="B64" i="50"/>
  <c r="Z63" i="50"/>
  <c r="Y63" i="50"/>
  <c r="W63" i="50"/>
  <c r="V63" i="50"/>
  <c r="U63" i="50"/>
  <c r="T63" i="50"/>
  <c r="S63" i="50"/>
  <c r="R63" i="50"/>
  <c r="Q63" i="50"/>
  <c r="F63" i="50"/>
  <c r="E63" i="50"/>
  <c r="C63" i="50"/>
  <c r="B63" i="50"/>
  <c r="Z62" i="50"/>
  <c r="Y62" i="50"/>
  <c r="W62" i="50"/>
  <c r="V62" i="50"/>
  <c r="U62" i="50"/>
  <c r="T62" i="50"/>
  <c r="S62" i="50"/>
  <c r="R62" i="50"/>
  <c r="Q62" i="50"/>
  <c r="F62" i="50"/>
  <c r="E62" i="50"/>
  <c r="C62" i="50"/>
  <c r="B62" i="50"/>
  <c r="Z61" i="50"/>
  <c r="Y61" i="50"/>
  <c r="W61" i="50"/>
  <c r="V61" i="50"/>
  <c r="U61" i="50"/>
  <c r="T61" i="50"/>
  <c r="S61" i="50"/>
  <c r="R61" i="50"/>
  <c r="Q61" i="50"/>
  <c r="F61" i="50"/>
  <c r="E61" i="50"/>
  <c r="C61" i="50"/>
  <c r="B61" i="50"/>
  <c r="Z60" i="50"/>
  <c r="Y60" i="50"/>
  <c r="W60" i="50"/>
  <c r="V60" i="50"/>
  <c r="U60" i="50"/>
  <c r="T60" i="50"/>
  <c r="S60" i="50"/>
  <c r="R60" i="50"/>
  <c r="Q60" i="50"/>
  <c r="F60" i="50"/>
  <c r="E60" i="50"/>
  <c r="C60" i="50"/>
  <c r="B60" i="50"/>
  <c r="Z59" i="50"/>
  <c r="Y59" i="50"/>
  <c r="W59" i="50"/>
  <c r="V59" i="50"/>
  <c r="U59" i="50"/>
  <c r="T59" i="50"/>
  <c r="S59" i="50"/>
  <c r="R59" i="50"/>
  <c r="Q59" i="50"/>
  <c r="F59" i="50"/>
  <c r="E59" i="50"/>
  <c r="C59" i="50"/>
  <c r="B59" i="50"/>
  <c r="Z58" i="50"/>
  <c r="Y58" i="50"/>
  <c r="W58" i="50"/>
  <c r="V58" i="50"/>
  <c r="U58" i="50"/>
  <c r="T58" i="50"/>
  <c r="S58" i="50"/>
  <c r="R58" i="50"/>
  <c r="Q58" i="50"/>
  <c r="F58" i="50"/>
  <c r="E58" i="50"/>
  <c r="C58" i="50"/>
  <c r="B58" i="50"/>
  <c r="Z57" i="50"/>
  <c r="Y57" i="50"/>
  <c r="W57" i="50"/>
  <c r="V57" i="50"/>
  <c r="U57" i="50"/>
  <c r="T57" i="50"/>
  <c r="S57" i="50"/>
  <c r="R57" i="50"/>
  <c r="Q57" i="50"/>
  <c r="F57" i="50"/>
  <c r="E57" i="50"/>
  <c r="C57" i="50"/>
  <c r="B57" i="50"/>
  <c r="Z56" i="50"/>
  <c r="Y56" i="50"/>
  <c r="W56" i="50"/>
  <c r="V56" i="50"/>
  <c r="U56" i="50"/>
  <c r="T56" i="50"/>
  <c r="S56" i="50"/>
  <c r="R56" i="50"/>
  <c r="Q56" i="50"/>
  <c r="F56" i="50"/>
  <c r="E56" i="50"/>
  <c r="C56" i="50"/>
  <c r="B56" i="50"/>
  <c r="Z55" i="50"/>
  <c r="Y55" i="50"/>
  <c r="W55" i="50"/>
  <c r="V55" i="50"/>
  <c r="U55" i="50"/>
  <c r="T55" i="50"/>
  <c r="S55" i="50"/>
  <c r="R55" i="50"/>
  <c r="Q55" i="50"/>
  <c r="F55" i="50"/>
  <c r="E55" i="50"/>
  <c r="C55" i="50"/>
  <c r="B55" i="50"/>
  <c r="Z54" i="50"/>
  <c r="Y54" i="50"/>
  <c r="W54" i="50"/>
  <c r="V54" i="50"/>
  <c r="U54" i="50"/>
  <c r="T54" i="50"/>
  <c r="S54" i="50"/>
  <c r="R54" i="50"/>
  <c r="Q54" i="50"/>
  <c r="F54" i="50"/>
  <c r="E54" i="50"/>
  <c r="C54" i="50"/>
  <c r="B54" i="50"/>
  <c r="Z53" i="50"/>
  <c r="Y53" i="50"/>
  <c r="W53" i="50"/>
  <c r="V53" i="50"/>
  <c r="U53" i="50"/>
  <c r="T53" i="50"/>
  <c r="S53" i="50"/>
  <c r="R53" i="50"/>
  <c r="Q53" i="50"/>
  <c r="F53" i="50"/>
  <c r="E53" i="50"/>
  <c r="C53" i="50"/>
  <c r="B53" i="50"/>
  <c r="Z52" i="50"/>
  <c r="Y52" i="50"/>
  <c r="W52" i="50"/>
  <c r="V52" i="50"/>
  <c r="U52" i="50"/>
  <c r="T52" i="50"/>
  <c r="S52" i="50"/>
  <c r="R52" i="50"/>
  <c r="Q52" i="50"/>
  <c r="F52" i="50"/>
  <c r="E52" i="50"/>
  <c r="C52" i="50"/>
  <c r="B52" i="50"/>
  <c r="Z51" i="50"/>
  <c r="Y51" i="50"/>
  <c r="W51" i="50"/>
  <c r="V51" i="50"/>
  <c r="U51" i="50"/>
  <c r="T51" i="50"/>
  <c r="S51" i="50"/>
  <c r="R51" i="50"/>
  <c r="Q51" i="50"/>
  <c r="F51" i="50"/>
  <c r="E51" i="50"/>
  <c r="C51" i="50"/>
  <c r="B51" i="50"/>
  <c r="Z50" i="50"/>
  <c r="Y50" i="50"/>
  <c r="W50" i="50"/>
  <c r="V50" i="50"/>
  <c r="U50" i="50"/>
  <c r="T50" i="50"/>
  <c r="S50" i="50"/>
  <c r="R50" i="50"/>
  <c r="Q50" i="50"/>
  <c r="F50" i="50"/>
  <c r="E50" i="50"/>
  <c r="C50" i="50"/>
  <c r="B50" i="50"/>
  <c r="Z49" i="50"/>
  <c r="Y49" i="50"/>
  <c r="W49" i="50"/>
  <c r="V49" i="50"/>
  <c r="U49" i="50"/>
  <c r="T49" i="50"/>
  <c r="S49" i="50"/>
  <c r="R49" i="50"/>
  <c r="Q49" i="50"/>
  <c r="F49" i="50"/>
  <c r="E49" i="50"/>
  <c r="C49" i="50"/>
  <c r="B49" i="50"/>
  <c r="Z48" i="50"/>
  <c r="Y48" i="50"/>
  <c r="W48" i="50"/>
  <c r="V48" i="50"/>
  <c r="U48" i="50"/>
  <c r="T48" i="50"/>
  <c r="S48" i="50"/>
  <c r="R48" i="50"/>
  <c r="Q48" i="50"/>
  <c r="F48" i="50"/>
  <c r="E48" i="50"/>
  <c r="C48" i="50"/>
  <c r="B48" i="50"/>
  <c r="Z47" i="50"/>
  <c r="Y47" i="50"/>
  <c r="W47" i="50"/>
  <c r="V47" i="50"/>
  <c r="U47" i="50"/>
  <c r="T47" i="50"/>
  <c r="S47" i="50"/>
  <c r="R47" i="50"/>
  <c r="Q47" i="50"/>
  <c r="F47" i="50"/>
  <c r="E47" i="50"/>
  <c r="C47" i="50"/>
  <c r="B47" i="50"/>
  <c r="Z46" i="50"/>
  <c r="Y46" i="50"/>
  <c r="W46" i="50"/>
  <c r="V46" i="50"/>
  <c r="U46" i="50"/>
  <c r="T46" i="50"/>
  <c r="S46" i="50"/>
  <c r="R46" i="50"/>
  <c r="Q46" i="50"/>
  <c r="F46" i="50"/>
  <c r="E46" i="50"/>
  <c r="C46" i="50"/>
  <c r="B46" i="50"/>
  <c r="Z45" i="50"/>
  <c r="Y45" i="50"/>
  <c r="W45" i="50"/>
  <c r="V45" i="50"/>
  <c r="U45" i="50"/>
  <c r="T45" i="50"/>
  <c r="S45" i="50"/>
  <c r="R45" i="50"/>
  <c r="Q45" i="50"/>
  <c r="F45" i="50"/>
  <c r="E45" i="50"/>
  <c r="C45" i="50"/>
  <c r="B45" i="50"/>
  <c r="V43" i="50"/>
  <c r="U43" i="50"/>
  <c r="T43" i="50"/>
  <c r="S43" i="50"/>
  <c r="R43" i="50"/>
  <c r="F43" i="50"/>
  <c r="Q43" i="50" s="1"/>
  <c r="E43" i="50"/>
  <c r="C43" i="50"/>
  <c r="B43" i="50"/>
  <c r="V42" i="50"/>
  <c r="U42" i="50"/>
  <c r="T42" i="50"/>
  <c r="S42" i="50"/>
  <c r="R42" i="50"/>
  <c r="F42" i="50"/>
  <c r="Q42" i="50" s="1"/>
  <c r="E42" i="50"/>
  <c r="C42" i="50"/>
  <c r="B42" i="50"/>
  <c r="V41" i="50"/>
  <c r="U41" i="50"/>
  <c r="T41" i="50"/>
  <c r="S41" i="50"/>
  <c r="R41" i="50"/>
  <c r="F41" i="50"/>
  <c r="Q41" i="50" s="1"/>
  <c r="E41" i="50"/>
  <c r="C41" i="50"/>
  <c r="B41" i="50"/>
  <c r="V40" i="50"/>
  <c r="U40" i="50"/>
  <c r="T40" i="50"/>
  <c r="S40" i="50"/>
  <c r="R40" i="50"/>
  <c r="F40" i="50"/>
  <c r="Q40" i="50" s="1"/>
  <c r="E40" i="50"/>
  <c r="C40" i="50"/>
  <c r="B40" i="50"/>
  <c r="V39" i="50"/>
  <c r="U39" i="50"/>
  <c r="T39" i="50"/>
  <c r="S39" i="50"/>
  <c r="R39" i="50"/>
  <c r="F39" i="50"/>
  <c r="Q39" i="50" s="1"/>
  <c r="E39" i="50"/>
  <c r="C39" i="50"/>
  <c r="B39" i="50"/>
  <c r="V38" i="50"/>
  <c r="U38" i="50"/>
  <c r="T38" i="50"/>
  <c r="S38" i="50"/>
  <c r="R38" i="50"/>
  <c r="F38" i="50"/>
  <c r="Q38" i="50" s="1"/>
  <c r="E38" i="50"/>
  <c r="C38" i="50"/>
  <c r="B38" i="50"/>
  <c r="V37" i="50"/>
  <c r="U37" i="50"/>
  <c r="T37" i="50"/>
  <c r="S37" i="50"/>
  <c r="R37" i="50"/>
  <c r="F37" i="50"/>
  <c r="Q37" i="50" s="1"/>
  <c r="E37" i="50"/>
  <c r="C37" i="50"/>
  <c r="B37" i="50"/>
  <c r="V36" i="50"/>
  <c r="U36" i="50"/>
  <c r="T36" i="50"/>
  <c r="S36" i="50"/>
  <c r="R36" i="50"/>
  <c r="F36" i="50"/>
  <c r="Q36" i="50" s="1"/>
  <c r="E36" i="50"/>
  <c r="C36" i="50"/>
  <c r="B36" i="50"/>
  <c r="V35" i="50"/>
  <c r="U35" i="50"/>
  <c r="T35" i="50"/>
  <c r="S35" i="50"/>
  <c r="R35" i="50"/>
  <c r="F35" i="50"/>
  <c r="Q35" i="50" s="1"/>
  <c r="E35" i="50"/>
  <c r="C35" i="50"/>
  <c r="B35" i="50"/>
  <c r="V34" i="50"/>
  <c r="U34" i="50"/>
  <c r="T34" i="50"/>
  <c r="S34" i="50"/>
  <c r="R34" i="50"/>
  <c r="F34" i="50"/>
  <c r="Q34" i="50" s="1"/>
  <c r="E34" i="50"/>
  <c r="C34" i="50"/>
  <c r="B34" i="50"/>
  <c r="V33" i="50"/>
  <c r="U33" i="50"/>
  <c r="T33" i="50"/>
  <c r="S33" i="50"/>
  <c r="R33" i="50"/>
  <c r="F33" i="50"/>
  <c r="Q33" i="50" s="1"/>
  <c r="E33" i="50"/>
  <c r="C33" i="50"/>
  <c r="B33" i="50"/>
  <c r="V32" i="50"/>
  <c r="U32" i="50"/>
  <c r="T32" i="50"/>
  <c r="S32" i="50"/>
  <c r="R32" i="50"/>
  <c r="F32" i="50"/>
  <c r="Q32" i="50" s="1"/>
  <c r="E32" i="50"/>
  <c r="C32" i="50"/>
  <c r="B32" i="50"/>
  <c r="V31" i="50"/>
  <c r="U31" i="50"/>
  <c r="T31" i="50"/>
  <c r="S31" i="50"/>
  <c r="R31" i="50"/>
  <c r="F31" i="50"/>
  <c r="Q31" i="50" s="1"/>
  <c r="E31" i="50"/>
  <c r="C31" i="50"/>
  <c r="B31" i="50"/>
  <c r="V30" i="50"/>
  <c r="U30" i="50"/>
  <c r="T30" i="50"/>
  <c r="S30" i="50"/>
  <c r="R30" i="50"/>
  <c r="F30" i="50"/>
  <c r="Q30" i="50" s="1"/>
  <c r="E30" i="50"/>
  <c r="C30" i="50"/>
  <c r="B30" i="50"/>
  <c r="V29" i="50"/>
  <c r="U29" i="50"/>
  <c r="T29" i="50"/>
  <c r="S29" i="50"/>
  <c r="R29" i="50"/>
  <c r="F29" i="50"/>
  <c r="Q29" i="50" s="1"/>
  <c r="E29" i="50"/>
  <c r="C29" i="50"/>
  <c r="B29" i="50"/>
  <c r="V28" i="50"/>
  <c r="U28" i="50"/>
  <c r="T28" i="50"/>
  <c r="S28" i="50"/>
  <c r="R28" i="50"/>
  <c r="F28" i="50"/>
  <c r="Q28" i="50" s="1"/>
  <c r="E28" i="50"/>
  <c r="C28" i="50"/>
  <c r="B28" i="50"/>
  <c r="B12" i="50"/>
  <c r="C12" i="50"/>
  <c r="E12" i="50"/>
  <c r="F12" i="50"/>
  <c r="Q12" i="50" s="1"/>
  <c r="R12" i="50"/>
  <c r="S12" i="50"/>
  <c r="T12" i="50"/>
  <c r="U12" i="50"/>
  <c r="V12" i="50"/>
  <c r="Y12" i="50"/>
  <c r="Z12" i="50"/>
  <c r="B13" i="50"/>
  <c r="C13" i="50"/>
  <c r="E13" i="50"/>
  <c r="F13" i="50"/>
  <c r="Q13" i="50" s="1"/>
  <c r="R13" i="50"/>
  <c r="S13" i="50"/>
  <c r="T13" i="50"/>
  <c r="U13" i="50"/>
  <c r="V13" i="50"/>
  <c r="Y13" i="50"/>
  <c r="Z13" i="50"/>
  <c r="B14" i="50"/>
  <c r="C14" i="50"/>
  <c r="E14" i="50"/>
  <c r="F14" i="50"/>
  <c r="Q14" i="50" s="1"/>
  <c r="R14" i="50"/>
  <c r="S14" i="50"/>
  <c r="T14" i="50"/>
  <c r="U14" i="50"/>
  <c r="V14" i="50"/>
  <c r="Y14" i="50"/>
  <c r="Z14" i="50"/>
  <c r="B15" i="50"/>
  <c r="C15" i="50"/>
  <c r="E15" i="50"/>
  <c r="F15" i="50"/>
  <c r="Q15" i="50" s="1"/>
  <c r="R15" i="50"/>
  <c r="S15" i="50"/>
  <c r="T15" i="50"/>
  <c r="U15" i="50"/>
  <c r="V15" i="50"/>
  <c r="Y15" i="50"/>
  <c r="Z15" i="50"/>
  <c r="B16" i="50"/>
  <c r="C16" i="50"/>
  <c r="E16" i="50"/>
  <c r="F16" i="50"/>
  <c r="Q16" i="50" s="1"/>
  <c r="R16" i="50"/>
  <c r="S16" i="50"/>
  <c r="T16" i="50"/>
  <c r="U16" i="50"/>
  <c r="V16" i="50"/>
  <c r="Y16" i="50"/>
  <c r="Z16" i="50"/>
  <c r="B17" i="50"/>
  <c r="C17" i="50"/>
  <c r="E17" i="50"/>
  <c r="F17" i="50"/>
  <c r="Q17" i="50" s="1"/>
  <c r="R17" i="50"/>
  <c r="S17" i="50"/>
  <c r="T17" i="50"/>
  <c r="U17" i="50"/>
  <c r="V17" i="50"/>
  <c r="Y17" i="50"/>
  <c r="Z17" i="50"/>
  <c r="B18" i="50"/>
  <c r="C18" i="50"/>
  <c r="E18" i="50"/>
  <c r="F18" i="50"/>
  <c r="Q18" i="50" s="1"/>
  <c r="R18" i="50"/>
  <c r="S18" i="50"/>
  <c r="T18" i="50"/>
  <c r="U18" i="50"/>
  <c r="V18" i="50"/>
  <c r="Y18" i="50"/>
  <c r="Z18" i="50"/>
  <c r="B19" i="50"/>
  <c r="C19" i="50"/>
  <c r="E19" i="50"/>
  <c r="F19" i="50"/>
  <c r="Q19" i="50" s="1"/>
  <c r="R19" i="50"/>
  <c r="S19" i="50"/>
  <c r="T19" i="50"/>
  <c r="U19" i="50"/>
  <c r="V19" i="50"/>
  <c r="Y19" i="50"/>
  <c r="Z19" i="50"/>
  <c r="B20" i="50"/>
  <c r="C20" i="50"/>
  <c r="E20" i="50"/>
  <c r="F20" i="50"/>
  <c r="Q20" i="50" s="1"/>
  <c r="R20" i="50"/>
  <c r="S20" i="50"/>
  <c r="T20" i="50"/>
  <c r="U20" i="50"/>
  <c r="V20" i="50"/>
  <c r="Y20" i="50"/>
  <c r="Z20" i="50"/>
  <c r="B21" i="50"/>
  <c r="C21" i="50"/>
  <c r="E21" i="50"/>
  <c r="F21" i="50"/>
  <c r="Q21" i="50" s="1"/>
  <c r="R21" i="50"/>
  <c r="S21" i="50"/>
  <c r="T21" i="50"/>
  <c r="U21" i="50"/>
  <c r="V21" i="50"/>
  <c r="Y21" i="50"/>
  <c r="Z21" i="50"/>
  <c r="B22" i="50"/>
  <c r="C22" i="50"/>
  <c r="E22" i="50"/>
  <c r="F22" i="50"/>
  <c r="Q22" i="50" s="1"/>
  <c r="R22" i="50"/>
  <c r="S22" i="50"/>
  <c r="T22" i="50"/>
  <c r="U22" i="50"/>
  <c r="V22" i="50"/>
  <c r="Y22" i="50"/>
  <c r="Z22" i="50"/>
  <c r="B23" i="50"/>
  <c r="C23" i="50"/>
  <c r="E23" i="50"/>
  <c r="F23" i="50"/>
  <c r="Q23" i="50" s="1"/>
  <c r="R23" i="50"/>
  <c r="S23" i="50"/>
  <c r="T23" i="50"/>
  <c r="U23" i="50"/>
  <c r="V23" i="50"/>
  <c r="Y23" i="50"/>
  <c r="Z23" i="50"/>
  <c r="B24" i="50"/>
  <c r="C24" i="50"/>
  <c r="E24" i="50"/>
  <c r="F24" i="50"/>
  <c r="Q24" i="50" s="1"/>
  <c r="R24" i="50"/>
  <c r="S24" i="50"/>
  <c r="T24" i="50"/>
  <c r="U24" i="50"/>
  <c r="V24" i="50"/>
  <c r="Y24" i="50"/>
  <c r="Z24" i="50"/>
  <c r="B25" i="50"/>
  <c r="C25" i="50"/>
  <c r="E25" i="50"/>
  <c r="F25" i="50"/>
  <c r="Q25" i="50" s="1"/>
  <c r="R25" i="50"/>
  <c r="S25" i="50"/>
  <c r="T25" i="50"/>
  <c r="U25" i="50"/>
  <c r="V25" i="50"/>
  <c r="Y25" i="50"/>
  <c r="Z25" i="50"/>
  <c r="B26" i="50"/>
  <c r="C26" i="50"/>
  <c r="E26" i="50"/>
  <c r="F26" i="50"/>
  <c r="Q26" i="50" s="1"/>
  <c r="R26" i="50"/>
  <c r="S26" i="50"/>
  <c r="T26" i="50"/>
  <c r="U26" i="50"/>
  <c r="V26" i="50"/>
  <c r="Y26" i="50"/>
  <c r="Z26" i="50"/>
  <c r="Z11" i="50"/>
  <c r="Y11" i="50"/>
  <c r="V11" i="50"/>
  <c r="U11" i="50"/>
  <c r="T11" i="50"/>
  <c r="S11" i="50"/>
  <c r="R11" i="50"/>
  <c r="F11" i="50"/>
  <c r="Q11" i="50" s="1"/>
  <c r="E11" i="50"/>
  <c r="C11" i="50"/>
  <c r="B11" i="50"/>
  <c r="AA147" i="49"/>
  <c r="Z147" i="49"/>
  <c r="X147" i="49"/>
  <c r="W147" i="49"/>
  <c r="V147" i="49"/>
  <c r="S147" i="49"/>
  <c r="L147" i="49"/>
  <c r="F147" i="49"/>
  <c r="E147" i="49"/>
  <c r="C147" i="49"/>
  <c r="B147" i="49"/>
  <c r="AA146" i="49"/>
  <c r="Z146" i="49"/>
  <c r="X146" i="49"/>
  <c r="W146" i="49"/>
  <c r="V146" i="49"/>
  <c r="S146" i="49"/>
  <c r="L146" i="49"/>
  <c r="F146" i="49"/>
  <c r="E146" i="49"/>
  <c r="C146" i="49"/>
  <c r="B146" i="49"/>
  <c r="AA145" i="49"/>
  <c r="Z145" i="49"/>
  <c r="X145" i="49"/>
  <c r="W145" i="49"/>
  <c r="V145" i="49"/>
  <c r="S145" i="49"/>
  <c r="L145" i="49"/>
  <c r="F145" i="49"/>
  <c r="E145" i="49"/>
  <c r="C145" i="49"/>
  <c r="B145" i="49"/>
  <c r="AA144" i="49"/>
  <c r="Z144" i="49"/>
  <c r="X144" i="49"/>
  <c r="W144" i="49"/>
  <c r="V144" i="49"/>
  <c r="S144" i="49"/>
  <c r="S341" i="61" s="1"/>
  <c r="L144" i="49"/>
  <c r="F144" i="49"/>
  <c r="E144" i="49"/>
  <c r="C144" i="49"/>
  <c r="B144" i="49"/>
  <c r="AA143" i="49"/>
  <c r="Z143" i="49"/>
  <c r="X143" i="49"/>
  <c r="W143" i="49"/>
  <c r="V143" i="49"/>
  <c r="S143" i="49"/>
  <c r="L143" i="49"/>
  <c r="F143" i="49"/>
  <c r="E143" i="49"/>
  <c r="C143" i="49"/>
  <c r="B143" i="49"/>
  <c r="AA142" i="49"/>
  <c r="Z142" i="49"/>
  <c r="X142" i="49"/>
  <c r="W142" i="49"/>
  <c r="V142" i="49"/>
  <c r="S142" i="49"/>
  <c r="L142" i="49"/>
  <c r="F142" i="49"/>
  <c r="E142" i="49"/>
  <c r="C142" i="49"/>
  <c r="B142" i="49"/>
  <c r="AA141" i="49"/>
  <c r="Z141" i="49"/>
  <c r="X141" i="49"/>
  <c r="W141" i="49"/>
  <c r="V141" i="49"/>
  <c r="S141" i="49"/>
  <c r="L141" i="49"/>
  <c r="F141" i="49"/>
  <c r="E141" i="49"/>
  <c r="C141" i="49"/>
  <c r="B141" i="49"/>
  <c r="AA140" i="49"/>
  <c r="Z140" i="49"/>
  <c r="X140" i="49"/>
  <c r="W140" i="49"/>
  <c r="V140" i="49"/>
  <c r="S140" i="49"/>
  <c r="L140" i="49"/>
  <c r="F140" i="49"/>
  <c r="E140" i="49"/>
  <c r="C140" i="49"/>
  <c r="B140" i="49"/>
  <c r="AA139" i="49"/>
  <c r="Z139" i="49"/>
  <c r="X139" i="49"/>
  <c r="W139" i="49"/>
  <c r="V139" i="49"/>
  <c r="S139" i="49"/>
  <c r="L139" i="49"/>
  <c r="F139" i="49"/>
  <c r="E139" i="49"/>
  <c r="C139" i="49"/>
  <c r="B139" i="49"/>
  <c r="AA138" i="49"/>
  <c r="Z138" i="49"/>
  <c r="X138" i="49"/>
  <c r="W138" i="49"/>
  <c r="V138" i="49"/>
  <c r="S138" i="49"/>
  <c r="L138" i="49"/>
  <c r="F138" i="49"/>
  <c r="E138" i="49"/>
  <c r="C138" i="49"/>
  <c r="B138" i="49"/>
  <c r="AA137" i="49"/>
  <c r="Z137" i="49"/>
  <c r="X137" i="49"/>
  <c r="W137" i="49"/>
  <c r="V137" i="49"/>
  <c r="S137" i="49"/>
  <c r="L137" i="49"/>
  <c r="F137" i="49"/>
  <c r="E137" i="49"/>
  <c r="C137" i="49"/>
  <c r="B137" i="49"/>
  <c r="AA136" i="49"/>
  <c r="Z136" i="49"/>
  <c r="X136" i="49"/>
  <c r="W136" i="49"/>
  <c r="V136" i="49"/>
  <c r="S136" i="49"/>
  <c r="L136" i="49"/>
  <c r="F136" i="49"/>
  <c r="E136" i="49"/>
  <c r="C136" i="49"/>
  <c r="B136" i="49"/>
  <c r="AA135" i="49"/>
  <c r="Z135" i="49"/>
  <c r="X135" i="49"/>
  <c r="W135" i="49"/>
  <c r="V135" i="49"/>
  <c r="S135" i="49"/>
  <c r="L135" i="49"/>
  <c r="F135" i="49"/>
  <c r="E135" i="49"/>
  <c r="C135" i="49"/>
  <c r="B135" i="49"/>
  <c r="AA134" i="49"/>
  <c r="Z134" i="49"/>
  <c r="X134" i="49"/>
  <c r="W134" i="49"/>
  <c r="V134" i="49"/>
  <c r="S134" i="49"/>
  <c r="L134" i="49"/>
  <c r="F134" i="49"/>
  <c r="E134" i="49"/>
  <c r="C134" i="49"/>
  <c r="B134" i="49"/>
  <c r="AA133" i="49"/>
  <c r="Z133" i="49"/>
  <c r="X133" i="49"/>
  <c r="W133" i="49"/>
  <c r="V133" i="49"/>
  <c r="S133" i="49"/>
  <c r="L133" i="49"/>
  <c r="F133" i="49"/>
  <c r="E133" i="49"/>
  <c r="C133" i="49"/>
  <c r="B133" i="49"/>
  <c r="AA132" i="49"/>
  <c r="Z132" i="49"/>
  <c r="X132" i="49"/>
  <c r="W132" i="49"/>
  <c r="V132" i="49"/>
  <c r="S132" i="49"/>
  <c r="L132" i="49"/>
  <c r="F132" i="49"/>
  <c r="E132" i="49"/>
  <c r="C132" i="49"/>
  <c r="B132" i="49"/>
  <c r="AA131" i="49"/>
  <c r="Z131" i="49"/>
  <c r="X131" i="49"/>
  <c r="W131" i="49"/>
  <c r="V131" i="49"/>
  <c r="S131" i="49"/>
  <c r="L131" i="49"/>
  <c r="F131" i="49"/>
  <c r="E131" i="49"/>
  <c r="C131" i="49"/>
  <c r="B131" i="49"/>
  <c r="AA130" i="49"/>
  <c r="Z130" i="49"/>
  <c r="X130" i="49"/>
  <c r="W130" i="49"/>
  <c r="V130" i="49"/>
  <c r="S130" i="49"/>
  <c r="L130" i="49"/>
  <c r="F130" i="49"/>
  <c r="E130" i="49"/>
  <c r="C130" i="49"/>
  <c r="B130" i="49"/>
  <c r="AA129" i="49"/>
  <c r="Z129" i="49"/>
  <c r="X129" i="49"/>
  <c r="W129" i="49"/>
  <c r="V129" i="49"/>
  <c r="S129" i="49"/>
  <c r="S326" i="61" s="1"/>
  <c r="L129" i="49"/>
  <c r="F129" i="49"/>
  <c r="E129" i="49"/>
  <c r="C129" i="49"/>
  <c r="B129" i="49"/>
  <c r="AA128" i="49"/>
  <c r="Z128" i="49"/>
  <c r="X128" i="49"/>
  <c r="W128" i="49"/>
  <c r="V128" i="49"/>
  <c r="S128" i="49"/>
  <c r="L128" i="49"/>
  <c r="F128" i="49"/>
  <c r="E128" i="49"/>
  <c r="C128" i="49"/>
  <c r="B128" i="49"/>
  <c r="AA127" i="49"/>
  <c r="Z127" i="49"/>
  <c r="X127" i="49"/>
  <c r="W127" i="49"/>
  <c r="V127" i="49"/>
  <c r="S127" i="49"/>
  <c r="L127" i="49"/>
  <c r="F127" i="49"/>
  <c r="E127" i="49"/>
  <c r="C127" i="49"/>
  <c r="B127" i="49"/>
  <c r="AA126" i="49"/>
  <c r="Z126" i="49"/>
  <c r="X126" i="49"/>
  <c r="W126" i="49"/>
  <c r="V126" i="49"/>
  <c r="S126" i="49"/>
  <c r="L126" i="49"/>
  <c r="F126" i="49"/>
  <c r="E126" i="49"/>
  <c r="C126" i="49"/>
  <c r="B126" i="49"/>
  <c r="AA125" i="49"/>
  <c r="Z125" i="49"/>
  <c r="X125" i="49"/>
  <c r="W125" i="49"/>
  <c r="V125" i="49"/>
  <c r="S125" i="49"/>
  <c r="L125" i="49"/>
  <c r="F125" i="49"/>
  <c r="E125" i="49"/>
  <c r="C125" i="49"/>
  <c r="B125" i="49"/>
  <c r="AA124" i="49"/>
  <c r="Z124" i="49"/>
  <c r="X124" i="49"/>
  <c r="W124" i="49"/>
  <c r="V124" i="49"/>
  <c r="S124" i="49"/>
  <c r="L124" i="49"/>
  <c r="F124" i="49"/>
  <c r="E124" i="49"/>
  <c r="C124" i="49"/>
  <c r="B124" i="49"/>
  <c r="AA123" i="49"/>
  <c r="Z123" i="49"/>
  <c r="X123" i="49"/>
  <c r="W123" i="49"/>
  <c r="V123" i="49"/>
  <c r="S123" i="49"/>
  <c r="L123" i="49"/>
  <c r="F123" i="49"/>
  <c r="E123" i="49"/>
  <c r="C123" i="49"/>
  <c r="B123" i="49"/>
  <c r="AA122" i="49"/>
  <c r="Z122" i="49"/>
  <c r="X122" i="49"/>
  <c r="W122" i="49"/>
  <c r="V122" i="49"/>
  <c r="S122" i="49"/>
  <c r="L122" i="49"/>
  <c r="F122" i="49"/>
  <c r="E122" i="49"/>
  <c r="C122" i="49"/>
  <c r="B122" i="49"/>
  <c r="AA121" i="49"/>
  <c r="Z121" i="49"/>
  <c r="X121" i="49"/>
  <c r="W121" i="49"/>
  <c r="V121" i="49"/>
  <c r="S121" i="49"/>
  <c r="L121" i="49"/>
  <c r="F121" i="49"/>
  <c r="E121" i="49"/>
  <c r="C121" i="49"/>
  <c r="B121" i="49"/>
  <c r="AA120" i="49"/>
  <c r="Z120" i="49"/>
  <c r="X120" i="49"/>
  <c r="W120" i="49"/>
  <c r="V120" i="49"/>
  <c r="S120" i="49"/>
  <c r="L120" i="49"/>
  <c r="F120" i="49"/>
  <c r="E120" i="49"/>
  <c r="C120" i="49"/>
  <c r="B120" i="49"/>
  <c r="AA119" i="49"/>
  <c r="Z119" i="49"/>
  <c r="X119" i="49"/>
  <c r="W119" i="49"/>
  <c r="V119" i="49"/>
  <c r="S119" i="49"/>
  <c r="L119" i="49"/>
  <c r="F119" i="49"/>
  <c r="E119" i="49"/>
  <c r="C119" i="49"/>
  <c r="B119" i="49"/>
  <c r="AA118" i="49"/>
  <c r="Z118" i="49"/>
  <c r="X118" i="49"/>
  <c r="W118" i="49"/>
  <c r="V118" i="49"/>
  <c r="S118" i="49"/>
  <c r="L118" i="49"/>
  <c r="F118" i="49"/>
  <c r="E118" i="49"/>
  <c r="C118" i="49"/>
  <c r="B118" i="49"/>
  <c r="AA117" i="49"/>
  <c r="Z117" i="49"/>
  <c r="X117" i="49"/>
  <c r="W117" i="49"/>
  <c r="V117" i="49"/>
  <c r="S117" i="49"/>
  <c r="L117" i="49"/>
  <c r="F117" i="49"/>
  <c r="E117" i="49"/>
  <c r="C117" i="49"/>
  <c r="B117" i="49"/>
  <c r="AA116" i="49"/>
  <c r="Z116" i="49"/>
  <c r="X116" i="49"/>
  <c r="W116" i="49"/>
  <c r="V116" i="49"/>
  <c r="S116" i="49"/>
  <c r="L116" i="49"/>
  <c r="F116" i="49"/>
  <c r="E116" i="49"/>
  <c r="C116" i="49"/>
  <c r="B116" i="49"/>
  <c r="AA115" i="49"/>
  <c r="Z115" i="49"/>
  <c r="X115" i="49"/>
  <c r="W115" i="49"/>
  <c r="V115" i="49"/>
  <c r="S115" i="49"/>
  <c r="L115" i="49"/>
  <c r="F115" i="49"/>
  <c r="E115" i="49"/>
  <c r="C115" i="49"/>
  <c r="B115" i="49"/>
  <c r="AA114" i="49"/>
  <c r="Z114" i="49"/>
  <c r="X114" i="49"/>
  <c r="W114" i="49"/>
  <c r="V114" i="49"/>
  <c r="S114" i="49"/>
  <c r="S311" i="61" s="1"/>
  <c r="L114" i="49"/>
  <c r="F114" i="49"/>
  <c r="E114" i="49"/>
  <c r="C114" i="49"/>
  <c r="B114" i="49"/>
  <c r="AA113" i="49"/>
  <c r="Z113" i="49"/>
  <c r="X113" i="49"/>
  <c r="W113" i="49"/>
  <c r="V113" i="49"/>
  <c r="S113" i="49"/>
  <c r="L113" i="49"/>
  <c r="F113" i="49"/>
  <c r="E113" i="49"/>
  <c r="C113" i="49"/>
  <c r="B113" i="49"/>
  <c r="AA112" i="49"/>
  <c r="Z112" i="49"/>
  <c r="X112" i="49"/>
  <c r="W112" i="49"/>
  <c r="V112" i="49"/>
  <c r="S112" i="49"/>
  <c r="L112" i="49"/>
  <c r="F112" i="49"/>
  <c r="E112" i="49"/>
  <c r="C112" i="49"/>
  <c r="B112" i="49"/>
  <c r="AA111" i="49"/>
  <c r="Z111" i="49"/>
  <c r="X111" i="49"/>
  <c r="W111" i="49"/>
  <c r="V111" i="49"/>
  <c r="S111" i="49"/>
  <c r="L111" i="49"/>
  <c r="F111" i="49"/>
  <c r="E111" i="49"/>
  <c r="C111" i="49"/>
  <c r="B111" i="49"/>
  <c r="AA110" i="49"/>
  <c r="Z110" i="49"/>
  <c r="X110" i="49"/>
  <c r="W110" i="49"/>
  <c r="V110" i="49"/>
  <c r="S110" i="49"/>
  <c r="L110" i="49"/>
  <c r="F110" i="49"/>
  <c r="E110" i="49"/>
  <c r="C110" i="49"/>
  <c r="B110" i="49"/>
  <c r="AA109" i="49"/>
  <c r="Z109" i="49"/>
  <c r="X109" i="49"/>
  <c r="W109" i="49"/>
  <c r="V109" i="49"/>
  <c r="S109" i="49"/>
  <c r="L109" i="49"/>
  <c r="F109" i="49"/>
  <c r="E109" i="49"/>
  <c r="C109" i="49"/>
  <c r="B109" i="49"/>
  <c r="AA108" i="49"/>
  <c r="Z108" i="49"/>
  <c r="X108" i="49"/>
  <c r="W108" i="49"/>
  <c r="V108" i="49"/>
  <c r="S108" i="49"/>
  <c r="L108" i="49"/>
  <c r="F108" i="49"/>
  <c r="E108" i="49"/>
  <c r="C108" i="49"/>
  <c r="B108" i="49"/>
  <c r="AA107" i="49"/>
  <c r="Z107" i="49"/>
  <c r="X107" i="49"/>
  <c r="W107" i="49"/>
  <c r="V107" i="49"/>
  <c r="S107" i="49"/>
  <c r="L107" i="49"/>
  <c r="F107" i="49"/>
  <c r="E107" i="49"/>
  <c r="C107" i="49"/>
  <c r="B107" i="49"/>
  <c r="AA106" i="49"/>
  <c r="Z106" i="49"/>
  <c r="X106" i="49"/>
  <c r="W106" i="49"/>
  <c r="V106" i="49"/>
  <c r="S106" i="49"/>
  <c r="L106" i="49"/>
  <c r="F106" i="49"/>
  <c r="E106" i="49"/>
  <c r="C106" i="49"/>
  <c r="B106" i="49"/>
  <c r="AA105" i="49"/>
  <c r="Z105" i="49"/>
  <c r="X105" i="49"/>
  <c r="W105" i="49"/>
  <c r="V105" i="49"/>
  <c r="S105" i="49"/>
  <c r="L105" i="49"/>
  <c r="F105" i="49"/>
  <c r="E105" i="49"/>
  <c r="C105" i="49"/>
  <c r="B105" i="49"/>
  <c r="AA104" i="49"/>
  <c r="Z104" i="49"/>
  <c r="X104" i="49"/>
  <c r="W104" i="49"/>
  <c r="V104" i="49"/>
  <c r="S104" i="49"/>
  <c r="L104" i="49"/>
  <c r="F104" i="49"/>
  <c r="E104" i="49"/>
  <c r="C104" i="49"/>
  <c r="B104" i="49"/>
  <c r="AA103" i="49"/>
  <c r="Z103" i="49"/>
  <c r="X103" i="49"/>
  <c r="W103" i="49"/>
  <c r="V103" i="49"/>
  <c r="S103" i="49"/>
  <c r="L103" i="49"/>
  <c r="F103" i="49"/>
  <c r="E103" i="49"/>
  <c r="C103" i="49"/>
  <c r="B103" i="49"/>
  <c r="AA102" i="49"/>
  <c r="Z102" i="49"/>
  <c r="X102" i="49"/>
  <c r="W102" i="49"/>
  <c r="V102" i="49"/>
  <c r="S102" i="49"/>
  <c r="L102" i="49"/>
  <c r="F102" i="49"/>
  <c r="E102" i="49"/>
  <c r="C102" i="49"/>
  <c r="B102" i="49"/>
  <c r="AA101" i="49"/>
  <c r="Z101" i="49"/>
  <c r="X101" i="49"/>
  <c r="W101" i="49"/>
  <c r="V101" i="49"/>
  <c r="S101" i="49"/>
  <c r="L101" i="49"/>
  <c r="F101" i="49"/>
  <c r="E101" i="49"/>
  <c r="C101" i="49"/>
  <c r="B101" i="49"/>
  <c r="AA100" i="49"/>
  <c r="Z100" i="49"/>
  <c r="X100" i="49"/>
  <c r="W100" i="49"/>
  <c r="V100" i="49"/>
  <c r="S100" i="49"/>
  <c r="L100" i="49"/>
  <c r="F100" i="49"/>
  <c r="E100" i="49"/>
  <c r="C100" i="49"/>
  <c r="B100" i="49"/>
  <c r="AA99" i="49"/>
  <c r="Z99" i="49"/>
  <c r="X99" i="49"/>
  <c r="W99" i="49"/>
  <c r="V99" i="49"/>
  <c r="S99" i="49"/>
  <c r="S296" i="61" s="1"/>
  <c r="L99" i="49"/>
  <c r="F99" i="49"/>
  <c r="E99" i="49"/>
  <c r="C99" i="49"/>
  <c r="B99" i="49"/>
  <c r="AA98" i="49"/>
  <c r="Z98" i="49"/>
  <c r="X98" i="49"/>
  <c r="W98" i="49"/>
  <c r="V98" i="49"/>
  <c r="S98" i="49"/>
  <c r="L98" i="49"/>
  <c r="F98" i="49"/>
  <c r="E98" i="49"/>
  <c r="C98" i="49"/>
  <c r="B98" i="49"/>
  <c r="AA97" i="49"/>
  <c r="Z97" i="49"/>
  <c r="X97" i="49"/>
  <c r="W97" i="49"/>
  <c r="V97" i="49"/>
  <c r="S97" i="49"/>
  <c r="L97" i="49"/>
  <c r="F97" i="49"/>
  <c r="E97" i="49"/>
  <c r="C97" i="49"/>
  <c r="B97" i="49"/>
  <c r="AA96" i="49"/>
  <c r="Z96" i="49"/>
  <c r="X96" i="49"/>
  <c r="W96" i="49"/>
  <c r="V96" i="49"/>
  <c r="S96" i="49"/>
  <c r="L96" i="49"/>
  <c r="F96" i="49"/>
  <c r="E96" i="49"/>
  <c r="C96" i="49"/>
  <c r="B96" i="49"/>
  <c r="AA95" i="49"/>
  <c r="Z95" i="49"/>
  <c r="X95" i="49"/>
  <c r="W95" i="49"/>
  <c r="V95" i="49"/>
  <c r="S95" i="49"/>
  <c r="L95" i="49"/>
  <c r="F95" i="49"/>
  <c r="E95" i="49"/>
  <c r="C95" i="49"/>
  <c r="B95" i="49"/>
  <c r="AA94" i="49"/>
  <c r="Z94" i="49"/>
  <c r="X94" i="49"/>
  <c r="W94" i="49"/>
  <c r="V94" i="49"/>
  <c r="S94" i="49"/>
  <c r="L94" i="49"/>
  <c r="F94" i="49"/>
  <c r="E94" i="49"/>
  <c r="C94" i="49"/>
  <c r="B94" i="49"/>
  <c r="AA93" i="49"/>
  <c r="Z93" i="49"/>
  <c r="X93" i="49"/>
  <c r="W93" i="49"/>
  <c r="V93" i="49"/>
  <c r="S93" i="49"/>
  <c r="L93" i="49"/>
  <c r="F93" i="49"/>
  <c r="E93" i="49"/>
  <c r="C93" i="49"/>
  <c r="B93" i="49"/>
  <c r="AA92" i="49"/>
  <c r="Z92" i="49"/>
  <c r="X92" i="49"/>
  <c r="W92" i="49"/>
  <c r="V92" i="49"/>
  <c r="S92" i="49"/>
  <c r="L92" i="49"/>
  <c r="F92" i="49"/>
  <c r="E92" i="49"/>
  <c r="C92" i="49"/>
  <c r="B92" i="49"/>
  <c r="AA91" i="49"/>
  <c r="Z91" i="49"/>
  <c r="X91" i="49"/>
  <c r="W91" i="49"/>
  <c r="V91" i="49"/>
  <c r="S91" i="49"/>
  <c r="L91" i="49"/>
  <c r="F91" i="49"/>
  <c r="E91" i="49"/>
  <c r="C91" i="49"/>
  <c r="B91" i="49"/>
  <c r="AA90" i="49"/>
  <c r="Z90" i="49"/>
  <c r="X90" i="49"/>
  <c r="W90" i="49"/>
  <c r="V90" i="49"/>
  <c r="S90" i="49"/>
  <c r="L90" i="49"/>
  <c r="F90" i="49"/>
  <c r="E90" i="49"/>
  <c r="C90" i="49"/>
  <c r="B90" i="49"/>
  <c r="AA89" i="49"/>
  <c r="Z89" i="49"/>
  <c r="X89" i="49"/>
  <c r="W89" i="49"/>
  <c r="V89" i="49"/>
  <c r="S89" i="49"/>
  <c r="L89" i="49"/>
  <c r="F89" i="49"/>
  <c r="E89" i="49"/>
  <c r="C89" i="49"/>
  <c r="B89" i="49"/>
  <c r="AA88" i="49"/>
  <c r="Z88" i="49"/>
  <c r="X88" i="49"/>
  <c r="W88" i="49"/>
  <c r="V88" i="49"/>
  <c r="S88" i="49"/>
  <c r="L88" i="49"/>
  <c r="F88" i="49"/>
  <c r="E88" i="49"/>
  <c r="C88" i="49"/>
  <c r="B88" i="49"/>
  <c r="AA87" i="49"/>
  <c r="Z87" i="49"/>
  <c r="X87" i="49"/>
  <c r="W87" i="49"/>
  <c r="V87" i="49"/>
  <c r="S87" i="49"/>
  <c r="L87" i="49"/>
  <c r="F87" i="49"/>
  <c r="E87" i="49"/>
  <c r="C87" i="49"/>
  <c r="B87" i="49"/>
  <c r="AA86" i="49"/>
  <c r="Z86" i="49"/>
  <c r="X86" i="49"/>
  <c r="W86" i="49"/>
  <c r="V86" i="49"/>
  <c r="S86" i="49"/>
  <c r="L86" i="49"/>
  <c r="F86" i="49"/>
  <c r="E86" i="49"/>
  <c r="C86" i="49"/>
  <c r="B86" i="49"/>
  <c r="AA85" i="49"/>
  <c r="Z85" i="49"/>
  <c r="X85" i="49"/>
  <c r="W85" i="49"/>
  <c r="V85" i="49"/>
  <c r="S85" i="49"/>
  <c r="L85" i="49"/>
  <c r="F85" i="49"/>
  <c r="E85" i="49"/>
  <c r="C85" i="49"/>
  <c r="B85" i="49"/>
  <c r="AA84" i="49"/>
  <c r="Z84" i="49"/>
  <c r="X84" i="49"/>
  <c r="W84" i="49"/>
  <c r="V84" i="49"/>
  <c r="S84" i="49"/>
  <c r="S281" i="61" s="1"/>
  <c r="L84" i="49"/>
  <c r="F84" i="49"/>
  <c r="E84" i="49"/>
  <c r="C84" i="49"/>
  <c r="B84" i="49"/>
  <c r="AA83" i="49"/>
  <c r="Z83" i="49"/>
  <c r="X83" i="49"/>
  <c r="W83" i="49"/>
  <c r="V83" i="49"/>
  <c r="S83" i="49"/>
  <c r="L83" i="49"/>
  <c r="F83" i="49"/>
  <c r="E83" i="49"/>
  <c r="C83" i="49"/>
  <c r="B83" i="49"/>
  <c r="AA82" i="49"/>
  <c r="Z82" i="49"/>
  <c r="X82" i="49"/>
  <c r="W82" i="49"/>
  <c r="V82" i="49"/>
  <c r="S82" i="49"/>
  <c r="L82" i="49"/>
  <c r="F82" i="49"/>
  <c r="E82" i="49"/>
  <c r="C82" i="49"/>
  <c r="B82" i="49"/>
  <c r="AA81" i="49"/>
  <c r="Z81" i="49"/>
  <c r="X81" i="49"/>
  <c r="W81" i="49"/>
  <c r="V81" i="49"/>
  <c r="S81" i="49"/>
  <c r="L81" i="49"/>
  <c r="F81" i="49"/>
  <c r="E81" i="49"/>
  <c r="C81" i="49"/>
  <c r="B81" i="49"/>
  <c r="AA80" i="49"/>
  <c r="Z80" i="49"/>
  <c r="X80" i="49"/>
  <c r="W80" i="49"/>
  <c r="V80" i="49"/>
  <c r="S80" i="49"/>
  <c r="L80" i="49"/>
  <c r="F80" i="49"/>
  <c r="E80" i="49"/>
  <c r="C80" i="49"/>
  <c r="B80" i="49"/>
  <c r="AA79" i="49"/>
  <c r="Z79" i="49"/>
  <c r="X79" i="49"/>
  <c r="W79" i="49"/>
  <c r="V79" i="49"/>
  <c r="S79" i="49"/>
  <c r="L79" i="49"/>
  <c r="F79" i="49"/>
  <c r="E79" i="49"/>
  <c r="C79" i="49"/>
  <c r="B79" i="49"/>
  <c r="AA78" i="49"/>
  <c r="Z78" i="49"/>
  <c r="X78" i="49"/>
  <c r="W78" i="49"/>
  <c r="V78" i="49"/>
  <c r="S78" i="49"/>
  <c r="L78" i="49"/>
  <c r="F78" i="49"/>
  <c r="E78" i="49"/>
  <c r="C78" i="49"/>
  <c r="B78" i="49"/>
  <c r="AA77" i="49"/>
  <c r="Z77" i="49"/>
  <c r="X77" i="49"/>
  <c r="W77" i="49"/>
  <c r="V77" i="49"/>
  <c r="S77" i="49"/>
  <c r="L77" i="49"/>
  <c r="F77" i="49"/>
  <c r="E77" i="49"/>
  <c r="C77" i="49"/>
  <c r="B77" i="49"/>
  <c r="AA76" i="49"/>
  <c r="Z76" i="49"/>
  <c r="X76" i="49"/>
  <c r="W76" i="49"/>
  <c r="V76" i="49"/>
  <c r="S76" i="49"/>
  <c r="L76" i="49"/>
  <c r="F76" i="49"/>
  <c r="E76" i="49"/>
  <c r="C76" i="49"/>
  <c r="B76" i="49"/>
  <c r="AA75" i="49"/>
  <c r="Z75" i="49"/>
  <c r="X75" i="49"/>
  <c r="W75" i="49"/>
  <c r="V75" i="49"/>
  <c r="S75" i="49"/>
  <c r="L75" i="49"/>
  <c r="F75" i="49"/>
  <c r="E75" i="49"/>
  <c r="C75" i="49"/>
  <c r="B75" i="49"/>
  <c r="AA74" i="49"/>
  <c r="Z74" i="49"/>
  <c r="X74" i="49"/>
  <c r="W74" i="49"/>
  <c r="V74" i="49"/>
  <c r="S74" i="49"/>
  <c r="L74" i="49"/>
  <c r="F74" i="49"/>
  <c r="E74" i="49"/>
  <c r="C74" i="49"/>
  <c r="B74" i="49"/>
  <c r="AA73" i="49"/>
  <c r="Z73" i="49"/>
  <c r="X73" i="49"/>
  <c r="W73" i="49"/>
  <c r="V73" i="49"/>
  <c r="S73" i="49"/>
  <c r="L73" i="49"/>
  <c r="F73" i="49"/>
  <c r="E73" i="49"/>
  <c r="C73" i="49"/>
  <c r="B73" i="49"/>
  <c r="AA72" i="49"/>
  <c r="Z72" i="49"/>
  <c r="X72" i="49"/>
  <c r="W72" i="49"/>
  <c r="V72" i="49"/>
  <c r="S72" i="49"/>
  <c r="L72" i="49"/>
  <c r="F72" i="49"/>
  <c r="E72" i="49"/>
  <c r="C72" i="49"/>
  <c r="B72" i="49"/>
  <c r="AA71" i="49"/>
  <c r="Z71" i="49"/>
  <c r="X71" i="49"/>
  <c r="W71" i="49"/>
  <c r="V71" i="49"/>
  <c r="S71" i="49"/>
  <c r="L71" i="49"/>
  <c r="F71" i="49"/>
  <c r="E71" i="49"/>
  <c r="C71" i="49"/>
  <c r="B71" i="49"/>
  <c r="AA70" i="49"/>
  <c r="Z70" i="49"/>
  <c r="X70" i="49"/>
  <c r="W70" i="49"/>
  <c r="V70" i="49"/>
  <c r="S70" i="49"/>
  <c r="L70" i="49"/>
  <c r="F70" i="49"/>
  <c r="E70" i="49"/>
  <c r="C70" i="49"/>
  <c r="B70" i="49"/>
  <c r="AA69" i="49"/>
  <c r="Z69" i="49"/>
  <c r="X69" i="49"/>
  <c r="W69" i="49"/>
  <c r="V69" i="49"/>
  <c r="S69" i="49"/>
  <c r="S266" i="61" s="1"/>
  <c r="L69" i="49"/>
  <c r="F69" i="49"/>
  <c r="E69" i="49"/>
  <c r="C69" i="49"/>
  <c r="B69" i="49"/>
  <c r="AA68" i="49"/>
  <c r="Z68" i="49"/>
  <c r="X68" i="49"/>
  <c r="W68" i="49"/>
  <c r="V68" i="49"/>
  <c r="S68" i="49"/>
  <c r="L68" i="49"/>
  <c r="F68" i="49"/>
  <c r="E68" i="49"/>
  <c r="C68" i="49"/>
  <c r="B68" i="49"/>
  <c r="AA67" i="49"/>
  <c r="Z67" i="49"/>
  <c r="X67" i="49"/>
  <c r="W67" i="49"/>
  <c r="V67" i="49"/>
  <c r="S67" i="49"/>
  <c r="L67" i="49"/>
  <c r="F67" i="49"/>
  <c r="E67" i="49"/>
  <c r="C67" i="49"/>
  <c r="B67" i="49"/>
  <c r="AA66" i="49"/>
  <c r="Z66" i="49"/>
  <c r="X66" i="49"/>
  <c r="W66" i="49"/>
  <c r="V66" i="49"/>
  <c r="S66" i="49"/>
  <c r="L66" i="49"/>
  <c r="F66" i="49"/>
  <c r="E66" i="49"/>
  <c r="C66" i="49"/>
  <c r="B66" i="49"/>
  <c r="AA65" i="49"/>
  <c r="Z65" i="49"/>
  <c r="X65" i="49"/>
  <c r="W65" i="49"/>
  <c r="V65" i="49"/>
  <c r="S65" i="49"/>
  <c r="L65" i="49"/>
  <c r="F65" i="49"/>
  <c r="E65" i="49"/>
  <c r="C65" i="49"/>
  <c r="B65" i="49"/>
  <c r="AA64" i="49"/>
  <c r="Z64" i="49"/>
  <c r="X64" i="49"/>
  <c r="W64" i="49"/>
  <c r="V64" i="49"/>
  <c r="S64" i="49"/>
  <c r="L64" i="49"/>
  <c r="F64" i="49"/>
  <c r="E64" i="49"/>
  <c r="C64" i="49"/>
  <c r="B64" i="49"/>
  <c r="AA63" i="49"/>
  <c r="Z63" i="49"/>
  <c r="X63" i="49"/>
  <c r="W63" i="49"/>
  <c r="V63" i="49"/>
  <c r="S63" i="49"/>
  <c r="L63" i="49"/>
  <c r="F63" i="49"/>
  <c r="E63" i="49"/>
  <c r="C63" i="49"/>
  <c r="B63" i="49"/>
  <c r="AA62" i="49"/>
  <c r="Z62" i="49"/>
  <c r="X62" i="49"/>
  <c r="W62" i="49"/>
  <c r="V62" i="49"/>
  <c r="S62" i="49"/>
  <c r="L62" i="49"/>
  <c r="F62" i="49"/>
  <c r="E62" i="49"/>
  <c r="C62" i="49"/>
  <c r="B62" i="49"/>
  <c r="AA61" i="49"/>
  <c r="Z61" i="49"/>
  <c r="X61" i="49"/>
  <c r="W61" i="49"/>
  <c r="V61" i="49"/>
  <c r="S61" i="49"/>
  <c r="L61" i="49"/>
  <c r="F61" i="49"/>
  <c r="E61" i="49"/>
  <c r="C61" i="49"/>
  <c r="B61" i="49"/>
  <c r="AA60" i="49"/>
  <c r="Z60" i="49"/>
  <c r="X60" i="49"/>
  <c r="W60" i="49"/>
  <c r="V60" i="49"/>
  <c r="S60" i="49"/>
  <c r="L60" i="49"/>
  <c r="F60" i="49"/>
  <c r="E60" i="49"/>
  <c r="C60" i="49"/>
  <c r="B60" i="49"/>
  <c r="AA59" i="49"/>
  <c r="Z59" i="49"/>
  <c r="X59" i="49"/>
  <c r="W59" i="49"/>
  <c r="V59" i="49"/>
  <c r="S59" i="49"/>
  <c r="L59" i="49"/>
  <c r="F59" i="49"/>
  <c r="E59" i="49"/>
  <c r="C59" i="49"/>
  <c r="B59" i="49"/>
  <c r="AA58" i="49"/>
  <c r="Z58" i="49"/>
  <c r="X58" i="49"/>
  <c r="W58" i="49"/>
  <c r="V58" i="49"/>
  <c r="S58" i="49"/>
  <c r="L58" i="49"/>
  <c r="F58" i="49"/>
  <c r="E58" i="49"/>
  <c r="C58" i="49"/>
  <c r="B58" i="49"/>
  <c r="AA57" i="49"/>
  <c r="Z57" i="49"/>
  <c r="X57" i="49"/>
  <c r="W57" i="49"/>
  <c r="V57" i="49"/>
  <c r="S57" i="49"/>
  <c r="L57" i="49"/>
  <c r="F57" i="49"/>
  <c r="E57" i="49"/>
  <c r="C57" i="49"/>
  <c r="B57" i="49"/>
  <c r="AA56" i="49"/>
  <c r="Z56" i="49"/>
  <c r="X56" i="49"/>
  <c r="W56" i="49"/>
  <c r="V56" i="49"/>
  <c r="S56" i="49"/>
  <c r="L56" i="49"/>
  <c r="F56" i="49"/>
  <c r="E56" i="49"/>
  <c r="C56" i="49"/>
  <c r="B56" i="49"/>
  <c r="AA55" i="49"/>
  <c r="Z55" i="49"/>
  <c r="X55" i="49"/>
  <c r="W55" i="49"/>
  <c r="V55" i="49"/>
  <c r="S55" i="49"/>
  <c r="L55" i="49"/>
  <c r="F55" i="49"/>
  <c r="E55" i="49"/>
  <c r="C55" i="49"/>
  <c r="B55" i="49"/>
  <c r="AA54" i="49"/>
  <c r="Z54" i="49"/>
  <c r="X54" i="49"/>
  <c r="W54" i="49"/>
  <c r="V54" i="49"/>
  <c r="S54" i="49"/>
  <c r="S251" i="61" s="1"/>
  <c r="L54" i="49"/>
  <c r="F54" i="49"/>
  <c r="E54" i="49"/>
  <c r="C54" i="49"/>
  <c r="B54" i="49"/>
  <c r="AA53" i="49"/>
  <c r="Z53" i="49"/>
  <c r="X53" i="49"/>
  <c r="W53" i="49"/>
  <c r="V53" i="49"/>
  <c r="S53" i="49"/>
  <c r="L53" i="49"/>
  <c r="F53" i="49"/>
  <c r="E53" i="49"/>
  <c r="C53" i="49"/>
  <c r="B53" i="49"/>
  <c r="AA52" i="49"/>
  <c r="Z52" i="49"/>
  <c r="X52" i="49"/>
  <c r="W52" i="49"/>
  <c r="V52" i="49"/>
  <c r="S52" i="49"/>
  <c r="L52" i="49"/>
  <c r="F52" i="49"/>
  <c r="E52" i="49"/>
  <c r="C52" i="49"/>
  <c r="B52" i="49"/>
  <c r="AA51" i="49"/>
  <c r="Z51" i="49"/>
  <c r="X51" i="49"/>
  <c r="W51" i="49"/>
  <c r="V51" i="49"/>
  <c r="S51" i="49"/>
  <c r="L51" i="49"/>
  <c r="F51" i="49"/>
  <c r="E51" i="49"/>
  <c r="C51" i="49"/>
  <c r="B51" i="49"/>
  <c r="AA50" i="49"/>
  <c r="Z50" i="49"/>
  <c r="X50" i="49"/>
  <c r="W50" i="49"/>
  <c r="V50" i="49"/>
  <c r="S50" i="49"/>
  <c r="L50" i="49"/>
  <c r="F50" i="49"/>
  <c r="E50" i="49"/>
  <c r="C50" i="49"/>
  <c r="B50" i="49"/>
  <c r="AA49" i="49"/>
  <c r="Z49" i="49"/>
  <c r="X49" i="49"/>
  <c r="W49" i="49"/>
  <c r="V49" i="49"/>
  <c r="S49" i="49"/>
  <c r="L49" i="49"/>
  <c r="F49" i="49"/>
  <c r="E49" i="49"/>
  <c r="C49" i="49"/>
  <c r="B49" i="49"/>
  <c r="AA48" i="49"/>
  <c r="Z48" i="49"/>
  <c r="X48" i="49"/>
  <c r="W48" i="49"/>
  <c r="V48" i="49"/>
  <c r="S48" i="49"/>
  <c r="L48" i="49"/>
  <c r="F48" i="49"/>
  <c r="E48" i="49"/>
  <c r="C48" i="49"/>
  <c r="B48" i="49"/>
  <c r="AA47" i="49"/>
  <c r="Z47" i="49"/>
  <c r="X47" i="49"/>
  <c r="W47" i="49"/>
  <c r="V47" i="49"/>
  <c r="S47" i="49"/>
  <c r="L47" i="49"/>
  <c r="F47" i="49"/>
  <c r="E47" i="49"/>
  <c r="C47" i="49"/>
  <c r="B47" i="49"/>
  <c r="AA46" i="49"/>
  <c r="Z46" i="49"/>
  <c r="X46" i="49"/>
  <c r="W46" i="49"/>
  <c r="V46" i="49"/>
  <c r="S46" i="49"/>
  <c r="L46" i="49"/>
  <c r="F46" i="49"/>
  <c r="E46" i="49"/>
  <c r="C46" i="49"/>
  <c r="B46" i="49"/>
  <c r="AA45" i="49"/>
  <c r="Z45" i="49"/>
  <c r="X45" i="49"/>
  <c r="W45" i="49"/>
  <c r="V45" i="49"/>
  <c r="S45" i="49"/>
  <c r="L45" i="49"/>
  <c r="F45" i="49"/>
  <c r="E45" i="49"/>
  <c r="C45" i="49"/>
  <c r="B45" i="49"/>
  <c r="AA44" i="49"/>
  <c r="Z44" i="49"/>
  <c r="X44" i="49"/>
  <c r="W44" i="49"/>
  <c r="V44" i="49"/>
  <c r="S44" i="49"/>
  <c r="L44" i="49"/>
  <c r="F44" i="49"/>
  <c r="E44" i="49"/>
  <c r="C44" i="49"/>
  <c r="B44" i="49"/>
  <c r="AA43" i="49"/>
  <c r="Z43" i="49"/>
  <c r="X43" i="49"/>
  <c r="W43" i="49"/>
  <c r="V43" i="49"/>
  <c r="S43" i="49"/>
  <c r="L43" i="49"/>
  <c r="F43" i="49"/>
  <c r="E43" i="49"/>
  <c r="C43" i="49"/>
  <c r="B43" i="49"/>
  <c r="AA41" i="49"/>
  <c r="Z41" i="49"/>
  <c r="X41" i="49"/>
  <c r="W41" i="49"/>
  <c r="V41" i="49"/>
  <c r="S41" i="49"/>
  <c r="S238" i="61" s="1"/>
  <c r="L41" i="49"/>
  <c r="F41" i="49"/>
  <c r="E41" i="49"/>
  <c r="C41" i="49"/>
  <c r="B41" i="49"/>
  <c r="AA40" i="49"/>
  <c r="Z40" i="49"/>
  <c r="X40" i="49"/>
  <c r="W40" i="49"/>
  <c r="V40" i="49"/>
  <c r="S40" i="49"/>
  <c r="L40" i="49"/>
  <c r="F40" i="49"/>
  <c r="E40" i="49"/>
  <c r="C40" i="49"/>
  <c r="B40" i="49"/>
  <c r="AA39" i="49"/>
  <c r="Z39" i="49"/>
  <c r="X39" i="49"/>
  <c r="W39" i="49"/>
  <c r="V39" i="49"/>
  <c r="S39" i="49"/>
  <c r="L39" i="49"/>
  <c r="F39" i="49"/>
  <c r="E39" i="49"/>
  <c r="C39" i="49"/>
  <c r="B39" i="49"/>
  <c r="AA38" i="49"/>
  <c r="Z38" i="49"/>
  <c r="X38" i="49"/>
  <c r="W38" i="49"/>
  <c r="V38" i="49"/>
  <c r="S38" i="49"/>
  <c r="L38" i="49"/>
  <c r="F38" i="49"/>
  <c r="E38" i="49"/>
  <c r="C38" i="49"/>
  <c r="B38" i="49"/>
  <c r="AA37" i="49"/>
  <c r="Z37" i="49"/>
  <c r="X37" i="49"/>
  <c r="W37" i="49"/>
  <c r="V37" i="49"/>
  <c r="S37" i="49"/>
  <c r="L37" i="49"/>
  <c r="F37" i="49"/>
  <c r="E37" i="49"/>
  <c r="C37" i="49"/>
  <c r="B37" i="49"/>
  <c r="AA36" i="49"/>
  <c r="Z36" i="49"/>
  <c r="X36" i="49"/>
  <c r="W36" i="49"/>
  <c r="V36" i="49"/>
  <c r="S36" i="49"/>
  <c r="L36" i="49"/>
  <c r="F36" i="49"/>
  <c r="E36" i="49"/>
  <c r="C36" i="49"/>
  <c r="B36" i="49"/>
  <c r="AA35" i="49"/>
  <c r="Z35" i="49"/>
  <c r="X35" i="49"/>
  <c r="W35" i="49"/>
  <c r="V35" i="49"/>
  <c r="S35" i="49"/>
  <c r="L35" i="49"/>
  <c r="F35" i="49"/>
  <c r="E35" i="49"/>
  <c r="C35" i="49"/>
  <c r="B35" i="49"/>
  <c r="AA34" i="49"/>
  <c r="Z34" i="49"/>
  <c r="X34" i="49"/>
  <c r="W34" i="49"/>
  <c r="V34" i="49"/>
  <c r="S34" i="49"/>
  <c r="L34" i="49"/>
  <c r="F34" i="49"/>
  <c r="E34" i="49"/>
  <c r="C34" i="49"/>
  <c r="B34" i="49"/>
  <c r="AA33" i="49"/>
  <c r="Z33" i="49"/>
  <c r="X33" i="49"/>
  <c r="W33" i="49"/>
  <c r="V33" i="49"/>
  <c r="S33" i="49"/>
  <c r="L33" i="49"/>
  <c r="F33" i="49"/>
  <c r="E33" i="49"/>
  <c r="C33" i="49"/>
  <c r="B33" i="49"/>
  <c r="AA32" i="49"/>
  <c r="Z32" i="49"/>
  <c r="X32" i="49"/>
  <c r="W32" i="49"/>
  <c r="V32" i="49"/>
  <c r="S32" i="49"/>
  <c r="L32" i="49"/>
  <c r="F32" i="49"/>
  <c r="E32" i="49"/>
  <c r="C32" i="49"/>
  <c r="B32" i="49"/>
  <c r="AA31" i="49"/>
  <c r="Z31" i="49"/>
  <c r="X31" i="49"/>
  <c r="W31" i="49"/>
  <c r="V31" i="49"/>
  <c r="S31" i="49"/>
  <c r="L31" i="49"/>
  <c r="F31" i="49"/>
  <c r="E31" i="49"/>
  <c r="C31" i="49"/>
  <c r="B31" i="49"/>
  <c r="AA30" i="49"/>
  <c r="Z30" i="49"/>
  <c r="X30" i="49"/>
  <c r="W30" i="49"/>
  <c r="V30" i="49"/>
  <c r="S30" i="49"/>
  <c r="S27" i="61" s="1"/>
  <c r="L30" i="49"/>
  <c r="F30" i="49"/>
  <c r="E30" i="49"/>
  <c r="C30" i="49"/>
  <c r="B30" i="49"/>
  <c r="AA29" i="49"/>
  <c r="Z29" i="49"/>
  <c r="X29" i="49"/>
  <c r="W29" i="49"/>
  <c r="V29" i="49"/>
  <c r="S29" i="49"/>
  <c r="L29" i="49"/>
  <c r="F29" i="49"/>
  <c r="E29" i="49"/>
  <c r="C29" i="49"/>
  <c r="B29" i="49"/>
  <c r="AA28" i="49"/>
  <c r="Z28" i="49"/>
  <c r="X28" i="49"/>
  <c r="W28" i="49"/>
  <c r="V28" i="49"/>
  <c r="S28" i="49"/>
  <c r="L28" i="49"/>
  <c r="F28" i="49"/>
  <c r="E28" i="49"/>
  <c r="C28" i="49"/>
  <c r="B28" i="49"/>
  <c r="AA27" i="49"/>
  <c r="Z27" i="49"/>
  <c r="X27" i="49"/>
  <c r="W27" i="49"/>
  <c r="V27" i="49"/>
  <c r="S27" i="49"/>
  <c r="L27" i="49"/>
  <c r="F27" i="49"/>
  <c r="E27" i="49"/>
  <c r="C27" i="49"/>
  <c r="B27" i="49"/>
  <c r="B12" i="49"/>
  <c r="C12" i="49"/>
  <c r="E12" i="49"/>
  <c r="F12" i="49"/>
  <c r="V12" i="49"/>
  <c r="W12" i="49"/>
  <c r="X12" i="49"/>
  <c r="Z12" i="49"/>
  <c r="AA12" i="49"/>
  <c r="B13" i="49"/>
  <c r="C13" i="49"/>
  <c r="E13" i="49"/>
  <c r="F13" i="49"/>
  <c r="V13" i="49"/>
  <c r="W13" i="49"/>
  <c r="X13" i="49"/>
  <c r="Z13" i="49"/>
  <c r="AA13" i="49"/>
  <c r="B14" i="49"/>
  <c r="C14" i="49"/>
  <c r="E14" i="49"/>
  <c r="F14" i="49"/>
  <c r="V14" i="49"/>
  <c r="W14" i="49"/>
  <c r="X14" i="49"/>
  <c r="Z14" i="49"/>
  <c r="AA14" i="49"/>
  <c r="B15" i="49"/>
  <c r="C15" i="49"/>
  <c r="E15" i="49"/>
  <c r="F15" i="49"/>
  <c r="V15" i="49"/>
  <c r="W15" i="49"/>
  <c r="X15" i="49"/>
  <c r="Z15" i="49"/>
  <c r="AA15" i="49"/>
  <c r="B16" i="49"/>
  <c r="C16" i="49"/>
  <c r="E16" i="49"/>
  <c r="F16" i="49"/>
  <c r="V16" i="49"/>
  <c r="W16" i="49"/>
  <c r="X16" i="49"/>
  <c r="Z16" i="49"/>
  <c r="AA16" i="49"/>
  <c r="B17" i="49"/>
  <c r="C17" i="49"/>
  <c r="E17" i="49"/>
  <c r="F17" i="49"/>
  <c r="V17" i="49"/>
  <c r="W17" i="49"/>
  <c r="X17" i="49"/>
  <c r="Z17" i="49"/>
  <c r="AA17" i="49"/>
  <c r="B18" i="49"/>
  <c r="C18" i="49"/>
  <c r="E18" i="49"/>
  <c r="F18" i="49"/>
  <c r="V18" i="49"/>
  <c r="W18" i="49"/>
  <c r="X18" i="49"/>
  <c r="Z18" i="49"/>
  <c r="AA18" i="49"/>
  <c r="B19" i="49"/>
  <c r="C19" i="49"/>
  <c r="E19" i="49"/>
  <c r="F19" i="49"/>
  <c r="V19" i="49"/>
  <c r="W19" i="49"/>
  <c r="X19" i="49"/>
  <c r="Z19" i="49"/>
  <c r="AA19" i="49"/>
  <c r="B20" i="49"/>
  <c r="C20" i="49"/>
  <c r="E20" i="49"/>
  <c r="F20" i="49"/>
  <c r="V20" i="49"/>
  <c r="W20" i="49"/>
  <c r="X20" i="49"/>
  <c r="Z20" i="49"/>
  <c r="AA20" i="49"/>
  <c r="B21" i="49"/>
  <c r="C21" i="49"/>
  <c r="E21" i="49"/>
  <c r="F21" i="49"/>
  <c r="V21" i="49"/>
  <c r="W21" i="49"/>
  <c r="X21" i="49"/>
  <c r="Z21" i="49"/>
  <c r="AA21" i="49"/>
  <c r="B22" i="49"/>
  <c r="C22" i="49"/>
  <c r="E22" i="49"/>
  <c r="F22" i="49"/>
  <c r="V22" i="49"/>
  <c r="W22" i="49"/>
  <c r="X22" i="49"/>
  <c r="Z22" i="49"/>
  <c r="AA22" i="49"/>
  <c r="B23" i="49"/>
  <c r="C23" i="49"/>
  <c r="E23" i="49"/>
  <c r="F23" i="49"/>
  <c r="V23" i="49"/>
  <c r="W23" i="49"/>
  <c r="X23" i="49"/>
  <c r="Z23" i="49"/>
  <c r="AA23" i="49"/>
  <c r="B24" i="49"/>
  <c r="C24" i="49"/>
  <c r="E24" i="49"/>
  <c r="F24" i="49"/>
  <c r="V24" i="49"/>
  <c r="W24" i="49"/>
  <c r="X24" i="49"/>
  <c r="Z24" i="49"/>
  <c r="AA24" i="49"/>
  <c r="B25" i="49"/>
  <c r="C25" i="49"/>
  <c r="E25" i="49"/>
  <c r="F25" i="49"/>
  <c r="V25" i="49"/>
  <c r="W25" i="49"/>
  <c r="X25" i="49"/>
  <c r="Z25" i="49"/>
  <c r="AA25" i="49"/>
  <c r="AA11" i="49"/>
  <c r="Z11" i="49"/>
  <c r="X11" i="49"/>
  <c r="W11" i="49"/>
  <c r="V11" i="49"/>
  <c r="F11" i="49"/>
  <c r="E11" i="49"/>
  <c r="C11" i="49"/>
  <c r="B11" i="49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AC150" i="48"/>
  <c r="AB150" i="48"/>
  <c r="AA150" i="48"/>
  <c r="Y150" i="48"/>
  <c r="W150" i="48"/>
  <c r="L150" i="48"/>
  <c r="J150" i="48"/>
  <c r="H150" i="48"/>
  <c r="G150" i="48"/>
  <c r="E150" i="48"/>
  <c r="C150" i="48"/>
  <c r="B150" i="48"/>
  <c r="AC149" i="48"/>
  <c r="AB149" i="48"/>
  <c r="AA149" i="48"/>
  <c r="Y149" i="48"/>
  <c r="W149" i="48"/>
  <c r="L149" i="48"/>
  <c r="J149" i="48"/>
  <c r="H149" i="48"/>
  <c r="G149" i="48"/>
  <c r="E149" i="48"/>
  <c r="C149" i="48"/>
  <c r="B149" i="48"/>
  <c r="AC148" i="48"/>
  <c r="AB148" i="48"/>
  <c r="AA148" i="48"/>
  <c r="Y148" i="48"/>
  <c r="W148" i="48"/>
  <c r="L148" i="48"/>
  <c r="J148" i="48"/>
  <c r="H148" i="48"/>
  <c r="G148" i="48"/>
  <c r="E148" i="48"/>
  <c r="C148" i="48"/>
  <c r="B148" i="48"/>
  <c r="AC147" i="48"/>
  <c r="AB147" i="48"/>
  <c r="AA147" i="48"/>
  <c r="Y147" i="48"/>
  <c r="W147" i="48"/>
  <c r="L147" i="48"/>
  <c r="J147" i="48"/>
  <c r="H147" i="48"/>
  <c r="G147" i="48"/>
  <c r="E147" i="48"/>
  <c r="C147" i="48"/>
  <c r="B147" i="48"/>
  <c r="AC146" i="48"/>
  <c r="AB146" i="48"/>
  <c r="AA146" i="48"/>
  <c r="Y146" i="48"/>
  <c r="W146" i="48"/>
  <c r="L146" i="48"/>
  <c r="J146" i="48"/>
  <c r="H146" i="48"/>
  <c r="G146" i="48"/>
  <c r="E146" i="48"/>
  <c r="C146" i="48"/>
  <c r="B146" i="48"/>
  <c r="AC145" i="48"/>
  <c r="AB145" i="48"/>
  <c r="AA145" i="48"/>
  <c r="Y145" i="48"/>
  <c r="W145" i="48"/>
  <c r="L145" i="48"/>
  <c r="J145" i="48"/>
  <c r="H145" i="48"/>
  <c r="G145" i="48"/>
  <c r="E145" i="48"/>
  <c r="C145" i="48"/>
  <c r="B145" i="48"/>
  <c r="AC144" i="48"/>
  <c r="AB144" i="48"/>
  <c r="AA144" i="48"/>
  <c r="Y144" i="48"/>
  <c r="W144" i="48"/>
  <c r="L144" i="48"/>
  <c r="J144" i="48"/>
  <c r="H144" i="48"/>
  <c r="G144" i="48"/>
  <c r="E144" i="48"/>
  <c r="C144" i="48"/>
  <c r="B144" i="48"/>
  <c r="AC143" i="48"/>
  <c r="AB143" i="48"/>
  <c r="AA143" i="48"/>
  <c r="Y143" i="48"/>
  <c r="W143" i="48"/>
  <c r="L143" i="48"/>
  <c r="J143" i="48"/>
  <c r="H143" i="48"/>
  <c r="G143" i="48"/>
  <c r="E143" i="48"/>
  <c r="C143" i="48"/>
  <c r="B143" i="48"/>
  <c r="AC142" i="48"/>
  <c r="AB142" i="48"/>
  <c r="AA142" i="48"/>
  <c r="Y142" i="48"/>
  <c r="W142" i="48"/>
  <c r="L142" i="48"/>
  <c r="J142" i="48"/>
  <c r="H142" i="48"/>
  <c r="G142" i="48"/>
  <c r="E142" i="48"/>
  <c r="C142" i="48"/>
  <c r="B142" i="48"/>
  <c r="AC141" i="48"/>
  <c r="AB141" i="48"/>
  <c r="AA141" i="48"/>
  <c r="Y141" i="48"/>
  <c r="W141" i="48"/>
  <c r="L141" i="48"/>
  <c r="J141" i="48"/>
  <c r="H141" i="48"/>
  <c r="G141" i="48"/>
  <c r="E141" i="48"/>
  <c r="C141" i="48"/>
  <c r="B141" i="48"/>
  <c r="AC140" i="48"/>
  <c r="AB140" i="48"/>
  <c r="AA140" i="48"/>
  <c r="Y140" i="48"/>
  <c r="W140" i="48"/>
  <c r="L140" i="48"/>
  <c r="J140" i="48"/>
  <c r="H140" i="48"/>
  <c r="G140" i="48"/>
  <c r="E140" i="48"/>
  <c r="C140" i="48"/>
  <c r="B140" i="48"/>
  <c r="AC139" i="48"/>
  <c r="AB139" i="48"/>
  <c r="AA139" i="48"/>
  <c r="Y139" i="48"/>
  <c r="W139" i="48"/>
  <c r="L139" i="48"/>
  <c r="J139" i="48"/>
  <c r="H139" i="48"/>
  <c r="G139" i="48"/>
  <c r="E139" i="48"/>
  <c r="C139" i="48"/>
  <c r="B139" i="48"/>
  <c r="AC138" i="48"/>
  <c r="AB138" i="48"/>
  <c r="AA138" i="48"/>
  <c r="Y138" i="48"/>
  <c r="W138" i="48"/>
  <c r="L138" i="48"/>
  <c r="J138" i="48"/>
  <c r="H138" i="48"/>
  <c r="G138" i="48"/>
  <c r="E138" i="48"/>
  <c r="C138" i="48"/>
  <c r="B138" i="48"/>
  <c r="AC137" i="48"/>
  <c r="AB137" i="48"/>
  <c r="AA137" i="48"/>
  <c r="Y137" i="48"/>
  <c r="W137" i="48"/>
  <c r="L137" i="48"/>
  <c r="J137" i="48"/>
  <c r="H137" i="48"/>
  <c r="G137" i="48"/>
  <c r="E137" i="48"/>
  <c r="C137" i="48"/>
  <c r="B137" i="48"/>
  <c r="AC136" i="48"/>
  <c r="AB136" i="48"/>
  <c r="AA136" i="48"/>
  <c r="Y136" i="48"/>
  <c r="W136" i="48"/>
  <c r="L136" i="48"/>
  <c r="J136" i="48"/>
  <c r="H136" i="48"/>
  <c r="G136" i="48"/>
  <c r="E136" i="48"/>
  <c r="C136" i="48"/>
  <c r="B136" i="48"/>
  <c r="AC135" i="48"/>
  <c r="AB135" i="48"/>
  <c r="AA135" i="48"/>
  <c r="Y135" i="48"/>
  <c r="W135" i="48"/>
  <c r="L135" i="48"/>
  <c r="J135" i="48"/>
  <c r="H135" i="48"/>
  <c r="G135" i="48"/>
  <c r="E135" i="48"/>
  <c r="C135" i="48"/>
  <c r="B135" i="48"/>
  <c r="AC134" i="48"/>
  <c r="AB134" i="48"/>
  <c r="AA134" i="48"/>
  <c r="Y134" i="48"/>
  <c r="W134" i="48"/>
  <c r="L134" i="48"/>
  <c r="J134" i="48"/>
  <c r="H134" i="48"/>
  <c r="G134" i="48"/>
  <c r="E134" i="48"/>
  <c r="C134" i="48"/>
  <c r="B134" i="48"/>
  <c r="AC133" i="48"/>
  <c r="AB133" i="48"/>
  <c r="AA133" i="48"/>
  <c r="Y133" i="48"/>
  <c r="W133" i="48"/>
  <c r="L133" i="48"/>
  <c r="J133" i="48"/>
  <c r="H133" i="48"/>
  <c r="G133" i="48"/>
  <c r="E133" i="48"/>
  <c r="C133" i="48"/>
  <c r="B133" i="48"/>
  <c r="AC132" i="48"/>
  <c r="AB132" i="48"/>
  <c r="AA132" i="48"/>
  <c r="Y132" i="48"/>
  <c r="W132" i="48"/>
  <c r="L132" i="48"/>
  <c r="J132" i="48"/>
  <c r="H132" i="48"/>
  <c r="G132" i="48"/>
  <c r="E132" i="48"/>
  <c r="C132" i="48"/>
  <c r="B132" i="48"/>
  <c r="AC131" i="48"/>
  <c r="AB131" i="48"/>
  <c r="AA131" i="48"/>
  <c r="Y131" i="48"/>
  <c r="W131" i="48"/>
  <c r="L131" i="48"/>
  <c r="J131" i="48"/>
  <c r="H131" i="48"/>
  <c r="G131" i="48"/>
  <c r="E131" i="48"/>
  <c r="C131" i="48"/>
  <c r="B131" i="48"/>
  <c r="AC130" i="48"/>
  <c r="AB130" i="48"/>
  <c r="AA130" i="48"/>
  <c r="Y130" i="48"/>
  <c r="W130" i="48"/>
  <c r="L130" i="48"/>
  <c r="J130" i="48"/>
  <c r="H130" i="48"/>
  <c r="G130" i="48"/>
  <c r="E130" i="48"/>
  <c r="C130" i="48"/>
  <c r="B130" i="48"/>
  <c r="AC129" i="48"/>
  <c r="AB129" i="48"/>
  <c r="AA129" i="48"/>
  <c r="Y129" i="48"/>
  <c r="W129" i="48"/>
  <c r="L129" i="48"/>
  <c r="J129" i="48"/>
  <c r="H129" i="48"/>
  <c r="G129" i="48"/>
  <c r="E129" i="48"/>
  <c r="C129" i="48"/>
  <c r="B129" i="48"/>
  <c r="AC128" i="48"/>
  <c r="AB128" i="48"/>
  <c r="AA128" i="48"/>
  <c r="Y128" i="48"/>
  <c r="W128" i="48"/>
  <c r="L128" i="48"/>
  <c r="J128" i="48"/>
  <c r="H128" i="48"/>
  <c r="G128" i="48"/>
  <c r="E128" i="48"/>
  <c r="C128" i="48"/>
  <c r="B128" i="48"/>
  <c r="AC127" i="48"/>
  <c r="AB127" i="48"/>
  <c r="AA127" i="48"/>
  <c r="Y127" i="48"/>
  <c r="W127" i="48"/>
  <c r="L127" i="48"/>
  <c r="J127" i="48"/>
  <c r="H127" i="48"/>
  <c r="G127" i="48"/>
  <c r="E127" i="48"/>
  <c r="C127" i="48"/>
  <c r="B127" i="48"/>
  <c r="AC126" i="48"/>
  <c r="AB126" i="48"/>
  <c r="AA126" i="48"/>
  <c r="Y126" i="48"/>
  <c r="W126" i="48"/>
  <c r="L126" i="48"/>
  <c r="J126" i="48"/>
  <c r="H126" i="48"/>
  <c r="G126" i="48"/>
  <c r="E126" i="48"/>
  <c r="C126" i="48"/>
  <c r="B126" i="48"/>
  <c r="AC125" i="48"/>
  <c r="AB125" i="48"/>
  <c r="AA125" i="48"/>
  <c r="Y125" i="48"/>
  <c r="W125" i="48"/>
  <c r="L125" i="48"/>
  <c r="J125" i="48"/>
  <c r="H125" i="48"/>
  <c r="G125" i="48"/>
  <c r="E125" i="48"/>
  <c r="C125" i="48"/>
  <c r="B125" i="48"/>
  <c r="AC124" i="48"/>
  <c r="AB124" i="48"/>
  <c r="AA124" i="48"/>
  <c r="Y124" i="48"/>
  <c r="W124" i="48"/>
  <c r="L124" i="48"/>
  <c r="J124" i="48"/>
  <c r="H124" i="48"/>
  <c r="G124" i="48"/>
  <c r="E124" i="48"/>
  <c r="C124" i="48"/>
  <c r="B124" i="48"/>
  <c r="AC123" i="48"/>
  <c r="AB123" i="48"/>
  <c r="AA123" i="48"/>
  <c r="Y123" i="48"/>
  <c r="W123" i="48"/>
  <c r="L123" i="48"/>
  <c r="J123" i="48"/>
  <c r="H123" i="48"/>
  <c r="G123" i="48"/>
  <c r="E123" i="48"/>
  <c r="C123" i="48"/>
  <c r="B123" i="48"/>
  <c r="AC122" i="48"/>
  <c r="AB122" i="48"/>
  <c r="AA122" i="48"/>
  <c r="Y122" i="48"/>
  <c r="W122" i="48"/>
  <c r="L122" i="48"/>
  <c r="J122" i="48"/>
  <c r="H122" i="48"/>
  <c r="G122" i="48"/>
  <c r="E122" i="48"/>
  <c r="C122" i="48"/>
  <c r="B122" i="48"/>
  <c r="AC121" i="48"/>
  <c r="AB121" i="48"/>
  <c r="AA121" i="48"/>
  <c r="Y121" i="48"/>
  <c r="W121" i="48"/>
  <c r="L121" i="48"/>
  <c r="J121" i="48"/>
  <c r="H121" i="48"/>
  <c r="G121" i="48"/>
  <c r="E121" i="48"/>
  <c r="C121" i="48"/>
  <c r="B121" i="48"/>
  <c r="AC120" i="48"/>
  <c r="AB120" i="48"/>
  <c r="AA120" i="48"/>
  <c r="Y120" i="48"/>
  <c r="W120" i="48"/>
  <c r="L120" i="48"/>
  <c r="J120" i="48"/>
  <c r="H120" i="48"/>
  <c r="G120" i="48"/>
  <c r="E120" i="48"/>
  <c r="C120" i="48"/>
  <c r="B120" i="48"/>
  <c r="AC119" i="48"/>
  <c r="AB119" i="48"/>
  <c r="AA119" i="48"/>
  <c r="Y119" i="48"/>
  <c r="W119" i="48"/>
  <c r="L119" i="48"/>
  <c r="J119" i="48"/>
  <c r="H119" i="48"/>
  <c r="G119" i="48"/>
  <c r="E119" i="48"/>
  <c r="C119" i="48"/>
  <c r="B119" i="48"/>
  <c r="AC118" i="48"/>
  <c r="AB118" i="48"/>
  <c r="AA118" i="48"/>
  <c r="Y118" i="48"/>
  <c r="W118" i="48"/>
  <c r="L118" i="48"/>
  <c r="J118" i="48"/>
  <c r="H118" i="48"/>
  <c r="G118" i="48"/>
  <c r="E118" i="48"/>
  <c r="C118" i="48"/>
  <c r="B118" i="48"/>
  <c r="AC117" i="48"/>
  <c r="AB117" i="48"/>
  <c r="AA117" i="48"/>
  <c r="Y117" i="48"/>
  <c r="W117" i="48"/>
  <c r="L117" i="48"/>
  <c r="J117" i="48"/>
  <c r="H117" i="48"/>
  <c r="G117" i="48"/>
  <c r="E117" i="48"/>
  <c r="C117" i="48"/>
  <c r="B117" i="48"/>
  <c r="AC116" i="48"/>
  <c r="AB116" i="48"/>
  <c r="AA116" i="48"/>
  <c r="Y116" i="48"/>
  <c r="W116" i="48"/>
  <c r="L116" i="48"/>
  <c r="J116" i="48"/>
  <c r="H116" i="48"/>
  <c r="G116" i="48"/>
  <c r="E116" i="48"/>
  <c r="C116" i="48"/>
  <c r="B116" i="48"/>
  <c r="AC115" i="48"/>
  <c r="AB115" i="48"/>
  <c r="AA115" i="48"/>
  <c r="Y115" i="48"/>
  <c r="W115" i="48"/>
  <c r="L115" i="48"/>
  <c r="J115" i="48"/>
  <c r="H115" i="48"/>
  <c r="G115" i="48"/>
  <c r="E115" i="48"/>
  <c r="C115" i="48"/>
  <c r="B115" i="48"/>
  <c r="AC114" i="48"/>
  <c r="AB114" i="48"/>
  <c r="AA114" i="48"/>
  <c r="Y114" i="48"/>
  <c r="W114" i="48"/>
  <c r="L114" i="48"/>
  <c r="J114" i="48"/>
  <c r="H114" i="48"/>
  <c r="G114" i="48"/>
  <c r="E114" i="48"/>
  <c r="C114" i="48"/>
  <c r="B114" i="48"/>
  <c r="AC113" i="48"/>
  <c r="AB113" i="48"/>
  <c r="AA113" i="48"/>
  <c r="Y113" i="48"/>
  <c r="W113" i="48"/>
  <c r="L113" i="48"/>
  <c r="J113" i="48"/>
  <c r="H113" i="48"/>
  <c r="G113" i="48"/>
  <c r="E113" i="48"/>
  <c r="C113" i="48"/>
  <c r="B113" i="48"/>
  <c r="AC112" i="48"/>
  <c r="AB112" i="48"/>
  <c r="AA112" i="48"/>
  <c r="Y112" i="48"/>
  <c r="W112" i="48"/>
  <c r="L112" i="48"/>
  <c r="J112" i="48"/>
  <c r="H112" i="48"/>
  <c r="G112" i="48"/>
  <c r="E112" i="48"/>
  <c r="C112" i="48"/>
  <c r="B112" i="48"/>
  <c r="AC111" i="48"/>
  <c r="AB111" i="48"/>
  <c r="AA111" i="48"/>
  <c r="Y111" i="48"/>
  <c r="W111" i="48"/>
  <c r="L111" i="48"/>
  <c r="J111" i="48"/>
  <c r="H111" i="48"/>
  <c r="G111" i="48"/>
  <c r="E111" i="48"/>
  <c r="C111" i="48"/>
  <c r="B111" i="48"/>
  <c r="AC110" i="48"/>
  <c r="AB110" i="48"/>
  <c r="AA110" i="48"/>
  <c r="Y110" i="48"/>
  <c r="W110" i="48"/>
  <c r="L110" i="48"/>
  <c r="J110" i="48"/>
  <c r="H110" i="48"/>
  <c r="G110" i="48"/>
  <c r="E110" i="48"/>
  <c r="C110" i="48"/>
  <c r="B110" i="48"/>
  <c r="AC109" i="48"/>
  <c r="AB109" i="48"/>
  <c r="AA109" i="48"/>
  <c r="Y109" i="48"/>
  <c r="W109" i="48"/>
  <c r="L109" i="48"/>
  <c r="J109" i="48"/>
  <c r="H109" i="48"/>
  <c r="G109" i="48"/>
  <c r="E109" i="48"/>
  <c r="C109" i="48"/>
  <c r="B109" i="48"/>
  <c r="AC108" i="48"/>
  <c r="AB108" i="48"/>
  <c r="AA108" i="48"/>
  <c r="Y108" i="48"/>
  <c r="W108" i="48"/>
  <c r="L108" i="48"/>
  <c r="J108" i="48"/>
  <c r="H108" i="48"/>
  <c r="G108" i="48"/>
  <c r="E108" i="48"/>
  <c r="C108" i="48"/>
  <c r="B108" i="48"/>
  <c r="AC107" i="48"/>
  <c r="AB107" i="48"/>
  <c r="AA107" i="48"/>
  <c r="Y107" i="48"/>
  <c r="W107" i="48"/>
  <c r="L107" i="48"/>
  <c r="J107" i="48"/>
  <c r="H107" i="48"/>
  <c r="G107" i="48"/>
  <c r="E107" i="48"/>
  <c r="C107" i="48"/>
  <c r="B107" i="48"/>
  <c r="AC106" i="48"/>
  <c r="AB106" i="48"/>
  <c r="AA106" i="48"/>
  <c r="Y106" i="48"/>
  <c r="W106" i="48"/>
  <c r="L106" i="48"/>
  <c r="J106" i="48"/>
  <c r="H106" i="48"/>
  <c r="G106" i="48"/>
  <c r="E106" i="48"/>
  <c r="C106" i="48"/>
  <c r="B106" i="48"/>
  <c r="AC105" i="48"/>
  <c r="AB105" i="48"/>
  <c r="AA105" i="48"/>
  <c r="Y105" i="48"/>
  <c r="W105" i="48"/>
  <c r="L105" i="48"/>
  <c r="J105" i="48"/>
  <c r="H105" i="48"/>
  <c r="G105" i="48"/>
  <c r="E105" i="48"/>
  <c r="C105" i="48"/>
  <c r="B105" i="48"/>
  <c r="AC104" i="48"/>
  <c r="AB104" i="48"/>
  <c r="AA104" i="48"/>
  <c r="Y104" i="48"/>
  <c r="W104" i="48"/>
  <c r="L104" i="48"/>
  <c r="J104" i="48"/>
  <c r="H104" i="48"/>
  <c r="G104" i="48"/>
  <c r="E104" i="48"/>
  <c r="C104" i="48"/>
  <c r="B104" i="48"/>
  <c r="AC103" i="48"/>
  <c r="AB103" i="48"/>
  <c r="AA103" i="48"/>
  <c r="Y103" i="48"/>
  <c r="W103" i="48"/>
  <c r="L103" i="48"/>
  <c r="J103" i="48"/>
  <c r="H103" i="48"/>
  <c r="G103" i="48"/>
  <c r="E103" i="48"/>
  <c r="C103" i="48"/>
  <c r="B103" i="48"/>
  <c r="AC102" i="48"/>
  <c r="AB102" i="48"/>
  <c r="AA102" i="48"/>
  <c r="Y102" i="48"/>
  <c r="W102" i="48"/>
  <c r="L102" i="48"/>
  <c r="J102" i="48"/>
  <c r="H102" i="48"/>
  <c r="G102" i="48"/>
  <c r="E102" i="48"/>
  <c r="C102" i="48"/>
  <c r="B102" i="48"/>
  <c r="AC101" i="48"/>
  <c r="AB101" i="48"/>
  <c r="AA101" i="48"/>
  <c r="Y101" i="48"/>
  <c r="W101" i="48"/>
  <c r="L101" i="48"/>
  <c r="J101" i="48"/>
  <c r="H101" i="48"/>
  <c r="G101" i="48"/>
  <c r="E101" i="48"/>
  <c r="C101" i="48"/>
  <c r="B101" i="48"/>
  <c r="AC100" i="48"/>
  <c r="AB100" i="48"/>
  <c r="AA100" i="48"/>
  <c r="Y100" i="48"/>
  <c r="W100" i="48"/>
  <c r="L100" i="48"/>
  <c r="J100" i="48"/>
  <c r="H100" i="48"/>
  <c r="G100" i="48"/>
  <c r="E100" i="48"/>
  <c r="C100" i="48"/>
  <c r="B100" i="48"/>
  <c r="AC99" i="48"/>
  <c r="AB99" i="48"/>
  <c r="AA99" i="48"/>
  <c r="Y99" i="48"/>
  <c r="W99" i="48"/>
  <c r="L99" i="48"/>
  <c r="J99" i="48"/>
  <c r="H99" i="48"/>
  <c r="G99" i="48"/>
  <c r="E99" i="48"/>
  <c r="C99" i="48"/>
  <c r="B99" i="48"/>
  <c r="AC98" i="48"/>
  <c r="AB98" i="48"/>
  <c r="AA98" i="48"/>
  <c r="Y98" i="48"/>
  <c r="W98" i="48"/>
  <c r="L98" i="48"/>
  <c r="J98" i="48"/>
  <c r="H98" i="48"/>
  <c r="G98" i="48"/>
  <c r="E98" i="48"/>
  <c r="C98" i="48"/>
  <c r="B98" i="48"/>
  <c r="AC97" i="48"/>
  <c r="AB97" i="48"/>
  <c r="AA97" i="48"/>
  <c r="Y97" i="48"/>
  <c r="W97" i="48"/>
  <c r="L97" i="48"/>
  <c r="J97" i="48"/>
  <c r="H97" i="48"/>
  <c r="G97" i="48"/>
  <c r="E97" i="48"/>
  <c r="C97" i="48"/>
  <c r="B97" i="48"/>
  <c r="AC96" i="48"/>
  <c r="AB96" i="48"/>
  <c r="AA96" i="48"/>
  <c r="Y96" i="48"/>
  <c r="W96" i="48"/>
  <c r="L96" i="48"/>
  <c r="J96" i="48"/>
  <c r="H96" i="48"/>
  <c r="G96" i="48"/>
  <c r="E96" i="48"/>
  <c r="C96" i="48"/>
  <c r="B96" i="48"/>
  <c r="AC95" i="48"/>
  <c r="AB95" i="48"/>
  <c r="AA95" i="48"/>
  <c r="Y95" i="48"/>
  <c r="W95" i="48"/>
  <c r="L95" i="48"/>
  <c r="J95" i="48"/>
  <c r="H95" i="48"/>
  <c r="G95" i="48"/>
  <c r="E95" i="48"/>
  <c r="C95" i="48"/>
  <c r="B95" i="48"/>
  <c r="AC94" i="48"/>
  <c r="AB94" i="48"/>
  <c r="AA94" i="48"/>
  <c r="Y94" i="48"/>
  <c r="W94" i="48"/>
  <c r="L94" i="48"/>
  <c r="J94" i="48"/>
  <c r="H94" i="48"/>
  <c r="G94" i="48"/>
  <c r="E94" i="48"/>
  <c r="C94" i="48"/>
  <c r="B94" i="48"/>
  <c r="AC93" i="48"/>
  <c r="AB93" i="48"/>
  <c r="AA93" i="48"/>
  <c r="Y93" i="48"/>
  <c r="W93" i="48"/>
  <c r="L93" i="48"/>
  <c r="J93" i="48"/>
  <c r="H93" i="48"/>
  <c r="G93" i="48"/>
  <c r="E93" i="48"/>
  <c r="C93" i="48"/>
  <c r="B93" i="48"/>
  <c r="AC92" i="48"/>
  <c r="AB92" i="48"/>
  <c r="AA92" i="48"/>
  <c r="Y92" i="48"/>
  <c r="W92" i="48"/>
  <c r="L92" i="48"/>
  <c r="J92" i="48"/>
  <c r="H92" i="48"/>
  <c r="G92" i="48"/>
  <c r="E92" i="48"/>
  <c r="C92" i="48"/>
  <c r="B92" i="48"/>
  <c r="AC91" i="48"/>
  <c r="AB91" i="48"/>
  <c r="AA91" i="48"/>
  <c r="Y91" i="48"/>
  <c r="W91" i="48"/>
  <c r="L91" i="48"/>
  <c r="J91" i="48"/>
  <c r="H91" i="48"/>
  <c r="G91" i="48"/>
  <c r="E91" i="48"/>
  <c r="C91" i="48"/>
  <c r="B91" i="48"/>
  <c r="AC90" i="48"/>
  <c r="AB90" i="48"/>
  <c r="AA90" i="48"/>
  <c r="Y90" i="48"/>
  <c r="W90" i="48"/>
  <c r="L90" i="48"/>
  <c r="J90" i="48"/>
  <c r="H90" i="48"/>
  <c r="G90" i="48"/>
  <c r="E90" i="48"/>
  <c r="C90" i="48"/>
  <c r="B90" i="48"/>
  <c r="AC89" i="48"/>
  <c r="AB89" i="48"/>
  <c r="AA89" i="48"/>
  <c r="Y89" i="48"/>
  <c r="W89" i="48"/>
  <c r="L89" i="48"/>
  <c r="J89" i="48"/>
  <c r="H89" i="48"/>
  <c r="G89" i="48"/>
  <c r="E89" i="48"/>
  <c r="C89" i="48"/>
  <c r="B89" i="48"/>
  <c r="AC88" i="48"/>
  <c r="AB88" i="48"/>
  <c r="AA88" i="48"/>
  <c r="Y88" i="48"/>
  <c r="W88" i="48"/>
  <c r="L88" i="48"/>
  <c r="J88" i="48"/>
  <c r="H88" i="48"/>
  <c r="G88" i="48"/>
  <c r="E88" i="48"/>
  <c r="C88" i="48"/>
  <c r="B88" i="48"/>
  <c r="AC87" i="48"/>
  <c r="AB87" i="48"/>
  <c r="AA87" i="48"/>
  <c r="Y87" i="48"/>
  <c r="W87" i="48"/>
  <c r="L87" i="48"/>
  <c r="J87" i="48"/>
  <c r="H87" i="48"/>
  <c r="G87" i="48"/>
  <c r="E87" i="48"/>
  <c r="C87" i="48"/>
  <c r="B87" i="48"/>
  <c r="AC86" i="48"/>
  <c r="AB86" i="48"/>
  <c r="AA86" i="48"/>
  <c r="Y86" i="48"/>
  <c r="W86" i="48"/>
  <c r="L86" i="48"/>
  <c r="J86" i="48"/>
  <c r="H86" i="48"/>
  <c r="G86" i="48"/>
  <c r="E86" i="48"/>
  <c r="C86" i="48"/>
  <c r="B86" i="48"/>
  <c r="AC85" i="48"/>
  <c r="AB85" i="48"/>
  <c r="AA85" i="48"/>
  <c r="Y85" i="48"/>
  <c r="W85" i="48"/>
  <c r="L85" i="48"/>
  <c r="J85" i="48"/>
  <c r="H85" i="48"/>
  <c r="G85" i="48"/>
  <c r="E85" i="48"/>
  <c r="C85" i="48"/>
  <c r="B85" i="48"/>
  <c r="AC84" i="48"/>
  <c r="AB84" i="48"/>
  <c r="AA84" i="48"/>
  <c r="Y84" i="48"/>
  <c r="W84" i="48"/>
  <c r="L84" i="48"/>
  <c r="J84" i="48"/>
  <c r="H84" i="48"/>
  <c r="G84" i="48"/>
  <c r="E84" i="48"/>
  <c r="C84" i="48"/>
  <c r="B84" i="48"/>
  <c r="AC83" i="48"/>
  <c r="AB83" i="48"/>
  <c r="AA83" i="48"/>
  <c r="Y83" i="48"/>
  <c r="W83" i="48"/>
  <c r="L83" i="48"/>
  <c r="J83" i="48"/>
  <c r="H83" i="48"/>
  <c r="G83" i="48"/>
  <c r="E83" i="48"/>
  <c r="C83" i="48"/>
  <c r="B83" i="48"/>
  <c r="AC82" i="48"/>
  <c r="AB82" i="48"/>
  <c r="AA82" i="48"/>
  <c r="Y82" i="48"/>
  <c r="W82" i="48"/>
  <c r="L82" i="48"/>
  <c r="J82" i="48"/>
  <c r="H82" i="48"/>
  <c r="G82" i="48"/>
  <c r="E82" i="48"/>
  <c r="C82" i="48"/>
  <c r="B82" i="48"/>
  <c r="AC81" i="48"/>
  <c r="AB81" i="48"/>
  <c r="AA81" i="48"/>
  <c r="Y81" i="48"/>
  <c r="W81" i="48"/>
  <c r="L81" i="48"/>
  <c r="J81" i="48"/>
  <c r="H81" i="48"/>
  <c r="G81" i="48"/>
  <c r="E81" i="48"/>
  <c r="C81" i="48"/>
  <c r="B81" i="48"/>
  <c r="AC80" i="48"/>
  <c r="AB80" i="48"/>
  <c r="AA80" i="48"/>
  <c r="Y80" i="48"/>
  <c r="W80" i="48"/>
  <c r="L80" i="48"/>
  <c r="J80" i="48"/>
  <c r="H80" i="48"/>
  <c r="G80" i="48"/>
  <c r="E80" i="48"/>
  <c r="C80" i="48"/>
  <c r="B80" i="48"/>
  <c r="AC79" i="48"/>
  <c r="AB79" i="48"/>
  <c r="AA79" i="48"/>
  <c r="Y79" i="48"/>
  <c r="W79" i="48"/>
  <c r="L79" i="48"/>
  <c r="J79" i="48"/>
  <c r="H79" i="48"/>
  <c r="G79" i="48"/>
  <c r="E79" i="48"/>
  <c r="C79" i="48"/>
  <c r="B79" i="48"/>
  <c r="AC78" i="48"/>
  <c r="AB78" i="48"/>
  <c r="AA78" i="48"/>
  <c r="Y78" i="48"/>
  <c r="W78" i="48"/>
  <c r="L78" i="48"/>
  <c r="J78" i="48"/>
  <c r="H78" i="48"/>
  <c r="G78" i="48"/>
  <c r="E78" i="48"/>
  <c r="C78" i="48"/>
  <c r="B78" i="48"/>
  <c r="AC77" i="48"/>
  <c r="AB77" i="48"/>
  <c r="AA77" i="48"/>
  <c r="Y77" i="48"/>
  <c r="W77" i="48"/>
  <c r="L77" i="48"/>
  <c r="J77" i="48"/>
  <c r="H77" i="48"/>
  <c r="G77" i="48"/>
  <c r="E77" i="48"/>
  <c r="C77" i="48"/>
  <c r="B77" i="48"/>
  <c r="AC76" i="48"/>
  <c r="AB76" i="48"/>
  <c r="AA76" i="48"/>
  <c r="Y76" i="48"/>
  <c r="W76" i="48"/>
  <c r="L76" i="48"/>
  <c r="J76" i="48"/>
  <c r="H76" i="48"/>
  <c r="G76" i="48"/>
  <c r="E76" i="48"/>
  <c r="C76" i="48"/>
  <c r="B76" i="48"/>
  <c r="AC75" i="48"/>
  <c r="AB75" i="48"/>
  <c r="AA75" i="48"/>
  <c r="Y75" i="48"/>
  <c r="W75" i="48"/>
  <c r="L75" i="48"/>
  <c r="J75" i="48"/>
  <c r="H75" i="48"/>
  <c r="G75" i="48"/>
  <c r="E75" i="48"/>
  <c r="C75" i="48"/>
  <c r="B75" i="48"/>
  <c r="AC74" i="48"/>
  <c r="AB74" i="48"/>
  <c r="AA74" i="48"/>
  <c r="Y74" i="48"/>
  <c r="W74" i="48"/>
  <c r="L74" i="48"/>
  <c r="J74" i="48"/>
  <c r="H74" i="48"/>
  <c r="G74" i="48"/>
  <c r="E74" i="48"/>
  <c r="C74" i="48"/>
  <c r="B74" i="48"/>
  <c r="AC73" i="48"/>
  <c r="AB73" i="48"/>
  <c r="AA73" i="48"/>
  <c r="Y73" i="48"/>
  <c r="W73" i="48"/>
  <c r="L73" i="48"/>
  <c r="J73" i="48"/>
  <c r="H73" i="48"/>
  <c r="G73" i="48"/>
  <c r="E73" i="48"/>
  <c r="C73" i="48"/>
  <c r="B73" i="48"/>
  <c r="AC72" i="48"/>
  <c r="AB72" i="48"/>
  <c r="AA72" i="48"/>
  <c r="Y72" i="48"/>
  <c r="W72" i="48"/>
  <c r="L72" i="48"/>
  <c r="J72" i="48"/>
  <c r="H72" i="48"/>
  <c r="G72" i="48"/>
  <c r="E72" i="48"/>
  <c r="C72" i="48"/>
  <c r="B72" i="48"/>
  <c r="AC71" i="48"/>
  <c r="AB71" i="48"/>
  <c r="AA71" i="48"/>
  <c r="Y71" i="48"/>
  <c r="W71" i="48"/>
  <c r="L71" i="48"/>
  <c r="J71" i="48"/>
  <c r="H71" i="48"/>
  <c r="G71" i="48"/>
  <c r="E71" i="48"/>
  <c r="C71" i="48"/>
  <c r="B71" i="48"/>
  <c r="AC70" i="48"/>
  <c r="AB70" i="48"/>
  <c r="AA70" i="48"/>
  <c r="Y70" i="48"/>
  <c r="W70" i="48"/>
  <c r="L70" i="48"/>
  <c r="J70" i="48"/>
  <c r="H70" i="48"/>
  <c r="G70" i="48"/>
  <c r="E70" i="48"/>
  <c r="C70" i="48"/>
  <c r="B70" i="48"/>
  <c r="AC69" i="48"/>
  <c r="AB69" i="48"/>
  <c r="AA69" i="48"/>
  <c r="Y69" i="48"/>
  <c r="W69" i="48"/>
  <c r="L69" i="48"/>
  <c r="J69" i="48"/>
  <c r="H69" i="48"/>
  <c r="G69" i="48"/>
  <c r="E69" i="48"/>
  <c r="C69" i="48"/>
  <c r="B69" i="48"/>
  <c r="AC68" i="48"/>
  <c r="AB68" i="48"/>
  <c r="AA68" i="48"/>
  <c r="Y68" i="48"/>
  <c r="W68" i="48"/>
  <c r="L68" i="48"/>
  <c r="J68" i="48"/>
  <c r="H68" i="48"/>
  <c r="G68" i="48"/>
  <c r="E68" i="48"/>
  <c r="C68" i="48"/>
  <c r="B68" i="48"/>
  <c r="AC67" i="48"/>
  <c r="AB67" i="48"/>
  <c r="AA67" i="48"/>
  <c r="Y67" i="48"/>
  <c r="W67" i="48"/>
  <c r="L67" i="48"/>
  <c r="J67" i="48"/>
  <c r="H67" i="48"/>
  <c r="G67" i="48"/>
  <c r="E67" i="48"/>
  <c r="C67" i="48"/>
  <c r="B67" i="48"/>
  <c r="AC66" i="48"/>
  <c r="AB66" i="48"/>
  <c r="AA66" i="48"/>
  <c r="Y66" i="48"/>
  <c r="W66" i="48"/>
  <c r="L66" i="48"/>
  <c r="J66" i="48"/>
  <c r="H66" i="48"/>
  <c r="G66" i="48"/>
  <c r="E66" i="48"/>
  <c r="C66" i="48"/>
  <c r="B66" i="48"/>
  <c r="AC65" i="48"/>
  <c r="AB65" i="48"/>
  <c r="AA65" i="48"/>
  <c r="Y65" i="48"/>
  <c r="W65" i="48"/>
  <c r="L65" i="48"/>
  <c r="J65" i="48"/>
  <c r="H65" i="48"/>
  <c r="G65" i="48"/>
  <c r="E65" i="48"/>
  <c r="C65" i="48"/>
  <c r="B65" i="48"/>
  <c r="AC64" i="48"/>
  <c r="AB64" i="48"/>
  <c r="AA64" i="48"/>
  <c r="Y64" i="48"/>
  <c r="W64" i="48"/>
  <c r="L64" i="48"/>
  <c r="J64" i="48"/>
  <c r="H64" i="48"/>
  <c r="G64" i="48"/>
  <c r="E64" i="48"/>
  <c r="C64" i="48"/>
  <c r="B64" i="48"/>
  <c r="AC63" i="48"/>
  <c r="AB63" i="48"/>
  <c r="AA63" i="48"/>
  <c r="Y63" i="48"/>
  <c r="W63" i="48"/>
  <c r="L63" i="48"/>
  <c r="J63" i="48"/>
  <c r="H63" i="48"/>
  <c r="G63" i="48"/>
  <c r="E63" i="48"/>
  <c r="C63" i="48"/>
  <c r="B63" i="48"/>
  <c r="AC62" i="48"/>
  <c r="AB62" i="48"/>
  <c r="AA62" i="48"/>
  <c r="Y62" i="48"/>
  <c r="W62" i="48"/>
  <c r="L62" i="48"/>
  <c r="J62" i="48"/>
  <c r="H62" i="48"/>
  <c r="G62" i="48"/>
  <c r="E62" i="48"/>
  <c r="C62" i="48"/>
  <c r="B62" i="48"/>
  <c r="AC61" i="48"/>
  <c r="AB61" i="48"/>
  <c r="AA61" i="48"/>
  <c r="Y61" i="48"/>
  <c r="W61" i="48"/>
  <c r="X43" i="48" s="1"/>
  <c r="L61" i="48"/>
  <c r="M43" i="48" s="1"/>
  <c r="J61" i="48"/>
  <c r="H61" i="48"/>
  <c r="I43" i="48" s="1"/>
  <c r="G61" i="48"/>
  <c r="E61" i="48"/>
  <c r="C61" i="48"/>
  <c r="B61" i="48"/>
  <c r="AC59" i="48"/>
  <c r="AB59" i="48"/>
  <c r="AA59" i="48"/>
  <c r="Y59" i="48"/>
  <c r="W59" i="48"/>
  <c r="X41" i="48" s="1"/>
  <c r="L59" i="48"/>
  <c r="M41" i="48" s="1"/>
  <c r="J59" i="48"/>
  <c r="H59" i="48"/>
  <c r="I41" i="48" s="1"/>
  <c r="G59" i="48"/>
  <c r="E59" i="48"/>
  <c r="C59" i="48"/>
  <c r="B59" i="48"/>
  <c r="AC58" i="48"/>
  <c r="AB58" i="48"/>
  <c r="AA58" i="48"/>
  <c r="Y58" i="48"/>
  <c r="W58" i="48"/>
  <c r="L58" i="48"/>
  <c r="J58" i="48"/>
  <c r="H58" i="48"/>
  <c r="G58" i="48"/>
  <c r="E58" i="48"/>
  <c r="C58" i="48"/>
  <c r="B58" i="48"/>
  <c r="AC57" i="48"/>
  <c r="AB57" i="48"/>
  <c r="AA57" i="48"/>
  <c r="Y57" i="48"/>
  <c r="W57" i="48"/>
  <c r="L57" i="48"/>
  <c r="J57" i="48"/>
  <c r="H57" i="48"/>
  <c r="G57" i="48"/>
  <c r="E57" i="48"/>
  <c r="C57" i="48"/>
  <c r="B57" i="48"/>
  <c r="AC56" i="48"/>
  <c r="AB56" i="48"/>
  <c r="AA56" i="48"/>
  <c r="Y56" i="48"/>
  <c r="W56" i="48"/>
  <c r="L56" i="48"/>
  <c r="J56" i="48"/>
  <c r="H56" i="48"/>
  <c r="G56" i="48"/>
  <c r="E56" i="48"/>
  <c r="C56" i="48"/>
  <c r="B56" i="48"/>
  <c r="AC55" i="48"/>
  <c r="AB55" i="48"/>
  <c r="AA55" i="48"/>
  <c r="Y55" i="48"/>
  <c r="W55" i="48"/>
  <c r="L55" i="48"/>
  <c r="J55" i="48"/>
  <c r="H55" i="48"/>
  <c r="G55" i="48"/>
  <c r="E55" i="48"/>
  <c r="C55" i="48"/>
  <c r="B55" i="48"/>
  <c r="AC54" i="48"/>
  <c r="AB54" i="48"/>
  <c r="AA54" i="48"/>
  <c r="Y54" i="48"/>
  <c r="W54" i="48"/>
  <c r="L54" i="48"/>
  <c r="J54" i="48"/>
  <c r="H54" i="48"/>
  <c r="G54" i="48"/>
  <c r="E54" i="48"/>
  <c r="C54" i="48"/>
  <c r="B54" i="48"/>
  <c r="AC53" i="48"/>
  <c r="AB53" i="48"/>
  <c r="AA53" i="48"/>
  <c r="Y53" i="48"/>
  <c r="W53" i="48"/>
  <c r="L53" i="48"/>
  <c r="J53" i="48"/>
  <c r="H53" i="48"/>
  <c r="G53" i="48"/>
  <c r="E53" i="48"/>
  <c r="C53" i="48"/>
  <c r="B53" i="48"/>
  <c r="AC52" i="48"/>
  <c r="AB52" i="48"/>
  <c r="AA52" i="48"/>
  <c r="Y52" i="48"/>
  <c r="W52" i="48"/>
  <c r="L52" i="48"/>
  <c r="J52" i="48"/>
  <c r="H52" i="48"/>
  <c r="G52" i="48"/>
  <c r="E52" i="48"/>
  <c r="C52" i="48"/>
  <c r="B52" i="48"/>
  <c r="AC51" i="48"/>
  <c r="AB51" i="48"/>
  <c r="AA51" i="48"/>
  <c r="Y51" i="48"/>
  <c r="W51" i="48"/>
  <c r="L51" i="48"/>
  <c r="J51" i="48"/>
  <c r="H51" i="48"/>
  <c r="G51" i="48"/>
  <c r="E51" i="48"/>
  <c r="C51" i="48"/>
  <c r="B51" i="48"/>
  <c r="AC50" i="48"/>
  <c r="AB50" i="48"/>
  <c r="AA50" i="48"/>
  <c r="Y50" i="48"/>
  <c r="W50" i="48"/>
  <c r="L50" i="48"/>
  <c r="J50" i="48"/>
  <c r="H50" i="48"/>
  <c r="G50" i="48"/>
  <c r="E50" i="48"/>
  <c r="C50" i="48"/>
  <c r="B50" i="48"/>
  <c r="AC49" i="48"/>
  <c r="AB49" i="48"/>
  <c r="AA49" i="48"/>
  <c r="Y49" i="48"/>
  <c r="W49" i="48"/>
  <c r="L49" i="48"/>
  <c r="J49" i="48"/>
  <c r="H49" i="48"/>
  <c r="G49" i="48"/>
  <c r="E49" i="48"/>
  <c r="C49" i="48"/>
  <c r="B49" i="48"/>
  <c r="AC48" i="48"/>
  <c r="AB48" i="48"/>
  <c r="AA48" i="48"/>
  <c r="Y48" i="48"/>
  <c r="W48" i="48"/>
  <c r="L48" i="48"/>
  <c r="J48" i="48"/>
  <c r="H48" i="48"/>
  <c r="G48" i="48"/>
  <c r="E48" i="48"/>
  <c r="C48" i="48"/>
  <c r="B48" i="48"/>
  <c r="AC47" i="48"/>
  <c r="AB47" i="48"/>
  <c r="AA47" i="48"/>
  <c r="Y47" i="48"/>
  <c r="W47" i="48"/>
  <c r="L47" i="48"/>
  <c r="J47" i="48"/>
  <c r="H47" i="48"/>
  <c r="G47" i="48"/>
  <c r="E47" i="48"/>
  <c r="C47" i="48"/>
  <c r="B47" i="48"/>
  <c r="AC46" i="48"/>
  <c r="AB46" i="48"/>
  <c r="AA46" i="48"/>
  <c r="Y46" i="48"/>
  <c r="W46" i="48"/>
  <c r="L46" i="48"/>
  <c r="J46" i="48"/>
  <c r="H46" i="48"/>
  <c r="G46" i="48"/>
  <c r="E46" i="48"/>
  <c r="C46" i="48"/>
  <c r="B46" i="48"/>
  <c r="AC45" i="48"/>
  <c r="AB45" i="48"/>
  <c r="AA45" i="48"/>
  <c r="Y45" i="48"/>
  <c r="W45" i="48"/>
  <c r="L45" i="48"/>
  <c r="J45" i="48"/>
  <c r="H45" i="48"/>
  <c r="G45" i="48"/>
  <c r="E45" i="48"/>
  <c r="C45" i="48"/>
  <c r="B45" i="48"/>
  <c r="M23" i="48"/>
  <c r="I23" i="48"/>
  <c r="AC40" i="48"/>
  <c r="AB40" i="48"/>
  <c r="AA40" i="48"/>
  <c r="Y40" i="48"/>
  <c r="W40" i="48"/>
  <c r="L40" i="48"/>
  <c r="J40" i="48"/>
  <c r="H40" i="48"/>
  <c r="G40" i="48"/>
  <c r="Q40" i="48" s="1"/>
  <c r="E40" i="48"/>
  <c r="C40" i="48"/>
  <c r="D40" i="48" s="1"/>
  <c r="B40" i="48"/>
  <c r="AC39" i="48"/>
  <c r="AB39" i="48"/>
  <c r="AA39" i="48"/>
  <c r="Y39" i="48"/>
  <c r="W39" i="48"/>
  <c r="L39" i="48"/>
  <c r="J39" i="48"/>
  <c r="H39" i="48"/>
  <c r="G39" i="48"/>
  <c r="Q39" i="48" s="1"/>
  <c r="E39" i="48"/>
  <c r="C39" i="48"/>
  <c r="D39" i="48" s="1"/>
  <c r="B39" i="48"/>
  <c r="AC38" i="48"/>
  <c r="AB38" i="48"/>
  <c r="AA38" i="48"/>
  <c r="Y38" i="48"/>
  <c r="W38" i="48"/>
  <c r="L38" i="48"/>
  <c r="J38" i="48"/>
  <c r="H38" i="48"/>
  <c r="G38" i="48"/>
  <c r="Q38" i="48" s="1"/>
  <c r="E38" i="48"/>
  <c r="C38" i="48"/>
  <c r="D38" i="48" s="1"/>
  <c r="B38" i="48"/>
  <c r="AC37" i="48"/>
  <c r="AB37" i="48"/>
  <c r="AA37" i="48"/>
  <c r="Y37" i="48"/>
  <c r="W37" i="48"/>
  <c r="L37" i="48"/>
  <c r="J37" i="48"/>
  <c r="H37" i="48"/>
  <c r="G37" i="48"/>
  <c r="Q37" i="48" s="1"/>
  <c r="E37" i="48"/>
  <c r="C37" i="48"/>
  <c r="D37" i="48" s="1"/>
  <c r="B37" i="48"/>
  <c r="AC36" i="48"/>
  <c r="AB36" i="48"/>
  <c r="AA36" i="48"/>
  <c r="Y36" i="48"/>
  <c r="W36" i="48"/>
  <c r="L36" i="48"/>
  <c r="J36" i="48"/>
  <c r="H36" i="48"/>
  <c r="G36" i="48"/>
  <c r="Q36" i="48" s="1"/>
  <c r="E36" i="48"/>
  <c r="C36" i="48"/>
  <c r="D36" i="48" s="1"/>
  <c r="B36" i="48"/>
  <c r="AC35" i="48"/>
  <c r="AB35" i="48"/>
  <c r="AA35" i="48"/>
  <c r="Y35" i="48"/>
  <c r="W35" i="48"/>
  <c r="L35" i="48"/>
  <c r="J35" i="48"/>
  <c r="H35" i="48"/>
  <c r="G35" i="48"/>
  <c r="Q35" i="48" s="1"/>
  <c r="E35" i="48"/>
  <c r="C35" i="48"/>
  <c r="D35" i="48" s="1"/>
  <c r="B35" i="48"/>
  <c r="AC34" i="48"/>
  <c r="AB34" i="48"/>
  <c r="AA34" i="48"/>
  <c r="Y34" i="48"/>
  <c r="W34" i="48"/>
  <c r="L34" i="48"/>
  <c r="J34" i="48"/>
  <c r="H34" i="48"/>
  <c r="G34" i="48"/>
  <c r="Q34" i="48" s="1"/>
  <c r="E34" i="48"/>
  <c r="C34" i="48"/>
  <c r="D34" i="48" s="1"/>
  <c r="B34" i="48"/>
  <c r="AC33" i="48"/>
  <c r="AB33" i="48"/>
  <c r="AA33" i="48"/>
  <c r="Y33" i="48"/>
  <c r="W33" i="48"/>
  <c r="L33" i="48"/>
  <c r="J33" i="48"/>
  <c r="H33" i="48"/>
  <c r="G33" i="48"/>
  <c r="Q33" i="48" s="1"/>
  <c r="E33" i="48"/>
  <c r="C33" i="48"/>
  <c r="D33" i="48" s="1"/>
  <c r="B33" i="48"/>
  <c r="AC32" i="48"/>
  <c r="AB32" i="48"/>
  <c r="AA32" i="48"/>
  <c r="Y32" i="48"/>
  <c r="W32" i="48"/>
  <c r="L32" i="48"/>
  <c r="Q57" i="60" s="1"/>
  <c r="Z57" i="60" s="1"/>
  <c r="J32" i="48"/>
  <c r="H32" i="48"/>
  <c r="G32" i="48"/>
  <c r="Q32" i="48" s="1"/>
  <c r="E32" i="48"/>
  <c r="C32" i="48"/>
  <c r="D32" i="48" s="1"/>
  <c r="B32" i="48"/>
  <c r="AC31" i="48"/>
  <c r="AB31" i="48"/>
  <c r="AA31" i="48"/>
  <c r="Y31" i="48"/>
  <c r="W31" i="48"/>
  <c r="L31" i="48"/>
  <c r="J31" i="48"/>
  <c r="H31" i="48"/>
  <c r="G31" i="48"/>
  <c r="Q31" i="48" s="1"/>
  <c r="E31" i="48"/>
  <c r="C31" i="48"/>
  <c r="D31" i="48" s="1"/>
  <c r="B31" i="48"/>
  <c r="AC30" i="48"/>
  <c r="AB30" i="48"/>
  <c r="AA30" i="48"/>
  <c r="Y30" i="48"/>
  <c r="W30" i="48"/>
  <c r="L30" i="48"/>
  <c r="J30" i="48"/>
  <c r="H30" i="48"/>
  <c r="G30" i="48"/>
  <c r="Q30" i="48" s="1"/>
  <c r="E30" i="48"/>
  <c r="C30" i="48"/>
  <c r="D30" i="48" s="1"/>
  <c r="B30" i="48"/>
  <c r="AC29" i="48"/>
  <c r="AB29" i="48"/>
  <c r="AA29" i="48"/>
  <c r="Y29" i="48"/>
  <c r="W29" i="48"/>
  <c r="L29" i="48"/>
  <c r="J29" i="48"/>
  <c r="H29" i="48"/>
  <c r="G29" i="48"/>
  <c r="Q29" i="48" s="1"/>
  <c r="E29" i="48"/>
  <c r="C29" i="48"/>
  <c r="D29" i="48" s="1"/>
  <c r="B29" i="48"/>
  <c r="AC28" i="48"/>
  <c r="AB28" i="48"/>
  <c r="AA28" i="48"/>
  <c r="Y28" i="48"/>
  <c r="W28" i="48"/>
  <c r="L28" i="48"/>
  <c r="J28" i="48"/>
  <c r="H28" i="48"/>
  <c r="G28" i="48"/>
  <c r="Q28" i="48" s="1"/>
  <c r="E28" i="48"/>
  <c r="C28" i="48"/>
  <c r="D28" i="48" s="1"/>
  <c r="B28" i="48"/>
  <c r="AC27" i="48"/>
  <c r="AB27" i="48"/>
  <c r="AA27" i="48"/>
  <c r="Y27" i="48"/>
  <c r="W27" i="48"/>
  <c r="L27" i="48"/>
  <c r="J27" i="48"/>
  <c r="H27" i="48"/>
  <c r="G27" i="48"/>
  <c r="Q27" i="48" s="1"/>
  <c r="E27" i="48"/>
  <c r="C27" i="48"/>
  <c r="D27" i="48" s="1"/>
  <c r="B27" i="48"/>
  <c r="B10" i="48"/>
  <c r="C10" i="48"/>
  <c r="D10" i="48" s="1"/>
  <c r="E10" i="48"/>
  <c r="G10" i="48"/>
  <c r="Q10" i="48" s="1"/>
  <c r="H10" i="48"/>
  <c r="J10" i="48"/>
  <c r="L10" i="48"/>
  <c r="Y10" i="48"/>
  <c r="AA10" i="48"/>
  <c r="AB10" i="48"/>
  <c r="AC10" i="48"/>
  <c r="B11" i="48"/>
  <c r="C11" i="48"/>
  <c r="D11" i="48" s="1"/>
  <c r="E11" i="48"/>
  <c r="G11" i="48"/>
  <c r="Q11" i="48" s="1"/>
  <c r="H11" i="48"/>
  <c r="J11" i="48"/>
  <c r="L11" i="48"/>
  <c r="Y11" i="48"/>
  <c r="AA11" i="48"/>
  <c r="AB11" i="48"/>
  <c r="AC11" i="48"/>
  <c r="B12" i="48"/>
  <c r="C12" i="48"/>
  <c r="D12" i="48" s="1"/>
  <c r="E12" i="48"/>
  <c r="G12" i="48"/>
  <c r="Q12" i="48" s="1"/>
  <c r="H12" i="48"/>
  <c r="J12" i="48"/>
  <c r="L12" i="48"/>
  <c r="N92" i="62" s="1"/>
  <c r="Y12" i="48"/>
  <c r="AA12" i="48"/>
  <c r="AB12" i="48"/>
  <c r="AC12" i="48"/>
  <c r="B13" i="48"/>
  <c r="C13" i="48"/>
  <c r="D13" i="48" s="1"/>
  <c r="E13" i="48"/>
  <c r="G13" i="48"/>
  <c r="Q13" i="48" s="1"/>
  <c r="H13" i="48"/>
  <c r="J13" i="48"/>
  <c r="L13" i="48"/>
  <c r="Y13" i="48"/>
  <c r="AA13" i="48"/>
  <c r="AB13" i="48"/>
  <c r="AC13" i="48"/>
  <c r="B14" i="48"/>
  <c r="C14" i="48"/>
  <c r="D14" i="48" s="1"/>
  <c r="E14" i="48"/>
  <c r="G14" i="48"/>
  <c r="Q14" i="48" s="1"/>
  <c r="H14" i="48"/>
  <c r="J14" i="48"/>
  <c r="L14" i="48"/>
  <c r="N146" i="62" s="1"/>
  <c r="Y14" i="48"/>
  <c r="AA14" i="48"/>
  <c r="AB14" i="48"/>
  <c r="AC14" i="48"/>
  <c r="B15" i="48"/>
  <c r="C15" i="48"/>
  <c r="D15" i="48" s="1"/>
  <c r="E15" i="48"/>
  <c r="G15" i="48"/>
  <c r="Q15" i="48" s="1"/>
  <c r="H15" i="48"/>
  <c r="J15" i="48"/>
  <c r="L15" i="48"/>
  <c r="N173" i="62" s="1"/>
  <c r="Y15" i="48"/>
  <c r="AA15" i="48"/>
  <c r="AB15" i="48"/>
  <c r="AC15" i="48"/>
  <c r="B16" i="48"/>
  <c r="C16" i="48"/>
  <c r="D16" i="48" s="1"/>
  <c r="E16" i="48"/>
  <c r="G16" i="48"/>
  <c r="Q16" i="48" s="1"/>
  <c r="H16" i="48"/>
  <c r="J16" i="48"/>
  <c r="L16" i="48"/>
  <c r="Y16" i="48"/>
  <c r="AA16" i="48"/>
  <c r="AB16" i="48"/>
  <c r="AC16" i="48"/>
  <c r="B17" i="48"/>
  <c r="C17" i="48"/>
  <c r="D17" i="48" s="1"/>
  <c r="E17" i="48"/>
  <c r="G17" i="48"/>
  <c r="Q17" i="48" s="1"/>
  <c r="H17" i="48"/>
  <c r="J17" i="48"/>
  <c r="L17" i="48"/>
  <c r="N227" i="62" s="1"/>
  <c r="Y17" i="48"/>
  <c r="AA17" i="48"/>
  <c r="AB17" i="48"/>
  <c r="AC17" i="48"/>
  <c r="B18" i="48"/>
  <c r="C18" i="48"/>
  <c r="D18" i="48" s="1"/>
  <c r="E18" i="48"/>
  <c r="G18" i="48"/>
  <c r="Q18" i="48" s="1"/>
  <c r="H18" i="48"/>
  <c r="J18" i="48"/>
  <c r="L18" i="48"/>
  <c r="N281" i="62" s="1"/>
  <c r="Y18" i="48"/>
  <c r="AA18" i="48"/>
  <c r="AB18" i="48"/>
  <c r="AC18" i="48"/>
  <c r="B19" i="48"/>
  <c r="C19" i="48"/>
  <c r="D19" i="48" s="1"/>
  <c r="E19" i="48"/>
  <c r="G19" i="48"/>
  <c r="Q19" i="48" s="1"/>
  <c r="H19" i="48"/>
  <c r="J19" i="48"/>
  <c r="L19" i="48"/>
  <c r="N308" i="62" s="1"/>
  <c r="Y19" i="48"/>
  <c r="AA19" i="48"/>
  <c r="AB19" i="48"/>
  <c r="AC19" i="48"/>
  <c r="B20" i="48"/>
  <c r="C20" i="48"/>
  <c r="D20" i="48" s="1"/>
  <c r="E20" i="48"/>
  <c r="G20" i="48"/>
  <c r="Q20" i="48" s="1"/>
  <c r="H20" i="48"/>
  <c r="J20" i="48"/>
  <c r="L20" i="48"/>
  <c r="N335" i="62" s="1"/>
  <c r="Y20" i="48"/>
  <c r="AA20" i="48"/>
  <c r="AB20" i="48"/>
  <c r="AC20" i="48"/>
  <c r="B21" i="48"/>
  <c r="C21" i="48"/>
  <c r="D21" i="48" s="1"/>
  <c r="E21" i="48"/>
  <c r="G21" i="48"/>
  <c r="Q21" i="48" s="1"/>
  <c r="H21" i="48"/>
  <c r="J21" i="48"/>
  <c r="L21" i="48"/>
  <c r="N362" i="62" s="1"/>
  <c r="Y21" i="48"/>
  <c r="AA21" i="48"/>
  <c r="AB21" i="48"/>
  <c r="AC21" i="48"/>
  <c r="B22" i="48"/>
  <c r="C22" i="48"/>
  <c r="D22" i="48" s="1"/>
  <c r="E22" i="48"/>
  <c r="G22" i="48"/>
  <c r="Q22" i="48" s="1"/>
  <c r="H22" i="48"/>
  <c r="J22" i="48"/>
  <c r="L22" i="48"/>
  <c r="Y22" i="48"/>
  <c r="AA22" i="48"/>
  <c r="AB22" i="48"/>
  <c r="AC22" i="48"/>
  <c r="AC9" i="48"/>
  <c r="AB9" i="48"/>
  <c r="AA9" i="48"/>
  <c r="Y9" i="48"/>
  <c r="L9" i="48"/>
  <c r="J9" i="48"/>
  <c r="H9" i="48"/>
  <c r="G9" i="48"/>
  <c r="Q9" i="48" s="1"/>
  <c r="E9" i="48"/>
  <c r="C9" i="48"/>
  <c r="D9" i="48" s="1"/>
  <c r="B9" i="48"/>
  <c r="AD87" i="87" l="1"/>
  <c r="AD72" i="87"/>
  <c r="AD102" i="87"/>
  <c r="AD132" i="87"/>
  <c r="AD147" i="87"/>
  <c r="AD162" i="87"/>
  <c r="L177" i="87"/>
  <c r="AD177" i="87"/>
  <c r="L30" i="51"/>
  <c r="R30" i="51" s="1"/>
  <c r="H15" i="51"/>
  <c r="L29" i="51"/>
  <c r="Q29" i="51" s="1"/>
  <c r="H14" i="51"/>
  <c r="L28" i="51"/>
  <c r="R28" i="51" s="1"/>
  <c r="H13" i="51"/>
  <c r="R10" i="51"/>
  <c r="Q10" i="51"/>
  <c r="S25" i="49"/>
  <c r="S222" i="61" s="1"/>
  <c r="S20" i="49"/>
  <c r="S147" i="61" s="1"/>
  <c r="S17" i="49"/>
  <c r="S102" i="61" s="1"/>
  <c r="S12" i="49"/>
  <c r="T12" i="49" s="1"/>
  <c r="S23" i="49"/>
  <c r="S192" i="61" s="1"/>
  <c r="S15" i="49"/>
  <c r="S72" i="61" s="1"/>
  <c r="S18" i="49"/>
  <c r="S117" i="61" s="1"/>
  <c r="S21" i="49"/>
  <c r="S162" i="61" s="1"/>
  <c r="S13" i="49"/>
  <c r="S42" i="61" s="1"/>
  <c r="S24" i="49"/>
  <c r="S207" i="61" s="1"/>
  <c r="S16" i="49"/>
  <c r="S87" i="61" s="1"/>
  <c r="S11" i="49"/>
  <c r="S12" i="61" s="1"/>
  <c r="S19" i="49"/>
  <c r="S132" i="61" s="1"/>
  <c r="S22" i="49"/>
  <c r="S177" i="61" s="1"/>
  <c r="S14" i="49"/>
  <c r="S57" i="61" s="1"/>
  <c r="I14" i="48"/>
  <c r="W16" i="48"/>
  <c r="X16" i="48" s="1"/>
  <c r="W21" i="48"/>
  <c r="X21" i="48" s="1"/>
  <c r="W17" i="48"/>
  <c r="X17" i="48" s="1"/>
  <c r="W13" i="48"/>
  <c r="X13" i="48" s="1"/>
  <c r="W12" i="48"/>
  <c r="X12" i="48" s="1"/>
  <c r="H12" i="60"/>
  <c r="W9" i="48"/>
  <c r="X9" i="48" s="1"/>
  <c r="W22" i="48"/>
  <c r="X22" i="48"/>
  <c r="W18" i="48"/>
  <c r="X18" i="48" s="1"/>
  <c r="W14" i="48"/>
  <c r="X14" i="48" s="1"/>
  <c r="H27" i="60"/>
  <c r="W10" i="48"/>
  <c r="X10" i="48" s="1"/>
  <c r="W19" i="48"/>
  <c r="X19" i="48" s="1"/>
  <c r="W15" i="48"/>
  <c r="X15" i="48" s="1"/>
  <c r="H42" i="60"/>
  <c r="W11" i="48"/>
  <c r="X11" i="48" s="1"/>
  <c r="W20" i="48"/>
  <c r="X20" i="48" s="1"/>
  <c r="L26" i="51"/>
  <c r="H25" i="51"/>
  <c r="L25" i="51"/>
  <c r="L27" i="51"/>
  <c r="V10" i="51"/>
  <c r="Z162" i="60"/>
  <c r="Q162" i="60"/>
  <c r="Q222" i="60"/>
  <c r="Z222" i="60"/>
  <c r="Z147" i="60"/>
  <c r="Q147" i="60"/>
  <c r="Q207" i="60"/>
  <c r="Z207" i="60"/>
  <c r="Z192" i="60"/>
  <c r="Q192" i="60"/>
  <c r="Q177" i="60"/>
  <c r="Z177" i="60"/>
  <c r="Z87" i="60"/>
  <c r="Q87" i="60"/>
  <c r="Z132" i="60"/>
  <c r="Q132" i="60"/>
  <c r="N119" i="62"/>
  <c r="Z72" i="60"/>
  <c r="Q72" i="60"/>
  <c r="N200" i="62"/>
  <c r="Q117" i="60"/>
  <c r="Z117" i="60" s="1"/>
  <c r="Q102" i="60"/>
  <c r="Z102" i="60"/>
  <c r="L24" i="49"/>
  <c r="M24" i="49" s="1"/>
  <c r="AC24" i="49"/>
  <c r="L22" i="49"/>
  <c r="AC22" i="49"/>
  <c r="AC20" i="49"/>
  <c r="L20" i="49"/>
  <c r="L18" i="49"/>
  <c r="AC18" i="49"/>
  <c r="AC16" i="49"/>
  <c r="L16" i="49"/>
  <c r="M16" i="49" s="1"/>
  <c r="L14" i="49"/>
  <c r="AC14" i="49"/>
  <c r="L12" i="49"/>
  <c r="AC12" i="49"/>
  <c r="L11" i="49"/>
  <c r="M11" i="49" s="1"/>
  <c r="AC11" i="49"/>
  <c r="AC25" i="49"/>
  <c r="M25" i="49"/>
  <c r="L25" i="49"/>
  <c r="AB25" i="49" s="1"/>
  <c r="AC23" i="49"/>
  <c r="L23" i="49"/>
  <c r="M23" i="49" s="1"/>
  <c r="AC21" i="49"/>
  <c r="L21" i="49"/>
  <c r="M21" i="49" s="1"/>
  <c r="AC19" i="49"/>
  <c r="L19" i="49"/>
  <c r="M19" i="49" s="1"/>
  <c r="AC17" i="49"/>
  <c r="L17" i="49"/>
  <c r="M17" i="49" s="1"/>
  <c r="AC15" i="49"/>
  <c r="L15" i="49"/>
  <c r="AC13" i="49"/>
  <c r="L13" i="49"/>
  <c r="M13" i="49" s="1"/>
  <c r="F10" i="51"/>
  <c r="O25" i="51"/>
  <c r="O10" i="51"/>
  <c r="H10" i="51"/>
  <c r="Z5" i="51"/>
  <c r="H30" i="49"/>
  <c r="H34" i="49"/>
  <c r="H38" i="49"/>
  <c r="M45" i="49"/>
  <c r="H47" i="49"/>
  <c r="M49" i="49"/>
  <c r="M53" i="49"/>
  <c r="M57" i="49"/>
  <c r="M61" i="49"/>
  <c r="H63" i="49"/>
  <c r="M65" i="49"/>
  <c r="M69" i="49"/>
  <c r="H71" i="49"/>
  <c r="M73" i="49"/>
  <c r="H75" i="49"/>
  <c r="M77" i="49"/>
  <c r="H79" i="49"/>
  <c r="M81" i="49"/>
  <c r="H83" i="49"/>
  <c r="M85" i="49"/>
  <c r="M89" i="49"/>
  <c r="M93" i="49"/>
  <c r="M97" i="49"/>
  <c r="H99" i="49"/>
  <c r="M101" i="49"/>
  <c r="H103" i="49"/>
  <c r="M105" i="49"/>
  <c r="M109" i="49"/>
  <c r="M113" i="49"/>
  <c r="M117" i="49"/>
  <c r="M121" i="49"/>
  <c r="M125" i="49"/>
  <c r="M129" i="49"/>
  <c r="H36" i="49"/>
  <c r="M43" i="49"/>
  <c r="H45" i="49"/>
  <c r="M47" i="49"/>
  <c r="M51" i="49"/>
  <c r="M55" i="49"/>
  <c r="M59" i="49"/>
  <c r="M63" i="49"/>
  <c r="M67" i="49"/>
  <c r="M71" i="49"/>
  <c r="H73" i="49"/>
  <c r="M75" i="49"/>
  <c r="H77" i="49"/>
  <c r="M79" i="49"/>
  <c r="H81" i="49"/>
  <c r="M83" i="49"/>
  <c r="M87" i="49"/>
  <c r="H89" i="49"/>
  <c r="M91" i="49"/>
  <c r="M99" i="49"/>
  <c r="H101" i="49"/>
  <c r="M103" i="49"/>
  <c r="M107" i="49"/>
  <c r="M115" i="49"/>
  <c r="H117" i="49"/>
  <c r="M119" i="49"/>
  <c r="M123" i="49"/>
  <c r="M127" i="49"/>
  <c r="M131" i="49"/>
  <c r="H27" i="49"/>
  <c r="H35" i="49"/>
  <c r="H44" i="49"/>
  <c r="M46" i="49"/>
  <c r="M50" i="49"/>
  <c r="M54" i="49"/>
  <c r="M58" i="49"/>
  <c r="M62" i="49"/>
  <c r="M66" i="49"/>
  <c r="H68" i="49"/>
  <c r="M70" i="49"/>
  <c r="H72" i="49"/>
  <c r="M74" i="49"/>
  <c r="M78" i="49"/>
  <c r="M82" i="49"/>
  <c r="M86" i="49"/>
  <c r="M90" i="49"/>
  <c r="M94" i="49"/>
  <c r="M98" i="49"/>
  <c r="H100" i="49"/>
  <c r="M102" i="49"/>
  <c r="M106" i="49"/>
  <c r="M110" i="49"/>
  <c r="M114" i="49"/>
  <c r="M118" i="49"/>
  <c r="H120" i="49"/>
  <c r="M122" i="49"/>
  <c r="M126" i="49"/>
  <c r="M130" i="49"/>
  <c r="H33" i="49"/>
  <c r="H41" i="49"/>
  <c r="M44" i="49"/>
  <c r="H46" i="49"/>
  <c r="M48" i="49"/>
  <c r="M56" i="49"/>
  <c r="M60" i="49"/>
  <c r="M64" i="49"/>
  <c r="H66" i="49"/>
  <c r="M68" i="49"/>
  <c r="M72" i="49"/>
  <c r="M76" i="49"/>
  <c r="H78" i="49"/>
  <c r="M80" i="49"/>
  <c r="H82" i="49"/>
  <c r="M84" i="49"/>
  <c r="M88" i="49"/>
  <c r="M92" i="49"/>
  <c r="M96" i="49"/>
  <c r="H98" i="49"/>
  <c r="M100" i="49"/>
  <c r="M104" i="49"/>
  <c r="M108" i="49"/>
  <c r="M112" i="49"/>
  <c r="H114" i="49"/>
  <c r="M116" i="49"/>
  <c r="M120" i="49"/>
  <c r="M124" i="49"/>
  <c r="M128" i="49"/>
  <c r="M132" i="49"/>
  <c r="H91" i="49"/>
  <c r="H90" i="49"/>
  <c r="I10" i="48"/>
  <c r="M52" i="49"/>
  <c r="N65" i="62"/>
  <c r="Q42" i="60"/>
  <c r="Z42" i="60" s="1"/>
  <c r="M111" i="49"/>
  <c r="V30" i="51"/>
  <c r="V28" i="51"/>
  <c r="V27" i="51"/>
  <c r="V26" i="51"/>
  <c r="O26" i="51"/>
  <c r="O30" i="51"/>
  <c r="O28" i="51"/>
  <c r="V29" i="51"/>
  <c r="O27" i="51"/>
  <c r="O29" i="51"/>
  <c r="N11" i="62"/>
  <c r="Z12" i="60"/>
  <c r="Q12" i="60"/>
  <c r="N38" i="62"/>
  <c r="Q27" i="60"/>
  <c r="Z27" i="60" s="1"/>
  <c r="M95" i="49"/>
  <c r="M22" i="48"/>
  <c r="N389" i="62"/>
  <c r="AB63" i="50"/>
  <c r="AB71" i="50"/>
  <c r="AB75" i="50"/>
  <c r="AB83" i="50"/>
  <c r="AB87" i="50"/>
  <c r="AB91" i="50"/>
  <c r="AB53" i="50"/>
  <c r="X77" i="48"/>
  <c r="I92" i="48"/>
  <c r="X93" i="48"/>
  <c r="M94" i="48"/>
  <c r="I96" i="48"/>
  <c r="X97" i="48"/>
  <c r="I100" i="48"/>
  <c r="X101" i="48"/>
  <c r="I104" i="48"/>
  <c r="X105" i="48"/>
  <c r="M106" i="48"/>
  <c r="X109" i="48"/>
  <c r="M110" i="48"/>
  <c r="I116" i="48"/>
  <c r="I120" i="48"/>
  <c r="X121" i="48"/>
  <c r="AH125" i="48"/>
  <c r="X125" i="48"/>
  <c r="M126" i="48"/>
  <c r="X133" i="48"/>
  <c r="I136" i="48"/>
  <c r="X137" i="48"/>
  <c r="I140" i="48"/>
  <c r="AH141" i="48"/>
  <c r="X141" i="48"/>
  <c r="I144" i="48"/>
  <c r="X145" i="48"/>
  <c r="M146" i="48"/>
  <c r="I148" i="48"/>
  <c r="X149" i="48"/>
  <c r="M150" i="48"/>
  <c r="AB154" i="50"/>
  <c r="M19" i="48"/>
  <c r="I17" i="48"/>
  <c r="M11" i="48"/>
  <c r="M15" i="48"/>
  <c r="I13" i="48"/>
  <c r="AH21" i="48"/>
  <c r="AH17" i="48"/>
  <c r="AB15" i="50"/>
  <c r="M139" i="48"/>
  <c r="I145" i="48"/>
  <c r="M147" i="48"/>
  <c r="H23" i="49"/>
  <c r="H22" i="49"/>
  <c r="H17" i="49"/>
  <c r="H15" i="49"/>
  <c r="M131" i="48"/>
  <c r="M135" i="48"/>
  <c r="I149" i="48"/>
  <c r="I86" i="48"/>
  <c r="M88" i="48"/>
  <c r="M92" i="48"/>
  <c r="I94" i="48"/>
  <c r="I102" i="48"/>
  <c r="M140" i="48"/>
  <c r="H28" i="50"/>
  <c r="AA91" i="50"/>
  <c r="AA115" i="50"/>
  <c r="AA119" i="50"/>
  <c r="AA132" i="50"/>
  <c r="AA136" i="50"/>
  <c r="AA140" i="50"/>
  <c r="AA145" i="50"/>
  <c r="X134" i="48"/>
  <c r="X146" i="48"/>
  <c r="X150" i="48"/>
  <c r="I78" i="48"/>
  <c r="I82" i="48"/>
  <c r="M84" i="48"/>
  <c r="X87" i="48"/>
  <c r="I90" i="48"/>
  <c r="I134" i="48"/>
  <c r="I142" i="48"/>
  <c r="M13" i="48"/>
  <c r="AC40" i="49"/>
  <c r="AB40" i="49"/>
  <c r="AC41" i="49"/>
  <c r="AC75" i="49"/>
  <c r="AC91" i="49"/>
  <c r="AG28" i="51"/>
  <c r="H27" i="51"/>
  <c r="I135" i="48"/>
  <c r="I147" i="48"/>
  <c r="AB132" i="50"/>
  <c r="AA24" i="50"/>
  <c r="AA16" i="50"/>
  <c r="F30" i="51"/>
  <c r="AA95" i="50"/>
  <c r="AB101" i="50"/>
  <c r="AB105" i="50"/>
  <c r="AB117" i="50"/>
  <c r="AB121" i="50"/>
  <c r="AB126" i="50"/>
  <c r="AB130" i="50"/>
  <c r="AB134" i="50"/>
  <c r="AB138" i="50"/>
  <c r="AB143" i="50"/>
  <c r="AB147" i="50"/>
  <c r="AH19" i="48"/>
  <c r="AH15" i="48"/>
  <c r="I15" i="48"/>
  <c r="M35" i="48"/>
  <c r="M46" i="48"/>
  <c r="X53" i="48"/>
  <c r="M54" i="48"/>
  <c r="X62" i="48"/>
  <c r="M63" i="48"/>
  <c r="X70" i="48"/>
  <c r="M71" i="48"/>
  <c r="X74" i="48"/>
  <c r="M75" i="48"/>
  <c r="I77" i="48"/>
  <c r="X78" i="48"/>
  <c r="I81" i="48"/>
  <c r="X82" i="48"/>
  <c r="M83" i="48"/>
  <c r="I85" i="48"/>
  <c r="X86" i="48"/>
  <c r="M87" i="48"/>
  <c r="M91" i="48"/>
  <c r="I93" i="48"/>
  <c r="X94" i="48"/>
  <c r="M95" i="48"/>
  <c r="I97" i="48"/>
  <c r="M99" i="48"/>
  <c r="I101" i="48"/>
  <c r="X102" i="48"/>
  <c r="M103" i="48"/>
  <c r="AC105" i="49"/>
  <c r="AB105" i="49"/>
  <c r="AC106" i="49"/>
  <c r="AC110" i="49"/>
  <c r="AC111" i="49"/>
  <c r="AB26" i="50"/>
  <c r="AB94" i="50"/>
  <c r="AB110" i="50"/>
  <c r="AB118" i="50"/>
  <c r="AB122" i="50"/>
  <c r="AB139" i="50"/>
  <c r="AB144" i="50"/>
  <c r="AA65" i="50"/>
  <c r="AA69" i="50"/>
  <c r="AA73" i="50"/>
  <c r="AG27" i="51"/>
  <c r="AH20" i="48"/>
  <c r="AH16" i="48"/>
  <c r="AH11" i="48"/>
  <c r="X88" i="48"/>
  <c r="I91" i="48"/>
  <c r="X96" i="48"/>
  <c r="I99" i="48"/>
  <c r="I103" i="48"/>
  <c r="I107" i="48"/>
  <c r="I111" i="48"/>
  <c r="I119" i="48"/>
  <c r="I123" i="48"/>
  <c r="I127" i="48"/>
  <c r="AH143" i="48"/>
  <c r="AB32" i="50"/>
  <c r="AA33" i="50"/>
  <c r="AB35" i="50"/>
  <c r="AB80" i="50"/>
  <c r="AB104" i="50"/>
  <c r="AB112" i="50"/>
  <c r="AB120" i="50"/>
  <c r="AB146" i="50"/>
  <c r="AA147" i="50"/>
  <c r="AB149" i="50"/>
  <c r="AA151" i="50"/>
  <c r="AB153" i="50"/>
  <c r="AA155" i="50"/>
  <c r="AB157" i="50"/>
  <c r="F29" i="51"/>
  <c r="X27" i="48"/>
  <c r="M28" i="48"/>
  <c r="I74" i="48"/>
  <c r="M76" i="48"/>
  <c r="M111" i="48"/>
  <c r="M115" i="48"/>
  <c r="X118" i="48"/>
  <c r="X122" i="48"/>
  <c r="X126" i="48"/>
  <c r="M29" i="48"/>
  <c r="I35" i="48"/>
  <c r="X36" i="48"/>
  <c r="M48" i="48"/>
  <c r="I87" i="48"/>
  <c r="X111" i="48"/>
  <c r="I114" i="48"/>
  <c r="H14" i="49"/>
  <c r="H65" i="49"/>
  <c r="H50" i="49"/>
  <c r="AC123" i="49"/>
  <c r="AC124" i="49"/>
  <c r="AB124" i="49"/>
  <c r="AB125" i="49"/>
  <c r="AC126" i="49"/>
  <c r="AB126" i="49"/>
  <c r="AC130" i="49"/>
  <c r="AB130" i="49"/>
  <c r="AC135" i="49"/>
  <c r="AB135" i="49"/>
  <c r="AC142" i="49"/>
  <c r="AC147" i="49"/>
  <c r="AB147" i="49"/>
  <c r="AH10" i="48"/>
  <c r="AH27" i="48"/>
  <c r="X31" i="48"/>
  <c r="I49" i="48"/>
  <c r="X50" i="48"/>
  <c r="I53" i="48"/>
  <c r="I62" i="48"/>
  <c r="I70" i="48"/>
  <c r="X110" i="48"/>
  <c r="M119" i="48"/>
  <c r="M21" i="48"/>
  <c r="M17" i="48"/>
  <c r="M33" i="48"/>
  <c r="AH36" i="48"/>
  <c r="M37" i="48"/>
  <c r="I21" i="48"/>
  <c r="X40" i="48"/>
  <c r="I46" i="48"/>
  <c r="X47" i="48"/>
  <c r="I50" i="48"/>
  <c r="AH101" i="48"/>
  <c r="AH13" i="48"/>
  <c r="I28" i="48"/>
  <c r="X29" i="48"/>
  <c r="M30" i="48"/>
  <c r="I32" i="48"/>
  <c r="X33" i="48"/>
  <c r="M34" i="48"/>
  <c r="I36" i="48"/>
  <c r="M20" i="48"/>
  <c r="M45" i="48"/>
  <c r="I47" i="48"/>
  <c r="I51" i="48"/>
  <c r="AH52" i="48"/>
  <c r="X52" i="48"/>
  <c r="M53" i="48"/>
  <c r="I55" i="48"/>
  <c r="AH56" i="48"/>
  <c r="X56" i="48"/>
  <c r="M57" i="48"/>
  <c r="AH61" i="48"/>
  <c r="X61" i="48"/>
  <c r="M62" i="48"/>
  <c r="I64" i="48"/>
  <c r="AH65" i="48"/>
  <c r="X65" i="48"/>
  <c r="M66" i="48"/>
  <c r="AH69" i="48"/>
  <c r="X69" i="48"/>
  <c r="M70" i="48"/>
  <c r="I72" i="48"/>
  <c r="AH73" i="48"/>
  <c r="X73" i="48"/>
  <c r="M74" i="48"/>
  <c r="AH77" i="48"/>
  <c r="I80" i="48"/>
  <c r="AH81" i="48"/>
  <c r="X81" i="48"/>
  <c r="M82" i="48"/>
  <c r="AH85" i="48"/>
  <c r="X85" i="48"/>
  <c r="I88" i="48"/>
  <c r="AH89" i="48"/>
  <c r="X89" i="48"/>
  <c r="M90" i="48"/>
  <c r="I98" i="48"/>
  <c r="AB78" i="50"/>
  <c r="I105" i="48"/>
  <c r="X106" i="48"/>
  <c r="M120" i="48"/>
  <c r="AH127" i="48"/>
  <c r="I115" i="48"/>
  <c r="AH139" i="48"/>
  <c r="H18" i="49"/>
  <c r="AC57" i="49"/>
  <c r="AB57" i="49"/>
  <c r="AC58" i="49"/>
  <c r="H132" i="49"/>
  <c r="AB30" i="50"/>
  <c r="AA52" i="50"/>
  <c r="AA85" i="50"/>
  <c r="AA89" i="50"/>
  <c r="X99" i="48"/>
  <c r="M100" i="48"/>
  <c r="M104" i="48"/>
  <c r="I106" i="48"/>
  <c r="M107" i="48"/>
  <c r="I139" i="48"/>
  <c r="M144" i="48"/>
  <c r="I131" i="48"/>
  <c r="X147" i="48"/>
  <c r="M148" i="48"/>
  <c r="I150" i="48"/>
  <c r="H51" i="49"/>
  <c r="H52" i="49"/>
  <c r="H53" i="49"/>
  <c r="H54" i="49"/>
  <c r="H55" i="49"/>
  <c r="H56" i="49"/>
  <c r="H43" i="49"/>
  <c r="AC79" i="49"/>
  <c r="AC94" i="49"/>
  <c r="AC95" i="49"/>
  <c r="AA21" i="50"/>
  <c r="AA13" i="50"/>
  <c r="AA29" i="50"/>
  <c r="AA46" i="50"/>
  <c r="AA50" i="50"/>
  <c r="AA56" i="50"/>
  <c r="AA59" i="50"/>
  <c r="AB61" i="50"/>
  <c r="AA63" i="50"/>
  <c r="AB65" i="50"/>
  <c r="AB69" i="50"/>
  <c r="AB73" i="50"/>
  <c r="AA75" i="50"/>
  <c r="AA79" i="50"/>
  <c r="AB88" i="50"/>
  <c r="AB95" i="50"/>
  <c r="AA101" i="50"/>
  <c r="AA105" i="50"/>
  <c r="AA109" i="50"/>
  <c r="AB111" i="50"/>
  <c r="AB115" i="50"/>
  <c r="AA126" i="50"/>
  <c r="AB128" i="50"/>
  <c r="F26" i="51"/>
  <c r="AA130" i="50"/>
  <c r="AB135" i="50"/>
  <c r="AB129" i="50"/>
  <c r="AB136" i="50"/>
  <c r="AB140" i="50"/>
  <c r="AB152" i="50"/>
  <c r="AB156" i="50"/>
  <c r="AA157" i="50"/>
  <c r="AH27" i="51"/>
  <c r="X57" i="48"/>
  <c r="AH109" i="48"/>
  <c r="AH128" i="48"/>
  <c r="I130" i="48"/>
  <c r="AH38" i="48"/>
  <c r="M39" i="48"/>
  <c r="X45" i="48"/>
  <c r="AH48" i="48"/>
  <c r="M51" i="48"/>
  <c r="X54" i="48"/>
  <c r="M55" i="48"/>
  <c r="X58" i="48"/>
  <c r="M59" i="48"/>
  <c r="X63" i="48"/>
  <c r="M64" i="48"/>
  <c r="X67" i="48"/>
  <c r="M68" i="48"/>
  <c r="M72" i="48"/>
  <c r="AH104" i="48"/>
  <c r="AH121" i="48"/>
  <c r="M142" i="48"/>
  <c r="I18" i="48"/>
  <c r="AH12" i="48"/>
  <c r="M27" i="48"/>
  <c r="AH29" i="48"/>
  <c r="I31" i="48"/>
  <c r="M32" i="48"/>
  <c r="X35" i="48"/>
  <c r="M36" i="48"/>
  <c r="I38" i="48"/>
  <c r="X39" i="48"/>
  <c r="M40" i="48"/>
  <c r="I45" i="48"/>
  <c r="AH46" i="48"/>
  <c r="X46" i="48"/>
  <c r="I54" i="48"/>
  <c r="X55" i="48"/>
  <c r="M56" i="48"/>
  <c r="I58" i="48"/>
  <c r="I63" i="48"/>
  <c r="X64" i="48"/>
  <c r="M65" i="48"/>
  <c r="I67" i="48"/>
  <c r="I71" i="48"/>
  <c r="X72" i="48"/>
  <c r="M73" i="48"/>
  <c r="I75" i="48"/>
  <c r="I79" i="48"/>
  <c r="I83" i="48"/>
  <c r="M86" i="48"/>
  <c r="AH88" i="48"/>
  <c r="X90" i="48"/>
  <c r="I95" i="48"/>
  <c r="M96" i="48"/>
  <c r="M108" i="48"/>
  <c r="I112" i="48"/>
  <c r="AH116" i="48"/>
  <c r="I121" i="48"/>
  <c r="M122" i="48"/>
  <c r="M112" i="48"/>
  <c r="I132" i="48"/>
  <c r="M136" i="48"/>
  <c r="X138" i="48"/>
  <c r="M143" i="48"/>
  <c r="AH148" i="48"/>
  <c r="AB34" i="49"/>
  <c r="AC36" i="49"/>
  <c r="AB36" i="49"/>
  <c r="AC37" i="49"/>
  <c r="AB37" i="49"/>
  <c r="AC38" i="49"/>
  <c r="H49" i="49"/>
  <c r="AB51" i="49"/>
  <c r="AC53" i="49"/>
  <c r="AB53" i="49"/>
  <c r="AC54" i="49"/>
  <c r="AB54" i="49"/>
  <c r="H60" i="49"/>
  <c r="AB63" i="49"/>
  <c r="AC65" i="49"/>
  <c r="AB65" i="49"/>
  <c r="AC66" i="49"/>
  <c r="H76" i="49"/>
  <c r="H92" i="49"/>
  <c r="H93" i="49"/>
  <c r="H94" i="49"/>
  <c r="H95" i="49"/>
  <c r="H97" i="49"/>
  <c r="AB99" i="49"/>
  <c r="AC101" i="49"/>
  <c r="AB101" i="49"/>
  <c r="AC102" i="49"/>
  <c r="AB102" i="49"/>
  <c r="H121" i="49"/>
  <c r="H123" i="49"/>
  <c r="H125" i="49"/>
  <c r="H126" i="49"/>
  <c r="H128" i="49"/>
  <c r="H129" i="49"/>
  <c r="H130" i="49"/>
  <c r="H131" i="49"/>
  <c r="AC140" i="49"/>
  <c r="AB142" i="49"/>
  <c r="AC143" i="49"/>
  <c r="AB23" i="50"/>
  <c r="AB31" i="50"/>
  <c r="AB47" i="50"/>
  <c r="AB51" i="50"/>
  <c r="AB57" i="50"/>
  <c r="AB64" i="50"/>
  <c r="AB67" i="50"/>
  <c r="AB70" i="50"/>
  <c r="AB74" i="50"/>
  <c r="AB77" i="50"/>
  <c r="AB81" i="50"/>
  <c r="AA93" i="50"/>
  <c r="AB103" i="50"/>
  <c r="AB107" i="50"/>
  <c r="H21" i="49"/>
  <c r="I22" i="48"/>
  <c r="M67" i="48"/>
  <c r="AH111" i="48"/>
  <c r="AH123" i="48"/>
  <c r="AH131" i="48"/>
  <c r="AH147" i="48"/>
  <c r="AC29" i="49"/>
  <c r="AC30" i="49"/>
  <c r="AB30" i="49"/>
  <c r="H39" i="49"/>
  <c r="AB41" i="49"/>
  <c r="AC47" i="49"/>
  <c r="AB58" i="49"/>
  <c r="H67" i="49"/>
  <c r="AC73" i="49"/>
  <c r="AB73" i="49"/>
  <c r="AC74" i="49"/>
  <c r="AC86" i="49"/>
  <c r="AC87" i="49"/>
  <c r="AC89" i="49"/>
  <c r="AB89" i="49"/>
  <c r="AC90" i="49"/>
  <c r="H104" i="49"/>
  <c r="H105" i="49"/>
  <c r="AB115" i="49"/>
  <c r="AC119" i="49"/>
  <c r="AC127" i="49"/>
  <c r="AC131" i="49"/>
  <c r="AB86" i="50"/>
  <c r="AB90" i="50"/>
  <c r="AB93" i="50"/>
  <c r="AB97" i="50"/>
  <c r="I52" i="48"/>
  <c r="M58" i="48"/>
  <c r="X66" i="48"/>
  <c r="I69" i="48"/>
  <c r="M79" i="48"/>
  <c r="AH137" i="48"/>
  <c r="I143" i="48"/>
  <c r="I146" i="48"/>
  <c r="X34" i="48"/>
  <c r="X38" i="48"/>
  <c r="I57" i="48"/>
  <c r="I66" i="48"/>
  <c r="X71" i="48"/>
  <c r="M80" i="48"/>
  <c r="I109" i="48"/>
  <c r="AH112" i="48"/>
  <c r="AH115" i="48"/>
  <c r="I118" i="48"/>
  <c r="M124" i="48"/>
  <c r="I128" i="48"/>
  <c r="AH132" i="48"/>
  <c r="M138" i="48"/>
  <c r="AC49" i="49"/>
  <c r="AB49" i="49"/>
  <c r="AC50" i="49"/>
  <c r="H58" i="49"/>
  <c r="AC63" i="49"/>
  <c r="AC78" i="49"/>
  <c r="AB79" i="49"/>
  <c r="H85" i="49"/>
  <c r="H86" i="49"/>
  <c r="H88" i="49"/>
  <c r="AA25" i="50"/>
  <c r="AA18" i="50"/>
  <c r="AA28" i="50"/>
  <c r="AA35" i="50"/>
  <c r="AA37" i="50"/>
  <c r="AA39" i="50"/>
  <c r="AA41" i="50"/>
  <c r="AA43" i="50"/>
  <c r="AA48" i="50"/>
  <c r="AA54" i="50"/>
  <c r="AA58" i="50"/>
  <c r="AA61" i="50"/>
  <c r="AA67" i="50"/>
  <c r="AA71" i="50"/>
  <c r="AA81" i="50"/>
  <c r="AA19" i="50"/>
  <c r="AB18" i="50"/>
  <c r="AB14" i="50"/>
  <c r="AB29" i="50"/>
  <c r="AA31" i="50"/>
  <c r="AB33" i="50"/>
  <c r="AB49" i="50"/>
  <c r="AB59" i="50"/>
  <c r="AB62" i="50"/>
  <c r="AB72" i="50"/>
  <c r="AA77" i="50"/>
  <c r="AB79" i="50"/>
  <c r="AA83" i="50"/>
  <c r="AB85" i="50"/>
  <c r="AA87" i="50"/>
  <c r="AB89" i="50"/>
  <c r="AB96" i="50"/>
  <c r="AA97" i="50"/>
  <c r="AB99" i="50"/>
  <c r="AB102" i="50"/>
  <c r="AB106" i="50"/>
  <c r="AA107" i="50"/>
  <c r="AB109" i="50"/>
  <c r="AA111" i="50"/>
  <c r="AB113" i="50"/>
  <c r="AA117" i="50"/>
  <c r="AB119" i="50"/>
  <c r="AA121" i="50"/>
  <c r="AB123" i="50"/>
  <c r="AB127" i="50"/>
  <c r="AB137" i="50"/>
  <c r="AA143" i="50"/>
  <c r="AB145" i="50"/>
  <c r="AA149" i="50"/>
  <c r="AB151" i="50"/>
  <c r="AA153" i="50"/>
  <c r="AB155" i="50"/>
  <c r="AG30" i="51"/>
  <c r="AA99" i="50"/>
  <c r="AA103" i="50"/>
  <c r="AA113" i="50"/>
  <c r="AA123" i="50"/>
  <c r="AA128" i="50"/>
  <c r="AA134" i="50"/>
  <c r="AA138" i="50"/>
  <c r="H26" i="51"/>
  <c r="AG26" i="51"/>
  <c r="I137" i="48"/>
  <c r="I122" i="48"/>
  <c r="X142" i="48"/>
  <c r="H74" i="49"/>
  <c r="H59" i="49"/>
  <c r="AH22" i="48"/>
  <c r="AH32" i="48"/>
  <c r="AH39" i="48"/>
  <c r="X48" i="48"/>
  <c r="AH51" i="48"/>
  <c r="AH76" i="48"/>
  <c r="AH84" i="48"/>
  <c r="AH87" i="48"/>
  <c r="M98" i="48"/>
  <c r="AH103" i="48"/>
  <c r="AH113" i="48"/>
  <c r="AH120" i="48"/>
  <c r="X129" i="48"/>
  <c r="AH136" i="48"/>
  <c r="H13" i="49"/>
  <c r="H106" i="49"/>
  <c r="H111" i="49"/>
  <c r="AB117" i="49"/>
  <c r="AB118" i="49"/>
  <c r="AH14" i="48"/>
  <c r="X28" i="48"/>
  <c r="I30" i="48"/>
  <c r="AH31" i="48"/>
  <c r="AH33" i="48"/>
  <c r="I19" i="48"/>
  <c r="X37" i="48"/>
  <c r="M38" i="48"/>
  <c r="AH40" i="48"/>
  <c r="AH45" i="48"/>
  <c r="AH50" i="48"/>
  <c r="AH55" i="48"/>
  <c r="AH58" i="48"/>
  <c r="AH64" i="48"/>
  <c r="AH67" i="48"/>
  <c r="AH72" i="48"/>
  <c r="AH75" i="48"/>
  <c r="AH80" i="48"/>
  <c r="AH83" i="48"/>
  <c r="I89" i="48"/>
  <c r="AH91" i="48"/>
  <c r="AH93" i="48"/>
  <c r="AH95" i="48"/>
  <c r="AH97" i="48"/>
  <c r="AH99" i="48"/>
  <c r="X103" i="48"/>
  <c r="X114" i="48"/>
  <c r="M123" i="48"/>
  <c r="I125" i="48"/>
  <c r="I110" i="48"/>
  <c r="M128" i="48"/>
  <c r="X130" i="48"/>
  <c r="I141" i="48"/>
  <c r="I126" i="48"/>
  <c r="AH149" i="48"/>
  <c r="H57" i="49"/>
  <c r="AC59" i="49"/>
  <c r="AB74" i="49"/>
  <c r="AC81" i="49"/>
  <c r="AB81" i="49"/>
  <c r="AC82" i="49"/>
  <c r="AC146" i="49"/>
  <c r="AB24" i="50"/>
  <c r="AB21" i="50"/>
  <c r="AB34" i="50"/>
  <c r="AB36" i="50"/>
  <c r="AB38" i="50"/>
  <c r="AB40" i="50"/>
  <c r="AB42" i="50"/>
  <c r="AB45" i="50"/>
  <c r="AB55" i="50"/>
  <c r="AB66" i="50"/>
  <c r="AB82" i="50"/>
  <c r="AB98" i="50"/>
  <c r="AB114" i="50"/>
  <c r="AB131" i="50"/>
  <c r="AB148" i="50"/>
  <c r="I138" i="48"/>
  <c r="H122" i="49"/>
  <c r="H107" i="49"/>
  <c r="M16" i="48"/>
  <c r="I27" i="48"/>
  <c r="I11" i="48"/>
  <c r="AH34" i="48"/>
  <c r="I40" i="48"/>
  <c r="I48" i="48"/>
  <c r="M49" i="48"/>
  <c r="AH54" i="48"/>
  <c r="AH59" i="48"/>
  <c r="AH63" i="48"/>
  <c r="AH68" i="48"/>
  <c r="AH71" i="48"/>
  <c r="AH79" i="48"/>
  <c r="X113" i="48"/>
  <c r="AH129" i="48"/>
  <c r="AH145" i="48"/>
  <c r="AC118" i="49"/>
  <c r="AB119" i="49"/>
  <c r="AH18" i="48"/>
  <c r="M12" i="48"/>
  <c r="AH28" i="48"/>
  <c r="AH30" i="48"/>
  <c r="X30" i="48"/>
  <c r="M31" i="48"/>
  <c r="I34" i="48"/>
  <c r="AH35" i="48"/>
  <c r="AH37" i="48"/>
  <c r="I39" i="48"/>
  <c r="AH47" i="48"/>
  <c r="M47" i="48"/>
  <c r="AH49" i="48"/>
  <c r="X49" i="48"/>
  <c r="M50" i="48"/>
  <c r="X51" i="48"/>
  <c r="M52" i="48"/>
  <c r="I56" i="48"/>
  <c r="I59" i="48"/>
  <c r="X59" i="48"/>
  <c r="M61" i="48"/>
  <c r="I65" i="48"/>
  <c r="I68" i="48"/>
  <c r="X68" i="48"/>
  <c r="M69" i="48"/>
  <c r="I73" i="48"/>
  <c r="M77" i="48"/>
  <c r="I84" i="48"/>
  <c r="AH92" i="48"/>
  <c r="AH96" i="48"/>
  <c r="X98" i="48"/>
  <c r="AH100" i="48"/>
  <c r="AH105" i="48"/>
  <c r="AH107" i="48"/>
  <c r="AH117" i="48"/>
  <c r="X117" i="48"/>
  <c r="M127" i="48"/>
  <c r="AH133" i="48"/>
  <c r="AC46" i="49"/>
  <c r="AC70" i="49"/>
  <c r="H84" i="49"/>
  <c r="AB95" i="49"/>
  <c r="H102" i="49"/>
  <c r="H87" i="49"/>
  <c r="AC103" i="49"/>
  <c r="H116" i="49"/>
  <c r="AC139" i="49"/>
  <c r="I108" i="48"/>
  <c r="M114" i="48"/>
  <c r="M116" i="48"/>
  <c r="M118" i="48"/>
  <c r="I124" i="48"/>
  <c r="M130" i="48"/>
  <c r="M132" i="48"/>
  <c r="M134" i="48"/>
  <c r="AH144" i="48"/>
  <c r="H40" i="49"/>
  <c r="H25" i="49"/>
  <c r="AC43" i="49"/>
  <c r="H61" i="49"/>
  <c r="H62" i="49"/>
  <c r="H69" i="49"/>
  <c r="H70" i="49"/>
  <c r="AC71" i="49"/>
  <c r="AB83" i="49"/>
  <c r="AC85" i="49"/>
  <c r="AB85" i="49"/>
  <c r="AB86" i="49"/>
  <c r="AB106" i="49"/>
  <c r="AC107" i="49"/>
  <c r="AC113" i="49"/>
  <c r="AB113" i="49"/>
  <c r="AC114" i="49"/>
  <c r="AB131" i="49"/>
  <c r="AC132" i="49"/>
  <c r="AB140" i="49"/>
  <c r="AA22" i="50"/>
  <c r="AB22" i="50"/>
  <c r="AB19" i="50"/>
  <c r="AA17" i="50"/>
  <c r="AB16" i="50"/>
  <c r="AB13" i="50"/>
  <c r="AA36" i="50"/>
  <c r="AA38" i="50"/>
  <c r="AA40" i="50"/>
  <c r="AA42" i="50"/>
  <c r="H45" i="50"/>
  <c r="AA45" i="50"/>
  <c r="AA47" i="50"/>
  <c r="AA49" i="50"/>
  <c r="AA51" i="50"/>
  <c r="AA53" i="50"/>
  <c r="AA55" i="50"/>
  <c r="AA57" i="50"/>
  <c r="AB60" i="50"/>
  <c r="AB68" i="50"/>
  <c r="AB76" i="50"/>
  <c r="AB84" i="50"/>
  <c r="AB92" i="50"/>
  <c r="AB100" i="50"/>
  <c r="AB108" i="50"/>
  <c r="AB116" i="50"/>
  <c r="AB124" i="50"/>
  <c r="AB133" i="50"/>
  <c r="AB141" i="50"/>
  <c r="AB150" i="50"/>
  <c r="AB158" i="50"/>
  <c r="AH108" i="48"/>
  <c r="I113" i="48"/>
  <c r="I117" i="48"/>
  <c r="AH119" i="48"/>
  <c r="AH124" i="48"/>
  <c r="I129" i="48"/>
  <c r="I133" i="48"/>
  <c r="AH135" i="48"/>
  <c r="AH140" i="48"/>
  <c r="AC32" i="49"/>
  <c r="AB32" i="49"/>
  <c r="AC33" i="49"/>
  <c r="AB47" i="49"/>
  <c r="AC55" i="49"/>
  <c r="AC62" i="49"/>
  <c r="AB67" i="49"/>
  <c r="AC69" i="49"/>
  <c r="AB69" i="49"/>
  <c r="AB70" i="49"/>
  <c r="AB90" i="49"/>
  <c r="AC97" i="49"/>
  <c r="AB97" i="49"/>
  <c r="AC98" i="49"/>
  <c r="H108" i="49"/>
  <c r="H109" i="49"/>
  <c r="H110" i="49"/>
  <c r="AB111" i="49"/>
  <c r="H118" i="49"/>
  <c r="H119" i="49"/>
  <c r="AC120" i="49"/>
  <c r="H127" i="49"/>
  <c r="AC137" i="49"/>
  <c r="AB137" i="49"/>
  <c r="AC138" i="49"/>
  <c r="AB139" i="49"/>
  <c r="AB143" i="49"/>
  <c r="AC144" i="49"/>
  <c r="AB145" i="49"/>
  <c r="AB146" i="49"/>
  <c r="AA26" i="50"/>
  <c r="AA14" i="50"/>
  <c r="AC28" i="49"/>
  <c r="AB28" i="49"/>
  <c r="AB29" i="49"/>
  <c r="H31" i="49"/>
  <c r="AB33" i="49"/>
  <c r="AC34" i="49"/>
  <c r="AB38" i="49"/>
  <c r="AB43" i="49"/>
  <c r="AC45" i="49"/>
  <c r="AB45" i="49"/>
  <c r="AB46" i="49"/>
  <c r="H48" i="49"/>
  <c r="AB50" i="49"/>
  <c r="AC51" i="49"/>
  <c r="AB55" i="49"/>
  <c r="AB59" i="49"/>
  <c r="AC61" i="49"/>
  <c r="AB61" i="49"/>
  <c r="AB62" i="49"/>
  <c r="H64" i="49"/>
  <c r="AB66" i="49"/>
  <c r="AC67" i="49"/>
  <c r="AB71" i="49"/>
  <c r="AB75" i="49"/>
  <c r="AC77" i="49"/>
  <c r="AB77" i="49"/>
  <c r="AB78" i="49"/>
  <c r="H80" i="49"/>
  <c r="AB82" i="49"/>
  <c r="AC83" i="49"/>
  <c r="AB87" i="49"/>
  <c r="AB91" i="49"/>
  <c r="AC93" i="49"/>
  <c r="AB93" i="49"/>
  <c r="AB94" i="49"/>
  <c r="H96" i="49"/>
  <c r="AB98" i="49"/>
  <c r="AC99" i="49"/>
  <c r="AB103" i="49"/>
  <c r="AB107" i="49"/>
  <c r="AC109" i="49"/>
  <c r="AB109" i="49"/>
  <c r="AB110" i="49"/>
  <c r="H112" i="49"/>
  <c r="H113" i="49"/>
  <c r="AB114" i="49"/>
  <c r="AC115" i="49"/>
  <c r="AC121" i="49"/>
  <c r="AB121" i="49"/>
  <c r="AC122" i="49"/>
  <c r="AB123" i="49"/>
  <c r="AB127" i="49"/>
  <c r="AC128" i="49"/>
  <c r="AB133" i="49"/>
  <c r="AC134" i="49"/>
  <c r="AB134" i="49"/>
  <c r="AB141" i="49"/>
  <c r="AB25" i="50"/>
  <c r="AA23" i="50"/>
  <c r="AA20" i="50"/>
  <c r="AB20" i="50"/>
  <c r="AB17" i="50"/>
  <c r="AA15" i="50"/>
  <c r="AA12" i="50"/>
  <c r="AB12" i="50"/>
  <c r="AB28" i="50"/>
  <c r="AA30" i="50"/>
  <c r="AA32" i="50"/>
  <c r="AA34" i="50"/>
  <c r="AB37" i="50"/>
  <c r="AB39" i="50"/>
  <c r="AB41" i="50"/>
  <c r="AB43" i="50"/>
  <c r="AB46" i="50"/>
  <c r="AB48" i="50"/>
  <c r="AB50" i="50"/>
  <c r="AB52" i="50"/>
  <c r="AB54" i="50"/>
  <c r="AB56" i="50"/>
  <c r="AB58" i="50"/>
  <c r="AA60" i="50"/>
  <c r="AA62" i="50"/>
  <c r="AA64" i="50"/>
  <c r="AA66" i="50"/>
  <c r="AA68" i="50"/>
  <c r="AA70" i="50"/>
  <c r="AA72" i="50"/>
  <c r="AA74" i="50"/>
  <c r="AA76" i="50"/>
  <c r="AA78" i="50"/>
  <c r="AA80" i="50"/>
  <c r="AA82" i="50"/>
  <c r="AA84" i="50"/>
  <c r="AA86" i="50"/>
  <c r="AA88" i="50"/>
  <c r="AA90" i="50"/>
  <c r="AA92" i="50"/>
  <c r="AA94" i="50"/>
  <c r="AA96" i="50"/>
  <c r="AA98" i="50"/>
  <c r="AA100" i="50"/>
  <c r="AA102" i="50"/>
  <c r="AA104" i="50"/>
  <c r="AA106" i="50"/>
  <c r="AA108" i="50"/>
  <c r="AA110" i="50"/>
  <c r="AA112" i="50"/>
  <c r="AA114" i="50"/>
  <c r="AA116" i="50"/>
  <c r="AA118" i="50"/>
  <c r="AA120" i="50"/>
  <c r="AA122" i="50"/>
  <c r="AA124" i="50"/>
  <c r="AA127" i="50"/>
  <c r="AA129" i="50"/>
  <c r="AA131" i="50"/>
  <c r="AA133" i="50"/>
  <c r="AA135" i="50"/>
  <c r="AA137" i="50"/>
  <c r="AA139" i="50"/>
  <c r="AA141" i="50"/>
  <c r="AA144" i="50"/>
  <c r="AA146" i="50"/>
  <c r="AA148" i="50"/>
  <c r="AA150" i="50"/>
  <c r="AA152" i="50"/>
  <c r="AA154" i="50"/>
  <c r="AA156" i="50"/>
  <c r="AA158" i="50"/>
  <c r="H28" i="51"/>
  <c r="AG29" i="51"/>
  <c r="AH29" i="51"/>
  <c r="AH28" i="51"/>
  <c r="AG25" i="51"/>
  <c r="AH25" i="51"/>
  <c r="H29" i="51"/>
  <c r="F27" i="51"/>
  <c r="H30" i="51"/>
  <c r="F28" i="51"/>
  <c r="AH30" i="51"/>
  <c r="AH26" i="51"/>
  <c r="H28" i="49"/>
  <c r="H12" i="49"/>
  <c r="H20" i="49"/>
  <c r="AC31" i="49"/>
  <c r="AB31" i="49"/>
  <c r="AC39" i="49"/>
  <c r="AB39" i="49"/>
  <c r="AC48" i="49"/>
  <c r="AC56" i="49"/>
  <c r="AB56" i="49"/>
  <c r="AC64" i="49"/>
  <c r="AB64" i="49"/>
  <c r="AC72" i="49"/>
  <c r="AB72" i="49"/>
  <c r="AC80" i="49"/>
  <c r="AB80" i="49"/>
  <c r="AC88" i="49"/>
  <c r="AB88" i="49"/>
  <c r="AC96" i="49"/>
  <c r="AB96" i="49"/>
  <c r="AC104" i="49"/>
  <c r="AB104" i="49"/>
  <c r="AC112" i="49"/>
  <c r="AB112" i="49"/>
  <c r="AC136" i="49"/>
  <c r="H29" i="49"/>
  <c r="H37" i="49"/>
  <c r="H24" i="49"/>
  <c r="AC27" i="49"/>
  <c r="AB27" i="49"/>
  <c r="AC35" i="49"/>
  <c r="AB35" i="49"/>
  <c r="AC44" i="49"/>
  <c r="AB44" i="49"/>
  <c r="AC52" i="49"/>
  <c r="AB52" i="49"/>
  <c r="AC60" i="49"/>
  <c r="AB60" i="49"/>
  <c r="AC68" i="49"/>
  <c r="AB68" i="49"/>
  <c r="AC76" i="49"/>
  <c r="AB76" i="49"/>
  <c r="AC84" i="49"/>
  <c r="AB84" i="49"/>
  <c r="AC92" i="49"/>
  <c r="AB92" i="49"/>
  <c r="AC100" i="49"/>
  <c r="AB100" i="49"/>
  <c r="AC108" i="49"/>
  <c r="AB108" i="49"/>
  <c r="H115" i="49"/>
  <c r="AC116" i="49"/>
  <c r="AB129" i="49"/>
  <c r="AB138" i="49"/>
  <c r="AC141" i="49"/>
  <c r="AB144" i="49"/>
  <c r="AB48" i="49"/>
  <c r="H32" i="49"/>
  <c r="H16" i="49"/>
  <c r="AB122" i="49"/>
  <c r="H124" i="49"/>
  <c r="AC125" i="49"/>
  <c r="AB128" i="49"/>
  <c r="H19" i="49"/>
  <c r="AC117" i="49"/>
  <c r="AB120" i="49"/>
  <c r="AC133" i="49"/>
  <c r="AB136" i="49"/>
  <c r="AB116" i="49"/>
  <c r="AC129" i="49"/>
  <c r="AB132" i="49"/>
  <c r="AC145" i="49"/>
  <c r="I29" i="48"/>
  <c r="X32" i="48"/>
  <c r="I33" i="48"/>
  <c r="X84" i="48"/>
  <c r="X92" i="48"/>
  <c r="X107" i="48"/>
  <c r="X108" i="48"/>
  <c r="X123" i="48"/>
  <c r="AH53" i="48"/>
  <c r="AH57" i="48"/>
  <c r="AH62" i="48"/>
  <c r="AH66" i="48"/>
  <c r="AH70" i="48"/>
  <c r="AH74" i="48"/>
  <c r="AH78" i="48"/>
  <c r="M81" i="48"/>
  <c r="AH82" i="48"/>
  <c r="M85" i="48"/>
  <c r="X76" i="48"/>
  <c r="X91" i="48"/>
  <c r="I37" i="48"/>
  <c r="I61" i="48"/>
  <c r="I76" i="48"/>
  <c r="X80" i="48"/>
  <c r="X95" i="48"/>
  <c r="X100" i="48"/>
  <c r="X115" i="48"/>
  <c r="X116" i="48"/>
  <c r="X131" i="48"/>
  <c r="X124" i="48"/>
  <c r="X139" i="48"/>
  <c r="I20" i="48"/>
  <c r="M18" i="48"/>
  <c r="I16" i="48"/>
  <c r="M14" i="48"/>
  <c r="I12" i="48"/>
  <c r="M10" i="48"/>
  <c r="X75" i="48"/>
  <c r="X79" i="48"/>
  <c r="X83" i="48"/>
  <c r="X104" i="48"/>
  <c r="X119" i="48"/>
  <c r="X112" i="48"/>
  <c r="X127" i="48"/>
  <c r="X120" i="48"/>
  <c r="X135" i="48"/>
  <c r="X128" i="48"/>
  <c r="X143" i="48"/>
  <c r="X136" i="48"/>
  <c r="X144" i="48"/>
  <c r="AH86" i="48"/>
  <c r="M89" i="48"/>
  <c r="AH90" i="48"/>
  <c r="M78" i="48"/>
  <c r="M93" i="48"/>
  <c r="AH94" i="48"/>
  <c r="M97" i="48"/>
  <c r="AH98" i="48"/>
  <c r="M101" i="48"/>
  <c r="AH102" i="48"/>
  <c r="M105" i="48"/>
  <c r="AH106" i="48"/>
  <c r="M109" i="48"/>
  <c r="AH110" i="48"/>
  <c r="M113" i="48"/>
  <c r="AH114" i="48"/>
  <c r="M102" i="48"/>
  <c r="M117" i="48"/>
  <c r="AH118" i="48"/>
  <c r="M121" i="48"/>
  <c r="AH122" i="48"/>
  <c r="M125" i="48"/>
  <c r="AH126" i="48"/>
  <c r="M129" i="48"/>
  <c r="AH130" i="48"/>
  <c r="M133" i="48"/>
  <c r="AH134" i="48"/>
  <c r="M137" i="48"/>
  <c r="AH138" i="48"/>
  <c r="M141" i="48"/>
  <c r="AH142" i="48"/>
  <c r="M145" i="48"/>
  <c r="AH146" i="48"/>
  <c r="M149" i="48"/>
  <c r="AH150" i="48"/>
  <c r="X132" i="48"/>
  <c r="X140" i="48"/>
  <c r="X148" i="48"/>
  <c r="Q30" i="51" l="1"/>
  <c r="Q28" i="51"/>
  <c r="R29" i="51"/>
  <c r="T25" i="49"/>
  <c r="AB23" i="49"/>
  <c r="T23" i="49"/>
  <c r="AB22" i="49"/>
  <c r="AB11" i="49"/>
  <c r="T11" i="49"/>
  <c r="AB20" i="49"/>
  <c r="R25" i="51"/>
  <c r="Q25" i="51"/>
  <c r="Q26" i="51"/>
  <c r="R26" i="51"/>
  <c r="Q27" i="51"/>
  <c r="R27" i="51"/>
  <c r="M22" i="49"/>
  <c r="T24" i="49"/>
  <c r="T22" i="49"/>
  <c r="M20" i="49"/>
  <c r="T21" i="49"/>
  <c r="T20" i="49"/>
  <c r="AB18" i="49"/>
  <c r="AB14" i="49"/>
  <c r="AB15" i="49"/>
  <c r="T16" i="49"/>
  <c r="T17" i="49"/>
  <c r="T18" i="49"/>
  <c r="T14" i="49"/>
  <c r="T15" i="49"/>
  <c r="AB12" i="49"/>
  <c r="T19" i="49"/>
  <c r="T13" i="49"/>
  <c r="U5" i="60"/>
  <c r="AB19" i="49"/>
  <c r="AB17" i="49"/>
  <c r="AB16" i="49"/>
  <c r="M14" i="49"/>
  <c r="AB13" i="49"/>
  <c r="M15" i="49"/>
  <c r="AB21" i="49"/>
  <c r="M12" i="49"/>
  <c r="AB24" i="49"/>
  <c r="M18" i="49"/>
  <c r="H9" i="47"/>
  <c r="AD9" i="47" l="1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F10" i="1"/>
  <c r="F72" i="35"/>
  <c r="C72" i="35"/>
  <c r="F71" i="35"/>
  <c r="C71" i="35"/>
  <c r="F70" i="35"/>
  <c r="C70" i="35"/>
  <c r="F69" i="35"/>
  <c r="C69" i="35"/>
  <c r="F68" i="35"/>
  <c r="C68" i="35"/>
  <c r="F67" i="35"/>
  <c r="C67" i="35"/>
  <c r="F66" i="35"/>
  <c r="C66" i="35"/>
  <c r="F65" i="35"/>
  <c r="C65" i="35"/>
  <c r="F64" i="35"/>
  <c r="C64" i="35"/>
  <c r="F63" i="35"/>
  <c r="C63" i="35"/>
  <c r="F62" i="35"/>
  <c r="C62" i="35"/>
  <c r="F61" i="35"/>
  <c r="C61" i="35"/>
  <c r="F59" i="35"/>
  <c r="C59" i="35"/>
  <c r="F58" i="35"/>
  <c r="C58" i="35"/>
  <c r="F57" i="35"/>
  <c r="C57" i="35"/>
  <c r="F56" i="35"/>
  <c r="C56" i="35"/>
  <c r="F55" i="35"/>
  <c r="C55" i="35"/>
  <c r="F54" i="35"/>
  <c r="C54" i="35"/>
  <c r="F53" i="35"/>
  <c r="C53" i="35"/>
  <c r="F52" i="35"/>
  <c r="C52" i="35"/>
  <c r="F51" i="35"/>
  <c r="C51" i="35"/>
  <c r="F50" i="35"/>
  <c r="C50" i="35"/>
  <c r="F49" i="35"/>
  <c r="C49" i="35"/>
  <c r="F48" i="35"/>
  <c r="C48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5" i="35"/>
  <c r="C35" i="35"/>
  <c r="F33" i="35"/>
  <c r="Q33" i="35" s="1"/>
  <c r="C33" i="35"/>
  <c r="F32" i="35"/>
  <c r="Q32" i="35" s="1"/>
  <c r="C32" i="35"/>
  <c r="F31" i="35"/>
  <c r="Q31" i="35" s="1"/>
  <c r="C31" i="35"/>
  <c r="F30" i="35"/>
  <c r="Q30" i="35" s="1"/>
  <c r="C30" i="35"/>
  <c r="F29" i="35"/>
  <c r="Q29" i="35" s="1"/>
  <c r="C29" i="35"/>
  <c r="F28" i="35"/>
  <c r="Q28" i="35" s="1"/>
  <c r="C28" i="35"/>
  <c r="F27" i="35"/>
  <c r="C27" i="35"/>
  <c r="F26" i="35"/>
  <c r="C26" i="35"/>
  <c r="F25" i="35"/>
  <c r="C25" i="35"/>
  <c r="F24" i="35"/>
  <c r="C24" i="35"/>
  <c r="F23" i="35"/>
  <c r="C23" i="35"/>
  <c r="F22" i="35"/>
  <c r="C22" i="35"/>
  <c r="J56" i="35" l="1"/>
  <c r="H56" i="35"/>
  <c r="Q22" i="35"/>
  <c r="J22" i="35"/>
  <c r="H22" i="35"/>
  <c r="J43" i="35"/>
  <c r="H43" i="35"/>
  <c r="J61" i="35"/>
  <c r="H61" i="35"/>
  <c r="Q23" i="35"/>
  <c r="J23" i="35"/>
  <c r="H23" i="35"/>
  <c r="Q27" i="35"/>
  <c r="J27" i="35"/>
  <c r="H27" i="35"/>
  <c r="S31" i="35"/>
  <c r="J31" i="35"/>
  <c r="H31" i="35"/>
  <c r="J36" i="35"/>
  <c r="H36" i="35"/>
  <c r="J40" i="35"/>
  <c r="H40" i="35"/>
  <c r="J44" i="35"/>
  <c r="H44" i="35"/>
  <c r="J49" i="35"/>
  <c r="H49" i="35"/>
  <c r="J53" i="35"/>
  <c r="H53" i="35"/>
  <c r="J57" i="35"/>
  <c r="H57" i="35"/>
  <c r="J62" i="35"/>
  <c r="H62" i="35"/>
  <c r="J66" i="35"/>
  <c r="H66" i="35"/>
  <c r="J70" i="35"/>
  <c r="H70" i="35"/>
  <c r="S30" i="35"/>
  <c r="J30" i="35"/>
  <c r="H30" i="35"/>
  <c r="Q26" i="35"/>
  <c r="J26" i="35"/>
  <c r="H26" i="35"/>
  <c r="J48" i="35"/>
  <c r="H48" i="35"/>
  <c r="J65" i="35"/>
  <c r="H65" i="35"/>
  <c r="Q24" i="35"/>
  <c r="J24" i="35"/>
  <c r="H24" i="35"/>
  <c r="J28" i="35"/>
  <c r="H28" i="35"/>
  <c r="S32" i="35"/>
  <c r="J32" i="35"/>
  <c r="H32" i="35"/>
  <c r="J37" i="35"/>
  <c r="H37" i="35"/>
  <c r="J41" i="35"/>
  <c r="H41" i="35"/>
  <c r="J45" i="35"/>
  <c r="H45" i="35"/>
  <c r="J50" i="35"/>
  <c r="H50" i="35"/>
  <c r="J54" i="35"/>
  <c r="H54" i="35"/>
  <c r="J58" i="35"/>
  <c r="H58" i="35"/>
  <c r="J63" i="35"/>
  <c r="H63" i="35"/>
  <c r="J67" i="35"/>
  <c r="H67" i="35"/>
  <c r="J71" i="35"/>
  <c r="H71" i="35"/>
  <c r="J39" i="35"/>
  <c r="H39" i="35"/>
  <c r="Q25" i="35"/>
  <c r="J25" i="35"/>
  <c r="H25" i="35"/>
  <c r="J29" i="35"/>
  <c r="H29" i="35"/>
  <c r="J33" i="35"/>
  <c r="H33" i="35"/>
  <c r="J38" i="35"/>
  <c r="H38" i="35"/>
  <c r="J42" i="35"/>
  <c r="H42" i="35"/>
  <c r="J46" i="35"/>
  <c r="H46" i="35"/>
  <c r="J51" i="35"/>
  <c r="H51" i="35"/>
  <c r="J55" i="35"/>
  <c r="H55" i="35"/>
  <c r="J59" i="35"/>
  <c r="H59" i="35"/>
  <c r="J64" i="35"/>
  <c r="H64" i="35"/>
  <c r="J68" i="35"/>
  <c r="H68" i="35"/>
  <c r="J72" i="35"/>
  <c r="H72" i="35"/>
  <c r="J35" i="35"/>
  <c r="H35" i="35"/>
  <c r="J52" i="35"/>
  <c r="H52" i="35"/>
  <c r="J69" i="35"/>
  <c r="H69" i="35"/>
  <c r="Q10" i="1"/>
  <c r="J10" i="1"/>
  <c r="H10" i="1"/>
  <c r="W26" i="35"/>
  <c r="U26" i="35"/>
  <c r="U27" i="35"/>
  <c r="W27" i="35"/>
  <c r="U23" i="35"/>
  <c r="W23" i="35"/>
  <c r="U28" i="35"/>
  <c r="W28" i="35"/>
  <c r="U24" i="35"/>
  <c r="W24" i="35"/>
  <c r="U25" i="35"/>
  <c r="W25" i="35"/>
  <c r="AG35" i="35"/>
  <c r="AF35" i="35"/>
  <c r="AE35" i="35"/>
  <c r="AB56" i="35"/>
  <c r="AG56" i="35"/>
  <c r="AF56" i="35"/>
  <c r="AE56" i="35"/>
  <c r="AG30" i="35"/>
  <c r="AF30" i="35"/>
  <c r="AE30" i="35"/>
  <c r="AA65" i="35"/>
  <c r="AG65" i="35"/>
  <c r="AF65" i="35"/>
  <c r="AE65" i="35"/>
  <c r="AG23" i="35"/>
  <c r="AF23" i="35"/>
  <c r="AE23" i="35"/>
  <c r="AG27" i="35"/>
  <c r="AF27" i="35"/>
  <c r="AE27" i="35"/>
  <c r="AG31" i="35"/>
  <c r="AF31" i="35"/>
  <c r="AE31" i="35"/>
  <c r="AF36" i="35"/>
  <c r="AG36" i="35"/>
  <c r="AE36" i="35"/>
  <c r="AG40" i="35"/>
  <c r="AF40" i="35"/>
  <c r="AE40" i="35"/>
  <c r="AG44" i="35"/>
  <c r="AF44" i="35"/>
  <c r="AE44" i="35"/>
  <c r="AB49" i="35"/>
  <c r="AG49" i="35"/>
  <c r="AF49" i="35"/>
  <c r="AE49" i="35"/>
  <c r="AG53" i="35"/>
  <c r="AF53" i="35"/>
  <c r="AE53" i="35"/>
  <c r="AB57" i="35"/>
  <c r="AG57" i="35"/>
  <c r="AF57" i="35"/>
  <c r="AE57" i="35"/>
  <c r="AF62" i="35"/>
  <c r="AG62" i="35"/>
  <c r="AE62" i="35"/>
  <c r="AG66" i="35"/>
  <c r="AF66" i="35"/>
  <c r="AE66" i="35"/>
  <c r="AG70" i="35"/>
  <c r="AF70" i="35"/>
  <c r="AE70" i="35"/>
  <c r="AG26" i="35"/>
  <c r="AF26" i="35"/>
  <c r="AE26" i="35"/>
  <c r="AA61" i="35"/>
  <c r="AF61" i="35"/>
  <c r="AG61" i="35"/>
  <c r="AE61" i="35"/>
  <c r="AG52" i="35"/>
  <c r="AF52" i="35"/>
  <c r="AE52" i="35"/>
  <c r="AG24" i="35"/>
  <c r="AF24" i="35"/>
  <c r="AE24" i="35"/>
  <c r="AG28" i="35"/>
  <c r="AF28" i="35"/>
  <c r="AE28" i="35"/>
  <c r="AG32" i="35"/>
  <c r="AE32" i="35"/>
  <c r="AF32" i="35"/>
  <c r="AG37" i="35"/>
  <c r="AE37" i="35"/>
  <c r="AF37" i="35"/>
  <c r="AG41" i="35"/>
  <c r="AE41" i="35"/>
  <c r="AF41" i="35"/>
  <c r="L45" i="35"/>
  <c r="AG45" i="35"/>
  <c r="AF45" i="35"/>
  <c r="AE45" i="35"/>
  <c r="AB50" i="35"/>
  <c r="AG50" i="35"/>
  <c r="AF50" i="35"/>
  <c r="AE50" i="35"/>
  <c r="L54" i="35"/>
  <c r="AG54" i="35"/>
  <c r="AE54" i="35"/>
  <c r="AF54" i="35"/>
  <c r="AB58" i="35"/>
  <c r="AG58" i="35"/>
  <c r="AE58" i="35"/>
  <c r="AF58" i="35"/>
  <c r="AA63" i="35"/>
  <c r="AG63" i="35"/>
  <c r="AF63" i="35"/>
  <c r="AE63" i="35"/>
  <c r="AA67" i="35"/>
  <c r="AG67" i="35"/>
  <c r="AE67" i="35"/>
  <c r="AF67" i="35"/>
  <c r="AA71" i="35"/>
  <c r="AG71" i="35"/>
  <c r="AF71" i="35"/>
  <c r="AE71" i="35"/>
  <c r="AG39" i="35"/>
  <c r="AF39" i="35"/>
  <c r="AE39" i="35"/>
  <c r="AG22" i="35"/>
  <c r="AF22" i="35"/>
  <c r="AE22" i="35"/>
  <c r="L48" i="35"/>
  <c r="AG48" i="35"/>
  <c r="AF48" i="35"/>
  <c r="AE48" i="35"/>
  <c r="AA69" i="35"/>
  <c r="AG69" i="35"/>
  <c r="AF69" i="35"/>
  <c r="AE69" i="35"/>
  <c r="AG25" i="35"/>
  <c r="AF25" i="35"/>
  <c r="AE25" i="35"/>
  <c r="AG29" i="35"/>
  <c r="AF29" i="35"/>
  <c r="AE29" i="35"/>
  <c r="AG33" i="35"/>
  <c r="AF33" i="35"/>
  <c r="AE33" i="35"/>
  <c r="D38" i="35"/>
  <c r="AG38" i="35"/>
  <c r="AF38" i="35"/>
  <c r="AE38" i="35"/>
  <c r="AG42" i="35"/>
  <c r="AF42" i="35"/>
  <c r="AE42" i="35"/>
  <c r="AA46" i="35"/>
  <c r="AG46" i="35"/>
  <c r="AF46" i="35"/>
  <c r="AE46" i="35"/>
  <c r="AG51" i="35"/>
  <c r="AF51" i="35"/>
  <c r="AE51" i="35"/>
  <c r="AG55" i="35"/>
  <c r="AF55" i="35"/>
  <c r="AE55" i="35"/>
  <c r="AG59" i="35"/>
  <c r="AE59" i="35"/>
  <c r="AF59" i="35"/>
  <c r="AG64" i="35"/>
  <c r="AF64" i="35"/>
  <c r="AE64" i="35"/>
  <c r="AG68" i="35"/>
  <c r="AE68" i="35"/>
  <c r="AF68" i="35"/>
  <c r="AG72" i="35"/>
  <c r="AF72" i="35"/>
  <c r="AE72" i="35"/>
  <c r="AG43" i="35"/>
  <c r="AF43" i="35"/>
  <c r="AE43" i="35"/>
  <c r="AJ10" i="1"/>
  <c r="AI10" i="1"/>
  <c r="AI32" i="35"/>
  <c r="AI27" i="35"/>
  <c r="AI31" i="35"/>
  <c r="AI23" i="35"/>
  <c r="AI24" i="35"/>
  <c r="AI25" i="35"/>
  <c r="AI29" i="35"/>
  <c r="AI33" i="35"/>
  <c r="AI28" i="35"/>
  <c r="AA29" i="35"/>
  <c r="AB10" i="1"/>
  <c r="AC10" i="1" s="1"/>
  <c r="I10" i="1"/>
  <c r="AK10" i="1"/>
  <c r="AF10" i="1"/>
  <c r="AG10" i="1" s="1"/>
  <c r="L10" i="1"/>
  <c r="M10" i="1" s="1"/>
  <c r="D10" i="1"/>
  <c r="E10" i="1" s="1"/>
  <c r="AD10" i="1"/>
  <c r="AE10" i="1" s="1"/>
  <c r="Z10" i="1"/>
  <c r="AA10" i="1" s="1"/>
  <c r="W10" i="1"/>
  <c r="X10" i="1" s="1"/>
  <c r="G10" i="1"/>
  <c r="D24" i="35"/>
  <c r="AJ51" i="35"/>
  <c r="D23" i="35"/>
  <c r="AC23" i="35"/>
  <c r="L25" i="35"/>
  <c r="AC31" i="35"/>
  <c r="L23" i="35"/>
  <c r="L33" i="35"/>
  <c r="AI37" i="35"/>
  <c r="D45" i="35"/>
  <c r="D46" i="35"/>
  <c r="S71" i="35"/>
  <c r="AJ55" i="35"/>
  <c r="S56" i="35"/>
  <c r="D29" i="35"/>
  <c r="D31" i="35"/>
  <c r="AC28" i="35"/>
  <c r="AC29" i="35"/>
  <c r="AC44" i="35"/>
  <c r="AB46" i="35"/>
  <c r="L49" i="35"/>
  <c r="AB71" i="35"/>
  <c r="AB54" i="35"/>
  <c r="S63" i="35"/>
  <c r="L31" i="35"/>
  <c r="D32" i="35"/>
  <c r="S51" i="35"/>
  <c r="S55" i="35"/>
  <c r="L59" i="35"/>
  <c r="AB63" i="35"/>
  <c r="AB24" i="35"/>
  <c r="AA25" i="35"/>
  <c r="AB32" i="35"/>
  <c r="AA33" i="35"/>
  <c r="D37" i="35"/>
  <c r="L37" i="35"/>
  <c r="AI40" i="35"/>
  <c r="AI44" i="35"/>
  <c r="AI46" i="35"/>
  <c r="S48" i="35"/>
  <c r="L57" i="35"/>
  <c r="AC24" i="35"/>
  <c r="D25" i="35"/>
  <c r="AC25" i="35"/>
  <c r="L27" i="35"/>
  <c r="D28" i="35"/>
  <c r="L29" i="35"/>
  <c r="AC32" i="35"/>
  <c r="D33" i="35"/>
  <c r="AC33" i="35"/>
  <c r="D44" i="35"/>
  <c r="AB48" i="35"/>
  <c r="L51" i="35"/>
  <c r="S54" i="35"/>
  <c r="L55" i="35"/>
  <c r="AJ59" i="35"/>
  <c r="S65" i="35"/>
  <c r="AB67" i="35"/>
  <c r="AJ71" i="35"/>
  <c r="D27" i="35"/>
  <c r="AC27" i="35"/>
  <c r="AB28" i="35"/>
  <c r="D40" i="35"/>
  <c r="D42" i="35"/>
  <c r="AB42" i="35"/>
  <c r="S59" i="35"/>
  <c r="AJ63" i="35"/>
  <c r="AB65" i="35"/>
  <c r="AB41" i="35"/>
  <c r="AC41" i="35"/>
  <c r="L52" i="35"/>
  <c r="AJ53" i="35"/>
  <c r="S53" i="35"/>
  <c r="AI61" i="35"/>
  <c r="AI69" i="35"/>
  <c r="L36" i="35"/>
  <c r="AC38" i="35"/>
  <c r="L38" i="35"/>
  <c r="AB45" i="35"/>
  <c r="AC45" i="35"/>
  <c r="AJ50" i="35"/>
  <c r="AJ52" i="35"/>
  <c r="AJ58" i="35"/>
  <c r="AJ61" i="35"/>
  <c r="AI67" i="35"/>
  <c r="AJ69" i="35"/>
  <c r="AC36" i="35"/>
  <c r="AA38" i="35"/>
  <c r="AI38" i="35"/>
  <c r="L40" i="35"/>
  <c r="AI41" i="35"/>
  <c r="AC42" i="35"/>
  <c r="L42" i="35"/>
  <c r="AJ49" i="35"/>
  <c r="S49" i="35"/>
  <c r="S50" i="35"/>
  <c r="S52" i="35"/>
  <c r="L53" i="35"/>
  <c r="L56" i="35"/>
  <c r="AJ57" i="35"/>
  <c r="S57" i="35"/>
  <c r="S58" i="35"/>
  <c r="S61" i="35"/>
  <c r="AI65" i="35"/>
  <c r="AJ67" i="35"/>
  <c r="S69" i="35"/>
  <c r="D36" i="35"/>
  <c r="AI36" i="35"/>
  <c r="AB37" i="35"/>
  <c r="AC37" i="35"/>
  <c r="AB38" i="35"/>
  <c r="AC40" i="35"/>
  <c r="D41" i="35"/>
  <c r="L41" i="35"/>
  <c r="AA42" i="35"/>
  <c r="AI42" i="35"/>
  <c r="L44" i="35"/>
  <c r="AI45" i="35"/>
  <c r="AC46" i="35"/>
  <c r="L46" i="35"/>
  <c r="AJ48" i="35"/>
  <c r="L50" i="35"/>
  <c r="AB52" i="35"/>
  <c r="AB53" i="35"/>
  <c r="AJ54" i="35"/>
  <c r="AJ56" i="35"/>
  <c r="L58" i="35"/>
  <c r="AB61" i="35"/>
  <c r="AI63" i="35"/>
  <c r="AJ65" i="35"/>
  <c r="S67" i="35"/>
  <c r="AB69" i="35"/>
  <c r="AI71" i="35"/>
  <c r="L24" i="35"/>
  <c r="AB25" i="35"/>
  <c r="L28" i="35"/>
  <c r="AB29" i="35"/>
  <c r="L32" i="35"/>
  <c r="AB33" i="35"/>
  <c r="AB51" i="35"/>
  <c r="AB55" i="35"/>
  <c r="AB59" i="35"/>
  <c r="AH62" i="35"/>
  <c r="AD62" i="35"/>
  <c r="Y62" i="35"/>
  <c r="AC62" i="35"/>
  <c r="D62" i="35"/>
  <c r="AH64" i="35"/>
  <c r="AD64" i="35"/>
  <c r="Y64" i="35"/>
  <c r="AC64" i="35"/>
  <c r="D64" i="35"/>
  <c r="AH66" i="35"/>
  <c r="AD66" i="35"/>
  <c r="Y66" i="35"/>
  <c r="AC66" i="35"/>
  <c r="D66" i="35"/>
  <c r="AH68" i="35"/>
  <c r="AD68" i="35"/>
  <c r="Y68" i="35"/>
  <c r="AC68" i="35"/>
  <c r="D68" i="35"/>
  <c r="AH70" i="35"/>
  <c r="AD70" i="35"/>
  <c r="Y70" i="35"/>
  <c r="AC70" i="35"/>
  <c r="D70" i="35"/>
  <c r="AH72" i="35"/>
  <c r="AD72" i="35"/>
  <c r="Y72" i="35"/>
  <c r="AC72" i="35"/>
  <c r="D72" i="35"/>
  <c r="L62" i="35"/>
  <c r="L64" i="35"/>
  <c r="L66" i="35"/>
  <c r="L68" i="35"/>
  <c r="L70" i="35"/>
  <c r="L72" i="35"/>
  <c r="AH61" i="35"/>
  <c r="AD61" i="35"/>
  <c r="Y61" i="35"/>
  <c r="AC61" i="35"/>
  <c r="D61" i="35"/>
  <c r="AA62" i="35"/>
  <c r="AI62" i="35"/>
  <c r="AH63" i="35"/>
  <c r="AD63" i="35"/>
  <c r="Y63" i="35"/>
  <c r="AC63" i="35"/>
  <c r="D63" i="35"/>
  <c r="AA64" i="35"/>
  <c r="AI64" i="35"/>
  <c r="AH65" i="35"/>
  <c r="AD65" i="35"/>
  <c r="Y65" i="35"/>
  <c r="AC65" i="35"/>
  <c r="D65" i="35"/>
  <c r="AA66" i="35"/>
  <c r="AI66" i="35"/>
  <c r="AH67" i="35"/>
  <c r="AD67" i="35"/>
  <c r="Y67" i="35"/>
  <c r="AC67" i="35"/>
  <c r="D67" i="35"/>
  <c r="AA68" i="35"/>
  <c r="AI68" i="35"/>
  <c r="AH69" i="35"/>
  <c r="AD69" i="35"/>
  <c r="Y69" i="35"/>
  <c r="AC69" i="35"/>
  <c r="D69" i="35"/>
  <c r="AA70" i="35"/>
  <c r="AI70" i="35"/>
  <c r="AH71" i="35"/>
  <c r="AD71" i="35"/>
  <c r="Y71" i="35"/>
  <c r="AC71" i="35"/>
  <c r="D71" i="35"/>
  <c r="AA72" i="35"/>
  <c r="AI72" i="35"/>
  <c r="L61" i="35"/>
  <c r="S62" i="35"/>
  <c r="AB62" i="35"/>
  <c r="AJ62" i="35"/>
  <c r="L63" i="35"/>
  <c r="S64" i="35"/>
  <c r="AB64" i="35"/>
  <c r="AJ64" i="35"/>
  <c r="L65" i="35"/>
  <c r="S66" i="35"/>
  <c r="AB66" i="35"/>
  <c r="AJ66" i="35"/>
  <c r="L67" i="35"/>
  <c r="S68" i="35"/>
  <c r="AB68" i="35"/>
  <c r="AJ68" i="35"/>
  <c r="L69" i="35"/>
  <c r="S70" i="35"/>
  <c r="AB70" i="35"/>
  <c r="AJ70" i="35"/>
  <c r="L71" i="35"/>
  <c r="S72" i="35"/>
  <c r="AB72" i="35"/>
  <c r="AJ72" i="35"/>
  <c r="AA48" i="35"/>
  <c r="AI48" i="35"/>
  <c r="AA49" i="35"/>
  <c r="AI49" i="35"/>
  <c r="AA50" i="35"/>
  <c r="AI50" i="35"/>
  <c r="AA51" i="35"/>
  <c r="AI51" i="35"/>
  <c r="AA52" i="35"/>
  <c r="AI52" i="35"/>
  <c r="AA53" i="35"/>
  <c r="AI53" i="35"/>
  <c r="AA54" i="35"/>
  <c r="AI54" i="35"/>
  <c r="AA55" i="35"/>
  <c r="AI55" i="35"/>
  <c r="AA56" i="35"/>
  <c r="AI56" i="35"/>
  <c r="AA57" i="35"/>
  <c r="AI57" i="35"/>
  <c r="AA58" i="35"/>
  <c r="AI58" i="35"/>
  <c r="AA59" i="35"/>
  <c r="AI59" i="35"/>
  <c r="D48" i="35"/>
  <c r="AC48" i="35"/>
  <c r="D49" i="35"/>
  <c r="AC49" i="35"/>
  <c r="D50" i="35"/>
  <c r="AC50" i="35"/>
  <c r="D51" i="35"/>
  <c r="AC51" i="35"/>
  <c r="D52" i="35"/>
  <c r="AC52" i="35"/>
  <c r="D53" i="35"/>
  <c r="AC53" i="35"/>
  <c r="D54" i="35"/>
  <c r="AC54" i="35"/>
  <c r="D55" i="35"/>
  <c r="AC55" i="35"/>
  <c r="D56" i="35"/>
  <c r="AC56" i="35"/>
  <c r="D57" i="35"/>
  <c r="AC57" i="35"/>
  <c r="D58" i="35"/>
  <c r="AC58" i="35"/>
  <c r="D59" i="35"/>
  <c r="AC59" i="35"/>
  <c r="Y48" i="35"/>
  <c r="AD48" i="35"/>
  <c r="AH48" i="35"/>
  <c r="Y49" i="35"/>
  <c r="AD49" i="35"/>
  <c r="AH49" i="35"/>
  <c r="Y50" i="35"/>
  <c r="AD50" i="35"/>
  <c r="AH50" i="35"/>
  <c r="Y51" i="35"/>
  <c r="AD51" i="35"/>
  <c r="AH51" i="35"/>
  <c r="Y52" i="35"/>
  <c r="AD52" i="35"/>
  <c r="AH52" i="35"/>
  <c r="Y53" i="35"/>
  <c r="AD53" i="35"/>
  <c r="AH53" i="35"/>
  <c r="Y54" i="35"/>
  <c r="AD54" i="35"/>
  <c r="AH54" i="35"/>
  <c r="Y55" i="35"/>
  <c r="AD55" i="35"/>
  <c r="AH55" i="35"/>
  <c r="Y56" i="35"/>
  <c r="AD56" i="35"/>
  <c r="AH56" i="35"/>
  <c r="Y57" i="35"/>
  <c r="AD57" i="35"/>
  <c r="AH57" i="35"/>
  <c r="Y58" i="35"/>
  <c r="AD58" i="35"/>
  <c r="AH58" i="35"/>
  <c r="Y59" i="35"/>
  <c r="AD59" i="35"/>
  <c r="AH59" i="35"/>
  <c r="AH35" i="35"/>
  <c r="AD35" i="35"/>
  <c r="Y35" i="35"/>
  <c r="S35" i="35"/>
  <c r="AJ35" i="35"/>
  <c r="AH39" i="35"/>
  <c r="AD39" i="35"/>
  <c r="Y39" i="35"/>
  <c r="S39" i="35"/>
  <c r="AJ39" i="35"/>
  <c r="AH43" i="35"/>
  <c r="AD43" i="35"/>
  <c r="Y43" i="35"/>
  <c r="S43" i="35"/>
  <c r="AJ43" i="35"/>
  <c r="AA35" i="35"/>
  <c r="AH36" i="35"/>
  <c r="AD36" i="35"/>
  <c r="Y36" i="35"/>
  <c r="S36" i="35"/>
  <c r="AJ36" i="35"/>
  <c r="AA39" i="35"/>
  <c r="AH40" i="35"/>
  <c r="AD40" i="35"/>
  <c r="Y40" i="35"/>
  <c r="S40" i="35"/>
  <c r="AJ40" i="35"/>
  <c r="AA43" i="35"/>
  <c r="AH44" i="35"/>
  <c r="AD44" i="35"/>
  <c r="Y44" i="35"/>
  <c r="S44" i="35"/>
  <c r="AJ44" i="35"/>
  <c r="AB35" i="35"/>
  <c r="AA36" i="35"/>
  <c r="AH37" i="35"/>
  <c r="AD37" i="35"/>
  <c r="Y37" i="35"/>
  <c r="S37" i="35"/>
  <c r="AJ37" i="35"/>
  <c r="AB39" i="35"/>
  <c r="AA40" i="35"/>
  <c r="AH41" i="35"/>
  <c r="AD41" i="35"/>
  <c r="Y41" i="35"/>
  <c r="S41" i="35"/>
  <c r="AJ41" i="35"/>
  <c r="AB43" i="35"/>
  <c r="AA44" i="35"/>
  <c r="AH45" i="35"/>
  <c r="AD45" i="35"/>
  <c r="Y45" i="35"/>
  <c r="S45" i="35"/>
  <c r="AJ45" i="35"/>
  <c r="D35" i="35"/>
  <c r="L35" i="35"/>
  <c r="AC35" i="35"/>
  <c r="AI35" i="35"/>
  <c r="AB36" i="35"/>
  <c r="AA37" i="35"/>
  <c r="AH38" i="35"/>
  <c r="AD38" i="35"/>
  <c r="Y38" i="35"/>
  <c r="S38" i="35"/>
  <c r="AJ38" i="35"/>
  <c r="D39" i="35"/>
  <c r="L39" i="35"/>
  <c r="AC39" i="35"/>
  <c r="AI39" i="35"/>
  <c r="AB40" i="35"/>
  <c r="AA41" i="35"/>
  <c r="AH42" i="35"/>
  <c r="AD42" i="35"/>
  <c r="Y42" i="35"/>
  <c r="S42" i="35"/>
  <c r="AJ42" i="35"/>
  <c r="D43" i="35"/>
  <c r="L43" i="35"/>
  <c r="AC43" i="35"/>
  <c r="AI43" i="35"/>
  <c r="AB44" i="35"/>
  <c r="AA45" i="35"/>
  <c r="AH46" i="35"/>
  <c r="AD46" i="35"/>
  <c r="Y46" i="35"/>
  <c r="S46" i="35"/>
  <c r="AJ46" i="35"/>
  <c r="AH22" i="35"/>
  <c r="AD22" i="35"/>
  <c r="Y22" i="35"/>
  <c r="S22" i="35"/>
  <c r="AJ22" i="35"/>
  <c r="AH26" i="35"/>
  <c r="AD26" i="35"/>
  <c r="Y26" i="35"/>
  <c r="S26" i="35"/>
  <c r="AJ26" i="35"/>
  <c r="AH30" i="35"/>
  <c r="AD30" i="35"/>
  <c r="Y30" i="35"/>
  <c r="AJ30" i="35"/>
  <c r="AA22" i="35"/>
  <c r="AH23" i="35"/>
  <c r="AD23" i="35"/>
  <c r="Y23" i="35"/>
  <c r="S23" i="35"/>
  <c r="AJ23" i="35"/>
  <c r="AA26" i="35"/>
  <c r="AH27" i="35"/>
  <c r="AD27" i="35"/>
  <c r="Y27" i="35"/>
  <c r="S27" i="35"/>
  <c r="AJ27" i="35"/>
  <c r="AA30" i="35"/>
  <c r="AH31" i="35"/>
  <c r="AD31" i="35"/>
  <c r="Y31" i="35"/>
  <c r="AJ31" i="35"/>
  <c r="AB22" i="35"/>
  <c r="AA23" i="35"/>
  <c r="AH24" i="35"/>
  <c r="AD24" i="35"/>
  <c r="Y24" i="35"/>
  <c r="S24" i="35"/>
  <c r="AJ24" i="35"/>
  <c r="AB26" i="35"/>
  <c r="AA27" i="35"/>
  <c r="AH28" i="35"/>
  <c r="AD28" i="35"/>
  <c r="Y28" i="35"/>
  <c r="S28" i="35"/>
  <c r="AJ28" i="35"/>
  <c r="AB30" i="35"/>
  <c r="AA31" i="35"/>
  <c r="AH32" i="35"/>
  <c r="AD32" i="35"/>
  <c r="Y32" i="35"/>
  <c r="AJ32" i="35"/>
  <c r="D22" i="35"/>
  <c r="L22" i="35"/>
  <c r="AC22" i="35"/>
  <c r="AI22" i="35"/>
  <c r="AB23" i="35"/>
  <c r="AA24" i="35"/>
  <c r="AH25" i="35"/>
  <c r="AD25" i="35"/>
  <c r="Y25" i="35"/>
  <c r="S25" i="35"/>
  <c r="AJ25" i="35"/>
  <c r="D26" i="35"/>
  <c r="L26" i="35"/>
  <c r="AC26" i="35"/>
  <c r="AI26" i="35"/>
  <c r="AB27" i="35"/>
  <c r="AA28" i="35"/>
  <c r="AH29" i="35"/>
  <c r="AD29" i="35"/>
  <c r="Y29" i="35"/>
  <c r="S29" i="35"/>
  <c r="AJ29" i="35"/>
  <c r="D30" i="35"/>
  <c r="L30" i="35"/>
  <c r="AC30" i="35"/>
  <c r="AI30" i="35"/>
  <c r="AB31" i="35"/>
  <c r="AA32" i="35"/>
  <c r="AH33" i="35"/>
  <c r="AD33" i="35"/>
  <c r="Y33" i="35"/>
  <c r="S33" i="35"/>
  <c r="AJ33" i="35"/>
  <c r="U31" i="35" l="1"/>
  <c r="W31" i="35"/>
  <c r="U30" i="35"/>
  <c r="W30" i="35"/>
  <c r="U32" i="35"/>
  <c r="W32" i="35"/>
  <c r="M48" i="35"/>
  <c r="M54" i="35"/>
  <c r="U29" i="35"/>
  <c r="W29" i="35"/>
  <c r="U22" i="35"/>
  <c r="W22" i="35"/>
  <c r="E25" i="35"/>
  <c r="E38" i="35"/>
  <c r="M33" i="35"/>
  <c r="T58" i="35"/>
  <c r="M59" i="35"/>
  <c r="Z59" i="35"/>
  <c r="E32" i="35"/>
  <c r="Z33" i="35"/>
  <c r="T59" i="35"/>
  <c r="E46" i="35"/>
  <c r="Z58" i="35"/>
  <c r="E33" i="35"/>
  <c r="Z32" i="35"/>
  <c r="E29" i="35"/>
  <c r="E31" i="35"/>
  <c r="E45" i="35"/>
  <c r="M32" i="35"/>
  <c r="M58" i="35"/>
  <c r="Z57" i="35"/>
  <c r="Z30" i="35"/>
  <c r="M57" i="35"/>
  <c r="T56" i="35"/>
  <c r="T57" i="35"/>
  <c r="Z31" i="35"/>
  <c r="E44" i="35"/>
  <c r="M31" i="35"/>
  <c r="E30" i="35"/>
  <c r="Z56" i="35"/>
  <c r="M55" i="35"/>
  <c r="E43" i="35"/>
  <c r="Z55" i="35"/>
  <c r="Z54" i="35"/>
  <c r="M56" i="35"/>
  <c r="E42" i="35"/>
  <c r="M30" i="35"/>
  <c r="E28" i="35"/>
  <c r="T55" i="35"/>
  <c r="T54" i="35"/>
  <c r="E40" i="35"/>
  <c r="Z28" i="35"/>
  <c r="Z29" i="35"/>
  <c r="M29" i="35"/>
  <c r="E41" i="35"/>
  <c r="M28" i="35"/>
  <c r="M53" i="35"/>
  <c r="Z27" i="35"/>
  <c r="Z53" i="35"/>
  <c r="T53" i="35"/>
  <c r="E27" i="35"/>
  <c r="T52" i="35"/>
  <c r="M27" i="35"/>
  <c r="E39" i="35"/>
  <c r="Z26" i="35"/>
  <c r="Z52" i="35"/>
  <c r="E26" i="35"/>
  <c r="M26" i="35"/>
  <c r="M52" i="35"/>
  <c r="M25" i="35"/>
  <c r="E24" i="35"/>
  <c r="Z25" i="35"/>
  <c r="Z51" i="35"/>
  <c r="M51" i="35"/>
  <c r="T51" i="35"/>
  <c r="T50" i="35"/>
  <c r="E36" i="35"/>
  <c r="Z50" i="35"/>
  <c r="E37" i="35"/>
  <c r="Z24" i="35"/>
  <c r="M50" i="35"/>
  <c r="M24" i="35"/>
  <c r="M23" i="35"/>
  <c r="Z23" i="35"/>
  <c r="Z49" i="35"/>
  <c r="E23" i="35"/>
  <c r="T49" i="35"/>
  <c r="M49" i="35"/>
  <c r="AL10" i="1"/>
  <c r="E35" i="35"/>
  <c r="Z48" i="35"/>
  <c r="T48" i="35"/>
  <c r="Z22" i="35"/>
  <c r="E22" i="35"/>
  <c r="M22" i="35"/>
  <c r="N2" i="51" l="1"/>
  <c r="R2" i="50"/>
  <c r="S2" i="49"/>
  <c r="N2" i="48"/>
  <c r="A10" i="46"/>
  <c r="N2" i="44"/>
  <c r="M2" i="47"/>
  <c r="H10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6" i="16"/>
  <c r="C36" i="16"/>
  <c r="E36" i="16"/>
  <c r="F37" i="16" s="1"/>
  <c r="G36" i="16"/>
  <c r="H37" i="16" s="1"/>
  <c r="I36" i="16"/>
  <c r="J37" i="16" s="1"/>
  <c r="K36" i="16"/>
  <c r="Q36" i="16"/>
  <c r="R37" i="16" s="1"/>
  <c r="H14" i="46" l="1"/>
  <c r="H28" i="46"/>
  <c r="H24" i="46"/>
  <c r="F20" i="46"/>
  <c r="H20" i="46"/>
  <c r="H16" i="46"/>
  <c r="H12" i="46"/>
  <c r="H27" i="46"/>
  <c r="H23" i="46"/>
  <c r="H19" i="46"/>
  <c r="H15" i="46"/>
  <c r="F11" i="46"/>
  <c r="H11" i="46"/>
  <c r="H30" i="46"/>
  <c r="H26" i="46"/>
  <c r="H22" i="46"/>
  <c r="H18" i="46"/>
  <c r="H29" i="46"/>
  <c r="H25" i="46"/>
  <c r="H21" i="46"/>
  <c r="H17" i="46"/>
  <c r="H13" i="46"/>
  <c r="AL36" i="16"/>
  <c r="AM36" i="16"/>
  <c r="F29" i="46"/>
  <c r="F14" i="46" l="1"/>
  <c r="F28" i="46"/>
  <c r="F13" i="46"/>
  <c r="F25" i="46"/>
  <c r="F22" i="46"/>
  <c r="F26" i="46"/>
  <c r="F19" i="46"/>
  <c r="F27" i="46"/>
  <c r="F16" i="46"/>
  <c r="F10" i="46"/>
  <c r="F18" i="46"/>
  <c r="F30" i="46"/>
  <c r="F15" i="46"/>
  <c r="F12" i="46"/>
  <c r="F24" i="46"/>
  <c r="F17" i="46"/>
  <c r="F21" i="46"/>
  <c r="F23" i="46"/>
  <c r="I17" i="16" l="1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J36" i="16" s="1"/>
  <c r="I47" i="16"/>
  <c r="J48" i="16" s="1"/>
  <c r="J32" i="16" l="1"/>
  <c r="J20" i="16"/>
  <c r="J34" i="16"/>
  <c r="J30" i="16"/>
  <c r="J26" i="16"/>
  <c r="J22" i="16"/>
  <c r="J18" i="16"/>
  <c r="J33" i="16"/>
  <c r="J29" i="16"/>
  <c r="J25" i="16"/>
  <c r="J21" i="16"/>
  <c r="J35" i="16"/>
  <c r="J31" i="16"/>
  <c r="J27" i="16"/>
  <c r="J23" i="16"/>
  <c r="J19" i="16"/>
  <c r="J24" i="16"/>
  <c r="J28" i="16"/>
  <c r="J4" i="46"/>
  <c r="H4" i="46"/>
  <c r="B59" i="1" l="1"/>
  <c r="C59" i="1"/>
  <c r="AE10" i="6" l="1"/>
  <c r="B58" i="1"/>
  <c r="C58" i="1"/>
  <c r="C20" i="35"/>
  <c r="F20" i="35"/>
  <c r="Q20" i="35" s="1"/>
  <c r="J20" i="35" l="1"/>
  <c r="H20" i="35"/>
  <c r="U20" i="35"/>
  <c r="AG20" i="35"/>
  <c r="AF20" i="35"/>
  <c r="AE20" i="35"/>
  <c r="I20" i="35"/>
  <c r="Y20" i="35"/>
  <c r="Z20" i="35" s="1"/>
  <c r="S20" i="35"/>
  <c r="T20" i="35" s="1"/>
  <c r="G20" i="35"/>
  <c r="D20" i="35"/>
  <c r="E20" i="35" s="1"/>
  <c r="L20" i="35"/>
  <c r="M20" i="35" s="1"/>
  <c r="AA20" i="35"/>
  <c r="AD20" i="35"/>
  <c r="AC20" i="35"/>
  <c r="AB20" i="35"/>
  <c r="AH20" i="35"/>
  <c r="AJ20" i="35"/>
  <c r="AI20" i="35"/>
  <c r="B57" i="1"/>
  <c r="C57" i="1"/>
  <c r="W20" i="35" l="1"/>
  <c r="B56" i="1"/>
  <c r="C56" i="1"/>
  <c r="B55" i="1" l="1"/>
  <c r="C55" i="1"/>
  <c r="B54" i="1" l="1"/>
  <c r="C54" i="1"/>
  <c r="C19" i="35"/>
  <c r="F19" i="35"/>
  <c r="Q19" i="35" s="1"/>
  <c r="J19" i="35" l="1"/>
  <c r="H19" i="35"/>
  <c r="AG19" i="35"/>
  <c r="AF19" i="35"/>
  <c r="AE19" i="35"/>
  <c r="S19" i="35"/>
  <c r="T19" i="35" s="1"/>
  <c r="G19" i="35"/>
  <c r="D19" i="35"/>
  <c r="E19" i="35" s="1"/>
  <c r="L19" i="35"/>
  <c r="M19" i="35" s="1"/>
  <c r="Y19" i="35"/>
  <c r="Z19" i="35" s="1"/>
  <c r="I19" i="35"/>
  <c r="AA19" i="35"/>
  <c r="AB19" i="35"/>
  <c r="AD19" i="35"/>
  <c r="AC19" i="35"/>
  <c r="AJ19" i="35"/>
  <c r="AI19" i="35"/>
  <c r="AH19" i="35"/>
  <c r="B52" i="1"/>
  <c r="C52" i="1"/>
  <c r="B53" i="1"/>
  <c r="C53" i="1"/>
  <c r="U19" i="35" l="1"/>
  <c r="W19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B8" i="2" l="1"/>
  <c r="I8" i="2"/>
  <c r="J9" i="2" s="1"/>
  <c r="O8" i="2"/>
  <c r="P9" i="2" s="1"/>
  <c r="R8" i="2"/>
  <c r="S9" i="2" s="1"/>
  <c r="T8" i="2"/>
  <c r="X8" i="2"/>
  <c r="Y8" i="2"/>
  <c r="Z8" i="2"/>
  <c r="AA8" i="2"/>
  <c r="AB9" i="2" s="1"/>
  <c r="AE8" i="2"/>
  <c r="E9" i="2" l="1"/>
  <c r="C9" i="2"/>
  <c r="AF8" i="2"/>
  <c r="AG9" i="2" s="1"/>
  <c r="AD8" i="2"/>
  <c r="AC8" i="2"/>
  <c r="H11" i="50" l="1"/>
  <c r="H11" i="49"/>
  <c r="M9" i="48" l="1"/>
  <c r="I9" i="48"/>
  <c r="K9" i="46"/>
  <c r="G9" i="46"/>
  <c r="AH9" i="46" s="1"/>
  <c r="B9" i="46"/>
  <c r="AG66" i="45"/>
  <c r="AF66" i="45"/>
  <c r="AE66" i="45"/>
  <c r="AD66" i="45"/>
  <c r="AC66" i="45"/>
  <c r="AA66" i="45"/>
  <c r="Z66" i="45"/>
  <c r="Y66" i="45"/>
  <c r="W66" i="45"/>
  <c r="U66" i="45"/>
  <c r="S66" i="45"/>
  <c r="N66" i="45"/>
  <c r="L66" i="45"/>
  <c r="J66" i="45"/>
  <c r="H66" i="45"/>
  <c r="F66" i="45"/>
  <c r="C66" i="45"/>
  <c r="B66" i="45"/>
  <c r="AG65" i="45"/>
  <c r="AF65" i="45"/>
  <c r="AE65" i="45"/>
  <c r="AD65" i="45"/>
  <c r="AC65" i="45"/>
  <c r="AA65" i="45"/>
  <c r="Z65" i="45"/>
  <c r="Y65" i="45"/>
  <c r="W65" i="45"/>
  <c r="U65" i="45"/>
  <c r="S65" i="45"/>
  <c r="N65" i="45"/>
  <c r="L65" i="45"/>
  <c r="J65" i="45"/>
  <c r="H65" i="45"/>
  <c r="F65" i="45"/>
  <c r="C65" i="45"/>
  <c r="B65" i="45"/>
  <c r="AG64" i="45"/>
  <c r="AF64" i="45"/>
  <c r="AE64" i="45"/>
  <c r="AD64" i="45"/>
  <c r="AC64" i="45"/>
  <c r="AA64" i="45"/>
  <c r="Z64" i="45"/>
  <c r="Y64" i="45"/>
  <c r="W64" i="45"/>
  <c r="U64" i="45"/>
  <c r="S64" i="45"/>
  <c r="N64" i="45"/>
  <c r="L64" i="45"/>
  <c r="J64" i="45"/>
  <c r="H64" i="45"/>
  <c r="F64" i="45"/>
  <c r="C64" i="45"/>
  <c r="B64" i="45"/>
  <c r="AG63" i="45"/>
  <c r="AF63" i="45"/>
  <c r="AE63" i="45"/>
  <c r="AD63" i="45"/>
  <c r="AC63" i="45"/>
  <c r="AA63" i="45"/>
  <c r="Z63" i="45"/>
  <c r="Y63" i="45"/>
  <c r="W63" i="45"/>
  <c r="U63" i="45"/>
  <c r="S63" i="45"/>
  <c r="N63" i="45"/>
  <c r="L63" i="45"/>
  <c r="J63" i="45"/>
  <c r="H63" i="45"/>
  <c r="F63" i="45"/>
  <c r="C63" i="45"/>
  <c r="B63" i="45"/>
  <c r="AG62" i="45"/>
  <c r="AF62" i="45"/>
  <c r="AE62" i="45"/>
  <c r="AD62" i="45"/>
  <c r="AC62" i="45"/>
  <c r="AA62" i="45"/>
  <c r="Z62" i="45"/>
  <c r="Y62" i="45"/>
  <c r="W62" i="45"/>
  <c r="U62" i="45"/>
  <c r="S62" i="45"/>
  <c r="N62" i="45"/>
  <c r="L62" i="45"/>
  <c r="J62" i="45"/>
  <c r="H62" i="45"/>
  <c r="F62" i="45"/>
  <c r="C62" i="45"/>
  <c r="B62" i="45"/>
  <c r="AG61" i="45"/>
  <c r="AF61" i="45"/>
  <c r="AE61" i="45"/>
  <c r="AD61" i="45"/>
  <c r="AC61" i="45"/>
  <c r="AA61" i="45"/>
  <c r="Z61" i="45"/>
  <c r="Y61" i="45"/>
  <c r="W61" i="45"/>
  <c r="U61" i="45"/>
  <c r="S61" i="45"/>
  <c r="N61" i="45"/>
  <c r="L61" i="45"/>
  <c r="J61" i="45"/>
  <c r="H61" i="45"/>
  <c r="F61" i="45"/>
  <c r="C61" i="45"/>
  <c r="B61" i="45"/>
  <c r="AG60" i="45"/>
  <c r="AF60" i="45"/>
  <c r="AE60" i="45"/>
  <c r="AD60" i="45"/>
  <c r="AC60" i="45"/>
  <c r="AA60" i="45"/>
  <c r="Z60" i="45"/>
  <c r="Y60" i="45"/>
  <c r="W60" i="45"/>
  <c r="U60" i="45"/>
  <c r="S60" i="45"/>
  <c r="N60" i="45"/>
  <c r="L60" i="45"/>
  <c r="J60" i="45"/>
  <c r="H60" i="45"/>
  <c r="F60" i="45"/>
  <c r="C60" i="45"/>
  <c r="B60" i="45"/>
  <c r="AG59" i="45"/>
  <c r="AF59" i="45"/>
  <c r="AE59" i="45"/>
  <c r="AD59" i="45"/>
  <c r="AC59" i="45"/>
  <c r="AA59" i="45"/>
  <c r="Z59" i="45"/>
  <c r="Y59" i="45"/>
  <c r="W59" i="45"/>
  <c r="U59" i="45"/>
  <c r="S59" i="45"/>
  <c r="N59" i="45"/>
  <c r="L59" i="45"/>
  <c r="J59" i="45"/>
  <c r="H59" i="45"/>
  <c r="F59" i="45"/>
  <c r="C59" i="45"/>
  <c r="B59" i="45"/>
  <c r="AG58" i="45"/>
  <c r="AF58" i="45"/>
  <c r="AE58" i="45"/>
  <c r="AD58" i="45"/>
  <c r="AC58" i="45"/>
  <c r="AA58" i="45"/>
  <c r="Z58" i="45"/>
  <c r="Y58" i="45"/>
  <c r="W58" i="45"/>
  <c r="U58" i="45"/>
  <c r="S58" i="45"/>
  <c r="N58" i="45"/>
  <c r="L58" i="45"/>
  <c r="J58" i="45"/>
  <c r="H58" i="45"/>
  <c r="F58" i="45"/>
  <c r="C58" i="45"/>
  <c r="B58" i="45"/>
  <c r="AG57" i="45"/>
  <c r="AF57" i="45"/>
  <c r="AE57" i="45"/>
  <c r="AD57" i="45"/>
  <c r="AC57" i="45"/>
  <c r="AA57" i="45"/>
  <c r="Z57" i="45"/>
  <c r="Y57" i="45"/>
  <c r="W57" i="45"/>
  <c r="U57" i="45"/>
  <c r="S57" i="45"/>
  <c r="N57" i="45"/>
  <c r="L57" i="45"/>
  <c r="J57" i="45"/>
  <c r="H57" i="45"/>
  <c r="F57" i="45"/>
  <c r="C57" i="45"/>
  <c r="B57" i="45"/>
  <c r="AG56" i="45"/>
  <c r="AF56" i="45"/>
  <c r="AE56" i="45"/>
  <c r="AD56" i="45"/>
  <c r="AC56" i="45"/>
  <c r="AA56" i="45"/>
  <c r="Z56" i="45"/>
  <c r="Y56" i="45"/>
  <c r="W56" i="45"/>
  <c r="U56" i="45"/>
  <c r="S56" i="45"/>
  <c r="N56" i="45"/>
  <c r="L56" i="45"/>
  <c r="J56" i="45"/>
  <c r="H56" i="45"/>
  <c r="F56" i="45"/>
  <c r="C56" i="45"/>
  <c r="B56" i="45"/>
  <c r="AG55" i="45"/>
  <c r="AF55" i="45"/>
  <c r="AE55" i="45"/>
  <c r="AD55" i="45"/>
  <c r="AC55" i="45"/>
  <c r="AA55" i="45"/>
  <c r="Z55" i="45"/>
  <c r="Y55" i="45"/>
  <c r="W55" i="45"/>
  <c r="U55" i="45"/>
  <c r="S55" i="45"/>
  <c r="N55" i="45"/>
  <c r="L55" i="45"/>
  <c r="J55" i="45"/>
  <c r="H55" i="45"/>
  <c r="F55" i="45"/>
  <c r="C55" i="45"/>
  <c r="B55" i="45"/>
  <c r="AG54" i="45"/>
  <c r="AF54" i="45"/>
  <c r="AE54" i="45"/>
  <c r="AD54" i="45"/>
  <c r="AC54" i="45"/>
  <c r="AA54" i="45"/>
  <c r="Z54" i="45"/>
  <c r="Y54" i="45"/>
  <c r="W54" i="45"/>
  <c r="U54" i="45"/>
  <c r="S54" i="45"/>
  <c r="N54" i="45"/>
  <c r="L54" i="45"/>
  <c r="J54" i="45"/>
  <c r="H54" i="45"/>
  <c r="F54" i="45"/>
  <c r="C54" i="45"/>
  <c r="B54" i="45"/>
  <c r="AG53" i="45"/>
  <c r="AF53" i="45"/>
  <c r="AE53" i="45"/>
  <c r="AD53" i="45"/>
  <c r="AC53" i="45"/>
  <c r="AA53" i="45"/>
  <c r="Z53" i="45"/>
  <c r="Y53" i="45"/>
  <c r="W53" i="45"/>
  <c r="U53" i="45"/>
  <c r="S53" i="45"/>
  <c r="N53" i="45"/>
  <c r="L53" i="45"/>
  <c r="J53" i="45"/>
  <c r="H53" i="45"/>
  <c r="F53" i="45"/>
  <c r="C53" i="45"/>
  <c r="B53" i="45"/>
  <c r="AG52" i="45"/>
  <c r="AF52" i="45"/>
  <c r="AE52" i="45"/>
  <c r="AD52" i="45"/>
  <c r="AC52" i="45"/>
  <c r="AA52" i="45"/>
  <c r="Z52" i="45"/>
  <c r="Y52" i="45"/>
  <c r="W52" i="45"/>
  <c r="U52" i="45"/>
  <c r="S52" i="45"/>
  <c r="N52" i="45"/>
  <c r="L52" i="45"/>
  <c r="J52" i="45"/>
  <c r="H52" i="45"/>
  <c r="F52" i="45"/>
  <c r="C52" i="45"/>
  <c r="B52" i="45"/>
  <c r="AG51" i="45"/>
  <c r="AF51" i="45"/>
  <c r="AE51" i="45"/>
  <c r="AD51" i="45"/>
  <c r="AC51" i="45"/>
  <c r="AA51" i="45"/>
  <c r="Z51" i="45"/>
  <c r="Y51" i="45"/>
  <c r="W51" i="45"/>
  <c r="U51" i="45"/>
  <c r="S51" i="45"/>
  <c r="N51" i="45"/>
  <c r="L51" i="45"/>
  <c r="J51" i="45"/>
  <c r="H51" i="45"/>
  <c r="F51" i="45"/>
  <c r="C51" i="45"/>
  <c r="B51" i="45"/>
  <c r="AG50" i="45"/>
  <c r="AF50" i="45"/>
  <c r="AE50" i="45"/>
  <c r="AD50" i="45"/>
  <c r="AC50" i="45"/>
  <c r="AA50" i="45"/>
  <c r="Z50" i="45"/>
  <c r="Y50" i="45"/>
  <c r="W50" i="45"/>
  <c r="U50" i="45"/>
  <c r="S50" i="45"/>
  <c r="N50" i="45"/>
  <c r="L50" i="45"/>
  <c r="J50" i="45"/>
  <c r="H50" i="45"/>
  <c r="F50" i="45"/>
  <c r="C50" i="45"/>
  <c r="B50" i="45"/>
  <c r="AG49" i="45"/>
  <c r="AF49" i="45"/>
  <c r="AE49" i="45"/>
  <c r="AD49" i="45"/>
  <c r="AC49" i="45"/>
  <c r="AA49" i="45"/>
  <c r="Z49" i="45"/>
  <c r="Y49" i="45"/>
  <c r="W49" i="45"/>
  <c r="U49" i="45"/>
  <c r="S49" i="45"/>
  <c r="N49" i="45"/>
  <c r="L49" i="45"/>
  <c r="J49" i="45"/>
  <c r="H49" i="45"/>
  <c r="F49" i="45"/>
  <c r="C49" i="45"/>
  <c r="B49" i="45"/>
  <c r="AG48" i="45"/>
  <c r="AF48" i="45"/>
  <c r="AE48" i="45"/>
  <c r="AD48" i="45"/>
  <c r="AC48" i="45"/>
  <c r="AA48" i="45"/>
  <c r="Z48" i="45"/>
  <c r="Y48" i="45"/>
  <c r="W48" i="45"/>
  <c r="U48" i="45"/>
  <c r="S48" i="45"/>
  <c r="N48" i="45"/>
  <c r="L48" i="45"/>
  <c r="J48" i="45"/>
  <c r="H48" i="45"/>
  <c r="F48" i="45"/>
  <c r="C48" i="45"/>
  <c r="B48" i="45"/>
  <c r="AG47" i="45"/>
  <c r="AF47" i="45"/>
  <c r="AE47" i="45"/>
  <c r="AD47" i="45"/>
  <c r="AC47" i="45"/>
  <c r="AA47" i="45"/>
  <c r="Z47" i="45"/>
  <c r="Y47" i="45"/>
  <c r="W47" i="45"/>
  <c r="U47" i="45"/>
  <c r="S47" i="45"/>
  <c r="N47" i="45"/>
  <c r="L47" i="45"/>
  <c r="J47" i="45"/>
  <c r="H47" i="45"/>
  <c r="F47" i="45"/>
  <c r="C47" i="45"/>
  <c r="B47" i="45"/>
  <c r="AG46" i="45"/>
  <c r="AF46" i="45"/>
  <c r="AE46" i="45"/>
  <c r="AD46" i="45"/>
  <c r="AC46" i="45"/>
  <c r="AA46" i="45"/>
  <c r="Z46" i="45"/>
  <c r="Y46" i="45"/>
  <c r="W46" i="45"/>
  <c r="U46" i="45"/>
  <c r="S46" i="45"/>
  <c r="N46" i="45"/>
  <c r="L46" i="45"/>
  <c r="J46" i="45"/>
  <c r="H46" i="45"/>
  <c r="F46" i="45"/>
  <c r="C46" i="45"/>
  <c r="B46" i="45"/>
  <c r="AG45" i="45"/>
  <c r="AF45" i="45"/>
  <c r="AE45" i="45"/>
  <c r="AD45" i="45"/>
  <c r="AC45" i="45"/>
  <c r="AA45" i="45"/>
  <c r="Z45" i="45"/>
  <c r="Y45" i="45"/>
  <c r="W45" i="45"/>
  <c r="U45" i="45"/>
  <c r="S45" i="45"/>
  <c r="N45" i="45"/>
  <c r="L45" i="45"/>
  <c r="J45" i="45"/>
  <c r="H45" i="45"/>
  <c r="F45" i="45"/>
  <c r="C45" i="45"/>
  <c r="B45" i="45"/>
  <c r="AG44" i="45"/>
  <c r="AF44" i="45"/>
  <c r="AE44" i="45"/>
  <c r="AD44" i="45"/>
  <c r="AC44" i="45"/>
  <c r="AA44" i="45"/>
  <c r="Z44" i="45"/>
  <c r="Y44" i="45"/>
  <c r="W44" i="45"/>
  <c r="U44" i="45"/>
  <c r="S44" i="45"/>
  <c r="N44" i="45"/>
  <c r="L44" i="45"/>
  <c r="J44" i="45"/>
  <c r="H44" i="45"/>
  <c r="F44" i="45"/>
  <c r="C44" i="45"/>
  <c r="B44" i="45"/>
  <c r="AG43" i="45"/>
  <c r="AF43" i="45"/>
  <c r="AE43" i="45"/>
  <c r="AD43" i="45"/>
  <c r="AC43" i="45"/>
  <c r="AA43" i="45"/>
  <c r="Z43" i="45"/>
  <c r="Y43" i="45"/>
  <c r="W43" i="45"/>
  <c r="U43" i="45"/>
  <c r="S43" i="45"/>
  <c r="N43" i="45"/>
  <c r="L43" i="45"/>
  <c r="J43" i="45"/>
  <c r="H43" i="45"/>
  <c r="F43" i="45"/>
  <c r="C43" i="45"/>
  <c r="B43" i="45"/>
  <c r="AG41" i="45"/>
  <c r="AF41" i="45"/>
  <c r="AE41" i="45"/>
  <c r="AD41" i="45"/>
  <c r="AC41" i="45"/>
  <c r="AA41" i="45"/>
  <c r="Z41" i="45"/>
  <c r="Y41" i="45"/>
  <c r="W41" i="45"/>
  <c r="U41" i="45"/>
  <c r="S41" i="45"/>
  <c r="N41" i="45"/>
  <c r="L41" i="45"/>
  <c r="J41" i="45"/>
  <c r="H41" i="45"/>
  <c r="F41" i="45"/>
  <c r="C41" i="45"/>
  <c r="B41" i="45"/>
  <c r="AG40" i="45"/>
  <c r="AF40" i="45"/>
  <c r="AE40" i="45"/>
  <c r="AD40" i="45"/>
  <c r="AC40" i="45"/>
  <c r="AA40" i="45"/>
  <c r="Z40" i="45"/>
  <c r="Y40" i="45"/>
  <c r="W40" i="45"/>
  <c r="U40" i="45"/>
  <c r="S40" i="45"/>
  <c r="N40" i="45"/>
  <c r="L40" i="45"/>
  <c r="J40" i="45"/>
  <c r="H40" i="45"/>
  <c r="F40" i="45"/>
  <c r="C40" i="45"/>
  <c r="B40" i="45"/>
  <c r="AG39" i="45"/>
  <c r="AF39" i="45"/>
  <c r="AE39" i="45"/>
  <c r="AD39" i="45"/>
  <c r="AC39" i="45"/>
  <c r="AA39" i="45"/>
  <c r="Z39" i="45"/>
  <c r="Y39" i="45"/>
  <c r="W39" i="45"/>
  <c r="U39" i="45"/>
  <c r="S39" i="45"/>
  <c r="N39" i="45"/>
  <c r="L39" i="45"/>
  <c r="J39" i="45"/>
  <c r="H39" i="45"/>
  <c r="F39" i="45"/>
  <c r="C39" i="45"/>
  <c r="B39" i="45"/>
  <c r="AG38" i="45"/>
  <c r="AF38" i="45"/>
  <c r="AE38" i="45"/>
  <c r="AD38" i="45"/>
  <c r="AC38" i="45"/>
  <c r="AA38" i="45"/>
  <c r="Z38" i="45"/>
  <c r="Y38" i="45"/>
  <c r="W38" i="45"/>
  <c r="U38" i="45"/>
  <c r="S38" i="45"/>
  <c r="N38" i="45"/>
  <c r="L38" i="45"/>
  <c r="J38" i="45"/>
  <c r="H38" i="45"/>
  <c r="F38" i="45"/>
  <c r="C38" i="45"/>
  <c r="B38" i="45"/>
  <c r="AG37" i="45"/>
  <c r="AF37" i="45"/>
  <c r="AE37" i="45"/>
  <c r="AD37" i="45"/>
  <c r="AC37" i="45"/>
  <c r="AA37" i="45"/>
  <c r="Z37" i="45"/>
  <c r="Y37" i="45"/>
  <c r="W37" i="45"/>
  <c r="U37" i="45"/>
  <c r="S37" i="45"/>
  <c r="N37" i="45"/>
  <c r="L37" i="45"/>
  <c r="J37" i="45"/>
  <c r="H37" i="45"/>
  <c r="F37" i="45"/>
  <c r="C37" i="45"/>
  <c r="B37" i="45"/>
  <c r="AG36" i="45"/>
  <c r="AF36" i="45"/>
  <c r="AE36" i="45"/>
  <c r="AD36" i="45"/>
  <c r="AC36" i="45"/>
  <c r="AA36" i="45"/>
  <c r="Z36" i="45"/>
  <c r="Y36" i="45"/>
  <c r="W36" i="45"/>
  <c r="U36" i="45"/>
  <c r="S36" i="45"/>
  <c r="N36" i="45"/>
  <c r="L36" i="45"/>
  <c r="J36" i="45"/>
  <c r="H36" i="45"/>
  <c r="F36" i="45"/>
  <c r="C36" i="45"/>
  <c r="B36" i="45"/>
  <c r="AG35" i="45"/>
  <c r="AF35" i="45"/>
  <c r="AE35" i="45"/>
  <c r="AD35" i="45"/>
  <c r="AC35" i="45"/>
  <c r="AA35" i="45"/>
  <c r="Z35" i="45"/>
  <c r="Y35" i="45"/>
  <c r="W35" i="45"/>
  <c r="U35" i="45"/>
  <c r="S35" i="45"/>
  <c r="N35" i="45"/>
  <c r="L35" i="45"/>
  <c r="J35" i="45"/>
  <c r="H35" i="45"/>
  <c r="F35" i="45"/>
  <c r="C35" i="45"/>
  <c r="B35" i="45"/>
  <c r="AG34" i="45"/>
  <c r="AF34" i="45"/>
  <c r="AE34" i="45"/>
  <c r="AD34" i="45"/>
  <c r="AC34" i="45"/>
  <c r="AA34" i="45"/>
  <c r="Z34" i="45"/>
  <c r="Y34" i="45"/>
  <c r="W34" i="45"/>
  <c r="U34" i="45"/>
  <c r="S34" i="45"/>
  <c r="N34" i="45"/>
  <c r="L34" i="45"/>
  <c r="J34" i="45"/>
  <c r="H34" i="45"/>
  <c r="F34" i="45"/>
  <c r="C34" i="45"/>
  <c r="B34" i="45"/>
  <c r="AG33" i="45"/>
  <c r="AF33" i="45"/>
  <c r="AE33" i="45"/>
  <c r="AD33" i="45"/>
  <c r="AC33" i="45"/>
  <c r="AA33" i="45"/>
  <c r="Z33" i="45"/>
  <c r="Y33" i="45"/>
  <c r="W33" i="45"/>
  <c r="U33" i="45"/>
  <c r="S33" i="45"/>
  <c r="N33" i="45"/>
  <c r="L33" i="45"/>
  <c r="J33" i="45"/>
  <c r="H33" i="45"/>
  <c r="F33" i="45"/>
  <c r="C33" i="45"/>
  <c r="B33" i="45"/>
  <c r="AG32" i="45"/>
  <c r="AF32" i="45"/>
  <c r="AE32" i="45"/>
  <c r="AD32" i="45"/>
  <c r="AC32" i="45"/>
  <c r="AA32" i="45"/>
  <c r="Z32" i="45"/>
  <c r="Y32" i="45"/>
  <c r="W32" i="45"/>
  <c r="U32" i="45"/>
  <c r="S32" i="45"/>
  <c r="N32" i="45"/>
  <c r="L32" i="45"/>
  <c r="J32" i="45"/>
  <c r="H32" i="45"/>
  <c r="F32" i="45"/>
  <c r="C32" i="45"/>
  <c r="B32" i="45"/>
  <c r="AG31" i="45"/>
  <c r="AF31" i="45"/>
  <c r="AE31" i="45"/>
  <c r="AD31" i="45"/>
  <c r="AC31" i="45"/>
  <c r="AA31" i="45"/>
  <c r="Z31" i="45"/>
  <c r="Y31" i="45"/>
  <c r="W31" i="45"/>
  <c r="U31" i="45"/>
  <c r="S31" i="45"/>
  <c r="N31" i="45"/>
  <c r="L31" i="45"/>
  <c r="J31" i="45"/>
  <c r="H31" i="45"/>
  <c r="F31" i="45"/>
  <c r="C31" i="45"/>
  <c r="B31" i="45"/>
  <c r="AG30" i="45"/>
  <c r="AF30" i="45"/>
  <c r="AE30" i="45"/>
  <c r="AD30" i="45"/>
  <c r="AC30" i="45"/>
  <c r="AA30" i="45"/>
  <c r="Z30" i="45"/>
  <c r="Y30" i="45"/>
  <c r="W30" i="45"/>
  <c r="U30" i="45"/>
  <c r="S30" i="45"/>
  <c r="N30" i="45"/>
  <c r="L30" i="45"/>
  <c r="J30" i="45"/>
  <c r="H30" i="45"/>
  <c r="F30" i="45"/>
  <c r="C30" i="45"/>
  <c r="B30" i="45"/>
  <c r="AG29" i="45"/>
  <c r="AF29" i="45"/>
  <c r="AE29" i="45"/>
  <c r="AD29" i="45"/>
  <c r="AC29" i="45"/>
  <c r="AA29" i="45"/>
  <c r="Z29" i="45"/>
  <c r="Y29" i="45"/>
  <c r="W29" i="45"/>
  <c r="U29" i="45"/>
  <c r="S29" i="45"/>
  <c r="N29" i="45"/>
  <c r="L29" i="45"/>
  <c r="J29" i="45"/>
  <c r="H29" i="45"/>
  <c r="F29" i="45"/>
  <c r="C29" i="45"/>
  <c r="B29" i="45"/>
  <c r="AG28" i="45"/>
  <c r="AF28" i="45"/>
  <c r="AE28" i="45"/>
  <c r="AD28" i="45"/>
  <c r="AC28" i="45"/>
  <c r="AA28" i="45"/>
  <c r="Z28" i="45"/>
  <c r="Y28" i="45"/>
  <c r="W28" i="45"/>
  <c r="U28" i="45"/>
  <c r="S28" i="45"/>
  <c r="N28" i="45"/>
  <c r="L28" i="45"/>
  <c r="J28" i="45"/>
  <c r="H28" i="45"/>
  <c r="F28" i="45"/>
  <c r="C28" i="45"/>
  <c r="B28" i="45"/>
  <c r="AG27" i="45"/>
  <c r="AF27" i="45"/>
  <c r="AE27" i="45"/>
  <c r="AD27" i="45"/>
  <c r="AC27" i="45"/>
  <c r="AA27" i="45"/>
  <c r="Z27" i="45"/>
  <c r="Y27" i="45"/>
  <c r="W27" i="45"/>
  <c r="U27" i="45"/>
  <c r="S27" i="45"/>
  <c r="N27" i="45"/>
  <c r="L27" i="45"/>
  <c r="J27" i="45"/>
  <c r="H27" i="45"/>
  <c r="F27" i="45"/>
  <c r="C27" i="45"/>
  <c r="B27" i="45"/>
  <c r="AG26" i="45"/>
  <c r="AF26" i="45"/>
  <c r="AE26" i="45"/>
  <c r="AD26" i="45"/>
  <c r="AC26" i="45"/>
  <c r="AA26" i="45"/>
  <c r="Z26" i="45"/>
  <c r="Y26" i="45"/>
  <c r="W26" i="45"/>
  <c r="U26" i="45"/>
  <c r="S26" i="45"/>
  <c r="N26" i="45"/>
  <c r="L26" i="45"/>
  <c r="J26" i="45"/>
  <c r="H26" i="45"/>
  <c r="F26" i="45"/>
  <c r="C26" i="45"/>
  <c r="B26" i="45"/>
  <c r="AG25" i="45"/>
  <c r="AF25" i="45"/>
  <c r="AE25" i="45"/>
  <c r="AD25" i="45"/>
  <c r="AC25" i="45"/>
  <c r="AA25" i="45"/>
  <c r="Z25" i="45"/>
  <c r="Y25" i="45"/>
  <c r="W25" i="45"/>
  <c r="U25" i="45"/>
  <c r="S25" i="45"/>
  <c r="N25" i="45"/>
  <c r="L25" i="45"/>
  <c r="J25" i="45"/>
  <c r="H25" i="45"/>
  <c r="F25" i="45"/>
  <c r="C25" i="45"/>
  <c r="B25" i="45"/>
  <c r="AG24" i="45"/>
  <c r="AF24" i="45"/>
  <c r="AE24" i="45"/>
  <c r="AD24" i="45"/>
  <c r="AC24" i="45"/>
  <c r="AA24" i="45"/>
  <c r="Z24" i="45"/>
  <c r="Y24" i="45"/>
  <c r="W24" i="45"/>
  <c r="U24" i="45"/>
  <c r="S24" i="45"/>
  <c r="N24" i="45"/>
  <c r="L24" i="45"/>
  <c r="J24" i="45"/>
  <c r="H24" i="45"/>
  <c r="F24" i="45"/>
  <c r="C24" i="45"/>
  <c r="B24" i="45"/>
  <c r="AG22" i="45"/>
  <c r="AF22" i="45"/>
  <c r="AE22" i="45"/>
  <c r="AD22" i="45"/>
  <c r="AC22" i="45"/>
  <c r="AA22" i="45"/>
  <c r="Z22" i="45"/>
  <c r="Y22" i="45"/>
  <c r="W22" i="45"/>
  <c r="U22" i="45"/>
  <c r="V15" i="45" s="1"/>
  <c r="S22" i="45"/>
  <c r="T15" i="45" s="1"/>
  <c r="N22" i="45"/>
  <c r="O15" i="45" s="1"/>
  <c r="L22" i="45"/>
  <c r="J22" i="45"/>
  <c r="K15" i="45" s="1"/>
  <c r="H22" i="45"/>
  <c r="I15" i="45" s="1"/>
  <c r="F22" i="45"/>
  <c r="G15" i="45" s="1"/>
  <c r="C22" i="45"/>
  <c r="B22" i="45"/>
  <c r="AG21" i="45"/>
  <c r="AF21" i="45"/>
  <c r="AE21" i="45"/>
  <c r="AD21" i="45"/>
  <c r="AC21" i="45"/>
  <c r="AA21" i="45"/>
  <c r="Z21" i="45"/>
  <c r="Y21" i="45"/>
  <c r="W21" i="45"/>
  <c r="U21" i="45"/>
  <c r="V14" i="45" s="1"/>
  <c r="S21" i="45"/>
  <c r="T14" i="45" s="1"/>
  <c r="N21" i="45"/>
  <c r="O14" i="45" s="1"/>
  <c r="L21" i="45"/>
  <c r="J21" i="45"/>
  <c r="K14" i="45" s="1"/>
  <c r="H21" i="45"/>
  <c r="I14" i="45" s="1"/>
  <c r="F21" i="45"/>
  <c r="G14" i="45" s="1"/>
  <c r="C21" i="45"/>
  <c r="B21" i="45"/>
  <c r="AG20" i="45"/>
  <c r="AF20" i="45"/>
  <c r="AE20" i="45"/>
  <c r="AD20" i="45"/>
  <c r="AC20" i="45"/>
  <c r="AA20" i="45"/>
  <c r="Z20" i="45"/>
  <c r="Y20" i="45"/>
  <c r="W20" i="45"/>
  <c r="U20" i="45"/>
  <c r="V13" i="45" s="1"/>
  <c r="S20" i="45"/>
  <c r="T13" i="45" s="1"/>
  <c r="N20" i="45"/>
  <c r="O13" i="45" s="1"/>
  <c r="L20" i="45"/>
  <c r="J20" i="45"/>
  <c r="K13" i="45" s="1"/>
  <c r="H20" i="45"/>
  <c r="I13" i="45" s="1"/>
  <c r="F20" i="45"/>
  <c r="G13" i="45" s="1"/>
  <c r="C20" i="45"/>
  <c r="B20" i="45"/>
  <c r="AG19" i="45"/>
  <c r="AF19" i="45"/>
  <c r="AE19" i="45"/>
  <c r="AD19" i="45"/>
  <c r="AC19" i="45"/>
  <c r="AA19" i="45"/>
  <c r="Z19" i="45"/>
  <c r="Y19" i="45"/>
  <c r="W19" i="45"/>
  <c r="U19" i="45"/>
  <c r="V12" i="45" s="1"/>
  <c r="S19" i="45"/>
  <c r="T12" i="45" s="1"/>
  <c r="N19" i="45"/>
  <c r="O12" i="45" s="1"/>
  <c r="L19" i="45"/>
  <c r="J19" i="45"/>
  <c r="K12" i="45" s="1"/>
  <c r="H19" i="45"/>
  <c r="I12" i="45" s="1"/>
  <c r="F19" i="45"/>
  <c r="G12" i="45" s="1"/>
  <c r="C19" i="45"/>
  <c r="B19" i="45"/>
  <c r="AG18" i="45"/>
  <c r="AF18" i="45"/>
  <c r="AE18" i="45"/>
  <c r="AD18" i="45"/>
  <c r="AC18" i="45"/>
  <c r="AA18" i="45"/>
  <c r="Z18" i="45"/>
  <c r="Y18" i="45"/>
  <c r="W18" i="45"/>
  <c r="U18" i="45"/>
  <c r="V11" i="45" s="1"/>
  <c r="S18" i="45"/>
  <c r="T11" i="45" s="1"/>
  <c r="N18" i="45"/>
  <c r="O11" i="45" s="1"/>
  <c r="L18" i="45"/>
  <c r="J18" i="45"/>
  <c r="K11" i="45" s="1"/>
  <c r="H18" i="45"/>
  <c r="I11" i="45" s="1"/>
  <c r="F18" i="45"/>
  <c r="G11" i="45" s="1"/>
  <c r="C18" i="45"/>
  <c r="B18" i="45"/>
  <c r="AG17" i="45"/>
  <c r="AF17" i="45"/>
  <c r="AE17" i="45"/>
  <c r="AD17" i="45"/>
  <c r="AC17" i="45"/>
  <c r="AA17" i="45"/>
  <c r="Z17" i="45"/>
  <c r="Y17" i="45"/>
  <c r="W17" i="45"/>
  <c r="U17" i="45"/>
  <c r="S17" i="45"/>
  <c r="N17" i="45"/>
  <c r="L17" i="45"/>
  <c r="J17" i="45"/>
  <c r="H17" i="45"/>
  <c r="F17" i="45"/>
  <c r="C17" i="45"/>
  <c r="B17" i="45"/>
  <c r="AM86" i="44"/>
  <c r="AE86" i="44"/>
  <c r="AD86" i="44"/>
  <c r="AC86" i="44"/>
  <c r="AA86" i="44"/>
  <c r="P86" i="44"/>
  <c r="Y86" i="44"/>
  <c r="V86" i="44"/>
  <c r="M86" i="44"/>
  <c r="K86" i="44"/>
  <c r="I86" i="44"/>
  <c r="G86" i="44"/>
  <c r="E86" i="44"/>
  <c r="C86" i="44"/>
  <c r="B86" i="44"/>
  <c r="AM85" i="44"/>
  <c r="AE85" i="44"/>
  <c r="AD85" i="44"/>
  <c r="AC85" i="44"/>
  <c r="AA85" i="44"/>
  <c r="P85" i="44"/>
  <c r="Y85" i="44"/>
  <c r="V85" i="44"/>
  <c r="M85" i="44"/>
  <c r="K85" i="44"/>
  <c r="I85" i="44"/>
  <c r="G85" i="44"/>
  <c r="E85" i="44"/>
  <c r="C85" i="44"/>
  <c r="B85" i="44"/>
  <c r="AM84" i="44"/>
  <c r="AE84" i="44"/>
  <c r="AD84" i="44"/>
  <c r="AC84" i="44"/>
  <c r="AA84" i="44"/>
  <c r="P84" i="44"/>
  <c r="Y84" i="44"/>
  <c r="V84" i="44"/>
  <c r="M84" i="44"/>
  <c r="K84" i="44"/>
  <c r="I84" i="44"/>
  <c r="G84" i="44"/>
  <c r="E84" i="44"/>
  <c r="C84" i="44"/>
  <c r="B84" i="44"/>
  <c r="AM83" i="44"/>
  <c r="AE83" i="44"/>
  <c r="AD83" i="44"/>
  <c r="AC83" i="44"/>
  <c r="AA83" i="44"/>
  <c r="P83" i="44"/>
  <c r="Y83" i="44"/>
  <c r="V83" i="44"/>
  <c r="M83" i="44"/>
  <c r="K83" i="44"/>
  <c r="I83" i="44"/>
  <c r="G83" i="44"/>
  <c r="E83" i="44"/>
  <c r="C83" i="44"/>
  <c r="B83" i="44"/>
  <c r="AM82" i="44"/>
  <c r="AE82" i="44"/>
  <c r="AD82" i="44"/>
  <c r="AC82" i="44"/>
  <c r="AA82" i="44"/>
  <c r="P82" i="44"/>
  <c r="Y82" i="44"/>
  <c r="V82" i="44"/>
  <c r="M82" i="44"/>
  <c r="K82" i="44"/>
  <c r="I82" i="44"/>
  <c r="G82" i="44"/>
  <c r="E82" i="44"/>
  <c r="C82" i="44"/>
  <c r="B82" i="44"/>
  <c r="AM81" i="44"/>
  <c r="AE81" i="44"/>
  <c r="AD81" i="44"/>
  <c r="AC81" i="44"/>
  <c r="AA81" i="44"/>
  <c r="P81" i="44"/>
  <c r="Y81" i="44"/>
  <c r="V81" i="44"/>
  <c r="M81" i="44"/>
  <c r="K81" i="44"/>
  <c r="I81" i="44"/>
  <c r="G81" i="44"/>
  <c r="E81" i="44"/>
  <c r="C81" i="44"/>
  <c r="B81" i="44"/>
  <c r="AM80" i="44"/>
  <c r="AE80" i="44"/>
  <c r="AD80" i="44"/>
  <c r="AC80" i="44"/>
  <c r="AA80" i="44"/>
  <c r="P80" i="44"/>
  <c r="Y80" i="44"/>
  <c r="V80" i="44"/>
  <c r="M80" i="44"/>
  <c r="K80" i="44"/>
  <c r="I80" i="44"/>
  <c r="G80" i="44"/>
  <c r="E80" i="44"/>
  <c r="C80" i="44"/>
  <c r="B80" i="44"/>
  <c r="AM79" i="44"/>
  <c r="AE79" i="44"/>
  <c r="AD79" i="44"/>
  <c r="AC79" i="44"/>
  <c r="AA79" i="44"/>
  <c r="P79" i="44"/>
  <c r="Y79" i="44"/>
  <c r="V79" i="44"/>
  <c r="M79" i="44"/>
  <c r="K79" i="44"/>
  <c r="I79" i="44"/>
  <c r="G79" i="44"/>
  <c r="E79" i="44"/>
  <c r="C79" i="44"/>
  <c r="B79" i="44"/>
  <c r="AM78" i="44"/>
  <c r="AE78" i="44"/>
  <c r="AD78" i="44"/>
  <c r="AC78" i="44"/>
  <c r="AA78" i="44"/>
  <c r="P78" i="44"/>
  <c r="Y78" i="44"/>
  <c r="V78" i="44"/>
  <c r="M78" i="44"/>
  <c r="K78" i="44"/>
  <c r="I78" i="44"/>
  <c r="G78" i="44"/>
  <c r="E78" i="44"/>
  <c r="C78" i="44"/>
  <c r="B78" i="44"/>
  <c r="AM77" i="44"/>
  <c r="AE77" i="44"/>
  <c r="AD77" i="44"/>
  <c r="AC77" i="44"/>
  <c r="AA77" i="44"/>
  <c r="P77" i="44"/>
  <c r="Y77" i="44"/>
  <c r="V77" i="44"/>
  <c r="M77" i="44"/>
  <c r="K77" i="44"/>
  <c r="I77" i="44"/>
  <c r="G77" i="44"/>
  <c r="E77" i="44"/>
  <c r="C77" i="44"/>
  <c r="B77" i="44"/>
  <c r="AM76" i="44"/>
  <c r="AE76" i="44"/>
  <c r="AD76" i="44"/>
  <c r="AC76" i="44"/>
  <c r="AA76" i="44"/>
  <c r="P76" i="44"/>
  <c r="Y76" i="44"/>
  <c r="V76" i="44"/>
  <c r="M76" i="44"/>
  <c r="K76" i="44"/>
  <c r="I76" i="44"/>
  <c r="G76" i="44"/>
  <c r="E76" i="44"/>
  <c r="C76" i="44"/>
  <c r="B76" i="44"/>
  <c r="AM75" i="44"/>
  <c r="AE75" i="44"/>
  <c r="AD75" i="44"/>
  <c r="AC75" i="44"/>
  <c r="AA75" i="44"/>
  <c r="P75" i="44"/>
  <c r="Y75" i="44"/>
  <c r="V75" i="44"/>
  <c r="M75" i="44"/>
  <c r="K75" i="44"/>
  <c r="I75" i="44"/>
  <c r="G75" i="44"/>
  <c r="E75" i="44"/>
  <c r="C75" i="44"/>
  <c r="B75" i="44"/>
  <c r="AM74" i="44"/>
  <c r="AE74" i="44"/>
  <c r="AD74" i="44"/>
  <c r="AC74" i="44"/>
  <c r="AA74" i="44"/>
  <c r="P74" i="44"/>
  <c r="Y74" i="44"/>
  <c r="V74" i="44"/>
  <c r="M74" i="44"/>
  <c r="K74" i="44"/>
  <c r="I74" i="44"/>
  <c r="G74" i="44"/>
  <c r="E74" i="44"/>
  <c r="C74" i="44"/>
  <c r="B74" i="44"/>
  <c r="AM73" i="44"/>
  <c r="AE73" i="44"/>
  <c r="AD73" i="44"/>
  <c r="AC73" i="44"/>
  <c r="AA73" i="44"/>
  <c r="P73" i="44"/>
  <c r="Y73" i="44"/>
  <c r="V73" i="44"/>
  <c r="M73" i="44"/>
  <c r="K73" i="44"/>
  <c r="I73" i="44"/>
  <c r="G73" i="44"/>
  <c r="E73" i="44"/>
  <c r="C73" i="44"/>
  <c r="B73" i="44"/>
  <c r="AM72" i="44"/>
  <c r="AE72" i="44"/>
  <c r="AD72" i="44"/>
  <c r="AC72" i="44"/>
  <c r="AA72" i="44"/>
  <c r="P72" i="44"/>
  <c r="Y72" i="44"/>
  <c r="V72" i="44"/>
  <c r="M72" i="44"/>
  <c r="K72" i="44"/>
  <c r="I72" i="44"/>
  <c r="G72" i="44"/>
  <c r="E72" i="44"/>
  <c r="C72" i="44"/>
  <c r="B72" i="44"/>
  <c r="AM71" i="44"/>
  <c r="AE71" i="44"/>
  <c r="AD71" i="44"/>
  <c r="AC71" i="44"/>
  <c r="AA71" i="44"/>
  <c r="P71" i="44"/>
  <c r="Y71" i="44"/>
  <c r="V71" i="44"/>
  <c r="M71" i="44"/>
  <c r="K71" i="44"/>
  <c r="I71" i="44"/>
  <c r="G71" i="44"/>
  <c r="E71" i="44"/>
  <c r="C71" i="44"/>
  <c r="B71" i="44"/>
  <c r="AM70" i="44"/>
  <c r="AE70" i="44"/>
  <c r="AD70" i="44"/>
  <c r="AC70" i="44"/>
  <c r="AA70" i="44"/>
  <c r="P70" i="44"/>
  <c r="Y70" i="44"/>
  <c r="V70" i="44"/>
  <c r="M70" i="44"/>
  <c r="K70" i="44"/>
  <c r="I70" i="44"/>
  <c r="G70" i="44"/>
  <c r="E70" i="44"/>
  <c r="C70" i="44"/>
  <c r="B70" i="44"/>
  <c r="AM69" i="44"/>
  <c r="AE69" i="44"/>
  <c r="AD69" i="44"/>
  <c r="AC69" i="44"/>
  <c r="AA69" i="44"/>
  <c r="P69" i="44"/>
  <c r="Y69" i="44"/>
  <c r="V69" i="44"/>
  <c r="M69" i="44"/>
  <c r="K69" i="44"/>
  <c r="I69" i="44"/>
  <c r="G69" i="44"/>
  <c r="E69" i="44"/>
  <c r="C69" i="44"/>
  <c r="B69" i="44"/>
  <c r="AM68" i="44"/>
  <c r="AE68" i="44"/>
  <c r="AD68" i="44"/>
  <c r="AC68" i="44"/>
  <c r="AA68" i="44"/>
  <c r="P68" i="44"/>
  <c r="Y68" i="44"/>
  <c r="V68" i="44"/>
  <c r="M68" i="44"/>
  <c r="K68" i="44"/>
  <c r="I68" i="44"/>
  <c r="G68" i="44"/>
  <c r="E68" i="44"/>
  <c r="C68" i="44"/>
  <c r="B68" i="44"/>
  <c r="AM67" i="44"/>
  <c r="AE67" i="44"/>
  <c r="AD67" i="44"/>
  <c r="AC67" i="44"/>
  <c r="AA67" i="44"/>
  <c r="P67" i="44"/>
  <c r="Y67" i="44"/>
  <c r="V67" i="44"/>
  <c r="M67" i="44"/>
  <c r="K67" i="44"/>
  <c r="I67" i="44"/>
  <c r="G67" i="44"/>
  <c r="E67" i="44"/>
  <c r="C67" i="44"/>
  <c r="B67" i="44"/>
  <c r="AM66" i="44"/>
  <c r="AE66" i="44"/>
  <c r="AD66" i="44"/>
  <c r="AC66" i="44"/>
  <c r="AA66" i="44"/>
  <c r="P66" i="44"/>
  <c r="Y66" i="44"/>
  <c r="V66" i="44"/>
  <c r="M66" i="44"/>
  <c r="K66" i="44"/>
  <c r="I66" i="44"/>
  <c r="G66" i="44"/>
  <c r="E66" i="44"/>
  <c r="C66" i="44"/>
  <c r="B66" i="44"/>
  <c r="AM65" i="44"/>
  <c r="AE65" i="44"/>
  <c r="AD65" i="44"/>
  <c r="AC65" i="44"/>
  <c r="AA65" i="44"/>
  <c r="P65" i="44"/>
  <c r="Y65" i="44"/>
  <c r="V65" i="44"/>
  <c r="M65" i="44"/>
  <c r="K65" i="44"/>
  <c r="I65" i="44"/>
  <c r="G65" i="44"/>
  <c r="E65" i="44"/>
  <c r="C65" i="44"/>
  <c r="B65" i="44"/>
  <c r="AM64" i="44"/>
  <c r="AE64" i="44"/>
  <c r="AD64" i="44"/>
  <c r="AC64" i="44"/>
  <c r="AA64" i="44"/>
  <c r="P64" i="44"/>
  <c r="Y64" i="44"/>
  <c r="V64" i="44"/>
  <c r="M64" i="44"/>
  <c r="K64" i="44"/>
  <c r="I64" i="44"/>
  <c r="G64" i="44"/>
  <c r="E64" i="44"/>
  <c r="C64" i="44"/>
  <c r="B64" i="44"/>
  <c r="AM63" i="44"/>
  <c r="AE63" i="44"/>
  <c r="AD63" i="44"/>
  <c r="AC63" i="44"/>
  <c r="AA63" i="44"/>
  <c r="P63" i="44"/>
  <c r="Y63" i="44"/>
  <c r="V63" i="44"/>
  <c r="M63" i="44"/>
  <c r="K63" i="44"/>
  <c r="I63" i="44"/>
  <c r="G63" i="44"/>
  <c r="E63" i="44"/>
  <c r="C63" i="44"/>
  <c r="B63" i="44"/>
  <c r="AM62" i="44"/>
  <c r="AE62" i="44"/>
  <c r="AD62" i="44"/>
  <c r="AC62" i="44"/>
  <c r="AA62" i="44"/>
  <c r="P62" i="44"/>
  <c r="Y62" i="44"/>
  <c r="V62" i="44"/>
  <c r="M62" i="44"/>
  <c r="K62" i="44"/>
  <c r="I62" i="44"/>
  <c r="G62" i="44"/>
  <c r="E62" i="44"/>
  <c r="C62" i="44"/>
  <c r="B62" i="44"/>
  <c r="AM61" i="44"/>
  <c r="AE61" i="44"/>
  <c r="AD61" i="44"/>
  <c r="AC61" i="44"/>
  <c r="AA61" i="44"/>
  <c r="P61" i="44"/>
  <c r="Y61" i="44"/>
  <c r="V61" i="44"/>
  <c r="M61" i="44"/>
  <c r="K61" i="44"/>
  <c r="I61" i="44"/>
  <c r="G61" i="44"/>
  <c r="E61" i="44"/>
  <c r="C61" i="44"/>
  <c r="B61" i="44"/>
  <c r="AM60" i="44"/>
  <c r="AE60" i="44"/>
  <c r="AD60" i="44"/>
  <c r="AC60" i="44"/>
  <c r="AA60" i="44"/>
  <c r="P60" i="44"/>
  <c r="Y60" i="44"/>
  <c r="V60" i="44"/>
  <c r="M60" i="44"/>
  <c r="K60" i="44"/>
  <c r="I60" i="44"/>
  <c r="G60" i="44"/>
  <c r="E60" i="44"/>
  <c r="C60" i="44"/>
  <c r="B60" i="44"/>
  <c r="AM59" i="44"/>
  <c r="AE59" i="44"/>
  <c r="AD59" i="44"/>
  <c r="AC59" i="44"/>
  <c r="AA59" i="44"/>
  <c r="P59" i="44"/>
  <c r="Y59" i="44"/>
  <c r="V59" i="44"/>
  <c r="M59" i="44"/>
  <c r="K59" i="44"/>
  <c r="I59" i="44"/>
  <c r="G59" i="44"/>
  <c r="E59" i="44"/>
  <c r="C59" i="44"/>
  <c r="B59" i="44"/>
  <c r="AM58" i="44"/>
  <c r="AE58" i="44"/>
  <c r="AD58" i="44"/>
  <c r="AC58" i="44"/>
  <c r="AA58" i="44"/>
  <c r="P58" i="44"/>
  <c r="Y58" i="44"/>
  <c r="V58" i="44"/>
  <c r="M58" i="44"/>
  <c r="K58" i="44"/>
  <c r="I58" i="44"/>
  <c r="G58" i="44"/>
  <c r="E58" i="44"/>
  <c r="C58" i="44"/>
  <c r="B58" i="44"/>
  <c r="AM57" i="44"/>
  <c r="AE57" i="44"/>
  <c r="AD57" i="44"/>
  <c r="AC57" i="44"/>
  <c r="AA57" i="44"/>
  <c r="P57" i="44"/>
  <c r="Y57" i="44"/>
  <c r="V57" i="44"/>
  <c r="M57" i="44"/>
  <c r="K57" i="44"/>
  <c r="I57" i="44"/>
  <c r="G57" i="44"/>
  <c r="E57" i="44"/>
  <c r="C57" i="44"/>
  <c r="B57" i="44"/>
  <c r="AM56" i="44"/>
  <c r="AE56" i="44"/>
  <c r="AD56" i="44"/>
  <c r="AC56" i="44"/>
  <c r="AA56" i="44"/>
  <c r="P56" i="44"/>
  <c r="Y56" i="44"/>
  <c r="V56" i="44"/>
  <c r="M56" i="44"/>
  <c r="K56" i="44"/>
  <c r="I56" i="44"/>
  <c r="G56" i="44"/>
  <c r="E56" i="44"/>
  <c r="C56" i="44"/>
  <c r="B56" i="44"/>
  <c r="AM55" i="44"/>
  <c r="AE55" i="44"/>
  <c r="AD55" i="44"/>
  <c r="AC55" i="44"/>
  <c r="AA55" i="44"/>
  <c r="P55" i="44"/>
  <c r="Y55" i="44"/>
  <c r="V55" i="44"/>
  <c r="M55" i="44"/>
  <c r="K55" i="44"/>
  <c r="I55" i="44"/>
  <c r="G55" i="44"/>
  <c r="E55" i="44"/>
  <c r="C55" i="44"/>
  <c r="B55" i="44"/>
  <c r="AM53" i="44"/>
  <c r="AE53" i="44"/>
  <c r="AD53" i="44"/>
  <c r="AC53" i="44"/>
  <c r="AA53" i="44"/>
  <c r="P53" i="44"/>
  <c r="Y53" i="44"/>
  <c r="V53" i="44"/>
  <c r="M53" i="44"/>
  <c r="K53" i="44"/>
  <c r="I53" i="44"/>
  <c r="G53" i="44"/>
  <c r="E53" i="44"/>
  <c r="C53" i="44"/>
  <c r="B53" i="44"/>
  <c r="AM52" i="44"/>
  <c r="AE52" i="44"/>
  <c r="AD52" i="44"/>
  <c r="AC52" i="44"/>
  <c r="AA52" i="44"/>
  <c r="P52" i="44"/>
  <c r="Y52" i="44"/>
  <c r="V52" i="44"/>
  <c r="M52" i="44"/>
  <c r="K52" i="44"/>
  <c r="I52" i="44"/>
  <c r="G52" i="44"/>
  <c r="E52" i="44"/>
  <c r="C52" i="44"/>
  <c r="B52" i="44"/>
  <c r="AM51" i="44"/>
  <c r="AE51" i="44"/>
  <c r="AD51" i="44"/>
  <c r="AC51" i="44"/>
  <c r="AA51" i="44"/>
  <c r="P51" i="44"/>
  <c r="Y51" i="44"/>
  <c r="V51" i="44"/>
  <c r="M51" i="44"/>
  <c r="K51" i="44"/>
  <c r="I51" i="44"/>
  <c r="G51" i="44"/>
  <c r="E51" i="44"/>
  <c r="C51" i="44"/>
  <c r="B51" i="44"/>
  <c r="AM50" i="44"/>
  <c r="AE50" i="44"/>
  <c r="AD50" i="44"/>
  <c r="AC50" i="44"/>
  <c r="AA50" i="44"/>
  <c r="P50" i="44"/>
  <c r="Y50" i="44"/>
  <c r="V50" i="44"/>
  <c r="M50" i="44"/>
  <c r="K50" i="44"/>
  <c r="I50" i="44"/>
  <c r="G50" i="44"/>
  <c r="E50" i="44"/>
  <c r="C50" i="44"/>
  <c r="B50" i="44"/>
  <c r="AM49" i="44"/>
  <c r="AE49" i="44"/>
  <c r="AD49" i="44"/>
  <c r="AC49" i="44"/>
  <c r="AA49" i="44"/>
  <c r="P49" i="44"/>
  <c r="Y49" i="44"/>
  <c r="V49" i="44"/>
  <c r="M49" i="44"/>
  <c r="K49" i="44"/>
  <c r="I49" i="44"/>
  <c r="G49" i="44"/>
  <c r="E49" i="44"/>
  <c r="C49" i="44"/>
  <c r="B49" i="44"/>
  <c r="AM48" i="44"/>
  <c r="AE48" i="44"/>
  <c r="AD48" i="44"/>
  <c r="AC48" i="44"/>
  <c r="AA48" i="44"/>
  <c r="P48" i="44"/>
  <c r="Y48" i="44"/>
  <c r="V48" i="44"/>
  <c r="M48" i="44"/>
  <c r="K48" i="44"/>
  <c r="I48" i="44"/>
  <c r="G48" i="44"/>
  <c r="E48" i="44"/>
  <c r="C48" i="44"/>
  <c r="B48" i="44"/>
  <c r="AM47" i="44"/>
  <c r="AE47" i="44"/>
  <c r="AD47" i="44"/>
  <c r="AC47" i="44"/>
  <c r="AA47" i="44"/>
  <c r="P47" i="44"/>
  <c r="Y47" i="44"/>
  <c r="V47" i="44"/>
  <c r="M47" i="44"/>
  <c r="K47" i="44"/>
  <c r="I47" i="44"/>
  <c r="G47" i="44"/>
  <c r="E47" i="44"/>
  <c r="C47" i="44"/>
  <c r="B47" i="44"/>
  <c r="AM46" i="44"/>
  <c r="AE46" i="44"/>
  <c r="AD46" i="44"/>
  <c r="AC46" i="44"/>
  <c r="AA46" i="44"/>
  <c r="P46" i="44"/>
  <c r="Y46" i="44"/>
  <c r="V46" i="44"/>
  <c r="M46" i="44"/>
  <c r="K46" i="44"/>
  <c r="I46" i="44"/>
  <c r="G46" i="44"/>
  <c r="E46" i="44"/>
  <c r="C46" i="44"/>
  <c r="B46" i="44"/>
  <c r="AM44" i="44"/>
  <c r="AE44" i="44"/>
  <c r="AD44" i="44"/>
  <c r="AC44" i="44"/>
  <c r="AA44" i="44"/>
  <c r="P44" i="44"/>
  <c r="Y44" i="44"/>
  <c r="V44" i="44"/>
  <c r="M44" i="44"/>
  <c r="K44" i="44"/>
  <c r="I44" i="44"/>
  <c r="G44" i="44"/>
  <c r="E44" i="44"/>
  <c r="C44" i="44"/>
  <c r="B44" i="44"/>
  <c r="AM43" i="44"/>
  <c r="AE43" i="44"/>
  <c r="AD43" i="44"/>
  <c r="AC43" i="44"/>
  <c r="AA43" i="44"/>
  <c r="P43" i="44"/>
  <c r="Y43" i="44"/>
  <c r="V43" i="44"/>
  <c r="M43" i="44"/>
  <c r="K43" i="44"/>
  <c r="I43" i="44"/>
  <c r="G43" i="44"/>
  <c r="E43" i="44"/>
  <c r="C43" i="44"/>
  <c r="B43" i="44"/>
  <c r="AM42" i="44"/>
  <c r="AE42" i="44"/>
  <c r="AD42" i="44"/>
  <c r="AC42" i="44"/>
  <c r="AA42" i="44"/>
  <c r="P42" i="44"/>
  <c r="Y42" i="44"/>
  <c r="V42" i="44"/>
  <c r="M42" i="44"/>
  <c r="K42" i="44"/>
  <c r="I42" i="44"/>
  <c r="G42" i="44"/>
  <c r="E42" i="44"/>
  <c r="C42" i="44"/>
  <c r="B42" i="44"/>
  <c r="AM41" i="44"/>
  <c r="AE41" i="44"/>
  <c r="AD41" i="44"/>
  <c r="AC41" i="44"/>
  <c r="AA41" i="44"/>
  <c r="P41" i="44"/>
  <c r="Y41" i="44"/>
  <c r="V41" i="44"/>
  <c r="M41" i="44"/>
  <c r="K41" i="44"/>
  <c r="I41" i="44"/>
  <c r="G41" i="44"/>
  <c r="E41" i="44"/>
  <c r="C41" i="44"/>
  <c r="B41" i="44"/>
  <c r="AM40" i="44"/>
  <c r="AE40" i="44"/>
  <c r="AD40" i="44"/>
  <c r="AC40" i="44"/>
  <c r="AA40" i="44"/>
  <c r="P40" i="44"/>
  <c r="Y40" i="44"/>
  <c r="V40" i="44"/>
  <c r="M40" i="44"/>
  <c r="K40" i="44"/>
  <c r="I40" i="44"/>
  <c r="G40" i="44"/>
  <c r="E40" i="44"/>
  <c r="C40" i="44"/>
  <c r="B40" i="44"/>
  <c r="AM39" i="44"/>
  <c r="AE39" i="44"/>
  <c r="AD39" i="44"/>
  <c r="AC39" i="44"/>
  <c r="AA39" i="44"/>
  <c r="P39" i="44"/>
  <c r="Y39" i="44"/>
  <c r="V39" i="44"/>
  <c r="M39" i="44"/>
  <c r="K39" i="44"/>
  <c r="I39" i="44"/>
  <c r="G39" i="44"/>
  <c r="E39" i="44"/>
  <c r="C39" i="44"/>
  <c r="B39" i="44"/>
  <c r="AM38" i="44"/>
  <c r="AE38" i="44"/>
  <c r="AD38" i="44"/>
  <c r="AC38" i="44"/>
  <c r="AA38" i="44"/>
  <c r="P38" i="44"/>
  <c r="Y38" i="44"/>
  <c r="V38" i="44"/>
  <c r="M38" i="44"/>
  <c r="K38" i="44"/>
  <c r="I38" i="44"/>
  <c r="G38" i="44"/>
  <c r="E38" i="44"/>
  <c r="C38" i="44"/>
  <c r="B38" i="44"/>
  <c r="AM37" i="44"/>
  <c r="AE37" i="44"/>
  <c r="AD37" i="44"/>
  <c r="AC37" i="44"/>
  <c r="AA37" i="44"/>
  <c r="P37" i="44"/>
  <c r="Y37" i="44"/>
  <c r="V37" i="44"/>
  <c r="M37" i="44"/>
  <c r="K37" i="44"/>
  <c r="I37" i="44"/>
  <c r="G37" i="44"/>
  <c r="E37" i="44"/>
  <c r="C37" i="44"/>
  <c r="B37" i="44"/>
  <c r="AM35" i="44"/>
  <c r="AE35" i="44"/>
  <c r="AD35" i="44"/>
  <c r="AC35" i="44"/>
  <c r="AA35" i="44"/>
  <c r="P35" i="44"/>
  <c r="Y35" i="44"/>
  <c r="V35" i="44"/>
  <c r="M35" i="44"/>
  <c r="K35" i="44"/>
  <c r="I35" i="44"/>
  <c r="G35" i="44"/>
  <c r="E35" i="44"/>
  <c r="C35" i="44"/>
  <c r="B35" i="44"/>
  <c r="AM34" i="44"/>
  <c r="AE34" i="44"/>
  <c r="AD34" i="44"/>
  <c r="AC34" i="44"/>
  <c r="AA34" i="44"/>
  <c r="P34" i="44"/>
  <c r="Y34" i="44"/>
  <c r="V34" i="44"/>
  <c r="M34" i="44"/>
  <c r="K34" i="44"/>
  <c r="I34" i="44"/>
  <c r="G34" i="44"/>
  <c r="E34" i="44"/>
  <c r="C34" i="44"/>
  <c r="B34" i="44"/>
  <c r="AM33" i="44"/>
  <c r="AE33" i="44"/>
  <c r="AD33" i="44"/>
  <c r="AC33" i="44"/>
  <c r="AA33" i="44"/>
  <c r="P33" i="44"/>
  <c r="Y33" i="44"/>
  <c r="V33" i="44"/>
  <c r="M33" i="44"/>
  <c r="K33" i="44"/>
  <c r="I33" i="44"/>
  <c r="G33" i="44"/>
  <c r="E33" i="44"/>
  <c r="C33" i="44"/>
  <c r="B33" i="44"/>
  <c r="AM32" i="44"/>
  <c r="AE32" i="44"/>
  <c r="AD32" i="44"/>
  <c r="AC32" i="44"/>
  <c r="AA32" i="44"/>
  <c r="P32" i="44"/>
  <c r="Y32" i="44"/>
  <c r="V32" i="44"/>
  <c r="M32" i="44"/>
  <c r="K32" i="44"/>
  <c r="I32" i="44"/>
  <c r="G32" i="44"/>
  <c r="E32" i="44"/>
  <c r="C32" i="44"/>
  <c r="B32" i="44"/>
  <c r="AM31" i="44"/>
  <c r="AE31" i="44"/>
  <c r="AD31" i="44"/>
  <c r="AC31" i="44"/>
  <c r="AA31" i="44"/>
  <c r="P31" i="44"/>
  <c r="Y31" i="44"/>
  <c r="V31" i="44"/>
  <c r="M31" i="44"/>
  <c r="K31" i="44"/>
  <c r="I31" i="44"/>
  <c r="G31" i="44"/>
  <c r="E31" i="44"/>
  <c r="C31" i="44"/>
  <c r="B31" i="44"/>
  <c r="AM30" i="44"/>
  <c r="AE30" i="44"/>
  <c r="AD30" i="44"/>
  <c r="AC30" i="44"/>
  <c r="AA30" i="44"/>
  <c r="P30" i="44"/>
  <c r="Y30" i="44"/>
  <c r="V30" i="44"/>
  <c r="M30" i="44"/>
  <c r="K30" i="44"/>
  <c r="I30" i="44"/>
  <c r="G30" i="44"/>
  <c r="E30" i="44"/>
  <c r="C30" i="44"/>
  <c r="B30" i="44"/>
  <c r="AM29" i="44"/>
  <c r="AE29" i="44"/>
  <c r="AD29" i="44"/>
  <c r="AC29" i="44"/>
  <c r="AA29" i="44"/>
  <c r="P29" i="44"/>
  <c r="Y29" i="44"/>
  <c r="V29" i="44"/>
  <c r="M29" i="44"/>
  <c r="K29" i="44"/>
  <c r="I29" i="44"/>
  <c r="G29" i="44"/>
  <c r="E29" i="44"/>
  <c r="C29" i="44"/>
  <c r="B29" i="44"/>
  <c r="AM28" i="44"/>
  <c r="AE28" i="44"/>
  <c r="AD28" i="44"/>
  <c r="AC28" i="44"/>
  <c r="AA28" i="44"/>
  <c r="P28" i="44"/>
  <c r="Y28" i="44"/>
  <c r="V28" i="44"/>
  <c r="M28" i="44"/>
  <c r="K28" i="44"/>
  <c r="I28" i="44"/>
  <c r="G28" i="44"/>
  <c r="E28" i="44"/>
  <c r="C28" i="44"/>
  <c r="B28" i="44"/>
  <c r="AM26" i="44"/>
  <c r="AE26" i="44"/>
  <c r="AD26" i="44"/>
  <c r="AC26" i="44"/>
  <c r="AA26" i="44"/>
  <c r="P26" i="44"/>
  <c r="Y26" i="44"/>
  <c r="V26" i="44"/>
  <c r="M26" i="44"/>
  <c r="K26" i="44"/>
  <c r="I26" i="44"/>
  <c r="G26" i="44"/>
  <c r="E26" i="44"/>
  <c r="C26" i="44"/>
  <c r="B26" i="44"/>
  <c r="AM25" i="44"/>
  <c r="AE25" i="44"/>
  <c r="AD25" i="44"/>
  <c r="AC25" i="44"/>
  <c r="AA25" i="44"/>
  <c r="P25" i="44"/>
  <c r="Y25" i="44"/>
  <c r="V25" i="44"/>
  <c r="M25" i="44"/>
  <c r="K25" i="44"/>
  <c r="I25" i="44"/>
  <c r="G25" i="44"/>
  <c r="E25" i="44"/>
  <c r="C25" i="44"/>
  <c r="B25" i="44"/>
  <c r="AM24" i="44"/>
  <c r="AE24" i="44"/>
  <c r="AD24" i="44"/>
  <c r="AC24" i="44"/>
  <c r="AA24" i="44"/>
  <c r="P24" i="44"/>
  <c r="Y24" i="44"/>
  <c r="V24" i="44"/>
  <c r="M24" i="44"/>
  <c r="K24" i="44"/>
  <c r="I24" i="44"/>
  <c r="G24" i="44"/>
  <c r="E24" i="44"/>
  <c r="C24" i="44"/>
  <c r="B24" i="44"/>
  <c r="AM23" i="44"/>
  <c r="AE23" i="44"/>
  <c r="AD23" i="44"/>
  <c r="AC23" i="44"/>
  <c r="AA23" i="44"/>
  <c r="P23" i="44"/>
  <c r="Y23" i="44"/>
  <c r="V23" i="44"/>
  <c r="M23" i="44"/>
  <c r="K23" i="44"/>
  <c r="I23" i="44"/>
  <c r="G23" i="44"/>
  <c r="E23" i="44"/>
  <c r="C23" i="44"/>
  <c r="B23" i="44"/>
  <c r="AM22" i="44"/>
  <c r="AE22" i="44"/>
  <c r="AD22" i="44"/>
  <c r="AC22" i="44"/>
  <c r="AA22" i="44"/>
  <c r="P22" i="44"/>
  <c r="Y22" i="44"/>
  <c r="V22" i="44"/>
  <c r="M22" i="44"/>
  <c r="K22" i="44"/>
  <c r="I22" i="44"/>
  <c r="G22" i="44"/>
  <c r="E22" i="44"/>
  <c r="C22" i="44"/>
  <c r="B22" i="44"/>
  <c r="AM21" i="44"/>
  <c r="AE21" i="44"/>
  <c r="AD21" i="44"/>
  <c r="AC21" i="44"/>
  <c r="AA21" i="44"/>
  <c r="P21" i="44"/>
  <c r="Y21" i="44"/>
  <c r="V21" i="44"/>
  <c r="M21" i="44"/>
  <c r="K21" i="44"/>
  <c r="I21" i="44"/>
  <c r="G21" i="44"/>
  <c r="E21" i="44"/>
  <c r="C21" i="44"/>
  <c r="B21" i="44"/>
  <c r="AM20" i="44"/>
  <c r="AE20" i="44"/>
  <c r="AD20" i="44"/>
  <c r="AC20" i="44"/>
  <c r="AA20" i="44"/>
  <c r="P20" i="44"/>
  <c r="Y20" i="44"/>
  <c r="V20" i="44"/>
  <c r="M20" i="44"/>
  <c r="K20" i="44"/>
  <c r="I20" i="44"/>
  <c r="G20" i="44"/>
  <c r="E20" i="44"/>
  <c r="C20" i="44"/>
  <c r="B20" i="44"/>
  <c r="AM19" i="44"/>
  <c r="AE19" i="44"/>
  <c r="AD19" i="44"/>
  <c r="AC19" i="44"/>
  <c r="AA19" i="44"/>
  <c r="P19" i="44"/>
  <c r="Y19" i="44"/>
  <c r="V19" i="44"/>
  <c r="M19" i="44"/>
  <c r="K19" i="44"/>
  <c r="I19" i="44"/>
  <c r="G19" i="44"/>
  <c r="E19" i="44"/>
  <c r="C19" i="44"/>
  <c r="B19" i="44"/>
  <c r="AM17" i="44"/>
  <c r="AE17" i="44"/>
  <c r="AD17" i="44"/>
  <c r="AC17" i="44"/>
  <c r="AA17" i="44"/>
  <c r="P17" i="44"/>
  <c r="Q17" i="44" s="1"/>
  <c r="Y17" i="44"/>
  <c r="Z17" i="44" s="1"/>
  <c r="V17" i="44"/>
  <c r="M17" i="44"/>
  <c r="K17" i="44"/>
  <c r="I17" i="44"/>
  <c r="G17" i="44"/>
  <c r="H17" i="44" s="1"/>
  <c r="E17" i="44"/>
  <c r="C17" i="44"/>
  <c r="B17" i="44"/>
  <c r="AM16" i="44"/>
  <c r="AE16" i="44"/>
  <c r="AD16" i="44"/>
  <c r="AC16" i="44"/>
  <c r="AA16" i="44"/>
  <c r="P16" i="44"/>
  <c r="Q16" i="44" s="1"/>
  <c r="Y16" i="44"/>
  <c r="Z16" i="44" s="1"/>
  <c r="V16" i="44"/>
  <c r="W16" i="44" s="1"/>
  <c r="M16" i="44"/>
  <c r="K16" i="44"/>
  <c r="L16" i="44" s="1"/>
  <c r="I16" i="44"/>
  <c r="J16" i="44" s="1"/>
  <c r="G16" i="44"/>
  <c r="H16" i="44" s="1"/>
  <c r="E16" i="44"/>
  <c r="C16" i="44"/>
  <c r="B16" i="44"/>
  <c r="AM15" i="44"/>
  <c r="AE15" i="44"/>
  <c r="AD15" i="44"/>
  <c r="AC15" i="44"/>
  <c r="AA15" i="44"/>
  <c r="P15" i="44"/>
  <c r="Q15" i="44" s="1"/>
  <c r="Y15" i="44"/>
  <c r="V15" i="44"/>
  <c r="W15" i="44" s="1"/>
  <c r="M15" i="44"/>
  <c r="K15" i="44"/>
  <c r="I15" i="44"/>
  <c r="J15" i="44" s="1"/>
  <c r="G15" i="44"/>
  <c r="H15" i="44" s="1"/>
  <c r="E15" i="44"/>
  <c r="C15" i="44"/>
  <c r="B15" i="44"/>
  <c r="AM14" i="44"/>
  <c r="AE14" i="44"/>
  <c r="AD14" i="44"/>
  <c r="AC14" i="44"/>
  <c r="AA14" i="44"/>
  <c r="P14" i="44"/>
  <c r="Q14" i="44" s="1"/>
  <c r="Y14" i="44"/>
  <c r="Z14" i="44" s="1"/>
  <c r="V14" i="44"/>
  <c r="W14" i="44" s="1"/>
  <c r="M14" i="44"/>
  <c r="K14" i="44"/>
  <c r="L14" i="44" s="1"/>
  <c r="I14" i="44"/>
  <c r="J14" i="44" s="1"/>
  <c r="G14" i="44"/>
  <c r="H14" i="44" s="1"/>
  <c r="E14" i="44"/>
  <c r="C14" i="44"/>
  <c r="B14" i="44"/>
  <c r="AM13" i="44"/>
  <c r="AE13" i="44"/>
  <c r="AD13" i="44"/>
  <c r="AC13" i="44"/>
  <c r="AA13" i="44"/>
  <c r="P13" i="44"/>
  <c r="Q13" i="44" s="1"/>
  <c r="Y13" i="44"/>
  <c r="Z13" i="44" s="1"/>
  <c r="V13" i="44"/>
  <c r="M13" i="44"/>
  <c r="K13" i="44"/>
  <c r="L13" i="44" s="1"/>
  <c r="I13" i="44"/>
  <c r="J13" i="44" s="1"/>
  <c r="G13" i="44"/>
  <c r="H13" i="44" s="1"/>
  <c r="E13" i="44"/>
  <c r="C13" i="44"/>
  <c r="B13" i="44"/>
  <c r="AM12" i="44"/>
  <c r="AE12" i="44"/>
  <c r="AD12" i="44"/>
  <c r="AC12" i="44"/>
  <c r="AA12" i="44"/>
  <c r="P12" i="44"/>
  <c r="Q12" i="44" s="1"/>
  <c r="Y12" i="44"/>
  <c r="Z12" i="44" s="1"/>
  <c r="V12" i="44"/>
  <c r="W12" i="44" s="1"/>
  <c r="M12" i="44"/>
  <c r="K12" i="44"/>
  <c r="L12" i="44" s="1"/>
  <c r="I12" i="44"/>
  <c r="J12" i="44" s="1"/>
  <c r="G12" i="44"/>
  <c r="H12" i="44" s="1"/>
  <c r="E12" i="44"/>
  <c r="C12" i="44"/>
  <c r="B12" i="44"/>
  <c r="AM11" i="44"/>
  <c r="AE11" i="44"/>
  <c r="AD11" i="44"/>
  <c r="AC11" i="44"/>
  <c r="AA11" i="44"/>
  <c r="P11" i="44"/>
  <c r="Q11" i="44" s="1"/>
  <c r="Y11" i="44"/>
  <c r="V11" i="44"/>
  <c r="W11" i="44" s="1"/>
  <c r="M11" i="44"/>
  <c r="K11" i="44"/>
  <c r="L11" i="44" s="1"/>
  <c r="I11" i="44"/>
  <c r="J11" i="44" s="1"/>
  <c r="G11" i="44"/>
  <c r="H11" i="44" s="1"/>
  <c r="E11" i="44"/>
  <c r="C11" i="44"/>
  <c r="B11" i="44"/>
  <c r="AC10" i="44"/>
  <c r="AD10" i="44"/>
  <c r="AE10" i="44"/>
  <c r="M10" i="44"/>
  <c r="K10" i="44"/>
  <c r="AM10" i="44"/>
  <c r="AA10" i="44"/>
  <c r="P10" i="44"/>
  <c r="Y10" i="44"/>
  <c r="V10" i="44"/>
  <c r="I10" i="44"/>
  <c r="J10" i="44" s="1"/>
  <c r="G10" i="44"/>
  <c r="H10" i="44" s="1"/>
  <c r="E10" i="44"/>
  <c r="C10" i="44"/>
  <c r="B10" i="44"/>
  <c r="F18" i="35"/>
  <c r="Q18" i="35" s="1"/>
  <c r="C18" i="35"/>
  <c r="F17" i="35"/>
  <c r="Q17" i="35" s="1"/>
  <c r="C17" i="35"/>
  <c r="F16" i="35"/>
  <c r="Q16" i="35" s="1"/>
  <c r="C16" i="35"/>
  <c r="F15" i="35"/>
  <c r="Q15" i="35" s="1"/>
  <c r="C15" i="35"/>
  <c r="F14" i="35"/>
  <c r="C14" i="35"/>
  <c r="F13" i="35"/>
  <c r="C13" i="35"/>
  <c r="F12" i="35"/>
  <c r="C12" i="35"/>
  <c r="F11" i="35"/>
  <c r="C11" i="35"/>
  <c r="F10" i="35"/>
  <c r="C10" i="35"/>
  <c r="Q47" i="16"/>
  <c r="K47" i="16"/>
  <c r="G47" i="16"/>
  <c r="H48" i="16" s="1"/>
  <c r="E47" i="16"/>
  <c r="F48" i="16" s="1"/>
  <c r="C47" i="16"/>
  <c r="B47" i="16"/>
  <c r="AA36" i="16"/>
  <c r="Y36" i="16"/>
  <c r="Q35" i="16"/>
  <c r="K35" i="16"/>
  <c r="G35" i="16"/>
  <c r="E35" i="16"/>
  <c r="F36" i="16" s="1"/>
  <c r="C35" i="16"/>
  <c r="B35" i="16"/>
  <c r="Q34" i="16"/>
  <c r="AL34" i="16" s="1"/>
  <c r="K34" i="16"/>
  <c r="G34" i="16"/>
  <c r="E34" i="16"/>
  <c r="C34" i="16"/>
  <c r="B34" i="16"/>
  <c r="Q33" i="16"/>
  <c r="AL33" i="16" s="1"/>
  <c r="K33" i="16"/>
  <c r="G33" i="16"/>
  <c r="E33" i="16"/>
  <c r="C33" i="16"/>
  <c r="B33" i="16"/>
  <c r="Q32" i="16"/>
  <c r="AL32" i="16" s="1"/>
  <c r="K32" i="16"/>
  <c r="G32" i="16"/>
  <c r="E32" i="16"/>
  <c r="C32" i="16"/>
  <c r="B32" i="16"/>
  <c r="Q31" i="16"/>
  <c r="AL31" i="16" s="1"/>
  <c r="K31" i="16"/>
  <c r="G31" i="16"/>
  <c r="E31" i="16"/>
  <c r="C31" i="16"/>
  <c r="B31" i="16"/>
  <c r="Q30" i="16"/>
  <c r="AL30" i="16" s="1"/>
  <c r="K30" i="16"/>
  <c r="G30" i="16"/>
  <c r="E30" i="16"/>
  <c r="C30" i="16"/>
  <c r="B30" i="16"/>
  <c r="Q29" i="16"/>
  <c r="AL29" i="16" s="1"/>
  <c r="K29" i="16"/>
  <c r="G29" i="16"/>
  <c r="E29" i="16"/>
  <c r="C29" i="16"/>
  <c r="B29" i="16"/>
  <c r="Q28" i="16"/>
  <c r="AL28" i="16" s="1"/>
  <c r="K28" i="16"/>
  <c r="G28" i="16"/>
  <c r="E28" i="16"/>
  <c r="C28" i="16"/>
  <c r="B28" i="16"/>
  <c r="Q27" i="16"/>
  <c r="AL27" i="16" s="1"/>
  <c r="K27" i="16"/>
  <c r="G27" i="16"/>
  <c r="E27" i="16"/>
  <c r="C27" i="16"/>
  <c r="B27" i="16"/>
  <c r="Q26" i="16"/>
  <c r="AL26" i="16" s="1"/>
  <c r="K26" i="16"/>
  <c r="G26" i="16"/>
  <c r="E26" i="16"/>
  <c r="C26" i="16"/>
  <c r="B26" i="16"/>
  <c r="Q25" i="16"/>
  <c r="AL25" i="16" s="1"/>
  <c r="K25" i="16"/>
  <c r="G25" i="16"/>
  <c r="E25" i="16"/>
  <c r="C25" i="16"/>
  <c r="B25" i="16"/>
  <c r="Q24" i="16"/>
  <c r="AL24" i="16" s="1"/>
  <c r="K24" i="16"/>
  <c r="G24" i="16"/>
  <c r="E24" i="16"/>
  <c r="C24" i="16"/>
  <c r="B24" i="16"/>
  <c r="Q23" i="16"/>
  <c r="AL23" i="16" s="1"/>
  <c r="K23" i="16"/>
  <c r="G23" i="16"/>
  <c r="E23" i="16"/>
  <c r="C23" i="16"/>
  <c r="B23" i="16"/>
  <c r="Q22" i="16"/>
  <c r="AL22" i="16" s="1"/>
  <c r="K22" i="16"/>
  <c r="G22" i="16"/>
  <c r="E22" i="16"/>
  <c r="C22" i="16"/>
  <c r="B22" i="16"/>
  <c r="Q21" i="16"/>
  <c r="AL21" i="16" s="1"/>
  <c r="K21" i="16"/>
  <c r="G21" i="16"/>
  <c r="E21" i="16"/>
  <c r="C21" i="16"/>
  <c r="B21" i="16"/>
  <c r="Q20" i="16"/>
  <c r="AL20" i="16" s="1"/>
  <c r="K20" i="16"/>
  <c r="G20" i="16"/>
  <c r="E20" i="16"/>
  <c r="C20" i="16"/>
  <c r="B20" i="16"/>
  <c r="Q19" i="16"/>
  <c r="AL19" i="16" s="1"/>
  <c r="K19" i="16"/>
  <c r="G19" i="16"/>
  <c r="E19" i="16"/>
  <c r="C19" i="16"/>
  <c r="B19" i="16"/>
  <c r="Q18" i="16"/>
  <c r="AL18" i="16" s="1"/>
  <c r="K18" i="16"/>
  <c r="G18" i="16"/>
  <c r="E18" i="16"/>
  <c r="C18" i="16"/>
  <c r="B18" i="16"/>
  <c r="Q13" i="35" l="1"/>
  <c r="J13" i="35"/>
  <c r="H13" i="35"/>
  <c r="J17" i="35"/>
  <c r="H17" i="35"/>
  <c r="I17" i="35" s="1"/>
  <c r="Q10" i="35"/>
  <c r="J10" i="35"/>
  <c r="H10" i="35"/>
  <c r="I10" i="35" s="1"/>
  <c r="Q14" i="35"/>
  <c r="J14" i="35"/>
  <c r="H14" i="35"/>
  <c r="J18" i="35"/>
  <c r="H18" i="35"/>
  <c r="I18" i="35" s="1"/>
  <c r="J16" i="35"/>
  <c r="H16" i="35"/>
  <c r="I16" i="35" s="1"/>
  <c r="Q11" i="35"/>
  <c r="J11" i="35"/>
  <c r="H11" i="35"/>
  <c r="J15" i="35"/>
  <c r="H15" i="35"/>
  <c r="Q12" i="35"/>
  <c r="J12" i="35"/>
  <c r="H12" i="35"/>
  <c r="I12" i="35" s="1"/>
  <c r="Z11" i="44"/>
  <c r="W17" i="44"/>
  <c r="L15" i="44"/>
  <c r="W13" i="44"/>
  <c r="L17" i="44"/>
  <c r="AG13" i="35"/>
  <c r="AF13" i="35"/>
  <c r="AE13" i="35"/>
  <c r="AF17" i="35"/>
  <c r="AE17" i="35"/>
  <c r="AG17" i="35"/>
  <c r="AF18" i="35"/>
  <c r="AG18" i="35"/>
  <c r="AE18" i="35"/>
  <c r="AG10" i="35"/>
  <c r="AF10" i="35"/>
  <c r="AE10" i="35"/>
  <c r="AE11" i="35"/>
  <c r="AG11" i="35"/>
  <c r="AF11" i="35"/>
  <c r="AG15" i="35"/>
  <c r="AE15" i="35"/>
  <c r="AF15" i="35"/>
  <c r="AG14" i="35"/>
  <c r="AF14" i="35"/>
  <c r="AE14" i="35"/>
  <c r="AG12" i="35"/>
  <c r="AF12" i="35"/>
  <c r="AE12" i="35"/>
  <c r="AG16" i="35"/>
  <c r="AE16" i="35"/>
  <c r="AF16" i="35"/>
  <c r="H9" i="46"/>
  <c r="AL47" i="16"/>
  <c r="R48" i="16"/>
  <c r="M9" i="46"/>
  <c r="Y9" i="46"/>
  <c r="Z9" i="46" s="1"/>
  <c r="V9" i="46"/>
  <c r="W9" i="46" s="1"/>
  <c r="Z15" i="44"/>
  <c r="AM47" i="16"/>
  <c r="AM19" i="16"/>
  <c r="AM21" i="16"/>
  <c r="AM23" i="16"/>
  <c r="AM25" i="16"/>
  <c r="AM27" i="16"/>
  <c r="AM18" i="16"/>
  <c r="AM20" i="16"/>
  <c r="AM22" i="16"/>
  <c r="AM24" i="16"/>
  <c r="AM26" i="16"/>
  <c r="AM28" i="16"/>
  <c r="AM30" i="16"/>
  <c r="AM29" i="16"/>
  <c r="AM31" i="16"/>
  <c r="AM32" i="16"/>
  <c r="AM34" i="16"/>
  <c r="R36" i="16"/>
  <c r="AL35" i="16"/>
  <c r="AM33" i="16"/>
  <c r="H36" i="16"/>
  <c r="AM35" i="16"/>
  <c r="G10" i="45"/>
  <c r="O10" i="45"/>
  <c r="K10" i="45"/>
  <c r="V10" i="45"/>
  <c r="AE4" i="46"/>
  <c r="I10" i="45"/>
  <c r="T10" i="45"/>
  <c r="S11" i="35"/>
  <c r="T11" i="35" s="1"/>
  <c r="L11" i="35"/>
  <c r="M11" i="35" s="1"/>
  <c r="Y11" i="35"/>
  <c r="Z11" i="35" s="1"/>
  <c r="I11" i="35"/>
  <c r="G11" i="35"/>
  <c r="D11" i="35"/>
  <c r="E11" i="35" s="1"/>
  <c r="L17" i="35"/>
  <c r="M17" i="35" s="1"/>
  <c r="G17" i="35"/>
  <c r="Y17" i="35"/>
  <c r="Z17" i="35" s="1"/>
  <c r="S17" i="35"/>
  <c r="T17" i="35" s="1"/>
  <c r="D17" i="35"/>
  <c r="E17" i="35" s="1"/>
  <c r="Y10" i="35"/>
  <c r="Z10" i="35" s="1"/>
  <c r="D10" i="35"/>
  <c r="E10" i="35" s="1"/>
  <c r="G10" i="35"/>
  <c r="S10" i="35"/>
  <c r="T10" i="35" s="1"/>
  <c r="L10" i="35"/>
  <c r="L12" i="35"/>
  <c r="M12" i="35" s="1"/>
  <c r="Y12" i="35"/>
  <c r="Z12" i="35" s="1"/>
  <c r="S12" i="35"/>
  <c r="T12" i="35" s="1"/>
  <c r="G12" i="35"/>
  <c r="D12" i="35"/>
  <c r="E12" i="35" s="1"/>
  <c r="Y14" i="35"/>
  <c r="Z14" i="35" s="1"/>
  <c r="D14" i="35"/>
  <c r="E14" i="35" s="1"/>
  <c r="G14" i="35"/>
  <c r="S14" i="35"/>
  <c r="T14" i="35" s="1"/>
  <c r="L14" i="35"/>
  <c r="M14" i="35" s="1"/>
  <c r="I14" i="35"/>
  <c r="L16" i="35"/>
  <c r="M16" i="35" s="1"/>
  <c r="Y16" i="35"/>
  <c r="Z16" i="35" s="1"/>
  <c r="S16" i="35"/>
  <c r="T16" i="35" s="1"/>
  <c r="G16" i="35"/>
  <c r="D16" i="35"/>
  <c r="E16" i="35" s="1"/>
  <c r="Y18" i="35"/>
  <c r="Z18" i="35" s="1"/>
  <c r="D18" i="35"/>
  <c r="E18" i="35" s="1"/>
  <c r="S18" i="35"/>
  <c r="T18" i="35" s="1"/>
  <c r="L18" i="35"/>
  <c r="M18" i="35" s="1"/>
  <c r="G18" i="35"/>
  <c r="S15" i="35"/>
  <c r="Y15" i="35"/>
  <c r="Z15" i="35" s="1"/>
  <c r="I15" i="35"/>
  <c r="G15" i="35"/>
  <c r="D15" i="35"/>
  <c r="E15" i="35" s="1"/>
  <c r="L15" i="35"/>
  <c r="M15" i="35" s="1"/>
  <c r="L13" i="35"/>
  <c r="M13" i="35" s="1"/>
  <c r="G13" i="35"/>
  <c r="S13" i="35"/>
  <c r="T13" i="35" s="1"/>
  <c r="D13" i="35"/>
  <c r="E13" i="35" s="1"/>
  <c r="I13" i="35"/>
  <c r="Y13" i="35"/>
  <c r="Z13" i="35" s="1"/>
  <c r="AA10" i="35"/>
  <c r="AD10" i="35"/>
  <c r="AC10" i="35"/>
  <c r="AB10" i="35"/>
  <c r="AA11" i="35"/>
  <c r="AC11" i="35"/>
  <c r="AB11" i="35"/>
  <c r="AD11" i="35"/>
  <c r="AA12" i="35"/>
  <c r="AD12" i="35"/>
  <c r="AC12" i="35"/>
  <c r="AB12" i="35"/>
  <c r="AA13" i="35"/>
  <c r="AC13" i="35"/>
  <c r="AB13" i="35"/>
  <c r="AD13" i="35"/>
  <c r="AA14" i="35"/>
  <c r="AD14" i="35"/>
  <c r="AC14" i="35"/>
  <c r="AB14" i="35"/>
  <c r="AA15" i="35"/>
  <c r="AB15" i="35"/>
  <c r="AD15" i="35"/>
  <c r="AC15" i="35"/>
  <c r="AA16" i="35"/>
  <c r="AD16" i="35"/>
  <c r="AC16" i="35"/>
  <c r="AB16" i="35"/>
  <c r="AA17" i="35"/>
  <c r="AB17" i="35"/>
  <c r="AC17" i="35"/>
  <c r="AD17" i="35"/>
  <c r="AA18" i="35"/>
  <c r="AD18" i="35"/>
  <c r="AB18" i="35"/>
  <c r="AC18" i="35"/>
  <c r="AJ10" i="35"/>
  <c r="AI10" i="35"/>
  <c r="AH10" i="35"/>
  <c r="AJ11" i="35"/>
  <c r="AI11" i="35"/>
  <c r="AH11" i="35"/>
  <c r="AH12" i="35"/>
  <c r="AJ12" i="35"/>
  <c r="AI12" i="35"/>
  <c r="AI13" i="35"/>
  <c r="AH13" i="35"/>
  <c r="AJ13" i="35"/>
  <c r="AJ14" i="35"/>
  <c r="AI14" i="35"/>
  <c r="AH14" i="35"/>
  <c r="AJ15" i="35"/>
  <c r="AI15" i="35"/>
  <c r="AH15" i="35"/>
  <c r="AH16" i="35"/>
  <c r="AJ16" i="35"/>
  <c r="AI16" i="35"/>
  <c r="AI17" i="35"/>
  <c r="AH17" i="35"/>
  <c r="AJ17" i="35"/>
  <c r="AJ18" i="35"/>
  <c r="AI18" i="35"/>
  <c r="AH18" i="35"/>
  <c r="I9" i="46"/>
  <c r="J9" i="46" s="1"/>
  <c r="E9" i="46"/>
  <c r="F9" i="46" s="1"/>
  <c r="AJ9" i="46"/>
  <c r="AE9" i="46"/>
  <c r="AF9" i="46"/>
  <c r="AI9" i="46"/>
  <c r="AD9" i="46"/>
  <c r="AB9" i="46"/>
  <c r="AA9" i="46"/>
  <c r="J17" i="44"/>
  <c r="R19" i="16"/>
  <c r="Y20" i="16"/>
  <c r="H21" i="16"/>
  <c r="AA21" i="16"/>
  <c r="R23" i="16"/>
  <c r="Y24" i="16"/>
  <c r="H25" i="16"/>
  <c r="AA25" i="16"/>
  <c r="R27" i="16"/>
  <c r="Y28" i="16"/>
  <c r="H29" i="16"/>
  <c r="AA29" i="16"/>
  <c r="R31" i="16"/>
  <c r="Y32" i="16"/>
  <c r="H33" i="16"/>
  <c r="AA33" i="16"/>
  <c r="Y19" i="16"/>
  <c r="AA20" i="16"/>
  <c r="Y23" i="16"/>
  <c r="AA24" i="16"/>
  <c r="Y27" i="16"/>
  <c r="AA28" i="16"/>
  <c r="Y31" i="16"/>
  <c r="AA32" i="16"/>
  <c r="Y35" i="16"/>
  <c r="AA19" i="16"/>
  <c r="Y22" i="16"/>
  <c r="AA23" i="16"/>
  <c r="Y26" i="16"/>
  <c r="AA27" i="16"/>
  <c r="Y30" i="16"/>
  <c r="AA31" i="16"/>
  <c r="Y34" i="16"/>
  <c r="AA35" i="16"/>
  <c r="R20" i="16"/>
  <c r="Y21" i="16"/>
  <c r="AA22" i="16"/>
  <c r="R24" i="16"/>
  <c r="Y25" i="16"/>
  <c r="AA26" i="16"/>
  <c r="R28" i="16"/>
  <c r="Y29" i="16"/>
  <c r="AA30" i="16"/>
  <c r="R32" i="16"/>
  <c r="Y33" i="16"/>
  <c r="AA34" i="16"/>
  <c r="R35" i="16"/>
  <c r="R22" i="16"/>
  <c r="R26" i="16"/>
  <c r="R30" i="16"/>
  <c r="R34" i="16"/>
  <c r="H19" i="16"/>
  <c r="R21" i="16"/>
  <c r="H23" i="16"/>
  <c r="R25" i="16"/>
  <c r="H27" i="16"/>
  <c r="R29" i="16"/>
  <c r="H31" i="16"/>
  <c r="R33" i="16"/>
  <c r="H20" i="16"/>
  <c r="H24" i="16"/>
  <c r="H28" i="16"/>
  <c r="H32" i="16"/>
  <c r="H35" i="16"/>
  <c r="H22" i="16"/>
  <c r="H26" i="16"/>
  <c r="H30" i="16"/>
  <c r="H34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Q10" i="44"/>
  <c r="Z10" i="44"/>
  <c r="W10" i="44"/>
  <c r="L10" i="44"/>
  <c r="AI21" i="45"/>
  <c r="AH21" i="45"/>
  <c r="AH29" i="45"/>
  <c r="AI34" i="45"/>
  <c r="AH47" i="45"/>
  <c r="AH49" i="45"/>
  <c r="AH51" i="45"/>
  <c r="AH53" i="45"/>
  <c r="AH55" i="45"/>
  <c r="AH57" i="45"/>
  <c r="AH59" i="45"/>
  <c r="AH61" i="45"/>
  <c r="AH63" i="45"/>
  <c r="AH65" i="45"/>
  <c r="AI29" i="45"/>
  <c r="AI39" i="45"/>
  <c r="AI41" i="45"/>
  <c r="AI26" i="45"/>
  <c r="AI36" i="45"/>
  <c r="AI38" i="45"/>
  <c r="AI43" i="45"/>
  <c r="AI20" i="45"/>
  <c r="AH26" i="45"/>
  <c r="AH41" i="45"/>
  <c r="AH20" i="45"/>
  <c r="AH34" i="45"/>
  <c r="AI31" i="45"/>
  <c r="AI33" i="45"/>
  <c r="AI37" i="45"/>
  <c r="AI17" i="45"/>
  <c r="AI30" i="45"/>
  <c r="AI28" i="45"/>
  <c r="AI46" i="45"/>
  <c r="AH17" i="45"/>
  <c r="AI19" i="45"/>
  <c r="AI22" i="45"/>
  <c r="AI25" i="45"/>
  <c r="AH33" i="45"/>
  <c r="AH38" i="45"/>
  <c r="AH46" i="45"/>
  <c r="AH25" i="45"/>
  <c r="AH30" i="45"/>
  <c r="AH37" i="45"/>
  <c r="AH43" i="45"/>
  <c r="AI45" i="45"/>
  <c r="AI18" i="45"/>
  <c r="AI24" i="45"/>
  <c r="AI27" i="45"/>
  <c r="AI32" i="45"/>
  <c r="AI35" i="45"/>
  <c r="AI40" i="45"/>
  <c r="AI44" i="45"/>
  <c r="AH18" i="45"/>
  <c r="AH22" i="45"/>
  <c r="AH27" i="45"/>
  <c r="AH31" i="45"/>
  <c r="AH35" i="45"/>
  <c r="AH39" i="45"/>
  <c r="AH44" i="45"/>
  <c r="AI47" i="45"/>
  <c r="AI49" i="45"/>
  <c r="AI51" i="45"/>
  <c r="AI57" i="45"/>
  <c r="AI59" i="45"/>
  <c r="AI61" i="45"/>
  <c r="AI63" i="45"/>
  <c r="AI65" i="45"/>
  <c r="AH19" i="45"/>
  <c r="AH24" i="45"/>
  <c r="AH28" i="45"/>
  <c r="AH32" i="45"/>
  <c r="AH36" i="45"/>
  <c r="AH40" i="45"/>
  <c r="AH45" i="45"/>
  <c r="AI50" i="45"/>
  <c r="AI52" i="45"/>
  <c r="AI54" i="45"/>
  <c r="AI60" i="45"/>
  <c r="AH48" i="45"/>
  <c r="AH50" i="45"/>
  <c r="AH52" i="45"/>
  <c r="AH54" i="45"/>
  <c r="AH56" i="45"/>
  <c r="AH58" i="45"/>
  <c r="AH60" i="45"/>
  <c r="AH62" i="45"/>
  <c r="AH64" i="45"/>
  <c r="AH66" i="45"/>
  <c r="AI48" i="45"/>
  <c r="AI56" i="45"/>
  <c r="AI58" i="45"/>
  <c r="AI62" i="45"/>
  <c r="AI64" i="45"/>
  <c r="AI66" i="45"/>
  <c r="AI53" i="45"/>
  <c r="AI55" i="45"/>
  <c r="AL11" i="44"/>
  <c r="AL12" i="44"/>
  <c r="AL13" i="44"/>
  <c r="AL14" i="44"/>
  <c r="AL15" i="44"/>
  <c r="AL16" i="44"/>
  <c r="AL17" i="44"/>
  <c r="AL19" i="44"/>
  <c r="AL20" i="44"/>
  <c r="AL21" i="44"/>
  <c r="AL22" i="44"/>
  <c r="AL23" i="44"/>
  <c r="AL24" i="44"/>
  <c r="AL25" i="44"/>
  <c r="AL26" i="44"/>
  <c r="AL28" i="44"/>
  <c r="AL29" i="44"/>
  <c r="AL30" i="44"/>
  <c r="AL31" i="44"/>
  <c r="AL32" i="44"/>
  <c r="AL33" i="44"/>
  <c r="AL34" i="44"/>
  <c r="AL35" i="44"/>
  <c r="AL37" i="44"/>
  <c r="AL38" i="44"/>
  <c r="AL39" i="44"/>
  <c r="AL40" i="44"/>
  <c r="AL41" i="44"/>
  <c r="AL42" i="44"/>
  <c r="AL43" i="44"/>
  <c r="AL44" i="44"/>
  <c r="AL46" i="44"/>
  <c r="AL47" i="44"/>
  <c r="AL48" i="44"/>
  <c r="AL49" i="44"/>
  <c r="AL50" i="44"/>
  <c r="AL51" i="44"/>
  <c r="AL52" i="44"/>
  <c r="AL53" i="44"/>
  <c r="AL55" i="44"/>
  <c r="AL56" i="44"/>
  <c r="AL57" i="44"/>
  <c r="AL58" i="44"/>
  <c r="AL59" i="44"/>
  <c r="AL60" i="44"/>
  <c r="AL61" i="44"/>
  <c r="AL62" i="44"/>
  <c r="AL63" i="44"/>
  <c r="AL64" i="44"/>
  <c r="AL65" i="44"/>
  <c r="AL66" i="44"/>
  <c r="AL67" i="44"/>
  <c r="AL68" i="44"/>
  <c r="AL69" i="44"/>
  <c r="AL70" i="44"/>
  <c r="AL71" i="44"/>
  <c r="AL72" i="44"/>
  <c r="AL73" i="44"/>
  <c r="AL74" i="44"/>
  <c r="AL75" i="44"/>
  <c r="AL76" i="44"/>
  <c r="AL77" i="44"/>
  <c r="AL78" i="44"/>
  <c r="AL79" i="44"/>
  <c r="AL80" i="44"/>
  <c r="AL81" i="44"/>
  <c r="AL82" i="44"/>
  <c r="AL83" i="44"/>
  <c r="AL84" i="44"/>
  <c r="AL85" i="44"/>
  <c r="AL86" i="44"/>
  <c r="K17" i="16"/>
  <c r="Q17" i="16"/>
  <c r="R18" i="16" s="1"/>
  <c r="G17" i="16"/>
  <c r="H18" i="16" s="1"/>
  <c r="E17" i="16"/>
  <c r="F18" i="16" s="1"/>
  <c r="C17" i="16"/>
  <c r="B17" i="16"/>
  <c r="N9" i="46" l="1"/>
  <c r="L12" i="87"/>
  <c r="U18" i="35"/>
  <c r="W17" i="35"/>
  <c r="W16" i="35"/>
  <c r="U16" i="35"/>
  <c r="W15" i="35"/>
  <c r="W14" i="35"/>
  <c r="W13" i="35"/>
  <c r="U14" i="35"/>
  <c r="W11" i="35"/>
  <c r="U11" i="35"/>
  <c r="W18" i="35"/>
  <c r="U13" i="35"/>
  <c r="W10" i="35"/>
  <c r="U15" i="35"/>
  <c r="U10" i="35"/>
  <c r="U17" i="35"/>
  <c r="U12" i="35"/>
  <c r="W12" i="35"/>
  <c r="AL9" i="46"/>
  <c r="T15" i="35"/>
  <c r="M10" i="35"/>
  <c r="AM9" i="46"/>
  <c r="AK220" i="1"/>
  <c r="AF220" i="1"/>
  <c r="AD220" i="1"/>
  <c r="AB220" i="1"/>
  <c r="L220" i="1"/>
  <c r="Z220" i="1"/>
  <c r="W220" i="1"/>
  <c r="F220" i="1"/>
  <c r="D220" i="1"/>
  <c r="C220" i="1"/>
  <c r="B220" i="1"/>
  <c r="AK219" i="1"/>
  <c r="AF219" i="1"/>
  <c r="AD219" i="1"/>
  <c r="AB219" i="1"/>
  <c r="L219" i="1"/>
  <c r="Z219" i="1"/>
  <c r="W219" i="1"/>
  <c r="F219" i="1"/>
  <c r="D219" i="1"/>
  <c r="C219" i="1"/>
  <c r="B219" i="1"/>
  <c r="AK218" i="1"/>
  <c r="AF218" i="1"/>
  <c r="AD218" i="1"/>
  <c r="AB218" i="1"/>
  <c r="L218" i="1"/>
  <c r="Z218" i="1"/>
  <c r="W218" i="1"/>
  <c r="F218" i="1"/>
  <c r="D218" i="1"/>
  <c r="C218" i="1"/>
  <c r="B218" i="1"/>
  <c r="AK217" i="1"/>
  <c r="AF217" i="1"/>
  <c r="AD217" i="1"/>
  <c r="AB217" i="1"/>
  <c r="L217" i="1"/>
  <c r="Z217" i="1"/>
  <c r="W217" i="1"/>
  <c r="F217" i="1"/>
  <c r="D217" i="1"/>
  <c r="C217" i="1"/>
  <c r="B217" i="1"/>
  <c r="AK216" i="1"/>
  <c r="AF216" i="1"/>
  <c r="AD216" i="1"/>
  <c r="AB216" i="1"/>
  <c r="L216" i="1"/>
  <c r="Z216" i="1"/>
  <c r="W216" i="1"/>
  <c r="F216" i="1"/>
  <c r="D216" i="1"/>
  <c r="C216" i="1"/>
  <c r="B216" i="1"/>
  <c r="AK215" i="1"/>
  <c r="AF215" i="1"/>
  <c r="AD215" i="1"/>
  <c r="AB215" i="1"/>
  <c r="L215" i="1"/>
  <c r="Z215" i="1"/>
  <c r="W215" i="1"/>
  <c r="F215" i="1"/>
  <c r="D215" i="1"/>
  <c r="C215" i="1"/>
  <c r="B215" i="1"/>
  <c r="AK214" i="1"/>
  <c r="AF214" i="1"/>
  <c r="AD214" i="1"/>
  <c r="AB214" i="1"/>
  <c r="L214" i="1"/>
  <c r="Z214" i="1"/>
  <c r="W214" i="1"/>
  <c r="F214" i="1"/>
  <c r="D214" i="1"/>
  <c r="C214" i="1"/>
  <c r="B214" i="1"/>
  <c r="AK213" i="1"/>
  <c r="AF213" i="1"/>
  <c r="AD213" i="1"/>
  <c r="AB213" i="1"/>
  <c r="L213" i="1"/>
  <c r="Z213" i="1"/>
  <c r="W213" i="1"/>
  <c r="F213" i="1"/>
  <c r="D213" i="1"/>
  <c r="C213" i="1"/>
  <c r="B213" i="1"/>
  <c r="AK212" i="1"/>
  <c r="AF212" i="1"/>
  <c r="AD212" i="1"/>
  <c r="AB212" i="1"/>
  <c r="L212" i="1"/>
  <c r="Z212" i="1"/>
  <c r="W212" i="1"/>
  <c r="F212" i="1"/>
  <c r="D212" i="1"/>
  <c r="C212" i="1"/>
  <c r="B212" i="1"/>
  <c r="AK211" i="1"/>
  <c r="AF211" i="1"/>
  <c r="AD211" i="1"/>
  <c r="AB211" i="1"/>
  <c r="L211" i="1"/>
  <c r="Z211" i="1"/>
  <c r="W211" i="1"/>
  <c r="F211" i="1"/>
  <c r="D211" i="1"/>
  <c r="C211" i="1"/>
  <c r="B211" i="1"/>
  <c r="AK210" i="1"/>
  <c r="AF210" i="1"/>
  <c r="AD210" i="1"/>
  <c r="AB210" i="1"/>
  <c r="L210" i="1"/>
  <c r="Z210" i="1"/>
  <c r="W210" i="1"/>
  <c r="F210" i="1"/>
  <c r="D210" i="1"/>
  <c r="C210" i="1"/>
  <c r="B210" i="1"/>
  <c r="AK209" i="1"/>
  <c r="AF209" i="1"/>
  <c r="AD209" i="1"/>
  <c r="AB209" i="1"/>
  <c r="L209" i="1"/>
  <c r="Z209" i="1"/>
  <c r="W209" i="1"/>
  <c r="F209" i="1"/>
  <c r="D209" i="1"/>
  <c r="C209" i="1"/>
  <c r="B209" i="1"/>
  <c r="AK208" i="1"/>
  <c r="AF208" i="1"/>
  <c r="AD208" i="1"/>
  <c r="AB208" i="1"/>
  <c r="L208" i="1"/>
  <c r="Z208" i="1"/>
  <c r="W208" i="1"/>
  <c r="F208" i="1"/>
  <c r="D208" i="1"/>
  <c r="C208" i="1"/>
  <c r="B208" i="1"/>
  <c r="AK207" i="1"/>
  <c r="AF207" i="1"/>
  <c r="AD207" i="1"/>
  <c r="AB207" i="1"/>
  <c r="L207" i="1"/>
  <c r="Z207" i="1"/>
  <c r="W207" i="1"/>
  <c r="F207" i="1"/>
  <c r="D207" i="1"/>
  <c r="C207" i="1"/>
  <c r="B207" i="1"/>
  <c r="AK206" i="1"/>
  <c r="AF206" i="1"/>
  <c r="AD206" i="1"/>
  <c r="AB206" i="1"/>
  <c r="L206" i="1"/>
  <c r="Z206" i="1"/>
  <c r="W206" i="1"/>
  <c r="F206" i="1"/>
  <c r="D206" i="1"/>
  <c r="C206" i="1"/>
  <c r="B206" i="1"/>
  <c r="AK205" i="1"/>
  <c r="AF205" i="1"/>
  <c r="AD205" i="1"/>
  <c r="AB205" i="1"/>
  <c r="L205" i="1"/>
  <c r="Z205" i="1"/>
  <c r="W205" i="1"/>
  <c r="F205" i="1"/>
  <c r="D205" i="1"/>
  <c r="C205" i="1"/>
  <c r="B205" i="1"/>
  <c r="AK204" i="1"/>
  <c r="AF204" i="1"/>
  <c r="AD204" i="1"/>
  <c r="AB204" i="1"/>
  <c r="L204" i="1"/>
  <c r="Z204" i="1"/>
  <c r="W204" i="1"/>
  <c r="F204" i="1"/>
  <c r="D204" i="1"/>
  <c r="C204" i="1"/>
  <c r="B204" i="1"/>
  <c r="AK203" i="1"/>
  <c r="AF203" i="1"/>
  <c r="AD203" i="1"/>
  <c r="AB203" i="1"/>
  <c r="L203" i="1"/>
  <c r="Z203" i="1"/>
  <c r="W203" i="1"/>
  <c r="F203" i="1"/>
  <c r="D203" i="1"/>
  <c r="C203" i="1"/>
  <c r="B203" i="1"/>
  <c r="AK202" i="1"/>
  <c r="AF202" i="1"/>
  <c r="AD202" i="1"/>
  <c r="AB202" i="1"/>
  <c r="L202" i="1"/>
  <c r="Z202" i="1"/>
  <c r="W202" i="1"/>
  <c r="F202" i="1"/>
  <c r="D202" i="1"/>
  <c r="C202" i="1"/>
  <c r="B202" i="1"/>
  <c r="AK201" i="1"/>
  <c r="AF201" i="1"/>
  <c r="AD201" i="1"/>
  <c r="AB201" i="1"/>
  <c r="L201" i="1"/>
  <c r="Z201" i="1"/>
  <c r="W201" i="1"/>
  <c r="F201" i="1"/>
  <c r="D201" i="1"/>
  <c r="C201" i="1"/>
  <c r="B201" i="1"/>
  <c r="AK200" i="1"/>
  <c r="AF200" i="1"/>
  <c r="AD200" i="1"/>
  <c r="AB200" i="1"/>
  <c r="L200" i="1"/>
  <c r="Z200" i="1"/>
  <c r="W200" i="1"/>
  <c r="F200" i="1"/>
  <c r="D200" i="1"/>
  <c r="C200" i="1"/>
  <c r="B200" i="1"/>
  <c r="AK199" i="1"/>
  <c r="AF199" i="1"/>
  <c r="AD199" i="1"/>
  <c r="AB199" i="1"/>
  <c r="L199" i="1"/>
  <c r="Z199" i="1"/>
  <c r="W199" i="1"/>
  <c r="F199" i="1"/>
  <c r="D199" i="1"/>
  <c r="C199" i="1"/>
  <c r="B199" i="1"/>
  <c r="AK198" i="1"/>
  <c r="AF198" i="1"/>
  <c r="AD198" i="1"/>
  <c r="AB198" i="1"/>
  <c r="L198" i="1"/>
  <c r="Z198" i="1"/>
  <c r="W198" i="1"/>
  <c r="F198" i="1"/>
  <c r="D198" i="1"/>
  <c r="C198" i="1"/>
  <c r="B198" i="1"/>
  <c r="AK197" i="1"/>
  <c r="AF197" i="1"/>
  <c r="AD197" i="1"/>
  <c r="AB197" i="1"/>
  <c r="L197" i="1"/>
  <c r="Z197" i="1"/>
  <c r="W197" i="1"/>
  <c r="F197" i="1"/>
  <c r="D197" i="1"/>
  <c r="C197" i="1"/>
  <c r="B197" i="1"/>
  <c r="AK196" i="1"/>
  <c r="AF196" i="1"/>
  <c r="AD196" i="1"/>
  <c r="AB196" i="1"/>
  <c r="L196" i="1"/>
  <c r="Z196" i="1"/>
  <c r="W196" i="1"/>
  <c r="F196" i="1"/>
  <c r="D196" i="1"/>
  <c r="C196" i="1"/>
  <c r="B196" i="1"/>
  <c r="AK195" i="1"/>
  <c r="AF195" i="1"/>
  <c r="AD195" i="1"/>
  <c r="AB195" i="1"/>
  <c r="L195" i="1"/>
  <c r="Z195" i="1"/>
  <c r="W195" i="1"/>
  <c r="F195" i="1"/>
  <c r="D195" i="1"/>
  <c r="C195" i="1"/>
  <c r="B195" i="1"/>
  <c r="AK194" i="1"/>
  <c r="AF194" i="1"/>
  <c r="AD194" i="1"/>
  <c r="AB194" i="1"/>
  <c r="L194" i="1"/>
  <c r="Z194" i="1"/>
  <c r="W194" i="1"/>
  <c r="F194" i="1"/>
  <c r="D194" i="1"/>
  <c r="C194" i="1"/>
  <c r="B194" i="1"/>
  <c r="AK193" i="1"/>
  <c r="AF193" i="1"/>
  <c r="AD193" i="1"/>
  <c r="AB193" i="1"/>
  <c r="L193" i="1"/>
  <c r="Z193" i="1"/>
  <c r="W193" i="1"/>
  <c r="F193" i="1"/>
  <c r="D193" i="1"/>
  <c r="C193" i="1"/>
  <c r="B193" i="1"/>
  <c r="AK192" i="1"/>
  <c r="AF192" i="1"/>
  <c r="AD192" i="1"/>
  <c r="AB192" i="1"/>
  <c r="L192" i="1"/>
  <c r="Z192" i="1"/>
  <c r="W192" i="1"/>
  <c r="F192" i="1"/>
  <c r="D192" i="1"/>
  <c r="C192" i="1"/>
  <c r="B192" i="1"/>
  <c r="AK191" i="1"/>
  <c r="AF191" i="1"/>
  <c r="AD191" i="1"/>
  <c r="AB191" i="1"/>
  <c r="L191" i="1"/>
  <c r="Z191" i="1"/>
  <c r="W191" i="1"/>
  <c r="F191" i="1"/>
  <c r="D191" i="1"/>
  <c r="C191" i="1"/>
  <c r="B191" i="1"/>
  <c r="AK190" i="1"/>
  <c r="AF190" i="1"/>
  <c r="AD190" i="1"/>
  <c r="AB190" i="1"/>
  <c r="L190" i="1"/>
  <c r="Z190" i="1"/>
  <c r="W190" i="1"/>
  <c r="F190" i="1"/>
  <c r="D190" i="1"/>
  <c r="C190" i="1"/>
  <c r="B190" i="1"/>
  <c r="AK189" i="1"/>
  <c r="AF189" i="1"/>
  <c r="AD189" i="1"/>
  <c r="AB189" i="1"/>
  <c r="L189" i="1"/>
  <c r="Z189" i="1"/>
  <c r="W189" i="1"/>
  <c r="F189" i="1"/>
  <c r="D189" i="1"/>
  <c r="C189" i="1"/>
  <c r="B189" i="1"/>
  <c r="AK188" i="1"/>
  <c r="AF188" i="1"/>
  <c r="AD188" i="1"/>
  <c r="AB188" i="1"/>
  <c r="L188" i="1"/>
  <c r="Z188" i="1"/>
  <c r="W188" i="1"/>
  <c r="F188" i="1"/>
  <c r="D188" i="1"/>
  <c r="C188" i="1"/>
  <c r="B188" i="1"/>
  <c r="AK187" i="1"/>
  <c r="AF187" i="1"/>
  <c r="AD187" i="1"/>
  <c r="AB187" i="1"/>
  <c r="L187" i="1"/>
  <c r="Z187" i="1"/>
  <c r="W187" i="1"/>
  <c r="F187" i="1"/>
  <c r="D187" i="1"/>
  <c r="C187" i="1"/>
  <c r="B187" i="1"/>
  <c r="AK186" i="1"/>
  <c r="AF186" i="1"/>
  <c r="AD186" i="1"/>
  <c r="AB186" i="1"/>
  <c r="L186" i="1"/>
  <c r="Z186" i="1"/>
  <c r="W186" i="1"/>
  <c r="F186" i="1"/>
  <c r="D186" i="1"/>
  <c r="C186" i="1"/>
  <c r="B186" i="1"/>
  <c r="AK185" i="1"/>
  <c r="AF185" i="1"/>
  <c r="AD185" i="1"/>
  <c r="AB185" i="1"/>
  <c r="L185" i="1"/>
  <c r="Z185" i="1"/>
  <c r="W185" i="1"/>
  <c r="F185" i="1"/>
  <c r="D185" i="1"/>
  <c r="C185" i="1"/>
  <c r="B185" i="1"/>
  <c r="AK184" i="1"/>
  <c r="AF184" i="1"/>
  <c r="AD184" i="1"/>
  <c r="AB184" i="1"/>
  <c r="L184" i="1"/>
  <c r="Z184" i="1"/>
  <c r="W184" i="1"/>
  <c r="F184" i="1"/>
  <c r="D184" i="1"/>
  <c r="C184" i="1"/>
  <c r="B184" i="1"/>
  <c r="AK183" i="1"/>
  <c r="AF183" i="1"/>
  <c r="AD183" i="1"/>
  <c r="AB183" i="1"/>
  <c r="L183" i="1"/>
  <c r="Z183" i="1"/>
  <c r="W183" i="1"/>
  <c r="F183" i="1"/>
  <c r="D183" i="1"/>
  <c r="C183" i="1"/>
  <c r="B183" i="1"/>
  <c r="AK182" i="1"/>
  <c r="AF182" i="1"/>
  <c r="AD182" i="1"/>
  <c r="AB182" i="1"/>
  <c r="L182" i="1"/>
  <c r="Z182" i="1"/>
  <c r="W182" i="1"/>
  <c r="F182" i="1"/>
  <c r="D182" i="1"/>
  <c r="C182" i="1"/>
  <c r="B182" i="1"/>
  <c r="AK181" i="1"/>
  <c r="AF181" i="1"/>
  <c r="AD181" i="1"/>
  <c r="AB181" i="1"/>
  <c r="L181" i="1"/>
  <c r="Z181" i="1"/>
  <c r="W181" i="1"/>
  <c r="F181" i="1"/>
  <c r="D181" i="1"/>
  <c r="C181" i="1"/>
  <c r="B181" i="1"/>
  <c r="AK180" i="1"/>
  <c r="AF180" i="1"/>
  <c r="AD180" i="1"/>
  <c r="AB180" i="1"/>
  <c r="L180" i="1"/>
  <c r="Z180" i="1"/>
  <c r="W180" i="1"/>
  <c r="F180" i="1"/>
  <c r="D180" i="1"/>
  <c r="C180" i="1"/>
  <c r="B180" i="1"/>
  <c r="AK179" i="1"/>
  <c r="AF179" i="1"/>
  <c r="AD179" i="1"/>
  <c r="AB179" i="1"/>
  <c r="L179" i="1"/>
  <c r="Z179" i="1"/>
  <c r="W179" i="1"/>
  <c r="F179" i="1"/>
  <c r="D179" i="1"/>
  <c r="C179" i="1"/>
  <c r="B179" i="1"/>
  <c r="AK178" i="1"/>
  <c r="AF178" i="1"/>
  <c r="AD178" i="1"/>
  <c r="AB178" i="1"/>
  <c r="L178" i="1"/>
  <c r="Z178" i="1"/>
  <c r="W178" i="1"/>
  <c r="F178" i="1"/>
  <c r="D178" i="1"/>
  <c r="C178" i="1"/>
  <c r="B178" i="1"/>
  <c r="AK177" i="1"/>
  <c r="AF177" i="1"/>
  <c r="AD177" i="1"/>
  <c r="AB177" i="1"/>
  <c r="L177" i="1"/>
  <c r="Z177" i="1"/>
  <c r="W177" i="1"/>
  <c r="F177" i="1"/>
  <c r="D177" i="1"/>
  <c r="C177" i="1"/>
  <c r="B177" i="1"/>
  <c r="AK176" i="1"/>
  <c r="AF176" i="1"/>
  <c r="AD176" i="1"/>
  <c r="AB176" i="1"/>
  <c r="L176" i="1"/>
  <c r="Z176" i="1"/>
  <c r="W176" i="1"/>
  <c r="F176" i="1"/>
  <c r="D176" i="1"/>
  <c r="C176" i="1"/>
  <c r="B176" i="1"/>
  <c r="AK175" i="1"/>
  <c r="AF175" i="1"/>
  <c r="AD175" i="1"/>
  <c r="AB175" i="1"/>
  <c r="L175" i="1"/>
  <c r="Z175" i="1"/>
  <c r="W175" i="1"/>
  <c r="F175" i="1"/>
  <c r="D175" i="1"/>
  <c r="C175" i="1"/>
  <c r="B175" i="1"/>
  <c r="AK174" i="1"/>
  <c r="AF174" i="1"/>
  <c r="AD174" i="1"/>
  <c r="AB174" i="1"/>
  <c r="L174" i="1"/>
  <c r="Z174" i="1"/>
  <c r="W174" i="1"/>
  <c r="F174" i="1"/>
  <c r="D174" i="1"/>
  <c r="C174" i="1"/>
  <c r="B174" i="1"/>
  <c r="AK173" i="1"/>
  <c r="AF173" i="1"/>
  <c r="AD173" i="1"/>
  <c r="AB173" i="1"/>
  <c r="L173" i="1"/>
  <c r="Z173" i="1"/>
  <c r="W173" i="1"/>
  <c r="F173" i="1"/>
  <c r="D173" i="1"/>
  <c r="C173" i="1"/>
  <c r="B173" i="1"/>
  <c r="AK172" i="1"/>
  <c r="AF172" i="1"/>
  <c r="AD172" i="1"/>
  <c r="AB172" i="1"/>
  <c r="L172" i="1"/>
  <c r="Z172" i="1"/>
  <c r="W172" i="1"/>
  <c r="F172" i="1"/>
  <c r="D172" i="1"/>
  <c r="C172" i="1"/>
  <c r="B172" i="1"/>
  <c r="AK171" i="1"/>
  <c r="AF171" i="1"/>
  <c r="AD171" i="1"/>
  <c r="AB171" i="1"/>
  <c r="L171" i="1"/>
  <c r="Z171" i="1"/>
  <c r="W171" i="1"/>
  <c r="F171" i="1"/>
  <c r="D171" i="1"/>
  <c r="C171" i="1"/>
  <c r="B171" i="1"/>
  <c r="AK170" i="1"/>
  <c r="AF170" i="1"/>
  <c r="AD170" i="1"/>
  <c r="AB170" i="1"/>
  <c r="L170" i="1"/>
  <c r="Z170" i="1"/>
  <c r="W170" i="1"/>
  <c r="F170" i="1"/>
  <c r="D170" i="1"/>
  <c r="C170" i="1"/>
  <c r="B170" i="1"/>
  <c r="AK169" i="1"/>
  <c r="AF169" i="1"/>
  <c r="AD169" i="1"/>
  <c r="AB169" i="1"/>
  <c r="L169" i="1"/>
  <c r="Z169" i="1"/>
  <c r="W169" i="1"/>
  <c r="F169" i="1"/>
  <c r="D169" i="1"/>
  <c r="C169" i="1"/>
  <c r="B169" i="1"/>
  <c r="AK167" i="1"/>
  <c r="AF167" i="1"/>
  <c r="AD167" i="1"/>
  <c r="AB167" i="1"/>
  <c r="L167" i="1"/>
  <c r="Z167" i="1"/>
  <c r="W167" i="1"/>
  <c r="F167" i="1"/>
  <c r="D167" i="1"/>
  <c r="C167" i="1"/>
  <c r="B167" i="1"/>
  <c r="I113" i="1"/>
  <c r="AK166" i="1"/>
  <c r="AH113" i="1"/>
  <c r="AF166" i="1"/>
  <c r="AG113" i="1" s="1"/>
  <c r="AD166" i="1"/>
  <c r="AE113" i="1" s="1"/>
  <c r="AB166" i="1"/>
  <c r="AC113" i="1" s="1"/>
  <c r="L166" i="1"/>
  <c r="M113" i="1" s="1"/>
  <c r="Z166" i="1"/>
  <c r="AA113" i="1" s="1"/>
  <c r="W166" i="1"/>
  <c r="X113" i="1" s="1"/>
  <c r="F166" i="1"/>
  <c r="G113" i="1" s="1"/>
  <c r="D166" i="1"/>
  <c r="E113" i="1" s="1"/>
  <c r="C166" i="1"/>
  <c r="B166" i="1"/>
  <c r="I112" i="1"/>
  <c r="AK165" i="1"/>
  <c r="AH112" i="1"/>
  <c r="AF165" i="1"/>
  <c r="AG112" i="1" s="1"/>
  <c r="AD165" i="1"/>
  <c r="AE112" i="1" s="1"/>
  <c r="AB165" i="1"/>
  <c r="AC112" i="1" s="1"/>
  <c r="L165" i="1"/>
  <c r="M112" i="1" s="1"/>
  <c r="Z165" i="1"/>
  <c r="AA112" i="1" s="1"/>
  <c r="W165" i="1"/>
  <c r="X112" i="1" s="1"/>
  <c r="F165" i="1"/>
  <c r="G112" i="1" s="1"/>
  <c r="D165" i="1"/>
  <c r="C165" i="1"/>
  <c r="B165" i="1"/>
  <c r="I111" i="1"/>
  <c r="AK164" i="1"/>
  <c r="AH111" i="1"/>
  <c r="AF164" i="1"/>
  <c r="AG111" i="1" s="1"/>
  <c r="AD164" i="1"/>
  <c r="AE111" i="1" s="1"/>
  <c r="AB164" i="1"/>
  <c r="AC111" i="1" s="1"/>
  <c r="L164" i="1"/>
  <c r="M111" i="1" s="1"/>
  <c r="Z164" i="1"/>
  <c r="AA111" i="1" s="1"/>
  <c r="W164" i="1"/>
  <c r="X111" i="1" s="1"/>
  <c r="F164" i="1"/>
  <c r="G111" i="1" s="1"/>
  <c r="D164" i="1"/>
  <c r="C164" i="1"/>
  <c r="B164" i="1"/>
  <c r="I110" i="1"/>
  <c r="AK163" i="1"/>
  <c r="AH110" i="1"/>
  <c r="AF163" i="1"/>
  <c r="AG110" i="1" s="1"/>
  <c r="AD163" i="1"/>
  <c r="AE110" i="1" s="1"/>
  <c r="AB163" i="1"/>
  <c r="AC110" i="1" s="1"/>
  <c r="L163" i="1"/>
  <c r="M110" i="1" s="1"/>
  <c r="Z163" i="1"/>
  <c r="AA110" i="1" s="1"/>
  <c r="W163" i="1"/>
  <c r="X110" i="1" s="1"/>
  <c r="F163" i="1"/>
  <c r="G110" i="1" s="1"/>
  <c r="D163" i="1"/>
  <c r="C163" i="1"/>
  <c r="B163" i="1"/>
  <c r="I109" i="1"/>
  <c r="AK162" i="1"/>
  <c r="AH109" i="1"/>
  <c r="AF162" i="1"/>
  <c r="AG109" i="1" s="1"/>
  <c r="AD162" i="1"/>
  <c r="AE109" i="1" s="1"/>
  <c r="AB162" i="1"/>
  <c r="AC109" i="1" s="1"/>
  <c r="L162" i="1"/>
  <c r="M109" i="1" s="1"/>
  <c r="Z162" i="1"/>
  <c r="AA109" i="1" s="1"/>
  <c r="W162" i="1"/>
  <c r="X109" i="1" s="1"/>
  <c r="F162" i="1"/>
  <c r="G109" i="1" s="1"/>
  <c r="D162" i="1"/>
  <c r="C162" i="1"/>
  <c r="B162" i="1"/>
  <c r="I108" i="1"/>
  <c r="AK161" i="1"/>
  <c r="AH108" i="1"/>
  <c r="AF161" i="1"/>
  <c r="AG108" i="1" s="1"/>
  <c r="AD161" i="1"/>
  <c r="AE108" i="1" s="1"/>
  <c r="AB161" i="1"/>
  <c r="AC108" i="1" s="1"/>
  <c r="L161" i="1"/>
  <c r="M108" i="1" s="1"/>
  <c r="Z161" i="1"/>
  <c r="AA108" i="1" s="1"/>
  <c r="W161" i="1"/>
  <c r="X108" i="1" s="1"/>
  <c r="F161" i="1"/>
  <c r="G108" i="1" s="1"/>
  <c r="D161" i="1"/>
  <c r="C161" i="1"/>
  <c r="B161" i="1"/>
  <c r="I107" i="1"/>
  <c r="AK160" i="1"/>
  <c r="AH107" i="1"/>
  <c r="AF160" i="1"/>
  <c r="AG107" i="1" s="1"/>
  <c r="AD160" i="1"/>
  <c r="AE107" i="1" s="1"/>
  <c r="AB160" i="1"/>
  <c r="AC107" i="1" s="1"/>
  <c r="L160" i="1"/>
  <c r="M107" i="1" s="1"/>
  <c r="Z160" i="1"/>
  <c r="AA107" i="1" s="1"/>
  <c r="W160" i="1"/>
  <c r="X107" i="1" s="1"/>
  <c r="F160" i="1"/>
  <c r="G107" i="1" s="1"/>
  <c r="D160" i="1"/>
  <c r="C160" i="1"/>
  <c r="B160" i="1"/>
  <c r="I106" i="1"/>
  <c r="AK159" i="1"/>
  <c r="AH106" i="1"/>
  <c r="AF159" i="1"/>
  <c r="AG106" i="1" s="1"/>
  <c r="AD159" i="1"/>
  <c r="AE106" i="1" s="1"/>
  <c r="AB159" i="1"/>
  <c r="AC106" i="1" s="1"/>
  <c r="L159" i="1"/>
  <c r="M106" i="1" s="1"/>
  <c r="Z159" i="1"/>
  <c r="AA106" i="1" s="1"/>
  <c r="W159" i="1"/>
  <c r="X106" i="1" s="1"/>
  <c r="F159" i="1"/>
  <c r="G106" i="1" s="1"/>
  <c r="D159" i="1"/>
  <c r="C159" i="1"/>
  <c r="B159" i="1"/>
  <c r="I105" i="1"/>
  <c r="AK158" i="1"/>
  <c r="AH105" i="1"/>
  <c r="AF158" i="1"/>
  <c r="AG105" i="1" s="1"/>
  <c r="AD158" i="1"/>
  <c r="AE105" i="1" s="1"/>
  <c r="AB158" i="1"/>
  <c r="AC105" i="1" s="1"/>
  <c r="L158" i="1"/>
  <c r="M105" i="1" s="1"/>
  <c r="Z158" i="1"/>
  <c r="AA105" i="1" s="1"/>
  <c r="W158" i="1"/>
  <c r="X105" i="1" s="1"/>
  <c r="F158" i="1"/>
  <c r="G105" i="1" s="1"/>
  <c r="D158" i="1"/>
  <c r="C158" i="1"/>
  <c r="B158" i="1"/>
  <c r="I104" i="1"/>
  <c r="AK157" i="1"/>
  <c r="AH104" i="1"/>
  <c r="AF157" i="1"/>
  <c r="AG104" i="1" s="1"/>
  <c r="AD157" i="1"/>
  <c r="AE104" i="1" s="1"/>
  <c r="AB157" i="1"/>
  <c r="AC104" i="1" s="1"/>
  <c r="L157" i="1"/>
  <c r="M104" i="1" s="1"/>
  <c r="Z157" i="1"/>
  <c r="AA104" i="1" s="1"/>
  <c r="W157" i="1"/>
  <c r="X104" i="1" s="1"/>
  <c r="F157" i="1"/>
  <c r="G104" i="1" s="1"/>
  <c r="D157" i="1"/>
  <c r="C157" i="1"/>
  <c r="B157" i="1"/>
  <c r="I103" i="1"/>
  <c r="AK156" i="1"/>
  <c r="AH103" i="1"/>
  <c r="AF156" i="1"/>
  <c r="AG103" i="1" s="1"/>
  <c r="AD156" i="1"/>
  <c r="AE103" i="1" s="1"/>
  <c r="AB156" i="1"/>
  <c r="AC103" i="1" s="1"/>
  <c r="L156" i="1"/>
  <c r="M103" i="1" s="1"/>
  <c r="Z156" i="1"/>
  <c r="AA103" i="1" s="1"/>
  <c r="W156" i="1"/>
  <c r="X103" i="1" s="1"/>
  <c r="F156" i="1"/>
  <c r="G103" i="1" s="1"/>
  <c r="D156" i="1"/>
  <c r="C156" i="1"/>
  <c r="B156" i="1"/>
  <c r="I102" i="1"/>
  <c r="AK155" i="1"/>
  <c r="AH102" i="1"/>
  <c r="AF155" i="1"/>
  <c r="AG102" i="1" s="1"/>
  <c r="AD155" i="1"/>
  <c r="AE102" i="1" s="1"/>
  <c r="AB155" i="1"/>
  <c r="AC102" i="1" s="1"/>
  <c r="L155" i="1"/>
  <c r="M102" i="1" s="1"/>
  <c r="Z155" i="1"/>
  <c r="AA102" i="1" s="1"/>
  <c r="W155" i="1"/>
  <c r="X102" i="1" s="1"/>
  <c r="F155" i="1"/>
  <c r="G102" i="1" s="1"/>
  <c r="D155" i="1"/>
  <c r="C155" i="1"/>
  <c r="B155" i="1"/>
  <c r="I101" i="1"/>
  <c r="AK154" i="1"/>
  <c r="AF154" i="1"/>
  <c r="AD154" i="1"/>
  <c r="AB154" i="1"/>
  <c r="L154" i="1"/>
  <c r="Z154" i="1"/>
  <c r="W154" i="1"/>
  <c r="F154" i="1"/>
  <c r="D154" i="1"/>
  <c r="C154" i="1"/>
  <c r="B154" i="1"/>
  <c r="I100" i="1"/>
  <c r="AK153" i="1"/>
  <c r="AF153" i="1"/>
  <c r="AD153" i="1"/>
  <c r="AB153" i="1"/>
  <c r="L153" i="1"/>
  <c r="Z153" i="1"/>
  <c r="W153" i="1"/>
  <c r="F153" i="1"/>
  <c r="D153" i="1"/>
  <c r="C153" i="1"/>
  <c r="B153" i="1"/>
  <c r="I99" i="1"/>
  <c r="AK152" i="1"/>
  <c r="AF152" i="1"/>
  <c r="AD152" i="1"/>
  <c r="AB152" i="1"/>
  <c r="L152" i="1"/>
  <c r="Z152" i="1"/>
  <c r="W152" i="1"/>
  <c r="F152" i="1"/>
  <c r="D152" i="1"/>
  <c r="C152" i="1"/>
  <c r="B152" i="1"/>
  <c r="I98" i="1"/>
  <c r="AK151" i="1"/>
  <c r="AF151" i="1"/>
  <c r="AD151" i="1"/>
  <c r="AB151" i="1"/>
  <c r="L151" i="1"/>
  <c r="Z151" i="1"/>
  <c r="W151" i="1"/>
  <c r="F151" i="1"/>
  <c r="D151" i="1"/>
  <c r="C151" i="1"/>
  <c r="B151" i="1"/>
  <c r="I97" i="1"/>
  <c r="AK150" i="1"/>
  <c r="AF150" i="1"/>
  <c r="AD150" i="1"/>
  <c r="AB150" i="1"/>
  <c r="L150" i="1"/>
  <c r="Z150" i="1"/>
  <c r="W150" i="1"/>
  <c r="F150" i="1"/>
  <c r="D150" i="1"/>
  <c r="C150" i="1"/>
  <c r="B150" i="1"/>
  <c r="I96" i="1"/>
  <c r="AK149" i="1"/>
  <c r="AF149" i="1"/>
  <c r="AD149" i="1"/>
  <c r="AB149" i="1"/>
  <c r="L149" i="1"/>
  <c r="Z149" i="1"/>
  <c r="W149" i="1"/>
  <c r="F149" i="1"/>
  <c r="D149" i="1"/>
  <c r="C149" i="1"/>
  <c r="B149" i="1"/>
  <c r="I95" i="1"/>
  <c r="AK148" i="1"/>
  <c r="AF148" i="1"/>
  <c r="AD148" i="1"/>
  <c r="AB148" i="1"/>
  <c r="L148" i="1"/>
  <c r="Z148" i="1"/>
  <c r="W148" i="1"/>
  <c r="F148" i="1"/>
  <c r="D148" i="1"/>
  <c r="C148" i="1"/>
  <c r="B148" i="1"/>
  <c r="I94" i="1"/>
  <c r="AK147" i="1"/>
  <c r="AF147" i="1"/>
  <c r="AD147" i="1"/>
  <c r="AB147" i="1"/>
  <c r="L147" i="1"/>
  <c r="Z147" i="1"/>
  <c r="W147" i="1"/>
  <c r="F147" i="1"/>
  <c r="D147" i="1"/>
  <c r="C147" i="1"/>
  <c r="B147" i="1"/>
  <c r="I93" i="1"/>
  <c r="AK146" i="1"/>
  <c r="AF146" i="1"/>
  <c r="AD146" i="1"/>
  <c r="AB146" i="1"/>
  <c r="L146" i="1"/>
  <c r="Z146" i="1"/>
  <c r="W146" i="1"/>
  <c r="F146" i="1"/>
  <c r="D146" i="1"/>
  <c r="E93" i="1" s="1"/>
  <c r="C146" i="1"/>
  <c r="B146" i="1"/>
  <c r="I92" i="1"/>
  <c r="AK145" i="1"/>
  <c r="AF145" i="1"/>
  <c r="AD145" i="1"/>
  <c r="AB145" i="1"/>
  <c r="L145" i="1"/>
  <c r="Z145" i="1"/>
  <c r="W145" i="1"/>
  <c r="F145" i="1"/>
  <c r="D145" i="1"/>
  <c r="E92" i="1" s="1"/>
  <c r="C145" i="1"/>
  <c r="B145" i="1"/>
  <c r="I91" i="1"/>
  <c r="AK144" i="1"/>
  <c r="AF144" i="1"/>
  <c r="AD144" i="1"/>
  <c r="AB144" i="1"/>
  <c r="L144" i="1"/>
  <c r="Z144" i="1"/>
  <c r="W144" i="1"/>
  <c r="F144" i="1"/>
  <c r="D144" i="1"/>
  <c r="E91" i="1" s="1"/>
  <c r="C144" i="1"/>
  <c r="B144" i="1"/>
  <c r="I90" i="1"/>
  <c r="AK143" i="1"/>
  <c r="AF143" i="1"/>
  <c r="AD143" i="1"/>
  <c r="AB143" i="1"/>
  <c r="L143" i="1"/>
  <c r="Z143" i="1"/>
  <c r="W143" i="1"/>
  <c r="F143" i="1"/>
  <c r="D143" i="1"/>
  <c r="E90" i="1" s="1"/>
  <c r="C143" i="1"/>
  <c r="B143" i="1"/>
  <c r="I89" i="1"/>
  <c r="AK142" i="1"/>
  <c r="AF142" i="1"/>
  <c r="AD142" i="1"/>
  <c r="AB142" i="1"/>
  <c r="L142" i="1"/>
  <c r="Z142" i="1"/>
  <c r="W142" i="1"/>
  <c r="F142" i="1"/>
  <c r="D142" i="1"/>
  <c r="E89" i="1" s="1"/>
  <c r="C142" i="1"/>
  <c r="B142" i="1"/>
  <c r="I88" i="1"/>
  <c r="AK141" i="1"/>
  <c r="AF141" i="1"/>
  <c r="AD141" i="1"/>
  <c r="AB141" i="1"/>
  <c r="L141" i="1"/>
  <c r="Z141" i="1"/>
  <c r="W141" i="1"/>
  <c r="F141" i="1"/>
  <c r="D141" i="1"/>
  <c r="E88" i="1" s="1"/>
  <c r="C141" i="1"/>
  <c r="B141" i="1"/>
  <c r="I87" i="1"/>
  <c r="AK140" i="1"/>
  <c r="AF140" i="1"/>
  <c r="AD140" i="1"/>
  <c r="AB140" i="1"/>
  <c r="L140" i="1"/>
  <c r="Z140" i="1"/>
  <c r="W140" i="1"/>
  <c r="F140" i="1"/>
  <c r="D140" i="1"/>
  <c r="E87" i="1" s="1"/>
  <c r="C140" i="1"/>
  <c r="B140" i="1"/>
  <c r="I86" i="1"/>
  <c r="AK139" i="1"/>
  <c r="AH86" i="1"/>
  <c r="AF139" i="1"/>
  <c r="AG86" i="1" s="1"/>
  <c r="AD139" i="1"/>
  <c r="AE86" i="1" s="1"/>
  <c r="AB139" i="1"/>
  <c r="AC86" i="1" s="1"/>
  <c r="L139" i="1"/>
  <c r="M86" i="1" s="1"/>
  <c r="Z139" i="1"/>
  <c r="AA86" i="1" s="1"/>
  <c r="W139" i="1"/>
  <c r="X86" i="1" s="1"/>
  <c r="F139" i="1"/>
  <c r="G86" i="1" s="1"/>
  <c r="D139" i="1"/>
  <c r="E86" i="1" s="1"/>
  <c r="C139" i="1"/>
  <c r="B139" i="1"/>
  <c r="I85" i="1"/>
  <c r="AK138" i="1"/>
  <c r="AH85" i="1"/>
  <c r="AF138" i="1"/>
  <c r="AG85" i="1" s="1"/>
  <c r="AD138" i="1"/>
  <c r="AE85" i="1" s="1"/>
  <c r="AB138" i="1"/>
  <c r="AC85" i="1" s="1"/>
  <c r="L138" i="1"/>
  <c r="M85" i="1" s="1"/>
  <c r="Z138" i="1"/>
  <c r="AA85" i="1" s="1"/>
  <c r="W138" i="1"/>
  <c r="X85" i="1" s="1"/>
  <c r="F138" i="1"/>
  <c r="G85" i="1" s="1"/>
  <c r="D138" i="1"/>
  <c r="E85" i="1" s="1"/>
  <c r="C138" i="1"/>
  <c r="B138" i="1"/>
  <c r="I84" i="1"/>
  <c r="AK137" i="1"/>
  <c r="AH84" i="1"/>
  <c r="AF137" i="1"/>
  <c r="AG84" i="1" s="1"/>
  <c r="AD137" i="1"/>
  <c r="AE84" i="1" s="1"/>
  <c r="AB137" i="1"/>
  <c r="AC84" i="1" s="1"/>
  <c r="L137" i="1"/>
  <c r="M84" i="1" s="1"/>
  <c r="Z137" i="1"/>
  <c r="AA84" i="1" s="1"/>
  <c r="W137" i="1"/>
  <c r="X84" i="1" s="1"/>
  <c r="F137" i="1"/>
  <c r="G84" i="1" s="1"/>
  <c r="D137" i="1"/>
  <c r="E84" i="1" s="1"/>
  <c r="C137" i="1"/>
  <c r="B137" i="1"/>
  <c r="I83" i="1"/>
  <c r="AK136" i="1"/>
  <c r="AH83" i="1"/>
  <c r="AF136" i="1"/>
  <c r="AG83" i="1" s="1"/>
  <c r="AD136" i="1"/>
  <c r="AE83" i="1" s="1"/>
  <c r="AB136" i="1"/>
  <c r="AC83" i="1" s="1"/>
  <c r="L136" i="1"/>
  <c r="M83" i="1" s="1"/>
  <c r="Z136" i="1"/>
  <c r="AA83" i="1" s="1"/>
  <c r="W136" i="1"/>
  <c r="X83" i="1" s="1"/>
  <c r="F136" i="1"/>
  <c r="G83" i="1" s="1"/>
  <c r="D136" i="1"/>
  <c r="E83" i="1" s="1"/>
  <c r="C136" i="1"/>
  <c r="B136" i="1"/>
  <c r="I82" i="1"/>
  <c r="AK135" i="1"/>
  <c r="AH82" i="1"/>
  <c r="AF135" i="1"/>
  <c r="AG82" i="1" s="1"/>
  <c r="AD135" i="1"/>
  <c r="AE82" i="1" s="1"/>
  <c r="AB135" i="1"/>
  <c r="AC82" i="1" s="1"/>
  <c r="L135" i="1"/>
  <c r="M82" i="1" s="1"/>
  <c r="Z135" i="1"/>
  <c r="AA82" i="1" s="1"/>
  <c r="W135" i="1"/>
  <c r="X82" i="1" s="1"/>
  <c r="F135" i="1"/>
  <c r="G82" i="1" s="1"/>
  <c r="D135" i="1"/>
  <c r="E82" i="1" s="1"/>
  <c r="C135" i="1"/>
  <c r="B135" i="1"/>
  <c r="I81" i="1"/>
  <c r="AK134" i="1"/>
  <c r="AH81" i="1"/>
  <c r="AF134" i="1"/>
  <c r="AG81" i="1" s="1"/>
  <c r="AD134" i="1"/>
  <c r="AE81" i="1" s="1"/>
  <c r="AB134" i="1"/>
  <c r="AC81" i="1" s="1"/>
  <c r="L134" i="1"/>
  <c r="M81" i="1" s="1"/>
  <c r="Z134" i="1"/>
  <c r="AA81" i="1" s="1"/>
  <c r="W134" i="1"/>
  <c r="X81" i="1" s="1"/>
  <c r="F134" i="1"/>
  <c r="G81" i="1" s="1"/>
  <c r="D134" i="1"/>
  <c r="E81" i="1" s="1"/>
  <c r="C134" i="1"/>
  <c r="B134" i="1"/>
  <c r="I80" i="1"/>
  <c r="AK133" i="1"/>
  <c r="AH80" i="1"/>
  <c r="AF133" i="1"/>
  <c r="AG80" i="1" s="1"/>
  <c r="AD133" i="1"/>
  <c r="AE80" i="1" s="1"/>
  <c r="AB133" i="1"/>
  <c r="AC80" i="1" s="1"/>
  <c r="L133" i="1"/>
  <c r="M80" i="1" s="1"/>
  <c r="Z133" i="1"/>
  <c r="AA80" i="1" s="1"/>
  <c r="W133" i="1"/>
  <c r="X80" i="1" s="1"/>
  <c r="F133" i="1"/>
  <c r="G80" i="1" s="1"/>
  <c r="D133" i="1"/>
  <c r="E80" i="1" s="1"/>
  <c r="C133" i="1"/>
  <c r="B133" i="1"/>
  <c r="I79" i="1"/>
  <c r="AK132" i="1"/>
  <c r="AH79" i="1"/>
  <c r="AF132" i="1"/>
  <c r="AG79" i="1" s="1"/>
  <c r="AD132" i="1"/>
  <c r="AE79" i="1" s="1"/>
  <c r="AB132" i="1"/>
  <c r="AC79" i="1" s="1"/>
  <c r="L132" i="1"/>
  <c r="M79" i="1" s="1"/>
  <c r="Z132" i="1"/>
  <c r="AA79" i="1" s="1"/>
  <c r="W132" i="1"/>
  <c r="X79" i="1" s="1"/>
  <c r="F132" i="1"/>
  <c r="G79" i="1" s="1"/>
  <c r="D132" i="1"/>
  <c r="E79" i="1" s="1"/>
  <c r="C132" i="1"/>
  <c r="B132" i="1"/>
  <c r="I78" i="1"/>
  <c r="AK131" i="1"/>
  <c r="AH78" i="1"/>
  <c r="AF131" i="1"/>
  <c r="AG78" i="1" s="1"/>
  <c r="AD131" i="1"/>
  <c r="AE78" i="1" s="1"/>
  <c r="AB131" i="1"/>
  <c r="AC78" i="1" s="1"/>
  <c r="L131" i="1"/>
  <c r="M78" i="1" s="1"/>
  <c r="Z131" i="1"/>
  <c r="AA78" i="1" s="1"/>
  <c r="W131" i="1"/>
  <c r="X78" i="1" s="1"/>
  <c r="F131" i="1"/>
  <c r="D131" i="1"/>
  <c r="E78" i="1" s="1"/>
  <c r="C131" i="1"/>
  <c r="B131" i="1"/>
  <c r="I77" i="1"/>
  <c r="AK130" i="1"/>
  <c r="AH77" i="1"/>
  <c r="AF130" i="1"/>
  <c r="AG77" i="1" s="1"/>
  <c r="AD130" i="1"/>
  <c r="AE77" i="1" s="1"/>
  <c r="AB130" i="1"/>
  <c r="AC77" i="1" s="1"/>
  <c r="L130" i="1"/>
  <c r="M77" i="1" s="1"/>
  <c r="Z130" i="1"/>
  <c r="AA77" i="1" s="1"/>
  <c r="W130" i="1"/>
  <c r="X77" i="1" s="1"/>
  <c r="F130" i="1"/>
  <c r="D130" i="1"/>
  <c r="E77" i="1" s="1"/>
  <c r="C130" i="1"/>
  <c r="B130" i="1"/>
  <c r="I76" i="1"/>
  <c r="AK129" i="1"/>
  <c r="AH76" i="1"/>
  <c r="AF129" i="1"/>
  <c r="AG76" i="1" s="1"/>
  <c r="AD129" i="1"/>
  <c r="AE76" i="1" s="1"/>
  <c r="AB129" i="1"/>
  <c r="AC76" i="1" s="1"/>
  <c r="L129" i="1"/>
  <c r="M76" i="1" s="1"/>
  <c r="Z129" i="1"/>
  <c r="AA76" i="1" s="1"/>
  <c r="W129" i="1"/>
  <c r="X76" i="1" s="1"/>
  <c r="F129" i="1"/>
  <c r="D129" i="1"/>
  <c r="E76" i="1" s="1"/>
  <c r="C129" i="1"/>
  <c r="B129" i="1"/>
  <c r="I75" i="1"/>
  <c r="AK128" i="1"/>
  <c r="AH75" i="1"/>
  <c r="AF128" i="1"/>
  <c r="AG75" i="1" s="1"/>
  <c r="AD128" i="1"/>
  <c r="AE75" i="1" s="1"/>
  <c r="AB128" i="1"/>
  <c r="AC75" i="1" s="1"/>
  <c r="L128" i="1"/>
  <c r="M75" i="1" s="1"/>
  <c r="Z128" i="1"/>
  <c r="AA75" i="1" s="1"/>
  <c r="W128" i="1"/>
  <c r="X75" i="1" s="1"/>
  <c r="F128" i="1"/>
  <c r="D128" i="1"/>
  <c r="E75" i="1" s="1"/>
  <c r="C128" i="1"/>
  <c r="B128" i="1"/>
  <c r="I74" i="1"/>
  <c r="AK127" i="1"/>
  <c r="AH74" i="1"/>
  <c r="AF127" i="1"/>
  <c r="AG74" i="1" s="1"/>
  <c r="AD127" i="1"/>
  <c r="AE74" i="1" s="1"/>
  <c r="AB127" i="1"/>
  <c r="AC74" i="1" s="1"/>
  <c r="L127" i="1"/>
  <c r="M74" i="1" s="1"/>
  <c r="Z127" i="1"/>
  <c r="AA74" i="1" s="1"/>
  <c r="W127" i="1"/>
  <c r="X74" i="1" s="1"/>
  <c r="F127" i="1"/>
  <c r="D127" i="1"/>
  <c r="E74" i="1" s="1"/>
  <c r="C127" i="1"/>
  <c r="B127" i="1"/>
  <c r="I73" i="1"/>
  <c r="AK126" i="1"/>
  <c r="AH73" i="1"/>
  <c r="AF126" i="1"/>
  <c r="AG73" i="1" s="1"/>
  <c r="AD126" i="1"/>
  <c r="AE73" i="1" s="1"/>
  <c r="AB126" i="1"/>
  <c r="AC73" i="1" s="1"/>
  <c r="L126" i="1"/>
  <c r="M73" i="1" s="1"/>
  <c r="Z126" i="1"/>
  <c r="AA73" i="1" s="1"/>
  <c r="W126" i="1"/>
  <c r="X73" i="1" s="1"/>
  <c r="F126" i="1"/>
  <c r="D126" i="1"/>
  <c r="E73" i="1" s="1"/>
  <c r="C126" i="1"/>
  <c r="B126" i="1"/>
  <c r="AK125" i="1"/>
  <c r="AF125" i="1"/>
  <c r="AD125" i="1"/>
  <c r="AB125" i="1"/>
  <c r="L125" i="1"/>
  <c r="Z125" i="1"/>
  <c r="W125" i="1"/>
  <c r="F125" i="1"/>
  <c r="D125" i="1"/>
  <c r="E72" i="1" s="1"/>
  <c r="C125" i="1"/>
  <c r="B125" i="1"/>
  <c r="AK124" i="1"/>
  <c r="AF124" i="1"/>
  <c r="AD124" i="1"/>
  <c r="AB124" i="1"/>
  <c r="L124" i="1"/>
  <c r="Z124" i="1"/>
  <c r="W124" i="1"/>
  <c r="F124" i="1"/>
  <c r="D124" i="1"/>
  <c r="E71" i="1" s="1"/>
  <c r="C124" i="1"/>
  <c r="B124" i="1"/>
  <c r="AK123" i="1"/>
  <c r="AF123" i="1"/>
  <c r="AD123" i="1"/>
  <c r="AB123" i="1"/>
  <c r="L123" i="1"/>
  <c r="Z123" i="1"/>
  <c r="W123" i="1"/>
  <c r="F123" i="1"/>
  <c r="D123" i="1"/>
  <c r="E70" i="1" s="1"/>
  <c r="C123" i="1"/>
  <c r="B123" i="1"/>
  <c r="AK122" i="1"/>
  <c r="AF122" i="1"/>
  <c r="AD122" i="1"/>
  <c r="AB122" i="1"/>
  <c r="L122" i="1"/>
  <c r="Z122" i="1"/>
  <c r="W122" i="1"/>
  <c r="F122" i="1"/>
  <c r="D122" i="1"/>
  <c r="E69" i="1" s="1"/>
  <c r="C122" i="1"/>
  <c r="B122" i="1"/>
  <c r="AK121" i="1"/>
  <c r="AF121" i="1"/>
  <c r="AD121" i="1"/>
  <c r="AB121" i="1"/>
  <c r="L121" i="1"/>
  <c r="Z121" i="1"/>
  <c r="W121" i="1"/>
  <c r="F121" i="1"/>
  <c r="D121" i="1"/>
  <c r="E68" i="1" s="1"/>
  <c r="C121" i="1"/>
  <c r="B121" i="1"/>
  <c r="AK120" i="1"/>
  <c r="AF120" i="1"/>
  <c r="AD120" i="1"/>
  <c r="AB120" i="1"/>
  <c r="L120" i="1"/>
  <c r="Z120" i="1"/>
  <c r="W120" i="1"/>
  <c r="F120" i="1"/>
  <c r="D120" i="1"/>
  <c r="E67" i="1" s="1"/>
  <c r="C120" i="1"/>
  <c r="B120" i="1"/>
  <c r="AK119" i="1"/>
  <c r="AF119" i="1"/>
  <c r="AD119" i="1"/>
  <c r="AB119" i="1"/>
  <c r="L119" i="1"/>
  <c r="Z119" i="1"/>
  <c r="W119" i="1"/>
  <c r="F119" i="1"/>
  <c r="D119" i="1"/>
  <c r="E66" i="1" s="1"/>
  <c r="C119" i="1"/>
  <c r="B119" i="1"/>
  <c r="AK118" i="1"/>
  <c r="AF118" i="1"/>
  <c r="AD118" i="1"/>
  <c r="AB118" i="1"/>
  <c r="L118" i="1"/>
  <c r="Z118" i="1"/>
  <c r="W118" i="1"/>
  <c r="F118" i="1"/>
  <c r="D118" i="1"/>
  <c r="E65" i="1" s="1"/>
  <c r="C118" i="1"/>
  <c r="B118" i="1"/>
  <c r="AK117" i="1"/>
  <c r="AF117" i="1"/>
  <c r="AD117" i="1"/>
  <c r="AB117" i="1"/>
  <c r="L117" i="1"/>
  <c r="Z117" i="1"/>
  <c r="W117" i="1"/>
  <c r="F117" i="1"/>
  <c r="D117" i="1"/>
  <c r="E64" i="1" s="1"/>
  <c r="C117" i="1"/>
  <c r="B117" i="1"/>
  <c r="AK116" i="1"/>
  <c r="AF116" i="1"/>
  <c r="AD116" i="1"/>
  <c r="AB116" i="1"/>
  <c r="L116" i="1"/>
  <c r="Z116" i="1"/>
  <c r="W116" i="1"/>
  <c r="F116" i="1"/>
  <c r="D116" i="1"/>
  <c r="E63" i="1" s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L117" i="1" l="1"/>
  <c r="AL118" i="1"/>
  <c r="AL121" i="1"/>
  <c r="AL122" i="1"/>
  <c r="AL125" i="1"/>
  <c r="AL126" i="1"/>
  <c r="AL129" i="1"/>
  <c r="AL130" i="1"/>
  <c r="AL133" i="1"/>
  <c r="AL134" i="1"/>
  <c r="AL137" i="1"/>
  <c r="AL138" i="1"/>
  <c r="AL141" i="1"/>
  <c r="AL142" i="1"/>
  <c r="AL145" i="1"/>
  <c r="AL146" i="1"/>
  <c r="AL149" i="1"/>
  <c r="AL150" i="1"/>
  <c r="AL153" i="1"/>
  <c r="AL154" i="1"/>
  <c r="AL157" i="1"/>
  <c r="AL158" i="1"/>
  <c r="AL161" i="1"/>
  <c r="AL162" i="1"/>
  <c r="AL165" i="1"/>
  <c r="AL166" i="1"/>
  <c r="AL170" i="1"/>
  <c r="AL171" i="1"/>
  <c r="AL174" i="1"/>
  <c r="AL175" i="1"/>
  <c r="AL178" i="1"/>
  <c r="AL179" i="1"/>
  <c r="AL182" i="1"/>
  <c r="AL183" i="1"/>
  <c r="AL186" i="1"/>
  <c r="AL187" i="1"/>
  <c r="AL190" i="1"/>
  <c r="AL191" i="1"/>
  <c r="AL194" i="1"/>
  <c r="AL195" i="1"/>
  <c r="AL198" i="1"/>
  <c r="AL199" i="1"/>
  <c r="AL202" i="1"/>
  <c r="AL203" i="1"/>
  <c r="AL206" i="1"/>
  <c r="AL207" i="1"/>
  <c r="AL210" i="1"/>
  <c r="AL211" i="1"/>
  <c r="AL214" i="1"/>
  <c r="AL215" i="1"/>
  <c r="AL218" i="1"/>
  <c r="AL219" i="1"/>
  <c r="AL116" i="1"/>
  <c r="AL119" i="1"/>
  <c r="AL120" i="1"/>
  <c r="AL123" i="1"/>
  <c r="AL124" i="1"/>
  <c r="AL127" i="1"/>
  <c r="AL128" i="1"/>
  <c r="AL131" i="1"/>
  <c r="AL132" i="1"/>
  <c r="AL135" i="1"/>
  <c r="AL136" i="1"/>
  <c r="AL139" i="1"/>
  <c r="AL140" i="1"/>
  <c r="AL143" i="1"/>
  <c r="AL144" i="1"/>
  <c r="AL147" i="1"/>
  <c r="AL148" i="1"/>
  <c r="AL151" i="1"/>
  <c r="AL152" i="1"/>
  <c r="AL155" i="1"/>
  <c r="AL156" i="1"/>
  <c r="AL159" i="1"/>
  <c r="AL160" i="1"/>
  <c r="AL163" i="1"/>
  <c r="AL164" i="1"/>
  <c r="AL167" i="1"/>
  <c r="AL169" i="1"/>
  <c r="AL172" i="1"/>
  <c r="AL173" i="1"/>
  <c r="AL176" i="1"/>
  <c r="AL177" i="1"/>
  <c r="AL180" i="1"/>
  <c r="AL181" i="1"/>
  <c r="AL184" i="1"/>
  <c r="AL185" i="1"/>
  <c r="AL188" i="1"/>
  <c r="AL189" i="1"/>
  <c r="AL192" i="1"/>
  <c r="AL193" i="1"/>
  <c r="AL196" i="1"/>
  <c r="AL197" i="1"/>
  <c r="AL200" i="1"/>
  <c r="AL201" i="1"/>
  <c r="AL204" i="1"/>
  <c r="AL205" i="1"/>
  <c r="AL208" i="1"/>
  <c r="AL209" i="1"/>
  <c r="AL212" i="1"/>
  <c r="AL213" i="1"/>
  <c r="AL216" i="1"/>
  <c r="AL217" i="1"/>
  <c r="AL220" i="1"/>
  <c r="F9" i="35" l="1"/>
  <c r="C9" i="35"/>
  <c r="Q9" i="35" l="1"/>
  <c r="J9" i="35"/>
  <c r="H9" i="35"/>
  <c r="I9" i="35" s="1"/>
  <c r="AG9" i="35"/>
  <c r="AF9" i="35"/>
  <c r="AE9" i="35"/>
  <c r="L9" i="35"/>
  <c r="M9" i="35" s="1"/>
  <c r="Y9" i="35"/>
  <c r="Z9" i="35" s="1"/>
  <c r="S9" i="35"/>
  <c r="T9" i="35" s="1"/>
  <c r="D9" i="35"/>
  <c r="E9" i="35" s="1"/>
  <c r="G9" i="35"/>
  <c r="AB9" i="35"/>
  <c r="AD9" i="35"/>
  <c r="AC9" i="35"/>
  <c r="AA9" i="35"/>
  <c r="AI9" i="35"/>
  <c r="AH9" i="35"/>
  <c r="AJ9" i="35"/>
  <c r="AA18" i="16"/>
  <c r="U9" i="35" l="1"/>
  <c r="W9" i="35"/>
  <c r="AF10" i="6"/>
  <c r="Y18" i="16" l="1"/>
  <c r="AD4" i="35" l="1"/>
  <c r="AH10" i="51" l="1"/>
  <c r="G5" i="51"/>
  <c r="E5" i="50"/>
  <c r="F5" i="49"/>
  <c r="E4" i="48"/>
  <c r="G4" i="47"/>
  <c r="P4" i="45"/>
  <c r="F4" i="45"/>
  <c r="X5" i="49" l="1"/>
  <c r="AG10" i="51"/>
  <c r="V5" i="50"/>
  <c r="AA11" i="50"/>
  <c r="AB11" i="50"/>
  <c r="X4" i="48"/>
  <c r="AH9" i="48"/>
  <c r="AI10" i="45"/>
  <c r="AH10" i="45"/>
  <c r="J4" i="1"/>
  <c r="G4" i="35"/>
  <c r="AM17" i="16" l="1"/>
  <c r="AL17" i="16"/>
  <c r="AL10" i="44"/>
  <c r="G5" i="44"/>
  <c r="Q5" i="44" l="1"/>
  <c r="K5" i="16" l="1"/>
  <c r="G5" i="6"/>
  <c r="S5" i="6"/>
  <c r="AF4" i="1" l="1"/>
  <c r="AE9" i="47"/>
  <c r="D122" i="62" l="1"/>
  <c r="D123" i="62" s="1"/>
  <c r="D124" i="62" s="1"/>
  <c r="D125" i="62" s="1"/>
  <c r="D126" i="62" s="1"/>
  <c r="D127" i="62" s="1"/>
  <c r="D128" i="62" s="1"/>
  <c r="D129" i="62" s="1"/>
  <c r="D119" i="62" l="1"/>
  <c r="D130" i="62"/>
  <c r="D131" i="62" s="1"/>
  <c r="D132" i="62" s="1"/>
  <c r="D133" i="62" s="1"/>
  <c r="D134" i="62" s="1"/>
  <c r="D135" i="62" s="1"/>
  <c r="D136" i="62" s="1"/>
  <c r="D137" i="62" s="1"/>
  <c r="D138" i="62" s="1"/>
  <c r="D139" i="62" s="1"/>
  <c r="D140" i="62" s="1"/>
  <c r="D141" i="62" s="1"/>
  <c r="D142" i="62" s="1"/>
  <c r="D143" i="62" s="1"/>
  <c r="D144" i="62" s="1"/>
  <c r="N74" i="6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O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9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<sst xmlns="http://schemas.openxmlformats.org/spreadsheetml/2006/main" count="3958" uniqueCount="689">
  <si>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</si>
  <si>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</si>
  <si>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</si>
  <si>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</si>
  <si>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</si>
  <si>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</si>
  <si>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</si>
  <si>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</si>
  <si>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</si>
  <si>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</si>
  <si>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</si>
  <si>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</si>
  <si>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</si>
  <si>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</si>
  <si>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</si>
  <si>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</si>
  <si>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</si>
  <si>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</si>
  <si>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</si>
  <si>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</si>
  <si>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</si>
  <si>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</si>
  <si>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</si>
  <si>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</si>
  <si>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</si>
  <si>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</si>
  <si>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</si>
  <si>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</si>
  <si>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</si>
  <si>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</si>
  <si>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</si>
  <si>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</si>
  <si>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</si>
  <si>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</si>
  <si>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</si>
  <si>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</si>
  <si>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</si>
  <si>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</si>
  <si>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</si>
  <si>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</si>
  <si>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</si>
  <si>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</si>
  <si>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</si>
  <si>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</si>
  <si>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</si>
  <si>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</si>
  <si>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</si>
  <si>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</si>
  <si>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</si>
  <si>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</si>
  <si>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</si>
  <si>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</si>
  <si>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</si>
  <si>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</si>
  <si>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</si>
  <si>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</si>
  <si>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</si>
  <si>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</si>
  <si>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</si>
  <si>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</si>
  <si>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</si>
  <si>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Ordinær</t>
  </si>
  <si>
    <t>Økologisk</t>
  </si>
  <si>
    <t>Nødslakt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</si>
  <si>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</si>
  <si>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</si>
  <si>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</si>
  <si>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</si>
  <si>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</si>
  <si>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</si>
  <si>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</si>
  <si>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</si>
  <si>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</si>
  <si>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</si>
  <si>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</si>
  <si>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</si>
  <si>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</si>
  <si>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</si>
  <si>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</si>
  <si>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</si>
  <si>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</si>
  <si>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</si>
  <si>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</si>
  <si>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</si>
  <si>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</si>
  <si>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</si>
  <si>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</si>
  <si>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</si>
  <si>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</si>
  <si>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</si>
  <si>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</si>
  <si>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</si>
  <si>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</si>
  <si>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</si>
  <si>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</si>
  <si>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</si>
  <si>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</si>
  <si>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</si>
  <si>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</si>
  <si>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</si>
  <si>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</si>
  <si>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</si>
  <si>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</si>
  <si>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</si>
  <si>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</si>
  <si>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</si>
  <si>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</si>
  <si>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</si>
  <si>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</si>
  <si>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</si>
  <si>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</si>
  <si>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</si>
  <si>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</si>
  <si>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</si>
  <si>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</si>
  <si>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</si>
  <si>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</si>
  <si>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</si>
  <si>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</si>
  <si>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</si>
  <si>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</si>
  <si>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</si>
  <si>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</si>
  <si>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</si>
  <si>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</si>
  <si>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</si>
  <si>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</si>
  <si>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</si>
  <si>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</si>
  <si>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</si>
  <si>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</si>
  <si>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</si>
  <si>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</si>
  <si>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</si>
  <si>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</si>
  <si>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</si>
  <si>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</si>
  <si>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</si>
  <si>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</si>
  <si>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</si>
  <si>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</si>
  <si>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</si>
  <si>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</si>
  <si>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</si>
  <si>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</si>
  <si>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</si>
  <si>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</si>
  <si>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</si>
  <si>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</si>
  <si>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</si>
  <si>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</si>
  <si>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</si>
  <si>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</si>
  <si>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</si>
  <si>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</si>
  <si>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</si>
  <si>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</si>
  <si>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</si>
  <si>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</si>
  <si>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</si>
  <si>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</si>
  <si>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</si>
  <si>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</si>
  <si>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</si>
  <si>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</si>
  <si>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</si>
  <si>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</si>
  <si>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</si>
  <si>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</si>
  <si>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</si>
  <si>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</si>
  <si>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</si>
  <si>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</si>
  <si>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</si>
  <si>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</si>
  <si>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</si>
  <si>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</si>
  <si>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</si>
  <si>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</si>
  <si>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</si>
  <si>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</si>
  <si>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</si>
  <si>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</si>
  <si>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</si>
  <si>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</si>
  <si>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</si>
  <si>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</si>
  <si>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</si>
  <si>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</si>
  <si>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</si>
  <si>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</si>
  <si>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</si>
  <si>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</si>
  <si>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</si>
  <si>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</si>
  <si>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</si>
  <si>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</si>
  <si>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</si>
  <si>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</si>
  <si>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</si>
  <si>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</si>
  <si>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</si>
  <si>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</si>
  <si>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</si>
  <si>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</si>
  <si>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</si>
  <si>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</si>
  <si>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</si>
  <si>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</si>
  <si>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</si>
  <si>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</si>
  <si>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</si>
  <si>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</si>
  <si>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</si>
  <si>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</si>
  <si>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</si>
  <si>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</si>
  <si>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</si>
  <si>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</si>
  <si>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</si>
  <si>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</si>
  <si>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</si>
  <si>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</si>
  <si>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</si>
  <si>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</si>
  <si>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</si>
  <si>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</si>
  <si>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</si>
  <si>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</si>
  <si>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</si>
  <si>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</si>
  <si>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</si>
  <si>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</si>
  <si>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</si>
  <si>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</si>
  <si>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</si>
  <si>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</si>
  <si>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</si>
  <si>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</si>
  <si>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</si>
  <si>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</si>
  <si>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</si>
  <si>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</si>
  <si>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</si>
  <si>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</si>
  <si>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</si>
  <si>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</si>
  <si>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</si>
  <si>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</si>
  <si>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</si>
  <si>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</si>
  <si>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</si>
  <si>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</si>
  <si>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</si>
  <si>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</si>
  <si>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</si>
  <si>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</si>
  <si>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</si>
  <si>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</si>
  <si>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</si>
  <si>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</si>
  <si>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</si>
  <si>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</si>
  <si>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</si>
  <si>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</si>
  <si>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</si>
  <si>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</si>
  <si>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</si>
  <si>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</si>
  <si>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</si>
  <si>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</si>
  <si>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</si>
  <si>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</si>
  <si>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</si>
  <si>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</si>
  <si>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</si>
  <si>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</si>
  <si>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</si>
  <si>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</si>
  <si>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</si>
  <si>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</si>
  <si>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</si>
  <si>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</si>
  <si>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</si>
  <si>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</si>
  <si>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</si>
  <si>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</si>
  <si>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</si>
  <si>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</si>
  <si>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</si>
  <si>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</si>
  <si>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</si>
  <si>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</si>
  <si>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</si>
  <si>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</si>
  <si>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</si>
  <si>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</si>
  <si>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</si>
  <si>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</si>
  <si>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</si>
  <si>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</si>
  <si>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</si>
  <si>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</si>
  <si>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</si>
  <si>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</si>
  <si>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</si>
  <si>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</si>
  <si>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</si>
  <si>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</si>
  <si>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</si>
  <si>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</si>
  <si>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</si>
  <si>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</si>
  <si>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</si>
  <si>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</si>
  <si>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</si>
  <si>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</si>
  <si>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</si>
  <si>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</si>
  <si>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</si>
  <si>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</si>
  <si>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</si>
  <si>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</si>
  <si>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</si>
  <si>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</si>
  <si>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</si>
  <si>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</si>
  <si>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</si>
  <si>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</si>
  <si>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</si>
  <si>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</si>
  <si>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</si>
  <si>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</si>
  <si>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</si>
  <si>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</si>
  <si>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</si>
  <si>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</si>
  <si>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</si>
  <si>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</si>
  <si>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</si>
  <si>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</si>
  <si>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</si>
  <si>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</si>
  <si>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</si>
  <si>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</si>
  <si>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</si>
  <si>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</si>
  <si>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</si>
  <si>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</si>
  <si>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</si>
  <si>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</si>
  <si>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</si>
  <si>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</si>
  <si>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</si>
  <si>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</si>
  <si>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</si>
  <si>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</si>
  <si>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</si>
  <si>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</si>
  <si>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</si>
  <si>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</si>
  <si>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</si>
  <si>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</si>
  <si>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</si>
  <si>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</si>
  <si>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</si>
  <si>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</si>
  <si>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</si>
  <si>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</si>
  <si>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</si>
  <si>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</si>
  <si>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</si>
  <si>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</si>
  <si>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</si>
  <si>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</si>
  <si>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</si>
  <si>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</si>
  <si>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</si>
  <si>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</si>
  <si>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</si>
  <si>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</si>
  <si>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</si>
  <si>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</si>
  <si>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</si>
  <si>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</si>
  <si>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</si>
  <si>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</si>
  <si>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</si>
  <si>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</si>
  <si>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</si>
  <si>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</si>
  <si>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</si>
  <si>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</si>
  <si>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</si>
  <si>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</si>
  <si>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</si>
  <si>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</si>
  <si>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</si>
  <si>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</si>
  <si>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</si>
  <si>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</si>
  <si>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</si>
  <si>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</si>
  <si>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</si>
  <si>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</si>
  <si>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</si>
  <si>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</si>
  <si>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</si>
  <si>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</si>
  <si>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</si>
  <si>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</si>
  <si>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</si>
  <si>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</si>
  <si>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</si>
  <si>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</si>
  <si>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</si>
  <si>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</si>
  <si>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</si>
  <si>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</si>
  <si>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</si>
  <si>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</si>
  <si>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</si>
  <si>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</si>
  <si>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</si>
  <si>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</si>
  <si>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</si>
  <si>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</si>
  <si>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</si>
  <si>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</si>
  <si>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</si>
  <si>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</si>
  <si>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</si>
  <si>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</si>
  <si>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</si>
  <si>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</si>
  <si>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</si>
  <si>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</si>
  <si>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</si>
  <si>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</si>
  <si>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</si>
  <si>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</si>
  <si>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</si>
  <si>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</si>
  <si>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</si>
  <si>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</si>
  <si>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</si>
  <si>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</si>
  <si>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</si>
  <si>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</si>
  <si>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</si>
  <si>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</si>
  <si>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</si>
  <si>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</si>
  <si>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</si>
  <si>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</si>
  <si>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</si>
  <si>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</si>
  <si>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</si>
  <si>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</si>
  <si>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</si>
  <si>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</si>
  <si>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</si>
  <si>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</si>
  <si>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</si>
  <si>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</si>
  <si>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</si>
  <si>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</si>
  <si>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</si>
  <si>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</si>
  <si>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</si>
  <si>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</si>
  <si>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</si>
  <si>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</si>
  <si>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</si>
  <si>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</si>
  <si>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</si>
  <si>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</si>
  <si>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</si>
  <si>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</si>
  <si>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</si>
  <si>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</si>
  <si>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</si>
  <si>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</si>
  <si>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</si>
  <si>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</si>
  <si>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</si>
  <si>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</si>
  <si>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</si>
  <si>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</si>
  <si>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</si>
  <si>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</si>
  <si>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</si>
  <si>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</si>
  <si>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</si>
  <si>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</si>
  <si>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</si>
  <si>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</si>
  <si>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</si>
  <si>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</si>
  <si>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</si>
  <si>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</si>
  <si>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</si>
  <si>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</si>
  <si>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</si>
  <si>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</si>
  <si>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</si>
  <si>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</si>
  <si>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</si>
  <si>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</si>
  <si>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</si>
  <si>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</si>
  <si>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</si>
  <si>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</si>
  <si>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</si>
  <si>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</si>
  <si>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</si>
  <si>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</si>
  <si>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</si>
  <si>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</si>
  <si>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</si>
  <si>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</si>
  <si>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</si>
  <si>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</si>
  <si>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</si>
  <si>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</si>
  <si>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</si>
  <si>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</si>
  <si>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</si>
  <si>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</si>
  <si>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</si>
  <si>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</si>
  <si>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</si>
  <si>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</si>
  <si>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</si>
  <si>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</si>
  <si>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</si>
  <si>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</si>
  <si>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</si>
  <si>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</si>
  <si>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</si>
  <si>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</si>
  <si>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</si>
  <si>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</si>
  <si>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</si>
  <si>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</si>
  <si>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</si>
  <si>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</si>
  <si>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</si>
  <si>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</si>
  <si>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</si>
  <si>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</si>
  <si>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</si>
  <si>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</si>
  <si>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</si>
  <si>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</si>
  <si>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</si>
  <si>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</si>
  <si>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</si>
  <si>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</si>
  <si>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</si>
  <si>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</si>
  <si>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</si>
  <si>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</si>
  <si>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</si>
  <si>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</si>
  <si>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</si>
  <si>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</si>
  <si>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</si>
  <si>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</si>
  <si>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</si>
  <si>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</si>
  <si>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</si>
  <si>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</si>
  <si>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</si>
  <si>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</si>
  <si>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</si>
  <si>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</si>
  <si>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</si>
  <si>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</si>
  <si>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</si>
  <si>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</si>
  <si>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</si>
  <si>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</si>
  <si>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</si>
  <si>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</si>
  <si>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</si>
  <si>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</si>
  <si>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</si>
  <si>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</si>
  <si>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</si>
  <si>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</si>
  <si>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</si>
  <si>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</si>
  <si>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</si>
  <si>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</si>
  <si>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</si>
  <si>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</si>
  <si>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</si>
  <si>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</si>
  <si>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</si>
  <si>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</si>
  <si>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</si>
  <si>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</si>
  <si>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</si>
  <si>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</si>
  <si>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</si>
  <si>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</si>
  <si>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</si>
  <si>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</si>
  <si>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</si>
  <si>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</si>
  <si>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</si>
  <si>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</si>
  <si>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</si>
  <si>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</si>
  <si>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</si>
  <si>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</si>
  <si>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</si>
  <si>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</si>
  <si>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</si>
  <si>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</si>
  <si>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</si>
  <si>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</si>
  <si>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</si>
  <si>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</si>
  <si>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</si>
  <si>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</si>
  <si>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</si>
  <si>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</si>
  <si>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</si>
  <si>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</si>
  <si>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</si>
  <si>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</si>
  <si>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ALL GEIT</t>
  </si>
  <si>
    <t>&gt;=</t>
  </si>
  <si>
    <t>PgDn</t>
  </si>
  <si>
    <t>neste figur</t>
  </si>
  <si>
    <t>PgUp</t>
  </si>
  <si>
    <t>i middel klasse</t>
  </si>
  <si>
    <t>i middel fettgruppe</t>
  </si>
  <si>
    <t>% overfete</t>
  </si>
  <si>
    <t>Dalpro</t>
  </si>
  <si>
    <t>kg</t>
  </si>
  <si>
    <t>middel klasse</t>
  </si>
  <si>
    <t>middel fettgruppe</t>
  </si>
  <si>
    <t>Slakthuset</t>
  </si>
  <si>
    <t>ANTALL_LENGDE</t>
  </si>
  <si>
    <t>M_LENGD</t>
  </si>
  <si>
    <t>M_KFAKT</t>
  </si>
  <si>
    <t>lengde</t>
  </si>
  <si>
    <t>K-faktor</t>
  </si>
  <si>
    <t>Tonn-</t>
  </si>
  <si>
    <t>asje</t>
  </si>
  <si>
    <t>Kategori</t>
  </si>
  <si>
    <t>Standardavvik:</t>
  </si>
  <si>
    <t>med</t>
  </si>
  <si>
    <t>Antalls</t>
  </si>
  <si>
    <t>Vekt over i kg</t>
  </si>
  <si>
    <t>LENGDE</t>
  </si>
  <si>
    <t>Geit</t>
  </si>
  <si>
    <t>Kje</t>
  </si>
  <si>
    <t>Antal</t>
  </si>
  <si>
    <t>velt</t>
  </si>
  <si>
    <t>Spesial</t>
  </si>
  <si>
    <t>Variant</t>
  </si>
  <si>
    <t>% av alle geiter er lengdemålte</t>
  </si>
  <si>
    <t>målte</t>
  </si>
  <si>
    <t>lengde-</t>
  </si>
  <si>
    <t>Klasser</t>
  </si>
  <si>
    <t>Lengde</t>
  </si>
  <si>
    <t>i</t>
  </si>
  <si>
    <t>cm</t>
  </si>
  <si>
    <t>K-</t>
  </si>
  <si>
    <t>faktor</t>
  </si>
  <si>
    <t>Middle</t>
  </si>
  <si>
    <t>40kg</t>
  </si>
  <si>
    <t>måling</t>
  </si>
  <si>
    <t>Kasserte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</si>
  <si>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</si>
  <si>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</si>
  <si>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</si>
  <si>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</si>
  <si>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</si>
  <si>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</si>
  <si>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</si>
  <si>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</si>
  <si>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Middel vekt i 2024</t>
  </si>
  <si>
    <t>Middel klasse i 2024</t>
  </si>
  <si>
    <t>SLAKTERI per MÅNED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</si>
</sst>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#,##0.0"/>
    <numFmt numFmtId="167" formatCode="[$-414]d/\ mmm\.\ yyyy;@"/>
  </numFmts>
  <fonts count="4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2"/>
      <name val="Verdana"/>
      <family val="2"/>
    </font>
    <font>
      <sz val="18"/>
      <name val="Arial"/>
      <family val="2"/>
    </font>
    <font>
      <sz val="9"/>
      <name val="Verdana"/>
      <family val="2"/>
    </font>
    <font>
      <b/>
      <sz val="11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606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" fontId="5" fillId="5" borderId="0" xfId="0" quotePrefix="1" applyNumberFormat="1" applyFont="1" applyFill="1"/>
    <xf numFmtId="0" fontId="6" fillId="12" borderId="0" xfId="2" applyFill="1"/>
    <xf numFmtId="2" fontId="6" fillId="12" borderId="0" xfId="2" applyNumberFormat="1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64" fontId="6" fillId="11" borderId="0" xfId="0" quotePrefix="1" applyNumberFormat="1" applyFont="1" applyFill="1"/>
    <xf numFmtId="1" fontId="8" fillId="0" borderId="0" xfId="0" quotePrefix="1" applyNumberFormat="1" applyFont="1"/>
    <xf numFmtId="164" fontId="5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2" fontId="5" fillId="6" borderId="0" xfId="0" quotePrefix="1" applyNumberFormat="1" applyFont="1" applyFill="1"/>
    <xf numFmtId="0" fontId="6" fillId="6" borderId="0" xfId="0" applyFont="1" applyFill="1"/>
    <xf numFmtId="0" fontId="5" fillId="6" borderId="0" xfId="10" applyFont="1" applyFill="1"/>
    <xf numFmtId="164" fontId="5" fillId="6" borderId="0" xfId="10" applyNumberFormat="1" applyFont="1" applyFill="1"/>
    <xf numFmtId="164" fontId="5" fillId="6" borderId="0" xfId="0" quotePrefix="1" applyNumberFormat="1" applyFont="1" applyFill="1"/>
    <xf numFmtId="2" fontId="5" fillId="6" borderId="0" xfId="10" quotePrefix="1" applyNumberFormat="1" applyFont="1" applyFill="1"/>
    <xf numFmtId="1" fontId="5" fillId="6" borderId="0" xfId="10" applyNumberFormat="1" applyFont="1" applyFill="1"/>
    <xf numFmtId="20" fontId="14" fillId="3" borderId="0" xfId="0" applyNumberFormat="1" applyFont="1" applyFill="1"/>
    <xf numFmtId="1" fontId="7" fillId="0" borderId="0" xfId="0" applyNumberFormat="1" applyFont="1"/>
    <xf numFmtId="0" fontId="5" fillId="0" borderId="0" xfId="0" quotePrefix="1" applyFont="1"/>
    <xf numFmtId="3" fontId="8" fillId="4" borderId="0" xfId="0" applyNumberFormat="1" applyFont="1" applyFill="1"/>
    <xf numFmtId="3" fontId="14" fillId="3" borderId="0" xfId="0" applyNumberFormat="1" applyFont="1" applyFill="1"/>
    <xf numFmtId="3" fontId="9" fillId="3" borderId="0" xfId="0" applyNumberFormat="1" applyFont="1" applyFill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5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5" fillId="8" borderId="0" xfId="10" applyNumberFormat="1" applyFont="1" applyFill="1"/>
    <xf numFmtId="3" fontId="6" fillId="10" borderId="0" xfId="2" applyNumberFormat="1" applyFill="1"/>
    <xf numFmtId="3" fontId="6" fillId="0" borderId="0" xfId="2" applyNumberFormat="1"/>
    <xf numFmtId="3" fontId="6" fillId="12" borderId="0" xfId="2" applyNumberFormat="1" applyFill="1"/>
    <xf numFmtId="3" fontId="2" fillId="0" borderId="0" xfId="2" applyNumberFormat="1" applyFont="1"/>
    <xf numFmtId="3" fontId="2" fillId="0" borderId="0" xfId="3" applyNumberFormat="1"/>
    <xf numFmtId="3" fontId="2" fillId="0" borderId="0" xfId="7" applyNumberFormat="1"/>
    <xf numFmtId="3" fontId="0" fillId="8" borderId="0" xfId="0" applyNumberFormat="1" applyFill="1"/>
    <xf numFmtId="3" fontId="21" fillId="8" borderId="0" xfId="0" applyNumberFormat="1" applyFont="1" applyFill="1"/>
    <xf numFmtId="3" fontId="20" fillId="0" borderId="0" xfId="0" applyNumberFormat="1" applyFont="1"/>
    <xf numFmtId="3" fontId="6" fillId="8" borderId="0" xfId="0" applyNumberFormat="1" applyFont="1" applyFill="1"/>
    <xf numFmtId="3" fontId="0" fillId="6" borderId="0" xfId="0" applyNumberFormat="1" applyFill="1"/>
    <xf numFmtId="3" fontId="5" fillId="6" borderId="0" xfId="0" applyNumberFormat="1" applyFont="1" applyFill="1"/>
    <xf numFmtId="3" fontId="5" fillId="6" borderId="0" xfId="10" applyNumberFormat="1" applyFont="1" applyFill="1"/>
    <xf numFmtId="3" fontId="5" fillId="9" borderId="0" xfId="0" applyNumberFormat="1" applyFont="1" applyFill="1"/>
    <xf numFmtId="3" fontId="6" fillId="0" borderId="0" xfId="0" applyNumberFormat="1" applyFont="1"/>
    <xf numFmtId="0" fontId="5" fillId="12" borderId="0" xfId="2" applyFont="1" applyFill="1"/>
    <xf numFmtId="0" fontId="9" fillId="12" borderId="0" xfId="2" applyFont="1" applyFill="1"/>
    <xf numFmtId="3" fontId="5" fillId="6" borderId="0" xfId="2" applyNumberFormat="1" applyFont="1" applyFill="1"/>
    <xf numFmtId="3" fontId="28" fillId="8" borderId="0" xfId="0" applyNumberFormat="1" applyFont="1" applyFill="1"/>
    <xf numFmtId="3" fontId="25" fillId="8" borderId="0" xfId="0" applyNumberFormat="1" applyFont="1" applyFill="1"/>
    <xf numFmtId="3" fontId="5" fillId="8" borderId="0" xfId="0" applyNumberFormat="1" applyFont="1" applyFill="1"/>
    <xf numFmtId="3" fontId="5" fillId="16" borderId="0" xfId="0" applyNumberFormat="1" applyFont="1" applyFill="1"/>
    <xf numFmtId="3" fontId="0" fillId="10" borderId="0" xfId="0" applyNumberFormat="1" applyFill="1"/>
    <xf numFmtId="3" fontId="8" fillId="11" borderId="0" xfId="0" applyNumberFormat="1" applyFont="1" applyFill="1"/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19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0" fontId="36" fillId="8" borderId="0" xfId="0" applyFont="1" applyFill="1"/>
    <xf numFmtId="0" fontId="37" fillId="8" borderId="0" xfId="0" applyFont="1" applyFill="1"/>
    <xf numFmtId="0" fontId="8" fillId="8" borderId="0" xfId="0" applyFont="1" applyFill="1"/>
    <xf numFmtId="0" fontId="36" fillId="0" borderId="0" xfId="0" applyFont="1"/>
    <xf numFmtId="0" fontId="36" fillId="0" borderId="0" xfId="3" applyFont="1"/>
    <xf numFmtId="0" fontId="36" fillId="0" borderId="0" xfId="7" applyFont="1"/>
    <xf numFmtId="164" fontId="36" fillId="8" borderId="0" xfId="0" applyNumberFormat="1" applyFont="1" applyFill="1"/>
    <xf numFmtId="164" fontId="37" fillId="8" borderId="0" xfId="0" applyNumberFormat="1" applyFont="1" applyFill="1"/>
    <xf numFmtId="164" fontId="8" fillId="8" borderId="0" xfId="0" applyNumberFormat="1" applyFont="1" applyFill="1"/>
    <xf numFmtId="164" fontId="36" fillId="0" borderId="0" xfId="0" applyNumberFormat="1" applyFont="1"/>
    <xf numFmtId="164" fontId="36" fillId="0" borderId="0" xfId="3" applyNumberFormat="1" applyFont="1"/>
    <xf numFmtId="164" fontId="36" fillId="0" borderId="0" xfId="7" applyNumberFormat="1" applyFont="1"/>
    <xf numFmtId="0" fontId="2" fillId="8" borderId="0" xfId="2" applyFont="1" applyFill="1"/>
    <xf numFmtId="2" fontId="7" fillId="0" borderId="0" xfId="2" applyNumberFormat="1" applyFont="1"/>
    <xf numFmtId="3" fontId="21" fillId="8" borderId="0" xfId="2" applyNumberFormat="1" applyFont="1" applyFill="1"/>
    <xf numFmtId="0" fontId="38" fillId="8" borderId="0" xfId="2" applyFont="1" applyFill="1"/>
    <xf numFmtId="164" fontId="21" fillId="8" borderId="0" xfId="2" applyNumberFormat="1" applyFont="1" applyFill="1"/>
    <xf numFmtId="0" fontId="20" fillId="0" borderId="0" xfId="2" applyFont="1"/>
    <xf numFmtId="0" fontId="39" fillId="8" borderId="0" xfId="2" applyFont="1" applyFill="1"/>
    <xf numFmtId="0" fontId="20" fillId="8" borderId="0" xfId="2" applyFont="1" applyFill="1"/>
    <xf numFmtId="1" fontId="39" fillId="8" borderId="0" xfId="2" applyNumberFormat="1" applyFont="1" applyFill="1"/>
    <xf numFmtId="1" fontId="26" fillId="8" borderId="0" xfId="2" applyNumberFormat="1" applyFont="1" applyFill="1"/>
    <xf numFmtId="0" fontId="40" fillId="8" borderId="0" xfId="2" applyFont="1" applyFill="1"/>
    <xf numFmtId="0" fontId="26" fillId="8" borderId="0" xfId="2" applyFont="1" applyFill="1"/>
    <xf numFmtId="3" fontId="5" fillId="5" borderId="0" xfId="2" applyNumberFormat="1" applyFont="1" applyFill="1"/>
    <xf numFmtId="0" fontId="19" fillId="8" borderId="0" xfId="2" applyFont="1" applyFill="1"/>
    <xf numFmtId="0" fontId="5" fillId="5" borderId="0" xfId="2" applyFont="1" applyFill="1"/>
    <xf numFmtId="0" fontId="2" fillId="5" borderId="0" xfId="2" applyFont="1" applyFill="1"/>
    <xf numFmtId="164" fontId="6" fillId="5" borderId="0" xfId="2" applyNumberFormat="1" applyFill="1"/>
    <xf numFmtId="164" fontId="2" fillId="5" borderId="0" xfId="2" applyNumberFormat="1" applyFont="1" applyFill="1"/>
    <xf numFmtId="1" fontId="6" fillId="5" borderId="0" xfId="2" applyNumberFormat="1" applyFill="1"/>
    <xf numFmtId="1" fontId="5" fillId="5" borderId="0" xfId="2" applyNumberFormat="1" applyFont="1" applyFill="1"/>
    <xf numFmtId="164" fontId="5" fillId="5" borderId="0" xfId="2" applyNumberFormat="1" applyFont="1" applyFill="1"/>
    <xf numFmtId="0" fontId="7" fillId="5" borderId="0" xfId="2" applyFont="1" applyFill="1"/>
    <xf numFmtId="0" fontId="19" fillId="5" borderId="0" xfId="2" applyFont="1" applyFill="1"/>
    <xf numFmtId="164" fontId="19" fillId="5" borderId="0" xfId="2" quotePrefix="1" applyNumberFormat="1" applyFont="1" applyFill="1"/>
    <xf numFmtId="0" fontId="19" fillId="5" borderId="0" xfId="2" quotePrefix="1" applyFont="1" applyFill="1"/>
    <xf numFmtId="164" fontId="7" fillId="5" borderId="0" xfId="2" applyNumberFormat="1" applyFont="1" applyFill="1"/>
    <xf numFmtId="0" fontId="6" fillId="5" borderId="0" xfId="2" applyFill="1"/>
    <xf numFmtId="3" fontId="5" fillId="5" borderId="0" xfId="10" applyNumberFormat="1" applyFont="1" applyFill="1"/>
    <xf numFmtId="0" fontId="7" fillId="5" borderId="0" xfId="10" quotePrefix="1" applyFont="1" applyFill="1"/>
    <xf numFmtId="0" fontId="19" fillId="5" borderId="0" xfId="10" quotePrefix="1" applyFont="1" applyFill="1"/>
    <xf numFmtId="164" fontId="5" fillId="5" borderId="0" xfId="10" applyNumberFormat="1" applyFont="1" applyFill="1"/>
    <xf numFmtId="0" fontId="5" fillId="5" borderId="0" xfId="10" applyFont="1" applyFill="1"/>
    <xf numFmtId="164" fontId="7" fillId="5" borderId="0" xfId="10" quotePrefix="1" applyNumberFormat="1" applyFont="1" applyFill="1"/>
    <xf numFmtId="164" fontId="5" fillId="5" borderId="0" xfId="10" quotePrefix="1" applyNumberFormat="1" applyFont="1" applyFill="1"/>
    <xf numFmtId="1" fontId="5" fillId="5" borderId="0" xfId="10" applyNumberFormat="1" applyFont="1" applyFill="1"/>
    <xf numFmtId="0" fontId="5" fillId="5" borderId="0" xfId="10" quotePrefix="1" applyFont="1" applyFill="1"/>
    <xf numFmtId="0" fontId="5" fillId="9" borderId="0" xfId="2" applyFont="1" applyFill="1"/>
    <xf numFmtId="2" fontId="5" fillId="9" borderId="0" xfId="2" applyNumberFormat="1" applyFont="1" applyFill="1"/>
    <xf numFmtId="3" fontId="5" fillId="9" borderId="0" xfId="2" applyNumberFormat="1" applyFont="1" applyFill="1"/>
    <xf numFmtId="1" fontId="7" fillId="9" borderId="0" xfId="2" applyNumberFormat="1" applyFont="1" applyFill="1"/>
    <xf numFmtId="3" fontId="8" fillId="0" borderId="0" xfId="2" applyNumberFormat="1" applyFont="1"/>
    <xf numFmtId="164" fontId="5" fillId="9" borderId="0" xfId="2" applyNumberFormat="1" applyFont="1" applyFill="1"/>
    <xf numFmtId="164" fontId="7" fillId="9" borderId="0" xfId="2" applyNumberFormat="1" applyFont="1" applyFill="1"/>
    <xf numFmtId="2" fontId="5" fillId="16" borderId="0" xfId="2" applyNumberFormat="1" applyFont="1" applyFill="1"/>
    <xf numFmtId="2" fontId="7" fillId="9" borderId="0" xfId="2" applyNumberFormat="1" applyFont="1" applyFill="1"/>
    <xf numFmtId="164" fontId="7" fillId="0" borderId="0" xfId="2" applyNumberFormat="1" applyFont="1"/>
    <xf numFmtId="1" fontId="5" fillId="9" borderId="0" xfId="2" applyNumberFormat="1" applyFont="1" applyFill="1"/>
    <xf numFmtId="165" fontId="6" fillId="0" borderId="0" xfId="2" applyNumberFormat="1"/>
    <xf numFmtId="165" fontId="5" fillId="0" borderId="0" xfId="2" applyNumberFormat="1" applyFont="1"/>
    <xf numFmtId="0" fontId="11" fillId="0" borderId="0" xfId="2" applyFont="1"/>
    <xf numFmtId="164" fontId="7" fillId="5" borderId="0" xfId="0" applyNumberFormat="1" applyFont="1" applyFill="1"/>
    <xf numFmtId="0" fontId="19" fillId="5" borderId="0" xfId="0" quotePrefix="1" applyFont="1" applyFill="1"/>
    <xf numFmtId="164" fontId="19" fillId="5" borderId="0" xfId="0" quotePrefix="1" applyNumberFormat="1" applyFont="1" applyFill="1"/>
    <xf numFmtId="2" fontId="7" fillId="6" borderId="0" xfId="0" applyNumberFormat="1" applyFont="1" applyFill="1"/>
    <xf numFmtId="164" fontId="27" fillId="5" borderId="0" xfId="0" applyNumberFormat="1" applyFont="1" applyFill="1"/>
    <xf numFmtId="0" fontId="27" fillId="5" borderId="0" xfId="0" applyFont="1" applyFill="1"/>
    <xf numFmtId="0" fontId="42" fillId="5" borderId="0" xfId="0" applyFont="1" applyFill="1"/>
    <xf numFmtId="164" fontId="19" fillId="5" borderId="0" xfId="0" applyNumberFormat="1" applyFont="1" applyFill="1"/>
    <xf numFmtId="164" fontId="27" fillId="6" borderId="0" xfId="0" applyNumberFormat="1" applyFont="1" applyFill="1"/>
    <xf numFmtId="164" fontId="27" fillId="11" borderId="0" xfId="0" applyNumberFormat="1" applyFont="1" applyFill="1"/>
    <xf numFmtId="164" fontId="27" fillId="0" borderId="0" xfId="0" applyNumberFormat="1" applyFont="1"/>
    <xf numFmtId="164" fontId="21" fillId="5" borderId="0" xfId="0" applyNumberFormat="1" applyFont="1" applyFill="1"/>
    <xf numFmtId="3" fontId="0" fillId="5" borderId="0" xfId="0" applyNumberForma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5" borderId="0" xfId="0" applyNumberFormat="1" applyFont="1" applyFill="1"/>
    <xf numFmtId="3" fontId="5" fillId="11" borderId="0" xfId="0" applyNumberFormat="1" applyFont="1" applyFill="1"/>
    <xf numFmtId="3" fontId="0" fillId="11" borderId="0" xfId="0" applyNumberFormat="1" applyFill="1"/>
    <xf numFmtId="0" fontId="2" fillId="6" borderId="0" xfId="0" applyFont="1" applyFill="1"/>
    <xf numFmtId="0" fontId="7" fillId="6" borderId="0" xfId="0" quotePrefix="1" applyFont="1" applyFill="1"/>
    <xf numFmtId="3" fontId="6" fillId="10" borderId="0" xfId="0" applyNumberFormat="1" applyFont="1" applyFill="1"/>
    <xf numFmtId="3" fontId="0" fillId="14" borderId="0" xfId="0" applyNumberFormat="1" applyFill="1"/>
    <xf numFmtId="3" fontId="5" fillId="8" borderId="0" xfId="0" quotePrefix="1" applyNumberFormat="1" applyFont="1" applyFill="1"/>
    <xf numFmtId="3" fontId="5" fillId="8" borderId="0" xfId="10" quotePrefix="1" applyNumberFormat="1" applyFont="1" applyFill="1"/>
    <xf numFmtId="3" fontId="5" fillId="10" borderId="0" xfId="0" applyNumberFormat="1" applyFont="1" applyFill="1"/>
    <xf numFmtId="3" fontId="5" fillId="14" borderId="0" xfId="0" applyNumberFormat="1" applyFont="1" applyFill="1"/>
    <xf numFmtId="1" fontId="36" fillId="8" borderId="0" xfId="0" applyNumberFormat="1" applyFont="1" applyFill="1"/>
    <xf numFmtId="1" fontId="43" fillId="8" borderId="0" xfId="0" applyNumberFormat="1" applyFont="1" applyFill="1"/>
    <xf numFmtId="0" fontId="43" fillId="8" borderId="0" xfId="0" applyFont="1" applyFill="1"/>
    <xf numFmtId="1" fontId="8" fillId="8" borderId="0" xfId="0" applyNumberFormat="1" applyFont="1" applyFill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2" fontId="8" fillId="6" borderId="0" xfId="0" applyNumberFormat="1" applyFont="1" applyFill="1"/>
    <xf numFmtId="164" fontId="8" fillId="10" borderId="0" xfId="0" applyNumberFormat="1" applyFont="1" applyFill="1"/>
    <xf numFmtId="2" fontId="8" fillId="10" borderId="0" xfId="0" applyNumberFormat="1" applyFont="1" applyFill="1"/>
    <xf numFmtId="2" fontId="8" fillId="14" borderId="0" xfId="0" applyNumberFormat="1" applyFont="1" applyFill="1"/>
    <xf numFmtId="1" fontId="36" fillId="0" borderId="0" xfId="0" applyNumberFormat="1" applyFont="1"/>
    <xf numFmtId="1" fontId="36" fillId="0" borderId="0" xfId="3" applyNumberFormat="1" applyFont="1"/>
    <xf numFmtId="1" fontId="36" fillId="0" borderId="0" xfId="7" applyNumberFormat="1" applyFont="1"/>
    <xf numFmtId="1" fontId="2" fillId="8" borderId="0" xfId="0" applyNumberFormat="1" applyFont="1" applyFill="1"/>
    <xf numFmtId="1" fontId="38" fillId="8" borderId="0" xfId="0" applyNumberFormat="1" applyFont="1" applyFill="1"/>
    <xf numFmtId="0" fontId="38" fillId="8" borderId="0" xfId="0" applyFont="1" applyFill="1"/>
    <xf numFmtId="1" fontId="7" fillId="8" borderId="0" xfId="0" applyNumberFormat="1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64" fontId="7" fillId="10" borderId="0" xfId="0" applyNumberFormat="1" applyFont="1" applyFill="1"/>
    <xf numFmtId="2" fontId="7" fillId="10" borderId="0" xfId="0" applyNumberFormat="1" applyFont="1" applyFill="1"/>
    <xf numFmtId="0" fontId="2" fillId="8" borderId="0" xfId="0" applyFont="1" applyFill="1"/>
    <xf numFmtId="2" fontId="7" fillId="14" borderId="0" xfId="0" applyNumberFormat="1" applyFont="1" applyFill="1"/>
    <xf numFmtId="1" fontId="2" fillId="0" borderId="0" xfId="0" applyNumberFormat="1" applyFont="1"/>
    <xf numFmtId="1" fontId="5" fillId="0" borderId="0" xfId="0" quotePrefix="1" applyNumberFormat="1" applyFont="1"/>
    <xf numFmtId="0" fontId="14" fillId="8" borderId="0" xfId="0" applyFont="1" applyFill="1"/>
    <xf numFmtId="3" fontId="9" fillId="0" borderId="0" xfId="2" applyNumberFormat="1" applyFont="1"/>
    <xf numFmtId="3" fontId="29" fillId="8" borderId="0" xfId="0" applyNumberFormat="1" applyFont="1" applyFill="1"/>
    <xf numFmtId="164" fontId="7" fillId="10" borderId="0" xfId="0" quotePrefix="1" applyNumberFormat="1" applyFont="1" applyFill="1"/>
    <xf numFmtId="1" fontId="21" fillId="8" borderId="0" xfId="2" applyNumberFormat="1" applyFont="1" applyFill="1"/>
    <xf numFmtId="1" fontId="22" fillId="8" borderId="0" xfId="2" applyNumberFormat="1" applyFont="1" applyFill="1"/>
    <xf numFmtId="1" fontId="5" fillId="10" borderId="0" xfId="2" applyNumberFormat="1" applyFont="1" applyFill="1"/>
    <xf numFmtId="1" fontId="5" fillId="12" borderId="0" xfId="2" applyNumberFormat="1" applyFont="1" applyFill="1"/>
    <xf numFmtId="1" fontId="7" fillId="0" borderId="0" xfId="2" applyNumberFormat="1" applyFont="1"/>
    <xf numFmtId="1" fontId="7" fillId="0" borderId="0" xfId="3" applyNumberFormat="1" applyFont="1"/>
    <xf numFmtId="1" fontId="7" fillId="0" borderId="0" xfId="7" applyNumberFormat="1" applyFont="1"/>
    <xf numFmtId="164" fontId="2" fillId="5" borderId="0" xfId="0" applyNumberFormat="1" applyFont="1" applyFill="1"/>
    <xf numFmtId="0" fontId="7" fillId="5" borderId="0" xfId="0" applyFont="1" applyFill="1"/>
    <xf numFmtId="164" fontId="7" fillId="5" borderId="0" xfId="0" quotePrefix="1" applyNumberFormat="1" applyFont="1" applyFill="1"/>
    <xf numFmtId="0" fontId="7" fillId="5" borderId="0" xfId="0" quotePrefix="1" applyFont="1" applyFill="1"/>
    <xf numFmtId="164" fontId="2" fillId="8" borderId="0" xfId="0" applyNumberFormat="1" applyFont="1" applyFill="1"/>
    <xf numFmtId="164" fontId="7" fillId="8" borderId="0" xfId="0" applyNumberFormat="1" applyFont="1" applyFill="1"/>
    <xf numFmtId="164" fontId="7" fillId="8" borderId="0" xfId="10" applyNumberFormat="1" applyFont="1" applyFill="1"/>
    <xf numFmtId="164" fontId="7" fillId="0" borderId="0" xfId="10" applyNumberFormat="1" applyFont="1"/>
    <xf numFmtId="164" fontId="7" fillId="11" borderId="0" xfId="0" quotePrefix="1" applyNumberFormat="1" applyFont="1" applyFill="1"/>
    <xf numFmtId="164" fontId="7" fillId="8" borderId="0" xfId="0" quotePrefix="1" applyNumberFormat="1" applyFont="1" applyFill="1"/>
    <xf numFmtId="164" fontId="7" fillId="8" borderId="0" xfId="2" applyNumberFormat="1" applyFont="1" applyFill="1"/>
    <xf numFmtId="164" fontId="2" fillId="8" borderId="0" xfId="2" applyNumberFormat="1" applyFont="1" applyFill="1"/>
    <xf numFmtId="1" fontId="7" fillId="8" borderId="0" xfId="2" applyNumberFormat="1" applyFont="1" applyFill="1"/>
    <xf numFmtId="1" fontId="7" fillId="8" borderId="0" xfId="10" applyNumberFormat="1" applyFont="1" applyFill="1"/>
    <xf numFmtId="3" fontId="20" fillId="8" borderId="0" xfId="0" applyNumberFormat="1" applyFont="1" applyFill="1"/>
    <xf numFmtId="3" fontId="6" fillId="6" borderId="0" xfId="0" applyNumberFormat="1" applyFont="1" applyFill="1"/>
    <xf numFmtId="3" fontId="8" fillId="6" borderId="0" xfId="0" applyNumberFormat="1" applyFont="1" applyFill="1"/>
    <xf numFmtId="3" fontId="7" fillId="0" borderId="0" xfId="0" applyNumberFormat="1" applyFont="1"/>
    <xf numFmtId="3" fontId="7" fillId="8" borderId="0" xfId="0" applyNumberFormat="1" applyFont="1" applyFill="1"/>
    <xf numFmtId="3" fontId="7" fillId="8" borderId="0" xfId="10" applyNumberFormat="1" applyFont="1" applyFill="1"/>
    <xf numFmtId="3" fontId="5" fillId="10" borderId="0" xfId="0" quotePrefix="1" applyNumberFormat="1" applyFont="1" applyFill="1"/>
    <xf numFmtId="3" fontId="6" fillId="0" borderId="0" xfId="0" quotePrefix="1" applyNumberFormat="1" applyFont="1"/>
    <xf numFmtId="3" fontId="6" fillId="10" borderId="0" xfId="0" quotePrefix="1" applyNumberFormat="1" applyFont="1" applyFill="1"/>
    <xf numFmtId="166" fontId="5" fillId="0" borderId="0" xfId="0" quotePrefix="1" applyNumberFormat="1" applyFont="1"/>
    <xf numFmtId="4" fontId="5" fillId="0" borderId="0" xfId="0" applyNumberFormat="1" applyFont="1"/>
    <xf numFmtId="164" fontId="8" fillId="8" borderId="0" xfId="10" applyNumberFormat="1" applyFont="1" applyFill="1"/>
    <xf numFmtId="164" fontId="8" fillId="11" borderId="0" xfId="0" quotePrefix="1" applyNumberFormat="1" applyFont="1" applyFill="1"/>
    <xf numFmtId="0" fontId="39" fillId="8" borderId="0" xfId="0" applyFont="1" applyFill="1"/>
    <xf numFmtId="0" fontId="7" fillId="8" borderId="0" xfId="0" applyFont="1" applyFill="1"/>
    <xf numFmtId="0" fontId="7" fillId="8" borderId="0" xfId="0" quotePrefix="1" applyFont="1" applyFill="1"/>
    <xf numFmtId="2" fontId="7" fillId="10" borderId="0" xfId="0" quotePrefix="1" applyNumberFormat="1" applyFont="1" applyFill="1"/>
    <xf numFmtId="2" fontId="2" fillId="0" borderId="0" xfId="0" quotePrefix="1" applyNumberFormat="1" applyFont="1"/>
    <xf numFmtId="2" fontId="2" fillId="10" borderId="0" xfId="0" quotePrefix="1" applyNumberFormat="1" applyFont="1" applyFill="1"/>
    <xf numFmtId="3" fontId="5" fillId="11" borderId="0" xfId="0" quotePrefix="1" applyNumberFormat="1" applyFont="1" applyFill="1"/>
    <xf numFmtId="3" fontId="27" fillId="8" borderId="0" xfId="0" applyNumberFormat="1" applyFont="1" applyFill="1"/>
    <xf numFmtId="3" fontId="6" fillId="11" borderId="0" xfId="0" quotePrefix="1" applyNumberFormat="1" applyFont="1" applyFill="1"/>
    <xf numFmtId="3" fontId="10" fillId="0" borderId="0" xfId="0" applyNumberFormat="1" applyFont="1"/>
    <xf numFmtId="3" fontId="0" fillId="12" borderId="0" xfId="0" applyNumberFormat="1" applyFill="1"/>
    <xf numFmtId="3" fontId="0" fillId="0" borderId="0" xfId="0" applyNumberFormat="1"/>
    <xf numFmtId="1" fontId="21" fillId="5" borderId="0" xfId="0" applyNumberFormat="1" applyFont="1" applyFill="1"/>
    <xf numFmtId="1" fontId="25" fillId="5" borderId="0" xfId="0" applyNumberFormat="1" applyFont="1" applyFill="1"/>
    <xf numFmtId="1" fontId="14" fillId="5" borderId="0" xfId="0" applyNumberFormat="1" applyFont="1" applyFill="1"/>
    <xf numFmtId="3" fontId="0" fillId="0" borderId="0" xfId="0" applyNumberFormat="1"/>
    <xf numFmtId="3" fontId="7" fillId="11" borderId="0" xfId="0" quotePrefix="1" applyNumberFormat="1" applyFont="1" applyFill="1"/>
    <xf numFmtId="3" fontId="5" fillId="0" borderId="0" xfId="0" quotePrefix="1" applyNumberFormat="1" applyFont="1"/>
    <xf numFmtId="0" fontId="0" fillId="0" borderId="0" xfId="0"/>
    <xf numFmtId="1" fontId="5" fillId="0" borderId="0" xfId="0" applyNumberFormat="1" applyFont="1"/>
    <xf numFmtId="0" fontId="20" fillId="3" borderId="0" xfId="0" applyFont="1" applyFill="1"/>
    <xf numFmtId="1" fontId="5" fillId="6" borderId="0" xfId="10" quotePrefix="1" applyNumberFormat="1" applyFont="1" applyFill="1"/>
    <xf numFmtId="164" fontId="5" fillId="6" borderId="0" xfId="10" quotePrefix="1" applyNumberFormat="1" applyFont="1" applyFill="1"/>
    <xf numFmtId="1" fontId="5" fillId="6" borderId="0" xfId="0" quotePrefix="1" applyNumberFormat="1" applyFont="1" applyFill="1"/>
    <xf numFmtId="164" fontId="19" fillId="11" borderId="0" xfId="0" applyNumberFormat="1" applyFont="1" applyFill="1" applyAlignment="1">
      <alignment horizontal="center"/>
    </xf>
    <xf numFmtId="0" fontId="0" fillId="0" borderId="0" xfId="0"/>
    <xf numFmtId="3" fontId="0" fillId="0" borderId="0" xfId="0" applyNumberFormat="1"/>
    <xf numFmtId="0" fontId="20" fillId="3" borderId="0" xfId="0" applyFont="1" applyFill="1"/>
    <xf numFmtId="0" fontId="0" fillId="0" borderId="0" xfId="0"/>
    <xf numFmtId="1" fontId="5" fillId="0" borderId="0" xfId="0" applyNumberFormat="1" applyFont="1"/>
    <xf numFmtId="0" fontId="0" fillId="0" borderId="0" xfId="0"/>
    <xf numFmtId="0" fontId="6" fillId="8" borderId="0" xfId="2" applyFill="1"/>
    <xf numFmtId="0" fontId="0" fillId="0" borderId="0" xfId="0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0" fontId="0" fillId="0" borderId="0" xfId="0"/>
    <xf numFmtId="3" fontId="6" fillId="0" borderId="0" xfId="2" applyNumberFormat="1"/>
    <xf numFmtId="0" fontId="6" fillId="8" borderId="0" xfId="2" applyFill="1"/>
    <xf numFmtId="0" fontId="6" fillId="0" borderId="0" xfId="2"/>
    <xf numFmtId="164" fontId="6" fillId="0" borderId="0" xfId="2" applyNumberFormat="1" applyFill="1"/>
    <xf numFmtId="0" fontId="6" fillId="0" borderId="0" xfId="2" applyFill="1"/>
    <xf numFmtId="3" fontId="5" fillId="0" borderId="0" xfId="2" applyNumberFormat="1" applyFont="1" applyFill="1"/>
    <xf numFmtId="166" fontId="5" fillId="0" borderId="0" xfId="2" applyNumberFormat="1" applyFont="1" applyFill="1"/>
    <xf numFmtId="4" fontId="5" fillId="0" borderId="0" xfId="2" applyNumberFormat="1" applyFont="1" applyFill="1"/>
    <xf numFmtId="2" fontId="5" fillId="16" borderId="0" xfId="0" applyNumberFormat="1" applyFont="1" applyFill="1"/>
    <xf numFmtId="0" fontId="0" fillId="0" borderId="0" xfId="0"/>
    <xf numFmtId="0" fontId="0" fillId="0" borderId="0" xfId="0"/>
    <xf numFmtId="0" fontId="2" fillId="5" borderId="0" xfId="0" applyFont="1" applyFill="1"/>
    <xf numFmtId="164" fontId="39" fillId="5" borderId="0" xfId="0" applyNumberFormat="1" applyFont="1" applyFill="1"/>
    <xf numFmtId="164" fontId="7" fillId="6" borderId="0" xfId="0" applyNumberFormat="1" applyFont="1" applyFill="1"/>
    <xf numFmtId="164" fontId="2" fillId="6" borderId="0" xfId="0" applyNumberFormat="1" applyFont="1" applyFill="1"/>
    <xf numFmtId="164" fontId="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6" fillId="8" borderId="0" xfId="2" applyFill="1"/>
    <xf numFmtId="0" fontId="0" fillId="0" borderId="0" xfId="0"/>
    <xf numFmtId="0" fontId="20" fillId="3" borderId="0" xfId="0" applyFont="1" applyFill="1"/>
    <xf numFmtId="0" fontId="26" fillId="0" borderId="0" xfId="0" applyFont="1"/>
    <xf numFmtId="167" fontId="25" fillId="0" borderId="0" xfId="0" applyNumberFormat="1" applyFont="1"/>
    <xf numFmtId="167" fontId="26" fillId="0" borderId="0" xfId="0" applyNumberFormat="1" applyFont="1"/>
    <xf numFmtId="167" fontId="0" fillId="0" borderId="0" xfId="0" applyNumberFormat="1"/>
    <xf numFmtId="0" fontId="20" fillId="0" borderId="0" xfId="0" applyFont="1"/>
    <xf numFmtId="0" fontId="0" fillId="0" borderId="0" xfId="0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24" fillId="0" borderId="0" xfId="0" applyNumberFormat="1" applyFont="1"/>
    <xf numFmtId="3" fontId="25" fillId="0" borderId="0" xfId="2" applyNumberFormat="1" applyFont="1"/>
    <xf numFmtId="3" fontId="30" fillId="0" borderId="0" xfId="2" applyNumberFormat="1" applyFont="1"/>
    <xf numFmtId="3" fontId="41" fillId="0" borderId="0" xfId="2" applyNumberFormat="1" applyFont="1"/>
    <xf numFmtId="3" fontId="25" fillId="0" borderId="0" xfId="0" applyNumberFormat="1" applyFont="1"/>
    <xf numFmtId="0" fontId="41" fillId="0" borderId="0" xfId="0" applyFont="1"/>
    <xf numFmtId="1" fontId="20" fillId="0" borderId="0" xfId="0" applyNumberFormat="1" applyFont="1"/>
    <xf numFmtId="3" fontId="20" fillId="0" borderId="0" xfId="0" applyNumberFormat="1" applyFont="1"/>
    <xf numFmtId="3" fontId="22" fillId="0" borderId="0" xfId="0" applyNumberFormat="1" applyFont="1" applyAlignment="1"/>
    <xf numFmtId="0" fontId="0" fillId="0" borderId="0" xfId="0" applyAlignment="1"/>
    <xf numFmtId="0" fontId="22" fillId="0" borderId="0" xfId="0" applyFont="1"/>
    <xf numFmtId="1" fontId="20" fillId="8" borderId="0" xfId="0" applyNumberFormat="1" applyFont="1" applyFill="1"/>
    <xf numFmtId="1" fontId="5" fillId="0" borderId="0" xfId="0" applyNumberFormat="1" applyFont="1"/>
    <xf numFmtId="3" fontId="22" fillId="0" borderId="0" xfId="2" applyNumberFormat="1" applyFont="1"/>
    <xf numFmtId="3" fontId="6" fillId="0" borderId="0" xfId="2" applyNumberFormat="1"/>
    <xf numFmtId="1" fontId="22" fillId="0" borderId="0" xfId="0" applyNumberFormat="1" applyFont="1" applyFill="1" applyAlignment="1"/>
    <xf numFmtId="1" fontId="5" fillId="0" borderId="0" xfId="0" applyNumberFormat="1" applyFont="1" applyFill="1" applyAlignmen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30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FF00"/>
      <color rgb="FFFFFFCC"/>
      <color rgb="FFFFFFFF"/>
      <color rgb="FFCCFFCC"/>
      <color rgb="FF99FF66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</a:t>
            </a:r>
            <a:r>
              <a:rPr lang="nb-NO" sz="2800"/>
              <a:t>, per år,</a:t>
            </a:r>
            <a:r>
              <a:rPr lang="nb-NO" sz="2800" baseline="0"/>
              <a:t> per uke 49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71112339517337"/>
          <c:y val="2.49757168431460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6692672452721E-2"/>
          <c:y val="0.13595615625818208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v>Antall slakt</c:v>
          </c:tx>
          <c:invertIfNegative val="0"/>
          <c:dLbls>
            <c:dLbl>
              <c:idx val="0"/>
              <c:layout>
                <c:manualLayout>
                  <c:x val="3.6910313242860754E-3"/>
                  <c:y val="-1.0244015679958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E-4361-936C-976AC1BC2528}"/>
                </c:ext>
              </c:extLst>
            </c:dLbl>
            <c:dLbl>
              <c:idx val="1"/>
              <c:layout>
                <c:manualLayout>
                  <c:x val="0"/>
                  <c:y val="-6.7610503487724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1-45AB-A111-00BE5DFFCF90}"/>
                </c:ext>
              </c:extLst>
            </c:dLbl>
            <c:dLbl>
              <c:idx val="3"/>
              <c:layout>
                <c:manualLayout>
                  <c:x val="-1.84551566214308E-3"/>
                  <c:y val="-5.941529094375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1-4358-A6AB-F59EFDAB3AEA}"/>
                </c:ext>
              </c:extLst>
            </c:dLbl>
            <c:dLbl>
              <c:idx val="4"/>
              <c:layout>
                <c:manualLayout>
                  <c:x val="-3.3834062951973451E-17"/>
                  <c:y val="-6.14640940797494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5-4647-A240-286FCD67721B}"/>
                </c:ext>
              </c:extLst>
            </c:dLbl>
            <c:dLbl>
              <c:idx val="5"/>
              <c:layout>
                <c:manualLayout>
                  <c:x val="9.2275783107152308E-4"/>
                  <c:y val="-3.4829653311858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06-45FA-BE30-8D500249E112}"/>
                </c:ext>
              </c:extLst>
            </c:dLbl>
            <c:dLbl>
              <c:idx val="6"/>
              <c:layout>
                <c:manualLayout>
                  <c:x val="2.7682734932145355E-3"/>
                  <c:y val="-5.3268881535782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3-4086-AEF4-4B0E4BA91488}"/>
                </c:ext>
              </c:extLst>
            </c:dLbl>
            <c:dLbl>
              <c:idx val="7"/>
              <c:layout>
                <c:manualLayout>
                  <c:x val="-9.2275783107152308E-4"/>
                  <c:y val="-5.3268881535782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5-4792-AE27-C4BCD10BC351}"/>
                </c:ext>
              </c:extLst>
            </c:dLbl>
            <c:dLbl>
              <c:idx val="8"/>
              <c:layout>
                <c:manualLayout>
                  <c:x val="2.7682734932145694E-3"/>
                  <c:y val="-7.51219138382680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06-45FA-BE30-8D500249E112}"/>
                </c:ext>
              </c:extLst>
            </c:dLbl>
            <c:dLbl>
              <c:idx val="9"/>
              <c:layout>
                <c:manualLayout>
                  <c:x val="0"/>
                  <c:y val="-7.1708109759707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9-4381-9D99-7F44387A0035}"/>
                </c:ext>
              </c:extLst>
            </c:dLbl>
            <c:dLbl>
              <c:idx val="10"/>
              <c:layout>
                <c:manualLayout>
                  <c:x val="-4.6137891553576157E-3"/>
                  <c:y val="-6.9659306623716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E-4361-936C-976AC1BC2528}"/>
                </c:ext>
              </c:extLst>
            </c:dLbl>
            <c:dLbl>
              <c:idx val="11"/>
              <c:layout>
                <c:manualLayout>
                  <c:x val="-1.8455156621430462E-3"/>
                  <c:y val="-9.8342550527599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5-4792-AE27-C4BCD10BC351}"/>
                </c:ext>
              </c:extLst>
            </c:dLbl>
            <c:dLbl>
              <c:idx val="12"/>
              <c:layout>
                <c:manualLayout>
                  <c:x val="0"/>
                  <c:y val="-5.7366487807766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E-4361-936C-976AC1BC2528}"/>
                </c:ext>
              </c:extLst>
            </c:dLbl>
            <c:dLbl>
              <c:idx val="17"/>
              <c:layout>
                <c:manualLayout>
                  <c:x val="-2.7682734932145694E-3"/>
                  <c:y val="-2.4585637631899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5-4647-A240-286FCD67721B}"/>
                </c:ext>
              </c:extLst>
            </c:dLbl>
            <c:dLbl>
              <c:idx val="18"/>
              <c:layout>
                <c:manualLayout>
                  <c:x val="-1.8455156621430462E-3"/>
                  <c:y val="-1.2292818815949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C-4239-BAA4-DCC1AE0F3F48}"/>
                </c:ext>
              </c:extLst>
            </c:dLbl>
            <c:dLbl>
              <c:idx val="19"/>
              <c:layout>
                <c:manualLayout>
                  <c:x val="-2.7682734932145694E-3"/>
                  <c:y val="-8.1952125439665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E-4361-936C-976AC1BC2528}"/>
                </c:ext>
              </c:extLst>
            </c:dLbl>
            <c:dLbl>
              <c:idx val="20"/>
              <c:layout>
                <c:manualLayout>
                  <c:x val="1.8455156621430462E-3"/>
                  <c:y val="-2.663444076789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E-4361-936C-976AC1BC2528}"/>
                </c:ext>
              </c:extLst>
            </c:dLbl>
            <c:dLbl>
              <c:idx val="21"/>
              <c:layout>
                <c:manualLayout>
                  <c:x val="-1.6609640959287415E-2"/>
                  <c:y val="-2.0488031359916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3-4308-A592-D5A3C04A7C45}"/>
                </c:ext>
              </c:extLst>
            </c:dLbl>
            <c:dLbl>
              <c:idx val="25"/>
              <c:layout>
                <c:manualLayout>
                  <c:x val="7.3820626485720494E-3"/>
                  <c:y val="-4.5073668991816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5-4267-A34F-B847A20AF8D4}"/>
                </c:ext>
              </c:extLst>
            </c:dLbl>
            <c:dLbl>
              <c:idx val="28"/>
              <c:layout>
                <c:manualLayout>
                  <c:x val="0"/>
                  <c:y val="-3.073204703987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1-478C-983C-668F47A298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24417.25</c:v>
                </c:pt>
                <c:pt idx="1">
                  <c:v>25100.75</c:v>
                </c:pt>
                <c:pt idx="2">
                  <c:v>23880.5</c:v>
                </c:pt>
                <c:pt idx="3">
                  <c:v>20439</c:v>
                </c:pt>
                <c:pt idx="4">
                  <c:v>20993</c:v>
                </c:pt>
                <c:pt idx="5">
                  <c:v>20129</c:v>
                </c:pt>
                <c:pt idx="6">
                  <c:v>20044</c:v>
                </c:pt>
                <c:pt idx="7">
                  <c:v>20440</c:v>
                </c:pt>
                <c:pt idx="8">
                  <c:v>19943</c:v>
                </c:pt>
                <c:pt idx="9">
                  <c:v>21434</c:v>
                </c:pt>
                <c:pt idx="10">
                  <c:v>22665</c:v>
                </c:pt>
                <c:pt idx="11">
                  <c:v>21029</c:v>
                </c:pt>
                <c:pt idx="12">
                  <c:v>23356</c:v>
                </c:pt>
                <c:pt idx="13">
                  <c:v>22917</c:v>
                </c:pt>
                <c:pt idx="14">
                  <c:v>22700.63</c:v>
                </c:pt>
                <c:pt idx="15">
                  <c:v>19248</c:v>
                </c:pt>
                <c:pt idx="16">
                  <c:v>19995</c:v>
                </c:pt>
                <c:pt idx="17">
                  <c:v>22961</c:v>
                </c:pt>
                <c:pt idx="18">
                  <c:v>20787</c:v>
                </c:pt>
                <c:pt idx="19">
                  <c:v>23197</c:v>
                </c:pt>
                <c:pt idx="20">
                  <c:v>23081</c:v>
                </c:pt>
                <c:pt idx="21">
                  <c:v>27711</c:v>
                </c:pt>
                <c:pt idx="22">
                  <c:v>28192</c:v>
                </c:pt>
                <c:pt idx="23">
                  <c:v>27002</c:v>
                </c:pt>
                <c:pt idx="24">
                  <c:v>26517</c:v>
                </c:pt>
                <c:pt idx="25">
                  <c:v>26488.9</c:v>
                </c:pt>
                <c:pt idx="26">
                  <c:v>25750</c:v>
                </c:pt>
                <c:pt idx="27">
                  <c:v>26473</c:v>
                </c:pt>
                <c:pt idx="28">
                  <c:v>25624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2024</c:v>
          </c:tx>
          <c:spPr>
            <a:ln w="8255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</c:formatCode>
                <c:ptCount val="29"/>
                <c:pt idx="0">
                  <c:v>25624</c:v>
                </c:pt>
                <c:pt idx="1">
                  <c:v>25624</c:v>
                </c:pt>
                <c:pt idx="2">
                  <c:v>25624</c:v>
                </c:pt>
                <c:pt idx="3">
                  <c:v>25624</c:v>
                </c:pt>
                <c:pt idx="4">
                  <c:v>25624</c:v>
                </c:pt>
                <c:pt idx="5">
                  <c:v>25624</c:v>
                </c:pt>
                <c:pt idx="6">
                  <c:v>25624</c:v>
                </c:pt>
                <c:pt idx="7">
                  <c:v>25624</c:v>
                </c:pt>
                <c:pt idx="8">
                  <c:v>25624</c:v>
                </c:pt>
                <c:pt idx="9">
                  <c:v>25624</c:v>
                </c:pt>
                <c:pt idx="10">
                  <c:v>25624</c:v>
                </c:pt>
                <c:pt idx="11">
                  <c:v>25624</c:v>
                </c:pt>
                <c:pt idx="12">
                  <c:v>25624</c:v>
                </c:pt>
                <c:pt idx="13">
                  <c:v>25624</c:v>
                </c:pt>
                <c:pt idx="14">
                  <c:v>25624</c:v>
                </c:pt>
                <c:pt idx="15">
                  <c:v>25624</c:v>
                </c:pt>
                <c:pt idx="16">
                  <c:v>25624</c:v>
                </c:pt>
                <c:pt idx="17">
                  <c:v>25624</c:v>
                </c:pt>
                <c:pt idx="18">
                  <c:v>25624</c:v>
                </c:pt>
                <c:pt idx="19">
                  <c:v>25624</c:v>
                </c:pt>
                <c:pt idx="20">
                  <c:v>25624</c:v>
                </c:pt>
                <c:pt idx="21">
                  <c:v>25624</c:v>
                </c:pt>
                <c:pt idx="22">
                  <c:v>25624</c:v>
                </c:pt>
                <c:pt idx="23">
                  <c:v>25624</c:v>
                </c:pt>
                <c:pt idx="24">
                  <c:v>25624</c:v>
                </c:pt>
                <c:pt idx="25">
                  <c:v>25624</c:v>
                </c:pt>
                <c:pt idx="26">
                  <c:v>25624</c:v>
                </c:pt>
                <c:pt idx="27">
                  <c:v>25624</c:v>
                </c:pt>
                <c:pt idx="28">
                  <c:v>25624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C-468B-88F1-58A6C1BC6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ax val="30000"/>
          <c:min val="16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  <c:min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00478075746211"/>
          <c:y val="0.18178013890239969"/>
          <c:w val="0.14325045151557886"/>
          <c:h val="0.10283249453397068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03066267522855E-2"/>
          <c:y val="0.15155536379723256"/>
          <c:w val="0.85993638423675689"/>
          <c:h val="0.7319194710777463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0.00</c:formatCode>
                <c:ptCount val="12"/>
                <c:pt idx="0">
                  <c:v>5.7489768076398358</c:v>
                </c:pt>
                <c:pt idx="1">
                  <c:v>5.3882631890930659</c:v>
                </c:pt>
                <c:pt idx="2">
                  <c:v>5.342030256522694</c:v>
                </c:pt>
                <c:pt idx="3">
                  <c:v>5.3703818689847882</c:v>
                </c:pt>
                <c:pt idx="4">
                  <c:v>5.4136437466161347</c:v>
                </c:pt>
                <c:pt idx="5">
                  <c:v>5.104982206405694</c:v>
                </c:pt>
                <c:pt idx="6">
                  <c:v>4.829831932773109</c:v>
                </c:pt>
                <c:pt idx="7">
                  <c:v>4.8434504792332254</c:v>
                </c:pt>
                <c:pt idx="8">
                  <c:v>5.2464631422189134</c:v>
                </c:pt>
                <c:pt idx="9">
                  <c:v>5.228036587960009</c:v>
                </c:pt>
                <c:pt idx="10">
                  <c:v>5.6264575794129472</c:v>
                </c:pt>
                <c:pt idx="11">
                  <c:v>5.4291187739463611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D-4E0C-8128-364383212AA6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3818771088315672E-2"/>
                  <c:y val="-6.78571376528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9-4293-B265-81F141822312}"/>
                </c:ext>
              </c:extLst>
            </c:dLbl>
            <c:dLbl>
              <c:idx val="1"/>
              <c:layout>
                <c:manualLayout>
                  <c:x val="-1.8446602411808573E-2"/>
                  <c:y val="-4.5238091768561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9-4293-B265-81F141822312}"/>
                </c:ext>
              </c:extLst>
            </c:dLbl>
            <c:dLbl>
              <c:idx val="2"/>
              <c:layout>
                <c:manualLayout>
                  <c:x val="-8.1984899608038321E-3"/>
                  <c:y val="-4.9350645565703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09-4293-B265-81F141822312}"/>
                </c:ext>
              </c:extLst>
            </c:dLbl>
            <c:dLbl>
              <c:idx val="3"/>
              <c:layout>
                <c:manualLayout>
                  <c:x val="-2.6645092372612294E-2"/>
                  <c:y val="6.374458385570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9-4293-B265-81F141822312}"/>
                </c:ext>
              </c:extLst>
            </c:dLbl>
            <c:dLbl>
              <c:idx val="4"/>
              <c:layout>
                <c:manualLayout>
                  <c:x val="-2.9719526107913754E-2"/>
                  <c:y val="5.5519476261416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03-476E-B712-075D0E40B49F}"/>
                </c:ext>
              </c:extLst>
            </c:dLbl>
            <c:dLbl>
              <c:idx val="5"/>
              <c:layout>
                <c:manualLayout>
                  <c:x val="-2.4595469882411458E-2"/>
                  <c:y val="-7.4025968348555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6A-4EB3-8A9C-9CBD033AD65C}"/>
                </c:ext>
              </c:extLst>
            </c:dLbl>
            <c:dLbl>
              <c:idx val="6"/>
              <c:layout>
                <c:manualLayout>
                  <c:x val="-1.0248112451004817E-2"/>
                  <c:y val="-5.346319936284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54-44CA-93DF-C71D7D5C259E}"/>
                </c:ext>
              </c:extLst>
            </c:dLbl>
            <c:dLbl>
              <c:idx val="8"/>
              <c:layout>
                <c:manualLayout>
                  <c:x val="-2.3570658637310907E-2"/>
                  <c:y val="-5.5845841374032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D-44B5-AADF-7EF549066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0.00</c:formatCode>
                <c:ptCount val="12"/>
                <c:pt idx="0">
                  <c:v>5.7001338688085665</c:v>
                </c:pt>
                <c:pt idx="1">
                  <c:v>5.7004189944134094</c:v>
                </c:pt>
                <c:pt idx="2">
                  <c:v>5.5980452046426388</c:v>
                </c:pt>
                <c:pt idx="3">
                  <c:v>5.2667021559755121</c:v>
                </c:pt>
                <c:pt idx="4">
                  <c:v>5.3534273213417594</c:v>
                </c:pt>
                <c:pt idx="5">
                  <c:v>5.1634844868735081</c:v>
                </c:pt>
                <c:pt idx="6">
                  <c:v>5.1554993678887486</c:v>
                </c:pt>
                <c:pt idx="7">
                  <c:v>5.233468286099864</c:v>
                </c:pt>
                <c:pt idx="8">
                  <c:v>5.6457250826641481</c:v>
                </c:pt>
                <c:pt idx="9">
                  <c:v>5.5536756126021007</c:v>
                </c:pt>
                <c:pt idx="10">
                  <c:v>5.2400735294117666</c:v>
                </c:pt>
                <c:pt idx="11">
                  <c:v>5.3519813519813528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D-4E0C-8128-364383212AA6}"/>
            </c:ext>
          </c:extLst>
        </c:ser>
        <c:ser>
          <c:idx val="0"/>
          <c:order val="2"/>
          <c:tx>
            <c:strRef>
              <c:f>RNR!$H$3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Måned!$AT$9:$AT$20</c:f>
              <c:numCache>
                <c:formatCode>0.00</c:formatCode>
                <c:ptCount val="12"/>
                <c:pt idx="0">
                  <c:v>5.4282703715266942</c:v>
                </c:pt>
                <c:pt idx="1">
                  <c:v>5.4282703715266942</c:v>
                </c:pt>
                <c:pt idx="2">
                  <c:v>5.4282703715266942</c:v>
                </c:pt>
                <c:pt idx="3">
                  <c:v>5.4282703715266942</c:v>
                </c:pt>
                <c:pt idx="4">
                  <c:v>5.4282703715266942</c:v>
                </c:pt>
                <c:pt idx="5">
                  <c:v>5.4282703715266942</c:v>
                </c:pt>
                <c:pt idx="6">
                  <c:v>5.4282703715266942</c:v>
                </c:pt>
                <c:pt idx="7">
                  <c:v>5.4282703715266942</c:v>
                </c:pt>
                <c:pt idx="8">
                  <c:v>5.4282703715266942</c:v>
                </c:pt>
                <c:pt idx="9">
                  <c:v>5.4282703715266942</c:v>
                </c:pt>
                <c:pt idx="10">
                  <c:v>5.4282703715266942</c:v>
                </c:pt>
                <c:pt idx="11">
                  <c:v>5.4282703715266942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7-4363-BA7E-FF0407CF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</a:t>
                </a:r>
                <a:r>
                  <a:rPr lang="en-US" sz="1100"/>
                  <a:t>KLASSE</a:t>
                </a:r>
              </a:p>
            </c:rich>
          </c:tx>
          <c:layout>
            <c:manualLayout>
              <c:xMode val="edge"/>
              <c:yMode val="edge"/>
              <c:x val="2.1939756269222278E-2"/>
              <c:y val="0.340472976545360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273476771408"/>
          <c:y val="0.21056015707844003"/>
          <c:w val="0.18753569691925601"/>
          <c:h val="0.14732598312947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mnd'!$I$164:$I$175</c:f>
              <c:numCache>
                <c:formatCode>0.0</c:formatCode>
                <c:ptCount val="12"/>
                <c:pt idx="0">
                  <c:v>0.22175767677053029</c:v>
                </c:pt>
                <c:pt idx="1">
                  <c:v>0.36254577877338678</c:v>
                </c:pt>
                <c:pt idx="2">
                  <c:v>0.94882937611837026</c:v>
                </c:pt>
                <c:pt idx="3">
                  <c:v>8.2111820829626939E-2</c:v>
                </c:pt>
                <c:pt idx="4">
                  <c:v>1.6949232385376001</c:v>
                </c:pt>
                <c:pt idx="5">
                  <c:v>0.30397527482696091</c:v>
                </c:pt>
                <c:pt idx="6">
                  <c:v>11.343349051431078</c:v>
                </c:pt>
                <c:pt idx="7">
                  <c:v>3.7527407211728976</c:v>
                </c:pt>
                <c:pt idx="8">
                  <c:v>3.3094568213137334</c:v>
                </c:pt>
                <c:pt idx="9">
                  <c:v>1.7246436395098397</c:v>
                </c:pt>
                <c:pt idx="10">
                  <c:v>2.4419793116816755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A-46CD-971B-E55C221C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mnd'!$L$164:$L$175</c:f>
              <c:numCache>
                <c:formatCode>0.0</c:formatCode>
                <c:ptCount val="12"/>
                <c:pt idx="0">
                  <c:v>10.466666666666669</c:v>
                </c:pt>
                <c:pt idx="1">
                  <c:v>16.400000000000006</c:v>
                </c:pt>
                <c:pt idx="2">
                  <c:v>18.558823529411764</c:v>
                </c:pt>
                <c:pt idx="3">
                  <c:v>13.8</c:v>
                </c:pt>
                <c:pt idx="4">
                  <c:v>7.655319148936174</c:v>
                </c:pt>
                <c:pt idx="5">
                  <c:v>16.425000000000001</c:v>
                </c:pt>
                <c:pt idx="6">
                  <c:v>13.261538461538464</c:v>
                </c:pt>
                <c:pt idx="7">
                  <c:v>11.098437499999999</c:v>
                </c:pt>
                <c:pt idx="8">
                  <c:v>11.673417721518984</c:v>
                </c:pt>
                <c:pt idx="9">
                  <c:v>13.913861386138619</c:v>
                </c:pt>
                <c:pt idx="10">
                  <c:v>14.3974025974026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C-49B4-82B0-A897294C1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mnd'!$V$164:$V$175</c:f>
              <c:numCache>
                <c:formatCode>0.00</c:formatCode>
                <c:ptCount val="12"/>
                <c:pt idx="0">
                  <c:v>4.6666666666666679</c:v>
                </c:pt>
                <c:pt idx="1">
                  <c:v>5</c:v>
                </c:pt>
                <c:pt idx="2">
                  <c:v>6.117647058823529</c:v>
                </c:pt>
                <c:pt idx="3">
                  <c:v>4.5</c:v>
                </c:pt>
                <c:pt idx="4">
                  <c:v>3.5957446808510634</c:v>
                </c:pt>
                <c:pt idx="5">
                  <c:v>5.75</c:v>
                </c:pt>
                <c:pt idx="6">
                  <c:v>4.4615384615384608</c:v>
                </c:pt>
                <c:pt idx="7">
                  <c:v>4.4375</c:v>
                </c:pt>
                <c:pt idx="8">
                  <c:v>4</c:v>
                </c:pt>
                <c:pt idx="9">
                  <c:v>4.2277227722772279</c:v>
                </c:pt>
                <c:pt idx="10">
                  <c:v>4.5974025974025965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1-4B77-806B-86BFDB28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mnd'!$L$179:$L$190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9-4F16-BB27-87AB003B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6-4A65-A498-CE26CDAAE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mnd'!$D$194</c:f>
              <c:strCache>
                <c:ptCount val="1"/>
                <c:pt idx="0">
                  <c:v>Ole Ringdal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mnd'!$L$194:$L$205</c:f>
              <c:numCache>
                <c:formatCode>0.0</c:formatCode>
                <c:ptCount val="12"/>
                <c:pt idx="0">
                  <c:v>14.115476190476191</c:v>
                </c:pt>
                <c:pt idx="1">
                  <c:v>13.603999999999999</c:v>
                </c:pt>
                <c:pt idx="2">
                  <c:v>10.227532467532468</c:v>
                </c:pt>
                <c:pt idx="3">
                  <c:v>6.9966911764705841</c:v>
                </c:pt>
                <c:pt idx="4">
                  <c:v>8.8527131782945769</c:v>
                </c:pt>
                <c:pt idx="5">
                  <c:v>9.3892857142857178</c:v>
                </c:pt>
                <c:pt idx="6">
                  <c:v>17.874999999999996</c:v>
                </c:pt>
                <c:pt idx="7">
                  <c:v>10.25643153526971</c:v>
                </c:pt>
                <c:pt idx="8">
                  <c:v>15.453299492385797</c:v>
                </c:pt>
                <c:pt idx="9">
                  <c:v>14.977083333333328</c:v>
                </c:pt>
                <c:pt idx="10">
                  <c:v>16.745833333333337</c:v>
                </c:pt>
                <c:pt idx="11">
                  <c:v>16.371428571428563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4-443D-86D9-E7A66A82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5-476B-9F74-57F36C7E3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1.5827857389892177</c:v>
                </c:pt>
                <c:pt idx="3">
                  <c:v>6.9914050344066406E-2</c:v>
                </c:pt>
                <c:pt idx="4">
                  <c:v>0.86771778915682507</c:v>
                </c:pt>
                <c:pt idx="5">
                  <c:v>0</c:v>
                </c:pt>
                <c:pt idx="6">
                  <c:v>0</c:v>
                </c:pt>
                <c:pt idx="7">
                  <c:v>2.5211993131686712</c:v>
                </c:pt>
                <c:pt idx="8">
                  <c:v>12.412436839687643</c:v>
                </c:pt>
                <c:pt idx="9">
                  <c:v>7.6269428780059805</c:v>
                </c:pt>
                <c:pt idx="10">
                  <c:v>3.4162598903906822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5-4D54-AB82-7ED11462D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mnd'!$L$209:$L$220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8.6278688524590148</c:v>
                </c:pt>
                <c:pt idx="3">
                  <c:v>11.75</c:v>
                </c:pt>
                <c:pt idx="4">
                  <c:v>13.157142857142851</c:v>
                </c:pt>
                <c:pt idx="5">
                  <c:v>0</c:v>
                </c:pt>
                <c:pt idx="6">
                  <c:v>0</c:v>
                </c:pt>
                <c:pt idx="7">
                  <c:v>23.86</c:v>
                </c:pt>
                <c:pt idx="8">
                  <c:v>13.780079681274904</c:v>
                </c:pt>
                <c:pt idx="9">
                  <c:v>13.279273504273505</c:v>
                </c:pt>
                <c:pt idx="10">
                  <c:v>12.507258064516124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1-4495-8F38-1A7029340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mnd'!$V$209:$V$220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4.7049180327868836</c:v>
                </c:pt>
                <c:pt idx="3">
                  <c:v>3.5</c:v>
                </c:pt>
                <c:pt idx="4">
                  <c:v>3.9285714285714279</c:v>
                </c:pt>
                <c:pt idx="5">
                  <c:v>0</c:v>
                </c:pt>
                <c:pt idx="6">
                  <c:v>0</c:v>
                </c:pt>
                <c:pt idx="7">
                  <c:v>5.9</c:v>
                </c:pt>
                <c:pt idx="8">
                  <c:v>4.5936254980079676</c:v>
                </c:pt>
                <c:pt idx="9">
                  <c:v>4.5021367521367504</c:v>
                </c:pt>
                <c:pt idx="10">
                  <c:v>3.9838709677419359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F-4923-A210-64A25EF8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47461046156813E-2"/>
          <c:y val="0.16150609772852872"/>
          <c:w val="0.87179197693283372"/>
          <c:h val="0.7219687509435204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00206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Måned!$L$22:$L$33</c:f>
              <c:numCache>
                <c:formatCode>0.0</c:formatCode>
                <c:ptCount val="12"/>
                <c:pt idx="0">
                  <c:v>18.915552523874474</c:v>
                </c:pt>
                <c:pt idx="1">
                  <c:v>10.192946058091289</c:v>
                </c:pt>
                <c:pt idx="2">
                  <c:v>9.3905503179127496</c:v>
                </c:pt>
                <c:pt idx="3">
                  <c:v>8.3356100589879016</c:v>
                </c:pt>
                <c:pt idx="4">
                  <c:v>9.5250676773145599</c:v>
                </c:pt>
                <c:pt idx="5">
                  <c:v>13.116103202846983</c:v>
                </c:pt>
                <c:pt idx="6">
                  <c:v>12.075630252100844</c:v>
                </c:pt>
                <c:pt idx="7">
                  <c:v>11.818466453674121</c:v>
                </c:pt>
                <c:pt idx="8">
                  <c:v>12.933991064780351</c:v>
                </c:pt>
                <c:pt idx="9">
                  <c:v>15.616379493724748</c:v>
                </c:pt>
                <c:pt idx="10">
                  <c:v>17.121712907117001</c:v>
                </c:pt>
                <c:pt idx="11">
                  <c:v>16.860153256704972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D-4DB6-8813-D66FD10FF643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Pt>
            <c:idx val="2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1-CD2D-4DB6-8813-D66FD10FF643}"/>
              </c:ext>
            </c:extLst>
          </c:dPt>
          <c:dLbls>
            <c:dLbl>
              <c:idx val="1"/>
              <c:layout>
                <c:manualLayout>
                  <c:x val="-9.240437357265982E-2"/>
                  <c:y val="2.796648426059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F-4A7E-B7F3-30CC84F95826}"/>
                </c:ext>
              </c:extLst>
            </c:dLbl>
            <c:dLbl>
              <c:idx val="2"/>
              <c:layout>
                <c:manualLayout>
                  <c:x val="-3.2185793042162444E-2"/>
                  <c:y val="0.12047100912256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D-4DB6-8813-D66FD10FF643}"/>
                </c:ext>
              </c:extLst>
            </c:dLbl>
            <c:dLbl>
              <c:idx val="3"/>
              <c:layout>
                <c:manualLayout>
                  <c:x val="-3.0109290265248705E-2"/>
                  <c:y val="7.5294380701601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F-4A7E-B7F3-30CC84F95826}"/>
                </c:ext>
              </c:extLst>
            </c:dLbl>
            <c:dLbl>
              <c:idx val="4"/>
              <c:layout>
                <c:manualLayout>
                  <c:x val="-3.7377049984446742E-2"/>
                  <c:y val="-6.2386772581326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5-4679-8873-45C9C1264ECA}"/>
                </c:ext>
              </c:extLst>
            </c:dLbl>
            <c:dLbl>
              <c:idx val="5"/>
              <c:layout>
                <c:manualLayout>
                  <c:x val="-2.1803279157593964E-2"/>
                  <c:y val="-7.0991844661509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0-44CD-A8D5-C88437F57C3D}"/>
                </c:ext>
              </c:extLst>
            </c:dLbl>
            <c:dLbl>
              <c:idx val="6"/>
              <c:layout>
                <c:manualLayout>
                  <c:x val="-1.8688524992223333E-2"/>
                  <c:y val="-7.959691674169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9-40FE-8D0C-802B718D1AF1}"/>
                </c:ext>
              </c:extLst>
            </c:dLbl>
            <c:dLbl>
              <c:idx val="7"/>
              <c:layout>
                <c:manualLayout>
                  <c:x val="-2.4918033322964446E-2"/>
                  <c:y val="-8.820198882187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D-4602-8F27-9A81B6ACF046}"/>
                </c:ext>
              </c:extLst>
            </c:dLbl>
            <c:dLbl>
              <c:idx val="8"/>
              <c:layout>
                <c:manualLayout>
                  <c:x val="-2.5956284711421296E-2"/>
                  <c:y val="-8.60507208018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3-473B-A451-80BEE22261FB}"/>
                </c:ext>
              </c:extLst>
            </c:dLbl>
            <c:dLbl>
              <c:idx val="9"/>
              <c:layout>
                <c:manualLayout>
                  <c:x val="-2.6994536099878147E-2"/>
                  <c:y val="-6.0235504561281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5-4B13-878B-9B61F0B05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Måned!$L$9:$L$20</c:f>
              <c:numCache>
                <c:formatCode>0.0</c:formatCode>
                <c:ptCount val="12"/>
                <c:pt idx="0">
                  <c:v>18.955287817938412</c:v>
                </c:pt>
                <c:pt idx="1">
                  <c:v>9.4767458100558599</c:v>
                </c:pt>
                <c:pt idx="2">
                  <c:v>10.156230910201586</c:v>
                </c:pt>
                <c:pt idx="3">
                  <c:v>8.946686185786513</c:v>
                </c:pt>
                <c:pt idx="4">
                  <c:v>10.319931939718044</c:v>
                </c:pt>
                <c:pt idx="5">
                  <c:v>12.895942720763742</c:v>
                </c:pt>
                <c:pt idx="6">
                  <c:v>11.528445006321117</c:v>
                </c:pt>
                <c:pt idx="7">
                  <c:v>12.77159244264508</c:v>
                </c:pt>
                <c:pt idx="8">
                  <c:v>13.162777515351916</c:v>
                </c:pt>
                <c:pt idx="9">
                  <c:v>15.84665499805522</c:v>
                </c:pt>
                <c:pt idx="10">
                  <c:v>16.690294117647049</c:v>
                </c:pt>
                <c:pt idx="11">
                  <c:v>19.42657342657342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D-4DB6-8813-D66FD10FF643}"/>
            </c:ext>
          </c:extLst>
        </c:ser>
        <c:ser>
          <c:idx val="0"/>
          <c:order val="2"/>
          <c:tx>
            <c:strRef>
              <c:f>RNR!$H$2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57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General</c:formatCode>
                <c:ptCount val="12"/>
                <c:pt idx="0">
                  <c:v>12.822486731189509</c:v>
                </c:pt>
                <c:pt idx="1">
                  <c:v>12.822486731189509</c:v>
                </c:pt>
                <c:pt idx="2">
                  <c:v>12.822486731189509</c:v>
                </c:pt>
                <c:pt idx="3">
                  <c:v>12.822486731189509</c:v>
                </c:pt>
                <c:pt idx="4">
                  <c:v>12.822486731189509</c:v>
                </c:pt>
                <c:pt idx="5">
                  <c:v>12.822486731189509</c:v>
                </c:pt>
                <c:pt idx="6">
                  <c:v>12.822486731189509</c:v>
                </c:pt>
                <c:pt idx="7">
                  <c:v>12.822486731189509</c:v>
                </c:pt>
                <c:pt idx="8">
                  <c:v>12.822486731189509</c:v>
                </c:pt>
                <c:pt idx="9">
                  <c:v>12.822486731189509</c:v>
                </c:pt>
                <c:pt idx="10">
                  <c:v>12.822486731189509</c:v>
                </c:pt>
                <c:pt idx="11">
                  <c:v>12.822486731189509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5-43C4-A432-37C4C592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81535271320843"/>
          <c:y val="0.17081762583012264"/>
          <c:w val="0.16505630061220042"/>
          <c:h val="0.153138831585043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mnd'!$I$224:$I$235</c:f>
              <c:numCache>
                <c:formatCode>0.00</c:formatCode>
                <c:ptCount val="12"/>
                <c:pt idx="0">
                  <c:v>2.2408825108053905</c:v>
                </c:pt>
                <c:pt idx="1">
                  <c:v>2.9018399935154409</c:v>
                </c:pt>
                <c:pt idx="2">
                  <c:v>1.3274589116280471</c:v>
                </c:pt>
                <c:pt idx="3">
                  <c:v>0.3227946579715405</c:v>
                </c:pt>
                <c:pt idx="4">
                  <c:v>1.0057423886263963</c:v>
                </c:pt>
                <c:pt idx="5">
                  <c:v>0</c:v>
                </c:pt>
                <c:pt idx="6">
                  <c:v>7.9844281171181022</c:v>
                </c:pt>
                <c:pt idx="7">
                  <c:v>0.59014661207238173</c:v>
                </c:pt>
                <c:pt idx="8">
                  <c:v>2.1890790078089104</c:v>
                </c:pt>
                <c:pt idx="9">
                  <c:v>2.5929175845416559</c:v>
                </c:pt>
                <c:pt idx="10">
                  <c:v>2.8120429273794221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0-4448-BFCD-3F3A4C4C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mnd'!$L$224:$L$235</c:f>
              <c:numCache>
                <c:formatCode>0.0</c:formatCode>
                <c:ptCount val="12"/>
                <c:pt idx="0">
                  <c:v>11.332142857142861</c:v>
                </c:pt>
                <c:pt idx="1">
                  <c:v>8.0367346938775501</c:v>
                </c:pt>
                <c:pt idx="2">
                  <c:v>7.8821428571428607</c:v>
                </c:pt>
                <c:pt idx="3">
                  <c:v>9.8636363636363615</c:v>
                </c:pt>
                <c:pt idx="4">
                  <c:v>6.6718749999999982</c:v>
                </c:pt>
                <c:pt idx="5">
                  <c:v>0</c:v>
                </c:pt>
                <c:pt idx="6">
                  <c:v>11.3765625</c:v>
                </c:pt>
                <c:pt idx="7">
                  <c:v>15.957142857142861</c:v>
                </c:pt>
                <c:pt idx="8">
                  <c:v>16.052631578947373</c:v>
                </c:pt>
                <c:pt idx="9">
                  <c:v>15.53529411764706</c:v>
                </c:pt>
                <c:pt idx="10">
                  <c:v>12.275000000000002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A-40C4-B644-553F20A0C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mnd'!$V$224:$V$235</c:f>
              <c:numCache>
                <c:formatCode>0.00</c:formatCode>
                <c:ptCount val="12"/>
                <c:pt idx="0">
                  <c:v>4.4642857142857153</c:v>
                </c:pt>
                <c:pt idx="1">
                  <c:v>4.0816326530612246</c:v>
                </c:pt>
                <c:pt idx="2">
                  <c:v>5.0535714285714306</c:v>
                </c:pt>
                <c:pt idx="3">
                  <c:v>5</c:v>
                </c:pt>
                <c:pt idx="4">
                  <c:v>4.0625</c:v>
                </c:pt>
                <c:pt idx="5">
                  <c:v>0</c:v>
                </c:pt>
                <c:pt idx="6">
                  <c:v>3.890625</c:v>
                </c:pt>
                <c:pt idx="7">
                  <c:v>4.2857142857142847</c:v>
                </c:pt>
                <c:pt idx="8">
                  <c:v>3.8421052631578951</c:v>
                </c:pt>
                <c:pt idx="9">
                  <c:v>4.6102941176470589</c:v>
                </c:pt>
                <c:pt idx="10">
                  <c:v>4.9615384615384608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B-4094-A336-56E0889F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Klasse!$G$27:$G$43</c:f>
              <c:numCache>
                <c:formatCode>#,##0</c:formatCode>
                <c:ptCount val="17"/>
                <c:pt idx="0">
                  <c:v>205</c:v>
                </c:pt>
                <c:pt idx="1">
                  <c:v>985</c:v>
                </c:pt>
                <c:pt idx="2">
                  <c:v>1772</c:v>
                </c:pt>
                <c:pt idx="3">
                  <c:v>3278</c:v>
                </c:pt>
                <c:pt idx="4">
                  <c:v>8763</c:v>
                </c:pt>
                <c:pt idx="5">
                  <c:v>8101</c:v>
                </c:pt>
                <c:pt idx="6">
                  <c:v>2</c:v>
                </c:pt>
                <c:pt idx="7">
                  <c:v>3225</c:v>
                </c:pt>
                <c:pt idx="8">
                  <c:v>0</c:v>
                </c:pt>
                <c:pt idx="9">
                  <c:v>0</c:v>
                </c:pt>
                <c:pt idx="10">
                  <c:v>142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4.0008430122756939E-3"/>
                  <c:y val="-5.370874534002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1-41BE-B01A-0D0675E9EBDD}"/>
                </c:ext>
              </c:extLst>
            </c:dLbl>
            <c:dLbl>
              <c:idx val="4"/>
              <c:layout>
                <c:manualLayout>
                  <c:x val="2.3004847320585029E-2"/>
                  <c:y val="-0.10526914086645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1-41BE-B01A-0D0675E9EBDD}"/>
                </c:ext>
              </c:extLst>
            </c:dLbl>
            <c:dLbl>
              <c:idx val="5"/>
              <c:layout>
                <c:manualLayout>
                  <c:x val="4.400927313503223E-2"/>
                  <c:y val="1.0741749068005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1-41BE-B01A-0D0675E9EBDD}"/>
                </c:ext>
              </c:extLst>
            </c:dLbl>
            <c:dLbl>
              <c:idx val="7"/>
              <c:layout>
                <c:manualLayout>
                  <c:x val="3.4007165604343088E-2"/>
                  <c:y val="-4.081864645842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1-41BE-B01A-0D0675E9E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Klasse!$G$9:$G$25</c:f>
              <c:numCache>
                <c:formatCode>#,##0</c:formatCode>
                <c:ptCount val="17"/>
                <c:pt idx="0">
                  <c:v>135</c:v>
                </c:pt>
                <c:pt idx="1">
                  <c:v>652</c:v>
                </c:pt>
                <c:pt idx="2">
                  <c:v>1437</c:v>
                </c:pt>
                <c:pt idx="3">
                  <c:v>3518</c:v>
                </c:pt>
                <c:pt idx="4">
                  <c:v>6809</c:v>
                </c:pt>
                <c:pt idx="5">
                  <c:v>7804</c:v>
                </c:pt>
                <c:pt idx="6">
                  <c:v>2639</c:v>
                </c:pt>
                <c:pt idx="7">
                  <c:v>2185</c:v>
                </c:pt>
                <c:pt idx="8">
                  <c:v>216</c:v>
                </c:pt>
                <c:pt idx="9">
                  <c:v>33</c:v>
                </c:pt>
                <c:pt idx="10">
                  <c:v>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8.8172594477387525E-2"/>
          <c:h val="0.11025432740242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Klasse!$B$106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Klasse!$W$106:$W$120</c:f>
              <c:numCache>
                <c:formatCode>0.00</c:formatCode>
                <c:ptCount val="15"/>
                <c:pt idx="0">
                  <c:v>2.2361516034985423</c:v>
                </c:pt>
                <c:pt idx="1">
                  <c:v>2.7748148148148144</c:v>
                </c:pt>
                <c:pt idx="2">
                  <c:v>3.4202273618188954</c:v>
                </c:pt>
                <c:pt idx="3">
                  <c:v>3.953004442366145</c:v>
                </c:pt>
                <c:pt idx="4">
                  <c:v>4.7008686210640604</c:v>
                </c:pt>
                <c:pt idx="5">
                  <c:v>5.2700235163923059</c:v>
                </c:pt>
                <c:pt idx="6">
                  <c:v>0</c:v>
                </c:pt>
                <c:pt idx="7">
                  <c:v>5.7556929082628496</c:v>
                </c:pt>
                <c:pt idx="8">
                  <c:v>0</c:v>
                </c:pt>
                <c:pt idx="9">
                  <c:v>0</c:v>
                </c:pt>
                <c:pt idx="10">
                  <c:v>5.7658227848101262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01-4A36-8220-890C2084314F}"/>
            </c:ext>
          </c:extLst>
        </c:ser>
        <c:ser>
          <c:idx val="4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Klasse!$W$27:$W$43</c:f>
              <c:numCache>
                <c:formatCode>0.00</c:formatCode>
                <c:ptCount val="17"/>
                <c:pt idx="0">
                  <c:v>2.2048780487804875</c:v>
                </c:pt>
                <c:pt idx="1">
                  <c:v>2.611167512690356</c:v>
                </c:pt>
                <c:pt idx="2">
                  <c:v>3.3030474040632054</c:v>
                </c:pt>
                <c:pt idx="3">
                  <c:v>3.9722391702257474</c:v>
                </c:pt>
                <c:pt idx="4">
                  <c:v>4.6704325002852913</c:v>
                </c:pt>
                <c:pt idx="5">
                  <c:v>5.4178496481915825</c:v>
                </c:pt>
                <c:pt idx="6">
                  <c:v>10.5</c:v>
                </c:pt>
                <c:pt idx="7">
                  <c:v>6.1606201550387603</c:v>
                </c:pt>
                <c:pt idx="8">
                  <c:v>0</c:v>
                </c:pt>
                <c:pt idx="9">
                  <c:v>0</c:v>
                </c:pt>
                <c:pt idx="10">
                  <c:v>6.4718309859154921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01-4A36-8220-890C2084314F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Klasse!$W$9:$W$25</c:f>
              <c:numCache>
                <c:formatCode>0.00</c:formatCode>
                <c:ptCount val="17"/>
                <c:pt idx="0">
                  <c:v>2.3703703703703702</c:v>
                </c:pt>
                <c:pt idx="1">
                  <c:v>2.6825153374233124</c:v>
                </c:pt>
                <c:pt idx="2">
                  <c:v>3.0521920668058442</c:v>
                </c:pt>
                <c:pt idx="3">
                  <c:v>3.7384877771461058</c:v>
                </c:pt>
                <c:pt idx="4">
                  <c:v>4.6423850785724783</c:v>
                </c:pt>
                <c:pt idx="5">
                  <c:v>5.2947206560738085</c:v>
                </c:pt>
                <c:pt idx="6">
                  <c:v>5.7968927624100006</c:v>
                </c:pt>
                <c:pt idx="7">
                  <c:v>6.5089244851258599</c:v>
                </c:pt>
                <c:pt idx="8">
                  <c:v>7.7685185185185182</c:v>
                </c:pt>
                <c:pt idx="9">
                  <c:v>9.8787878787878789</c:v>
                </c:pt>
                <c:pt idx="10">
                  <c:v>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4.1525423728813564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01-4A36-8220-890C2084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94403404843883"/>
          <c:y val="0.21224659791885631"/>
          <c:w val="6.897719463609403E-2"/>
          <c:h val="0.24517704530302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46872026701679"/>
          <c:y val="0.17808653703009783"/>
          <c:w val="0.83807509717358031"/>
          <c:h val="0.7073868015063732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Klasse!$W$27:$W$29</c:f>
              <c:numCache>
                <c:formatCode>0.00</c:formatCode>
                <c:ptCount val="3"/>
                <c:pt idx="0">
                  <c:v>2.2048780487804875</c:v>
                </c:pt>
                <c:pt idx="1">
                  <c:v>2.611167512690356</c:v>
                </c:pt>
                <c:pt idx="2">
                  <c:v>3.3030474040632054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8-425D-8AC9-1CE617C38F60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Klasse!$W$9:$W$11</c:f>
              <c:numCache>
                <c:formatCode>0.00</c:formatCode>
                <c:ptCount val="3"/>
                <c:pt idx="0">
                  <c:v>2.3703703703703702</c:v>
                </c:pt>
                <c:pt idx="1">
                  <c:v>2.6825153374233124</c:v>
                </c:pt>
                <c:pt idx="2">
                  <c:v>3.0521920668058442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8-425D-8AC9-1CE617C38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00019202860164"/>
          <c:y val="0.29347585556297862"/>
          <c:w val="0.16586645347204523"/>
          <c:h val="0.196586549918121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m</a:t>
            </a:r>
            <a:r>
              <a:rPr lang="nb-NO" sz="2400"/>
              <a:t>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Klasse!$D$15:$D$17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Klasse!$L$33:$L$35</c:f>
              <c:numCache>
                <c:formatCode>0.0</c:formatCode>
                <c:ptCount val="3"/>
                <c:pt idx="0">
                  <c:v>20.6</c:v>
                </c:pt>
                <c:pt idx="1">
                  <c:v>15.79010852713176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B-48B6-85D1-62B72346F6A8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984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Klasse!$D$15:$D$17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Klasse!$L$15:$L$17</c:f>
              <c:numCache>
                <c:formatCode>0.0</c:formatCode>
                <c:ptCount val="3"/>
                <c:pt idx="0">
                  <c:v>15.968435013262598</c:v>
                </c:pt>
                <c:pt idx="1">
                  <c:v>16.895972540045765</c:v>
                </c:pt>
                <c:pt idx="2">
                  <c:v>23.92962962962963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B-48B6-85D1-62B72346F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8013041374842"/>
          <c:y val="0.2101271062545623"/>
          <c:w val="0.21623486263078545"/>
          <c:h val="0.14162238577285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Klasse!$D$18:$D$20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Klasse!$L$36:$L$38</c:f>
              <c:numCache>
                <c:formatCode>0.0</c:formatCode>
                <c:ptCount val="3"/>
                <c:pt idx="0">
                  <c:v>0</c:v>
                </c:pt>
                <c:pt idx="1">
                  <c:v>19.664788732394367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1-4B47-BC17-D21E860EF1E4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Klasse!$D$18:$D$20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Klasse!$L$18:$L$20</c:f>
              <c:numCache>
                <c:formatCode>0.0</c:formatCode>
                <c:ptCount val="3"/>
                <c:pt idx="0">
                  <c:v>33.054545454545462</c:v>
                </c:pt>
                <c:pt idx="1">
                  <c:v>22.125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31-4B47-BC17-D21E860E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05697124732662"/>
          <c:y val="0.21466893842766441"/>
          <c:w val="0.23259523228611093"/>
          <c:h val="0.116548235558719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vekt i P klassene</a:t>
            </a:r>
          </a:p>
        </c:rich>
      </c:tx>
      <c:layout>
        <c:manualLayout>
          <c:xMode val="edge"/>
          <c:yMode val="edge"/>
          <c:x val="0.17349006401718489"/>
          <c:y val="4.9065055741833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18774227957067"/>
          <c:y val="0.17373454980383629"/>
          <c:w val="0.81435641174335649"/>
          <c:h val="0.7117388204653530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Klasse!$L$27:$L$29</c:f>
              <c:numCache>
                <c:formatCode>0.0</c:formatCode>
                <c:ptCount val="3"/>
                <c:pt idx="0">
                  <c:v>8.8078048780487848</c:v>
                </c:pt>
                <c:pt idx="1">
                  <c:v>10.119492385786804</c:v>
                </c:pt>
                <c:pt idx="2">
                  <c:v>10.930304740406312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C-4423-9F25-D97B001A70FD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Klasse!$L$9:$L$11</c:f>
              <c:numCache>
                <c:formatCode>0.0</c:formatCode>
                <c:ptCount val="3"/>
                <c:pt idx="0">
                  <c:v>9.482222222222223</c:v>
                </c:pt>
                <c:pt idx="1">
                  <c:v>11.293558282208595</c:v>
                </c:pt>
                <c:pt idx="2">
                  <c:v>10.764509394572015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C-4423-9F25-D97B001A7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88707032980705"/>
          <c:y val="0.64917480560128671"/>
          <c:w val="0.16713421003157408"/>
          <c:h val="0.1223794041304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Klasse!$D$12:$D$14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Klasse!$L$30:$L$32</c:f>
              <c:numCache>
                <c:formatCode>0.0</c:formatCode>
                <c:ptCount val="3"/>
                <c:pt idx="0">
                  <c:v>11.150976205003044</c:v>
                </c:pt>
                <c:pt idx="1">
                  <c:v>11.437955038228935</c:v>
                </c:pt>
                <c:pt idx="2">
                  <c:v>13.024922849031004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D-4D7C-AF3D-554CF6F42485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0"/>
                  <c:y val="4.517355269895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3-4FB0-B18A-90E6E5AFD8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Klasse!$D$12:$D$14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Klasse!$L$12:$L$14</c:f>
              <c:numCache>
                <c:formatCode>0.0</c:formatCode>
                <c:ptCount val="3"/>
                <c:pt idx="0">
                  <c:v>11.303155201819211</c:v>
                </c:pt>
                <c:pt idx="1">
                  <c:v>11.708150976648565</c:v>
                </c:pt>
                <c:pt idx="2">
                  <c:v>12.414133777550015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D-4D7C-AF3D-554CF6F4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08628796095364E-2"/>
          <c:y val="0.16735933544451212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Måned!$C$61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Måned!$F$61:$F$72</c:f>
              <c:numCache>
                <c:formatCode>#,##0</c:formatCode>
                <c:ptCount val="12"/>
                <c:pt idx="0">
                  <c:v>1119</c:v>
                </c:pt>
                <c:pt idx="1">
                  <c:v>1606</c:v>
                </c:pt>
                <c:pt idx="2">
                  <c:v>4359</c:v>
                </c:pt>
                <c:pt idx="3">
                  <c:v>3845</c:v>
                </c:pt>
                <c:pt idx="4">
                  <c:v>2599</c:v>
                </c:pt>
                <c:pt idx="5">
                  <c:v>1797</c:v>
                </c:pt>
                <c:pt idx="6">
                  <c:v>578</c:v>
                </c:pt>
                <c:pt idx="7">
                  <c:v>1420</c:v>
                </c:pt>
                <c:pt idx="8">
                  <c:v>2082</c:v>
                </c:pt>
                <c:pt idx="9">
                  <c:v>3853</c:v>
                </c:pt>
                <c:pt idx="10">
                  <c:v>2773</c:v>
                </c:pt>
                <c:pt idx="11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7-4911-AD89-E2132CB96EFF}"/>
            </c:ext>
          </c:extLst>
        </c:ser>
        <c:ser>
          <c:idx val="0"/>
          <c:order val="1"/>
          <c:tx>
            <c:strRef>
              <c:f>Måned!$C$48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Måned!$F$48:$F$59</c:f>
              <c:numCache>
                <c:formatCode>#,##0</c:formatCode>
                <c:ptCount val="12"/>
                <c:pt idx="0">
                  <c:v>910</c:v>
                </c:pt>
                <c:pt idx="1">
                  <c:v>1436</c:v>
                </c:pt>
                <c:pt idx="2">
                  <c:v>4375</c:v>
                </c:pt>
                <c:pt idx="3">
                  <c:v>4196</c:v>
                </c:pt>
                <c:pt idx="4">
                  <c:v>1835</c:v>
                </c:pt>
                <c:pt idx="5">
                  <c:v>1984</c:v>
                </c:pt>
                <c:pt idx="6">
                  <c:v>549</c:v>
                </c:pt>
                <c:pt idx="7">
                  <c:v>1539</c:v>
                </c:pt>
                <c:pt idx="8">
                  <c:v>2414</c:v>
                </c:pt>
                <c:pt idx="9">
                  <c:v>3696</c:v>
                </c:pt>
                <c:pt idx="10">
                  <c:v>2947.9</c:v>
                </c:pt>
                <c:pt idx="11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7-4911-AD89-E2132CB96EFF}"/>
            </c:ext>
          </c:extLst>
        </c:ser>
        <c:ser>
          <c:idx val="2"/>
          <c:order val="2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918</c:v>
                </c:pt>
                <c:pt idx="1">
                  <c:v>1614</c:v>
                </c:pt>
                <c:pt idx="2">
                  <c:v>4316</c:v>
                </c:pt>
                <c:pt idx="3">
                  <c:v>3736</c:v>
                </c:pt>
                <c:pt idx="4">
                  <c:v>2022</c:v>
                </c:pt>
                <c:pt idx="5">
                  <c:v>1755</c:v>
                </c:pt>
                <c:pt idx="6">
                  <c:v>226</c:v>
                </c:pt>
                <c:pt idx="7">
                  <c:v>1663</c:v>
                </c:pt>
                <c:pt idx="8">
                  <c:v>2279</c:v>
                </c:pt>
                <c:pt idx="9">
                  <c:v>4184</c:v>
                </c:pt>
                <c:pt idx="10">
                  <c:v>2580</c:v>
                </c:pt>
                <c:pt idx="11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F7-4911-AD89-E2132CB96EFF}"/>
            </c:ext>
          </c:extLst>
        </c:ser>
        <c:ser>
          <c:idx val="3"/>
          <c:order val="3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733</c:v>
                </c:pt>
                <c:pt idx="1">
                  <c:v>1687</c:v>
                </c:pt>
                <c:pt idx="2">
                  <c:v>4561</c:v>
                </c:pt>
                <c:pt idx="3">
                  <c:v>3221</c:v>
                </c:pt>
                <c:pt idx="4">
                  <c:v>1847</c:v>
                </c:pt>
                <c:pt idx="5">
                  <c:v>2248</c:v>
                </c:pt>
                <c:pt idx="6">
                  <c:v>476</c:v>
                </c:pt>
                <c:pt idx="7">
                  <c:v>1565</c:v>
                </c:pt>
                <c:pt idx="8">
                  <c:v>2686</c:v>
                </c:pt>
                <c:pt idx="9">
                  <c:v>4701</c:v>
                </c:pt>
                <c:pt idx="10">
                  <c:v>2487</c:v>
                </c:pt>
                <c:pt idx="11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F7-4911-AD89-E2132CB96EFF}"/>
            </c:ext>
          </c:extLst>
        </c:ser>
        <c:ser>
          <c:idx val="4"/>
          <c:order val="4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1.571059354807983E-2"/>
                  <c:y val="-7.5294380701601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6-49CF-B738-942EADA3179E}"/>
                </c:ext>
              </c:extLst>
            </c:dLbl>
            <c:dLbl>
              <c:idx val="2"/>
              <c:layout>
                <c:manualLayout>
                  <c:x val="3.2403099192914647E-2"/>
                  <c:y val="-0.11616847308247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4-40DD-B41B-D629EEFB14E4}"/>
                </c:ext>
              </c:extLst>
            </c:dLbl>
            <c:dLbl>
              <c:idx val="3"/>
              <c:layout>
                <c:manualLayout>
                  <c:x val="4.8113692740994474E-2"/>
                  <c:y val="-3.442028832073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6-49CF-B738-942EADA3179E}"/>
                </c:ext>
              </c:extLst>
            </c:dLbl>
            <c:dLbl>
              <c:idx val="4"/>
              <c:layout>
                <c:manualLayout>
                  <c:x val="-1.2764857257814861E-2"/>
                  <c:y val="-6.453804060137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6-49CF-B738-942EADA3179E}"/>
                </c:ext>
              </c:extLst>
            </c:dLbl>
            <c:dLbl>
              <c:idx val="5"/>
              <c:layout>
                <c:manualLayout>
                  <c:x val="3.8294571773444579E-2"/>
                  <c:y val="-4.947916446105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6-49CF-B738-942EADA3179E}"/>
                </c:ext>
              </c:extLst>
            </c:dLbl>
            <c:dLbl>
              <c:idx val="7"/>
              <c:layout>
                <c:manualLayout>
                  <c:x val="-2.0620154031854701E-2"/>
                  <c:y val="-0.14843749338315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6-49CF-B738-942EADA3179E}"/>
                </c:ext>
              </c:extLst>
            </c:dLbl>
            <c:dLbl>
              <c:idx val="8"/>
              <c:layout>
                <c:manualLayout>
                  <c:x val="-1.1782945161060016E-2"/>
                  <c:y val="-0.1355298852628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6-49CF-B738-942EADA31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Måned!$F$9:$F$20</c:f>
              <c:numCache>
                <c:formatCode>#,##0</c:formatCode>
                <c:ptCount val="12"/>
                <c:pt idx="0">
                  <c:v>747</c:v>
                </c:pt>
                <c:pt idx="1">
                  <c:v>1432</c:v>
                </c:pt>
                <c:pt idx="2">
                  <c:v>3274</c:v>
                </c:pt>
                <c:pt idx="3">
                  <c:v>3757</c:v>
                </c:pt>
                <c:pt idx="4">
                  <c:v>2057</c:v>
                </c:pt>
                <c:pt idx="5">
                  <c:v>1676</c:v>
                </c:pt>
                <c:pt idx="6">
                  <c:v>791</c:v>
                </c:pt>
                <c:pt idx="7">
                  <c:v>1482</c:v>
                </c:pt>
                <c:pt idx="8">
                  <c:v>2117</c:v>
                </c:pt>
                <c:pt idx="9">
                  <c:v>5142</c:v>
                </c:pt>
                <c:pt idx="10">
                  <c:v>2720</c:v>
                </c:pt>
                <c:pt idx="11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F7-4911-AD89-E2132CB9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52380967952772"/>
          <c:y val="0.17716742370409391"/>
          <c:w val="7.5207276231511064E-2"/>
          <c:h val="0.23725047620096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Klasse!$B$106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Klasse!$G$106:$G$120</c:f>
              <c:numCache>
                <c:formatCode>#,##0</c:formatCode>
                <c:ptCount val="15"/>
                <c:pt idx="0">
                  <c:v>343</c:v>
                </c:pt>
                <c:pt idx="1">
                  <c:v>1350</c:v>
                </c:pt>
                <c:pt idx="2">
                  <c:v>2551</c:v>
                </c:pt>
                <c:pt idx="3">
                  <c:v>4277</c:v>
                </c:pt>
                <c:pt idx="4">
                  <c:v>9210</c:v>
                </c:pt>
                <c:pt idx="5">
                  <c:v>7229</c:v>
                </c:pt>
                <c:pt idx="6">
                  <c:v>0</c:v>
                </c:pt>
                <c:pt idx="7">
                  <c:v>3074</c:v>
                </c:pt>
                <c:pt idx="8">
                  <c:v>0</c:v>
                </c:pt>
                <c:pt idx="9">
                  <c:v>0</c:v>
                </c:pt>
                <c:pt idx="10">
                  <c:v>158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3-4DAE-AF3C-3DBCDF883908}"/>
            </c:ext>
          </c:extLst>
        </c:ser>
        <c:ser>
          <c:idx val="13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Klasse!$G$27:$G$43</c:f>
              <c:numCache>
                <c:formatCode>#,##0</c:formatCode>
                <c:ptCount val="17"/>
                <c:pt idx="0">
                  <c:v>205</c:v>
                </c:pt>
                <c:pt idx="1">
                  <c:v>985</c:v>
                </c:pt>
                <c:pt idx="2">
                  <c:v>1772</c:v>
                </c:pt>
                <c:pt idx="3">
                  <c:v>3278</c:v>
                </c:pt>
                <c:pt idx="4">
                  <c:v>8763</c:v>
                </c:pt>
                <c:pt idx="5">
                  <c:v>8101</c:v>
                </c:pt>
                <c:pt idx="6">
                  <c:v>2</c:v>
                </c:pt>
                <c:pt idx="7">
                  <c:v>3225</c:v>
                </c:pt>
                <c:pt idx="8">
                  <c:v>0</c:v>
                </c:pt>
                <c:pt idx="9">
                  <c:v>0</c:v>
                </c:pt>
                <c:pt idx="10">
                  <c:v>142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3-4DAE-AF3C-3DBCDF883908}"/>
            </c:ext>
          </c:extLst>
        </c:ser>
        <c:ser>
          <c:idx val="1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Klasse!$G$9:$G$25</c:f>
              <c:numCache>
                <c:formatCode>#,##0</c:formatCode>
                <c:ptCount val="17"/>
                <c:pt idx="0">
                  <c:v>135</c:v>
                </c:pt>
                <c:pt idx="1">
                  <c:v>652</c:v>
                </c:pt>
                <c:pt idx="2">
                  <c:v>1437</c:v>
                </c:pt>
                <c:pt idx="3">
                  <c:v>3518</c:v>
                </c:pt>
                <c:pt idx="4">
                  <c:v>6809</c:v>
                </c:pt>
                <c:pt idx="5">
                  <c:v>7804</c:v>
                </c:pt>
                <c:pt idx="6">
                  <c:v>2639</c:v>
                </c:pt>
                <c:pt idx="7">
                  <c:v>2185</c:v>
                </c:pt>
                <c:pt idx="8">
                  <c:v>216</c:v>
                </c:pt>
                <c:pt idx="9">
                  <c:v>33</c:v>
                </c:pt>
                <c:pt idx="10">
                  <c:v>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3-4DAE-AF3C-3DBCDF88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5.7699638128474943E-2"/>
          <c:h val="0.152723312505053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Klasse!$H$27:$H$43</c:f>
              <c:numCache>
                <c:formatCode>0.0</c:formatCode>
                <c:ptCount val="17"/>
                <c:pt idx="0">
                  <c:v>0.55183863182161441</c:v>
                </c:pt>
                <c:pt idx="1">
                  <c:v>3.0463900810856819</c:v>
                </c:pt>
                <c:pt idx="2">
                  <c:v>5.9195206803483202</c:v>
                </c:pt>
                <c:pt idx="3">
                  <c:v>11.171523219490624</c:v>
                </c:pt>
                <c:pt idx="4">
                  <c:v>30.633156589713082</c:v>
                </c:pt>
                <c:pt idx="5">
                  <c:v>32.248115891002726</c:v>
                </c:pt>
                <c:pt idx="6">
                  <c:v>1.2591798643692129E-2</c:v>
                </c:pt>
                <c:pt idx="7">
                  <c:v>15.563432560985376</c:v>
                </c:pt>
                <c:pt idx="8">
                  <c:v>0</c:v>
                </c:pt>
                <c:pt idx="9">
                  <c:v>0</c:v>
                </c:pt>
                <c:pt idx="10">
                  <c:v>0.85343054690888065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8-4A3D-881C-A4FC5D0C43D0}"/>
            </c:ext>
          </c:extLst>
        </c:ser>
        <c:ser>
          <c:idx val="1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3.0006322592067432E-2"/>
                  <c:y val="-4.5115346085622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EA-492D-9A18-BC08747370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Klasse!$H$9:$H$25</c:f>
              <c:numCache>
                <c:formatCode>0.0</c:formatCode>
                <c:ptCount val="17"/>
                <c:pt idx="0">
                  <c:v>0.3896051720915959</c:v>
                </c:pt>
                <c:pt idx="1">
                  <c:v>2.2410895431444877</c:v>
                </c:pt>
                <c:pt idx="2">
                  <c:v>4.7079498203390786</c:v>
                </c:pt>
                <c:pt idx="3">
                  <c:v>12.10253485324292</c:v>
                </c:pt>
                <c:pt idx="4">
                  <c:v>24.263445045918079</c:v>
                </c:pt>
                <c:pt idx="5">
                  <c:v>29.485907438260075</c:v>
                </c:pt>
                <c:pt idx="6">
                  <c:v>12.825743829044844</c:v>
                </c:pt>
                <c:pt idx="7">
                  <c:v>11.236096290700656</c:v>
                </c:pt>
                <c:pt idx="8">
                  <c:v>1.5731514830927589</c:v>
                </c:pt>
                <c:pt idx="9">
                  <c:v>0.33199072081674302</c:v>
                </c:pt>
                <c:pt idx="10">
                  <c:v>0.10774176308134124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0.745000812628551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8-4A3D-881C-A4FC5D0C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Klasse!$B$106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Klasse!$H$106:$H$120</c:f>
              <c:numCache>
                <c:formatCode>0.0</c:formatCode>
                <c:ptCount val="15"/>
                <c:pt idx="0">
                  <c:v>0.98726832623457883</c:v>
                </c:pt>
                <c:pt idx="1">
                  <c:v>4.6471799239631935</c:v>
                </c:pt>
                <c:pt idx="2">
                  <c:v>9.1713081602457258</c:v>
                </c:pt>
                <c:pt idx="3">
                  <c:v>14.039664178220765</c:v>
                </c:pt>
                <c:pt idx="4">
                  <c:v>29.564020771355576</c:v>
                </c:pt>
                <c:pt idx="5">
                  <c:v>26.834601443591712</c:v>
                </c:pt>
                <c:pt idx="6">
                  <c:v>0</c:v>
                </c:pt>
                <c:pt idx="7">
                  <c:v>13.842107389711076</c:v>
                </c:pt>
                <c:pt idx="8">
                  <c:v>0</c:v>
                </c:pt>
                <c:pt idx="9">
                  <c:v>0</c:v>
                </c:pt>
                <c:pt idx="10">
                  <c:v>0.91384980667738258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8E-4CFF-8F27-ADFE4DED69A5}"/>
            </c:ext>
          </c:extLst>
        </c:ser>
        <c:ser>
          <c:idx val="13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Klasse!$H$27:$H$43</c:f>
              <c:numCache>
                <c:formatCode>0.0</c:formatCode>
                <c:ptCount val="17"/>
                <c:pt idx="0">
                  <c:v>0.55183863182161441</c:v>
                </c:pt>
                <c:pt idx="1">
                  <c:v>3.0463900810856819</c:v>
                </c:pt>
                <c:pt idx="2">
                  <c:v>5.9195206803483202</c:v>
                </c:pt>
                <c:pt idx="3">
                  <c:v>11.171523219490624</c:v>
                </c:pt>
                <c:pt idx="4">
                  <c:v>30.633156589713082</c:v>
                </c:pt>
                <c:pt idx="5">
                  <c:v>32.248115891002726</c:v>
                </c:pt>
                <c:pt idx="6">
                  <c:v>1.2591798643692129E-2</c:v>
                </c:pt>
                <c:pt idx="7">
                  <c:v>15.563432560985376</c:v>
                </c:pt>
                <c:pt idx="8">
                  <c:v>0</c:v>
                </c:pt>
                <c:pt idx="9">
                  <c:v>0</c:v>
                </c:pt>
                <c:pt idx="10">
                  <c:v>0.85343054690888065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CFF-8F27-ADFE4DED69A5}"/>
            </c:ext>
          </c:extLst>
        </c:ser>
        <c:ser>
          <c:idx val="1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Klasse!$D$9:$D$25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Klasse!$H$9:$H$25</c:f>
              <c:numCache>
                <c:formatCode>0.0</c:formatCode>
                <c:ptCount val="17"/>
                <c:pt idx="0">
                  <c:v>0.3896051720915959</c:v>
                </c:pt>
                <c:pt idx="1">
                  <c:v>2.2410895431444877</c:v>
                </c:pt>
                <c:pt idx="2">
                  <c:v>4.7079498203390786</c:v>
                </c:pt>
                <c:pt idx="3">
                  <c:v>12.10253485324292</c:v>
                </c:pt>
                <c:pt idx="4">
                  <c:v>24.263445045918079</c:v>
                </c:pt>
                <c:pt idx="5">
                  <c:v>29.485907438260075</c:v>
                </c:pt>
                <c:pt idx="6">
                  <c:v>12.825743829044844</c:v>
                </c:pt>
                <c:pt idx="7">
                  <c:v>11.236096290700656</c:v>
                </c:pt>
                <c:pt idx="8">
                  <c:v>1.5731514830927589</c:v>
                </c:pt>
                <c:pt idx="9">
                  <c:v>0.33199072081674302</c:v>
                </c:pt>
                <c:pt idx="10">
                  <c:v>0.10774176308134124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0.745000812628551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E-4CFF-8F27-ADFE4DED6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5.7699638128474943E-2"/>
          <c:h val="0.152723312505053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9478085960289E-2"/>
          <c:y val="0.18854727636566052"/>
          <c:w val="0.88164496114765989"/>
          <c:h val="0.697870930343133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Klasse!$B$106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Klasse!$AB$106:$AB$120</c:f>
              <c:numCache>
                <c:formatCode>0</c:formatCode>
                <c:ptCount val="15"/>
                <c:pt idx="0">
                  <c:v>0.87463556851311941</c:v>
                </c:pt>
                <c:pt idx="1">
                  <c:v>1.7037037037037035</c:v>
                </c:pt>
                <c:pt idx="2">
                  <c:v>3.3712269698157575</c:v>
                </c:pt>
                <c:pt idx="3">
                  <c:v>4.6761748889408477</c:v>
                </c:pt>
                <c:pt idx="4">
                  <c:v>6.623235613463625</c:v>
                </c:pt>
                <c:pt idx="5">
                  <c:v>14.469497855858348</c:v>
                </c:pt>
                <c:pt idx="6">
                  <c:v>0</c:v>
                </c:pt>
                <c:pt idx="7">
                  <c:v>25.601821730644112</c:v>
                </c:pt>
                <c:pt idx="8">
                  <c:v>0</c:v>
                </c:pt>
                <c:pt idx="9">
                  <c:v>0</c:v>
                </c:pt>
                <c:pt idx="10">
                  <c:v>31.645569620253177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F-4ED2-AD0A-22C4EAD24B15}"/>
            </c:ext>
          </c:extLst>
        </c:ser>
        <c:ser>
          <c:idx val="4"/>
          <c:order val="1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Klasse!$AB$27:$AB$43</c:f>
              <c:numCache>
                <c:formatCode>0</c:formatCode>
                <c:ptCount val="17"/>
                <c:pt idx="0">
                  <c:v>0.97560975609756095</c:v>
                </c:pt>
                <c:pt idx="1">
                  <c:v>0.71065989847715749</c:v>
                </c:pt>
                <c:pt idx="2">
                  <c:v>2.0880361173814888</c:v>
                </c:pt>
                <c:pt idx="3">
                  <c:v>4.1488712629652236</c:v>
                </c:pt>
                <c:pt idx="4">
                  <c:v>6.8355585986534297</c:v>
                </c:pt>
                <c:pt idx="5">
                  <c:v>13.504505616590547</c:v>
                </c:pt>
                <c:pt idx="6">
                  <c:v>0</c:v>
                </c:pt>
                <c:pt idx="7">
                  <c:v>25.240310077519378</c:v>
                </c:pt>
                <c:pt idx="8">
                  <c:v>0</c:v>
                </c:pt>
                <c:pt idx="9">
                  <c:v>0</c:v>
                </c:pt>
                <c:pt idx="10">
                  <c:v>32.394366197183096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F-4ED2-AD0A-22C4EAD24B15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Klasse!$AB$9:$AB$25</c:f>
              <c:numCache>
                <c:formatCode>0</c:formatCode>
                <c:ptCount val="17"/>
                <c:pt idx="0">
                  <c:v>0</c:v>
                </c:pt>
                <c:pt idx="1">
                  <c:v>0.15337423312883436</c:v>
                </c:pt>
                <c:pt idx="2">
                  <c:v>0.97425191370911612</c:v>
                </c:pt>
                <c:pt idx="3">
                  <c:v>1.4212620807276859</c:v>
                </c:pt>
                <c:pt idx="4">
                  <c:v>6.0948744309002798</c:v>
                </c:pt>
                <c:pt idx="5">
                  <c:v>13.36494105586879</c:v>
                </c:pt>
                <c:pt idx="6">
                  <c:v>24.137931034482754</c:v>
                </c:pt>
                <c:pt idx="7">
                  <c:v>30.251716247139591</c:v>
                </c:pt>
                <c:pt idx="8">
                  <c:v>49.537037037037031</c:v>
                </c:pt>
                <c:pt idx="9">
                  <c:v>81.818181818181813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18.079096045197737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F-4ED2-AD0A-22C4EAD24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8057134479190135E-2"/>
          <c:h val="0.18126365372234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52474631482627E-2"/>
          <c:y val="0.13625085107650878"/>
          <c:w val="0.86748657655641515"/>
          <c:h val="0.6986856335749522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Klasse!$E$45:$E$59</c:f>
              <c:numCache>
                <c:formatCode>General</c:formatCode>
                <c:ptCount val="15"/>
                <c:pt idx="0">
                  <c:v>85</c:v>
                </c:pt>
                <c:pt idx="1">
                  <c:v>246</c:v>
                </c:pt>
                <c:pt idx="2">
                  <c:v>324</c:v>
                </c:pt>
                <c:pt idx="3">
                  <c:v>426</c:v>
                </c:pt>
                <c:pt idx="4">
                  <c:v>588</c:v>
                </c:pt>
                <c:pt idx="5">
                  <c:v>604</c:v>
                </c:pt>
                <c:pt idx="6">
                  <c:v>0</c:v>
                </c:pt>
                <c:pt idx="7">
                  <c:v>411</c:v>
                </c:pt>
                <c:pt idx="8">
                  <c:v>0</c:v>
                </c:pt>
                <c:pt idx="9">
                  <c:v>0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26F-A22A-01479CFB9682}"/>
            </c:ext>
          </c:extLst>
        </c:ser>
        <c:ser>
          <c:idx val="2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Klasse!$E$27:$E$41</c:f>
              <c:numCache>
                <c:formatCode>General</c:formatCode>
                <c:ptCount val="15"/>
                <c:pt idx="0">
                  <c:v>82</c:v>
                </c:pt>
                <c:pt idx="1">
                  <c:v>246</c:v>
                </c:pt>
                <c:pt idx="2">
                  <c:v>327</c:v>
                </c:pt>
                <c:pt idx="3">
                  <c:v>432</c:v>
                </c:pt>
                <c:pt idx="4">
                  <c:v>612</c:v>
                </c:pt>
                <c:pt idx="5">
                  <c:v>646</c:v>
                </c:pt>
                <c:pt idx="6">
                  <c:v>1</c:v>
                </c:pt>
                <c:pt idx="7">
                  <c:v>456</c:v>
                </c:pt>
                <c:pt idx="8">
                  <c:v>0</c:v>
                </c:pt>
                <c:pt idx="9">
                  <c:v>0</c:v>
                </c:pt>
                <c:pt idx="10">
                  <c:v>28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26F-A22A-01479CFB9682}"/>
            </c:ext>
          </c:extLst>
        </c:ser>
        <c:ser>
          <c:idx val="3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Klasse!$E$9:$E$23</c:f>
              <c:numCache>
                <c:formatCode>General</c:formatCode>
                <c:ptCount val="15"/>
                <c:pt idx="0">
                  <c:v>62</c:v>
                </c:pt>
                <c:pt idx="1">
                  <c:v>226</c:v>
                </c:pt>
                <c:pt idx="2">
                  <c:v>329</c:v>
                </c:pt>
                <c:pt idx="3">
                  <c:v>493</c:v>
                </c:pt>
                <c:pt idx="4">
                  <c:v>605</c:v>
                </c:pt>
                <c:pt idx="5">
                  <c:v>676</c:v>
                </c:pt>
                <c:pt idx="6">
                  <c:v>524</c:v>
                </c:pt>
                <c:pt idx="7">
                  <c:v>429</c:v>
                </c:pt>
                <c:pt idx="8">
                  <c:v>109</c:v>
                </c:pt>
                <c:pt idx="9">
                  <c:v>20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26F-A22A-01479CFB9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30538229746445594"/>
          <c:w val="8.1164527337999323E-2"/>
          <c:h val="0.18972055012902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Klasse!$AH$45:$AH$59</c:f>
              <c:numCache>
                <c:formatCode>0.0</c:formatCode>
                <c:ptCount val="15"/>
                <c:pt idx="0">
                  <c:v>3.2352941176470589</c:v>
                </c:pt>
                <c:pt idx="1">
                  <c:v>3.9024390243902438</c:v>
                </c:pt>
                <c:pt idx="2">
                  <c:v>5.7469135802469138</c:v>
                </c:pt>
                <c:pt idx="3">
                  <c:v>8.3920187793427239</c:v>
                </c:pt>
                <c:pt idx="4">
                  <c:v>14.387755102040817</c:v>
                </c:pt>
                <c:pt idx="5">
                  <c:v>12.678807947019868</c:v>
                </c:pt>
                <c:pt idx="6">
                  <c:v>0</c:v>
                </c:pt>
                <c:pt idx="7">
                  <c:v>6.8418491484184916</c:v>
                </c:pt>
                <c:pt idx="8">
                  <c:v>0</c:v>
                </c:pt>
                <c:pt idx="9">
                  <c:v>0</c:v>
                </c:pt>
                <c:pt idx="10">
                  <c:v>6.4347826086956523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C-4FD9-B6E7-723EFFCFCF1F}"/>
            </c:ext>
          </c:extLst>
        </c:ser>
        <c:ser>
          <c:idx val="2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Klasse!$AH$27:$AH$41</c:f>
              <c:numCache>
                <c:formatCode>0.0</c:formatCode>
                <c:ptCount val="15"/>
                <c:pt idx="0">
                  <c:v>2.5</c:v>
                </c:pt>
                <c:pt idx="1">
                  <c:v>4.0040650406504064</c:v>
                </c:pt>
                <c:pt idx="2">
                  <c:v>5.4189602446483178</c:v>
                </c:pt>
                <c:pt idx="3">
                  <c:v>7.5879629629629628</c:v>
                </c:pt>
                <c:pt idx="4">
                  <c:v>14.318627450980392</c:v>
                </c:pt>
                <c:pt idx="5">
                  <c:v>12.540247678018575</c:v>
                </c:pt>
                <c:pt idx="6">
                  <c:v>2</c:v>
                </c:pt>
                <c:pt idx="7">
                  <c:v>7.0723684210526319</c:v>
                </c:pt>
                <c:pt idx="8">
                  <c:v>0</c:v>
                </c:pt>
                <c:pt idx="9">
                  <c:v>0</c:v>
                </c:pt>
                <c:pt idx="10">
                  <c:v>5.0714285714285712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C-4FD9-B6E7-723EFFCFCF1F}"/>
            </c:ext>
          </c:extLst>
        </c:ser>
        <c:ser>
          <c:idx val="3"/>
          <c:order val="2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8777984736408375E-3"/>
                  <c:y val="-5.97484282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9-438D-B7EC-53DC61DD63C7}"/>
                </c:ext>
              </c:extLst>
            </c:dLbl>
            <c:dLbl>
              <c:idx val="2"/>
              <c:layout>
                <c:manualLayout>
                  <c:x val="-2.9266790841845029E-3"/>
                  <c:y val="-6.828391794437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9-438D-B7EC-53DC61DD63C7}"/>
                </c:ext>
              </c:extLst>
            </c:dLbl>
            <c:dLbl>
              <c:idx val="3"/>
              <c:layout>
                <c:manualLayout>
                  <c:x val="-7.8044775578254124E-3"/>
                  <c:y val="-5.5480683329802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9-438D-B7EC-53DC61DD63C7}"/>
                </c:ext>
              </c:extLst>
            </c:dLbl>
            <c:dLbl>
              <c:idx val="4"/>
              <c:layout>
                <c:manualLayout>
                  <c:x val="2.6340111757660524E-2"/>
                  <c:y val="-7.255166281589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9-438D-B7EC-53DC61DD63C7}"/>
                </c:ext>
              </c:extLst>
            </c:dLbl>
            <c:dLbl>
              <c:idx val="5"/>
              <c:layout>
                <c:manualLayout>
                  <c:x val="3.9997947483854872E-2"/>
                  <c:y val="-1.7070979486092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9-438D-B7EC-53DC61DD63C7}"/>
                </c:ext>
              </c:extLst>
            </c:dLbl>
            <c:dLbl>
              <c:idx val="7"/>
              <c:layout>
                <c:manualLayout>
                  <c:x val="-3.9022387789127417E-3"/>
                  <c:y val="-7.6819407687418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9-438D-B7EC-53DC61DD63C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Klasse!$AH$9:$AH$23</c:f>
              <c:numCache>
                <c:formatCode>0.0</c:formatCode>
                <c:ptCount val="15"/>
                <c:pt idx="0">
                  <c:v>2.1774193548387095</c:v>
                </c:pt>
                <c:pt idx="1">
                  <c:v>2.8849557522123894</c:v>
                </c:pt>
                <c:pt idx="2">
                  <c:v>4.3677811550151979</c:v>
                </c:pt>
                <c:pt idx="3">
                  <c:v>7.1359026369168355</c:v>
                </c:pt>
                <c:pt idx="4">
                  <c:v>11.254545454545454</c:v>
                </c:pt>
                <c:pt idx="5">
                  <c:v>11.544378698224852</c:v>
                </c:pt>
                <c:pt idx="6">
                  <c:v>5.0362595419847329</c:v>
                </c:pt>
                <c:pt idx="7">
                  <c:v>5.0932400932400936</c:v>
                </c:pt>
                <c:pt idx="8">
                  <c:v>1.9816513761467891</c:v>
                </c:pt>
                <c:pt idx="9">
                  <c:v>1.65</c:v>
                </c:pt>
                <c:pt idx="10">
                  <c:v>1.2307692307692308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C-4FD9-B6E7-723EFFCF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7305697698774"/>
          <c:y val="0.17888586393168815"/>
          <c:w val="7.7375633806538668E-2"/>
          <c:h val="0.18118509226309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Klasse!$S$27:$S$38</c:f>
              <c:numCache>
                <c:formatCode>0.0</c:formatCode>
                <c:ptCount val="12"/>
                <c:pt idx="0">
                  <c:v>106.9392857142857</c:v>
                </c:pt>
                <c:pt idx="1">
                  <c:v>101.40638297872341</c:v>
                </c:pt>
                <c:pt idx="2">
                  <c:v>101.78695652173911</c:v>
                </c:pt>
                <c:pt idx="3">
                  <c:v>97.214843749999929</c:v>
                </c:pt>
                <c:pt idx="4">
                  <c:v>91.399841521394691</c:v>
                </c:pt>
                <c:pt idx="5">
                  <c:v>90.778963893249639</c:v>
                </c:pt>
                <c:pt idx="6">
                  <c:v>0</c:v>
                </c:pt>
                <c:pt idx="7">
                  <c:v>95.682834331337361</c:v>
                </c:pt>
                <c:pt idx="8">
                  <c:v>0</c:v>
                </c:pt>
                <c:pt idx="9">
                  <c:v>0</c:v>
                </c:pt>
                <c:pt idx="10">
                  <c:v>101.44999999999997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8-4BD4-B82C-2F8C9C56E7DE}"/>
            </c:ext>
          </c:extLst>
        </c:ser>
        <c:ser>
          <c:idx val="3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Klasse!$S$9:$S$19</c:f>
              <c:numCache>
                <c:formatCode>0.0</c:formatCode>
                <c:ptCount val="11"/>
                <c:pt idx="0">
                  <c:v>96.575757575757578</c:v>
                </c:pt>
                <c:pt idx="1">
                  <c:v>96.440468227424773</c:v>
                </c:pt>
                <c:pt idx="2">
                  <c:v>92.746996197718587</c:v>
                </c:pt>
                <c:pt idx="3">
                  <c:v>92.425085377212028</c:v>
                </c:pt>
                <c:pt idx="4">
                  <c:v>90.145096992347277</c:v>
                </c:pt>
                <c:pt idx="5">
                  <c:v>88.813084934722042</c:v>
                </c:pt>
                <c:pt idx="6">
                  <c:v>94.983838383838318</c:v>
                </c:pt>
                <c:pt idx="7">
                  <c:v>91.766248116524238</c:v>
                </c:pt>
                <c:pt idx="8">
                  <c:v>100.85450236966832</c:v>
                </c:pt>
                <c:pt idx="9">
                  <c:v>109.14374999999998</c:v>
                </c:pt>
                <c:pt idx="10">
                  <c:v>95.093333333333362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8-4BD4-B82C-2F8C9C56E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2073631251340451E-3"/>
              <c:y val="0.361769675858056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37080208996896"/>
          <c:y val="0.21521350696547548"/>
          <c:w val="7.9326753195994998E-2"/>
          <c:h val="0.12570440893329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Klasse!$U$27:$U$37</c:f>
              <c:numCache>
                <c:formatCode>0.0</c:formatCode>
                <c:ptCount val="11"/>
                <c:pt idx="0">
                  <c:v>11.982933130651839</c:v>
                </c:pt>
                <c:pt idx="1">
                  <c:v>11.705010071164722</c:v>
                </c:pt>
                <c:pt idx="2">
                  <c:v>12.440931577090812</c:v>
                </c:pt>
                <c:pt idx="3">
                  <c:v>13.116912178591171</c:v>
                </c:pt>
                <c:pt idx="4">
                  <c:v>13.742957079658751</c:v>
                </c:pt>
                <c:pt idx="5">
                  <c:v>15.837087646907229</c:v>
                </c:pt>
                <c:pt idx="6">
                  <c:v>0</c:v>
                </c:pt>
                <c:pt idx="7">
                  <c:v>18.323408679801798</c:v>
                </c:pt>
                <c:pt idx="8">
                  <c:v>0</c:v>
                </c:pt>
                <c:pt idx="9">
                  <c:v>0</c:v>
                </c:pt>
                <c:pt idx="10">
                  <c:v>20.292076662182403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7DB-B21B-A3F3F9F13A9F}"/>
            </c:ext>
          </c:extLst>
        </c:ser>
        <c:ser>
          <c:idx val="3"/>
          <c:order val="1"/>
          <c:tx>
            <c:strRef>
              <c:f>Klasse!$B$9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033798098334521E-2"/>
                  <c:y val="-9.4017094017094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7DB-B21B-A3F3F9F13A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Klasse!$U$9:$U$19</c:f>
              <c:numCache>
                <c:formatCode>0.0</c:formatCode>
                <c:ptCount val="11"/>
                <c:pt idx="0">
                  <c:v>9.4149546396430424</c:v>
                </c:pt>
                <c:pt idx="1">
                  <c:v>11.294266208839639</c:v>
                </c:pt>
                <c:pt idx="2">
                  <c:v>12.200662548243598</c:v>
                </c:pt>
                <c:pt idx="3">
                  <c:v>13.159633290375984</c:v>
                </c:pt>
                <c:pt idx="4">
                  <c:v>14.415805117192429</c:v>
                </c:pt>
                <c:pt idx="5">
                  <c:v>15.684014698950396</c:v>
                </c:pt>
                <c:pt idx="6">
                  <c:v>17.197930168781973</c:v>
                </c:pt>
                <c:pt idx="7">
                  <c:v>18.70430791470578</c:v>
                </c:pt>
                <c:pt idx="8">
                  <c:v>21.784098791741265</c:v>
                </c:pt>
                <c:pt idx="9">
                  <c:v>24.719223475112599</c:v>
                </c:pt>
                <c:pt idx="10">
                  <c:v>23.095428109435975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7-47DB-B21B-A3F3F9F13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9.2073631251340451E-3"/>
              <c:y val="0.361769675858056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65132630614573"/>
          <c:y val="0.22803401978598828"/>
          <c:w val="7.9326753195994998E-2"/>
          <c:h val="0.12570440893329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2.8001503238594912E-2</c:v>
                </c:pt>
                <c:pt idx="2">
                  <c:v>0.28179179886621658</c:v>
                </c:pt>
                <c:pt idx="3">
                  <c:v>0.32576972394362858</c:v>
                </c:pt>
                <c:pt idx="4">
                  <c:v>1.2224362990564404</c:v>
                </c:pt>
                <c:pt idx="5">
                  <c:v>0.7134396861235518</c:v>
                </c:pt>
                <c:pt idx="6">
                  <c:v>0.81916876850531872</c:v>
                </c:pt>
                <c:pt idx="7">
                  <c:v>0.3809272222956015</c:v>
                </c:pt>
                <c:pt idx="8">
                  <c:v>0.36604271933853938</c:v>
                </c:pt>
                <c:pt idx="9">
                  <c:v>0.28975191296397435</c:v>
                </c:pt>
                <c:pt idx="10">
                  <c:v>0.38438155320986128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13.385714285714288</c:v>
                </c:pt>
                <c:pt idx="3">
                  <c:v>12.166666666666664</c:v>
                </c:pt>
                <c:pt idx="4">
                  <c:v>7.0135135135135149</c:v>
                </c:pt>
                <c:pt idx="5">
                  <c:v>8.5666666666666647</c:v>
                </c:pt>
                <c:pt idx="6">
                  <c:v>6.2250000000000014</c:v>
                </c:pt>
                <c:pt idx="7">
                  <c:v>14.42</c:v>
                </c:pt>
                <c:pt idx="8">
                  <c:v>9.2727272727272734</c:v>
                </c:pt>
                <c:pt idx="9">
                  <c:v>11.805</c:v>
                </c:pt>
                <c:pt idx="10">
                  <c:v>11.633333333333329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mnd'!$BE$4:$BP$4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KROPPSLENGDE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3472787049375E-2"/>
          <c:y val="0.14042400741275199"/>
          <c:w val="0.89900340032100901"/>
          <c:h val="0.77162208970080137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</c:formatCode>
                <c:ptCount val="12"/>
                <c:pt idx="0">
                  <c:v>105.25</c:v>
                </c:pt>
                <c:pt idx="1">
                  <c:v>95.467272727272743</c:v>
                </c:pt>
                <c:pt idx="2">
                  <c:v>91.952631578947418</c:v>
                </c:pt>
                <c:pt idx="3">
                  <c:v>80.086666666666687</c:v>
                </c:pt>
                <c:pt idx="4">
                  <c:v>79.421856866537595</c:v>
                </c:pt>
                <c:pt idx="5">
                  <c:v>88.85083207261718</c:v>
                </c:pt>
                <c:pt idx="6">
                  <c:v>112.1011235955056</c:v>
                </c:pt>
                <c:pt idx="7">
                  <c:v>95.34239631336402</c:v>
                </c:pt>
                <c:pt idx="8">
                  <c:v>89.837755102040845</c:v>
                </c:pt>
                <c:pt idx="9">
                  <c:v>98.048476936466585</c:v>
                </c:pt>
                <c:pt idx="10">
                  <c:v>101.29224318658279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E-439C-9BD0-36DDADD099DA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012284165579631E-2"/>
                  <c:y val="-8.598232202138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E-439C-9BD0-36DDADD099DA}"/>
                </c:ext>
              </c:extLst>
            </c:dLbl>
            <c:dLbl>
              <c:idx val="1"/>
              <c:layout>
                <c:manualLayout>
                  <c:x val="-1.4588451735658174E-2"/>
                  <c:y val="-8.17880624105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E-439C-9BD0-36DDADD099DA}"/>
                </c:ext>
              </c:extLst>
            </c:dLbl>
            <c:dLbl>
              <c:idx val="2"/>
              <c:layout>
                <c:manualLayout>
                  <c:x val="-1.1670761388526539E-2"/>
                  <c:y val="0.1069536200753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E-439C-9BD0-36DDADD099DA}"/>
                </c:ext>
              </c:extLst>
            </c:dLbl>
            <c:dLbl>
              <c:idx val="3"/>
              <c:layout>
                <c:manualLayout>
                  <c:x val="-1.6533578633746E-2"/>
                  <c:y val="-9.4370841242980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E-439C-9BD0-36DDADD099DA}"/>
                </c:ext>
              </c:extLst>
            </c:dLbl>
            <c:dLbl>
              <c:idx val="4"/>
              <c:layout>
                <c:manualLayout>
                  <c:x val="-2.9176903471316348E-2"/>
                  <c:y val="-4.4039725913390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E-439C-9BD0-36DDADD099DA}"/>
                </c:ext>
              </c:extLst>
            </c:dLbl>
            <c:dLbl>
              <c:idx val="5"/>
              <c:layout>
                <c:manualLayout>
                  <c:x val="-3.4039720716535736E-2"/>
                  <c:y val="-4.8233993488988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0-412D-9A72-289D28B7C6AC}"/>
                </c:ext>
              </c:extLst>
            </c:dLbl>
            <c:dLbl>
              <c:idx val="6"/>
              <c:layout>
                <c:manualLayout>
                  <c:x val="-4.0847664859842883E-2"/>
                  <c:y val="-5.2428253792379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0-4A56-B235-58B7E48077B0}"/>
                </c:ext>
              </c:extLst>
            </c:dLbl>
            <c:dLbl>
              <c:idx val="7"/>
              <c:layout>
                <c:manualLayout>
                  <c:x val="-2.1396395878965323E-2"/>
                  <c:y val="6.7108164854245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7-4C23-B6CC-AEE244FCF432}"/>
                </c:ext>
              </c:extLst>
            </c:dLbl>
            <c:dLbl>
              <c:idx val="8"/>
              <c:layout>
                <c:manualLayout>
                  <c:x val="-2.917690347131649E-2"/>
                  <c:y val="-9.8565117129672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B8-4069-ADE3-FDF71FBE1682}"/>
                </c:ext>
              </c:extLst>
            </c:dLbl>
            <c:dLbl>
              <c:idx val="9"/>
              <c:layout>
                <c:manualLayout>
                  <c:x val="-9.725634490438782E-3"/>
                  <c:y val="-8.598233621950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6-4A32-89EC-A516C82E7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</c:formatCode>
                <c:ptCount val="12"/>
                <c:pt idx="0">
                  <c:v>96.466666666666697</c:v>
                </c:pt>
                <c:pt idx="1">
                  <c:v>76.321047957371277</c:v>
                </c:pt>
                <c:pt idx="2">
                  <c:v>84.046441947565555</c:v>
                </c:pt>
                <c:pt idx="3">
                  <c:v>80.688033919597885</c:v>
                </c:pt>
                <c:pt idx="4">
                  <c:v>84.988681260010722</c:v>
                </c:pt>
                <c:pt idx="5">
                  <c:v>91.743475493316282</c:v>
                </c:pt>
                <c:pt idx="6">
                  <c:v>89.905689001264292</c:v>
                </c:pt>
                <c:pt idx="7">
                  <c:v>92.869803370786556</c:v>
                </c:pt>
                <c:pt idx="8">
                  <c:v>94.807262021589722</c:v>
                </c:pt>
                <c:pt idx="9">
                  <c:v>98.761645468998395</c:v>
                </c:pt>
                <c:pt idx="10">
                  <c:v>101.18243191407743</c:v>
                </c:pt>
                <c:pt idx="11">
                  <c:v>104.8573849878934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5E-439C-9BD0-36DDADD0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6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19066195118893"/>
          <c:y val="0.23521490461527075"/>
          <c:w val="8.3265521921197239E-2"/>
          <c:h val="0.10067180810238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mnd'!$P$14:$P$25</c:f>
              <c:numCache>
                <c:formatCode>0.00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2.1428571428571423</c:v>
                </c:pt>
                <c:pt idx="3">
                  <c:v>3.4444444444444442</c:v>
                </c:pt>
                <c:pt idx="4">
                  <c:v>2.3243243243243246</c:v>
                </c:pt>
                <c:pt idx="5">
                  <c:v>1.8888888888888888</c:v>
                </c:pt>
                <c:pt idx="6">
                  <c:v>1.9166666666666672</c:v>
                </c:pt>
                <c:pt idx="7">
                  <c:v>3</c:v>
                </c:pt>
                <c:pt idx="8">
                  <c:v>2.4545454545454546</c:v>
                </c:pt>
                <c:pt idx="9">
                  <c:v>2.35</c:v>
                </c:pt>
                <c:pt idx="10">
                  <c:v>2.6666666666666661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0.60736178988106992</c:v>
                </c:pt>
                <c:pt idx="1">
                  <c:v>0.9977377732909869</c:v>
                </c:pt>
                <c:pt idx="2">
                  <c:v>1.5686510382990244</c:v>
                </c:pt>
                <c:pt idx="3">
                  <c:v>2.2640252047589158</c:v>
                </c:pt>
                <c:pt idx="4">
                  <c:v>2.8905083356494456</c:v>
                </c:pt>
                <c:pt idx="5">
                  <c:v>3.9877669615427345</c:v>
                </c:pt>
                <c:pt idx="6">
                  <c:v>3.7295756113608944</c:v>
                </c:pt>
                <c:pt idx="7">
                  <c:v>3.3929467705719181</c:v>
                </c:pt>
                <c:pt idx="8">
                  <c:v>1.4770900321543412</c:v>
                </c:pt>
                <c:pt idx="9">
                  <c:v>2.3674731694146658</c:v>
                </c:pt>
                <c:pt idx="10">
                  <c:v>2.0393148536486518</c:v>
                </c:pt>
                <c:pt idx="11">
                  <c:v>1.6210703143748499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10.75</c:v>
                </c:pt>
                <c:pt idx="1">
                  <c:v>10.415384615384617</c:v>
                </c:pt>
                <c:pt idx="2">
                  <c:v>13.37435897435898</c:v>
                </c:pt>
                <c:pt idx="3">
                  <c:v>8.5505617977528079</c:v>
                </c:pt>
                <c:pt idx="4">
                  <c:v>7.21882352941177</c:v>
                </c:pt>
                <c:pt idx="5">
                  <c:v>12.312857142857141</c:v>
                </c:pt>
                <c:pt idx="6">
                  <c:v>7.9093023255813932</c:v>
                </c:pt>
                <c:pt idx="7">
                  <c:v>11.892592592592596</c:v>
                </c:pt>
                <c:pt idx="8">
                  <c:v>11.43333333333333</c:v>
                </c:pt>
                <c:pt idx="9">
                  <c:v>14.184558823529413</c:v>
                </c:pt>
                <c:pt idx="10">
                  <c:v>13.225714285714297</c:v>
                </c:pt>
                <c:pt idx="11">
                  <c:v>15.011111111111109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mnd'!$P$29:$P$40</c:f>
              <c:numCache>
                <c:formatCode>0.00</c:formatCode>
                <c:ptCount val="12"/>
                <c:pt idx="0">
                  <c:v>2.75</c:v>
                </c:pt>
                <c:pt idx="1">
                  <c:v>2.7692307692307705</c:v>
                </c:pt>
                <c:pt idx="2">
                  <c:v>3.1538461538461529</c:v>
                </c:pt>
                <c:pt idx="3">
                  <c:v>2.6067415730337089</c:v>
                </c:pt>
                <c:pt idx="4">
                  <c:v>2.6588235294117646</c:v>
                </c:pt>
                <c:pt idx="5">
                  <c:v>2.6714285714285704</c:v>
                </c:pt>
                <c:pt idx="6">
                  <c:v>2.2558139534883725</c:v>
                </c:pt>
                <c:pt idx="7">
                  <c:v>2.6666666666666661</c:v>
                </c:pt>
                <c:pt idx="8">
                  <c:v>2.6666666666666661</c:v>
                </c:pt>
                <c:pt idx="9">
                  <c:v>2.6764705882352939</c:v>
                </c:pt>
                <c:pt idx="10">
                  <c:v>2.8142857142857154</c:v>
                </c:pt>
                <c:pt idx="11">
                  <c:v>2.7777777777777781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2.1384784880928835</c:v>
                </c:pt>
                <c:pt idx="1">
                  <c:v>2.8237305371130446</c:v>
                </c:pt>
                <c:pt idx="2">
                  <c:v>2.4257552290874096</c:v>
                </c:pt>
                <c:pt idx="3">
                  <c:v>5.294427403927684</c:v>
                </c:pt>
                <c:pt idx="4">
                  <c:v>4.1595809328201776</c:v>
                </c:pt>
                <c:pt idx="5">
                  <c:v>7.1700225783765852</c:v>
                </c:pt>
                <c:pt idx="6">
                  <c:v>6.3965347077530419</c:v>
                </c:pt>
                <c:pt idx="7">
                  <c:v>5.1295733720776653</c:v>
                </c:pt>
                <c:pt idx="8">
                  <c:v>3.8150981855764807</c:v>
                </c:pt>
                <c:pt idx="9">
                  <c:v>5.2370111740413714</c:v>
                </c:pt>
                <c:pt idx="10">
                  <c:v>5.7091123759846303</c:v>
                </c:pt>
                <c:pt idx="11">
                  <c:v>3.4473242140628755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15.139999999999995</c:v>
                </c:pt>
                <c:pt idx="1">
                  <c:v>11.61212121212121</c:v>
                </c:pt>
                <c:pt idx="2">
                  <c:v>10.9</c:v>
                </c:pt>
                <c:pt idx="3">
                  <c:v>8.5971014492753621</c:v>
                </c:pt>
                <c:pt idx="4">
                  <c:v>8.1009174311926611</c:v>
                </c:pt>
                <c:pt idx="5">
                  <c:v>10.68758620689656</c:v>
                </c:pt>
                <c:pt idx="6">
                  <c:v>7.4782051282051265</c:v>
                </c:pt>
                <c:pt idx="7">
                  <c:v>9.0738317757009384</c:v>
                </c:pt>
                <c:pt idx="8">
                  <c:v>9.2443478260869565</c:v>
                </c:pt>
                <c:pt idx="9">
                  <c:v>13.252484472049696</c:v>
                </c:pt>
                <c:pt idx="10">
                  <c:v>12.400956937799039</c:v>
                </c:pt>
                <c:pt idx="11">
                  <c:v>15.96111111111111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mnd'!$P$44:$P$55</c:f>
              <c:numCache>
                <c:formatCode>0.00</c:formatCode>
                <c:ptCount val="12"/>
                <c:pt idx="0">
                  <c:v>3.35</c:v>
                </c:pt>
                <c:pt idx="1">
                  <c:v>2.8787878787878793</c:v>
                </c:pt>
                <c:pt idx="2">
                  <c:v>3.6621621621621623</c:v>
                </c:pt>
                <c:pt idx="3">
                  <c:v>3.1449275362318838</c:v>
                </c:pt>
                <c:pt idx="4">
                  <c:v>3.0275229357798157</c:v>
                </c:pt>
                <c:pt idx="5">
                  <c:v>2.9241379310344842</c:v>
                </c:pt>
                <c:pt idx="6">
                  <c:v>2.692307692307693</c:v>
                </c:pt>
                <c:pt idx="7">
                  <c:v>2.6822429906542058</c:v>
                </c:pt>
                <c:pt idx="8">
                  <c:v>2.8956521739130441</c:v>
                </c:pt>
                <c:pt idx="9">
                  <c:v>2.9906832298136647</c:v>
                </c:pt>
                <c:pt idx="10">
                  <c:v>3.3253588516746406</c:v>
                </c:pt>
                <c:pt idx="11">
                  <c:v>3.3333333333333344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5.3829204214808311</c:v>
                </c:pt>
                <c:pt idx="1">
                  <c:v>6.8426831335155853</c:v>
                </c:pt>
                <c:pt idx="2">
                  <c:v>7.9485136008901804</c:v>
                </c:pt>
                <c:pt idx="3">
                  <c:v>12.27065960187668</c:v>
                </c:pt>
                <c:pt idx="4">
                  <c:v>8.5080624266891594</c:v>
                </c:pt>
                <c:pt idx="5">
                  <c:v>13.599770514861016</c:v>
                </c:pt>
                <c:pt idx="6">
                  <c:v>14.928171948678589</c:v>
                </c:pt>
                <c:pt idx="7">
                  <c:v>17.136970017170778</c:v>
                </c:pt>
                <c:pt idx="8">
                  <c:v>10.857114147909963</c:v>
                </c:pt>
                <c:pt idx="9">
                  <c:v>13.336074174526116</c:v>
                </c:pt>
                <c:pt idx="10">
                  <c:v>15.580559324722005</c:v>
                </c:pt>
                <c:pt idx="11">
                  <c:v>11.885049196064321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14.657692307692304</c:v>
                </c:pt>
                <c:pt idx="1">
                  <c:v>8.291071428571426</c:v>
                </c:pt>
                <c:pt idx="2">
                  <c:v>9.9360902255639054</c:v>
                </c:pt>
                <c:pt idx="3">
                  <c:v>7.8561904761904788</c:v>
                </c:pt>
                <c:pt idx="4">
                  <c:v>9.2620512820512886</c:v>
                </c:pt>
                <c:pt idx="5">
                  <c:v>10.846494464944652</c:v>
                </c:pt>
                <c:pt idx="6">
                  <c:v>10.009558823529416</c:v>
                </c:pt>
                <c:pt idx="7">
                  <c:v>10.565472312703582</c:v>
                </c:pt>
                <c:pt idx="8">
                  <c:v>11.205185185185185</c:v>
                </c:pt>
                <c:pt idx="9">
                  <c:v>13.092409638554201</c:v>
                </c:pt>
                <c:pt idx="10">
                  <c:v>14.318218623481778</c:v>
                </c:pt>
                <c:pt idx="11">
                  <c:v>16.508333333333336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mnd'!$P$59:$P$70</c:f>
              <c:numCache>
                <c:formatCode>0.00</c:formatCode>
                <c:ptCount val="12"/>
                <c:pt idx="0">
                  <c:v>4.25</c:v>
                </c:pt>
                <c:pt idx="1">
                  <c:v>3.5446428571428554</c:v>
                </c:pt>
                <c:pt idx="2">
                  <c:v>4.2368421052631566</c:v>
                </c:pt>
                <c:pt idx="3">
                  <c:v>3.6380952380952394</c:v>
                </c:pt>
                <c:pt idx="4">
                  <c:v>3.9487179487179502</c:v>
                </c:pt>
                <c:pt idx="5">
                  <c:v>3.4428044280442802</c:v>
                </c:pt>
                <c:pt idx="6">
                  <c:v>3.3602941176470593</c:v>
                </c:pt>
                <c:pt idx="7">
                  <c:v>3.2638436482084696</c:v>
                </c:pt>
                <c:pt idx="8">
                  <c:v>3.6074074074074072</c:v>
                </c:pt>
                <c:pt idx="9">
                  <c:v>3.6975903614457839</c:v>
                </c:pt>
                <c:pt idx="10">
                  <c:v>4.0910931174089056</c:v>
                </c:pt>
                <c:pt idx="11">
                  <c:v>4.5166666666666657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K-faktor i mg/ml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3472787049375E-2"/>
          <c:y val="0.14042400741275199"/>
          <c:w val="0.89900340032100901"/>
          <c:h val="0.77162208970080137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21.322369125260167</c:v>
                </c:pt>
                <c:pt idx="1">
                  <c:v>13.420007289847312</c:v>
                </c:pt>
                <c:pt idx="2">
                  <c:v>15.676635904300268</c:v>
                </c:pt>
                <c:pt idx="3">
                  <c:v>15.487498297726347</c:v>
                </c:pt>
                <c:pt idx="4">
                  <c:v>14.557706101447344</c:v>
                </c:pt>
                <c:pt idx="5">
                  <c:v>15.734838327899499</c:v>
                </c:pt>
                <c:pt idx="6">
                  <c:v>10.18595903893595</c:v>
                </c:pt>
                <c:pt idx="7">
                  <c:v>14.475819313179027</c:v>
                </c:pt>
                <c:pt idx="8">
                  <c:v>14.920804580798828</c:v>
                </c:pt>
                <c:pt idx="9">
                  <c:v>14.908258711320876</c:v>
                </c:pt>
                <c:pt idx="10">
                  <c:v>15.436012918462501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F-4C6D-911F-947186249246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032469267307633E-2"/>
                  <c:y val="0.1117398935657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F-4C6D-911F-947186249246}"/>
                </c:ext>
              </c:extLst>
            </c:dLbl>
            <c:dLbl>
              <c:idx val="1"/>
              <c:layout>
                <c:manualLayout>
                  <c:x val="-1.3019186385227274E-2"/>
                  <c:y val="-4.849088915789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F-4C6D-911F-947186249246}"/>
                </c:ext>
              </c:extLst>
            </c:dLbl>
            <c:dLbl>
              <c:idx val="2"/>
              <c:layout>
                <c:manualLayout>
                  <c:x val="-2.303394514309438E-2"/>
                  <c:y val="-3.794939151487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F-4C6D-911F-947186249246}"/>
                </c:ext>
              </c:extLst>
            </c:dLbl>
            <c:dLbl>
              <c:idx val="3"/>
              <c:layout>
                <c:manualLayout>
                  <c:x val="-2.3033945143094342E-2"/>
                  <c:y val="-6.11406863295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F-4C6D-911F-947186249246}"/>
                </c:ext>
              </c:extLst>
            </c:dLbl>
            <c:dLbl>
              <c:idx val="4"/>
              <c:layout>
                <c:manualLayout>
                  <c:x val="-2.7039848646241184E-2"/>
                  <c:y val="-5.0599188686499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F-4C6D-911F-947186249246}"/>
                </c:ext>
              </c:extLst>
            </c:dLbl>
            <c:dLbl>
              <c:idx val="5"/>
              <c:layout>
                <c:manualLayout>
                  <c:x val="-4.2061986783041842E-2"/>
                  <c:y val="4.849088915789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7-482B-9D82-337003458768}"/>
                </c:ext>
              </c:extLst>
            </c:dLbl>
            <c:dLbl>
              <c:idx val="6"/>
              <c:layout>
                <c:manualLayout>
                  <c:x val="-3.304870390096145E-2"/>
                  <c:y val="-5.692408727231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7D-48F7-8237-4DADA04AC07B}"/>
                </c:ext>
              </c:extLst>
            </c:dLbl>
            <c:dLbl>
              <c:idx val="7"/>
              <c:layout>
                <c:manualLayout>
                  <c:x val="-1.90280416399475E-2"/>
                  <c:y val="-6.3248985858124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5-4C45-814B-90CD9C5C63FB}"/>
                </c:ext>
              </c:extLst>
            </c:dLbl>
            <c:dLbl>
              <c:idx val="8"/>
              <c:layout>
                <c:manualLayout>
                  <c:x val="-1.7025089888374079E-2"/>
                  <c:y val="-4.4274290100687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29-432A-B279-D7C5C487A1D3}"/>
                </c:ext>
              </c:extLst>
            </c:dLbl>
            <c:dLbl>
              <c:idx val="9"/>
              <c:layout>
                <c:manualLayout>
                  <c:x val="-3.4050179776748159E-2"/>
                  <c:y val="-0.10752327595881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1-4C1B-94A5-10DF352E07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17.095120554332635</c:v>
                </c:pt>
                <c:pt idx="1">
                  <c:v>15.373731899305541</c:v>
                </c:pt>
                <c:pt idx="2">
                  <c:v>15.652838112480543</c:v>
                </c:pt>
                <c:pt idx="3">
                  <c:v>15.086223455452355</c:v>
                </c:pt>
                <c:pt idx="4">
                  <c:v>14.837548458807163</c:v>
                </c:pt>
                <c:pt idx="5">
                  <c:v>14.925381200733396</c:v>
                </c:pt>
                <c:pt idx="6">
                  <c:v>14.289471849174902</c:v>
                </c:pt>
                <c:pt idx="7">
                  <c:v>14.598572046877299</c:v>
                </c:pt>
                <c:pt idx="8">
                  <c:v>14.933088446831436</c:v>
                </c:pt>
                <c:pt idx="9">
                  <c:v>15.432081118879911</c:v>
                </c:pt>
                <c:pt idx="10">
                  <c:v>15.118069530323316</c:v>
                </c:pt>
                <c:pt idx="11">
                  <c:v>15.881807299082899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1F-4C6D-911F-947186249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9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0968907529433063E-2"/>
              <c:y val="0.3523674039923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36500657188978"/>
          <c:y val="0.26248881314503392"/>
          <c:w val="8.2350809271363998E-2"/>
          <c:h val="0.10248976935033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28.358851944970201</c:v>
                </c:pt>
                <c:pt idx="1">
                  <c:v>31.097143109787993</c:v>
                </c:pt>
                <c:pt idx="2">
                  <c:v>28.50337578755849</c:v>
                </c:pt>
                <c:pt idx="3">
                  <c:v>29.326712819856802</c:v>
                </c:pt>
                <c:pt idx="4">
                  <c:v>24.886824539172128</c:v>
                </c:pt>
                <c:pt idx="5">
                  <c:v>22.288281452418847</c:v>
                </c:pt>
                <c:pt idx="6">
                  <c:v>18.169755455642076</c:v>
                </c:pt>
                <c:pt idx="7">
                  <c:v>21.321357812706378</c:v>
                </c:pt>
                <c:pt idx="8">
                  <c:v>19.163771819016997</c:v>
                </c:pt>
                <c:pt idx="9">
                  <c:v>20.937613136401847</c:v>
                </c:pt>
                <c:pt idx="10">
                  <c:v>25.965028988316558</c:v>
                </c:pt>
                <c:pt idx="11">
                  <c:v>26.023518118550523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16.80125523012553</c:v>
                </c:pt>
                <c:pt idx="1">
                  <c:v>9.5693877551020403</c:v>
                </c:pt>
                <c:pt idx="2">
                  <c:v>8.6555251141552603</c:v>
                </c:pt>
                <c:pt idx="3">
                  <c:v>7.8296266878474992</c:v>
                </c:pt>
                <c:pt idx="4">
                  <c:v>8.8196994991652691</c:v>
                </c:pt>
                <c:pt idx="5">
                  <c:v>11.807107843137249</c:v>
                </c:pt>
                <c:pt idx="6">
                  <c:v>10.68967741935484</c:v>
                </c:pt>
                <c:pt idx="7">
                  <c:v>12.571962616822431</c:v>
                </c:pt>
                <c:pt idx="8">
                  <c:v>12.744868735083539</c:v>
                </c:pt>
                <c:pt idx="9">
                  <c:v>15.900000000000004</c:v>
                </c:pt>
                <c:pt idx="10">
                  <c:v>17.182944606413997</c:v>
                </c:pt>
                <c:pt idx="11">
                  <c:v>19.024561403508777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mnd'!$P$74:$P$85</c:f>
              <c:numCache>
                <c:formatCode>0.00</c:formatCode>
                <c:ptCount val="12"/>
                <c:pt idx="0">
                  <c:v>5.0418410041841009</c:v>
                </c:pt>
                <c:pt idx="1">
                  <c:v>4.512471655328798</c:v>
                </c:pt>
                <c:pt idx="2">
                  <c:v>4.9589041095890414</c:v>
                </c:pt>
                <c:pt idx="3">
                  <c:v>4.6632247815726764</c:v>
                </c:pt>
                <c:pt idx="4">
                  <c:v>4.7128547579298816</c:v>
                </c:pt>
                <c:pt idx="5">
                  <c:v>4.375</c:v>
                </c:pt>
                <c:pt idx="6">
                  <c:v>4.1225806451612925</c:v>
                </c:pt>
                <c:pt idx="7">
                  <c:v>3.934579439252337</c:v>
                </c:pt>
                <c:pt idx="8">
                  <c:v>4.350835322195703</c:v>
                </c:pt>
                <c:pt idx="9">
                  <c:v>4.5256290773532175</c:v>
                </c:pt>
                <c:pt idx="10">
                  <c:v>4.8848396501457723</c:v>
                </c:pt>
                <c:pt idx="11">
                  <c:v>5.0350877192982475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40.542105709200811</c:v>
                </c:pt>
                <c:pt idx="1">
                  <c:v>39.392220003389653</c:v>
                </c:pt>
                <c:pt idx="2">
                  <c:v>40.388553899824032</c:v>
                </c:pt>
                <c:pt idx="3">
                  <c:v>34.303105671368257</c:v>
                </c:pt>
                <c:pt idx="4">
                  <c:v>32.425417253546001</c:v>
                </c:pt>
                <c:pt idx="5">
                  <c:v>25.538087130325344</c:v>
                </c:pt>
                <c:pt idx="6">
                  <c:v>27.715758306831887</c:v>
                </c:pt>
                <c:pt idx="7">
                  <c:v>25.385285959582607</c:v>
                </c:pt>
                <c:pt idx="8">
                  <c:v>29.552207740009177</c:v>
                </c:pt>
                <c:pt idx="9">
                  <c:v>23.395165892481305</c:v>
                </c:pt>
                <c:pt idx="10">
                  <c:v>25.635055597652745</c:v>
                </c:pt>
                <c:pt idx="11">
                  <c:v>25.947924166066706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19.932638888888889</c:v>
                </c:pt>
                <c:pt idx="1">
                  <c:v>9.2487889273356476</c:v>
                </c:pt>
                <c:pt idx="2">
                  <c:v>10.251755725190831</c:v>
                </c:pt>
                <c:pt idx="3">
                  <c:v>9.5606965174129304</c:v>
                </c:pt>
                <c:pt idx="4">
                  <c:v>10.212611275964388</c:v>
                </c:pt>
                <c:pt idx="5">
                  <c:v>11.895905172413791</c:v>
                </c:pt>
                <c:pt idx="6">
                  <c:v>12.637</c:v>
                </c:pt>
                <c:pt idx="7">
                  <c:v>12.479999999999999</c:v>
                </c:pt>
                <c:pt idx="8">
                  <c:v>12.767286821705429</c:v>
                </c:pt>
                <c:pt idx="9">
                  <c:v>15.410832659660475</c:v>
                </c:pt>
                <c:pt idx="10">
                  <c:v>16.460678925035371</c:v>
                </c:pt>
                <c:pt idx="11">
                  <c:v>19.659090909090899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mnd'!$P$89:$P$100</c:f>
              <c:numCache>
                <c:formatCode>0.00</c:formatCode>
                <c:ptCount val="12"/>
                <c:pt idx="0">
                  <c:v>6.1076388888888884</c:v>
                </c:pt>
                <c:pt idx="1">
                  <c:v>5.2266435986159188</c:v>
                </c:pt>
                <c:pt idx="2">
                  <c:v>5.7427480916030555</c:v>
                </c:pt>
                <c:pt idx="3">
                  <c:v>5.4402985074626837</c:v>
                </c:pt>
                <c:pt idx="4">
                  <c:v>5.1632047477744809</c:v>
                </c:pt>
                <c:pt idx="5">
                  <c:v>5.0409482758620685</c:v>
                </c:pt>
                <c:pt idx="6">
                  <c:v>5.125</c:v>
                </c:pt>
                <c:pt idx="7">
                  <c:v>4.6467532467532466</c:v>
                </c:pt>
                <c:pt idx="8">
                  <c:v>4.7534883720930221</c:v>
                </c:pt>
                <c:pt idx="9">
                  <c:v>5.0800323362974948</c:v>
                </c:pt>
                <c:pt idx="10">
                  <c:v>5.4271570014144279</c:v>
                </c:pt>
                <c:pt idx="11">
                  <c:v>5.7818181818181822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7.0253207864884413</c:v>
                </c:pt>
                <c:pt idx="4">
                  <c:v>11.72502484913865</c:v>
                </c:pt>
                <c:pt idx="5">
                  <c:v>13.625680127327248</c:v>
                </c:pt>
                <c:pt idx="6">
                  <c:v>16.200241254523515</c:v>
                </c:pt>
                <c:pt idx="7">
                  <c:v>15.964073438119129</c:v>
                </c:pt>
                <c:pt idx="8">
                  <c:v>19.291169039963247</c:v>
                </c:pt>
                <c:pt idx="9">
                  <c:v>19.86242613535256</c:v>
                </c:pt>
                <c:pt idx="10">
                  <c:v>15.23582744462262</c:v>
                </c:pt>
                <c:pt idx="11">
                  <c:v>16.432685385169201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mnd'!$Q$104:$Q$115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9.8803347280334712</c:v>
                </c:pt>
                <c:pt idx="4">
                  <c:v>14.993975903614464</c:v>
                </c:pt>
                <c:pt idx="5">
                  <c:v>16.638418079096052</c:v>
                </c:pt>
                <c:pt idx="6">
                  <c:v>14.204807692307696</c:v>
                </c:pt>
                <c:pt idx="7">
                  <c:v>15.737499999999995</c:v>
                </c:pt>
                <c:pt idx="8">
                  <c:v>14.687431693989062</c:v>
                </c:pt>
                <c:pt idx="9">
                  <c:v>16.702373581011354</c:v>
                </c:pt>
                <c:pt idx="10">
                  <c:v>19.483661971830998</c:v>
                </c:pt>
                <c:pt idx="11">
                  <c:v>19.288732394366217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mnd'!$P$104:$P$115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5.7029288702928849</c:v>
                </c:pt>
                <c:pt idx="4">
                  <c:v>6.0843373493975914</c:v>
                </c:pt>
                <c:pt idx="5">
                  <c:v>6.0169491525423746</c:v>
                </c:pt>
                <c:pt idx="6">
                  <c:v>5.7884615384615401</c:v>
                </c:pt>
                <c:pt idx="7">
                  <c:v>5.484375</c:v>
                </c:pt>
                <c:pt idx="8">
                  <c:v>5.3770491803278686</c:v>
                </c:pt>
                <c:pt idx="9">
                  <c:v>5.787409700722395</c:v>
                </c:pt>
                <c:pt idx="10">
                  <c:v>6.1605633802816913</c:v>
                </c:pt>
                <c:pt idx="11">
                  <c:v>6.2253521126760551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21.950478827085501</c:v>
                </c:pt>
                <c:pt idx="1">
                  <c:v>17.558416293927355</c:v>
                </c:pt>
                <c:pt idx="2">
                  <c:v>17.852427710028124</c:v>
                </c:pt>
                <c:pt idx="3">
                  <c:v>8.4093214767037487</c:v>
                </c:pt>
                <c:pt idx="4">
                  <c:v>13.134477414370577</c:v>
                </c:pt>
                <c:pt idx="5">
                  <c:v>10.927379057630384</c:v>
                </c:pt>
                <c:pt idx="6">
                  <c:v>10.25880030705121</c:v>
                </c:pt>
                <c:pt idx="7">
                  <c:v>8.319112402588825</c:v>
                </c:pt>
                <c:pt idx="8">
                  <c:v>12.085869315571893</c:v>
                </c:pt>
                <c:pt idx="9">
                  <c:v>10.195561064509999</c:v>
                </c:pt>
                <c:pt idx="10">
                  <c:v>6.2113415687172884</c:v>
                </c:pt>
                <c:pt idx="11">
                  <c:v>6.1027117830573552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432934812283403E-2"/>
          <c:y val="0.15520416530304135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General</c:formatCode>
                <c:ptCount val="52"/>
                <c:pt idx="0">
                  <c:v>11</c:v>
                </c:pt>
                <c:pt idx="1">
                  <c:v>463</c:v>
                </c:pt>
                <c:pt idx="2">
                  <c:v>137</c:v>
                </c:pt>
                <c:pt idx="3">
                  <c:v>121</c:v>
                </c:pt>
                <c:pt idx="4">
                  <c:v>355</c:v>
                </c:pt>
                <c:pt idx="5">
                  <c:v>64</c:v>
                </c:pt>
                <c:pt idx="6">
                  <c:v>915</c:v>
                </c:pt>
                <c:pt idx="7">
                  <c:v>275</c:v>
                </c:pt>
                <c:pt idx="8">
                  <c:v>192</c:v>
                </c:pt>
                <c:pt idx="9">
                  <c:v>715</c:v>
                </c:pt>
                <c:pt idx="10">
                  <c:v>2358</c:v>
                </c:pt>
                <c:pt idx="11">
                  <c:v>420</c:v>
                </c:pt>
                <c:pt idx="12">
                  <c:v>955</c:v>
                </c:pt>
                <c:pt idx="13">
                  <c:v>0</c:v>
                </c:pt>
                <c:pt idx="14">
                  <c:v>429</c:v>
                </c:pt>
                <c:pt idx="15">
                  <c:v>324</c:v>
                </c:pt>
                <c:pt idx="16">
                  <c:v>2468</c:v>
                </c:pt>
                <c:pt idx="17">
                  <c:v>128</c:v>
                </c:pt>
                <c:pt idx="18">
                  <c:v>848</c:v>
                </c:pt>
                <c:pt idx="19">
                  <c:v>7</c:v>
                </c:pt>
                <c:pt idx="20">
                  <c:v>744</c:v>
                </c:pt>
                <c:pt idx="21">
                  <c:v>145</c:v>
                </c:pt>
                <c:pt idx="22">
                  <c:v>728</c:v>
                </c:pt>
                <c:pt idx="23">
                  <c:v>317</c:v>
                </c:pt>
                <c:pt idx="24">
                  <c:v>378</c:v>
                </c:pt>
                <c:pt idx="25">
                  <c:v>800</c:v>
                </c:pt>
                <c:pt idx="26">
                  <c:v>214</c:v>
                </c:pt>
                <c:pt idx="27">
                  <c:v>154</c:v>
                </c:pt>
                <c:pt idx="28">
                  <c:v>8</c:v>
                </c:pt>
                <c:pt idx="29">
                  <c:v>91</c:v>
                </c:pt>
                <c:pt idx="30">
                  <c:v>289</c:v>
                </c:pt>
                <c:pt idx="31">
                  <c:v>412</c:v>
                </c:pt>
                <c:pt idx="32">
                  <c:v>184</c:v>
                </c:pt>
                <c:pt idx="33">
                  <c:v>302</c:v>
                </c:pt>
                <c:pt idx="34">
                  <c:v>541</c:v>
                </c:pt>
                <c:pt idx="35">
                  <c:v>554</c:v>
                </c:pt>
                <c:pt idx="36">
                  <c:v>826</c:v>
                </c:pt>
                <c:pt idx="37">
                  <c:v>646</c:v>
                </c:pt>
                <c:pt idx="38">
                  <c:v>506</c:v>
                </c:pt>
                <c:pt idx="39">
                  <c:v>1180</c:v>
                </c:pt>
                <c:pt idx="40">
                  <c:v>1263</c:v>
                </c:pt>
                <c:pt idx="41">
                  <c:v>996</c:v>
                </c:pt>
                <c:pt idx="42">
                  <c:v>962</c:v>
                </c:pt>
                <c:pt idx="43">
                  <c:v>904</c:v>
                </c:pt>
                <c:pt idx="44">
                  <c:v>757</c:v>
                </c:pt>
                <c:pt idx="45">
                  <c:v>453</c:v>
                </c:pt>
                <c:pt idx="46">
                  <c:v>483</c:v>
                </c:pt>
                <c:pt idx="47">
                  <c:v>221</c:v>
                </c:pt>
                <c:pt idx="48">
                  <c:v>230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accent2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1-406B-AF98-AA959D621B8A}"/>
                </c:ext>
              </c:extLst>
            </c:dLbl>
            <c:dLbl>
              <c:idx val="1"/>
              <c:layout>
                <c:manualLayout>
                  <c:x val="2.7693244331171078E-3"/>
                  <c:y val="-5.594262756436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1-406B-AF98-AA959D621B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1-406B-AF98-AA959D621B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1-406B-AF98-AA959D621B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1-406B-AF98-AA959D621B8A}"/>
                </c:ext>
              </c:extLst>
            </c:dLbl>
            <c:dLbl>
              <c:idx val="6"/>
              <c:layout>
                <c:manualLayout>
                  <c:x val="-3.2308785053032925E-2"/>
                  <c:y val="-4.7654830888161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1-406B-AF98-AA959D621B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1-406B-AF98-AA959D621B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1-406B-AF98-AA959D621B8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1-406B-AF98-AA959D621B8A}"/>
                </c:ext>
              </c:extLst>
            </c:dLbl>
            <c:dLbl>
              <c:idx val="10"/>
              <c:layout>
                <c:manualLayout>
                  <c:x val="-2.7693244331171079E-2"/>
                  <c:y val="-5.594262756436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A-49F4-9704-B56AF1FBBDAA}"/>
                </c:ext>
              </c:extLst>
            </c:dLbl>
            <c:dLbl>
              <c:idx val="11"/>
              <c:layout>
                <c:manualLayout>
                  <c:x val="-3.6001217630522435E-2"/>
                  <c:y val="5.594262756436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D-4BFA-A2BE-23A4357DB4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0-458B-BFA0-BBC9A778BA3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1-406B-AF98-AA959D621B8A}"/>
                </c:ext>
              </c:extLst>
            </c:dLbl>
            <c:dLbl>
              <c:idx val="14"/>
              <c:layout>
                <c:manualLayout>
                  <c:x val="-2.4923919898054005E-2"/>
                  <c:y val="-5.594262756436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59-4DC9-9D0D-E862A7E853AA}"/>
                </c:ext>
              </c:extLst>
            </c:dLbl>
            <c:dLbl>
              <c:idx val="16"/>
              <c:layout>
                <c:manualLayout>
                  <c:x val="-2.9539460619915817E-2"/>
                  <c:y val="-4.5582881719110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A-49F4-9704-B56AF1FBBD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1-406B-AF98-AA959D621B8A}"/>
                </c:ext>
              </c:extLst>
            </c:dLbl>
            <c:dLbl>
              <c:idx val="19"/>
              <c:layout>
                <c:manualLayout>
                  <c:x val="-1.5692838454330279E-2"/>
                  <c:y val="-7.666211925486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1-406B-AF98-AA959D621B8A}"/>
                </c:ext>
              </c:extLst>
            </c:dLbl>
            <c:dLbl>
              <c:idx val="20"/>
              <c:layout>
                <c:manualLayout>
                  <c:x val="-1.9385271031819824E-2"/>
                  <c:y val="3.936703421195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1-406B-AF98-AA959D621B8A}"/>
                </c:ext>
              </c:extLst>
            </c:dLbl>
            <c:dLbl>
              <c:idx val="21"/>
              <c:layout>
                <c:manualLayout>
                  <c:x val="-6.769381524924345E-17"/>
                  <c:y val="-8.7021865100120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A3-4217-8914-92770FE956B6}"/>
                </c:ext>
              </c:extLst>
            </c:dLbl>
            <c:dLbl>
              <c:idx val="22"/>
              <c:layout>
                <c:manualLayout>
                  <c:x val="-7.3848651549789542E-3"/>
                  <c:y val="4.3510932550060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A3-4217-8914-92770FE956B6}"/>
                </c:ext>
              </c:extLst>
            </c:dLbl>
            <c:dLbl>
              <c:idx val="23"/>
              <c:layout>
                <c:manualLayout>
                  <c:x val="-1.0154189588096062E-2"/>
                  <c:y val="-5.387067839531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3-4217-8914-92770FE956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3-4217-8914-92770FE956B6}"/>
                </c:ext>
              </c:extLst>
            </c:dLbl>
            <c:dLbl>
              <c:idx val="25"/>
              <c:layout>
                <c:manualLayout>
                  <c:x val="-2.4000811753681604E-2"/>
                  <c:y val="3.936703421195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1D-4BFA-A2BE-23A4357DB4EE}"/>
                </c:ext>
              </c:extLst>
            </c:dLbl>
            <c:dLbl>
              <c:idx val="27"/>
              <c:layout>
                <c:manualLayout>
                  <c:x val="-6.769381524924345E-17"/>
                  <c:y val="-3.7295085042909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0-458B-BFA0-BBC9A778BA3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0-458B-BFA0-BBC9A778BA3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0-458B-BFA0-BBC9A778BA3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6-4FAC-9348-5FA2A31F65BB}"/>
                </c:ext>
              </c:extLst>
            </c:dLbl>
            <c:dLbl>
              <c:idx val="31"/>
              <c:layout>
                <c:manualLayout>
                  <c:x val="-3.1385676908660558E-2"/>
                  <c:y val="-8.2877966762019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52-4ABD-A7FE-06AD25F72FC5}"/>
                </c:ext>
              </c:extLst>
            </c:dLbl>
            <c:dLbl>
              <c:idx val="32"/>
              <c:layout>
                <c:manualLayout>
                  <c:x val="-2.492391989805404E-2"/>
                  <c:y val="-6.6302373409615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0-458B-BFA0-BBC9A778BA36}"/>
                </c:ext>
              </c:extLst>
            </c:dLbl>
            <c:dLbl>
              <c:idx val="33"/>
              <c:layout>
                <c:manualLayout>
                  <c:x val="-1.6615946598702649E-2"/>
                  <c:y val="-6.6302373409615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6-4FAC-9348-5FA2A31F65BB}"/>
                </c:ext>
              </c:extLst>
            </c:dLbl>
            <c:dLbl>
              <c:idx val="34"/>
              <c:layout>
                <c:manualLayout>
                  <c:x val="-2.3077703609309233E-2"/>
                  <c:y val="4.765483088816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6-4FAC-9348-5FA2A31F65BB}"/>
                </c:ext>
              </c:extLst>
            </c:dLbl>
            <c:dLbl>
              <c:idx val="35"/>
              <c:layout>
                <c:manualLayout>
                  <c:x val="-7.3848651549789542E-3"/>
                  <c:y val="6.008652590246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74-4BA7-956C-32FA8539FF21}"/>
                </c:ext>
              </c:extLst>
            </c:dLbl>
            <c:dLbl>
              <c:idx val="36"/>
              <c:layout>
                <c:manualLayout>
                  <c:x val="-4.9847839796107941E-2"/>
                  <c:y val="-0.11602915346682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4-4BA7-956C-32FA8539FF21}"/>
                </c:ext>
              </c:extLst>
            </c:dLbl>
            <c:dLbl>
              <c:idx val="37"/>
              <c:layout>
                <c:manualLayout>
                  <c:x val="-1.8462162887447387E-2"/>
                  <c:y val="-0.11188525512872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4-4BA7-956C-32FA8539FF21}"/>
                </c:ext>
              </c:extLst>
            </c:dLbl>
            <c:dLbl>
              <c:idx val="39"/>
              <c:layout>
                <c:manualLayout>
                  <c:x val="-6.9233110827927699E-2"/>
                  <c:y val="-3.1079237535757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BA-44B7-94E0-39DE428B4F95}"/>
                </c:ext>
              </c:extLst>
            </c:dLbl>
            <c:dLbl>
              <c:idx val="40"/>
              <c:layout>
                <c:manualLayout>
                  <c:x val="-3.6924325774894774E-2"/>
                  <c:y val="-6.2158475071514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1-4EB6-B8B7-B87F3A68F31E}"/>
                </c:ext>
              </c:extLst>
            </c:dLbl>
            <c:dLbl>
              <c:idx val="41"/>
              <c:layout>
                <c:manualLayout>
                  <c:x val="-3.1385676908660558E-2"/>
                  <c:y val="3.936703421195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5-4A26-BF64-FB0A7CDDAE91}"/>
                </c:ext>
              </c:extLst>
            </c:dLbl>
            <c:dLbl>
              <c:idx val="42"/>
              <c:layout>
                <c:manualLayout>
                  <c:x val="-2.1231487320564495E-2"/>
                  <c:y val="-5.387067839531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A4-41B8-8548-CEF4A6C93C63}"/>
                </c:ext>
              </c:extLst>
            </c:dLbl>
            <c:dLbl>
              <c:idx val="43"/>
              <c:layout>
                <c:manualLayout>
                  <c:x val="-2.7693244331171079E-2"/>
                  <c:y val="4.765483088816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4-41B8-8548-CEF4A6C93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General</c:formatCode>
                <c:ptCount val="52"/>
                <c:pt idx="0">
                  <c:v>48</c:v>
                </c:pt>
                <c:pt idx="1">
                  <c:v>283</c:v>
                </c:pt>
                <c:pt idx="2">
                  <c:v>94</c:v>
                </c:pt>
                <c:pt idx="3">
                  <c:v>294</c:v>
                </c:pt>
                <c:pt idx="4">
                  <c:v>51</c:v>
                </c:pt>
                <c:pt idx="5">
                  <c:v>171</c:v>
                </c:pt>
                <c:pt idx="6">
                  <c:v>920</c:v>
                </c:pt>
                <c:pt idx="7">
                  <c:v>277</c:v>
                </c:pt>
                <c:pt idx="8">
                  <c:v>41</c:v>
                </c:pt>
                <c:pt idx="9">
                  <c:v>370</c:v>
                </c:pt>
                <c:pt idx="10">
                  <c:v>2360</c:v>
                </c:pt>
                <c:pt idx="11">
                  <c:v>544</c:v>
                </c:pt>
                <c:pt idx="12">
                  <c:v>0</c:v>
                </c:pt>
                <c:pt idx="13">
                  <c:v>230</c:v>
                </c:pt>
                <c:pt idx="14">
                  <c:v>915</c:v>
                </c:pt>
                <c:pt idx="15">
                  <c:v>95</c:v>
                </c:pt>
                <c:pt idx="16">
                  <c:v>2494</c:v>
                </c:pt>
                <c:pt idx="17">
                  <c:v>146</c:v>
                </c:pt>
                <c:pt idx="18">
                  <c:v>378</c:v>
                </c:pt>
                <c:pt idx="19">
                  <c:v>583</c:v>
                </c:pt>
                <c:pt idx="20">
                  <c:v>272</c:v>
                </c:pt>
                <c:pt idx="21">
                  <c:v>701</c:v>
                </c:pt>
                <c:pt idx="22">
                  <c:v>296</c:v>
                </c:pt>
                <c:pt idx="23">
                  <c:v>552</c:v>
                </c:pt>
                <c:pt idx="24">
                  <c:v>491</c:v>
                </c:pt>
                <c:pt idx="25">
                  <c:v>337</c:v>
                </c:pt>
                <c:pt idx="26">
                  <c:v>500</c:v>
                </c:pt>
                <c:pt idx="27">
                  <c:v>140</c:v>
                </c:pt>
                <c:pt idx="28">
                  <c:v>23</c:v>
                </c:pt>
                <c:pt idx="29">
                  <c:v>16</c:v>
                </c:pt>
                <c:pt idx="30">
                  <c:v>112</c:v>
                </c:pt>
                <c:pt idx="31">
                  <c:v>234</c:v>
                </c:pt>
                <c:pt idx="32">
                  <c:v>382</c:v>
                </c:pt>
                <c:pt idx="33">
                  <c:v>491</c:v>
                </c:pt>
                <c:pt idx="34">
                  <c:v>375</c:v>
                </c:pt>
                <c:pt idx="35">
                  <c:v>434</c:v>
                </c:pt>
                <c:pt idx="36">
                  <c:v>659</c:v>
                </c:pt>
                <c:pt idx="37">
                  <c:v>445</c:v>
                </c:pt>
                <c:pt idx="38">
                  <c:v>434</c:v>
                </c:pt>
                <c:pt idx="39">
                  <c:v>1344</c:v>
                </c:pt>
                <c:pt idx="40">
                  <c:v>1553</c:v>
                </c:pt>
                <c:pt idx="41">
                  <c:v>837</c:v>
                </c:pt>
                <c:pt idx="42">
                  <c:v>976</c:v>
                </c:pt>
                <c:pt idx="43">
                  <c:v>751</c:v>
                </c:pt>
                <c:pt idx="44">
                  <c:v>1138</c:v>
                </c:pt>
                <c:pt idx="45">
                  <c:v>417</c:v>
                </c:pt>
                <c:pt idx="46">
                  <c:v>423</c:v>
                </c:pt>
                <c:pt idx="47">
                  <c:v>568</c:v>
                </c:pt>
                <c:pt idx="48">
                  <c:v>429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13846283134166"/>
          <c:y val="0.10788329131720004"/>
          <c:w val="8.9127374050231009E-2"/>
          <c:h val="0.11393158015128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23.908461538461527</c:v>
                </c:pt>
                <c:pt idx="1">
                  <c:v>10.182905982905984</c:v>
                </c:pt>
                <c:pt idx="2">
                  <c:v>13.191555555555562</c:v>
                </c:pt>
                <c:pt idx="3">
                  <c:v>14.570103092783503</c:v>
                </c:pt>
                <c:pt idx="4">
                  <c:v>15.752542372881351</c:v>
                </c:pt>
                <c:pt idx="5">
                  <c:v>22.930097087378648</c:v>
                </c:pt>
                <c:pt idx="6">
                  <c:v>17.99038461538462</c:v>
                </c:pt>
                <c:pt idx="7">
                  <c:v>18.745238095238101</c:v>
                </c:pt>
                <c:pt idx="8">
                  <c:v>16.428292682926838</c:v>
                </c:pt>
                <c:pt idx="9">
                  <c:v>20.164320388349516</c:v>
                </c:pt>
                <c:pt idx="10">
                  <c:v>23.30413223140496</c:v>
                </c:pt>
                <c:pt idx="11">
                  <c:v>22.11304347826086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mnd'!$P$119:$P$130</c:f>
              <c:numCache>
                <c:formatCode>0.00</c:formatCode>
                <c:ptCount val="12"/>
                <c:pt idx="0">
                  <c:v>7.7923076923076895</c:v>
                </c:pt>
                <c:pt idx="1">
                  <c:v>6.0256410256410255</c:v>
                </c:pt>
                <c:pt idx="2">
                  <c:v>6.224444444444444</c:v>
                </c:pt>
                <c:pt idx="3">
                  <c:v>6.4432989690721678</c:v>
                </c:pt>
                <c:pt idx="4">
                  <c:v>6.259887005649718</c:v>
                </c:pt>
                <c:pt idx="5">
                  <c:v>7.0679611650485459</c:v>
                </c:pt>
                <c:pt idx="6">
                  <c:v>5.9807692307692308</c:v>
                </c:pt>
                <c:pt idx="7">
                  <c:v>6.1785714285714306</c:v>
                </c:pt>
                <c:pt idx="8">
                  <c:v>6.1073170731707309</c:v>
                </c:pt>
                <c:pt idx="9">
                  <c:v>6.8810679611650478</c:v>
                </c:pt>
                <c:pt idx="10">
                  <c:v>7.0165289256198351</c:v>
                </c:pt>
                <c:pt idx="11">
                  <c:v>6.3478260869565206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0.24722798228050721</c:v>
                </c:pt>
                <c:pt idx="4">
                  <c:v>0.65432139475506523</c:v>
                </c:pt>
                <c:pt idx="5">
                  <c:v>1.5365325535773771</c:v>
                </c:pt>
                <c:pt idx="6">
                  <c:v>1.2534269108454872</c:v>
                </c:pt>
                <c:pt idx="7">
                  <c:v>2.2728833707568357</c:v>
                </c:pt>
                <c:pt idx="8">
                  <c:v>2.2303485300872752</c:v>
                </c:pt>
                <c:pt idx="9">
                  <c:v>2.9066007228457278</c:v>
                </c:pt>
                <c:pt idx="10">
                  <c:v>1.9139778314272125</c:v>
                </c:pt>
                <c:pt idx="11">
                  <c:v>2.5365970722342204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mnd'!$Q$134:$Q$145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8.31</c:v>
                </c:pt>
                <c:pt idx="4">
                  <c:v>15.433333333333332</c:v>
                </c:pt>
                <c:pt idx="5">
                  <c:v>33.21</c:v>
                </c:pt>
                <c:pt idx="6">
                  <c:v>14.2875</c:v>
                </c:pt>
                <c:pt idx="7">
                  <c:v>25.305882352941175</c:v>
                </c:pt>
                <c:pt idx="8">
                  <c:v>24.859999999999996</c:v>
                </c:pt>
                <c:pt idx="9">
                  <c:v>23.923232323232327</c:v>
                </c:pt>
                <c:pt idx="10">
                  <c:v>28.029032258064504</c:v>
                </c:pt>
                <c:pt idx="11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mnd'!$P$134:$P$145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5.0999999999999996</c:v>
                </c:pt>
                <c:pt idx="4">
                  <c:v>7.3333333333333313</c:v>
                </c:pt>
                <c:pt idx="5">
                  <c:v>8.6</c:v>
                </c:pt>
                <c:pt idx="6">
                  <c:v>6</c:v>
                </c:pt>
                <c:pt idx="7">
                  <c:v>7.4705882352941186</c:v>
                </c:pt>
                <c:pt idx="8">
                  <c:v>8.2799999999999994</c:v>
                </c:pt>
                <c:pt idx="9">
                  <c:v>7.9494949494949472</c:v>
                </c:pt>
                <c:pt idx="10">
                  <c:v>8</c:v>
                </c:pt>
                <c:pt idx="11">
                  <c:v>8.2857142857142883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mnd'!$I$149:$I$160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0.22137102100118872</c:v>
                </c:pt>
                <c:pt idx="8">
                  <c:v>0.32262000459347723</c:v>
                </c:pt>
                <c:pt idx="9">
                  <c:v>0.80102106561451103</c:v>
                </c:pt>
                <c:pt idx="10">
                  <c:v>0.60443723897298507</c:v>
                </c:pt>
                <c:pt idx="11">
                  <c:v>0.38276937844972408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mnd'!$Q$149:$Q$160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41.9</c:v>
                </c:pt>
                <c:pt idx="8">
                  <c:v>29.966666666666676</c:v>
                </c:pt>
                <c:pt idx="9">
                  <c:v>32.634999999999998</c:v>
                </c:pt>
                <c:pt idx="10">
                  <c:v>34.299999999999997</c:v>
                </c:pt>
                <c:pt idx="1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mnd'!$P$149:$P$160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10.333333333333336</c:v>
                </c:pt>
                <c:pt idx="9">
                  <c:v>9.75</c:v>
                </c:pt>
                <c:pt idx="10">
                  <c:v>9.875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0.16737760953699249</c:v>
                </c:pt>
                <c:pt idx="1">
                  <c:v>0.40823244195214659</c:v>
                </c:pt>
                <c:pt idx="2">
                  <c:v>0.17051862322000505</c:v>
                </c:pt>
                <c:pt idx="3">
                  <c:v>0.13893558089650648</c:v>
                </c:pt>
                <c:pt idx="4">
                  <c:v>0</c:v>
                </c:pt>
                <c:pt idx="5">
                  <c:v>0</c:v>
                </c:pt>
                <c:pt idx="6">
                  <c:v>0.42438863910516506</c:v>
                </c:pt>
                <c:pt idx="7">
                  <c:v>0</c:v>
                </c:pt>
                <c:pt idx="8">
                  <c:v>0.18230362884703721</c:v>
                </c:pt>
                <c:pt idx="9">
                  <c:v>5.8662183141372178E-2</c:v>
                </c:pt>
                <c:pt idx="10">
                  <c:v>7.5334378909898303E-2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23.7</c:v>
                </c:pt>
                <c:pt idx="1">
                  <c:v>13.85</c:v>
                </c:pt>
                <c:pt idx="2">
                  <c:v>28.35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38.700000000000003</c:v>
                </c:pt>
                <c:pt idx="7">
                  <c:v>0</c:v>
                </c:pt>
                <c:pt idx="8">
                  <c:v>25.400000000000006</c:v>
                </c:pt>
                <c:pt idx="9">
                  <c:v>23.900000000000006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forholdstall mellom Slaktevekt og klasse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7487459896217E-2"/>
          <c:y val="0.16995505382817616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Uke!$AL$63:$AL$114</c:f>
              <c:numCache>
                <c:formatCode>0.00</c:formatCode>
                <c:ptCount val="52"/>
                <c:pt idx="0">
                  <c:v>2.7014285714285711</c:v>
                </c:pt>
                <c:pt idx="1">
                  <c:v>3.189384846211555</c:v>
                </c:pt>
                <c:pt idx="2">
                  <c:v>3.6211586901763257</c:v>
                </c:pt>
                <c:pt idx="3">
                  <c:v>3.3594395280235965</c:v>
                </c:pt>
                <c:pt idx="4">
                  <c:v>2.9811091854419414</c:v>
                </c:pt>
                <c:pt idx="5">
                  <c:v>3.6465875370919871</c:v>
                </c:pt>
                <c:pt idx="6">
                  <c:v>1.4630839346752755</c:v>
                </c:pt>
                <c:pt idx="7">
                  <c:v>1.8676966292134844</c:v>
                </c:pt>
                <c:pt idx="8">
                  <c:v>1.9444444444444451</c:v>
                </c:pt>
                <c:pt idx="9">
                  <c:v>2.2532189973614791</c:v>
                </c:pt>
                <c:pt idx="10">
                  <c:v>1.398826421378164</c:v>
                </c:pt>
                <c:pt idx="11">
                  <c:v>2.3581894736842122</c:v>
                </c:pt>
                <c:pt idx="12">
                  <c:v>1.9418009669621248</c:v>
                </c:pt>
                <c:pt idx="13">
                  <c:v>0</c:v>
                </c:pt>
                <c:pt idx="14">
                  <c:v>1.7781944444444446</c:v>
                </c:pt>
                <c:pt idx="15">
                  <c:v>1.4958401751505197</c:v>
                </c:pt>
                <c:pt idx="16">
                  <c:v>1.523191345503718</c:v>
                </c:pt>
                <c:pt idx="17">
                  <c:v>2.0461538461538464</c:v>
                </c:pt>
                <c:pt idx="18">
                  <c:v>1.6337721289151164</c:v>
                </c:pt>
                <c:pt idx="19">
                  <c:v>1.270731707317073</c:v>
                </c:pt>
                <c:pt idx="20">
                  <c:v>1.821851940014283</c:v>
                </c:pt>
                <c:pt idx="21">
                  <c:v>1.8433333333333339</c:v>
                </c:pt>
                <c:pt idx="22">
                  <c:v>1.8291822955738943</c:v>
                </c:pt>
                <c:pt idx="23">
                  <c:v>2.7269442743417036</c:v>
                </c:pt>
                <c:pt idx="24">
                  <c:v>3.2054492753623145</c:v>
                </c:pt>
                <c:pt idx="25">
                  <c:v>3.0108564231738022</c:v>
                </c:pt>
                <c:pt idx="26">
                  <c:v>2.9111217641418974</c:v>
                </c:pt>
                <c:pt idx="27">
                  <c:v>2.0995249406175769</c:v>
                </c:pt>
                <c:pt idx="28">
                  <c:v>2.8441176470588236</c:v>
                </c:pt>
                <c:pt idx="29">
                  <c:v>2.0465875370919884</c:v>
                </c:pt>
                <c:pt idx="30">
                  <c:v>2.5603461249059456</c:v>
                </c:pt>
                <c:pt idx="31">
                  <c:v>1.9741500269832699</c:v>
                </c:pt>
                <c:pt idx="32">
                  <c:v>2.9284501061571127</c:v>
                </c:pt>
                <c:pt idx="33">
                  <c:v>2.518429591174562</c:v>
                </c:pt>
                <c:pt idx="34">
                  <c:v>2.7651917404129809</c:v>
                </c:pt>
                <c:pt idx="35">
                  <c:v>2.499492900608518</c:v>
                </c:pt>
                <c:pt idx="36">
                  <c:v>2.4719082125603857</c:v>
                </c:pt>
                <c:pt idx="37">
                  <c:v>2.4385824436536199</c:v>
                </c:pt>
                <c:pt idx="38">
                  <c:v>2.2121687587168779</c:v>
                </c:pt>
                <c:pt idx="39">
                  <c:v>2.9606752897698656</c:v>
                </c:pt>
                <c:pt idx="40">
                  <c:v>3.0931034482758659</c:v>
                </c:pt>
                <c:pt idx="41">
                  <c:v>2.8500837520938025</c:v>
                </c:pt>
                <c:pt idx="42">
                  <c:v>2.8318035882908426</c:v>
                </c:pt>
                <c:pt idx="43">
                  <c:v>3.2005214600882459</c:v>
                </c:pt>
                <c:pt idx="44">
                  <c:v>3.1823328452903845</c:v>
                </c:pt>
                <c:pt idx="45">
                  <c:v>3.3133814102564121</c:v>
                </c:pt>
                <c:pt idx="46">
                  <c:v>2.7221215553038904</c:v>
                </c:pt>
                <c:pt idx="47">
                  <c:v>2.8096678966789668</c:v>
                </c:pt>
                <c:pt idx="48">
                  <c:v>3.1741835147744935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5-4054-ACF1-9941D9627738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Uke!$AL$10:$AL$61</c:f>
              <c:numCache>
                <c:formatCode>0.00</c:formatCode>
                <c:ptCount val="52"/>
                <c:pt idx="0">
                  <c:v>3.6806962025316472</c:v>
                </c:pt>
                <c:pt idx="1">
                  <c:v>3.4463355542095711</c:v>
                </c:pt>
                <c:pt idx="2">
                  <c:v>4.0611428571428547</c:v>
                </c:pt>
                <c:pt idx="3">
                  <c:v>3.0395494367959941</c:v>
                </c:pt>
                <c:pt idx="4">
                  <c:v>2.177931034482758</c:v>
                </c:pt>
                <c:pt idx="5">
                  <c:v>3.409740259740262</c:v>
                </c:pt>
                <c:pt idx="6">
                  <c:v>1.2821590909090903</c:v>
                </c:pt>
                <c:pt idx="7">
                  <c:v>1.7228974831184791</c:v>
                </c:pt>
                <c:pt idx="8">
                  <c:v>2.5451923076923064</c:v>
                </c:pt>
                <c:pt idx="9">
                  <c:v>2.8903883495145628</c:v>
                </c:pt>
                <c:pt idx="10">
                  <c:v>1.5602169035153328</c:v>
                </c:pt>
                <c:pt idx="11">
                  <c:v>2.2212560386473417</c:v>
                </c:pt>
                <c:pt idx="12">
                  <c:v>0</c:v>
                </c:pt>
                <c:pt idx="13">
                  <c:v>2.4137875101378752</c:v>
                </c:pt>
                <c:pt idx="14">
                  <c:v>1.6989525569932227</c:v>
                </c:pt>
                <c:pt idx="15">
                  <c:v>2.781818181818184</c:v>
                </c:pt>
                <c:pt idx="16">
                  <c:v>1.5862039941847117</c:v>
                </c:pt>
                <c:pt idx="17">
                  <c:v>1.7576923076923083</c:v>
                </c:pt>
                <c:pt idx="18">
                  <c:v>2.2186964795432909</c:v>
                </c:pt>
                <c:pt idx="19">
                  <c:v>1.7626666666666668</c:v>
                </c:pt>
                <c:pt idx="20">
                  <c:v>2.2404432132963996</c:v>
                </c:pt>
                <c:pt idx="21">
                  <c:v>1.8204316143497747</c:v>
                </c:pt>
                <c:pt idx="22">
                  <c:v>2.452408854166666</c:v>
                </c:pt>
                <c:pt idx="23">
                  <c:v>2.4461300309597518</c:v>
                </c:pt>
                <c:pt idx="24">
                  <c:v>2.3024140752864155</c:v>
                </c:pt>
                <c:pt idx="25">
                  <c:v>2.8911714770797938</c:v>
                </c:pt>
                <c:pt idx="26">
                  <c:v>2.3514783927217575</c:v>
                </c:pt>
                <c:pt idx="27">
                  <c:v>1.8285329744279946</c:v>
                </c:pt>
                <c:pt idx="28">
                  <c:v>2.5757142857142861</c:v>
                </c:pt>
                <c:pt idx="29">
                  <c:v>2.6960784313725483</c:v>
                </c:pt>
                <c:pt idx="30">
                  <c:v>2.0930830039525685</c:v>
                </c:pt>
                <c:pt idx="31">
                  <c:v>2.2450748620961378</c:v>
                </c:pt>
                <c:pt idx="32">
                  <c:v>2.8187394485087256</c:v>
                </c:pt>
                <c:pt idx="33">
                  <c:v>2.1205186880244087</c:v>
                </c:pt>
                <c:pt idx="34">
                  <c:v>2.6386973180076638</c:v>
                </c:pt>
                <c:pt idx="35">
                  <c:v>2.1757758968157992</c:v>
                </c:pt>
                <c:pt idx="36">
                  <c:v>2.3149829441091607</c:v>
                </c:pt>
                <c:pt idx="37">
                  <c:v>2.2946698488464619</c:v>
                </c:pt>
                <c:pt idx="38">
                  <c:v>2.6691596638655475</c:v>
                </c:pt>
                <c:pt idx="39">
                  <c:v>2.7858788815512177</c:v>
                </c:pt>
                <c:pt idx="40">
                  <c:v>2.6955980435749236</c:v>
                </c:pt>
                <c:pt idx="41">
                  <c:v>2.96738216419562</c:v>
                </c:pt>
                <c:pt idx="42">
                  <c:v>2.8725293132328305</c:v>
                </c:pt>
                <c:pt idx="43">
                  <c:v>3.1493217054263569</c:v>
                </c:pt>
                <c:pt idx="44">
                  <c:v>3.0188029840623924</c:v>
                </c:pt>
                <c:pt idx="45">
                  <c:v>3.2066582385166464</c:v>
                </c:pt>
                <c:pt idx="46">
                  <c:v>3.2887666208161468</c:v>
                </c:pt>
                <c:pt idx="47">
                  <c:v>3.3088933467067876</c:v>
                </c:pt>
                <c:pt idx="48">
                  <c:v>3.6297909407665485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5-4054-ACF1-9941D9627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Forholdstall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0.5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260815961048657"/>
          <c:y val="0.29987213143557734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mnd'!$P$164:$P$175</c:f>
              <c:numCache>
                <c:formatCode>0.00</c:formatCode>
                <c:ptCount val="12"/>
                <c:pt idx="0">
                  <c:v>8</c:v>
                </c:pt>
                <c:pt idx="1">
                  <c:v>6.25</c:v>
                </c:pt>
                <c:pt idx="2">
                  <c:v>7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7.5</c:v>
                </c:pt>
                <c:pt idx="9">
                  <c:v>8.5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mnd'!$Q$179:$Q$190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mnd'!$Q$194:$Q$205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mnd'!$Q$209:$Q$220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mnd'!$P$209:$P$220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mnd'!$I$224:$I$235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mnd'!$Q$224:$Q$235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27748149983458E-2"/>
          <c:y val="0.15847122294595287"/>
          <c:w val="0.88645525798210301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5.5454545454545459</c:v>
                </c:pt>
                <c:pt idx="1">
                  <c:v>5.6825053995680355</c:v>
                </c:pt>
                <c:pt idx="2">
                  <c:v>6.0072992700729904</c:v>
                </c:pt>
                <c:pt idx="3">
                  <c:v>6.1404958677685935</c:v>
                </c:pt>
                <c:pt idx="4">
                  <c:v>4.957746478873239</c:v>
                </c:pt>
                <c:pt idx="5">
                  <c:v>5.546875</c:v>
                </c:pt>
                <c:pt idx="6">
                  <c:v>5.0754098360655755</c:v>
                </c:pt>
                <c:pt idx="7">
                  <c:v>5.1345454545454556</c:v>
                </c:pt>
                <c:pt idx="8">
                  <c:v>4.109375</c:v>
                </c:pt>
                <c:pt idx="9">
                  <c:v>5.2055944055944066</c:v>
                </c:pt>
                <c:pt idx="10">
                  <c:v>4.857082273112808</c:v>
                </c:pt>
                <c:pt idx="11">
                  <c:v>5.1619047619047613</c:v>
                </c:pt>
                <c:pt idx="12">
                  <c:v>5.0062827225130881</c:v>
                </c:pt>
                <c:pt idx="13">
                  <c:v>0</c:v>
                </c:pt>
                <c:pt idx="14">
                  <c:v>4.4265734265734258</c:v>
                </c:pt>
                <c:pt idx="15">
                  <c:v>4.9166666666666679</c:v>
                </c:pt>
                <c:pt idx="16">
                  <c:v>4.8176661264181524</c:v>
                </c:pt>
                <c:pt idx="17">
                  <c:v>5.3515625</c:v>
                </c:pt>
                <c:pt idx="18">
                  <c:v>4.676886792452831</c:v>
                </c:pt>
                <c:pt idx="19">
                  <c:v>5.4285714285714306</c:v>
                </c:pt>
                <c:pt idx="20">
                  <c:v>4.844086021505376</c:v>
                </c:pt>
                <c:pt idx="21">
                  <c:v>4.3310344827586222</c:v>
                </c:pt>
                <c:pt idx="22">
                  <c:v>4.7651098901098914</c:v>
                </c:pt>
                <c:pt idx="23">
                  <c:v>4.6435331230283916</c:v>
                </c:pt>
                <c:pt idx="24">
                  <c:v>4.7010582010582018</c:v>
                </c:pt>
                <c:pt idx="25">
                  <c:v>5.0175000000000001</c:v>
                </c:pt>
                <c:pt idx="26">
                  <c:v>5.3084112149532707</c:v>
                </c:pt>
                <c:pt idx="27">
                  <c:v>4.7662337662337668</c:v>
                </c:pt>
                <c:pt idx="28">
                  <c:v>2.75</c:v>
                </c:pt>
                <c:pt idx="29">
                  <c:v>3.3846153846153846</c:v>
                </c:pt>
                <c:pt idx="30">
                  <c:v>4.1972318339100347</c:v>
                </c:pt>
                <c:pt idx="31">
                  <c:v>3.0533980582524274</c:v>
                </c:pt>
                <c:pt idx="32">
                  <c:v>4.3913043478260869</c:v>
                </c:pt>
                <c:pt idx="33">
                  <c:v>3.8807947019867552</c:v>
                </c:pt>
                <c:pt idx="34">
                  <c:v>4.6950092421441791</c:v>
                </c:pt>
                <c:pt idx="35">
                  <c:v>4.3267148014440435</c:v>
                </c:pt>
                <c:pt idx="36">
                  <c:v>4.1585956416464889</c:v>
                </c:pt>
                <c:pt idx="37">
                  <c:v>4.2074303405572753</c:v>
                </c:pt>
                <c:pt idx="38">
                  <c:v>4.5276679841897245</c:v>
                </c:pt>
                <c:pt idx="39">
                  <c:v>4.8169491525423718</c:v>
                </c:pt>
                <c:pt idx="40">
                  <c:v>4.7505938242280283</c:v>
                </c:pt>
                <c:pt idx="41">
                  <c:v>4.9447791164658632</c:v>
                </c:pt>
                <c:pt idx="42">
                  <c:v>4.7058212058212048</c:v>
                </c:pt>
                <c:pt idx="43">
                  <c:v>5.3362831858407072</c:v>
                </c:pt>
                <c:pt idx="44">
                  <c:v>5.0792602377807121</c:v>
                </c:pt>
                <c:pt idx="45">
                  <c:v>5.4613686534216317</c:v>
                </c:pt>
                <c:pt idx="46">
                  <c:v>4.9834368530020701</c:v>
                </c:pt>
                <c:pt idx="47">
                  <c:v>5.3619909502262439</c:v>
                </c:pt>
                <c:pt idx="48">
                  <c:v>5.4043478260869549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6-4433-9522-68448BA5260C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0.00</c:formatCode>
                <c:ptCount val="52"/>
                <c:pt idx="0">
                  <c:v>7.5625</c:v>
                </c:pt>
                <c:pt idx="1">
                  <c:v>6.0070671378091891</c:v>
                </c:pt>
                <c:pt idx="2">
                  <c:v>5.8936170212765937</c:v>
                </c:pt>
                <c:pt idx="3">
                  <c:v>5.3945578231292508</c:v>
                </c:pt>
                <c:pt idx="4">
                  <c:v>4.2745098039215668</c:v>
                </c:pt>
                <c:pt idx="5">
                  <c:v>5.2807017543859649</c:v>
                </c:pt>
                <c:pt idx="6">
                  <c:v>4.8358695652173909</c:v>
                </c:pt>
                <c:pt idx="7">
                  <c:v>5.1155234657039719</c:v>
                </c:pt>
                <c:pt idx="8">
                  <c:v>4.4390243902439028</c:v>
                </c:pt>
                <c:pt idx="9">
                  <c:v>5.3729729729729723</c:v>
                </c:pt>
                <c:pt idx="10">
                  <c:v>5.3381355932203398</c:v>
                </c:pt>
                <c:pt idx="11">
                  <c:v>5.227941176470587</c:v>
                </c:pt>
                <c:pt idx="12">
                  <c:v>0</c:v>
                </c:pt>
                <c:pt idx="13">
                  <c:v>4.8217391304347821</c:v>
                </c:pt>
                <c:pt idx="14">
                  <c:v>5.0185792349726785</c:v>
                </c:pt>
                <c:pt idx="15">
                  <c:v>5.6210526315789444</c:v>
                </c:pt>
                <c:pt idx="16">
                  <c:v>4.6848436246992788</c:v>
                </c:pt>
                <c:pt idx="17">
                  <c:v>5.2397260273972606</c:v>
                </c:pt>
                <c:pt idx="18">
                  <c:v>5.1772486772486763</c:v>
                </c:pt>
                <c:pt idx="19">
                  <c:v>4.9090909090909092</c:v>
                </c:pt>
                <c:pt idx="20">
                  <c:v>4.5955882352941186</c:v>
                </c:pt>
                <c:pt idx="21">
                  <c:v>4.5534950071326676</c:v>
                </c:pt>
                <c:pt idx="22">
                  <c:v>4.9256756756756754</c:v>
                </c:pt>
                <c:pt idx="23">
                  <c:v>4.8623188405797109</c:v>
                </c:pt>
                <c:pt idx="24">
                  <c:v>4.1364562118126269</c:v>
                </c:pt>
                <c:pt idx="25">
                  <c:v>4.2967359050445095</c:v>
                </c:pt>
                <c:pt idx="26">
                  <c:v>4.6420000000000003</c:v>
                </c:pt>
                <c:pt idx="27">
                  <c:v>3.65</c:v>
                </c:pt>
                <c:pt idx="28">
                  <c:v>5.2173913043478253</c:v>
                </c:pt>
                <c:pt idx="29">
                  <c:v>3.875</c:v>
                </c:pt>
                <c:pt idx="30">
                  <c:v>3.6696428571428559</c:v>
                </c:pt>
                <c:pt idx="31">
                  <c:v>4.5427350427350435</c:v>
                </c:pt>
                <c:pt idx="32">
                  <c:v>4.1361256544502627</c:v>
                </c:pt>
                <c:pt idx="33">
                  <c:v>3.8879837067209775</c:v>
                </c:pt>
                <c:pt idx="34">
                  <c:v>4.4986666666666677</c:v>
                </c:pt>
                <c:pt idx="35">
                  <c:v>4.5622119815668203</c:v>
                </c:pt>
                <c:pt idx="36">
                  <c:v>4.5887708649468912</c:v>
                </c:pt>
                <c:pt idx="37">
                  <c:v>4.8584269662921358</c:v>
                </c:pt>
                <c:pt idx="38">
                  <c:v>4.6267281105990783</c:v>
                </c:pt>
                <c:pt idx="39">
                  <c:v>4.6316964285714306</c:v>
                </c:pt>
                <c:pt idx="40">
                  <c:v>5.0045074050225375</c:v>
                </c:pt>
                <c:pt idx="41">
                  <c:v>4.6702508960573486</c:v>
                </c:pt>
                <c:pt idx="42">
                  <c:v>4.893442622950821</c:v>
                </c:pt>
                <c:pt idx="43">
                  <c:v>5.2796271637816252</c:v>
                </c:pt>
                <c:pt idx="44">
                  <c:v>4.8101933216168735</c:v>
                </c:pt>
                <c:pt idx="45">
                  <c:v>5.3908872901678659</c:v>
                </c:pt>
                <c:pt idx="46">
                  <c:v>4.697399527186759</c:v>
                </c:pt>
                <c:pt idx="47">
                  <c:v>5.332746478873239</c:v>
                </c:pt>
                <c:pt idx="48">
                  <c:v>5.3892773892773906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6-4433-9522-68448BA5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932990372312752"/>
          <c:y val="0.20197298808022679"/>
          <c:w val="8.8643451251758473E-2"/>
          <c:h val="0.14390798513810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mnd'!$P$224:$P$235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13</c:v>
                </c:pt>
                <c:pt idx="4">
                  <c:v>14</c:v>
                </c:pt>
                <c:pt idx="5">
                  <c:v>21</c:v>
                </c:pt>
                <c:pt idx="6">
                  <c:v>2</c:v>
                </c:pt>
                <c:pt idx="7">
                  <c:v>31</c:v>
                </c:pt>
                <c:pt idx="8">
                  <c:v>34</c:v>
                </c:pt>
                <c:pt idx="9">
                  <c:v>49</c:v>
                </c:pt>
                <c:pt idx="10">
                  <c:v>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F-45F9-9C2B-03079D6BF4BF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9</c:v>
                </c:pt>
                <c:pt idx="4">
                  <c:v>37</c:v>
                </c:pt>
                <c:pt idx="5">
                  <c:v>18</c:v>
                </c:pt>
                <c:pt idx="6">
                  <c:v>12</c:v>
                </c:pt>
                <c:pt idx="7">
                  <c:v>5</c:v>
                </c:pt>
                <c:pt idx="8">
                  <c:v>11</c:v>
                </c:pt>
                <c:pt idx="9">
                  <c:v>20</c:v>
                </c:pt>
                <c:pt idx="10">
                  <c:v>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F-45F9-9C2B-03079D6BF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93972382266983"/>
          <c:y val="0.16308620467498722"/>
          <c:w val="0.11910897138567404"/>
          <c:h val="0.1039474218379057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12</c:v>
                </c:pt>
                <c:pt idx="1">
                  <c:v>47</c:v>
                </c:pt>
                <c:pt idx="2">
                  <c:v>110</c:v>
                </c:pt>
                <c:pt idx="3">
                  <c:v>72</c:v>
                </c:pt>
                <c:pt idx="4">
                  <c:v>80</c:v>
                </c:pt>
                <c:pt idx="5">
                  <c:v>131</c:v>
                </c:pt>
                <c:pt idx="6">
                  <c:v>34</c:v>
                </c:pt>
                <c:pt idx="7">
                  <c:v>99</c:v>
                </c:pt>
                <c:pt idx="8">
                  <c:v>114</c:v>
                </c:pt>
                <c:pt idx="9">
                  <c:v>226</c:v>
                </c:pt>
                <c:pt idx="10">
                  <c:v>56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1-4A0F-90FF-61CA0DCA6562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#,##0</c:formatCode>
                <c:ptCount val="12"/>
                <c:pt idx="0">
                  <c:v>8</c:v>
                </c:pt>
                <c:pt idx="1">
                  <c:v>13</c:v>
                </c:pt>
                <c:pt idx="2">
                  <c:v>39</c:v>
                </c:pt>
                <c:pt idx="3">
                  <c:v>89</c:v>
                </c:pt>
                <c:pt idx="4">
                  <c:v>85</c:v>
                </c:pt>
                <c:pt idx="5">
                  <c:v>70</c:v>
                </c:pt>
                <c:pt idx="6">
                  <c:v>43</c:v>
                </c:pt>
                <c:pt idx="7">
                  <c:v>54</c:v>
                </c:pt>
                <c:pt idx="8">
                  <c:v>36</c:v>
                </c:pt>
                <c:pt idx="9">
                  <c:v>136</c:v>
                </c:pt>
                <c:pt idx="10">
                  <c:v>70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1-4A0F-90FF-61CA0DCA6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15144282602079"/>
          <c:y val="0.16361863765676107"/>
          <c:w val="0.11556289174901298"/>
          <c:h val="0.1238765232153829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28</c:v>
                </c:pt>
                <c:pt idx="1">
                  <c:v>87</c:v>
                </c:pt>
                <c:pt idx="2">
                  <c:v>223</c:v>
                </c:pt>
                <c:pt idx="3">
                  <c:v>135</c:v>
                </c:pt>
                <c:pt idx="4">
                  <c:v>105</c:v>
                </c:pt>
                <c:pt idx="5">
                  <c:v>219</c:v>
                </c:pt>
                <c:pt idx="6">
                  <c:v>74</c:v>
                </c:pt>
                <c:pt idx="7">
                  <c:v>174</c:v>
                </c:pt>
                <c:pt idx="8">
                  <c:v>197</c:v>
                </c:pt>
                <c:pt idx="9">
                  <c:v>416</c:v>
                </c:pt>
                <c:pt idx="10">
                  <c:v>106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7-4C64-82BA-D947824B7CE8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#,##0</c:formatCode>
                <c:ptCount val="12"/>
                <c:pt idx="0">
                  <c:v>20</c:v>
                </c:pt>
                <c:pt idx="1">
                  <c:v>33</c:v>
                </c:pt>
                <c:pt idx="2">
                  <c:v>74</c:v>
                </c:pt>
                <c:pt idx="3">
                  <c:v>207</c:v>
                </c:pt>
                <c:pt idx="4">
                  <c:v>109</c:v>
                </c:pt>
                <c:pt idx="5">
                  <c:v>145</c:v>
                </c:pt>
                <c:pt idx="6">
                  <c:v>78</c:v>
                </c:pt>
                <c:pt idx="7">
                  <c:v>107</c:v>
                </c:pt>
                <c:pt idx="8">
                  <c:v>115</c:v>
                </c:pt>
                <c:pt idx="9">
                  <c:v>322</c:v>
                </c:pt>
                <c:pt idx="10">
                  <c:v>209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7-4C64-82BA-D947824B7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92</c:v>
                </c:pt>
                <c:pt idx="1">
                  <c:v>166</c:v>
                </c:pt>
                <c:pt idx="2">
                  <c:v>577</c:v>
                </c:pt>
                <c:pt idx="3">
                  <c:v>430</c:v>
                </c:pt>
                <c:pt idx="4">
                  <c:v>178</c:v>
                </c:pt>
                <c:pt idx="5">
                  <c:v>257</c:v>
                </c:pt>
                <c:pt idx="6">
                  <c:v>63</c:v>
                </c:pt>
                <c:pt idx="7">
                  <c:v>238</c:v>
                </c:pt>
                <c:pt idx="8">
                  <c:v>313</c:v>
                </c:pt>
                <c:pt idx="9">
                  <c:v>684</c:v>
                </c:pt>
                <c:pt idx="10">
                  <c:v>243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3-498D-9634-697555C917A1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#,##0</c:formatCode>
                <c:ptCount val="12"/>
                <c:pt idx="0">
                  <c:v>52</c:v>
                </c:pt>
                <c:pt idx="1">
                  <c:v>112</c:v>
                </c:pt>
                <c:pt idx="2">
                  <c:v>266</c:v>
                </c:pt>
                <c:pt idx="3">
                  <c:v>525</c:v>
                </c:pt>
                <c:pt idx="4">
                  <c:v>195</c:v>
                </c:pt>
                <c:pt idx="5">
                  <c:v>271</c:v>
                </c:pt>
                <c:pt idx="6">
                  <c:v>136</c:v>
                </c:pt>
                <c:pt idx="7">
                  <c:v>307</c:v>
                </c:pt>
                <c:pt idx="8">
                  <c:v>270</c:v>
                </c:pt>
                <c:pt idx="9">
                  <c:v>830</c:v>
                </c:pt>
                <c:pt idx="10">
                  <c:v>494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3-498D-9634-697555C9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230</c:v>
                </c:pt>
                <c:pt idx="1">
                  <c:v>622</c:v>
                </c:pt>
                <c:pt idx="2">
                  <c:v>1676</c:v>
                </c:pt>
                <c:pt idx="3">
                  <c:v>1150</c:v>
                </c:pt>
                <c:pt idx="4">
                  <c:v>614</c:v>
                </c:pt>
                <c:pt idx="5">
                  <c:v>693</c:v>
                </c:pt>
                <c:pt idx="6">
                  <c:v>147</c:v>
                </c:pt>
                <c:pt idx="7">
                  <c:v>499</c:v>
                </c:pt>
                <c:pt idx="8">
                  <c:v>915</c:v>
                </c:pt>
                <c:pt idx="9">
                  <c:v>1364</c:v>
                </c:pt>
                <c:pt idx="10">
                  <c:v>748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B-450C-9413-2DBAC073E6BF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#,##0</c:formatCode>
                <c:ptCount val="12"/>
                <c:pt idx="0">
                  <c:v>239</c:v>
                </c:pt>
                <c:pt idx="1">
                  <c:v>441</c:v>
                </c:pt>
                <c:pt idx="2">
                  <c:v>1095</c:v>
                </c:pt>
                <c:pt idx="3">
                  <c:v>1259</c:v>
                </c:pt>
                <c:pt idx="4">
                  <c:v>599</c:v>
                </c:pt>
                <c:pt idx="5">
                  <c:v>408</c:v>
                </c:pt>
                <c:pt idx="6">
                  <c:v>155</c:v>
                </c:pt>
                <c:pt idx="7">
                  <c:v>321</c:v>
                </c:pt>
                <c:pt idx="8">
                  <c:v>419</c:v>
                </c:pt>
                <c:pt idx="9">
                  <c:v>1073</c:v>
                </c:pt>
                <c:pt idx="10">
                  <c:v>686</c:v>
                </c:pt>
                <c:pt idx="1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B-450C-9413-2DBAC073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15653962287712"/>
          <c:y val="0.11813320429134733"/>
          <c:w val="0.87228070493490695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240</c:v>
                </c:pt>
                <c:pt idx="1">
                  <c:v>570</c:v>
                </c:pt>
                <c:pt idx="2">
                  <c:v>1469</c:v>
                </c:pt>
                <c:pt idx="3">
                  <c:v>1051</c:v>
                </c:pt>
                <c:pt idx="4">
                  <c:v>560</c:v>
                </c:pt>
                <c:pt idx="5">
                  <c:v>691</c:v>
                </c:pt>
                <c:pt idx="6">
                  <c:v>114</c:v>
                </c:pt>
                <c:pt idx="7">
                  <c:v>408</c:v>
                </c:pt>
                <c:pt idx="8">
                  <c:v>760</c:v>
                </c:pt>
                <c:pt idx="9">
                  <c:v>1263</c:v>
                </c:pt>
                <c:pt idx="10">
                  <c:v>903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7-491A-956D-E9F682F57F36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9"/>
              <c:layout>
                <c:manualLayout>
                  <c:x val="3.1977487848554711E-2"/>
                  <c:y val="-7.5505218743060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E-4EB0-A32B-AEBC4E3064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#,##0</c:formatCode>
                <c:ptCount val="12"/>
                <c:pt idx="0">
                  <c:v>288</c:v>
                </c:pt>
                <c:pt idx="1">
                  <c:v>578</c:v>
                </c:pt>
                <c:pt idx="2">
                  <c:v>1310</c:v>
                </c:pt>
                <c:pt idx="3">
                  <c:v>1206</c:v>
                </c:pt>
                <c:pt idx="4">
                  <c:v>674</c:v>
                </c:pt>
                <c:pt idx="5">
                  <c:v>464</c:v>
                </c:pt>
                <c:pt idx="6">
                  <c:v>200</c:v>
                </c:pt>
                <c:pt idx="7">
                  <c:v>385</c:v>
                </c:pt>
                <c:pt idx="8">
                  <c:v>645</c:v>
                </c:pt>
                <c:pt idx="9">
                  <c:v>1237</c:v>
                </c:pt>
                <c:pt idx="10">
                  <c:v>707</c:v>
                </c:pt>
                <c:pt idx="11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7-491A-956D-E9F682F57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0579401864866"/>
          <c:y val="0.1400634047992502"/>
          <c:w val="0.12441780828816199"/>
          <c:h val="0.1222778864833767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0.25171113082487678</c:v>
                </c:pt>
                <c:pt idx="1">
                  <c:v>0.13898985199616171</c:v>
                </c:pt>
                <c:pt idx="2">
                  <c:v>0.28157636066056041</c:v>
                </c:pt>
                <c:pt idx="3">
                  <c:v>0.52143469030503931</c:v>
                </c:pt>
                <c:pt idx="4">
                  <c:v>0.39163748806329857</c:v>
                </c:pt>
                <c:pt idx="5">
                  <c:v>0.65863998643378019</c:v>
                </c:pt>
                <c:pt idx="6">
                  <c:v>0.64544189283228948</c:v>
                </c:pt>
                <c:pt idx="7">
                  <c:v>1.0672635557069405</c:v>
                </c:pt>
                <c:pt idx="8">
                  <c:v>0.72249551678578716</c:v>
                </c:pt>
                <c:pt idx="9">
                  <c:v>0.88445307753709901</c:v>
                </c:pt>
                <c:pt idx="10">
                  <c:v>0.20736607509798832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0-4881-9A21-24B98364911C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2.8001503238594912E-2</c:v>
                </c:pt>
                <c:pt idx="2">
                  <c:v>0.28179179886621658</c:v>
                </c:pt>
                <c:pt idx="3">
                  <c:v>0.32576972394362858</c:v>
                </c:pt>
                <c:pt idx="4">
                  <c:v>1.2224362990564404</c:v>
                </c:pt>
                <c:pt idx="5">
                  <c:v>0.7134396861235518</c:v>
                </c:pt>
                <c:pt idx="6">
                  <c:v>0.81916876850531872</c:v>
                </c:pt>
                <c:pt idx="7">
                  <c:v>0.3809272222956015</c:v>
                </c:pt>
                <c:pt idx="8">
                  <c:v>0.36604271933853938</c:v>
                </c:pt>
                <c:pt idx="9">
                  <c:v>0.28975191296397435</c:v>
                </c:pt>
                <c:pt idx="10">
                  <c:v>0.38438155320986128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0-4881-9A21-24B983649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1.2650467721112719</c:v>
                </c:pt>
                <c:pt idx="1">
                  <c:v>2.4221453287197221</c:v>
                </c:pt>
                <c:pt idx="2">
                  <c:v>2.0373427223250822</c:v>
                </c:pt>
                <c:pt idx="3">
                  <c:v>2.2224291407501218</c:v>
                </c:pt>
                <c:pt idx="4">
                  <c:v>3.3348869992269594</c:v>
                </c:pt>
                <c:pt idx="5">
                  <c:v>4.5250127183313591</c:v>
                </c:pt>
                <c:pt idx="6">
                  <c:v>5.1861517049408494</c:v>
                </c:pt>
                <c:pt idx="7">
                  <c:v>3.8462578193004946</c:v>
                </c:pt>
                <c:pt idx="8">
                  <c:v>2.6507813601913592</c:v>
                </c:pt>
                <c:pt idx="9">
                  <c:v>4.3754069464914744</c:v>
                </c:pt>
                <c:pt idx="10">
                  <c:v>1.8895440999302535</c:v>
                </c:pt>
                <c:pt idx="11">
                  <c:v>0.87490057947960476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9-4596-A9C1-A3E2F9E3B057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0.60736178988106992</c:v>
                </c:pt>
                <c:pt idx="1">
                  <c:v>0.9977377732909869</c:v>
                </c:pt>
                <c:pt idx="2">
                  <c:v>1.5686510382990244</c:v>
                </c:pt>
                <c:pt idx="3">
                  <c:v>2.2640252047589158</c:v>
                </c:pt>
                <c:pt idx="4">
                  <c:v>2.8905083356494456</c:v>
                </c:pt>
                <c:pt idx="5">
                  <c:v>3.9877669615427345</c:v>
                </c:pt>
                <c:pt idx="6">
                  <c:v>3.7295756113608944</c:v>
                </c:pt>
                <c:pt idx="7">
                  <c:v>3.3929467705719181</c:v>
                </c:pt>
                <c:pt idx="8">
                  <c:v>1.4770900321543412</c:v>
                </c:pt>
                <c:pt idx="9">
                  <c:v>2.3674731694146658</c:v>
                </c:pt>
                <c:pt idx="10">
                  <c:v>2.0393148536486518</c:v>
                </c:pt>
                <c:pt idx="11">
                  <c:v>1.6210703143748499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9-4596-A9C1-A3E2F9E3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R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91</c:v>
                </c:pt>
                <c:pt idx="1">
                  <c:v>188</c:v>
                </c:pt>
                <c:pt idx="2">
                  <c:v>454</c:v>
                </c:pt>
                <c:pt idx="3">
                  <c:v>370</c:v>
                </c:pt>
                <c:pt idx="4">
                  <c:v>296</c:v>
                </c:pt>
                <c:pt idx="5">
                  <c:v>233</c:v>
                </c:pt>
                <c:pt idx="6">
                  <c:v>42</c:v>
                </c:pt>
                <c:pt idx="7">
                  <c:v>114</c:v>
                </c:pt>
                <c:pt idx="8">
                  <c:v>341</c:v>
                </c:pt>
                <c:pt idx="9">
                  <c:v>665</c:v>
                </c:pt>
                <c:pt idx="10">
                  <c:v>396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4-423A-9A49-D5578E505968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#,##0</c:formatCode>
                <c:ptCount val="12"/>
                <c:pt idx="0">
                  <c:v>130</c:v>
                </c:pt>
                <c:pt idx="1">
                  <c:v>234</c:v>
                </c:pt>
                <c:pt idx="2">
                  <c:v>450</c:v>
                </c:pt>
                <c:pt idx="3">
                  <c:v>194</c:v>
                </c:pt>
                <c:pt idx="4">
                  <c:v>177</c:v>
                </c:pt>
                <c:pt idx="5">
                  <c:v>103</c:v>
                </c:pt>
                <c:pt idx="6">
                  <c:v>52</c:v>
                </c:pt>
                <c:pt idx="7">
                  <c:v>84</c:v>
                </c:pt>
                <c:pt idx="8">
                  <c:v>205</c:v>
                </c:pt>
                <c:pt idx="9">
                  <c:v>412</c:v>
                </c:pt>
                <c:pt idx="10">
                  <c:v>121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4-423A-9A49-D5578E505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18789996756022"/>
          <c:y val="0.15182686337594897"/>
          <c:w val="0.11791366230204371"/>
          <c:h val="0.1107084144723845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54281628824504E-2"/>
          <c:y val="0.15006631464494749"/>
          <c:w val="0.88698878873012554"/>
          <c:h val="0.7469799242967297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</c:formatCode>
                <c:ptCount val="52"/>
                <c:pt idx="0">
                  <c:v>17.190909090909088</c:v>
                </c:pt>
                <c:pt idx="1">
                  <c:v>18.364794816414697</c:v>
                </c:pt>
                <c:pt idx="2">
                  <c:v>20.986861313868619</c:v>
                </c:pt>
                <c:pt idx="3">
                  <c:v>18.823966942148751</c:v>
                </c:pt>
                <c:pt idx="4">
                  <c:v>14.536056338028169</c:v>
                </c:pt>
                <c:pt idx="5">
                  <c:v>19.201562499999994</c:v>
                </c:pt>
                <c:pt idx="6">
                  <c:v>8.4203278688524605</c:v>
                </c:pt>
                <c:pt idx="7">
                  <c:v>9.6712727272727328</c:v>
                </c:pt>
                <c:pt idx="8">
                  <c:v>9.7526041666666696</c:v>
                </c:pt>
                <c:pt idx="9">
                  <c:v>11.943636363636369</c:v>
                </c:pt>
                <c:pt idx="10">
                  <c:v>7.4811704834605699</c:v>
                </c:pt>
                <c:pt idx="11">
                  <c:v>13.335000000000003</c:v>
                </c:pt>
                <c:pt idx="12">
                  <c:v>10.093298429319359</c:v>
                </c:pt>
                <c:pt idx="13">
                  <c:v>0</c:v>
                </c:pt>
                <c:pt idx="14">
                  <c:v>8.9531468531468512</c:v>
                </c:pt>
                <c:pt idx="15">
                  <c:v>8.4348765432098745</c:v>
                </c:pt>
                <c:pt idx="16">
                  <c:v>8.2152350081037255</c:v>
                </c:pt>
                <c:pt idx="17">
                  <c:v>12.468750000000002</c:v>
                </c:pt>
                <c:pt idx="18">
                  <c:v>8.4886792452830218</c:v>
                </c:pt>
                <c:pt idx="19">
                  <c:v>7.4428571428571395</c:v>
                </c:pt>
                <c:pt idx="20">
                  <c:v>10.287096774193552</c:v>
                </c:pt>
                <c:pt idx="21">
                  <c:v>9.1531034482758624</c:v>
                </c:pt>
                <c:pt idx="22">
                  <c:v>10.047939560439564</c:v>
                </c:pt>
                <c:pt idx="23">
                  <c:v>14.047634069400639</c:v>
                </c:pt>
                <c:pt idx="24">
                  <c:v>14.62804232804231</c:v>
                </c:pt>
                <c:pt idx="25">
                  <c:v>14.941374999999995</c:v>
                </c:pt>
                <c:pt idx="26">
                  <c:v>14.188317757009347</c:v>
                </c:pt>
                <c:pt idx="27">
                  <c:v>11.479220779220778</c:v>
                </c:pt>
                <c:pt idx="28">
                  <c:v>12.0875</c:v>
                </c:pt>
                <c:pt idx="29">
                  <c:v>7.5791208791208815</c:v>
                </c:pt>
                <c:pt idx="30">
                  <c:v>11.774048442906579</c:v>
                </c:pt>
                <c:pt idx="31">
                  <c:v>8.8788834951456295</c:v>
                </c:pt>
                <c:pt idx="32">
                  <c:v>14.992391304347828</c:v>
                </c:pt>
                <c:pt idx="33">
                  <c:v>12.850662251655628</c:v>
                </c:pt>
                <c:pt idx="34">
                  <c:v>13.861737523105372</c:v>
                </c:pt>
                <c:pt idx="35">
                  <c:v>13.345667870036097</c:v>
                </c:pt>
                <c:pt idx="36">
                  <c:v>12.389467312348662</c:v>
                </c:pt>
                <c:pt idx="37">
                  <c:v>12.728947368421064</c:v>
                </c:pt>
                <c:pt idx="38">
                  <c:v>12.538537549407128</c:v>
                </c:pt>
                <c:pt idx="39">
                  <c:v>14.936355932203398</c:v>
                </c:pt>
                <c:pt idx="40">
                  <c:v>15.908788598574843</c:v>
                </c:pt>
                <c:pt idx="41">
                  <c:v>15.375</c:v>
                </c:pt>
                <c:pt idx="42">
                  <c:v>15.586694386694395</c:v>
                </c:pt>
                <c:pt idx="43">
                  <c:v>17.652433628318587</c:v>
                </c:pt>
                <c:pt idx="44">
                  <c:v>17.227476882430643</c:v>
                </c:pt>
                <c:pt idx="45">
                  <c:v>18.256512141280368</c:v>
                </c:pt>
                <c:pt idx="46">
                  <c:v>14.929399585921338</c:v>
                </c:pt>
                <c:pt idx="47">
                  <c:v>17.22669683257919</c:v>
                </c:pt>
                <c:pt idx="48">
                  <c:v>17.747826086956518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6-4D72-9EDC-DB32A60D248A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diamond"/>
            <c:size val="14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24.231250000000003</c:v>
                </c:pt>
                <c:pt idx="1">
                  <c:v>20.105653710247353</c:v>
                </c:pt>
                <c:pt idx="2">
                  <c:v>22.681914893617016</c:v>
                </c:pt>
                <c:pt idx="3">
                  <c:v>16.521088435374143</c:v>
                </c:pt>
                <c:pt idx="4">
                  <c:v>12.384313725490198</c:v>
                </c:pt>
                <c:pt idx="5">
                  <c:v>18.424561403508783</c:v>
                </c:pt>
                <c:pt idx="6">
                  <c:v>7.3584782608695614</c:v>
                </c:pt>
                <c:pt idx="7">
                  <c:v>10.132129963898924</c:v>
                </c:pt>
                <c:pt idx="8">
                  <c:v>12.912195121951216</c:v>
                </c:pt>
                <c:pt idx="9">
                  <c:v>16.092432432432428</c:v>
                </c:pt>
                <c:pt idx="10">
                  <c:v>8.8390254237288133</c:v>
                </c:pt>
                <c:pt idx="11">
                  <c:v>11.833088235294111</c:v>
                </c:pt>
                <c:pt idx="12">
                  <c:v>0</c:v>
                </c:pt>
                <c:pt idx="13">
                  <c:v>12.94</c:v>
                </c:pt>
                <c:pt idx="14">
                  <c:v>9.0406557377049186</c:v>
                </c:pt>
                <c:pt idx="15">
                  <c:v>14.816842105263161</c:v>
                </c:pt>
                <c:pt idx="16">
                  <c:v>8.3119887730553312</c:v>
                </c:pt>
                <c:pt idx="17">
                  <c:v>10.329452054794528</c:v>
                </c:pt>
                <c:pt idx="18">
                  <c:v>12.337830687830683</c:v>
                </c:pt>
                <c:pt idx="19">
                  <c:v>9.5238421955403112</c:v>
                </c:pt>
                <c:pt idx="20">
                  <c:v>11.894117647058827</c:v>
                </c:pt>
                <c:pt idx="21">
                  <c:v>9.2657631954350865</c:v>
                </c:pt>
                <c:pt idx="22">
                  <c:v>12.726013513513516</c:v>
                </c:pt>
                <c:pt idx="23">
                  <c:v>12.882065217391299</c:v>
                </c:pt>
                <c:pt idx="24">
                  <c:v>11.460488798370672</c:v>
                </c:pt>
                <c:pt idx="25">
                  <c:v>15.15934718100889</c:v>
                </c:pt>
                <c:pt idx="26">
                  <c:v>12.406399999999993</c:v>
                </c:pt>
                <c:pt idx="27">
                  <c:v>9.704285714285712</c:v>
                </c:pt>
                <c:pt idx="28">
                  <c:v>15.67826086956522</c:v>
                </c:pt>
                <c:pt idx="29">
                  <c:v>8.5937499999999982</c:v>
                </c:pt>
                <c:pt idx="30">
                  <c:v>9.4562499999999989</c:v>
                </c:pt>
                <c:pt idx="31">
                  <c:v>12.175213675213673</c:v>
                </c:pt>
                <c:pt idx="32">
                  <c:v>13.112303664921479</c:v>
                </c:pt>
                <c:pt idx="33">
                  <c:v>11.323828920570262</c:v>
                </c:pt>
                <c:pt idx="34">
                  <c:v>14.692266666666672</c:v>
                </c:pt>
                <c:pt idx="35">
                  <c:v>12.438018433179717</c:v>
                </c:pt>
                <c:pt idx="36">
                  <c:v>13.387556904400624</c:v>
                </c:pt>
                <c:pt idx="37">
                  <c:v>12.96359550561799</c:v>
                </c:pt>
                <c:pt idx="38">
                  <c:v>14.6373271889401</c:v>
                </c:pt>
                <c:pt idx="39">
                  <c:v>14.752306547619057</c:v>
                </c:pt>
                <c:pt idx="40">
                  <c:v>15.614681262073413</c:v>
                </c:pt>
                <c:pt idx="41">
                  <c:v>16.021027479092005</c:v>
                </c:pt>
                <c:pt idx="42">
                  <c:v>15.813627049180324</c:v>
                </c:pt>
                <c:pt idx="43">
                  <c:v>17.310785619174442</c:v>
                </c:pt>
                <c:pt idx="44">
                  <c:v>15.645782073813701</c:v>
                </c:pt>
                <c:pt idx="45">
                  <c:v>18.24796163069545</c:v>
                </c:pt>
                <c:pt idx="46">
                  <c:v>16.956973995271898</c:v>
                </c:pt>
                <c:pt idx="47">
                  <c:v>17.424119718309861</c:v>
                </c:pt>
                <c:pt idx="48">
                  <c:v>19.42657342657342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6-4D72-9EDC-DB32A60D248A}"/>
            </c:ext>
          </c:extLst>
        </c:ser>
        <c:ser>
          <c:idx val="1"/>
          <c:order val="2"/>
          <c:tx>
            <c:v>Middel vekt i 2023</c:v>
          </c:tx>
          <c:spPr>
            <a:ln w="73025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Uke!$BA$10:$BA$61</c:f>
              <c:numCache>
                <c:formatCode>General</c:formatCode>
                <c:ptCount val="52"/>
                <c:pt idx="0">
                  <c:v>12.822486731189509</c:v>
                </c:pt>
                <c:pt idx="1">
                  <c:v>12.822486731189509</c:v>
                </c:pt>
                <c:pt idx="2">
                  <c:v>12.822486731189509</c:v>
                </c:pt>
                <c:pt idx="3">
                  <c:v>12.822486731189509</c:v>
                </c:pt>
                <c:pt idx="4">
                  <c:v>12.822486731189509</c:v>
                </c:pt>
                <c:pt idx="5">
                  <c:v>12.822486731189509</c:v>
                </c:pt>
                <c:pt idx="6">
                  <c:v>12.822486731189509</c:v>
                </c:pt>
                <c:pt idx="7">
                  <c:v>12.822486731189509</c:v>
                </c:pt>
                <c:pt idx="8">
                  <c:v>12.822486731189509</c:v>
                </c:pt>
                <c:pt idx="9">
                  <c:v>12.822486731189509</c:v>
                </c:pt>
                <c:pt idx="10">
                  <c:v>12.822486731189509</c:v>
                </c:pt>
                <c:pt idx="11">
                  <c:v>12.822486731189509</c:v>
                </c:pt>
                <c:pt idx="12">
                  <c:v>12.822486731189509</c:v>
                </c:pt>
                <c:pt idx="13">
                  <c:v>12.822486731189509</c:v>
                </c:pt>
                <c:pt idx="14">
                  <c:v>12.822486731189509</c:v>
                </c:pt>
                <c:pt idx="15">
                  <c:v>12.822486731189509</c:v>
                </c:pt>
                <c:pt idx="16">
                  <c:v>12.822486731189509</c:v>
                </c:pt>
                <c:pt idx="17">
                  <c:v>12.822486731189509</c:v>
                </c:pt>
                <c:pt idx="18">
                  <c:v>12.822486731189509</c:v>
                </c:pt>
                <c:pt idx="19">
                  <c:v>12.822486731189509</c:v>
                </c:pt>
                <c:pt idx="20">
                  <c:v>12.822486731189509</c:v>
                </c:pt>
                <c:pt idx="21">
                  <c:v>12.822486731189509</c:v>
                </c:pt>
                <c:pt idx="22">
                  <c:v>12.822486731189509</c:v>
                </c:pt>
                <c:pt idx="23">
                  <c:v>12.822486731189509</c:v>
                </c:pt>
                <c:pt idx="24">
                  <c:v>12.822486731189509</c:v>
                </c:pt>
                <c:pt idx="25">
                  <c:v>12.822486731189509</c:v>
                </c:pt>
                <c:pt idx="26">
                  <c:v>12.822486731189509</c:v>
                </c:pt>
                <c:pt idx="27">
                  <c:v>12.822486731189509</c:v>
                </c:pt>
                <c:pt idx="28">
                  <c:v>12.822486731189509</c:v>
                </c:pt>
                <c:pt idx="29">
                  <c:v>12.822486731189509</c:v>
                </c:pt>
                <c:pt idx="30">
                  <c:v>12.822486731189509</c:v>
                </c:pt>
                <c:pt idx="31">
                  <c:v>12.822486731189509</c:v>
                </c:pt>
                <c:pt idx="32">
                  <c:v>12.822486731189509</c:v>
                </c:pt>
                <c:pt idx="33">
                  <c:v>12.822486731189509</c:v>
                </c:pt>
                <c:pt idx="34">
                  <c:v>12.822486731189509</c:v>
                </c:pt>
                <c:pt idx="35">
                  <c:v>12.822486731189509</c:v>
                </c:pt>
                <c:pt idx="36">
                  <c:v>12.822486731189509</c:v>
                </c:pt>
                <c:pt idx="37">
                  <c:v>12.822486731189509</c:v>
                </c:pt>
                <c:pt idx="38">
                  <c:v>12.822486731189509</c:v>
                </c:pt>
                <c:pt idx="39">
                  <c:v>12.822486731189509</c:v>
                </c:pt>
                <c:pt idx="40">
                  <c:v>12.822486731189509</c:v>
                </c:pt>
                <c:pt idx="41">
                  <c:v>12.822486731189509</c:v>
                </c:pt>
                <c:pt idx="42">
                  <c:v>12.822486731189509</c:v>
                </c:pt>
                <c:pt idx="43">
                  <c:v>12.822486731189509</c:v>
                </c:pt>
                <c:pt idx="44">
                  <c:v>12.822486731189509</c:v>
                </c:pt>
                <c:pt idx="45">
                  <c:v>12.822486731189509</c:v>
                </c:pt>
                <c:pt idx="46">
                  <c:v>12.822486731189509</c:v>
                </c:pt>
                <c:pt idx="47">
                  <c:v>12.822486731189509</c:v>
                </c:pt>
                <c:pt idx="48">
                  <c:v>12.822486731189509</c:v>
                </c:pt>
                <c:pt idx="49">
                  <c:v>12.822486731189509</c:v>
                </c:pt>
                <c:pt idx="50">
                  <c:v>12.822486731189509</c:v>
                </c:pt>
                <c:pt idx="51">
                  <c:v>12.822486731189509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3-4B6D-8779-646D88536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7591312742834"/>
          <c:y val="0.22369438946210676"/>
          <c:w val="0.14590772251786585"/>
          <c:h val="0.142710543362491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U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38</c:v>
                </c:pt>
                <c:pt idx="1">
                  <c:v>3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10</c:v>
                </c:pt>
                <c:pt idx="9">
                  <c:v>34</c:v>
                </c:pt>
                <c:pt idx="10">
                  <c:v>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C-4A41-9E8F-1E70A359F37B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#,##0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4C-4A41-9E8F-1E70A359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92377337801018"/>
          <c:y val="0.16490774998506713"/>
          <c:w val="0.12027183969681983"/>
          <c:h val="0.1131555091758108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3.3523018225616821</c:v>
                </c:pt>
                <c:pt idx="1">
                  <c:v>4.4680294263033939</c:v>
                </c:pt>
                <c:pt idx="2">
                  <c:v>4.169478149814501</c:v>
                </c:pt>
                <c:pt idx="3">
                  <c:v>3.7141048083727504</c:v>
                </c:pt>
                <c:pt idx="4">
                  <c:v>5.7648583511436478</c:v>
                </c:pt>
                <c:pt idx="5">
                  <c:v>8.3011700864846567</c:v>
                </c:pt>
                <c:pt idx="6">
                  <c:v>11.581419624217119</c:v>
                </c:pt>
                <c:pt idx="7">
                  <c:v>8.7154450445774394</c:v>
                </c:pt>
                <c:pt idx="8">
                  <c:v>5.5753050456668953</c:v>
                </c:pt>
                <c:pt idx="9">
                  <c:v>8.2329191446699976</c:v>
                </c:pt>
                <c:pt idx="10">
                  <c:v>3.640765868906128</c:v>
                </c:pt>
                <c:pt idx="11">
                  <c:v>1.8566072037268495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A-4709-B6FB-4F2AF8230282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2.1384784880928835</c:v>
                </c:pt>
                <c:pt idx="1">
                  <c:v>2.8237305371130446</c:v>
                </c:pt>
                <c:pt idx="2">
                  <c:v>2.4257552290874096</c:v>
                </c:pt>
                <c:pt idx="3">
                  <c:v>5.294427403927684</c:v>
                </c:pt>
                <c:pt idx="4">
                  <c:v>4.1595809328201776</c:v>
                </c:pt>
                <c:pt idx="5">
                  <c:v>7.1700225783765852</c:v>
                </c:pt>
                <c:pt idx="6">
                  <c:v>6.3965347077530419</c:v>
                </c:pt>
                <c:pt idx="7">
                  <c:v>5.1295733720776653</c:v>
                </c:pt>
                <c:pt idx="8">
                  <c:v>3.8150981855764807</c:v>
                </c:pt>
                <c:pt idx="9">
                  <c:v>5.2370111740413714</c:v>
                </c:pt>
                <c:pt idx="10">
                  <c:v>5.7091123759846303</c:v>
                </c:pt>
                <c:pt idx="11">
                  <c:v>3.4473242140628755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A-4709-B6FB-4F2AF823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9.4431342002581946</c:v>
                </c:pt>
                <c:pt idx="1">
                  <c:v>9.3483760286121385</c:v>
                </c:pt>
                <c:pt idx="2">
                  <c:v>10.422061017550648</c:v>
                </c:pt>
                <c:pt idx="3">
                  <c:v>11.747551119222315</c:v>
                </c:pt>
                <c:pt idx="4">
                  <c:v>10.655495429948616</c:v>
                </c:pt>
                <c:pt idx="5">
                  <c:v>9.603527217229102</c:v>
                </c:pt>
                <c:pt idx="6">
                  <c:v>12.179888656924147</c:v>
                </c:pt>
                <c:pt idx="7">
                  <c:v>13.511102460545317</c:v>
                </c:pt>
                <c:pt idx="8">
                  <c:v>10.142570529666932</c:v>
                </c:pt>
                <c:pt idx="9">
                  <c:v>14.121417849252039</c:v>
                </c:pt>
                <c:pt idx="10">
                  <c:v>8.6640505193545607</c:v>
                </c:pt>
                <c:pt idx="11">
                  <c:v>12.114532439495511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0-4D88-9E11-FBFF4686095C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5.3829204214808311</c:v>
                </c:pt>
                <c:pt idx="1">
                  <c:v>6.8426831335155853</c:v>
                </c:pt>
                <c:pt idx="2">
                  <c:v>7.9485136008901804</c:v>
                </c:pt>
                <c:pt idx="3">
                  <c:v>12.27065960187668</c:v>
                </c:pt>
                <c:pt idx="4">
                  <c:v>8.5080624266891594</c:v>
                </c:pt>
                <c:pt idx="5">
                  <c:v>13.599770514861016</c:v>
                </c:pt>
                <c:pt idx="6">
                  <c:v>14.928171948678589</c:v>
                </c:pt>
                <c:pt idx="7">
                  <c:v>17.136970017170778</c:v>
                </c:pt>
                <c:pt idx="8">
                  <c:v>10.857114147909963</c:v>
                </c:pt>
                <c:pt idx="9">
                  <c:v>13.336074174526116</c:v>
                </c:pt>
                <c:pt idx="10">
                  <c:v>15.580559324722005</c:v>
                </c:pt>
                <c:pt idx="11">
                  <c:v>11.885049196064321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0-4D88-9E11-FBFF46860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28.543609494341904</c:v>
                </c:pt>
                <c:pt idx="1">
                  <c:v>36.539210840045357</c:v>
                </c:pt>
                <c:pt idx="2">
                  <c:v>33.086389775462685</c:v>
                </c:pt>
                <c:pt idx="3">
                  <c:v>31.45480278595106</c:v>
                </c:pt>
                <c:pt idx="4">
                  <c:v>33.182324587331181</c:v>
                </c:pt>
                <c:pt idx="5">
                  <c:v>28.258097337629302</c:v>
                </c:pt>
                <c:pt idx="6">
                  <c:v>30.140918580375786</c:v>
                </c:pt>
                <c:pt idx="7">
                  <c:v>30.216426343135499</c:v>
                </c:pt>
                <c:pt idx="8">
                  <c:v>32.958748672306527</c:v>
                </c:pt>
                <c:pt idx="9">
                  <c:v>28.126098244715504</c:v>
                </c:pt>
                <c:pt idx="10">
                  <c:v>28.31944238957113</c:v>
                </c:pt>
                <c:pt idx="11">
                  <c:v>39.218270651062376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F-4766-B44C-DED6FE22EE9F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28.358851944970201</c:v>
                </c:pt>
                <c:pt idx="1">
                  <c:v>31.097143109787993</c:v>
                </c:pt>
                <c:pt idx="2">
                  <c:v>28.50337578755849</c:v>
                </c:pt>
                <c:pt idx="3">
                  <c:v>29.326712819856802</c:v>
                </c:pt>
                <c:pt idx="4">
                  <c:v>24.886824539172128</c:v>
                </c:pt>
                <c:pt idx="5">
                  <c:v>22.288281452418847</c:v>
                </c:pt>
                <c:pt idx="6">
                  <c:v>18.169755455642076</c:v>
                </c:pt>
                <c:pt idx="7">
                  <c:v>21.321357812706378</c:v>
                </c:pt>
                <c:pt idx="8">
                  <c:v>19.163771819016997</c:v>
                </c:pt>
                <c:pt idx="9">
                  <c:v>20.937613136401847</c:v>
                </c:pt>
                <c:pt idx="10">
                  <c:v>25.965028988316558</c:v>
                </c:pt>
                <c:pt idx="11">
                  <c:v>26.023518118550523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F-4766-B44C-DED6FE22E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O+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35.170319723622633</c:v>
                </c:pt>
                <c:pt idx="1">
                  <c:v>35.191765287429867</c:v>
                </c:pt>
                <c:pt idx="2">
                  <c:v>35.902853820776407</c:v>
                </c:pt>
                <c:pt idx="3">
                  <c:v>34.833327125777494</c:v>
                </c:pt>
                <c:pt idx="4">
                  <c:v>28.874312218634898</c:v>
                </c:pt>
                <c:pt idx="5">
                  <c:v>31.86501610988638</c:v>
                </c:pt>
                <c:pt idx="6">
                  <c:v>27.571329157967995</c:v>
                </c:pt>
                <c:pt idx="7">
                  <c:v>31.142036883849929</c:v>
                </c:pt>
                <c:pt idx="8">
                  <c:v>32.187031349397131</c:v>
                </c:pt>
                <c:pt idx="9">
                  <c:v>26.727973127228804</c:v>
                </c:pt>
                <c:pt idx="10">
                  <c:v>37.129565047896122</c:v>
                </c:pt>
                <c:pt idx="11">
                  <c:v>32.344051812294055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0-4293-B0CA-18C2822E998F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40.542105709200811</c:v>
                </c:pt>
                <c:pt idx="1">
                  <c:v>39.392220003389653</c:v>
                </c:pt>
                <c:pt idx="2">
                  <c:v>40.388553899824032</c:v>
                </c:pt>
                <c:pt idx="3">
                  <c:v>34.303105671368257</c:v>
                </c:pt>
                <c:pt idx="4">
                  <c:v>32.425417253546001</c:v>
                </c:pt>
                <c:pt idx="5">
                  <c:v>25.538087130325344</c:v>
                </c:pt>
                <c:pt idx="6">
                  <c:v>27.715758306831887</c:v>
                </c:pt>
                <c:pt idx="7">
                  <c:v>25.385285959582607</c:v>
                </c:pt>
                <c:pt idx="8">
                  <c:v>29.552207740009177</c:v>
                </c:pt>
                <c:pt idx="9">
                  <c:v>23.395165892481305</c:v>
                </c:pt>
                <c:pt idx="10">
                  <c:v>25.635055597652745</c:v>
                </c:pt>
                <c:pt idx="11">
                  <c:v>25.947924166066706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0-4293-B0CA-18C2822E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40649392358747"/>
          <c:y val="7.5661909996721358E-2"/>
          <c:w val="0.11038049185163708"/>
          <c:h val="0.1451156577594798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R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15.646479289727443</c:v>
                </c:pt>
                <c:pt idx="1">
                  <c:v>11.38379227123375</c:v>
                </c:pt>
                <c:pt idx="2">
                  <c:v>13.402661200131684</c:v>
                </c:pt>
                <c:pt idx="3">
                  <c:v>15.50635032962122</c:v>
                </c:pt>
                <c:pt idx="4">
                  <c:v>17.796484925651399</c:v>
                </c:pt>
                <c:pt idx="5">
                  <c:v>16.396811938273704</c:v>
                </c:pt>
                <c:pt idx="6">
                  <c:v>12.694850382741825</c:v>
                </c:pt>
                <c:pt idx="7">
                  <c:v>11.312236765985975</c:v>
                </c:pt>
                <c:pt idx="8">
                  <c:v>15.219900577708572</c:v>
                </c:pt>
                <c:pt idx="9">
                  <c:v>16.617174708428799</c:v>
                </c:pt>
                <c:pt idx="10">
                  <c:v>18.835086433843657</c:v>
                </c:pt>
                <c:pt idx="11">
                  <c:v>13.591637313941598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E-4CD5-8DF7-61777DB321F1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21.950478827085501</c:v>
                </c:pt>
                <c:pt idx="1">
                  <c:v>17.558416293927355</c:v>
                </c:pt>
                <c:pt idx="2">
                  <c:v>17.852427710028124</c:v>
                </c:pt>
                <c:pt idx="3">
                  <c:v>8.4093214767037487</c:v>
                </c:pt>
                <c:pt idx="4">
                  <c:v>13.134477414370577</c:v>
                </c:pt>
                <c:pt idx="5">
                  <c:v>10.927379057630384</c:v>
                </c:pt>
                <c:pt idx="6">
                  <c:v>10.25880030705121</c:v>
                </c:pt>
                <c:pt idx="7">
                  <c:v>8.319112402588825</c:v>
                </c:pt>
                <c:pt idx="8">
                  <c:v>12.085869315571893</c:v>
                </c:pt>
                <c:pt idx="9">
                  <c:v>10.195561064509999</c:v>
                </c:pt>
                <c:pt idx="10">
                  <c:v>6.2113415687172884</c:v>
                </c:pt>
                <c:pt idx="11">
                  <c:v>6.1027117830573552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E-4CD5-8DF7-61777DB32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U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6.3273975665519897</c:v>
                </c:pt>
                <c:pt idx="1">
                  <c:v>0.50769096565962013</c:v>
                </c:pt>
                <c:pt idx="2">
                  <c:v>0.69763695327840325</c:v>
                </c:pt>
                <c:pt idx="3">
                  <c:v>0</c:v>
                </c:pt>
                <c:pt idx="4">
                  <c:v>0</c:v>
                </c:pt>
                <c:pt idx="5">
                  <c:v>0.39172460573172807</c:v>
                </c:pt>
                <c:pt idx="6">
                  <c:v>0</c:v>
                </c:pt>
                <c:pt idx="7">
                  <c:v>0.18923112689839369</c:v>
                </c:pt>
                <c:pt idx="8">
                  <c:v>0.42457405866893888</c:v>
                </c:pt>
                <c:pt idx="9">
                  <c:v>0.91455690167627979</c:v>
                </c:pt>
                <c:pt idx="10">
                  <c:v>1.3141795654001611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3-4AF5-A052-2B2BBBADE8A8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0.16737760953699249</c:v>
                </c:pt>
                <c:pt idx="1">
                  <c:v>0.40823244195214659</c:v>
                </c:pt>
                <c:pt idx="2">
                  <c:v>0.17051862322000505</c:v>
                </c:pt>
                <c:pt idx="3">
                  <c:v>0.13893558089650648</c:v>
                </c:pt>
                <c:pt idx="4">
                  <c:v>0</c:v>
                </c:pt>
                <c:pt idx="5">
                  <c:v>0</c:v>
                </c:pt>
                <c:pt idx="6">
                  <c:v>0.42438863910516506</c:v>
                </c:pt>
                <c:pt idx="7">
                  <c:v>0</c:v>
                </c:pt>
                <c:pt idx="8">
                  <c:v>0.18230362884703721</c:v>
                </c:pt>
                <c:pt idx="9">
                  <c:v>5.8662183141372178E-2</c:v>
                </c:pt>
                <c:pt idx="10">
                  <c:v>7.5334378909898303E-2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3-4AF5-A052-2B2BBBADE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mnd'!$Q$240:$Q$251</c:f>
              <c:numCache>
                <c:formatCode>0.0</c:formatCode>
                <c:ptCount val="12"/>
                <c:pt idx="0">
                  <c:v>17.450000000000003</c:v>
                </c:pt>
                <c:pt idx="1">
                  <c:v>5.9749999999999996</c:v>
                </c:pt>
                <c:pt idx="2">
                  <c:v>5.2434782608695665</c:v>
                </c:pt>
                <c:pt idx="3">
                  <c:v>10.769230769230772</c:v>
                </c:pt>
                <c:pt idx="4">
                  <c:v>4.9214285714285699</c:v>
                </c:pt>
                <c:pt idx="5">
                  <c:v>9.2476190476190432</c:v>
                </c:pt>
                <c:pt idx="6">
                  <c:v>18.55</c:v>
                </c:pt>
                <c:pt idx="7">
                  <c:v>6.3677419354838722</c:v>
                </c:pt>
                <c:pt idx="8">
                  <c:v>7.3823529411764701</c:v>
                </c:pt>
                <c:pt idx="9">
                  <c:v>13.251020408163264</c:v>
                </c:pt>
                <c:pt idx="10">
                  <c:v>7.3583333333333316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1-4E7F-B3B7-1A293AA2A8AD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13.385714285714288</c:v>
                </c:pt>
                <c:pt idx="3">
                  <c:v>12.166666666666664</c:v>
                </c:pt>
                <c:pt idx="4">
                  <c:v>7.0135135135135149</c:v>
                </c:pt>
                <c:pt idx="5">
                  <c:v>8.5666666666666647</c:v>
                </c:pt>
                <c:pt idx="6">
                  <c:v>6.2250000000000014</c:v>
                </c:pt>
                <c:pt idx="7">
                  <c:v>14.42</c:v>
                </c:pt>
                <c:pt idx="8">
                  <c:v>9.2727272727272734</c:v>
                </c:pt>
                <c:pt idx="9">
                  <c:v>11.805</c:v>
                </c:pt>
                <c:pt idx="10">
                  <c:v>11.633333333333329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1-4E7F-B3B7-1A293AA2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98410894904537"/>
          <c:y val="0.15136887949126598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mnd'!$Q$255:$Q$266</c:f>
              <c:numCache>
                <c:formatCode>0.0</c:formatCode>
                <c:ptCount val="12"/>
                <c:pt idx="0">
                  <c:v>14.616666666666667</c:v>
                </c:pt>
                <c:pt idx="1">
                  <c:v>8.8617021276595693</c:v>
                </c:pt>
                <c:pt idx="2">
                  <c:v>7.9327272727272717</c:v>
                </c:pt>
                <c:pt idx="3">
                  <c:v>8.2874999999999996</c:v>
                </c:pt>
                <c:pt idx="4">
                  <c:v>7.333750000000002</c:v>
                </c:pt>
                <c:pt idx="5">
                  <c:v>10.184732824427485</c:v>
                </c:pt>
                <c:pt idx="6">
                  <c:v>8.7676470588235293</c:v>
                </c:pt>
                <c:pt idx="7">
                  <c:v>7.1858585858585879</c:v>
                </c:pt>
                <c:pt idx="8">
                  <c:v>8.0780701754385955</c:v>
                </c:pt>
                <c:pt idx="9">
                  <c:v>14.212831858407077</c:v>
                </c:pt>
                <c:pt idx="10">
                  <c:v>14.367857142857151</c:v>
                </c:pt>
                <c:pt idx="11">
                  <c:v>9.625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9-46EA-A5C5-C84C150BC553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10.75</c:v>
                </c:pt>
                <c:pt idx="1">
                  <c:v>10.415384615384617</c:v>
                </c:pt>
                <c:pt idx="2">
                  <c:v>13.37435897435898</c:v>
                </c:pt>
                <c:pt idx="3">
                  <c:v>8.5505617977528079</c:v>
                </c:pt>
                <c:pt idx="4">
                  <c:v>7.21882352941177</c:v>
                </c:pt>
                <c:pt idx="5">
                  <c:v>12.312857142857141</c:v>
                </c:pt>
                <c:pt idx="6">
                  <c:v>7.9093023255813932</c:v>
                </c:pt>
                <c:pt idx="7">
                  <c:v>11.892592592592596</c:v>
                </c:pt>
                <c:pt idx="8">
                  <c:v>11.43333333333333</c:v>
                </c:pt>
                <c:pt idx="9">
                  <c:v>14.184558823529413</c:v>
                </c:pt>
                <c:pt idx="10">
                  <c:v>13.225714285714297</c:v>
                </c:pt>
                <c:pt idx="11">
                  <c:v>15.011111111111109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9-46EA-A5C5-C84C150BC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48057192151679"/>
          <c:y val="0.3136651301436747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mnd'!$Q$270:$Q$281</c:f>
              <c:numCache>
                <c:formatCode>0.0</c:formatCode>
                <c:ptCount val="12"/>
                <c:pt idx="0">
                  <c:v>16.599999999999994</c:v>
                </c:pt>
                <c:pt idx="1">
                  <c:v>8.8310344827586231</c:v>
                </c:pt>
                <c:pt idx="2">
                  <c:v>8.0080717488789279</c:v>
                </c:pt>
                <c:pt idx="3">
                  <c:v>7.3866666666666685</c:v>
                </c:pt>
                <c:pt idx="4">
                  <c:v>9.6590476190476089</c:v>
                </c:pt>
                <c:pt idx="5">
                  <c:v>11.176255707762556</c:v>
                </c:pt>
                <c:pt idx="6">
                  <c:v>8.9959459459459481</c:v>
                </c:pt>
                <c:pt idx="7">
                  <c:v>9.2643678160919514</c:v>
                </c:pt>
                <c:pt idx="8">
                  <c:v>9.8319796954314711</c:v>
                </c:pt>
                <c:pt idx="9">
                  <c:v>14.528846153846157</c:v>
                </c:pt>
                <c:pt idx="10">
                  <c:v>14.625471698113204</c:v>
                </c:pt>
                <c:pt idx="11">
                  <c:v>10.212499999999999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C-42D8-9AD4-0EAAE05E2D98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15.139999999999995</c:v>
                </c:pt>
                <c:pt idx="1">
                  <c:v>11.61212121212121</c:v>
                </c:pt>
                <c:pt idx="2">
                  <c:v>10.9</c:v>
                </c:pt>
                <c:pt idx="3">
                  <c:v>8.5971014492753621</c:v>
                </c:pt>
                <c:pt idx="4">
                  <c:v>8.1009174311926611</c:v>
                </c:pt>
                <c:pt idx="5">
                  <c:v>10.68758620689656</c:v>
                </c:pt>
                <c:pt idx="6">
                  <c:v>7.4782051282051265</c:v>
                </c:pt>
                <c:pt idx="7">
                  <c:v>9.0738317757009384</c:v>
                </c:pt>
                <c:pt idx="8">
                  <c:v>9.2443478260869565</c:v>
                </c:pt>
                <c:pt idx="9">
                  <c:v>13.252484472049696</c:v>
                </c:pt>
                <c:pt idx="10">
                  <c:v>12.400956937799039</c:v>
                </c:pt>
                <c:pt idx="11">
                  <c:v>15.96111111111111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C-42D8-9AD4-0EAAE05E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0163207318602E-2"/>
          <c:y val="0.13621089621359667"/>
          <c:w val="0.89585988383911497"/>
          <c:h val="0.76130443440526163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0.00</c:formatCode>
                <c:ptCount val="52"/>
                <c:pt idx="0">
                  <c:v>6.3636363636363633</c:v>
                </c:pt>
                <c:pt idx="1">
                  <c:v>5.7580993520518353</c:v>
                </c:pt>
                <c:pt idx="2">
                  <c:v>5.7956204379562006</c:v>
                </c:pt>
                <c:pt idx="3">
                  <c:v>5.6033057851239683</c:v>
                </c:pt>
                <c:pt idx="4">
                  <c:v>4.8760563380281683</c:v>
                </c:pt>
                <c:pt idx="5">
                  <c:v>5.265625</c:v>
                </c:pt>
                <c:pt idx="6">
                  <c:v>5.7551912568306012</c:v>
                </c:pt>
                <c:pt idx="7">
                  <c:v>5.1781818181818178</c:v>
                </c:pt>
                <c:pt idx="8">
                  <c:v>5.015625</c:v>
                </c:pt>
                <c:pt idx="9">
                  <c:v>5.3006993006992991</c:v>
                </c:pt>
                <c:pt idx="10">
                  <c:v>5.3481764206955038</c:v>
                </c:pt>
                <c:pt idx="11">
                  <c:v>5.6547619047619024</c:v>
                </c:pt>
                <c:pt idx="12">
                  <c:v>5.1979057591623041</c:v>
                </c:pt>
                <c:pt idx="13">
                  <c:v>0</c:v>
                </c:pt>
                <c:pt idx="14">
                  <c:v>5.0349650349650332</c:v>
                </c:pt>
                <c:pt idx="15">
                  <c:v>5.6388888888888884</c:v>
                </c:pt>
                <c:pt idx="16">
                  <c:v>5.3934359805510548</c:v>
                </c:pt>
                <c:pt idx="17">
                  <c:v>6.09375</c:v>
                </c:pt>
                <c:pt idx="18">
                  <c:v>5.1957547169811322</c:v>
                </c:pt>
                <c:pt idx="19">
                  <c:v>5.8571428571428559</c:v>
                </c:pt>
                <c:pt idx="20">
                  <c:v>5.646505376344086</c:v>
                </c:pt>
                <c:pt idx="21">
                  <c:v>4.9655172413793087</c:v>
                </c:pt>
                <c:pt idx="22">
                  <c:v>5.4931318681318677</c:v>
                </c:pt>
                <c:pt idx="23">
                  <c:v>5.1514195583596223</c:v>
                </c:pt>
                <c:pt idx="24">
                  <c:v>4.5634920634920642</c:v>
                </c:pt>
                <c:pt idx="25">
                  <c:v>4.9625000000000004</c:v>
                </c:pt>
                <c:pt idx="26">
                  <c:v>4.8738317757009364</c:v>
                </c:pt>
                <c:pt idx="27">
                  <c:v>5.4675324675324681</c:v>
                </c:pt>
                <c:pt idx="28">
                  <c:v>4.25</c:v>
                </c:pt>
                <c:pt idx="29">
                  <c:v>3.7032967032967039</c:v>
                </c:pt>
                <c:pt idx="30">
                  <c:v>4.5986159169550174</c:v>
                </c:pt>
                <c:pt idx="31">
                  <c:v>4.4975728155339807</c:v>
                </c:pt>
                <c:pt idx="32">
                  <c:v>5.1195652173913047</c:v>
                </c:pt>
                <c:pt idx="33">
                  <c:v>5.1026490066225163</c:v>
                </c:pt>
                <c:pt idx="34">
                  <c:v>5.0129390018484301</c:v>
                </c:pt>
                <c:pt idx="35">
                  <c:v>5.3393501805054164</c:v>
                </c:pt>
                <c:pt idx="36">
                  <c:v>5.0121065375302658</c:v>
                </c:pt>
                <c:pt idx="37">
                  <c:v>5.2198142414860689</c:v>
                </c:pt>
                <c:pt idx="38">
                  <c:v>5.6679841897233203</c:v>
                </c:pt>
                <c:pt idx="39">
                  <c:v>5.0449152542372877</c:v>
                </c:pt>
                <c:pt idx="40">
                  <c:v>5.1433095803642122</c:v>
                </c:pt>
                <c:pt idx="41">
                  <c:v>5.3945783132530121</c:v>
                </c:pt>
                <c:pt idx="42">
                  <c:v>5.5041580041580032</c:v>
                </c:pt>
                <c:pt idx="43">
                  <c:v>5.5154867256637194</c:v>
                </c:pt>
                <c:pt idx="44">
                  <c:v>5.4134742404227216</c:v>
                </c:pt>
                <c:pt idx="45">
                  <c:v>5.5099337748344386</c:v>
                </c:pt>
                <c:pt idx="46">
                  <c:v>5.4844720496894412</c:v>
                </c:pt>
                <c:pt idx="47">
                  <c:v>6.1312217194570149</c:v>
                </c:pt>
                <c:pt idx="48">
                  <c:v>5.591304347826088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F-4B20-B126-AA128C8D206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0.00</c:formatCode>
                <c:ptCount val="52"/>
                <c:pt idx="0">
                  <c:v>6.5833333333333313</c:v>
                </c:pt>
                <c:pt idx="1">
                  <c:v>5.8339222614840978</c:v>
                </c:pt>
                <c:pt idx="2">
                  <c:v>5.5851063829787249</c:v>
                </c:pt>
                <c:pt idx="3">
                  <c:v>5.4353741496598635</c:v>
                </c:pt>
                <c:pt idx="4">
                  <c:v>5.6862745098039236</c:v>
                </c:pt>
                <c:pt idx="5">
                  <c:v>5.4035087719298245</c:v>
                </c:pt>
                <c:pt idx="6">
                  <c:v>5.7391304347826084</c:v>
                </c:pt>
                <c:pt idx="7">
                  <c:v>5.880866425992779</c:v>
                </c:pt>
                <c:pt idx="8">
                  <c:v>5.073170731707318</c:v>
                </c:pt>
                <c:pt idx="9">
                  <c:v>5.5675675675675667</c:v>
                </c:pt>
                <c:pt idx="10">
                  <c:v>5.6652542372881358</c:v>
                </c:pt>
                <c:pt idx="11">
                  <c:v>5.3272058823529411</c:v>
                </c:pt>
                <c:pt idx="12">
                  <c:v>0</c:v>
                </c:pt>
                <c:pt idx="13">
                  <c:v>5.3608695652173912</c:v>
                </c:pt>
                <c:pt idx="14">
                  <c:v>5.3213114754098356</c:v>
                </c:pt>
                <c:pt idx="15">
                  <c:v>5.3263157894736812</c:v>
                </c:pt>
                <c:pt idx="16">
                  <c:v>5.2401764234161989</c:v>
                </c:pt>
                <c:pt idx="17">
                  <c:v>5.876712328767125</c:v>
                </c:pt>
                <c:pt idx="18">
                  <c:v>5.5608465608465618</c:v>
                </c:pt>
                <c:pt idx="19">
                  <c:v>5.4030874785591774</c:v>
                </c:pt>
                <c:pt idx="20">
                  <c:v>5.3088235294117645</c:v>
                </c:pt>
                <c:pt idx="21">
                  <c:v>5.0898716119828809</c:v>
                </c:pt>
                <c:pt idx="22">
                  <c:v>5.1891891891891913</c:v>
                </c:pt>
                <c:pt idx="23">
                  <c:v>5.266304347826086</c:v>
                </c:pt>
                <c:pt idx="24">
                  <c:v>4.9775967413441959</c:v>
                </c:pt>
                <c:pt idx="25">
                  <c:v>5.2433234421364991</c:v>
                </c:pt>
                <c:pt idx="26">
                  <c:v>5.2759999999999998</c:v>
                </c:pt>
                <c:pt idx="27">
                  <c:v>5.3071428571428561</c:v>
                </c:pt>
                <c:pt idx="28">
                  <c:v>6.0869565217391308</c:v>
                </c:pt>
                <c:pt idx="29">
                  <c:v>3.1875</c:v>
                </c:pt>
                <c:pt idx="30">
                  <c:v>4.5178571428571441</c:v>
                </c:pt>
                <c:pt idx="31">
                  <c:v>5.4230769230769242</c:v>
                </c:pt>
                <c:pt idx="32">
                  <c:v>4.651832460732984</c:v>
                </c:pt>
                <c:pt idx="33">
                  <c:v>5.3401221995926678</c:v>
                </c:pt>
                <c:pt idx="34">
                  <c:v>5.5679999999999996</c:v>
                </c:pt>
                <c:pt idx="35">
                  <c:v>5.7165898617511521</c:v>
                </c:pt>
                <c:pt idx="36">
                  <c:v>5.7830045523520486</c:v>
                </c:pt>
                <c:pt idx="37">
                  <c:v>5.6494382022471914</c:v>
                </c:pt>
                <c:pt idx="38">
                  <c:v>5.4838709677419359</c:v>
                </c:pt>
                <c:pt idx="39">
                  <c:v>5.2953869047619033</c:v>
                </c:pt>
                <c:pt idx="40">
                  <c:v>5.7926593689632959</c:v>
                </c:pt>
                <c:pt idx="41">
                  <c:v>5.3990442054958194</c:v>
                </c:pt>
                <c:pt idx="42">
                  <c:v>5.505122950819672</c:v>
                </c:pt>
                <c:pt idx="43">
                  <c:v>5.4966711051930783</c:v>
                </c:pt>
                <c:pt idx="44">
                  <c:v>5.1827768014059759</c:v>
                </c:pt>
                <c:pt idx="45">
                  <c:v>5.6906474820143886</c:v>
                </c:pt>
                <c:pt idx="46">
                  <c:v>5.156028368794324</c:v>
                </c:pt>
                <c:pt idx="47">
                  <c:v>5.265845070422535</c:v>
                </c:pt>
                <c:pt idx="48">
                  <c:v>5.3519813519813528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F-4B20-B126-AA128C8D206E}"/>
            </c:ext>
          </c:extLst>
        </c:ser>
        <c:ser>
          <c:idx val="0"/>
          <c:order val="2"/>
          <c:tx>
            <c:v>Middel klasse i 2023</c:v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Uke!$BB$10:$BB$61</c:f>
              <c:numCache>
                <c:formatCode>0.00</c:formatCode>
                <c:ptCount val="52"/>
                <c:pt idx="0">
                  <c:v>5.4282703715266942</c:v>
                </c:pt>
                <c:pt idx="1">
                  <c:v>5.4282703715266942</c:v>
                </c:pt>
                <c:pt idx="2">
                  <c:v>5.4282703715266942</c:v>
                </c:pt>
                <c:pt idx="3">
                  <c:v>5.4282703715266942</c:v>
                </c:pt>
                <c:pt idx="4">
                  <c:v>5.4282703715266942</c:v>
                </c:pt>
                <c:pt idx="5">
                  <c:v>5.4282703715266942</c:v>
                </c:pt>
                <c:pt idx="6">
                  <c:v>5.4282703715266942</c:v>
                </c:pt>
                <c:pt idx="7">
                  <c:v>5.4282703715266942</c:v>
                </c:pt>
                <c:pt idx="8">
                  <c:v>5.4282703715266942</c:v>
                </c:pt>
                <c:pt idx="9">
                  <c:v>5.4282703715266942</c:v>
                </c:pt>
                <c:pt idx="10">
                  <c:v>5.4282703715266942</c:v>
                </c:pt>
                <c:pt idx="11">
                  <c:v>5.4282703715266942</c:v>
                </c:pt>
                <c:pt idx="12">
                  <c:v>5.4282703715266942</c:v>
                </c:pt>
                <c:pt idx="13">
                  <c:v>5.4282703715266942</c:v>
                </c:pt>
                <c:pt idx="14">
                  <c:v>5.4282703715266942</c:v>
                </c:pt>
                <c:pt idx="15">
                  <c:v>5.4282703715266942</c:v>
                </c:pt>
                <c:pt idx="16">
                  <c:v>5.4282703715266942</c:v>
                </c:pt>
                <c:pt idx="17">
                  <c:v>5.4282703715266942</c:v>
                </c:pt>
                <c:pt idx="18">
                  <c:v>5.4282703715266942</c:v>
                </c:pt>
                <c:pt idx="19">
                  <c:v>5.4282703715266942</c:v>
                </c:pt>
                <c:pt idx="20">
                  <c:v>5.4282703715266942</c:v>
                </c:pt>
                <c:pt idx="21">
                  <c:v>5.4282703715266942</c:v>
                </c:pt>
                <c:pt idx="22">
                  <c:v>5.4282703715266942</c:v>
                </c:pt>
                <c:pt idx="23">
                  <c:v>5.4282703715266942</c:v>
                </c:pt>
                <c:pt idx="24">
                  <c:v>5.4282703715266942</c:v>
                </c:pt>
                <c:pt idx="25">
                  <c:v>5.4282703715266942</c:v>
                </c:pt>
                <c:pt idx="26">
                  <c:v>5.4282703715266942</c:v>
                </c:pt>
                <c:pt idx="27">
                  <c:v>5.4282703715266942</c:v>
                </c:pt>
                <c:pt idx="28">
                  <c:v>5.4282703715266942</c:v>
                </c:pt>
                <c:pt idx="29">
                  <c:v>5.4282703715266942</c:v>
                </c:pt>
                <c:pt idx="30">
                  <c:v>5.4282703715266942</c:v>
                </c:pt>
                <c:pt idx="31">
                  <c:v>5.4282703715266942</c:v>
                </c:pt>
                <c:pt idx="32">
                  <c:v>5.4282703715266942</c:v>
                </c:pt>
                <c:pt idx="33">
                  <c:v>5.4282703715266942</c:v>
                </c:pt>
                <c:pt idx="34">
                  <c:v>5.4282703715266942</c:v>
                </c:pt>
                <c:pt idx="35">
                  <c:v>5.4282703715266942</c:v>
                </c:pt>
                <c:pt idx="36">
                  <c:v>5.4282703715266942</c:v>
                </c:pt>
                <c:pt idx="37">
                  <c:v>5.4282703715266942</c:v>
                </c:pt>
                <c:pt idx="38">
                  <c:v>5.4282703715266942</c:v>
                </c:pt>
                <c:pt idx="39">
                  <c:v>5.4282703715266942</c:v>
                </c:pt>
                <c:pt idx="40">
                  <c:v>5.4282703715266942</c:v>
                </c:pt>
                <c:pt idx="41">
                  <c:v>5.4282703715266942</c:v>
                </c:pt>
                <c:pt idx="42">
                  <c:v>5.4282703715266942</c:v>
                </c:pt>
                <c:pt idx="43">
                  <c:v>5.4282703715266942</c:v>
                </c:pt>
                <c:pt idx="44">
                  <c:v>5.4282703715266942</c:v>
                </c:pt>
                <c:pt idx="45">
                  <c:v>5.4282703715266942</c:v>
                </c:pt>
                <c:pt idx="46">
                  <c:v>5.4282703715266942</c:v>
                </c:pt>
                <c:pt idx="47">
                  <c:v>5.4282703715266942</c:v>
                </c:pt>
                <c:pt idx="48">
                  <c:v>5.4282703715266942</c:v>
                </c:pt>
                <c:pt idx="49">
                  <c:v>5.4282703715266942</c:v>
                </c:pt>
                <c:pt idx="50">
                  <c:v>5.4282703715266942</c:v>
                </c:pt>
                <c:pt idx="51">
                  <c:v>5.4282703715266942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0-48DE-9869-206037B13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2.146693560344377E-2"/>
              <c:y val="0.29584761344998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085480792114"/>
          <c:y val="0.17273216543369505"/>
          <c:w val="0.16618305633702024"/>
          <c:h val="0.14308930874068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mnd'!$Q$285:$Q$296</c:f>
              <c:numCache>
                <c:formatCode>0.0</c:formatCode>
                <c:ptCount val="12"/>
                <c:pt idx="0">
                  <c:v>14.231521739130436</c:v>
                </c:pt>
                <c:pt idx="1">
                  <c:v>9.6837349397590398</c:v>
                </c:pt>
                <c:pt idx="2">
                  <c:v>7.7362218370883804</c:v>
                </c:pt>
                <c:pt idx="3">
                  <c:v>7.335116279069763</c:v>
                </c:pt>
                <c:pt idx="4">
                  <c:v>10.5314606741573</c:v>
                </c:pt>
                <c:pt idx="5">
                  <c:v>11.017898832684828</c:v>
                </c:pt>
                <c:pt idx="6">
                  <c:v>11.112698412698411</c:v>
                </c:pt>
                <c:pt idx="7">
                  <c:v>10.500000000000002</c:v>
                </c:pt>
                <c:pt idx="8">
                  <c:v>11.257507987220452</c:v>
                </c:pt>
                <c:pt idx="9">
                  <c:v>15.156286549707596</c:v>
                </c:pt>
                <c:pt idx="10">
                  <c:v>15.182304526748965</c:v>
                </c:pt>
                <c:pt idx="11">
                  <c:v>14.408108108108109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7F-B658-796C7F089EA6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14.657692307692304</c:v>
                </c:pt>
                <c:pt idx="1">
                  <c:v>8.291071428571426</c:v>
                </c:pt>
                <c:pt idx="2">
                  <c:v>9.9360902255639054</c:v>
                </c:pt>
                <c:pt idx="3">
                  <c:v>7.8561904761904788</c:v>
                </c:pt>
                <c:pt idx="4">
                  <c:v>9.2620512820512886</c:v>
                </c:pt>
                <c:pt idx="5">
                  <c:v>10.846494464944652</c:v>
                </c:pt>
                <c:pt idx="6">
                  <c:v>10.009558823529416</c:v>
                </c:pt>
                <c:pt idx="7">
                  <c:v>10.565472312703582</c:v>
                </c:pt>
                <c:pt idx="8">
                  <c:v>11.205185185185185</c:v>
                </c:pt>
                <c:pt idx="9">
                  <c:v>13.092409638554201</c:v>
                </c:pt>
                <c:pt idx="10">
                  <c:v>14.318218623481778</c:v>
                </c:pt>
                <c:pt idx="11">
                  <c:v>16.508333333333336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7F-B658-796C7F08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87034139070024"/>
          <c:y val="0.2537464277261439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mnd'!$Q$300:$Q$311</c:f>
              <c:numCache>
                <c:formatCode>0.0</c:formatCode>
                <c:ptCount val="12"/>
                <c:pt idx="0">
                  <c:v>17.206956521739141</c:v>
                </c:pt>
                <c:pt idx="1">
                  <c:v>10.101446945337624</c:v>
                </c:pt>
                <c:pt idx="2">
                  <c:v>8.4552505966587113</c:v>
                </c:pt>
                <c:pt idx="3">
                  <c:v>7.3437391304347823</c:v>
                </c:pt>
                <c:pt idx="4">
                  <c:v>9.5076547231270379</c:v>
                </c:pt>
                <c:pt idx="5">
                  <c:v>12.022943722943715</c:v>
                </c:pt>
                <c:pt idx="6">
                  <c:v>11.785714285714279</c:v>
                </c:pt>
                <c:pt idx="7">
                  <c:v>11.199999999999998</c:v>
                </c:pt>
                <c:pt idx="8">
                  <c:v>12.513770491803278</c:v>
                </c:pt>
                <c:pt idx="9">
                  <c:v>15.137903225806452</c:v>
                </c:pt>
                <c:pt idx="10">
                  <c:v>16.121524064171123</c:v>
                </c:pt>
                <c:pt idx="11">
                  <c:v>16.436190476190468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256-BE85-302D86F1B53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16.80125523012553</c:v>
                </c:pt>
                <c:pt idx="1">
                  <c:v>9.5693877551020403</c:v>
                </c:pt>
                <c:pt idx="2">
                  <c:v>8.6555251141552603</c:v>
                </c:pt>
                <c:pt idx="3">
                  <c:v>7.8296266878474992</c:v>
                </c:pt>
                <c:pt idx="4">
                  <c:v>8.8196994991652691</c:v>
                </c:pt>
                <c:pt idx="5">
                  <c:v>11.807107843137249</c:v>
                </c:pt>
                <c:pt idx="6">
                  <c:v>10.68967741935484</c:v>
                </c:pt>
                <c:pt idx="7">
                  <c:v>12.571962616822431</c:v>
                </c:pt>
                <c:pt idx="8">
                  <c:v>12.744868735083539</c:v>
                </c:pt>
                <c:pt idx="9">
                  <c:v>15.900000000000004</c:v>
                </c:pt>
                <c:pt idx="10">
                  <c:v>17.182944606413997</c:v>
                </c:pt>
                <c:pt idx="11">
                  <c:v>19.024561403508777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B-4256-BE85-302D86F1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O+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73E-4808-984C-68F7F5DBC730}"/>
              </c:ext>
            </c:extLst>
          </c:dPt>
          <c:val>
            <c:numRef>
              <c:f>'Klasse per mnd'!$Q$315:$Q$326</c:f>
              <c:numCache>
                <c:formatCode>0.0</c:formatCode>
                <c:ptCount val="12"/>
                <c:pt idx="0">
                  <c:v>20.318333333333342</c:v>
                </c:pt>
                <c:pt idx="1">
                  <c:v>10.616491228070185</c:v>
                </c:pt>
                <c:pt idx="2">
                  <c:v>10.467869298842752</c:v>
                </c:pt>
                <c:pt idx="3">
                  <c:v>8.8985727878211183</c:v>
                </c:pt>
                <c:pt idx="4">
                  <c:v>9.071071428571436</c:v>
                </c:pt>
                <c:pt idx="5">
                  <c:v>13.596816208393628</c:v>
                </c:pt>
                <c:pt idx="6">
                  <c:v>13.901754385964912</c:v>
                </c:pt>
                <c:pt idx="7">
                  <c:v>14.117647058823531</c:v>
                </c:pt>
                <c:pt idx="8">
                  <c:v>14.713157894736852</c:v>
                </c:pt>
                <c:pt idx="9">
                  <c:v>15.535787806809155</c:v>
                </c:pt>
                <c:pt idx="10">
                  <c:v>17.50874861572532</c:v>
                </c:pt>
                <c:pt idx="11">
                  <c:v>19.768055555555556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E-4808-984C-68F7F5DBC73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19.932638888888889</c:v>
                </c:pt>
                <c:pt idx="1">
                  <c:v>9.2487889273356476</c:v>
                </c:pt>
                <c:pt idx="2">
                  <c:v>10.251755725190831</c:v>
                </c:pt>
                <c:pt idx="3">
                  <c:v>9.5606965174129304</c:v>
                </c:pt>
                <c:pt idx="4">
                  <c:v>10.212611275964388</c:v>
                </c:pt>
                <c:pt idx="5">
                  <c:v>11.895905172413791</c:v>
                </c:pt>
                <c:pt idx="6">
                  <c:v>12.637</c:v>
                </c:pt>
                <c:pt idx="7">
                  <c:v>12.479999999999999</c:v>
                </c:pt>
                <c:pt idx="8">
                  <c:v>12.767286821705429</c:v>
                </c:pt>
                <c:pt idx="9">
                  <c:v>15.410832659660475</c:v>
                </c:pt>
                <c:pt idx="10">
                  <c:v>16.460678925035371</c:v>
                </c:pt>
                <c:pt idx="11">
                  <c:v>19.659090909090899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E-4808-984C-68F7F5DB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R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764-4A51-8674-593A5640FAC9}"/>
              </c:ext>
            </c:extLst>
          </c:dPt>
          <c:val>
            <c:numRef>
              <c:f>'Klasse per mnd'!$Q$345:$Q$356</c:f>
              <c:numCache>
                <c:formatCode>0.0</c:formatCode>
                <c:ptCount val="12"/>
                <c:pt idx="0">
                  <c:v>23.839560439560447</c:v>
                </c:pt>
                <c:pt idx="1">
                  <c:v>10.412234042553195</c:v>
                </c:pt>
                <c:pt idx="2">
                  <c:v>12.644052863436128</c:v>
                </c:pt>
                <c:pt idx="3">
                  <c:v>11.252162162162158</c:v>
                </c:pt>
                <c:pt idx="4">
                  <c:v>10.577364864864862</c:v>
                </c:pt>
                <c:pt idx="5">
                  <c:v>20.749356223175969</c:v>
                </c:pt>
                <c:pt idx="6">
                  <c:v>17.373809523809523</c:v>
                </c:pt>
                <c:pt idx="7">
                  <c:v>18.35350877192981</c:v>
                </c:pt>
                <c:pt idx="8">
                  <c:v>15.505865102639309</c:v>
                </c:pt>
                <c:pt idx="9">
                  <c:v>18.34451127819548</c:v>
                </c:pt>
                <c:pt idx="10">
                  <c:v>20.253282828282831</c:v>
                </c:pt>
                <c:pt idx="11">
                  <c:v>17.088571428571434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4-4A51-8674-593A5640FAC9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23.908461538461527</c:v>
                </c:pt>
                <c:pt idx="1">
                  <c:v>10.182905982905984</c:v>
                </c:pt>
                <c:pt idx="2">
                  <c:v>13.191555555555562</c:v>
                </c:pt>
                <c:pt idx="3">
                  <c:v>14.570103092783503</c:v>
                </c:pt>
                <c:pt idx="4">
                  <c:v>15.752542372881351</c:v>
                </c:pt>
                <c:pt idx="5">
                  <c:v>22.930097087378648</c:v>
                </c:pt>
                <c:pt idx="6">
                  <c:v>17.99038461538462</c:v>
                </c:pt>
                <c:pt idx="7">
                  <c:v>18.745238095238101</c:v>
                </c:pt>
                <c:pt idx="8">
                  <c:v>16.428292682926838</c:v>
                </c:pt>
                <c:pt idx="9">
                  <c:v>20.164320388349516</c:v>
                </c:pt>
                <c:pt idx="10">
                  <c:v>23.30413223140496</c:v>
                </c:pt>
                <c:pt idx="11">
                  <c:v>22.11304347826086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4-4A51-8674-593A5640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U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532-41D9-A07F-F188653D218C}"/>
              </c:ext>
            </c:extLst>
          </c:dPt>
          <c:val>
            <c:numRef>
              <c:f>'Klasse per mnd'!$Q$390:$Q$401</c:f>
              <c:numCache>
                <c:formatCode>0.0</c:formatCode>
                <c:ptCount val="12"/>
                <c:pt idx="0">
                  <c:v>23.086842105263155</c:v>
                </c:pt>
                <c:pt idx="1">
                  <c:v>29.100000000000009</c:v>
                </c:pt>
                <c:pt idx="2">
                  <c:v>10.303448275862063</c:v>
                </c:pt>
                <c:pt idx="3">
                  <c:v>0</c:v>
                </c:pt>
                <c:pt idx="4">
                  <c:v>0</c:v>
                </c:pt>
                <c:pt idx="5">
                  <c:v>38.5</c:v>
                </c:pt>
                <c:pt idx="6">
                  <c:v>0</c:v>
                </c:pt>
                <c:pt idx="7">
                  <c:v>17.5</c:v>
                </c:pt>
                <c:pt idx="8">
                  <c:v>14.750000000000004</c:v>
                </c:pt>
                <c:pt idx="9">
                  <c:v>19.747058823529411</c:v>
                </c:pt>
                <c:pt idx="10">
                  <c:v>24.330434782608705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2-41D9-A07F-F188653D218C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23.7</c:v>
                </c:pt>
                <c:pt idx="1">
                  <c:v>13.85</c:v>
                </c:pt>
                <c:pt idx="2">
                  <c:v>28.35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38.700000000000003</c:v>
                </c:pt>
                <c:pt idx="7">
                  <c:v>0</c:v>
                </c:pt>
                <c:pt idx="8">
                  <c:v>25.400000000000006</c:v>
                </c:pt>
                <c:pt idx="9">
                  <c:v>23.900000000000006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2-41D9-A07F-F188653D2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9731766115378596E-2"/>
          <c:y val="0.11888171405352574"/>
          <c:w val="0.9184895932098891"/>
          <c:h val="0.711192076600181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Klasse_Slakteri!$I$13:$I$36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20</c:v>
                </c:pt>
                <c:pt idx="7">
                  <c:v>35</c:v>
                </c:pt>
                <c:pt idx="8">
                  <c:v>0</c:v>
                </c:pt>
                <c:pt idx="9">
                  <c:v>1</c:v>
                </c:pt>
                <c:pt idx="10">
                  <c:v>20</c:v>
                </c:pt>
                <c:pt idx="11">
                  <c:v>1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19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9-41D3-A63A-CCE15D06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12903554900161E-2"/>
              <c:y val="0.37724845063823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9588239311386"/>
          <c:y val="0.2901322219659781"/>
          <c:w val="6.9736091051580323E-2"/>
          <c:h val="0.10634643472913163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718207365100887E-2"/>
          <c:y val="0.12353077816492451"/>
          <c:w val="0.93150322961958698"/>
          <c:h val="0.7599692721336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Klasse_Slakteri!$I$40:$I$63</c:f>
              <c:numCache>
                <c:formatCode>#,##0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98</c:v>
                </c:pt>
                <c:pt idx="3">
                  <c:v>6</c:v>
                </c:pt>
                <c:pt idx="4">
                  <c:v>65</c:v>
                </c:pt>
                <c:pt idx="5">
                  <c:v>6</c:v>
                </c:pt>
                <c:pt idx="6">
                  <c:v>138</c:v>
                </c:pt>
                <c:pt idx="7">
                  <c:v>91</c:v>
                </c:pt>
                <c:pt idx="8">
                  <c:v>0</c:v>
                </c:pt>
                <c:pt idx="9">
                  <c:v>3</c:v>
                </c:pt>
                <c:pt idx="10">
                  <c:v>59</c:v>
                </c:pt>
                <c:pt idx="11">
                  <c:v>15</c:v>
                </c:pt>
                <c:pt idx="12">
                  <c:v>0</c:v>
                </c:pt>
                <c:pt idx="13">
                  <c:v>39</c:v>
                </c:pt>
                <c:pt idx="14">
                  <c:v>10</c:v>
                </c:pt>
                <c:pt idx="15">
                  <c:v>13</c:v>
                </c:pt>
                <c:pt idx="16">
                  <c:v>6</c:v>
                </c:pt>
                <c:pt idx="17">
                  <c:v>0</c:v>
                </c:pt>
                <c:pt idx="18">
                  <c:v>27</c:v>
                </c:pt>
                <c:pt idx="19">
                  <c:v>32</c:v>
                </c:pt>
                <c:pt idx="20">
                  <c:v>11</c:v>
                </c:pt>
                <c:pt idx="21">
                  <c:v>30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E-46E5-B844-63ED84C7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6504054311646794E-2"/>
          <c:y val="0.12584882035781686"/>
          <c:w val="0.91171736389096614"/>
          <c:h val="0.75765115591427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Klasse_Slakteri!$I$67:$I$90</c:f>
              <c:numCache>
                <c:formatCode>#,##0</c:formatCode>
                <c:ptCount val="24"/>
                <c:pt idx="0">
                  <c:v>0</c:v>
                </c:pt>
                <c:pt idx="1">
                  <c:v>10</c:v>
                </c:pt>
                <c:pt idx="2">
                  <c:v>164</c:v>
                </c:pt>
                <c:pt idx="3">
                  <c:v>9</c:v>
                </c:pt>
                <c:pt idx="4">
                  <c:v>85</c:v>
                </c:pt>
                <c:pt idx="5">
                  <c:v>21</c:v>
                </c:pt>
                <c:pt idx="6">
                  <c:v>360</c:v>
                </c:pt>
                <c:pt idx="7">
                  <c:v>152</c:v>
                </c:pt>
                <c:pt idx="8">
                  <c:v>0</c:v>
                </c:pt>
                <c:pt idx="9">
                  <c:v>4</c:v>
                </c:pt>
                <c:pt idx="10">
                  <c:v>153</c:v>
                </c:pt>
                <c:pt idx="11">
                  <c:v>48</c:v>
                </c:pt>
                <c:pt idx="12">
                  <c:v>0</c:v>
                </c:pt>
                <c:pt idx="13">
                  <c:v>172</c:v>
                </c:pt>
                <c:pt idx="14">
                  <c:v>34</c:v>
                </c:pt>
                <c:pt idx="15">
                  <c:v>29</c:v>
                </c:pt>
                <c:pt idx="16">
                  <c:v>14</c:v>
                </c:pt>
                <c:pt idx="17">
                  <c:v>0</c:v>
                </c:pt>
                <c:pt idx="18">
                  <c:v>73</c:v>
                </c:pt>
                <c:pt idx="19">
                  <c:v>39</c:v>
                </c:pt>
                <c:pt idx="20">
                  <c:v>12</c:v>
                </c:pt>
                <c:pt idx="21">
                  <c:v>58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A-4143-9E76-6AE49FEF0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783647854074108E-2"/>
              <c:y val="0.441345701050233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718207365100887E-2"/>
          <c:y val="0.12353077816492451"/>
          <c:w val="0.93150322961958698"/>
          <c:h val="0.7599692721336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Klasse_Slakteri!$I$94:$I$117</c:f>
              <c:numCache>
                <c:formatCode>#,##0</c:formatCode>
                <c:ptCount val="24"/>
                <c:pt idx="0">
                  <c:v>0</c:v>
                </c:pt>
                <c:pt idx="1">
                  <c:v>21</c:v>
                </c:pt>
                <c:pt idx="2">
                  <c:v>615</c:v>
                </c:pt>
                <c:pt idx="3">
                  <c:v>24</c:v>
                </c:pt>
                <c:pt idx="4">
                  <c:v>172</c:v>
                </c:pt>
                <c:pt idx="5">
                  <c:v>45</c:v>
                </c:pt>
                <c:pt idx="6">
                  <c:v>813</c:v>
                </c:pt>
                <c:pt idx="7">
                  <c:v>398</c:v>
                </c:pt>
                <c:pt idx="8">
                  <c:v>0</c:v>
                </c:pt>
                <c:pt idx="9">
                  <c:v>26</c:v>
                </c:pt>
                <c:pt idx="10">
                  <c:v>338</c:v>
                </c:pt>
                <c:pt idx="11">
                  <c:v>70</c:v>
                </c:pt>
                <c:pt idx="12">
                  <c:v>0</c:v>
                </c:pt>
                <c:pt idx="13">
                  <c:v>338</c:v>
                </c:pt>
                <c:pt idx="14">
                  <c:v>148</c:v>
                </c:pt>
                <c:pt idx="15">
                  <c:v>84</c:v>
                </c:pt>
                <c:pt idx="16">
                  <c:v>60</c:v>
                </c:pt>
                <c:pt idx="17">
                  <c:v>0</c:v>
                </c:pt>
                <c:pt idx="18">
                  <c:v>146</c:v>
                </c:pt>
                <c:pt idx="19">
                  <c:v>89</c:v>
                </c:pt>
                <c:pt idx="20">
                  <c:v>32</c:v>
                </c:pt>
                <c:pt idx="21">
                  <c:v>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BBD-BAB1-152D5AF0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2072099644788215E-2"/>
          <c:y val="0.11655721382107571"/>
          <c:w val="0.92614933733989968"/>
          <c:h val="0.73672435819999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Klasse_Slakteri!$B$121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Klasse_Slakteri!$I$121:$I$144</c:f>
              <c:numCache>
                <c:formatCode>#,##0</c:formatCode>
                <c:ptCount val="24"/>
                <c:pt idx="0">
                  <c:v>0</c:v>
                </c:pt>
                <c:pt idx="1">
                  <c:v>63</c:v>
                </c:pt>
                <c:pt idx="2">
                  <c:v>1643</c:v>
                </c:pt>
                <c:pt idx="3">
                  <c:v>24</c:v>
                </c:pt>
                <c:pt idx="4">
                  <c:v>194</c:v>
                </c:pt>
                <c:pt idx="5">
                  <c:v>80</c:v>
                </c:pt>
                <c:pt idx="6">
                  <c:v>1391</c:v>
                </c:pt>
                <c:pt idx="7">
                  <c:v>459</c:v>
                </c:pt>
                <c:pt idx="8">
                  <c:v>1</c:v>
                </c:pt>
                <c:pt idx="9">
                  <c:v>18</c:v>
                </c:pt>
                <c:pt idx="10">
                  <c:v>707</c:v>
                </c:pt>
                <c:pt idx="11">
                  <c:v>116</c:v>
                </c:pt>
                <c:pt idx="12">
                  <c:v>0</c:v>
                </c:pt>
                <c:pt idx="13">
                  <c:v>769</c:v>
                </c:pt>
                <c:pt idx="14">
                  <c:v>170</c:v>
                </c:pt>
                <c:pt idx="15">
                  <c:v>168</c:v>
                </c:pt>
                <c:pt idx="16">
                  <c:v>141</c:v>
                </c:pt>
                <c:pt idx="17">
                  <c:v>0</c:v>
                </c:pt>
                <c:pt idx="18">
                  <c:v>257</c:v>
                </c:pt>
                <c:pt idx="19">
                  <c:v>230</c:v>
                </c:pt>
                <c:pt idx="20">
                  <c:v>69</c:v>
                </c:pt>
                <c:pt idx="21">
                  <c:v>309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E-419A-9E56-5EA61BAC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1687814084169E-2"/>
          <c:y val="0.15695203957384576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5606249192153801E-2"/>
                  <c:y val="5.5011040109329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87-4DAF-8939-238040CEA819}"/>
                </c:ext>
              </c:extLst>
            </c:dLbl>
            <c:dLbl>
              <c:idx val="1"/>
              <c:layout>
                <c:manualLayout>
                  <c:x val="-2.0119195793835129E-2"/>
                  <c:y val="7.2693160144470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2E-4B80-A722-491635756084}"/>
                </c:ext>
              </c:extLst>
            </c:dLbl>
            <c:dLbl>
              <c:idx val="3"/>
              <c:layout>
                <c:manualLayout>
                  <c:x val="-5.6699551782626291E-2"/>
                  <c:y val="-3.143488006247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D-4CE2-8C00-7EC9EC4E66CD}"/>
                </c:ext>
              </c:extLst>
            </c:dLbl>
            <c:dLbl>
              <c:idx val="4"/>
              <c:layout>
                <c:manualLayout>
                  <c:x val="-2.2862722492994467E-2"/>
                  <c:y val="-3.9293600078092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D-4CE2-8C00-7EC9EC4E66CD}"/>
                </c:ext>
              </c:extLst>
            </c:dLbl>
            <c:dLbl>
              <c:idx val="5"/>
              <c:layout>
                <c:manualLayout>
                  <c:x val="-2.4691740292434022E-2"/>
                  <c:y val="6.679912013275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D-4CE2-8C00-7EC9EC4E66CD}"/>
                </c:ext>
              </c:extLst>
            </c:dLbl>
            <c:dLbl>
              <c:idx val="6"/>
              <c:layout>
                <c:manualLayout>
                  <c:x val="-2.834977589131317E-2"/>
                  <c:y val="-8.0551880160089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D-4CE2-8C00-7EC9EC4E66CD}"/>
                </c:ext>
              </c:extLst>
            </c:dLbl>
            <c:dLbl>
              <c:idx val="7"/>
              <c:layout>
                <c:manualLayout>
                  <c:x val="-2.3777231392714246E-2"/>
                  <c:y val="6.286976012494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D-4CE2-8C00-7EC9EC4E66CD}"/>
                </c:ext>
              </c:extLst>
            </c:dLbl>
            <c:dLbl>
              <c:idx val="8"/>
              <c:layout>
                <c:manualLayout>
                  <c:x val="-1.8290177994395574E-2"/>
                  <c:y val="4.7152320093710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D-4CE2-8C00-7EC9EC4E66CD}"/>
                </c:ext>
              </c:extLst>
            </c:dLbl>
            <c:dLbl>
              <c:idx val="9"/>
              <c:layout>
                <c:manualLayout>
                  <c:x val="-2.1948213593274687E-2"/>
                  <c:y val="-5.5011040109329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D-4CE2-8C00-7EC9EC4E66CD}"/>
                </c:ext>
              </c:extLst>
            </c:dLbl>
            <c:dLbl>
              <c:idx val="16"/>
              <c:layout>
                <c:manualLayout>
                  <c:x val="-5.0297989484587892E-2"/>
                  <c:y val="-1.9646800039046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9D-4CE2-8C00-7EC9EC4E66CD}"/>
                </c:ext>
              </c:extLst>
            </c:dLbl>
            <c:dLbl>
              <c:idx val="17"/>
              <c:layout>
                <c:manualLayout>
                  <c:x val="-2.9264284791032918E-2"/>
                  <c:y val="-6.4834440128852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D-4CE2-8C00-7EC9EC4E66CD}"/>
                </c:ext>
              </c:extLst>
            </c:dLbl>
            <c:dLbl>
              <c:idx val="18"/>
              <c:layout>
                <c:manualLayout>
                  <c:x val="-2.2862722492994467E-2"/>
                  <c:y val="5.8940400117138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9D-4CE2-8C00-7EC9EC4E66CD}"/>
                </c:ext>
              </c:extLst>
            </c:dLbl>
            <c:dLbl>
              <c:idx val="21"/>
              <c:layout>
                <c:manualLayout>
                  <c:x val="-3.1093302590472608E-2"/>
                  <c:y val="6.090508012104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0-47AC-971D-098D23EB60FD}"/>
                </c:ext>
              </c:extLst>
            </c:dLbl>
            <c:dLbl>
              <c:idx val="23"/>
              <c:layout>
                <c:manualLayout>
                  <c:x val="-2.3777231392714378E-2"/>
                  <c:y val="5.501104010932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0-47AC-971D-098D23EB60FD}"/>
                </c:ext>
              </c:extLst>
            </c:dLbl>
            <c:dLbl>
              <c:idx val="24"/>
              <c:layout>
                <c:manualLayout>
                  <c:x val="-2.6520758091873715E-2"/>
                  <c:y val="-8.055188016008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D-4CE2-8C00-7EC9EC4E66CD}"/>
                </c:ext>
              </c:extLst>
            </c:dLbl>
            <c:dLbl>
              <c:idx val="25"/>
              <c:layout>
                <c:manualLayout>
                  <c:x val="-2.1033704693555044E-2"/>
                  <c:y val="4.3222960085901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D-4CE2-8C00-7EC9EC4E66CD}"/>
                </c:ext>
              </c:extLst>
            </c:dLbl>
            <c:dLbl>
              <c:idx val="26"/>
              <c:layout>
                <c:manualLayout>
                  <c:x val="0"/>
                  <c:y val="6.679912013275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D-4CE2-8C00-7EC9EC4E66CD}"/>
                </c:ext>
              </c:extLst>
            </c:dLbl>
            <c:dLbl>
              <c:idx val="27"/>
              <c:layout>
                <c:manualLayout>
                  <c:x val="-4.9383480584868043E-2"/>
                  <c:y val="-8.6445920171802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D-4CE2-8C00-7EC9EC4E6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År!$O$8:$O$36</c:f>
              <c:numCache>
                <c:formatCode>0.00</c:formatCode>
                <c:ptCount val="29"/>
                <c:pt idx="0">
                  <c:v>4.9760312893548608</c:v>
                </c:pt>
                <c:pt idx="1">
                  <c:v>4.9449120046213748</c:v>
                </c:pt>
                <c:pt idx="2">
                  <c:v>4.8361215217436841</c:v>
                </c:pt>
                <c:pt idx="3">
                  <c:v>3.5072655217965645</c:v>
                </c:pt>
                <c:pt idx="4">
                  <c:v>3.5152193588338978</c:v>
                </c:pt>
                <c:pt idx="5">
                  <c:v>3.4899398877241801</c:v>
                </c:pt>
                <c:pt idx="6">
                  <c:v>3.4989523049291562</c:v>
                </c:pt>
                <c:pt idx="7">
                  <c:v>3.7440313111545991</c:v>
                </c:pt>
                <c:pt idx="8">
                  <c:v>3.8636112921827199</c:v>
                </c:pt>
                <c:pt idx="9">
                  <c:v>3.8556032471773825</c:v>
                </c:pt>
                <c:pt idx="10">
                  <c:v>3.7572468563864994</c:v>
                </c:pt>
                <c:pt idx="11">
                  <c:v>4.0502639212516049</c:v>
                </c:pt>
                <c:pt idx="12">
                  <c:v>4.1957098818290799</c:v>
                </c:pt>
                <c:pt idx="13">
                  <c:v>4.3662783086791475</c:v>
                </c:pt>
                <c:pt idx="14">
                  <c:v>4.5989146556725515</c:v>
                </c:pt>
                <c:pt idx="15">
                  <c:v>4.479062759767249</c:v>
                </c:pt>
                <c:pt idx="16">
                  <c:v>4.8090022505626395</c:v>
                </c:pt>
                <c:pt idx="17">
                  <c:v>4.7161708984800317</c:v>
                </c:pt>
                <c:pt idx="18">
                  <c:v>4.8719391927647084</c:v>
                </c:pt>
                <c:pt idx="19">
                  <c:v>4.905548131223866</c:v>
                </c:pt>
                <c:pt idx="20">
                  <c:v>5.0897274814782723</c:v>
                </c:pt>
                <c:pt idx="21">
                  <c:v>4.9232434773194749</c:v>
                </c:pt>
                <c:pt idx="22">
                  <c:v>5.0921538024971618</c:v>
                </c:pt>
                <c:pt idx="23">
                  <c:v>5.0548107547589058</c:v>
                </c:pt>
                <c:pt idx="24">
                  <c:v>5.1290870007919436</c:v>
                </c:pt>
                <c:pt idx="25">
                  <c:v>5.170116539380647</c:v>
                </c:pt>
                <c:pt idx="26">
                  <c:v>5.2214757281553377</c:v>
                </c:pt>
                <c:pt idx="27">
                  <c:v>5.3035167906924006</c:v>
                </c:pt>
                <c:pt idx="28">
                  <c:v>5.4282703715266942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9-4EF0-8ED8-AD21FBEC967D}"/>
            </c:ext>
          </c:extLst>
        </c:ser>
        <c:ser>
          <c:idx val="0"/>
          <c:order val="1"/>
          <c:tx>
            <c:v>Middel KLASSE i 2024</c:v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År!$AV$8:$AV$36</c:f>
              <c:numCache>
                <c:formatCode>0.00</c:formatCode>
                <c:ptCount val="29"/>
                <c:pt idx="0">
                  <c:v>5.4282703715266942</c:v>
                </c:pt>
                <c:pt idx="1">
                  <c:v>5.4282703715266942</c:v>
                </c:pt>
                <c:pt idx="2">
                  <c:v>5.4282703715266942</c:v>
                </c:pt>
                <c:pt idx="3">
                  <c:v>5.4282703715266942</c:v>
                </c:pt>
                <c:pt idx="4">
                  <c:v>5.4282703715266942</c:v>
                </c:pt>
                <c:pt idx="5">
                  <c:v>5.4282703715266942</c:v>
                </c:pt>
                <c:pt idx="6">
                  <c:v>5.4282703715266942</c:v>
                </c:pt>
                <c:pt idx="7">
                  <c:v>5.4282703715266942</c:v>
                </c:pt>
                <c:pt idx="8">
                  <c:v>5.4282703715266942</c:v>
                </c:pt>
                <c:pt idx="9">
                  <c:v>5.4282703715266942</c:v>
                </c:pt>
                <c:pt idx="10">
                  <c:v>5.4282703715266942</c:v>
                </c:pt>
                <c:pt idx="11">
                  <c:v>5.4282703715266942</c:v>
                </c:pt>
                <c:pt idx="12">
                  <c:v>5.4282703715266942</c:v>
                </c:pt>
                <c:pt idx="13">
                  <c:v>5.4282703715266942</c:v>
                </c:pt>
                <c:pt idx="14">
                  <c:v>5.4282703715266942</c:v>
                </c:pt>
                <c:pt idx="15">
                  <c:v>5.4282703715266942</c:v>
                </c:pt>
                <c:pt idx="16">
                  <c:v>5.4282703715266942</c:v>
                </c:pt>
                <c:pt idx="17">
                  <c:v>5.4282703715266942</c:v>
                </c:pt>
                <c:pt idx="18">
                  <c:v>5.4282703715266942</c:v>
                </c:pt>
                <c:pt idx="19">
                  <c:v>5.4282703715266942</c:v>
                </c:pt>
                <c:pt idx="20">
                  <c:v>5.4282703715266942</c:v>
                </c:pt>
                <c:pt idx="21">
                  <c:v>5.4282703715266942</c:v>
                </c:pt>
                <c:pt idx="22">
                  <c:v>5.4282703715266942</c:v>
                </c:pt>
                <c:pt idx="23">
                  <c:v>5.4282703715266942</c:v>
                </c:pt>
                <c:pt idx="24">
                  <c:v>5.4282703715266942</c:v>
                </c:pt>
                <c:pt idx="25">
                  <c:v>5.4282703715266942</c:v>
                </c:pt>
                <c:pt idx="26">
                  <c:v>5.4282703715266942</c:v>
                </c:pt>
                <c:pt idx="27">
                  <c:v>5.4282703715266942</c:v>
                </c:pt>
                <c:pt idx="28">
                  <c:v>5.4282703715266942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B-4292-BB49-F5744013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5.75"/>
          <c:min val="3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9178181077805"/>
          <c:y val="0.61761003490009059"/>
          <c:w val="0.16883735315201334"/>
          <c:h val="0.101000586336053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KROPPSLENGDE i cm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64891965705865E-2"/>
          <c:y val="0.17815879602654652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105.25</c:v>
                </c:pt>
                <c:pt idx="2">
                  <c:v>0</c:v>
                </c:pt>
                <c:pt idx="3">
                  <c:v>0</c:v>
                </c:pt>
                <c:pt idx="4">
                  <c:v>94.922727272727286</c:v>
                </c:pt>
                <c:pt idx="5">
                  <c:v>99.2</c:v>
                </c:pt>
                <c:pt idx="6">
                  <c:v>0</c:v>
                </c:pt>
                <c:pt idx="7">
                  <c:v>97.0625</c:v>
                </c:pt>
                <c:pt idx="8">
                  <c:v>0</c:v>
                </c:pt>
                <c:pt idx="9">
                  <c:v>94.05</c:v>
                </c:pt>
                <c:pt idx="10">
                  <c:v>0</c:v>
                </c:pt>
                <c:pt idx="11">
                  <c:v>87.449999999999989</c:v>
                </c:pt>
                <c:pt idx="12">
                  <c:v>92</c:v>
                </c:pt>
                <c:pt idx="13">
                  <c:v>0</c:v>
                </c:pt>
                <c:pt idx="14">
                  <c:v>0</c:v>
                </c:pt>
                <c:pt idx="15">
                  <c:v>80.086666666666687</c:v>
                </c:pt>
                <c:pt idx="16">
                  <c:v>0</c:v>
                </c:pt>
                <c:pt idx="17">
                  <c:v>0</c:v>
                </c:pt>
                <c:pt idx="18">
                  <c:v>75.95631768953065</c:v>
                </c:pt>
                <c:pt idx="19">
                  <c:v>0</c:v>
                </c:pt>
                <c:pt idx="20">
                  <c:v>82.964062500000011</c:v>
                </c:pt>
                <c:pt idx="21">
                  <c:v>85.252083333333317</c:v>
                </c:pt>
                <c:pt idx="22">
                  <c:v>81.936914600551006</c:v>
                </c:pt>
                <c:pt idx="23">
                  <c:v>74.5</c:v>
                </c:pt>
                <c:pt idx="24">
                  <c:v>97.570121951219548</c:v>
                </c:pt>
                <c:pt idx="25">
                  <c:v>97.959375000000023</c:v>
                </c:pt>
                <c:pt idx="26">
                  <c:v>114.73506493506488</c:v>
                </c:pt>
                <c:pt idx="27">
                  <c:v>97.433333333333366</c:v>
                </c:pt>
                <c:pt idx="28">
                  <c:v>86.328571428571436</c:v>
                </c:pt>
                <c:pt idx="29">
                  <c:v>92.62</c:v>
                </c:pt>
                <c:pt idx="30">
                  <c:v>102.78888888888888</c:v>
                </c:pt>
                <c:pt idx="31">
                  <c:v>81.877192982456151</c:v>
                </c:pt>
                <c:pt idx="32">
                  <c:v>88.253846153846112</c:v>
                </c:pt>
                <c:pt idx="33">
                  <c:v>93.950000000000017</c:v>
                </c:pt>
                <c:pt idx="34">
                  <c:v>104.08666666666657</c:v>
                </c:pt>
                <c:pt idx="35">
                  <c:v>90.847272727272738</c:v>
                </c:pt>
                <c:pt idx="36">
                  <c:v>87.562222222222218</c:v>
                </c:pt>
                <c:pt idx="37">
                  <c:v>90.84137931034482</c:v>
                </c:pt>
                <c:pt idx="38">
                  <c:v>91.547482014388493</c:v>
                </c:pt>
                <c:pt idx="39">
                  <c:v>95.465966386554683</c:v>
                </c:pt>
                <c:pt idx="40">
                  <c:v>103.47081081081078</c:v>
                </c:pt>
                <c:pt idx="41">
                  <c:v>93.80865384615376</c:v>
                </c:pt>
                <c:pt idx="42">
                  <c:v>99.917567567567488</c:v>
                </c:pt>
                <c:pt idx="43">
                  <c:v>103.14702380952377</c:v>
                </c:pt>
                <c:pt idx="44">
                  <c:v>104.71768292682928</c:v>
                </c:pt>
                <c:pt idx="45">
                  <c:v>93.378947368421052</c:v>
                </c:pt>
                <c:pt idx="46">
                  <c:v>99.408666666666619</c:v>
                </c:pt>
                <c:pt idx="47">
                  <c:v>103.18823529411762</c:v>
                </c:pt>
                <c:pt idx="48">
                  <c:v>95.996078431372496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6-4763-B470-0964355E7503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2.3311815242960894E-2"/>
                  <c:y val="-3.896777544225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6-4763-B470-0964355E7503}"/>
                </c:ext>
              </c:extLst>
            </c:dLbl>
            <c:dLbl>
              <c:idx val="4"/>
              <c:layout>
                <c:manualLayout>
                  <c:x val="-4.6623630485922102E-3"/>
                  <c:y val="-4.7171517640629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6-4763-B470-0964355E7503}"/>
                </c:ext>
              </c:extLst>
            </c:dLbl>
            <c:dLbl>
              <c:idx val="6"/>
              <c:layout>
                <c:manualLayout>
                  <c:x val="-1.7716979584650301E-2"/>
                  <c:y val="3.4865904343074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6-4763-B470-0964355E75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6-4763-B470-0964355E7503}"/>
                </c:ext>
              </c:extLst>
            </c:dLbl>
            <c:dLbl>
              <c:idx val="9"/>
              <c:layout>
                <c:manualLayout>
                  <c:x val="-2.1446870023524009E-2"/>
                  <c:y val="-3.281496879348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4-4E59-B161-268A3796E71C}"/>
                </c:ext>
              </c:extLst>
            </c:dLbl>
            <c:dLbl>
              <c:idx val="10"/>
              <c:layout>
                <c:manualLayout>
                  <c:x val="-1.9581924804087138E-2"/>
                  <c:y val="3.896777544225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6-4763-B470-0964355E7503}"/>
                </c:ext>
              </c:extLst>
            </c:dLbl>
            <c:dLbl>
              <c:idx val="11"/>
              <c:layout>
                <c:manualLayout>
                  <c:x val="-2.1446870023524044E-2"/>
                  <c:y val="-3.4865904343074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6-4763-B470-0964355E7503}"/>
                </c:ext>
              </c:extLst>
            </c:dLbl>
            <c:dLbl>
              <c:idx val="13"/>
              <c:layout>
                <c:manualLayout>
                  <c:x val="-2.1446870023524044E-2"/>
                  <c:y val="-3.076403324388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4-4E59-B161-268A3796E71C}"/>
                </c:ext>
              </c:extLst>
            </c:dLbl>
            <c:dLbl>
              <c:idx val="14"/>
              <c:layout>
                <c:manualLayout>
                  <c:x val="-2.0514397413805573E-2"/>
                  <c:y val="4.922245319022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7-40BA-9CD0-A5BC7E35832D}"/>
                </c:ext>
              </c:extLst>
            </c:dLbl>
            <c:dLbl>
              <c:idx val="16"/>
              <c:layout>
                <c:manualLayout>
                  <c:x val="-1.5852034365213399E-2"/>
                  <c:y val="4.7171517640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14-4E59-B161-268A3796E71C}"/>
                </c:ext>
              </c:extLst>
            </c:dLbl>
            <c:dLbl>
              <c:idx val="17"/>
              <c:layout>
                <c:manualLayout>
                  <c:x val="0"/>
                  <c:y val="3.8967775442259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6-4763-B470-0964355E7503}"/>
                </c:ext>
              </c:extLst>
            </c:dLbl>
            <c:dLbl>
              <c:idx val="18"/>
              <c:layout>
                <c:manualLayout>
                  <c:x val="-1.7716979584650266E-2"/>
                  <c:y val="-3.896777544225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6-4763-B470-0964355E75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6-4763-B470-0964355E7503}"/>
                </c:ext>
              </c:extLst>
            </c:dLbl>
            <c:dLbl>
              <c:idx val="20"/>
              <c:layout>
                <c:manualLayout>
                  <c:x val="-2.1446870023524075E-2"/>
                  <c:y val="-5.332432428940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6-4763-B470-0964355E7503}"/>
                </c:ext>
              </c:extLst>
            </c:dLbl>
            <c:dLbl>
              <c:idx val="21"/>
              <c:layout>
                <c:manualLayout>
                  <c:x val="-1.9581924804087138E-2"/>
                  <c:y val="5.7426195388592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6-4763-B470-0964355E7503}"/>
                </c:ext>
              </c:extLst>
            </c:dLbl>
            <c:dLbl>
              <c:idx val="22"/>
              <c:layout>
                <c:manualLayout>
                  <c:x val="-2.5176760462397679E-2"/>
                  <c:y val="-5.7426195388592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6-4763-B470-0964355E7503}"/>
                </c:ext>
              </c:extLst>
            </c:dLbl>
            <c:dLbl>
              <c:idx val="23"/>
              <c:layout>
                <c:manualLayout>
                  <c:x val="-1.9581924804087207E-2"/>
                  <c:y val="-4.7171517640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6-4763-B470-0964355E7503}"/>
                </c:ext>
              </c:extLst>
            </c:dLbl>
            <c:dLbl>
              <c:idx val="24"/>
              <c:layout>
                <c:manualLayout>
                  <c:x val="-1.3987089145776595E-2"/>
                  <c:y val="5.127338873981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5-42A2-A759-1966FBF85850}"/>
                </c:ext>
              </c:extLst>
            </c:dLbl>
            <c:dLbl>
              <c:idx val="25"/>
              <c:layout>
                <c:manualLayout>
                  <c:x val="-3.170406873042686E-2"/>
                  <c:y val="-5.9477130938185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7-40BA-9CD0-A5BC7E35832D}"/>
                </c:ext>
              </c:extLst>
            </c:dLbl>
            <c:dLbl>
              <c:idx val="26"/>
              <c:layout>
                <c:manualLayout>
                  <c:x val="-3.0771596120708428E-2"/>
                  <c:y val="4.922245319022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4-4E71-98B1-ADC2EC17BB04}"/>
                </c:ext>
              </c:extLst>
            </c:dLbl>
            <c:dLbl>
              <c:idx val="27"/>
              <c:layout>
                <c:manualLayout>
                  <c:x val="-2.5176760462397817E-2"/>
                  <c:y val="5.1273388739814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5-42A2-A759-1966FBF85850}"/>
                </c:ext>
              </c:extLst>
            </c:dLbl>
            <c:dLbl>
              <c:idx val="28"/>
              <c:layout>
                <c:manualLayout>
                  <c:x val="-1.2122143926339726E-2"/>
                  <c:y val="-4.7171517640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7-40BA-9CD0-A5BC7E35832D}"/>
                </c:ext>
              </c:extLst>
            </c:dLbl>
            <c:dLbl>
              <c:idx val="29"/>
              <c:layout>
                <c:manualLayout>
                  <c:x val="-2.1446870023524009E-2"/>
                  <c:y val="3.6916839892666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14-4E59-B161-268A3796E71C}"/>
                </c:ext>
              </c:extLst>
            </c:dLbl>
            <c:dLbl>
              <c:idx val="30"/>
              <c:layout>
                <c:manualLayout>
                  <c:x val="-1.67845069749319E-2"/>
                  <c:y val="5.332432428940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0-4048-A522-79EA10682B3C}"/>
                </c:ext>
              </c:extLst>
            </c:dLbl>
            <c:dLbl>
              <c:idx val="31"/>
              <c:layout>
                <c:manualLayout>
                  <c:x val="-1.2122143926339656E-2"/>
                  <c:y val="3.486590434307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0-4048-A522-79EA10682B3C}"/>
                </c:ext>
              </c:extLst>
            </c:dLbl>
            <c:dLbl>
              <c:idx val="32"/>
              <c:layout>
                <c:manualLayout>
                  <c:x val="-2.4244287852679312E-2"/>
                  <c:y val="-4.3069646541444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0-4048-A522-79EA10682B3C}"/>
                </c:ext>
              </c:extLst>
            </c:dLbl>
            <c:dLbl>
              <c:idx val="33"/>
              <c:layout>
                <c:manualLayout>
                  <c:x val="-1.3054616536058092E-2"/>
                  <c:y val="5.7426195388592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F0-4048-A522-79EA10682B3C}"/>
                </c:ext>
              </c:extLst>
            </c:dLbl>
            <c:dLbl>
              <c:idx val="34"/>
              <c:layout>
                <c:manualLayout>
                  <c:x val="-1.9581924804087273E-2"/>
                  <c:y val="-3.076403324388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0-4048-A522-79EA10682B3C}"/>
                </c:ext>
              </c:extLst>
            </c:dLbl>
            <c:dLbl>
              <c:idx val="35"/>
              <c:layout>
                <c:manualLayout>
                  <c:x val="-2.6109233072116184E-2"/>
                  <c:y val="5.742619538859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0-4048-A522-79EA10682B3C}"/>
                </c:ext>
              </c:extLst>
            </c:dLbl>
            <c:dLbl>
              <c:idx val="36"/>
              <c:layout>
                <c:manualLayout>
                  <c:x val="-1.7716979584650266E-2"/>
                  <c:y val="-6.7680873136555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7-40BA-9CD0-A5BC7E35832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7-40BA-9CD0-A5BC7E35832D}"/>
                </c:ext>
              </c:extLst>
            </c:dLbl>
            <c:dLbl>
              <c:idx val="38"/>
              <c:layout>
                <c:manualLayout>
                  <c:x val="-2.5176760462397887E-2"/>
                  <c:y val="-5.9477130938185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E-4B04-AA3A-80E4D2FCB61C}"/>
                </c:ext>
              </c:extLst>
            </c:dLbl>
            <c:dLbl>
              <c:idx val="39"/>
              <c:layout>
                <c:manualLayout>
                  <c:x val="-2.3311815242960877E-2"/>
                  <c:y val="-0.12510706852514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2-4F93-AD40-C54DAFE1FC41}"/>
                </c:ext>
              </c:extLst>
            </c:dLbl>
            <c:dLbl>
              <c:idx val="40"/>
              <c:layout>
                <c:manualLayout>
                  <c:x val="-4.6623630485921755E-3"/>
                  <c:y val="-0.12920893962433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2-4F93-AD40-C54DAFE1FC41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2-4F93-AD40-C54DAFE1FC41}"/>
                </c:ext>
              </c:extLst>
            </c:dLbl>
            <c:dLbl>
              <c:idx val="42"/>
              <c:layout>
                <c:manualLayout>
                  <c:x val="-1.8649452194368841E-2"/>
                  <c:y val="8.2037421983703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8-4860-9C3F-5B03744538F3}"/>
                </c:ext>
              </c:extLst>
            </c:dLbl>
            <c:dLbl>
              <c:idx val="43"/>
              <c:layout>
                <c:manualLayout>
                  <c:x val="-2.0514397413805709E-2"/>
                  <c:y val="-9.434303528125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2D-47E8-9A83-6E759DDE9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90.692156862745122</c:v>
                </c:pt>
                <c:pt idx="2">
                  <c:v>0</c:v>
                </c:pt>
                <c:pt idx="3">
                  <c:v>100.73478260869568</c:v>
                </c:pt>
                <c:pt idx="4">
                  <c:v>99.5</c:v>
                </c:pt>
                <c:pt idx="5">
                  <c:v>87.10344827586205</c:v>
                </c:pt>
                <c:pt idx="6">
                  <c:v>74.636273291925434</c:v>
                </c:pt>
                <c:pt idx="7">
                  <c:v>76.507042253521135</c:v>
                </c:pt>
                <c:pt idx="8">
                  <c:v>82.177777777777749</c:v>
                </c:pt>
                <c:pt idx="9">
                  <c:v>97.224832214765087</c:v>
                </c:pt>
                <c:pt idx="10">
                  <c:v>80.601003167898625</c:v>
                </c:pt>
                <c:pt idx="11">
                  <c:v>96.361611374407516</c:v>
                </c:pt>
                <c:pt idx="12">
                  <c:v>0</c:v>
                </c:pt>
                <c:pt idx="13">
                  <c:v>99.5230769230769</c:v>
                </c:pt>
                <c:pt idx="14">
                  <c:v>81.258947368421119</c:v>
                </c:pt>
                <c:pt idx="15">
                  <c:v>87.854545454545445</c:v>
                </c:pt>
                <c:pt idx="16">
                  <c:v>79.79094323873106</c:v>
                </c:pt>
                <c:pt idx="17">
                  <c:v>85.574809160305307</c:v>
                </c:pt>
                <c:pt idx="18">
                  <c:v>87.979521276595719</c:v>
                </c:pt>
                <c:pt idx="19">
                  <c:v>83.99812646370026</c:v>
                </c:pt>
                <c:pt idx="20">
                  <c:v>87.971111111111099</c:v>
                </c:pt>
                <c:pt idx="21">
                  <c:v>82.763872832369898</c:v>
                </c:pt>
                <c:pt idx="22">
                  <c:v>92.480927835051546</c:v>
                </c:pt>
                <c:pt idx="23">
                  <c:v>90.658620689655109</c:v>
                </c:pt>
                <c:pt idx="24">
                  <c:v>88.687576374745348</c:v>
                </c:pt>
                <c:pt idx="25">
                  <c:v>97.579701492537282</c:v>
                </c:pt>
                <c:pt idx="26">
                  <c:v>91.321399999999983</c:v>
                </c:pt>
                <c:pt idx="27">
                  <c:v>86.391428571428506</c:v>
                </c:pt>
                <c:pt idx="28">
                  <c:v>97.769565217391275</c:v>
                </c:pt>
                <c:pt idx="29">
                  <c:v>84.887499999999989</c:v>
                </c:pt>
                <c:pt idx="30">
                  <c:v>87.080357142857181</c:v>
                </c:pt>
                <c:pt idx="31">
                  <c:v>91.569527896995695</c:v>
                </c:pt>
                <c:pt idx="32">
                  <c:v>95.104213483146069</c:v>
                </c:pt>
                <c:pt idx="33">
                  <c:v>90.160206185566963</c:v>
                </c:pt>
                <c:pt idx="34">
                  <c:v>95.217428571428613</c:v>
                </c:pt>
                <c:pt idx="35">
                  <c:v>93.010093896713684</c:v>
                </c:pt>
                <c:pt idx="36">
                  <c:v>94.199836333878906</c:v>
                </c:pt>
                <c:pt idx="37">
                  <c:v>93.713103448275874</c:v>
                </c:pt>
                <c:pt idx="38">
                  <c:v>98.413238770685609</c:v>
                </c:pt>
                <c:pt idx="39">
                  <c:v>98.163015753938438</c:v>
                </c:pt>
                <c:pt idx="40">
                  <c:v>98.086479425212389</c:v>
                </c:pt>
                <c:pt idx="41">
                  <c:v>98.876541717049562</c:v>
                </c:pt>
                <c:pt idx="42">
                  <c:v>98.700327510917063</c:v>
                </c:pt>
                <c:pt idx="43">
                  <c:v>101.39442934782606</c:v>
                </c:pt>
                <c:pt idx="44">
                  <c:v>99.843431635388725</c:v>
                </c:pt>
                <c:pt idx="45">
                  <c:v>102.60438144329893</c:v>
                </c:pt>
                <c:pt idx="46">
                  <c:v>101.85399515738511</c:v>
                </c:pt>
                <c:pt idx="47">
                  <c:v>102.05510597302508</c:v>
                </c:pt>
                <c:pt idx="48">
                  <c:v>104.8573849878934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76-4763-B470-0964355E7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0902317032893"/>
          <c:y val="0.19322348285676269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4921441116037824E-2"/>
          <c:y val="0.11888171405352574"/>
          <c:w val="0.91329999586865007"/>
          <c:h val="0.7274263572701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Klasse_Slakteri!$I$148:$I$171</c:f>
              <c:numCache>
                <c:formatCode>#,##0</c:formatCode>
                <c:ptCount val="24"/>
                <c:pt idx="0">
                  <c:v>0</c:v>
                </c:pt>
                <c:pt idx="1">
                  <c:v>46</c:v>
                </c:pt>
                <c:pt idx="2">
                  <c:v>1904</c:v>
                </c:pt>
                <c:pt idx="3">
                  <c:v>89</c:v>
                </c:pt>
                <c:pt idx="4">
                  <c:v>298</c:v>
                </c:pt>
                <c:pt idx="5">
                  <c:v>64</c:v>
                </c:pt>
                <c:pt idx="6">
                  <c:v>1614</c:v>
                </c:pt>
                <c:pt idx="7">
                  <c:v>524</c:v>
                </c:pt>
                <c:pt idx="8">
                  <c:v>2</c:v>
                </c:pt>
                <c:pt idx="9">
                  <c:v>20</c:v>
                </c:pt>
                <c:pt idx="10">
                  <c:v>792</c:v>
                </c:pt>
                <c:pt idx="11">
                  <c:v>138</c:v>
                </c:pt>
                <c:pt idx="12">
                  <c:v>0</c:v>
                </c:pt>
                <c:pt idx="13">
                  <c:v>525</c:v>
                </c:pt>
                <c:pt idx="14">
                  <c:v>272</c:v>
                </c:pt>
                <c:pt idx="15">
                  <c:v>137</c:v>
                </c:pt>
                <c:pt idx="16">
                  <c:v>295</c:v>
                </c:pt>
                <c:pt idx="17">
                  <c:v>0</c:v>
                </c:pt>
                <c:pt idx="18">
                  <c:v>395</c:v>
                </c:pt>
                <c:pt idx="19">
                  <c:v>342</c:v>
                </c:pt>
                <c:pt idx="20">
                  <c:v>100</c:v>
                </c:pt>
                <c:pt idx="21">
                  <c:v>247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2-4B3D-9A5E-4B96D426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76112281660264E-2"/>
              <c:y val="0.40979145389253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R-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2779884204162898E-2"/>
          <c:y val="0.10958371312372567"/>
          <c:w val="0.91544155278052497"/>
          <c:h val="0.77391636191919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Klasse_Slakteri!$B$202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0</c:v>
                </c:pt>
                <c:pt idx="1">
                  <c:v>61</c:v>
                </c:pt>
                <c:pt idx="2">
                  <c:v>433</c:v>
                </c:pt>
                <c:pt idx="3">
                  <c:v>10</c:v>
                </c:pt>
                <c:pt idx="4">
                  <c:v>56</c:v>
                </c:pt>
                <c:pt idx="5">
                  <c:v>8</c:v>
                </c:pt>
                <c:pt idx="6">
                  <c:v>464</c:v>
                </c:pt>
                <c:pt idx="7">
                  <c:v>100</c:v>
                </c:pt>
                <c:pt idx="8">
                  <c:v>3</c:v>
                </c:pt>
                <c:pt idx="9">
                  <c:v>30</c:v>
                </c:pt>
                <c:pt idx="10">
                  <c:v>287</c:v>
                </c:pt>
                <c:pt idx="11">
                  <c:v>26</c:v>
                </c:pt>
                <c:pt idx="12">
                  <c:v>0</c:v>
                </c:pt>
                <c:pt idx="13">
                  <c:v>57</c:v>
                </c:pt>
                <c:pt idx="14">
                  <c:v>148</c:v>
                </c:pt>
                <c:pt idx="15">
                  <c:v>39</c:v>
                </c:pt>
                <c:pt idx="16">
                  <c:v>35</c:v>
                </c:pt>
                <c:pt idx="17">
                  <c:v>0</c:v>
                </c:pt>
                <c:pt idx="18">
                  <c:v>214</c:v>
                </c:pt>
                <c:pt idx="19">
                  <c:v>128</c:v>
                </c:pt>
                <c:pt idx="20">
                  <c:v>53</c:v>
                </c:pt>
                <c:pt idx="21">
                  <c:v>33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5-4807-8AC2-078C89C54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17478814184525E-2"/>
              <c:y val="0.42838745575213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R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161280049198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0</c:v>
                </c:pt>
                <c:pt idx="1">
                  <c:v>61</c:v>
                </c:pt>
                <c:pt idx="2">
                  <c:v>433</c:v>
                </c:pt>
                <c:pt idx="3">
                  <c:v>10</c:v>
                </c:pt>
                <c:pt idx="4">
                  <c:v>56</c:v>
                </c:pt>
                <c:pt idx="5">
                  <c:v>8</c:v>
                </c:pt>
                <c:pt idx="6">
                  <c:v>464</c:v>
                </c:pt>
                <c:pt idx="7">
                  <c:v>100</c:v>
                </c:pt>
                <c:pt idx="8">
                  <c:v>3</c:v>
                </c:pt>
                <c:pt idx="9">
                  <c:v>30</c:v>
                </c:pt>
                <c:pt idx="10">
                  <c:v>287</c:v>
                </c:pt>
                <c:pt idx="11">
                  <c:v>26</c:v>
                </c:pt>
                <c:pt idx="12">
                  <c:v>0</c:v>
                </c:pt>
                <c:pt idx="13">
                  <c:v>57</c:v>
                </c:pt>
                <c:pt idx="14">
                  <c:v>148</c:v>
                </c:pt>
                <c:pt idx="15">
                  <c:v>39</c:v>
                </c:pt>
                <c:pt idx="16">
                  <c:v>35</c:v>
                </c:pt>
                <c:pt idx="17">
                  <c:v>0</c:v>
                </c:pt>
                <c:pt idx="18">
                  <c:v>214</c:v>
                </c:pt>
                <c:pt idx="19">
                  <c:v>128</c:v>
                </c:pt>
                <c:pt idx="20">
                  <c:v>53</c:v>
                </c:pt>
                <c:pt idx="21">
                  <c:v>33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1-4458-8ADC-B67E6FFA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antall% SLAKT i klasse P-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2055463707605946E-2"/>
          <c:y val="0.11888171405352574"/>
          <c:w val="0.91616592409934527"/>
          <c:h val="0.71848223124358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Klasse_Slakteri!$J$13:$J$36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0.36913990402362495</c:v>
                </c:pt>
                <c:pt idx="3">
                  <c:v>0</c:v>
                </c:pt>
                <c:pt idx="4">
                  <c:v>0.37986704653371345</c:v>
                </c:pt>
                <c:pt idx="5">
                  <c:v>1.1904761904761909</c:v>
                </c:pt>
                <c:pt idx="6">
                  <c:v>0.36101083032490966</c:v>
                </c:pt>
                <c:pt idx="7">
                  <c:v>1.7632241813602016</c:v>
                </c:pt>
                <c:pt idx="8">
                  <c:v>0</c:v>
                </c:pt>
                <c:pt idx="9">
                  <c:v>0.98039215686274495</c:v>
                </c:pt>
                <c:pt idx="10">
                  <c:v>0.72202166064981932</c:v>
                </c:pt>
                <c:pt idx="11">
                  <c:v>0.21052631578947364</c:v>
                </c:pt>
                <c:pt idx="12">
                  <c:v>0</c:v>
                </c:pt>
                <c:pt idx="13">
                  <c:v>0.29469548133595275</c:v>
                </c:pt>
                <c:pt idx="14">
                  <c:v>0</c:v>
                </c:pt>
                <c:pt idx="15">
                  <c:v>0</c:v>
                </c:pt>
                <c:pt idx="16">
                  <c:v>0.65040650406504052</c:v>
                </c:pt>
                <c:pt idx="17">
                  <c:v>0</c:v>
                </c:pt>
                <c:pt idx="18">
                  <c:v>0.15140045420136261</c:v>
                </c:pt>
                <c:pt idx="19">
                  <c:v>1.9791666666666672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2-42B5-9DB4-F41F196CF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Antall% slakt</a:t>
                </a:r>
              </a:p>
            </c:rich>
          </c:tx>
          <c:layout>
            <c:manualLayout>
              <c:xMode val="edge"/>
              <c:yMode val="edge"/>
              <c:x val="8.6092040985979949E-3"/>
              <c:y val="0.368021142685883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362158022062177"/>
          <c:y val="0.20916419184626148"/>
          <c:w val="6.6449594156602315E-2"/>
          <c:h val="5.844208920251750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antall% SLAKT i klasse P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3191564082658686E-2"/>
          <c:y val="0.11888171405352574"/>
          <c:w val="0.9150298510221434"/>
          <c:h val="0.713372070629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Klasse_Slakteri!$J$40:$J$63</c:f>
              <c:numCache>
                <c:formatCode>0.0</c:formatCode>
                <c:ptCount val="24"/>
                <c:pt idx="0">
                  <c:v>0</c:v>
                </c:pt>
                <c:pt idx="1">
                  <c:v>1.1235955056179776</c:v>
                </c:pt>
                <c:pt idx="2">
                  <c:v>1.8087855297157625</c:v>
                </c:pt>
                <c:pt idx="3">
                  <c:v>3.2967032967032961</c:v>
                </c:pt>
                <c:pt idx="4">
                  <c:v>6.1728395061728403</c:v>
                </c:pt>
                <c:pt idx="5">
                  <c:v>2.3809523809523818</c:v>
                </c:pt>
                <c:pt idx="6">
                  <c:v>2.4909747292418767</c:v>
                </c:pt>
                <c:pt idx="7">
                  <c:v>4.5843828715365218</c:v>
                </c:pt>
                <c:pt idx="8">
                  <c:v>0</c:v>
                </c:pt>
                <c:pt idx="9">
                  <c:v>2.9411764705882355</c:v>
                </c:pt>
                <c:pt idx="10">
                  <c:v>2.1299638989169671</c:v>
                </c:pt>
                <c:pt idx="11">
                  <c:v>3.1578947368421058</c:v>
                </c:pt>
                <c:pt idx="12">
                  <c:v>0</c:v>
                </c:pt>
                <c:pt idx="13">
                  <c:v>1.9155206286836937</c:v>
                </c:pt>
                <c:pt idx="14">
                  <c:v>1.0638297872340428</c:v>
                </c:pt>
                <c:pt idx="15">
                  <c:v>2.4761904761904754</c:v>
                </c:pt>
                <c:pt idx="16">
                  <c:v>0.97560975609756095</c:v>
                </c:pt>
                <c:pt idx="17">
                  <c:v>0</c:v>
                </c:pt>
                <c:pt idx="18">
                  <c:v>2.0439061317183951</c:v>
                </c:pt>
                <c:pt idx="19">
                  <c:v>3.3333333333333344</c:v>
                </c:pt>
                <c:pt idx="20">
                  <c:v>3.4375</c:v>
                </c:pt>
                <c:pt idx="21">
                  <c:v>3.5087719298245608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1-4E8E-95CF-06937D16E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912903554900161E-2"/>
              <c:y val="0.37724845063823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9588239311386"/>
          <c:y val="0.2901322219659781"/>
          <c:w val="6.9736091051580323E-2"/>
          <c:h val="0.10634643472913163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R+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161280049198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Klasse_Slakteri!$I$229:$I$252</c:f>
              <c:numCache>
                <c:formatCode>#,##0</c:formatCode>
                <c:ptCount val="24"/>
                <c:pt idx="0">
                  <c:v>0</c:v>
                </c:pt>
                <c:pt idx="1">
                  <c:v>10</c:v>
                </c:pt>
                <c:pt idx="2">
                  <c:v>36</c:v>
                </c:pt>
                <c:pt idx="3">
                  <c:v>2</c:v>
                </c:pt>
                <c:pt idx="4">
                  <c:v>12</c:v>
                </c:pt>
                <c:pt idx="5">
                  <c:v>2</c:v>
                </c:pt>
                <c:pt idx="6">
                  <c:v>41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45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12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11</c:v>
                </c:pt>
                <c:pt idx="19">
                  <c:v>4</c:v>
                </c:pt>
                <c:pt idx="20">
                  <c:v>5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A1D-8319-37F93E8E1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U-</a:t>
            </a:r>
            <a:endParaRPr lang="en-US" sz="2800" b="1"/>
          </a:p>
        </c:rich>
      </c:tx>
      <c:layout>
        <c:manualLayout>
          <c:xMode val="edge"/>
          <c:yMode val="edge"/>
          <c:x val="0.29271327981276973"/>
          <c:y val="9.285143477177085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Klasse_Slakteri!$I$256:$I$279</c:f>
              <c:numCache>
                <c:formatCode>#,##0</c:formatCode>
                <c:ptCount val="24"/>
                <c:pt idx="0">
                  <c:v>0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5-4F93-89F6-AA4B78569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U</a:t>
            </a:r>
            <a:endParaRPr lang="en-US" sz="2800" b="1"/>
          </a:p>
        </c:rich>
      </c:tx>
      <c:layout>
        <c:manualLayout>
          <c:xMode val="edge"/>
          <c:yMode val="edge"/>
          <c:x val="0.29271327981276973"/>
          <c:y val="9.285143477177085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9542415688604956E-2"/>
          <c:y val="0.11422949749996335"/>
          <c:w val="0.90867902518474497"/>
          <c:h val="0.76927062713529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Klasse_Slakteri!$B$285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Klasse_Slakteri!$I$283:$I$306</c:f>
              <c:numCache>
                <c:formatCode>#,##0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6-47BA-A321-A90F5C90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3947059028522902E-2"/>
              <c:y val="0.42828743823223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476250479172285"/>
          <c:y val="0.2250916435724864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Klasse_Slakteri!$J$71:$J$99</c:f>
              <c:numCache>
                <c:formatCode>0.0</c:formatCode>
                <c:ptCount val="29"/>
                <c:pt idx="0">
                  <c:v>8.0721747388414045</c:v>
                </c:pt>
                <c:pt idx="1">
                  <c:v>8.3333333333333357</c:v>
                </c:pt>
                <c:pt idx="2">
                  <c:v>6.4981949458483754</c:v>
                </c:pt>
                <c:pt idx="3">
                  <c:v>7.6574307304785885</c:v>
                </c:pt>
                <c:pt idx="4">
                  <c:v>0</c:v>
                </c:pt>
                <c:pt idx="5">
                  <c:v>3.9215686274509798</c:v>
                </c:pt>
                <c:pt idx="6">
                  <c:v>5.5234657039711195</c:v>
                </c:pt>
                <c:pt idx="7">
                  <c:v>10.105263157894738</c:v>
                </c:pt>
                <c:pt idx="8">
                  <c:v>0</c:v>
                </c:pt>
                <c:pt idx="9">
                  <c:v>8.4479371316306491</c:v>
                </c:pt>
                <c:pt idx="10">
                  <c:v>3.6170212765957448</c:v>
                </c:pt>
                <c:pt idx="11">
                  <c:v>5.5238095238095237</c:v>
                </c:pt>
                <c:pt idx="12">
                  <c:v>2.2764227642276418</c:v>
                </c:pt>
                <c:pt idx="13">
                  <c:v>0</c:v>
                </c:pt>
                <c:pt idx="14">
                  <c:v>5.5261165783497352</c:v>
                </c:pt>
                <c:pt idx="15">
                  <c:v>4.0625</c:v>
                </c:pt>
                <c:pt idx="16">
                  <c:v>3.75</c:v>
                </c:pt>
                <c:pt idx="17">
                  <c:v>6.7836257309941521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7.8651685393258397</c:v>
                </c:pt>
                <c:pt idx="25">
                  <c:v>11.351052048726467</c:v>
                </c:pt>
                <c:pt idx="26">
                  <c:v>13.186813186813184</c:v>
                </c:pt>
                <c:pt idx="27">
                  <c:v>16.334283000949672</c:v>
                </c:pt>
                <c:pt idx="28">
                  <c:v>17.857142857142861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537-AC9C-DBAACAE0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Klasse_Slakteri!$J$100:$J$128</c:f>
              <c:numCache>
                <c:formatCode>0.0</c:formatCode>
                <c:ptCount val="29"/>
                <c:pt idx="0">
                  <c:v>14.67509025270758</c:v>
                </c:pt>
                <c:pt idx="1">
                  <c:v>20.050377833753153</c:v>
                </c:pt>
                <c:pt idx="2">
                  <c:v>0</c:v>
                </c:pt>
                <c:pt idx="3">
                  <c:v>25.490196078431367</c:v>
                </c:pt>
                <c:pt idx="4">
                  <c:v>12.202166064981952</c:v>
                </c:pt>
                <c:pt idx="5">
                  <c:v>14.736842105263156</c:v>
                </c:pt>
                <c:pt idx="6">
                  <c:v>0</c:v>
                </c:pt>
                <c:pt idx="7">
                  <c:v>16.601178781925348</c:v>
                </c:pt>
                <c:pt idx="8">
                  <c:v>15.744680851063828</c:v>
                </c:pt>
                <c:pt idx="9">
                  <c:v>16</c:v>
                </c:pt>
                <c:pt idx="10">
                  <c:v>9.7560975609756095</c:v>
                </c:pt>
                <c:pt idx="11">
                  <c:v>0</c:v>
                </c:pt>
                <c:pt idx="12">
                  <c:v>11.05223315669947</c:v>
                </c:pt>
                <c:pt idx="13">
                  <c:v>9.2708333333333357</c:v>
                </c:pt>
                <c:pt idx="14">
                  <c:v>10</c:v>
                </c:pt>
                <c:pt idx="15">
                  <c:v>11.578947368421057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23.59550561797753</c:v>
                </c:pt>
                <c:pt idx="23">
                  <c:v>30.324843115540791</c:v>
                </c:pt>
                <c:pt idx="24">
                  <c:v>13.186813186813184</c:v>
                </c:pt>
                <c:pt idx="25">
                  <c:v>18.423551756885097</c:v>
                </c:pt>
                <c:pt idx="26">
                  <c:v>31.746031746031758</c:v>
                </c:pt>
                <c:pt idx="27">
                  <c:v>25.108303249097471</c:v>
                </c:pt>
                <c:pt idx="28">
                  <c:v>23.123425692695221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2-49BE-9658-BFFD96A6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K-faktor i mg/ml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72638478239948E-2"/>
          <c:y val="0.16995502638197102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0</c:v>
                </c:pt>
                <c:pt idx="1">
                  <c:v>21.322369125260167</c:v>
                </c:pt>
                <c:pt idx="2">
                  <c:v>0</c:v>
                </c:pt>
                <c:pt idx="3">
                  <c:v>0</c:v>
                </c:pt>
                <c:pt idx="4">
                  <c:v>12.649890516016876</c:v>
                </c:pt>
                <c:pt idx="5">
                  <c:v>13.906384788235645</c:v>
                </c:pt>
                <c:pt idx="6">
                  <c:v>0</c:v>
                </c:pt>
                <c:pt idx="7">
                  <c:v>17.473257984019067</c:v>
                </c:pt>
                <c:pt idx="8">
                  <c:v>0</c:v>
                </c:pt>
                <c:pt idx="9">
                  <c:v>15.718476389375557</c:v>
                </c:pt>
                <c:pt idx="10">
                  <c:v>0</c:v>
                </c:pt>
                <c:pt idx="11">
                  <c:v>20.56288075298588</c:v>
                </c:pt>
                <c:pt idx="12">
                  <c:v>14.912031932171622</c:v>
                </c:pt>
                <c:pt idx="13">
                  <c:v>0</c:v>
                </c:pt>
                <c:pt idx="14">
                  <c:v>0</c:v>
                </c:pt>
                <c:pt idx="15">
                  <c:v>15.487498297726347</c:v>
                </c:pt>
                <c:pt idx="16">
                  <c:v>0</c:v>
                </c:pt>
                <c:pt idx="17">
                  <c:v>0</c:v>
                </c:pt>
                <c:pt idx="18">
                  <c:v>13.881229319982316</c:v>
                </c:pt>
                <c:pt idx="19">
                  <c:v>0</c:v>
                </c:pt>
                <c:pt idx="20">
                  <c:v>15.792505242306545</c:v>
                </c:pt>
                <c:pt idx="21">
                  <c:v>13.522344297715035</c:v>
                </c:pt>
                <c:pt idx="22">
                  <c:v>15.071420438018796</c:v>
                </c:pt>
                <c:pt idx="23">
                  <c:v>15.707599556249356</c:v>
                </c:pt>
                <c:pt idx="24">
                  <c:v>15.029911952962427</c:v>
                </c:pt>
                <c:pt idx="25">
                  <c:v>18.520713735292304</c:v>
                </c:pt>
                <c:pt idx="26">
                  <c:v>9.6422218229675281</c:v>
                </c:pt>
                <c:pt idx="27">
                  <c:v>15.446575564460304</c:v>
                </c:pt>
                <c:pt idx="28">
                  <c:v>13.117162945168259</c:v>
                </c:pt>
                <c:pt idx="29">
                  <c:v>10.86882700288119</c:v>
                </c:pt>
                <c:pt idx="30">
                  <c:v>15.077171763292839</c:v>
                </c:pt>
                <c:pt idx="31">
                  <c:v>15.043044724388125</c:v>
                </c:pt>
                <c:pt idx="32">
                  <c:v>15.279247907897076</c:v>
                </c:pt>
                <c:pt idx="33">
                  <c:v>14.557071398576486</c:v>
                </c:pt>
                <c:pt idx="34">
                  <c:v>14.035924001208103</c:v>
                </c:pt>
                <c:pt idx="35">
                  <c:v>15.401268901915589</c:v>
                </c:pt>
                <c:pt idx="36">
                  <c:v>14.43905490592662</c:v>
                </c:pt>
                <c:pt idx="37">
                  <c:v>14.438337844022003</c:v>
                </c:pt>
                <c:pt idx="38">
                  <c:v>15.757175410163477</c:v>
                </c:pt>
                <c:pt idx="39">
                  <c:v>15.011730639657541</c:v>
                </c:pt>
                <c:pt idx="40">
                  <c:v>14.602501669878404</c:v>
                </c:pt>
                <c:pt idx="41">
                  <c:v>15.445306031845302</c:v>
                </c:pt>
                <c:pt idx="42">
                  <c:v>14.598460261740922</c:v>
                </c:pt>
                <c:pt idx="43">
                  <c:v>15.387284627468443</c:v>
                </c:pt>
                <c:pt idx="44">
                  <c:v>15.417830892017973</c:v>
                </c:pt>
                <c:pt idx="45">
                  <c:v>15.854833753034027</c:v>
                </c:pt>
                <c:pt idx="46">
                  <c:v>15.157582337582054</c:v>
                </c:pt>
                <c:pt idx="47">
                  <c:v>14.810932930261732</c:v>
                </c:pt>
                <c:pt idx="48">
                  <c:v>15.196257619745328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6-48E3-8A33-DA6C72037427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5"/>
              <c:layout>
                <c:manualLayout>
                  <c:x val="-1.7716979584650301E-2"/>
                  <c:y val="-3.076403324388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6-48E3-8A33-DA6C720374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6-48E3-8A33-DA6C720374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6-48E3-8A33-DA6C72037427}"/>
                </c:ext>
              </c:extLst>
            </c:dLbl>
            <c:dLbl>
              <c:idx val="8"/>
              <c:layout>
                <c:manualLayout>
                  <c:x val="-1.9581924804087138E-2"/>
                  <c:y val="4.1018710991851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6-48E3-8A33-DA6C72037427}"/>
                </c:ext>
              </c:extLst>
            </c:dLbl>
            <c:dLbl>
              <c:idx val="9"/>
              <c:layout>
                <c:manualLayout>
                  <c:x val="-2.9839123510989923E-2"/>
                  <c:y val="-2.8713097694296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6-48E3-8A33-DA6C720374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6-48E3-8A33-DA6C7203742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6-48E3-8A33-DA6C72037427}"/>
                </c:ext>
              </c:extLst>
            </c:dLbl>
            <c:dLbl>
              <c:idx val="13"/>
              <c:layout>
                <c:manualLayout>
                  <c:x val="-1.8649452194368737E-2"/>
                  <c:y val="-4.512058209103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A-477E-AF13-2E38E3CE0A4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6-48E3-8A33-DA6C72037427}"/>
                </c:ext>
              </c:extLst>
            </c:dLbl>
            <c:dLbl>
              <c:idx val="16"/>
              <c:layout>
                <c:manualLayout>
                  <c:x val="-2.2379342633242445E-2"/>
                  <c:y val="-7.99864735170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6-48E3-8A33-DA6C7203742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6-48E3-8A33-DA6C72037427}"/>
                </c:ext>
              </c:extLst>
            </c:dLbl>
            <c:dLbl>
              <c:idx val="18"/>
              <c:layout>
                <c:manualLayout>
                  <c:x val="-2.1446870023524075E-2"/>
                  <c:y val="-6.357899176993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6-48E3-8A33-DA6C72037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6-48E3-8A33-DA6C72037427}"/>
                </c:ext>
              </c:extLst>
            </c:dLbl>
            <c:dLbl>
              <c:idx val="20"/>
              <c:layout>
                <c:manualLayout>
                  <c:x val="-1.9581924804087138E-2"/>
                  <c:y val="-3.896777544225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D6-48E3-8A33-DA6C72037427}"/>
                </c:ext>
              </c:extLst>
            </c:dLbl>
            <c:dLbl>
              <c:idx val="21"/>
              <c:layout>
                <c:manualLayout>
                  <c:x val="-2.1446870023524009E-2"/>
                  <c:y val="6.7680873136555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D6-48E3-8A33-DA6C72037427}"/>
                </c:ext>
              </c:extLst>
            </c:dLbl>
            <c:dLbl>
              <c:idx val="22"/>
              <c:layout>
                <c:manualLayout>
                  <c:x val="-9.324726097184351E-3"/>
                  <c:y val="5.1273388739814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D6-48E3-8A33-DA6C72037427}"/>
                </c:ext>
              </c:extLst>
            </c:dLbl>
            <c:dLbl>
              <c:idx val="23"/>
              <c:layout>
                <c:manualLayout>
                  <c:x val="-2.8906650901271556E-2"/>
                  <c:y val="-4.3069646541444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D6-48E3-8A33-DA6C72037427}"/>
                </c:ext>
              </c:extLst>
            </c:dLbl>
            <c:dLbl>
              <c:idx val="24"/>
              <c:layout>
                <c:manualLayout>
                  <c:x val="-2.237934263324251E-2"/>
                  <c:y val="6.1528066487777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D6-48E3-8A33-DA6C72037427}"/>
                </c:ext>
              </c:extLst>
            </c:dLbl>
            <c:dLbl>
              <c:idx val="25"/>
              <c:layout>
                <c:manualLayout>
                  <c:x val="-6.8380534774912386E-17"/>
                  <c:y val="-5.5375259838999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A-4F7D-B255-081D0C2C9709}"/>
                </c:ext>
              </c:extLst>
            </c:dLbl>
            <c:dLbl>
              <c:idx val="26"/>
              <c:layout>
                <c:manualLayout>
                  <c:x val="7.459780877747413E-3"/>
                  <c:y val="3.4865904343074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0A-4F7D-B255-081D0C2C97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B1-4A6C-8457-F32991A7D0C1}"/>
                </c:ext>
              </c:extLst>
            </c:dLbl>
            <c:dLbl>
              <c:idx val="28"/>
              <c:layout>
                <c:manualLayout>
                  <c:x val="-8.3922534874659848E-3"/>
                  <c:y val="-5.5375259838999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A-477E-AF13-2E38E3CE0A41}"/>
                </c:ext>
              </c:extLst>
            </c:dLbl>
            <c:dLbl>
              <c:idx val="30"/>
              <c:layout>
                <c:manualLayout>
                  <c:x val="-1.2122143926339793E-2"/>
                  <c:y val="7.1782744235740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A-477E-AF13-2E38E3CE0A41}"/>
                </c:ext>
              </c:extLst>
            </c:dLbl>
            <c:dLbl>
              <c:idx val="31"/>
              <c:layout>
                <c:manualLayout>
                  <c:x val="-1.5852034365213534E-2"/>
                  <c:y val="-6.562993758696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A-477E-AF13-2E38E3CE0A41}"/>
                </c:ext>
              </c:extLst>
            </c:dLbl>
            <c:dLbl>
              <c:idx val="32"/>
              <c:layout>
                <c:manualLayout>
                  <c:x val="-2.1446870023524009E-2"/>
                  <c:y val="3.076403324388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1-4A6C-8457-F32991A7D0C1}"/>
                </c:ext>
              </c:extLst>
            </c:dLbl>
            <c:dLbl>
              <c:idx val="33"/>
              <c:layout>
                <c:manualLayout>
                  <c:x val="2.7974178291551685E-3"/>
                  <c:y val="6.1528056551551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02-4452-9EC3-E37519C73519}"/>
                </c:ext>
              </c:extLst>
            </c:dLbl>
            <c:dLbl>
              <c:idx val="34"/>
              <c:layout>
                <c:manualLayout>
                  <c:x val="-2.0514397413805709E-2"/>
                  <c:y val="-4.5120574804470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02-4452-9EC3-E37519C73519}"/>
                </c:ext>
              </c:extLst>
            </c:dLbl>
            <c:dLbl>
              <c:idx val="35"/>
              <c:layout>
                <c:manualLayout>
                  <c:x val="-2.1446870023524009E-2"/>
                  <c:y val="-9.229208482732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02-4452-9EC3-E37519C73519}"/>
                </c:ext>
              </c:extLst>
            </c:dLbl>
            <c:dLbl>
              <c:idx val="36"/>
              <c:layout>
                <c:manualLayout>
                  <c:x val="-1.6784506974931831E-2"/>
                  <c:y val="-4.512057480447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7E-4381-9CC8-7752BCE62183}"/>
                </c:ext>
              </c:extLst>
            </c:dLbl>
            <c:dLbl>
              <c:idx val="37"/>
              <c:layout>
                <c:manualLayout>
                  <c:x val="-4.6623630485923126E-3"/>
                  <c:y val="6.5629926988320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E-4381-9CC8-7752BCE62183}"/>
                </c:ext>
              </c:extLst>
            </c:dLbl>
            <c:dLbl>
              <c:idx val="38"/>
              <c:layout>
                <c:manualLayout>
                  <c:x val="-1.5852034365213399E-2"/>
                  <c:y val="-9.0241149608941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E-4381-9CC8-7752BCE62183}"/>
                </c:ext>
              </c:extLst>
            </c:dLbl>
            <c:dLbl>
              <c:idx val="39"/>
              <c:layout>
                <c:manualLayout>
                  <c:x val="-6.5273082680290459E-3"/>
                  <c:y val="6.562992698832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7F-4193-A59C-278C75661BB4}"/>
                </c:ext>
              </c:extLst>
            </c:dLbl>
            <c:dLbl>
              <c:idx val="40"/>
              <c:layout>
                <c:manualLayout>
                  <c:x val="-1.2122143926339793E-2"/>
                  <c:y val="-4.1018704367700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C-4682-B545-07D48152EB5F}"/>
                </c:ext>
              </c:extLst>
            </c:dLbl>
            <c:dLbl>
              <c:idx val="41"/>
              <c:layout>
                <c:manualLayout>
                  <c:x val="-9.324726097184351E-3"/>
                  <c:y val="-9.844489048248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C-4682-B545-07D48152EB5F}"/>
                </c:ext>
              </c:extLst>
            </c:dLbl>
            <c:dLbl>
              <c:idx val="42"/>
              <c:layout>
                <c:manualLayout>
                  <c:x val="-1.1189671316621222E-2"/>
                  <c:y val="8.8190214390556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3-47A9-B331-A2EC2AC92DB0}"/>
                </c:ext>
              </c:extLst>
            </c:dLbl>
            <c:dLbl>
              <c:idx val="43"/>
              <c:layout>
                <c:manualLayout>
                  <c:x val="-1.0257198706902787E-2"/>
                  <c:y val="-4.512057480447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3-47A9-B331-A2EC2AC92DB0}"/>
                </c:ext>
              </c:extLst>
            </c:dLbl>
            <c:dLbl>
              <c:idx val="44"/>
              <c:layout>
                <c:manualLayout>
                  <c:x val="-9.324726097184351E-3"/>
                  <c:y val="4.512057480447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6-48BF-A325-C8FEA01941D3}"/>
                </c:ext>
              </c:extLst>
            </c:dLbl>
            <c:dLbl>
              <c:idx val="45"/>
              <c:layout>
                <c:manualLayout>
                  <c:x val="-1.5852034365213534E-2"/>
                  <c:y val="-5.1273380459625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6-48BF-A325-C8FEA01941D3}"/>
                </c:ext>
              </c:extLst>
            </c:dLbl>
            <c:dLbl>
              <c:idx val="46"/>
              <c:layout>
                <c:manualLayout>
                  <c:x val="-3.7298904388737403E-3"/>
                  <c:y val="-6.152805655155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6-48BF-A325-C8FEA01941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0</c:v>
                </c:pt>
                <c:pt idx="1">
                  <c:v>17.408766476900613</c:v>
                </c:pt>
                <c:pt idx="2">
                  <c:v>0</c:v>
                </c:pt>
                <c:pt idx="3">
                  <c:v>16.863295307217161</c:v>
                </c:pt>
                <c:pt idx="4">
                  <c:v>13.00296626732408</c:v>
                </c:pt>
                <c:pt idx="5">
                  <c:v>15.739412996714828</c:v>
                </c:pt>
                <c:pt idx="6">
                  <c:v>15.485756368856901</c:v>
                </c:pt>
                <c:pt idx="7">
                  <c:v>15.24500079916522</c:v>
                </c:pt>
                <c:pt idx="8">
                  <c:v>14.283292352153159</c:v>
                </c:pt>
                <c:pt idx="9">
                  <c:v>15.803588783491911</c:v>
                </c:pt>
                <c:pt idx="10">
                  <c:v>15.575764285279316</c:v>
                </c:pt>
                <c:pt idx="11">
                  <c:v>16.131767632659013</c:v>
                </c:pt>
                <c:pt idx="12">
                  <c:v>0</c:v>
                </c:pt>
                <c:pt idx="13">
                  <c:v>16.425998980563161</c:v>
                </c:pt>
                <c:pt idx="14">
                  <c:v>14.919145228612294</c:v>
                </c:pt>
                <c:pt idx="15">
                  <c:v>13.614042976318943</c:v>
                </c:pt>
                <c:pt idx="16">
                  <c:v>15.107253239644924</c:v>
                </c:pt>
                <c:pt idx="17">
                  <c:v>14.708230412877127</c:v>
                </c:pt>
                <c:pt idx="18">
                  <c:v>15.679872695623436</c:v>
                </c:pt>
                <c:pt idx="19">
                  <c:v>15.053611123638554</c:v>
                </c:pt>
                <c:pt idx="20">
                  <c:v>15.770060928699237</c:v>
                </c:pt>
                <c:pt idx="21">
                  <c:v>13.898985292114352</c:v>
                </c:pt>
                <c:pt idx="22">
                  <c:v>14.740716922719423</c:v>
                </c:pt>
                <c:pt idx="23">
                  <c:v>15.287626994385301</c:v>
                </c:pt>
                <c:pt idx="24">
                  <c:v>14.494711114225744</c:v>
                </c:pt>
                <c:pt idx="25">
                  <c:v>15.06772881299538</c:v>
                </c:pt>
                <c:pt idx="26">
                  <c:v>14.38137950484877</c:v>
                </c:pt>
                <c:pt idx="27">
                  <c:v>14.773910848947388</c:v>
                </c:pt>
                <c:pt idx="28">
                  <c:v>15.474141607668709</c:v>
                </c:pt>
                <c:pt idx="29">
                  <c:v>11.444448286359016</c:v>
                </c:pt>
                <c:pt idx="30">
                  <c:v>13.4367726059126</c:v>
                </c:pt>
                <c:pt idx="31">
                  <c:v>15.05912376213751</c:v>
                </c:pt>
                <c:pt idx="32">
                  <c:v>13.58750508711786</c:v>
                </c:pt>
                <c:pt idx="33">
                  <c:v>14.61273597223575</c:v>
                </c:pt>
                <c:pt idx="34">
                  <c:v>15.30074857321978</c:v>
                </c:pt>
                <c:pt idx="35">
                  <c:v>15.018299551299036</c:v>
                </c:pt>
                <c:pt idx="36">
                  <c:v>15.116154518664121</c:v>
                </c:pt>
                <c:pt idx="37">
                  <c:v>14.798185194884004</c:v>
                </c:pt>
                <c:pt idx="38">
                  <c:v>14.774916339776251</c:v>
                </c:pt>
                <c:pt idx="39">
                  <c:v>14.940049546214064</c:v>
                </c:pt>
                <c:pt idx="40">
                  <c:v>15.705808247797227</c:v>
                </c:pt>
                <c:pt idx="41">
                  <c:v>15.354347899913956</c:v>
                </c:pt>
                <c:pt idx="42">
                  <c:v>15.318130671574661</c:v>
                </c:pt>
                <c:pt idx="43">
                  <c:v>15.688248669821094</c:v>
                </c:pt>
                <c:pt idx="44">
                  <c:v>14.866926241212356</c:v>
                </c:pt>
                <c:pt idx="45">
                  <c:v>16.044948782132419</c:v>
                </c:pt>
                <c:pt idx="46">
                  <c:v>15.15409133560769</c:v>
                </c:pt>
                <c:pt idx="47">
                  <c:v>15.073322358943436</c:v>
                </c:pt>
                <c:pt idx="48">
                  <c:v>15.881807299082899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D6-48E3-8A33-DA6C72037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42894650507181"/>
          <c:y val="0.26910809819168852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Klasse_Slakteri!$J$129:$J$157</c:f>
              <c:numCache>
                <c:formatCode>0.0</c:formatCode>
                <c:ptCount val="29"/>
                <c:pt idx="0">
                  <c:v>16.666666666666671</c:v>
                </c:pt>
                <c:pt idx="1">
                  <c:v>17.647058823529413</c:v>
                </c:pt>
                <c:pt idx="2">
                  <c:v>25.523465703971119</c:v>
                </c:pt>
                <c:pt idx="3">
                  <c:v>24.421052631578952</c:v>
                </c:pt>
                <c:pt idx="4">
                  <c:v>0</c:v>
                </c:pt>
                <c:pt idx="5">
                  <c:v>37.770137524557953</c:v>
                </c:pt>
                <c:pt idx="6">
                  <c:v>18.085106382978726</c:v>
                </c:pt>
                <c:pt idx="7">
                  <c:v>32</c:v>
                </c:pt>
                <c:pt idx="8">
                  <c:v>22.926829268292678</c:v>
                </c:pt>
                <c:pt idx="9">
                  <c:v>0</c:v>
                </c:pt>
                <c:pt idx="10">
                  <c:v>19.454958364875097</c:v>
                </c:pt>
                <c:pt idx="11">
                  <c:v>23.958333333333329</c:v>
                </c:pt>
                <c:pt idx="12">
                  <c:v>21.5625</c:v>
                </c:pt>
                <c:pt idx="13">
                  <c:v>36.140350877192979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17.228464419475653</c:v>
                </c:pt>
                <c:pt idx="21">
                  <c:v>35.142118863049099</c:v>
                </c:pt>
                <c:pt idx="22">
                  <c:v>48.901098901098912</c:v>
                </c:pt>
                <c:pt idx="23">
                  <c:v>28.30009496676163</c:v>
                </c:pt>
                <c:pt idx="24">
                  <c:v>25.396825396825392</c:v>
                </c:pt>
                <c:pt idx="25">
                  <c:v>29.133574007220211</c:v>
                </c:pt>
                <c:pt idx="26">
                  <c:v>26.397984886649876</c:v>
                </c:pt>
                <c:pt idx="27">
                  <c:v>33.333333333333343</c:v>
                </c:pt>
                <c:pt idx="28">
                  <c:v>19.607843137254903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Klasse_Slakteri!$J$158:$J$186</c:f>
              <c:numCache>
                <c:formatCode>0.0</c:formatCode>
                <c:ptCount val="29"/>
                <c:pt idx="0">
                  <c:v>28.592057761732857</c:v>
                </c:pt>
                <c:pt idx="1">
                  <c:v>29.052631578947381</c:v>
                </c:pt>
                <c:pt idx="2">
                  <c:v>0</c:v>
                </c:pt>
                <c:pt idx="3">
                  <c:v>25.785854616895875</c:v>
                </c:pt>
                <c:pt idx="4">
                  <c:v>28.936170212765958</c:v>
                </c:pt>
                <c:pt idx="5">
                  <c:v>26.095238095238095</c:v>
                </c:pt>
                <c:pt idx="6">
                  <c:v>47.967479674796763</c:v>
                </c:pt>
                <c:pt idx="7">
                  <c:v>0</c:v>
                </c:pt>
                <c:pt idx="8">
                  <c:v>29.901589704769112</c:v>
                </c:pt>
                <c:pt idx="9">
                  <c:v>35.625</c:v>
                </c:pt>
                <c:pt idx="10">
                  <c:v>31.25</c:v>
                </c:pt>
                <c:pt idx="11">
                  <c:v>28.888888888888889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15.730337078651679</c:v>
                </c:pt>
                <c:pt idx="19">
                  <c:v>9.117755629383538</c:v>
                </c:pt>
                <c:pt idx="20">
                  <c:v>9.8901098901098887</c:v>
                </c:pt>
                <c:pt idx="21">
                  <c:v>13.675213675213676</c:v>
                </c:pt>
                <c:pt idx="22">
                  <c:v>8.7301587301587293</c:v>
                </c:pt>
                <c:pt idx="23">
                  <c:v>11.119133574007222</c:v>
                </c:pt>
                <c:pt idx="24">
                  <c:v>10.528967254408061</c:v>
                </c:pt>
                <c:pt idx="25">
                  <c:v>0</c:v>
                </c:pt>
                <c:pt idx="26">
                  <c:v>0</c:v>
                </c:pt>
                <c:pt idx="27">
                  <c:v>11.985559566787002</c:v>
                </c:pt>
                <c:pt idx="28">
                  <c:v>12.210526315789476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Klasse_Slakteri!$J$187:$J$215</c:f>
              <c:numCache>
                <c:formatCode>0.0</c:formatCode>
                <c:ptCount val="29"/>
                <c:pt idx="0">
                  <c:v>0</c:v>
                </c:pt>
                <c:pt idx="1">
                  <c:v>5.9921414538310396</c:v>
                </c:pt>
                <c:pt idx="2">
                  <c:v>15.212765957446813</c:v>
                </c:pt>
                <c:pt idx="3">
                  <c:v>8.761904761904761</c:v>
                </c:pt>
                <c:pt idx="4">
                  <c:v>8.943089430894311</c:v>
                </c:pt>
                <c:pt idx="5">
                  <c:v>0</c:v>
                </c:pt>
                <c:pt idx="6">
                  <c:v>12.944738834216501</c:v>
                </c:pt>
                <c:pt idx="7">
                  <c:v>7.9166666666666687</c:v>
                </c:pt>
                <c:pt idx="8">
                  <c:v>11.5625</c:v>
                </c:pt>
                <c:pt idx="9">
                  <c:v>6.1988304093567246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22.846441947565545</c:v>
                </c:pt>
                <c:pt idx="17">
                  <c:v>7.9918789221114812</c:v>
                </c:pt>
                <c:pt idx="18">
                  <c:v>5.4945054945054927</c:v>
                </c:pt>
                <c:pt idx="19">
                  <c:v>5.3181386514719851</c:v>
                </c:pt>
                <c:pt idx="20">
                  <c:v>3.1746031746031735</c:v>
                </c:pt>
                <c:pt idx="21">
                  <c:v>8.3754512635379061</c:v>
                </c:pt>
                <c:pt idx="22">
                  <c:v>5.0377833753148611</c:v>
                </c:pt>
                <c:pt idx="23">
                  <c:v>50</c:v>
                </c:pt>
                <c:pt idx="24">
                  <c:v>29.411764705882355</c:v>
                </c:pt>
                <c:pt idx="25">
                  <c:v>10.361010830324904</c:v>
                </c:pt>
                <c:pt idx="26">
                  <c:v>5.4736842105263159</c:v>
                </c:pt>
                <c:pt idx="27">
                  <c:v>0</c:v>
                </c:pt>
                <c:pt idx="28">
                  <c:v>2.7996070726915523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Klasse_Slakteri!$J$216:$J$244</c:f>
              <c:numCache>
                <c:formatCode>0.0</c:formatCode>
                <c:ptCount val="29"/>
                <c:pt idx="0">
                  <c:v>15.744680851063828</c:v>
                </c:pt>
                <c:pt idx="1">
                  <c:v>7.4285714285714306</c:v>
                </c:pt>
                <c:pt idx="2">
                  <c:v>5.6910569105691051</c:v>
                </c:pt>
                <c:pt idx="3">
                  <c:v>0</c:v>
                </c:pt>
                <c:pt idx="4">
                  <c:v>16.199848599545799</c:v>
                </c:pt>
                <c:pt idx="5">
                  <c:v>13.333333333333337</c:v>
                </c:pt>
                <c:pt idx="6">
                  <c:v>16.5625</c:v>
                </c:pt>
                <c:pt idx="7">
                  <c:v>3.8596491228070176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3.7453183520599258</c:v>
                </c:pt>
                <c:pt idx="15">
                  <c:v>0.66445182724252494</c:v>
                </c:pt>
                <c:pt idx="16">
                  <c:v>1.0989010989010985</c:v>
                </c:pt>
                <c:pt idx="17">
                  <c:v>1.1396011396011398</c:v>
                </c:pt>
                <c:pt idx="18">
                  <c:v>0.79365079365079338</c:v>
                </c:pt>
                <c:pt idx="19">
                  <c:v>0.74007220216606495</c:v>
                </c:pt>
                <c:pt idx="20">
                  <c:v>0.60453400503778354</c:v>
                </c:pt>
                <c:pt idx="21">
                  <c:v>0</c:v>
                </c:pt>
                <c:pt idx="22">
                  <c:v>0</c:v>
                </c:pt>
                <c:pt idx="23">
                  <c:v>1.6245487364620939</c:v>
                </c:pt>
                <c:pt idx="24">
                  <c:v>0.42105263157894729</c:v>
                </c:pt>
                <c:pt idx="25">
                  <c:v>0</c:v>
                </c:pt>
                <c:pt idx="26">
                  <c:v>0.14734774066797637</c:v>
                </c:pt>
                <c:pt idx="27">
                  <c:v>1.2765957446808516</c:v>
                </c:pt>
                <c:pt idx="28">
                  <c:v>0.95238095238095277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Klasse_Slakteri!$J$310:$J$338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Klasse_Slakteri!$N$13:$N$41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10.965</c:v>
                </c:pt>
                <c:pt idx="3">
                  <c:v>0</c:v>
                </c:pt>
                <c:pt idx="4">
                  <c:v>9.15</c:v>
                </c:pt>
                <c:pt idx="5">
                  <c:v>11</c:v>
                </c:pt>
                <c:pt idx="6">
                  <c:v>11.894999999999998</c:v>
                </c:pt>
                <c:pt idx="7">
                  <c:v>9.6885714285714304</c:v>
                </c:pt>
                <c:pt idx="8">
                  <c:v>0</c:v>
                </c:pt>
                <c:pt idx="9">
                  <c:v>2.6</c:v>
                </c:pt>
                <c:pt idx="10">
                  <c:v>11.64</c:v>
                </c:pt>
                <c:pt idx="11">
                  <c:v>12.6</c:v>
                </c:pt>
                <c:pt idx="12">
                  <c:v>0</c:v>
                </c:pt>
                <c:pt idx="13">
                  <c:v>7.6333333333333311</c:v>
                </c:pt>
                <c:pt idx="14">
                  <c:v>0</c:v>
                </c:pt>
                <c:pt idx="15">
                  <c:v>0</c:v>
                </c:pt>
                <c:pt idx="16">
                  <c:v>9.6750000000000007</c:v>
                </c:pt>
                <c:pt idx="17">
                  <c:v>0</c:v>
                </c:pt>
                <c:pt idx="18">
                  <c:v>3.2</c:v>
                </c:pt>
                <c:pt idx="19">
                  <c:v>3.9631578947368431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11.293558282208595</c:v>
                </c:pt>
                <c:pt idx="27">
                  <c:v>0</c:v>
                </c:pt>
                <c:pt idx="28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Klasse_Slakteri!$G$42:$G$70</c:f>
              <c:strCache>
                <c:ptCount val="29"/>
                <c:pt idx="0">
                  <c:v>Gol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5">
                  <c:v>Rudshøgda</c:v>
                </c:pt>
                <c:pt idx="26">
                  <c:v>Furuseth</c:v>
                </c:pt>
                <c:pt idx="27">
                  <c:v>Gol</c:v>
                </c:pt>
                <c:pt idx="28">
                  <c:v>Forus</c:v>
                </c:pt>
              </c:strCache>
            </c:strRef>
          </c:cat>
          <c:val>
            <c:numRef>
              <c:f>Klasse_Slakteri!$N$42:$N$70</c:f>
              <c:numCache>
                <c:formatCode>0.0</c:formatCode>
                <c:ptCount val="29"/>
                <c:pt idx="0">
                  <c:v>11.77959183673469</c:v>
                </c:pt>
                <c:pt idx="1">
                  <c:v>14.716666666666669</c:v>
                </c:pt>
                <c:pt idx="2">
                  <c:v>9.3000000000000025</c:v>
                </c:pt>
                <c:pt idx="3">
                  <c:v>14.433333333333332</c:v>
                </c:pt>
                <c:pt idx="4">
                  <c:v>13.26304347826086</c:v>
                </c:pt>
                <c:pt idx="5">
                  <c:v>10.763736263736265</c:v>
                </c:pt>
                <c:pt idx="6">
                  <c:v>0</c:v>
                </c:pt>
                <c:pt idx="7">
                  <c:v>5.3333333333333321</c:v>
                </c:pt>
                <c:pt idx="8">
                  <c:v>13.394915254237279</c:v>
                </c:pt>
                <c:pt idx="9">
                  <c:v>12.78</c:v>
                </c:pt>
                <c:pt idx="10">
                  <c:v>0</c:v>
                </c:pt>
                <c:pt idx="11">
                  <c:v>9.2025641025641018</c:v>
                </c:pt>
                <c:pt idx="12">
                  <c:v>9.6700000000000017</c:v>
                </c:pt>
                <c:pt idx="13">
                  <c:v>9.3076923076923102</c:v>
                </c:pt>
                <c:pt idx="14">
                  <c:v>12.966666666666663</c:v>
                </c:pt>
                <c:pt idx="15">
                  <c:v>0</c:v>
                </c:pt>
                <c:pt idx="16">
                  <c:v>7.9481481481481469</c:v>
                </c:pt>
                <c:pt idx="17">
                  <c:v>4.5843750000000005</c:v>
                </c:pt>
                <c:pt idx="18">
                  <c:v>15.763636363636373</c:v>
                </c:pt>
                <c:pt idx="19">
                  <c:v>13.633333333333329</c:v>
                </c:pt>
                <c:pt idx="20">
                  <c:v>0</c:v>
                </c:pt>
                <c:pt idx="21">
                  <c:v>0</c:v>
                </c:pt>
                <c:pt idx="23">
                  <c:v>10.764509394572015</c:v>
                </c:pt>
                <c:pt idx="25">
                  <c:v>0</c:v>
                </c:pt>
                <c:pt idx="26">
                  <c:v>11.420000000000002</c:v>
                </c:pt>
                <c:pt idx="27">
                  <c:v>10.99573170731707</c:v>
                </c:pt>
                <c:pt idx="28">
                  <c:v>12.866666666666671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Klasse_Slakteri!$N$71:$N$99</c:f>
              <c:numCache>
                <c:formatCode>0.0</c:formatCode>
                <c:ptCount val="29"/>
                <c:pt idx="0">
                  <c:v>8.5211764705882302</c:v>
                </c:pt>
                <c:pt idx="1">
                  <c:v>10.180952380952379</c:v>
                </c:pt>
                <c:pt idx="2">
                  <c:v>12.083888888888877</c:v>
                </c:pt>
                <c:pt idx="3">
                  <c:v>10.631578947368416</c:v>
                </c:pt>
                <c:pt idx="4">
                  <c:v>0</c:v>
                </c:pt>
                <c:pt idx="5">
                  <c:v>6.9</c:v>
                </c:pt>
                <c:pt idx="6">
                  <c:v>12.152287581699351</c:v>
                </c:pt>
                <c:pt idx="7">
                  <c:v>10.985416666666664</c:v>
                </c:pt>
                <c:pt idx="8">
                  <c:v>0</c:v>
                </c:pt>
                <c:pt idx="9">
                  <c:v>8.9936046511627961</c:v>
                </c:pt>
                <c:pt idx="10">
                  <c:v>9.1117647058823525</c:v>
                </c:pt>
                <c:pt idx="11">
                  <c:v>9.5482758620689623</c:v>
                </c:pt>
                <c:pt idx="12">
                  <c:v>12.900000000000002</c:v>
                </c:pt>
                <c:pt idx="13">
                  <c:v>0</c:v>
                </c:pt>
                <c:pt idx="14">
                  <c:v>8.7397260273972552</c:v>
                </c:pt>
                <c:pt idx="15">
                  <c:v>7.2794871794871812</c:v>
                </c:pt>
                <c:pt idx="16">
                  <c:v>16.258333333333333</c:v>
                </c:pt>
                <c:pt idx="17">
                  <c:v>11.820689655172403</c:v>
                </c:pt>
                <c:pt idx="18">
                  <c:v>0</c:v>
                </c:pt>
                <c:pt idx="19">
                  <c:v>0</c:v>
                </c:pt>
                <c:pt idx="21">
                  <c:v>11.303155201819211</c:v>
                </c:pt>
                <c:pt idx="23">
                  <c:v>0</c:v>
                </c:pt>
                <c:pt idx="24">
                  <c:v>14.990476190476189</c:v>
                </c:pt>
                <c:pt idx="25">
                  <c:v>11.522113821138211</c:v>
                </c:pt>
                <c:pt idx="26">
                  <c:v>13.245833333333337</c:v>
                </c:pt>
                <c:pt idx="27">
                  <c:v>9.0232558139534849</c:v>
                </c:pt>
                <c:pt idx="28">
                  <c:v>11.660000000000002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Klasse_Slakteri!$N$100:$N$128</c:f>
              <c:numCache>
                <c:formatCode>0.0</c:formatCode>
                <c:ptCount val="29"/>
                <c:pt idx="0">
                  <c:v>11.331242312423118</c:v>
                </c:pt>
                <c:pt idx="1">
                  <c:v>11.532412060301512</c:v>
                </c:pt>
                <c:pt idx="2">
                  <c:v>0</c:v>
                </c:pt>
                <c:pt idx="3">
                  <c:v>7.9115384615384654</c:v>
                </c:pt>
                <c:pt idx="4">
                  <c:v>14.825739644970412</c:v>
                </c:pt>
                <c:pt idx="5">
                  <c:v>11.028571428571423</c:v>
                </c:pt>
                <c:pt idx="6">
                  <c:v>0</c:v>
                </c:pt>
                <c:pt idx="7">
                  <c:v>8.9526627218934909</c:v>
                </c:pt>
                <c:pt idx="8">
                  <c:v>11.419594594594596</c:v>
                </c:pt>
                <c:pt idx="9">
                  <c:v>9.4178571428571445</c:v>
                </c:pt>
                <c:pt idx="10">
                  <c:v>12.608333333333338</c:v>
                </c:pt>
                <c:pt idx="11">
                  <c:v>0</c:v>
                </c:pt>
                <c:pt idx="12">
                  <c:v>9.964383561643837</c:v>
                </c:pt>
                <c:pt idx="13">
                  <c:v>8.3786516853932564</c:v>
                </c:pt>
                <c:pt idx="14">
                  <c:v>15.621874999999996</c:v>
                </c:pt>
                <c:pt idx="15">
                  <c:v>12.261616161616164</c:v>
                </c:pt>
                <c:pt idx="16">
                  <c:v>0</c:v>
                </c:pt>
                <c:pt idx="17">
                  <c:v>0</c:v>
                </c:pt>
                <c:pt idx="19">
                  <c:v>11.708150976648565</c:v>
                </c:pt>
                <c:pt idx="21">
                  <c:v>0</c:v>
                </c:pt>
                <c:pt idx="22">
                  <c:v>12.801587301587299</c:v>
                </c:pt>
                <c:pt idx="23">
                  <c:v>9.4601339013998853</c:v>
                </c:pt>
                <c:pt idx="24">
                  <c:v>17.987500000000001</c:v>
                </c:pt>
                <c:pt idx="25">
                  <c:v>10.479381443298964</c:v>
                </c:pt>
                <c:pt idx="26">
                  <c:v>11.9175</c:v>
                </c:pt>
                <c:pt idx="27">
                  <c:v>11.559094176851184</c:v>
                </c:pt>
                <c:pt idx="28">
                  <c:v>14.713071895424852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Klasse_Slakteri!$N$129:$N$157</c:f>
              <c:numCache>
                <c:formatCode>0.0</c:formatCode>
                <c:ptCount val="29"/>
                <c:pt idx="0">
                  <c:v>17.5</c:v>
                </c:pt>
                <c:pt idx="1">
                  <c:v>10.149999999999999</c:v>
                </c:pt>
                <c:pt idx="2">
                  <c:v>17.590381895332399</c:v>
                </c:pt>
                <c:pt idx="3">
                  <c:v>12.368965517241378</c:v>
                </c:pt>
                <c:pt idx="4">
                  <c:v>0</c:v>
                </c:pt>
                <c:pt idx="5">
                  <c:v>9.9677503250975192</c:v>
                </c:pt>
                <c:pt idx="6">
                  <c:v>13.423529411764704</c:v>
                </c:pt>
                <c:pt idx="7">
                  <c:v>10.526190476190482</c:v>
                </c:pt>
                <c:pt idx="8">
                  <c:v>12.234042553191484</c:v>
                </c:pt>
                <c:pt idx="9">
                  <c:v>0</c:v>
                </c:pt>
                <c:pt idx="10">
                  <c:v>11.250194552529178</c:v>
                </c:pt>
                <c:pt idx="11">
                  <c:v>7.99913043478261</c:v>
                </c:pt>
                <c:pt idx="12">
                  <c:v>19.647826086956524</c:v>
                </c:pt>
                <c:pt idx="13">
                  <c:v>11.39935275080906</c:v>
                </c:pt>
                <c:pt idx="14">
                  <c:v>0</c:v>
                </c:pt>
                <c:pt idx="15">
                  <c:v>0</c:v>
                </c:pt>
                <c:pt idx="17">
                  <c:v>12.414133777550015</c:v>
                </c:pt>
                <c:pt idx="19">
                  <c:v>0</c:v>
                </c:pt>
                <c:pt idx="20">
                  <c:v>14.55434782608695</c:v>
                </c:pt>
                <c:pt idx="21">
                  <c:v>9.6035189075630374</c:v>
                </c:pt>
                <c:pt idx="22">
                  <c:v>15.795505617977531</c:v>
                </c:pt>
                <c:pt idx="23">
                  <c:v>12.745973154362423</c:v>
                </c:pt>
                <c:pt idx="24">
                  <c:v>12.753124999999997</c:v>
                </c:pt>
                <c:pt idx="25">
                  <c:v>11.796096654275102</c:v>
                </c:pt>
                <c:pt idx="26">
                  <c:v>15.767175572519101</c:v>
                </c:pt>
                <c:pt idx="27">
                  <c:v>13</c:v>
                </c:pt>
                <c:pt idx="28">
                  <c:v>11.32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Middel K-faktor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955469614970695"/>
          <c:y val="0.12730545506136057"/>
          <c:w val="0.80268951447440751"/>
          <c:h val="0.773941461146185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Kategori!$T$13:$T$14</c:f>
              <c:numCache>
                <c:formatCode>0.00</c:formatCode>
                <c:ptCount val="2"/>
                <c:pt idx="0">
                  <c:v>15.806611766951024</c:v>
                </c:pt>
                <c:pt idx="1">
                  <c:v>14.214667623546388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C-414F-A319-CE51D4C40E3F}"/>
            </c:ext>
          </c:extLst>
        </c:ser>
        <c:ser>
          <c:idx val="0"/>
          <c:order val="1"/>
          <c:tx>
            <c:strRef>
              <c:f>Kategori!$B$9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Kategori!$D$9:$D$10</c:f>
              <c:strCache>
                <c:ptCount val="2"/>
                <c:pt idx="0">
                  <c:v>Geit</c:v>
                </c:pt>
                <c:pt idx="1">
                  <c:v>Kje</c:v>
                </c:pt>
              </c:strCache>
            </c:strRef>
          </c:cat>
          <c:val>
            <c:numRef>
              <c:f>Kategori!$T$9:$T$10</c:f>
              <c:numCache>
                <c:formatCode>0.00</c:formatCode>
                <c:ptCount val="2"/>
                <c:pt idx="0">
                  <c:v>15.870143120825547</c:v>
                </c:pt>
                <c:pt idx="1">
                  <c:v>14.780222322733776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C-414F-A319-CE51D4C4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0606687"/>
        <c:axId val="1572670319"/>
      </c:barChart>
      <c:catAx>
        <c:axId val="1140606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72670319"/>
        <c:crosses val="autoZero"/>
        <c:auto val="1"/>
        <c:lblAlgn val="ctr"/>
        <c:lblOffset val="100"/>
        <c:noMultiLvlLbl val="0"/>
      </c:catAx>
      <c:valAx>
        <c:axId val="1572670319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K-faktor</a:t>
                </a:r>
              </a:p>
            </c:rich>
          </c:tx>
          <c:layout>
            <c:manualLayout>
              <c:xMode val="edge"/>
              <c:yMode val="edge"/>
              <c:x val="1.5080540264325364E-2"/>
              <c:y val="0.369293703151970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0606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022221861814131"/>
          <c:y val="0.43177096426283479"/>
          <c:w val="0.11242015655122756"/>
          <c:h val="0.17271208216090106"/>
        </c:manualLayout>
      </c:layout>
      <c:overlay val="0"/>
      <c:spPr>
        <a:solidFill>
          <a:srgbClr val="FFFF99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Klasse_Slakteri!$N$158:$N$186</c:f>
              <c:numCache>
                <c:formatCode>0.0</c:formatCode>
                <c:ptCount val="29"/>
                <c:pt idx="0">
                  <c:v>17.271969696969698</c:v>
                </c:pt>
                <c:pt idx="1">
                  <c:v>12.773913043478261</c:v>
                </c:pt>
                <c:pt idx="2">
                  <c:v>0</c:v>
                </c:pt>
                <c:pt idx="3">
                  <c:v>13.342476190476191</c:v>
                </c:pt>
                <c:pt idx="4">
                  <c:v>12.597794117647055</c:v>
                </c:pt>
                <c:pt idx="5">
                  <c:v>12.54744525547445</c:v>
                </c:pt>
                <c:pt idx="6">
                  <c:v>13.76135593220339</c:v>
                </c:pt>
                <c:pt idx="7">
                  <c:v>0</c:v>
                </c:pt>
                <c:pt idx="8">
                  <c:v>11.361518987341777</c:v>
                </c:pt>
                <c:pt idx="9">
                  <c:v>8.3406432748538073</c:v>
                </c:pt>
                <c:pt idx="10">
                  <c:v>21.224</c:v>
                </c:pt>
                <c:pt idx="11">
                  <c:v>13.104453441295547</c:v>
                </c:pt>
                <c:pt idx="12">
                  <c:v>0</c:v>
                </c:pt>
                <c:pt idx="13">
                  <c:v>0</c:v>
                </c:pt>
                <c:pt idx="15">
                  <c:v>15.968435013262598</c:v>
                </c:pt>
                <c:pt idx="17">
                  <c:v>0</c:v>
                </c:pt>
                <c:pt idx="18">
                  <c:v>14.742857142857147</c:v>
                </c:pt>
                <c:pt idx="19">
                  <c:v>13.988866396761136</c:v>
                </c:pt>
                <c:pt idx="20">
                  <c:v>19.899999999999999</c:v>
                </c:pt>
                <c:pt idx="21">
                  <c:v>16.336805555555557</c:v>
                </c:pt>
                <c:pt idx="22">
                  <c:v>15.677272727272724</c:v>
                </c:pt>
                <c:pt idx="23">
                  <c:v>14.567207792207801</c:v>
                </c:pt>
                <c:pt idx="24">
                  <c:v>20.055502392344486</c:v>
                </c:pt>
                <c:pt idx="25">
                  <c:v>0</c:v>
                </c:pt>
                <c:pt idx="26">
                  <c:v>0</c:v>
                </c:pt>
                <c:pt idx="27">
                  <c:v>17.896385542168662</c:v>
                </c:pt>
                <c:pt idx="28">
                  <c:v>13.986206896551723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Klasse_Slakteri!$N$187:$N$215</c:f>
              <c:numCache>
                <c:formatCode>0.0</c:formatCode>
                <c:ptCount val="29"/>
                <c:pt idx="0">
                  <c:v>0</c:v>
                </c:pt>
                <c:pt idx="1">
                  <c:v>16.879508196721314</c:v>
                </c:pt>
                <c:pt idx="2">
                  <c:v>14.248951048951044</c:v>
                </c:pt>
                <c:pt idx="3">
                  <c:v>17.243478260869573</c:v>
                </c:pt>
                <c:pt idx="4">
                  <c:v>18.540000000000003</c:v>
                </c:pt>
                <c:pt idx="5">
                  <c:v>0</c:v>
                </c:pt>
                <c:pt idx="6">
                  <c:v>15.77368421052631</c:v>
                </c:pt>
                <c:pt idx="7">
                  <c:v>15.461842105263148</c:v>
                </c:pt>
                <c:pt idx="8">
                  <c:v>23.689189189189197</c:v>
                </c:pt>
                <c:pt idx="9">
                  <c:v>18.032075471698111</c:v>
                </c:pt>
                <c:pt idx="10">
                  <c:v>0</c:v>
                </c:pt>
                <c:pt idx="11">
                  <c:v>0</c:v>
                </c:pt>
                <c:pt idx="13">
                  <c:v>16.895972540045765</c:v>
                </c:pt>
                <c:pt idx="15">
                  <c:v>0</c:v>
                </c:pt>
                <c:pt idx="16">
                  <c:v>17.106557377049182</c:v>
                </c:pt>
                <c:pt idx="17">
                  <c:v>12.350577367205544</c:v>
                </c:pt>
                <c:pt idx="18">
                  <c:v>23.709999999999997</c:v>
                </c:pt>
                <c:pt idx="19">
                  <c:v>20.916071428571435</c:v>
                </c:pt>
                <c:pt idx="20">
                  <c:v>19.112500000000004</c:v>
                </c:pt>
                <c:pt idx="21">
                  <c:v>14.486422413793099</c:v>
                </c:pt>
                <c:pt idx="22">
                  <c:v>24.900000000000006</c:v>
                </c:pt>
                <c:pt idx="23">
                  <c:v>20.466666666666672</c:v>
                </c:pt>
                <c:pt idx="24">
                  <c:v>16.45</c:v>
                </c:pt>
                <c:pt idx="25">
                  <c:v>21.948780487804875</c:v>
                </c:pt>
                <c:pt idx="26">
                  <c:v>17.523076923076921</c:v>
                </c:pt>
                <c:pt idx="27">
                  <c:v>0</c:v>
                </c:pt>
                <c:pt idx="28">
                  <c:v>23.350877192982455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Klasse_Slakteri!$N$216:$N$244</c:f>
              <c:numCache>
                <c:formatCode>0.0</c:formatCode>
                <c:ptCount val="29"/>
                <c:pt idx="0">
                  <c:v>15.885135135135148</c:v>
                </c:pt>
                <c:pt idx="1">
                  <c:v>17.553846153846155</c:v>
                </c:pt>
                <c:pt idx="2">
                  <c:v>22.502857142857138</c:v>
                </c:pt>
                <c:pt idx="3">
                  <c:v>0</c:v>
                </c:pt>
                <c:pt idx="4">
                  <c:v>14.720560747663557</c:v>
                </c:pt>
                <c:pt idx="5">
                  <c:v>14.266406249999998</c:v>
                </c:pt>
                <c:pt idx="6">
                  <c:v>29.216981132075468</c:v>
                </c:pt>
                <c:pt idx="7">
                  <c:v>23.169696969696968</c:v>
                </c:pt>
                <c:pt idx="8">
                  <c:v>0</c:v>
                </c:pt>
                <c:pt idx="9">
                  <c:v>0</c:v>
                </c:pt>
                <c:pt idx="11">
                  <c:v>23.92962962962963</c:v>
                </c:pt>
                <c:pt idx="13">
                  <c:v>0</c:v>
                </c:pt>
                <c:pt idx="14">
                  <c:v>21.09</c:v>
                </c:pt>
                <c:pt idx="15">
                  <c:v>18.208333333333336</c:v>
                </c:pt>
                <c:pt idx="16">
                  <c:v>26.8</c:v>
                </c:pt>
                <c:pt idx="17">
                  <c:v>24.091666666666672</c:v>
                </c:pt>
                <c:pt idx="18">
                  <c:v>30.8</c:v>
                </c:pt>
                <c:pt idx="19">
                  <c:v>23.514634146341464</c:v>
                </c:pt>
                <c:pt idx="20">
                  <c:v>34.783333333333346</c:v>
                </c:pt>
                <c:pt idx="21">
                  <c:v>0</c:v>
                </c:pt>
                <c:pt idx="22">
                  <c:v>0</c:v>
                </c:pt>
                <c:pt idx="23">
                  <c:v>23.597777777777779</c:v>
                </c:pt>
                <c:pt idx="24">
                  <c:v>15.3</c:v>
                </c:pt>
                <c:pt idx="25">
                  <c:v>0</c:v>
                </c:pt>
                <c:pt idx="26">
                  <c:v>24.166666666666671</c:v>
                </c:pt>
                <c:pt idx="27">
                  <c:v>18.624999999999996</c:v>
                </c:pt>
                <c:pt idx="28">
                  <c:v>32.959999999999994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Klasse_Slakteri!$G$248:$G$279</c:f>
              <c:strCache>
                <c:ptCount val="32"/>
                <c:pt idx="0">
                  <c:v>Jens Eide</c:v>
                </c:pt>
                <c:pt idx="1">
                  <c:v>Bø</c:v>
                </c:pt>
                <c:pt idx="2">
                  <c:v>Bjerka</c:v>
                </c:pt>
                <c:pt idx="3">
                  <c:v>Øre Vilt</c:v>
                </c:pt>
                <c:pt idx="4">
                  <c:v>Karasjok</c:v>
                </c:pt>
                <c:pt idx="8">
                  <c:v>Rudshøgda</c:v>
                </c:pt>
                <c:pt idx="9">
                  <c:v>Furuseth</c:v>
                </c:pt>
                <c:pt idx="10">
                  <c:v>Gol</c:v>
                </c:pt>
                <c:pt idx="11">
                  <c:v>Forus</c:v>
                </c:pt>
                <c:pt idx="12">
                  <c:v>Sandeid</c:v>
                </c:pt>
                <c:pt idx="13">
                  <c:v>Jæren</c:v>
                </c:pt>
                <c:pt idx="14">
                  <c:v>Førde</c:v>
                </c:pt>
                <c:pt idx="15">
                  <c:v>Ølen</c:v>
                </c:pt>
                <c:pt idx="16">
                  <c:v>Nordfjord</c:v>
                </c:pt>
                <c:pt idx="17">
                  <c:v>Midt-Norge</c:v>
                </c:pt>
                <c:pt idx="18">
                  <c:v>Målselv</c:v>
                </c:pt>
                <c:pt idx="19">
                  <c:v>Oslo</c:v>
                </c:pt>
                <c:pt idx="20">
                  <c:v>Prima</c:v>
                </c:pt>
                <c:pt idx="21">
                  <c:v>Ole Ringdal</c:v>
                </c:pt>
                <c:pt idx="22">
                  <c:v>Slakthuset</c:v>
                </c:pt>
                <c:pt idx="23">
                  <c:v>Røros</c:v>
                </c:pt>
                <c:pt idx="24">
                  <c:v>Horns</c:v>
                </c:pt>
                <c:pt idx="25">
                  <c:v>Strilalam</c:v>
                </c:pt>
                <c:pt idx="26">
                  <c:v>Malvik</c:v>
                </c:pt>
                <c:pt idx="27">
                  <c:v>Jens Eide</c:v>
                </c:pt>
                <c:pt idx="28">
                  <c:v>Bø</c:v>
                </c:pt>
                <c:pt idx="29">
                  <c:v>Bjerka</c:v>
                </c:pt>
                <c:pt idx="30">
                  <c:v>Øre Vilt</c:v>
                </c:pt>
                <c:pt idx="31">
                  <c:v>Karasjok</c:v>
                </c:pt>
              </c:strCache>
            </c:strRef>
          </c:cat>
          <c:val>
            <c:numRef>
              <c:f>Klasse_Slakteri!$N$248:$N$279</c:f>
              <c:numCache>
                <c:formatCode>0.0</c:formatCode>
                <c:ptCount val="32"/>
                <c:pt idx="0">
                  <c:v>18.825000000000003</c:v>
                </c:pt>
                <c:pt idx="1">
                  <c:v>35.920000000000009</c:v>
                </c:pt>
                <c:pt idx="2">
                  <c:v>30.040000000000006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29.7</c:v>
                </c:pt>
                <c:pt idx="10">
                  <c:v>25.200000000000003</c:v>
                </c:pt>
                <c:pt idx="11">
                  <c:v>0</c:v>
                </c:pt>
                <c:pt idx="12">
                  <c:v>38.300000000000011</c:v>
                </c:pt>
                <c:pt idx="13">
                  <c:v>30.6</c:v>
                </c:pt>
                <c:pt idx="14">
                  <c:v>36.200000000000003</c:v>
                </c:pt>
                <c:pt idx="15">
                  <c:v>34.366666666666674</c:v>
                </c:pt>
                <c:pt idx="16">
                  <c:v>0</c:v>
                </c:pt>
                <c:pt idx="17">
                  <c:v>0</c:v>
                </c:pt>
                <c:pt idx="18">
                  <c:v>33.966666666666676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40.4</c:v>
                </c:pt>
                <c:pt idx="25">
                  <c:v>0</c:v>
                </c:pt>
                <c:pt idx="26">
                  <c:v>30.5</c:v>
                </c:pt>
                <c:pt idx="27">
                  <c:v>0</c:v>
                </c:pt>
                <c:pt idx="28">
                  <c:v>0</c:v>
                </c:pt>
                <c:pt idx="29">
                  <c:v>33.35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Klasse_Slakteri!$G$283:$G$311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Klasse_Slakteri!$N$283:$N$311</c:f>
              <c:numCache>
                <c:formatCode>0.0</c:formatCode>
                <c:ptCount val="29"/>
                <c:pt idx="0">
                  <c:v>0</c:v>
                </c:pt>
                <c:pt idx="1">
                  <c:v>28.824999999999999</c:v>
                </c:pt>
                <c:pt idx="2">
                  <c:v>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34.200000000000003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37.5</c:v>
                </c:pt>
                <c:pt idx="11">
                  <c:v>31.4</c:v>
                </c:pt>
                <c:pt idx="12">
                  <c:v>0</c:v>
                </c:pt>
                <c:pt idx="13">
                  <c:v>0</c:v>
                </c:pt>
                <c:pt idx="14">
                  <c:v>15.45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11.86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22.125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Klasse_Slakteri!$N$310:$N$338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Klasse_Slakteri!$G$337:$G$365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Klasse_Slakteri!$N$337:$N$365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Klasse_Slakteri!$G$364:$G$392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Klasse_Slakteri!$N$364:$N$392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24732888070064E-2"/>
          <c:y val="0.16865112043325356"/>
          <c:w val="0.85808466445481546"/>
          <c:h val="0.7147627344276187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Regioner!$G$130:$G$133</c:f>
              <c:numCache>
                <c:formatCode>#,##0</c:formatCode>
                <c:ptCount val="4"/>
                <c:pt idx="0">
                  <c:v>4285</c:v>
                </c:pt>
                <c:pt idx="1">
                  <c:v>7457</c:v>
                </c:pt>
                <c:pt idx="2">
                  <c:v>4354</c:v>
                </c:pt>
                <c:pt idx="3">
                  <c:v>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B-4FD5-93AE-AFDED37CA77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Regioner!$G$110:$G$113</c:f>
              <c:numCache>
                <c:formatCode>#,##0</c:formatCode>
                <c:ptCount val="4"/>
                <c:pt idx="0">
                  <c:v>5149</c:v>
                </c:pt>
                <c:pt idx="1">
                  <c:v>6472</c:v>
                </c:pt>
                <c:pt idx="2">
                  <c:v>3488</c:v>
                </c:pt>
                <c:pt idx="3">
                  <c:v>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C-4D67-92F0-F38A2CE8122D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Regioner!$G$85:$G$88</c:f>
              <c:numCache>
                <c:formatCode>#,##0</c:formatCode>
                <c:ptCount val="4"/>
                <c:pt idx="0">
                  <c:v>7247</c:v>
                </c:pt>
                <c:pt idx="1">
                  <c:v>7052</c:v>
                </c:pt>
                <c:pt idx="2">
                  <c:v>3757</c:v>
                </c:pt>
                <c:pt idx="3">
                  <c:v>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FD5-93AE-AFDED37CA77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Regioner!$G$60:$G$63</c:f>
              <c:numCache>
                <c:formatCode>#,##0</c:formatCode>
                <c:ptCount val="4"/>
                <c:pt idx="0">
                  <c:v>7259</c:v>
                </c:pt>
                <c:pt idx="1">
                  <c:v>5308</c:v>
                </c:pt>
                <c:pt idx="2">
                  <c:v>3117</c:v>
                </c:pt>
                <c:pt idx="3">
                  <c:v>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B-4FD5-93AE-AFDED37CA77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Regioner!$G$35:$G$38</c:f>
              <c:numCache>
                <c:formatCode>#,##0</c:formatCode>
                <c:ptCount val="4"/>
                <c:pt idx="0">
                  <c:v>9628</c:v>
                </c:pt>
                <c:pt idx="1">
                  <c:v>7970</c:v>
                </c:pt>
                <c:pt idx="2">
                  <c:v>4633</c:v>
                </c:pt>
                <c:pt idx="3">
                  <c:v>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10198</c:v>
                </c:pt>
                <c:pt idx="1">
                  <c:v>7970</c:v>
                </c:pt>
                <c:pt idx="2">
                  <c:v>3883</c:v>
                </c:pt>
                <c:pt idx="3">
                  <c:v>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0269945782031404E-2"/>
                  <c:y val="-5.9202092532404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48-4205-85B5-09483A7C480A}"/>
                </c:ext>
              </c:extLst>
            </c:dLbl>
            <c:dLbl>
              <c:idx val="1"/>
              <c:layout>
                <c:manualLayout>
                  <c:x val="1.9832033443399809E-2"/>
                  <c:y val="-0.10305549440825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8-4205-85B5-09483A7C480A}"/>
                </c:ext>
              </c:extLst>
            </c:dLbl>
            <c:dLbl>
              <c:idx val="2"/>
              <c:layout>
                <c:manualLayout>
                  <c:x val="-1.0437912338632283E-3"/>
                  <c:y val="-7.674345328274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8-4205-85B5-09483A7C480A}"/>
                </c:ext>
              </c:extLst>
            </c:dLbl>
            <c:dLbl>
              <c:idx val="3"/>
              <c:layout>
                <c:manualLayout>
                  <c:x val="-1.0437912338631672E-2"/>
                  <c:y val="-8.551413365791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8-4205-85B5-09483A7C48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9093</c:v>
                </c:pt>
                <c:pt idx="1">
                  <c:v>7805</c:v>
                </c:pt>
                <c:pt idx="2">
                  <c:v>4343</c:v>
                </c:pt>
                <c:pt idx="3">
                  <c:v>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91743084046532"/>
          <c:y val="2.6613198186295012E-2"/>
          <c:w val="7.5858299783988031E-2"/>
          <c:h val="0.3049546136251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Klasse_Slakteri!$U$13:$U$41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2.7</c:v>
                </c:pt>
                <c:pt idx="3">
                  <c:v>0</c:v>
                </c:pt>
                <c:pt idx="4">
                  <c:v>2</c:v>
                </c:pt>
                <c:pt idx="5">
                  <c:v>2.3333333333333339</c:v>
                </c:pt>
                <c:pt idx="6">
                  <c:v>2.5499999999999998</c:v>
                </c:pt>
                <c:pt idx="7">
                  <c:v>2.1714285714285704</c:v>
                </c:pt>
                <c:pt idx="8">
                  <c:v>0</c:v>
                </c:pt>
                <c:pt idx="9">
                  <c:v>2</c:v>
                </c:pt>
                <c:pt idx="10">
                  <c:v>2.5499999999999998</c:v>
                </c:pt>
                <c:pt idx="11">
                  <c:v>2</c:v>
                </c:pt>
                <c:pt idx="12">
                  <c:v>0</c:v>
                </c:pt>
                <c:pt idx="13">
                  <c:v>2.6666666666666661</c:v>
                </c:pt>
                <c:pt idx="14">
                  <c:v>0</c:v>
                </c:pt>
                <c:pt idx="15">
                  <c:v>0</c:v>
                </c:pt>
                <c:pt idx="16">
                  <c:v>2.75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2.3333333333333339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Klasse_Slakteri!$G$42:$G$70</c:f>
              <c:strCache>
                <c:ptCount val="29"/>
                <c:pt idx="0">
                  <c:v>Gol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5">
                  <c:v>Rudshøgda</c:v>
                </c:pt>
                <c:pt idx="26">
                  <c:v>Furuseth</c:v>
                </c:pt>
                <c:pt idx="27">
                  <c:v>Gol</c:v>
                </c:pt>
                <c:pt idx="28">
                  <c:v>Forus</c:v>
                </c:pt>
              </c:strCache>
            </c:strRef>
          </c:cat>
          <c:val>
            <c:numRef>
              <c:f>Klasse_Slakteri!$U$42:$U$70</c:f>
              <c:numCache>
                <c:formatCode>0.00</c:formatCode>
                <c:ptCount val="29"/>
                <c:pt idx="0">
                  <c:v>2.8775510204081631</c:v>
                </c:pt>
                <c:pt idx="1">
                  <c:v>2.6666666666666661</c:v>
                </c:pt>
                <c:pt idx="2">
                  <c:v>2.307692307692307</c:v>
                </c:pt>
                <c:pt idx="3">
                  <c:v>3</c:v>
                </c:pt>
                <c:pt idx="4">
                  <c:v>2.72463768115942</c:v>
                </c:pt>
                <c:pt idx="5">
                  <c:v>2.5604395604395598</c:v>
                </c:pt>
                <c:pt idx="6">
                  <c:v>0</c:v>
                </c:pt>
                <c:pt idx="7">
                  <c:v>3</c:v>
                </c:pt>
                <c:pt idx="8">
                  <c:v>2.7288135593220342</c:v>
                </c:pt>
                <c:pt idx="9">
                  <c:v>2.7333333333333338</c:v>
                </c:pt>
                <c:pt idx="10">
                  <c:v>0</c:v>
                </c:pt>
                <c:pt idx="11">
                  <c:v>2.3333333333333339</c:v>
                </c:pt>
                <c:pt idx="12">
                  <c:v>2.6</c:v>
                </c:pt>
                <c:pt idx="13">
                  <c:v>2.692307692307693</c:v>
                </c:pt>
                <c:pt idx="14">
                  <c:v>3.5</c:v>
                </c:pt>
                <c:pt idx="15">
                  <c:v>0</c:v>
                </c:pt>
                <c:pt idx="16">
                  <c:v>2.7777777777777781</c:v>
                </c:pt>
                <c:pt idx="17">
                  <c:v>2.78125</c:v>
                </c:pt>
                <c:pt idx="18">
                  <c:v>2.9090909090909096</c:v>
                </c:pt>
                <c:pt idx="19">
                  <c:v>2.9</c:v>
                </c:pt>
                <c:pt idx="20">
                  <c:v>0</c:v>
                </c:pt>
                <c:pt idx="21">
                  <c:v>0</c:v>
                </c:pt>
                <c:pt idx="25">
                  <c:v>0</c:v>
                </c:pt>
                <c:pt idx="26">
                  <c:v>2.7</c:v>
                </c:pt>
                <c:pt idx="27">
                  <c:v>3.5426829268292686</c:v>
                </c:pt>
                <c:pt idx="28">
                  <c:v>3.2222222222222219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Klasse_Slakteri!$U$71:$U$99</c:f>
              <c:numCache>
                <c:formatCode>0.00</c:formatCode>
                <c:ptCount val="29"/>
                <c:pt idx="0">
                  <c:v>2.8352941176470594</c:v>
                </c:pt>
                <c:pt idx="1">
                  <c:v>2.904761904761906</c:v>
                </c:pt>
                <c:pt idx="2">
                  <c:v>2.9861111111111112</c:v>
                </c:pt>
                <c:pt idx="3">
                  <c:v>2.875</c:v>
                </c:pt>
                <c:pt idx="4">
                  <c:v>0</c:v>
                </c:pt>
                <c:pt idx="5">
                  <c:v>3</c:v>
                </c:pt>
                <c:pt idx="6">
                  <c:v>3.0261437908496744</c:v>
                </c:pt>
                <c:pt idx="7">
                  <c:v>3.1875</c:v>
                </c:pt>
                <c:pt idx="8">
                  <c:v>0</c:v>
                </c:pt>
                <c:pt idx="9">
                  <c:v>2.8662790697674425</c:v>
                </c:pt>
                <c:pt idx="10">
                  <c:v>2.7647058823529407</c:v>
                </c:pt>
                <c:pt idx="11">
                  <c:v>3.2068965517241397</c:v>
                </c:pt>
                <c:pt idx="12">
                  <c:v>3.4285714285714279</c:v>
                </c:pt>
                <c:pt idx="13">
                  <c:v>0</c:v>
                </c:pt>
                <c:pt idx="14">
                  <c:v>3.2739726027397258</c:v>
                </c:pt>
                <c:pt idx="15">
                  <c:v>3.2820512820512819</c:v>
                </c:pt>
                <c:pt idx="16">
                  <c:v>3.25</c:v>
                </c:pt>
                <c:pt idx="17">
                  <c:v>2.9827586206896557</c:v>
                </c:pt>
                <c:pt idx="18">
                  <c:v>0</c:v>
                </c:pt>
                <c:pt idx="19">
                  <c:v>0</c:v>
                </c:pt>
                <c:pt idx="23">
                  <c:v>0</c:v>
                </c:pt>
                <c:pt idx="24">
                  <c:v>3.8571428571428559</c:v>
                </c:pt>
                <c:pt idx="25">
                  <c:v>4.1804878048780498</c:v>
                </c:pt>
                <c:pt idx="26">
                  <c:v>4.083333333333333</c:v>
                </c:pt>
                <c:pt idx="27">
                  <c:v>3.063953488372094</c:v>
                </c:pt>
                <c:pt idx="28">
                  <c:v>3.911111111111111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Klasse_Slakteri!$U$100:$U$128</c:f>
              <c:numCache>
                <c:formatCode>0.00</c:formatCode>
                <c:ptCount val="29"/>
                <c:pt idx="0">
                  <c:v>3.5904059040590401</c:v>
                </c:pt>
                <c:pt idx="1">
                  <c:v>3.5778894472361804</c:v>
                </c:pt>
                <c:pt idx="2">
                  <c:v>0</c:v>
                </c:pt>
                <c:pt idx="3">
                  <c:v>3.2692307692307701</c:v>
                </c:pt>
                <c:pt idx="4">
                  <c:v>4.0414201183431953</c:v>
                </c:pt>
                <c:pt idx="5">
                  <c:v>3.471428571428572</c:v>
                </c:pt>
                <c:pt idx="6">
                  <c:v>0</c:v>
                </c:pt>
                <c:pt idx="7">
                  <c:v>3.3402366863905324</c:v>
                </c:pt>
                <c:pt idx="8">
                  <c:v>3.6891891891891881</c:v>
                </c:pt>
                <c:pt idx="9">
                  <c:v>4.0476190476190474</c:v>
                </c:pt>
                <c:pt idx="10">
                  <c:v>3.6666666666666656</c:v>
                </c:pt>
                <c:pt idx="11">
                  <c:v>0</c:v>
                </c:pt>
                <c:pt idx="12">
                  <c:v>3.7739726027397262</c:v>
                </c:pt>
                <c:pt idx="13">
                  <c:v>4.1685393258426977</c:v>
                </c:pt>
                <c:pt idx="14">
                  <c:v>3.96875</c:v>
                </c:pt>
                <c:pt idx="15">
                  <c:v>3.8181818181818192</c:v>
                </c:pt>
                <c:pt idx="16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4.2539682539682531</c:v>
                </c:pt>
                <c:pt idx="23">
                  <c:v>4.9196591600730386</c:v>
                </c:pt>
                <c:pt idx="24">
                  <c:v>4.6666666666666679</c:v>
                </c:pt>
                <c:pt idx="25">
                  <c:v>3.824742268041236</c:v>
                </c:pt>
                <c:pt idx="26">
                  <c:v>4.5625</c:v>
                </c:pt>
                <c:pt idx="27">
                  <c:v>4.4895758447160308</c:v>
                </c:pt>
                <c:pt idx="28">
                  <c:v>4.614379084967319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Klasse_Slakteri!$U$129:$U$157</c:f>
              <c:numCache>
                <c:formatCode>0.00</c:formatCode>
                <c:ptCount val="29"/>
                <c:pt idx="0">
                  <c:v>5</c:v>
                </c:pt>
                <c:pt idx="1">
                  <c:v>4.3888888888888884</c:v>
                </c:pt>
                <c:pt idx="2">
                  <c:v>4.7751060820367748</c:v>
                </c:pt>
                <c:pt idx="3">
                  <c:v>4.1465517241379306</c:v>
                </c:pt>
                <c:pt idx="4">
                  <c:v>0</c:v>
                </c:pt>
                <c:pt idx="5">
                  <c:v>4.6866059817945374</c:v>
                </c:pt>
                <c:pt idx="6">
                  <c:v>4.2235294117647051</c:v>
                </c:pt>
                <c:pt idx="7">
                  <c:v>4.1488095238095246</c:v>
                </c:pt>
                <c:pt idx="8">
                  <c:v>3.7872340425531914</c:v>
                </c:pt>
                <c:pt idx="9">
                  <c:v>0</c:v>
                </c:pt>
                <c:pt idx="10">
                  <c:v>4.817120622568094</c:v>
                </c:pt>
                <c:pt idx="11">
                  <c:v>4.8478260869565215</c:v>
                </c:pt>
                <c:pt idx="12">
                  <c:v>4.6521739130434785</c:v>
                </c:pt>
                <c:pt idx="13">
                  <c:v>4.8834951456310653</c:v>
                </c:pt>
                <c:pt idx="14">
                  <c:v>0</c:v>
                </c:pt>
                <c:pt idx="15">
                  <c:v>0</c:v>
                </c:pt>
                <c:pt idx="19">
                  <c:v>0</c:v>
                </c:pt>
                <c:pt idx="20">
                  <c:v>4.5652173913043477</c:v>
                </c:pt>
                <c:pt idx="21">
                  <c:v>5.6906512605042012</c:v>
                </c:pt>
                <c:pt idx="22">
                  <c:v>5.2471910112359552</c:v>
                </c:pt>
                <c:pt idx="23">
                  <c:v>4.8288590604026842</c:v>
                </c:pt>
                <c:pt idx="24">
                  <c:v>4.59375</c:v>
                </c:pt>
                <c:pt idx="25">
                  <c:v>5.1486988847583666</c:v>
                </c:pt>
                <c:pt idx="26">
                  <c:v>5.398854961832062</c:v>
                </c:pt>
                <c:pt idx="27">
                  <c:v>5</c:v>
                </c:pt>
                <c:pt idx="28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Klasse_Slakteri!$U$158:$U$186</c:f>
              <c:numCache>
                <c:formatCode>0.00</c:formatCode>
                <c:ptCount val="29"/>
                <c:pt idx="0">
                  <c:v>5.4292929292929282</c:v>
                </c:pt>
                <c:pt idx="1">
                  <c:v>4.8695652173913047</c:v>
                </c:pt>
                <c:pt idx="2">
                  <c:v>0</c:v>
                </c:pt>
                <c:pt idx="3">
                  <c:v>5.1771428571428588</c:v>
                </c:pt>
                <c:pt idx="4">
                  <c:v>4.5588235294117645</c:v>
                </c:pt>
                <c:pt idx="5">
                  <c:v>5</c:v>
                </c:pt>
                <c:pt idx="6">
                  <c:v>4.9525423728813562</c:v>
                </c:pt>
                <c:pt idx="7">
                  <c:v>0</c:v>
                </c:pt>
                <c:pt idx="8">
                  <c:v>5.1164556962025314</c:v>
                </c:pt>
                <c:pt idx="9">
                  <c:v>5.2368421052631557</c:v>
                </c:pt>
                <c:pt idx="10">
                  <c:v>6.15</c:v>
                </c:pt>
                <c:pt idx="11">
                  <c:v>5.34008097165992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5.3571428571428559</c:v>
                </c:pt>
                <c:pt idx="19">
                  <c:v>6.1720647773279342</c:v>
                </c:pt>
                <c:pt idx="20">
                  <c:v>5.7777777777777777</c:v>
                </c:pt>
                <c:pt idx="21">
                  <c:v>5.5972222222222223</c:v>
                </c:pt>
                <c:pt idx="22">
                  <c:v>5.7727272727272716</c:v>
                </c:pt>
                <c:pt idx="23">
                  <c:v>5.7402597402597406</c:v>
                </c:pt>
                <c:pt idx="24">
                  <c:v>6.2822966507177052</c:v>
                </c:pt>
                <c:pt idx="25">
                  <c:v>0</c:v>
                </c:pt>
                <c:pt idx="26">
                  <c:v>0</c:v>
                </c:pt>
                <c:pt idx="27">
                  <c:v>5.7921686746987922</c:v>
                </c:pt>
                <c:pt idx="28">
                  <c:v>4.9655172413793087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Klasse_Slakteri!$U$187:$U$215</c:f>
              <c:numCache>
                <c:formatCode>0.00</c:formatCode>
                <c:ptCount val="29"/>
                <c:pt idx="0">
                  <c:v>0</c:v>
                </c:pt>
                <c:pt idx="1">
                  <c:v>5.5081967213114735</c:v>
                </c:pt>
                <c:pt idx="2">
                  <c:v>5.0839160839160815</c:v>
                </c:pt>
                <c:pt idx="3">
                  <c:v>5.4565217391304364</c:v>
                </c:pt>
                <c:pt idx="4">
                  <c:v>5.2909090909090892</c:v>
                </c:pt>
                <c:pt idx="5">
                  <c:v>0</c:v>
                </c:pt>
                <c:pt idx="6">
                  <c:v>5.7192982456140351</c:v>
                </c:pt>
                <c:pt idx="7">
                  <c:v>6.0657894736842115</c:v>
                </c:pt>
                <c:pt idx="8">
                  <c:v>6.2162162162162176</c:v>
                </c:pt>
                <c:pt idx="9">
                  <c:v>5.8490566037735849</c:v>
                </c:pt>
                <c:pt idx="10">
                  <c:v>0</c:v>
                </c:pt>
                <c:pt idx="11">
                  <c:v>0</c:v>
                </c:pt>
                <c:pt idx="15">
                  <c:v>0</c:v>
                </c:pt>
                <c:pt idx="16">
                  <c:v>5.9672131147541005</c:v>
                </c:pt>
                <c:pt idx="17">
                  <c:v>6.812933025404158</c:v>
                </c:pt>
                <c:pt idx="18">
                  <c:v>6.7</c:v>
                </c:pt>
                <c:pt idx="19">
                  <c:v>6.6607142857142891</c:v>
                </c:pt>
                <c:pt idx="20">
                  <c:v>6</c:v>
                </c:pt>
                <c:pt idx="21">
                  <c:v>6.200431034482758</c:v>
                </c:pt>
                <c:pt idx="22">
                  <c:v>7.29</c:v>
                </c:pt>
                <c:pt idx="23">
                  <c:v>4</c:v>
                </c:pt>
                <c:pt idx="24">
                  <c:v>5.833333333333333</c:v>
                </c:pt>
                <c:pt idx="25">
                  <c:v>6.8919860627177716</c:v>
                </c:pt>
                <c:pt idx="26">
                  <c:v>6.0384615384615401</c:v>
                </c:pt>
                <c:pt idx="27">
                  <c:v>0</c:v>
                </c:pt>
                <c:pt idx="28">
                  <c:v>7.1403508771929829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Klasse_Slakteri!$U$216:$U$244</c:f>
              <c:numCache>
                <c:formatCode>0.00</c:formatCode>
                <c:ptCount val="29"/>
                <c:pt idx="0">
                  <c:v>5.3243243243243246</c:v>
                </c:pt>
                <c:pt idx="1">
                  <c:v>5.8717948717948723</c:v>
                </c:pt>
                <c:pt idx="2">
                  <c:v>6.3428571428571408</c:v>
                </c:pt>
                <c:pt idx="3">
                  <c:v>0</c:v>
                </c:pt>
                <c:pt idx="4">
                  <c:v>6.2242990654205608</c:v>
                </c:pt>
                <c:pt idx="5">
                  <c:v>6.15625</c:v>
                </c:pt>
                <c:pt idx="6">
                  <c:v>8.981132075471697</c:v>
                </c:pt>
                <c:pt idx="7">
                  <c:v>7.5757575757575761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6.1</c:v>
                </c:pt>
                <c:pt idx="15">
                  <c:v>7.9166666666666687</c:v>
                </c:pt>
                <c:pt idx="16">
                  <c:v>8</c:v>
                </c:pt>
                <c:pt idx="17">
                  <c:v>8.1666666666666661</c:v>
                </c:pt>
                <c:pt idx="18">
                  <c:v>8.5</c:v>
                </c:pt>
                <c:pt idx="19">
                  <c:v>7.3170731707317085</c:v>
                </c:pt>
                <c:pt idx="20">
                  <c:v>8.8333333333333357</c:v>
                </c:pt>
                <c:pt idx="21">
                  <c:v>0</c:v>
                </c:pt>
                <c:pt idx="22">
                  <c:v>0</c:v>
                </c:pt>
                <c:pt idx="23">
                  <c:v>8.0666666666666664</c:v>
                </c:pt>
                <c:pt idx="24">
                  <c:v>8</c:v>
                </c:pt>
                <c:pt idx="25">
                  <c:v>0</c:v>
                </c:pt>
                <c:pt idx="26">
                  <c:v>7</c:v>
                </c:pt>
                <c:pt idx="27">
                  <c:v>6.5</c:v>
                </c:pt>
                <c:pt idx="28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Klasse_Slakteri!$G$248:$G$279</c:f>
              <c:strCache>
                <c:ptCount val="32"/>
                <c:pt idx="0">
                  <c:v>Jens Eide</c:v>
                </c:pt>
                <c:pt idx="1">
                  <c:v>Bø</c:v>
                </c:pt>
                <c:pt idx="2">
                  <c:v>Bjerka</c:v>
                </c:pt>
                <c:pt idx="3">
                  <c:v>Øre Vilt</c:v>
                </c:pt>
                <c:pt idx="4">
                  <c:v>Karasjok</c:v>
                </c:pt>
                <c:pt idx="8">
                  <c:v>Rudshøgda</c:v>
                </c:pt>
                <c:pt idx="9">
                  <c:v>Furuseth</c:v>
                </c:pt>
                <c:pt idx="10">
                  <c:v>Gol</c:v>
                </c:pt>
                <c:pt idx="11">
                  <c:v>Forus</c:v>
                </c:pt>
                <c:pt idx="12">
                  <c:v>Sandeid</c:v>
                </c:pt>
                <c:pt idx="13">
                  <c:v>Jæren</c:v>
                </c:pt>
                <c:pt idx="14">
                  <c:v>Førde</c:v>
                </c:pt>
                <c:pt idx="15">
                  <c:v>Ølen</c:v>
                </c:pt>
                <c:pt idx="16">
                  <c:v>Nordfjord</c:v>
                </c:pt>
                <c:pt idx="17">
                  <c:v>Midt-Norge</c:v>
                </c:pt>
                <c:pt idx="18">
                  <c:v>Målselv</c:v>
                </c:pt>
                <c:pt idx="19">
                  <c:v>Oslo</c:v>
                </c:pt>
                <c:pt idx="20">
                  <c:v>Prima</c:v>
                </c:pt>
                <c:pt idx="21">
                  <c:v>Ole Ringdal</c:v>
                </c:pt>
                <c:pt idx="22">
                  <c:v>Slakthuset</c:v>
                </c:pt>
                <c:pt idx="23">
                  <c:v>Røros</c:v>
                </c:pt>
                <c:pt idx="24">
                  <c:v>Horns</c:v>
                </c:pt>
                <c:pt idx="25">
                  <c:v>Strilalam</c:v>
                </c:pt>
                <c:pt idx="26">
                  <c:v>Malvik</c:v>
                </c:pt>
                <c:pt idx="27">
                  <c:v>Jens Eide</c:v>
                </c:pt>
                <c:pt idx="28">
                  <c:v>Bø</c:v>
                </c:pt>
                <c:pt idx="29">
                  <c:v>Bjerka</c:v>
                </c:pt>
                <c:pt idx="30">
                  <c:v>Øre Vilt</c:v>
                </c:pt>
                <c:pt idx="31">
                  <c:v>Karasjok</c:v>
                </c:pt>
              </c:strCache>
            </c:strRef>
          </c:cat>
          <c:val>
            <c:numRef>
              <c:f>Klasse_Slakteri!$U$248:$U$279</c:f>
              <c:numCache>
                <c:formatCode>0.00</c:formatCode>
                <c:ptCount val="32"/>
                <c:pt idx="0">
                  <c:v>6.25</c:v>
                </c:pt>
                <c:pt idx="1">
                  <c:v>9.8000000000000007</c:v>
                </c:pt>
                <c:pt idx="2">
                  <c:v>8.4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7.1428571428571441</c:v>
                </c:pt>
                <c:pt idx="10">
                  <c:v>9</c:v>
                </c:pt>
                <c:pt idx="11">
                  <c:v>0</c:v>
                </c:pt>
                <c:pt idx="12">
                  <c:v>12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11.333333333333336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11</c:v>
                </c:pt>
                <c:pt idx="25">
                  <c:v>0</c:v>
                </c:pt>
                <c:pt idx="26">
                  <c:v>9.5</c:v>
                </c:pt>
                <c:pt idx="27">
                  <c:v>0</c:v>
                </c:pt>
                <c:pt idx="28">
                  <c:v>0</c:v>
                </c:pt>
                <c:pt idx="29">
                  <c:v>11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Klasse_Slakteri!$G$283:$G$311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Klasse_Slakteri!$U$283:$U$311</c:f>
              <c:numCache>
                <c:formatCode>0.00</c:formatCode>
                <c:ptCount val="29"/>
                <c:pt idx="0">
                  <c:v>0</c:v>
                </c:pt>
                <c:pt idx="1">
                  <c:v>7.75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11.5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4.5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forhold mellom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76029872938731"/>
          <c:y val="0.14892587200780413"/>
          <c:w val="0.82644911714692304"/>
          <c:h val="0.7322860257950394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Regioner!$AE$130:$AE$133</c:f>
              <c:numCache>
                <c:formatCode>0.00</c:formatCode>
                <c:ptCount val="4"/>
                <c:pt idx="0">
                  <c:v>3.3908702616123914</c:v>
                </c:pt>
                <c:pt idx="1">
                  <c:v>2.9811563417271683</c:v>
                </c:pt>
                <c:pt idx="2">
                  <c:v>2.7318295900637088</c:v>
                </c:pt>
                <c:pt idx="3">
                  <c:v>4.4412715765247439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4-4DA7-AE71-AFDDF6A838CD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Regioner!$AE$110:$AE$113</c:f>
              <c:numCache>
                <c:formatCode>0.00</c:formatCode>
                <c:ptCount val="4"/>
                <c:pt idx="0">
                  <c:v>2.8925522120463216</c:v>
                </c:pt>
                <c:pt idx="1">
                  <c:v>3.3350648735675756</c:v>
                </c:pt>
                <c:pt idx="2">
                  <c:v>2.3764713980863235</c:v>
                </c:pt>
                <c:pt idx="3">
                  <c:v>3.5239913336543145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4-4DA7-AE71-AFDDF6A838CD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Regioner!$AE$85:$AE$88</c:f>
              <c:numCache>
                <c:formatCode>0.00</c:formatCode>
                <c:ptCount val="4"/>
                <c:pt idx="0">
                  <c:v>2.5497692123246689</c:v>
                </c:pt>
                <c:pt idx="1">
                  <c:v>2.630433909200482</c:v>
                </c:pt>
                <c:pt idx="2">
                  <c:v>2.5392741735023554</c:v>
                </c:pt>
                <c:pt idx="3">
                  <c:v>3.8939868839810887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4-4DA7-AE71-AFDDF6A838CD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Regioner!$AE$60:$AE$63</c:f>
              <c:numCache>
                <c:formatCode>0.00</c:formatCode>
                <c:ptCount val="4"/>
                <c:pt idx="0">
                  <c:v>2.2687694683663584</c:v>
                </c:pt>
                <c:pt idx="1">
                  <c:v>2.8219426857714112</c:v>
                </c:pt>
                <c:pt idx="2">
                  <c:v>2.5877627118644093</c:v>
                </c:pt>
                <c:pt idx="3">
                  <c:v>3.6711911813096356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4-4DA7-AE71-AFDDF6A838CD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Regioner!$AE$35:$AE$38</c:f>
              <c:numCache>
                <c:formatCode>0.00</c:formatCode>
                <c:ptCount val="4"/>
                <c:pt idx="0">
                  <c:v>2.119691880063872</c:v>
                </c:pt>
                <c:pt idx="1">
                  <c:v>2.5545578841788572</c:v>
                </c:pt>
                <c:pt idx="2">
                  <c:v>2.3832069537870182</c:v>
                </c:pt>
                <c:pt idx="3">
                  <c:v>2.9976956330304598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04-4DA7-AE71-AFDDF6A838CD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Regioner!$AE$15:$AE$18</c:f>
              <c:numCache>
                <c:formatCode>0.00</c:formatCode>
                <c:ptCount val="4"/>
                <c:pt idx="0">
                  <c:v>2.0620000355372339</c:v>
                </c:pt>
                <c:pt idx="1">
                  <c:v>2.2554447215295155</c:v>
                </c:pt>
                <c:pt idx="2">
                  <c:v>2.4103781425306421</c:v>
                </c:pt>
                <c:pt idx="3">
                  <c:v>3.0653531892461841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04-4DA7-AE71-AFDDF6A838CD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Regioner!$AE$10:$AE$13</c:f>
              <c:numCache>
                <c:formatCode>0.00</c:formatCode>
                <c:ptCount val="4"/>
                <c:pt idx="0">
                  <c:v>2.0142059026749575</c:v>
                </c:pt>
                <c:pt idx="1">
                  <c:v>2.4142069735819791</c:v>
                </c:pt>
                <c:pt idx="2">
                  <c:v>2.3138555001084837</c:v>
                </c:pt>
                <c:pt idx="3">
                  <c:v>3.0476786451879341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04-4DA7-AE71-AFDDF6A83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03615722762381"/>
          <c:y val="0.15695330510741642"/>
          <c:w val="8.0656641011734448E-2"/>
          <c:h val="0.297808394677324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Klasse_Slakteri!$U$310:$U$338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Klasse_Slakteri!$U$337:$U$365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Klasse_Slakteri!$G$364:$G$392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Klasse_Slakteri!$U$364:$U$392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Klasse_Slakteri!$U$391:$U$414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</a:t>
            </a:r>
            <a:r>
              <a:rPr lang="en-US" sz="2400" baseline="0"/>
              <a:t> geit: a</a:t>
            </a:r>
            <a:r>
              <a:rPr lang="en-US" sz="2400"/>
              <a:t>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1.8887168058021375E-2</c:v>
                </c:pt>
                <c:pt idx="1">
                  <c:v>20.530351679069245</c:v>
                </c:pt>
                <c:pt idx="2">
                  <c:v>1.7753937974540099</c:v>
                </c:pt>
                <c:pt idx="3">
                  <c:v>3.2712575076493025</c:v>
                </c:pt>
                <c:pt idx="4">
                  <c:v>56.975031163827282</c:v>
                </c:pt>
                <c:pt idx="5">
                  <c:v>2.0851433536055599</c:v>
                </c:pt>
                <c:pt idx="6">
                  <c:v>1.3938730026819779</c:v>
                </c:pt>
                <c:pt idx="7">
                  <c:v>12.529747289691382</c:v>
                </c:pt>
                <c:pt idx="8">
                  <c:v>0.32485929059796775</c:v>
                </c:pt>
                <c:pt idx="9">
                  <c:v>9.4435840290106945E-2</c:v>
                </c:pt>
                <c:pt idx="10">
                  <c:v>0.9481358365126733</c:v>
                </c:pt>
                <c:pt idx="11">
                  <c:v>1.8887168058021375E-2</c:v>
                </c:pt>
                <c:pt idx="12">
                  <c:v>0</c:v>
                </c:pt>
                <c:pt idx="13">
                  <c:v>3.3996902504438473E-2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7.8051826412738015E-2</c:v>
                </c:pt>
                <c:pt idx="1">
                  <c:v>8.1603184514517633</c:v>
                </c:pt>
                <c:pt idx="2">
                  <c:v>11.731189509834531</c:v>
                </c:pt>
                <c:pt idx="3">
                  <c:v>17.842647517951921</c:v>
                </c:pt>
                <c:pt idx="4">
                  <c:v>34.100842959725256</c:v>
                </c:pt>
                <c:pt idx="5">
                  <c:v>13.073680924133622</c:v>
                </c:pt>
                <c:pt idx="6">
                  <c:v>6.8568529503590385</c:v>
                </c:pt>
                <c:pt idx="7">
                  <c:v>6.4080549484857956</c:v>
                </c:pt>
                <c:pt idx="8">
                  <c:v>0.94442709959413051</c:v>
                </c:pt>
                <c:pt idx="9">
                  <c:v>0.26537620980330939</c:v>
                </c:pt>
                <c:pt idx="10">
                  <c:v>0.46831095847642817</c:v>
                </c:pt>
                <c:pt idx="11">
                  <c:v>5.0733687168279723E-2</c:v>
                </c:pt>
                <c:pt idx="12">
                  <c:v>3.9025913206369007E-3</c:v>
                </c:pt>
                <c:pt idx="13">
                  <c:v>1.5610365282547604E-2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Fettgruppe!$AC$133:$AC$147</c:f>
              <c:numCache>
                <c:formatCode>0</c:formatCode>
                <c:ptCount val="15"/>
                <c:pt idx="0">
                  <c:v>1</c:v>
                </c:pt>
                <c:pt idx="1">
                  <c:v>12.375</c:v>
                </c:pt>
                <c:pt idx="2">
                  <c:v>4.166666666666667</c:v>
                </c:pt>
                <c:pt idx="3">
                  <c:v>2.6</c:v>
                </c:pt>
                <c:pt idx="4">
                  <c:v>20.920731707317074</c:v>
                </c:pt>
                <c:pt idx="5">
                  <c:v>1.6666666666666667</c:v>
                </c:pt>
                <c:pt idx="6">
                  <c:v>1</c:v>
                </c:pt>
                <c:pt idx="7">
                  <c:v>5.7637231503579951</c:v>
                </c:pt>
                <c:pt idx="8">
                  <c:v>1</c:v>
                </c:pt>
                <c:pt idx="9">
                  <c:v>0</c:v>
                </c:pt>
                <c:pt idx="10">
                  <c:v>2.8416666666666668</c:v>
                </c:pt>
                <c:pt idx="11">
                  <c:v>0</c:v>
                </c:pt>
                <c:pt idx="12">
                  <c:v>0</c:v>
                </c:pt>
                <c:pt idx="13">
                  <c:v>1.1875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C-41E8-88DF-F775C67FBFC9}"/>
            </c:ext>
          </c:extLst>
        </c:ser>
        <c:ser>
          <c:idx val="10"/>
          <c:order val="1"/>
          <c:tx>
            <c:strRef>
              <c:f>Fettgruppe!$B$103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Fettgruppe!$AC$103:$AC$117</c:f>
              <c:numCache>
                <c:formatCode>0</c:formatCode>
                <c:ptCount val="15"/>
                <c:pt idx="0">
                  <c:v>0</c:v>
                </c:pt>
                <c:pt idx="1">
                  <c:v>12.398613518197573</c:v>
                </c:pt>
                <c:pt idx="2">
                  <c:v>10.777777777777779</c:v>
                </c:pt>
                <c:pt idx="3">
                  <c:v>7.5714285714285712</c:v>
                </c:pt>
                <c:pt idx="4">
                  <c:v>25.914454277286136</c:v>
                </c:pt>
                <c:pt idx="5">
                  <c:v>1.2</c:v>
                </c:pt>
                <c:pt idx="6">
                  <c:v>1</c:v>
                </c:pt>
                <c:pt idx="7">
                  <c:v>6.2995689655172411</c:v>
                </c:pt>
                <c:pt idx="8">
                  <c:v>1</c:v>
                </c:pt>
                <c:pt idx="9">
                  <c:v>0</c:v>
                </c:pt>
                <c:pt idx="10">
                  <c:v>2.5202702702702702</c:v>
                </c:pt>
                <c:pt idx="11">
                  <c:v>0</c:v>
                </c:pt>
                <c:pt idx="12">
                  <c:v>0</c:v>
                </c:pt>
                <c:pt idx="13">
                  <c:v>1.4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5C-41E8-88DF-F775C67FBFC9}"/>
            </c:ext>
          </c:extLst>
        </c:ser>
        <c:ser>
          <c:idx val="5"/>
          <c:order val="2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Fettgruppe!$AC$43:$AC$57</c:f>
              <c:numCache>
                <c:formatCode>0</c:formatCode>
                <c:ptCount val="15"/>
                <c:pt idx="0">
                  <c:v>0</c:v>
                </c:pt>
                <c:pt idx="1">
                  <c:v>10.764356435643565</c:v>
                </c:pt>
                <c:pt idx="2">
                  <c:v>6.6</c:v>
                </c:pt>
                <c:pt idx="3">
                  <c:v>8.8095238095238102</c:v>
                </c:pt>
                <c:pt idx="4">
                  <c:v>24.593655589123866</c:v>
                </c:pt>
                <c:pt idx="5">
                  <c:v>4</c:v>
                </c:pt>
                <c:pt idx="6">
                  <c:v>3.8</c:v>
                </c:pt>
                <c:pt idx="7">
                  <c:v>7.1918103448275863</c:v>
                </c:pt>
                <c:pt idx="8">
                  <c:v>1.5</c:v>
                </c:pt>
                <c:pt idx="9">
                  <c:v>0</c:v>
                </c:pt>
                <c:pt idx="10">
                  <c:v>2.370967741935484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C-41E8-88DF-F775C67FBFC9}"/>
            </c:ext>
          </c:extLst>
        </c:ser>
        <c:ser>
          <c:idx val="2"/>
          <c:order val="3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Fettgruppe!$AC$27:$AC$41</c:f>
              <c:numCache>
                <c:formatCode>0</c:formatCode>
                <c:ptCount val="15"/>
                <c:pt idx="0">
                  <c:v>1.25</c:v>
                </c:pt>
                <c:pt idx="1">
                  <c:v>11.137295081967213</c:v>
                </c:pt>
                <c:pt idx="2">
                  <c:v>4.7</c:v>
                </c:pt>
                <c:pt idx="3">
                  <c:v>5.9315068493150687</c:v>
                </c:pt>
                <c:pt idx="4">
                  <c:v>21.547142857142855</c:v>
                </c:pt>
                <c:pt idx="5">
                  <c:v>4.884955752212389</c:v>
                </c:pt>
                <c:pt idx="6">
                  <c:v>4.1460674157303368</c:v>
                </c:pt>
                <c:pt idx="7">
                  <c:v>6.6472945891783564</c:v>
                </c:pt>
                <c:pt idx="8">
                  <c:v>2.3888888888888888</c:v>
                </c:pt>
                <c:pt idx="9">
                  <c:v>2.0833333333333335</c:v>
                </c:pt>
                <c:pt idx="10">
                  <c:v>2.0743801652892562</c:v>
                </c:pt>
                <c:pt idx="11">
                  <c:v>1</c:v>
                </c:pt>
                <c:pt idx="12">
                  <c:v>0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5C-41E8-88DF-F775C67FBFC9}"/>
            </c:ext>
          </c:extLst>
        </c:ser>
        <c:ser>
          <c:idx val="3"/>
          <c:order val="4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Fettgruppe!$AC$11:$AC$25</c:f>
              <c:numCache>
                <c:formatCode>0</c:formatCode>
                <c:ptCount val="15"/>
                <c:pt idx="0">
                  <c:v>1.5384615384615385</c:v>
                </c:pt>
                <c:pt idx="1">
                  <c:v>6.766990291262136</c:v>
                </c:pt>
                <c:pt idx="2">
                  <c:v>6.7855530474040631</c:v>
                </c:pt>
                <c:pt idx="3">
                  <c:v>8.3127272727272725</c:v>
                </c:pt>
                <c:pt idx="4">
                  <c:v>13.19939577039275</c:v>
                </c:pt>
                <c:pt idx="5">
                  <c:v>6.6468253968253972</c:v>
                </c:pt>
                <c:pt idx="6">
                  <c:v>4.5051282051282051</c:v>
                </c:pt>
                <c:pt idx="7">
                  <c:v>4.1994884910485935</c:v>
                </c:pt>
                <c:pt idx="8">
                  <c:v>1.9206349206349207</c:v>
                </c:pt>
                <c:pt idx="9">
                  <c:v>1.3877551020408163</c:v>
                </c:pt>
                <c:pt idx="10">
                  <c:v>2.0689655172413794</c:v>
                </c:pt>
                <c:pt idx="11">
                  <c:v>2.1666666666666665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5C-41E8-88DF-F775C67FB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Fettgruppe!$L$133:$L$147</c:f>
              <c:numCache>
                <c:formatCode>0.00</c:formatCode>
                <c:ptCount val="15"/>
                <c:pt idx="0">
                  <c:v>4</c:v>
                </c:pt>
                <c:pt idx="1">
                  <c:v>4.0218855218855225</c:v>
                </c:pt>
                <c:pt idx="2">
                  <c:v>5.4</c:v>
                </c:pt>
                <c:pt idx="3">
                  <c:v>6.0769230769230758</c:v>
                </c:pt>
                <c:pt idx="4">
                  <c:v>5.3310988050131156</c:v>
                </c:pt>
                <c:pt idx="5">
                  <c:v>6.2</c:v>
                </c:pt>
                <c:pt idx="6">
                  <c:v>5.5</c:v>
                </c:pt>
                <c:pt idx="7">
                  <c:v>6.2397515527950311</c:v>
                </c:pt>
                <c:pt idx="8">
                  <c:v>8</c:v>
                </c:pt>
                <c:pt idx="9">
                  <c:v>0</c:v>
                </c:pt>
                <c:pt idx="10">
                  <c:v>7.4369501466275647</c:v>
                </c:pt>
                <c:pt idx="11">
                  <c:v>0</c:v>
                </c:pt>
                <c:pt idx="12">
                  <c:v>0</c:v>
                </c:pt>
                <c:pt idx="13">
                  <c:v>8.2105263157894726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C-4AF8-94FF-C57595D8D34C}"/>
            </c:ext>
          </c:extLst>
        </c:ser>
        <c:ser>
          <c:idx val="1"/>
          <c:order val="1"/>
          <c:tx>
            <c:strRef>
              <c:f>Fettgruppe!$B$103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Fettgruppe!$L$103:$L$117</c:f>
              <c:numCache>
                <c:formatCode>0.00</c:formatCode>
                <c:ptCount val="15"/>
                <c:pt idx="0">
                  <c:v>0</c:v>
                </c:pt>
                <c:pt idx="1">
                  <c:v>4.0982667039418503</c:v>
                </c:pt>
                <c:pt idx="2">
                  <c:v>3.2886597938144329</c:v>
                </c:pt>
                <c:pt idx="3">
                  <c:v>4.2641509433962259</c:v>
                </c:pt>
                <c:pt idx="4">
                  <c:v>5.2887877063175868</c:v>
                </c:pt>
                <c:pt idx="5">
                  <c:v>4.5</c:v>
                </c:pt>
                <c:pt idx="6">
                  <c:v>5</c:v>
                </c:pt>
                <c:pt idx="7">
                  <c:v>6.1412931919261036</c:v>
                </c:pt>
                <c:pt idx="8">
                  <c:v>6</c:v>
                </c:pt>
                <c:pt idx="9">
                  <c:v>0</c:v>
                </c:pt>
                <c:pt idx="10">
                  <c:v>7.1206434316353899</c:v>
                </c:pt>
                <c:pt idx="11">
                  <c:v>0</c:v>
                </c:pt>
                <c:pt idx="12">
                  <c:v>0</c:v>
                </c:pt>
                <c:pt idx="13">
                  <c:v>8.9285714285714306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CC-4AF8-94FF-C57595D8D34C}"/>
            </c:ext>
          </c:extLst>
        </c:ser>
        <c:ser>
          <c:idx val="5"/>
          <c:order val="2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Fettgruppe!$L$43:$L$57</c:f>
              <c:numCache>
                <c:formatCode>0.00</c:formatCode>
                <c:ptCount val="15"/>
                <c:pt idx="0">
                  <c:v>0</c:v>
                </c:pt>
                <c:pt idx="1">
                  <c:v>4.0401030169242098</c:v>
                </c:pt>
                <c:pt idx="2">
                  <c:v>4.4015151515151514</c:v>
                </c:pt>
                <c:pt idx="3">
                  <c:v>5.0378378378378388</c:v>
                </c:pt>
                <c:pt idx="4">
                  <c:v>5.3781708740249368</c:v>
                </c:pt>
                <c:pt idx="5">
                  <c:v>5.9642857142857153</c:v>
                </c:pt>
                <c:pt idx="6">
                  <c:v>6.4210526315789487</c:v>
                </c:pt>
                <c:pt idx="7">
                  <c:v>6.1992807911297581</c:v>
                </c:pt>
                <c:pt idx="8">
                  <c:v>8</c:v>
                </c:pt>
                <c:pt idx="9">
                  <c:v>0</c:v>
                </c:pt>
                <c:pt idx="10">
                  <c:v>7.4455782312925152</c:v>
                </c:pt>
                <c:pt idx="11">
                  <c:v>0</c:v>
                </c:pt>
                <c:pt idx="12">
                  <c:v>0</c:v>
                </c:pt>
                <c:pt idx="13">
                  <c:v>8.5714285714285694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C-4AF8-94FF-C57595D8D34C}"/>
            </c:ext>
          </c:extLst>
        </c:ser>
        <c:ser>
          <c:idx val="4"/>
          <c:order val="3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Fettgruppe!$L$27:$L$41</c:f>
              <c:numCache>
                <c:formatCode>0.00</c:formatCode>
                <c:ptCount val="15"/>
                <c:pt idx="0">
                  <c:v>2.8</c:v>
                </c:pt>
                <c:pt idx="1">
                  <c:v>4.118491260349586</c:v>
                </c:pt>
                <c:pt idx="2">
                  <c:v>4.5531914893617031</c:v>
                </c:pt>
                <c:pt idx="3">
                  <c:v>4.8972286374133933</c:v>
                </c:pt>
                <c:pt idx="4">
                  <c:v>5.4638997546907122</c:v>
                </c:pt>
                <c:pt idx="5">
                  <c:v>5.6594202898550723</c:v>
                </c:pt>
                <c:pt idx="6">
                  <c:v>5.9566395663956628</c:v>
                </c:pt>
                <c:pt idx="7">
                  <c:v>6.3611697316852585</c:v>
                </c:pt>
                <c:pt idx="8">
                  <c:v>7.0697674418604688</c:v>
                </c:pt>
                <c:pt idx="9">
                  <c:v>7.4800000000000013</c:v>
                </c:pt>
                <c:pt idx="10">
                  <c:v>7.4900398406374498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CC-4AF8-94FF-C57595D8D34C}"/>
            </c:ext>
          </c:extLst>
        </c:ser>
        <c:ser>
          <c:idx val="6"/>
          <c:order val="4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Fettgruppe!$L$11:$L$25</c:f>
              <c:numCache>
                <c:formatCode>0.00</c:formatCode>
                <c:ptCount val="15"/>
                <c:pt idx="0">
                  <c:v>2.1</c:v>
                </c:pt>
                <c:pt idx="1">
                  <c:v>3.6834050693448122</c:v>
                </c:pt>
                <c:pt idx="2">
                  <c:v>4.0645375914836999</c:v>
                </c:pt>
                <c:pt idx="3">
                  <c:v>5.29199475065617</c:v>
                </c:pt>
                <c:pt idx="4">
                  <c:v>5.57358663309682</c:v>
                </c:pt>
                <c:pt idx="5">
                  <c:v>6.0131343283582108</c:v>
                </c:pt>
                <c:pt idx="6">
                  <c:v>6.5384177575412652</c:v>
                </c:pt>
                <c:pt idx="7">
                  <c:v>6.7417783191230196</c:v>
                </c:pt>
                <c:pt idx="8">
                  <c:v>7.5537190082644639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CC-4AF8-94FF-C57595D8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</a:t>
            </a:r>
            <a:r>
              <a:rPr lang="nb-NO" baseline="0"/>
              <a:t> m</a:t>
            </a:r>
            <a:r>
              <a:rPr lang="nb-NO"/>
              <a:t>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3406351361598554"/>
          <c:w val="0.89291622918136992"/>
          <c:h val="0.7514102289795336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Fettgruppe!$B$133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Fettgruppe!$S$133:$S$147</c:f>
              <c:numCache>
                <c:formatCode>0.0</c:formatCode>
                <c:ptCount val="15"/>
                <c:pt idx="0">
                  <c:v>16.2</c:v>
                </c:pt>
                <c:pt idx="1">
                  <c:v>9.0815580042852897</c:v>
                </c:pt>
                <c:pt idx="2">
                  <c:v>9.9959999999999987</c:v>
                </c:pt>
                <c:pt idx="3">
                  <c:v>10.069230769230767</c:v>
                </c:pt>
                <c:pt idx="4">
                  <c:v>11.994695424074562</c:v>
                </c:pt>
                <c:pt idx="5">
                  <c:v>12.22</c:v>
                </c:pt>
                <c:pt idx="6">
                  <c:v>27.05</c:v>
                </c:pt>
                <c:pt idx="7">
                  <c:v>23.127453416149056</c:v>
                </c:pt>
                <c:pt idx="8">
                  <c:v>25.9</c:v>
                </c:pt>
                <c:pt idx="9">
                  <c:v>0</c:v>
                </c:pt>
                <c:pt idx="10">
                  <c:v>30.164222873900322</c:v>
                </c:pt>
                <c:pt idx="11">
                  <c:v>0</c:v>
                </c:pt>
                <c:pt idx="12">
                  <c:v>0</c:v>
                </c:pt>
                <c:pt idx="13">
                  <c:v>33.142105263157887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D-4DD5-A8A4-C8C912311A75}"/>
            </c:ext>
          </c:extLst>
        </c:ser>
        <c:ser>
          <c:idx val="1"/>
          <c:order val="1"/>
          <c:tx>
            <c:strRef>
              <c:f>Fettgruppe!$B$103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Fettgruppe!$S$103:$S$117</c:f>
              <c:numCache>
                <c:formatCode>0.0</c:formatCode>
                <c:ptCount val="15"/>
                <c:pt idx="0">
                  <c:v>0</c:v>
                </c:pt>
                <c:pt idx="1">
                  <c:v>9.4649524741403379</c:v>
                </c:pt>
                <c:pt idx="2">
                  <c:v>13.423711340206189</c:v>
                </c:pt>
                <c:pt idx="3">
                  <c:v>14.5</c:v>
                </c:pt>
                <c:pt idx="4">
                  <c:v>11.336969265793943</c:v>
                </c:pt>
                <c:pt idx="5">
                  <c:v>18.816666666666663</c:v>
                </c:pt>
                <c:pt idx="6">
                  <c:v>19</c:v>
                </c:pt>
                <c:pt idx="7">
                  <c:v>21.351094765651681</c:v>
                </c:pt>
                <c:pt idx="8">
                  <c:v>36.700000000000003</c:v>
                </c:pt>
                <c:pt idx="9">
                  <c:v>0</c:v>
                </c:pt>
                <c:pt idx="10">
                  <c:v>29.995549597855192</c:v>
                </c:pt>
                <c:pt idx="11">
                  <c:v>0</c:v>
                </c:pt>
                <c:pt idx="12">
                  <c:v>0</c:v>
                </c:pt>
                <c:pt idx="13">
                  <c:v>38.492857142857126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D-4DD5-A8A4-C8C912311A75}"/>
            </c:ext>
          </c:extLst>
        </c:ser>
        <c:ser>
          <c:idx val="0"/>
          <c:order val="2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Fettgruppe!$S$43:$S$57</c:f>
              <c:numCache>
                <c:formatCode>0.0</c:formatCode>
                <c:ptCount val="15"/>
                <c:pt idx="0">
                  <c:v>0</c:v>
                </c:pt>
                <c:pt idx="1">
                  <c:v>9.3107376747608352</c:v>
                </c:pt>
                <c:pt idx="2">
                  <c:v>9.7151515151515166</c:v>
                </c:pt>
                <c:pt idx="3">
                  <c:v>12.250270270270279</c:v>
                </c:pt>
                <c:pt idx="4">
                  <c:v>11.760978441127683</c:v>
                </c:pt>
                <c:pt idx="5">
                  <c:v>15.866071428571423</c:v>
                </c:pt>
                <c:pt idx="6">
                  <c:v>17.805263157894728</c:v>
                </c:pt>
                <c:pt idx="7">
                  <c:v>19.849451603236442</c:v>
                </c:pt>
                <c:pt idx="8">
                  <c:v>20.833333333333329</c:v>
                </c:pt>
                <c:pt idx="9">
                  <c:v>0</c:v>
                </c:pt>
                <c:pt idx="10">
                  <c:v>30.131530612244905</c:v>
                </c:pt>
                <c:pt idx="11">
                  <c:v>0</c:v>
                </c:pt>
                <c:pt idx="12">
                  <c:v>0</c:v>
                </c:pt>
                <c:pt idx="13">
                  <c:v>38.771428571428594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D-4DD5-A8A4-C8C912311A75}"/>
            </c:ext>
          </c:extLst>
        </c:ser>
        <c:ser>
          <c:idx val="4"/>
          <c:order val="3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Fettgruppe!$S$27:$S$41</c:f>
              <c:numCache>
                <c:formatCode>0.0</c:formatCode>
                <c:ptCount val="15"/>
                <c:pt idx="0">
                  <c:v>8.64</c:v>
                </c:pt>
                <c:pt idx="1">
                  <c:v>8.9804967801287816</c:v>
                </c:pt>
                <c:pt idx="2">
                  <c:v>9.7555319148936235</c:v>
                </c:pt>
                <c:pt idx="3">
                  <c:v>11.817667436489602</c:v>
                </c:pt>
                <c:pt idx="4">
                  <c:v>11.550527083471488</c:v>
                </c:pt>
                <c:pt idx="5">
                  <c:v>12.301630434782613</c:v>
                </c:pt>
                <c:pt idx="6">
                  <c:v>14.72222222222222</c:v>
                </c:pt>
                <c:pt idx="7">
                  <c:v>19.868194151341555</c:v>
                </c:pt>
                <c:pt idx="8">
                  <c:v>26.729069767441857</c:v>
                </c:pt>
                <c:pt idx="9">
                  <c:v>32.828000000000003</c:v>
                </c:pt>
                <c:pt idx="10">
                  <c:v>30.311952191235061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D-4DD5-A8A4-C8C912311A75}"/>
            </c:ext>
          </c:extLst>
        </c:ser>
        <c:ser>
          <c:idx val="6"/>
          <c:order val="4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Fettgruppe!$S$11:$S$25</c:f>
              <c:numCache>
                <c:formatCode>0.0</c:formatCode>
                <c:ptCount val="15"/>
                <c:pt idx="0">
                  <c:v>5.8100000000000014</c:v>
                </c:pt>
                <c:pt idx="1">
                  <c:v>8.1807269249162893</c:v>
                </c:pt>
                <c:pt idx="2">
                  <c:v>9.7768795741849832</c:v>
                </c:pt>
                <c:pt idx="3">
                  <c:v>11.364807524059508</c:v>
                </c:pt>
                <c:pt idx="4">
                  <c:v>11.650514991989022</c:v>
                </c:pt>
                <c:pt idx="5">
                  <c:v>14.059164179104481</c:v>
                </c:pt>
                <c:pt idx="6">
                  <c:v>17.132270916334662</c:v>
                </c:pt>
                <c:pt idx="7">
                  <c:v>22.832825822168104</c:v>
                </c:pt>
                <c:pt idx="8">
                  <c:v>28.844214876033035</c:v>
                </c:pt>
                <c:pt idx="9">
                  <c:v>30.698529411764703</c:v>
                </c:pt>
                <c:pt idx="10">
                  <c:v>31.799999999999994</c:v>
                </c:pt>
                <c:pt idx="11">
                  <c:v>32.907692307692315</c:v>
                </c:pt>
                <c:pt idx="12">
                  <c:v>36.300000000000011</c:v>
                </c:pt>
                <c:pt idx="13">
                  <c:v>37.725000000000001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D-4DD5-A8A4-C8C91231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71139222830444"/>
          <c:y val="0.34732448990562625"/>
          <c:w val="0.10052233072134013"/>
          <c:h val="0.194703202840262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Fettgruppe!$F$133:$F$147</c:f>
              <c:numCache>
                <c:formatCode>General</c:formatCode>
                <c:ptCount val="15"/>
                <c:pt idx="0">
                  <c:v>2</c:v>
                </c:pt>
                <c:pt idx="1">
                  <c:v>6534</c:v>
                </c:pt>
                <c:pt idx="2">
                  <c:v>25</c:v>
                </c:pt>
                <c:pt idx="3">
                  <c:v>13</c:v>
                </c:pt>
                <c:pt idx="4">
                  <c:v>13724</c:v>
                </c:pt>
                <c:pt idx="5">
                  <c:v>5</c:v>
                </c:pt>
                <c:pt idx="6">
                  <c:v>2</c:v>
                </c:pt>
                <c:pt idx="7">
                  <c:v>2415</c:v>
                </c:pt>
                <c:pt idx="8">
                  <c:v>1</c:v>
                </c:pt>
                <c:pt idx="9">
                  <c:v>0</c:v>
                </c:pt>
                <c:pt idx="10">
                  <c:v>341</c:v>
                </c:pt>
                <c:pt idx="11">
                  <c:v>0</c:v>
                </c:pt>
                <c:pt idx="12">
                  <c:v>0</c:v>
                </c:pt>
                <c:pt idx="13">
                  <c:v>19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F-4FDB-BD9A-55EF2BEDD28E}"/>
            </c:ext>
          </c:extLst>
        </c:ser>
        <c:ser>
          <c:idx val="4"/>
          <c:order val="1"/>
          <c:tx>
            <c:strRef>
              <c:f>Fettgruppe!$B$103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Fettgruppe!$F$103:$F$117</c:f>
              <c:numCache>
                <c:formatCode>General</c:formatCode>
                <c:ptCount val="15"/>
                <c:pt idx="0">
                  <c:v>0</c:v>
                </c:pt>
                <c:pt idx="1">
                  <c:v>7154</c:v>
                </c:pt>
                <c:pt idx="2">
                  <c:v>97</c:v>
                </c:pt>
                <c:pt idx="3">
                  <c:v>53</c:v>
                </c:pt>
                <c:pt idx="4">
                  <c:v>17570</c:v>
                </c:pt>
                <c:pt idx="5">
                  <c:v>6</c:v>
                </c:pt>
                <c:pt idx="6">
                  <c:v>1</c:v>
                </c:pt>
                <c:pt idx="7">
                  <c:v>2923</c:v>
                </c:pt>
                <c:pt idx="8">
                  <c:v>1</c:v>
                </c:pt>
                <c:pt idx="9">
                  <c:v>0</c:v>
                </c:pt>
                <c:pt idx="10">
                  <c:v>373</c:v>
                </c:pt>
                <c:pt idx="11">
                  <c:v>0</c:v>
                </c:pt>
                <c:pt idx="12">
                  <c:v>0</c:v>
                </c:pt>
                <c:pt idx="13">
                  <c:v>14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F-4FDB-BD9A-55EF2BEDD28E}"/>
            </c:ext>
          </c:extLst>
        </c:ser>
        <c:ser>
          <c:idx val="10"/>
          <c:order val="2"/>
          <c:tx>
            <c:strRef>
              <c:f>Fettgruppe!$B$88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Fettgruppe!$F$88:$F$102</c:f>
              <c:numCache>
                <c:formatCode>General</c:formatCode>
                <c:ptCount val="15"/>
                <c:pt idx="0">
                  <c:v>0</c:v>
                </c:pt>
                <c:pt idx="1">
                  <c:v>6742</c:v>
                </c:pt>
                <c:pt idx="2">
                  <c:v>2</c:v>
                </c:pt>
                <c:pt idx="3">
                  <c:v>5</c:v>
                </c:pt>
                <c:pt idx="4">
                  <c:v>16094</c:v>
                </c:pt>
                <c:pt idx="5">
                  <c:v>0</c:v>
                </c:pt>
                <c:pt idx="6">
                  <c:v>0</c:v>
                </c:pt>
                <c:pt idx="7">
                  <c:v>3773</c:v>
                </c:pt>
                <c:pt idx="8">
                  <c:v>0</c:v>
                </c:pt>
                <c:pt idx="9">
                  <c:v>0</c:v>
                </c:pt>
                <c:pt idx="10">
                  <c:v>370</c:v>
                </c:pt>
                <c:pt idx="11">
                  <c:v>0</c:v>
                </c:pt>
                <c:pt idx="12">
                  <c:v>0</c:v>
                </c:pt>
                <c:pt idx="13">
                  <c:v>16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F-4FDB-BD9A-55EF2BEDD28E}"/>
            </c:ext>
          </c:extLst>
        </c:ser>
        <c:ser>
          <c:idx val="13"/>
          <c:order val="3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5</c:v>
                </c:pt>
                <c:pt idx="1">
                  <c:v>5435</c:v>
                </c:pt>
                <c:pt idx="2">
                  <c:v>470</c:v>
                </c:pt>
                <c:pt idx="3">
                  <c:v>866</c:v>
                </c:pt>
                <c:pt idx="4">
                  <c:v>15083</c:v>
                </c:pt>
                <c:pt idx="5">
                  <c:v>552</c:v>
                </c:pt>
                <c:pt idx="6">
                  <c:v>369</c:v>
                </c:pt>
                <c:pt idx="7">
                  <c:v>3317</c:v>
                </c:pt>
                <c:pt idx="8">
                  <c:v>86</c:v>
                </c:pt>
                <c:pt idx="9">
                  <c:v>25</c:v>
                </c:pt>
                <c:pt idx="10">
                  <c:v>251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0F-4FDB-BD9A-55EF2BEDD28E}"/>
            </c:ext>
          </c:extLst>
        </c:ser>
        <c:ser>
          <c:idx val="1"/>
          <c:order val="4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20</c:v>
                </c:pt>
                <c:pt idx="1">
                  <c:v>2091</c:v>
                </c:pt>
                <c:pt idx="2">
                  <c:v>3006</c:v>
                </c:pt>
                <c:pt idx="3">
                  <c:v>4572</c:v>
                </c:pt>
                <c:pt idx="4">
                  <c:v>8738</c:v>
                </c:pt>
                <c:pt idx="5">
                  <c:v>3350</c:v>
                </c:pt>
                <c:pt idx="6">
                  <c:v>1757</c:v>
                </c:pt>
                <c:pt idx="7">
                  <c:v>1642</c:v>
                </c:pt>
                <c:pt idx="8">
                  <c:v>242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0F-4FDB-BD9A-55EF2BEDD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4543664314563E-2"/>
          <c:y val="0.14362205992402929"/>
          <c:w val="0.84407295033481677"/>
          <c:h val="0.698921402656944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Regioner!$AF$15:$AF$18</c:f>
              <c:numCache>
                <c:formatCode>0</c:formatCode>
                <c:ptCount val="4"/>
                <c:pt idx="0">
                  <c:v>40.792000000000002</c:v>
                </c:pt>
                <c:pt idx="1">
                  <c:v>28.26241134751773</c:v>
                </c:pt>
                <c:pt idx="2">
                  <c:v>27.539007092198581</c:v>
                </c:pt>
                <c:pt idx="3">
                  <c:v>43.352941176470587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A-43E3-9D04-2853E09E7C4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Regioner!$AF$10:$AF$13</c:f>
              <c:numCache>
                <c:formatCode>0</c:formatCode>
                <c:ptCount val="4"/>
                <c:pt idx="0">
                  <c:v>37.266393442622949</c:v>
                </c:pt>
                <c:pt idx="1">
                  <c:v>26.016666666666666</c:v>
                </c:pt>
                <c:pt idx="2">
                  <c:v>27.4873417721519</c:v>
                </c:pt>
                <c:pt idx="3">
                  <c:v>39.486486486486484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A-43E3-9D04-2853E09E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84692209794352"/>
          <c:y val="0.16202013970410276"/>
          <c:w val="8.252858215169924E-2"/>
          <c:h val="0.15093607761012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Fettgruppe!$AC$27:$AC$41</c:f>
              <c:numCache>
                <c:formatCode>0</c:formatCode>
                <c:ptCount val="15"/>
                <c:pt idx="0">
                  <c:v>1.25</c:v>
                </c:pt>
                <c:pt idx="1">
                  <c:v>11.137295081967213</c:v>
                </c:pt>
                <c:pt idx="2">
                  <c:v>4.7</c:v>
                </c:pt>
                <c:pt idx="3">
                  <c:v>5.9315068493150687</c:v>
                </c:pt>
                <c:pt idx="4">
                  <c:v>21.547142857142855</c:v>
                </c:pt>
                <c:pt idx="5">
                  <c:v>4.884955752212389</c:v>
                </c:pt>
                <c:pt idx="6">
                  <c:v>4.1460674157303368</c:v>
                </c:pt>
                <c:pt idx="7">
                  <c:v>6.6472945891783564</c:v>
                </c:pt>
                <c:pt idx="8">
                  <c:v>2.3888888888888888</c:v>
                </c:pt>
                <c:pt idx="9">
                  <c:v>2.0833333333333335</c:v>
                </c:pt>
                <c:pt idx="10">
                  <c:v>2.0743801652892562</c:v>
                </c:pt>
                <c:pt idx="11">
                  <c:v>1</c:v>
                </c:pt>
                <c:pt idx="12">
                  <c:v>0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340-4AE6-BF8F-265543F4BA46}"/>
            </c:ext>
          </c:extLst>
        </c:ser>
        <c:ser>
          <c:idx val="3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Fettgruppe!$AC$11:$AC$25</c:f>
              <c:numCache>
                <c:formatCode>0</c:formatCode>
                <c:ptCount val="15"/>
                <c:pt idx="0">
                  <c:v>1.5384615384615385</c:v>
                </c:pt>
                <c:pt idx="1">
                  <c:v>6.766990291262136</c:v>
                </c:pt>
                <c:pt idx="2">
                  <c:v>6.7855530474040631</c:v>
                </c:pt>
                <c:pt idx="3">
                  <c:v>8.3127272727272725</c:v>
                </c:pt>
                <c:pt idx="4">
                  <c:v>13.19939577039275</c:v>
                </c:pt>
                <c:pt idx="5">
                  <c:v>6.6468253968253972</c:v>
                </c:pt>
                <c:pt idx="6">
                  <c:v>4.5051282051282051</c:v>
                </c:pt>
                <c:pt idx="7">
                  <c:v>4.1994884910485935</c:v>
                </c:pt>
                <c:pt idx="8">
                  <c:v>1.9206349206349207</c:v>
                </c:pt>
                <c:pt idx="9">
                  <c:v>1.3877551020408163</c:v>
                </c:pt>
                <c:pt idx="10">
                  <c:v>2.0689655172413794</c:v>
                </c:pt>
                <c:pt idx="11">
                  <c:v>2.1666666666666665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340-4AE6-BF8F-265543F4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23821092306467"/>
          <c:y val="0.18136288141644397"/>
          <c:w val="6.1117880228290324E-2"/>
          <c:h val="0.151170709963702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All geit: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5</c:v>
                </c:pt>
                <c:pt idx="1">
                  <c:v>5435</c:v>
                </c:pt>
                <c:pt idx="2">
                  <c:v>470</c:v>
                </c:pt>
                <c:pt idx="3">
                  <c:v>866</c:v>
                </c:pt>
                <c:pt idx="4">
                  <c:v>15083</c:v>
                </c:pt>
                <c:pt idx="5">
                  <c:v>552</c:v>
                </c:pt>
                <c:pt idx="6">
                  <c:v>369</c:v>
                </c:pt>
                <c:pt idx="7">
                  <c:v>3317</c:v>
                </c:pt>
                <c:pt idx="8">
                  <c:v>86</c:v>
                </c:pt>
                <c:pt idx="9">
                  <c:v>25</c:v>
                </c:pt>
                <c:pt idx="10">
                  <c:v>251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6-4A3C-9E77-286F6910F293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20</c:v>
                </c:pt>
                <c:pt idx="1">
                  <c:v>2091</c:v>
                </c:pt>
                <c:pt idx="2">
                  <c:v>3006</c:v>
                </c:pt>
                <c:pt idx="3">
                  <c:v>4572</c:v>
                </c:pt>
                <c:pt idx="4">
                  <c:v>8738</c:v>
                </c:pt>
                <c:pt idx="5">
                  <c:v>3350</c:v>
                </c:pt>
                <c:pt idx="6">
                  <c:v>1757</c:v>
                </c:pt>
                <c:pt idx="7">
                  <c:v>1642</c:v>
                </c:pt>
                <c:pt idx="8">
                  <c:v>242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6-4A3C-9E77-286F6910F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6885117813826148E-2"/>
          <c:h val="0.15700778359727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Fettgruppe!$G$133:$G$147</c:f>
              <c:numCache>
                <c:formatCode>0.0</c:formatCode>
                <c:ptCount val="15"/>
                <c:pt idx="0">
                  <c:v>8.6651358260040751E-3</c:v>
                </c:pt>
                <c:pt idx="1">
                  <c:v>28.308998743555311</c:v>
                </c:pt>
                <c:pt idx="2">
                  <c:v>0.10831419782505095</c:v>
                </c:pt>
                <c:pt idx="3">
                  <c:v>5.6323382869026481E-2</c:v>
                </c:pt>
                <c:pt idx="4">
                  <c:v>59.460162038039918</c:v>
                </c:pt>
                <c:pt idx="5">
                  <c:v>2.1662839565010188E-2</c:v>
                </c:pt>
                <c:pt idx="6">
                  <c:v>8.6651358260040751E-3</c:v>
                </c:pt>
                <c:pt idx="7">
                  <c:v>10.463151509899916</c:v>
                </c:pt>
                <c:pt idx="8">
                  <c:v>4.3325679130020375E-3</c:v>
                </c:pt>
                <c:pt idx="9">
                  <c:v>0</c:v>
                </c:pt>
                <c:pt idx="10">
                  <c:v>1.4774056583336943</c:v>
                </c:pt>
                <c:pt idx="11">
                  <c:v>0</c:v>
                </c:pt>
                <c:pt idx="12">
                  <c:v>0</c:v>
                </c:pt>
                <c:pt idx="13">
                  <c:v>8.2318790347038692E-2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5-49F8-BC15-D845D1EC2708}"/>
            </c:ext>
          </c:extLst>
        </c:ser>
        <c:ser>
          <c:idx val="4"/>
          <c:order val="1"/>
          <c:tx>
            <c:strRef>
              <c:f>Fettgruppe!$B$103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Fettgruppe!$G$103:$G$117</c:f>
              <c:numCache>
                <c:formatCode>0.0</c:formatCode>
                <c:ptCount val="15"/>
                <c:pt idx="0">
                  <c:v>0</c:v>
                </c:pt>
                <c:pt idx="1">
                  <c:v>25.37599318955732</c:v>
                </c:pt>
                <c:pt idx="2">
                  <c:v>0.34406923950056756</c:v>
                </c:pt>
                <c:pt idx="3">
                  <c:v>0.18799659477866065</c:v>
                </c:pt>
                <c:pt idx="4">
                  <c:v>62.322644721906947</c:v>
                </c:pt>
                <c:pt idx="5">
                  <c:v>2.1282633371169125E-2</c:v>
                </c:pt>
                <c:pt idx="6">
                  <c:v>3.54710556186152E-3</c:v>
                </c:pt>
                <c:pt idx="7">
                  <c:v>10.368189557321228</c:v>
                </c:pt>
                <c:pt idx="8">
                  <c:v>3.54710556186152E-3</c:v>
                </c:pt>
                <c:pt idx="9">
                  <c:v>0</c:v>
                </c:pt>
                <c:pt idx="10">
                  <c:v>1.3230703745743468</c:v>
                </c:pt>
                <c:pt idx="11">
                  <c:v>0</c:v>
                </c:pt>
                <c:pt idx="12">
                  <c:v>0</c:v>
                </c:pt>
                <c:pt idx="13">
                  <c:v>4.9659477866061286E-2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5-49F8-BC15-D845D1EC2708}"/>
            </c:ext>
          </c:extLst>
        </c:ser>
        <c:ser>
          <c:idx val="10"/>
          <c:order val="2"/>
          <c:tx>
            <c:strRef>
              <c:f>Fettgruppe!$B$88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Fettgruppe!$G$88:$G$102</c:f>
              <c:numCache>
                <c:formatCode>0.0</c:formatCode>
                <c:ptCount val="15"/>
                <c:pt idx="0">
                  <c:v>0</c:v>
                </c:pt>
                <c:pt idx="1">
                  <c:v>24.968520850307392</c:v>
                </c:pt>
                <c:pt idx="2">
                  <c:v>7.4068587512036146E-3</c:v>
                </c:pt>
                <c:pt idx="3">
                  <c:v>1.8517146878009035E-2</c:v>
                </c:pt>
                <c:pt idx="4">
                  <c:v>59.602992370935489</c:v>
                </c:pt>
                <c:pt idx="5">
                  <c:v>0</c:v>
                </c:pt>
                <c:pt idx="6">
                  <c:v>0</c:v>
                </c:pt>
                <c:pt idx="7">
                  <c:v>13.973039034145621</c:v>
                </c:pt>
                <c:pt idx="8">
                  <c:v>0</c:v>
                </c:pt>
                <c:pt idx="9">
                  <c:v>0</c:v>
                </c:pt>
                <c:pt idx="10">
                  <c:v>1.3702688689726688</c:v>
                </c:pt>
                <c:pt idx="11">
                  <c:v>0</c:v>
                </c:pt>
                <c:pt idx="12">
                  <c:v>0</c:v>
                </c:pt>
                <c:pt idx="13">
                  <c:v>5.925487000962891E-2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05-49F8-BC15-D845D1EC2708}"/>
            </c:ext>
          </c:extLst>
        </c:ser>
        <c:ser>
          <c:idx val="13"/>
          <c:order val="3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1.8887168058021375E-2</c:v>
                </c:pt>
                <c:pt idx="1">
                  <c:v>20.530351679069245</c:v>
                </c:pt>
                <c:pt idx="2">
                  <c:v>1.7753937974540099</c:v>
                </c:pt>
                <c:pt idx="3">
                  <c:v>3.2712575076493025</c:v>
                </c:pt>
                <c:pt idx="4">
                  <c:v>56.975031163827282</c:v>
                </c:pt>
                <c:pt idx="5">
                  <c:v>2.0851433536055599</c:v>
                </c:pt>
                <c:pt idx="6">
                  <c:v>1.3938730026819779</c:v>
                </c:pt>
                <c:pt idx="7">
                  <c:v>12.529747289691382</c:v>
                </c:pt>
                <c:pt idx="8">
                  <c:v>0.32485929059796775</c:v>
                </c:pt>
                <c:pt idx="9">
                  <c:v>9.4435840290106945E-2</c:v>
                </c:pt>
                <c:pt idx="10">
                  <c:v>0.9481358365126733</c:v>
                </c:pt>
                <c:pt idx="11">
                  <c:v>1.8887168058021375E-2</c:v>
                </c:pt>
                <c:pt idx="12">
                  <c:v>0</c:v>
                </c:pt>
                <c:pt idx="13">
                  <c:v>3.3996902504438473E-2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05-49F8-BC15-D845D1EC2708}"/>
            </c:ext>
          </c:extLst>
        </c:ser>
        <c:ser>
          <c:idx val="1"/>
          <c:order val="4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7.8051826412738015E-2</c:v>
                </c:pt>
                <c:pt idx="1">
                  <c:v>8.1603184514517633</c:v>
                </c:pt>
                <c:pt idx="2">
                  <c:v>11.731189509834531</c:v>
                </c:pt>
                <c:pt idx="3">
                  <c:v>17.842647517951921</c:v>
                </c:pt>
                <c:pt idx="4">
                  <c:v>34.100842959725256</c:v>
                </c:pt>
                <c:pt idx="5">
                  <c:v>13.073680924133622</c:v>
                </c:pt>
                <c:pt idx="6">
                  <c:v>6.8568529503590385</c:v>
                </c:pt>
                <c:pt idx="7">
                  <c:v>6.4080549484857956</c:v>
                </c:pt>
                <c:pt idx="8">
                  <c:v>0.94442709959413051</c:v>
                </c:pt>
                <c:pt idx="9">
                  <c:v>0.26537620980330939</c:v>
                </c:pt>
                <c:pt idx="10">
                  <c:v>0.46831095847642817</c:v>
                </c:pt>
                <c:pt idx="11">
                  <c:v>5.0733687168279723E-2</c:v>
                </c:pt>
                <c:pt idx="12">
                  <c:v>3.9025913206369007E-3</c:v>
                </c:pt>
                <c:pt idx="13">
                  <c:v>1.5610365282547604E-2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05-49F8-BC15-D845D1EC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antall produsenter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Fettgruppe!$E$133:$E$147</c:f>
              <c:numCache>
                <c:formatCode>General</c:formatCode>
                <c:ptCount val="15"/>
                <c:pt idx="0">
                  <c:v>2</c:v>
                </c:pt>
                <c:pt idx="1">
                  <c:v>528</c:v>
                </c:pt>
                <c:pt idx="2">
                  <c:v>6</c:v>
                </c:pt>
                <c:pt idx="3">
                  <c:v>5</c:v>
                </c:pt>
                <c:pt idx="4">
                  <c:v>656</c:v>
                </c:pt>
                <c:pt idx="5">
                  <c:v>3</c:v>
                </c:pt>
                <c:pt idx="6">
                  <c:v>2</c:v>
                </c:pt>
                <c:pt idx="7">
                  <c:v>419</c:v>
                </c:pt>
                <c:pt idx="8">
                  <c:v>1</c:v>
                </c:pt>
                <c:pt idx="9">
                  <c:v>0</c:v>
                </c:pt>
                <c:pt idx="10">
                  <c:v>120</c:v>
                </c:pt>
                <c:pt idx="11">
                  <c:v>0</c:v>
                </c:pt>
                <c:pt idx="12">
                  <c:v>0</c:v>
                </c:pt>
                <c:pt idx="13">
                  <c:v>16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C-4241-9C7D-4E0DC929465F}"/>
            </c:ext>
          </c:extLst>
        </c:ser>
        <c:ser>
          <c:idx val="10"/>
          <c:order val="1"/>
          <c:tx>
            <c:strRef>
              <c:f>Fettgruppe!$B$103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Fettgruppe!$E$103:$E$117</c:f>
              <c:numCache>
                <c:formatCode>General</c:formatCode>
                <c:ptCount val="15"/>
                <c:pt idx="0">
                  <c:v>0</c:v>
                </c:pt>
                <c:pt idx="1">
                  <c:v>577</c:v>
                </c:pt>
                <c:pt idx="2">
                  <c:v>9</c:v>
                </c:pt>
                <c:pt idx="3">
                  <c:v>7</c:v>
                </c:pt>
                <c:pt idx="4">
                  <c:v>678</c:v>
                </c:pt>
                <c:pt idx="5">
                  <c:v>5</c:v>
                </c:pt>
                <c:pt idx="6">
                  <c:v>1</c:v>
                </c:pt>
                <c:pt idx="7">
                  <c:v>464</c:v>
                </c:pt>
                <c:pt idx="8">
                  <c:v>1</c:v>
                </c:pt>
                <c:pt idx="9">
                  <c:v>0</c:v>
                </c:pt>
                <c:pt idx="10">
                  <c:v>148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C-4241-9C7D-4E0DC929465F}"/>
            </c:ext>
          </c:extLst>
        </c:ser>
        <c:ser>
          <c:idx val="5"/>
          <c:order val="2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Fettgruppe!$E$43:$E$57</c:f>
              <c:numCache>
                <c:formatCode>General</c:formatCode>
                <c:ptCount val="15"/>
                <c:pt idx="0">
                  <c:v>0</c:v>
                </c:pt>
                <c:pt idx="1">
                  <c:v>505</c:v>
                </c:pt>
                <c:pt idx="2">
                  <c:v>20</c:v>
                </c:pt>
                <c:pt idx="3">
                  <c:v>21</c:v>
                </c:pt>
                <c:pt idx="4">
                  <c:v>662</c:v>
                </c:pt>
                <c:pt idx="5">
                  <c:v>14</c:v>
                </c:pt>
                <c:pt idx="6">
                  <c:v>5</c:v>
                </c:pt>
                <c:pt idx="7">
                  <c:v>464</c:v>
                </c:pt>
                <c:pt idx="8">
                  <c:v>2</c:v>
                </c:pt>
                <c:pt idx="9">
                  <c:v>0</c:v>
                </c:pt>
                <c:pt idx="10">
                  <c:v>124</c:v>
                </c:pt>
                <c:pt idx="11">
                  <c:v>0</c:v>
                </c:pt>
                <c:pt idx="12">
                  <c:v>0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C-4241-9C7D-4E0DC929465F}"/>
            </c:ext>
          </c:extLst>
        </c:ser>
        <c:ser>
          <c:idx val="2"/>
          <c:order val="3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Fettgruppe!$E$27:$E$41</c:f>
              <c:numCache>
                <c:formatCode>General</c:formatCode>
                <c:ptCount val="15"/>
                <c:pt idx="0">
                  <c:v>4</c:v>
                </c:pt>
                <c:pt idx="1">
                  <c:v>488</c:v>
                </c:pt>
                <c:pt idx="2">
                  <c:v>100</c:v>
                </c:pt>
                <c:pt idx="3">
                  <c:v>146</c:v>
                </c:pt>
                <c:pt idx="4">
                  <c:v>700</c:v>
                </c:pt>
                <c:pt idx="5">
                  <c:v>113</c:v>
                </c:pt>
                <c:pt idx="6">
                  <c:v>89</c:v>
                </c:pt>
                <c:pt idx="7">
                  <c:v>499</c:v>
                </c:pt>
                <c:pt idx="8">
                  <c:v>36</c:v>
                </c:pt>
                <c:pt idx="9">
                  <c:v>12</c:v>
                </c:pt>
                <c:pt idx="10">
                  <c:v>121</c:v>
                </c:pt>
                <c:pt idx="11">
                  <c:v>5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C-4241-9C7D-4E0DC929465F}"/>
            </c:ext>
          </c:extLst>
        </c:ser>
        <c:ser>
          <c:idx val="3"/>
          <c:order val="4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Fettgruppe!$E$11:$E$25</c:f>
              <c:numCache>
                <c:formatCode>General</c:formatCode>
                <c:ptCount val="15"/>
                <c:pt idx="0">
                  <c:v>13</c:v>
                </c:pt>
                <c:pt idx="1">
                  <c:v>309</c:v>
                </c:pt>
                <c:pt idx="2">
                  <c:v>443</c:v>
                </c:pt>
                <c:pt idx="3">
                  <c:v>550</c:v>
                </c:pt>
                <c:pt idx="4">
                  <c:v>662</c:v>
                </c:pt>
                <c:pt idx="5">
                  <c:v>504</c:v>
                </c:pt>
                <c:pt idx="6">
                  <c:v>390</c:v>
                </c:pt>
                <c:pt idx="7">
                  <c:v>391</c:v>
                </c:pt>
                <c:pt idx="8">
                  <c:v>126</c:v>
                </c:pt>
                <c:pt idx="9">
                  <c:v>49</c:v>
                </c:pt>
                <c:pt idx="10">
                  <c:v>58</c:v>
                </c:pt>
                <c:pt idx="11">
                  <c:v>6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6C-4241-9C7D-4E0DC9294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Fettgruppe!$L$27:$L$41</c:f>
              <c:numCache>
                <c:formatCode>0.00</c:formatCode>
                <c:ptCount val="15"/>
                <c:pt idx="0">
                  <c:v>2.8</c:v>
                </c:pt>
                <c:pt idx="1">
                  <c:v>4.118491260349586</c:v>
                </c:pt>
                <c:pt idx="2">
                  <c:v>4.5531914893617031</c:v>
                </c:pt>
                <c:pt idx="3">
                  <c:v>4.8972286374133933</c:v>
                </c:pt>
                <c:pt idx="4">
                  <c:v>5.4638997546907122</c:v>
                </c:pt>
                <c:pt idx="5">
                  <c:v>5.6594202898550723</c:v>
                </c:pt>
                <c:pt idx="6">
                  <c:v>5.9566395663956628</c:v>
                </c:pt>
                <c:pt idx="7">
                  <c:v>6.3611697316852585</c:v>
                </c:pt>
                <c:pt idx="8">
                  <c:v>7.0697674418604688</c:v>
                </c:pt>
                <c:pt idx="9">
                  <c:v>7.4800000000000013</c:v>
                </c:pt>
                <c:pt idx="10">
                  <c:v>7.4900398406374498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5A-4C0D-B926-FBBBF892906E}"/>
            </c:ext>
          </c:extLst>
        </c:ser>
        <c:ser>
          <c:idx val="6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Fettgruppe!$L$11:$L$25</c:f>
              <c:numCache>
                <c:formatCode>0.00</c:formatCode>
                <c:ptCount val="15"/>
                <c:pt idx="0">
                  <c:v>2.1</c:v>
                </c:pt>
                <c:pt idx="1">
                  <c:v>3.6834050693448122</c:v>
                </c:pt>
                <c:pt idx="2">
                  <c:v>4.0645375914836999</c:v>
                </c:pt>
                <c:pt idx="3">
                  <c:v>5.29199475065617</c:v>
                </c:pt>
                <c:pt idx="4">
                  <c:v>5.57358663309682</c:v>
                </c:pt>
                <c:pt idx="5">
                  <c:v>6.0131343283582108</c:v>
                </c:pt>
                <c:pt idx="6">
                  <c:v>6.5384177575412652</c:v>
                </c:pt>
                <c:pt idx="7">
                  <c:v>6.7417783191230196</c:v>
                </c:pt>
                <c:pt idx="8">
                  <c:v>7.5537190082644639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5A-4C0D-B926-FBBBF8929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0956500705110717E-2"/>
          <c:h val="0.15237672210836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6.9832402234636881E-2</c:v>
                </c:pt>
                <c:pt idx="2">
                  <c:v>3.0543677458766023E-2</c:v>
                </c:pt>
                <c:pt idx="3">
                  <c:v>2.6616981634282676E-2</c:v>
                </c:pt>
                <c:pt idx="4">
                  <c:v>9.7228974234321794E-2</c:v>
                </c:pt>
                <c:pt idx="5">
                  <c:v>0.23866348448687344</c:v>
                </c:pt>
                <c:pt idx="6">
                  <c:v>0.75853350189633373</c:v>
                </c:pt>
                <c:pt idx="7">
                  <c:v>0.13495276653171387</c:v>
                </c:pt>
                <c:pt idx="8">
                  <c:v>0</c:v>
                </c:pt>
                <c:pt idx="9">
                  <c:v>5.8343057176196006E-2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mnd'!$S$14:$S$25</c:f>
              <c:numCache>
                <c:formatCode>0.0</c:formatCode>
                <c:ptCount val="12"/>
                <c:pt idx="0">
                  <c:v>0</c:v>
                </c:pt>
                <c:pt idx="1">
                  <c:v>5.4</c:v>
                </c:pt>
                <c:pt idx="2">
                  <c:v>3</c:v>
                </c:pt>
                <c:pt idx="3">
                  <c:v>7.4</c:v>
                </c:pt>
                <c:pt idx="4">
                  <c:v>5.3500000000000005</c:v>
                </c:pt>
                <c:pt idx="5">
                  <c:v>5.9250000000000016</c:v>
                </c:pt>
                <c:pt idx="6">
                  <c:v>3.4833333333333325</c:v>
                </c:pt>
                <c:pt idx="7">
                  <c:v>8.5500000000000007</c:v>
                </c:pt>
                <c:pt idx="8">
                  <c:v>0</c:v>
                </c:pt>
                <c:pt idx="9">
                  <c:v>9.3333333333333357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mnd'!$Q$14:$Q$25</c:f>
              <c:numCache>
                <c:formatCode>0.00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2.3333333333333339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8.0321285140562253</c:v>
                </c:pt>
                <c:pt idx="1">
                  <c:v>12.5</c:v>
                </c:pt>
                <c:pt idx="2">
                  <c:v>5.4673182651191219</c:v>
                </c:pt>
                <c:pt idx="3">
                  <c:v>7.4793718392334316</c:v>
                </c:pt>
                <c:pt idx="4">
                  <c:v>11.667476908118623</c:v>
                </c:pt>
                <c:pt idx="5">
                  <c:v>17.601431980906916</c:v>
                </c:pt>
                <c:pt idx="6">
                  <c:v>16.182048040455115</c:v>
                </c:pt>
                <c:pt idx="7">
                  <c:v>12.955465587044532</c:v>
                </c:pt>
                <c:pt idx="8">
                  <c:v>5.8101086443079826</c:v>
                </c:pt>
                <c:pt idx="9">
                  <c:v>5.3481135744846338</c:v>
                </c:pt>
                <c:pt idx="10">
                  <c:v>4.8161764705882355</c:v>
                </c:pt>
                <c:pt idx="11">
                  <c:v>1.8648018648018647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mnd'!$S$29:$S$40</c:f>
              <c:numCache>
                <c:formatCode>0.0</c:formatCode>
                <c:ptCount val="12"/>
                <c:pt idx="0">
                  <c:v>12.166666666666663</c:v>
                </c:pt>
                <c:pt idx="1">
                  <c:v>8.0340782122905097</c:v>
                </c:pt>
                <c:pt idx="2">
                  <c:v>7.8849162011173188</c:v>
                </c:pt>
                <c:pt idx="3">
                  <c:v>6.439501779359432</c:v>
                </c:pt>
                <c:pt idx="4">
                  <c:v>6.4133333333333313</c:v>
                </c:pt>
                <c:pt idx="5">
                  <c:v>8.4376271186440661</c:v>
                </c:pt>
                <c:pt idx="6">
                  <c:v>7.4750000000000014</c:v>
                </c:pt>
                <c:pt idx="7">
                  <c:v>8.6156250000000014</c:v>
                </c:pt>
                <c:pt idx="8">
                  <c:v>8.9772357723577159</c:v>
                </c:pt>
                <c:pt idx="9">
                  <c:v>9.7527272727272631</c:v>
                </c:pt>
                <c:pt idx="10">
                  <c:v>8.95572519083969</c:v>
                </c:pt>
                <c:pt idx="11">
                  <c:v>14.775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Regioner!$AF$130:$AF$133</c:f>
              <c:numCache>
                <c:formatCode>0</c:formatCode>
                <c:ptCount val="4"/>
                <c:pt idx="0">
                  <c:v>14.235880398671096</c:v>
                </c:pt>
                <c:pt idx="1">
                  <c:v>18.143552311435524</c:v>
                </c:pt>
                <c:pt idx="2">
                  <c:v>22.91578947368421</c:v>
                </c:pt>
                <c:pt idx="3">
                  <c:v>16.323333333333334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1-403C-B817-CF8E015883FC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Regioner!$AF$110:$AF$113</c:f>
              <c:numCache>
                <c:formatCode>0</c:formatCode>
                <c:ptCount val="4"/>
                <c:pt idx="0">
                  <c:v>19.503787878787879</c:v>
                </c:pt>
                <c:pt idx="1">
                  <c:v>20.037151702786378</c:v>
                </c:pt>
                <c:pt idx="2">
                  <c:v>29.066666666666666</c:v>
                </c:pt>
                <c:pt idx="3">
                  <c:v>21.484444444444446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1-403C-B817-CF8E015883FC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Regioner!$AF$85:$AF$88</c:f>
              <c:numCache>
                <c:formatCode>0</c:formatCode>
                <c:ptCount val="4"/>
                <c:pt idx="0">
                  <c:v>29.700819672131146</c:v>
                </c:pt>
                <c:pt idx="1">
                  <c:v>24.743859649122808</c:v>
                </c:pt>
                <c:pt idx="2">
                  <c:v>39.547368421052632</c:v>
                </c:pt>
                <c:pt idx="3">
                  <c:v>28.763313609467456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E1-403C-B817-CF8E015883FC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Regioner!$AF$60:$AF$63</c:f>
              <c:numCache>
                <c:formatCode>0</c:formatCode>
                <c:ptCount val="4"/>
                <c:pt idx="0">
                  <c:v>32.995454545454542</c:v>
                </c:pt>
                <c:pt idx="1">
                  <c:v>18.889679715302492</c:v>
                </c:pt>
                <c:pt idx="2">
                  <c:v>39.96153846153846</c:v>
                </c:pt>
                <c:pt idx="3">
                  <c:v>45.159292035398231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E1-403C-B817-CF8E015883FC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Regioner!$AF$35:$AF$38</c:f>
              <c:numCache>
                <c:formatCode>0</c:formatCode>
                <c:ptCount val="4"/>
                <c:pt idx="0">
                  <c:v>46.737864077669904</c:v>
                </c:pt>
                <c:pt idx="1">
                  <c:v>29.40959409594096</c:v>
                </c:pt>
                <c:pt idx="2">
                  <c:v>43.70754716981132</c:v>
                </c:pt>
                <c:pt idx="3">
                  <c:v>41.129310344827587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E1-403C-B817-CF8E015883F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Regioner!$AF$15:$AF$18</c:f>
              <c:numCache>
                <c:formatCode>0</c:formatCode>
                <c:ptCount val="4"/>
                <c:pt idx="0">
                  <c:v>40.792000000000002</c:v>
                </c:pt>
                <c:pt idx="1">
                  <c:v>28.26241134751773</c:v>
                </c:pt>
                <c:pt idx="2">
                  <c:v>27.539007092198581</c:v>
                </c:pt>
                <c:pt idx="3">
                  <c:v>43.352941176470587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E1-403C-B817-CF8E015883F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Regioner!$AF$10:$AF$13</c:f>
              <c:numCache>
                <c:formatCode>0</c:formatCode>
                <c:ptCount val="4"/>
                <c:pt idx="0">
                  <c:v>37.266393442622949</c:v>
                </c:pt>
                <c:pt idx="1">
                  <c:v>26.016666666666666</c:v>
                </c:pt>
                <c:pt idx="2">
                  <c:v>27.4873417721519</c:v>
                </c:pt>
                <c:pt idx="3">
                  <c:v>39.486486486486484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E1-403C-B817-CF8E0158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8809952166497"/>
          <c:y val="0.13226752814013279"/>
          <c:w val="8.0586954522552212E-2"/>
          <c:h val="0.37076974624083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mnd'!$Q$29:$Q$40</c:f>
              <c:numCache>
                <c:formatCode>0.00</c:formatCode>
                <c:ptCount val="12"/>
                <c:pt idx="0">
                  <c:v>3.9166666666666656</c:v>
                </c:pt>
                <c:pt idx="1">
                  <c:v>4.5307262569832396</c:v>
                </c:pt>
                <c:pt idx="2">
                  <c:v>3.8882681564245822</c:v>
                </c:pt>
                <c:pt idx="3">
                  <c:v>3.6334519572953745</c:v>
                </c:pt>
                <c:pt idx="4">
                  <c:v>3.5125000000000002</c:v>
                </c:pt>
                <c:pt idx="5">
                  <c:v>3.6711864406779648</c:v>
                </c:pt>
                <c:pt idx="6">
                  <c:v>3.265625</c:v>
                </c:pt>
                <c:pt idx="7">
                  <c:v>3.71875</c:v>
                </c:pt>
                <c:pt idx="8">
                  <c:v>3.4390243902439028</c:v>
                </c:pt>
                <c:pt idx="9">
                  <c:v>3.585454545454545</c:v>
                </c:pt>
                <c:pt idx="10">
                  <c:v>3.3893129770992374</c:v>
                </c:pt>
                <c:pt idx="11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0.26773761713520744</c:v>
                </c:pt>
                <c:pt idx="1">
                  <c:v>2.5139664804469279</c:v>
                </c:pt>
                <c:pt idx="2">
                  <c:v>2.6267562614538797</c:v>
                </c:pt>
                <c:pt idx="3">
                  <c:v>11.046047378227305</c:v>
                </c:pt>
                <c:pt idx="4">
                  <c:v>8.3130772970345159</c:v>
                </c:pt>
                <c:pt idx="5">
                  <c:v>12.649164677804295</c:v>
                </c:pt>
                <c:pt idx="6">
                  <c:v>19.721871049304685</c:v>
                </c:pt>
                <c:pt idx="7">
                  <c:v>22.807017543859647</c:v>
                </c:pt>
                <c:pt idx="8">
                  <c:v>17.335852621634388</c:v>
                </c:pt>
                <c:pt idx="9">
                  <c:v>17.094515752625441</c:v>
                </c:pt>
                <c:pt idx="10">
                  <c:v>11.36029411764706</c:v>
                </c:pt>
                <c:pt idx="11">
                  <c:v>8.1585081585081571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mnd'!$S$44:$S$55</c:f>
              <c:numCache>
                <c:formatCode>0.0</c:formatCode>
                <c:ptCount val="12"/>
                <c:pt idx="0">
                  <c:v>14.05</c:v>
                </c:pt>
                <c:pt idx="1">
                  <c:v>4.8805555555555564</c:v>
                </c:pt>
                <c:pt idx="2">
                  <c:v>7.4906976744186062</c:v>
                </c:pt>
                <c:pt idx="3">
                  <c:v>6.7306024096385562</c:v>
                </c:pt>
                <c:pt idx="4">
                  <c:v>6.8906432748538</c:v>
                </c:pt>
                <c:pt idx="5">
                  <c:v>8.9830188679245317</c:v>
                </c:pt>
                <c:pt idx="6">
                  <c:v>8.3480769230769241</c:v>
                </c:pt>
                <c:pt idx="7">
                  <c:v>9.5106508875739681</c:v>
                </c:pt>
                <c:pt idx="8">
                  <c:v>10.289373297002719</c:v>
                </c:pt>
                <c:pt idx="9">
                  <c:v>11.533788395904436</c:v>
                </c:pt>
                <c:pt idx="10">
                  <c:v>12.021682847896436</c:v>
                </c:pt>
                <c:pt idx="11">
                  <c:v>14.84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mnd'!$Q$44:$Q$55</c:f>
              <c:numCache>
                <c:formatCode>0.00</c:formatCode>
                <c:ptCount val="12"/>
                <c:pt idx="0">
                  <c:v>5</c:v>
                </c:pt>
                <c:pt idx="1">
                  <c:v>4.4444444444444446</c:v>
                </c:pt>
                <c:pt idx="2">
                  <c:v>4.2558139534883717</c:v>
                </c:pt>
                <c:pt idx="3">
                  <c:v>4.1590361445783124</c:v>
                </c:pt>
                <c:pt idx="4">
                  <c:v>4.0877192982456148</c:v>
                </c:pt>
                <c:pt idx="5">
                  <c:v>4.2688679245283012</c:v>
                </c:pt>
                <c:pt idx="6">
                  <c:v>4.1730769230769225</c:v>
                </c:pt>
                <c:pt idx="7">
                  <c:v>4.1863905325443804</c:v>
                </c:pt>
                <c:pt idx="8">
                  <c:v>4.3269754768392374</c:v>
                </c:pt>
                <c:pt idx="9">
                  <c:v>3.9749715585893055</c:v>
                </c:pt>
                <c:pt idx="10">
                  <c:v>3.4854368932038824</c:v>
                </c:pt>
                <c:pt idx="11">
                  <c:v>3.6285714285714281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1.6064257028112452</c:v>
                </c:pt>
                <c:pt idx="1">
                  <c:v>7.2625698324022352</c:v>
                </c:pt>
                <c:pt idx="2">
                  <c:v>9.3769089798411738</c:v>
                </c:pt>
                <c:pt idx="3">
                  <c:v>18.285866382752197</c:v>
                </c:pt>
                <c:pt idx="4">
                  <c:v>13.612056392805057</c:v>
                </c:pt>
                <c:pt idx="5">
                  <c:v>15.51312649164678</c:v>
                </c:pt>
                <c:pt idx="6">
                  <c:v>18.83691529709229</c:v>
                </c:pt>
                <c:pt idx="7">
                  <c:v>24.426450742240217</c:v>
                </c:pt>
                <c:pt idx="8">
                  <c:v>24.846480869154473</c:v>
                </c:pt>
                <c:pt idx="9">
                  <c:v>23.667833527810192</c:v>
                </c:pt>
                <c:pt idx="10">
                  <c:v>22.058823529411764</c:v>
                </c:pt>
                <c:pt idx="11">
                  <c:v>15.850815850815851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mnd'!$S$59:$S$70</c:f>
              <c:numCache>
                <c:formatCode>0.0</c:formatCode>
                <c:ptCount val="12"/>
                <c:pt idx="0">
                  <c:v>12.59166666666667</c:v>
                </c:pt>
                <c:pt idx="1">
                  <c:v>5.4355769230769244</c:v>
                </c:pt>
                <c:pt idx="2">
                  <c:v>8.0182410423452755</c:v>
                </c:pt>
                <c:pt idx="3">
                  <c:v>7.1870451237263504</c:v>
                </c:pt>
                <c:pt idx="4">
                  <c:v>8.0125000000000011</c:v>
                </c:pt>
                <c:pt idx="5">
                  <c:v>10.190384615384612</c:v>
                </c:pt>
                <c:pt idx="6">
                  <c:v>10.306711409395977</c:v>
                </c:pt>
                <c:pt idx="7">
                  <c:v>11.291160220994476</c:v>
                </c:pt>
                <c:pt idx="8">
                  <c:v>11.932319391634969</c:v>
                </c:pt>
                <c:pt idx="9">
                  <c:v>13.868200493015623</c:v>
                </c:pt>
                <c:pt idx="10">
                  <c:v>15.081666666666676</c:v>
                </c:pt>
                <c:pt idx="11">
                  <c:v>16.548529411764704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mnd'!$Q$59:$Q$70</c:f>
              <c:numCache>
                <c:formatCode>0.00</c:formatCode>
                <c:ptCount val="12"/>
                <c:pt idx="0">
                  <c:v>5.4166666666666679</c:v>
                </c:pt>
                <c:pt idx="1">
                  <c:v>5.1057692307692317</c:v>
                </c:pt>
                <c:pt idx="2">
                  <c:v>5.2671009771986972</c:v>
                </c:pt>
                <c:pt idx="3">
                  <c:v>5.0232896652110632</c:v>
                </c:pt>
                <c:pt idx="4">
                  <c:v>5.1214285714285692</c:v>
                </c:pt>
                <c:pt idx="5">
                  <c:v>5.1807692307692319</c:v>
                </c:pt>
                <c:pt idx="6">
                  <c:v>5.476510067114094</c:v>
                </c:pt>
                <c:pt idx="7">
                  <c:v>5.5055248618784525</c:v>
                </c:pt>
                <c:pt idx="8">
                  <c:v>5.7357414448669202</c:v>
                </c:pt>
                <c:pt idx="9">
                  <c:v>5.4289235825801159</c:v>
                </c:pt>
                <c:pt idx="10">
                  <c:v>4.95</c:v>
                </c:pt>
                <c:pt idx="11">
                  <c:v>5.102941176470587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437</c:v>
                </c:pt>
                <c:pt idx="1">
                  <c:v>827</c:v>
                </c:pt>
                <c:pt idx="2">
                  <c:v>1594</c:v>
                </c:pt>
                <c:pt idx="3">
                  <c:v>1430</c:v>
                </c:pt>
                <c:pt idx="4">
                  <c:v>883</c:v>
                </c:pt>
                <c:pt idx="5">
                  <c:v>504</c:v>
                </c:pt>
                <c:pt idx="6">
                  <c:v>170</c:v>
                </c:pt>
                <c:pt idx="7">
                  <c:v>304</c:v>
                </c:pt>
                <c:pt idx="8">
                  <c:v>542</c:v>
                </c:pt>
                <c:pt idx="9">
                  <c:v>1151</c:v>
                </c:pt>
                <c:pt idx="10">
                  <c:v>770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58.500669344042862</c:v>
                </c:pt>
                <c:pt idx="1">
                  <c:v>57.75139664804469</c:v>
                </c:pt>
                <c:pt idx="2">
                  <c:v>48.686621869273054</c:v>
                </c:pt>
                <c:pt idx="3">
                  <c:v>38.062283737024224</c:v>
                </c:pt>
                <c:pt idx="4">
                  <c:v>42.926592124453094</c:v>
                </c:pt>
                <c:pt idx="5">
                  <c:v>30.071599045346058</c:v>
                </c:pt>
                <c:pt idx="6">
                  <c:v>21.491782553729458</c:v>
                </c:pt>
                <c:pt idx="7">
                  <c:v>20.512820512820511</c:v>
                </c:pt>
                <c:pt idx="8">
                  <c:v>25.602267359470943</c:v>
                </c:pt>
                <c:pt idx="9">
                  <c:v>22.384286269933877</c:v>
                </c:pt>
                <c:pt idx="10">
                  <c:v>28.308823529411757</c:v>
                </c:pt>
                <c:pt idx="11">
                  <c:v>29.370629370629384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mnd'!$S$74:$S$85</c:f>
              <c:numCache>
                <c:formatCode>0.0</c:formatCode>
                <c:ptCount val="12"/>
                <c:pt idx="0">
                  <c:v>16.853775743707089</c:v>
                </c:pt>
                <c:pt idx="1">
                  <c:v>9.2281741233373626</c:v>
                </c:pt>
                <c:pt idx="2">
                  <c:v>8.861543287327482</c:v>
                </c:pt>
                <c:pt idx="3">
                  <c:v>8.4210489510489612</c:v>
                </c:pt>
                <c:pt idx="4">
                  <c:v>9.2503963759909364</c:v>
                </c:pt>
                <c:pt idx="5">
                  <c:v>12.286507936507929</c:v>
                </c:pt>
                <c:pt idx="6">
                  <c:v>12.216470588235291</c:v>
                </c:pt>
                <c:pt idx="7">
                  <c:v>13.578289473684205</c:v>
                </c:pt>
                <c:pt idx="8">
                  <c:v>13.298523985239852</c:v>
                </c:pt>
                <c:pt idx="9">
                  <c:v>15.823197219808865</c:v>
                </c:pt>
                <c:pt idx="10">
                  <c:v>16.065974025974029</c:v>
                </c:pt>
                <c:pt idx="11">
                  <c:v>18.109523809523804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249304588046"/>
          <c:y val="0.17259502596742543"/>
          <c:w val="0.82858444759776717"/>
          <c:h val="0.70330558762449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250</c:v>
                </c:pt>
                <c:pt idx="1">
                  <c:v>282</c:v>
                </c:pt>
                <c:pt idx="2">
                  <c:v>141</c:v>
                </c:pt>
                <c:pt idx="3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C-4D29-93EE-452CF67E99B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244</c:v>
                </c:pt>
                <c:pt idx="1">
                  <c:v>300</c:v>
                </c:pt>
                <c:pt idx="2">
                  <c:v>158</c:v>
                </c:pt>
                <c:pt idx="3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C-4D29-93EE-452CF67E9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67424970463547"/>
          <c:y val="0.20290538971333175"/>
          <c:w val="0.10487831050239757"/>
          <c:h val="0.163392847094483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mnd'!$Q$74:$Q$85</c:f>
              <c:numCache>
                <c:formatCode>0.00</c:formatCode>
                <c:ptCount val="12"/>
                <c:pt idx="0">
                  <c:v>5.4256292906178478</c:v>
                </c:pt>
                <c:pt idx="1">
                  <c:v>5.7569528415961315</c:v>
                </c:pt>
                <c:pt idx="2">
                  <c:v>5.4592220828105402</c:v>
                </c:pt>
                <c:pt idx="3">
                  <c:v>5.41958041958042</c:v>
                </c:pt>
                <c:pt idx="4">
                  <c:v>5.6591166477916195</c:v>
                </c:pt>
                <c:pt idx="5">
                  <c:v>5.4226190476190466</c:v>
                </c:pt>
                <c:pt idx="6">
                  <c:v>5.8647058823529408</c:v>
                </c:pt>
                <c:pt idx="7">
                  <c:v>5.9276315789473681</c:v>
                </c:pt>
                <c:pt idx="8">
                  <c:v>5.9538745387453886</c:v>
                </c:pt>
                <c:pt idx="9">
                  <c:v>5.7593397046046908</c:v>
                </c:pt>
                <c:pt idx="10">
                  <c:v>5.289610389610389</c:v>
                </c:pt>
                <c:pt idx="11">
                  <c:v>5.2380952380952381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10</c:v>
                </c:pt>
                <c:pt idx="1">
                  <c:v>107</c:v>
                </c:pt>
                <c:pt idx="2">
                  <c:v>492</c:v>
                </c:pt>
                <c:pt idx="3">
                  <c:v>550</c:v>
                </c:pt>
                <c:pt idx="4">
                  <c:v>207</c:v>
                </c:pt>
                <c:pt idx="5">
                  <c:v>172</c:v>
                </c:pt>
                <c:pt idx="6">
                  <c:v>88</c:v>
                </c:pt>
                <c:pt idx="7">
                  <c:v>139</c:v>
                </c:pt>
                <c:pt idx="8">
                  <c:v>295</c:v>
                </c:pt>
                <c:pt idx="9">
                  <c:v>716</c:v>
                </c:pt>
                <c:pt idx="10">
                  <c:v>473</c:v>
                </c:pt>
                <c:pt idx="11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1.3386880856760373</c:v>
                </c:pt>
                <c:pt idx="1">
                  <c:v>7.4720670391061423</c:v>
                </c:pt>
                <c:pt idx="2">
                  <c:v>15.027489309712889</c:v>
                </c:pt>
                <c:pt idx="3">
                  <c:v>14.639339898855471</c:v>
                </c:pt>
                <c:pt idx="4">
                  <c:v>10.06319883325231</c:v>
                </c:pt>
                <c:pt idx="5">
                  <c:v>10.262529832935561</c:v>
                </c:pt>
                <c:pt idx="6">
                  <c:v>11.125158027812894</c:v>
                </c:pt>
                <c:pt idx="7">
                  <c:v>9.3792172739541186</c:v>
                </c:pt>
                <c:pt idx="8">
                  <c:v>13.934813415210202</c:v>
                </c:pt>
                <c:pt idx="9">
                  <c:v>13.924542979385452</c:v>
                </c:pt>
                <c:pt idx="10">
                  <c:v>17.389705882352938</c:v>
                </c:pt>
                <c:pt idx="11">
                  <c:v>23.543123543123539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mnd'!$S$89:$S$100</c:f>
              <c:numCache>
                <c:formatCode>0.0</c:formatCode>
                <c:ptCount val="12"/>
                <c:pt idx="0">
                  <c:v>16.129999999999995</c:v>
                </c:pt>
                <c:pt idx="1">
                  <c:v>7.2672897196261683</c:v>
                </c:pt>
                <c:pt idx="2">
                  <c:v>9.3156504065040622</c:v>
                </c:pt>
                <c:pt idx="3">
                  <c:v>8.5901818181818221</c:v>
                </c:pt>
                <c:pt idx="4">
                  <c:v>11.392270531400964</c:v>
                </c:pt>
                <c:pt idx="5">
                  <c:v>15.434302325581388</c:v>
                </c:pt>
                <c:pt idx="6">
                  <c:v>13.326136363636362</c:v>
                </c:pt>
                <c:pt idx="7">
                  <c:v>16.024460431654678</c:v>
                </c:pt>
                <c:pt idx="8">
                  <c:v>15.05728813559322</c:v>
                </c:pt>
                <c:pt idx="9">
                  <c:v>18.205446927374297</c:v>
                </c:pt>
                <c:pt idx="10">
                  <c:v>18.751585623678636</c:v>
                </c:pt>
                <c:pt idx="11">
                  <c:v>20.71188118811882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mnd'!$Q$89:$Q$100</c:f>
              <c:numCache>
                <c:formatCode>0.00</c:formatCode>
                <c:ptCount val="12"/>
                <c:pt idx="0">
                  <c:v>6.2</c:v>
                </c:pt>
                <c:pt idx="1">
                  <c:v>6.4112149532710285</c:v>
                </c:pt>
                <c:pt idx="2">
                  <c:v>6.1951219512195115</c:v>
                </c:pt>
                <c:pt idx="3">
                  <c:v>6.04</c:v>
                </c:pt>
                <c:pt idx="4">
                  <c:v>5.8792270531400979</c:v>
                </c:pt>
                <c:pt idx="5">
                  <c:v>5.9767441860465107</c:v>
                </c:pt>
                <c:pt idx="6">
                  <c:v>6.3522727272727284</c:v>
                </c:pt>
                <c:pt idx="7">
                  <c:v>5.8776978417266177</c:v>
                </c:pt>
                <c:pt idx="8">
                  <c:v>6.1050847457627109</c:v>
                </c:pt>
                <c:pt idx="9">
                  <c:v>6.1005586592178771</c:v>
                </c:pt>
                <c:pt idx="10">
                  <c:v>5.7526427061310788</c:v>
                </c:pt>
                <c:pt idx="11">
                  <c:v>5.0990099009900991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#,##0</c:formatCode>
                <c:ptCount val="12"/>
                <c:pt idx="0">
                  <c:v>11</c:v>
                </c:pt>
                <c:pt idx="1">
                  <c:v>64</c:v>
                </c:pt>
                <c:pt idx="2">
                  <c:v>312</c:v>
                </c:pt>
                <c:pt idx="3">
                  <c:v>153</c:v>
                </c:pt>
                <c:pt idx="4">
                  <c:v>110</c:v>
                </c:pt>
                <c:pt idx="5">
                  <c:v>90</c:v>
                </c:pt>
                <c:pt idx="6">
                  <c:v>52</c:v>
                </c:pt>
                <c:pt idx="7">
                  <c:v>75</c:v>
                </c:pt>
                <c:pt idx="8">
                  <c:v>154</c:v>
                </c:pt>
                <c:pt idx="9">
                  <c:v>446</c:v>
                </c:pt>
                <c:pt idx="10">
                  <c:v>237</c:v>
                </c:pt>
                <c:pt idx="1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1.4725568942436409</c:v>
                </c:pt>
                <c:pt idx="1">
                  <c:v>4.4692737430167604</c:v>
                </c:pt>
                <c:pt idx="2">
                  <c:v>9.5296273671350011</c:v>
                </c:pt>
                <c:pt idx="3">
                  <c:v>4.0723981900452495</c:v>
                </c:pt>
                <c:pt idx="4">
                  <c:v>5.3475935828877006</c:v>
                </c:pt>
                <c:pt idx="5">
                  <c:v>5.3699284009546551</c:v>
                </c:pt>
                <c:pt idx="6">
                  <c:v>6.5739570164348944</c:v>
                </c:pt>
                <c:pt idx="7">
                  <c:v>5.0607287449392704</c:v>
                </c:pt>
                <c:pt idx="8">
                  <c:v>7.2744449692961748</c:v>
                </c:pt>
                <c:pt idx="9">
                  <c:v>8.6736678335278103</c:v>
                </c:pt>
                <c:pt idx="10">
                  <c:v>8.7132352941176485</c:v>
                </c:pt>
                <c:pt idx="11">
                  <c:v>12.354312354312352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mnd'!$S$104:$S$115</c:f>
              <c:numCache>
                <c:formatCode>0.0</c:formatCode>
                <c:ptCount val="12"/>
                <c:pt idx="0">
                  <c:v>18.363636363636367</c:v>
                </c:pt>
                <c:pt idx="1">
                  <c:v>10.003125000000001</c:v>
                </c:pt>
                <c:pt idx="2">
                  <c:v>11.098076923076919</c:v>
                </c:pt>
                <c:pt idx="3">
                  <c:v>12.19019607843137</c:v>
                </c:pt>
                <c:pt idx="4">
                  <c:v>15.408181818181818</c:v>
                </c:pt>
                <c:pt idx="5">
                  <c:v>21.167777777777786</c:v>
                </c:pt>
                <c:pt idx="6">
                  <c:v>17.644230769230777</c:v>
                </c:pt>
                <c:pt idx="7">
                  <c:v>21.664000000000005</c:v>
                </c:pt>
                <c:pt idx="8">
                  <c:v>17.013636363636362</c:v>
                </c:pt>
                <c:pt idx="9">
                  <c:v>19.9688340807175</c:v>
                </c:pt>
                <c:pt idx="10">
                  <c:v>21.347679324894504</c:v>
                </c:pt>
                <c:pt idx="11">
                  <c:v>22.709433962264157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mnd'!$Q$104:$Q$115</c:f>
              <c:numCache>
                <c:formatCode>0.00</c:formatCode>
                <c:ptCount val="12"/>
                <c:pt idx="0">
                  <c:v>6.6363636363636376</c:v>
                </c:pt>
                <c:pt idx="1">
                  <c:v>6.90625</c:v>
                </c:pt>
                <c:pt idx="2">
                  <c:v>6.2211538461538476</c:v>
                </c:pt>
                <c:pt idx="3">
                  <c:v>6.3398692810457495</c:v>
                </c:pt>
                <c:pt idx="4">
                  <c:v>6.2181818181818178</c:v>
                </c:pt>
                <c:pt idx="5">
                  <c:v>6.2666666666666648</c:v>
                </c:pt>
                <c:pt idx="6">
                  <c:v>6.5192307692307692</c:v>
                </c:pt>
                <c:pt idx="7">
                  <c:v>6.6533333333333315</c:v>
                </c:pt>
                <c:pt idx="8">
                  <c:v>6.8311688311688323</c:v>
                </c:pt>
                <c:pt idx="9">
                  <c:v>6.8295964125560555</c:v>
                </c:pt>
                <c:pt idx="10">
                  <c:v>6.4345991561181455</c:v>
                </c:pt>
                <c:pt idx="11">
                  <c:v>6.6603773584905639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#,##0</c:formatCode>
                <c:ptCount val="12"/>
                <c:pt idx="0">
                  <c:v>178</c:v>
                </c:pt>
                <c:pt idx="1">
                  <c:v>106</c:v>
                </c:pt>
                <c:pt idx="2">
                  <c:v>272</c:v>
                </c:pt>
                <c:pt idx="3">
                  <c:v>225</c:v>
                </c:pt>
                <c:pt idx="4">
                  <c:v>127</c:v>
                </c:pt>
                <c:pt idx="5">
                  <c:v>105</c:v>
                </c:pt>
                <c:pt idx="6">
                  <c:v>27</c:v>
                </c:pt>
                <c:pt idx="7">
                  <c:v>50</c:v>
                </c:pt>
                <c:pt idx="8">
                  <c:v>76</c:v>
                </c:pt>
                <c:pt idx="9">
                  <c:v>308</c:v>
                </c:pt>
                <c:pt idx="10">
                  <c:v>136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43281592255162E-2"/>
          <c:y val="0.14370975722224277"/>
          <c:w val="0.83896612489619016"/>
          <c:h val="0.7321908563696765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Regioner!$E$130:$E$133</c:f>
              <c:numCache>
                <c:formatCode>General</c:formatCode>
                <c:ptCount val="4"/>
                <c:pt idx="0">
                  <c:v>301</c:v>
                </c:pt>
                <c:pt idx="1">
                  <c:v>411</c:v>
                </c:pt>
                <c:pt idx="2">
                  <c:v>190</c:v>
                </c:pt>
                <c:pt idx="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F-4457-A4EC-29C3015EF35E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Regioner!$E$110:$E$113</c:f>
              <c:numCache>
                <c:formatCode>General</c:formatCode>
                <c:ptCount val="4"/>
                <c:pt idx="0">
                  <c:v>264</c:v>
                </c:pt>
                <c:pt idx="1">
                  <c:v>323</c:v>
                </c:pt>
                <c:pt idx="2">
                  <c:v>120</c:v>
                </c:pt>
                <c:pt idx="3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F-4457-A4EC-29C3015EF35E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Regioner!$E$85:$E$88</c:f>
              <c:numCache>
                <c:formatCode>General</c:formatCode>
                <c:ptCount val="4"/>
                <c:pt idx="0">
                  <c:v>244</c:v>
                </c:pt>
                <c:pt idx="1">
                  <c:v>285</c:v>
                </c:pt>
                <c:pt idx="2">
                  <c:v>95</c:v>
                </c:pt>
                <c:pt idx="3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F-4457-A4EC-29C3015EF35E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Regioner!$E$60:$E$63</c:f>
              <c:numCache>
                <c:formatCode>General</c:formatCode>
                <c:ptCount val="4"/>
                <c:pt idx="0">
                  <c:v>220</c:v>
                </c:pt>
                <c:pt idx="1">
                  <c:v>281</c:v>
                </c:pt>
                <c:pt idx="2">
                  <c:v>78</c:v>
                </c:pt>
                <c:pt idx="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F-4457-A4EC-29C3015EF35E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Regioner!$E$35:$E$38</c:f>
              <c:numCache>
                <c:formatCode>General</c:formatCode>
                <c:ptCount val="4"/>
                <c:pt idx="0">
                  <c:v>206</c:v>
                </c:pt>
                <c:pt idx="1">
                  <c:v>271</c:v>
                </c:pt>
                <c:pt idx="2">
                  <c:v>106</c:v>
                </c:pt>
                <c:pt idx="3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F-4457-A4EC-29C3015EF35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250</c:v>
                </c:pt>
                <c:pt idx="1">
                  <c:v>282</c:v>
                </c:pt>
                <c:pt idx="2">
                  <c:v>141</c:v>
                </c:pt>
                <c:pt idx="3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F-4457-A4EC-29C3015EF35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244</c:v>
                </c:pt>
                <c:pt idx="1">
                  <c:v>300</c:v>
                </c:pt>
                <c:pt idx="2">
                  <c:v>158</c:v>
                </c:pt>
                <c:pt idx="3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F-4457-A4EC-29C3015E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48502053312814"/>
          <c:y val="0.15967904250779219"/>
          <c:w val="8.0156196846505601E-2"/>
          <c:h val="0.395214117662898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23.828647925033476</c:v>
                </c:pt>
                <c:pt idx="1">
                  <c:v>7.4022346368715102</c:v>
                </c:pt>
                <c:pt idx="2">
                  <c:v>8.3078802687843609</c:v>
                </c:pt>
                <c:pt idx="3">
                  <c:v>5.9888208677136001</c:v>
                </c:pt>
                <c:pt idx="4">
                  <c:v>6.1740398638794352</c:v>
                </c:pt>
                <c:pt idx="5">
                  <c:v>6.2649164677804308</c:v>
                </c:pt>
                <c:pt idx="6">
                  <c:v>3.4134007585335007</c:v>
                </c:pt>
                <c:pt idx="7">
                  <c:v>3.3738191632928474</c:v>
                </c:pt>
                <c:pt idx="8">
                  <c:v>3.5899858290033078</c:v>
                </c:pt>
                <c:pt idx="9">
                  <c:v>5.9898872034227919</c:v>
                </c:pt>
                <c:pt idx="10">
                  <c:v>5</c:v>
                </c:pt>
                <c:pt idx="11">
                  <c:v>7.4592074592074589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mnd'!$S$119:$S$130</c:f>
              <c:numCache>
                <c:formatCode>0.0</c:formatCode>
                <c:ptCount val="12"/>
                <c:pt idx="0">
                  <c:v>24.623595505617967</c:v>
                </c:pt>
                <c:pt idx="1">
                  <c:v>19.295283018867924</c:v>
                </c:pt>
                <c:pt idx="2">
                  <c:v>20.534558823529423</c:v>
                </c:pt>
                <c:pt idx="3">
                  <c:v>22.127111111111123</c:v>
                </c:pt>
                <c:pt idx="4">
                  <c:v>23.268503937007889</c:v>
                </c:pt>
                <c:pt idx="5">
                  <c:v>25.763809523809527</c:v>
                </c:pt>
                <c:pt idx="6">
                  <c:v>26.048148148148151</c:v>
                </c:pt>
                <c:pt idx="7">
                  <c:v>26.776</c:v>
                </c:pt>
                <c:pt idx="8">
                  <c:v>19.706578947368431</c:v>
                </c:pt>
                <c:pt idx="9">
                  <c:v>23.371103896103889</c:v>
                </c:pt>
                <c:pt idx="10">
                  <c:v>24.226470588235316</c:v>
                </c:pt>
                <c:pt idx="11">
                  <c:v>25.187500000000004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mnd'!$Q$119:$Q$130</c:f>
              <c:numCache>
                <c:formatCode>0.00</c:formatCode>
                <c:ptCount val="12"/>
                <c:pt idx="0">
                  <c:v>6.4943820224719104</c:v>
                </c:pt>
                <c:pt idx="1">
                  <c:v>6.6320754716981138</c:v>
                </c:pt>
                <c:pt idx="2">
                  <c:v>6.3345588235294121</c:v>
                </c:pt>
                <c:pt idx="3">
                  <c:v>6.3955555555555561</c:v>
                </c:pt>
                <c:pt idx="4">
                  <c:v>6.8110236220472435</c:v>
                </c:pt>
                <c:pt idx="5">
                  <c:v>6.8761904761904784</c:v>
                </c:pt>
                <c:pt idx="6">
                  <c:v>6.7777777777777777</c:v>
                </c:pt>
                <c:pt idx="7">
                  <c:v>7.08</c:v>
                </c:pt>
                <c:pt idx="8">
                  <c:v>7.3552631578947363</c:v>
                </c:pt>
                <c:pt idx="9">
                  <c:v>7.1850649350649363</c:v>
                </c:pt>
                <c:pt idx="10">
                  <c:v>6.8970588235294121</c:v>
                </c:pt>
                <c:pt idx="11">
                  <c:v>6.71875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14</c:v>
                </c:pt>
                <c:pt idx="3">
                  <c:v>8</c:v>
                </c:pt>
                <c:pt idx="4">
                  <c:v>20</c:v>
                </c:pt>
                <c:pt idx="5">
                  <c:v>21</c:v>
                </c:pt>
                <c:pt idx="6">
                  <c:v>10</c:v>
                </c:pt>
                <c:pt idx="7">
                  <c:v>11</c:v>
                </c:pt>
                <c:pt idx="8">
                  <c:v>22</c:v>
                </c:pt>
                <c:pt idx="9">
                  <c:v>86</c:v>
                </c:pt>
                <c:pt idx="10">
                  <c:v>44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0.13386880856760372</c:v>
                </c:pt>
                <c:pt idx="1">
                  <c:v>6.9832402234636881E-2</c:v>
                </c:pt>
                <c:pt idx="2">
                  <c:v>0.42761148442272445</c:v>
                </c:pt>
                <c:pt idx="3">
                  <c:v>0.21293585307426141</c:v>
                </c:pt>
                <c:pt idx="4">
                  <c:v>0.97228974234321885</c:v>
                </c:pt>
                <c:pt idx="5">
                  <c:v>1.2529832935560861</c:v>
                </c:pt>
                <c:pt idx="6">
                  <c:v>1.2642225031605561</c:v>
                </c:pt>
                <c:pt idx="7">
                  <c:v>0.74224021592442657</c:v>
                </c:pt>
                <c:pt idx="8">
                  <c:v>1.0392064241851677</c:v>
                </c:pt>
                <c:pt idx="9">
                  <c:v>1.672500972384287</c:v>
                </c:pt>
                <c:pt idx="10">
                  <c:v>1.6176470588235297</c:v>
                </c:pt>
                <c:pt idx="11">
                  <c:v>0.93240093240093247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mnd'!$S$134:$S$145</c:f>
              <c:numCache>
                <c:formatCode>0.0</c:formatCode>
                <c:ptCount val="12"/>
                <c:pt idx="0">
                  <c:v>17.2</c:v>
                </c:pt>
                <c:pt idx="1">
                  <c:v>34.9</c:v>
                </c:pt>
                <c:pt idx="2">
                  <c:v>29.521428571428576</c:v>
                </c:pt>
                <c:pt idx="3">
                  <c:v>26.625</c:v>
                </c:pt>
                <c:pt idx="4">
                  <c:v>27.004999999999999</c:v>
                </c:pt>
                <c:pt idx="5">
                  <c:v>31.638095238095225</c:v>
                </c:pt>
                <c:pt idx="6">
                  <c:v>27.66</c:v>
                </c:pt>
                <c:pt idx="7">
                  <c:v>30.390909090909101</c:v>
                </c:pt>
                <c:pt idx="8">
                  <c:v>27.786363636363639</c:v>
                </c:pt>
                <c:pt idx="9">
                  <c:v>29.643023255813961</c:v>
                </c:pt>
                <c:pt idx="10">
                  <c:v>27.43181818181818</c:v>
                </c:pt>
                <c:pt idx="11">
                  <c:v>29.725000000000001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mnd'!$Q$134:$Q$145</c:f>
              <c:numCache>
                <c:formatCode>0.00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7.2142857142857117</c:v>
                </c:pt>
                <c:pt idx="3">
                  <c:v>6.625</c:v>
                </c:pt>
                <c:pt idx="4">
                  <c:v>6.7</c:v>
                </c:pt>
                <c:pt idx="5">
                  <c:v>7.8571428571428559</c:v>
                </c:pt>
                <c:pt idx="6">
                  <c:v>6.8</c:v>
                </c:pt>
                <c:pt idx="7">
                  <c:v>7.5454545454545459</c:v>
                </c:pt>
                <c:pt idx="8">
                  <c:v>7.9545454545454541</c:v>
                </c:pt>
                <c:pt idx="9">
                  <c:v>7.7906976744186016</c:v>
                </c:pt>
                <c:pt idx="10">
                  <c:v>7.4545454545454541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27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0</c:v>
                </c:pt>
                <c:pt idx="1">
                  <c:v>6.9832402234636881E-2</c:v>
                </c:pt>
                <c:pt idx="2">
                  <c:v>0.15271838729383011</c:v>
                </c:pt>
                <c:pt idx="3">
                  <c:v>7.9850944902847998E-2</c:v>
                </c:pt>
                <c:pt idx="4">
                  <c:v>0.29168692270296553</c:v>
                </c:pt>
                <c:pt idx="5">
                  <c:v>0.17899761336515504</c:v>
                </c:pt>
                <c:pt idx="6">
                  <c:v>0.50568900126422245</c:v>
                </c:pt>
                <c:pt idx="7">
                  <c:v>0.13495276653171387</c:v>
                </c:pt>
                <c:pt idx="8">
                  <c:v>0.3306565895134625</c:v>
                </c:pt>
                <c:pt idx="9">
                  <c:v>0.52508751458576419</c:v>
                </c:pt>
                <c:pt idx="10">
                  <c:v>0.29411764705882354</c:v>
                </c:pt>
                <c:pt idx="11">
                  <c:v>0.46620046620046623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mnd'!$S$149:$S$160</c:f>
              <c:numCache>
                <c:formatCode>0.0</c:formatCode>
                <c:ptCount val="12"/>
                <c:pt idx="0">
                  <c:v>0</c:v>
                </c:pt>
                <c:pt idx="1">
                  <c:v>40.4</c:v>
                </c:pt>
                <c:pt idx="2">
                  <c:v>32.1</c:v>
                </c:pt>
                <c:pt idx="3">
                  <c:v>32.900000000000006</c:v>
                </c:pt>
                <c:pt idx="4">
                  <c:v>29.7</c:v>
                </c:pt>
                <c:pt idx="5">
                  <c:v>30.966666666666676</c:v>
                </c:pt>
                <c:pt idx="6">
                  <c:v>32.900000000000006</c:v>
                </c:pt>
                <c:pt idx="7">
                  <c:v>27.85</c:v>
                </c:pt>
                <c:pt idx="8">
                  <c:v>27.800000000000004</c:v>
                </c:pt>
                <c:pt idx="9">
                  <c:v>29.518518518518515</c:v>
                </c:pt>
                <c:pt idx="10">
                  <c:v>33.625000000000007</c:v>
                </c:pt>
                <c:pt idx="11">
                  <c:v>34.450000000000003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98865364004962"/>
          <c:y val="0.15690554976724244"/>
          <c:w val="0.82422073259980089"/>
          <c:h val="0.715139688816918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</c:formatCode>
                <c:ptCount val="4"/>
                <c:pt idx="0">
                  <c:v>1.8631104138066288</c:v>
                </c:pt>
                <c:pt idx="1">
                  <c:v>0.67754077791718947</c:v>
                </c:pt>
                <c:pt idx="2">
                  <c:v>1.1588977594643319</c:v>
                </c:pt>
                <c:pt idx="3">
                  <c:v>1.9674355495251012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D-4E13-B398-665D9A0C601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</c:formatCode>
                <c:ptCount val="4"/>
                <c:pt idx="0">
                  <c:v>1.47366105795667</c:v>
                </c:pt>
                <c:pt idx="1">
                  <c:v>1.409352978859705</c:v>
                </c:pt>
                <c:pt idx="2">
                  <c:v>1.404559060557218</c:v>
                </c:pt>
                <c:pt idx="3">
                  <c:v>3.262605521332421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D-4E13-B398-665D9A0C6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69716769893538"/>
          <c:y val="0.15191446657403118"/>
          <c:w val="0.10164825221896964"/>
          <c:h val="0.16107854810831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mnd'!$Q$149:$Q$160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7.6</c:v>
                </c:pt>
                <c:pt idx="3">
                  <c:v>6.6666666666666687</c:v>
                </c:pt>
                <c:pt idx="4">
                  <c:v>7</c:v>
                </c:pt>
                <c:pt idx="5">
                  <c:v>8</c:v>
                </c:pt>
                <c:pt idx="6">
                  <c:v>8.5</c:v>
                </c:pt>
                <c:pt idx="7">
                  <c:v>7</c:v>
                </c:pt>
                <c:pt idx="8">
                  <c:v>9.1428571428571388</c:v>
                </c:pt>
                <c:pt idx="9">
                  <c:v>8.629629629629628</c:v>
                </c:pt>
                <c:pt idx="10">
                  <c:v>8.5</c:v>
                </c:pt>
                <c:pt idx="11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#,##0</c:formatCode>
                <c:ptCount val="12"/>
                <c:pt idx="0">
                  <c:v>35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10</c:v>
                </c:pt>
                <c:pt idx="5">
                  <c:v>10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24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4.6854082998661317</c:v>
                </c:pt>
                <c:pt idx="1">
                  <c:v>0.34916201117318446</c:v>
                </c:pt>
                <c:pt idx="2">
                  <c:v>0.36652412950519242</c:v>
                </c:pt>
                <c:pt idx="3">
                  <c:v>0.10646792653713071</c:v>
                </c:pt>
                <c:pt idx="4">
                  <c:v>0.48614487117160943</c:v>
                </c:pt>
                <c:pt idx="5">
                  <c:v>0.59665871121718361</c:v>
                </c:pt>
                <c:pt idx="6">
                  <c:v>0.12642225031605561</c:v>
                </c:pt>
                <c:pt idx="7">
                  <c:v>0.40485829959514158</c:v>
                </c:pt>
                <c:pt idx="8">
                  <c:v>0.14170996693434099</c:v>
                </c:pt>
                <c:pt idx="9">
                  <c:v>0.4667444574095681</c:v>
                </c:pt>
                <c:pt idx="10">
                  <c:v>0.36764705882352944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mnd'!$S$164:$S$175</c:f>
              <c:numCache>
                <c:formatCode>0.0</c:formatCode>
                <c:ptCount val="12"/>
                <c:pt idx="0">
                  <c:v>30.954285714285703</c:v>
                </c:pt>
                <c:pt idx="1">
                  <c:v>35.56</c:v>
                </c:pt>
                <c:pt idx="2">
                  <c:v>33.408333333333346</c:v>
                </c:pt>
                <c:pt idx="3">
                  <c:v>35.75</c:v>
                </c:pt>
                <c:pt idx="4">
                  <c:v>32.180000000000007</c:v>
                </c:pt>
                <c:pt idx="5">
                  <c:v>33.22</c:v>
                </c:pt>
                <c:pt idx="6">
                  <c:v>24.8</c:v>
                </c:pt>
                <c:pt idx="7">
                  <c:v>36.4</c:v>
                </c:pt>
                <c:pt idx="8">
                  <c:v>20.033333333333335</c:v>
                </c:pt>
                <c:pt idx="9">
                  <c:v>30.324999999999999</c:v>
                </c:pt>
                <c:pt idx="10">
                  <c:v>32.579999999999991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mnd'!$Q$164:$Q$175</c:f>
              <c:numCache>
                <c:formatCode>0.00</c:formatCode>
                <c:ptCount val="12"/>
                <c:pt idx="0">
                  <c:v>7.7142857142857117</c:v>
                </c:pt>
                <c:pt idx="1">
                  <c:v>7.6</c:v>
                </c:pt>
                <c:pt idx="2">
                  <c:v>7.6666666666666687</c:v>
                </c:pt>
                <c:pt idx="3">
                  <c:v>8</c:v>
                </c:pt>
                <c:pt idx="4">
                  <c:v>7.9</c:v>
                </c:pt>
                <c:pt idx="5">
                  <c:v>7.9</c:v>
                </c:pt>
                <c:pt idx="6">
                  <c:v>7</c:v>
                </c:pt>
                <c:pt idx="7">
                  <c:v>8.8333333333333357</c:v>
                </c:pt>
                <c:pt idx="8">
                  <c:v>9</c:v>
                </c:pt>
                <c:pt idx="9">
                  <c:v>8.625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9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6.7476383265856948E-2</c:v>
                </c:pt>
                <c:pt idx="8">
                  <c:v>9.4473311289560671E-2</c:v>
                </c:pt>
                <c:pt idx="9">
                  <c:v>0.1750291715285881</c:v>
                </c:pt>
                <c:pt idx="10">
                  <c:v>3.6764705882352942E-2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mnd'!$S$179:$S$190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</c:v>
                </c:pt>
                <c:pt idx="8">
                  <c:v>37.650000000000006</c:v>
                </c:pt>
                <c:pt idx="9">
                  <c:v>32.81111111111111</c:v>
                </c:pt>
                <c:pt idx="10">
                  <c:v>30.2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mnd'!$Q$179:$Q$190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9.5</c:v>
                </c:pt>
                <c:pt idx="9">
                  <c:v>9.5555555555555554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297604058487809E-2"/>
                  <c:y val="4.0417799107625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0-466A-B54D-88BDC48A5476}"/>
                </c:ext>
              </c:extLst>
            </c:dLbl>
            <c:dLbl>
              <c:idx val="1"/>
              <c:layout>
                <c:manualLayout>
                  <c:x val="-3.3085498442224484E-2"/>
                  <c:y val="-8.2856488170633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0-466A-B54D-88BDC48A5476}"/>
                </c:ext>
              </c:extLst>
            </c:dLbl>
            <c:dLbl>
              <c:idx val="3"/>
              <c:layout>
                <c:manualLayout>
                  <c:x val="-2.9409331948643955E-2"/>
                  <c:y val="-6.6689368527582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0-466A-B54D-88BDC48A5476}"/>
                </c:ext>
              </c:extLst>
            </c:dLbl>
            <c:dLbl>
              <c:idx val="5"/>
              <c:layout>
                <c:manualLayout>
                  <c:x val="-2.6652207078458619E-2"/>
                  <c:y val="6.0626698661438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0-466A-B54D-88BDC48A5476}"/>
                </c:ext>
              </c:extLst>
            </c:dLbl>
            <c:dLbl>
              <c:idx val="6"/>
              <c:layout>
                <c:manualLayout>
                  <c:x val="-9.190416233951202E-3"/>
                  <c:y val="-5.6584918750676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0-466A-B54D-88BDC48A5476}"/>
                </c:ext>
              </c:extLst>
            </c:dLbl>
            <c:dLbl>
              <c:idx val="8"/>
              <c:layout>
                <c:manualLayout>
                  <c:x val="-2.8490290325248829E-2"/>
                  <c:y val="4.041779910762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18-4243-A555-656A9C508EF5}"/>
                </c:ext>
              </c:extLst>
            </c:dLbl>
            <c:dLbl>
              <c:idx val="9"/>
              <c:layout>
                <c:manualLayout>
                  <c:x val="0"/>
                  <c:y val="5.860580870605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8-4243-A555-656A9C508EF5}"/>
                </c:ext>
              </c:extLst>
            </c:dLbl>
            <c:dLbl>
              <c:idx val="10"/>
              <c:layout>
                <c:manualLayout>
                  <c:x val="-3.4004540065619572E-2"/>
                  <c:y val="-4.4459579018388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0-466A-B54D-88BDC48A5476}"/>
                </c:ext>
              </c:extLst>
            </c:dLbl>
            <c:dLbl>
              <c:idx val="12"/>
              <c:layout>
                <c:manualLayout>
                  <c:x val="7.3523329871609212E-3"/>
                  <c:y val="2.8292459375338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0-466A-B54D-88BDC48A5476}"/>
                </c:ext>
              </c:extLst>
            </c:dLbl>
            <c:dLbl>
              <c:idx val="13"/>
              <c:layout>
                <c:manualLayout>
                  <c:x val="-2.9409331948644021E-2"/>
                  <c:y val="-5.254313883991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0-466A-B54D-88BDC48A5476}"/>
                </c:ext>
              </c:extLst>
            </c:dLbl>
            <c:dLbl>
              <c:idx val="14"/>
              <c:layout>
                <c:manualLayout>
                  <c:x val="-2.3895082208273213E-2"/>
                  <c:y val="7.477292834910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0-470F-BA3B-11F98D88BD0D}"/>
                </c:ext>
              </c:extLst>
            </c:dLbl>
            <c:dLbl>
              <c:idx val="15"/>
              <c:layout>
                <c:manualLayout>
                  <c:x val="-5.5142497403708086E-3"/>
                  <c:y val="5.6584918750676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40-470F-BA3B-11F98D88BD0D}"/>
                </c:ext>
              </c:extLst>
            </c:dLbl>
            <c:dLbl>
              <c:idx val="16"/>
              <c:layout>
                <c:manualLayout>
                  <c:x val="9.1904162339498873E-4"/>
                  <c:y val="3.839690915224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40-470F-BA3B-11F98D88BD0D}"/>
                </c:ext>
              </c:extLst>
            </c:dLbl>
            <c:dLbl>
              <c:idx val="17"/>
              <c:layout>
                <c:manualLayout>
                  <c:x val="-1.1028499480741482E-2"/>
                  <c:y val="4.445957901838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0-466A-B54D-88BDC48A5476}"/>
                </c:ext>
              </c:extLst>
            </c:dLbl>
            <c:dLbl>
              <c:idx val="18"/>
              <c:layout>
                <c:manualLayout>
                  <c:x val="-2.1137957338087977E-2"/>
                  <c:y val="-7.679381830448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0-466A-B54D-88BDC48A5476}"/>
                </c:ext>
              </c:extLst>
            </c:dLbl>
            <c:dLbl>
              <c:idx val="19"/>
              <c:layout>
                <c:manualLayout>
                  <c:x val="-2.4814123831668471E-2"/>
                  <c:y val="4.445957901838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0-470F-BA3B-11F98D88BD0D}"/>
                </c:ext>
              </c:extLst>
            </c:dLbl>
            <c:dLbl>
              <c:idx val="20"/>
              <c:layout>
                <c:manualLayout>
                  <c:x val="-3.4004540065619572E-2"/>
                  <c:y val="-6.8710258482964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0-466A-B54D-88BDC48A5476}"/>
                </c:ext>
              </c:extLst>
            </c:dLbl>
            <c:dLbl>
              <c:idx val="21"/>
              <c:layout>
                <c:manualLayout>
                  <c:x val="-3.1247415195434201E-2"/>
                  <c:y val="5.860580870605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00-466A-B54D-88BDC48A5476}"/>
                </c:ext>
              </c:extLst>
            </c:dLbl>
            <c:dLbl>
              <c:idx val="22"/>
              <c:layout>
                <c:manualLayout>
                  <c:x val="-2.2976040584878225E-2"/>
                  <c:y val="4.8501358929151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18-4243-A555-656A9C508EF5}"/>
                </c:ext>
              </c:extLst>
            </c:dLbl>
            <c:dLbl>
              <c:idx val="23"/>
              <c:layout>
                <c:manualLayout>
                  <c:x val="-5.4223455780312291E-2"/>
                  <c:y val="-4.445957901838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00-466A-B54D-88BDC48A5476}"/>
                </c:ext>
              </c:extLst>
            </c:dLbl>
            <c:dLbl>
              <c:idx val="24"/>
              <c:layout>
                <c:manualLayout>
                  <c:x val="-2.5733165455063461E-2"/>
                  <c:y val="-6.4668478572201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40-470F-BA3B-11F98D88BD0D}"/>
                </c:ext>
              </c:extLst>
            </c:dLbl>
            <c:dLbl>
              <c:idx val="25"/>
              <c:layout>
                <c:manualLayout>
                  <c:x val="-2.4814123831668335E-2"/>
                  <c:y val="5.25431388399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00-466A-B54D-88BDC48A5476}"/>
                </c:ext>
              </c:extLst>
            </c:dLbl>
            <c:dLbl>
              <c:idx val="26"/>
              <c:layout>
                <c:manualLayout>
                  <c:x val="-2.2056998961483099E-2"/>
                  <c:y val="-6.4668478572201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00-466A-B54D-88BDC48A5476}"/>
                </c:ext>
              </c:extLst>
            </c:dLbl>
            <c:dLbl>
              <c:idx val="27"/>
              <c:layout>
                <c:manualLayout>
                  <c:x val="-2.8490290325248829E-2"/>
                  <c:y val="6.264758861682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00-466A-B54D-88BDC48A54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År!$R$8:$R$36</c:f>
              <c:numCache>
                <c:formatCode>0.00</c:formatCode>
                <c:ptCount val="29"/>
                <c:pt idx="0">
                  <c:v>3.3917414942305126</c:v>
                </c:pt>
                <c:pt idx="1">
                  <c:v>3.4506937043713846</c:v>
                </c:pt>
                <c:pt idx="2">
                  <c:v>3.6863549758170895</c:v>
                </c:pt>
                <c:pt idx="3">
                  <c:v>3.9448603160624303</c:v>
                </c:pt>
                <c:pt idx="4">
                  <c:v>3.982422712332681</c:v>
                </c:pt>
                <c:pt idx="5">
                  <c:v>3.8283074171593241</c:v>
                </c:pt>
                <c:pt idx="6">
                  <c:v>3.7765914987028526</c:v>
                </c:pt>
                <c:pt idx="7">
                  <c:v>3.8747064579256354</c:v>
                </c:pt>
                <c:pt idx="8">
                  <c:v>3.6577245148673718</c:v>
                </c:pt>
                <c:pt idx="9">
                  <c:v>3.808575160959224</c:v>
                </c:pt>
                <c:pt idx="10">
                  <c:v>3.8202514890800794</c:v>
                </c:pt>
                <c:pt idx="11">
                  <c:v>3.9489276713110466</c:v>
                </c:pt>
                <c:pt idx="12">
                  <c:v>4.1230518924473376</c:v>
                </c:pt>
                <c:pt idx="13">
                  <c:v>4.1749356372998223</c:v>
                </c:pt>
                <c:pt idx="14">
                  <c:v>4.1050517100186203</c:v>
                </c:pt>
                <c:pt idx="15">
                  <c:v>4.2186720698254359</c:v>
                </c:pt>
                <c:pt idx="16">
                  <c:v>4.4849212303075756</c:v>
                </c:pt>
                <c:pt idx="17">
                  <c:v>4.6444841252558682</c:v>
                </c:pt>
                <c:pt idx="18">
                  <c:v>4.6376581517294468</c:v>
                </c:pt>
                <c:pt idx="19">
                  <c:v>4.3368539035220062</c:v>
                </c:pt>
                <c:pt idx="20">
                  <c:v>4.5109397339803294</c:v>
                </c:pt>
                <c:pt idx="21">
                  <c:v>4.5066940925986065</c:v>
                </c:pt>
                <c:pt idx="22">
                  <c:v>4.6162386492622032</c:v>
                </c:pt>
                <c:pt idx="23">
                  <c:v>4.7573513073105698</c:v>
                </c:pt>
                <c:pt idx="24">
                  <c:v>4.8815853980465356</c:v>
                </c:pt>
                <c:pt idx="25">
                  <c:v>4.775207728520245</c:v>
                </c:pt>
                <c:pt idx="26">
                  <c:v>4.8099805825242701</c:v>
                </c:pt>
                <c:pt idx="27">
                  <c:v>4.8170966645261197</c:v>
                </c:pt>
                <c:pt idx="28">
                  <c:v>4.8744536372151108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3-4F10-A79B-D7E4D82C9870}"/>
            </c:ext>
          </c:extLst>
        </c:ser>
        <c:ser>
          <c:idx val="0"/>
          <c:order val="1"/>
          <c:tx>
            <c:v>Middel fettgruppe i 2022</c:v>
          </c:tx>
          <c:spPr>
            <a:ln w="82550"/>
          </c:spPr>
          <c:marker>
            <c:symbol val="none"/>
          </c:marker>
          <c:val>
            <c:numRef>
              <c:f>År!$AW$8:$AW$36</c:f>
              <c:numCache>
                <c:formatCode>0.00</c:formatCode>
                <c:ptCount val="29"/>
                <c:pt idx="0">
                  <c:v>4.8744536372151108</c:v>
                </c:pt>
                <c:pt idx="1">
                  <c:v>4.8744536372151108</c:v>
                </c:pt>
                <c:pt idx="2">
                  <c:v>4.8744536372151108</c:v>
                </c:pt>
                <c:pt idx="3">
                  <c:v>4.8744536372151108</c:v>
                </c:pt>
                <c:pt idx="4">
                  <c:v>4.8744536372151108</c:v>
                </c:pt>
                <c:pt idx="5">
                  <c:v>4.8744536372151108</c:v>
                </c:pt>
                <c:pt idx="6">
                  <c:v>4.8744536372151108</c:v>
                </c:pt>
                <c:pt idx="7">
                  <c:v>4.8744536372151108</c:v>
                </c:pt>
                <c:pt idx="8">
                  <c:v>4.8744536372151108</c:v>
                </c:pt>
                <c:pt idx="9">
                  <c:v>4.8744536372151108</c:v>
                </c:pt>
                <c:pt idx="10">
                  <c:v>4.8744536372151108</c:v>
                </c:pt>
                <c:pt idx="11">
                  <c:v>4.8744536372151108</c:v>
                </c:pt>
                <c:pt idx="12">
                  <c:v>4.8744536372151108</c:v>
                </c:pt>
                <c:pt idx="13">
                  <c:v>4.8744536372151108</c:v>
                </c:pt>
                <c:pt idx="14">
                  <c:v>4.8744536372151108</c:v>
                </c:pt>
                <c:pt idx="15">
                  <c:v>4.8744536372151108</c:v>
                </c:pt>
                <c:pt idx="16">
                  <c:v>4.8744536372151108</c:v>
                </c:pt>
                <c:pt idx="17">
                  <c:v>4.8744536372151108</c:v>
                </c:pt>
                <c:pt idx="18">
                  <c:v>4.8744536372151108</c:v>
                </c:pt>
                <c:pt idx="19">
                  <c:v>4.8744536372151108</c:v>
                </c:pt>
                <c:pt idx="20">
                  <c:v>4.8744536372151108</c:v>
                </c:pt>
                <c:pt idx="21">
                  <c:v>4.8744536372151108</c:v>
                </c:pt>
                <c:pt idx="22">
                  <c:v>4.8744536372151108</c:v>
                </c:pt>
                <c:pt idx="23">
                  <c:v>4.8744536372151108</c:v>
                </c:pt>
                <c:pt idx="24">
                  <c:v>4.8744536372151108</c:v>
                </c:pt>
                <c:pt idx="25">
                  <c:v>4.8744536372151108</c:v>
                </c:pt>
                <c:pt idx="26">
                  <c:v>4.8744536372151108</c:v>
                </c:pt>
                <c:pt idx="27">
                  <c:v>4.8744536372151108</c:v>
                </c:pt>
                <c:pt idx="28">
                  <c:v>4.8744536372151108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E-4A4E-ACD0-0F4A58906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ax val="5.25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  <c:majorUnit val="0.25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03531428734263E-2"/>
          <c:y val="0.14257602278000633"/>
          <c:w val="0.84540580244705144"/>
          <c:h val="0.706730029002588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Regioner!$W$130:$W$133</c:f>
              <c:numCache>
                <c:formatCode>0.0</c:formatCode>
                <c:ptCount val="4"/>
                <c:pt idx="0">
                  <c:v>1.2602100350058345</c:v>
                </c:pt>
                <c:pt idx="1">
                  <c:v>5.3640874346251838E-2</c:v>
                </c:pt>
                <c:pt idx="2">
                  <c:v>0.68902158934313296</c:v>
                </c:pt>
                <c:pt idx="3">
                  <c:v>1.5111292628139676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D-4830-B7C4-CECD0FFBE0B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Regioner!$W$110:$W$113</c:f>
              <c:numCache>
                <c:formatCode>0.0</c:formatCode>
                <c:ptCount val="4"/>
                <c:pt idx="0">
                  <c:v>0.34958244319285303</c:v>
                </c:pt>
                <c:pt idx="1">
                  <c:v>6.1804697156983938E-2</c:v>
                </c:pt>
                <c:pt idx="2">
                  <c:v>0.57339449541284404</c:v>
                </c:pt>
                <c:pt idx="3">
                  <c:v>2.5858502275548205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D-4830-B7C4-CECD0FFBE0B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Regioner!$W$85:$W$88</c:f>
              <c:numCache>
                <c:formatCode>0.0</c:formatCode>
                <c:ptCount val="4"/>
                <c:pt idx="0">
                  <c:v>1.0763074375603701</c:v>
                </c:pt>
                <c:pt idx="1">
                  <c:v>7.0901871809415762E-2</c:v>
                </c:pt>
                <c:pt idx="2">
                  <c:v>0.42587170614852282</c:v>
                </c:pt>
                <c:pt idx="3">
                  <c:v>3.188644311869985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7D-4830-B7C4-CECD0FFBE0B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Regioner!$W$60:$W$63</c:f>
              <c:numCache>
                <c:formatCode>0.0</c:formatCode>
                <c:ptCount val="4"/>
                <c:pt idx="0">
                  <c:v>0.93676814988290402</c:v>
                </c:pt>
                <c:pt idx="1">
                  <c:v>0.47098718914845511</c:v>
                </c:pt>
                <c:pt idx="2">
                  <c:v>1.3474494706448517</c:v>
                </c:pt>
                <c:pt idx="3">
                  <c:v>3.1941994904957878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7D-4830-B7C4-CECD0FFBE0B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Regioner!$W$35:$W$38</c:f>
              <c:numCache>
                <c:formatCode>0.0</c:formatCode>
                <c:ptCount val="4"/>
                <c:pt idx="0">
                  <c:v>1.1217282924802658</c:v>
                </c:pt>
                <c:pt idx="1">
                  <c:v>0.65244667503136755</c:v>
                </c:pt>
                <c:pt idx="2">
                  <c:v>1.4029786315562269</c:v>
                </c:pt>
                <c:pt idx="3">
                  <c:v>3.374554600712639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7D-4830-B7C4-CECD0FFBE0B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</c:formatCode>
                <c:ptCount val="4"/>
                <c:pt idx="0">
                  <c:v>1.8631104138066288</c:v>
                </c:pt>
                <c:pt idx="1">
                  <c:v>0.67754077791718947</c:v>
                </c:pt>
                <c:pt idx="2">
                  <c:v>1.1588977594643319</c:v>
                </c:pt>
                <c:pt idx="3">
                  <c:v>1.9674355495251012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7D-4830-B7C4-CECD0FFBE0B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</c:formatCode>
                <c:ptCount val="4"/>
                <c:pt idx="0">
                  <c:v>1.47366105795667</c:v>
                </c:pt>
                <c:pt idx="1">
                  <c:v>1.409352978859705</c:v>
                </c:pt>
                <c:pt idx="2">
                  <c:v>1.404559060557218</c:v>
                </c:pt>
                <c:pt idx="3">
                  <c:v>3.262605521332421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7D-4830-B7C4-CECD0FFB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34504691583619"/>
          <c:y val="0.14963971587098698"/>
          <c:w val="7.8980258002624662E-2"/>
          <c:h val="0.416610828039879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1.9447685725398681E-2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mnd'!$S$194:$S$205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36.300000000000011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mnd'!$Q$194:$Q$205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0.13386880856760372</c:v>
                </c:pt>
                <c:pt idx="1">
                  <c:v>6.9832402234636881E-2</c:v>
                </c:pt>
                <c:pt idx="2">
                  <c:v>0</c:v>
                </c:pt>
                <c:pt idx="3">
                  <c:v>0</c:v>
                </c:pt>
                <c:pt idx="4">
                  <c:v>4.8614487117160897E-2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3.6764705882352942E-2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mnd'!$S$209:$S$220</c:f>
              <c:numCache>
                <c:formatCode>0.0</c:formatCode>
                <c:ptCount val="12"/>
                <c:pt idx="0">
                  <c:v>38.4</c:v>
                </c:pt>
                <c:pt idx="1">
                  <c:v>38.300000000000011</c:v>
                </c:pt>
                <c:pt idx="2">
                  <c:v>0</c:v>
                </c:pt>
                <c:pt idx="3">
                  <c:v>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mnd'!$Q$209:$Q$220</c:f>
              <c:numCache>
                <c:formatCode>0.00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mnd'!$S$224:$S$235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mnd'!$Q$224:$Q$235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14543212218958E-2"/>
          <c:y val="0.15680818897637797"/>
          <c:w val="0.84749492458021058"/>
          <c:h val="0.724403779527559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0.00</c:formatCode>
                <c:ptCount val="4"/>
                <c:pt idx="0">
                  <c:v>5.0035301039419489</c:v>
                </c:pt>
                <c:pt idx="1">
                  <c:v>4.6757841907151798</c:v>
                </c:pt>
                <c:pt idx="2">
                  <c:v>4.5482874066443477</c:v>
                </c:pt>
                <c:pt idx="3">
                  <c:v>4.8778833107191319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E-4AB2-ABFA-61FDA88CCFBB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0.00</c:formatCode>
                <c:ptCount val="4"/>
                <c:pt idx="0">
                  <c:v>5.0955680193555484</c:v>
                </c:pt>
                <c:pt idx="1">
                  <c:v>4.6260089686098658</c:v>
                </c:pt>
                <c:pt idx="2">
                  <c:v>4.6619848031314763</c:v>
                </c:pt>
                <c:pt idx="3">
                  <c:v>5.0686744239105614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E-4AB2-ABFA-61FDA88C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20331052290762"/>
          <c:y val="0.16850645802344344"/>
          <c:w val="0.10424542794872259"/>
          <c:h val="0.14000818230765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695471599967E-2"/>
          <c:y val="0.12811207241070174"/>
          <c:w val="0.90609023981411518"/>
          <c:h val="0.70816060543872339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F9C-8876-328B3F91B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695471599967E-2"/>
          <c:y val="0.12811207241070174"/>
          <c:w val="0.90609023981411518"/>
          <c:h val="0.708160605438723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mnd'!$I$253:$I$264</c:f>
              <c:numCache>
                <c:formatCode>#,##0</c:formatCode>
                <c:ptCount val="12"/>
                <c:pt idx="0">
                  <c:v>65</c:v>
                </c:pt>
                <c:pt idx="1">
                  <c:v>214</c:v>
                </c:pt>
                <c:pt idx="2">
                  <c:v>598</c:v>
                </c:pt>
                <c:pt idx="3">
                  <c:v>695</c:v>
                </c:pt>
                <c:pt idx="4">
                  <c:v>350</c:v>
                </c:pt>
                <c:pt idx="5">
                  <c:v>561</c:v>
                </c:pt>
                <c:pt idx="6">
                  <c:v>102</c:v>
                </c:pt>
                <c:pt idx="7">
                  <c:v>704</c:v>
                </c:pt>
                <c:pt idx="8">
                  <c:v>775</c:v>
                </c:pt>
                <c:pt idx="9">
                  <c:v>1013</c:v>
                </c:pt>
                <c:pt idx="10">
                  <c:v>313</c:v>
                </c:pt>
                <c:pt idx="1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A-40A8-AD99-6708E474B2B7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60</c:v>
                </c:pt>
                <c:pt idx="1">
                  <c:v>179</c:v>
                </c:pt>
                <c:pt idx="2">
                  <c:v>179</c:v>
                </c:pt>
                <c:pt idx="3">
                  <c:v>281</c:v>
                </c:pt>
                <c:pt idx="4">
                  <c:v>240</c:v>
                </c:pt>
                <c:pt idx="5">
                  <c:v>295</c:v>
                </c:pt>
                <c:pt idx="6">
                  <c:v>128</c:v>
                </c:pt>
                <c:pt idx="7">
                  <c:v>192</c:v>
                </c:pt>
                <c:pt idx="8">
                  <c:v>123</c:v>
                </c:pt>
                <c:pt idx="9">
                  <c:v>275</c:v>
                </c:pt>
                <c:pt idx="10">
                  <c:v>131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A-40A8-AD99-6708E474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14821837416052"/>
          <c:y val="0.17960558012440225"/>
          <c:w val="0.1206682440198098"/>
          <c:h val="0.1391832955812030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1+</a:t>
            </a:r>
            <a:endParaRPr lang="en-US" sz="2400"/>
          </a:p>
        </c:rich>
      </c:tx>
      <c:layout>
        <c:manualLayout>
          <c:xMode val="edge"/>
          <c:yMode val="edge"/>
          <c:x val="0.18906392171438088"/>
          <c:y val="2.95876852841954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885039534172003E-2"/>
          <c:y val="0.13039830926483983"/>
          <c:w val="0.91755215499594278"/>
          <c:h val="0.705874368584585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mnd'!$I$268:$I$279</c:f>
              <c:numCache>
                <c:formatCode>#,##0</c:formatCode>
                <c:ptCount val="12"/>
                <c:pt idx="0">
                  <c:v>0</c:v>
                </c:pt>
                <c:pt idx="1">
                  <c:v>22</c:v>
                </c:pt>
                <c:pt idx="2">
                  <c:v>19</c:v>
                </c:pt>
                <c:pt idx="3">
                  <c:v>15</c:v>
                </c:pt>
                <c:pt idx="4">
                  <c:v>34</c:v>
                </c:pt>
                <c:pt idx="5">
                  <c:v>61</c:v>
                </c:pt>
                <c:pt idx="6">
                  <c:v>9</c:v>
                </c:pt>
                <c:pt idx="7">
                  <c:v>57</c:v>
                </c:pt>
                <c:pt idx="8">
                  <c:v>110</c:v>
                </c:pt>
                <c:pt idx="9">
                  <c:v>99</c:v>
                </c:pt>
                <c:pt idx="10">
                  <c:v>41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6F8-A573-6932D0A77B39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2</c:v>
                </c:pt>
                <c:pt idx="1">
                  <c:v>36</c:v>
                </c:pt>
                <c:pt idx="2">
                  <c:v>86</c:v>
                </c:pt>
                <c:pt idx="3">
                  <c:v>415</c:v>
                </c:pt>
                <c:pt idx="4">
                  <c:v>171</c:v>
                </c:pt>
                <c:pt idx="5">
                  <c:v>212</c:v>
                </c:pt>
                <c:pt idx="6">
                  <c:v>156</c:v>
                </c:pt>
                <c:pt idx="7">
                  <c:v>338</c:v>
                </c:pt>
                <c:pt idx="8">
                  <c:v>367</c:v>
                </c:pt>
                <c:pt idx="9">
                  <c:v>879</c:v>
                </c:pt>
                <c:pt idx="10">
                  <c:v>309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6F8-A573-6932D0A7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9653331106971"/>
          <c:y val="0.17960550713053874"/>
          <c:w val="0.10685101986506158"/>
          <c:h val="0.146046802729948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2-</a:t>
            </a:r>
            <a:endParaRPr lang="en-US" sz="2400"/>
          </a:p>
        </c:rich>
      </c:tx>
      <c:layout>
        <c:manualLayout>
          <c:xMode val="edge"/>
          <c:yMode val="edge"/>
          <c:x val="0.18906389766077841"/>
          <c:y val="2.958760589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885039534172003E-2"/>
          <c:y val="0.13039830926483983"/>
          <c:w val="0.91755215499594278"/>
          <c:h val="0.705874368584585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mnd'!$I$283:$I$294</c:f>
              <c:numCache>
                <c:formatCode>#,##0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40</c:v>
                </c:pt>
                <c:pt idx="3">
                  <c:v>10</c:v>
                </c:pt>
                <c:pt idx="4">
                  <c:v>34</c:v>
                </c:pt>
                <c:pt idx="5">
                  <c:v>77</c:v>
                </c:pt>
                <c:pt idx="6">
                  <c:v>32</c:v>
                </c:pt>
                <c:pt idx="7">
                  <c:v>59</c:v>
                </c:pt>
                <c:pt idx="8">
                  <c:v>216</c:v>
                </c:pt>
                <c:pt idx="9">
                  <c:v>248</c:v>
                </c:pt>
                <c:pt idx="10">
                  <c:v>131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3-47A3-8BFD-90EEEE668B05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12</c:v>
                </c:pt>
                <c:pt idx="1">
                  <c:v>104</c:v>
                </c:pt>
                <c:pt idx="2">
                  <c:v>307</c:v>
                </c:pt>
                <c:pt idx="3">
                  <c:v>687</c:v>
                </c:pt>
                <c:pt idx="4">
                  <c:v>280</c:v>
                </c:pt>
                <c:pt idx="5">
                  <c:v>260</c:v>
                </c:pt>
                <c:pt idx="6">
                  <c:v>149</c:v>
                </c:pt>
                <c:pt idx="7">
                  <c:v>362</c:v>
                </c:pt>
                <c:pt idx="8">
                  <c:v>526</c:v>
                </c:pt>
                <c:pt idx="9">
                  <c:v>1217</c:v>
                </c:pt>
                <c:pt idx="10">
                  <c:v>600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3-47A3-8BFD-90EEEE668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9653331106971"/>
          <c:y val="0.17960550713053874"/>
          <c:w val="0.10685101986506158"/>
          <c:h val="0.146046802729948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VK!$AB$103:$AB$118</c:f>
              <c:numCache>
                <c:formatCode>General</c:formatCode>
                <c:ptCount val="16"/>
                <c:pt idx="0">
                  <c:v>14709</c:v>
                </c:pt>
                <c:pt idx="1">
                  <c:v>4726</c:v>
                </c:pt>
                <c:pt idx="2">
                  <c:v>4026</c:v>
                </c:pt>
                <c:pt idx="3">
                  <c:v>2845</c:v>
                </c:pt>
                <c:pt idx="4">
                  <c:v>842</c:v>
                </c:pt>
                <c:pt idx="5">
                  <c:v>353</c:v>
                </c:pt>
                <c:pt idx="6">
                  <c:v>316</c:v>
                </c:pt>
                <c:pt idx="7">
                  <c:v>146</c:v>
                </c:pt>
                <c:pt idx="8">
                  <c:v>116</c:v>
                </c:pt>
                <c:pt idx="9">
                  <c:v>45</c:v>
                </c:pt>
                <c:pt idx="10">
                  <c:v>37</c:v>
                </c:pt>
                <c:pt idx="11">
                  <c:v>10</c:v>
                </c:pt>
                <c:pt idx="12">
                  <c:v>17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B-4D80-9D84-F6EB16E91AB8}"/>
            </c:ext>
          </c:extLst>
        </c:ser>
        <c:ser>
          <c:idx val="13"/>
          <c:order val="1"/>
          <c:tx>
            <c:strRef>
              <c:f>VK!$X$23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VK!$AB$23:$AB$38</c:f>
              <c:numCache>
                <c:formatCode>General</c:formatCode>
                <c:ptCount val="16"/>
                <c:pt idx="0">
                  <c:v>13742</c:v>
                </c:pt>
                <c:pt idx="1">
                  <c:v>4448</c:v>
                </c:pt>
                <c:pt idx="2">
                  <c:v>3614</c:v>
                </c:pt>
                <c:pt idx="3">
                  <c:v>2833</c:v>
                </c:pt>
                <c:pt idx="4">
                  <c:v>892</c:v>
                </c:pt>
                <c:pt idx="5">
                  <c:v>336</c:v>
                </c:pt>
                <c:pt idx="6">
                  <c:v>285</c:v>
                </c:pt>
                <c:pt idx="7">
                  <c:v>105</c:v>
                </c:pt>
                <c:pt idx="8">
                  <c:v>106</c:v>
                </c:pt>
                <c:pt idx="9">
                  <c:v>38</c:v>
                </c:pt>
                <c:pt idx="10">
                  <c:v>47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B-4D80-9D84-F6EB16E91AB8}"/>
            </c:ext>
          </c:extLst>
        </c:ser>
        <c:ser>
          <c:idx val="1"/>
          <c:order val="2"/>
          <c:tx>
            <c:strRef>
              <c:f>VK!$X$6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VK!$AB$6:$AB$21</c:f>
              <c:numCache>
                <c:formatCode>General</c:formatCode>
                <c:ptCount val="16"/>
                <c:pt idx="0">
                  <c:v>12648</c:v>
                </c:pt>
                <c:pt idx="1">
                  <c:v>4463</c:v>
                </c:pt>
                <c:pt idx="2">
                  <c:v>3563</c:v>
                </c:pt>
                <c:pt idx="3">
                  <c:v>2915</c:v>
                </c:pt>
                <c:pt idx="4">
                  <c:v>965</c:v>
                </c:pt>
                <c:pt idx="5">
                  <c:v>377</c:v>
                </c:pt>
                <c:pt idx="6">
                  <c:v>332</c:v>
                </c:pt>
                <c:pt idx="7">
                  <c:v>146</c:v>
                </c:pt>
                <c:pt idx="8">
                  <c:v>105</c:v>
                </c:pt>
                <c:pt idx="9">
                  <c:v>44</c:v>
                </c:pt>
                <c:pt idx="10">
                  <c:v>34</c:v>
                </c:pt>
                <c:pt idx="11">
                  <c:v>11</c:v>
                </c:pt>
                <c:pt idx="12">
                  <c:v>17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2B-4D80-9D84-F6EB16E9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6832"/>
        <c:axId val="530197224"/>
      </c:barChart>
      <c:catAx>
        <c:axId val="53019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Vektgrupper!$G$109:$G$124</c:f>
              <c:numCache>
                <c:formatCode>0.0</c:formatCode>
                <c:ptCount val="16"/>
                <c:pt idx="0">
                  <c:v>52.174375709421113</c:v>
                </c:pt>
                <c:pt idx="1">
                  <c:v>16.763620885357543</c:v>
                </c:pt>
                <c:pt idx="2">
                  <c:v>14.280646992054487</c:v>
                </c:pt>
                <c:pt idx="3">
                  <c:v>10.091515323496033</c:v>
                </c:pt>
                <c:pt idx="4">
                  <c:v>2.9866628830874005</c:v>
                </c:pt>
                <c:pt idx="5">
                  <c:v>1.2521282633371171</c:v>
                </c:pt>
                <c:pt idx="6">
                  <c:v>1.1208853575482407</c:v>
                </c:pt>
                <c:pt idx="7">
                  <c:v>0.51787741203178195</c:v>
                </c:pt>
                <c:pt idx="8">
                  <c:v>0.41146424517593622</c:v>
                </c:pt>
                <c:pt idx="9">
                  <c:v>0.15961975028376843</c:v>
                </c:pt>
                <c:pt idx="10">
                  <c:v>0.13124290578887632</c:v>
                </c:pt>
                <c:pt idx="11">
                  <c:v>3.5471055618615202E-2</c:v>
                </c:pt>
                <c:pt idx="12">
                  <c:v>6.0300794551645845E-2</c:v>
                </c:pt>
                <c:pt idx="13">
                  <c:v>1.418842224744608E-2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51.90949269066595</c:v>
                </c:pt>
                <c:pt idx="1">
                  <c:v>16.802024704415821</c:v>
                </c:pt>
                <c:pt idx="2">
                  <c:v>13.651645072337852</c:v>
                </c:pt>
                <c:pt idx="3">
                  <c:v>10.701469421674918</c:v>
                </c:pt>
                <c:pt idx="4">
                  <c:v>3.369470781551013</c:v>
                </c:pt>
                <c:pt idx="5">
                  <c:v>1.2692176934990369</c:v>
                </c:pt>
                <c:pt idx="6">
                  <c:v>1.0765685793072188</c:v>
                </c:pt>
                <c:pt idx="7">
                  <c:v>0.39663052921844905</c:v>
                </c:pt>
                <c:pt idx="8">
                  <c:v>0.4004079628300532</c:v>
                </c:pt>
                <c:pt idx="9">
                  <c:v>0.1435424772409625</c:v>
                </c:pt>
                <c:pt idx="10">
                  <c:v>0.17753937974540099</c:v>
                </c:pt>
                <c:pt idx="11">
                  <c:v>5.6661504174064146E-2</c:v>
                </c:pt>
                <c:pt idx="12">
                  <c:v>3.3996902504438473E-2</c:v>
                </c:pt>
                <c:pt idx="13">
                  <c:v>7.5548672232085548E-3</c:v>
                </c:pt>
                <c:pt idx="14">
                  <c:v>3.7774336116042774E-3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49.359975023415558</c:v>
                </c:pt>
                <c:pt idx="1">
                  <c:v>17.4172650640025</c:v>
                </c:pt>
                <c:pt idx="2">
                  <c:v>13.904932875429283</c:v>
                </c:pt>
                <c:pt idx="3">
                  <c:v>11.376053699656572</c:v>
                </c:pt>
                <c:pt idx="4">
                  <c:v>3.7660006244146098</c:v>
                </c:pt>
                <c:pt idx="5">
                  <c:v>1.4712769278801123</c:v>
                </c:pt>
                <c:pt idx="6">
                  <c:v>1.2956603184514521</c:v>
                </c:pt>
                <c:pt idx="7">
                  <c:v>0.56977833281298818</c:v>
                </c:pt>
                <c:pt idx="8">
                  <c:v>0.40977208866687498</c:v>
                </c:pt>
                <c:pt idx="9">
                  <c:v>0.17171401810802372</c:v>
                </c:pt>
                <c:pt idx="10">
                  <c:v>0.1326881049016547</c:v>
                </c:pt>
                <c:pt idx="11">
                  <c:v>4.2928504527005931E-2</c:v>
                </c:pt>
                <c:pt idx="12">
                  <c:v>6.6344052450827348E-2</c:v>
                </c:pt>
                <c:pt idx="13">
                  <c:v>7.8051826412738013E-3</c:v>
                </c:pt>
                <c:pt idx="14">
                  <c:v>3.9025913206369007E-3</c:v>
                </c:pt>
                <c:pt idx="15">
                  <c:v>3.9025913206369007E-3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503759257309E-3"/>
              <c:y val="0.47059630438750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50771439455551"/>
          <c:y val="0.15934644502066164"/>
          <c:w val="6.3071592013188793E-2"/>
          <c:h val="0.18410612162408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1079174543746E-2"/>
          <c:y val="0.15952080527684426"/>
          <c:w val="0.86464799417555327"/>
          <c:h val="0.73587261231844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VK!$AI$103:$AI$118</c:f>
              <c:numCache>
                <c:formatCode>0.00</c:formatCode>
                <c:ptCount val="16"/>
                <c:pt idx="0">
                  <c:v>29.18452380952381</c:v>
                </c:pt>
                <c:pt idx="1">
                  <c:v>8.0101694915254242</c:v>
                </c:pt>
                <c:pt idx="2">
                  <c:v>7.4693877551020407</c:v>
                </c:pt>
                <c:pt idx="3">
                  <c:v>6.4806378132118452</c:v>
                </c:pt>
                <c:pt idx="4">
                  <c:v>2.9752650176678443</c:v>
                </c:pt>
                <c:pt idx="5">
                  <c:v>2.1011904761904763</c:v>
                </c:pt>
                <c:pt idx="6">
                  <c:v>2.2253521126760565</c:v>
                </c:pt>
                <c:pt idx="7">
                  <c:v>1.3904761904761904</c:v>
                </c:pt>
                <c:pt idx="8">
                  <c:v>1.4683544303797469</c:v>
                </c:pt>
                <c:pt idx="9">
                  <c:v>1.1538461538461537</c:v>
                </c:pt>
                <c:pt idx="10">
                  <c:v>1.1935483870967742</c:v>
                </c:pt>
                <c:pt idx="11">
                  <c:v>1</c:v>
                </c:pt>
                <c:pt idx="12">
                  <c:v>1.3076923076923077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8-4A82-A334-3E290EC9B5CC}"/>
            </c:ext>
          </c:extLst>
        </c:ser>
        <c:ser>
          <c:idx val="2"/>
          <c:order val="1"/>
          <c:tx>
            <c:strRef>
              <c:f>VK!$X$23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VK!$AI$23:$AI$38</c:f>
              <c:numCache>
                <c:formatCode>0.00</c:formatCode>
                <c:ptCount val="16"/>
                <c:pt idx="0">
                  <c:v>26.787524366471736</c:v>
                </c:pt>
                <c:pt idx="1">
                  <c:v>7.4133333333333331</c:v>
                </c:pt>
                <c:pt idx="2">
                  <c:v>6.8446969696969697</c:v>
                </c:pt>
                <c:pt idx="3">
                  <c:v>6.5578703703703702</c:v>
                </c:pt>
                <c:pt idx="4">
                  <c:v>3.1298245614035087</c:v>
                </c:pt>
                <c:pt idx="5">
                  <c:v>1.7967914438502675</c:v>
                </c:pt>
                <c:pt idx="6">
                  <c:v>1.8506493506493507</c:v>
                </c:pt>
                <c:pt idx="7">
                  <c:v>1.381578947368421</c:v>
                </c:pt>
                <c:pt idx="8">
                  <c:v>1.606060606060606</c:v>
                </c:pt>
                <c:pt idx="9">
                  <c:v>1.1875</c:v>
                </c:pt>
                <c:pt idx="10">
                  <c:v>1.6206896551724137</c:v>
                </c:pt>
                <c:pt idx="11">
                  <c:v>1.0714285714285714</c:v>
                </c:pt>
                <c:pt idx="12">
                  <c:v>1.125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8-4A82-A334-3E290EC9B5CC}"/>
            </c:ext>
          </c:extLst>
        </c:ser>
        <c:ser>
          <c:idx val="3"/>
          <c:order val="2"/>
          <c:tx>
            <c:strRef>
              <c:f>VK!$X$6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VK!$AI$6:$AI$21</c:f>
              <c:numCache>
                <c:formatCode>0.00</c:formatCode>
                <c:ptCount val="16"/>
                <c:pt idx="0">
                  <c:v>24.464216634429402</c:v>
                </c:pt>
                <c:pt idx="1">
                  <c:v>7.1066878980891719</c:v>
                </c:pt>
                <c:pt idx="2">
                  <c:v>6.283950617283951</c:v>
                </c:pt>
                <c:pt idx="3">
                  <c:v>6.4777777777777779</c:v>
                </c:pt>
                <c:pt idx="4">
                  <c:v>3.3391003460207611</c:v>
                </c:pt>
                <c:pt idx="5">
                  <c:v>2.2987804878048781</c:v>
                </c:pt>
                <c:pt idx="6">
                  <c:v>2.0750000000000002</c:v>
                </c:pt>
                <c:pt idx="7">
                  <c:v>1.553191489361702</c:v>
                </c:pt>
                <c:pt idx="8">
                  <c:v>1.3636363636363635</c:v>
                </c:pt>
                <c:pt idx="9">
                  <c:v>1.1891891891891893</c:v>
                </c:pt>
                <c:pt idx="10">
                  <c:v>1.1724137931034482</c:v>
                </c:pt>
                <c:pt idx="11">
                  <c:v>1.1000000000000001</c:v>
                </c:pt>
                <c:pt idx="12">
                  <c:v>1.1333333333333333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68-4A82-A334-3E290EC9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50218314785245"/>
          <c:y val="0.1684613452444657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2276584883093"/>
          <c:h val="0.731183026721327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VK!$AA$103:$AA$118</c:f>
              <c:numCache>
                <c:formatCode>General</c:formatCode>
                <c:ptCount val="16"/>
                <c:pt idx="0">
                  <c:v>504</c:v>
                </c:pt>
                <c:pt idx="1">
                  <c:v>590</c:v>
                </c:pt>
                <c:pt idx="2">
                  <c:v>539</c:v>
                </c:pt>
                <c:pt idx="3">
                  <c:v>439</c:v>
                </c:pt>
                <c:pt idx="4">
                  <c:v>283</c:v>
                </c:pt>
                <c:pt idx="5">
                  <c:v>168</c:v>
                </c:pt>
                <c:pt idx="6">
                  <c:v>142</c:v>
                </c:pt>
                <c:pt idx="7">
                  <c:v>105</c:v>
                </c:pt>
                <c:pt idx="8">
                  <c:v>79</c:v>
                </c:pt>
                <c:pt idx="9">
                  <c:v>39</c:v>
                </c:pt>
                <c:pt idx="10">
                  <c:v>31</c:v>
                </c:pt>
                <c:pt idx="11">
                  <c:v>10</c:v>
                </c:pt>
                <c:pt idx="12">
                  <c:v>13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AE-484F-A474-9C29E98D9F8B}"/>
            </c:ext>
          </c:extLst>
        </c:ser>
        <c:ser>
          <c:idx val="2"/>
          <c:order val="1"/>
          <c:tx>
            <c:strRef>
              <c:f>VK!$X$23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VK!$AA$23:$AA$38</c:f>
              <c:numCache>
                <c:formatCode>General</c:formatCode>
                <c:ptCount val="16"/>
                <c:pt idx="0">
                  <c:v>513</c:v>
                </c:pt>
                <c:pt idx="1">
                  <c:v>600</c:v>
                </c:pt>
                <c:pt idx="2">
                  <c:v>528</c:v>
                </c:pt>
                <c:pt idx="3">
                  <c:v>432</c:v>
                </c:pt>
                <c:pt idx="4">
                  <c:v>285</c:v>
                </c:pt>
                <c:pt idx="5">
                  <c:v>187</c:v>
                </c:pt>
                <c:pt idx="6">
                  <c:v>154</c:v>
                </c:pt>
                <c:pt idx="7">
                  <c:v>76</c:v>
                </c:pt>
                <c:pt idx="8">
                  <c:v>66</c:v>
                </c:pt>
                <c:pt idx="9">
                  <c:v>32</c:v>
                </c:pt>
                <c:pt idx="10">
                  <c:v>29</c:v>
                </c:pt>
                <c:pt idx="11">
                  <c:v>14</c:v>
                </c:pt>
                <c:pt idx="12">
                  <c:v>8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AE-484F-A474-9C29E98D9F8B}"/>
            </c:ext>
          </c:extLst>
        </c:ser>
        <c:ser>
          <c:idx val="3"/>
          <c:order val="2"/>
          <c:tx>
            <c:strRef>
              <c:f>VK!$X$6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VK!$AA$6:$AA$21</c:f>
              <c:numCache>
                <c:formatCode>General</c:formatCode>
                <c:ptCount val="16"/>
                <c:pt idx="0">
                  <c:v>517</c:v>
                </c:pt>
                <c:pt idx="1">
                  <c:v>628</c:v>
                </c:pt>
                <c:pt idx="2">
                  <c:v>567</c:v>
                </c:pt>
                <c:pt idx="3">
                  <c:v>450</c:v>
                </c:pt>
                <c:pt idx="4">
                  <c:v>289</c:v>
                </c:pt>
                <c:pt idx="5">
                  <c:v>164</c:v>
                </c:pt>
                <c:pt idx="6">
                  <c:v>160</c:v>
                </c:pt>
                <c:pt idx="7">
                  <c:v>94</c:v>
                </c:pt>
                <c:pt idx="8">
                  <c:v>77</c:v>
                </c:pt>
                <c:pt idx="9">
                  <c:v>37</c:v>
                </c:pt>
                <c:pt idx="10">
                  <c:v>29</c:v>
                </c:pt>
                <c:pt idx="11">
                  <c:v>10</c:v>
                </c:pt>
                <c:pt idx="12">
                  <c:v>15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AE-484F-A474-9C29E98D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7608"/>
        <c:axId val="232788000"/>
      </c:barChart>
      <c:catAx>
        <c:axId val="232787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7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61412057289131"/>
          <c:y val="0.2143583348246241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VK!$X$103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VK!$AF$103:$AF$118</c:f>
              <c:numCache>
                <c:formatCode>0.0</c:formatCode>
                <c:ptCount val="16"/>
                <c:pt idx="0">
                  <c:v>6.7985587055544236E-3</c:v>
                </c:pt>
                <c:pt idx="1">
                  <c:v>2.1159542953872193E-2</c:v>
                </c:pt>
                <c:pt idx="2">
                  <c:v>0.29806259314456029</c:v>
                </c:pt>
                <c:pt idx="3">
                  <c:v>1.8629173989455188</c:v>
                </c:pt>
                <c:pt idx="4">
                  <c:v>8.0760095011876505</c:v>
                </c:pt>
                <c:pt idx="5">
                  <c:v>16.430594900849854</c:v>
                </c:pt>
                <c:pt idx="6">
                  <c:v>24.36708860759494</c:v>
                </c:pt>
                <c:pt idx="7">
                  <c:v>29.452054794520553</c:v>
                </c:pt>
                <c:pt idx="8">
                  <c:v>31.896551724137929</c:v>
                </c:pt>
                <c:pt idx="9">
                  <c:v>35.555555555555557</c:v>
                </c:pt>
                <c:pt idx="10">
                  <c:v>29.729729729729719</c:v>
                </c:pt>
                <c:pt idx="11">
                  <c:v>20</c:v>
                </c:pt>
                <c:pt idx="12">
                  <c:v>35.294117647058826</c:v>
                </c:pt>
                <c:pt idx="13">
                  <c:v>75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CD-4301-9464-40699E0428D0}"/>
            </c:ext>
          </c:extLst>
        </c:ser>
        <c:ser>
          <c:idx val="4"/>
          <c:order val="1"/>
          <c:tx>
            <c:strRef>
              <c:f>VK!$X$23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VK!$AF$23:$AF$38</c:f>
              <c:numCache>
                <c:formatCode>0.0</c:formatCode>
                <c:ptCount val="16"/>
                <c:pt idx="0">
                  <c:v>2.9107844564110023E-2</c:v>
                </c:pt>
                <c:pt idx="1">
                  <c:v>0.13489208633093527</c:v>
                </c:pt>
                <c:pt idx="2">
                  <c:v>0.27670171555063633</c:v>
                </c:pt>
                <c:pt idx="3">
                  <c:v>2.0825979527003171</c:v>
                </c:pt>
                <c:pt idx="4">
                  <c:v>8.0717488789237688</c:v>
                </c:pt>
                <c:pt idx="5">
                  <c:v>16.36904761904762</c:v>
                </c:pt>
                <c:pt idx="6">
                  <c:v>21.403508771929825</c:v>
                </c:pt>
                <c:pt idx="7">
                  <c:v>31.428571428571423</c:v>
                </c:pt>
                <c:pt idx="8">
                  <c:v>30.188679245283009</c:v>
                </c:pt>
                <c:pt idx="9">
                  <c:v>47.368421052631589</c:v>
                </c:pt>
                <c:pt idx="10">
                  <c:v>40.425531914893625</c:v>
                </c:pt>
                <c:pt idx="11">
                  <c:v>26.666666666666675</c:v>
                </c:pt>
                <c:pt idx="12">
                  <c:v>33.333333333333343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D-4301-9464-40699E0428D0}"/>
            </c:ext>
          </c:extLst>
        </c:ser>
        <c:ser>
          <c:idx val="6"/>
          <c:order val="2"/>
          <c:tx>
            <c:strRef>
              <c:f>VK!$X$6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VK!$AF$6:$AF$21</c:f>
              <c:numCache>
                <c:formatCode>0.0</c:formatCode>
                <c:ptCount val="16"/>
                <c:pt idx="0">
                  <c:v>2.3719165085388995E-2</c:v>
                </c:pt>
                <c:pt idx="1">
                  <c:v>0</c:v>
                </c:pt>
                <c:pt idx="2">
                  <c:v>0.36486107213022734</c:v>
                </c:pt>
                <c:pt idx="3">
                  <c:v>2.1955403087478551</c:v>
                </c:pt>
                <c:pt idx="4">
                  <c:v>7.461139896373056</c:v>
                </c:pt>
                <c:pt idx="5">
                  <c:v>16.710875331564988</c:v>
                </c:pt>
                <c:pt idx="6">
                  <c:v>31.024096385542183</c:v>
                </c:pt>
                <c:pt idx="7">
                  <c:v>34.93150684931507</c:v>
                </c:pt>
                <c:pt idx="8">
                  <c:v>35.238095238095241</c:v>
                </c:pt>
                <c:pt idx="9">
                  <c:v>47.72727272727272</c:v>
                </c:pt>
                <c:pt idx="10">
                  <c:v>47.058823529411761</c:v>
                </c:pt>
                <c:pt idx="11">
                  <c:v>27.272727272727277</c:v>
                </c:pt>
                <c:pt idx="12">
                  <c:v>5.882352941176471</c:v>
                </c:pt>
                <c:pt idx="13">
                  <c:v>0</c:v>
                </c:pt>
                <c:pt idx="14">
                  <c:v>100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CD-4301-9464-40699E04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8635936049053"/>
          <c:y val="0.20316168812231805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fettgruppe innen</a:t>
            </a:r>
            <a:r>
              <a:rPr lang="nb-NO" sz="2400" baseline="0"/>
              <a:t> VEKTGRUPPE</a:t>
            </a:r>
            <a:endParaRPr lang="nb-NO" sz="24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VK!$X$103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VK!$AD$103:$AD$118</c:f>
              <c:numCache>
                <c:formatCode>0.00</c:formatCode>
                <c:ptCount val="16"/>
                <c:pt idx="0">
                  <c:v>4.1171391664967034</c:v>
                </c:pt>
                <c:pt idx="1">
                  <c:v>4.3091409225560717</c:v>
                </c:pt>
                <c:pt idx="2">
                  <c:v>4.6266766020864383</c:v>
                </c:pt>
                <c:pt idx="3">
                  <c:v>5.8056239015817219</c:v>
                </c:pt>
                <c:pt idx="4">
                  <c:v>7.0213776722090255</c:v>
                </c:pt>
                <c:pt idx="5">
                  <c:v>7.5580736543909364</c:v>
                </c:pt>
                <c:pt idx="6">
                  <c:v>7.8765822784810116</c:v>
                </c:pt>
                <c:pt idx="7">
                  <c:v>8.1438356164383556</c:v>
                </c:pt>
                <c:pt idx="8">
                  <c:v>7.8534482758620703</c:v>
                </c:pt>
                <c:pt idx="9">
                  <c:v>7.9333333333333345</c:v>
                </c:pt>
                <c:pt idx="10">
                  <c:v>7.9189189189189202</c:v>
                </c:pt>
                <c:pt idx="11">
                  <c:v>7.4</c:v>
                </c:pt>
                <c:pt idx="12">
                  <c:v>8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77-4274-9C30-1D924A3BA657}"/>
            </c:ext>
          </c:extLst>
        </c:ser>
        <c:ser>
          <c:idx val="4"/>
          <c:order val="1"/>
          <c:tx>
            <c:strRef>
              <c:f>VK!$X$23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VK!$AD$23:$AD$38</c:f>
              <c:numCache>
                <c:formatCode>0.00</c:formatCode>
                <c:ptCount val="16"/>
                <c:pt idx="0">
                  <c:v>4.283437636443022</c:v>
                </c:pt>
                <c:pt idx="1">
                  <c:v>4.560026978417266</c:v>
                </c:pt>
                <c:pt idx="2">
                  <c:v>4.9117321527393472</c:v>
                </c:pt>
                <c:pt idx="3">
                  <c:v>5.9756441934345217</c:v>
                </c:pt>
                <c:pt idx="4">
                  <c:v>7.0493273542600878</c:v>
                </c:pt>
                <c:pt idx="5">
                  <c:v>7.6755952380952355</c:v>
                </c:pt>
                <c:pt idx="6">
                  <c:v>7.7543859649122799</c:v>
                </c:pt>
                <c:pt idx="7">
                  <c:v>8.3523809523809511</c:v>
                </c:pt>
                <c:pt idx="8">
                  <c:v>8</c:v>
                </c:pt>
                <c:pt idx="9">
                  <c:v>8.7631578947368443</c:v>
                </c:pt>
                <c:pt idx="10">
                  <c:v>7.8510638297872317</c:v>
                </c:pt>
                <c:pt idx="11">
                  <c:v>7</c:v>
                </c:pt>
                <c:pt idx="12">
                  <c:v>7.7777777777777777</c:v>
                </c:pt>
                <c:pt idx="13">
                  <c:v>6.5</c:v>
                </c:pt>
                <c:pt idx="14">
                  <c:v>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77-4274-9C30-1D924A3BA657}"/>
            </c:ext>
          </c:extLst>
        </c:ser>
        <c:ser>
          <c:idx val="6"/>
          <c:order val="2"/>
          <c:tx>
            <c:strRef>
              <c:f>VK!$X$6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VK!$AD$6:$AD$21</c:f>
              <c:numCache>
                <c:formatCode>0.00</c:formatCode>
                <c:ptCount val="16"/>
                <c:pt idx="0">
                  <c:v>4.3434535104364329</c:v>
                </c:pt>
                <c:pt idx="1">
                  <c:v>4.6213309433116754</c:v>
                </c:pt>
                <c:pt idx="2">
                  <c:v>4.9211338759472349</c:v>
                </c:pt>
                <c:pt idx="3">
                  <c:v>5.8202401372212709</c:v>
                </c:pt>
                <c:pt idx="4">
                  <c:v>6.8352331606217618</c:v>
                </c:pt>
                <c:pt idx="5">
                  <c:v>7.4297082228116702</c:v>
                </c:pt>
                <c:pt idx="6">
                  <c:v>7.8373493975903612</c:v>
                </c:pt>
                <c:pt idx="7">
                  <c:v>7.9041095890410942</c:v>
                </c:pt>
                <c:pt idx="8">
                  <c:v>7.9428571428571439</c:v>
                </c:pt>
                <c:pt idx="9">
                  <c:v>8.3863636363636385</c:v>
                </c:pt>
                <c:pt idx="10">
                  <c:v>8.205882352941174</c:v>
                </c:pt>
                <c:pt idx="11">
                  <c:v>7.0909090909090899</c:v>
                </c:pt>
                <c:pt idx="12">
                  <c:v>6.2352941176470589</c:v>
                </c:pt>
                <c:pt idx="13">
                  <c:v>7</c:v>
                </c:pt>
                <c:pt idx="14">
                  <c:v>9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77-4274-9C30-1D924A3BA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210810337956995"/>
          <c:y val="0.18450976955714626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75933952258121E-2"/>
          <c:y val="0.16080809016519995"/>
          <c:w val="0.85713345729288071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Regioner!$S$130:$S$133</c:f>
              <c:numCache>
                <c:formatCode>0.00</c:formatCode>
                <c:ptCount val="4"/>
                <c:pt idx="0">
                  <c:v>3.8058343057176174</c:v>
                </c:pt>
                <c:pt idx="1">
                  <c:v>3.671583746815072</c:v>
                </c:pt>
                <c:pt idx="2">
                  <c:v>4.3148828663298113</c:v>
                </c:pt>
                <c:pt idx="3">
                  <c:v>4.3146824586481509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1-4295-9414-5E11076E2C9C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Regioner!$S$110:$S$113</c:f>
              <c:numCache>
                <c:formatCode>0.00</c:formatCode>
                <c:ptCount val="4"/>
                <c:pt idx="0">
                  <c:v>2.9827150903087976</c:v>
                </c:pt>
                <c:pt idx="1">
                  <c:v>3.2102904820766378</c:v>
                </c:pt>
                <c:pt idx="2">
                  <c:v>4.2809633027522942</c:v>
                </c:pt>
                <c:pt idx="3">
                  <c:v>4.526065370293753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1-4295-9414-5E11076E2C9C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Regioner!$S$85:$S$88</c:f>
              <c:numCache>
                <c:formatCode>0.00</c:formatCode>
                <c:ptCount val="4"/>
                <c:pt idx="0">
                  <c:v>4.3024699875810688</c:v>
                </c:pt>
                <c:pt idx="1">
                  <c:v>3.7020703346568351</c:v>
                </c:pt>
                <c:pt idx="2">
                  <c:v>4.1109928134149589</c:v>
                </c:pt>
                <c:pt idx="3">
                  <c:v>4.7202221765068915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1-4295-9414-5E11076E2C9C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Regioner!$S$60:$S$63</c:f>
              <c:numCache>
                <c:formatCode>0.00</c:formatCode>
                <c:ptCount val="4"/>
                <c:pt idx="0">
                  <c:v>4.600220416035266</c:v>
                </c:pt>
                <c:pt idx="1">
                  <c:v>4.1401657874905791</c:v>
                </c:pt>
                <c:pt idx="2">
                  <c:v>4.4677574590952851</c:v>
                </c:pt>
                <c:pt idx="3">
                  <c:v>5.3121693121693117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D1-4295-9414-5E11076E2C9C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Regioner!$S$35:$S$38</c:f>
              <c:numCache>
                <c:formatCode>0.00</c:formatCode>
                <c:ptCount val="4"/>
                <c:pt idx="0">
                  <c:v>4.9906522642293316</c:v>
                </c:pt>
                <c:pt idx="1">
                  <c:v>4.4941028858218308</c:v>
                </c:pt>
                <c:pt idx="2">
                  <c:v>4.5221238938053085</c:v>
                </c:pt>
                <c:pt idx="3">
                  <c:v>4.9547264724376436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D1-4295-9414-5E11076E2C9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0.00</c:formatCode>
                <c:ptCount val="4"/>
                <c:pt idx="0">
                  <c:v>5.0035301039419489</c:v>
                </c:pt>
                <c:pt idx="1">
                  <c:v>4.6757841907151798</c:v>
                </c:pt>
                <c:pt idx="2">
                  <c:v>4.5482874066443477</c:v>
                </c:pt>
                <c:pt idx="3">
                  <c:v>4.8778833107191319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D1-4295-9414-5E11076E2C9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0.00</c:formatCode>
                <c:ptCount val="4"/>
                <c:pt idx="0">
                  <c:v>5.0955680193555484</c:v>
                </c:pt>
                <c:pt idx="1">
                  <c:v>4.6260089686098658</c:v>
                </c:pt>
                <c:pt idx="2">
                  <c:v>4.6619848031314763</c:v>
                </c:pt>
                <c:pt idx="3">
                  <c:v>5.0686744239105614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D1-4295-9414-5E11076E2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78225955515397"/>
          <c:y val="0.1325942675028037"/>
          <c:w val="8.1853568454664669E-2"/>
          <c:h val="0.300990968422580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VK!$X$103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VK!$Z$6:$Z$21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VK!$AC$103:$AC$118</c:f>
              <c:numCache>
                <c:formatCode>0.00</c:formatCode>
                <c:ptCount val="16"/>
                <c:pt idx="0">
                  <c:v>5.0161805697192188</c:v>
                </c:pt>
                <c:pt idx="1">
                  <c:v>5.2399492170969104</c:v>
                </c:pt>
                <c:pt idx="2">
                  <c:v>4.5350223546944841</c:v>
                </c:pt>
                <c:pt idx="3">
                  <c:v>5.1131810193321616</c:v>
                </c:pt>
                <c:pt idx="4">
                  <c:v>6.1009501187648434</c:v>
                </c:pt>
                <c:pt idx="5">
                  <c:v>6.5665722379603411</c:v>
                </c:pt>
                <c:pt idx="6">
                  <c:v>6.7658227848101262</c:v>
                </c:pt>
                <c:pt idx="7">
                  <c:v>6.8630136986301373</c:v>
                </c:pt>
                <c:pt idx="8">
                  <c:v>6.905172413793105</c:v>
                </c:pt>
                <c:pt idx="9">
                  <c:v>7.2666666666666684</c:v>
                </c:pt>
                <c:pt idx="10">
                  <c:v>6.9729729729729746</c:v>
                </c:pt>
                <c:pt idx="11">
                  <c:v>7.3</c:v>
                </c:pt>
                <c:pt idx="12">
                  <c:v>7.117647058823529</c:v>
                </c:pt>
                <c:pt idx="13">
                  <c:v>7.75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8F4-823C-5EB97F4268E6}"/>
            </c:ext>
          </c:extLst>
        </c:ser>
        <c:ser>
          <c:idx val="4"/>
          <c:order val="1"/>
          <c:tx>
            <c:strRef>
              <c:f>VK!$X$23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VK!$Z$6:$Z$21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VK!$AC$23:$AC$38</c:f>
              <c:numCache>
                <c:formatCode>0.00</c:formatCode>
                <c:ptCount val="16"/>
                <c:pt idx="0">
                  <c:v>5.1097365740066953</c:v>
                </c:pt>
                <c:pt idx="1">
                  <c:v>5.5762140287769775</c:v>
                </c:pt>
                <c:pt idx="2">
                  <c:v>4.9371887105700081</c:v>
                </c:pt>
                <c:pt idx="3">
                  <c:v>5.4977056124249915</c:v>
                </c:pt>
                <c:pt idx="4">
                  <c:v>6.2051569506726452</c:v>
                </c:pt>
                <c:pt idx="5">
                  <c:v>6.6994047619047601</c:v>
                </c:pt>
                <c:pt idx="6">
                  <c:v>6.6701754385964884</c:v>
                </c:pt>
                <c:pt idx="7">
                  <c:v>7.0190476190476208</c:v>
                </c:pt>
                <c:pt idx="8">
                  <c:v>6.792452830188676</c:v>
                </c:pt>
                <c:pt idx="9">
                  <c:v>7.2631578947368451</c:v>
                </c:pt>
                <c:pt idx="10">
                  <c:v>7.4680851063829774</c:v>
                </c:pt>
                <c:pt idx="11">
                  <c:v>7</c:v>
                </c:pt>
                <c:pt idx="12">
                  <c:v>7.3333333333333313</c:v>
                </c:pt>
                <c:pt idx="13">
                  <c:v>6.5</c:v>
                </c:pt>
                <c:pt idx="14">
                  <c:v>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8F4-823C-5EB97F4268E6}"/>
            </c:ext>
          </c:extLst>
        </c:ser>
        <c:ser>
          <c:idx val="6"/>
          <c:order val="2"/>
          <c:tx>
            <c:strRef>
              <c:f>VK!$X$6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VK!$Z$6:$Z$21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VK!$AC$6:$AC$21</c:f>
              <c:numCache>
                <c:formatCode>0.00</c:formatCode>
                <c:ptCount val="16"/>
                <c:pt idx="0">
                  <c:v>5.2106261859582554</c:v>
                </c:pt>
                <c:pt idx="1">
                  <c:v>5.721711853013665</c:v>
                </c:pt>
                <c:pt idx="2">
                  <c:v>4.9172046028627561</c:v>
                </c:pt>
                <c:pt idx="3">
                  <c:v>5.5859348198970844</c:v>
                </c:pt>
                <c:pt idx="4">
                  <c:v>6.4352331606217614</c:v>
                </c:pt>
                <c:pt idx="5">
                  <c:v>6.9575596816976146</c:v>
                </c:pt>
                <c:pt idx="6">
                  <c:v>7.3012048192771104</c:v>
                </c:pt>
                <c:pt idx="7">
                  <c:v>6.9931506849315053</c:v>
                </c:pt>
                <c:pt idx="8">
                  <c:v>7.6190476190476222</c:v>
                </c:pt>
                <c:pt idx="9">
                  <c:v>7.0227272727272716</c:v>
                </c:pt>
                <c:pt idx="10">
                  <c:v>7.8235294117647056</c:v>
                </c:pt>
                <c:pt idx="11">
                  <c:v>7.2727272727272716</c:v>
                </c:pt>
                <c:pt idx="12">
                  <c:v>6</c:v>
                </c:pt>
                <c:pt idx="13">
                  <c:v>3</c:v>
                </c:pt>
                <c:pt idx="14">
                  <c:v>10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C1-48F4-823C-5EB97F42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58358641707725"/>
          <c:y val="0.20847884309785325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VK!$AB$103:$AB$118</c:f>
              <c:numCache>
                <c:formatCode>General</c:formatCode>
                <c:ptCount val="16"/>
                <c:pt idx="0">
                  <c:v>14709</c:v>
                </c:pt>
                <c:pt idx="1">
                  <c:v>4726</c:v>
                </c:pt>
                <c:pt idx="2">
                  <c:v>4026</c:v>
                </c:pt>
                <c:pt idx="3">
                  <c:v>2845</c:v>
                </c:pt>
                <c:pt idx="4">
                  <c:v>842</c:v>
                </c:pt>
                <c:pt idx="5">
                  <c:v>353</c:v>
                </c:pt>
                <c:pt idx="6">
                  <c:v>316</c:v>
                </c:pt>
                <c:pt idx="7">
                  <c:v>146</c:v>
                </c:pt>
                <c:pt idx="8">
                  <c:v>116</c:v>
                </c:pt>
                <c:pt idx="9">
                  <c:v>45</c:v>
                </c:pt>
                <c:pt idx="10">
                  <c:v>37</c:v>
                </c:pt>
                <c:pt idx="11">
                  <c:v>10</c:v>
                </c:pt>
                <c:pt idx="12">
                  <c:v>17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0A-4AB1-9242-3A51DB35BEEB}"/>
            </c:ext>
          </c:extLst>
        </c:ser>
        <c:ser>
          <c:idx val="13"/>
          <c:order val="1"/>
          <c:tx>
            <c:strRef>
              <c:f>VK!$X$23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VK!$AB$23:$AB$38</c:f>
              <c:numCache>
                <c:formatCode>General</c:formatCode>
                <c:ptCount val="16"/>
                <c:pt idx="0">
                  <c:v>13742</c:v>
                </c:pt>
                <c:pt idx="1">
                  <c:v>4448</c:v>
                </c:pt>
                <c:pt idx="2">
                  <c:v>3614</c:v>
                </c:pt>
                <c:pt idx="3">
                  <c:v>2833</c:v>
                </c:pt>
                <c:pt idx="4">
                  <c:v>892</c:v>
                </c:pt>
                <c:pt idx="5">
                  <c:v>336</c:v>
                </c:pt>
                <c:pt idx="6">
                  <c:v>285</c:v>
                </c:pt>
                <c:pt idx="7">
                  <c:v>105</c:v>
                </c:pt>
                <c:pt idx="8">
                  <c:v>106</c:v>
                </c:pt>
                <c:pt idx="9">
                  <c:v>38</c:v>
                </c:pt>
                <c:pt idx="10">
                  <c:v>47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0A-4AB1-9242-3A51DB35BEEB}"/>
            </c:ext>
          </c:extLst>
        </c:ser>
        <c:ser>
          <c:idx val="1"/>
          <c:order val="2"/>
          <c:tx>
            <c:strRef>
              <c:f>VK!$X$6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VK!$AB$6:$AB$21</c:f>
              <c:numCache>
                <c:formatCode>General</c:formatCode>
                <c:ptCount val="16"/>
                <c:pt idx="0">
                  <c:v>12648</c:v>
                </c:pt>
                <c:pt idx="1">
                  <c:v>4463</c:v>
                </c:pt>
                <c:pt idx="2">
                  <c:v>3563</c:v>
                </c:pt>
                <c:pt idx="3">
                  <c:v>2915</c:v>
                </c:pt>
                <c:pt idx="4">
                  <c:v>965</c:v>
                </c:pt>
                <c:pt idx="5">
                  <c:v>377</c:v>
                </c:pt>
                <c:pt idx="6">
                  <c:v>332</c:v>
                </c:pt>
                <c:pt idx="7">
                  <c:v>146</c:v>
                </c:pt>
                <c:pt idx="8">
                  <c:v>105</c:v>
                </c:pt>
                <c:pt idx="9">
                  <c:v>44</c:v>
                </c:pt>
                <c:pt idx="10">
                  <c:v>34</c:v>
                </c:pt>
                <c:pt idx="11">
                  <c:v>11</c:v>
                </c:pt>
                <c:pt idx="12">
                  <c:v>17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A-4AB1-9242-3A51DB35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1136"/>
        <c:axId val="232791528"/>
      </c:barChart>
      <c:catAx>
        <c:axId val="232791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1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Antall% </a:t>
            </a:r>
            <a:r>
              <a:rPr lang="nb-NO" sz="2400"/>
              <a:t>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Variant!$G$29:$G$30</c:f>
              <c:numCache>
                <c:formatCode>0.0</c:formatCode>
                <c:ptCount val="2"/>
                <c:pt idx="0">
                  <c:v>99.42376846757071</c:v>
                </c:pt>
                <c:pt idx="1">
                  <c:v>0.57623153242927105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6-4EB7-9CD0-7D10C47421DB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Variant!$G$15:$G$16</c:f>
              <c:numCache>
                <c:formatCode>0.0</c:formatCode>
                <c:ptCount val="2"/>
                <c:pt idx="0">
                  <c:v>98.788349514563123</c:v>
                </c:pt>
                <c:pt idx="1">
                  <c:v>1.2116504854368937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36-4EB7-9CD0-7D10C47421DB}"/>
            </c:ext>
          </c:extLst>
        </c:ser>
        <c:ser>
          <c:idx val="0"/>
          <c:order val="2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Variant!$G$12:$G$13</c:f>
              <c:numCache>
                <c:formatCode>0.0</c:formatCode>
                <c:ptCount val="2"/>
                <c:pt idx="0">
                  <c:v>98.723227439277778</c:v>
                </c:pt>
                <c:pt idx="1">
                  <c:v>1.2767725607222451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4166-B847-6E194A1A8E97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Variant!$G$9:$G$10</c:f>
              <c:numCache>
                <c:formatCode>0.0</c:formatCode>
                <c:ptCount val="2"/>
                <c:pt idx="0">
                  <c:v>97.541367467998739</c:v>
                </c:pt>
                <c:pt idx="1">
                  <c:v>2.4586325320012494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36-4EB7-9CD0-7D10C474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21578884184697"/>
          <c:y val="0.10291702693448906"/>
          <c:w val="3.7859692011545425E-2"/>
          <c:h val="0.15119066556336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Antall slakt innen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81228522567365E-2"/>
          <c:y val="0.17644107900861777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Variant!$F$29:$F$30</c:f>
              <c:numCache>
                <c:formatCode>#,##0</c:formatCode>
                <c:ptCount val="2"/>
                <c:pt idx="0">
                  <c:v>22948</c:v>
                </c:pt>
                <c:pt idx="1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D8-4AD8-BC97-CD4CD1BB550F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Variant!$F$15:$F$16</c:f>
              <c:numCache>
                <c:formatCode>#,##0</c:formatCode>
                <c:ptCount val="2"/>
                <c:pt idx="0">
                  <c:v>25438</c:v>
                </c:pt>
                <c:pt idx="1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D8-4AD8-BC97-CD4CD1BB550F}"/>
            </c:ext>
          </c:extLst>
        </c:ser>
        <c:ser>
          <c:idx val="4"/>
          <c:order val="2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Variant!$F$12:$F$13</c:f>
              <c:numCache>
                <c:formatCode>#,##0</c:formatCode>
                <c:ptCount val="2"/>
                <c:pt idx="0">
                  <c:v>26135</c:v>
                </c:pt>
                <c:pt idx="1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8-4AD8-BC97-CD4CD1BB550F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Variant!$F$9:$F$10</c:f>
              <c:numCache>
                <c:formatCode>#,##0</c:formatCode>
                <c:ptCount val="2"/>
                <c:pt idx="0">
                  <c:v>24994</c:v>
                </c:pt>
                <c:pt idx="1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D8-4AD8-BC97-CD4CD1BB5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21578884184697"/>
          <c:y val="0.1029170269344890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VEKT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Variant!$S$29:$S$30</c:f>
              <c:numCache>
                <c:formatCode>0.0</c:formatCode>
                <c:ptCount val="2"/>
                <c:pt idx="0">
                  <c:v>12.62608506187906</c:v>
                </c:pt>
                <c:pt idx="1">
                  <c:v>11.530075187969922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2-4078-AAAC-39A1906D2DD4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Variant!$S$15:$S$16</c:f>
              <c:numCache>
                <c:formatCode>0.0</c:formatCode>
                <c:ptCount val="2"/>
                <c:pt idx="0">
                  <c:v>12.528714914694564</c:v>
                </c:pt>
                <c:pt idx="1">
                  <c:v>11.518910256410257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2-4078-AAAC-39A1906D2DD4}"/>
            </c:ext>
          </c:extLst>
        </c:ser>
        <c:ser>
          <c:idx val="0"/>
          <c:order val="2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Variant!$S$12:$S$13</c:f>
              <c:numCache>
                <c:formatCode>0.0</c:formatCode>
                <c:ptCount val="2"/>
                <c:pt idx="0">
                  <c:v>12.321144059689971</c:v>
                </c:pt>
                <c:pt idx="1">
                  <c:v>15.337278106508879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D-48C9-9BF6-A3C753AABBEC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Variant!$S$9:$S$10</c:f>
              <c:numCache>
                <c:formatCode>0.0</c:formatCode>
                <c:ptCount val="2"/>
                <c:pt idx="0">
                  <c:v>12.867924301832439</c:v>
                </c:pt>
                <c:pt idx="1">
                  <c:v>11.01984126984128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D2-4078-AAAC-39A1906D2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971832633628"/>
          <c:y val="0.23862829205005032"/>
          <c:w val="5.2453312906570251E-2"/>
          <c:h val="0.19564730864028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KLASSE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Variant!$M$29:$M$30</c:f>
              <c:numCache>
                <c:formatCode>0.00</c:formatCode>
                <c:ptCount val="2"/>
                <c:pt idx="0">
                  <c:v>5.089419557259891</c:v>
                </c:pt>
                <c:pt idx="1">
                  <c:v>5.1428571428571441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B-4E2C-BD4E-4F4624338874}"/>
            </c:ext>
          </c:extLst>
        </c:ser>
        <c:ser>
          <c:idx val="4"/>
          <c:order val="1"/>
          <c:tx>
            <c:strRef>
              <c:f>Variant!$B$18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Variant!$M$18:$M$19</c:f>
              <c:numCache>
                <c:formatCode>0.00</c:formatCode>
                <c:ptCount val="2"/>
                <c:pt idx="0">
                  <c:v>5.1671582112102685</c:v>
                </c:pt>
                <c:pt idx="1">
                  <c:v>5.4480286738351245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B-4E2C-BD4E-4F4624338874}"/>
            </c:ext>
          </c:extLst>
        </c:ser>
        <c:ser>
          <c:idx val="13"/>
          <c:order val="2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Variant!$M$12:$M$13</c:f>
              <c:numCache>
                <c:formatCode>0.00</c:formatCode>
                <c:ptCount val="2"/>
                <c:pt idx="0">
                  <c:v>5.293170078438874</c:v>
                </c:pt>
                <c:pt idx="1">
                  <c:v>6.1035502958579881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B-4E2C-BD4E-4F4624338874}"/>
            </c:ext>
          </c:extLst>
        </c:ser>
        <c:ser>
          <c:idx val="1"/>
          <c:order val="3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Variant!$M$9:$M$10</c:f>
              <c:numCache>
                <c:formatCode>0.00</c:formatCode>
                <c:ptCount val="2"/>
                <c:pt idx="0">
                  <c:v>5.4696727214531489</c:v>
                </c:pt>
                <c:pt idx="1">
                  <c:v>3.7857142857142847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0B-4E2C-BD4E-4F4624338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24576427862987"/>
          <c:y val="0.2312655071722601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FETTGRUPPE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Variant!$R$29:$R$30</c:f>
              <c:numCache>
                <c:formatCode>0.00</c:formatCode>
                <c:ptCount val="2"/>
                <c:pt idx="0">
                  <c:v>4.5127679972110863</c:v>
                </c:pt>
                <c:pt idx="1">
                  <c:v>4.1954887218045114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A-42F7-8385-A386CDBED1CD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Variant!$R$15:$R$16</c:f>
              <c:numCache>
                <c:formatCode>0.00</c:formatCode>
                <c:ptCount val="2"/>
                <c:pt idx="0">
                  <c:v>4.81213145687554</c:v>
                </c:pt>
                <c:pt idx="1">
                  <c:v>4.6346153846153859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A-42F7-8385-A386CDBED1CD}"/>
            </c:ext>
          </c:extLst>
        </c:ser>
        <c:ser>
          <c:idx val="0"/>
          <c:order val="2"/>
          <c:tx>
            <c:strRef>
              <c:f>Variant!$B$12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Variant!$R$12:$R$13</c:f>
              <c:numCache>
                <c:formatCode>0.00</c:formatCode>
                <c:ptCount val="2"/>
                <c:pt idx="0">
                  <c:v>4.8090682992156113</c:v>
                </c:pt>
                <c:pt idx="1">
                  <c:v>5.437869822485208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A-44C3-88AC-317E0EFCB832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Variant!$R$9:$R$10</c:f>
              <c:numCache>
                <c:formatCode>0.00</c:formatCode>
                <c:ptCount val="2"/>
                <c:pt idx="0">
                  <c:v>4.8838921341121875</c:v>
                </c:pt>
                <c:pt idx="1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A-42F7-8385-A386CDBED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78228344102805"/>
          <c:y val="0.2189664539867176"/>
          <c:w val="5.3288354608738486E-2"/>
          <c:h val="0.19945774814865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266</c:v>
                </c:pt>
                <c:pt idx="1">
                  <c:v>437</c:v>
                </c:pt>
                <c:pt idx="2">
                  <c:v>2785</c:v>
                </c:pt>
                <c:pt idx="3">
                  <c:v>5162</c:v>
                </c:pt>
                <c:pt idx="4">
                  <c:v>32</c:v>
                </c:pt>
                <c:pt idx="5">
                  <c:v>1265</c:v>
                </c:pt>
                <c:pt idx="6">
                  <c:v>231</c:v>
                </c:pt>
                <c:pt idx="7">
                  <c:v>1468</c:v>
                </c:pt>
                <c:pt idx="8">
                  <c:v>6502</c:v>
                </c:pt>
                <c:pt idx="9">
                  <c:v>2587</c:v>
                </c:pt>
                <c:pt idx="10">
                  <c:v>1296</c:v>
                </c:pt>
                <c:pt idx="11">
                  <c:v>1804</c:v>
                </c:pt>
                <c:pt idx="12">
                  <c:v>2569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118</c:v>
                </c:pt>
                <c:pt idx="1">
                  <c:v>273</c:v>
                </c:pt>
                <c:pt idx="2">
                  <c:v>2637</c:v>
                </c:pt>
                <c:pt idx="3">
                  <c:v>4654</c:v>
                </c:pt>
                <c:pt idx="4">
                  <c:v>72</c:v>
                </c:pt>
                <c:pt idx="5">
                  <c:v>1062</c:v>
                </c:pt>
                <c:pt idx="6">
                  <c:v>277</c:v>
                </c:pt>
                <c:pt idx="7">
                  <c:v>1185</c:v>
                </c:pt>
                <c:pt idx="8">
                  <c:v>6620</c:v>
                </c:pt>
                <c:pt idx="9">
                  <c:v>2875</c:v>
                </c:pt>
                <c:pt idx="10">
                  <c:v>1468</c:v>
                </c:pt>
                <c:pt idx="11">
                  <c:v>1773</c:v>
                </c:pt>
                <c:pt idx="12">
                  <c:v>2564</c:v>
                </c:pt>
                <c:pt idx="1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90284716634628"/>
          <c:y val="0.20590792666968896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</a:t>
            </a:r>
            <a:r>
              <a:rPr lang="nb-NO" sz="2400" baseline="0"/>
              <a:t> GEIT: </a:t>
            </a:r>
            <a:r>
              <a:rPr lang="nb-NO" sz="2400"/>
              <a:t>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20001071098995E-2"/>
          <c:y val="0.15756673950916475"/>
          <c:w val="0.8844190313917869"/>
          <c:h val="0.67736984166719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Fylker!$AH$88:$AH$97</c:f>
              <c:numCache>
                <c:formatCode>0</c:formatCode>
                <c:ptCount val="10"/>
                <c:pt idx="0">
                  <c:v>34</c:v>
                </c:pt>
                <c:pt idx="1">
                  <c:v>36.225000000000001</c:v>
                </c:pt>
                <c:pt idx="2">
                  <c:v>49.352941176470587</c:v>
                </c:pt>
                <c:pt idx="3">
                  <c:v>11</c:v>
                </c:pt>
                <c:pt idx="4">
                  <c:v>20.338028169014084</c:v>
                </c:pt>
                <c:pt idx="5">
                  <c:v>38.967213114754095</c:v>
                </c:pt>
                <c:pt idx="6">
                  <c:v>52.70967741935484</c:v>
                </c:pt>
                <c:pt idx="7">
                  <c:v>21.853658536585368</c:v>
                </c:pt>
                <c:pt idx="8">
                  <c:v>34.113636363636367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F7F-98CD-63018904C50B}"/>
            </c:ext>
          </c:extLst>
        </c:ser>
        <c:ser>
          <c:idx val="5"/>
          <c:order val="1"/>
          <c:tx>
            <c:strRef>
              <c:f>Fylker!$B$66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Fylker!$AH$66:$AH$75</c:f>
              <c:numCache>
                <c:formatCode>0</c:formatCode>
                <c:ptCount val="10"/>
                <c:pt idx="0">
                  <c:v>53.711864406779661</c:v>
                </c:pt>
                <c:pt idx="1">
                  <c:v>38.779661016949156</c:v>
                </c:pt>
                <c:pt idx="2">
                  <c:v>46.885714285714286</c:v>
                </c:pt>
                <c:pt idx="3">
                  <c:v>8.3333333333333339</c:v>
                </c:pt>
                <c:pt idx="4">
                  <c:v>22.326530612244898</c:v>
                </c:pt>
                <c:pt idx="5">
                  <c:v>32.281407035175882</c:v>
                </c:pt>
                <c:pt idx="6">
                  <c:v>55.015873015873019</c:v>
                </c:pt>
                <c:pt idx="7">
                  <c:v>18.349206349206348</c:v>
                </c:pt>
                <c:pt idx="8">
                  <c:v>38.673913043478258</c:v>
                </c:pt>
                <c:pt idx="9">
                  <c:v>47.968253968253968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A-4F7F-98CD-63018904C50B}"/>
            </c:ext>
          </c:extLst>
        </c:ser>
        <c:ser>
          <c:idx val="10"/>
          <c:order val="2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Fylker!$AH$40:$AH$53</c:f>
              <c:numCache>
                <c:formatCode>0</c:formatCode>
                <c:ptCount val="14"/>
                <c:pt idx="0">
                  <c:v>42.333333333333336</c:v>
                </c:pt>
                <c:pt idx="1">
                  <c:v>14.444444444444445</c:v>
                </c:pt>
                <c:pt idx="2">
                  <c:v>86.333333333333329</c:v>
                </c:pt>
                <c:pt idx="3">
                  <c:v>40.15126050420168</c:v>
                </c:pt>
                <c:pt idx="4">
                  <c:v>14.2</c:v>
                </c:pt>
                <c:pt idx="5">
                  <c:v>64.259259259259252</c:v>
                </c:pt>
                <c:pt idx="6">
                  <c:v>9.3888888888888893</c:v>
                </c:pt>
                <c:pt idx="7">
                  <c:v>25</c:v>
                </c:pt>
                <c:pt idx="8">
                  <c:v>30.382352941176471</c:v>
                </c:pt>
                <c:pt idx="9">
                  <c:v>43.112903225806448</c:v>
                </c:pt>
                <c:pt idx="10">
                  <c:v>19.363636363636363</c:v>
                </c:pt>
                <c:pt idx="11">
                  <c:v>35.583333333333336</c:v>
                </c:pt>
                <c:pt idx="12">
                  <c:v>42.590163934426229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A-4F7F-98CD-63018904C50B}"/>
            </c:ext>
          </c:extLst>
        </c:ser>
        <c:ser>
          <c:idx val="2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Fylker!$AH$25:$AH$38</c:f>
              <c:numCache>
                <c:formatCode>0</c:formatCode>
                <c:ptCount val="14"/>
                <c:pt idx="0">
                  <c:v>29.555555555555557</c:v>
                </c:pt>
                <c:pt idx="1">
                  <c:v>19</c:v>
                </c:pt>
                <c:pt idx="2">
                  <c:v>87.03125</c:v>
                </c:pt>
                <c:pt idx="3">
                  <c:v>39.404580152671755</c:v>
                </c:pt>
                <c:pt idx="4">
                  <c:v>8</c:v>
                </c:pt>
                <c:pt idx="5">
                  <c:v>50.6</c:v>
                </c:pt>
                <c:pt idx="6">
                  <c:v>10.5</c:v>
                </c:pt>
                <c:pt idx="7">
                  <c:v>21.275362318840578</c:v>
                </c:pt>
                <c:pt idx="8">
                  <c:v>30.525821596244132</c:v>
                </c:pt>
                <c:pt idx="9">
                  <c:v>44.603448275862071</c:v>
                </c:pt>
                <c:pt idx="10">
                  <c:v>15.614457831325302</c:v>
                </c:pt>
                <c:pt idx="11">
                  <c:v>39.217391304347828</c:v>
                </c:pt>
                <c:pt idx="12">
                  <c:v>46.709090909090911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A-4F7F-98CD-63018904C50B}"/>
            </c:ext>
          </c:extLst>
        </c:ser>
        <c:ser>
          <c:idx val="3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Fylker!$AH$10:$AH$23</c:f>
              <c:numCache>
                <c:formatCode>0</c:formatCode>
                <c:ptCount val="14"/>
                <c:pt idx="0">
                  <c:v>11.8</c:v>
                </c:pt>
                <c:pt idx="1">
                  <c:v>17.0625</c:v>
                </c:pt>
                <c:pt idx="2">
                  <c:v>82.40625</c:v>
                </c:pt>
                <c:pt idx="3">
                  <c:v>37.231999999999999</c:v>
                </c:pt>
                <c:pt idx="4">
                  <c:v>9</c:v>
                </c:pt>
                <c:pt idx="5">
                  <c:v>37.928571428571431</c:v>
                </c:pt>
                <c:pt idx="6">
                  <c:v>11.08</c:v>
                </c:pt>
                <c:pt idx="7">
                  <c:v>17.426470588235293</c:v>
                </c:pt>
                <c:pt idx="8">
                  <c:v>28.53448275862069</c:v>
                </c:pt>
                <c:pt idx="9">
                  <c:v>41.666666666666664</c:v>
                </c:pt>
                <c:pt idx="10">
                  <c:v>16.49438202247191</c:v>
                </c:pt>
                <c:pt idx="11">
                  <c:v>36.183673469387756</c:v>
                </c:pt>
                <c:pt idx="12">
                  <c:v>42.733333333333334</c:v>
                </c:pt>
                <c:pt idx="1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5A-4F7F-98CD-63018904C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7389162561572"/>
          <c:y val="2.4916810291417433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Antall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Fylker!$E$88:$E$97</c:f>
              <c:numCache>
                <c:formatCode>General</c:formatCode>
                <c:ptCount val="10"/>
                <c:pt idx="0">
                  <c:v>7</c:v>
                </c:pt>
                <c:pt idx="1">
                  <c:v>40</c:v>
                </c:pt>
                <c:pt idx="2">
                  <c:v>34</c:v>
                </c:pt>
                <c:pt idx="3">
                  <c:v>9</c:v>
                </c:pt>
                <c:pt idx="4">
                  <c:v>71</c:v>
                </c:pt>
                <c:pt idx="5">
                  <c:v>122</c:v>
                </c:pt>
                <c:pt idx="6">
                  <c:v>62</c:v>
                </c:pt>
                <c:pt idx="7">
                  <c:v>41</c:v>
                </c:pt>
                <c:pt idx="8">
                  <c:v>44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D-4524-AF64-07713A220434}"/>
            </c:ext>
          </c:extLst>
        </c:ser>
        <c:ser>
          <c:idx val="5"/>
          <c:order val="1"/>
          <c:tx>
            <c:strRef>
              <c:f>Fylker!$B$66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Fylker!$E$66:$E$75</c:f>
              <c:numCache>
                <c:formatCode>General</c:formatCode>
                <c:ptCount val="10"/>
                <c:pt idx="0">
                  <c:v>59</c:v>
                </c:pt>
                <c:pt idx="1">
                  <c:v>118</c:v>
                </c:pt>
                <c:pt idx="2">
                  <c:v>35</c:v>
                </c:pt>
                <c:pt idx="3">
                  <c:v>18</c:v>
                </c:pt>
                <c:pt idx="4">
                  <c:v>49</c:v>
                </c:pt>
                <c:pt idx="5">
                  <c:v>199</c:v>
                </c:pt>
                <c:pt idx="6">
                  <c:v>63</c:v>
                </c:pt>
                <c:pt idx="7">
                  <c:v>63</c:v>
                </c:pt>
                <c:pt idx="8">
                  <c:v>46</c:v>
                </c:pt>
                <c:pt idx="9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D-4524-AF64-07713A220434}"/>
            </c:ext>
          </c:extLst>
        </c:ser>
        <c:ser>
          <c:idx val="10"/>
          <c:order val="2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Fylker!$E$40:$E$53</c:f>
              <c:numCache>
                <c:formatCode>General</c:formatCode>
                <c:ptCount val="14"/>
                <c:pt idx="0">
                  <c:v>6</c:v>
                </c:pt>
                <c:pt idx="1">
                  <c:v>18</c:v>
                </c:pt>
                <c:pt idx="2">
                  <c:v>30</c:v>
                </c:pt>
                <c:pt idx="3">
                  <c:v>119</c:v>
                </c:pt>
                <c:pt idx="4">
                  <c:v>5</c:v>
                </c:pt>
                <c:pt idx="5">
                  <c:v>27</c:v>
                </c:pt>
                <c:pt idx="6">
                  <c:v>18</c:v>
                </c:pt>
                <c:pt idx="7">
                  <c:v>54</c:v>
                </c:pt>
                <c:pt idx="8">
                  <c:v>204</c:v>
                </c:pt>
                <c:pt idx="9">
                  <c:v>62</c:v>
                </c:pt>
                <c:pt idx="10">
                  <c:v>66</c:v>
                </c:pt>
                <c:pt idx="11">
                  <c:v>48</c:v>
                </c:pt>
                <c:pt idx="12">
                  <c:v>61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7D-4524-AF64-07713A220434}"/>
            </c:ext>
          </c:extLst>
        </c:ser>
        <c:ser>
          <c:idx val="2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9</c:v>
                </c:pt>
                <c:pt idx="1">
                  <c:v>23</c:v>
                </c:pt>
                <c:pt idx="2">
                  <c:v>32</c:v>
                </c:pt>
                <c:pt idx="3">
                  <c:v>131</c:v>
                </c:pt>
                <c:pt idx="4">
                  <c:v>4</c:v>
                </c:pt>
                <c:pt idx="5">
                  <c:v>25</c:v>
                </c:pt>
                <c:pt idx="6">
                  <c:v>22</c:v>
                </c:pt>
                <c:pt idx="7">
                  <c:v>69</c:v>
                </c:pt>
                <c:pt idx="8">
                  <c:v>213</c:v>
                </c:pt>
                <c:pt idx="9">
                  <c:v>58</c:v>
                </c:pt>
                <c:pt idx="10">
                  <c:v>83</c:v>
                </c:pt>
                <c:pt idx="11">
                  <c:v>46</c:v>
                </c:pt>
                <c:pt idx="12">
                  <c:v>55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7D-4524-AF64-07713A220434}"/>
            </c:ext>
          </c:extLst>
        </c:ser>
        <c:ser>
          <c:idx val="3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10</c:v>
                </c:pt>
                <c:pt idx="1">
                  <c:v>16</c:v>
                </c:pt>
                <c:pt idx="2">
                  <c:v>32</c:v>
                </c:pt>
                <c:pt idx="3">
                  <c:v>125</c:v>
                </c:pt>
                <c:pt idx="4">
                  <c:v>8</c:v>
                </c:pt>
                <c:pt idx="5">
                  <c:v>28</c:v>
                </c:pt>
                <c:pt idx="6">
                  <c:v>25</c:v>
                </c:pt>
                <c:pt idx="7">
                  <c:v>68</c:v>
                </c:pt>
                <c:pt idx="8">
                  <c:v>232</c:v>
                </c:pt>
                <c:pt idx="9">
                  <c:v>69</c:v>
                </c:pt>
                <c:pt idx="10">
                  <c:v>89</c:v>
                </c:pt>
                <c:pt idx="11">
                  <c:v>49</c:v>
                </c:pt>
                <c:pt idx="12">
                  <c:v>60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7D-4524-AF64-07713A22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70379888856486"/>
          <c:y val="5.5740910582199966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Regioner!$N$15:$N$18</c:f>
              <c:numCache>
                <c:formatCode>0.00</c:formatCode>
                <c:ptCount val="4"/>
                <c:pt idx="0">
                  <c:v>5.518631104138068</c:v>
                </c:pt>
                <c:pt idx="1">
                  <c:v>5.2829360100376412</c:v>
                </c:pt>
                <c:pt idx="2">
                  <c:v>4.958022147823848</c:v>
                </c:pt>
                <c:pt idx="3">
                  <c:v>5.1478968792401636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7-47ED-BD41-A4D819F34E53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Regioner!$N$10:$N$13</c:f>
              <c:numCache>
                <c:formatCode>0.00</c:formatCode>
                <c:ptCount val="4"/>
                <c:pt idx="0">
                  <c:v>5.570768723193666</c:v>
                </c:pt>
                <c:pt idx="1">
                  <c:v>5.2766175528507375</c:v>
                </c:pt>
                <c:pt idx="2">
                  <c:v>5.3062399263182121</c:v>
                </c:pt>
                <c:pt idx="3">
                  <c:v>5.5236139630390149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7-47ED-BD41-A4D819F3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6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07401705363823"/>
          <c:y val="0.12834670411325741"/>
          <c:w val="8.0552136700214813E-2"/>
          <c:h val="0.126954549137162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Fylker!$T$25:$T$38</c:f>
              <c:numCache>
                <c:formatCode>0.00</c:formatCode>
                <c:ptCount val="14"/>
                <c:pt idx="0">
                  <c:v>6.0338345864661651</c:v>
                </c:pt>
                <c:pt idx="1">
                  <c:v>5.2654462242562925</c:v>
                </c:pt>
                <c:pt idx="2">
                  <c:v>5.3303411131059244</c:v>
                </c:pt>
                <c:pt idx="3">
                  <c:v>4.7958155753583904</c:v>
                </c:pt>
                <c:pt idx="4">
                  <c:v>4.8125</c:v>
                </c:pt>
                <c:pt idx="5">
                  <c:v>4.8482213438735187</c:v>
                </c:pt>
                <c:pt idx="6">
                  <c:v>4.8744588744588748</c:v>
                </c:pt>
                <c:pt idx="7">
                  <c:v>4.3930517711171655</c:v>
                </c:pt>
                <c:pt idx="8">
                  <c:v>4.7396185788988001</c:v>
                </c:pt>
                <c:pt idx="9">
                  <c:v>4.6064940085040593</c:v>
                </c:pt>
                <c:pt idx="10">
                  <c:v>4.4320987654320989</c:v>
                </c:pt>
                <c:pt idx="11">
                  <c:v>4.8619733924611968</c:v>
                </c:pt>
                <c:pt idx="12">
                  <c:v>4.8960685091475282</c:v>
                </c:pt>
                <c:pt idx="13">
                  <c:v>4.5102040816326552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2-442C-85B9-C5A811E5AF05}"/>
            </c:ext>
          </c:extLst>
        </c:ser>
        <c:ser>
          <c:idx val="6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Fylker!$T$10:$T$23</c:f>
              <c:numCache>
                <c:formatCode>0.00</c:formatCode>
                <c:ptCount val="14"/>
                <c:pt idx="0">
                  <c:v>5.3983050847457639</c:v>
                </c:pt>
                <c:pt idx="1">
                  <c:v>5.1978021978021989</c:v>
                </c:pt>
                <c:pt idx="2">
                  <c:v>5.5472127417519914</c:v>
                </c:pt>
                <c:pt idx="3">
                  <c:v>4.8543188654920497</c:v>
                </c:pt>
                <c:pt idx="4">
                  <c:v>6.1805555555555562</c:v>
                </c:pt>
                <c:pt idx="5">
                  <c:v>4.9369114877589446</c:v>
                </c:pt>
                <c:pt idx="6">
                  <c:v>4.9458483754512637</c:v>
                </c:pt>
                <c:pt idx="7">
                  <c:v>4.8194092827004207</c:v>
                </c:pt>
                <c:pt idx="8">
                  <c:v>4.5913897280966758</c:v>
                </c:pt>
                <c:pt idx="9">
                  <c:v>4.5996521739130438</c:v>
                </c:pt>
                <c:pt idx="10">
                  <c:v>4.7840599455040884</c:v>
                </c:pt>
                <c:pt idx="11">
                  <c:v>5.0360970107163006</c:v>
                </c:pt>
                <c:pt idx="12">
                  <c:v>5.1189547581903279</c:v>
                </c:pt>
                <c:pt idx="13">
                  <c:v>3.5217391304347827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2-442C-85B9-C5A811E5A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8311550193242"/>
          <c:y val="5.1346976553041594E-2"/>
          <c:w val="7.2400561624865356E-2"/>
          <c:h val="0.152443868204827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Fylker!$N$88:$N$97</c:f>
              <c:numCache>
                <c:formatCode>0.00</c:formatCode>
                <c:ptCount val="10"/>
                <c:pt idx="0">
                  <c:v>5.1680672268907557</c:v>
                </c:pt>
                <c:pt idx="1">
                  <c:v>5.3823326432022087</c:v>
                </c:pt>
                <c:pt idx="2">
                  <c:v>5.4767580452920148</c:v>
                </c:pt>
                <c:pt idx="3">
                  <c:v>4.1111111111111116</c:v>
                </c:pt>
                <c:pt idx="4">
                  <c:v>4.5090027700831028</c:v>
                </c:pt>
                <c:pt idx="5">
                  <c:v>5.0225073622212877</c:v>
                </c:pt>
                <c:pt idx="6">
                  <c:v>4.5642594859241115</c:v>
                </c:pt>
                <c:pt idx="7">
                  <c:v>6.0770089285714306</c:v>
                </c:pt>
                <c:pt idx="8">
                  <c:v>4.9167221852098599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D-4170-8C3C-F54A5F27B315}"/>
            </c:ext>
          </c:extLst>
        </c:ser>
        <c:ser>
          <c:idx val="4"/>
          <c:order val="1"/>
          <c:tx>
            <c:strRef>
              <c:f>Fylker!$B$66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Fylker!$N$66:$N$75</c:f>
              <c:numCache>
                <c:formatCode>0.00</c:formatCode>
                <c:ptCount val="10"/>
                <c:pt idx="0">
                  <c:v>4.9952666456295356</c:v>
                </c:pt>
                <c:pt idx="1">
                  <c:v>5.3878933566433558</c:v>
                </c:pt>
                <c:pt idx="2">
                  <c:v>5.6160877513711158</c:v>
                </c:pt>
                <c:pt idx="3">
                  <c:v>5.88</c:v>
                </c:pt>
                <c:pt idx="4">
                  <c:v>4.7568555758683715</c:v>
                </c:pt>
                <c:pt idx="5">
                  <c:v>4.983032378580325</c:v>
                </c:pt>
                <c:pt idx="6">
                  <c:v>4.6431044431621444</c:v>
                </c:pt>
                <c:pt idx="7">
                  <c:v>5.7629757785467133</c:v>
                </c:pt>
                <c:pt idx="8">
                  <c:v>5.541877459246769</c:v>
                </c:pt>
                <c:pt idx="9">
                  <c:v>5.0880211780277955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D-4170-8C3C-F54A5F27B315}"/>
            </c:ext>
          </c:extLst>
        </c:ser>
        <c:ser>
          <c:idx val="10"/>
          <c:order val="2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Fylker!$N$40:$N$53</c:f>
              <c:numCache>
                <c:formatCode>0.00</c:formatCode>
                <c:ptCount val="14"/>
                <c:pt idx="0">
                  <c:v>5.0787401574803139</c:v>
                </c:pt>
                <c:pt idx="1">
                  <c:v>7.3576923076923055</c:v>
                </c:pt>
                <c:pt idx="2">
                  <c:v>5.2003861003861012</c:v>
                </c:pt>
                <c:pt idx="3">
                  <c:v>5.435119296776894</c:v>
                </c:pt>
                <c:pt idx="4">
                  <c:v>5.5070422535211261</c:v>
                </c:pt>
                <c:pt idx="5">
                  <c:v>5.9815561959654193</c:v>
                </c:pt>
                <c:pt idx="6">
                  <c:v>6.437869822485208</c:v>
                </c:pt>
                <c:pt idx="7">
                  <c:v>5.2007407407407404</c:v>
                </c:pt>
                <c:pt idx="8">
                  <c:v>5.2323330106485937</c:v>
                </c:pt>
                <c:pt idx="9">
                  <c:v>4.4586606808829021</c:v>
                </c:pt>
                <c:pt idx="10">
                  <c:v>5.3215962441314542</c:v>
                </c:pt>
                <c:pt idx="11">
                  <c:v>5.1510538641686177</c:v>
                </c:pt>
                <c:pt idx="12">
                  <c:v>4.7917628945342594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D-4170-8C3C-F54A5F27B315}"/>
            </c:ext>
          </c:extLst>
        </c:ser>
        <c:ser>
          <c:idx val="13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5.7819548872180455</c:v>
                </c:pt>
                <c:pt idx="1">
                  <c:v>6.1624713958810089</c:v>
                </c:pt>
                <c:pt idx="2">
                  <c:v>5.3174147217235195</c:v>
                </c:pt>
                <c:pt idx="3">
                  <c:v>5.3899651297946551</c:v>
                </c:pt>
                <c:pt idx="4">
                  <c:v>5.46875</c:v>
                </c:pt>
                <c:pt idx="5">
                  <c:v>5.9731225296442689</c:v>
                </c:pt>
                <c:pt idx="6">
                  <c:v>6.8095238095238084</c:v>
                </c:pt>
                <c:pt idx="7">
                  <c:v>5.1968664850136239</c:v>
                </c:pt>
                <c:pt idx="8">
                  <c:v>5.3023685019993856</c:v>
                </c:pt>
                <c:pt idx="9">
                  <c:v>4.7100889060688065</c:v>
                </c:pt>
                <c:pt idx="10">
                  <c:v>5.4529320987654311</c:v>
                </c:pt>
                <c:pt idx="11">
                  <c:v>5.2211751662971162</c:v>
                </c:pt>
                <c:pt idx="12">
                  <c:v>5.0544959128065408</c:v>
                </c:pt>
                <c:pt idx="13">
                  <c:v>7.3469387755102051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D-4170-8C3C-F54A5F27B315}"/>
            </c:ext>
          </c:extLst>
        </c:ser>
        <c:ser>
          <c:idx val="1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6.1440677966101696</c:v>
                </c:pt>
                <c:pt idx="1">
                  <c:v>6.1428571428571441</c:v>
                </c:pt>
                <c:pt idx="2">
                  <c:v>5.6249525976488446</c:v>
                </c:pt>
                <c:pt idx="3">
                  <c:v>5.4840996991834965</c:v>
                </c:pt>
                <c:pt idx="4">
                  <c:v>6.2638888888888884</c:v>
                </c:pt>
                <c:pt idx="5">
                  <c:v>5.5235404896421825</c:v>
                </c:pt>
                <c:pt idx="6">
                  <c:v>5.7039711191335742</c:v>
                </c:pt>
                <c:pt idx="7">
                  <c:v>5.443037974683544</c:v>
                </c:pt>
                <c:pt idx="8">
                  <c:v>5.2468277945619342</c:v>
                </c:pt>
                <c:pt idx="9">
                  <c:v>5.1140869565217404</c:v>
                </c:pt>
                <c:pt idx="10">
                  <c:v>5.6825613079019055</c:v>
                </c:pt>
                <c:pt idx="11">
                  <c:v>5.5008460236886636</c:v>
                </c:pt>
                <c:pt idx="12">
                  <c:v>5.5343213728549134</c:v>
                </c:pt>
                <c:pt idx="13">
                  <c:v>5.8043478260869552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D-4170-8C3C-F54A5F27B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37579603452321"/>
          <c:y val="0.1386042310097621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5.7819548872180455</c:v>
                </c:pt>
                <c:pt idx="1">
                  <c:v>6.1624713958810089</c:v>
                </c:pt>
                <c:pt idx="2">
                  <c:v>5.3174147217235195</c:v>
                </c:pt>
                <c:pt idx="3">
                  <c:v>5.3899651297946551</c:v>
                </c:pt>
                <c:pt idx="4">
                  <c:v>5.46875</c:v>
                </c:pt>
                <c:pt idx="5">
                  <c:v>5.9731225296442689</c:v>
                </c:pt>
                <c:pt idx="6">
                  <c:v>6.8095238095238084</c:v>
                </c:pt>
                <c:pt idx="7">
                  <c:v>5.1968664850136239</c:v>
                </c:pt>
                <c:pt idx="8">
                  <c:v>5.3023685019993856</c:v>
                </c:pt>
                <c:pt idx="9">
                  <c:v>4.7100889060688065</c:v>
                </c:pt>
                <c:pt idx="10">
                  <c:v>5.4529320987654311</c:v>
                </c:pt>
                <c:pt idx="11">
                  <c:v>5.2211751662971162</c:v>
                </c:pt>
                <c:pt idx="12">
                  <c:v>5.0544959128065408</c:v>
                </c:pt>
                <c:pt idx="13">
                  <c:v>7.3469387755102051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8-4460-B055-569948664EE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6.1440677966101696</c:v>
                </c:pt>
                <c:pt idx="1">
                  <c:v>6.1428571428571441</c:v>
                </c:pt>
                <c:pt idx="2">
                  <c:v>5.6249525976488446</c:v>
                </c:pt>
                <c:pt idx="3">
                  <c:v>5.4840996991834965</c:v>
                </c:pt>
                <c:pt idx="4">
                  <c:v>6.2638888888888884</c:v>
                </c:pt>
                <c:pt idx="5">
                  <c:v>5.5235404896421825</c:v>
                </c:pt>
                <c:pt idx="6">
                  <c:v>5.7039711191335742</c:v>
                </c:pt>
                <c:pt idx="7">
                  <c:v>5.443037974683544</c:v>
                </c:pt>
                <c:pt idx="8">
                  <c:v>5.2468277945619342</c:v>
                </c:pt>
                <c:pt idx="9">
                  <c:v>5.1140869565217404</c:v>
                </c:pt>
                <c:pt idx="10">
                  <c:v>5.6825613079019055</c:v>
                </c:pt>
                <c:pt idx="11">
                  <c:v>5.5008460236886636</c:v>
                </c:pt>
                <c:pt idx="12">
                  <c:v>5.5343213728549134</c:v>
                </c:pt>
                <c:pt idx="13">
                  <c:v>5.8043478260869552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8-4460-B055-569948664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76511579889786"/>
          <c:y val="0.19868817703474489"/>
          <c:w val="7.5993899010913052E-2"/>
          <c:h val="0.124028256013199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VEKT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Fylker!$U$110:$U$119</c:f>
              <c:numCache>
                <c:formatCode>0.0</c:formatCode>
                <c:ptCount val="10"/>
                <c:pt idx="0">
                  <c:v>12.342142857142868</c:v>
                </c:pt>
                <c:pt idx="1">
                  <c:v>13.578878177037687</c:v>
                </c:pt>
                <c:pt idx="2">
                  <c:v>8.9862375138734745</c:v>
                </c:pt>
                <c:pt idx="3">
                  <c:v>9.0755813953488325</c:v>
                </c:pt>
                <c:pt idx="4">
                  <c:v>12.67753378378379</c:v>
                </c:pt>
                <c:pt idx="5">
                  <c:v>12.24603864734301</c:v>
                </c:pt>
                <c:pt idx="6">
                  <c:v>12.360687022900757</c:v>
                </c:pt>
                <c:pt idx="7">
                  <c:v>12.16988304093568</c:v>
                </c:pt>
                <c:pt idx="8">
                  <c:v>15.796510705789036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A-457E-910A-A466F8D15B60}"/>
            </c:ext>
          </c:extLst>
        </c:ser>
        <c:ser>
          <c:idx val="4"/>
          <c:order val="1"/>
          <c:tx>
            <c:strRef>
              <c:f>Fylker!$B$88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Fylker!$U$88:$U$97</c:f>
              <c:numCache>
                <c:formatCode>0.0</c:formatCode>
                <c:ptCount val="10"/>
                <c:pt idx="0">
                  <c:v>12.126470588235298</c:v>
                </c:pt>
                <c:pt idx="1">
                  <c:v>12.929551414768801</c:v>
                </c:pt>
                <c:pt idx="2">
                  <c:v>10.088200238379027</c:v>
                </c:pt>
                <c:pt idx="3">
                  <c:v>10.202020202020202</c:v>
                </c:pt>
                <c:pt idx="4">
                  <c:v>11.839196675900263</c:v>
                </c:pt>
                <c:pt idx="5">
                  <c:v>11.659339503575907</c:v>
                </c:pt>
                <c:pt idx="6">
                  <c:v>10.873821909424706</c:v>
                </c:pt>
                <c:pt idx="7">
                  <c:v>11.534676339285705</c:v>
                </c:pt>
                <c:pt idx="8">
                  <c:v>14.71838774150566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A-457E-910A-A466F8D15B60}"/>
            </c:ext>
          </c:extLst>
        </c:ser>
        <c:ser>
          <c:idx val="10"/>
          <c:order val="2"/>
          <c:tx>
            <c:strRef>
              <c:f>Fylker!$B$66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Fylker!$U$66:$U$75</c:f>
              <c:numCache>
                <c:formatCode>0.0</c:formatCode>
                <c:ptCount val="10"/>
                <c:pt idx="0">
                  <c:v>10.63556011360051</c:v>
                </c:pt>
                <c:pt idx="1">
                  <c:v>11.390941870629382</c:v>
                </c:pt>
                <c:pt idx="2">
                  <c:v>10.016721511273605</c:v>
                </c:pt>
                <c:pt idx="3">
                  <c:v>12.692000000000007</c:v>
                </c:pt>
                <c:pt idx="4">
                  <c:v>12.644168190127973</c:v>
                </c:pt>
                <c:pt idx="5">
                  <c:v>12.116959838107039</c:v>
                </c:pt>
                <c:pt idx="6">
                  <c:v>11.822657241777277</c:v>
                </c:pt>
                <c:pt idx="7">
                  <c:v>12.313373702422147</c:v>
                </c:pt>
                <c:pt idx="8">
                  <c:v>15.169078133783019</c:v>
                </c:pt>
                <c:pt idx="9">
                  <c:v>17.215400397088015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A-457E-910A-A466F8D15B60}"/>
            </c:ext>
          </c:extLst>
        </c:ser>
        <c:ser>
          <c:idx val="2"/>
          <c:order val="3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Fylker!$U$40:$U$53</c:f>
              <c:numCache>
                <c:formatCode>0.0</c:formatCode>
                <c:ptCount val="14"/>
                <c:pt idx="0">
                  <c:v>11.377559055118104</c:v>
                </c:pt>
                <c:pt idx="1">
                  <c:v>14.788461538461542</c:v>
                </c:pt>
                <c:pt idx="2">
                  <c:v>9.8830115830115908</c:v>
                </c:pt>
                <c:pt idx="3">
                  <c:v>11.985726245290898</c:v>
                </c:pt>
                <c:pt idx="4">
                  <c:v>14.764788732394361</c:v>
                </c:pt>
                <c:pt idx="5">
                  <c:v>10.649567723342944</c:v>
                </c:pt>
                <c:pt idx="6">
                  <c:v>13.881065088757397</c:v>
                </c:pt>
                <c:pt idx="7">
                  <c:v>13.037570370370371</c:v>
                </c:pt>
                <c:pt idx="8">
                  <c:v>12.405033881897369</c:v>
                </c:pt>
                <c:pt idx="9">
                  <c:v>12.582558922558915</c:v>
                </c:pt>
                <c:pt idx="10">
                  <c:v>11.093348982785598</c:v>
                </c:pt>
                <c:pt idx="11">
                  <c:v>14.920105386416848</c:v>
                </c:pt>
                <c:pt idx="12">
                  <c:v>16.10562355658201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3-4414-A2B6-8970FCBC88C2}"/>
            </c:ext>
          </c:extLst>
        </c:ser>
        <c:ser>
          <c:idx val="13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0.0</c:formatCode>
                <c:ptCount val="14"/>
                <c:pt idx="0">
                  <c:v>15.47593984962406</c:v>
                </c:pt>
                <c:pt idx="1">
                  <c:v>12.753089244851251</c:v>
                </c:pt>
                <c:pt idx="2">
                  <c:v>9.8257809694793448</c:v>
                </c:pt>
                <c:pt idx="3">
                  <c:v>11.966156528477336</c:v>
                </c:pt>
                <c:pt idx="4">
                  <c:v>15.084374999999996</c:v>
                </c:pt>
                <c:pt idx="5">
                  <c:v>10.631778656126492</c:v>
                </c:pt>
                <c:pt idx="6">
                  <c:v>12.741991341991348</c:v>
                </c:pt>
                <c:pt idx="7">
                  <c:v>12.037193460490478</c:v>
                </c:pt>
                <c:pt idx="8">
                  <c:v>11.887865272223948</c:v>
                </c:pt>
                <c:pt idx="9">
                  <c:v>12.0976034016235</c:v>
                </c:pt>
                <c:pt idx="10">
                  <c:v>11.657484567901243</c:v>
                </c:pt>
                <c:pt idx="11">
                  <c:v>14.525498891352537</c:v>
                </c:pt>
                <c:pt idx="12">
                  <c:v>16.565083690151827</c:v>
                </c:pt>
                <c:pt idx="13">
                  <c:v>20.816326530612248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EA-457E-910A-A466F8D15B60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0.0</c:formatCode>
                <c:ptCount val="14"/>
                <c:pt idx="0">
                  <c:v>12.895762711864403</c:v>
                </c:pt>
                <c:pt idx="1">
                  <c:v>12.40476190476191</c:v>
                </c:pt>
                <c:pt idx="2">
                  <c:v>10.844671975730018</c:v>
                </c:pt>
                <c:pt idx="3">
                  <c:v>11.305371723248829</c:v>
                </c:pt>
                <c:pt idx="4">
                  <c:v>16.638888888888889</c:v>
                </c:pt>
                <c:pt idx="5">
                  <c:v>10.517702448210921</c:v>
                </c:pt>
                <c:pt idx="6">
                  <c:v>12.783393501805056</c:v>
                </c:pt>
                <c:pt idx="7">
                  <c:v>14.384641350210972</c:v>
                </c:pt>
                <c:pt idx="8">
                  <c:v>12.444244712990985</c:v>
                </c:pt>
                <c:pt idx="9">
                  <c:v>12.337147826086976</c:v>
                </c:pt>
                <c:pt idx="10">
                  <c:v>12.16178474114443</c:v>
                </c:pt>
                <c:pt idx="11">
                  <c:v>16.666835871404412</c:v>
                </c:pt>
                <c:pt idx="12">
                  <c:v>17.046879875195042</c:v>
                </c:pt>
                <c:pt idx="13">
                  <c:v>11.430434782608701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EA-457E-910A-A466F8D15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64010633579859"/>
          <c:y val="0.17991194390193777"/>
          <c:w val="5.0744445481085268E-2"/>
          <c:h val="0.26695545597416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VEKT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0.0</c:formatCode>
                <c:ptCount val="14"/>
                <c:pt idx="0">
                  <c:v>15.47593984962406</c:v>
                </c:pt>
                <c:pt idx="1">
                  <c:v>12.753089244851251</c:v>
                </c:pt>
                <c:pt idx="2">
                  <c:v>9.8257809694793448</c:v>
                </c:pt>
                <c:pt idx="3">
                  <c:v>11.966156528477336</c:v>
                </c:pt>
                <c:pt idx="4">
                  <c:v>15.084374999999996</c:v>
                </c:pt>
                <c:pt idx="5">
                  <c:v>10.631778656126492</c:v>
                </c:pt>
                <c:pt idx="6">
                  <c:v>12.741991341991348</c:v>
                </c:pt>
                <c:pt idx="7">
                  <c:v>12.037193460490478</c:v>
                </c:pt>
                <c:pt idx="8">
                  <c:v>11.887865272223948</c:v>
                </c:pt>
                <c:pt idx="9">
                  <c:v>12.0976034016235</c:v>
                </c:pt>
                <c:pt idx="10">
                  <c:v>11.657484567901243</c:v>
                </c:pt>
                <c:pt idx="11">
                  <c:v>14.525498891352537</c:v>
                </c:pt>
                <c:pt idx="12">
                  <c:v>16.565083690151827</c:v>
                </c:pt>
                <c:pt idx="13">
                  <c:v>20.816326530612248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72D-A3F0-01524D32A0C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0.0</c:formatCode>
                <c:ptCount val="14"/>
                <c:pt idx="0">
                  <c:v>12.895762711864403</c:v>
                </c:pt>
                <c:pt idx="1">
                  <c:v>12.40476190476191</c:v>
                </c:pt>
                <c:pt idx="2">
                  <c:v>10.844671975730018</c:v>
                </c:pt>
                <c:pt idx="3">
                  <c:v>11.305371723248829</c:v>
                </c:pt>
                <c:pt idx="4">
                  <c:v>16.638888888888889</c:v>
                </c:pt>
                <c:pt idx="5">
                  <c:v>10.517702448210921</c:v>
                </c:pt>
                <c:pt idx="6">
                  <c:v>12.783393501805056</c:v>
                </c:pt>
                <c:pt idx="7">
                  <c:v>14.384641350210972</c:v>
                </c:pt>
                <c:pt idx="8">
                  <c:v>12.444244712990985</c:v>
                </c:pt>
                <c:pt idx="9">
                  <c:v>12.337147826086976</c:v>
                </c:pt>
                <c:pt idx="10">
                  <c:v>12.16178474114443</c:v>
                </c:pt>
                <c:pt idx="11">
                  <c:v>16.666835871404412</c:v>
                </c:pt>
                <c:pt idx="12">
                  <c:v>17.046879875195042</c:v>
                </c:pt>
                <c:pt idx="13">
                  <c:v>11.430434782608701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E-472D-A3F0-01524D32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27748716048768"/>
          <c:y val="0.16864620402225353"/>
          <c:w val="7.5993899010913052E-2"/>
          <c:h val="0.133416372579603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Fylker!$B$110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Fylker!$I$110:$I$119</c:f>
              <c:numCache>
                <c:formatCode>0.0</c:formatCode>
                <c:ptCount val="10"/>
                <c:pt idx="0">
                  <c:v>0.60655950782028523</c:v>
                </c:pt>
                <c:pt idx="1">
                  <c:v>4.9434599887353237</c:v>
                </c:pt>
                <c:pt idx="2">
                  <c:v>7.8072873792296686</c:v>
                </c:pt>
                <c:pt idx="3">
                  <c:v>0.37260084051817505</c:v>
                </c:pt>
                <c:pt idx="4">
                  <c:v>5.1297604089944091</c:v>
                </c:pt>
                <c:pt idx="5">
                  <c:v>17.936831159828429</c:v>
                </c:pt>
                <c:pt idx="6">
                  <c:v>10.216195138858801</c:v>
                </c:pt>
                <c:pt idx="7">
                  <c:v>2.963476452493393</c:v>
                </c:pt>
                <c:pt idx="8">
                  <c:v>5.4633681382955688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3-488E-B70D-8158F4FFE253}"/>
            </c:ext>
          </c:extLst>
        </c:ser>
        <c:ser>
          <c:idx val="10"/>
          <c:order val="1"/>
          <c:tx>
            <c:strRef>
              <c:f>Fylker!$B$66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Fylker!$I$66:$I$75</c:f>
              <c:numCache>
                <c:formatCode>0.0</c:formatCode>
                <c:ptCount val="10"/>
                <c:pt idx="0">
                  <c:v>11.950823999698304</c:v>
                </c:pt>
                <c:pt idx="1">
                  <c:v>17.256854093600339</c:v>
                </c:pt>
                <c:pt idx="2">
                  <c:v>6.1884828600520425</c:v>
                </c:pt>
                <c:pt idx="3">
                  <c:v>0.56567485009616481</c:v>
                </c:pt>
                <c:pt idx="4">
                  <c:v>4.1256552400346944</c:v>
                </c:pt>
                <c:pt idx="5">
                  <c:v>24.225968246785079</c:v>
                </c:pt>
                <c:pt idx="6">
                  <c:v>13.070860202888715</c:v>
                </c:pt>
                <c:pt idx="7">
                  <c:v>4.3594675114077752</c:v>
                </c:pt>
                <c:pt idx="8">
                  <c:v>6.7089037221405139</c:v>
                </c:pt>
                <c:pt idx="9">
                  <c:v>11.396462646604064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3-488E-B70D-8158F4FFE253}"/>
            </c:ext>
          </c:extLst>
        </c:ser>
        <c:ser>
          <c:idx val="13"/>
          <c:order val="2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Fylker!$I$40:$I$53</c:f>
              <c:numCache>
                <c:formatCode>0.0</c:formatCode>
                <c:ptCount val="14"/>
                <c:pt idx="0">
                  <c:v>0.9864077669902912</c:v>
                </c:pt>
                <c:pt idx="1">
                  <c:v>1.0097087378640774</c:v>
                </c:pt>
                <c:pt idx="2">
                  <c:v>10.05825242718447</c:v>
                </c:pt>
                <c:pt idx="3">
                  <c:v>18.555339805825238</c:v>
                </c:pt>
                <c:pt idx="4">
                  <c:v>0.27572815533980594</c:v>
                </c:pt>
                <c:pt idx="5">
                  <c:v>6.7378640776699044</c:v>
                </c:pt>
                <c:pt idx="6">
                  <c:v>0.65631067961165035</c:v>
                </c:pt>
                <c:pt idx="7">
                  <c:v>5.2427184466019421</c:v>
                </c:pt>
                <c:pt idx="8">
                  <c:v>24.069902912621352</c:v>
                </c:pt>
                <c:pt idx="9">
                  <c:v>10.380582524271848</c:v>
                </c:pt>
                <c:pt idx="10">
                  <c:v>4.963106796116505</c:v>
                </c:pt>
                <c:pt idx="11">
                  <c:v>6.6330097087378643</c:v>
                </c:pt>
                <c:pt idx="12">
                  <c:v>10.089320388349517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B3-488E-B70D-8158F4FFE253}"/>
            </c:ext>
          </c:extLst>
        </c:ser>
        <c:ser>
          <c:idx val="1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1.0047973406867372</c:v>
                </c:pt>
                <c:pt idx="1">
                  <c:v>1.6507384882710692</c:v>
                </c:pt>
                <c:pt idx="2">
                  <c:v>10.520152608317908</c:v>
                </c:pt>
                <c:pt idx="3">
                  <c:v>19.499112303101278</c:v>
                </c:pt>
                <c:pt idx="4">
                  <c:v>0.12087787557133688</c:v>
                </c:pt>
                <c:pt idx="5">
                  <c:v>4.7784535186794095</c:v>
                </c:pt>
                <c:pt idx="6">
                  <c:v>0.8725871642805878</c:v>
                </c:pt>
                <c:pt idx="7">
                  <c:v>5.5452725418350788</c:v>
                </c:pt>
                <c:pt idx="8">
                  <c:v>24.560873342650996</c:v>
                </c:pt>
                <c:pt idx="9">
                  <c:v>9.7722207532202621</c:v>
                </c:pt>
                <c:pt idx="10">
                  <c:v>4.8955539606391412</c:v>
                </c:pt>
                <c:pt idx="11">
                  <c:v>6.8144902353341124</c:v>
                </c:pt>
                <c:pt idx="12">
                  <c:v>9.7042269482113817</c:v>
                </c:pt>
                <c:pt idx="13">
                  <c:v>0.18509424696860957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B3-488E-B70D-8158F4FFE253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0.46050577583515473</c:v>
                </c:pt>
                <c:pt idx="1">
                  <c:v>1.0654074305338743</c:v>
                </c:pt>
                <c:pt idx="2">
                  <c:v>10.291133312519515</c:v>
                </c:pt>
                <c:pt idx="3">
                  <c:v>18.162660006244145</c:v>
                </c:pt>
                <c:pt idx="4">
                  <c:v>0.280986575085857</c:v>
                </c:pt>
                <c:pt idx="5">
                  <c:v>4.144551982516389</c:v>
                </c:pt>
                <c:pt idx="6">
                  <c:v>1.0810177958164218</c:v>
                </c:pt>
                <c:pt idx="7">
                  <c:v>4.6245707149547313</c:v>
                </c:pt>
                <c:pt idx="8">
                  <c:v>25.835154542616305</c:v>
                </c:pt>
                <c:pt idx="9">
                  <c:v>11.219950046831094</c:v>
                </c:pt>
                <c:pt idx="10">
                  <c:v>5.7290040586949722</c:v>
                </c:pt>
                <c:pt idx="11">
                  <c:v>6.9192944114892274</c:v>
                </c:pt>
                <c:pt idx="12">
                  <c:v>10.006244146113024</c:v>
                </c:pt>
                <c:pt idx="13">
                  <c:v>0.1795192007492975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B3-488E-B70D-8158F4FF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24253016600750682"/>
          <c:w val="7.633333836355477E-2"/>
          <c:h val="0.21146124752140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</a:t>
            </a:r>
            <a:r>
              <a:rPr lang="en-US" sz="2400" baseline="0"/>
              <a:t> geit: a</a:t>
            </a:r>
            <a:r>
              <a:rPr lang="en-US" sz="24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1.0047973406867372</c:v>
                </c:pt>
                <c:pt idx="1">
                  <c:v>1.6507384882710692</c:v>
                </c:pt>
                <c:pt idx="2">
                  <c:v>10.520152608317908</c:v>
                </c:pt>
                <c:pt idx="3">
                  <c:v>19.499112303101278</c:v>
                </c:pt>
                <c:pt idx="4">
                  <c:v>0.12087787557133688</c:v>
                </c:pt>
                <c:pt idx="5">
                  <c:v>4.7784535186794095</c:v>
                </c:pt>
                <c:pt idx="6">
                  <c:v>0.8725871642805878</c:v>
                </c:pt>
                <c:pt idx="7">
                  <c:v>5.5452725418350788</c:v>
                </c:pt>
                <c:pt idx="8">
                  <c:v>24.560873342650996</c:v>
                </c:pt>
                <c:pt idx="9">
                  <c:v>9.7722207532202621</c:v>
                </c:pt>
                <c:pt idx="10">
                  <c:v>4.8955539606391412</c:v>
                </c:pt>
                <c:pt idx="11">
                  <c:v>6.8144902353341124</c:v>
                </c:pt>
                <c:pt idx="12">
                  <c:v>9.7042269482113817</c:v>
                </c:pt>
                <c:pt idx="13">
                  <c:v>0.18509424696860957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280-9395-C896E6A7A205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0.46050577583515473</c:v>
                </c:pt>
                <c:pt idx="1">
                  <c:v>1.0654074305338743</c:v>
                </c:pt>
                <c:pt idx="2">
                  <c:v>10.291133312519515</c:v>
                </c:pt>
                <c:pt idx="3">
                  <c:v>18.162660006244145</c:v>
                </c:pt>
                <c:pt idx="4">
                  <c:v>0.280986575085857</c:v>
                </c:pt>
                <c:pt idx="5">
                  <c:v>4.144551982516389</c:v>
                </c:pt>
                <c:pt idx="6">
                  <c:v>1.0810177958164218</c:v>
                </c:pt>
                <c:pt idx="7">
                  <c:v>4.6245707149547313</c:v>
                </c:pt>
                <c:pt idx="8">
                  <c:v>25.835154542616305</c:v>
                </c:pt>
                <c:pt idx="9">
                  <c:v>11.219950046831094</c:v>
                </c:pt>
                <c:pt idx="10">
                  <c:v>5.7290040586949722</c:v>
                </c:pt>
                <c:pt idx="11">
                  <c:v>6.9192944114892274</c:v>
                </c:pt>
                <c:pt idx="12">
                  <c:v>10.006244146113024</c:v>
                </c:pt>
                <c:pt idx="13">
                  <c:v>0.1795192007492975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0-4280-9395-C896E6A7A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6654057784303712E-2"/>
              <c:y val="0.379489341566735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Fylker!$G$110:$G$119</c:f>
              <c:numCache>
                <c:formatCode>General</c:formatCode>
                <c:ptCount val="10"/>
                <c:pt idx="0">
                  <c:v>140</c:v>
                </c:pt>
                <c:pt idx="1">
                  <c:v>1141</c:v>
                </c:pt>
                <c:pt idx="2">
                  <c:v>1802</c:v>
                </c:pt>
                <c:pt idx="3">
                  <c:v>86</c:v>
                </c:pt>
                <c:pt idx="4">
                  <c:v>1184</c:v>
                </c:pt>
                <c:pt idx="5">
                  <c:v>4140</c:v>
                </c:pt>
                <c:pt idx="6">
                  <c:v>2358</c:v>
                </c:pt>
                <c:pt idx="7">
                  <c:v>684</c:v>
                </c:pt>
                <c:pt idx="8">
                  <c:v>1261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9-439C-AE51-3732856C684E}"/>
            </c:ext>
          </c:extLst>
        </c:ser>
        <c:ser>
          <c:idx val="4"/>
          <c:order val="1"/>
          <c:tx>
            <c:strRef>
              <c:f>Fylker!$B$88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Fylker!$G$88:$G$97</c:f>
              <c:numCache>
                <c:formatCode>General</c:formatCode>
                <c:ptCount val="10"/>
                <c:pt idx="0">
                  <c:v>238</c:v>
                </c:pt>
                <c:pt idx="1">
                  <c:v>1449</c:v>
                </c:pt>
                <c:pt idx="2">
                  <c:v>1678</c:v>
                </c:pt>
                <c:pt idx="3">
                  <c:v>99</c:v>
                </c:pt>
                <c:pt idx="4">
                  <c:v>1444</c:v>
                </c:pt>
                <c:pt idx="5">
                  <c:v>4754</c:v>
                </c:pt>
                <c:pt idx="6">
                  <c:v>3268</c:v>
                </c:pt>
                <c:pt idx="7">
                  <c:v>896</c:v>
                </c:pt>
                <c:pt idx="8">
                  <c:v>1501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9-439C-AE51-3732856C684E}"/>
            </c:ext>
          </c:extLst>
        </c:ser>
        <c:ser>
          <c:idx val="10"/>
          <c:order val="2"/>
          <c:tx>
            <c:strRef>
              <c:f>Fylker!$B$66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Fylker!$G$66:$G$75</c:f>
              <c:numCache>
                <c:formatCode>General</c:formatCode>
                <c:ptCount val="10"/>
                <c:pt idx="0">
                  <c:v>3169</c:v>
                </c:pt>
                <c:pt idx="1">
                  <c:v>4576</c:v>
                </c:pt>
                <c:pt idx="2">
                  <c:v>1641</c:v>
                </c:pt>
                <c:pt idx="3">
                  <c:v>150</c:v>
                </c:pt>
                <c:pt idx="4">
                  <c:v>1094</c:v>
                </c:pt>
                <c:pt idx="5">
                  <c:v>6424</c:v>
                </c:pt>
                <c:pt idx="6">
                  <c:v>3466</c:v>
                </c:pt>
                <c:pt idx="7">
                  <c:v>1156</c:v>
                </c:pt>
                <c:pt idx="8">
                  <c:v>1779</c:v>
                </c:pt>
                <c:pt idx="9">
                  <c:v>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9-439C-AE51-3732856C684E}"/>
            </c:ext>
          </c:extLst>
        </c:ser>
        <c:ser>
          <c:idx val="13"/>
          <c:order val="3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General</c:formatCode>
                <c:ptCount val="14"/>
                <c:pt idx="0">
                  <c:v>254</c:v>
                </c:pt>
                <c:pt idx="1">
                  <c:v>260</c:v>
                </c:pt>
                <c:pt idx="2">
                  <c:v>2590</c:v>
                </c:pt>
                <c:pt idx="3">
                  <c:v>4778</c:v>
                </c:pt>
                <c:pt idx="4">
                  <c:v>71</c:v>
                </c:pt>
                <c:pt idx="5">
                  <c:v>1735</c:v>
                </c:pt>
                <c:pt idx="6">
                  <c:v>169</c:v>
                </c:pt>
                <c:pt idx="7">
                  <c:v>1350</c:v>
                </c:pt>
                <c:pt idx="8">
                  <c:v>6198</c:v>
                </c:pt>
                <c:pt idx="9">
                  <c:v>2673</c:v>
                </c:pt>
                <c:pt idx="10">
                  <c:v>1278</c:v>
                </c:pt>
                <c:pt idx="11">
                  <c:v>1708</c:v>
                </c:pt>
                <c:pt idx="12">
                  <c:v>2598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9-439C-AE51-3732856C684E}"/>
            </c:ext>
          </c:extLst>
        </c:ser>
        <c:ser>
          <c:idx val="1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266</c:v>
                </c:pt>
                <c:pt idx="1">
                  <c:v>437</c:v>
                </c:pt>
                <c:pt idx="2">
                  <c:v>2785</c:v>
                </c:pt>
                <c:pt idx="3">
                  <c:v>5162</c:v>
                </c:pt>
                <c:pt idx="4">
                  <c:v>32</c:v>
                </c:pt>
                <c:pt idx="5">
                  <c:v>1265</c:v>
                </c:pt>
                <c:pt idx="6">
                  <c:v>231</c:v>
                </c:pt>
                <c:pt idx="7">
                  <c:v>1468</c:v>
                </c:pt>
                <c:pt idx="8">
                  <c:v>6502</c:v>
                </c:pt>
                <c:pt idx="9">
                  <c:v>2587</c:v>
                </c:pt>
                <c:pt idx="10">
                  <c:v>1296</c:v>
                </c:pt>
                <c:pt idx="11">
                  <c:v>1804</c:v>
                </c:pt>
                <c:pt idx="12">
                  <c:v>2569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9-439C-AE51-3732856C684E}"/>
            </c:ext>
          </c:extLst>
        </c:ser>
        <c:ser>
          <c:idx val="2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118</c:v>
                </c:pt>
                <c:pt idx="1">
                  <c:v>273</c:v>
                </c:pt>
                <c:pt idx="2">
                  <c:v>2637</c:v>
                </c:pt>
                <c:pt idx="3">
                  <c:v>4654</c:v>
                </c:pt>
                <c:pt idx="4">
                  <c:v>72</c:v>
                </c:pt>
                <c:pt idx="5">
                  <c:v>1062</c:v>
                </c:pt>
                <c:pt idx="6">
                  <c:v>277</c:v>
                </c:pt>
                <c:pt idx="7">
                  <c:v>1185</c:v>
                </c:pt>
                <c:pt idx="8">
                  <c:v>6620</c:v>
                </c:pt>
                <c:pt idx="9">
                  <c:v>2875</c:v>
                </c:pt>
                <c:pt idx="10">
                  <c:v>1468</c:v>
                </c:pt>
                <c:pt idx="11">
                  <c:v>1773</c:v>
                </c:pt>
                <c:pt idx="12">
                  <c:v>2564</c:v>
                </c:pt>
                <c:pt idx="1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9-439C-AE51-3732856C6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08744455335448"/>
          <c:y val="0.27265349393800614"/>
          <c:w val="6.2466573928529952E-2"/>
          <c:h val="0.237879033896342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geit: middel FETTGRUPPE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Fylker!$T$88:$T$97</c:f>
              <c:numCache>
                <c:formatCode>0.00</c:formatCode>
                <c:ptCount val="10"/>
                <c:pt idx="0">
                  <c:v>4.9117647058823524</c:v>
                </c:pt>
                <c:pt idx="1">
                  <c:v>4.4851621808143554</c:v>
                </c:pt>
                <c:pt idx="2">
                  <c:v>4.2312276519666279</c:v>
                </c:pt>
                <c:pt idx="3">
                  <c:v>3.7575757575757569</c:v>
                </c:pt>
                <c:pt idx="4">
                  <c:v>3.9217451523545712</c:v>
                </c:pt>
                <c:pt idx="5">
                  <c:v>4.6043331931005476</c:v>
                </c:pt>
                <c:pt idx="6">
                  <c:v>4.342717258261934</c:v>
                </c:pt>
                <c:pt idx="7">
                  <c:v>3.9151785714285721</c:v>
                </c:pt>
                <c:pt idx="8">
                  <c:v>4.7021985343104609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3-4901-A54C-EC8D86349FCF}"/>
            </c:ext>
          </c:extLst>
        </c:ser>
        <c:ser>
          <c:idx val="4"/>
          <c:order val="1"/>
          <c:tx>
            <c:strRef>
              <c:f>Fylker!$B$66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Fylker!$T$66:$T$75</c:f>
              <c:numCache>
                <c:formatCode>0.00</c:formatCode>
                <c:ptCount val="10"/>
                <c:pt idx="0">
                  <c:v>5.7952035342379284</c:v>
                </c:pt>
                <c:pt idx="1">
                  <c:v>5.1232517482517492</c:v>
                </c:pt>
                <c:pt idx="2">
                  <c:v>4.8482632541133448</c:v>
                </c:pt>
                <c:pt idx="3">
                  <c:v>4.5599999999999996</c:v>
                </c:pt>
                <c:pt idx="4">
                  <c:v>4.1535648994515526</c:v>
                </c:pt>
                <c:pt idx="5">
                  <c:v>4.6967621419676204</c:v>
                </c:pt>
                <c:pt idx="6">
                  <c:v>4.474610502019619</c:v>
                </c:pt>
                <c:pt idx="7">
                  <c:v>4.4576124567474045</c:v>
                </c:pt>
                <c:pt idx="8">
                  <c:v>4.5379426644182121</c:v>
                </c:pt>
                <c:pt idx="9">
                  <c:v>5.0757776307081404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3-4901-A54C-EC8D86349FCF}"/>
            </c:ext>
          </c:extLst>
        </c:ser>
        <c:ser>
          <c:idx val="10"/>
          <c:order val="2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Fylker!$T$40:$T$53</c:f>
              <c:numCache>
                <c:formatCode>0.00</c:formatCode>
                <c:ptCount val="14"/>
                <c:pt idx="0">
                  <c:v>4.9881889763779528</c:v>
                </c:pt>
                <c:pt idx="1">
                  <c:v>5.8307692307692305</c:v>
                </c:pt>
                <c:pt idx="2">
                  <c:v>5.6115830115830123</c:v>
                </c:pt>
                <c:pt idx="3">
                  <c:v>4.8424026789451666</c:v>
                </c:pt>
                <c:pt idx="4">
                  <c:v>5.2535211267605613</c:v>
                </c:pt>
                <c:pt idx="5">
                  <c:v>4.7371757925072036</c:v>
                </c:pt>
                <c:pt idx="6">
                  <c:v>4.3668639053254443</c:v>
                </c:pt>
                <c:pt idx="7">
                  <c:v>4.4962962962962969</c:v>
                </c:pt>
                <c:pt idx="8">
                  <c:v>4.899806389157793</c:v>
                </c:pt>
                <c:pt idx="9">
                  <c:v>4.561541339319116</c:v>
                </c:pt>
                <c:pt idx="10">
                  <c:v>4.413145539906103</c:v>
                </c:pt>
                <c:pt idx="11">
                  <c:v>4.933255269320842</c:v>
                </c:pt>
                <c:pt idx="12">
                  <c:v>4.2297921478060063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3-4901-A54C-EC8D86349FCF}"/>
            </c:ext>
          </c:extLst>
        </c:ser>
        <c:ser>
          <c:idx val="13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Fylker!$T$25:$T$38</c:f>
              <c:numCache>
                <c:formatCode>0.00</c:formatCode>
                <c:ptCount val="14"/>
                <c:pt idx="0">
                  <c:v>6.0338345864661651</c:v>
                </c:pt>
                <c:pt idx="1">
                  <c:v>5.2654462242562925</c:v>
                </c:pt>
                <c:pt idx="2">
                  <c:v>5.3303411131059244</c:v>
                </c:pt>
                <c:pt idx="3">
                  <c:v>4.7958155753583904</c:v>
                </c:pt>
                <c:pt idx="4">
                  <c:v>4.8125</c:v>
                </c:pt>
                <c:pt idx="5">
                  <c:v>4.8482213438735187</c:v>
                </c:pt>
                <c:pt idx="6">
                  <c:v>4.8744588744588748</c:v>
                </c:pt>
                <c:pt idx="7">
                  <c:v>4.3930517711171655</c:v>
                </c:pt>
                <c:pt idx="8">
                  <c:v>4.7396185788988001</c:v>
                </c:pt>
                <c:pt idx="9">
                  <c:v>4.6064940085040593</c:v>
                </c:pt>
                <c:pt idx="10">
                  <c:v>4.4320987654320989</c:v>
                </c:pt>
                <c:pt idx="11">
                  <c:v>4.8619733924611968</c:v>
                </c:pt>
                <c:pt idx="12">
                  <c:v>4.8960685091475282</c:v>
                </c:pt>
                <c:pt idx="13">
                  <c:v>4.5102040816326552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3-4901-A54C-EC8D86349FCF}"/>
            </c:ext>
          </c:extLst>
        </c:ser>
        <c:ser>
          <c:idx val="1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Fylker!$T$10:$T$23</c:f>
              <c:numCache>
                <c:formatCode>0.00</c:formatCode>
                <c:ptCount val="14"/>
                <c:pt idx="0">
                  <c:v>5.3983050847457639</c:v>
                </c:pt>
                <c:pt idx="1">
                  <c:v>5.1978021978021989</c:v>
                </c:pt>
                <c:pt idx="2">
                  <c:v>5.5472127417519914</c:v>
                </c:pt>
                <c:pt idx="3">
                  <c:v>4.8543188654920497</c:v>
                </c:pt>
                <c:pt idx="4">
                  <c:v>6.1805555555555562</c:v>
                </c:pt>
                <c:pt idx="5">
                  <c:v>4.9369114877589446</c:v>
                </c:pt>
                <c:pt idx="6">
                  <c:v>4.9458483754512637</c:v>
                </c:pt>
                <c:pt idx="7">
                  <c:v>4.8194092827004207</c:v>
                </c:pt>
                <c:pt idx="8">
                  <c:v>4.5913897280966758</c:v>
                </c:pt>
                <c:pt idx="9">
                  <c:v>4.5996521739130438</c:v>
                </c:pt>
                <c:pt idx="10">
                  <c:v>4.7840599455040884</c:v>
                </c:pt>
                <c:pt idx="11">
                  <c:v>5.0360970107163006</c:v>
                </c:pt>
                <c:pt idx="12">
                  <c:v>5.1189547581903279</c:v>
                </c:pt>
                <c:pt idx="13">
                  <c:v>3.5217391304347827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3-4901-A54C-EC8D86349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772967487319101E-2"/>
              <c:y val="0.2745502205098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37579603452321"/>
          <c:y val="0.1386042310097621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2477716277644E-2"/>
          <c:y val="0.16080809016519995"/>
          <c:w val="0.8488169700214554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Regioner!$N$130:$N$133</c:f>
              <c:numCache>
                <c:formatCode>0.00</c:formatCode>
                <c:ptCount val="4"/>
                <c:pt idx="0">
                  <c:v>3.4968494749124854</c:v>
                </c:pt>
                <c:pt idx="1">
                  <c:v>3.4721737964328834</c:v>
                </c:pt>
                <c:pt idx="2">
                  <c:v>3.5689021589343124</c:v>
                </c:pt>
                <c:pt idx="3">
                  <c:v>3.549111701041455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7-459D-BD62-7601C3F1EDBE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Regioner!$N$110:$N$113</c:f>
              <c:numCache>
                <c:formatCode>0.00</c:formatCode>
                <c:ptCount val="4"/>
                <c:pt idx="0">
                  <c:v>4.0079627112060603</c:v>
                </c:pt>
                <c:pt idx="1">
                  <c:v>3.2629789864029672</c:v>
                </c:pt>
                <c:pt idx="2">
                  <c:v>4.1648509174311927</c:v>
                </c:pt>
                <c:pt idx="3">
                  <c:v>4.2966487381050884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7-459D-BD62-7601C3F1EDBE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Regioner!$N$85:$N$88</c:f>
              <c:numCache>
                <c:formatCode>0.00</c:formatCode>
                <c:ptCount val="4"/>
                <c:pt idx="0">
                  <c:v>4.6038360700979686</c:v>
                </c:pt>
                <c:pt idx="1">
                  <c:v>4.2353942144072603</c:v>
                </c:pt>
                <c:pt idx="2">
                  <c:v>4.2832046845887675</c:v>
                </c:pt>
                <c:pt idx="3">
                  <c:v>4.2662003702941789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7-459D-BD62-7601C3F1EDBE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Regioner!$N$60:$N$63</c:f>
              <c:numCache>
                <c:formatCode>0.00</c:formatCode>
                <c:ptCount val="4"/>
                <c:pt idx="0">
                  <c:v>5.2628461220553797</c:v>
                </c:pt>
                <c:pt idx="1">
                  <c:v>4.5229841748304436</c:v>
                </c:pt>
                <c:pt idx="2">
                  <c:v>4.7321142123837028</c:v>
                </c:pt>
                <c:pt idx="3">
                  <c:v>4.7642563198118735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7-459D-BD62-7601C3F1EDBE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Regioner!$N$35:$N$38</c:f>
              <c:numCache>
                <c:formatCode>0.00</c:formatCode>
                <c:ptCount val="4"/>
                <c:pt idx="0">
                  <c:v>5.2686954715413377</c:v>
                </c:pt>
                <c:pt idx="1">
                  <c:v>4.7535759096612313</c:v>
                </c:pt>
                <c:pt idx="2">
                  <c:v>4.941506583207425</c:v>
                </c:pt>
                <c:pt idx="3">
                  <c:v>5.2364284217145265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7-459D-BD62-7601C3F1EDB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Regioner!$N$15:$N$18</c:f>
              <c:numCache>
                <c:formatCode>0.00</c:formatCode>
                <c:ptCount val="4"/>
                <c:pt idx="0">
                  <c:v>5.518631104138068</c:v>
                </c:pt>
                <c:pt idx="1">
                  <c:v>5.2829360100376412</c:v>
                </c:pt>
                <c:pt idx="2">
                  <c:v>4.958022147823848</c:v>
                </c:pt>
                <c:pt idx="3">
                  <c:v>5.1478968792401636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7-459D-BD62-7601C3F1EDB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Regioner!$N$10:$N$13</c:f>
              <c:numCache>
                <c:formatCode>0.00</c:formatCode>
                <c:ptCount val="4"/>
                <c:pt idx="0">
                  <c:v>5.570768723193666</c:v>
                </c:pt>
                <c:pt idx="1">
                  <c:v>5.2766175528507375</c:v>
                </c:pt>
                <c:pt idx="2">
                  <c:v>5.3062399263182121</c:v>
                </c:pt>
                <c:pt idx="3">
                  <c:v>5.5236139630390149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E7-459D-BD62-7601C3F1E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98756391164821"/>
          <c:y val="1.5979463811667205E-5"/>
          <c:w val="9.4842626880588907E-2"/>
          <c:h val="0.28838107853362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54482772204218E-2"/>
          <c:y val="0.16301224665907507"/>
          <c:w val="0.84124066802864716"/>
          <c:h val="0.668571328401762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0.00</c:formatCode>
                <c:ptCount val="4"/>
                <c:pt idx="0">
                  <c:v>11.37941753284958</c:v>
                </c:pt>
                <c:pt idx="1">
                  <c:v>11.915370138017597</c:v>
                </c:pt>
                <c:pt idx="2">
                  <c:v>11.95070821529743</c:v>
                </c:pt>
                <c:pt idx="3">
                  <c:v>15.780122116689313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BE5-A7BF-7CF3D7058BDF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0.00</c:formatCode>
                <c:ptCount val="4"/>
                <c:pt idx="0">
                  <c:v>11.220675244693718</c:v>
                </c:pt>
                <c:pt idx="1">
                  <c:v>12.738846893017328</c:v>
                </c:pt>
                <c:pt idx="2">
                  <c:v>12.27787243840663</c:v>
                </c:pt>
                <c:pt idx="3">
                  <c:v>16.834200319415899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BE5-A7BF-7CF3D705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5586332768628036E-2"/>
              <c:y val="0.350799327901211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31522258583656"/>
          <c:y val="0.19332586050259626"/>
          <c:w val="8.1981805968105156E-2"/>
          <c:h val="0.14696928121148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10303754141024E-2"/>
          <c:y val="0.15635762675514403"/>
          <c:w val="0.84339908887317372"/>
          <c:h val="0.7248543249748037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Regioner!$U$130:$U$133</c:f>
              <c:numCache>
                <c:formatCode>0.00</c:formatCode>
                <c:ptCount val="4"/>
                <c:pt idx="0">
                  <c:v>11.857362893815653</c:v>
                </c:pt>
                <c:pt idx="1">
                  <c:v>10.351092932814788</c:v>
                </c:pt>
                <c:pt idx="2">
                  <c:v>9.7496325218190076</c:v>
                </c:pt>
                <c:pt idx="3">
                  <c:v>15.7625689197468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D-45DB-97A7-59CD280D6687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Regioner!$U$110:$U$113</c:f>
              <c:numCache>
                <c:formatCode>0.00</c:formatCode>
                <c:ptCount val="4"/>
                <c:pt idx="0">
                  <c:v>11.593241406098262</c:v>
                </c:pt>
                <c:pt idx="1">
                  <c:v>10.882246600741668</c:v>
                </c:pt>
                <c:pt idx="2">
                  <c:v>9.8976490825688135</c:v>
                </c:pt>
                <c:pt idx="3">
                  <c:v>15.141352916839079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D-45DB-97A7-59CD280D6687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Regioner!$U$85:$U$88</c:f>
              <c:numCache>
                <c:formatCode>0.00</c:formatCode>
                <c:ptCount val="4"/>
                <c:pt idx="0">
                  <c:v>11.738719470125597</c:v>
                </c:pt>
                <c:pt idx="1">
                  <c:v>11.140924560408394</c:v>
                </c:pt>
                <c:pt idx="2">
                  <c:v>10.87623103540056</c:v>
                </c:pt>
                <c:pt idx="3">
                  <c:v>16.612528286360796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D-45DB-97A7-59CD280D6687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Regioner!$U$60:$U$63</c:f>
              <c:numCache>
                <c:formatCode>0.00</c:formatCode>
                <c:ptCount val="4"/>
                <c:pt idx="0">
                  <c:v>11.940184598429536</c:v>
                </c:pt>
                <c:pt idx="1">
                  <c:v>12.763602110022612</c:v>
                </c:pt>
                <c:pt idx="2">
                  <c:v>12.245588707090164</c:v>
                </c:pt>
                <c:pt idx="3">
                  <c:v>17.490495786792049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D-45DB-97A7-59CD280D6687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Regioner!$U$35:$U$38</c:f>
              <c:numCache>
                <c:formatCode>0.00</c:formatCode>
                <c:ptCount val="4"/>
                <c:pt idx="0">
                  <c:v>11.168011009555467</c:v>
                </c:pt>
                <c:pt idx="1">
                  <c:v>12.143284818067782</c:v>
                </c:pt>
                <c:pt idx="2">
                  <c:v>11.776632851284264</c:v>
                </c:pt>
                <c:pt idx="3">
                  <c:v>15.69721861245022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BD-45DB-97A7-59CD280D6687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0.00</c:formatCode>
                <c:ptCount val="4"/>
                <c:pt idx="0">
                  <c:v>11.37941753284958</c:v>
                </c:pt>
                <c:pt idx="1">
                  <c:v>11.915370138017597</c:v>
                </c:pt>
                <c:pt idx="2">
                  <c:v>11.95070821529743</c:v>
                </c:pt>
                <c:pt idx="3">
                  <c:v>15.780122116689313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BD-45DB-97A7-59CD280D6687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0.00</c:formatCode>
                <c:ptCount val="4"/>
                <c:pt idx="0">
                  <c:v>11.220675244693718</c:v>
                </c:pt>
                <c:pt idx="1">
                  <c:v>12.738846893017328</c:v>
                </c:pt>
                <c:pt idx="2">
                  <c:v>12.27787243840663</c:v>
                </c:pt>
                <c:pt idx="3">
                  <c:v>16.834200319415899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BD-45DB-97A7-59CD280D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476852931372504E-2"/>
              <c:y val="0.3530870700011073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7898963760437"/>
          <c:y val="0.12732749555409897"/>
          <c:w val="8.742900611993018E-2"/>
          <c:h val="0.292191462332774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93608479921326E-2"/>
          <c:y val="0.16865110452389864"/>
          <c:w val="0.86371577670847888"/>
          <c:h val="0.703617689423533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35.467093076313915</c:v>
                </c:pt>
                <c:pt idx="1">
                  <c:v>29.023943060620077</c:v>
                </c:pt>
                <c:pt idx="2">
                  <c:v>14.182460663618311</c:v>
                </c:pt>
                <c:pt idx="3">
                  <c:v>21.326503199447689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4-4EE7-BCE9-9592E2E13CD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31.053245735830568</c:v>
                </c:pt>
                <c:pt idx="1">
                  <c:v>30.261039421919847</c:v>
                </c:pt>
                <c:pt idx="2">
                  <c:v>16.229074814784603</c:v>
                </c:pt>
                <c:pt idx="3">
                  <c:v>22.456640027464982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4-4EE7-BCE9-9592E2E13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64284149181307"/>
          <c:y val="0.28971528015225095"/>
          <c:w val="7.5273009932072518E-2"/>
          <c:h val="0.137140345202544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Regioner!$I$130:$I$133</c:f>
              <c:numCache>
                <c:formatCode>0.0</c:formatCode>
                <c:ptCount val="4"/>
                <c:pt idx="0">
                  <c:v>20.517525514252601</c:v>
                </c:pt>
                <c:pt idx="1">
                  <c:v>31.169970775666357</c:v>
                </c:pt>
                <c:pt idx="2">
                  <c:v>17.142048352400948</c:v>
                </c:pt>
                <c:pt idx="3">
                  <c:v>31.170455357680115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3-432B-BA21-1390EDB65677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Regioner!$I$110:$I$113</c:f>
              <c:numCache>
                <c:formatCode>0.0</c:formatCode>
                <c:ptCount val="4"/>
                <c:pt idx="0">
                  <c:v>25.09823839407867</c:v>
                </c:pt>
                <c:pt idx="1">
                  <c:v>29.61232728920896</c:v>
                </c:pt>
                <c:pt idx="2">
                  <c:v>14.515232522058964</c:v>
                </c:pt>
                <c:pt idx="3">
                  <c:v>30.774201794653397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3-432B-BA21-1390EDB65677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Regioner!$I$85:$I$88</c:f>
              <c:numCache>
                <c:formatCode>0.0</c:formatCode>
                <c:ptCount val="4"/>
                <c:pt idx="0">
                  <c:v>29.822949408207126</c:v>
                </c:pt>
                <c:pt idx="1">
                  <c:v>27.54261322803222</c:v>
                </c:pt>
                <c:pt idx="2">
                  <c:v>14.324887695713024</c:v>
                </c:pt>
                <c:pt idx="3">
                  <c:v>28.30954966804762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63-432B-BA21-1390EDB65677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Regioner!$I$60:$I$63</c:f>
              <c:numCache>
                <c:formatCode>0.0</c:formatCode>
                <c:ptCount val="4"/>
                <c:pt idx="0">
                  <c:v>30.752129261849976</c:v>
                </c:pt>
                <c:pt idx="1">
                  <c:v>24.037623316237756</c:v>
                </c:pt>
                <c:pt idx="2">
                  <c:v>13.542655310603484</c:v>
                </c:pt>
                <c:pt idx="3">
                  <c:v>31.66759211130876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63-432B-BA21-1390EDB65677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Regioner!$I$35:$I$38</c:f>
              <c:numCache>
                <c:formatCode>0.0</c:formatCode>
                <c:ptCount val="4"/>
                <c:pt idx="0">
                  <c:v>32.216430505066874</c:v>
                </c:pt>
                <c:pt idx="1">
                  <c:v>28.997463328157608</c:v>
                </c:pt>
                <c:pt idx="2">
                  <c:v>16.347409469122965</c:v>
                </c:pt>
                <c:pt idx="3">
                  <c:v>22.438696697652581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63-432B-BA21-1390EDB65677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35.467093076313915</c:v>
                </c:pt>
                <c:pt idx="1">
                  <c:v>29.023943060620077</c:v>
                </c:pt>
                <c:pt idx="2">
                  <c:v>14.182460663618311</c:v>
                </c:pt>
                <c:pt idx="3">
                  <c:v>21.326503199447689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63-432B-BA21-1390EDB65677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2639819557861135E-3"/>
                  <c:y val="-0.10551815280918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47-40F1-813C-75E6DD9225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31.053245735830568</c:v>
                </c:pt>
                <c:pt idx="1">
                  <c:v>30.261039421919847</c:v>
                </c:pt>
                <c:pt idx="2">
                  <c:v>16.229074814784603</c:v>
                </c:pt>
                <c:pt idx="3">
                  <c:v>22.456640027464982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63-432B-BA21-1390EDB65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62327343859551"/>
          <c:y val="0.14264942995791216"/>
          <c:w val="7.3907069791584165E-2"/>
          <c:h val="0.31851332695437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47838864115534E-2"/>
          <c:y val="0.17495427777023156"/>
          <c:w val="0.8529616448363353"/>
          <c:h val="0.706257774893179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10198</c:v>
                </c:pt>
                <c:pt idx="1">
                  <c:v>7970</c:v>
                </c:pt>
                <c:pt idx="2">
                  <c:v>3883</c:v>
                </c:pt>
                <c:pt idx="3">
                  <c:v>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1-4923-BC49-B7C0D1D9009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545685382747015E-2"/>
                  <c:y val="-2.4611869756874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B-4C22-B3AC-0A5E10B843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9093</c:v>
                </c:pt>
                <c:pt idx="1">
                  <c:v>7805</c:v>
                </c:pt>
                <c:pt idx="2">
                  <c:v>4343</c:v>
                </c:pt>
                <c:pt idx="3">
                  <c:v>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1-4923-BC49-B7C0D1D9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91707923256362"/>
          <c:y val="0.2202482222460648"/>
          <c:w val="7.9431591293217363E-2"/>
          <c:h val="0.15164767639339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overfete slakt </a:t>
            </a:r>
            <a:r>
              <a:rPr lang="nb-NO" sz="2800"/>
              <a:t>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strRef>
              <c:f>År!$T$6:$T$7</c:f>
              <c:strCache>
                <c:ptCount val="2"/>
                <c:pt idx="0">
                  <c:v>Over-</c:v>
                </c:pt>
                <c:pt idx="1">
                  <c:v>fete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År!$T$8:$T$36</c:f>
              <c:numCache>
                <c:formatCode>0.0</c:formatCode>
                <c:ptCount val="29"/>
                <c:pt idx="0">
                  <c:v>0.6511789820721009</c:v>
                </c:pt>
                <c:pt idx="1">
                  <c:v>0.61751142894136635</c:v>
                </c:pt>
                <c:pt idx="2">
                  <c:v>1.0510667699587533</c:v>
                </c:pt>
                <c:pt idx="3">
                  <c:v>0.91491755956749365</c:v>
                </c:pt>
                <c:pt idx="4">
                  <c:v>0.77168580002858111</c:v>
                </c:pt>
                <c:pt idx="5">
                  <c:v>0.48685975458294001</c:v>
                </c:pt>
                <c:pt idx="6">
                  <c:v>0.57373777689084016</c:v>
                </c:pt>
                <c:pt idx="7">
                  <c:v>0.99315068493150704</c:v>
                </c:pt>
                <c:pt idx="8">
                  <c:v>0.83738655167226606</c:v>
                </c:pt>
                <c:pt idx="9">
                  <c:v>1.1943640944294109</c:v>
                </c:pt>
                <c:pt idx="10">
                  <c:v>1.4295168762409001</c:v>
                </c:pt>
                <c:pt idx="11">
                  <c:v>1.4598887250939181</c:v>
                </c:pt>
                <c:pt idx="12">
                  <c:v>1.2502140777530399</c:v>
                </c:pt>
                <c:pt idx="13">
                  <c:v>1.1083475149452373</c:v>
                </c:pt>
                <c:pt idx="14">
                  <c:v>0.97794642703748769</c:v>
                </c:pt>
                <c:pt idx="15">
                  <c:v>0.83645054031587696</c:v>
                </c:pt>
                <c:pt idx="16">
                  <c:v>0.94023505876469105</c:v>
                </c:pt>
                <c:pt idx="17">
                  <c:v>1.4938373764208881</c:v>
                </c:pt>
                <c:pt idx="18">
                  <c:v>1.4335883003800449</c:v>
                </c:pt>
                <c:pt idx="19">
                  <c:v>0.91391128163124513</c:v>
                </c:pt>
                <c:pt idx="20">
                  <c:v>1.5640570165937351</c:v>
                </c:pt>
                <c:pt idx="21">
                  <c:v>1.515643607231786</c:v>
                </c:pt>
                <c:pt idx="22">
                  <c:v>1.3762769580022702</c:v>
                </c:pt>
                <c:pt idx="23">
                  <c:v>1.4295237389822979</c:v>
                </c:pt>
                <c:pt idx="24">
                  <c:v>1.4443564505788742</c:v>
                </c:pt>
                <c:pt idx="25">
                  <c:v>1.3779356636175903</c:v>
                </c:pt>
                <c:pt idx="26">
                  <c:v>1.1805825242718448</c:v>
                </c:pt>
                <c:pt idx="27">
                  <c:v>1.4203150379632079</c:v>
                </c:pt>
                <c:pt idx="28">
                  <c:v>1.7483609116453322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0-4113-82FA-17FA688DE72F}"/>
            </c:ext>
          </c:extLst>
        </c:ser>
        <c:ser>
          <c:idx val="0"/>
          <c:order val="1"/>
          <c:tx>
            <c:v>% Overfete i 2024</c:v>
          </c:tx>
          <c:spPr>
            <a:ln w="76200"/>
          </c:spPr>
          <c:marker>
            <c:symbol val="none"/>
          </c:marker>
          <c:val>
            <c:numRef>
              <c:f>År!$AX$8:$AX$36</c:f>
              <c:numCache>
                <c:formatCode>0.00</c:formatCode>
                <c:ptCount val="29"/>
                <c:pt idx="0">
                  <c:v>1.7483609116453322</c:v>
                </c:pt>
                <c:pt idx="1">
                  <c:v>1.7483609116453322</c:v>
                </c:pt>
                <c:pt idx="2">
                  <c:v>1.7483609116453322</c:v>
                </c:pt>
                <c:pt idx="3">
                  <c:v>1.7483609116453322</c:v>
                </c:pt>
                <c:pt idx="4">
                  <c:v>1.7483609116453322</c:v>
                </c:pt>
                <c:pt idx="5">
                  <c:v>1.7483609116453322</c:v>
                </c:pt>
                <c:pt idx="6">
                  <c:v>1.7483609116453322</c:v>
                </c:pt>
                <c:pt idx="7">
                  <c:v>1.7483609116453322</c:v>
                </c:pt>
                <c:pt idx="8">
                  <c:v>1.7483609116453322</c:v>
                </c:pt>
                <c:pt idx="9">
                  <c:v>1.7483609116453322</c:v>
                </c:pt>
                <c:pt idx="10">
                  <c:v>1.7483609116453322</c:v>
                </c:pt>
                <c:pt idx="11">
                  <c:v>1.7483609116453322</c:v>
                </c:pt>
                <c:pt idx="12">
                  <c:v>1.7483609116453322</c:v>
                </c:pt>
                <c:pt idx="13">
                  <c:v>1.7483609116453322</c:v>
                </c:pt>
                <c:pt idx="14">
                  <c:v>1.7483609116453322</c:v>
                </c:pt>
                <c:pt idx="15">
                  <c:v>1.7483609116453322</c:v>
                </c:pt>
                <c:pt idx="16">
                  <c:v>1.7483609116453322</c:v>
                </c:pt>
                <c:pt idx="17">
                  <c:v>1.7483609116453322</c:v>
                </c:pt>
                <c:pt idx="18">
                  <c:v>1.7483609116453322</c:v>
                </c:pt>
                <c:pt idx="19">
                  <c:v>1.7483609116453322</c:v>
                </c:pt>
                <c:pt idx="20">
                  <c:v>1.7483609116453322</c:v>
                </c:pt>
                <c:pt idx="21">
                  <c:v>1.7483609116453322</c:v>
                </c:pt>
                <c:pt idx="22">
                  <c:v>1.7483609116453322</c:v>
                </c:pt>
                <c:pt idx="23">
                  <c:v>1.7483609116453322</c:v>
                </c:pt>
                <c:pt idx="24">
                  <c:v>1.7483609116453322</c:v>
                </c:pt>
                <c:pt idx="25">
                  <c:v>1.7483609116453322</c:v>
                </c:pt>
                <c:pt idx="26">
                  <c:v>1.7483609116453322</c:v>
                </c:pt>
                <c:pt idx="27">
                  <c:v>1.7483609116453322</c:v>
                </c:pt>
                <c:pt idx="28">
                  <c:v>1.7483609116453322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B-4B1A-AC61-6448FC3E4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567351458812137E-2"/>
              <c:y val="0.3506532555700485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03374193418469"/>
          <c:y val="0.53717430471885708"/>
          <c:w val="0.11514611244242813"/>
          <c:h val="7.6196108397153281E-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KROPPSLENGDE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Regioner!$P$15:$P$18</c:f>
              <c:numCache>
                <c:formatCode>0.0</c:formatCode>
                <c:ptCount val="4"/>
                <c:pt idx="0">
                  <c:v>93.631967917501825</c:v>
                </c:pt>
                <c:pt idx="1">
                  <c:v>92.616756756756644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1-4081-AC55-24BC0475A46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87.593648678658681</c:v>
                </c:pt>
                <c:pt idx="1">
                  <c:v>91.409862199405566</c:v>
                </c:pt>
                <c:pt idx="2">
                  <c:v>92.660499662390237</c:v>
                </c:pt>
                <c:pt idx="3">
                  <c:v>99.748599003736089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1-4081-AC55-24BC0475A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82035382998127"/>
          <c:y val="0.20732592531939761"/>
          <c:w val="7.842677037784912E-2"/>
          <c:h val="0.11598523786869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K-FAKTOR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0.00</c:formatCode>
                <c:ptCount val="4"/>
                <c:pt idx="0">
                  <c:v>14.741272867126202</c:v>
                </c:pt>
                <c:pt idx="1">
                  <c:v>15.605247457640441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8-4729-B872-507E1D87576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0.00</c:formatCode>
                <c:ptCount val="4"/>
                <c:pt idx="0">
                  <c:v>14.997164832185126</c:v>
                </c:pt>
                <c:pt idx="1">
                  <c:v>15.20546469051502</c:v>
                </c:pt>
                <c:pt idx="2">
                  <c:v>14.965109986870901</c:v>
                </c:pt>
                <c:pt idx="3">
                  <c:v>15.709299886268749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8-4729-B872-507E1D875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02305620815734"/>
          <c:y val="0.14370370756899883"/>
          <c:w val="7.6301404055483427E-2"/>
          <c:h val="0.11379137122883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utvikling i markedsandeler (antalls%)</a:t>
            </a:r>
          </a:p>
        </c:rich>
      </c:tx>
      <c:layout>
        <c:manualLayout>
          <c:xMode val="edge"/>
          <c:yMode val="edge"/>
          <c:x val="0.24780535297651732"/>
          <c:y val="4.64118593056820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Organisasjon!$I$17:$I$45</c:f>
              <c:numCache>
                <c:formatCode>0.0</c:formatCode>
                <c:ptCount val="29"/>
                <c:pt idx="0">
                  <c:v>75.975771414902496</c:v>
                </c:pt>
                <c:pt idx="1">
                  <c:v>78.40910522994281</c:v>
                </c:pt>
                <c:pt idx="2">
                  <c:v>76.35873586634473</c:v>
                </c:pt>
                <c:pt idx="3">
                  <c:v>76.545370467262103</c:v>
                </c:pt>
                <c:pt idx="4">
                  <c:v>78.981376301758885</c:v>
                </c:pt>
                <c:pt idx="5">
                  <c:v>75.705287768526944</c:v>
                </c:pt>
                <c:pt idx="6">
                  <c:v>78.214097589870022</c:v>
                </c:pt>
                <c:pt idx="7">
                  <c:v>76.122974904575059</c:v>
                </c:pt>
                <c:pt idx="8">
                  <c:v>72.95709128581511</c:v>
                </c:pt>
                <c:pt idx="9">
                  <c:v>70.964272489049108</c:v>
                </c:pt>
                <c:pt idx="10">
                  <c:v>71.275085986394146</c:v>
                </c:pt>
                <c:pt idx="11">
                  <c:v>68.520992047425807</c:v>
                </c:pt>
                <c:pt idx="12">
                  <c:v>70.557991184358684</c:v>
                </c:pt>
                <c:pt idx="13">
                  <c:v>67.245570404814316</c:v>
                </c:pt>
                <c:pt idx="14">
                  <c:v>65.203129880634648</c:v>
                </c:pt>
                <c:pt idx="15">
                  <c:v>67.612992871622552</c:v>
                </c:pt>
                <c:pt idx="16">
                  <c:v>62.804643912669363</c:v>
                </c:pt>
                <c:pt idx="17">
                  <c:v>67.626565024033809</c:v>
                </c:pt>
                <c:pt idx="18">
                  <c:v>67.597291433457514</c:v>
                </c:pt>
                <c:pt idx="19">
                  <c:v>65.824814763384964</c:v>
                </c:pt>
                <c:pt idx="20">
                  <c:v>65.119341767232484</c:v>
                </c:pt>
                <c:pt idx="21">
                  <c:v>65.849855448506247</c:v>
                </c:pt>
                <c:pt idx="22">
                  <c:v>65.530379399514473</c:v>
                </c:pt>
                <c:pt idx="23">
                  <c:v>62.495853309753805</c:v>
                </c:pt>
                <c:pt idx="24">
                  <c:v>65.787017999307238</c:v>
                </c:pt>
                <c:pt idx="25">
                  <c:v>63.448528712892816</c:v>
                </c:pt>
                <c:pt idx="26">
                  <c:v>64.328131595673327</c:v>
                </c:pt>
                <c:pt idx="27">
                  <c:v>64.305398794793703</c:v>
                </c:pt>
                <c:pt idx="28">
                  <c:v>66.182964992448873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24.024228585097543</c:v>
                </c:pt>
                <c:pt idx="1">
                  <c:v>21.590894770057165</c:v>
                </c:pt>
                <c:pt idx="2">
                  <c:v>23.641264133655277</c:v>
                </c:pt>
                <c:pt idx="3">
                  <c:v>23.454629532737918</c:v>
                </c:pt>
                <c:pt idx="4">
                  <c:v>21.018623698241122</c:v>
                </c:pt>
                <c:pt idx="5">
                  <c:v>24.294712231473049</c:v>
                </c:pt>
                <c:pt idx="6">
                  <c:v>21.785902410129967</c:v>
                </c:pt>
                <c:pt idx="7">
                  <c:v>23.877025095424958</c:v>
                </c:pt>
                <c:pt idx="8">
                  <c:v>27.042908714184911</c:v>
                </c:pt>
                <c:pt idx="9">
                  <c:v>29.035727510950856</c:v>
                </c:pt>
                <c:pt idx="10">
                  <c:v>28.72491401360584</c:v>
                </c:pt>
                <c:pt idx="11">
                  <c:v>31.479007952574221</c:v>
                </c:pt>
                <c:pt idx="12">
                  <c:v>29.442008815641319</c:v>
                </c:pt>
                <c:pt idx="13">
                  <c:v>32.754429595185677</c:v>
                </c:pt>
                <c:pt idx="14">
                  <c:v>34.796870119365352</c:v>
                </c:pt>
                <c:pt idx="15">
                  <c:v>32.387007128377398</c:v>
                </c:pt>
                <c:pt idx="16">
                  <c:v>37.195356087330637</c:v>
                </c:pt>
                <c:pt idx="17">
                  <c:v>32.373434975966198</c:v>
                </c:pt>
                <c:pt idx="18">
                  <c:v>32.402708566542479</c:v>
                </c:pt>
                <c:pt idx="19">
                  <c:v>34.175185236615029</c:v>
                </c:pt>
                <c:pt idx="20">
                  <c:v>34.88065823276753</c:v>
                </c:pt>
                <c:pt idx="21">
                  <c:v>34.150144551493781</c:v>
                </c:pt>
                <c:pt idx="22">
                  <c:v>34.469620600485555</c:v>
                </c:pt>
                <c:pt idx="23">
                  <c:v>37.504146690246159</c:v>
                </c:pt>
                <c:pt idx="24">
                  <c:v>34.212982000692783</c:v>
                </c:pt>
                <c:pt idx="25">
                  <c:v>36.551471287107177</c:v>
                </c:pt>
                <c:pt idx="26">
                  <c:v>35.671868404326673</c:v>
                </c:pt>
                <c:pt idx="27">
                  <c:v>35.694601205206297</c:v>
                </c:pt>
                <c:pt idx="28">
                  <c:v>33.817035007551127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5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5"/>
          <c:min val="15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95639724184173"/>
          <c:y val="0.4156343290862617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</a:t>
            </a:r>
            <a:r>
              <a:rPr lang="nb-NO" sz="2800" baseline="0"/>
              <a:t> m</a:t>
            </a:r>
            <a:r>
              <a:rPr lang="nb-NO" sz="2800"/>
              <a:t>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Organisasjon!$X$17:$X$45</c:f>
              <c:numCache>
                <c:formatCode>0.00</c:formatCode>
                <c:ptCount val="29"/>
                <c:pt idx="0">
                  <c:v>3.4575877689694221</c:v>
                </c:pt>
                <c:pt idx="1">
                  <c:v>3.4924043158516298</c:v>
                </c:pt>
                <c:pt idx="2">
                  <c:v>3.7467713787085528</c:v>
                </c:pt>
                <c:pt idx="3">
                  <c:v>4.060052045105758</c:v>
                </c:pt>
                <c:pt idx="4">
                  <c:v>4.1601564887829348</c:v>
                </c:pt>
                <c:pt idx="5">
                  <c:v>3.9553589382666408</c:v>
                </c:pt>
                <c:pt idx="6">
                  <c:v>3.8766545933487002</c:v>
                </c:pt>
                <c:pt idx="7">
                  <c:v>3.9998672948045906</c:v>
                </c:pt>
                <c:pt idx="8">
                  <c:v>3.8092169771676705</c:v>
                </c:pt>
                <c:pt idx="9">
                  <c:v>3.9715241737230258</c:v>
                </c:pt>
                <c:pt idx="10">
                  <c:v>3.9850485436893215</c:v>
                </c:pt>
                <c:pt idx="11">
                  <c:v>4.1605131860299371</c:v>
                </c:pt>
                <c:pt idx="12">
                  <c:v>4.1992284718765553</c:v>
                </c:pt>
                <c:pt idx="13">
                  <c:v>4.2267345723923526</c:v>
                </c:pt>
                <c:pt idx="14">
                  <c:v>4.3044815465729362</c:v>
                </c:pt>
                <c:pt idx="15">
                  <c:v>4.4016726403823156</c:v>
                </c:pt>
                <c:pt idx="16">
                  <c:v>4.5350354841341058</c:v>
                </c:pt>
                <c:pt idx="17">
                  <c:v>4.6601941747572804</c:v>
                </c:pt>
                <c:pt idx="18">
                  <c:v>4.8186936936936942</c:v>
                </c:pt>
                <c:pt idx="19">
                  <c:v>4.4845513164965052</c:v>
                </c:pt>
                <c:pt idx="20">
                  <c:v>4.7320987654320996</c:v>
                </c:pt>
                <c:pt idx="21">
                  <c:v>4.6511512340566519</c:v>
                </c:pt>
                <c:pt idx="22">
                  <c:v>4.7265179879537689</c:v>
                </c:pt>
                <c:pt idx="23">
                  <c:v>4.8653335692797741</c:v>
                </c:pt>
                <c:pt idx="24">
                  <c:v>5.1283472376174082</c:v>
                </c:pt>
                <c:pt idx="25">
                  <c:v>4.8920078669765772</c:v>
                </c:pt>
                <c:pt idx="26">
                  <c:v>4.8659044896987007</c:v>
                </c:pt>
                <c:pt idx="27">
                  <c:v>4.8760106260106255</c:v>
                </c:pt>
                <c:pt idx="28">
                  <c:v>4.9760807420803914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D1-8017-F58CAAA6B05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0.00</c:formatCode>
                <c:ptCount val="29"/>
                <c:pt idx="0">
                  <c:v>3.2196529653335304</c:v>
                </c:pt>
                <c:pt idx="1">
                  <c:v>3.330629273380461</c:v>
                </c:pt>
                <c:pt idx="2">
                  <c:v>3.5311262237500927</c:v>
                </c:pt>
                <c:pt idx="3">
                  <c:v>3.6282098312545847</c:v>
                </c:pt>
                <c:pt idx="4">
                  <c:v>3.3549848942598195</c:v>
                </c:pt>
                <c:pt idx="5">
                  <c:v>3.4644913627639156</c:v>
                </c:pt>
                <c:pt idx="6">
                  <c:v>3.4638814570899368</c:v>
                </c:pt>
                <c:pt idx="7">
                  <c:v>3.5233749301545907</c:v>
                </c:pt>
                <c:pt idx="8">
                  <c:v>3.2759046778464249</c:v>
                </c:pt>
                <c:pt idx="9">
                  <c:v>3.4571428571428555</c:v>
                </c:pt>
                <c:pt idx="10">
                  <c:v>3.4673596673596681</c:v>
                </c:pt>
                <c:pt idx="11">
                  <c:v>3.5247892556079434</c:v>
                </c:pt>
                <c:pt idx="12">
                  <c:v>3.9549697968149369</c:v>
                </c:pt>
                <c:pt idx="13">
                  <c:v>4.0745062836624788</c:v>
                </c:pt>
                <c:pt idx="14">
                  <c:v>3.803943334332085</c:v>
                </c:pt>
                <c:pt idx="15">
                  <c:v>3.8753922008068118</c:v>
                </c:pt>
                <c:pt idx="16">
                  <c:v>4.4055067218200623</c:v>
                </c:pt>
                <c:pt idx="17">
                  <c:v>4.6152504360827322</c:v>
                </c:pt>
                <c:pt idx="18">
                  <c:v>4.3147180929422797</c:v>
                </c:pt>
                <c:pt idx="19">
                  <c:v>4.0722108556986401</c:v>
                </c:pt>
                <c:pt idx="20">
                  <c:v>4.131631572756147</c:v>
                </c:pt>
                <c:pt idx="21">
                  <c:v>4.2341666666666677</c:v>
                </c:pt>
                <c:pt idx="22">
                  <c:v>4.4080712895626357</c:v>
                </c:pt>
                <c:pt idx="23">
                  <c:v>4.5751816101104579</c:v>
                </c:pt>
                <c:pt idx="24">
                  <c:v>4.430460750853241</c:v>
                </c:pt>
                <c:pt idx="25">
                  <c:v>4.5733735671840083</c:v>
                </c:pt>
                <c:pt idx="26">
                  <c:v>4.705113890129522</c:v>
                </c:pt>
                <c:pt idx="27">
                  <c:v>4.7056896363437808</c:v>
                </c:pt>
                <c:pt idx="28">
                  <c:v>4.6691029117057612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D1-8017-F58CAAA6B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4499979176524"/>
          <c:y val="0.219499665324571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52302508835337E-2"/>
          <c:y val="0.14344782671881909"/>
          <c:w val="0.89156512807399857"/>
          <c:h val="0.752957899064380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Organisasjon!$Q$17:$Q$45</c:f>
              <c:numCache>
                <c:formatCode>0.00</c:formatCode>
                <c:ptCount val="29"/>
                <c:pt idx="0">
                  <c:v>5.3193657984144966</c:v>
                </c:pt>
                <c:pt idx="1">
                  <c:v>5.0836867249986559</c:v>
                </c:pt>
                <c:pt idx="2">
                  <c:v>5.1229784758580559</c:v>
                </c:pt>
                <c:pt idx="3">
                  <c:v>3.6507639954627353</c:v>
                </c:pt>
                <c:pt idx="4">
                  <c:v>3.6153187847667936</c:v>
                </c:pt>
                <c:pt idx="5">
                  <c:v>3.5086802064481546</c:v>
                </c:pt>
                <c:pt idx="6">
                  <c:v>3.5258478761936121</c:v>
                </c:pt>
                <c:pt idx="7">
                  <c:v>3.807975582244044</c:v>
                </c:pt>
                <c:pt idx="8">
                  <c:v>3.8581734136433665</c:v>
                </c:pt>
                <c:pt idx="9">
                  <c:v>3.7774515159792408</c:v>
                </c:pt>
                <c:pt idx="10">
                  <c:v>3.6855016181229758</c:v>
                </c:pt>
                <c:pt idx="11">
                  <c:v>4.0062009978617246</c:v>
                </c:pt>
                <c:pt idx="12">
                  <c:v>4.0200348432055755</c:v>
                </c:pt>
                <c:pt idx="13">
                  <c:v>4.1402209140816195</c:v>
                </c:pt>
                <c:pt idx="14">
                  <c:v>4.5124487404803748</c:v>
                </c:pt>
                <c:pt idx="15">
                  <c:v>4.4325766626841903</c:v>
                </c:pt>
                <c:pt idx="16">
                  <c:v>4.6628599396361858</c:v>
                </c:pt>
                <c:pt idx="17">
                  <c:v>4.4645463675929022</c:v>
                </c:pt>
                <c:pt idx="18">
                  <c:v>4.782057057057056</c:v>
                </c:pt>
                <c:pt idx="19">
                  <c:v>4.7354916711445458</c:v>
                </c:pt>
                <c:pt idx="20">
                  <c:v>4.9406721536351164</c:v>
                </c:pt>
                <c:pt idx="21">
                  <c:v>4.7840538899011644</c:v>
                </c:pt>
                <c:pt idx="22">
                  <c:v>5.0473167290683163</c:v>
                </c:pt>
                <c:pt idx="23">
                  <c:v>4.892821329558191</c:v>
                </c:pt>
                <c:pt idx="24">
                  <c:v>5.0196604632168489</c:v>
                </c:pt>
                <c:pt idx="25">
                  <c:v>5.0787293640860591</c:v>
                </c:pt>
                <c:pt idx="26">
                  <c:v>5.1510658568536396</c:v>
                </c:pt>
                <c:pt idx="27">
                  <c:v>5.2823977823977826</c:v>
                </c:pt>
                <c:pt idx="28">
                  <c:v>5.460358205472259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8-4580-A35D-07546E0834C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Organisasjon!$Q$47:$Q$75</c:f>
              <c:numCache>
                <c:formatCode>0.00</c:formatCode>
                <c:ptCount val="29"/>
                <c:pt idx="0">
                  <c:v>4.0787302526915532</c:v>
                </c:pt>
                <c:pt idx="1">
                  <c:v>4.545447521922199</c:v>
                </c:pt>
                <c:pt idx="2">
                  <c:v>4.0990957327553996</c:v>
                </c:pt>
                <c:pt idx="3">
                  <c:v>3.1128026412325749</c:v>
                </c:pt>
                <c:pt idx="4">
                  <c:v>3.1618472162278803</c:v>
                </c:pt>
                <c:pt idx="5">
                  <c:v>3.4362763915547019</c:v>
                </c:pt>
                <c:pt idx="6">
                  <c:v>3.414900185223297</c:v>
                </c:pt>
                <c:pt idx="7">
                  <c:v>3.5645371577574978</c:v>
                </c:pt>
                <c:pt idx="8">
                  <c:v>3.8773168578993822</c:v>
                </c:pt>
                <c:pt idx="9">
                  <c:v>4.0241531664212076</c:v>
                </c:pt>
                <c:pt idx="10">
                  <c:v>3.9108801108801119</c:v>
                </c:pt>
                <c:pt idx="11">
                  <c:v>4.1385912273181882</c:v>
                </c:pt>
                <c:pt idx="12">
                  <c:v>4.5833333333333321</c:v>
                </c:pt>
                <c:pt idx="13">
                  <c:v>4.8045652731469604</c:v>
                </c:pt>
                <c:pt idx="14">
                  <c:v>4.7294648868997404</c:v>
                </c:pt>
                <c:pt idx="15">
                  <c:v>4.5662632601225148</c:v>
                </c:pt>
                <c:pt idx="16">
                  <c:v>5.0405894519131342</c:v>
                </c:pt>
                <c:pt idx="17">
                  <c:v>5.1844006977323698</c:v>
                </c:pt>
                <c:pt idx="18">
                  <c:v>5.0322753448506763</c:v>
                </c:pt>
                <c:pt idx="19">
                  <c:v>5.2102539415092082</c:v>
                </c:pt>
                <c:pt idx="20">
                  <c:v>5.3453711328079052</c:v>
                </c:pt>
                <c:pt idx="21">
                  <c:v>5.185833333333334</c:v>
                </c:pt>
                <c:pt idx="22">
                  <c:v>5.1767899211308004</c:v>
                </c:pt>
                <c:pt idx="23">
                  <c:v>5.3280923474972628</c:v>
                </c:pt>
                <c:pt idx="24">
                  <c:v>5.3291382252559751</c:v>
                </c:pt>
                <c:pt idx="25">
                  <c:v>5.3280363340508119</c:v>
                </c:pt>
                <c:pt idx="26">
                  <c:v>5.3535060294774466</c:v>
                </c:pt>
                <c:pt idx="27">
                  <c:v>5.343453095992138</c:v>
                </c:pt>
                <c:pt idx="28">
                  <c:v>5.3634327478486394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8-4580-A35D-07546E08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8775144886"/>
          <c:y val="4.83999502979972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4503841050289723"/>
          <c:w val="0.9011703039300426"/>
          <c:h val="0.75136748962438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Organisasjon!$Z$17:$Z$45</c:f>
              <c:numCache>
                <c:formatCode>0.0</c:formatCode>
                <c:ptCount val="29"/>
                <c:pt idx="0">
                  <c:v>12.51759343148354</c:v>
                </c:pt>
                <c:pt idx="1">
                  <c:v>13.02536904825814</c:v>
                </c:pt>
                <c:pt idx="2">
                  <c:v>12.696858638743503</c:v>
                </c:pt>
                <c:pt idx="3">
                  <c:v>13.275859077867469</c:v>
                </c:pt>
                <c:pt idx="4">
                  <c:v>11.955889724310763</c:v>
                </c:pt>
                <c:pt idx="5">
                  <c:v>12.05007038005229</c:v>
                </c:pt>
                <c:pt idx="6">
                  <c:v>12.565222258808056</c:v>
                </c:pt>
                <c:pt idx="7">
                  <c:v>12.692893636785888</c:v>
                </c:pt>
                <c:pt idx="8">
                  <c:v>12.153032637624344</c:v>
                </c:pt>
                <c:pt idx="9">
                  <c:v>13.007832559409962</c:v>
                </c:pt>
                <c:pt idx="10">
                  <c:v>13.353786407766982</c:v>
                </c:pt>
                <c:pt idx="11">
                  <c:v>13.14846044191021</c:v>
                </c:pt>
                <c:pt idx="12">
                  <c:v>12.972691637630716</c:v>
                </c:pt>
                <c:pt idx="13">
                  <c:v>12.687294133209916</c:v>
                </c:pt>
                <c:pt idx="14">
                  <c:v>14.001808728763915</c:v>
                </c:pt>
                <c:pt idx="15">
                  <c:v>13.354160095579431</c:v>
                </c:pt>
                <c:pt idx="16">
                  <c:v>14.129292764499528</c:v>
                </c:pt>
                <c:pt idx="17">
                  <c:v>15.048947438901996</c:v>
                </c:pt>
                <c:pt idx="18">
                  <c:v>14.303348348348356</c:v>
                </c:pt>
                <c:pt idx="19">
                  <c:v>12.41762493283183</c:v>
                </c:pt>
                <c:pt idx="20">
                  <c:v>13.009437585733902</c:v>
                </c:pt>
                <c:pt idx="21">
                  <c:v>12.465827397714053</c:v>
                </c:pt>
                <c:pt idx="22">
                  <c:v>12.206398068261977</c:v>
                </c:pt>
                <c:pt idx="23">
                  <c:v>12.303796378222131</c:v>
                </c:pt>
                <c:pt idx="24">
                  <c:v>12.685818797036296</c:v>
                </c:pt>
                <c:pt idx="25">
                  <c:v>12.723232612193828</c:v>
                </c:pt>
                <c:pt idx="26">
                  <c:v>12.345429915445951</c:v>
                </c:pt>
                <c:pt idx="27">
                  <c:v>12.150924000924007</c:v>
                </c:pt>
                <c:pt idx="28">
                  <c:v>12.686132664371961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A-4E52-BA87-F756A18CEB99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0.0</c:formatCode>
                <c:ptCount val="29"/>
                <c:pt idx="0">
                  <c:v>10.344652040401037</c:v>
                </c:pt>
                <c:pt idx="1">
                  <c:v>10.324332676633077</c:v>
                </c:pt>
                <c:pt idx="2">
                  <c:v>10.100097152679169</c:v>
                </c:pt>
                <c:pt idx="3">
                  <c:v>11.182300073367577</c:v>
                </c:pt>
                <c:pt idx="4">
                  <c:v>11.232132067328452</c:v>
                </c:pt>
                <c:pt idx="5">
                  <c:v>11.073301343570037</c:v>
                </c:pt>
                <c:pt idx="6">
                  <c:v>10.937764972216522</c:v>
                </c:pt>
                <c:pt idx="7">
                  <c:v>11.175675172285317</c:v>
                </c:pt>
                <c:pt idx="8">
                  <c:v>11.353715798764361</c:v>
                </c:pt>
                <c:pt idx="9">
                  <c:v>11.478571428571398</c:v>
                </c:pt>
                <c:pt idx="10">
                  <c:v>11.524379764379772</c:v>
                </c:pt>
                <c:pt idx="11">
                  <c:v>12.10860122874695</c:v>
                </c:pt>
                <c:pt idx="12">
                  <c:v>11.944041735310265</c:v>
                </c:pt>
                <c:pt idx="13">
                  <c:v>11.981610669402437</c:v>
                </c:pt>
                <c:pt idx="14">
                  <c:v>11.28206460629122</c:v>
                </c:pt>
                <c:pt idx="15">
                  <c:v>11.999223068877908</c:v>
                </c:pt>
                <c:pt idx="16">
                  <c:v>13.260380041365041</c:v>
                </c:pt>
                <c:pt idx="17">
                  <c:v>13.405519561425352</c:v>
                </c:pt>
                <c:pt idx="18">
                  <c:v>12.230601312441443</c:v>
                </c:pt>
                <c:pt idx="19">
                  <c:v>11.551739078108071</c:v>
                </c:pt>
                <c:pt idx="20">
                  <c:v>11.951452770262344</c:v>
                </c:pt>
                <c:pt idx="21">
                  <c:v>12.196354166666662</c:v>
                </c:pt>
                <c:pt idx="22">
                  <c:v>12.119922155075258</c:v>
                </c:pt>
                <c:pt idx="23">
                  <c:v>12.456353866056368</c:v>
                </c:pt>
                <c:pt idx="24">
                  <c:v>12.061124146757676</c:v>
                </c:pt>
                <c:pt idx="25">
                  <c:v>12.66578440560667</c:v>
                </c:pt>
                <c:pt idx="26">
                  <c:v>12.837226440375163</c:v>
                </c:pt>
                <c:pt idx="27">
                  <c:v>12.754362782570732</c:v>
                </c:pt>
                <c:pt idx="28">
                  <c:v>13.098007780266435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A-4E52-BA87-F756A18CE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34422026614878"/>
          <c:y val="0.3194724117412358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5333257619580223"/>
          <c:y val="4.84438630390915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Organisasjon!$E$17:$E$45</c:f>
              <c:numCache>
                <c:formatCode>General</c:formatCode>
                <c:ptCount val="29"/>
                <c:pt idx="0">
                  <c:v>1212</c:v>
                </c:pt>
                <c:pt idx="1">
                  <c:v>1151</c:v>
                </c:pt>
                <c:pt idx="2">
                  <c:v>1024</c:v>
                </c:pt>
                <c:pt idx="3">
                  <c:v>962</c:v>
                </c:pt>
                <c:pt idx="4">
                  <c:v>894</c:v>
                </c:pt>
                <c:pt idx="5">
                  <c:v>800</c:v>
                </c:pt>
                <c:pt idx="6">
                  <c:v>761</c:v>
                </c:pt>
                <c:pt idx="7">
                  <c:v>722</c:v>
                </c:pt>
                <c:pt idx="8">
                  <c:v>645</c:v>
                </c:pt>
                <c:pt idx="9">
                  <c:v>597</c:v>
                </c:pt>
                <c:pt idx="10">
                  <c:v>581</c:v>
                </c:pt>
                <c:pt idx="11">
                  <c:v>544</c:v>
                </c:pt>
                <c:pt idx="12">
                  <c:v>565</c:v>
                </c:pt>
                <c:pt idx="13">
                  <c:v>517</c:v>
                </c:pt>
                <c:pt idx="14">
                  <c:v>491</c:v>
                </c:pt>
                <c:pt idx="15">
                  <c:v>445</c:v>
                </c:pt>
                <c:pt idx="16">
                  <c:v>431</c:v>
                </c:pt>
                <c:pt idx="17">
                  <c:v>437</c:v>
                </c:pt>
                <c:pt idx="18">
                  <c:v>413</c:v>
                </c:pt>
                <c:pt idx="19">
                  <c:v>412</c:v>
                </c:pt>
                <c:pt idx="20">
                  <c:v>425</c:v>
                </c:pt>
                <c:pt idx="21">
                  <c:v>441</c:v>
                </c:pt>
                <c:pt idx="22">
                  <c:v>449</c:v>
                </c:pt>
                <c:pt idx="23">
                  <c:v>425</c:v>
                </c:pt>
                <c:pt idx="24">
                  <c:v>422</c:v>
                </c:pt>
                <c:pt idx="25">
                  <c:v>424</c:v>
                </c:pt>
                <c:pt idx="26">
                  <c:v>417</c:v>
                </c:pt>
                <c:pt idx="27">
                  <c:v>450</c:v>
                </c:pt>
                <c:pt idx="28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D-4844-AE8D-9D89D44164DE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459</c:v>
                </c:pt>
                <c:pt idx="1">
                  <c:v>409</c:v>
                </c:pt>
                <c:pt idx="2">
                  <c:v>382</c:v>
                </c:pt>
                <c:pt idx="3">
                  <c:v>364</c:v>
                </c:pt>
                <c:pt idx="4">
                  <c:v>311</c:v>
                </c:pt>
                <c:pt idx="5">
                  <c:v>295</c:v>
                </c:pt>
                <c:pt idx="6">
                  <c:v>297</c:v>
                </c:pt>
                <c:pt idx="7">
                  <c:v>301</c:v>
                </c:pt>
                <c:pt idx="8">
                  <c:v>331</c:v>
                </c:pt>
                <c:pt idx="9">
                  <c:v>306</c:v>
                </c:pt>
                <c:pt idx="10">
                  <c:v>295</c:v>
                </c:pt>
                <c:pt idx="11">
                  <c:v>313</c:v>
                </c:pt>
                <c:pt idx="12">
                  <c:v>295</c:v>
                </c:pt>
                <c:pt idx="13">
                  <c:v>307</c:v>
                </c:pt>
                <c:pt idx="14">
                  <c:v>353</c:v>
                </c:pt>
                <c:pt idx="15">
                  <c:v>313</c:v>
                </c:pt>
                <c:pt idx="16">
                  <c:v>303</c:v>
                </c:pt>
                <c:pt idx="17">
                  <c:v>308</c:v>
                </c:pt>
                <c:pt idx="18">
                  <c:v>297</c:v>
                </c:pt>
                <c:pt idx="19">
                  <c:v>297</c:v>
                </c:pt>
                <c:pt idx="20">
                  <c:v>292</c:v>
                </c:pt>
                <c:pt idx="21">
                  <c:v>314</c:v>
                </c:pt>
                <c:pt idx="22">
                  <c:v>317</c:v>
                </c:pt>
                <c:pt idx="23">
                  <c:v>284</c:v>
                </c:pt>
                <c:pt idx="24">
                  <c:v>303</c:v>
                </c:pt>
                <c:pt idx="25">
                  <c:v>321</c:v>
                </c:pt>
                <c:pt idx="26">
                  <c:v>315</c:v>
                </c:pt>
                <c:pt idx="27">
                  <c:v>338</c:v>
                </c:pt>
                <c:pt idx="28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D-4844-AE8D-9D89D441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6151833102974"/>
          <c:y val="0.210159964421068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Organisasjon!$D$17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Organisasjon!$AM$17:$AM$45</c:f>
              <c:numCache>
                <c:formatCode>0</c:formatCode>
                <c:ptCount val="29"/>
                <c:pt idx="0">
                  <c:v>14.570957095709572</c:v>
                </c:pt>
                <c:pt idx="1">
                  <c:v>16.185056472632493</c:v>
                </c:pt>
                <c:pt idx="2">
                  <c:v>16.787109375</c:v>
                </c:pt>
                <c:pt idx="3">
                  <c:v>15.579002079002079</c:v>
                </c:pt>
                <c:pt idx="4">
                  <c:v>18.298657718120804</c:v>
                </c:pt>
                <c:pt idx="5">
                  <c:v>18.64875</c:v>
                </c:pt>
                <c:pt idx="6">
                  <c:v>19.954007884362682</c:v>
                </c:pt>
                <c:pt idx="7">
                  <c:v>20.873961218836566</c:v>
                </c:pt>
                <c:pt idx="8">
                  <c:v>22.136434108527133</c:v>
                </c:pt>
                <c:pt idx="9">
                  <c:v>24.52931323283082</c:v>
                </c:pt>
                <c:pt idx="10">
                  <c:v>26.592082616179002</c:v>
                </c:pt>
                <c:pt idx="11">
                  <c:v>25.790441176470587</c:v>
                </c:pt>
                <c:pt idx="12">
                  <c:v>28.446017699115043</c:v>
                </c:pt>
                <c:pt idx="13">
                  <c:v>29.243713733075435</c:v>
                </c:pt>
                <c:pt idx="14">
                  <c:v>27.812627291242361</c:v>
                </c:pt>
                <c:pt idx="15">
                  <c:v>28.213483146067414</c:v>
                </c:pt>
                <c:pt idx="16">
                  <c:v>28.443155452436194</c:v>
                </c:pt>
                <c:pt idx="17">
                  <c:v>34.17620137299771</c:v>
                </c:pt>
                <c:pt idx="18">
                  <c:v>32.251815980629537</c:v>
                </c:pt>
                <c:pt idx="19">
                  <c:v>36.135922330097088</c:v>
                </c:pt>
                <c:pt idx="20">
                  <c:v>34.305882352941175</c:v>
                </c:pt>
                <c:pt idx="21">
                  <c:v>41.068027210884352</c:v>
                </c:pt>
                <c:pt idx="22">
                  <c:v>41.044543429844097</c:v>
                </c:pt>
                <c:pt idx="23">
                  <c:v>39.889411764705883</c:v>
                </c:pt>
                <c:pt idx="24">
                  <c:v>40.618483412322277</c:v>
                </c:pt>
                <c:pt idx="25">
                  <c:v>39.573113207547166</c:v>
                </c:pt>
                <c:pt idx="26">
                  <c:v>40.273381294964025</c:v>
                </c:pt>
                <c:pt idx="27">
                  <c:v>38.479999999999997</c:v>
                </c:pt>
                <c:pt idx="28">
                  <c:v>34.698380566801617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3-4B30-8D32-5D5F322751DC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Organisasjon!$AM$47:$AM$75</c:f>
              <c:numCache>
                <c:formatCode>0</c:formatCode>
                <c:ptCount val="29"/>
                <c:pt idx="0">
                  <c:v>14.721677559912854</c:v>
                </c:pt>
                <c:pt idx="1">
                  <c:v>15.823349633251834</c:v>
                </c:pt>
                <c:pt idx="2">
                  <c:v>17.514397905759161</c:v>
                </c:pt>
                <c:pt idx="3">
                  <c:v>14.978021978021978</c:v>
                </c:pt>
                <c:pt idx="4">
                  <c:v>14.90032154340836</c:v>
                </c:pt>
                <c:pt idx="5">
                  <c:v>17.661016949152543</c:v>
                </c:pt>
                <c:pt idx="6">
                  <c:v>16.36026936026936</c:v>
                </c:pt>
                <c:pt idx="7">
                  <c:v>17.837209302325583</c:v>
                </c:pt>
                <c:pt idx="8">
                  <c:v>17.114803625377643</c:v>
                </c:pt>
                <c:pt idx="9">
                  <c:v>22.18954248366013</c:v>
                </c:pt>
                <c:pt idx="10">
                  <c:v>24.457627118644069</c:v>
                </c:pt>
                <c:pt idx="11">
                  <c:v>22.361022364217252</c:v>
                </c:pt>
                <c:pt idx="12">
                  <c:v>24.691525423728812</c:v>
                </c:pt>
                <c:pt idx="13">
                  <c:v>25.400651465798045</c:v>
                </c:pt>
                <c:pt idx="14">
                  <c:v>25.62218130311615</c:v>
                </c:pt>
                <c:pt idx="15">
                  <c:v>21.383386581469647</c:v>
                </c:pt>
                <c:pt idx="16">
                  <c:v>25.53135313531353</c:v>
                </c:pt>
                <c:pt idx="17">
                  <c:v>26.058441558441558</c:v>
                </c:pt>
                <c:pt idx="18">
                  <c:v>25.141414141414142</c:v>
                </c:pt>
                <c:pt idx="19">
                  <c:v>27.976430976430976</c:v>
                </c:pt>
                <c:pt idx="20">
                  <c:v>29.113013698630137</c:v>
                </c:pt>
                <c:pt idx="21">
                  <c:v>30.573248407643312</c:v>
                </c:pt>
                <c:pt idx="22">
                  <c:v>30.798107255520506</c:v>
                </c:pt>
                <c:pt idx="23">
                  <c:v>35.383802816901408</c:v>
                </c:pt>
                <c:pt idx="24">
                  <c:v>30.943894389438945</c:v>
                </c:pt>
                <c:pt idx="25">
                  <c:v>30.248909657320873</c:v>
                </c:pt>
                <c:pt idx="26">
                  <c:v>28.43174603174603</c:v>
                </c:pt>
                <c:pt idx="27">
                  <c:v>27.091715976331361</c:v>
                </c:pt>
                <c:pt idx="28">
                  <c:v>25.24702380952381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3-4B30-8D32-5D5F3227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71419214381717"/>
          <c:y val="0.28517370040503059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Organisasjon!$D$17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Organisasjon!$AL$17:$AL$45</c:f>
              <c:numCache>
                <c:formatCode>0.00</c:formatCode>
                <c:ptCount val="29"/>
                <c:pt idx="0">
                  <c:v>2.353211624441125</c:v>
                </c:pt>
                <c:pt idx="1">
                  <c:v>2.5621895590471468</c:v>
                </c:pt>
                <c:pt idx="2">
                  <c:v>2.4784134265988471</c:v>
                </c:pt>
                <c:pt idx="3">
                  <c:v>3.6364605037101967</c:v>
                </c:pt>
                <c:pt idx="4">
                  <c:v>3.3070084371776853</c:v>
                </c:pt>
                <c:pt idx="5">
                  <c:v>3.4343598364727019</c:v>
                </c:pt>
                <c:pt idx="6">
                  <c:v>3.5637448636533495</c:v>
                </c:pt>
                <c:pt idx="7">
                  <c:v>3.3332392402857667</c:v>
                </c:pt>
                <c:pt idx="8">
                  <c:v>3.1499446330350249</c:v>
                </c:pt>
                <c:pt idx="9">
                  <c:v>3.4435471916408966</c:v>
                </c:pt>
                <c:pt idx="10">
                  <c:v>3.6233294111448684</c:v>
                </c:pt>
                <c:pt idx="11">
                  <c:v>3.2820271496432873</c:v>
                </c:pt>
                <c:pt idx="12">
                  <c:v>3.2270097508125808</c:v>
                </c:pt>
                <c:pt idx="13">
                  <c:v>3.0644002811681368</c:v>
                </c:pt>
                <c:pt idx="14">
                  <c:v>3.1029291486806665</c:v>
                </c:pt>
                <c:pt idx="15">
                  <c:v>3.0127307685396438</c:v>
                </c:pt>
                <c:pt idx="16">
                  <c:v>3.0301773905741527</c:v>
                </c:pt>
                <c:pt idx="17">
                  <c:v>3.3707674195386983</c:v>
                </c:pt>
                <c:pt idx="18">
                  <c:v>2.9910451041650337</c:v>
                </c:pt>
                <c:pt idx="19">
                  <c:v>2.6222461774134107</c:v>
                </c:pt>
                <c:pt idx="20">
                  <c:v>2.6331311168182174</c:v>
                </c:pt>
                <c:pt idx="21">
                  <c:v>2.6057037994552332</c:v>
                </c:pt>
                <c:pt idx="22">
                  <c:v>2.4183935194641837</c:v>
                </c:pt>
                <c:pt idx="23">
                  <c:v>2.5146629213483118</c:v>
                </c:pt>
                <c:pt idx="24">
                  <c:v>2.5272264707933232</c:v>
                </c:pt>
                <c:pt idx="25">
                  <c:v>2.5051999624483696</c:v>
                </c:pt>
                <c:pt idx="26">
                  <c:v>2.3966748355624312</c:v>
                </c:pt>
                <c:pt idx="27">
                  <c:v>2.3002667541270374</c:v>
                </c:pt>
                <c:pt idx="28">
                  <c:v>2.3233150989358498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E66-8743-F5CBBB3729F0}"/>
            </c:ext>
          </c:extLst>
        </c:ser>
        <c:ser>
          <c:idx val="1"/>
          <c:order val="1"/>
          <c:tx>
            <c:strRef>
              <c:f>Organisasjon!$D$71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Organisasjon!$AL$47:$AL$75</c:f>
              <c:numCache>
                <c:formatCode>0.00</c:formatCode>
                <c:ptCount val="29"/>
                <c:pt idx="0">
                  <c:v>2.5362432422626142</c:v>
                </c:pt>
                <c:pt idx="1">
                  <c:v>2.2713566985076703</c:v>
                </c:pt>
                <c:pt idx="2">
                  <c:v>2.4639817684594338</c:v>
                </c:pt>
                <c:pt idx="3">
                  <c:v>3.5923575511166126</c:v>
                </c:pt>
                <c:pt idx="4">
                  <c:v>3.5523955773955813</c:v>
                </c:pt>
                <c:pt idx="5">
                  <c:v>3.2224710942300119</c:v>
                </c:pt>
                <c:pt idx="6">
                  <c:v>3.2029530524920196</c:v>
                </c:pt>
                <c:pt idx="7">
                  <c:v>3.1352387919322733</c:v>
                </c:pt>
                <c:pt idx="8">
                  <c:v>2.9282403824265923</c:v>
                </c:pt>
                <c:pt idx="9">
                  <c:v>2.8524191187234589</c:v>
                </c:pt>
                <c:pt idx="10">
                  <c:v>2.9467484140766214</c:v>
                </c:pt>
                <c:pt idx="11">
                  <c:v>2.9257784989297764</c:v>
                </c:pt>
                <c:pt idx="12">
                  <c:v>2.6059727422495129</c:v>
                </c:pt>
                <c:pt idx="13">
                  <c:v>2.4937970426520102</c:v>
                </c:pt>
                <c:pt idx="14">
                  <c:v>2.385484378484696</c:v>
                </c:pt>
                <c:pt idx="15">
                  <c:v>2.6277992277992235</c:v>
                </c:pt>
                <c:pt idx="16">
                  <c:v>2.6307201107862732</c:v>
                </c:pt>
                <c:pt idx="17">
                  <c:v>2.5857414083153061</c:v>
                </c:pt>
                <c:pt idx="18">
                  <c:v>2.430431658505436</c:v>
                </c:pt>
                <c:pt idx="19">
                  <c:v>2.2171163263420479</c:v>
                </c:pt>
                <c:pt idx="20">
                  <c:v>2.2358508835633057</c:v>
                </c:pt>
                <c:pt idx="21">
                  <c:v>2.3518600353527228</c:v>
                </c:pt>
                <c:pt idx="22">
                  <c:v>2.3412041708711686</c:v>
                </c:pt>
                <c:pt idx="23">
                  <c:v>2.3378637331440824</c:v>
                </c:pt>
                <c:pt idx="24">
                  <c:v>2.2632410038826385</c:v>
                </c:pt>
                <c:pt idx="25">
                  <c:v>2.3771955766632504</c:v>
                </c:pt>
                <c:pt idx="26">
                  <c:v>2.3979101489175307</c:v>
                </c:pt>
                <c:pt idx="27">
                  <c:v>2.3869139587165376</c:v>
                </c:pt>
                <c:pt idx="28">
                  <c:v>2.4420941579849695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E66-8743-F5CBBB37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33604236559295"/>
          <c:y val="0.17675445620172703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% SLAKT over 23 kg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76809734883174E-2"/>
          <c:y val="0.12626056158824817"/>
          <c:w val="0.8924309927524392"/>
          <c:h val="0.770145287508307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Organisasjon!$AD$17:$AD$45</c:f>
              <c:numCache>
                <c:formatCode>0</c:formatCode>
                <c:ptCount val="29"/>
                <c:pt idx="0">
                  <c:v>7.4122310305775745</c:v>
                </c:pt>
                <c:pt idx="1">
                  <c:v>7.5097965537602658</c:v>
                </c:pt>
                <c:pt idx="2">
                  <c:v>7.5218150087260014</c:v>
                </c:pt>
                <c:pt idx="3">
                  <c:v>7.3330219523587123</c:v>
                </c:pt>
                <c:pt idx="4">
                  <c:v>6.1800843572345485</c:v>
                </c:pt>
                <c:pt idx="5">
                  <c:v>6.354313291775588</c:v>
                </c:pt>
                <c:pt idx="6">
                  <c:v>6.7171550872571633</c:v>
                </c:pt>
                <c:pt idx="7">
                  <c:v>8.2542631544024943</c:v>
                </c:pt>
                <c:pt idx="8">
                  <c:v>7.4029976187141058</c:v>
                </c:pt>
                <c:pt idx="9">
                  <c:v>8.8363835017754706</c:v>
                </c:pt>
                <c:pt idx="10">
                  <c:v>8.4854368932038842</c:v>
                </c:pt>
                <c:pt idx="11">
                  <c:v>9.1732002851033503</c:v>
                </c:pt>
                <c:pt idx="12">
                  <c:v>9.5756595321055293</c:v>
                </c:pt>
                <c:pt idx="13">
                  <c:v>10.714994377935049</c:v>
                </c:pt>
                <c:pt idx="14">
                  <c:v>12.770943175161097</c:v>
                </c:pt>
                <c:pt idx="15">
                  <c:v>11.772202309836718</c:v>
                </c:pt>
                <c:pt idx="16">
                  <c:v>12.953748266579659</c:v>
                </c:pt>
                <c:pt idx="17">
                  <c:v>12.607967860729827</c:v>
                </c:pt>
                <c:pt idx="18">
                  <c:v>13.558558558558561</c:v>
                </c:pt>
                <c:pt idx="19">
                  <c:v>11.821601289629236</c:v>
                </c:pt>
                <c:pt idx="20">
                  <c:v>13.02469135802469</c:v>
                </c:pt>
                <c:pt idx="21">
                  <c:v>11.054055546353045</c:v>
                </c:pt>
                <c:pt idx="22">
                  <c:v>10.233870530142712</c:v>
                </c:pt>
                <c:pt idx="23">
                  <c:v>10.9361175013272</c:v>
                </c:pt>
                <c:pt idx="24">
                  <c:v>12.297998949886242</c:v>
                </c:pt>
                <c:pt idx="25">
                  <c:v>12.199773526431851</c:v>
                </c:pt>
                <c:pt idx="26">
                  <c:v>11.099202095986662</c:v>
                </c:pt>
                <c:pt idx="27">
                  <c:v>9.996534996534999</c:v>
                </c:pt>
                <c:pt idx="28">
                  <c:v>11.469575870719328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A-40B6-83E9-AE8F4EC734D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Organisasjon!$AD$47:$AD$75</c:f>
              <c:numCache>
                <c:formatCode>0</c:formatCode>
                <c:ptCount val="29"/>
                <c:pt idx="0">
                  <c:v>5.3868067631062928</c:v>
                </c:pt>
                <c:pt idx="1">
                  <c:v>5.4390234480627342</c:v>
                </c:pt>
                <c:pt idx="2">
                  <c:v>4.7530079964128236</c:v>
                </c:pt>
                <c:pt idx="3">
                  <c:v>5.8877476155539261</c:v>
                </c:pt>
                <c:pt idx="4">
                  <c:v>6.1501942166594734</c:v>
                </c:pt>
                <c:pt idx="5">
                  <c:v>5.4702495201535513</c:v>
                </c:pt>
                <c:pt idx="6">
                  <c:v>5.9271455031899558</c:v>
                </c:pt>
                <c:pt idx="7">
                  <c:v>4.8798658968150495</c:v>
                </c:pt>
                <c:pt idx="8">
                  <c:v>6.1782877316857903</c:v>
                </c:pt>
                <c:pt idx="9">
                  <c:v>6.2886597938144302</c:v>
                </c:pt>
                <c:pt idx="10">
                  <c:v>6.3894663894663886</c:v>
                </c:pt>
                <c:pt idx="11">
                  <c:v>6.6866695242177459</c:v>
                </c:pt>
                <c:pt idx="12">
                  <c:v>8.9373970345963745</c:v>
                </c:pt>
                <c:pt idx="13">
                  <c:v>9.2972557065914323</c:v>
                </c:pt>
                <c:pt idx="14">
                  <c:v>7.275035020780285</c:v>
                </c:pt>
                <c:pt idx="15">
                  <c:v>8.5611833258628405</c:v>
                </c:pt>
                <c:pt idx="16">
                  <c:v>10.121509824198553</c:v>
                </c:pt>
                <c:pt idx="17">
                  <c:v>11.61226015449788</c:v>
                </c:pt>
                <c:pt idx="18">
                  <c:v>10.379000937458152</c:v>
                </c:pt>
                <c:pt idx="19">
                  <c:v>9.2911300998916833</c:v>
                </c:pt>
                <c:pt idx="20">
                  <c:v>10.516409834137161</c:v>
                </c:pt>
                <c:pt idx="21">
                  <c:v>9.65625</c:v>
                </c:pt>
                <c:pt idx="22">
                  <c:v>9.4130902386561512</c:v>
                </c:pt>
                <c:pt idx="23">
                  <c:v>10.966265300029852</c:v>
                </c:pt>
                <c:pt idx="24">
                  <c:v>10.388225255972699</c:v>
                </c:pt>
                <c:pt idx="25">
                  <c:v>12.368819452311563</c:v>
                </c:pt>
                <c:pt idx="26">
                  <c:v>11.589995533720408</c:v>
                </c:pt>
                <c:pt idx="27">
                  <c:v>10.964289614502563</c:v>
                </c:pt>
                <c:pt idx="28">
                  <c:v>12.130142638217611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A-40B6-83E9-AE8F4EC73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2450037104398"/>
          <c:y val="0.251957655653895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01273163905512E-2"/>
          <c:y val="0.1281266639831514"/>
          <c:w val="0.8313823824073231"/>
          <c:h val="0.76048713537014401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7475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1626</c:v>
                </c:pt>
                <c:pt idx="1">
                  <c:v>1518</c:v>
                </c:pt>
                <c:pt idx="2">
                  <c:v>1358</c:v>
                </c:pt>
                <c:pt idx="3">
                  <c:v>1282</c:v>
                </c:pt>
                <c:pt idx="4">
                  <c:v>1202</c:v>
                </c:pt>
                <c:pt idx="5">
                  <c:v>1054</c:v>
                </c:pt>
                <c:pt idx="6">
                  <c:v>1020</c:v>
                </c:pt>
                <c:pt idx="7">
                  <c:v>980</c:v>
                </c:pt>
                <c:pt idx="8">
                  <c:v>932</c:v>
                </c:pt>
                <c:pt idx="9">
                  <c:v>866</c:v>
                </c:pt>
                <c:pt idx="10">
                  <c:v>851</c:v>
                </c:pt>
                <c:pt idx="11">
                  <c:v>829</c:v>
                </c:pt>
                <c:pt idx="12">
                  <c:v>831</c:v>
                </c:pt>
                <c:pt idx="13">
                  <c:v>793</c:v>
                </c:pt>
                <c:pt idx="14">
                  <c:v>807</c:v>
                </c:pt>
                <c:pt idx="15">
                  <c:v>739</c:v>
                </c:pt>
                <c:pt idx="16">
                  <c:v>718</c:v>
                </c:pt>
                <c:pt idx="17">
                  <c:v>722</c:v>
                </c:pt>
                <c:pt idx="18">
                  <c:v>692</c:v>
                </c:pt>
                <c:pt idx="19">
                  <c:v>693</c:v>
                </c:pt>
                <c:pt idx="20">
                  <c:v>707</c:v>
                </c:pt>
                <c:pt idx="21">
                  <c:v>736</c:v>
                </c:pt>
                <c:pt idx="22">
                  <c:v>747</c:v>
                </c:pt>
                <c:pt idx="23">
                  <c:v>699</c:v>
                </c:pt>
                <c:pt idx="24">
                  <c:v>714</c:v>
                </c:pt>
                <c:pt idx="25">
                  <c:v>727</c:v>
                </c:pt>
                <c:pt idx="26">
                  <c:v>721</c:v>
                </c:pt>
                <c:pt idx="27">
                  <c:v>774</c:v>
                </c:pt>
                <c:pt idx="28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9-4657-AB66-F8D8152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11"/>
            <c:spPr>
              <a:solidFill>
                <a:srgbClr val="FF0000"/>
              </a:solidFill>
              <a:ln>
                <a:solidFill>
                  <a:schemeClr val="bg2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0</c:formatCode>
                <c:ptCount val="29"/>
                <c:pt idx="0">
                  <c:v>15.016758917589176</c:v>
                </c:pt>
                <c:pt idx="1">
                  <c:v>16.535408432147563</c:v>
                </c:pt>
                <c:pt idx="2">
                  <c:v>17.585051546391753</c:v>
                </c:pt>
                <c:pt idx="3">
                  <c:v>15.943057722308893</c:v>
                </c:pt>
                <c:pt idx="4">
                  <c:v>17.465058236272878</c:v>
                </c:pt>
                <c:pt idx="5">
                  <c:v>19.097722960151803</c:v>
                </c:pt>
                <c:pt idx="6">
                  <c:v>19.650980392156864</c:v>
                </c:pt>
                <c:pt idx="7">
                  <c:v>20.857142857142858</c:v>
                </c:pt>
                <c:pt idx="8">
                  <c:v>21.398068669527898</c:v>
                </c:pt>
                <c:pt idx="9">
                  <c:v>24.750577367205544</c:v>
                </c:pt>
                <c:pt idx="10">
                  <c:v>26.633372502937721</c:v>
                </c:pt>
                <c:pt idx="11">
                  <c:v>25.36670687575392</c:v>
                </c:pt>
                <c:pt idx="12">
                  <c:v>28.105896510228639</c:v>
                </c:pt>
                <c:pt idx="13">
                  <c:v>28.899117276166457</c:v>
                </c:pt>
                <c:pt idx="14">
                  <c:v>28.129653035935565</c:v>
                </c:pt>
                <c:pt idx="15">
                  <c:v>26.046008119079836</c:v>
                </c:pt>
                <c:pt idx="16">
                  <c:v>27.848189415041784</c:v>
                </c:pt>
                <c:pt idx="17">
                  <c:v>31.801939058171744</c:v>
                </c:pt>
                <c:pt idx="18">
                  <c:v>30.039017341040463</c:v>
                </c:pt>
                <c:pt idx="19">
                  <c:v>33.473304473304474</c:v>
                </c:pt>
                <c:pt idx="20">
                  <c:v>32.646393210749643</c:v>
                </c:pt>
                <c:pt idx="21">
                  <c:v>37.650815217391305</c:v>
                </c:pt>
                <c:pt idx="22">
                  <c:v>37.740294511378849</c:v>
                </c:pt>
                <c:pt idx="23">
                  <c:v>38.629470672389125</c:v>
                </c:pt>
                <c:pt idx="24">
                  <c:v>37.138655462184872</c:v>
                </c:pt>
                <c:pt idx="25">
                  <c:v>36.435900962861076</c:v>
                </c:pt>
                <c:pt idx="26">
                  <c:v>35.714285714285715</c:v>
                </c:pt>
                <c:pt idx="27">
                  <c:v>34.202842377260978</c:v>
                </c:pt>
                <c:pt idx="28">
                  <c:v>31.517835178351785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9-4657-AB66-F8D8152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90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42"/>
          <c:min val="14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988575580343143"/>
          <c:y val="0.20063695844068169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middel KROPPSLENGDE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63440782273106E-2"/>
          <c:y val="0.12426780034994009"/>
          <c:w val="0.87284433993337895"/>
          <c:h val="0.77213804102279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55575">
              <a:solidFill>
                <a:srgbClr val="80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Organisasjon!$T$43:$T$45</c:f>
              <c:numCache>
                <c:formatCode>0.0</c:formatCode>
                <c:ptCount val="3"/>
                <c:pt idx="1">
                  <c:v>93.44246143057488</c:v>
                </c:pt>
                <c:pt idx="2">
                  <c:v>90.558354239839545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F-4468-8CF6-86C3740BD2C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triangle"/>
            <c:size val="14"/>
            <c:spPr>
              <a:solidFill>
                <a:srgbClr val="FFFFFF"/>
              </a:solidFill>
              <a:ln w="41275"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91.65362318840576</c:v>
                </c:pt>
                <c:pt idx="1">
                  <c:v>93.795341922695854</c:v>
                </c:pt>
                <c:pt idx="2">
                  <c:v>92.870548357939356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F-4468-8CF6-86C3740B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5864109959577"/>
          <c:y val="0.4014141646494612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middel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63440782273106E-2"/>
          <c:y val="0.12426780034994009"/>
          <c:w val="0.87284433993337895"/>
          <c:h val="0.77213804102279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55575">
              <a:solidFill>
                <a:srgbClr val="80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Organisasjon!$V$43:$V$45</c:f>
              <c:numCache>
                <c:formatCode>0.00</c:formatCode>
                <c:ptCount val="3"/>
                <c:pt idx="1">
                  <c:v>14.772433553740662</c:v>
                </c:pt>
                <c:pt idx="2">
                  <c:v>15.297761554826735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7-4E96-9E9C-35A546B875FE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triangle"/>
            <c:size val="14"/>
            <c:spPr>
              <a:solidFill>
                <a:srgbClr val="FFFFFF"/>
              </a:solidFill>
              <a:ln w="41275"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Organisasjon!$V$73:$V$75</c:f>
              <c:numCache>
                <c:formatCode>0.00</c:formatCode>
                <c:ptCount val="3"/>
                <c:pt idx="0">
                  <c:v>14.832884684479712</c:v>
                </c:pt>
                <c:pt idx="1">
                  <c:v>14.970014512582944</c:v>
                </c:pt>
                <c:pt idx="2">
                  <c:v>14.837712097544422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7-4E96-9E9C-35A546B87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38916753528706"/>
          <c:y val="0.5389141626880895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Regorg!$K$46:$K$53</c:f>
              <c:numCache>
                <c:formatCode>0.0</c:formatCode>
                <c:ptCount val="8"/>
                <c:pt idx="0">
                  <c:v>66.916329799988233</c:v>
                </c:pt>
                <c:pt idx="1">
                  <c:v>33.083670200011753</c:v>
                </c:pt>
                <c:pt idx="2">
                  <c:v>70.225173272513615</c:v>
                </c:pt>
                <c:pt idx="3">
                  <c:v>29.774826727486367</c:v>
                </c:pt>
                <c:pt idx="4">
                  <c:v>35.782142843558717</c:v>
                </c:pt>
                <c:pt idx="5">
                  <c:v>64.217857156441298</c:v>
                </c:pt>
                <c:pt idx="6">
                  <c:v>80.109030760758685</c:v>
                </c:pt>
                <c:pt idx="7">
                  <c:v>19.890969239241318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9-4766-86FA-4595F7CF16E8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Regorg!$K$37:$K$44</c:f>
              <c:numCache>
                <c:formatCode>0.0</c:formatCode>
                <c:ptCount val="8"/>
                <c:pt idx="0">
                  <c:v>65.363261895925049</c:v>
                </c:pt>
                <c:pt idx="1">
                  <c:v>34.636738104074951</c:v>
                </c:pt>
                <c:pt idx="2">
                  <c:v>72.320908932154197</c:v>
                </c:pt>
                <c:pt idx="3">
                  <c:v>27.679091067845842</c:v>
                </c:pt>
                <c:pt idx="4">
                  <c:v>30.724814306401321</c:v>
                </c:pt>
                <c:pt idx="5">
                  <c:v>69.275185693598701</c:v>
                </c:pt>
                <c:pt idx="6">
                  <c:v>74.959537340689451</c:v>
                </c:pt>
                <c:pt idx="7">
                  <c:v>25.040462659310553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9-4766-86FA-4595F7CF16E8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65.500755264218242</c:v>
                </c:pt>
                <c:pt idx="1">
                  <c:v>34.499244735781751</c:v>
                </c:pt>
                <c:pt idx="2">
                  <c:v>68.603233964586963</c:v>
                </c:pt>
                <c:pt idx="3">
                  <c:v>31.396766035413066</c:v>
                </c:pt>
                <c:pt idx="4">
                  <c:v>37.473750524989498</c:v>
                </c:pt>
                <c:pt idx="5">
                  <c:v>62.526249475010523</c:v>
                </c:pt>
                <c:pt idx="6">
                  <c:v>75.436068856065148</c:v>
                </c:pt>
                <c:pt idx="7">
                  <c:v>24.56393114393483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63.906010738724589</c:v>
                </c:pt>
                <c:pt idx="1">
                  <c:v>36.093989261275425</c:v>
                </c:pt>
                <c:pt idx="2">
                  <c:v>67.650462536394841</c:v>
                </c:pt>
                <c:pt idx="3">
                  <c:v>32.349537463605159</c:v>
                </c:pt>
                <c:pt idx="4">
                  <c:v>37.868659572542391</c:v>
                </c:pt>
                <c:pt idx="5">
                  <c:v>62.131340427457616</c:v>
                </c:pt>
                <c:pt idx="6">
                  <c:v>77.998042410615142</c:v>
                </c:pt>
                <c:pt idx="7">
                  <c:v>22.001957589384876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66.823255212212885</c:v>
                </c:pt>
                <c:pt idx="1">
                  <c:v>33.176744787787079</c:v>
                </c:pt>
                <c:pt idx="2">
                  <c:v>68.878178597901851</c:v>
                </c:pt>
                <c:pt idx="3">
                  <c:v>31.121821402098135</c:v>
                </c:pt>
                <c:pt idx="4">
                  <c:v>42.722437681442095</c:v>
                </c:pt>
                <c:pt idx="5">
                  <c:v>57.277562318557905</c:v>
                </c:pt>
                <c:pt idx="6">
                  <c:v>78.620248481045394</c:v>
                </c:pt>
                <c:pt idx="7">
                  <c:v>21.379751518954613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 SLAKT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Regorg!$I$46:$I$53</c:f>
              <c:numCache>
                <c:formatCode>#,##0</c:formatCode>
                <c:ptCount val="8"/>
                <c:pt idx="0">
                  <c:v>6549</c:v>
                </c:pt>
                <c:pt idx="1">
                  <c:v>3027</c:v>
                </c:pt>
                <c:pt idx="2">
                  <c:v>5493</c:v>
                </c:pt>
                <c:pt idx="3">
                  <c:v>2025</c:v>
                </c:pt>
                <c:pt idx="4">
                  <c:v>1394</c:v>
                </c:pt>
                <c:pt idx="5">
                  <c:v>3228</c:v>
                </c:pt>
                <c:pt idx="6">
                  <c:v>3705</c:v>
                </c:pt>
                <c:pt idx="7">
                  <c:v>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8-489F-8F7D-BDF02B854A09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Regorg!$I$37:$I$44</c:f>
              <c:numCache>
                <c:formatCode>#,##0</c:formatCode>
                <c:ptCount val="8"/>
                <c:pt idx="0">
                  <c:v>6400</c:v>
                </c:pt>
                <c:pt idx="1">
                  <c:v>3188.9</c:v>
                </c:pt>
                <c:pt idx="2">
                  <c:v>5558</c:v>
                </c:pt>
                <c:pt idx="3">
                  <c:v>1811</c:v>
                </c:pt>
                <c:pt idx="4">
                  <c:v>1347</c:v>
                </c:pt>
                <c:pt idx="5">
                  <c:v>3495</c:v>
                </c:pt>
                <c:pt idx="6">
                  <c:v>3474</c:v>
                </c:pt>
                <c:pt idx="7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8-489F-8F7D-BDF02B854A09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6640</c:v>
                </c:pt>
                <c:pt idx="1">
                  <c:v>3305</c:v>
                </c:pt>
                <c:pt idx="2">
                  <c:v>5577</c:v>
                </c:pt>
                <c:pt idx="3">
                  <c:v>1971</c:v>
                </c:pt>
                <c:pt idx="4">
                  <c:v>1328</c:v>
                </c:pt>
                <c:pt idx="5">
                  <c:v>2623</c:v>
                </c:pt>
                <c:pt idx="6">
                  <c:v>3249</c:v>
                </c:pt>
                <c:pt idx="7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8-489F-8F7D-BDF02B854A09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6897</c:v>
                </c:pt>
                <c:pt idx="1">
                  <c:v>3301</c:v>
                </c:pt>
                <c:pt idx="2">
                  <c:v>5684</c:v>
                </c:pt>
                <c:pt idx="3">
                  <c:v>2286</c:v>
                </c:pt>
                <c:pt idx="4">
                  <c:v>1318</c:v>
                </c:pt>
                <c:pt idx="5">
                  <c:v>2565</c:v>
                </c:pt>
                <c:pt idx="6">
                  <c:v>3417</c:v>
                </c:pt>
                <c:pt idx="7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C8-489F-8F7D-BDF02B854A09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6274</c:v>
                </c:pt>
                <c:pt idx="1">
                  <c:v>2819</c:v>
                </c:pt>
                <c:pt idx="2">
                  <c:v>5720</c:v>
                </c:pt>
                <c:pt idx="3">
                  <c:v>2085</c:v>
                </c:pt>
                <c:pt idx="4">
                  <c:v>1698</c:v>
                </c:pt>
                <c:pt idx="5">
                  <c:v>2645</c:v>
                </c:pt>
                <c:pt idx="6">
                  <c:v>3449</c:v>
                </c:pt>
                <c:pt idx="7">
                  <c:v>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C8-489F-8F7D-BDF02B854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SLAKTEVEKT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Regorg!$P$46:$P$53</c:f>
              <c:numCache>
                <c:formatCode>0.0</c:formatCode>
                <c:ptCount val="8"/>
                <c:pt idx="0">
                  <c:v>10.691728508169202</c:v>
                </c:pt>
                <c:pt idx="1">
                  <c:v>11.436471754212096</c:v>
                </c:pt>
                <c:pt idx="2">
                  <c:v>11.719801565628959</c:v>
                </c:pt>
                <c:pt idx="3">
                  <c:v>13.479111111111092</c:v>
                </c:pt>
                <c:pt idx="4">
                  <c:v>14.17208751793398</c:v>
                </c:pt>
                <c:pt idx="5">
                  <c:v>10.983798017348199</c:v>
                </c:pt>
                <c:pt idx="6">
                  <c:v>17.083597840755726</c:v>
                </c:pt>
                <c:pt idx="7">
                  <c:v>14.339416058394162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A-427E-813E-0A7FC57686E5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Regorg!$P$37:$P$44</c:f>
              <c:numCache>
                <c:formatCode>0.0</c:formatCode>
                <c:ptCount val="8"/>
                <c:pt idx="0">
                  <c:v>10.957462499999984</c:v>
                </c:pt>
                <c:pt idx="1">
                  <c:v>11.653391451597733</c:v>
                </c:pt>
                <c:pt idx="2">
                  <c:v>12.316806405181737</c:v>
                </c:pt>
                <c:pt idx="3">
                  <c:v>14.467255659856416</c:v>
                </c:pt>
                <c:pt idx="4">
                  <c:v>13.374662212323656</c:v>
                </c:pt>
                <c:pt idx="5">
                  <c:v>11.622288984263252</c:v>
                </c:pt>
                <c:pt idx="6">
                  <c:v>16.3738860103627</c:v>
                </c:pt>
                <c:pt idx="7">
                  <c:v>15.63942386831272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A-427E-813E-0A7FC57686E5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0.0</c:formatCode>
                <c:ptCount val="8"/>
                <c:pt idx="0">
                  <c:v>11.11498493975904</c:v>
                </c:pt>
                <c:pt idx="1">
                  <c:v>11.761664145234484</c:v>
                </c:pt>
                <c:pt idx="2">
                  <c:v>11.622954993724241</c:v>
                </c:pt>
                <c:pt idx="3">
                  <c:v>15.051192288178587</c:v>
                </c:pt>
                <c:pt idx="4">
                  <c:v>13.49124999999999</c:v>
                </c:pt>
                <c:pt idx="5">
                  <c:v>11.39691193290126</c:v>
                </c:pt>
                <c:pt idx="6">
                  <c:v>15.631902123730397</c:v>
                </c:pt>
                <c:pt idx="7">
                  <c:v>15.64607379375591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A-427E-813E-0A7FC57686E5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0.0</c:formatCode>
                <c:ptCount val="8"/>
                <c:pt idx="0">
                  <c:v>10.75267507612004</c:v>
                </c:pt>
                <c:pt idx="1">
                  <c:v>12.688912450772522</c:v>
                </c:pt>
                <c:pt idx="2">
                  <c:v>11.302709359605938</c:v>
                </c:pt>
                <c:pt idx="3">
                  <c:v>13.438713910761162</c:v>
                </c:pt>
                <c:pt idx="4">
                  <c:v>13.332928679817902</c:v>
                </c:pt>
                <c:pt idx="5">
                  <c:v>11.240467836257302</c:v>
                </c:pt>
                <c:pt idx="6">
                  <c:v>15.928241147205153</c:v>
                </c:pt>
                <c:pt idx="7">
                  <c:v>15.276517412935316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A-427E-813E-0A7FC57686E5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0.0</c:formatCode>
                <c:ptCount val="8"/>
                <c:pt idx="0">
                  <c:v>10.866990755498888</c:v>
                </c:pt>
                <c:pt idx="1">
                  <c:v>12.007839659453705</c:v>
                </c:pt>
                <c:pt idx="2">
                  <c:v>11.972604895104904</c:v>
                </c:pt>
                <c:pt idx="3">
                  <c:v>14.840959232613873</c:v>
                </c:pt>
                <c:pt idx="4">
                  <c:v>13.416254416961149</c:v>
                </c:pt>
                <c:pt idx="5">
                  <c:v>11.547069943289236</c:v>
                </c:pt>
                <c:pt idx="6">
                  <c:v>16.819193969266443</c:v>
                </c:pt>
                <c:pt idx="7">
                  <c:v>16.889614561027852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A-427E-813E-0A7FC5768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09540173577346"/>
          <c:y val="0.147432340615010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Regorg!$V$46:$V$53</c:f>
              <c:numCache>
                <c:formatCode>0.00</c:formatCode>
                <c:ptCount val="8"/>
                <c:pt idx="0">
                  <c:v>4.9486944571690321</c:v>
                </c:pt>
                <c:pt idx="1">
                  <c:v>6.0766435414601956</c:v>
                </c:pt>
                <c:pt idx="2">
                  <c:v>4.9133442563262335</c:v>
                </c:pt>
                <c:pt idx="3">
                  <c:v>5.0498765432098756</c:v>
                </c:pt>
                <c:pt idx="4">
                  <c:v>5.3565279770444763</c:v>
                </c:pt>
                <c:pt idx="5">
                  <c:v>4.7360594795539033</c:v>
                </c:pt>
                <c:pt idx="6">
                  <c:v>5.1759784075573556</c:v>
                </c:pt>
                <c:pt idx="7">
                  <c:v>5.5273722627737216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A-4D42-873D-10959EB9AF1B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Regorg!$V$37:$V$44</c:f>
              <c:numCache>
                <c:formatCode>0.00</c:formatCode>
                <c:ptCount val="8"/>
                <c:pt idx="0">
                  <c:v>5.0228124999999997</c:v>
                </c:pt>
                <c:pt idx="1">
                  <c:v>5.8545893568315091</c:v>
                </c:pt>
                <c:pt idx="2">
                  <c:v>5.0719683339330688</c:v>
                </c:pt>
                <c:pt idx="3">
                  <c:v>5.4544450579790178</c:v>
                </c:pt>
                <c:pt idx="4">
                  <c:v>5.5397178916109855</c:v>
                </c:pt>
                <c:pt idx="5">
                  <c:v>4.5879828326180245</c:v>
                </c:pt>
                <c:pt idx="6">
                  <c:v>5.0138169257340222</c:v>
                </c:pt>
                <c:pt idx="7">
                  <c:v>5.8864197530864173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A-4D42-873D-10959EB9AF1B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0.00</c:formatCode>
                <c:ptCount val="8"/>
                <c:pt idx="0">
                  <c:v>5.3085843373493971</c:v>
                </c:pt>
                <c:pt idx="1">
                  <c:v>5.9869894099848731</c:v>
                </c:pt>
                <c:pt idx="2">
                  <c:v>5.1649632418863192</c:v>
                </c:pt>
                <c:pt idx="3">
                  <c:v>5.4013191273465244</c:v>
                </c:pt>
                <c:pt idx="4">
                  <c:v>5.4262048192771086</c:v>
                </c:pt>
                <c:pt idx="5">
                  <c:v>4.3892489515821564</c:v>
                </c:pt>
                <c:pt idx="6">
                  <c:v>4.6928285626346558</c:v>
                </c:pt>
                <c:pt idx="7">
                  <c:v>5.6764427625354781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A-4D42-873D-10959EB9AF1B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0.00</c:formatCode>
                <c:ptCount val="8"/>
                <c:pt idx="0">
                  <c:v>5.3111497752646084</c:v>
                </c:pt>
                <c:pt idx="1">
                  <c:v>5.9521357164495603</c:v>
                </c:pt>
                <c:pt idx="2">
                  <c:v>5.3282899366643202</c:v>
                </c:pt>
                <c:pt idx="3">
                  <c:v>5.1701662292213477</c:v>
                </c:pt>
                <c:pt idx="4">
                  <c:v>5.6350531107738995</c:v>
                </c:pt>
                <c:pt idx="5">
                  <c:v>4.610136452241715</c:v>
                </c:pt>
                <c:pt idx="6">
                  <c:v>5.0119988293824997</c:v>
                </c:pt>
                <c:pt idx="7">
                  <c:v>5.6099502487562196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A-4D42-873D-10959EB9AF1B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0.00</c:formatCode>
                <c:ptCount val="8"/>
                <c:pt idx="0">
                  <c:v>5.5926043991074259</c:v>
                </c:pt>
                <c:pt idx="1">
                  <c:v>5.5221709826179506</c:v>
                </c:pt>
                <c:pt idx="2">
                  <c:v>5.3358391608391607</c:v>
                </c:pt>
                <c:pt idx="3">
                  <c:v>5.1141486810551564</c:v>
                </c:pt>
                <c:pt idx="4">
                  <c:v>5.3727915194346307</c:v>
                </c:pt>
                <c:pt idx="5">
                  <c:v>5.2635160680529296</c:v>
                </c:pt>
                <c:pt idx="6">
                  <c:v>5.469411423601044</c:v>
                </c:pt>
                <c:pt idx="7">
                  <c:v>5.7237687366167007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0A-4D42-873D-10959EB9A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1749957958309264E-2"/>
              <c:y val="0.298526164482960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23908926730477"/>
          <c:y val="0.17605976154746791"/>
          <c:w val="5.5762081784386575E-2"/>
          <c:h val="0.2054402739030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55574728198E-2"/>
          <c:y val="3.6816166370657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Regorg!$Y$46:$Y$53</c:f>
              <c:numCache>
                <c:formatCode>0.00</c:formatCode>
                <c:ptCount val="8"/>
                <c:pt idx="0">
                  <c:v>5.6193311956023804</c:v>
                </c:pt>
                <c:pt idx="1">
                  <c:v>4.576808721506441</c:v>
                </c:pt>
                <c:pt idx="2">
                  <c:v>4.636810486073184</c:v>
                </c:pt>
                <c:pt idx="3">
                  <c:v>4.5659259259259262</c:v>
                </c:pt>
                <c:pt idx="4">
                  <c:v>4.8794835007173605</c:v>
                </c:pt>
                <c:pt idx="5">
                  <c:v>4.2936802973977697</c:v>
                </c:pt>
                <c:pt idx="6">
                  <c:v>5.0828609986504718</c:v>
                </c:pt>
                <c:pt idx="7">
                  <c:v>4.1788321167883211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7-49BC-A1DF-7BB61471FA7F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Regorg!$Y$37:$Y$44</c:f>
              <c:numCache>
                <c:formatCode>0.00</c:formatCode>
                <c:ptCount val="8"/>
                <c:pt idx="0">
                  <c:v>5.2610937499999997</c:v>
                </c:pt>
                <c:pt idx="1">
                  <c:v>4.2851767067013693</c:v>
                </c:pt>
                <c:pt idx="2">
                  <c:v>4.6788413098236763</c:v>
                </c:pt>
                <c:pt idx="3">
                  <c:v>4.9221424627277743</c:v>
                </c:pt>
                <c:pt idx="4">
                  <c:v>4.9198218262806241</c:v>
                </c:pt>
                <c:pt idx="5">
                  <c:v>4.5055793991416309</c:v>
                </c:pt>
                <c:pt idx="6">
                  <c:v>4.5423143350604498</c:v>
                </c:pt>
                <c:pt idx="7">
                  <c:v>5.0049382716049378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7-49BC-A1DF-7BB61471FA7F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Regorg!$Y$28:$Y$35</c:f>
              <c:numCache>
                <c:formatCode>0.00</c:formatCode>
                <c:ptCount val="8"/>
                <c:pt idx="0">
                  <c:v>5.243975903614456</c:v>
                </c:pt>
                <c:pt idx="1">
                  <c:v>4.6444780635400909</c:v>
                </c:pt>
                <c:pt idx="2">
                  <c:v>4.7204590281513363</c:v>
                </c:pt>
                <c:pt idx="3">
                  <c:v>5.1308980213089805</c:v>
                </c:pt>
                <c:pt idx="4">
                  <c:v>4.9457831325301207</c:v>
                </c:pt>
                <c:pt idx="5">
                  <c:v>4.2947007243614195</c:v>
                </c:pt>
                <c:pt idx="6">
                  <c:v>4.310249307479225</c:v>
                </c:pt>
                <c:pt idx="7">
                  <c:v>5.1192052980132443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7-49BC-A1DF-7BB61471FA7F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Regorg!$Y$19:$Y$26</c:f>
              <c:numCache>
                <c:formatCode>0.00</c:formatCode>
                <c:ptCount val="8"/>
                <c:pt idx="0">
                  <c:v>5.1274467159634627</c:v>
                </c:pt>
                <c:pt idx="1">
                  <c:v>4.7446228415631637</c:v>
                </c:pt>
                <c:pt idx="2">
                  <c:v>4.6043279380717808</c:v>
                </c:pt>
                <c:pt idx="3">
                  <c:v>4.8534558180227458</c:v>
                </c:pt>
                <c:pt idx="4">
                  <c:v>4.9226100151745076</c:v>
                </c:pt>
                <c:pt idx="5">
                  <c:v>4.3559454191033131</c:v>
                </c:pt>
                <c:pt idx="6">
                  <c:v>4.8024582967515377</c:v>
                </c:pt>
                <c:pt idx="7">
                  <c:v>5.1343283582089532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F7-49BC-A1DF-7BB61471FA7F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Regorg!$Y$10:$Y$17</c:f>
              <c:numCache>
                <c:formatCode>0.00</c:formatCode>
                <c:ptCount val="8"/>
                <c:pt idx="0">
                  <c:v>5.2744660503665921</c:v>
                </c:pt>
                <c:pt idx="1">
                  <c:v>4.6974104292302226</c:v>
                </c:pt>
                <c:pt idx="2">
                  <c:v>4.6061188811188805</c:v>
                </c:pt>
                <c:pt idx="3">
                  <c:v>4.6805755395683448</c:v>
                </c:pt>
                <c:pt idx="4">
                  <c:v>4.9393404004711412</c:v>
                </c:pt>
                <c:pt idx="5">
                  <c:v>4.4839319470699426</c:v>
                </c:pt>
                <c:pt idx="6">
                  <c:v>5.0649463612641323</c:v>
                </c:pt>
                <c:pt idx="7">
                  <c:v>5.0824411134903631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F7-49BC-A1DF-7BB61471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749957958309264E-2"/>
              <c:y val="0.298526164482960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452427085085073"/>
          <c:y val="0.1572111986779044"/>
          <c:w val="5.5762081784386575E-2"/>
          <c:h val="0.2054402739030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LENGDE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</c:formatCode>
                <c:ptCount val="8"/>
                <c:pt idx="0">
                  <c:v>0</c:v>
                </c:pt>
                <c:pt idx="1">
                  <c:v>84.67333333333336</c:v>
                </c:pt>
                <c:pt idx="2">
                  <c:v>0</c:v>
                </c:pt>
                <c:pt idx="3">
                  <c:v>92.115894039735068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68-4A5F-9E71-751A8B19B6D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</c:formatCode>
                <c:ptCount val="8"/>
                <c:pt idx="0">
                  <c:v>93.16959826275783</c:v>
                </c:pt>
                <c:pt idx="1">
                  <c:v>95.386813186813214</c:v>
                </c:pt>
                <c:pt idx="2">
                  <c:v>101.91348314606743</c:v>
                </c:pt>
                <c:pt idx="3">
                  <c:v>89.672241992882491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68-4A5F-9E71-751A8B19B6D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857189860275356E-3"/>
                  <c:y val="-0.1235632657772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A5F-9E71-751A8B19B6D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</c:formatCode>
                <c:ptCount val="8"/>
                <c:pt idx="0">
                  <c:v>86.569223394055854</c:v>
                </c:pt>
                <c:pt idx="1">
                  <c:v>89.926564774381475</c:v>
                </c:pt>
                <c:pt idx="2">
                  <c:v>89.336941484389683</c:v>
                </c:pt>
                <c:pt idx="3">
                  <c:v>96.810764734534885</c:v>
                </c:pt>
                <c:pt idx="4">
                  <c:v>93.143792172739765</c:v>
                </c:pt>
                <c:pt idx="5">
                  <c:v>92.17655405405408</c:v>
                </c:pt>
                <c:pt idx="6">
                  <c:v>100.24861646234677</c:v>
                </c:pt>
                <c:pt idx="7">
                  <c:v>95.749859943977583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68-4A5F-9E71-751A8B19B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8.9642389722817302E-3"/>
              <c:y val="0.2964319519796837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676512952496"/>
          <c:y val="0.34150888013060471"/>
          <c:w val="5.9476343323413942E-2"/>
          <c:h val="0.14261143450800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K-faktor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</c:formatCode>
                <c:ptCount val="8"/>
                <c:pt idx="0">
                  <c:v>0</c:v>
                </c:pt>
                <c:pt idx="1">
                  <c:v>15.346124919884646</c:v>
                </c:pt>
                <c:pt idx="2">
                  <c:v>0</c:v>
                </c:pt>
                <c:pt idx="3">
                  <c:v>14.798895264916476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8-42C7-BA26-3B9EF07FCD52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</c:formatCode>
                <c:ptCount val="8"/>
                <c:pt idx="0">
                  <c:v>14.753956422683002</c:v>
                </c:pt>
                <c:pt idx="1">
                  <c:v>14.693134592396213</c:v>
                </c:pt>
                <c:pt idx="2">
                  <c:v>15.346055049384477</c:v>
                </c:pt>
                <c:pt idx="3">
                  <c:v>15.687340426803356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8-42C7-BA26-3B9EF07FCD52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023641589385724E-17"/>
                  <c:y val="-6.2828779208786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8-42C7-BA26-3B9EF07FCD52}"/>
                </c:ext>
              </c:extLst>
            </c:dLbl>
            <c:dLbl>
              <c:idx val="1"/>
              <c:layout>
                <c:manualLayout>
                  <c:x val="7.4285839627400603E-3"/>
                  <c:y val="-0.1612605333025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8-42C7-BA26-3B9EF07FCD52}"/>
                </c:ext>
              </c:extLst>
            </c:dLbl>
            <c:dLbl>
              <c:idx val="3"/>
              <c:layout>
                <c:manualLayout>
                  <c:x val="1.8571459906850237E-3"/>
                  <c:y val="-0.12984614369815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8-42C7-BA26-3B9EF07FCD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</c:formatCode>
                <c:ptCount val="8"/>
                <c:pt idx="0">
                  <c:v>15.153792501202854</c:v>
                </c:pt>
                <c:pt idx="1">
                  <c:v>14.640477804269072</c:v>
                </c:pt>
                <c:pt idx="2">
                  <c:v>15.293643962860813</c:v>
                </c:pt>
                <c:pt idx="3">
                  <c:v>14.975717526473318</c:v>
                </c:pt>
                <c:pt idx="4">
                  <c:v>15.154402891303988</c:v>
                </c:pt>
                <c:pt idx="5">
                  <c:v>14.775561281215525</c:v>
                </c:pt>
                <c:pt idx="6">
                  <c:v>15.695464138485351</c:v>
                </c:pt>
                <c:pt idx="7">
                  <c:v>15.81994711293992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98-42C7-BA26-3B9EF07F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8.9642389722817302E-3"/>
              <c:y val="0.2964319519796837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16770613223753"/>
          <c:y val="0.1970026879503966"/>
          <c:w val="5.9476343323413942E-2"/>
          <c:h val="0.14261143450800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98353662005981E-2"/>
          <c:y val="0.17910464792875172"/>
          <c:w val="0.89493989150263198"/>
          <c:h val="0.60532931305779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Bedrifter!$J$36:$J$41</c:f>
              <c:numCache>
                <c:formatCode>0</c:formatCode>
                <c:ptCount val="6"/>
                <c:pt idx="0">
                  <c:v>17.295210592161681</c:v>
                </c:pt>
                <c:pt idx="1">
                  <c:v>25.427676267571911</c:v>
                </c:pt>
                <c:pt idx="2">
                  <c:v>23.064131139573757</c:v>
                </c:pt>
                <c:pt idx="3">
                  <c:v>8.7483320864572818</c:v>
                </c:pt>
                <c:pt idx="4">
                  <c:v>0.43535780663409057</c:v>
                </c:pt>
                <c:pt idx="5">
                  <c:v>25.029292107601275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AC6-B6E9-684E94141688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Bedrifter!$J$30:$J$35</c:f>
              <c:numCache>
                <c:formatCode>0</c:formatCode>
                <c:ptCount val="6"/>
                <c:pt idx="0">
                  <c:v>16.540556088446458</c:v>
                </c:pt>
                <c:pt idx="1">
                  <c:v>25.94067726540008</c:v>
                </c:pt>
                <c:pt idx="2">
                  <c:v>20.9672953590463</c:v>
                </c:pt>
                <c:pt idx="3">
                  <c:v>8.2130881214903297</c:v>
                </c:pt>
                <c:pt idx="4">
                  <c:v>0.50489406646044077</c:v>
                </c:pt>
                <c:pt idx="5">
                  <c:v>27.833489099156392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4-4AC6-B6E9-684E94141688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Bedrifter!$J$24:$J$29</c:f>
              <c:numCache>
                <c:formatCode>0</c:formatCode>
                <c:ptCount val="6"/>
                <c:pt idx="0">
                  <c:v>18.928955332984664</c:v>
                </c:pt>
                <c:pt idx="1">
                  <c:v>25.449446298914378</c:v>
                </c:pt>
                <c:pt idx="2">
                  <c:v>19.949729963774381</c:v>
                </c:pt>
                <c:pt idx="3">
                  <c:v>10.262571115951671</c:v>
                </c:pt>
                <c:pt idx="4">
                  <c:v>0.51808978206130385</c:v>
                </c:pt>
                <c:pt idx="5">
                  <c:v>24.891207506313599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Bedrifter!$J$17:$J$22</c:f>
              <c:numCache>
                <c:formatCode>0</c:formatCode>
                <c:ptCount val="6"/>
                <c:pt idx="0">
                  <c:v>19.710596456997912</c:v>
                </c:pt>
                <c:pt idx="1">
                  <c:v>23.716958371574879</c:v>
                </c:pt>
                <c:pt idx="2">
                  <c:v>20.877843966220972</c:v>
                </c:pt>
                <c:pt idx="3">
                  <c:v>11.32057710780443</c:v>
                </c:pt>
                <c:pt idx="4">
                  <c:v>0.6888508486169338</c:v>
                </c:pt>
                <c:pt idx="5">
                  <c:v>23.685173248784871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Bedrifter!$J$10:$J$15</c:f>
              <c:numCache>
                <c:formatCode>0</c:formatCode>
                <c:ptCount val="6"/>
                <c:pt idx="0">
                  <c:v>17.387329203435328</c:v>
                </c:pt>
                <c:pt idx="1">
                  <c:v>25.835926947432345</c:v>
                </c:pt>
                <c:pt idx="2">
                  <c:v>22.959708841581271</c:v>
                </c:pt>
                <c:pt idx="3">
                  <c:v>11.876338021824717</c:v>
                </c:pt>
                <c:pt idx="4">
                  <c:v>0.35137815106612619</c:v>
                </c:pt>
                <c:pt idx="5">
                  <c:v>21.589318834660205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035396740199"/>
          <c:y val="0.277289300264596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slaktevekt i kilo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7897633396893E-2"/>
          <c:y val="0.15253062121936017"/>
          <c:w val="0.86615624332551167"/>
          <c:h val="0.752126912121357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4600736644630271E-2"/>
                  <c:y val="-4.120369798168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E-4430-A2B9-3EC5B75DD0D1}"/>
                </c:ext>
              </c:extLst>
            </c:dLbl>
            <c:dLbl>
              <c:idx val="4"/>
              <c:layout>
                <c:manualLayout>
                  <c:x val="-1.8222767884911346E-2"/>
                  <c:y val="4.316577883795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4-4D80-9D63-F824B365532C}"/>
                </c:ext>
              </c:extLst>
            </c:dLbl>
            <c:dLbl>
              <c:idx val="5"/>
              <c:layout>
                <c:manualLayout>
                  <c:x val="-2.0956183067648008E-2"/>
                  <c:y val="3.924161712541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4-4D80-9D63-F824B365532C}"/>
                </c:ext>
              </c:extLst>
            </c:dLbl>
            <c:dLbl>
              <c:idx val="6"/>
              <c:layout>
                <c:manualLayout>
                  <c:x val="0"/>
                  <c:y val="3.3355374556600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E-4430-A2B9-3EC5B75DD0D1}"/>
                </c:ext>
              </c:extLst>
            </c:dLbl>
            <c:dLbl>
              <c:idx val="7"/>
              <c:layout>
                <c:manualLayout>
                  <c:x val="-2.6423013433121367E-2"/>
                  <c:y val="-5.2976183119306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E-4430-A2B9-3EC5B75DD0D1}"/>
                </c:ext>
              </c:extLst>
            </c:dLbl>
            <c:dLbl>
              <c:idx val="8"/>
              <c:layout>
                <c:manualLayout>
                  <c:x val="1.8222767884911312E-3"/>
                  <c:y val="3.727953626914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E-4430-A2B9-3EC5B75DD0D1}"/>
                </c:ext>
              </c:extLst>
            </c:dLbl>
            <c:dLbl>
              <c:idx val="9"/>
              <c:layout>
                <c:manualLayout>
                  <c:x val="-2.1867321461893574E-2"/>
                  <c:y val="-5.2976183119306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4-4D80-9D63-F824B365532C}"/>
                </c:ext>
              </c:extLst>
            </c:dLbl>
            <c:dLbl>
              <c:idx val="10"/>
              <c:layout>
                <c:manualLayout>
                  <c:x val="-1.1844799125192419E-2"/>
                  <c:y val="5.1014102263036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D-4284-86D5-615A1EDF48FB}"/>
                </c:ext>
              </c:extLst>
            </c:dLbl>
            <c:dLbl>
              <c:idx val="11"/>
              <c:layout>
                <c:manualLayout>
                  <c:x val="-1.9133906279156877E-2"/>
                  <c:y val="-4.3165778837953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0-4DBE-A5F2-5F3607F82654}"/>
                </c:ext>
              </c:extLst>
            </c:dLbl>
            <c:dLbl>
              <c:idx val="12"/>
              <c:layout>
                <c:manualLayout>
                  <c:x val="-3.5534397375577058E-2"/>
                  <c:y val="2.9431212844059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4-4D80-9D63-F824B365532C}"/>
                </c:ext>
              </c:extLst>
            </c:dLbl>
            <c:dLbl>
              <c:idx val="13"/>
              <c:layout>
                <c:manualLayout>
                  <c:x val="-2.2778459856139206E-2"/>
                  <c:y val="5.8862425688118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4-4D80-9D63-F824B365532C}"/>
                </c:ext>
              </c:extLst>
            </c:dLbl>
            <c:dLbl>
              <c:idx val="14"/>
              <c:layout>
                <c:manualLayout>
                  <c:x val="-2.3689598250384771E-2"/>
                  <c:y val="-6.08245065443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DD-4284-86D5-615A1EDF48FB}"/>
                </c:ext>
              </c:extLst>
            </c:dLbl>
            <c:dLbl>
              <c:idx val="17"/>
              <c:layout>
                <c:manualLayout>
                  <c:x val="-5.0112611683506107E-2"/>
                  <c:y val="-2.9431212844059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4-4D80-9D63-F824B365532C}"/>
                </c:ext>
              </c:extLst>
            </c:dLbl>
            <c:dLbl>
              <c:idx val="19"/>
              <c:layout>
                <c:manualLayout>
                  <c:x val="-2.3689598250384837E-2"/>
                  <c:y val="5.88624256881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0-4DBE-A5F2-5F3607F82654}"/>
                </c:ext>
              </c:extLst>
            </c:dLbl>
            <c:dLbl>
              <c:idx val="21"/>
              <c:layout>
                <c:manualLayout>
                  <c:x val="-2.5511875038875836E-2"/>
                  <c:y val="4.5127859694224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6-4AC3-AE28-21387E72C2EB}"/>
                </c:ext>
              </c:extLst>
            </c:dLbl>
            <c:dLbl>
              <c:idx val="22"/>
              <c:layout>
                <c:manualLayout>
                  <c:x val="-2.3689598250384705E-2"/>
                  <c:y val="3.727953626914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0-4DBE-A5F2-5F3607F82654}"/>
                </c:ext>
              </c:extLst>
            </c:dLbl>
            <c:dLbl>
              <c:idx val="23"/>
              <c:layout>
                <c:manualLayout>
                  <c:x val="-1.6400491096420312E-2"/>
                  <c:y val="-4.512785969422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0-4D47-89CA-D9F5C680926E}"/>
                </c:ext>
              </c:extLst>
            </c:dLbl>
            <c:dLbl>
              <c:idx val="24"/>
              <c:layout>
                <c:manualLayout>
                  <c:x val="-2.277845985613914E-2"/>
                  <c:y val="3.727953626914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0-4D47-89CA-D9F5C680926E}"/>
                </c:ext>
              </c:extLst>
            </c:dLbl>
            <c:dLbl>
              <c:idx val="25"/>
              <c:layout>
                <c:manualLayout>
                  <c:x val="-2.6423013433121402E-2"/>
                  <c:y val="-4.1203697981683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E-4430-A2B9-3EC5B75DD0D1}"/>
                </c:ext>
              </c:extLst>
            </c:dLbl>
            <c:dLbl>
              <c:idx val="26"/>
              <c:layout>
                <c:manualLayout>
                  <c:x val="-1.8222767884911312E-2"/>
                  <c:y val="-4.708994055049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E-4430-A2B9-3EC5B75DD0D1}"/>
                </c:ext>
              </c:extLst>
            </c:dLbl>
            <c:dLbl>
              <c:idx val="27"/>
              <c:layout>
                <c:manualLayout>
                  <c:x val="-2.3689598250384705E-2"/>
                  <c:y val="5.1014102263036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1-47F0-B5A8-844D9501F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11.916251830161055</c:v>
                </c:pt>
                <c:pt idx="1">
                  <c:v>12.328958298058838</c:v>
                </c:pt>
                <c:pt idx="2">
                  <c:v>11.96933481292268</c:v>
                </c:pt>
                <c:pt idx="3">
                  <c:v>12.71741278927537</c:v>
                </c:pt>
                <c:pt idx="4">
                  <c:v>11.796127280522033</c:v>
                </c:pt>
                <c:pt idx="5">
                  <c:v>11.797252719956305</c:v>
                </c:pt>
                <c:pt idx="6">
                  <c:v>12.170699461185375</c:v>
                </c:pt>
                <c:pt idx="7">
                  <c:v>12.294363992172261</c:v>
                </c:pt>
                <c:pt idx="8">
                  <c:v>11.925979040264764</c:v>
                </c:pt>
                <c:pt idx="9">
                  <c:v>12.523383409536262</c:v>
                </c:pt>
                <c:pt idx="10">
                  <c:v>12.77142731083168</c:v>
                </c:pt>
                <c:pt idx="11">
                  <c:v>12.802368158257671</c:v>
                </c:pt>
                <c:pt idx="12">
                  <c:v>12.651888165781896</c:v>
                </c:pt>
                <c:pt idx="13">
                  <c:v>12.447170222978595</c:v>
                </c:pt>
                <c:pt idx="14">
                  <c:v>12.918178922787629</c:v>
                </c:pt>
                <c:pt idx="15">
                  <c:v>12.883015378221131</c:v>
                </c:pt>
                <c:pt idx="16">
                  <c:v>13.793113278319559</c:v>
                </c:pt>
                <c:pt idx="17">
                  <c:v>14.474488480466938</c:v>
                </c:pt>
                <c:pt idx="18">
                  <c:v>13.558786741713584</c:v>
                </c:pt>
                <c:pt idx="19">
                  <c:v>12.107470793637122</c:v>
                </c:pt>
                <c:pt idx="20">
                  <c:v>12.619769507387071</c:v>
                </c:pt>
                <c:pt idx="21">
                  <c:v>12.372473025152402</c:v>
                </c:pt>
                <c:pt idx="22">
                  <c:v>12.176451120885371</c:v>
                </c:pt>
                <c:pt idx="23">
                  <c:v>12.360571809495545</c:v>
                </c:pt>
                <c:pt idx="24">
                  <c:v>12.46493645585857</c:v>
                </c:pt>
                <c:pt idx="25">
                  <c:v>12.70217411821554</c:v>
                </c:pt>
                <c:pt idx="26">
                  <c:v>12.516479611650498</c:v>
                </c:pt>
                <c:pt idx="27">
                  <c:v>12.359653231594359</c:v>
                </c:pt>
                <c:pt idx="28">
                  <c:v>12.822486731189509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9-4E82-9344-505987E42A54}"/>
            </c:ext>
          </c:extLst>
        </c:ser>
        <c:ser>
          <c:idx val="1"/>
          <c:order val="1"/>
          <c:tx>
            <c:strRef>
              <c:f>RNR!$H$2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9375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År!$AU$8:$AU$36</c:f>
              <c:numCache>
                <c:formatCode>0.0</c:formatCode>
                <c:ptCount val="29"/>
                <c:pt idx="0">
                  <c:v>12.822486731189509</c:v>
                </c:pt>
                <c:pt idx="1">
                  <c:v>12.822486731189509</c:v>
                </c:pt>
                <c:pt idx="2">
                  <c:v>12.822486731189509</c:v>
                </c:pt>
                <c:pt idx="3">
                  <c:v>12.822486731189509</c:v>
                </c:pt>
                <c:pt idx="4">
                  <c:v>12.822486731189509</c:v>
                </c:pt>
                <c:pt idx="5">
                  <c:v>12.822486731189509</c:v>
                </c:pt>
                <c:pt idx="6">
                  <c:v>12.822486731189509</c:v>
                </c:pt>
                <c:pt idx="7">
                  <c:v>12.822486731189509</c:v>
                </c:pt>
                <c:pt idx="8">
                  <c:v>12.822486731189509</c:v>
                </c:pt>
                <c:pt idx="9">
                  <c:v>12.822486731189509</c:v>
                </c:pt>
                <c:pt idx="10">
                  <c:v>12.822486731189509</c:v>
                </c:pt>
                <c:pt idx="11">
                  <c:v>12.822486731189509</c:v>
                </c:pt>
                <c:pt idx="12">
                  <c:v>12.822486731189509</c:v>
                </c:pt>
                <c:pt idx="13">
                  <c:v>12.822486731189509</c:v>
                </c:pt>
                <c:pt idx="14">
                  <c:v>12.822486731189509</c:v>
                </c:pt>
                <c:pt idx="15">
                  <c:v>12.822486731189509</c:v>
                </c:pt>
                <c:pt idx="16">
                  <c:v>12.822486731189509</c:v>
                </c:pt>
                <c:pt idx="17">
                  <c:v>12.822486731189509</c:v>
                </c:pt>
                <c:pt idx="18">
                  <c:v>12.822486731189509</c:v>
                </c:pt>
                <c:pt idx="19">
                  <c:v>12.822486731189509</c:v>
                </c:pt>
                <c:pt idx="20">
                  <c:v>12.822486731189509</c:v>
                </c:pt>
                <c:pt idx="21">
                  <c:v>12.822486731189509</c:v>
                </c:pt>
                <c:pt idx="22">
                  <c:v>12.822486731189509</c:v>
                </c:pt>
                <c:pt idx="23">
                  <c:v>12.822486731189509</c:v>
                </c:pt>
                <c:pt idx="24">
                  <c:v>12.822486731189509</c:v>
                </c:pt>
                <c:pt idx="25">
                  <c:v>12.822486731189509</c:v>
                </c:pt>
                <c:pt idx="26">
                  <c:v>12.822486731189509</c:v>
                </c:pt>
                <c:pt idx="27">
                  <c:v>12.822486731189509</c:v>
                </c:pt>
                <c:pt idx="28">
                  <c:v>12.822486731189509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C-4E2C-A594-FC250097A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14.5"/>
          <c:min val="1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36384525368996"/>
          <c:y val="0.70992225833961609"/>
          <c:w val="0.1320606858346749"/>
          <c:h val="0.11983756442422969"/>
        </c:manualLayout>
      </c:layout>
      <c:overlay val="0"/>
      <c:spPr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258768860263413E-2"/>
          <c:y val="0.18804374584390376"/>
          <c:w val="0.87597947630437456"/>
          <c:h val="0.59639019890665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Bedrifter!$H$36:$H$41</c:f>
              <c:numCache>
                <c:formatCode>0</c:formatCode>
                <c:ptCount val="6"/>
                <c:pt idx="0">
                  <c:v>5515</c:v>
                </c:pt>
                <c:pt idx="1">
                  <c:v>6873</c:v>
                </c:pt>
                <c:pt idx="2">
                  <c:v>4753</c:v>
                </c:pt>
                <c:pt idx="3">
                  <c:v>2244</c:v>
                </c:pt>
                <c:pt idx="4">
                  <c:v>157</c:v>
                </c:pt>
                <c:pt idx="5">
                  <c:v>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30E-8DF3-82ED62E28C98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Bedrifter!$H$30:$H$35</c:f>
              <c:numCache>
                <c:formatCode>0</c:formatCode>
                <c:ptCount val="6"/>
                <c:pt idx="0">
                  <c:v>5180</c:v>
                </c:pt>
                <c:pt idx="1">
                  <c:v>6922</c:v>
                </c:pt>
                <c:pt idx="2">
                  <c:v>4677</c:v>
                </c:pt>
                <c:pt idx="3">
                  <c:v>2050</c:v>
                </c:pt>
                <c:pt idx="4">
                  <c:v>188</c:v>
                </c:pt>
                <c:pt idx="5">
                  <c:v>7471.9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5-430E-8DF3-82ED62E28C98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Bedrifter!$H$24:$H$29</c:f>
              <c:numCache>
                <c:formatCode>0</c:formatCode>
                <c:ptCount val="6"/>
                <c:pt idx="0">
                  <c:v>5623</c:v>
                </c:pt>
                <c:pt idx="1">
                  <c:v>6646</c:v>
                </c:pt>
                <c:pt idx="2">
                  <c:v>4525</c:v>
                </c:pt>
                <c:pt idx="3">
                  <c:v>2315</c:v>
                </c:pt>
                <c:pt idx="4">
                  <c:v>180</c:v>
                </c:pt>
                <c:pt idx="5">
                  <c:v>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5-430E-8DF3-82ED62E28C98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Bedrifter!$H$17:$H$22</c:f>
              <c:numCache>
                <c:formatCode>0</c:formatCode>
                <c:ptCount val="6"/>
                <c:pt idx="0">
                  <c:v>5982</c:v>
                </c:pt>
                <c:pt idx="1">
                  <c:v>6722</c:v>
                </c:pt>
                <c:pt idx="2">
                  <c:v>4612</c:v>
                </c:pt>
                <c:pt idx="3">
                  <c:v>2726</c:v>
                </c:pt>
                <c:pt idx="4">
                  <c:v>202</c:v>
                </c:pt>
                <c:pt idx="5">
                  <c:v>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5-430E-8DF3-82ED62E28C98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Bedrifter!$H$10:$H$15</c:f>
              <c:numCache>
                <c:formatCode>General</c:formatCode>
                <c:ptCount val="6"/>
                <c:pt idx="0">
                  <c:v>5418</c:v>
                </c:pt>
                <c:pt idx="1">
                  <c:v>6775</c:v>
                </c:pt>
                <c:pt idx="2">
                  <c:v>4948</c:v>
                </c:pt>
                <c:pt idx="3">
                  <c:v>2712</c:v>
                </c:pt>
                <c:pt idx="4">
                  <c:v>102</c:v>
                </c:pt>
                <c:pt idx="5">
                  <c:v>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95-430E-8DF3-82ED62E28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035396740199"/>
          <c:y val="0.277289300264596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VEKT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9251328147146968"/>
          <c:w val="0.89072646590301918"/>
          <c:h val="0.59192066327908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Bedrifter!$U$36:$U$41</c:f>
              <c:numCache>
                <c:formatCode>0.0</c:formatCode>
                <c:ptCount val="6"/>
                <c:pt idx="0">
                  <c:v>10.3656083408885</c:v>
                </c:pt>
                <c:pt idx="1">
                  <c:v>12.228545031281817</c:v>
                </c:pt>
                <c:pt idx="2">
                  <c:v>16.039238375762697</c:v>
                </c:pt>
                <c:pt idx="3">
                  <c:v>12.885962566844912</c:v>
                </c:pt>
                <c:pt idx="4">
                  <c:v>9.1656050955413981</c:v>
                </c:pt>
                <c:pt idx="5">
                  <c:v>11.860931899641544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8-48BA-8002-C42F80CE3833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Bedrifter!$U$30:$U$35</c:f>
              <c:numCache>
                <c:formatCode>0.0</c:formatCode>
                <c:ptCount val="6"/>
                <c:pt idx="0">
                  <c:v>10.743909266409265</c:v>
                </c:pt>
                <c:pt idx="1">
                  <c:v>12.609321005489752</c:v>
                </c:pt>
                <c:pt idx="2">
                  <c:v>15.084017532606373</c:v>
                </c:pt>
                <c:pt idx="3">
                  <c:v>13.480146341463415</c:v>
                </c:pt>
                <c:pt idx="4">
                  <c:v>9.0361702127659527</c:v>
                </c:pt>
                <c:pt idx="5">
                  <c:v>12.533679519265519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8-48BA-8002-C42F80CE3833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Bedrifter!$U$24:$U$29</c:f>
              <c:numCache>
                <c:formatCode>0.0</c:formatCode>
                <c:ptCount val="6"/>
                <c:pt idx="0">
                  <c:v>10.849706562333267</c:v>
                </c:pt>
                <c:pt idx="1">
                  <c:v>12.341769485404775</c:v>
                </c:pt>
                <c:pt idx="2">
                  <c:v>14.209469613259696</c:v>
                </c:pt>
                <c:pt idx="3">
                  <c:v>14.287775377969762</c:v>
                </c:pt>
                <c:pt idx="4">
                  <c:v>9.2766666666666637</c:v>
                </c:pt>
                <c:pt idx="5">
                  <c:v>12.416684723726975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8-48BA-8002-C42F80CE3833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Bedrifter!$U$17:$U$22</c:f>
              <c:numCache>
                <c:formatCode>0.0</c:formatCode>
                <c:ptCount val="6"/>
                <c:pt idx="0">
                  <c:v>10.781093279839514</c:v>
                </c:pt>
                <c:pt idx="1">
                  <c:v>11.544361797084248</c:v>
                </c:pt>
                <c:pt idx="2">
                  <c:v>14.811730268863846</c:v>
                </c:pt>
                <c:pt idx="3">
                  <c:v>13.587894350696988</c:v>
                </c:pt>
                <c:pt idx="4">
                  <c:v>11.15792079207921</c:v>
                </c:pt>
                <c:pt idx="5">
                  <c:v>12.441354952640868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48-48BA-8002-C42F80CE3833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Bedrifter!$U$10:$U$15</c:f>
              <c:numCache>
                <c:formatCode>0.0</c:formatCode>
                <c:ptCount val="6"/>
                <c:pt idx="0">
                  <c:v>10.544186046511626</c:v>
                </c:pt>
                <c:pt idx="1">
                  <c:v>12.529505535055343</c:v>
                </c:pt>
                <c:pt idx="2">
                  <c:v>15.245998383185135</c:v>
                </c:pt>
                <c:pt idx="3">
                  <c:v>14.388384955752221</c:v>
                </c:pt>
                <c:pt idx="4">
                  <c:v>11.318627450980392</c:v>
                </c:pt>
                <c:pt idx="5">
                  <c:v>12.512718292467795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8-48BA-8002-C42F80CE3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03642705490345"/>
          <c:y val="6.7221111974712991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KLASSE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6122653207850826"/>
          <c:w val="0.89072646590301918"/>
          <c:h val="0.6232074126720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Bedrifter!$N$36:$N$41</c:f>
              <c:numCache>
                <c:formatCode>0.00</c:formatCode>
                <c:ptCount val="6"/>
                <c:pt idx="0">
                  <c:v>4.8870353581142334</c:v>
                </c:pt>
                <c:pt idx="1">
                  <c:v>4.8636694311072315</c:v>
                </c:pt>
                <c:pt idx="2">
                  <c:v>5.3991163475699571</c:v>
                </c:pt>
                <c:pt idx="3">
                  <c:v>5.102049910873439</c:v>
                </c:pt>
                <c:pt idx="4">
                  <c:v>5.1210191082802554</c:v>
                </c:pt>
                <c:pt idx="5">
                  <c:v>5.4068817204301078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5-4390-98DC-03EF785A2646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Bedrifter!$N$30:$N$35</c:f>
              <c:numCache>
                <c:formatCode>0.00</c:formatCode>
                <c:ptCount val="6"/>
                <c:pt idx="0">
                  <c:v>4.8986486486486491</c:v>
                </c:pt>
                <c:pt idx="1">
                  <c:v>5.0840797457382259</c:v>
                </c:pt>
                <c:pt idx="2">
                  <c:v>5.2702587128501186</c:v>
                </c:pt>
                <c:pt idx="3">
                  <c:v>5.3643902439024389</c:v>
                </c:pt>
                <c:pt idx="4">
                  <c:v>4.9202127659574462</c:v>
                </c:pt>
                <c:pt idx="5">
                  <c:v>5.3283234518663267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5-4390-98DC-03EF785A2646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Bedrifter!$N$24:$N$29</c:f>
              <c:numCache>
                <c:formatCode>0.00</c:formatCode>
                <c:ptCount val="6"/>
                <c:pt idx="0">
                  <c:v>5.1764182820558409</c:v>
                </c:pt>
                <c:pt idx="1">
                  <c:v>5.1716822148660846</c:v>
                </c:pt>
                <c:pt idx="2">
                  <c:v>5.0892817679558009</c:v>
                </c:pt>
                <c:pt idx="3">
                  <c:v>5.3473002159827203</c:v>
                </c:pt>
                <c:pt idx="4">
                  <c:v>4.5388888888888888</c:v>
                </c:pt>
                <c:pt idx="5">
                  <c:v>5.3784243925089026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B5-4390-98DC-03EF785A2646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Bedrifter!$N$17:$N$22</c:f>
              <c:numCache>
                <c:formatCode>0.00</c:formatCode>
                <c:ptCount val="6"/>
                <c:pt idx="0">
                  <c:v>5.2348712805081909</c:v>
                </c:pt>
                <c:pt idx="1">
                  <c:v>5.3018446890806308</c:v>
                </c:pt>
                <c:pt idx="2">
                  <c:v>5.315698178664352</c:v>
                </c:pt>
                <c:pt idx="3">
                  <c:v>5.1757153338224517</c:v>
                </c:pt>
                <c:pt idx="4">
                  <c:v>4.9306930693069315</c:v>
                </c:pt>
                <c:pt idx="5">
                  <c:v>5.4302456253010085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B5-4390-98DC-03EF785A2646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Bedrifter!$N$10:$N$15</c:f>
              <c:numCache>
                <c:formatCode>0.00</c:formatCode>
                <c:ptCount val="6"/>
                <c:pt idx="0">
                  <c:v>5.5526024363233661</c:v>
                </c:pt>
                <c:pt idx="1">
                  <c:v>5.3332841328413281</c:v>
                </c:pt>
                <c:pt idx="2">
                  <c:v>5.5333468067906244</c:v>
                </c:pt>
                <c:pt idx="3">
                  <c:v>5.125</c:v>
                </c:pt>
                <c:pt idx="4">
                  <c:v>5.6176470588235299</c:v>
                </c:pt>
                <c:pt idx="5">
                  <c:v>5.4729229140941991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B5-4390-98DC-03EF785A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2939957524025271E-2"/>
          <c:y val="0.1029773969952402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 bedriftsgruppene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6122653207850826"/>
          <c:w val="0.89072646590301918"/>
          <c:h val="0.6232074126720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Bedrifter!$S$36:$S$41</c:f>
              <c:numCache>
                <c:formatCode>0.00</c:formatCode>
                <c:ptCount val="6"/>
                <c:pt idx="0">
                  <c:v>5.7980054397098817</c:v>
                </c:pt>
                <c:pt idx="1">
                  <c:v>4.6595373199476242</c:v>
                </c:pt>
                <c:pt idx="2">
                  <c:v>5.0292446875657468</c:v>
                </c:pt>
                <c:pt idx="3">
                  <c:v>4.5254010695187183</c:v>
                </c:pt>
                <c:pt idx="4">
                  <c:v>3.7961783439490446</c:v>
                </c:pt>
                <c:pt idx="5">
                  <c:v>4.4141935483870975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8-44DD-873F-F6E84A9446CF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Bedrifter!$S$30:$S$35</c:f>
              <c:numCache>
                <c:formatCode>0.00</c:formatCode>
                <c:ptCount val="6"/>
                <c:pt idx="0">
                  <c:v>5.441891891891891</c:v>
                </c:pt>
                <c:pt idx="1">
                  <c:v>4.6853510546084953</c:v>
                </c:pt>
                <c:pt idx="2">
                  <c:v>4.5888389993585639</c:v>
                </c:pt>
                <c:pt idx="3">
                  <c:v>4.7409756097560969</c:v>
                </c:pt>
                <c:pt idx="4">
                  <c:v>4.1382978723404245</c:v>
                </c:pt>
                <c:pt idx="5">
                  <c:v>4.5383369691778563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8-44DD-873F-F6E84A9446CF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0.00</c:formatCode>
                <c:ptCount val="6"/>
                <c:pt idx="0">
                  <c:v>5.3483905388582604</c:v>
                </c:pt>
                <c:pt idx="1">
                  <c:v>4.7347276557327724</c:v>
                </c:pt>
                <c:pt idx="2">
                  <c:v>4.4590055248618796</c:v>
                </c:pt>
                <c:pt idx="3">
                  <c:v>5.1464362850971916</c:v>
                </c:pt>
                <c:pt idx="4">
                  <c:v>3.7333333333333343</c:v>
                </c:pt>
                <c:pt idx="5">
                  <c:v>4.5740597430738283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8-44DD-873F-F6E84A9446CF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0.00</c:formatCode>
                <c:ptCount val="6"/>
                <c:pt idx="0">
                  <c:v>5.1925777331995988</c:v>
                </c:pt>
                <c:pt idx="1">
                  <c:v>4.6239214519488252</c:v>
                </c:pt>
                <c:pt idx="2">
                  <c:v>4.8328274067649604</c:v>
                </c:pt>
                <c:pt idx="3">
                  <c:v>4.8950843727072639</c:v>
                </c:pt>
                <c:pt idx="4">
                  <c:v>4.3762376237623757</c:v>
                </c:pt>
                <c:pt idx="5">
                  <c:v>4.6334885214320112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8-44DD-873F-F6E84A9446CF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0.00</c:formatCode>
                <c:ptCount val="6"/>
                <c:pt idx="0">
                  <c:v>5.3063861203396092</c:v>
                </c:pt>
                <c:pt idx="1">
                  <c:v>4.6466420664206636</c:v>
                </c:pt>
                <c:pt idx="2">
                  <c:v>5.0654810024252228</c:v>
                </c:pt>
                <c:pt idx="3">
                  <c:v>4.6058259587020638</c:v>
                </c:pt>
                <c:pt idx="4">
                  <c:v>4.5686274509803919</c:v>
                </c:pt>
                <c:pt idx="5">
                  <c:v>4.7011818662903515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8-44DD-873F-F6E84A9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14313985471001"/>
          <c:y val="6.2751576347147064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geit, a</a:t>
            </a:r>
            <a:r>
              <a:rPr lang="nb-NO" sz="28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91909426410102E-2"/>
          <c:y val="0.12656987266367464"/>
          <c:w val="0.87489111359558835"/>
          <c:h val="0.654934440725723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(Slakteri!$D$9:$D$16,Slakteri!$D$18:$D$22,Slakteri!$D$24:$D$25,Slakteri!$D$28:$D$31)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Røros</c:v>
                </c:pt>
                <c:pt idx="14">
                  <c:v>Horns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(Slakteri!$G$35:$G$42,Slakteri!$G$44:$G$48,Slakteri!$G$50:$G$51,Slakteri!$G$54:$G$57)</c:f>
              <c:numCache>
                <c:formatCode>#,##0</c:formatCode>
                <c:ptCount val="19"/>
                <c:pt idx="0">
                  <c:v>403</c:v>
                </c:pt>
                <c:pt idx="1">
                  <c:v>459</c:v>
                </c:pt>
                <c:pt idx="2">
                  <c:v>5579</c:v>
                </c:pt>
                <c:pt idx="3">
                  <c:v>194</c:v>
                </c:pt>
                <c:pt idx="4">
                  <c:v>1272</c:v>
                </c:pt>
                <c:pt idx="5">
                  <c:v>285</c:v>
                </c:pt>
                <c:pt idx="6">
                  <c:v>5253</c:v>
                </c:pt>
                <c:pt idx="7">
                  <c:v>1929</c:v>
                </c:pt>
                <c:pt idx="8">
                  <c:v>202</c:v>
                </c:pt>
                <c:pt idx="9">
                  <c:v>2674</c:v>
                </c:pt>
                <c:pt idx="10">
                  <c:v>512</c:v>
                </c:pt>
                <c:pt idx="11">
                  <c:v>3</c:v>
                </c:pt>
                <c:pt idx="12">
                  <c:v>1828</c:v>
                </c:pt>
                <c:pt idx="13">
                  <c:v>530</c:v>
                </c:pt>
                <c:pt idx="14">
                  <c:v>815</c:v>
                </c:pt>
                <c:pt idx="15">
                  <c:v>1182</c:v>
                </c:pt>
                <c:pt idx="16">
                  <c:v>1014</c:v>
                </c:pt>
                <c:pt idx="17">
                  <c:v>192</c:v>
                </c:pt>
                <c:pt idx="18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9.5724318785803087E-4"/>
                  <c:y val="-6.902536546304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27-4244-9041-71C45D3B8BD8}"/>
                </c:ext>
              </c:extLst>
            </c:dLbl>
            <c:dLbl>
              <c:idx val="2"/>
              <c:layout>
                <c:manualLayout>
                  <c:x val="1.818762056930192E-2"/>
                  <c:y val="-6.27503322391282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B-43E9-A51F-8DA4B66EB76D}"/>
                </c:ext>
              </c:extLst>
            </c:dLbl>
            <c:dLbl>
              <c:idx val="4"/>
              <c:layout>
                <c:manualLayout>
                  <c:x val="1.3401404630011941E-2"/>
                  <c:y val="-3.5558521602172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B-43E9-A51F-8DA4B66EB76D}"/>
                </c:ext>
              </c:extLst>
            </c:dLbl>
            <c:dLbl>
              <c:idx val="6"/>
              <c:layout>
                <c:manualLayout>
                  <c:x val="1.7230377381443923E-2"/>
                  <c:y val="-1.6733421930434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B-43E9-A51F-8DA4B66EB76D}"/>
                </c:ext>
              </c:extLst>
            </c:dLbl>
            <c:dLbl>
              <c:idx val="7"/>
              <c:layout>
                <c:manualLayout>
                  <c:x val="1.3401404630011941E-2"/>
                  <c:y val="-1.882509967173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B-43E9-A51F-8DA4B66EB76D}"/>
                </c:ext>
              </c:extLst>
            </c:dLbl>
            <c:dLbl>
              <c:idx val="9"/>
              <c:layout>
                <c:manualLayout>
                  <c:x val="2.0102106945017913E-2"/>
                  <c:y val="-1.464174418912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B-43E9-A51F-8DA4B66EB76D}"/>
                </c:ext>
              </c:extLst>
            </c:dLbl>
            <c:dLbl>
              <c:idx val="13"/>
              <c:layout>
                <c:manualLayout>
                  <c:x val="-1.9144863757159915E-3"/>
                  <c:y val="-5.0200265791302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27-4244-9041-71C45D3B8BD8}"/>
                </c:ext>
              </c:extLst>
            </c:dLbl>
            <c:dLbl>
              <c:idx val="14"/>
              <c:layout>
                <c:manualLayout>
                  <c:x val="9.5724318785799574E-4"/>
                  <c:y val="-5.0200265791302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B-43E9-A51F-8DA4B66EB76D}"/>
                </c:ext>
              </c:extLst>
            </c:dLbl>
            <c:dLbl>
              <c:idx val="16"/>
              <c:layout>
                <c:manualLayout>
                  <c:x val="-1.9144863757159915E-3"/>
                  <c:y val="-5.0200265791302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B-43E9-A51F-8DA4B66EB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(Slakteri!$D$9:$D$16,Slakteri!$D$18:$D$22,Slakteri!$D$24:$D$25,Slakteri!$D$28:$D$31)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Røros</c:v>
                </c:pt>
                <c:pt idx="14">
                  <c:v>Horns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(Slakteri!$G$9:$G$16,Slakteri!$G$18:$G$22,Slakteri!$G$24:$G$25,Slakteri!$G$28:$G$31)</c:f>
              <c:numCache>
                <c:formatCode>#,##0</c:formatCode>
                <c:ptCount val="19"/>
                <c:pt idx="0">
                  <c:v>0</c:v>
                </c:pt>
                <c:pt idx="1">
                  <c:v>267</c:v>
                </c:pt>
                <c:pt idx="2">
                  <c:v>5418</c:v>
                </c:pt>
                <c:pt idx="3">
                  <c:v>182</c:v>
                </c:pt>
                <c:pt idx="4">
                  <c:v>1053</c:v>
                </c:pt>
                <c:pt idx="5">
                  <c:v>252</c:v>
                </c:pt>
                <c:pt idx="6">
                  <c:v>5540</c:v>
                </c:pt>
                <c:pt idx="7">
                  <c:v>1985</c:v>
                </c:pt>
                <c:pt idx="8">
                  <c:v>102</c:v>
                </c:pt>
                <c:pt idx="9">
                  <c:v>2770</c:v>
                </c:pt>
                <c:pt idx="10">
                  <c:v>475</c:v>
                </c:pt>
                <c:pt idx="11">
                  <c:v>0</c:v>
                </c:pt>
                <c:pt idx="12">
                  <c:v>2036</c:v>
                </c:pt>
                <c:pt idx="13">
                  <c:v>525</c:v>
                </c:pt>
                <c:pt idx="14">
                  <c:v>615</c:v>
                </c:pt>
                <c:pt idx="15">
                  <c:v>1321</c:v>
                </c:pt>
                <c:pt idx="16">
                  <c:v>960</c:v>
                </c:pt>
                <c:pt idx="17">
                  <c:v>320</c:v>
                </c:pt>
                <c:pt idx="18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6554951330635"/>
          <c:y val="0.2008545266179709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97359217040443E-2"/>
          <c:y val="0.15554157892836132"/>
          <c:w val="0.8820098267124904"/>
          <c:h val="0.6676682811977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Slakteri!$AB$35:$AB$59</c15:sqref>
                  </c15:fullRef>
                </c:ext>
              </c:extLst>
              <c:f>(Slakteri!$AB$35:$AB$36,Slakteri!$AB$38:$AB$39,Slakteri!$AB$41:$AB$53,Slakteri!$AB$55:$AB$59)</c:f>
              <c:numCache>
                <c:formatCode>0</c:formatCode>
                <c:ptCount val="22"/>
                <c:pt idx="0">
                  <c:v>0.74441687344913132</c:v>
                </c:pt>
                <c:pt idx="1">
                  <c:v>2.3965141612200438</c:v>
                </c:pt>
                <c:pt idx="2">
                  <c:v>1.0309278350515465</c:v>
                </c:pt>
                <c:pt idx="3">
                  <c:v>0.55031446540880513</c:v>
                </c:pt>
                <c:pt idx="4">
                  <c:v>0.55206548638873032</c:v>
                </c:pt>
                <c:pt idx="5">
                  <c:v>1.192327630896838</c:v>
                </c:pt>
                <c:pt idx="6">
                  <c:v>0.4329004329004329</c:v>
                </c:pt>
                <c:pt idx="7">
                  <c:v>3.4653465346534662</c:v>
                </c:pt>
                <c:pt idx="8">
                  <c:v>2.2438294689603597</c:v>
                </c:pt>
                <c:pt idx="9">
                  <c:v>8.59375</c:v>
                </c:pt>
                <c:pt idx="10">
                  <c:v>0</c:v>
                </c:pt>
                <c:pt idx="11">
                  <c:v>0.60175054704595199</c:v>
                </c:pt>
                <c:pt idx="12">
                  <c:v>0.10764262648008611</c:v>
                </c:pt>
                <c:pt idx="13">
                  <c:v>0.3773584905660376</c:v>
                </c:pt>
                <c:pt idx="14">
                  <c:v>1.1042944785276076</c:v>
                </c:pt>
                <c:pt idx="15">
                  <c:v>0</c:v>
                </c:pt>
                <c:pt idx="16">
                  <c:v>0</c:v>
                </c:pt>
                <c:pt idx="17">
                  <c:v>0.49309664694280081</c:v>
                </c:pt>
                <c:pt idx="18">
                  <c:v>6.25</c:v>
                </c:pt>
                <c:pt idx="19">
                  <c:v>0.8032128514056226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4-4088-9F87-B4DB8CA90C1D}"/>
            </c:ext>
          </c:extLst>
        </c:ser>
        <c:ser>
          <c:idx val="1"/>
          <c:order val="1"/>
          <c:tx>
            <c:strRef>
              <c:f>Slakteri!$B$28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Slakteri!$AB$9:$AB$33</c15:sqref>
                  </c15:fullRef>
                </c:ext>
              </c:extLst>
              <c:f>(Slakteri!$AB$9:$AB$10,Slakteri!$AB$12:$AB$13,Slakteri!$AB$15:$AB$27,Slakteri!$AB$29:$AB$33)</c:f>
              <c:numCache>
                <c:formatCode>0</c:formatCode>
                <c:ptCount val="22"/>
                <c:pt idx="0">
                  <c:v>0</c:v>
                </c:pt>
                <c:pt idx="1">
                  <c:v>3.3707865168539315</c:v>
                </c:pt>
                <c:pt idx="2">
                  <c:v>1.0989010989010985</c:v>
                </c:pt>
                <c:pt idx="3">
                  <c:v>2.8490028490028494</c:v>
                </c:pt>
                <c:pt idx="4">
                  <c:v>1.3898916967509027</c:v>
                </c:pt>
                <c:pt idx="5">
                  <c:v>1.5113350125944589</c:v>
                </c:pt>
                <c:pt idx="6">
                  <c:v>0</c:v>
                </c:pt>
                <c:pt idx="7">
                  <c:v>1.9607843137254899</c:v>
                </c:pt>
                <c:pt idx="8">
                  <c:v>3.393501805054151</c:v>
                </c:pt>
                <c:pt idx="9">
                  <c:v>1.4736842105263157</c:v>
                </c:pt>
                <c:pt idx="10">
                  <c:v>0</c:v>
                </c:pt>
                <c:pt idx="11">
                  <c:v>0.78585461689587388</c:v>
                </c:pt>
                <c:pt idx="12">
                  <c:v>0.21276595744680857</c:v>
                </c:pt>
                <c:pt idx="13">
                  <c:v>0.3809523809523811</c:v>
                </c:pt>
                <c:pt idx="14">
                  <c:v>0.48780487804878048</c:v>
                </c:pt>
                <c:pt idx="15">
                  <c:v>0</c:v>
                </c:pt>
                <c:pt idx="16">
                  <c:v>0</c:v>
                </c:pt>
                <c:pt idx="17">
                  <c:v>1.25</c:v>
                </c:pt>
                <c:pt idx="18">
                  <c:v>10</c:v>
                </c:pt>
                <c:pt idx="19">
                  <c:v>2.2222222222222223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4-4088-9F87-B4DB8CA90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10666330429951"/>
          <c:y val="0.2162756041316707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16914104295377E-2"/>
          <c:y val="0.15335529773147366"/>
          <c:w val="0.8985301863266576"/>
          <c:h val="0.61494698018739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Slakteri!$Y$35:$Y$59</c15:sqref>
                  </c15:fullRef>
                </c:ext>
              </c:extLst>
              <c:f>(Slakteri!$Y$35:$Y$36,Slakteri!$Y$38:$Y$39,Slakteri!$Y$41:$Y$53,Slakteri!$Y$55:$Y$59)</c:f>
              <c:numCache>
                <c:formatCode>0.00</c:formatCode>
                <c:ptCount val="22"/>
                <c:pt idx="0">
                  <c:v>4.2531017369727051</c:v>
                </c:pt>
                <c:pt idx="1">
                  <c:v>4.3267973856209139</c:v>
                </c:pt>
                <c:pt idx="2">
                  <c:v>4.8350515463917532</c:v>
                </c:pt>
                <c:pt idx="3">
                  <c:v>4.1886792452830193</c:v>
                </c:pt>
                <c:pt idx="4">
                  <c:v>4.7218732153055409</c:v>
                </c:pt>
                <c:pt idx="5">
                  <c:v>4.9237947122861581</c:v>
                </c:pt>
                <c:pt idx="6">
                  <c:v>4.9675324675324681</c:v>
                </c:pt>
                <c:pt idx="7">
                  <c:v>4.3762376237623757</c:v>
                </c:pt>
                <c:pt idx="8">
                  <c:v>4.8956619296933424</c:v>
                </c:pt>
                <c:pt idx="9">
                  <c:v>5.115234375</c:v>
                </c:pt>
                <c:pt idx="10">
                  <c:v>4</c:v>
                </c:pt>
                <c:pt idx="11">
                  <c:v>4.5071115973741804</c:v>
                </c:pt>
                <c:pt idx="12">
                  <c:v>4.1194833153928956</c:v>
                </c:pt>
                <c:pt idx="13">
                  <c:v>4.2471698113207532</c:v>
                </c:pt>
                <c:pt idx="14">
                  <c:v>4.9006134969325155</c:v>
                </c:pt>
                <c:pt idx="15">
                  <c:v>0</c:v>
                </c:pt>
                <c:pt idx="16">
                  <c:v>0</c:v>
                </c:pt>
                <c:pt idx="17">
                  <c:v>5.0295857988165684</c:v>
                </c:pt>
                <c:pt idx="18">
                  <c:v>6.09375</c:v>
                </c:pt>
                <c:pt idx="19">
                  <c:v>4.4658634538152624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8-4057-A838-790395F9BAFF}"/>
            </c:ext>
          </c:extLst>
        </c:ser>
        <c:ser>
          <c:idx val="1"/>
          <c:order val="1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Slakteri!$Y$9:$Y$33</c15:sqref>
                  </c15:fullRef>
                </c:ext>
              </c:extLst>
              <c:f>(Slakteri!$Y$9:$Y$10,Slakteri!$Y$12:$Y$13,Slakteri!$Y$15:$Y$27,Slakteri!$Y$29:$Y$33)</c:f>
              <c:numCache>
                <c:formatCode>0.00</c:formatCode>
                <c:ptCount val="22"/>
                <c:pt idx="0">
                  <c:v>0</c:v>
                </c:pt>
                <c:pt idx="1">
                  <c:v>4.9588014981273405</c:v>
                </c:pt>
                <c:pt idx="2">
                  <c:v>4.9945054945054945</c:v>
                </c:pt>
                <c:pt idx="3">
                  <c:v>4.2440645773979124</c:v>
                </c:pt>
                <c:pt idx="4">
                  <c:v>4.711732851985559</c:v>
                </c:pt>
                <c:pt idx="5">
                  <c:v>4.6871536523929471</c:v>
                </c:pt>
                <c:pt idx="6">
                  <c:v>4.5</c:v>
                </c:pt>
                <c:pt idx="7">
                  <c:v>4.5686274509803919</c:v>
                </c:pt>
                <c:pt idx="8">
                  <c:v>5.1270758122743683</c:v>
                </c:pt>
                <c:pt idx="9">
                  <c:v>4.3431578947368408</c:v>
                </c:pt>
                <c:pt idx="10">
                  <c:v>0</c:v>
                </c:pt>
                <c:pt idx="11">
                  <c:v>4.4990176817288807</c:v>
                </c:pt>
                <c:pt idx="12">
                  <c:v>4.4904255319148945</c:v>
                </c:pt>
                <c:pt idx="13">
                  <c:v>4.4971428571428591</c:v>
                </c:pt>
                <c:pt idx="14">
                  <c:v>4.6357723577235772</c:v>
                </c:pt>
                <c:pt idx="15">
                  <c:v>0</c:v>
                </c:pt>
                <c:pt idx="16">
                  <c:v>0</c:v>
                </c:pt>
                <c:pt idx="17">
                  <c:v>5.0072916666666654</c:v>
                </c:pt>
                <c:pt idx="18">
                  <c:v>5.9375</c:v>
                </c:pt>
                <c:pt idx="19">
                  <c:v>4.9005847953216364</c:v>
                </c:pt>
                <c:pt idx="20">
                  <c:v>0</c:v>
                </c:pt>
                <c:pt idx="2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8-4057-A838-790395F9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9250012567163471E-3"/>
              <c:y val="0.2615588416899798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01391725719918"/>
          <c:y val="0.1618194842643784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79491842230412E-2"/>
          <c:y val="0.15546675359317993"/>
          <c:w val="0.89428905663633096"/>
          <c:h val="0.664810248397154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(Slakteri!$V$9:$V$16,Slakteri!$V$18:$V$25,Slakteri!$V$28:$V$31)</c:f>
              <c:numCache>
                <c:formatCode>0.00</c:formatCode>
                <c:ptCount val="20"/>
                <c:pt idx="0">
                  <c:v>0</c:v>
                </c:pt>
                <c:pt idx="1">
                  <c:v>6.355805243445694</c:v>
                </c:pt>
                <c:pt idx="2">
                  <c:v>5.5526024363233661</c:v>
                </c:pt>
                <c:pt idx="3">
                  <c:v>5.5659340659340657</c:v>
                </c:pt>
                <c:pt idx="4">
                  <c:v>5.1367521367521372</c:v>
                </c:pt>
                <c:pt idx="5">
                  <c:v>5.1111111111111116</c:v>
                </c:pt>
                <c:pt idx="6">
                  <c:v>5.3629963898916966</c:v>
                </c:pt>
                <c:pt idx="7">
                  <c:v>5.0906801007556677</c:v>
                </c:pt>
                <c:pt idx="8">
                  <c:v>5.6176470588235299</c:v>
                </c:pt>
                <c:pt idx="9">
                  <c:v>5.5498194945848383</c:v>
                </c:pt>
                <c:pt idx="10">
                  <c:v>5.2757894736842097</c:v>
                </c:pt>
                <c:pt idx="11">
                  <c:v>0</c:v>
                </c:pt>
                <c:pt idx="12">
                  <c:v>5.0510805500982316</c:v>
                </c:pt>
                <c:pt idx="13">
                  <c:v>5.8627659574468076</c:v>
                </c:pt>
                <c:pt idx="14">
                  <c:v>5.3142857142857123</c:v>
                </c:pt>
                <c:pt idx="15">
                  <c:v>5.6650406504065041</c:v>
                </c:pt>
                <c:pt idx="16">
                  <c:v>5.7509462528387596</c:v>
                </c:pt>
                <c:pt idx="17">
                  <c:v>5.5729166666666679</c:v>
                </c:pt>
                <c:pt idx="18">
                  <c:v>5.8406250000000002</c:v>
                </c:pt>
                <c:pt idx="19">
                  <c:v>5.1485380116959059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9-46E0-A807-D1304BF6C7E8}"/>
            </c:ext>
          </c:extLst>
        </c:ser>
        <c:ser>
          <c:idx val="1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(Slakteri!$V$9:$V$16,Slakteri!$V$18:$V$25,Slakteri!$V$28:$V$31)</c:f>
              <c:numCache>
                <c:formatCode>0.00</c:formatCode>
                <c:ptCount val="20"/>
                <c:pt idx="0">
                  <c:v>0</c:v>
                </c:pt>
                <c:pt idx="1">
                  <c:v>6.355805243445694</c:v>
                </c:pt>
                <c:pt idx="2">
                  <c:v>5.5526024363233661</c:v>
                </c:pt>
                <c:pt idx="3">
                  <c:v>5.5659340659340657</c:v>
                </c:pt>
                <c:pt idx="4">
                  <c:v>5.1367521367521372</c:v>
                </c:pt>
                <c:pt idx="5">
                  <c:v>5.1111111111111116</c:v>
                </c:pt>
                <c:pt idx="6">
                  <c:v>5.3629963898916966</c:v>
                </c:pt>
                <c:pt idx="7">
                  <c:v>5.0906801007556677</c:v>
                </c:pt>
                <c:pt idx="8">
                  <c:v>5.6176470588235299</c:v>
                </c:pt>
                <c:pt idx="9">
                  <c:v>5.5498194945848383</c:v>
                </c:pt>
                <c:pt idx="10">
                  <c:v>5.2757894736842097</c:v>
                </c:pt>
                <c:pt idx="11">
                  <c:v>0</c:v>
                </c:pt>
                <c:pt idx="12">
                  <c:v>5.0510805500982316</c:v>
                </c:pt>
                <c:pt idx="13">
                  <c:v>5.8627659574468076</c:v>
                </c:pt>
                <c:pt idx="14">
                  <c:v>5.3142857142857123</c:v>
                </c:pt>
                <c:pt idx="15">
                  <c:v>5.6650406504065041</c:v>
                </c:pt>
                <c:pt idx="16">
                  <c:v>5.7509462528387596</c:v>
                </c:pt>
                <c:pt idx="17">
                  <c:v>5.5729166666666679</c:v>
                </c:pt>
                <c:pt idx="18">
                  <c:v>5.8406250000000002</c:v>
                </c:pt>
                <c:pt idx="19">
                  <c:v>5.1485380116959059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9-46E0-A807-D1304BF6C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852480908018604E-2"/>
              <c:y val="0.256221815761699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1815971268729"/>
          <c:y val="0.1748695273271357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Slakteri!$M$35:$M$59</c15:sqref>
                  </c15:fullRef>
                </c:ext>
              </c:extLst>
              <c:f>(Slakteri!$M$35:$M$42,Slakteri!$M$44:$M$51,Slakteri!$M$54:$M$57)</c:f>
              <c:numCache>
                <c:formatCode>0.0</c:formatCode>
                <c:ptCount val="20"/>
                <c:pt idx="0">
                  <c:v>15.734491315136459</c:v>
                </c:pt>
                <c:pt idx="1">
                  <c:v>14.430718954248372</c:v>
                </c:pt>
                <c:pt idx="2">
                  <c:v>10.42328374260619</c:v>
                </c:pt>
                <c:pt idx="3">
                  <c:v>16.24896907216495</c:v>
                </c:pt>
                <c:pt idx="4">
                  <c:v>11.668946540880505</c:v>
                </c:pt>
                <c:pt idx="5">
                  <c:v>12.032631578947372</c:v>
                </c:pt>
                <c:pt idx="6">
                  <c:v>11.338416143156319</c:v>
                </c:pt>
                <c:pt idx="7">
                  <c:v>13.579419388284103</c:v>
                </c:pt>
                <c:pt idx="8">
                  <c:v>11.15792079207921</c:v>
                </c:pt>
                <c:pt idx="9">
                  <c:v>16.67771129394167</c:v>
                </c:pt>
                <c:pt idx="10">
                  <c:v>14.48554687500001</c:v>
                </c:pt>
                <c:pt idx="11">
                  <c:v>15.1</c:v>
                </c:pt>
                <c:pt idx="12">
                  <c:v>11.123085339168497</c:v>
                </c:pt>
                <c:pt idx="13">
                  <c:v>12.896017222820236</c:v>
                </c:pt>
                <c:pt idx="14">
                  <c:v>11.611509433962269</c:v>
                </c:pt>
                <c:pt idx="15">
                  <c:v>13.885030674846622</c:v>
                </c:pt>
                <c:pt idx="16">
                  <c:v>11.504737732656523</c:v>
                </c:pt>
                <c:pt idx="17">
                  <c:v>9.3164694280078884</c:v>
                </c:pt>
                <c:pt idx="18">
                  <c:v>21.120833333333341</c:v>
                </c:pt>
                <c:pt idx="19">
                  <c:v>13.265863453815269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6-415C-8795-C512786C0968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3"/>
              <c:layout>
                <c:manualLayout>
                  <c:x val="-2.8381642961911239E-3"/>
                  <c:y val="-0.10617796026729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0-4C75-A461-A655D5651301}"/>
                </c:ext>
              </c:extLst>
            </c:dLbl>
            <c:dLbl>
              <c:idx val="14"/>
              <c:layout>
                <c:manualLayout>
                  <c:x val="-1.3875309603729371E-16"/>
                  <c:y val="-6.0673120152740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0-4C75-A461-A655D5651301}"/>
                </c:ext>
              </c:extLst>
            </c:dLbl>
            <c:dLbl>
              <c:idx val="19"/>
              <c:layout>
                <c:manualLayout>
                  <c:x val="-1.8921095307940826E-3"/>
                  <c:y val="-9.5343474525735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0-4C75-A461-A655D5651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(Slakteri!$D$9:$D$16,Slakteri!$D$18:$D$25,Slakteri!$D$28:$D$31)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Slakteri!$M$9:$M$33</c15:sqref>
                  </c15:fullRef>
                </c:ext>
              </c:extLst>
              <c:f>(Slakteri!$M$9:$M$16,Slakteri!$M$18:$M$25,Slakteri!$M$28:$M$31)</c:f>
              <c:numCache>
                <c:formatCode>0.0</c:formatCode>
                <c:ptCount val="20"/>
                <c:pt idx="0">
                  <c:v>0</c:v>
                </c:pt>
                <c:pt idx="1">
                  <c:v>15.451310861423222</c:v>
                </c:pt>
                <c:pt idx="2">
                  <c:v>10.544186046511626</c:v>
                </c:pt>
                <c:pt idx="3">
                  <c:v>16.529670329670331</c:v>
                </c:pt>
                <c:pt idx="4">
                  <c:v>12.10816714150047</c:v>
                </c:pt>
                <c:pt idx="5">
                  <c:v>12.76865079365079</c:v>
                </c:pt>
                <c:pt idx="6">
                  <c:v>12.478176895306852</c:v>
                </c:pt>
                <c:pt idx="7">
                  <c:v>14.999294710327421</c:v>
                </c:pt>
                <c:pt idx="8">
                  <c:v>11.318627450980392</c:v>
                </c:pt>
                <c:pt idx="9">
                  <c:v>17.339602888086663</c:v>
                </c:pt>
                <c:pt idx="10">
                  <c:v>12.694736842105264</c:v>
                </c:pt>
                <c:pt idx="11">
                  <c:v>0</c:v>
                </c:pt>
                <c:pt idx="12">
                  <c:v>11.366257367387041</c:v>
                </c:pt>
                <c:pt idx="13">
                  <c:v>13.229361702127656</c:v>
                </c:pt>
                <c:pt idx="14">
                  <c:v>12.026095238095236</c:v>
                </c:pt>
                <c:pt idx="15">
                  <c:v>14.29837398373984</c:v>
                </c:pt>
                <c:pt idx="16">
                  <c:v>12.201589704769113</c:v>
                </c:pt>
                <c:pt idx="17">
                  <c:v>9.4028124999999978</c:v>
                </c:pt>
                <c:pt idx="18">
                  <c:v>21.853124999999995</c:v>
                </c:pt>
                <c:pt idx="19">
                  <c:v>13.164210526315799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6-415C-8795-C512786C0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44192245116823"/>
          <c:y val="0.202367911593692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(Slakteri!$D$9:$D$16,Slakteri!$D$18:$D$25,Slakteri!$D$28:$D$31,Slakteri!$D$33)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(Slakteri!$I$35:$I$42,Slakteri!$I$44:$I$51,Slakteri!$I$54:$I$57,Slakteri!$I$59)</c:f>
              <c:numCache>
                <c:formatCode>0.0</c:formatCode>
                <c:ptCount val="21"/>
                <c:pt idx="0">
                  <c:v>1.9379756116420319</c:v>
                </c:pt>
                <c:pt idx="1">
                  <c:v>2.0243761329180483</c:v>
                </c:pt>
                <c:pt idx="2">
                  <c:v>17.772620845355878</c:v>
                </c:pt>
                <c:pt idx="3">
                  <c:v>0.96342540933278387</c:v>
                </c:pt>
                <c:pt idx="4">
                  <c:v>4.5363788370984919</c:v>
                </c:pt>
                <c:pt idx="5">
                  <c:v>1.0480838613789671</c:v>
                </c:pt>
                <c:pt idx="6">
                  <c:v>18.20330925915912</c:v>
                </c:pt>
                <c:pt idx="7">
                  <c:v>8.0057861148524889</c:v>
                </c:pt>
                <c:pt idx="8">
                  <c:v>0.68885084861693435</c:v>
                </c:pt>
                <c:pt idx="9">
                  <c:v>13.629766278490859</c:v>
                </c:pt>
                <c:pt idx="10">
                  <c:v>2.2667071315729879</c:v>
                </c:pt>
                <c:pt idx="11">
                  <c:v>1.3844865984447898E-2</c:v>
                </c:pt>
                <c:pt idx="12">
                  <c:v>6.2142971316066067</c:v>
                </c:pt>
                <c:pt idx="13">
                  <c:v>3.6615238949244944</c:v>
                </c:pt>
                <c:pt idx="14">
                  <c:v>1.8808540784744112</c:v>
                </c:pt>
                <c:pt idx="15">
                  <c:v>3.4585575483401247</c:v>
                </c:pt>
                <c:pt idx="16">
                  <c:v>4.1560881804881529</c:v>
                </c:pt>
                <c:pt idx="17">
                  <c:v>2.8872199661916298</c:v>
                </c:pt>
                <c:pt idx="18">
                  <c:v>1.239375287861658</c:v>
                </c:pt>
                <c:pt idx="19">
                  <c:v>3.0286331999886325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C-443D-9DA0-25DEBF307B88}"/>
            </c:ext>
          </c:extLst>
        </c:ser>
        <c:ser>
          <c:idx val="1"/>
          <c:order val="1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7474750722046105E-3"/>
                  <c:y val="-4.6576571950968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B-4FDE-8631-32E81D9E9AB5}"/>
                </c:ext>
              </c:extLst>
            </c:dLbl>
            <c:dLbl>
              <c:idx val="2"/>
              <c:layout>
                <c:manualLayout>
                  <c:x val="2.94343454476685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B-4FDE-8631-32E81D9E9AB5}"/>
                </c:ext>
              </c:extLst>
            </c:dLbl>
            <c:dLbl>
              <c:idx val="4"/>
              <c:layout>
                <c:manualLayout>
                  <c:x val="2.8484850433227659E-3"/>
                  <c:y val="-7.19819748333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B-4FDE-8631-32E81D9E9A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(Slakteri!$D$9:$D$16,Slakteri!$D$18:$D$25,Slakteri!$D$28:$D$31,Slakteri!$D$33)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(Slakteri!$I$9:$I$16,Slakteri!$I$18:$I$25,Slakteri!$I$28:$I$31,Slakteri!$I$33)</c:f>
              <c:numCache>
                <c:formatCode>0.0</c:formatCode>
                <c:ptCount val="21"/>
                <c:pt idx="0">
                  <c:v>0</c:v>
                </c:pt>
                <c:pt idx="1">
                  <c:v>1.2556176372657459</c:v>
                </c:pt>
                <c:pt idx="2">
                  <c:v>17.387329203435318</c:v>
                </c:pt>
                <c:pt idx="3">
                  <c:v>0.91562237303363714</c:v>
                </c:pt>
                <c:pt idx="4">
                  <c:v>3.8804991669796438</c:v>
                </c:pt>
                <c:pt idx="5">
                  <c:v>0.97932392956732239</c:v>
                </c:pt>
                <c:pt idx="6">
                  <c:v>21.03980540741907</c:v>
                </c:pt>
                <c:pt idx="7">
                  <c:v>9.0617518567192619</c:v>
                </c:pt>
                <c:pt idx="8">
                  <c:v>0.35137815106612619</c:v>
                </c:pt>
                <c:pt idx="9">
                  <c:v>14.618396327771162</c:v>
                </c:pt>
                <c:pt idx="10">
                  <c:v>1.8352622355381032</c:v>
                </c:pt>
                <c:pt idx="11">
                  <c:v>0</c:v>
                </c:pt>
                <c:pt idx="12">
                  <c:v>7.0432981884166121</c:v>
                </c:pt>
                <c:pt idx="13">
                  <c:v>3.7848403078370865</c:v>
                </c:pt>
                <c:pt idx="14">
                  <c:v>1.9216078236346472</c:v>
                </c:pt>
                <c:pt idx="15">
                  <c:v>2.6763480046773318</c:v>
                </c:pt>
                <c:pt idx="16">
                  <c:v>4.9056894346722748</c:v>
                </c:pt>
                <c:pt idx="17">
                  <c:v>2.7473236519953224</c:v>
                </c:pt>
                <c:pt idx="18">
                  <c:v>2.1283563537509038</c:v>
                </c:pt>
                <c:pt idx="19">
                  <c:v>3.4256402265133623</c:v>
                </c:pt>
                <c:pt idx="20">
                  <c:v>2.9218105242397657E-3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C-443D-9DA0-25DEBF30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</a:t>
            </a:r>
            <a:r>
              <a:rPr lang="nb-NO" sz="2800"/>
              <a:t>middel LENGDE per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2865317065997E-2"/>
          <c:y val="0.12282889996736766"/>
          <c:w val="0.89635833652178165"/>
          <c:h val="0.77128888012949548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4"/>
          </c:marker>
          <c:dLbls>
            <c:dLbl>
              <c:idx val="0"/>
              <c:layout>
                <c:manualLayout>
                  <c:x val="-8.2204430840398263E-3"/>
                  <c:y val="-5.3342552235960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7B-46EA-8BB1-C8FBE8D3FD8A}"/>
                </c:ext>
              </c:extLst>
            </c:dLbl>
            <c:dLbl>
              <c:idx val="1"/>
              <c:layout>
                <c:manualLayout>
                  <c:x val="-1.4614121038293092E-2"/>
                  <c:y val="-4.5136005738120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B-46EA-8BB1-C8FBE8D3F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År!$K$34:$K$36</c:f>
              <c:numCache>
                <c:formatCode>0.0</c:formatCode>
                <c:ptCount val="3"/>
                <c:pt idx="0">
                  <c:v>91.65362318840576</c:v>
                </c:pt>
                <c:pt idx="1">
                  <c:v>93.534680134679817</c:v>
                </c:pt>
                <c:pt idx="2">
                  <c:v>91.238025861305474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B-46EA-8BB1-C8FBE8D3F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94"/>
          <c:min val="8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950438567470926E-2"/>
              <c:y val="0.315101499471743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B-4E7E-BA90-EC33B7D4C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'Slkt per mnd'!$D$14</c:f>
              <c:strCache>
                <c:ptCount val="1"/>
                <c:pt idx="0">
                  <c:v>Rudshøgda</c:v>
                </c:pt>
              </c:strCache>
            </c:strRef>
          </c:tx>
          <c:marker>
            <c:symbol val="none"/>
          </c:marker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mnd'!$L$14:$L$25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0-417F-930F-45E4321E16D1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'Slkt per mnd'!$BI$4:$BT$4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0-417F-930F-45E4321E1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mnd'!$V$14:$V$25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3-4843-A18E-8950EC13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mnd'!$I$29:$I$40</c:f>
              <c:numCache>
                <c:formatCode>0.0</c:formatCode>
                <c:ptCount val="12"/>
                <c:pt idx="0">
                  <c:v>3.2804598999971755</c:v>
                </c:pt>
                <c:pt idx="1">
                  <c:v>1.1038487329319784</c:v>
                </c:pt>
                <c:pt idx="2">
                  <c:v>0.37772732057200431</c:v>
                </c:pt>
                <c:pt idx="3">
                  <c:v>0.22908007985077072</c:v>
                </c:pt>
                <c:pt idx="4">
                  <c:v>0.42349527277523658</c:v>
                </c:pt>
                <c:pt idx="5">
                  <c:v>1.1145760076988565</c:v>
                </c:pt>
                <c:pt idx="6">
                  <c:v>0</c:v>
                </c:pt>
                <c:pt idx="7">
                  <c:v>0</c:v>
                </c:pt>
                <c:pt idx="8">
                  <c:v>3.2610099908130445</c:v>
                </c:pt>
                <c:pt idx="9">
                  <c:v>2.2528487362472158</c:v>
                </c:pt>
                <c:pt idx="10">
                  <c:v>0.51412409466579745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A-4848-B8B8-1FF0842E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mnd'!$L$29:$L$40</c:f>
              <c:numCache>
                <c:formatCode>0.0</c:formatCode>
                <c:ptCount val="12"/>
                <c:pt idx="0">
                  <c:v>12.554054054054056</c:v>
                </c:pt>
                <c:pt idx="1">
                  <c:v>16.644444444444446</c:v>
                </c:pt>
                <c:pt idx="2">
                  <c:v>17.942857142857147</c:v>
                </c:pt>
                <c:pt idx="3">
                  <c:v>11</c:v>
                </c:pt>
                <c:pt idx="4">
                  <c:v>4.7315789473684227</c:v>
                </c:pt>
                <c:pt idx="5">
                  <c:v>24.09</c:v>
                </c:pt>
                <c:pt idx="6">
                  <c:v>0</c:v>
                </c:pt>
                <c:pt idx="7">
                  <c:v>0</c:v>
                </c:pt>
                <c:pt idx="8">
                  <c:v>15.942105263157901</c:v>
                </c:pt>
                <c:pt idx="9">
                  <c:v>17.156074766355129</c:v>
                </c:pt>
                <c:pt idx="10">
                  <c:v>16.671428571428581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7-454D-97F3-A94E7FB3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mnd'!$V$29:$V$40</c:f>
              <c:numCache>
                <c:formatCode>0.00</c:formatCode>
                <c:ptCount val="12"/>
                <c:pt idx="0">
                  <c:v>5.6486486486486482</c:v>
                </c:pt>
                <c:pt idx="1">
                  <c:v>5.2222222222222223</c:v>
                </c:pt>
                <c:pt idx="2">
                  <c:v>5.1428571428571441</c:v>
                </c:pt>
                <c:pt idx="3">
                  <c:v>2.4285714285714279</c:v>
                </c:pt>
                <c:pt idx="4">
                  <c:v>2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4.7192982456140351</c:v>
                </c:pt>
                <c:pt idx="9">
                  <c:v>5.2523364485981308</c:v>
                </c:pt>
                <c:pt idx="10">
                  <c:v>5.4285714285714306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E-4AC0-8EA8-C1E58C9FA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mnd'!$I$44:$I$55</c:f>
              <c:numCache>
                <c:formatCode>0.0</c:formatCode>
                <c:ptCount val="12"/>
                <c:pt idx="0">
                  <c:v>3.345433486821662</c:v>
                </c:pt>
                <c:pt idx="1">
                  <c:v>17.534836080673799</c:v>
                </c:pt>
                <c:pt idx="2">
                  <c:v>30.078943807046311</c:v>
                </c:pt>
                <c:pt idx="3">
                  <c:v>26.844912785941041</c:v>
                </c:pt>
                <c:pt idx="4">
                  <c:v>17.954503700284061</c:v>
                </c:pt>
                <c:pt idx="5">
                  <c:v>15.502276344523812</c:v>
                </c:pt>
                <c:pt idx="6">
                  <c:v>27.38238841978287</c:v>
                </c:pt>
                <c:pt idx="7">
                  <c:v>8.4596486593580789</c:v>
                </c:pt>
                <c:pt idx="8">
                  <c:v>11.927250803858518</c:v>
                </c:pt>
                <c:pt idx="9">
                  <c:v>17.770468867930298</c:v>
                </c:pt>
                <c:pt idx="10">
                  <c:v>11.377473699050171</c:v>
                </c:pt>
                <c:pt idx="11">
                  <c:v>12.253419726421891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0-40E5-96D2-02C768A4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mnd'!$L$44:$L$55</c:f>
              <c:numCache>
                <c:formatCode>0.0</c:formatCode>
                <c:ptCount val="12"/>
                <c:pt idx="0">
                  <c:v>16.334482758620684</c:v>
                </c:pt>
                <c:pt idx="1">
                  <c:v>5.9489999999999981</c:v>
                </c:pt>
                <c:pt idx="2">
                  <c:v>8.5925257731958844</c:v>
                </c:pt>
                <c:pt idx="3">
                  <c:v>7.8056228373702448</c:v>
                </c:pt>
                <c:pt idx="4">
                  <c:v>9.9514360313315926</c:v>
                </c:pt>
                <c:pt idx="5">
                  <c:v>13.510483870967736</c:v>
                </c:pt>
                <c:pt idx="6">
                  <c:v>12.004807692307695</c:v>
                </c:pt>
                <c:pt idx="7">
                  <c:v>12.509374999999999</c:v>
                </c:pt>
                <c:pt idx="8">
                  <c:v>10.102127659574473</c:v>
                </c:pt>
                <c:pt idx="9">
                  <c:v>14.465534465534445</c:v>
                </c:pt>
                <c:pt idx="10">
                  <c:v>16.293690851735011</c:v>
                </c:pt>
                <c:pt idx="11">
                  <c:v>18.567272727272726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9-4D17-BB99-39F1A5BFC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mnd'!$V$44:$V$55</c:f>
              <c:numCache>
                <c:formatCode>0.00</c:formatCode>
                <c:ptCount val="12"/>
                <c:pt idx="0">
                  <c:v>5.6551724137931005</c:v>
                </c:pt>
                <c:pt idx="1">
                  <c:v>5.1624999999999996</c:v>
                </c:pt>
                <c:pt idx="2">
                  <c:v>5.6898625429553267</c:v>
                </c:pt>
                <c:pt idx="3">
                  <c:v>5.0769896193771631</c:v>
                </c:pt>
                <c:pt idx="4">
                  <c:v>5.297650130548301</c:v>
                </c:pt>
                <c:pt idx="5">
                  <c:v>5.3467741935483879</c:v>
                </c:pt>
                <c:pt idx="6">
                  <c:v>4.7067307692307683</c:v>
                </c:pt>
                <c:pt idx="7">
                  <c:v>4.296875</c:v>
                </c:pt>
                <c:pt idx="8">
                  <c:v>4.7537993920972648</c:v>
                </c:pt>
                <c:pt idx="9">
                  <c:v>5.5674325674325678</c:v>
                </c:pt>
                <c:pt idx="10">
                  <c:v>5.3753943217665618</c:v>
                </c:pt>
                <c:pt idx="11">
                  <c:v>5.5272727272727282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F-45E7-BE4C-B07CDACB7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mnd'!$I$59:$I$70</c:f>
              <c:numCache>
                <c:formatCode>0.0</c:formatCode>
                <c:ptCount val="12"/>
                <c:pt idx="0">
                  <c:v>0.22599508460690995</c:v>
                </c:pt>
                <c:pt idx="1">
                  <c:v>2.3381255204226759</c:v>
                </c:pt>
                <c:pt idx="2">
                  <c:v>3.2870697562515967</c:v>
                </c:pt>
                <c:pt idx="3">
                  <c:v>0.14101812707696798</c:v>
                </c:pt>
                <c:pt idx="4">
                  <c:v>0</c:v>
                </c:pt>
                <c:pt idx="5">
                  <c:v>0</c:v>
                </c:pt>
                <c:pt idx="6">
                  <c:v>3.2393902840223694</c:v>
                </c:pt>
                <c:pt idx="7">
                  <c:v>0</c:v>
                </c:pt>
                <c:pt idx="8">
                  <c:v>0</c:v>
                </c:pt>
                <c:pt idx="9">
                  <c:v>0.70578706118416612</c:v>
                </c:pt>
                <c:pt idx="10">
                  <c:v>0.75973179198900398</c:v>
                </c:pt>
                <c:pt idx="11">
                  <c:v>3.639308855291576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3-455F-B106-D2DA3E429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</a:t>
            </a:r>
            <a:r>
              <a:rPr lang="nb-NO" sz="2800"/>
              <a:t>middel K-faktor per år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2865317065997E-2"/>
          <c:y val="0.12282889996736766"/>
          <c:w val="0.89635833652178165"/>
          <c:h val="0.77128888012949548"/>
        </c:manualLayout>
      </c:layout>
      <c:lineChart>
        <c:grouping val="standard"/>
        <c:varyColors val="0"/>
        <c:ser>
          <c:idx val="1"/>
          <c:order val="0"/>
          <c:tx>
            <c:v>Middel K-faktor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4"/>
          </c:marker>
          <c:dLbls>
            <c:dLbl>
              <c:idx val="0"/>
              <c:layout>
                <c:manualLayout>
                  <c:x val="-3.0141624641479365E-2"/>
                  <c:y val="-7.385891848056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7-4AC7-9D63-6AD306B3D776}"/>
                </c:ext>
              </c:extLst>
            </c:dLbl>
            <c:dLbl>
              <c:idx val="1"/>
              <c:layout>
                <c:manualLayout>
                  <c:x val="-1.0047208213826521E-2"/>
                  <c:y val="7.1807281856100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7-4AC7-9D63-6AD306B3D776}"/>
                </c:ext>
              </c:extLst>
            </c:dLbl>
            <c:dLbl>
              <c:idx val="2"/>
              <c:layout>
                <c:manualLayout>
                  <c:x val="-2.1007798992546355E-2"/>
                  <c:y val="7.591055510502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7-4AC7-9D63-6AD306B3D77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År!$M$34:$M$36</c:f>
              <c:numCache>
                <c:formatCode>0.0</c:formatCode>
                <c:ptCount val="3"/>
                <c:pt idx="0">
                  <c:v>14.832884684479712</c:v>
                </c:pt>
                <c:pt idx="1">
                  <c:v>14.824067634929955</c:v>
                </c:pt>
                <c:pt idx="2">
                  <c:v>15.162529587001078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37-4AC7-9D63-6AD306B3D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 per ml</a:t>
                </a:r>
              </a:p>
            </c:rich>
          </c:tx>
          <c:layout>
            <c:manualLayout>
              <c:xMode val="edge"/>
              <c:yMode val="edge"/>
              <c:x val="1.6950438567470926E-2"/>
              <c:y val="0.315101499471743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mnd'!$L$59:$L$70</c:f>
              <c:numCache>
                <c:formatCode>0.0</c:formatCode>
                <c:ptCount val="12"/>
                <c:pt idx="0">
                  <c:v>32</c:v>
                </c:pt>
                <c:pt idx="1">
                  <c:v>18.664705882352951</c:v>
                </c:pt>
                <c:pt idx="2">
                  <c:v>15.180555555555555</c:v>
                </c:pt>
                <c:pt idx="3">
                  <c:v>15.8</c:v>
                </c:pt>
                <c:pt idx="4">
                  <c:v>0</c:v>
                </c:pt>
                <c:pt idx="5">
                  <c:v>0</c:v>
                </c:pt>
                <c:pt idx="6">
                  <c:v>19.693333333333328</c:v>
                </c:pt>
                <c:pt idx="7">
                  <c:v>0</c:v>
                </c:pt>
                <c:pt idx="8">
                  <c:v>0</c:v>
                </c:pt>
                <c:pt idx="9">
                  <c:v>16.431428571428576</c:v>
                </c:pt>
                <c:pt idx="10">
                  <c:v>17.245000000000005</c:v>
                </c:pt>
                <c:pt idx="11">
                  <c:v>15.963157894736844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9DB-87C4-8DFB358D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mnd'!$V$59:$V$70</c:f>
              <c:numCache>
                <c:formatCode>0.00</c:formatCode>
                <c:ptCount val="12"/>
                <c:pt idx="0">
                  <c:v>8</c:v>
                </c:pt>
                <c:pt idx="1">
                  <c:v>5.9411764705882355</c:v>
                </c:pt>
                <c:pt idx="2">
                  <c:v>5.2638888888888884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5.3333333333333321</c:v>
                </c:pt>
                <c:pt idx="7">
                  <c:v>0</c:v>
                </c:pt>
                <c:pt idx="8">
                  <c:v>0</c:v>
                </c:pt>
                <c:pt idx="9">
                  <c:v>4.2</c:v>
                </c:pt>
                <c:pt idx="10">
                  <c:v>4.8499999999999996</c:v>
                </c:pt>
                <c:pt idx="11">
                  <c:v>4.3157894736842097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2-4B13-91AC-AB49CDC31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mnd'!$I$74:$I$85</c:f>
              <c:numCache>
                <c:formatCode>0.0</c:formatCode>
                <c:ptCount val="12"/>
                <c:pt idx="0">
                  <c:v>0.67374784598434989</c:v>
                </c:pt>
                <c:pt idx="1">
                  <c:v>2.8340468804114742</c:v>
                </c:pt>
                <c:pt idx="2">
                  <c:v>4.9561673909447679</c:v>
                </c:pt>
                <c:pt idx="3">
                  <c:v>6.090257551461205</c:v>
                </c:pt>
                <c:pt idx="4">
                  <c:v>5.5332318954593243</c:v>
                </c:pt>
                <c:pt idx="5">
                  <c:v>2.8222970722137912</c:v>
                </c:pt>
                <c:pt idx="6">
                  <c:v>0</c:v>
                </c:pt>
                <c:pt idx="7">
                  <c:v>5.2236164311187423</c:v>
                </c:pt>
                <c:pt idx="8">
                  <c:v>6.4419929949471744</c:v>
                </c:pt>
                <c:pt idx="9">
                  <c:v>3.1981934992974028</c:v>
                </c:pt>
                <c:pt idx="10">
                  <c:v>2.7367085484695224</c:v>
                </c:pt>
                <c:pt idx="11">
                  <c:v>1.8958483321334296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0-43E2-B48D-6F4BFBE3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mnd'!$L$74:$L$85</c:f>
              <c:numCache>
                <c:formatCode>0.0</c:formatCode>
                <c:ptCount val="12"/>
                <c:pt idx="0">
                  <c:v>31.8</c:v>
                </c:pt>
                <c:pt idx="1">
                  <c:v>8.1829787234042577</c:v>
                </c:pt>
                <c:pt idx="2">
                  <c:v>9.0054644808743145</c:v>
                </c:pt>
                <c:pt idx="3">
                  <c:v>8.2212851405622498</c:v>
                </c:pt>
                <c:pt idx="4">
                  <c:v>15.66133333333334</c:v>
                </c:pt>
                <c:pt idx="5">
                  <c:v>9.6825396825396801</c:v>
                </c:pt>
                <c:pt idx="6">
                  <c:v>0</c:v>
                </c:pt>
                <c:pt idx="7">
                  <c:v>11.77023809523809</c:v>
                </c:pt>
                <c:pt idx="8">
                  <c:v>20.398863636363643</c:v>
                </c:pt>
                <c:pt idx="9">
                  <c:v>16.186335403726698</c:v>
                </c:pt>
                <c:pt idx="10">
                  <c:v>13.959550561797752</c:v>
                </c:pt>
                <c:pt idx="11">
                  <c:v>14.363636363636362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4-4024-A2D8-9704FD46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mnd'!$V$74:$V$85</c:f>
              <c:numCache>
                <c:formatCode>0.00</c:formatCode>
                <c:ptCount val="12"/>
                <c:pt idx="0">
                  <c:v>6</c:v>
                </c:pt>
                <c:pt idx="1">
                  <c:v>4.8085106382978715</c:v>
                </c:pt>
                <c:pt idx="2">
                  <c:v>3.8852459016393448</c:v>
                </c:pt>
                <c:pt idx="3">
                  <c:v>3.2128514056224904</c:v>
                </c:pt>
                <c:pt idx="4">
                  <c:v>4.7599999999999989</c:v>
                </c:pt>
                <c:pt idx="5">
                  <c:v>3.1269841269841274</c:v>
                </c:pt>
                <c:pt idx="6">
                  <c:v>0</c:v>
                </c:pt>
                <c:pt idx="7">
                  <c:v>4.4166666666666679</c:v>
                </c:pt>
                <c:pt idx="8">
                  <c:v>6.2045454545454541</c:v>
                </c:pt>
                <c:pt idx="9">
                  <c:v>4.3105590062111805</c:v>
                </c:pt>
                <c:pt idx="10">
                  <c:v>5.4943820224719104</c:v>
                </c:pt>
                <c:pt idx="11">
                  <c:v>5.4545454545454541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D-4744-99D6-1FB4B11FB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mnd'!$I$89:$I$100</c:f>
              <c:numCache>
                <c:formatCode>0.0</c:formatCode>
                <c:ptCount val="12"/>
                <c:pt idx="0">
                  <c:v>0.24365095059182465</c:v>
                </c:pt>
                <c:pt idx="1">
                  <c:v>0.46276168510098942</c:v>
                </c:pt>
                <c:pt idx="2">
                  <c:v>0.58583823286167525</c:v>
                </c:pt>
                <c:pt idx="3">
                  <c:v>1.0885766391869738</c:v>
                </c:pt>
                <c:pt idx="4">
                  <c:v>1.7966751616960543</c:v>
                </c:pt>
                <c:pt idx="5">
                  <c:v>1.2279305622385901</c:v>
                </c:pt>
                <c:pt idx="6">
                  <c:v>0</c:v>
                </c:pt>
                <c:pt idx="7">
                  <c:v>5.5258222163518713</c:v>
                </c:pt>
                <c:pt idx="8">
                  <c:v>1.2868913642627462</c:v>
                </c:pt>
                <c:pt idx="9">
                  <c:v>0.5073419772101101</c:v>
                </c:pt>
                <c:pt idx="10">
                  <c:v>0.20926216363860656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1-4CD0-8F0C-106C42D9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mnd'!$L$89:$L$100</c:f>
              <c:numCache>
                <c:formatCode>0.0</c:formatCode>
                <c:ptCount val="12"/>
                <c:pt idx="0">
                  <c:v>17.25</c:v>
                </c:pt>
                <c:pt idx="1">
                  <c:v>31.4</c:v>
                </c:pt>
                <c:pt idx="2">
                  <c:v>17.709090909090911</c:v>
                </c:pt>
                <c:pt idx="3">
                  <c:v>9.6289473684210503</c:v>
                </c:pt>
                <c:pt idx="4">
                  <c:v>10.308108108108106</c:v>
                </c:pt>
                <c:pt idx="5">
                  <c:v>11.539130434782608</c:v>
                </c:pt>
                <c:pt idx="6">
                  <c:v>0</c:v>
                </c:pt>
                <c:pt idx="7">
                  <c:v>13.58311688311689</c:v>
                </c:pt>
                <c:pt idx="8">
                  <c:v>13.28148148148148</c:v>
                </c:pt>
                <c:pt idx="9">
                  <c:v>14.255172413793103</c:v>
                </c:pt>
                <c:pt idx="10">
                  <c:v>15.833333333333337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8-440A-BE81-A6C996ACC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mnd'!$V$89:$V$100</c:f>
              <c:numCache>
                <c:formatCode>0.00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4</c:v>
                </c:pt>
                <c:pt idx="3">
                  <c:v>4.1842105263157885</c:v>
                </c:pt>
                <c:pt idx="4">
                  <c:v>4.3513513513513526</c:v>
                </c:pt>
                <c:pt idx="5">
                  <c:v>3.2608695652173911</c:v>
                </c:pt>
                <c:pt idx="6">
                  <c:v>0</c:v>
                </c:pt>
                <c:pt idx="7">
                  <c:v>4.8181818181818192</c:v>
                </c:pt>
                <c:pt idx="8">
                  <c:v>4.7407407407407405</c:v>
                </c:pt>
                <c:pt idx="9">
                  <c:v>4.3793103448275872</c:v>
                </c:pt>
                <c:pt idx="10">
                  <c:v>5.833333333333333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C-4312-9270-5FAF7CE9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mnd'!$I$104:$I$115</c:f>
              <c:numCache>
                <c:formatCode>0.0</c:formatCode>
                <c:ptCount val="12"/>
                <c:pt idx="0">
                  <c:v>17.991327438628211</c:v>
                </c:pt>
                <c:pt idx="1">
                  <c:v>23.330410369398777</c:v>
                </c:pt>
                <c:pt idx="2">
                  <c:v>18.592845435544248</c:v>
                </c:pt>
                <c:pt idx="3">
                  <c:v>29.053899270216309</c:v>
                </c:pt>
                <c:pt idx="4">
                  <c:v>23.864594570404314</c:v>
                </c:pt>
                <c:pt idx="5">
                  <c:v>19.934670762853024</c:v>
                </c:pt>
                <c:pt idx="6">
                  <c:v>0</c:v>
                </c:pt>
                <c:pt idx="7">
                  <c:v>17.959054286091661</c:v>
                </c:pt>
                <c:pt idx="8">
                  <c:v>17.742664790996788</c:v>
                </c:pt>
                <c:pt idx="9">
                  <c:v>21.323703571888782</c:v>
                </c:pt>
                <c:pt idx="10">
                  <c:v>19.852811602375439</c:v>
                </c:pt>
                <c:pt idx="11">
                  <c:v>40.333573314134867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B-4BD4-B7BD-47E17A1B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mnd'!$L$104:$L$115</c:f>
              <c:numCache>
                <c:formatCode>0.0</c:formatCode>
                <c:ptCount val="12"/>
                <c:pt idx="0">
                  <c:v>21.588983050847457</c:v>
                </c:pt>
                <c:pt idx="1">
                  <c:v>7.9750629722921884</c:v>
                </c:pt>
                <c:pt idx="2">
                  <c:v>10.55017064846416</c:v>
                </c:pt>
                <c:pt idx="3">
                  <c:v>8.0310855263157848</c:v>
                </c:pt>
                <c:pt idx="4">
                  <c:v>10.620545073375256</c:v>
                </c:pt>
                <c:pt idx="5">
                  <c:v>14.655102040816326</c:v>
                </c:pt>
                <c:pt idx="6">
                  <c:v>0</c:v>
                </c:pt>
                <c:pt idx="7">
                  <c:v>12.271480144404331</c:v>
                </c:pt>
                <c:pt idx="8">
                  <c:v>13.045118733509241</c:v>
                </c:pt>
                <c:pt idx="9">
                  <c:v>16.208302238805963</c:v>
                </c:pt>
                <c:pt idx="10">
                  <c:v>15.895414462081121</c:v>
                </c:pt>
                <c:pt idx="11">
                  <c:v>21.410191082802548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9-452F-8FDB-278724BFF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2455740672221E-2"/>
          <c:y val="0.14691969273012595"/>
          <c:w val="0.90761643529384028"/>
          <c:h val="0.73015143841696695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Måned!$Y$22:$Y$33</c:f>
              <c:numCache>
                <c:formatCode>0.00</c:formatCode>
                <c:ptCount val="12"/>
                <c:pt idx="0">
                  <c:v>5.8158253751705322</c:v>
                </c:pt>
                <c:pt idx="1">
                  <c:v>4.975103734439835</c:v>
                </c:pt>
                <c:pt idx="2">
                  <c:v>4.9739092304319215</c:v>
                </c:pt>
                <c:pt idx="3">
                  <c:v>4.7755355479664718</c:v>
                </c:pt>
                <c:pt idx="4">
                  <c:v>4.7606930157011371</c:v>
                </c:pt>
                <c:pt idx="5">
                  <c:v>4.8309608540925266</c:v>
                </c:pt>
                <c:pt idx="6">
                  <c:v>4.7268907563025202</c:v>
                </c:pt>
                <c:pt idx="7">
                  <c:v>3.8913738019169326</c:v>
                </c:pt>
                <c:pt idx="8">
                  <c:v>4.352941176470587</c:v>
                </c:pt>
                <c:pt idx="9">
                  <c:v>4.8289725590299923</c:v>
                </c:pt>
                <c:pt idx="10">
                  <c:v>5.2621632488942494</c:v>
                </c:pt>
                <c:pt idx="11">
                  <c:v>5.0804597701149428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5-40F5-ABE6-8C78000F02A8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5543194251253736E-2"/>
                  <c:y val="-8.163725148722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47-4BB6-BAC0-B937CAACDF29}"/>
                </c:ext>
              </c:extLst>
            </c:dLbl>
            <c:dLbl>
              <c:idx val="3"/>
              <c:layout>
                <c:manualLayout>
                  <c:x val="-3.5231240302841881E-2"/>
                  <c:y val="4.7263671913655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F-4FB0-97F4-2441A9B20A37}"/>
                </c:ext>
              </c:extLst>
            </c:dLbl>
            <c:dLbl>
              <c:idx val="4"/>
              <c:layout>
                <c:manualLayout>
                  <c:x val="-2.7977749652256724E-2"/>
                  <c:y val="-4.9412020637004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7-4BB6-BAC0-B937CAACDF29}"/>
                </c:ext>
              </c:extLst>
            </c:dLbl>
            <c:dLbl>
              <c:idx val="5"/>
              <c:layout>
                <c:manualLayout>
                  <c:x val="-4.352094390351046E-2"/>
                  <c:y val="3.0076882126871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D-45FD-B028-2B604F7C4D64}"/>
                </c:ext>
              </c:extLst>
            </c:dLbl>
            <c:dLbl>
              <c:idx val="6"/>
              <c:layout>
                <c:manualLayout>
                  <c:x val="-4.2484730953426954E-2"/>
                  <c:y val="-6.874715914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46-49D5-B2C4-C8F5F1649ABA}"/>
                </c:ext>
              </c:extLst>
            </c:dLbl>
            <c:dLbl>
              <c:idx val="8"/>
              <c:layout>
                <c:manualLayout>
                  <c:x val="-3.1086388502507473E-2"/>
                  <c:y val="-9.8824041274008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39-42FE-8A37-B6A8BB366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Måned!$Y$9:$Y$20</c:f>
              <c:numCache>
                <c:formatCode>0.00</c:formatCode>
                <c:ptCount val="12"/>
                <c:pt idx="0">
                  <c:v>5.7938420348058894</c:v>
                </c:pt>
                <c:pt idx="1">
                  <c:v>4.9189944134078205</c:v>
                </c:pt>
                <c:pt idx="2">
                  <c:v>5.3237629810629192</c:v>
                </c:pt>
                <c:pt idx="3">
                  <c:v>4.7971785999467667</c:v>
                </c:pt>
                <c:pt idx="4">
                  <c:v>4.8235294117647056</c:v>
                </c:pt>
                <c:pt idx="5">
                  <c:v>4.5471360381861583</c:v>
                </c:pt>
                <c:pt idx="6">
                  <c:v>4.3299620733249053</c:v>
                </c:pt>
                <c:pt idx="7">
                  <c:v>4.2098515519568158</c:v>
                </c:pt>
                <c:pt idx="8">
                  <c:v>4.6608408124704761</c:v>
                </c:pt>
                <c:pt idx="9">
                  <c:v>4.8802022559315441</c:v>
                </c:pt>
                <c:pt idx="10">
                  <c:v>4.9992647058823527</c:v>
                </c:pt>
                <c:pt idx="11">
                  <c:v>5.3892773892773906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5-40F5-ABE6-8C78000F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ax val="5.9"/>
          <c:min val="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85338460599402E-2"/>
              <c:y val="0.243771102423928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31251856208229"/>
          <c:y val="0.18042244467048757"/>
          <c:w val="8.5518647925860516E-2"/>
          <c:h val="0.147456001274049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mnd'!$V$104:$V$115</c:f>
              <c:numCache>
                <c:formatCode>0.00</c:formatCode>
                <c:ptCount val="12"/>
                <c:pt idx="0">
                  <c:v>5.8644067796610164</c:v>
                </c:pt>
                <c:pt idx="1">
                  <c:v>4.7002518891687668</c:v>
                </c:pt>
                <c:pt idx="2">
                  <c:v>5.1433447098976117</c:v>
                </c:pt>
                <c:pt idx="3">
                  <c:v>4.53125</c:v>
                </c:pt>
                <c:pt idx="4">
                  <c:v>4.8763102725366876</c:v>
                </c:pt>
                <c:pt idx="5">
                  <c:v>4.6938775510204076</c:v>
                </c:pt>
                <c:pt idx="6">
                  <c:v>0</c:v>
                </c:pt>
                <c:pt idx="7">
                  <c:v>3.8953068592057751</c:v>
                </c:pt>
                <c:pt idx="8">
                  <c:v>5.0659630606860162</c:v>
                </c:pt>
                <c:pt idx="9">
                  <c:v>4.491604477611939</c:v>
                </c:pt>
                <c:pt idx="10">
                  <c:v>4.7001763668430323</c:v>
                </c:pt>
                <c:pt idx="11">
                  <c:v>5.3248407643312099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9-4C28-B3E4-044A06C10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mnd'!$I$119:$I$130</c:f>
              <c:numCache>
                <c:formatCode>0.0</c:formatCode>
                <c:ptCount val="12"/>
                <c:pt idx="0">
                  <c:v>3.6540580242379752</c:v>
                </c:pt>
                <c:pt idx="1">
                  <c:v>2.2644373540053202</c:v>
                </c:pt>
                <c:pt idx="2">
                  <c:v>6.2944528818248751</c:v>
                </c:pt>
                <c:pt idx="3">
                  <c:v>3.4406637967196918</c:v>
                </c:pt>
                <c:pt idx="4">
                  <c:v>5.437603930639102</c:v>
                </c:pt>
                <c:pt idx="5">
                  <c:v>11.919347077765858</c:v>
                </c:pt>
                <c:pt idx="6">
                  <c:v>15.796688233358912</c:v>
                </c:pt>
                <c:pt idx="7">
                  <c:v>11.6697926297715</c:v>
                </c:pt>
                <c:pt idx="8">
                  <c:v>5.3090548920532852</c:v>
                </c:pt>
                <c:pt idx="9">
                  <c:v>11.020267906999569</c:v>
                </c:pt>
                <c:pt idx="10">
                  <c:v>13.517895219130539</c:v>
                </c:pt>
                <c:pt idx="11">
                  <c:v>20.682745380369568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4-479C-9CC2-95809CD6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mnd'!$L$119:$L$130</c:f>
              <c:numCache>
                <c:formatCode>0.0</c:formatCode>
                <c:ptCount val="12"/>
                <c:pt idx="0">
                  <c:v>16.168749999999999</c:v>
                </c:pt>
                <c:pt idx="1">
                  <c:v>6.2714285714285696</c:v>
                </c:pt>
                <c:pt idx="2">
                  <c:v>17.441666666666663</c:v>
                </c:pt>
                <c:pt idx="3">
                  <c:v>10.325892857142852</c:v>
                </c:pt>
                <c:pt idx="4">
                  <c:v>11.099038461538456</c:v>
                </c:pt>
                <c:pt idx="5">
                  <c:v>13.348186528497417</c:v>
                </c:pt>
                <c:pt idx="6">
                  <c:v>10.749999999999998</c:v>
                </c:pt>
                <c:pt idx="7">
                  <c:v>12.84186046511628</c:v>
                </c:pt>
                <c:pt idx="8">
                  <c:v>11.207575757575762</c:v>
                </c:pt>
                <c:pt idx="9">
                  <c:v>17.852286282306149</c:v>
                </c:pt>
                <c:pt idx="10">
                  <c:v>17.583954154727788</c:v>
                </c:pt>
                <c:pt idx="11">
                  <c:v>20.278823529411763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2-4896-8D5E-066C6859F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mnd'!$V$119:$V$130</c:f>
              <c:numCache>
                <c:formatCode>0.00</c:formatCode>
                <c:ptCount val="12"/>
                <c:pt idx="0">
                  <c:v>5.90625</c:v>
                </c:pt>
                <c:pt idx="1">
                  <c:v>3.8367346938775513</c:v>
                </c:pt>
                <c:pt idx="2">
                  <c:v>5.7</c:v>
                </c:pt>
                <c:pt idx="3">
                  <c:v>4.2321428571428559</c:v>
                </c:pt>
                <c:pt idx="4">
                  <c:v>3.7596153846153855</c:v>
                </c:pt>
                <c:pt idx="5">
                  <c:v>4.4974093264248722</c:v>
                </c:pt>
                <c:pt idx="6">
                  <c:v>4.0373134328358207</c:v>
                </c:pt>
                <c:pt idx="7">
                  <c:v>4.5174418604651159</c:v>
                </c:pt>
                <c:pt idx="8">
                  <c:v>4.0757575757575752</c:v>
                </c:pt>
                <c:pt idx="9">
                  <c:v>4.8866799204771372</c:v>
                </c:pt>
                <c:pt idx="10">
                  <c:v>4.8911174785100284</c:v>
                </c:pt>
                <c:pt idx="11">
                  <c:v>5.7529411764705882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3-4140-A460-4C4269A20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0.48553076664475009</c:v>
                </c:pt>
                <c:pt idx="4">
                  <c:v>0.30478469575703904</c:v>
                </c:pt>
                <c:pt idx="5">
                  <c:v>0</c:v>
                </c:pt>
                <c:pt idx="6">
                  <c:v>0</c:v>
                </c:pt>
                <c:pt idx="7">
                  <c:v>0.83582089552238814</c:v>
                </c:pt>
                <c:pt idx="8">
                  <c:v>0.38829237482774448</c:v>
                </c:pt>
                <c:pt idx="9">
                  <c:v>0.73266366810458539</c:v>
                </c:pt>
                <c:pt idx="10">
                  <c:v>0.13921440781010452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4-4642-AD50-9D185FE28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mnd'!$L$134:$L$145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11.65714285714286</c:v>
                </c:pt>
                <c:pt idx="4">
                  <c:v>8.0875000000000004</c:v>
                </c:pt>
                <c:pt idx="5">
                  <c:v>0</c:v>
                </c:pt>
                <c:pt idx="6">
                  <c:v>0</c:v>
                </c:pt>
                <c:pt idx="7">
                  <c:v>17.577777777777779</c:v>
                </c:pt>
                <c:pt idx="8">
                  <c:v>13.525</c:v>
                </c:pt>
                <c:pt idx="9">
                  <c:v>10.118644067796611</c:v>
                </c:pt>
                <c:pt idx="10">
                  <c:v>15.8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8-4ECD-ACA8-330DC9FB5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mnd'!$V$134:$V$145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5.2142857142857153</c:v>
                </c:pt>
                <c:pt idx="4">
                  <c:v>4.625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6.125</c:v>
                </c:pt>
                <c:pt idx="9">
                  <c:v>3.8983050847457639</c:v>
                </c:pt>
                <c:pt idx="10">
                  <c:v>5.75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C-4391-BC5C-5803A584E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mnd'!$I$149:$I$160</c:f>
              <c:numCache>
                <c:formatCode>0.0</c:formatCode>
                <c:ptCount val="12"/>
                <c:pt idx="0">
                  <c:v>21.403146981553153</c:v>
                </c:pt>
                <c:pt idx="1">
                  <c:v>23.339989831033041</c:v>
                </c:pt>
                <c:pt idx="2">
                  <c:v>6.6243628107002674</c:v>
                </c:pt>
                <c:pt idx="3">
                  <c:v>9.3179066245793916</c:v>
                </c:pt>
                <c:pt idx="4">
                  <c:v>16.45743142344346</c:v>
                </c:pt>
                <c:pt idx="5">
                  <c:v>18.339841581226636</c:v>
                </c:pt>
                <c:pt idx="6">
                  <c:v>26.70029608509704</c:v>
                </c:pt>
                <c:pt idx="7">
                  <c:v>20.98850878351605</c:v>
                </c:pt>
                <c:pt idx="8">
                  <c:v>10.266780546623783</c:v>
                </c:pt>
                <c:pt idx="9">
                  <c:v>11.486374542085217</c:v>
                </c:pt>
                <c:pt idx="10">
                  <c:v>21.018952543746813</c:v>
                </c:pt>
                <c:pt idx="11">
                  <c:v>10.446364290856732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0-4434-8F43-4022A0315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mnd'!$L$149:$L$160</c:f>
              <c:numCache>
                <c:formatCode>0.0</c:formatCode>
                <c:ptCount val="12"/>
                <c:pt idx="0">
                  <c:v>22.283823529411762</c:v>
                </c:pt>
                <c:pt idx="1">
                  <c:v>21.694520547945203</c:v>
                </c:pt>
                <c:pt idx="2">
                  <c:v>19.666964285714279</c:v>
                </c:pt>
                <c:pt idx="3">
                  <c:v>19.949044585987256</c:v>
                </c:pt>
                <c:pt idx="4">
                  <c:v>17.734010152284263</c:v>
                </c:pt>
                <c:pt idx="5">
                  <c:v>14.466788321167877</c:v>
                </c:pt>
                <c:pt idx="6">
                  <c:v>10.918385650224218</c:v>
                </c:pt>
                <c:pt idx="7">
                  <c:v>13.604794520547941</c:v>
                </c:pt>
                <c:pt idx="8">
                  <c:v>13.558767772511841</c:v>
                </c:pt>
                <c:pt idx="9">
                  <c:v>20.346739130434795</c:v>
                </c:pt>
                <c:pt idx="10">
                  <c:v>18.456673114119919</c:v>
                </c:pt>
                <c:pt idx="11">
                  <c:v>19.346666666666671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C-4037-8E3E-148BC1F8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mnd'!$V$149:$V$160</c:f>
              <c:numCache>
                <c:formatCode>0.00</c:formatCode>
                <c:ptCount val="12"/>
                <c:pt idx="0">
                  <c:v>5.4852941176470589</c:v>
                </c:pt>
                <c:pt idx="1">
                  <c:v>5.1438356164383556</c:v>
                </c:pt>
                <c:pt idx="2">
                  <c:v>5.4017857142857153</c:v>
                </c:pt>
                <c:pt idx="3">
                  <c:v>6.4522292993630588</c:v>
                </c:pt>
                <c:pt idx="4">
                  <c:v>5.837563451776651</c:v>
                </c:pt>
                <c:pt idx="5">
                  <c:v>4.7153284671532818</c:v>
                </c:pt>
                <c:pt idx="6">
                  <c:v>4.3273542600896873</c:v>
                </c:pt>
                <c:pt idx="7">
                  <c:v>4.7842465753424648</c:v>
                </c:pt>
                <c:pt idx="8">
                  <c:v>4.2654028436018967</c:v>
                </c:pt>
                <c:pt idx="9">
                  <c:v>5.6934782608695649</c:v>
                </c:pt>
                <c:pt idx="10">
                  <c:v>4.8510638297872353</c:v>
                </c:pt>
                <c:pt idx="11">
                  <c:v>5.6888888888888891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D-4CAC-BD58-5D1BD5F98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2.xml"/><Relationship Id="rId18" Type="http://schemas.openxmlformats.org/officeDocument/2006/relationships/chart" Target="../charts/chart87.xml"/><Relationship Id="rId26" Type="http://schemas.openxmlformats.org/officeDocument/2006/relationships/chart" Target="../charts/chart95.xml"/><Relationship Id="rId39" Type="http://schemas.openxmlformats.org/officeDocument/2006/relationships/chart" Target="../charts/chart108.xml"/><Relationship Id="rId21" Type="http://schemas.openxmlformats.org/officeDocument/2006/relationships/chart" Target="../charts/chart90.xml"/><Relationship Id="rId34" Type="http://schemas.openxmlformats.org/officeDocument/2006/relationships/chart" Target="../charts/chart103.xml"/><Relationship Id="rId42" Type="http://schemas.openxmlformats.org/officeDocument/2006/relationships/chart" Target="../charts/chart111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6" Type="http://schemas.openxmlformats.org/officeDocument/2006/relationships/chart" Target="../charts/chart85.xml"/><Relationship Id="rId20" Type="http://schemas.openxmlformats.org/officeDocument/2006/relationships/chart" Target="../charts/chart89.xml"/><Relationship Id="rId29" Type="http://schemas.openxmlformats.org/officeDocument/2006/relationships/chart" Target="../charts/chart98.xml"/><Relationship Id="rId41" Type="http://schemas.openxmlformats.org/officeDocument/2006/relationships/chart" Target="../charts/chart110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24" Type="http://schemas.openxmlformats.org/officeDocument/2006/relationships/chart" Target="../charts/chart93.xml"/><Relationship Id="rId32" Type="http://schemas.openxmlformats.org/officeDocument/2006/relationships/chart" Target="../charts/chart101.xml"/><Relationship Id="rId37" Type="http://schemas.openxmlformats.org/officeDocument/2006/relationships/chart" Target="../charts/chart106.xml"/><Relationship Id="rId40" Type="http://schemas.openxmlformats.org/officeDocument/2006/relationships/chart" Target="../charts/chart109.xml"/><Relationship Id="rId5" Type="http://schemas.openxmlformats.org/officeDocument/2006/relationships/chart" Target="../charts/chart74.xml"/><Relationship Id="rId15" Type="http://schemas.openxmlformats.org/officeDocument/2006/relationships/chart" Target="../charts/chart84.xml"/><Relationship Id="rId23" Type="http://schemas.openxmlformats.org/officeDocument/2006/relationships/chart" Target="../charts/chart92.xml"/><Relationship Id="rId28" Type="http://schemas.openxmlformats.org/officeDocument/2006/relationships/chart" Target="../charts/chart97.xml"/><Relationship Id="rId36" Type="http://schemas.openxmlformats.org/officeDocument/2006/relationships/chart" Target="../charts/chart105.xml"/><Relationship Id="rId10" Type="http://schemas.openxmlformats.org/officeDocument/2006/relationships/chart" Target="../charts/chart79.xml"/><Relationship Id="rId19" Type="http://schemas.openxmlformats.org/officeDocument/2006/relationships/chart" Target="../charts/chart88.xml"/><Relationship Id="rId31" Type="http://schemas.openxmlformats.org/officeDocument/2006/relationships/chart" Target="../charts/chart100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Relationship Id="rId14" Type="http://schemas.openxmlformats.org/officeDocument/2006/relationships/chart" Target="../charts/chart83.xml"/><Relationship Id="rId22" Type="http://schemas.openxmlformats.org/officeDocument/2006/relationships/chart" Target="../charts/chart91.xml"/><Relationship Id="rId27" Type="http://schemas.openxmlformats.org/officeDocument/2006/relationships/chart" Target="../charts/chart96.xml"/><Relationship Id="rId30" Type="http://schemas.openxmlformats.org/officeDocument/2006/relationships/chart" Target="../charts/chart99.xml"/><Relationship Id="rId35" Type="http://schemas.openxmlformats.org/officeDocument/2006/relationships/chart" Target="../charts/chart104.xml"/><Relationship Id="rId43" Type="http://schemas.openxmlformats.org/officeDocument/2006/relationships/chart" Target="../charts/chart112.xml"/><Relationship Id="rId8" Type="http://schemas.openxmlformats.org/officeDocument/2006/relationships/chart" Target="../charts/chart77.xml"/><Relationship Id="rId3" Type="http://schemas.openxmlformats.org/officeDocument/2006/relationships/chart" Target="../charts/chart72.xml"/><Relationship Id="rId12" Type="http://schemas.openxmlformats.org/officeDocument/2006/relationships/chart" Target="../charts/chart81.xml"/><Relationship Id="rId17" Type="http://schemas.openxmlformats.org/officeDocument/2006/relationships/chart" Target="../charts/chart86.xml"/><Relationship Id="rId25" Type="http://schemas.openxmlformats.org/officeDocument/2006/relationships/chart" Target="../charts/chart94.xml"/><Relationship Id="rId33" Type="http://schemas.openxmlformats.org/officeDocument/2006/relationships/chart" Target="../charts/chart102.xml"/><Relationship Id="rId38" Type="http://schemas.openxmlformats.org/officeDocument/2006/relationships/chart" Target="../charts/chart10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0.xml"/><Relationship Id="rId18" Type="http://schemas.openxmlformats.org/officeDocument/2006/relationships/chart" Target="../charts/chart145.xml"/><Relationship Id="rId26" Type="http://schemas.openxmlformats.org/officeDocument/2006/relationships/chart" Target="../charts/chart153.xml"/><Relationship Id="rId39" Type="http://schemas.openxmlformats.org/officeDocument/2006/relationships/chart" Target="../charts/chart166.xml"/><Relationship Id="rId21" Type="http://schemas.openxmlformats.org/officeDocument/2006/relationships/chart" Target="../charts/chart148.xml"/><Relationship Id="rId34" Type="http://schemas.openxmlformats.org/officeDocument/2006/relationships/chart" Target="../charts/chart161.xml"/><Relationship Id="rId42" Type="http://schemas.openxmlformats.org/officeDocument/2006/relationships/chart" Target="../charts/chart169.xml"/><Relationship Id="rId7" Type="http://schemas.openxmlformats.org/officeDocument/2006/relationships/chart" Target="../charts/chart134.xml"/><Relationship Id="rId2" Type="http://schemas.openxmlformats.org/officeDocument/2006/relationships/chart" Target="../charts/chart129.xml"/><Relationship Id="rId16" Type="http://schemas.openxmlformats.org/officeDocument/2006/relationships/chart" Target="../charts/chart143.xml"/><Relationship Id="rId20" Type="http://schemas.openxmlformats.org/officeDocument/2006/relationships/chart" Target="../charts/chart147.xml"/><Relationship Id="rId29" Type="http://schemas.openxmlformats.org/officeDocument/2006/relationships/chart" Target="../charts/chart156.xml"/><Relationship Id="rId41" Type="http://schemas.openxmlformats.org/officeDocument/2006/relationships/chart" Target="../charts/chart168.xml"/><Relationship Id="rId1" Type="http://schemas.openxmlformats.org/officeDocument/2006/relationships/chart" Target="../charts/chart128.xml"/><Relationship Id="rId6" Type="http://schemas.openxmlformats.org/officeDocument/2006/relationships/chart" Target="../charts/chart133.xml"/><Relationship Id="rId11" Type="http://schemas.openxmlformats.org/officeDocument/2006/relationships/chart" Target="../charts/chart138.xml"/><Relationship Id="rId24" Type="http://schemas.openxmlformats.org/officeDocument/2006/relationships/chart" Target="../charts/chart151.xml"/><Relationship Id="rId32" Type="http://schemas.openxmlformats.org/officeDocument/2006/relationships/chart" Target="../charts/chart159.xml"/><Relationship Id="rId37" Type="http://schemas.openxmlformats.org/officeDocument/2006/relationships/chart" Target="../charts/chart164.xml"/><Relationship Id="rId40" Type="http://schemas.openxmlformats.org/officeDocument/2006/relationships/chart" Target="../charts/chart167.xml"/><Relationship Id="rId5" Type="http://schemas.openxmlformats.org/officeDocument/2006/relationships/chart" Target="../charts/chart132.xml"/><Relationship Id="rId15" Type="http://schemas.openxmlformats.org/officeDocument/2006/relationships/chart" Target="../charts/chart142.xml"/><Relationship Id="rId23" Type="http://schemas.openxmlformats.org/officeDocument/2006/relationships/chart" Target="../charts/chart150.xml"/><Relationship Id="rId28" Type="http://schemas.openxmlformats.org/officeDocument/2006/relationships/chart" Target="../charts/chart155.xml"/><Relationship Id="rId36" Type="http://schemas.openxmlformats.org/officeDocument/2006/relationships/chart" Target="../charts/chart163.xml"/><Relationship Id="rId10" Type="http://schemas.openxmlformats.org/officeDocument/2006/relationships/chart" Target="../charts/chart137.xml"/><Relationship Id="rId19" Type="http://schemas.openxmlformats.org/officeDocument/2006/relationships/chart" Target="../charts/chart146.xml"/><Relationship Id="rId31" Type="http://schemas.openxmlformats.org/officeDocument/2006/relationships/chart" Target="../charts/chart158.xml"/><Relationship Id="rId4" Type="http://schemas.openxmlformats.org/officeDocument/2006/relationships/chart" Target="../charts/chart131.xml"/><Relationship Id="rId9" Type="http://schemas.openxmlformats.org/officeDocument/2006/relationships/chart" Target="../charts/chart136.xml"/><Relationship Id="rId14" Type="http://schemas.openxmlformats.org/officeDocument/2006/relationships/chart" Target="../charts/chart141.xml"/><Relationship Id="rId22" Type="http://schemas.openxmlformats.org/officeDocument/2006/relationships/chart" Target="../charts/chart149.xml"/><Relationship Id="rId27" Type="http://schemas.openxmlformats.org/officeDocument/2006/relationships/chart" Target="../charts/chart154.xml"/><Relationship Id="rId30" Type="http://schemas.openxmlformats.org/officeDocument/2006/relationships/chart" Target="../charts/chart157.xml"/><Relationship Id="rId35" Type="http://schemas.openxmlformats.org/officeDocument/2006/relationships/chart" Target="../charts/chart162.xml"/><Relationship Id="rId43" Type="http://schemas.openxmlformats.org/officeDocument/2006/relationships/chart" Target="../charts/chart170.xml"/><Relationship Id="rId8" Type="http://schemas.openxmlformats.org/officeDocument/2006/relationships/chart" Target="../charts/chart135.xml"/><Relationship Id="rId3" Type="http://schemas.openxmlformats.org/officeDocument/2006/relationships/chart" Target="../charts/chart130.xml"/><Relationship Id="rId12" Type="http://schemas.openxmlformats.org/officeDocument/2006/relationships/chart" Target="../charts/chart139.xml"/><Relationship Id="rId17" Type="http://schemas.openxmlformats.org/officeDocument/2006/relationships/chart" Target="../charts/chart144.xml"/><Relationship Id="rId25" Type="http://schemas.openxmlformats.org/officeDocument/2006/relationships/chart" Target="../charts/chart152.xml"/><Relationship Id="rId33" Type="http://schemas.openxmlformats.org/officeDocument/2006/relationships/chart" Target="../charts/chart160.xml"/><Relationship Id="rId38" Type="http://schemas.openxmlformats.org/officeDocument/2006/relationships/chart" Target="../charts/chart16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13" Type="http://schemas.openxmlformats.org/officeDocument/2006/relationships/chart" Target="../charts/chart183.xml"/><Relationship Id="rId18" Type="http://schemas.openxmlformats.org/officeDocument/2006/relationships/chart" Target="../charts/chart188.xml"/><Relationship Id="rId3" Type="http://schemas.openxmlformats.org/officeDocument/2006/relationships/chart" Target="../charts/chart173.xml"/><Relationship Id="rId21" Type="http://schemas.openxmlformats.org/officeDocument/2006/relationships/chart" Target="../charts/chart191.xml"/><Relationship Id="rId7" Type="http://schemas.openxmlformats.org/officeDocument/2006/relationships/chart" Target="../charts/chart177.xml"/><Relationship Id="rId12" Type="http://schemas.openxmlformats.org/officeDocument/2006/relationships/chart" Target="../charts/chart182.xml"/><Relationship Id="rId17" Type="http://schemas.openxmlformats.org/officeDocument/2006/relationships/chart" Target="../charts/chart187.xml"/><Relationship Id="rId2" Type="http://schemas.openxmlformats.org/officeDocument/2006/relationships/chart" Target="../charts/chart172.xml"/><Relationship Id="rId16" Type="http://schemas.openxmlformats.org/officeDocument/2006/relationships/chart" Target="../charts/chart186.xml"/><Relationship Id="rId20" Type="http://schemas.openxmlformats.org/officeDocument/2006/relationships/chart" Target="../charts/chart190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chart" Target="../charts/chart181.xml"/><Relationship Id="rId24" Type="http://schemas.openxmlformats.org/officeDocument/2006/relationships/chart" Target="../charts/chart194.xml"/><Relationship Id="rId5" Type="http://schemas.openxmlformats.org/officeDocument/2006/relationships/chart" Target="../charts/chart175.xml"/><Relationship Id="rId15" Type="http://schemas.openxmlformats.org/officeDocument/2006/relationships/chart" Target="../charts/chart185.xml"/><Relationship Id="rId23" Type="http://schemas.openxmlformats.org/officeDocument/2006/relationships/chart" Target="../charts/chart193.xml"/><Relationship Id="rId10" Type="http://schemas.openxmlformats.org/officeDocument/2006/relationships/chart" Target="../charts/chart180.xml"/><Relationship Id="rId19" Type="http://schemas.openxmlformats.org/officeDocument/2006/relationships/chart" Target="../charts/chart189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Relationship Id="rId14" Type="http://schemas.openxmlformats.org/officeDocument/2006/relationships/chart" Target="../charts/chart184.xml"/><Relationship Id="rId22" Type="http://schemas.openxmlformats.org/officeDocument/2006/relationships/chart" Target="../charts/chart19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.xml"/><Relationship Id="rId13" Type="http://schemas.openxmlformats.org/officeDocument/2006/relationships/chart" Target="../charts/chart207.xml"/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12" Type="http://schemas.openxmlformats.org/officeDocument/2006/relationships/chart" Target="../charts/chart206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11" Type="http://schemas.openxmlformats.org/officeDocument/2006/relationships/chart" Target="../charts/chart205.xml"/><Relationship Id="rId5" Type="http://schemas.openxmlformats.org/officeDocument/2006/relationships/chart" Target="../charts/chart199.xml"/><Relationship Id="rId10" Type="http://schemas.openxmlformats.org/officeDocument/2006/relationships/chart" Target="../charts/chart204.xml"/><Relationship Id="rId4" Type="http://schemas.openxmlformats.org/officeDocument/2006/relationships/chart" Target="../charts/chart198.xml"/><Relationship Id="rId9" Type="http://schemas.openxmlformats.org/officeDocument/2006/relationships/chart" Target="../charts/chart203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0.xml"/><Relationship Id="rId18" Type="http://schemas.openxmlformats.org/officeDocument/2006/relationships/chart" Target="../charts/chart225.xml"/><Relationship Id="rId26" Type="http://schemas.openxmlformats.org/officeDocument/2006/relationships/chart" Target="../charts/chart233.xml"/><Relationship Id="rId21" Type="http://schemas.openxmlformats.org/officeDocument/2006/relationships/chart" Target="../charts/chart228.xml"/><Relationship Id="rId34" Type="http://schemas.openxmlformats.org/officeDocument/2006/relationships/chart" Target="../charts/chart241.xml"/><Relationship Id="rId7" Type="http://schemas.openxmlformats.org/officeDocument/2006/relationships/chart" Target="../charts/chart214.xml"/><Relationship Id="rId12" Type="http://schemas.openxmlformats.org/officeDocument/2006/relationships/chart" Target="../charts/chart219.xml"/><Relationship Id="rId17" Type="http://schemas.openxmlformats.org/officeDocument/2006/relationships/chart" Target="../charts/chart224.xml"/><Relationship Id="rId25" Type="http://schemas.openxmlformats.org/officeDocument/2006/relationships/chart" Target="../charts/chart232.xml"/><Relationship Id="rId33" Type="http://schemas.openxmlformats.org/officeDocument/2006/relationships/chart" Target="../charts/chart240.xml"/><Relationship Id="rId2" Type="http://schemas.openxmlformats.org/officeDocument/2006/relationships/chart" Target="../charts/chart209.xml"/><Relationship Id="rId16" Type="http://schemas.openxmlformats.org/officeDocument/2006/relationships/chart" Target="../charts/chart223.xml"/><Relationship Id="rId20" Type="http://schemas.openxmlformats.org/officeDocument/2006/relationships/chart" Target="../charts/chart227.xml"/><Relationship Id="rId29" Type="http://schemas.openxmlformats.org/officeDocument/2006/relationships/chart" Target="../charts/chart236.xml"/><Relationship Id="rId1" Type="http://schemas.openxmlformats.org/officeDocument/2006/relationships/chart" Target="../charts/chart208.xml"/><Relationship Id="rId6" Type="http://schemas.openxmlformats.org/officeDocument/2006/relationships/chart" Target="../charts/chart213.xml"/><Relationship Id="rId11" Type="http://schemas.openxmlformats.org/officeDocument/2006/relationships/chart" Target="../charts/chart218.xml"/><Relationship Id="rId24" Type="http://schemas.openxmlformats.org/officeDocument/2006/relationships/chart" Target="../charts/chart231.xml"/><Relationship Id="rId32" Type="http://schemas.openxmlformats.org/officeDocument/2006/relationships/chart" Target="../charts/chart239.xml"/><Relationship Id="rId37" Type="http://schemas.openxmlformats.org/officeDocument/2006/relationships/chart" Target="../charts/chart244.xml"/><Relationship Id="rId5" Type="http://schemas.openxmlformats.org/officeDocument/2006/relationships/chart" Target="../charts/chart212.xml"/><Relationship Id="rId15" Type="http://schemas.openxmlformats.org/officeDocument/2006/relationships/chart" Target="../charts/chart222.xml"/><Relationship Id="rId23" Type="http://schemas.openxmlformats.org/officeDocument/2006/relationships/chart" Target="../charts/chart230.xml"/><Relationship Id="rId28" Type="http://schemas.openxmlformats.org/officeDocument/2006/relationships/chart" Target="../charts/chart235.xml"/><Relationship Id="rId36" Type="http://schemas.openxmlformats.org/officeDocument/2006/relationships/chart" Target="../charts/chart243.xml"/><Relationship Id="rId10" Type="http://schemas.openxmlformats.org/officeDocument/2006/relationships/chart" Target="../charts/chart217.xml"/><Relationship Id="rId19" Type="http://schemas.openxmlformats.org/officeDocument/2006/relationships/chart" Target="../charts/chart226.xml"/><Relationship Id="rId31" Type="http://schemas.openxmlformats.org/officeDocument/2006/relationships/chart" Target="../charts/chart238.xml"/><Relationship Id="rId4" Type="http://schemas.openxmlformats.org/officeDocument/2006/relationships/chart" Target="../charts/chart211.xml"/><Relationship Id="rId9" Type="http://schemas.openxmlformats.org/officeDocument/2006/relationships/chart" Target="../charts/chart216.xml"/><Relationship Id="rId14" Type="http://schemas.openxmlformats.org/officeDocument/2006/relationships/chart" Target="../charts/chart221.xml"/><Relationship Id="rId22" Type="http://schemas.openxmlformats.org/officeDocument/2006/relationships/chart" Target="../charts/chart229.xml"/><Relationship Id="rId27" Type="http://schemas.openxmlformats.org/officeDocument/2006/relationships/chart" Target="../charts/chart234.xml"/><Relationship Id="rId30" Type="http://schemas.openxmlformats.org/officeDocument/2006/relationships/chart" Target="../charts/chart237.xml"/><Relationship Id="rId35" Type="http://schemas.openxmlformats.org/officeDocument/2006/relationships/chart" Target="../charts/chart242.xml"/><Relationship Id="rId8" Type="http://schemas.openxmlformats.org/officeDocument/2006/relationships/chart" Target="../charts/chart215.xml"/><Relationship Id="rId3" Type="http://schemas.openxmlformats.org/officeDocument/2006/relationships/chart" Target="../charts/chart2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2.xml"/><Relationship Id="rId3" Type="http://schemas.openxmlformats.org/officeDocument/2006/relationships/chart" Target="../charts/chart247.xml"/><Relationship Id="rId7" Type="http://schemas.openxmlformats.org/officeDocument/2006/relationships/chart" Target="../charts/chart251.xml"/><Relationship Id="rId2" Type="http://schemas.openxmlformats.org/officeDocument/2006/relationships/chart" Target="../charts/chart246.xml"/><Relationship Id="rId1" Type="http://schemas.openxmlformats.org/officeDocument/2006/relationships/chart" Target="../charts/chart245.xml"/><Relationship Id="rId6" Type="http://schemas.openxmlformats.org/officeDocument/2006/relationships/chart" Target="../charts/chart250.xml"/><Relationship Id="rId5" Type="http://schemas.openxmlformats.org/officeDocument/2006/relationships/chart" Target="../charts/chart249.xml"/><Relationship Id="rId10" Type="http://schemas.openxmlformats.org/officeDocument/2006/relationships/chart" Target="../charts/chart254.xml"/><Relationship Id="rId4" Type="http://schemas.openxmlformats.org/officeDocument/2006/relationships/chart" Target="../charts/chart248.xml"/><Relationship Id="rId9" Type="http://schemas.openxmlformats.org/officeDocument/2006/relationships/chart" Target="../charts/chart253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7.xml"/><Relationship Id="rId18" Type="http://schemas.openxmlformats.org/officeDocument/2006/relationships/chart" Target="../charts/chart272.xml"/><Relationship Id="rId26" Type="http://schemas.openxmlformats.org/officeDocument/2006/relationships/chart" Target="../charts/chart280.xml"/><Relationship Id="rId39" Type="http://schemas.openxmlformats.org/officeDocument/2006/relationships/chart" Target="../charts/chart293.xml"/><Relationship Id="rId21" Type="http://schemas.openxmlformats.org/officeDocument/2006/relationships/chart" Target="../charts/chart275.xml"/><Relationship Id="rId34" Type="http://schemas.openxmlformats.org/officeDocument/2006/relationships/chart" Target="../charts/chart288.xml"/><Relationship Id="rId42" Type="http://schemas.openxmlformats.org/officeDocument/2006/relationships/chart" Target="../charts/chart296.xml"/><Relationship Id="rId47" Type="http://schemas.openxmlformats.org/officeDocument/2006/relationships/chart" Target="../charts/chart301.xml"/><Relationship Id="rId50" Type="http://schemas.openxmlformats.org/officeDocument/2006/relationships/chart" Target="../charts/chart304.xml"/><Relationship Id="rId55" Type="http://schemas.openxmlformats.org/officeDocument/2006/relationships/chart" Target="../charts/chart309.xml"/><Relationship Id="rId7" Type="http://schemas.openxmlformats.org/officeDocument/2006/relationships/chart" Target="../charts/chart261.xml"/><Relationship Id="rId2" Type="http://schemas.openxmlformats.org/officeDocument/2006/relationships/chart" Target="../charts/chart256.xml"/><Relationship Id="rId16" Type="http://schemas.openxmlformats.org/officeDocument/2006/relationships/chart" Target="../charts/chart270.xml"/><Relationship Id="rId29" Type="http://schemas.openxmlformats.org/officeDocument/2006/relationships/chart" Target="../charts/chart283.xml"/><Relationship Id="rId11" Type="http://schemas.openxmlformats.org/officeDocument/2006/relationships/chart" Target="../charts/chart265.xml"/><Relationship Id="rId24" Type="http://schemas.openxmlformats.org/officeDocument/2006/relationships/chart" Target="../charts/chart278.xml"/><Relationship Id="rId32" Type="http://schemas.openxmlformats.org/officeDocument/2006/relationships/chart" Target="../charts/chart286.xml"/><Relationship Id="rId37" Type="http://schemas.openxmlformats.org/officeDocument/2006/relationships/chart" Target="../charts/chart291.xml"/><Relationship Id="rId40" Type="http://schemas.openxmlformats.org/officeDocument/2006/relationships/chart" Target="../charts/chart294.xml"/><Relationship Id="rId45" Type="http://schemas.openxmlformats.org/officeDocument/2006/relationships/chart" Target="../charts/chart299.xml"/><Relationship Id="rId53" Type="http://schemas.openxmlformats.org/officeDocument/2006/relationships/chart" Target="../charts/chart307.xml"/><Relationship Id="rId5" Type="http://schemas.openxmlformats.org/officeDocument/2006/relationships/chart" Target="../charts/chart259.xml"/><Relationship Id="rId10" Type="http://schemas.openxmlformats.org/officeDocument/2006/relationships/chart" Target="../charts/chart264.xml"/><Relationship Id="rId19" Type="http://schemas.openxmlformats.org/officeDocument/2006/relationships/chart" Target="../charts/chart273.xml"/><Relationship Id="rId31" Type="http://schemas.openxmlformats.org/officeDocument/2006/relationships/chart" Target="../charts/chart285.xml"/><Relationship Id="rId44" Type="http://schemas.openxmlformats.org/officeDocument/2006/relationships/chart" Target="../charts/chart298.xml"/><Relationship Id="rId52" Type="http://schemas.openxmlformats.org/officeDocument/2006/relationships/chart" Target="../charts/chart306.xml"/><Relationship Id="rId4" Type="http://schemas.openxmlformats.org/officeDocument/2006/relationships/chart" Target="../charts/chart258.xml"/><Relationship Id="rId9" Type="http://schemas.openxmlformats.org/officeDocument/2006/relationships/chart" Target="../charts/chart263.xml"/><Relationship Id="rId14" Type="http://schemas.openxmlformats.org/officeDocument/2006/relationships/chart" Target="../charts/chart268.xml"/><Relationship Id="rId22" Type="http://schemas.openxmlformats.org/officeDocument/2006/relationships/chart" Target="../charts/chart276.xml"/><Relationship Id="rId27" Type="http://schemas.openxmlformats.org/officeDocument/2006/relationships/chart" Target="../charts/chart281.xml"/><Relationship Id="rId30" Type="http://schemas.openxmlformats.org/officeDocument/2006/relationships/chart" Target="../charts/chart284.xml"/><Relationship Id="rId35" Type="http://schemas.openxmlformats.org/officeDocument/2006/relationships/chart" Target="../charts/chart289.xml"/><Relationship Id="rId43" Type="http://schemas.openxmlformats.org/officeDocument/2006/relationships/chart" Target="../charts/chart297.xml"/><Relationship Id="rId48" Type="http://schemas.openxmlformats.org/officeDocument/2006/relationships/chart" Target="../charts/chart302.xml"/><Relationship Id="rId8" Type="http://schemas.openxmlformats.org/officeDocument/2006/relationships/chart" Target="../charts/chart262.xml"/><Relationship Id="rId51" Type="http://schemas.openxmlformats.org/officeDocument/2006/relationships/chart" Target="../charts/chart305.xml"/><Relationship Id="rId3" Type="http://schemas.openxmlformats.org/officeDocument/2006/relationships/chart" Target="../charts/chart257.xml"/><Relationship Id="rId12" Type="http://schemas.openxmlformats.org/officeDocument/2006/relationships/chart" Target="../charts/chart266.xml"/><Relationship Id="rId17" Type="http://schemas.openxmlformats.org/officeDocument/2006/relationships/chart" Target="../charts/chart271.xml"/><Relationship Id="rId25" Type="http://schemas.openxmlformats.org/officeDocument/2006/relationships/chart" Target="../charts/chart279.xml"/><Relationship Id="rId33" Type="http://schemas.openxmlformats.org/officeDocument/2006/relationships/chart" Target="../charts/chart287.xml"/><Relationship Id="rId38" Type="http://schemas.openxmlformats.org/officeDocument/2006/relationships/chart" Target="../charts/chart292.xml"/><Relationship Id="rId46" Type="http://schemas.openxmlformats.org/officeDocument/2006/relationships/chart" Target="../charts/chart300.xml"/><Relationship Id="rId20" Type="http://schemas.openxmlformats.org/officeDocument/2006/relationships/chart" Target="../charts/chart274.xml"/><Relationship Id="rId41" Type="http://schemas.openxmlformats.org/officeDocument/2006/relationships/chart" Target="../charts/chart295.xml"/><Relationship Id="rId54" Type="http://schemas.openxmlformats.org/officeDocument/2006/relationships/chart" Target="../charts/chart308.xml"/><Relationship Id="rId1" Type="http://schemas.openxmlformats.org/officeDocument/2006/relationships/chart" Target="../charts/chart255.xml"/><Relationship Id="rId6" Type="http://schemas.openxmlformats.org/officeDocument/2006/relationships/chart" Target="../charts/chart260.xml"/><Relationship Id="rId15" Type="http://schemas.openxmlformats.org/officeDocument/2006/relationships/chart" Target="../charts/chart269.xml"/><Relationship Id="rId23" Type="http://schemas.openxmlformats.org/officeDocument/2006/relationships/chart" Target="../charts/chart277.xml"/><Relationship Id="rId28" Type="http://schemas.openxmlformats.org/officeDocument/2006/relationships/chart" Target="../charts/chart282.xml"/><Relationship Id="rId36" Type="http://schemas.openxmlformats.org/officeDocument/2006/relationships/chart" Target="../charts/chart290.xml"/><Relationship Id="rId49" Type="http://schemas.openxmlformats.org/officeDocument/2006/relationships/chart" Target="../charts/chart30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Relationship Id="rId4" Type="http://schemas.openxmlformats.org/officeDocument/2006/relationships/chart" Target="../charts/chart313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1.xml"/><Relationship Id="rId3" Type="http://schemas.openxmlformats.org/officeDocument/2006/relationships/chart" Target="../charts/chart316.xml"/><Relationship Id="rId7" Type="http://schemas.openxmlformats.org/officeDocument/2006/relationships/chart" Target="../charts/chart320.xml"/><Relationship Id="rId2" Type="http://schemas.openxmlformats.org/officeDocument/2006/relationships/chart" Target="../charts/chart315.xml"/><Relationship Id="rId1" Type="http://schemas.openxmlformats.org/officeDocument/2006/relationships/chart" Target="../charts/chart314.xml"/><Relationship Id="rId6" Type="http://schemas.openxmlformats.org/officeDocument/2006/relationships/chart" Target="../charts/chart319.xml"/><Relationship Id="rId5" Type="http://schemas.openxmlformats.org/officeDocument/2006/relationships/chart" Target="../charts/chart318.xml"/><Relationship Id="rId4" Type="http://schemas.openxmlformats.org/officeDocument/2006/relationships/chart" Target="../charts/chart31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Relationship Id="rId5" Type="http://schemas.openxmlformats.org/officeDocument/2006/relationships/chart" Target="../charts/chart326.xml"/><Relationship Id="rId4" Type="http://schemas.openxmlformats.org/officeDocument/2006/relationships/chart" Target="../charts/chart325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4.xml"/><Relationship Id="rId3" Type="http://schemas.openxmlformats.org/officeDocument/2006/relationships/chart" Target="../charts/chart329.xml"/><Relationship Id="rId7" Type="http://schemas.openxmlformats.org/officeDocument/2006/relationships/chart" Target="../charts/chart333.xml"/><Relationship Id="rId12" Type="http://schemas.openxmlformats.org/officeDocument/2006/relationships/chart" Target="../charts/chart338.xml"/><Relationship Id="rId2" Type="http://schemas.openxmlformats.org/officeDocument/2006/relationships/chart" Target="../charts/chart328.xml"/><Relationship Id="rId1" Type="http://schemas.openxmlformats.org/officeDocument/2006/relationships/chart" Target="../charts/chart327.xml"/><Relationship Id="rId6" Type="http://schemas.openxmlformats.org/officeDocument/2006/relationships/chart" Target="../charts/chart332.xml"/><Relationship Id="rId11" Type="http://schemas.openxmlformats.org/officeDocument/2006/relationships/chart" Target="../charts/chart337.xml"/><Relationship Id="rId5" Type="http://schemas.openxmlformats.org/officeDocument/2006/relationships/chart" Target="../charts/chart331.xml"/><Relationship Id="rId10" Type="http://schemas.openxmlformats.org/officeDocument/2006/relationships/chart" Target="../charts/chart336.xml"/><Relationship Id="rId4" Type="http://schemas.openxmlformats.org/officeDocument/2006/relationships/chart" Target="../charts/chart330.xml"/><Relationship Id="rId9" Type="http://schemas.openxmlformats.org/officeDocument/2006/relationships/chart" Target="../charts/chart33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124145</xdr:colOff>
      <xdr:row>1</xdr:row>
      <xdr:rowOff>111303</xdr:rowOff>
    </xdr:from>
    <xdr:to>
      <xdr:col>22</xdr:col>
      <xdr:colOff>727753</xdr:colOff>
      <xdr:row>34</xdr:row>
      <xdr:rowOff>85617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74</xdr:row>
      <xdr:rowOff>119865</xdr:rowOff>
    </xdr:from>
    <xdr:to>
      <xdr:col>22</xdr:col>
      <xdr:colOff>727752</xdr:colOff>
      <xdr:row>108</xdr:row>
      <xdr:rowOff>171235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E4D4A44F-36B7-4BE4-9F4D-A239A3A05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368158</xdr:colOff>
      <xdr:row>186</xdr:row>
      <xdr:rowOff>59931</xdr:rowOff>
    </xdr:from>
    <xdr:to>
      <xdr:col>22</xdr:col>
      <xdr:colOff>607890</xdr:colOff>
      <xdr:row>219</xdr:row>
      <xdr:rowOff>119864</xdr:rowOff>
    </xdr:to>
    <xdr:graphicFrame macro="">
      <xdr:nvGraphicFramePr>
        <xdr:cNvPr id="14" name="Diagram 1031">
          <a:extLst>
            <a:ext uri="{FF2B5EF4-FFF2-40B4-BE49-F238E27FC236}">
              <a16:creationId xmlns:a16="http://schemas.microsoft.com/office/drawing/2014/main" id="{547F8667-B2E6-4FE5-AC0C-5571A5979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299662</xdr:colOff>
      <xdr:row>223</xdr:row>
      <xdr:rowOff>34247</xdr:rowOff>
    </xdr:from>
    <xdr:to>
      <xdr:col>22</xdr:col>
      <xdr:colOff>625011</xdr:colOff>
      <xdr:row>256</xdr:row>
      <xdr:rowOff>102742</xdr:rowOff>
    </xdr:to>
    <xdr:graphicFrame macro="">
      <xdr:nvGraphicFramePr>
        <xdr:cNvPr id="15" name="Diagram 1031">
          <a:extLst>
            <a:ext uri="{FF2B5EF4-FFF2-40B4-BE49-F238E27FC236}">
              <a16:creationId xmlns:a16="http://schemas.microsoft.com/office/drawing/2014/main" id="{ED4D410C-B704-4506-BABB-D3DBC5CEC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385281</xdr:colOff>
      <xdr:row>260</xdr:row>
      <xdr:rowOff>94180</xdr:rowOff>
    </xdr:from>
    <xdr:to>
      <xdr:col>23</xdr:col>
      <xdr:colOff>59933</xdr:colOff>
      <xdr:row>294</xdr:row>
      <xdr:rowOff>154112</xdr:rowOff>
    </xdr:to>
    <xdr:graphicFrame macro="">
      <xdr:nvGraphicFramePr>
        <xdr:cNvPr id="16" name="Diagram 1036">
          <a:extLst>
            <a:ext uri="{FF2B5EF4-FFF2-40B4-BE49-F238E27FC236}">
              <a16:creationId xmlns:a16="http://schemas.microsoft.com/office/drawing/2014/main" id="{FA9DE7EC-60DA-4DB2-A700-8F470DCD1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389561</xdr:colOff>
      <xdr:row>38</xdr:row>
      <xdr:rowOff>8560</xdr:rowOff>
    </xdr:from>
    <xdr:to>
      <xdr:col>22</xdr:col>
      <xdr:colOff>749157</xdr:colOff>
      <xdr:row>72</xdr:row>
      <xdr:rowOff>68494</xdr:rowOff>
    </xdr:to>
    <xdr:graphicFrame macro="">
      <xdr:nvGraphicFramePr>
        <xdr:cNvPr id="18" name="Diagram 1025">
          <a:extLst>
            <a:ext uri="{FF2B5EF4-FFF2-40B4-BE49-F238E27FC236}">
              <a16:creationId xmlns:a16="http://schemas.microsoft.com/office/drawing/2014/main" id="{70C33B4A-2971-4CF4-AA44-3964B524E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81337</xdr:colOff>
      <xdr:row>0</xdr:row>
      <xdr:rowOff>154110</xdr:rowOff>
    </xdr:from>
    <xdr:to>
      <xdr:col>24</xdr:col>
      <xdr:colOff>565969</xdr:colOff>
      <xdr:row>6</xdr:row>
      <xdr:rowOff>2361</xdr:rowOff>
    </xdr:to>
    <xdr:sp macro="" textlink="">
      <xdr:nvSpPr>
        <xdr:cNvPr id="11" name="Pil: ned 10">
          <a:extLst>
            <a:ext uri="{FF2B5EF4-FFF2-40B4-BE49-F238E27FC236}">
              <a16:creationId xmlns:a16="http://schemas.microsoft.com/office/drawing/2014/main" id="{B6D727D4-6B4C-48F7-BBA7-47FBD7CB6FE7}"/>
            </a:ext>
          </a:extLst>
        </xdr:cNvPr>
        <xdr:cNvSpPr/>
      </xdr:nvSpPr>
      <xdr:spPr bwMode="auto">
        <a:xfrm>
          <a:off x="14859000" y="154110"/>
          <a:ext cx="484632" cy="978408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22</xdr:col>
      <xdr:colOff>744877</xdr:colOff>
      <xdr:row>144</xdr:row>
      <xdr:rowOff>162673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A3E861CC-16B0-49D5-88C0-FBC993739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154112</xdr:colOff>
      <xdr:row>149</xdr:row>
      <xdr:rowOff>17123</xdr:rowOff>
    </xdr:from>
    <xdr:to>
      <xdr:col>23</xdr:col>
      <xdr:colOff>145551</xdr:colOff>
      <xdr:row>181</xdr:row>
      <xdr:rowOff>179797</xdr:rowOff>
    </xdr:to>
    <xdr:graphicFrame macro="">
      <xdr:nvGraphicFramePr>
        <xdr:cNvPr id="7" name="Diagram 1034">
          <a:extLst>
            <a:ext uri="{FF2B5EF4-FFF2-40B4-BE49-F238E27FC236}">
              <a16:creationId xmlns:a16="http://schemas.microsoft.com/office/drawing/2014/main" id="{BD425E2D-7E95-4B4B-B285-852BAB67D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427696</xdr:colOff>
      <xdr:row>273</xdr:row>
      <xdr:rowOff>36612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FF3E995F-14CD-45B5-9509-E320B12A028E}"/>
            </a:ext>
          </a:extLst>
        </xdr:cNvPr>
        <xdr:cNvSpPr/>
      </xdr:nvSpPr>
      <xdr:spPr bwMode="auto">
        <a:xfrm>
          <a:off x="14777663" y="50523169"/>
          <a:ext cx="427696" cy="978409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435429</xdr:colOff>
      <xdr:row>6</xdr:row>
      <xdr:rowOff>133978</xdr:rowOff>
    </xdr:from>
    <xdr:to>
      <xdr:col>44</xdr:col>
      <xdr:colOff>1107414</xdr:colOff>
      <xdr:row>22</xdr:row>
      <xdr:rowOff>232368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CC5F1A6-9025-47E3-8C04-C38B1723A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41868</xdr:colOff>
      <xdr:row>6</xdr:row>
      <xdr:rowOff>0</xdr:rowOff>
    </xdr:from>
    <xdr:to>
      <xdr:col>51</xdr:col>
      <xdr:colOff>125604</xdr:colOff>
      <xdr:row>24</xdr:row>
      <xdr:rowOff>83736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02E1516-6038-4F5C-BD54-BD517BA12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198873</xdr:colOff>
      <xdr:row>6</xdr:row>
      <xdr:rowOff>0</xdr:rowOff>
    </xdr:from>
    <xdr:to>
      <xdr:col>57</xdr:col>
      <xdr:colOff>334945</xdr:colOff>
      <xdr:row>24</xdr:row>
      <xdr:rowOff>52334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6779DF-9D00-4361-81AA-1DA514BA3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471017</xdr:colOff>
      <xdr:row>25</xdr:row>
      <xdr:rowOff>73269</xdr:rowOff>
    </xdr:from>
    <xdr:to>
      <xdr:col>44</xdr:col>
      <xdr:colOff>1015302</xdr:colOff>
      <xdr:row>38</xdr:row>
      <xdr:rowOff>94203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B4922B4-789D-4555-B849-6B44E8277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1140907</xdr:colOff>
      <xdr:row>25</xdr:row>
      <xdr:rowOff>83737</xdr:rowOff>
    </xdr:from>
    <xdr:to>
      <xdr:col>51</xdr:col>
      <xdr:colOff>31400</xdr:colOff>
      <xdr:row>38</xdr:row>
      <xdr:rowOff>62804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CA72BB4-9374-452A-874D-95384A5F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125605</xdr:colOff>
      <xdr:row>24</xdr:row>
      <xdr:rowOff>136070</xdr:rowOff>
    </xdr:from>
    <xdr:to>
      <xdr:col>57</xdr:col>
      <xdr:colOff>293079</xdr:colOff>
      <xdr:row>38</xdr:row>
      <xdr:rowOff>83737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5A206DE-4B0A-442A-B657-CABE7FC6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429148</xdr:colOff>
      <xdr:row>39</xdr:row>
      <xdr:rowOff>104670</xdr:rowOff>
    </xdr:from>
    <xdr:to>
      <xdr:col>44</xdr:col>
      <xdr:colOff>1078104</xdr:colOff>
      <xdr:row>61</xdr:row>
      <xdr:rowOff>167473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637064D-6EFE-4189-8CA3-2AB180006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BE97E61-3AF2-44CD-9DF3-A0E038A60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3CA386D-060B-4D7B-9E26-B2C288CE2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1AFAF1C-C596-4693-9A6C-AB5661BD1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B6D93537-676E-4489-B06D-279E20492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A058CC3-CA51-46EF-A4D3-3DB433A2B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450082</xdr:colOff>
      <xdr:row>80</xdr:row>
      <xdr:rowOff>94204</xdr:rowOff>
    </xdr:from>
    <xdr:to>
      <xdr:col>44</xdr:col>
      <xdr:colOff>1099038</xdr:colOff>
      <xdr:row>99</xdr:row>
      <xdr:rowOff>188408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C3E0B77-012A-4596-8016-89FDDA2B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7934695-6309-4CB0-BFB8-7F35420D1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5C94F68-D393-43DA-A3D8-631841B76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471017</xdr:colOff>
      <xdr:row>103</xdr:row>
      <xdr:rowOff>104671</xdr:rowOff>
    </xdr:from>
    <xdr:to>
      <xdr:col>44</xdr:col>
      <xdr:colOff>1119973</xdr:colOff>
      <xdr:row>123</xdr:row>
      <xdr:rowOff>73271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B1D23805-BD17-40E6-B497-FF4C823A9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10467</xdr:colOff>
      <xdr:row>103</xdr:row>
      <xdr:rowOff>94204</xdr:rowOff>
    </xdr:from>
    <xdr:to>
      <xdr:col>51</xdr:col>
      <xdr:colOff>157005</xdr:colOff>
      <xdr:row>122</xdr:row>
      <xdr:rowOff>177940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CDCA647-FCA5-4F2A-8C23-F3C792EF0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B9C9E77-92BA-431B-A549-0D95F7F0B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429149</xdr:colOff>
      <xdr:row>123</xdr:row>
      <xdr:rowOff>125605</xdr:rowOff>
    </xdr:from>
    <xdr:to>
      <xdr:col>44</xdr:col>
      <xdr:colOff>1078105</xdr:colOff>
      <xdr:row>143</xdr:row>
      <xdr:rowOff>20935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C27D0C-8572-445A-88EB-1D90840EA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1172308</xdr:colOff>
      <xdr:row>123</xdr:row>
      <xdr:rowOff>188407</xdr:rowOff>
    </xdr:from>
    <xdr:to>
      <xdr:col>51</xdr:col>
      <xdr:colOff>115137</xdr:colOff>
      <xdr:row>143</xdr:row>
      <xdr:rowOff>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1A781844-A9FE-44D3-8ADC-978BC4C1E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209340</xdr:colOff>
      <xdr:row>123</xdr:row>
      <xdr:rowOff>83737</xdr:rowOff>
    </xdr:from>
    <xdr:to>
      <xdr:col>57</xdr:col>
      <xdr:colOff>293077</xdr:colOff>
      <xdr:row>142</xdr:row>
      <xdr:rowOff>83737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3D745F4-AF1E-4D5E-9E77-B6694EBDE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439616</xdr:colOff>
      <xdr:row>143</xdr:row>
      <xdr:rowOff>157006</xdr:rowOff>
    </xdr:from>
    <xdr:to>
      <xdr:col>44</xdr:col>
      <xdr:colOff>1088572</xdr:colOff>
      <xdr:row>166</xdr:row>
      <xdr:rowOff>94205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2142387-C01E-4205-BF88-8FD0D6DFC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912D4AAB-3F4D-4342-A089-65821E53B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9E7A3A5A-F9B9-45A0-9B55-4B7D7E096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418682</xdr:colOff>
      <xdr:row>166</xdr:row>
      <xdr:rowOff>146539</xdr:rowOff>
    </xdr:from>
    <xdr:to>
      <xdr:col>44</xdr:col>
      <xdr:colOff>1067638</xdr:colOff>
      <xdr:row>186</xdr:row>
      <xdr:rowOff>41869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B97BE7E-8F59-420F-9F4B-A496528E9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40C08DC-4FB2-41B0-80EB-900B40823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5982422-262B-47E1-9F56-18AA33F86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D750BCD-B33F-44B5-B3BB-02E0F422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A8545074-098E-46A9-8450-43DF4449D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51</xdr:col>
      <xdr:colOff>146538</xdr:colOff>
      <xdr:row>186</xdr:row>
      <xdr:rowOff>83737</xdr:rowOff>
    </xdr:from>
    <xdr:to>
      <xdr:col>57</xdr:col>
      <xdr:colOff>230275</xdr:colOff>
      <xdr:row>208</xdr:row>
      <xdr:rowOff>177940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181BBF8-2E8A-44BE-B231-0802DDB5A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59E18CC0-4E4D-434D-9E6E-709123CB3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A94AEE6-55A5-41C6-96C2-E49D8CB93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F3472D8A-67E9-45D2-B4BE-D8E448F9A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254</xdr:row>
      <xdr:rowOff>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E669773E-EC38-4858-B674-C6791A468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253</xdr:row>
      <xdr:rowOff>146539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5CC9F844-3908-4B39-A6D9-F33170950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1161841</xdr:colOff>
      <xdr:row>254</xdr:row>
      <xdr:rowOff>167472</xdr:rowOff>
    </xdr:from>
    <xdr:to>
      <xdr:col>51</xdr:col>
      <xdr:colOff>104670</xdr:colOff>
      <xdr:row>274</xdr:row>
      <xdr:rowOff>157005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6FFE1C51-25C0-40FC-86F0-287D8448D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51</xdr:col>
      <xdr:colOff>198874</xdr:colOff>
      <xdr:row>254</xdr:row>
      <xdr:rowOff>157005</xdr:rowOff>
    </xdr:from>
    <xdr:to>
      <xdr:col>57</xdr:col>
      <xdr:colOff>282611</xdr:colOff>
      <xdr:row>274</xdr:row>
      <xdr:rowOff>136071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314D330-206B-487E-8089-DC7F0E0BD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334946</xdr:colOff>
      <xdr:row>275</xdr:row>
      <xdr:rowOff>167473</xdr:rowOff>
    </xdr:from>
    <xdr:to>
      <xdr:col>44</xdr:col>
      <xdr:colOff>983902</xdr:colOff>
      <xdr:row>299</xdr:row>
      <xdr:rowOff>52336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3CBC83B3-E249-43AC-8AAB-6AFC2A02B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1078104</xdr:colOff>
      <xdr:row>275</xdr:row>
      <xdr:rowOff>167473</xdr:rowOff>
    </xdr:from>
    <xdr:to>
      <xdr:col>51</xdr:col>
      <xdr:colOff>20933</xdr:colOff>
      <xdr:row>298</xdr:row>
      <xdr:rowOff>157005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FBB66F01-BB0C-417E-9205-62B3EA509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125604</xdr:colOff>
      <xdr:row>275</xdr:row>
      <xdr:rowOff>157006</xdr:rowOff>
    </xdr:from>
    <xdr:to>
      <xdr:col>57</xdr:col>
      <xdr:colOff>209341</xdr:colOff>
      <xdr:row>298</xdr:row>
      <xdr:rowOff>136071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580BB726-112D-48CE-8FAC-9078AA7D9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38</xdr:col>
      <xdr:colOff>355880</xdr:colOff>
      <xdr:row>299</xdr:row>
      <xdr:rowOff>146539</xdr:rowOff>
    </xdr:from>
    <xdr:to>
      <xdr:col>44</xdr:col>
      <xdr:colOff>1004836</xdr:colOff>
      <xdr:row>312</xdr:row>
      <xdr:rowOff>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BD143B6-DD3E-4B06-B99D-A322DFC41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44</xdr:col>
      <xdr:colOff>1119973</xdr:colOff>
      <xdr:row>299</xdr:row>
      <xdr:rowOff>146539</xdr:rowOff>
    </xdr:from>
    <xdr:to>
      <xdr:col>51</xdr:col>
      <xdr:colOff>62802</xdr:colOff>
      <xdr:row>312</xdr:row>
      <xdr:rowOff>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96BF431D-A3FE-417E-A27D-6BA1E3F21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51</xdr:col>
      <xdr:colOff>177940</xdr:colOff>
      <xdr:row>299</xdr:row>
      <xdr:rowOff>125605</xdr:rowOff>
    </xdr:from>
    <xdr:to>
      <xdr:col>57</xdr:col>
      <xdr:colOff>261677</xdr:colOff>
      <xdr:row>312</xdr:row>
      <xdr:rowOff>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F3F75B94-1955-4A2C-9E96-500CAC8AE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770023</xdr:colOff>
      <xdr:row>0</xdr:row>
      <xdr:rowOff>144381</xdr:rowOff>
    </xdr:from>
    <xdr:to>
      <xdr:col>14</xdr:col>
      <xdr:colOff>665747</xdr:colOff>
      <xdr:row>28</xdr:row>
      <xdr:rowOff>192506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705854</xdr:colOff>
      <xdr:row>228</xdr:row>
      <xdr:rowOff>144378</xdr:rowOff>
    </xdr:from>
    <xdr:to>
      <xdr:col>14</xdr:col>
      <xdr:colOff>513349</xdr:colOff>
      <xdr:row>258</xdr:row>
      <xdr:rowOff>184484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B48B8C0-ED07-45AA-B6B9-4F6944AA1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8021</xdr:colOff>
      <xdr:row>196</xdr:row>
      <xdr:rowOff>24062</xdr:rowOff>
    </xdr:from>
    <xdr:to>
      <xdr:col>10</xdr:col>
      <xdr:colOff>641684</xdr:colOff>
      <xdr:row>225</xdr:row>
      <xdr:rowOff>144380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C315A9BF-E97C-4C85-9E1B-2D9555568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878303</xdr:colOff>
      <xdr:row>96</xdr:row>
      <xdr:rowOff>168440</xdr:rowOff>
    </xdr:from>
    <xdr:to>
      <xdr:col>7</xdr:col>
      <xdr:colOff>517357</xdr:colOff>
      <xdr:row>127</xdr:row>
      <xdr:rowOff>124325</xdr:rowOff>
    </xdr:to>
    <xdr:graphicFrame macro="">
      <xdr:nvGraphicFramePr>
        <xdr:cNvPr id="29" name="Diagram 3">
          <a:extLst>
            <a:ext uri="{FF2B5EF4-FFF2-40B4-BE49-F238E27FC236}">
              <a16:creationId xmlns:a16="http://schemas.microsoft.com/office/drawing/2014/main" id="{7CA5C498-6961-487B-A78E-40E8F7290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770021</xdr:colOff>
      <xdr:row>96</xdr:row>
      <xdr:rowOff>188493</xdr:rowOff>
    </xdr:from>
    <xdr:to>
      <xdr:col>14</xdr:col>
      <xdr:colOff>525379</xdr:colOff>
      <xdr:row>126</xdr:row>
      <xdr:rowOff>184483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D1597E49-B8F3-437C-819B-D9D653B3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657727</xdr:colOff>
      <xdr:row>64</xdr:row>
      <xdr:rowOff>8022</xdr:rowOff>
    </xdr:from>
    <xdr:to>
      <xdr:col>7</xdr:col>
      <xdr:colOff>473242</xdr:colOff>
      <xdr:row>93</xdr:row>
      <xdr:rowOff>96253</xdr:rowOff>
    </xdr:to>
    <xdr:graphicFrame macro="">
      <xdr:nvGraphicFramePr>
        <xdr:cNvPr id="31" name="Diagram 3">
          <a:extLst>
            <a:ext uri="{FF2B5EF4-FFF2-40B4-BE49-F238E27FC236}">
              <a16:creationId xmlns:a16="http://schemas.microsoft.com/office/drawing/2014/main" id="{A01E2A10-BCB0-4387-9A89-24012A0E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40105</xdr:colOff>
      <xdr:row>63</xdr:row>
      <xdr:rowOff>164432</xdr:rowOff>
    </xdr:from>
    <xdr:to>
      <xdr:col>15</xdr:col>
      <xdr:colOff>1</xdr:colOff>
      <xdr:row>93</xdr:row>
      <xdr:rowOff>12033</xdr:rowOff>
    </xdr:to>
    <xdr:graphicFrame macro="">
      <xdr:nvGraphicFramePr>
        <xdr:cNvPr id="32" name="Diagram 3">
          <a:extLst>
            <a:ext uri="{FF2B5EF4-FFF2-40B4-BE49-F238E27FC236}">
              <a16:creationId xmlns:a16="http://schemas.microsoft.com/office/drawing/2014/main" id="{B19358B4-0808-4571-A280-18FEDA37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14</xdr:col>
      <xdr:colOff>810124</xdr:colOff>
      <xdr:row>31</xdr:row>
      <xdr:rowOff>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D88441F-6E3D-4456-89A0-86E4FEF10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14</xdr:col>
      <xdr:colOff>810124</xdr:colOff>
      <xdr:row>61</xdr:row>
      <xdr:rowOff>128335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78CE309-2ED9-4F51-BF11-4786C0E39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14</xdr:col>
      <xdr:colOff>810124</xdr:colOff>
      <xdr:row>63</xdr:row>
      <xdr:rowOff>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C655BBFF-197C-45CA-8A37-204A94034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14</xdr:col>
      <xdr:colOff>144379</xdr:colOff>
      <xdr:row>292</xdr:row>
      <xdr:rowOff>40106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104A798-F6D0-4593-AC11-C88173B13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14</xdr:col>
      <xdr:colOff>336884</xdr:colOff>
      <xdr:row>325</xdr:row>
      <xdr:rowOff>176464</xdr:rowOff>
    </xdr:to>
    <xdr:graphicFrame macro="">
      <xdr:nvGraphicFramePr>
        <xdr:cNvPr id="11" name="Diagram 9">
          <a:extLst>
            <a:ext uri="{FF2B5EF4-FFF2-40B4-BE49-F238E27FC236}">
              <a16:creationId xmlns:a16="http://schemas.microsoft.com/office/drawing/2014/main" id="{9D34B12E-A675-4C1A-AC1C-13E74B9D7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882316</xdr:colOff>
      <xdr:row>327</xdr:row>
      <xdr:rowOff>152399</xdr:rowOff>
    </xdr:from>
    <xdr:to>
      <xdr:col>15</xdr:col>
      <xdr:colOff>184484</xdr:colOff>
      <xdr:row>358</xdr:row>
      <xdr:rowOff>136357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7873B9B-5A9C-4235-B407-4BD5F4AE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14</xdr:col>
      <xdr:colOff>770021</xdr:colOff>
      <xdr:row>160</xdr:row>
      <xdr:rowOff>168443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8EE2085-0122-48C0-B52F-F7F0F5841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14</xdr:col>
      <xdr:colOff>770021</xdr:colOff>
      <xdr:row>193</xdr:row>
      <xdr:rowOff>168442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FF74B2-F5CE-4F9E-9941-8DB56A8A4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328863</xdr:colOff>
      <xdr:row>333</xdr:row>
      <xdr:rowOff>160420</xdr:rowOff>
    </xdr:from>
    <xdr:to>
      <xdr:col>15</xdr:col>
      <xdr:colOff>813495</xdr:colOff>
      <xdr:row>338</xdr:row>
      <xdr:rowOff>176304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BD4BEE6C-F961-4456-9C1D-E5F90D8496B2}"/>
            </a:ext>
          </a:extLst>
        </xdr:cNvPr>
        <xdr:cNvSpPr/>
      </xdr:nvSpPr>
      <xdr:spPr bwMode="auto">
        <a:xfrm>
          <a:off x="14044863" y="77876399"/>
          <a:ext cx="484632" cy="978410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chemeClr val="accent3">
              <a:lumMod val="40000"/>
              <a:lumOff val="6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435429</xdr:colOff>
      <xdr:row>6</xdr:row>
      <xdr:rowOff>133978</xdr:rowOff>
    </xdr:from>
    <xdr:to>
      <xdr:col>40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41868</xdr:colOff>
      <xdr:row>6</xdr:row>
      <xdr:rowOff>0</xdr:rowOff>
    </xdr:from>
    <xdr:to>
      <xdr:col>47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198873</xdr:colOff>
      <xdr:row>6</xdr:row>
      <xdr:rowOff>0</xdr:rowOff>
    </xdr:from>
    <xdr:to>
      <xdr:col>53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471017</xdr:colOff>
      <xdr:row>25</xdr:row>
      <xdr:rowOff>73269</xdr:rowOff>
    </xdr:from>
    <xdr:to>
      <xdr:col>40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1140907</xdr:colOff>
      <xdr:row>25</xdr:row>
      <xdr:rowOff>83737</xdr:rowOff>
    </xdr:from>
    <xdr:to>
      <xdr:col>47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125605</xdr:colOff>
      <xdr:row>24</xdr:row>
      <xdr:rowOff>136070</xdr:rowOff>
    </xdr:from>
    <xdr:to>
      <xdr:col>53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429148</xdr:colOff>
      <xdr:row>39</xdr:row>
      <xdr:rowOff>104670</xdr:rowOff>
    </xdr:from>
    <xdr:to>
      <xdr:col>40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1151374</xdr:colOff>
      <xdr:row>38</xdr:row>
      <xdr:rowOff>146539</xdr:rowOff>
    </xdr:from>
    <xdr:to>
      <xdr:col>47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198873</xdr:colOff>
      <xdr:row>38</xdr:row>
      <xdr:rowOff>125605</xdr:rowOff>
    </xdr:from>
    <xdr:to>
      <xdr:col>53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450083</xdr:colOff>
      <xdr:row>60</xdr:row>
      <xdr:rowOff>136071</xdr:rowOff>
    </xdr:from>
    <xdr:to>
      <xdr:col>40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1172308</xdr:colOff>
      <xdr:row>60</xdr:row>
      <xdr:rowOff>177940</xdr:rowOff>
    </xdr:from>
    <xdr:to>
      <xdr:col>47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47</xdr:col>
      <xdr:colOff>188406</xdr:colOff>
      <xdr:row>60</xdr:row>
      <xdr:rowOff>177939</xdr:rowOff>
    </xdr:from>
    <xdr:to>
      <xdr:col>53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450082</xdr:colOff>
      <xdr:row>80</xdr:row>
      <xdr:rowOff>94204</xdr:rowOff>
    </xdr:from>
    <xdr:to>
      <xdr:col>40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1193242</xdr:colOff>
      <xdr:row>80</xdr:row>
      <xdr:rowOff>83737</xdr:rowOff>
    </xdr:from>
    <xdr:to>
      <xdr:col>47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47</xdr:col>
      <xdr:colOff>198873</xdr:colOff>
      <xdr:row>80</xdr:row>
      <xdr:rowOff>62803</xdr:rowOff>
    </xdr:from>
    <xdr:to>
      <xdr:col>53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471017</xdr:colOff>
      <xdr:row>103</xdr:row>
      <xdr:rowOff>104671</xdr:rowOff>
    </xdr:from>
    <xdr:to>
      <xdr:col>40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41</xdr:col>
      <xdr:colOff>10467</xdr:colOff>
      <xdr:row>103</xdr:row>
      <xdr:rowOff>94204</xdr:rowOff>
    </xdr:from>
    <xdr:to>
      <xdr:col>47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240741</xdr:colOff>
      <xdr:row>103</xdr:row>
      <xdr:rowOff>41868</xdr:rowOff>
    </xdr:from>
    <xdr:to>
      <xdr:col>53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429149</xdr:colOff>
      <xdr:row>123</xdr:row>
      <xdr:rowOff>125605</xdr:rowOff>
    </xdr:from>
    <xdr:to>
      <xdr:col>40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1172308</xdr:colOff>
      <xdr:row>123</xdr:row>
      <xdr:rowOff>188407</xdr:rowOff>
    </xdr:from>
    <xdr:to>
      <xdr:col>47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47</xdr:col>
      <xdr:colOff>209340</xdr:colOff>
      <xdr:row>123</xdr:row>
      <xdr:rowOff>83737</xdr:rowOff>
    </xdr:from>
    <xdr:to>
      <xdr:col>53</xdr:col>
      <xdr:colOff>293077</xdr:colOff>
      <xdr:row>142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439616</xdr:colOff>
      <xdr:row>143</xdr:row>
      <xdr:rowOff>157006</xdr:rowOff>
    </xdr:from>
    <xdr:to>
      <xdr:col>40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1172308</xdr:colOff>
      <xdr:row>143</xdr:row>
      <xdr:rowOff>177940</xdr:rowOff>
    </xdr:from>
    <xdr:to>
      <xdr:col>47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167472</xdr:colOff>
      <xdr:row>143</xdr:row>
      <xdr:rowOff>115138</xdr:rowOff>
    </xdr:from>
    <xdr:to>
      <xdr:col>53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418682</xdr:colOff>
      <xdr:row>166</xdr:row>
      <xdr:rowOff>146539</xdr:rowOff>
    </xdr:from>
    <xdr:to>
      <xdr:col>40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40</xdr:col>
      <xdr:colOff>1172308</xdr:colOff>
      <xdr:row>166</xdr:row>
      <xdr:rowOff>167473</xdr:rowOff>
    </xdr:from>
    <xdr:to>
      <xdr:col>47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47</xdr:col>
      <xdr:colOff>230274</xdr:colOff>
      <xdr:row>166</xdr:row>
      <xdr:rowOff>167473</xdr:rowOff>
    </xdr:from>
    <xdr:to>
      <xdr:col>53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439616</xdr:colOff>
      <xdr:row>186</xdr:row>
      <xdr:rowOff>115138</xdr:rowOff>
    </xdr:from>
    <xdr:to>
      <xdr:col>40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40</xdr:col>
      <xdr:colOff>1151374</xdr:colOff>
      <xdr:row>186</xdr:row>
      <xdr:rowOff>104671</xdr:rowOff>
    </xdr:from>
    <xdr:to>
      <xdr:col>47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47</xdr:col>
      <xdr:colOff>146538</xdr:colOff>
      <xdr:row>186</xdr:row>
      <xdr:rowOff>83737</xdr:rowOff>
    </xdr:from>
    <xdr:to>
      <xdr:col>53</xdr:col>
      <xdr:colOff>230275</xdr:colOff>
      <xdr:row>208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439616</xdr:colOff>
      <xdr:row>210</xdr:row>
      <xdr:rowOff>10467</xdr:rowOff>
    </xdr:from>
    <xdr:to>
      <xdr:col>40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1161841</xdr:colOff>
      <xdr:row>210</xdr:row>
      <xdr:rowOff>20934</xdr:rowOff>
    </xdr:from>
    <xdr:to>
      <xdr:col>47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47</xdr:col>
      <xdr:colOff>157005</xdr:colOff>
      <xdr:row>209</xdr:row>
      <xdr:rowOff>157006</xdr:rowOff>
    </xdr:from>
    <xdr:to>
      <xdr:col>53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40</xdr:col>
      <xdr:colOff>1151374</xdr:colOff>
      <xdr:row>231</xdr:row>
      <xdr:rowOff>10467</xdr:rowOff>
    </xdr:from>
    <xdr:to>
      <xdr:col>47</xdr:col>
      <xdr:colOff>94203</xdr:colOff>
      <xdr:row>255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47</xdr:col>
      <xdr:colOff>230275</xdr:colOff>
      <xdr:row>230</xdr:row>
      <xdr:rowOff>167473</xdr:rowOff>
    </xdr:from>
    <xdr:to>
      <xdr:col>53</xdr:col>
      <xdr:colOff>314012</xdr:colOff>
      <xdr:row>254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1161841</xdr:colOff>
      <xdr:row>255</xdr:row>
      <xdr:rowOff>167472</xdr:rowOff>
    </xdr:from>
    <xdr:to>
      <xdr:col>47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47</xdr:col>
      <xdr:colOff>198874</xdr:colOff>
      <xdr:row>255</xdr:row>
      <xdr:rowOff>157005</xdr:rowOff>
    </xdr:from>
    <xdr:to>
      <xdr:col>53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334946</xdr:colOff>
      <xdr:row>276</xdr:row>
      <xdr:rowOff>167473</xdr:rowOff>
    </xdr:from>
    <xdr:to>
      <xdr:col>40</xdr:col>
      <xdr:colOff>983902</xdr:colOff>
      <xdr:row>300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40</xdr:col>
      <xdr:colOff>1078104</xdr:colOff>
      <xdr:row>276</xdr:row>
      <xdr:rowOff>167473</xdr:rowOff>
    </xdr:from>
    <xdr:to>
      <xdr:col>47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47</xdr:col>
      <xdr:colOff>125604</xdr:colOff>
      <xdr:row>276</xdr:row>
      <xdr:rowOff>157006</xdr:rowOff>
    </xdr:from>
    <xdr:to>
      <xdr:col>53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355880</xdr:colOff>
      <xdr:row>300</xdr:row>
      <xdr:rowOff>146539</xdr:rowOff>
    </xdr:from>
    <xdr:to>
      <xdr:col>40</xdr:col>
      <xdr:colOff>1004836</xdr:colOff>
      <xdr:row>321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1119973</xdr:colOff>
      <xdr:row>300</xdr:row>
      <xdr:rowOff>146539</xdr:rowOff>
    </xdr:from>
    <xdr:to>
      <xdr:col>47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47</xdr:col>
      <xdr:colOff>177940</xdr:colOff>
      <xdr:row>300</xdr:row>
      <xdr:rowOff>125605</xdr:rowOff>
    </xdr:from>
    <xdr:to>
      <xdr:col>53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38100</xdr:rowOff>
    </xdr:from>
    <xdr:to>
      <xdr:col>12</xdr:col>
      <xdr:colOff>678180</xdr:colOff>
      <xdr:row>30</xdr:row>
      <xdr:rowOff>179070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1FB8ABF-F616-425F-A408-5A3CD963F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72390</xdr:rowOff>
    </xdr:from>
    <xdr:to>
      <xdr:col>12</xdr:col>
      <xdr:colOff>701040</xdr:colOff>
      <xdr:row>62</xdr:row>
      <xdr:rowOff>179070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3EE4B03-4039-4481-9197-FFEB83057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910590</xdr:colOff>
      <xdr:row>65</xdr:row>
      <xdr:rowOff>38100</xdr:rowOff>
    </xdr:from>
    <xdr:to>
      <xdr:col>12</xdr:col>
      <xdr:colOff>788670</xdr:colOff>
      <xdr:row>94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162BE77-5E6F-44CB-AE93-E8645EC98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182880</xdr:rowOff>
    </xdr:from>
    <xdr:to>
      <xdr:col>12</xdr:col>
      <xdr:colOff>815340</xdr:colOff>
      <xdr:row>126</xdr:row>
      <xdr:rowOff>163830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4C48224-0DE2-414A-8855-6104F091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3810</xdr:rowOff>
    </xdr:from>
    <xdr:to>
      <xdr:col>12</xdr:col>
      <xdr:colOff>807720</xdr:colOff>
      <xdr:row>158</xdr:row>
      <xdr:rowOff>179070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149A9C9-72AD-4235-A83C-EE33C8AFE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175260</xdr:rowOff>
    </xdr:from>
    <xdr:to>
      <xdr:col>11</xdr:col>
      <xdr:colOff>784860</xdr:colOff>
      <xdr:row>190</xdr:row>
      <xdr:rowOff>179070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D6C3D23-EB63-4B6F-9C59-FEE963F0A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60960</xdr:colOff>
      <xdr:row>0</xdr:row>
      <xdr:rowOff>144780</xdr:rowOff>
    </xdr:from>
    <xdr:to>
      <xdr:col>25</xdr:col>
      <xdr:colOff>784860</xdr:colOff>
      <xdr:row>30</xdr:row>
      <xdr:rowOff>102870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E45D7A9-99BE-48D0-959B-BD04B72F7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7620</xdr:colOff>
      <xdr:row>32</xdr:row>
      <xdr:rowOff>80010</xdr:rowOff>
    </xdr:from>
    <xdr:to>
      <xdr:col>25</xdr:col>
      <xdr:colOff>811530</xdr:colOff>
      <xdr:row>62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FEC1E1B-5064-4C82-8AFF-466CD5872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45720</xdr:colOff>
      <xdr:row>43</xdr:row>
      <xdr:rowOff>19050</xdr:rowOff>
    </xdr:from>
    <xdr:to>
      <xdr:col>13</xdr:col>
      <xdr:colOff>670560</xdr:colOff>
      <xdr:row>45</xdr:row>
      <xdr:rowOff>30480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1517F2D3-E05A-4748-B5F3-3F83A4174FD0}"/>
            </a:ext>
          </a:extLst>
        </xdr:cNvPr>
        <xdr:cNvSpPr/>
      </xdr:nvSpPr>
      <xdr:spPr bwMode="auto">
        <a:xfrm>
          <a:off x="11932920" y="8210550"/>
          <a:ext cx="624840" cy="39243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13</xdr:row>
      <xdr:rowOff>1</xdr:rowOff>
    </xdr:from>
    <xdr:to>
      <xdr:col>13</xdr:col>
      <xdr:colOff>678180</xdr:colOff>
      <xdr:row>14</xdr:row>
      <xdr:rowOff>171450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675244-C66F-4F68-9404-1B08ED000D4C}"/>
            </a:ext>
          </a:extLst>
        </xdr:cNvPr>
        <xdr:cNvSpPr/>
      </xdr:nvSpPr>
      <xdr:spPr bwMode="auto">
        <a:xfrm>
          <a:off x="11940540" y="2476501"/>
          <a:ext cx="624840" cy="361949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193</xdr:row>
      <xdr:rowOff>19050</xdr:rowOff>
    </xdr:from>
    <xdr:to>
      <xdr:col>12</xdr:col>
      <xdr:colOff>792480</xdr:colOff>
      <xdr:row>222</xdr:row>
      <xdr:rowOff>163830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018C3E2-CEE9-4832-809D-F534539A0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225</xdr:row>
      <xdr:rowOff>11430</xdr:rowOff>
    </xdr:from>
    <xdr:to>
      <xdr:col>12</xdr:col>
      <xdr:colOff>739140</xdr:colOff>
      <xdr:row>254</xdr:row>
      <xdr:rowOff>179070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E6E5238-2F06-442F-8797-8F29E7D9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15240</xdr:colOff>
      <xdr:row>64</xdr:row>
      <xdr:rowOff>118110</xdr:rowOff>
    </xdr:from>
    <xdr:to>
      <xdr:col>25</xdr:col>
      <xdr:colOff>868680</xdr:colOff>
      <xdr:row>94</xdr:row>
      <xdr:rowOff>163830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405A369-7BCA-4244-AFA1-094EF85E9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76200</xdr:colOff>
      <xdr:row>76</xdr:row>
      <xdr:rowOff>72391</xdr:rowOff>
    </xdr:from>
    <xdr:to>
      <xdr:col>13</xdr:col>
      <xdr:colOff>693420</xdr:colOff>
      <xdr:row>78</xdr:row>
      <xdr:rowOff>1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030F67D1-D112-4BB9-8C9B-300B8431EFF1}"/>
            </a:ext>
          </a:extLst>
        </xdr:cNvPr>
        <xdr:cNvSpPr/>
      </xdr:nvSpPr>
      <xdr:spPr bwMode="auto">
        <a:xfrm>
          <a:off x="11963400" y="14550391"/>
          <a:ext cx="617220" cy="30861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96</xdr:row>
      <xdr:rowOff>87630</xdr:rowOff>
    </xdr:from>
    <xdr:to>
      <xdr:col>25</xdr:col>
      <xdr:colOff>662940</xdr:colOff>
      <xdr:row>126</xdr:row>
      <xdr:rowOff>140970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CD79E7A-84F6-49B9-9243-FFE55D914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30480</xdr:colOff>
      <xdr:row>106</xdr:row>
      <xdr:rowOff>179070</xdr:rowOff>
    </xdr:from>
    <xdr:to>
      <xdr:col>13</xdr:col>
      <xdr:colOff>739140</xdr:colOff>
      <xdr:row>108</xdr:row>
      <xdr:rowOff>156210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7E0D46CE-5130-42BF-BCD9-62286DC058D9}"/>
            </a:ext>
          </a:extLst>
        </xdr:cNvPr>
        <xdr:cNvSpPr/>
      </xdr:nvSpPr>
      <xdr:spPr bwMode="auto">
        <a:xfrm>
          <a:off x="11917680" y="20372070"/>
          <a:ext cx="708660" cy="3581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128</xdr:row>
      <xdr:rowOff>152400</xdr:rowOff>
    </xdr:from>
    <xdr:to>
      <xdr:col>25</xdr:col>
      <xdr:colOff>769620</xdr:colOff>
      <xdr:row>158</xdr:row>
      <xdr:rowOff>114300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E5AE681-40A5-4E91-9E21-6E2311429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11430</xdr:colOff>
      <xdr:row>140</xdr:row>
      <xdr:rowOff>182880</xdr:rowOff>
    </xdr:from>
    <xdr:to>
      <xdr:col>13</xdr:col>
      <xdr:colOff>731520</xdr:colOff>
      <xdr:row>142</xdr:row>
      <xdr:rowOff>160020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F4AADF1-8F4C-4661-BD53-AFC81ECFB6E2}"/>
            </a:ext>
          </a:extLst>
        </xdr:cNvPr>
        <xdr:cNvSpPr/>
      </xdr:nvSpPr>
      <xdr:spPr bwMode="auto">
        <a:xfrm>
          <a:off x="11898630" y="26852880"/>
          <a:ext cx="720090" cy="3581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11430</xdr:colOff>
      <xdr:row>160</xdr:row>
      <xdr:rowOff>129540</xdr:rowOff>
    </xdr:from>
    <xdr:to>
      <xdr:col>23</xdr:col>
      <xdr:colOff>800100</xdr:colOff>
      <xdr:row>190</xdr:row>
      <xdr:rowOff>163830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4318C2AE-7160-443C-9D8C-55F17AC26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53340</xdr:colOff>
      <xdr:row>192</xdr:row>
      <xdr:rowOff>95250</xdr:rowOff>
    </xdr:from>
    <xdr:to>
      <xdr:col>25</xdr:col>
      <xdr:colOff>830580</xdr:colOff>
      <xdr:row>222</xdr:row>
      <xdr:rowOff>118110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AD305DA-749E-4B7C-83FB-2AC7C18BD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163830</xdr:colOff>
      <xdr:row>172</xdr:row>
      <xdr:rowOff>60960</xdr:rowOff>
    </xdr:from>
    <xdr:to>
      <xdr:col>12</xdr:col>
      <xdr:colOff>842010</xdr:colOff>
      <xdr:row>174</xdr:row>
      <xdr:rowOff>80010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5E14DDFA-2B39-4627-8474-71681D91E4FA}"/>
            </a:ext>
          </a:extLst>
        </xdr:cNvPr>
        <xdr:cNvSpPr/>
      </xdr:nvSpPr>
      <xdr:spPr bwMode="auto">
        <a:xfrm>
          <a:off x="11136630" y="32826960"/>
          <a:ext cx="678180" cy="40005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19050</xdr:colOff>
      <xdr:row>202</xdr:row>
      <xdr:rowOff>167640</xdr:rowOff>
    </xdr:from>
    <xdr:to>
      <xdr:col>13</xdr:col>
      <xdr:colOff>689610</xdr:colOff>
      <xdr:row>204</xdr:row>
      <xdr:rowOff>140970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1B7B00F3-8E5E-4E73-B81D-B0D83BB052B9}"/>
            </a:ext>
          </a:extLst>
        </xdr:cNvPr>
        <xdr:cNvSpPr/>
      </xdr:nvSpPr>
      <xdr:spPr bwMode="auto">
        <a:xfrm>
          <a:off x="11906250" y="38648640"/>
          <a:ext cx="670560" cy="35433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30480</xdr:colOff>
      <xdr:row>224</xdr:row>
      <xdr:rowOff>160020</xdr:rowOff>
    </xdr:from>
    <xdr:to>
      <xdr:col>25</xdr:col>
      <xdr:colOff>838200</xdr:colOff>
      <xdr:row>254</xdr:row>
      <xdr:rowOff>148590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B33D211-1815-4287-B728-74EE533FF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163830</xdr:colOff>
      <xdr:row>235</xdr:row>
      <xdr:rowOff>99060</xdr:rowOff>
    </xdr:from>
    <xdr:to>
      <xdr:col>13</xdr:col>
      <xdr:colOff>727710</xdr:colOff>
      <xdr:row>237</xdr:row>
      <xdr:rowOff>156210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9436B7A4-AB35-464B-9DFF-57DF1F3916ED}"/>
            </a:ext>
          </a:extLst>
        </xdr:cNvPr>
        <xdr:cNvSpPr/>
      </xdr:nvSpPr>
      <xdr:spPr bwMode="auto">
        <a:xfrm>
          <a:off x="12051030" y="44866560"/>
          <a:ext cx="563880" cy="43815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910590</xdr:colOff>
      <xdr:row>0</xdr:row>
      <xdr:rowOff>110490</xdr:rowOff>
    </xdr:from>
    <xdr:to>
      <xdr:col>38</xdr:col>
      <xdr:colOff>872490</xdr:colOff>
      <xdr:row>30</xdr:row>
      <xdr:rowOff>64770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49BD8A0F-6892-4933-890D-9DBDB7F9D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106680</xdr:colOff>
      <xdr:row>10</xdr:row>
      <xdr:rowOff>87630</xdr:rowOff>
    </xdr:from>
    <xdr:to>
      <xdr:col>26</xdr:col>
      <xdr:colOff>853440</xdr:colOff>
      <xdr:row>12</xdr:row>
      <xdr:rowOff>163830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03F8F22-EE7F-47F3-86B1-983622662895}"/>
            </a:ext>
          </a:extLst>
        </xdr:cNvPr>
        <xdr:cNvSpPr/>
      </xdr:nvSpPr>
      <xdr:spPr bwMode="auto">
        <a:xfrm>
          <a:off x="23881080" y="1992630"/>
          <a:ext cx="746760" cy="4572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32</xdr:row>
      <xdr:rowOff>95250</xdr:rowOff>
    </xdr:from>
    <xdr:to>
      <xdr:col>38</xdr:col>
      <xdr:colOff>845820</xdr:colOff>
      <xdr:row>62</xdr:row>
      <xdr:rowOff>22860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1FAADAD9-50B3-40DB-83C7-E62D34704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125730</xdr:colOff>
      <xdr:row>43</xdr:row>
      <xdr:rowOff>57150</xdr:rowOff>
    </xdr:from>
    <xdr:to>
      <xdr:col>26</xdr:col>
      <xdr:colOff>830580</xdr:colOff>
      <xdr:row>45</xdr:row>
      <xdr:rowOff>167640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43E0249B-4AB0-4471-B60D-3B03B357EC41}"/>
            </a:ext>
          </a:extLst>
        </xdr:cNvPr>
        <xdr:cNvSpPr/>
      </xdr:nvSpPr>
      <xdr:spPr bwMode="auto">
        <a:xfrm>
          <a:off x="23900130" y="8248650"/>
          <a:ext cx="704850" cy="4914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883920</xdr:colOff>
      <xdr:row>64</xdr:row>
      <xdr:rowOff>114300</xdr:rowOff>
    </xdr:from>
    <xdr:to>
      <xdr:col>38</xdr:col>
      <xdr:colOff>842010</xdr:colOff>
      <xdr:row>94</xdr:row>
      <xdr:rowOff>57150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F71331D-EACD-4AEF-9198-F4CBD29A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152400</xdr:colOff>
      <xdr:row>76</xdr:row>
      <xdr:rowOff>11430</xdr:rowOff>
    </xdr:from>
    <xdr:to>
      <xdr:col>26</xdr:col>
      <xdr:colOff>800100</xdr:colOff>
      <xdr:row>78</xdr:row>
      <xdr:rowOff>118110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B8C0EBDB-6DD0-40D5-943A-E135B6AC9192}"/>
            </a:ext>
          </a:extLst>
        </xdr:cNvPr>
        <xdr:cNvSpPr/>
      </xdr:nvSpPr>
      <xdr:spPr bwMode="auto">
        <a:xfrm>
          <a:off x="23926800" y="1448943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96</xdr:row>
      <xdr:rowOff>114300</xdr:rowOff>
    </xdr:from>
    <xdr:to>
      <xdr:col>38</xdr:col>
      <xdr:colOff>891540</xdr:colOff>
      <xdr:row>126</xdr:row>
      <xdr:rowOff>60960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CCFF4E65-D61B-4CE8-8027-50EEA4218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57150</xdr:colOff>
      <xdr:row>107</xdr:row>
      <xdr:rowOff>182880</xdr:rowOff>
    </xdr:from>
    <xdr:to>
      <xdr:col>26</xdr:col>
      <xdr:colOff>861060</xdr:colOff>
      <xdr:row>110</xdr:row>
      <xdr:rowOff>87630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A9B4747B-9E98-4DB3-BFD8-DDE7C31570B7}"/>
            </a:ext>
          </a:extLst>
        </xdr:cNvPr>
        <xdr:cNvSpPr/>
      </xdr:nvSpPr>
      <xdr:spPr bwMode="auto">
        <a:xfrm>
          <a:off x="23831550" y="20566380"/>
          <a:ext cx="803910" cy="4762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902970</xdr:colOff>
      <xdr:row>128</xdr:row>
      <xdr:rowOff>163830</xdr:rowOff>
    </xdr:from>
    <xdr:to>
      <xdr:col>38</xdr:col>
      <xdr:colOff>803910</xdr:colOff>
      <xdr:row>158</xdr:row>
      <xdr:rowOff>125730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CAC6E2FA-1CA1-4FE3-A822-9267AB3BA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87630</xdr:colOff>
      <xdr:row>140</xdr:row>
      <xdr:rowOff>152400</xdr:rowOff>
    </xdr:from>
    <xdr:to>
      <xdr:col>26</xdr:col>
      <xdr:colOff>795528</xdr:colOff>
      <xdr:row>143</xdr:row>
      <xdr:rowOff>45720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7134F48-C523-4C65-A050-1D6994AD5CFE}"/>
            </a:ext>
          </a:extLst>
        </xdr:cNvPr>
        <xdr:cNvSpPr/>
      </xdr:nvSpPr>
      <xdr:spPr bwMode="auto">
        <a:xfrm>
          <a:off x="23862030" y="26822400"/>
          <a:ext cx="707898" cy="4648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906780</xdr:colOff>
      <xdr:row>160</xdr:row>
      <xdr:rowOff>106680</xdr:rowOff>
    </xdr:from>
    <xdr:to>
      <xdr:col>36</xdr:col>
      <xdr:colOff>769620</xdr:colOff>
      <xdr:row>190</xdr:row>
      <xdr:rowOff>53340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849ECA62-A307-455A-BBD0-12FCE43FA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53340</xdr:colOff>
      <xdr:row>192</xdr:row>
      <xdr:rowOff>106680</xdr:rowOff>
    </xdr:from>
    <xdr:to>
      <xdr:col>39</xdr:col>
      <xdr:colOff>407670</xdr:colOff>
      <xdr:row>222</xdr:row>
      <xdr:rowOff>95250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B2C3068-03E4-4628-AA74-A0E8A72A0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24</xdr:col>
      <xdr:colOff>80010</xdr:colOff>
      <xdr:row>169</xdr:row>
      <xdr:rowOff>171450</xdr:rowOff>
    </xdr:from>
    <xdr:to>
      <xdr:col>24</xdr:col>
      <xdr:colOff>830580</xdr:colOff>
      <xdr:row>172</xdr:row>
      <xdr:rowOff>114300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C8615202-5383-4254-B54B-1D16A5F869FD}"/>
            </a:ext>
          </a:extLst>
        </xdr:cNvPr>
        <xdr:cNvSpPr/>
      </xdr:nvSpPr>
      <xdr:spPr bwMode="auto">
        <a:xfrm>
          <a:off x="22025610" y="3236595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133350</xdr:colOff>
      <xdr:row>202</xdr:row>
      <xdr:rowOff>102870</xdr:rowOff>
    </xdr:from>
    <xdr:to>
      <xdr:col>26</xdr:col>
      <xdr:colOff>883920</xdr:colOff>
      <xdr:row>205</xdr:row>
      <xdr:rowOff>45720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01B8ADD1-1C02-4A17-9B9D-4BC87790E32B}"/>
            </a:ext>
          </a:extLst>
        </xdr:cNvPr>
        <xdr:cNvSpPr/>
      </xdr:nvSpPr>
      <xdr:spPr bwMode="auto">
        <a:xfrm>
          <a:off x="23907750" y="3858387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224</xdr:row>
      <xdr:rowOff>171450</xdr:rowOff>
    </xdr:from>
    <xdr:to>
      <xdr:col>39</xdr:col>
      <xdr:colOff>396240</xdr:colOff>
      <xdr:row>254</xdr:row>
      <xdr:rowOff>160020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ACC709A5-9EF7-46CD-8E65-34B451B2F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102870</xdr:colOff>
      <xdr:row>235</xdr:row>
      <xdr:rowOff>152400</xdr:rowOff>
    </xdr:from>
    <xdr:to>
      <xdr:col>26</xdr:col>
      <xdr:colOff>853440</xdr:colOff>
      <xdr:row>238</xdr:row>
      <xdr:rowOff>95250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008E15D-4D6B-4C23-9A5D-11FB8FE09991}"/>
            </a:ext>
          </a:extLst>
        </xdr:cNvPr>
        <xdr:cNvSpPr/>
      </xdr:nvSpPr>
      <xdr:spPr bwMode="auto">
        <a:xfrm>
          <a:off x="23877270" y="4491990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11</xdr:row>
      <xdr:rowOff>19050</xdr:rowOff>
    </xdr:from>
    <xdr:to>
      <xdr:col>39</xdr:col>
      <xdr:colOff>845820</xdr:colOff>
      <xdr:row>13</xdr:row>
      <xdr:rowOff>95250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F5F0515-2D3D-4B73-88E2-F353BB951D83}"/>
            </a:ext>
          </a:extLst>
        </xdr:cNvPr>
        <xdr:cNvSpPr/>
      </xdr:nvSpPr>
      <xdr:spPr bwMode="auto">
        <a:xfrm>
          <a:off x="35760660" y="2114550"/>
          <a:ext cx="746760" cy="4572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194310</xdr:colOff>
      <xdr:row>45</xdr:row>
      <xdr:rowOff>11430</xdr:rowOff>
    </xdr:from>
    <xdr:to>
      <xdr:col>39</xdr:col>
      <xdr:colOff>899160</xdr:colOff>
      <xdr:row>47</xdr:row>
      <xdr:rowOff>121920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8A210BEE-90FF-49CD-8DC4-8FB83928B543}"/>
            </a:ext>
          </a:extLst>
        </xdr:cNvPr>
        <xdr:cNvSpPr/>
      </xdr:nvSpPr>
      <xdr:spPr bwMode="auto">
        <a:xfrm>
          <a:off x="35855910" y="8583930"/>
          <a:ext cx="704850" cy="4914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102870</xdr:colOff>
      <xdr:row>77</xdr:row>
      <xdr:rowOff>99060</xdr:rowOff>
    </xdr:from>
    <xdr:to>
      <xdr:col>39</xdr:col>
      <xdr:colOff>750570</xdr:colOff>
      <xdr:row>80</xdr:row>
      <xdr:rowOff>15240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07AB620B-C45E-4BDE-B345-CD6949C6AF15}"/>
            </a:ext>
          </a:extLst>
        </xdr:cNvPr>
        <xdr:cNvSpPr/>
      </xdr:nvSpPr>
      <xdr:spPr bwMode="auto">
        <a:xfrm>
          <a:off x="35764470" y="1476756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163830</xdr:colOff>
      <xdr:row>107</xdr:row>
      <xdr:rowOff>167640</xdr:rowOff>
    </xdr:from>
    <xdr:to>
      <xdr:col>39</xdr:col>
      <xdr:colOff>811530</xdr:colOff>
      <xdr:row>110</xdr:row>
      <xdr:rowOff>83820</xdr:rowOff>
    </xdr:to>
    <xdr:sp macro="" textlink="">
      <xdr:nvSpPr>
        <xdr:cNvPr id="46" name="Pil: høyre 45">
          <a:extLst>
            <a:ext uri="{FF2B5EF4-FFF2-40B4-BE49-F238E27FC236}">
              <a16:creationId xmlns:a16="http://schemas.microsoft.com/office/drawing/2014/main" id="{A2EC80A4-89EC-4DF9-B106-9B2CE451CCDA}"/>
            </a:ext>
          </a:extLst>
        </xdr:cNvPr>
        <xdr:cNvSpPr/>
      </xdr:nvSpPr>
      <xdr:spPr bwMode="auto">
        <a:xfrm>
          <a:off x="35825430" y="2055114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647700</xdr:colOff>
      <xdr:row>142</xdr:row>
      <xdr:rowOff>106680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1B838521-EDFA-4E7C-8BD4-C19D56E8FC2F}"/>
            </a:ext>
          </a:extLst>
        </xdr:cNvPr>
        <xdr:cNvSpPr/>
      </xdr:nvSpPr>
      <xdr:spPr bwMode="auto">
        <a:xfrm>
          <a:off x="35661600" y="2667000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647700</xdr:colOff>
      <xdr:row>174</xdr:row>
      <xdr:rowOff>106680</xdr:rowOff>
    </xdr:to>
    <xdr:sp macro="" textlink="">
      <xdr:nvSpPr>
        <xdr:cNvPr id="48" name="Pil: høyre 47">
          <a:extLst>
            <a:ext uri="{FF2B5EF4-FFF2-40B4-BE49-F238E27FC236}">
              <a16:creationId xmlns:a16="http://schemas.microsoft.com/office/drawing/2014/main" id="{46CE5DAA-041B-436D-8390-1B08071EEF79}"/>
            </a:ext>
          </a:extLst>
        </xdr:cNvPr>
        <xdr:cNvSpPr/>
      </xdr:nvSpPr>
      <xdr:spPr bwMode="auto">
        <a:xfrm>
          <a:off x="35661600" y="3276600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</xdr:colOff>
      <xdr:row>1</xdr:row>
      <xdr:rowOff>7620</xdr:rowOff>
    </xdr:from>
    <xdr:to>
      <xdr:col>12</xdr:col>
      <xdr:colOff>609600</xdr:colOff>
      <xdr:row>29</xdr:row>
      <xdr:rowOff>167640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E901578-F768-47AB-962A-763D789D94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22860</xdr:rowOff>
    </xdr:from>
    <xdr:to>
      <xdr:col>12</xdr:col>
      <xdr:colOff>861060</xdr:colOff>
      <xdr:row>61</xdr:row>
      <xdr:rowOff>129540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45A5804-4340-4EF4-9359-184BCAFF4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175260</xdr:rowOff>
    </xdr:from>
    <xdr:to>
      <xdr:col>12</xdr:col>
      <xdr:colOff>853440</xdr:colOff>
      <xdr:row>93</xdr:row>
      <xdr:rowOff>129540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9A28AC2-3FE9-4315-A3D6-0447F6A91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91440</xdr:colOff>
      <xdr:row>96</xdr:row>
      <xdr:rowOff>144780</xdr:rowOff>
    </xdr:from>
    <xdr:to>
      <xdr:col>12</xdr:col>
      <xdr:colOff>792480</xdr:colOff>
      <xdr:row>125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4074072-9B0A-48CE-87DF-C4FDEC66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12</xdr:col>
      <xdr:colOff>815340</xdr:colOff>
      <xdr:row>157</xdr:row>
      <xdr:rowOff>106680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601C6D7-5716-4DEB-A213-6A3D60EC5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22860</xdr:rowOff>
    </xdr:from>
    <xdr:to>
      <xdr:col>12</xdr:col>
      <xdr:colOff>815340</xdr:colOff>
      <xdr:row>189</xdr:row>
      <xdr:rowOff>129540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9256A95-CCC7-4D88-95FA-DEFACC038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167640</xdr:rowOff>
    </xdr:from>
    <xdr:to>
      <xdr:col>12</xdr:col>
      <xdr:colOff>830580</xdr:colOff>
      <xdr:row>221</xdr:row>
      <xdr:rowOff>129540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804350A-A4C0-46DE-8E1E-734D9A863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7620</xdr:rowOff>
    </xdr:from>
    <xdr:to>
      <xdr:col>12</xdr:col>
      <xdr:colOff>845820</xdr:colOff>
      <xdr:row>253</xdr:row>
      <xdr:rowOff>129540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D3A071E-2915-4D78-A39F-271F98125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213360</xdr:colOff>
      <xdr:row>18</xdr:row>
      <xdr:rowOff>22860</xdr:rowOff>
    </xdr:from>
    <xdr:to>
      <xdr:col>5</xdr:col>
      <xdr:colOff>277368</xdr:colOff>
      <xdr:row>20</xdr:row>
      <xdr:rowOff>126492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2CDA2603-BBC3-5F8F-2CC3-7ECFB098D6C3}"/>
            </a:ext>
          </a:extLst>
        </xdr:cNvPr>
        <xdr:cNvSpPr/>
      </xdr:nvSpPr>
      <xdr:spPr bwMode="auto">
        <a:xfrm>
          <a:off x="3870960" y="3444240"/>
          <a:ext cx="978408" cy="484632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12</xdr:row>
      <xdr:rowOff>114300</xdr:rowOff>
    </xdr:from>
    <xdr:to>
      <xdr:col>13</xdr:col>
      <xdr:colOff>807720</xdr:colOff>
      <xdr:row>15</xdr:row>
      <xdr:rowOff>91440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70F33A6A-B004-A979-02EB-088632B3766A}"/>
            </a:ext>
          </a:extLst>
        </xdr:cNvPr>
        <xdr:cNvSpPr/>
      </xdr:nvSpPr>
      <xdr:spPr bwMode="auto">
        <a:xfrm>
          <a:off x="12009120" y="2400300"/>
          <a:ext cx="68580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68580</xdr:colOff>
      <xdr:row>0</xdr:row>
      <xdr:rowOff>106680</xdr:rowOff>
    </xdr:from>
    <xdr:to>
      <xdr:col>25</xdr:col>
      <xdr:colOff>716280</xdr:colOff>
      <xdr:row>29</xdr:row>
      <xdr:rowOff>95250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7B75C28-2A1D-4455-8092-5A7E9984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144780</xdr:colOff>
      <xdr:row>44</xdr:row>
      <xdr:rowOff>83820</xdr:rowOff>
    </xdr:from>
    <xdr:to>
      <xdr:col>13</xdr:col>
      <xdr:colOff>830580</xdr:colOff>
      <xdr:row>47</xdr:row>
      <xdr:rowOff>53340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33D25599-F55B-460E-BC3C-EC6ACEC9E1F0}"/>
            </a:ext>
          </a:extLst>
        </xdr:cNvPr>
        <xdr:cNvSpPr/>
      </xdr:nvSpPr>
      <xdr:spPr bwMode="auto">
        <a:xfrm>
          <a:off x="12031980" y="8458200"/>
          <a:ext cx="68580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32</xdr:row>
      <xdr:rowOff>160020</xdr:rowOff>
    </xdr:from>
    <xdr:to>
      <xdr:col>25</xdr:col>
      <xdr:colOff>784860</xdr:colOff>
      <xdr:row>61</xdr:row>
      <xdr:rowOff>87630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C6B6440-D467-4A90-8E4A-5F38FC12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845820</xdr:colOff>
      <xdr:row>285</xdr:row>
      <xdr:rowOff>121920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6A38E5C-3FEE-4A98-8C4F-AE62B2107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845820</xdr:colOff>
      <xdr:row>317</xdr:row>
      <xdr:rowOff>121920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A4A2759-60D0-4179-B3A8-E091CD766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845820</xdr:colOff>
      <xdr:row>349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54528424-B6D7-4AA3-B623-4F4CA1420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39</xdr:row>
      <xdr:rowOff>171451</xdr:rowOff>
    </xdr:from>
    <xdr:to>
      <xdr:col>9</xdr:col>
      <xdr:colOff>38100</xdr:colOff>
      <xdr:row>59</xdr:row>
      <xdr:rowOff>179071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81C9FE30-30E3-453A-A8F2-E00B8662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60</xdr:row>
      <xdr:rowOff>49530</xdr:rowOff>
    </xdr:from>
    <xdr:to>
      <xdr:col>9</xdr:col>
      <xdr:colOff>102869</xdr:colOff>
      <xdr:row>79</xdr:row>
      <xdr:rowOff>163830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1964D0F-CB8E-4339-9A89-415F32AE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213360</xdr:colOff>
      <xdr:row>80</xdr:row>
      <xdr:rowOff>38099</xdr:rowOff>
    </xdr:from>
    <xdr:to>
      <xdr:col>9</xdr:col>
      <xdr:colOff>137160</xdr:colOff>
      <xdr:row>99</xdr:row>
      <xdr:rowOff>144780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243840</xdr:colOff>
      <xdr:row>99</xdr:row>
      <xdr:rowOff>175260</xdr:rowOff>
    </xdr:from>
    <xdr:to>
      <xdr:col>9</xdr:col>
      <xdr:colOff>129540</xdr:colOff>
      <xdr:row>119</xdr:row>
      <xdr:rowOff>175260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228600</xdr:colOff>
      <xdr:row>120</xdr:row>
      <xdr:rowOff>53341</xdr:rowOff>
    </xdr:from>
    <xdr:to>
      <xdr:col>9</xdr:col>
      <xdr:colOff>137160</xdr:colOff>
      <xdr:row>139</xdr:row>
      <xdr:rowOff>175261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220981</xdr:colOff>
      <xdr:row>140</xdr:row>
      <xdr:rowOff>30481</xdr:rowOff>
    </xdr:from>
    <xdr:to>
      <xdr:col>9</xdr:col>
      <xdr:colOff>129541</xdr:colOff>
      <xdr:row>159</xdr:row>
      <xdr:rowOff>182881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99060</xdr:colOff>
      <xdr:row>160</xdr:row>
      <xdr:rowOff>106680</xdr:rowOff>
    </xdr:from>
    <xdr:to>
      <xdr:col>9</xdr:col>
      <xdr:colOff>60960</xdr:colOff>
      <xdr:row>180</xdr:row>
      <xdr:rowOff>22860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26670</xdr:colOff>
      <xdr:row>0</xdr:row>
      <xdr:rowOff>38100</xdr:rowOff>
    </xdr:from>
    <xdr:to>
      <xdr:col>8</xdr:col>
      <xdr:colOff>796290</xdr:colOff>
      <xdr:row>19</xdr:row>
      <xdr:rowOff>144780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</xdr:colOff>
      <xdr:row>20</xdr:row>
      <xdr:rowOff>0</xdr:rowOff>
    </xdr:from>
    <xdr:to>
      <xdr:col>8</xdr:col>
      <xdr:colOff>762000</xdr:colOff>
      <xdr:row>39</xdr:row>
      <xdr:rowOff>137160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83820</xdr:colOff>
      <xdr:row>39</xdr:row>
      <xdr:rowOff>167640</xdr:rowOff>
    </xdr:from>
    <xdr:to>
      <xdr:col>17</xdr:col>
      <xdr:colOff>830580</xdr:colOff>
      <xdr:row>59</xdr:row>
      <xdr:rowOff>83820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190501</xdr:colOff>
      <xdr:row>59</xdr:row>
      <xdr:rowOff>182881</xdr:rowOff>
    </xdr:from>
    <xdr:to>
      <xdr:col>18</xdr:col>
      <xdr:colOff>99060</xdr:colOff>
      <xdr:row>79</xdr:row>
      <xdr:rowOff>121921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247650</xdr:colOff>
      <xdr:row>79</xdr:row>
      <xdr:rowOff>167640</xdr:rowOff>
    </xdr:from>
    <xdr:to>
      <xdr:col>18</xdr:col>
      <xdr:colOff>140970</xdr:colOff>
      <xdr:row>99</xdr:row>
      <xdr:rowOff>38100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407148</xdr:colOff>
      <xdr:row>0</xdr:row>
      <xdr:rowOff>164353</xdr:rowOff>
    </xdr:from>
    <xdr:to>
      <xdr:col>13</xdr:col>
      <xdr:colOff>739589</xdr:colOff>
      <xdr:row>26</xdr:row>
      <xdr:rowOff>201705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776942</xdr:colOff>
      <xdr:row>274</xdr:row>
      <xdr:rowOff>156882</xdr:rowOff>
    </xdr:from>
    <xdr:to>
      <xdr:col>13</xdr:col>
      <xdr:colOff>265206</xdr:colOff>
      <xdr:row>301</xdr:row>
      <xdr:rowOff>97118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8531FB6-1CBA-4155-A184-C57FF5777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747059</xdr:colOff>
      <xdr:row>150</xdr:row>
      <xdr:rowOff>52294</xdr:rowOff>
    </xdr:from>
    <xdr:to>
      <xdr:col>13</xdr:col>
      <xdr:colOff>205441</xdr:colOff>
      <xdr:row>178</xdr:row>
      <xdr:rowOff>70970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4D3061A4-281F-40C9-8A29-75492775F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694765</xdr:colOff>
      <xdr:row>119</xdr:row>
      <xdr:rowOff>14942</xdr:rowOff>
    </xdr:from>
    <xdr:to>
      <xdr:col>13</xdr:col>
      <xdr:colOff>89647</xdr:colOff>
      <xdr:row>147</xdr:row>
      <xdr:rowOff>194234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9797FA93-F57E-4ECE-84E4-B0CE8EDDB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545353</xdr:colOff>
      <xdr:row>89</xdr:row>
      <xdr:rowOff>7469</xdr:rowOff>
    </xdr:from>
    <xdr:to>
      <xdr:col>13</xdr:col>
      <xdr:colOff>418353</xdr:colOff>
      <xdr:row>115</xdr:row>
      <xdr:rowOff>149413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B0F844EB-8094-4797-A4E4-9A45D001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776942</xdr:colOff>
      <xdr:row>243</xdr:row>
      <xdr:rowOff>74707</xdr:rowOff>
    </xdr:from>
    <xdr:to>
      <xdr:col>13</xdr:col>
      <xdr:colOff>265206</xdr:colOff>
      <xdr:row>270</xdr:row>
      <xdr:rowOff>14942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7694C0B-9447-4A62-952C-D4C40A71A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881529</xdr:colOff>
      <xdr:row>59</xdr:row>
      <xdr:rowOff>74706</xdr:rowOff>
    </xdr:from>
    <xdr:to>
      <xdr:col>13</xdr:col>
      <xdr:colOff>179293</xdr:colOff>
      <xdr:row>87</xdr:row>
      <xdr:rowOff>59765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121C1FD-75CD-4FFA-8848-2C02A5583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896471</xdr:colOff>
      <xdr:row>30</xdr:row>
      <xdr:rowOff>29882</xdr:rowOff>
    </xdr:from>
    <xdr:to>
      <xdr:col>13</xdr:col>
      <xdr:colOff>769471</xdr:colOff>
      <xdr:row>56</xdr:row>
      <xdr:rowOff>22414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4FAE1B0-4C58-45B8-987D-07D76F90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484632</xdr:colOff>
      <xdr:row>284</xdr:row>
      <xdr:rowOff>25906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46542466-CEAD-4C44-81C6-78ED7FD2F7B5}"/>
            </a:ext>
          </a:extLst>
        </xdr:cNvPr>
        <xdr:cNvSpPr/>
      </xdr:nvSpPr>
      <xdr:spPr bwMode="auto">
        <a:xfrm>
          <a:off x="12759765" y="55237529"/>
          <a:ext cx="484632" cy="997083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889000</xdr:colOff>
      <xdr:row>212</xdr:row>
      <xdr:rowOff>149411</xdr:rowOff>
    </xdr:from>
    <xdr:to>
      <xdr:col>13</xdr:col>
      <xdr:colOff>377264</xdr:colOff>
      <xdr:row>239</xdr:row>
      <xdr:rowOff>89647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304DF0E-8016-4667-8155-74CD1770E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181</xdr:row>
      <xdr:rowOff>52293</xdr:rowOff>
    </xdr:from>
    <xdr:to>
      <xdr:col>13</xdr:col>
      <xdr:colOff>369794</xdr:colOff>
      <xdr:row>209</xdr:row>
      <xdr:rowOff>70969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351A9CAF-8FBC-4142-B386-7237790D2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439615</xdr:colOff>
      <xdr:row>0</xdr:row>
      <xdr:rowOff>73270</xdr:rowOff>
    </xdr:from>
    <xdr:to>
      <xdr:col>42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1172308</xdr:colOff>
      <xdr:row>0</xdr:row>
      <xdr:rowOff>73269</xdr:rowOff>
    </xdr:from>
    <xdr:to>
      <xdr:col>49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146539</xdr:colOff>
      <xdr:row>0</xdr:row>
      <xdr:rowOff>52336</xdr:rowOff>
    </xdr:from>
    <xdr:to>
      <xdr:col>55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439615</xdr:colOff>
      <xdr:row>18</xdr:row>
      <xdr:rowOff>31401</xdr:rowOff>
    </xdr:from>
    <xdr:to>
      <xdr:col>42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1151374</xdr:colOff>
      <xdr:row>18</xdr:row>
      <xdr:rowOff>41868</xdr:rowOff>
    </xdr:from>
    <xdr:to>
      <xdr:col>49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136072</xdr:colOff>
      <xdr:row>18</xdr:row>
      <xdr:rowOff>83736</xdr:rowOff>
    </xdr:from>
    <xdr:to>
      <xdr:col>55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439615</xdr:colOff>
      <xdr:row>38</xdr:row>
      <xdr:rowOff>20934</xdr:rowOff>
    </xdr:from>
    <xdr:to>
      <xdr:col>42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38</xdr:row>
      <xdr:rowOff>146539</xdr:rowOff>
    </xdr:from>
    <xdr:to>
      <xdr:col>49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38</xdr:row>
      <xdr:rowOff>125605</xdr:rowOff>
    </xdr:from>
    <xdr:to>
      <xdr:col>55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60</xdr:row>
      <xdr:rowOff>136071</xdr:rowOff>
    </xdr:from>
    <xdr:to>
      <xdr:col>42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60</xdr:row>
      <xdr:rowOff>177940</xdr:rowOff>
    </xdr:from>
    <xdr:to>
      <xdr:col>49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60</xdr:row>
      <xdr:rowOff>177939</xdr:rowOff>
    </xdr:from>
    <xdr:to>
      <xdr:col>55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542194</xdr:colOff>
      <xdr:row>71</xdr:row>
      <xdr:rowOff>83737</xdr:rowOff>
    </xdr:from>
    <xdr:to>
      <xdr:col>37</xdr:col>
      <xdr:colOff>736879</xdr:colOff>
      <xdr:row>84</xdr:row>
      <xdr:rowOff>121416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450082</xdr:colOff>
      <xdr:row>80</xdr:row>
      <xdr:rowOff>94204</xdr:rowOff>
    </xdr:from>
    <xdr:to>
      <xdr:col>42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1193242</xdr:colOff>
      <xdr:row>80</xdr:row>
      <xdr:rowOff>83737</xdr:rowOff>
    </xdr:from>
    <xdr:to>
      <xdr:col>49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198873</xdr:colOff>
      <xdr:row>80</xdr:row>
      <xdr:rowOff>62803</xdr:rowOff>
    </xdr:from>
    <xdr:to>
      <xdr:col>55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546379</xdr:colOff>
      <xdr:row>86</xdr:row>
      <xdr:rowOff>23028</xdr:rowOff>
    </xdr:from>
    <xdr:to>
      <xdr:col>37</xdr:col>
      <xdr:colOff>741064</xdr:colOff>
      <xdr:row>99</xdr:row>
      <xdr:rowOff>83737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471017</xdr:colOff>
      <xdr:row>103</xdr:row>
      <xdr:rowOff>104671</xdr:rowOff>
    </xdr:from>
    <xdr:to>
      <xdr:col>42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10467</xdr:colOff>
      <xdr:row>103</xdr:row>
      <xdr:rowOff>94204</xdr:rowOff>
    </xdr:from>
    <xdr:to>
      <xdr:col>49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49</xdr:col>
      <xdr:colOff>240741</xdr:colOff>
      <xdr:row>103</xdr:row>
      <xdr:rowOff>41868</xdr:rowOff>
    </xdr:from>
    <xdr:to>
      <xdr:col>55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30</xdr:col>
      <xdr:colOff>324477</xdr:colOff>
      <xdr:row>100</xdr:row>
      <xdr:rowOff>186313</xdr:rowOff>
    </xdr:from>
    <xdr:to>
      <xdr:col>37</xdr:col>
      <xdr:colOff>519163</xdr:colOff>
      <xdr:row>114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429149</xdr:colOff>
      <xdr:row>123</xdr:row>
      <xdr:rowOff>125605</xdr:rowOff>
    </xdr:from>
    <xdr:to>
      <xdr:col>42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42</xdr:col>
      <xdr:colOff>1172308</xdr:colOff>
      <xdr:row>123</xdr:row>
      <xdr:rowOff>188407</xdr:rowOff>
    </xdr:from>
    <xdr:to>
      <xdr:col>49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261675</xdr:colOff>
      <xdr:row>123</xdr:row>
      <xdr:rowOff>136072</xdr:rowOff>
    </xdr:from>
    <xdr:to>
      <xdr:col>55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244928</xdr:colOff>
      <xdr:row>116</xdr:row>
      <xdr:rowOff>4187</xdr:rowOff>
    </xdr:from>
    <xdr:to>
      <xdr:col>37</xdr:col>
      <xdr:colOff>439614</xdr:colOff>
      <xdr:row>129</xdr:row>
      <xdr:rowOff>58615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36</xdr:col>
      <xdr:colOff>439616</xdr:colOff>
      <xdr:row>143</xdr:row>
      <xdr:rowOff>157006</xdr:rowOff>
    </xdr:from>
    <xdr:to>
      <xdr:col>42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42</xdr:col>
      <xdr:colOff>1172308</xdr:colOff>
      <xdr:row>143</xdr:row>
      <xdr:rowOff>177940</xdr:rowOff>
    </xdr:from>
    <xdr:to>
      <xdr:col>49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167472</xdr:colOff>
      <xdr:row>143</xdr:row>
      <xdr:rowOff>115138</xdr:rowOff>
    </xdr:from>
    <xdr:to>
      <xdr:col>55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215620</xdr:colOff>
      <xdr:row>130</xdr:row>
      <xdr:rowOff>106763</xdr:rowOff>
    </xdr:from>
    <xdr:to>
      <xdr:col>37</xdr:col>
      <xdr:colOff>410306</xdr:colOff>
      <xdr:row>143</xdr:row>
      <xdr:rowOff>152818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418682</xdr:colOff>
      <xdr:row>166</xdr:row>
      <xdr:rowOff>146539</xdr:rowOff>
    </xdr:from>
    <xdr:to>
      <xdr:col>42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42</xdr:col>
      <xdr:colOff>1172308</xdr:colOff>
      <xdr:row>166</xdr:row>
      <xdr:rowOff>167473</xdr:rowOff>
    </xdr:from>
    <xdr:to>
      <xdr:col>49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49</xdr:col>
      <xdr:colOff>230274</xdr:colOff>
      <xdr:row>166</xdr:row>
      <xdr:rowOff>167473</xdr:rowOff>
    </xdr:from>
    <xdr:to>
      <xdr:col>55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30</xdr:col>
      <xdr:colOff>318198</xdr:colOff>
      <xdr:row>145</xdr:row>
      <xdr:rowOff>167474</xdr:rowOff>
    </xdr:from>
    <xdr:to>
      <xdr:col>37</xdr:col>
      <xdr:colOff>494043</xdr:colOff>
      <xdr:row>158</xdr:row>
      <xdr:rowOff>167474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439616</xdr:colOff>
      <xdr:row>186</xdr:row>
      <xdr:rowOff>115138</xdr:rowOff>
    </xdr:from>
    <xdr:to>
      <xdr:col>42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1151374</xdr:colOff>
      <xdr:row>186</xdr:row>
      <xdr:rowOff>104671</xdr:rowOff>
    </xdr:from>
    <xdr:to>
      <xdr:col>49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49</xdr:col>
      <xdr:colOff>146538</xdr:colOff>
      <xdr:row>186</xdr:row>
      <xdr:rowOff>73270</xdr:rowOff>
    </xdr:from>
    <xdr:to>
      <xdr:col>55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30</xdr:col>
      <xdr:colOff>280517</xdr:colOff>
      <xdr:row>161</xdr:row>
      <xdr:rowOff>52339</xdr:rowOff>
    </xdr:from>
    <xdr:to>
      <xdr:col>37</xdr:col>
      <xdr:colOff>466829</xdr:colOff>
      <xdr:row>173</xdr:row>
      <xdr:rowOff>41869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36</xdr:col>
      <xdr:colOff>439616</xdr:colOff>
      <xdr:row>210</xdr:row>
      <xdr:rowOff>10467</xdr:rowOff>
    </xdr:from>
    <xdr:to>
      <xdr:col>42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1161841</xdr:colOff>
      <xdr:row>210</xdr:row>
      <xdr:rowOff>20934</xdr:rowOff>
    </xdr:from>
    <xdr:to>
      <xdr:col>49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49</xdr:col>
      <xdr:colOff>157005</xdr:colOff>
      <xdr:row>209</xdr:row>
      <xdr:rowOff>157006</xdr:rowOff>
    </xdr:from>
    <xdr:to>
      <xdr:col>55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31</xdr:col>
      <xdr:colOff>468923</xdr:colOff>
      <xdr:row>220</xdr:row>
      <xdr:rowOff>169568</xdr:rowOff>
    </xdr:from>
    <xdr:to>
      <xdr:col>38</xdr:col>
      <xdr:colOff>311916</xdr:colOff>
      <xdr:row>234</xdr:row>
      <xdr:rowOff>154913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36</xdr:col>
      <xdr:colOff>439616</xdr:colOff>
      <xdr:row>230</xdr:row>
      <xdr:rowOff>157005</xdr:rowOff>
    </xdr:from>
    <xdr:to>
      <xdr:col>42</xdr:col>
      <xdr:colOff>1088572</xdr:colOff>
      <xdr:row>253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42</xdr:col>
      <xdr:colOff>1151374</xdr:colOff>
      <xdr:row>231</xdr:row>
      <xdr:rowOff>10467</xdr:rowOff>
    </xdr:from>
    <xdr:to>
      <xdr:col>49</xdr:col>
      <xdr:colOff>94203</xdr:colOff>
      <xdr:row>253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230275</xdr:colOff>
      <xdr:row>230</xdr:row>
      <xdr:rowOff>167473</xdr:rowOff>
    </xdr:from>
    <xdr:to>
      <xdr:col>55</xdr:col>
      <xdr:colOff>314012</xdr:colOff>
      <xdr:row>252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366347</xdr:colOff>
      <xdr:row>246</xdr:row>
      <xdr:rowOff>188406</xdr:rowOff>
    </xdr:from>
    <xdr:to>
      <xdr:col>38</xdr:col>
      <xdr:colOff>209340</xdr:colOff>
      <xdr:row>270</xdr:row>
      <xdr:rowOff>115137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36</xdr:col>
      <xdr:colOff>376814</xdr:colOff>
      <xdr:row>253</xdr:row>
      <xdr:rowOff>167472</xdr:rowOff>
    </xdr:from>
    <xdr:to>
      <xdr:col>42</xdr:col>
      <xdr:colOff>1025770</xdr:colOff>
      <xdr:row>274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42</xdr:col>
      <xdr:colOff>1161841</xdr:colOff>
      <xdr:row>253</xdr:row>
      <xdr:rowOff>167472</xdr:rowOff>
    </xdr:from>
    <xdr:to>
      <xdr:col>49</xdr:col>
      <xdr:colOff>104670</xdr:colOff>
      <xdr:row>273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198874</xdr:colOff>
      <xdr:row>253</xdr:row>
      <xdr:rowOff>157005</xdr:rowOff>
    </xdr:from>
    <xdr:to>
      <xdr:col>55</xdr:col>
      <xdr:colOff>282611</xdr:colOff>
      <xdr:row>273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36</xdr:col>
      <xdr:colOff>334946</xdr:colOff>
      <xdr:row>274</xdr:row>
      <xdr:rowOff>167473</xdr:rowOff>
    </xdr:from>
    <xdr:to>
      <xdr:col>42</xdr:col>
      <xdr:colOff>983902</xdr:colOff>
      <xdr:row>298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42</xdr:col>
      <xdr:colOff>1078104</xdr:colOff>
      <xdr:row>274</xdr:row>
      <xdr:rowOff>167473</xdr:rowOff>
    </xdr:from>
    <xdr:to>
      <xdr:col>49</xdr:col>
      <xdr:colOff>20933</xdr:colOff>
      <xdr:row>297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49</xdr:col>
      <xdr:colOff>125604</xdr:colOff>
      <xdr:row>274</xdr:row>
      <xdr:rowOff>157006</xdr:rowOff>
    </xdr:from>
    <xdr:to>
      <xdr:col>55</xdr:col>
      <xdr:colOff>209341</xdr:colOff>
      <xdr:row>297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298</xdr:row>
      <xdr:rowOff>167473</xdr:rowOff>
    </xdr:from>
    <xdr:to>
      <xdr:col>36</xdr:col>
      <xdr:colOff>240741</xdr:colOff>
      <xdr:row>319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36</xdr:col>
      <xdr:colOff>355880</xdr:colOff>
      <xdr:row>298</xdr:row>
      <xdr:rowOff>146539</xdr:rowOff>
    </xdr:from>
    <xdr:to>
      <xdr:col>42</xdr:col>
      <xdr:colOff>1004836</xdr:colOff>
      <xdr:row>319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42</xdr:col>
      <xdr:colOff>1119973</xdr:colOff>
      <xdr:row>298</xdr:row>
      <xdr:rowOff>146539</xdr:rowOff>
    </xdr:from>
    <xdr:to>
      <xdr:col>49</xdr:col>
      <xdr:colOff>62802</xdr:colOff>
      <xdr:row>318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49</xdr:col>
      <xdr:colOff>177940</xdr:colOff>
      <xdr:row>298</xdr:row>
      <xdr:rowOff>125605</xdr:rowOff>
    </xdr:from>
    <xdr:to>
      <xdr:col>55</xdr:col>
      <xdr:colOff>261677</xdr:colOff>
      <xdr:row>318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0</xdr:row>
      <xdr:rowOff>175260</xdr:rowOff>
    </xdr:from>
    <xdr:to>
      <xdr:col>13</xdr:col>
      <xdr:colOff>586740</xdr:colOff>
      <xdr:row>29</xdr:row>
      <xdr:rowOff>186690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059D200-EE57-47E1-B41E-0300B8789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33</xdr:row>
      <xdr:rowOff>3810</xdr:rowOff>
    </xdr:from>
    <xdr:to>
      <xdr:col>12</xdr:col>
      <xdr:colOff>674370</xdr:colOff>
      <xdr:row>62</xdr:row>
      <xdr:rowOff>41910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113B444-6B68-4DAD-ACD7-786C82B87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65</xdr:row>
      <xdr:rowOff>19050</xdr:rowOff>
    </xdr:from>
    <xdr:to>
      <xdr:col>12</xdr:col>
      <xdr:colOff>826770</xdr:colOff>
      <xdr:row>94</xdr:row>
      <xdr:rowOff>15240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A03AC85-FC0C-41AE-BF0F-CF6846D1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30480</xdr:colOff>
      <xdr:row>96</xdr:row>
      <xdr:rowOff>129540</xdr:rowOff>
    </xdr:from>
    <xdr:to>
      <xdr:col>12</xdr:col>
      <xdr:colOff>849630</xdr:colOff>
      <xdr:row>125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D2F8ED7-C895-4C53-BB7F-00FD528F3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582073</xdr:colOff>
      <xdr:row>32</xdr:row>
      <xdr:rowOff>122848</xdr:rowOff>
    </xdr:from>
    <xdr:to>
      <xdr:col>15</xdr:col>
      <xdr:colOff>782935</xdr:colOff>
      <xdr:row>64</xdr:row>
      <xdr:rowOff>41868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9623544-D336-48E0-959C-E108D91E5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628022</xdr:colOff>
      <xdr:row>0</xdr:row>
      <xdr:rowOff>242835</xdr:rowOff>
    </xdr:from>
    <xdr:to>
      <xdr:col>15</xdr:col>
      <xdr:colOff>837362</xdr:colOff>
      <xdr:row>29</xdr:row>
      <xdr:rowOff>125604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879230</xdr:colOff>
      <xdr:row>239</xdr:row>
      <xdr:rowOff>0</xdr:rowOff>
    </xdr:from>
    <xdr:to>
      <xdr:col>15</xdr:col>
      <xdr:colOff>883417</xdr:colOff>
      <xdr:row>271</xdr:row>
      <xdr:rowOff>180033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9183A4BF-F0D3-4149-9B65-8541B9B1C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895977</xdr:colOff>
      <xdr:row>204</xdr:row>
      <xdr:rowOff>8374</xdr:rowOff>
    </xdr:from>
    <xdr:to>
      <xdr:col>15</xdr:col>
      <xdr:colOff>770373</xdr:colOff>
      <xdr:row>237</xdr:row>
      <xdr:rowOff>29308</xdr:rowOff>
    </xdr:to>
    <xdr:graphicFrame macro="">
      <xdr:nvGraphicFramePr>
        <xdr:cNvPr id="17" name="Diagram 9">
          <a:extLst>
            <a:ext uri="{FF2B5EF4-FFF2-40B4-BE49-F238E27FC236}">
              <a16:creationId xmlns:a16="http://schemas.microsoft.com/office/drawing/2014/main" id="{07FFB4B2-7801-443F-BB12-DBF25C331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25121</xdr:colOff>
      <xdr:row>168</xdr:row>
      <xdr:rowOff>167473</xdr:rowOff>
    </xdr:from>
    <xdr:to>
      <xdr:col>15</xdr:col>
      <xdr:colOff>615462</xdr:colOff>
      <xdr:row>202</xdr:row>
      <xdr:rowOff>54051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EDCF1F3-825B-413D-94D4-822CC1165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8374</xdr:colOff>
      <xdr:row>133</xdr:row>
      <xdr:rowOff>175845</xdr:rowOff>
    </xdr:from>
    <xdr:to>
      <xdr:col>15</xdr:col>
      <xdr:colOff>753627</xdr:colOff>
      <xdr:row>166</xdr:row>
      <xdr:rowOff>142351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1D3401C-7E2E-49E7-9129-B7018DBA0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8374</xdr:colOff>
      <xdr:row>99</xdr:row>
      <xdr:rowOff>108857</xdr:rowOff>
    </xdr:from>
    <xdr:to>
      <xdr:col>16</xdr:col>
      <xdr:colOff>71177</xdr:colOff>
      <xdr:row>131</xdr:row>
      <xdr:rowOff>184220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A4E04A4-8A10-4625-92CC-0B9BF38A8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8374</xdr:colOff>
      <xdr:row>65</xdr:row>
      <xdr:rowOff>125603</xdr:rowOff>
    </xdr:from>
    <xdr:to>
      <xdr:col>15</xdr:col>
      <xdr:colOff>908537</xdr:colOff>
      <xdr:row>97</xdr:row>
      <xdr:rowOff>41866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480927F-E276-4D1D-B17C-1B3553D1F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717884</xdr:colOff>
      <xdr:row>166</xdr:row>
      <xdr:rowOff>44116</xdr:rowOff>
    </xdr:from>
    <xdr:to>
      <xdr:col>14</xdr:col>
      <xdr:colOff>172452</xdr:colOff>
      <xdr:row>196</xdr:row>
      <xdr:rowOff>172454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0FC4E447-6FE1-4256-9F90-D523B96ED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729916</xdr:colOff>
      <xdr:row>66</xdr:row>
      <xdr:rowOff>176463</xdr:rowOff>
    </xdr:from>
    <xdr:to>
      <xdr:col>14</xdr:col>
      <xdr:colOff>320842</xdr:colOff>
      <xdr:row>98</xdr:row>
      <xdr:rowOff>108286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1C7BE2F4-99ED-49DA-876E-B1EC39BD7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782053</xdr:colOff>
      <xdr:row>33</xdr:row>
      <xdr:rowOff>172454</xdr:rowOff>
    </xdr:from>
    <xdr:to>
      <xdr:col>14</xdr:col>
      <xdr:colOff>212558</xdr:colOff>
      <xdr:row>64</xdr:row>
      <xdr:rowOff>100265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ECE83C72-A3BA-46C6-BA83-48E0F2352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669757</xdr:colOff>
      <xdr:row>0</xdr:row>
      <xdr:rowOff>136358</xdr:rowOff>
    </xdr:from>
    <xdr:to>
      <xdr:col>14</xdr:col>
      <xdr:colOff>802105</xdr:colOff>
      <xdr:row>31</xdr:row>
      <xdr:rowOff>32085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62993478-DC93-48F5-932F-08A4B7DC3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208547</xdr:colOff>
      <xdr:row>272</xdr:row>
      <xdr:rowOff>168442</xdr:rowOff>
    </xdr:from>
    <xdr:to>
      <xdr:col>15</xdr:col>
      <xdr:colOff>693179</xdr:colOff>
      <xdr:row>277</xdr:row>
      <xdr:rowOff>184325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E7F2903-F805-4CA7-A220-53D0B6C095DC}"/>
            </a:ext>
          </a:extLst>
        </xdr:cNvPr>
        <xdr:cNvSpPr/>
      </xdr:nvSpPr>
      <xdr:spPr bwMode="auto">
        <a:xfrm>
          <a:off x="13924547" y="65347516"/>
          <a:ext cx="484632" cy="978409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866274</xdr:colOff>
      <xdr:row>99</xdr:row>
      <xdr:rowOff>184483</xdr:rowOff>
    </xdr:from>
    <xdr:to>
      <xdr:col>15</xdr:col>
      <xdr:colOff>208548</xdr:colOff>
      <xdr:row>131</xdr:row>
      <xdr:rowOff>80210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2FB44145-DABF-4C38-81A4-A159F9C7E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794084</xdr:colOff>
      <xdr:row>164</xdr:row>
      <xdr:rowOff>56149</xdr:rowOff>
    </xdr:to>
    <xdr:graphicFrame macro="">
      <xdr:nvGraphicFramePr>
        <xdr:cNvPr id="5" name="Diagram 6">
          <a:extLst>
            <a:ext uri="{FF2B5EF4-FFF2-40B4-BE49-F238E27FC236}">
              <a16:creationId xmlns:a16="http://schemas.microsoft.com/office/drawing/2014/main" id="{1E64E898-10C1-4396-BCED-1992EEA29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104274</xdr:colOff>
      <xdr:row>182</xdr:row>
      <xdr:rowOff>120316</xdr:rowOff>
    </xdr:from>
    <xdr:to>
      <xdr:col>15</xdr:col>
      <xdr:colOff>588906</xdr:colOff>
      <xdr:row>187</xdr:row>
      <xdr:rowOff>136198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01F2A5D7-DCAE-2615-F393-932CDB5434EF}"/>
            </a:ext>
          </a:extLst>
        </xdr:cNvPr>
        <xdr:cNvSpPr/>
      </xdr:nvSpPr>
      <xdr:spPr bwMode="auto">
        <a:xfrm>
          <a:off x="13820274" y="35260548"/>
          <a:ext cx="484632" cy="978408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202659</xdr:colOff>
      <xdr:row>33</xdr:row>
      <xdr:rowOff>178340</xdr:rowOff>
    </xdr:from>
    <xdr:to>
      <xdr:col>25</xdr:col>
      <xdr:colOff>672830</xdr:colOff>
      <xdr:row>64</xdr:row>
      <xdr:rowOff>162128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7DCA459-DD25-4208-B246-D7A56CF8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25</xdr:col>
      <xdr:colOff>502596</xdr:colOff>
      <xdr:row>32</xdr:row>
      <xdr:rowOff>182394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EA8C791-7A4F-441F-8CFC-C6D5D5B72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113490</xdr:colOff>
      <xdr:row>66</xdr:row>
      <xdr:rowOff>145914</xdr:rowOff>
    </xdr:from>
    <xdr:to>
      <xdr:col>25</xdr:col>
      <xdr:colOff>616085</xdr:colOff>
      <xdr:row>98</xdr:row>
      <xdr:rowOff>72957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74258B95-18F9-4E14-A0EB-01D0F80D7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194553</xdr:colOff>
      <xdr:row>100</xdr:row>
      <xdr:rowOff>16212</xdr:rowOff>
    </xdr:from>
    <xdr:to>
      <xdr:col>25</xdr:col>
      <xdr:colOff>689043</xdr:colOff>
      <xdr:row>131</xdr:row>
      <xdr:rowOff>20266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80A0345-D445-4BC4-9B3B-F8506821A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259404</xdr:colOff>
      <xdr:row>132</xdr:row>
      <xdr:rowOff>137809</xdr:rowOff>
    </xdr:from>
    <xdr:to>
      <xdr:col>25</xdr:col>
      <xdr:colOff>543128</xdr:colOff>
      <xdr:row>163</xdr:row>
      <xdr:rowOff>141863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E9910B78-F15C-4B67-821F-0D892138B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589429</xdr:colOff>
      <xdr:row>0</xdr:row>
      <xdr:rowOff>116540</xdr:rowOff>
    </xdr:from>
    <xdr:to>
      <xdr:col>17</xdr:col>
      <xdr:colOff>345140</xdr:colOff>
      <xdr:row>34</xdr:row>
      <xdr:rowOff>107575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905435</xdr:colOff>
      <xdr:row>415</xdr:row>
      <xdr:rowOff>179294</xdr:rowOff>
    </xdr:from>
    <xdr:to>
      <xdr:col>16</xdr:col>
      <xdr:colOff>17929</xdr:colOff>
      <xdr:row>449</xdr:row>
      <xdr:rowOff>125505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43D6E8C-12C8-4D20-85EE-0BACC66F4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378</xdr:row>
      <xdr:rowOff>0</xdr:rowOff>
    </xdr:from>
    <xdr:to>
      <xdr:col>17</xdr:col>
      <xdr:colOff>381000</xdr:colOff>
      <xdr:row>412</xdr:row>
      <xdr:rowOff>15689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995458AF-4835-46E8-B72D-EDDB71FEC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609600</xdr:colOff>
      <xdr:row>302</xdr:row>
      <xdr:rowOff>4483</xdr:rowOff>
    </xdr:from>
    <xdr:to>
      <xdr:col>16</xdr:col>
      <xdr:colOff>121024</xdr:colOff>
      <xdr:row>337</xdr:row>
      <xdr:rowOff>13448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5E6DB053-847F-4351-A2E4-856FB65FB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264</xdr:row>
      <xdr:rowOff>0</xdr:rowOff>
    </xdr:from>
    <xdr:to>
      <xdr:col>16</xdr:col>
      <xdr:colOff>721659</xdr:colOff>
      <xdr:row>299</xdr:row>
      <xdr:rowOff>17929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BE8E844C-EB44-4D8B-892B-AD262BDC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226</xdr:row>
      <xdr:rowOff>0</xdr:rowOff>
    </xdr:from>
    <xdr:to>
      <xdr:col>16</xdr:col>
      <xdr:colOff>721659</xdr:colOff>
      <xdr:row>261</xdr:row>
      <xdr:rowOff>17929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34ACB58-6DD1-46A4-B2D9-93AC449F8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905435</xdr:colOff>
      <xdr:row>187</xdr:row>
      <xdr:rowOff>179295</xdr:rowOff>
    </xdr:from>
    <xdr:to>
      <xdr:col>16</xdr:col>
      <xdr:colOff>712694</xdr:colOff>
      <xdr:row>223</xdr:row>
      <xdr:rowOff>4482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3E9B35BA-10DB-405D-A95F-C355F8064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150</xdr:row>
      <xdr:rowOff>0</xdr:rowOff>
    </xdr:from>
    <xdr:to>
      <xdr:col>16</xdr:col>
      <xdr:colOff>721659</xdr:colOff>
      <xdr:row>185</xdr:row>
      <xdr:rowOff>17929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E9FCC2E6-07A7-46C8-8211-9C779A9EC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905435</xdr:colOff>
      <xdr:row>111</xdr:row>
      <xdr:rowOff>175483</xdr:rowOff>
    </xdr:from>
    <xdr:to>
      <xdr:col>17</xdr:col>
      <xdr:colOff>71717</xdr:colOff>
      <xdr:row>147</xdr:row>
      <xdr:rowOff>183776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CA0D3A96-9830-4488-9D36-4EAE2644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914399</xdr:colOff>
      <xdr:row>74</xdr:row>
      <xdr:rowOff>0</xdr:rowOff>
    </xdr:from>
    <xdr:to>
      <xdr:col>16</xdr:col>
      <xdr:colOff>703728</xdr:colOff>
      <xdr:row>108</xdr:row>
      <xdr:rowOff>116542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4B1AD7B8-2A94-4B10-A82F-4AA655115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36</xdr:row>
      <xdr:rowOff>210670</xdr:rowOff>
    </xdr:from>
    <xdr:to>
      <xdr:col>16</xdr:col>
      <xdr:colOff>896471</xdr:colOff>
      <xdr:row>72</xdr:row>
      <xdr:rowOff>17929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C14F854E-BB3E-48ED-BD4B-3167E5C90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40341</xdr:colOff>
      <xdr:row>430</xdr:row>
      <xdr:rowOff>53789</xdr:rowOff>
    </xdr:from>
    <xdr:to>
      <xdr:col>17</xdr:col>
      <xdr:colOff>524973</xdr:colOff>
      <xdr:row>435</xdr:row>
      <xdr:rowOff>68491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26E92151-AFEE-4D00-9698-0C7B4AA4E95E}"/>
            </a:ext>
          </a:extLst>
        </xdr:cNvPr>
        <xdr:cNvSpPr/>
      </xdr:nvSpPr>
      <xdr:spPr bwMode="auto">
        <a:xfrm>
          <a:off x="15585141" y="83407624"/>
          <a:ext cx="484632" cy="978408"/>
        </a:xfrm>
        <a:prstGeom prst="up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340</xdr:row>
      <xdr:rowOff>0</xdr:rowOff>
    </xdr:from>
    <xdr:to>
      <xdr:col>16</xdr:col>
      <xdr:colOff>721659</xdr:colOff>
      <xdr:row>375</xdr:row>
      <xdr:rowOff>17928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86B7CBD1-7DD8-4E0D-BD7A-1E4202B9E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58615</xdr:colOff>
      <xdr:row>1</xdr:row>
      <xdr:rowOff>16748</xdr:rowOff>
    </xdr:from>
    <xdr:to>
      <xdr:col>23</xdr:col>
      <xdr:colOff>535912</xdr:colOff>
      <xdr:row>32</xdr:row>
      <xdr:rowOff>159099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401934</xdr:colOff>
      <xdr:row>246</xdr:row>
      <xdr:rowOff>79549</xdr:rowOff>
    </xdr:from>
    <xdr:to>
      <xdr:col>23</xdr:col>
      <xdr:colOff>330758</xdr:colOff>
      <xdr:row>278</xdr:row>
      <xdr:rowOff>108856</xdr:rowOff>
    </xdr:to>
    <xdr:graphicFrame macro="">
      <xdr:nvGraphicFramePr>
        <xdr:cNvPr id="17" name="Diagram 37">
          <a:extLst>
            <a:ext uri="{FF2B5EF4-FFF2-40B4-BE49-F238E27FC236}">
              <a16:creationId xmlns:a16="http://schemas.microsoft.com/office/drawing/2014/main" id="{3C1D5E2B-FB01-4402-8DE0-BF31F3B6E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22</xdr:col>
      <xdr:colOff>586154</xdr:colOff>
      <xdr:row>210</xdr:row>
      <xdr:rowOff>16747</xdr:rowOff>
    </xdr:to>
    <xdr:graphicFrame macro="">
      <xdr:nvGraphicFramePr>
        <xdr:cNvPr id="20" name="Diagram 33">
          <a:extLst>
            <a:ext uri="{FF2B5EF4-FFF2-40B4-BE49-F238E27FC236}">
              <a16:creationId xmlns:a16="http://schemas.microsoft.com/office/drawing/2014/main" id="{B279183C-FF17-4006-BA30-079277065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24</xdr:col>
      <xdr:colOff>8373</xdr:colOff>
      <xdr:row>68</xdr:row>
      <xdr:rowOff>175846</xdr:rowOff>
    </xdr:to>
    <xdr:graphicFrame macro="">
      <xdr:nvGraphicFramePr>
        <xdr:cNvPr id="23" name="Diagram 28">
          <a:extLst>
            <a:ext uri="{FF2B5EF4-FFF2-40B4-BE49-F238E27FC236}">
              <a16:creationId xmlns:a16="http://schemas.microsoft.com/office/drawing/2014/main" id="{D53D8FC3-A43C-4B3D-A738-8AA4D190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242836</xdr:colOff>
      <xdr:row>71</xdr:row>
      <xdr:rowOff>8374</xdr:rowOff>
    </xdr:from>
    <xdr:to>
      <xdr:col>22</xdr:col>
      <xdr:colOff>628023</xdr:colOff>
      <xdr:row>103</xdr:row>
      <xdr:rowOff>150725</xdr:rowOff>
    </xdr:to>
    <xdr:graphicFrame macro="">
      <xdr:nvGraphicFramePr>
        <xdr:cNvPr id="24" name="Diagram 34">
          <a:extLst>
            <a:ext uri="{FF2B5EF4-FFF2-40B4-BE49-F238E27FC236}">
              <a16:creationId xmlns:a16="http://schemas.microsoft.com/office/drawing/2014/main" id="{0815057F-CD90-409D-B85E-E082B1E4C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267956</xdr:colOff>
      <xdr:row>106</xdr:row>
      <xdr:rowOff>167472</xdr:rowOff>
    </xdr:from>
    <xdr:to>
      <xdr:col>24</xdr:col>
      <xdr:colOff>62802</xdr:colOff>
      <xdr:row>139</xdr:row>
      <xdr:rowOff>4186</xdr:rowOff>
    </xdr:to>
    <xdr:graphicFrame macro="">
      <xdr:nvGraphicFramePr>
        <xdr:cNvPr id="3" name="Diagram 37">
          <a:extLst>
            <a:ext uri="{FF2B5EF4-FFF2-40B4-BE49-F238E27FC236}">
              <a16:creationId xmlns:a16="http://schemas.microsoft.com/office/drawing/2014/main" id="{5E981F7C-9113-46DD-AF7F-2989F19C0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25121</xdr:colOff>
      <xdr:row>142</xdr:row>
      <xdr:rowOff>8374</xdr:rowOff>
    </xdr:from>
    <xdr:to>
      <xdr:col>23</xdr:col>
      <xdr:colOff>364253</xdr:colOff>
      <xdr:row>174</xdr:row>
      <xdr:rowOff>37681</xdr:rowOff>
    </xdr:to>
    <xdr:graphicFrame macro="">
      <xdr:nvGraphicFramePr>
        <xdr:cNvPr id="4" name="Diagram 37">
          <a:extLst>
            <a:ext uri="{FF2B5EF4-FFF2-40B4-BE49-F238E27FC236}">
              <a16:creationId xmlns:a16="http://schemas.microsoft.com/office/drawing/2014/main" id="{FA966153-4313-4774-AE21-85FDD6A4B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484632</xdr:colOff>
      <xdr:row>260</xdr:row>
      <xdr:rowOff>15441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BE9461CA-9B1B-4230-93C8-476F4D227495}"/>
            </a:ext>
          </a:extLst>
        </xdr:cNvPr>
        <xdr:cNvSpPr/>
      </xdr:nvSpPr>
      <xdr:spPr bwMode="auto">
        <a:xfrm>
          <a:off x="14235165" y="6902380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876300</xdr:colOff>
      <xdr:row>2</xdr:row>
      <xdr:rowOff>0</xdr:rowOff>
    </xdr:from>
    <xdr:to>
      <xdr:col>13</xdr:col>
      <xdr:colOff>236220</xdr:colOff>
      <xdr:row>28</xdr:row>
      <xdr:rowOff>121920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AC39C2-7940-D62B-2996-9B8CA48D4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872347</xdr:colOff>
      <xdr:row>1</xdr:row>
      <xdr:rowOff>8504</xdr:rowOff>
    </xdr:from>
    <xdr:to>
      <xdr:col>14</xdr:col>
      <xdr:colOff>194388</xdr:colOff>
      <xdr:row>30</xdr:row>
      <xdr:rowOff>54427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555947</xdr:colOff>
      <xdr:row>322</xdr:row>
      <xdr:rowOff>54429</xdr:rowOff>
    </xdr:from>
    <xdr:to>
      <xdr:col>13</xdr:col>
      <xdr:colOff>571498</xdr:colOff>
      <xdr:row>351</xdr:row>
      <xdr:rowOff>163286</xdr:rowOff>
    </xdr:to>
    <xdr:graphicFrame macro="">
      <xdr:nvGraphicFramePr>
        <xdr:cNvPr id="37" name="Diagram 7">
          <a:extLst>
            <a:ext uri="{FF2B5EF4-FFF2-40B4-BE49-F238E27FC236}">
              <a16:creationId xmlns:a16="http://schemas.microsoft.com/office/drawing/2014/main" id="{7998BA53-8F25-4E6C-B40B-77D90DD65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649255</xdr:colOff>
      <xdr:row>289</xdr:row>
      <xdr:rowOff>112822</xdr:rowOff>
    </xdr:from>
    <xdr:to>
      <xdr:col>13</xdr:col>
      <xdr:colOff>796990</xdr:colOff>
      <xdr:row>319</xdr:row>
      <xdr:rowOff>128295</xdr:rowOff>
    </xdr:to>
    <xdr:graphicFrame macro="">
      <xdr:nvGraphicFramePr>
        <xdr:cNvPr id="38" name="Diagram 7">
          <a:extLst>
            <a:ext uri="{FF2B5EF4-FFF2-40B4-BE49-F238E27FC236}">
              <a16:creationId xmlns:a16="http://schemas.microsoft.com/office/drawing/2014/main" id="{32D0CE78-401D-4F60-A6DB-BD279267E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622118</xdr:colOff>
      <xdr:row>257</xdr:row>
      <xdr:rowOff>124484</xdr:rowOff>
    </xdr:from>
    <xdr:to>
      <xdr:col>13</xdr:col>
      <xdr:colOff>777550</xdr:colOff>
      <xdr:row>287</xdr:row>
      <xdr:rowOff>101081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6040AF52-D129-48C9-95B5-EA332BD30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629892</xdr:colOff>
      <xdr:row>256</xdr:row>
      <xdr:rowOff>0</xdr:rowOff>
    </xdr:from>
    <xdr:to>
      <xdr:col>13</xdr:col>
      <xdr:colOff>765886</xdr:colOff>
      <xdr:row>256</xdr:row>
      <xdr:rowOff>0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D9811B4A-3D33-425A-B6D3-CA42E2D2C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855307</xdr:colOff>
      <xdr:row>224</xdr:row>
      <xdr:rowOff>182801</xdr:rowOff>
    </xdr:from>
    <xdr:to>
      <xdr:col>14</xdr:col>
      <xdr:colOff>120522</xdr:colOff>
      <xdr:row>254</xdr:row>
      <xdr:rowOff>151622</xdr:rowOff>
    </xdr:to>
    <xdr:graphicFrame macro="">
      <xdr:nvGraphicFramePr>
        <xdr:cNvPr id="41" name="Diagram 7">
          <a:extLst>
            <a:ext uri="{FF2B5EF4-FFF2-40B4-BE49-F238E27FC236}">
              <a16:creationId xmlns:a16="http://schemas.microsoft.com/office/drawing/2014/main" id="{3EC6A113-DA24-4E9E-B0D1-0F8D87CA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555948</xdr:colOff>
      <xdr:row>224</xdr:row>
      <xdr:rowOff>0</xdr:rowOff>
    </xdr:from>
    <xdr:to>
      <xdr:col>13</xdr:col>
      <xdr:colOff>719234</xdr:colOff>
      <xdr:row>224</xdr:row>
      <xdr:rowOff>0</xdr:rowOff>
    </xdr:to>
    <xdr:graphicFrame macro="">
      <xdr:nvGraphicFramePr>
        <xdr:cNvPr id="42" name="Diagram 7">
          <a:extLst>
            <a:ext uri="{FF2B5EF4-FFF2-40B4-BE49-F238E27FC236}">
              <a16:creationId xmlns:a16="http://schemas.microsoft.com/office/drawing/2014/main" id="{682346E1-2922-4032-B2BC-5A091F5D8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668771</xdr:colOff>
      <xdr:row>224</xdr:row>
      <xdr:rowOff>0</xdr:rowOff>
    </xdr:from>
    <xdr:to>
      <xdr:col>13</xdr:col>
      <xdr:colOff>478193</xdr:colOff>
      <xdr:row>224</xdr:row>
      <xdr:rowOff>0</xdr:rowOff>
    </xdr:to>
    <xdr:graphicFrame macro="">
      <xdr:nvGraphicFramePr>
        <xdr:cNvPr id="43" name="Diagram 7">
          <a:extLst>
            <a:ext uri="{FF2B5EF4-FFF2-40B4-BE49-F238E27FC236}">
              <a16:creationId xmlns:a16="http://schemas.microsoft.com/office/drawing/2014/main" id="{D5FA259A-960B-47B2-A594-5C89E1BC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839755</xdr:colOff>
      <xdr:row>224</xdr:row>
      <xdr:rowOff>0</xdr:rowOff>
    </xdr:from>
    <xdr:to>
      <xdr:col>13</xdr:col>
      <xdr:colOff>734786</xdr:colOff>
      <xdr:row>224</xdr:row>
      <xdr:rowOff>0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58363379-2B16-4539-A612-0A5511560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587050</xdr:colOff>
      <xdr:row>193</xdr:row>
      <xdr:rowOff>58316</xdr:rowOff>
    </xdr:from>
    <xdr:to>
      <xdr:col>13</xdr:col>
      <xdr:colOff>734785</xdr:colOff>
      <xdr:row>223</xdr:row>
      <xdr:rowOff>3887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6B696060-286B-4837-A0F0-517A6AFE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699873</xdr:colOff>
      <xdr:row>128</xdr:row>
      <xdr:rowOff>0</xdr:rowOff>
    </xdr:from>
    <xdr:to>
      <xdr:col>13</xdr:col>
      <xdr:colOff>723121</xdr:colOff>
      <xdr:row>128</xdr:row>
      <xdr:rowOff>0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62946657-8541-4E04-8279-F7EB47DD8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835944</xdr:colOff>
      <xdr:row>97</xdr:row>
      <xdr:rowOff>112745</xdr:rowOff>
    </xdr:from>
    <xdr:to>
      <xdr:col>14</xdr:col>
      <xdr:colOff>229376</xdr:colOff>
      <xdr:row>127</xdr:row>
      <xdr:rowOff>101083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F968EB32-E487-4CEE-9813-47B6B6CA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715424</xdr:colOff>
      <xdr:row>96</xdr:row>
      <xdr:rowOff>0</xdr:rowOff>
    </xdr:from>
    <xdr:to>
      <xdr:col>13</xdr:col>
      <xdr:colOff>769774</xdr:colOff>
      <xdr:row>96</xdr:row>
      <xdr:rowOff>0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6BF0FBDB-2D0D-4AAB-97D9-79C9D090B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730898</xdr:colOff>
      <xdr:row>65</xdr:row>
      <xdr:rowOff>19439</xdr:rowOff>
    </xdr:from>
    <xdr:to>
      <xdr:col>13</xdr:col>
      <xdr:colOff>824204</xdr:colOff>
      <xdr:row>94</xdr:row>
      <xdr:rowOff>124408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E3EE1754-5768-49A6-ADBE-FCECAF960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707570</xdr:colOff>
      <xdr:row>64</xdr:row>
      <xdr:rowOff>0</xdr:rowOff>
    </xdr:from>
    <xdr:to>
      <xdr:col>13</xdr:col>
      <xdr:colOff>668692</xdr:colOff>
      <xdr:row>64</xdr:row>
      <xdr:rowOff>0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5706C88A-211C-480C-8CB8-44F844D5F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699795</xdr:colOff>
      <xdr:row>34</xdr:row>
      <xdr:rowOff>19439</xdr:rowOff>
    </xdr:from>
    <xdr:to>
      <xdr:col>14</xdr:col>
      <xdr:colOff>19438</xdr:colOff>
      <xdr:row>63</xdr:row>
      <xdr:rowOff>159399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AF38F63E-2CE3-4BFE-AD4F-8AF5A4C05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14</xdr:col>
      <xdr:colOff>326571</xdr:colOff>
      <xdr:row>32</xdr:row>
      <xdr:rowOff>0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1304685C-D8B3-4526-B219-8BB5031FC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23248</xdr:colOff>
      <xdr:row>158</xdr:row>
      <xdr:rowOff>151622</xdr:rowOff>
    </xdr:to>
    <xdr:graphicFrame macro="">
      <xdr:nvGraphicFramePr>
        <xdr:cNvPr id="6" name="Diagram 7">
          <a:extLst>
            <a:ext uri="{FF2B5EF4-FFF2-40B4-BE49-F238E27FC236}">
              <a16:creationId xmlns:a16="http://schemas.microsoft.com/office/drawing/2014/main" id="{4FF5AEE4-B373-4E4A-8B09-DCC09A6A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23248</xdr:colOff>
      <xdr:row>190</xdr:row>
      <xdr:rowOff>151621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61D06D45-C23E-455C-B128-92F983E52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484632</xdr:colOff>
      <xdr:row>333</xdr:row>
      <xdr:rowOff>6470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3D0E392-C61E-46AC-8A41-95D8E990BDA5}"/>
            </a:ext>
          </a:extLst>
        </xdr:cNvPr>
        <xdr:cNvSpPr/>
      </xdr:nvSpPr>
      <xdr:spPr bwMode="auto">
        <a:xfrm>
          <a:off x="12845143" y="63836939"/>
          <a:ext cx="48463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886115</xdr:colOff>
      <xdr:row>1</xdr:row>
      <xdr:rowOff>45460</xdr:rowOff>
    </xdr:from>
    <xdr:to>
      <xdr:col>16</xdr:col>
      <xdr:colOff>51955</xdr:colOff>
      <xdr:row>32</xdr:row>
      <xdr:rowOff>181841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822615</xdr:colOff>
      <xdr:row>180</xdr:row>
      <xdr:rowOff>173181</xdr:rowOff>
    </xdr:from>
    <xdr:to>
      <xdr:col>15</xdr:col>
      <xdr:colOff>736023</xdr:colOff>
      <xdr:row>214</xdr:row>
      <xdr:rowOff>181840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A3F78E52-082E-415B-BCAB-8B2983D4F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554183</xdr:colOff>
      <xdr:row>71</xdr:row>
      <xdr:rowOff>77931</xdr:rowOff>
    </xdr:from>
    <xdr:to>
      <xdr:col>15</xdr:col>
      <xdr:colOff>614796</xdr:colOff>
      <xdr:row>103</xdr:row>
      <xdr:rowOff>147203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7B227F55-7928-4541-AA54-1CD077564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35</xdr:row>
      <xdr:rowOff>199158</xdr:rowOff>
    </xdr:from>
    <xdr:to>
      <xdr:col>15</xdr:col>
      <xdr:colOff>796636</xdr:colOff>
      <xdr:row>68</xdr:row>
      <xdr:rowOff>190499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C3153F88-CF32-4F95-83CC-A9150CDD1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217</xdr:row>
      <xdr:rowOff>0</xdr:rowOff>
    </xdr:from>
    <xdr:to>
      <xdr:col>15</xdr:col>
      <xdr:colOff>787977</xdr:colOff>
      <xdr:row>250</xdr:row>
      <xdr:rowOff>138545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5A96F1EF-36E2-44FA-87FD-740403CA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254</xdr:row>
      <xdr:rowOff>0</xdr:rowOff>
    </xdr:from>
    <xdr:to>
      <xdr:col>16</xdr:col>
      <xdr:colOff>298739</xdr:colOff>
      <xdr:row>287</xdr:row>
      <xdr:rowOff>147204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819980C-1C80-4E5E-81C9-B2FC9B006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291</xdr:row>
      <xdr:rowOff>0</xdr:rowOff>
    </xdr:from>
    <xdr:to>
      <xdr:col>16</xdr:col>
      <xdr:colOff>51436</xdr:colOff>
      <xdr:row>324</xdr:row>
      <xdr:rowOff>147204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97D6CD5-3FB7-4286-8DD9-E76190BCD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328</xdr:row>
      <xdr:rowOff>0</xdr:rowOff>
    </xdr:from>
    <xdr:to>
      <xdr:col>15</xdr:col>
      <xdr:colOff>766330</xdr:colOff>
      <xdr:row>361</xdr:row>
      <xdr:rowOff>86591</xdr:rowOff>
    </xdr:to>
    <xdr:graphicFrame macro="">
      <xdr:nvGraphicFramePr>
        <xdr:cNvPr id="8" name="Diagram 8">
          <a:extLst>
            <a:ext uri="{FF2B5EF4-FFF2-40B4-BE49-F238E27FC236}">
              <a16:creationId xmlns:a16="http://schemas.microsoft.com/office/drawing/2014/main" id="{92FA7C33-87A3-447A-93E5-7E58077F8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377</xdr:row>
      <xdr:rowOff>0</xdr:rowOff>
    </xdr:from>
    <xdr:to>
      <xdr:col>16</xdr:col>
      <xdr:colOff>484632</xdr:colOff>
      <xdr:row>382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62CCA203-0476-4A9E-ADE9-20888B4DCF3B}"/>
            </a:ext>
          </a:extLst>
        </xdr:cNvPr>
        <xdr:cNvSpPr/>
      </xdr:nvSpPr>
      <xdr:spPr bwMode="auto">
        <a:xfrm>
          <a:off x="14685818" y="5855277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766330</xdr:colOff>
      <xdr:row>139</xdr:row>
      <xdr:rowOff>86591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96644C91-7E56-41EA-9CD1-BC9862A4A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766330</xdr:colOff>
      <xdr:row>176</xdr:row>
      <xdr:rowOff>86591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4981A6AA-D4CF-49BF-9BF6-30D4B4AA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647079</xdr:colOff>
      <xdr:row>0</xdr:row>
      <xdr:rowOff>149089</xdr:rowOff>
    </xdr:from>
    <xdr:to>
      <xdr:col>15</xdr:col>
      <xdr:colOff>583660</xdr:colOff>
      <xdr:row>29</xdr:row>
      <xdr:rowOff>173934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852602</xdr:colOff>
      <xdr:row>64</xdr:row>
      <xdr:rowOff>32951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B0559E6E-64EF-4067-909B-678D05EC4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867382</xdr:colOff>
      <xdr:row>65</xdr:row>
      <xdr:rowOff>109436</xdr:rowOff>
    </xdr:from>
    <xdr:to>
      <xdr:col>15</xdr:col>
      <xdr:colOff>803963</xdr:colOff>
      <xdr:row>96</xdr:row>
      <xdr:rowOff>146440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1E62D10A-1E31-4F59-8D4D-613716E90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8106</xdr:colOff>
      <xdr:row>98</xdr:row>
      <xdr:rowOff>113490</xdr:rowOff>
    </xdr:from>
    <xdr:to>
      <xdr:col>15</xdr:col>
      <xdr:colOff>860708</xdr:colOff>
      <xdr:row>129</xdr:row>
      <xdr:rowOff>146441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CB149F7E-7134-4E91-A818-C60CBD1B5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12161</xdr:colOff>
      <xdr:row>198</xdr:row>
      <xdr:rowOff>162128</xdr:rowOff>
    </xdr:from>
    <xdr:to>
      <xdr:col>14</xdr:col>
      <xdr:colOff>822799</xdr:colOff>
      <xdr:row>230</xdr:row>
      <xdr:rowOff>61324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F1EBED5-B1B1-4E0F-9245-64A99729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170234</xdr:colOff>
      <xdr:row>214</xdr:row>
      <xdr:rowOff>174287</xdr:rowOff>
    </xdr:from>
    <xdr:to>
      <xdr:col>15</xdr:col>
      <xdr:colOff>654866</xdr:colOff>
      <xdr:row>220</xdr:row>
      <xdr:rowOff>9695</xdr:rowOff>
    </xdr:to>
    <xdr:sp macro="" textlink="">
      <xdr:nvSpPr>
        <xdr:cNvPr id="19" name="Pil: opp 18">
          <a:extLst>
            <a:ext uri="{FF2B5EF4-FFF2-40B4-BE49-F238E27FC236}">
              <a16:creationId xmlns:a16="http://schemas.microsoft.com/office/drawing/2014/main" id="{C1AA4A8A-CC71-4FDC-A5B7-9CEAC300D120}"/>
            </a:ext>
          </a:extLst>
        </xdr:cNvPr>
        <xdr:cNvSpPr/>
      </xdr:nvSpPr>
      <xdr:spPr bwMode="auto">
        <a:xfrm>
          <a:off x="13910553" y="28631744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852602</xdr:colOff>
      <xdr:row>163</xdr:row>
      <xdr:rowOff>32951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52567A2-35E0-4124-9D8E-A6B1E2185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15</xdr:col>
      <xdr:colOff>852602</xdr:colOff>
      <xdr:row>196</xdr:row>
      <xdr:rowOff>32951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E03AF37-3AE0-43DE-BF8C-2E59CF800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688754</xdr:colOff>
      <xdr:row>0</xdr:row>
      <xdr:rowOff>160421</xdr:rowOff>
    </xdr:from>
    <xdr:to>
      <xdr:col>13</xdr:col>
      <xdr:colOff>858252</xdr:colOff>
      <xdr:row>28</xdr:row>
      <xdr:rowOff>176464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898358</xdr:colOff>
      <xdr:row>31</xdr:row>
      <xdr:rowOff>168442</xdr:rowOff>
    </xdr:from>
    <xdr:to>
      <xdr:col>14</xdr:col>
      <xdr:colOff>153456</xdr:colOff>
      <xdr:row>61</xdr:row>
      <xdr:rowOff>68180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79139CE-D6FD-4D8C-A4B1-8AEDDEB0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906379</xdr:colOff>
      <xdr:row>65</xdr:row>
      <xdr:rowOff>12030</xdr:rowOff>
    </xdr:from>
    <xdr:to>
      <xdr:col>14</xdr:col>
      <xdr:colOff>161477</xdr:colOff>
      <xdr:row>94</xdr:row>
      <xdr:rowOff>112295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2FABACF-2035-4425-9B9A-EA44B3FFA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910390</xdr:colOff>
      <xdr:row>97</xdr:row>
      <xdr:rowOff>144378</xdr:rowOff>
    </xdr:from>
    <xdr:to>
      <xdr:col>14</xdr:col>
      <xdr:colOff>165488</xdr:colOff>
      <xdr:row>127</xdr:row>
      <xdr:rowOff>52137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62D07BA2-7AC8-4C1B-B24A-2D4470F99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24063</xdr:colOff>
      <xdr:row>130</xdr:row>
      <xdr:rowOff>176463</xdr:rowOff>
    </xdr:from>
    <xdr:to>
      <xdr:col>14</xdr:col>
      <xdr:colOff>193561</xdr:colOff>
      <xdr:row>160</xdr:row>
      <xdr:rowOff>84222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417C5417-5F8F-4811-8C37-5E46EB6BD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139</xdr:row>
      <xdr:rowOff>0</xdr:rowOff>
    </xdr:from>
    <xdr:to>
      <xdr:col>15</xdr:col>
      <xdr:colOff>484632</xdr:colOff>
      <xdr:row>144</xdr:row>
      <xdr:rowOff>15881</xdr:rowOff>
    </xdr:to>
    <xdr:sp macro="" textlink="">
      <xdr:nvSpPr>
        <xdr:cNvPr id="24" name="Pil: opp 23">
          <a:extLst>
            <a:ext uri="{FF2B5EF4-FFF2-40B4-BE49-F238E27FC236}">
              <a16:creationId xmlns:a16="http://schemas.microsoft.com/office/drawing/2014/main" id="{7C75365F-5FD1-491F-B432-7EB03565265F}"/>
            </a:ext>
          </a:extLst>
        </xdr:cNvPr>
        <xdr:cNvSpPr/>
      </xdr:nvSpPr>
      <xdr:spPr bwMode="auto">
        <a:xfrm>
          <a:off x="13716000" y="27099126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10989</xdr:colOff>
      <xdr:row>1</xdr:row>
      <xdr:rowOff>16214</xdr:rowOff>
    </xdr:from>
    <xdr:to>
      <xdr:col>26</xdr:col>
      <xdr:colOff>24319</xdr:colOff>
      <xdr:row>31</xdr:row>
      <xdr:rowOff>145916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247245</xdr:colOff>
      <xdr:row>165</xdr:row>
      <xdr:rowOff>178341</xdr:rowOff>
    </xdr:from>
    <xdr:to>
      <xdr:col>25</xdr:col>
      <xdr:colOff>709309</xdr:colOff>
      <xdr:row>197</xdr:row>
      <xdr:rowOff>4053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294638E-0B7E-4928-A16A-A0B943727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125649</xdr:colOff>
      <xdr:row>133</xdr:row>
      <xdr:rowOff>40532</xdr:rowOff>
    </xdr:from>
    <xdr:to>
      <xdr:col>26</xdr:col>
      <xdr:colOff>279670</xdr:colOff>
      <xdr:row>164</xdr:row>
      <xdr:rowOff>56745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92DA9ED-AC3A-4E44-9CF1-987F903F5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328309</xdr:colOff>
      <xdr:row>100</xdr:row>
      <xdr:rowOff>28372</xdr:rowOff>
    </xdr:from>
    <xdr:to>
      <xdr:col>26</xdr:col>
      <xdr:colOff>449904</xdr:colOff>
      <xdr:row>131</xdr:row>
      <xdr:rowOff>28371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1C4B1E2-A4A2-43A2-A71D-45627D7D6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66</xdr:row>
      <xdr:rowOff>166181</xdr:rowOff>
    </xdr:from>
    <xdr:to>
      <xdr:col>26</xdr:col>
      <xdr:colOff>210766</xdr:colOff>
      <xdr:row>96</xdr:row>
      <xdr:rowOff>190501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B01894C5-9D92-403C-A711-A12071C02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26</xdr:col>
      <xdr:colOff>121595</xdr:colOff>
      <xdr:row>64</xdr:row>
      <xdr:rowOff>162128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7163AF5-0A4B-4FD1-BCB1-95ED61B06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218872</xdr:colOff>
      <xdr:row>172</xdr:row>
      <xdr:rowOff>8107</xdr:rowOff>
    </xdr:from>
    <xdr:to>
      <xdr:col>26</xdr:col>
      <xdr:colOff>703504</xdr:colOff>
      <xdr:row>177</xdr:row>
      <xdr:rowOff>13749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565F29AC-3164-4621-A735-EE22B7BFF808}"/>
            </a:ext>
          </a:extLst>
        </xdr:cNvPr>
        <xdr:cNvSpPr/>
      </xdr:nvSpPr>
      <xdr:spPr bwMode="auto">
        <a:xfrm>
          <a:off x="13691681" y="3357663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SAU/ALL%20SAU%202023_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365no-my.sharepoint.com/personal/morten_roe_animalia_no/Documents/0020_Midlertidig/DYRESLAG/GEIT/ALL_GEIT%202024_40.xlsx" TargetMode="External"/><Relationship Id="rId1" Type="http://schemas.openxmlformats.org/officeDocument/2006/relationships/externalLinkPath" Target="ALL_GEIT%202024_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RNR"/>
      <sheetName val="S"/>
      <sheetName val="Klasse"/>
      <sheetName val="KL"/>
      <sheetName val="Klasse per mnd"/>
      <sheetName val="KPM"/>
      <sheetName val="Klasse_Slakteri"/>
      <sheetName val="KLS"/>
      <sheetName val="KS"/>
      <sheetName val="Fettgruppe"/>
      <sheetName val="FE"/>
      <sheetName val="Fett per mnd"/>
      <sheetName val="Ark3"/>
      <sheetName val="Vektgrupper"/>
      <sheetName val="VK"/>
      <sheetName val="Variant"/>
      <sheetName val="V"/>
      <sheetName val="Fylker"/>
      <sheetName val="F"/>
      <sheetName val="Komm_nr"/>
      <sheetName val="Kategorisering"/>
      <sheetName val="Ark2"/>
    </sheetNames>
    <sheetDataSet>
      <sheetData sheetId="0"/>
      <sheetData sheetId="1">
        <row r="2">
          <cell r="Q2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1"/>
      <sheetName val="År"/>
      <sheetName val="Å"/>
      <sheetName val="Måned"/>
      <sheetName val="M"/>
      <sheetName val="Uke"/>
      <sheetName val="U"/>
      <sheetName val="Kategori"/>
      <sheetName val="Kat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kt per mnd"/>
      <sheetName val="RNR"/>
      <sheetName val="Klasse"/>
      <sheetName val="KL"/>
      <sheetName val="Klasse per mnd"/>
      <sheetName val="KL2"/>
      <sheetName val="Klasse_Slakteri"/>
      <sheetName val="Ark3"/>
      <sheetName val="KLS"/>
      <sheetName val="Fettgruppe"/>
      <sheetName val="FE"/>
      <sheetName val="Fett per mnd"/>
      <sheetName val="FE2"/>
      <sheetName val="Vektgrupper"/>
      <sheetName val="VK"/>
      <sheetName val="Variant"/>
      <sheetName val="V"/>
      <sheetName val="Fylker"/>
      <sheetName val="F"/>
      <sheetName val="Komm_nr"/>
      <sheetName val="Ark2"/>
    </sheetNames>
    <sheetDataSet>
      <sheetData sheetId="0" refreshError="1"/>
      <sheetData sheetId="1">
        <row r="36">
          <cell r="G36">
            <v>15247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rtlCol="0" anchor="ctr" upright="1"/>
      <a:lstStyle>
        <a:defPPr algn="l">
          <a:defRPr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524"/>
  <sheetViews>
    <sheetView workbookViewId="0">
      <pane xSplit="3" ySplit="1" topLeftCell="AB3494" activePane="bottomRight" state="frozen"/>
      <selection pane="topRight" activeCell="D1" sqref="D1"/>
      <selection pane="bottomLeft" activeCell="A2" sqref="A2"/>
      <selection pane="bottomRight" sqref="A1:AL3524"/>
    </sheetView>
  </sheetViews>
  <sheetFormatPr baseColWidth="10" defaultColWidth="8.90625" defaultRowHeight="15"/>
  <cols>
    <col min="1" max="34" width="13" customWidth="1"/>
  </cols>
  <sheetData>
    <row r="1" spans="1:38">
      <c r="A1" s="570" t="s">
        <v>408</v>
      </c>
      <c r="B1" s="570" t="s">
        <v>409</v>
      </c>
      <c r="C1" s="570" t="s">
        <v>9</v>
      </c>
      <c r="D1" s="570" t="s">
        <v>64</v>
      </c>
      <c r="E1" s="570" t="s">
        <v>23</v>
      </c>
      <c r="F1" s="570" t="s">
        <v>442</v>
      </c>
      <c r="G1" s="570" t="s">
        <v>80</v>
      </c>
      <c r="H1" s="570" t="s">
        <v>25</v>
      </c>
      <c r="I1" s="570" t="s">
        <v>26</v>
      </c>
      <c r="J1" s="570" t="s">
        <v>41</v>
      </c>
      <c r="K1" s="570" t="s">
        <v>42</v>
      </c>
      <c r="L1" s="570" t="s">
        <v>27</v>
      </c>
      <c r="M1" s="570" t="s">
        <v>104</v>
      </c>
      <c r="N1" s="570" t="s">
        <v>105</v>
      </c>
      <c r="O1" s="570" t="s">
        <v>678</v>
      </c>
      <c r="P1" s="570" t="s">
        <v>578</v>
      </c>
      <c r="Q1" s="570" t="s">
        <v>65</v>
      </c>
      <c r="R1" s="570" t="s">
        <v>71</v>
      </c>
      <c r="S1" s="570" t="s">
        <v>10</v>
      </c>
      <c r="T1" s="570" t="s">
        <v>11</v>
      </c>
      <c r="U1" s="570" t="s">
        <v>12</v>
      </c>
      <c r="V1" s="570" t="s">
        <v>13</v>
      </c>
      <c r="W1" s="570" t="s">
        <v>14</v>
      </c>
      <c r="X1" s="570" t="s">
        <v>472</v>
      </c>
      <c r="Y1" s="570" t="s">
        <v>15</v>
      </c>
      <c r="Z1" s="570" t="s">
        <v>16</v>
      </c>
      <c r="AA1" s="570" t="s">
        <v>17</v>
      </c>
      <c r="AB1" s="570" t="s">
        <v>18</v>
      </c>
      <c r="AC1" s="570" t="s">
        <v>19</v>
      </c>
      <c r="AD1" s="570" t="s">
        <v>20</v>
      </c>
      <c r="AE1" s="570" t="s">
        <v>21</v>
      </c>
      <c r="AF1" s="570" t="s">
        <v>24</v>
      </c>
      <c r="AG1" s="570" t="s">
        <v>72</v>
      </c>
      <c r="AH1" s="570" t="s">
        <v>571</v>
      </c>
      <c r="AI1" s="570" t="s">
        <v>646</v>
      </c>
      <c r="AJ1" s="570" t="s">
        <v>647</v>
      </c>
      <c r="AK1" s="570" t="s">
        <v>648</v>
      </c>
      <c r="AL1" s="570" t="s">
        <v>564</v>
      </c>
    </row>
    <row r="2" spans="1:38">
      <c r="A2" s="570">
        <v>1</v>
      </c>
      <c r="B2" s="570">
        <v>1</v>
      </c>
      <c r="C2" s="570">
        <v>1996</v>
      </c>
      <c r="D2" s="570">
        <v>99</v>
      </c>
      <c r="E2" s="570">
        <v>99</v>
      </c>
      <c r="F2" s="570">
        <v>99</v>
      </c>
      <c r="G2" s="570">
        <v>99</v>
      </c>
      <c r="H2" s="570">
        <v>99</v>
      </c>
      <c r="I2" s="570">
        <v>99</v>
      </c>
      <c r="J2" s="570">
        <v>999</v>
      </c>
      <c r="K2" s="570">
        <v>99</v>
      </c>
      <c r="L2" s="570">
        <v>99</v>
      </c>
      <c r="M2" s="570">
        <v>99</v>
      </c>
      <c r="N2" s="570">
        <v>99</v>
      </c>
      <c r="O2" s="570">
        <v>99</v>
      </c>
      <c r="P2" s="570">
        <v>9999</v>
      </c>
      <c r="Q2" s="570">
        <v>1626</v>
      </c>
      <c r="R2" s="570">
        <v>24417.25</v>
      </c>
      <c r="S2" s="570">
        <v>4.9760312893548608</v>
      </c>
      <c r="T2" s="570">
        <v>3.3917414942305126</v>
      </c>
      <c r="U2" s="570">
        <v>11.916251830161055</v>
      </c>
      <c r="V2" s="570">
        <v>0.29896896661171918</v>
      </c>
      <c r="W2" s="570">
        <v>0.6511789820721009</v>
      </c>
      <c r="X2" s="570">
        <v>32.829249813144393</v>
      </c>
      <c r="Y2" s="570">
        <v>6.8517134402932367</v>
      </c>
      <c r="Z2" s="570">
        <v>7.5167644417401984</v>
      </c>
      <c r="AA2" s="570">
        <v>12.117235714473981</v>
      </c>
      <c r="AB2" s="570">
        <v>1.9182222812388796</v>
      </c>
      <c r="AC2" s="570">
        <v>-2.3251617790789219</v>
      </c>
      <c r="AD2" s="570">
        <v>42.820207567824717</v>
      </c>
      <c r="AE2" s="570">
        <v>-13.508386336204262</v>
      </c>
      <c r="AF2" s="570">
        <v>100</v>
      </c>
      <c r="AG2" s="570">
        <v>100</v>
      </c>
      <c r="AH2" s="570">
        <v>7.3718375328917063E-2</v>
      </c>
      <c r="AI2" s="570"/>
      <c r="AJ2" s="570"/>
      <c r="AK2" s="570"/>
      <c r="AL2" s="570"/>
    </row>
    <row r="3" spans="1:38">
      <c r="A3" s="570">
        <v>1</v>
      </c>
      <c r="B3" s="570">
        <v>2</v>
      </c>
      <c r="C3" s="570">
        <v>1997</v>
      </c>
      <c r="D3" s="570">
        <v>99</v>
      </c>
      <c r="E3" s="570">
        <v>99</v>
      </c>
      <c r="F3" s="570">
        <v>99</v>
      </c>
      <c r="G3" s="570">
        <v>99</v>
      </c>
      <c r="H3" s="570">
        <v>99</v>
      </c>
      <c r="I3" s="570">
        <v>99</v>
      </c>
      <c r="J3" s="570">
        <v>999</v>
      </c>
      <c r="K3" s="570">
        <v>99</v>
      </c>
      <c r="L3" s="570">
        <v>99</v>
      </c>
      <c r="M3" s="570">
        <v>99</v>
      </c>
      <c r="N3" s="570">
        <v>99</v>
      </c>
      <c r="O3" s="570">
        <v>99</v>
      </c>
      <c r="P3" s="570">
        <v>9999</v>
      </c>
      <c r="Q3" s="570">
        <v>1518</v>
      </c>
      <c r="R3" s="570">
        <v>25100.75</v>
      </c>
      <c r="S3" s="570">
        <v>4.9449120046213748</v>
      </c>
      <c r="T3" s="570">
        <v>3.4506937043713846</v>
      </c>
      <c r="U3" s="570">
        <v>12.328958298058838</v>
      </c>
      <c r="V3" s="570">
        <v>0.45018575142177031</v>
      </c>
      <c r="W3" s="570">
        <v>0.61751142894136635</v>
      </c>
      <c r="X3" s="570">
        <v>34.293796002111499</v>
      </c>
      <c r="Y3" s="570">
        <v>6.975887174686016</v>
      </c>
      <c r="Z3" s="570">
        <v>7.4677380338537214</v>
      </c>
      <c r="AA3" s="570">
        <v>13.029973741438742</v>
      </c>
      <c r="AB3" s="570">
        <v>1.9247847315727111</v>
      </c>
      <c r="AC3" s="570">
        <v>-0.60987879724595906</v>
      </c>
      <c r="AD3" s="570">
        <v>48.013027656679881</v>
      </c>
      <c r="AE3" s="570">
        <v>-7.79057520435091</v>
      </c>
      <c r="AF3" s="570">
        <v>100</v>
      </c>
      <c r="AG3" s="570">
        <v>100</v>
      </c>
      <c r="AH3" s="570">
        <v>5.1791281137017808E-2</v>
      </c>
      <c r="AI3" s="570"/>
      <c r="AJ3" s="570"/>
      <c r="AK3" s="570"/>
      <c r="AL3" s="570"/>
    </row>
    <row r="4" spans="1:38">
      <c r="A4" s="570">
        <v>1</v>
      </c>
      <c r="B4" s="570">
        <v>3</v>
      </c>
      <c r="C4" s="570">
        <v>1998</v>
      </c>
      <c r="D4" s="570">
        <v>99</v>
      </c>
      <c r="E4" s="570">
        <v>99</v>
      </c>
      <c r="F4" s="570">
        <v>99</v>
      </c>
      <c r="G4" s="570">
        <v>99</v>
      </c>
      <c r="H4" s="570">
        <v>99</v>
      </c>
      <c r="I4" s="570">
        <v>99</v>
      </c>
      <c r="J4" s="570">
        <v>999</v>
      </c>
      <c r="K4" s="570">
        <v>99</v>
      </c>
      <c r="L4" s="570">
        <v>99</v>
      </c>
      <c r="M4" s="570">
        <v>99</v>
      </c>
      <c r="N4" s="570">
        <v>99</v>
      </c>
      <c r="O4" s="570">
        <v>99</v>
      </c>
      <c r="P4" s="570">
        <v>9999</v>
      </c>
      <c r="Q4" s="570">
        <v>1358</v>
      </c>
      <c r="R4" s="570">
        <v>23880.5</v>
      </c>
      <c r="S4" s="570">
        <v>4.8361215217436841</v>
      </c>
      <c r="T4" s="570">
        <v>3.6863549758170895</v>
      </c>
      <c r="U4" s="570">
        <v>11.96933481292268</v>
      </c>
      <c r="V4" s="570">
        <v>0.54018969452063403</v>
      </c>
      <c r="W4" s="570">
        <v>1.0510667699587533</v>
      </c>
      <c r="X4" s="570">
        <v>32.645882623898167</v>
      </c>
      <c r="Y4" s="570">
        <v>6.7460899059902415</v>
      </c>
      <c r="Z4" s="570">
        <v>7.4929957821166431</v>
      </c>
      <c r="AA4" s="570">
        <v>11.817121579476581</v>
      </c>
      <c r="AB4" s="570">
        <v>2.0828622405941197</v>
      </c>
      <c r="AC4" s="570">
        <v>-0.68987162406687341</v>
      </c>
      <c r="AD4" s="570">
        <v>51.126205273037847</v>
      </c>
      <c r="AE4" s="570">
        <v>-3.041202327203969</v>
      </c>
      <c r="AF4" s="570">
        <v>100</v>
      </c>
      <c r="AG4" s="570">
        <v>100</v>
      </c>
      <c r="AH4" s="570">
        <v>6.7000272188605756E-2</v>
      </c>
      <c r="AI4" s="570"/>
      <c r="AJ4" s="570"/>
      <c r="AK4" s="570"/>
      <c r="AL4" s="570"/>
    </row>
    <row r="5" spans="1:38">
      <c r="A5" s="570">
        <v>1</v>
      </c>
      <c r="B5" s="570">
        <v>4</v>
      </c>
      <c r="C5" s="570">
        <v>1999</v>
      </c>
      <c r="D5" s="570">
        <v>99</v>
      </c>
      <c r="E5" s="570">
        <v>99</v>
      </c>
      <c r="F5" s="570">
        <v>99</v>
      </c>
      <c r="G5" s="570">
        <v>99</v>
      </c>
      <c r="H5" s="570">
        <v>99</v>
      </c>
      <c r="I5" s="570">
        <v>99</v>
      </c>
      <c r="J5" s="570">
        <v>999</v>
      </c>
      <c r="K5" s="570">
        <v>99</v>
      </c>
      <c r="L5" s="570">
        <v>99</v>
      </c>
      <c r="M5" s="570">
        <v>99</v>
      </c>
      <c r="N5" s="570">
        <v>99</v>
      </c>
      <c r="O5" s="570">
        <v>99</v>
      </c>
      <c r="P5" s="570">
        <v>9999</v>
      </c>
      <c r="Q5" s="570">
        <v>1282</v>
      </c>
      <c r="R5" s="570">
        <v>20439</v>
      </c>
      <c r="S5" s="570">
        <v>3.5072655217965645</v>
      </c>
      <c r="T5" s="570">
        <v>3.9448603160624303</v>
      </c>
      <c r="U5" s="570">
        <v>12.71741278927537</v>
      </c>
      <c r="V5" s="570">
        <v>0.44033465433729641</v>
      </c>
      <c r="W5" s="570">
        <v>0.91491755956749365</v>
      </c>
      <c r="X5" s="570">
        <v>35.456724888693195</v>
      </c>
      <c r="Y5" s="570">
        <v>6.9475023239884557</v>
      </c>
      <c r="Z5" s="570">
        <v>7.2400106312368893</v>
      </c>
      <c r="AA5" s="570">
        <v>1.5258214431493105</v>
      </c>
      <c r="AB5" s="570">
        <v>2.0025407998054328</v>
      </c>
      <c r="AC5" s="570">
        <v>23.911967090815072</v>
      </c>
      <c r="AD5" s="570">
        <v>44.392545791101192</v>
      </c>
      <c r="AE5" s="570">
        <v>53.524007157243503</v>
      </c>
      <c r="AF5" s="570">
        <v>100</v>
      </c>
      <c r="AG5" s="570">
        <v>100</v>
      </c>
      <c r="AH5" s="570">
        <v>0.39140858163315223</v>
      </c>
      <c r="AI5" s="570"/>
      <c r="AJ5" s="570"/>
      <c r="AK5" s="570"/>
      <c r="AL5" s="570"/>
    </row>
    <row r="6" spans="1:38">
      <c r="A6" s="570">
        <v>1</v>
      </c>
      <c r="B6" s="570">
        <v>5</v>
      </c>
      <c r="C6" s="570">
        <v>2000</v>
      </c>
      <c r="D6" s="570">
        <v>99</v>
      </c>
      <c r="E6" s="570">
        <v>99</v>
      </c>
      <c r="F6" s="570">
        <v>99</v>
      </c>
      <c r="G6" s="570">
        <v>99</v>
      </c>
      <c r="H6" s="570">
        <v>99</v>
      </c>
      <c r="I6" s="570">
        <v>99</v>
      </c>
      <c r="J6" s="570">
        <v>999</v>
      </c>
      <c r="K6" s="570">
        <v>99</v>
      </c>
      <c r="L6" s="570">
        <v>99</v>
      </c>
      <c r="M6" s="570">
        <v>99</v>
      </c>
      <c r="N6" s="570">
        <v>99</v>
      </c>
      <c r="O6" s="570">
        <v>99</v>
      </c>
      <c r="P6" s="570">
        <v>9999</v>
      </c>
      <c r="Q6" s="570">
        <v>1202</v>
      </c>
      <c r="R6" s="570">
        <v>20993</v>
      </c>
      <c r="S6" s="570">
        <v>3.5152193588338978</v>
      </c>
      <c r="T6" s="570">
        <v>3.982422712332681</v>
      </c>
      <c r="U6" s="570">
        <v>11.796127280522033</v>
      </c>
      <c r="V6" s="570">
        <v>0.30486352593721722</v>
      </c>
      <c r="W6" s="570">
        <v>0.77168580002858111</v>
      </c>
      <c r="X6" s="570">
        <v>31.391416186347829</v>
      </c>
      <c r="Y6" s="570">
        <v>6.1734864002286489</v>
      </c>
      <c r="Z6" s="570">
        <v>7.2636277738140098</v>
      </c>
      <c r="AA6" s="570">
        <v>1.4740710975625948</v>
      </c>
      <c r="AB6" s="570">
        <v>1.9657249056880073</v>
      </c>
      <c r="AC6" s="570">
        <v>17.03201805968418</v>
      </c>
      <c r="AD6" s="570">
        <v>40.347322925630735</v>
      </c>
      <c r="AE6" s="570">
        <v>53.768333179537514</v>
      </c>
      <c r="AF6" s="570">
        <v>100</v>
      </c>
      <c r="AG6" s="570">
        <v>100</v>
      </c>
      <c r="AH6" s="570">
        <v>0.54303815557566804</v>
      </c>
      <c r="AI6" s="570"/>
      <c r="AJ6" s="570"/>
      <c r="AK6" s="570"/>
      <c r="AL6" s="570"/>
    </row>
    <row r="7" spans="1:38">
      <c r="A7" s="570">
        <v>1</v>
      </c>
      <c r="B7" s="570">
        <v>6</v>
      </c>
      <c r="C7" s="570">
        <v>2001</v>
      </c>
      <c r="D7" s="570">
        <v>99</v>
      </c>
      <c r="E7" s="570">
        <v>99</v>
      </c>
      <c r="F7" s="570">
        <v>99</v>
      </c>
      <c r="G7" s="570">
        <v>99</v>
      </c>
      <c r="H7" s="570">
        <v>99</v>
      </c>
      <c r="I7" s="570">
        <v>99</v>
      </c>
      <c r="J7" s="570">
        <v>999</v>
      </c>
      <c r="K7" s="570">
        <v>99</v>
      </c>
      <c r="L7" s="570">
        <v>99</v>
      </c>
      <c r="M7" s="570">
        <v>99</v>
      </c>
      <c r="N7" s="570">
        <v>99</v>
      </c>
      <c r="O7" s="570">
        <v>99</v>
      </c>
      <c r="P7" s="570">
        <v>9999</v>
      </c>
      <c r="Q7" s="570">
        <v>1054</v>
      </c>
      <c r="R7" s="570">
        <v>20129</v>
      </c>
      <c r="S7" s="570">
        <v>3.4899398877241801</v>
      </c>
      <c r="T7" s="570">
        <v>3.8283074171593241</v>
      </c>
      <c r="U7" s="570">
        <v>11.797252719956305</v>
      </c>
      <c r="V7" s="570">
        <v>0.49182771126235775</v>
      </c>
      <c r="W7" s="570">
        <v>0.48685975458294001</v>
      </c>
      <c r="X7" s="570">
        <v>31.606140394455757</v>
      </c>
      <c r="Y7" s="570">
        <v>6.1254905857220914</v>
      </c>
      <c r="Z7" s="570">
        <v>7.2684237977514909</v>
      </c>
      <c r="AA7" s="570">
        <v>1.4310491520405129</v>
      </c>
      <c r="AB7" s="570">
        <v>1.9509183198967528</v>
      </c>
      <c r="AC7" s="570">
        <v>21.074191960000313</v>
      </c>
      <c r="AD7" s="570">
        <v>42.64929045917485</v>
      </c>
      <c r="AE7" s="570">
        <v>50.365777402827995</v>
      </c>
      <c r="AF7" s="570">
        <v>100</v>
      </c>
      <c r="AG7" s="570">
        <v>100</v>
      </c>
      <c r="AH7" s="570">
        <v>0.64583436832430807</v>
      </c>
      <c r="AI7" s="570"/>
      <c r="AJ7" s="570"/>
      <c r="AK7" s="570"/>
      <c r="AL7" s="570"/>
    </row>
    <row r="8" spans="1:38">
      <c r="A8" s="570">
        <v>1</v>
      </c>
      <c r="B8" s="570">
        <v>7</v>
      </c>
      <c r="C8" s="570">
        <v>2002</v>
      </c>
      <c r="D8" s="570">
        <v>99</v>
      </c>
      <c r="E8" s="570">
        <v>99</v>
      </c>
      <c r="F8" s="570">
        <v>99</v>
      </c>
      <c r="G8" s="570">
        <v>99</v>
      </c>
      <c r="H8" s="570">
        <v>99</v>
      </c>
      <c r="I8" s="570">
        <v>99</v>
      </c>
      <c r="J8" s="570">
        <v>999</v>
      </c>
      <c r="K8" s="570">
        <v>99</v>
      </c>
      <c r="L8" s="570">
        <v>99</v>
      </c>
      <c r="M8" s="570">
        <v>99</v>
      </c>
      <c r="N8" s="570">
        <v>99</v>
      </c>
      <c r="O8" s="570">
        <v>99</v>
      </c>
      <c r="P8" s="570">
        <v>9999</v>
      </c>
      <c r="Q8" s="570">
        <v>1020</v>
      </c>
      <c r="R8" s="570">
        <v>20044</v>
      </c>
      <c r="S8" s="570">
        <v>3.4989523049291562</v>
      </c>
      <c r="T8" s="570">
        <v>3.7765914987028526</v>
      </c>
      <c r="U8" s="570">
        <v>12.170699461185375</v>
      </c>
      <c r="V8" s="570">
        <v>0.35422071442825781</v>
      </c>
      <c r="W8" s="570">
        <v>0.57373777689084016</v>
      </c>
      <c r="X8" s="570">
        <v>32.17421672320895</v>
      </c>
      <c r="Y8" s="570">
        <v>6.5256435841149454</v>
      </c>
      <c r="Z8" s="570">
        <v>7.1495868124098578</v>
      </c>
      <c r="AA8" s="570">
        <v>1.4852594754316788</v>
      </c>
      <c r="AB8" s="570">
        <v>1.9299441781026376</v>
      </c>
      <c r="AC8" s="570">
        <v>7.7110457454126351</v>
      </c>
      <c r="AD8" s="570">
        <v>42.072729610225494</v>
      </c>
      <c r="AE8" s="570">
        <v>44.72385830763389</v>
      </c>
      <c r="AF8" s="570">
        <v>100</v>
      </c>
      <c r="AG8" s="570">
        <v>100</v>
      </c>
      <c r="AH8" s="570">
        <v>0.71343045300339281</v>
      </c>
      <c r="AI8" s="570"/>
      <c r="AJ8" s="570"/>
      <c r="AK8" s="570"/>
      <c r="AL8" s="570"/>
    </row>
    <row r="9" spans="1:38">
      <c r="A9" s="570">
        <v>1</v>
      </c>
      <c r="B9" s="570">
        <v>8</v>
      </c>
      <c r="C9" s="570">
        <v>2003</v>
      </c>
      <c r="D9" s="570">
        <v>99</v>
      </c>
      <c r="E9" s="570">
        <v>99</v>
      </c>
      <c r="F9" s="570">
        <v>99</v>
      </c>
      <c r="G9" s="570">
        <v>99</v>
      </c>
      <c r="H9" s="570">
        <v>99</v>
      </c>
      <c r="I9" s="570">
        <v>99</v>
      </c>
      <c r="J9" s="570">
        <v>999</v>
      </c>
      <c r="K9" s="570">
        <v>99</v>
      </c>
      <c r="L9" s="570">
        <v>99</v>
      </c>
      <c r="M9" s="570">
        <v>99</v>
      </c>
      <c r="N9" s="570">
        <v>99</v>
      </c>
      <c r="O9" s="570">
        <v>99</v>
      </c>
      <c r="P9" s="570">
        <v>9999</v>
      </c>
      <c r="Q9" s="570">
        <v>980</v>
      </c>
      <c r="R9" s="570">
        <v>20440</v>
      </c>
      <c r="S9" s="570">
        <v>3.7440313111545991</v>
      </c>
      <c r="T9" s="570">
        <v>3.8747064579256354</v>
      </c>
      <c r="U9" s="570">
        <v>12.294363992172261</v>
      </c>
      <c r="V9" s="570">
        <v>0.50391389432485312</v>
      </c>
      <c r="W9" s="570">
        <v>0.99315068493150704</v>
      </c>
      <c r="X9" s="570">
        <v>33.767123287671247</v>
      </c>
      <c r="Y9" s="570">
        <v>7.3679060665362064</v>
      </c>
      <c r="Z9" s="570">
        <v>7.4344164535942685</v>
      </c>
      <c r="AA9" s="570">
        <v>1.598326880529614</v>
      </c>
      <c r="AB9" s="570">
        <v>2.0891384992897568</v>
      </c>
      <c r="AC9" s="570">
        <v>23.962479209929658</v>
      </c>
      <c r="AD9" s="570">
        <v>53.576983683737353</v>
      </c>
      <c r="AE9" s="570">
        <v>49.084044177083854</v>
      </c>
      <c r="AF9" s="570">
        <v>100</v>
      </c>
      <c r="AG9" s="570">
        <v>100</v>
      </c>
      <c r="AH9" s="570">
        <v>0.57240704500978479</v>
      </c>
      <c r="AI9" s="570"/>
      <c r="AJ9" s="570"/>
      <c r="AK9" s="570"/>
      <c r="AL9" s="570"/>
    </row>
    <row r="10" spans="1:38">
      <c r="A10" s="570">
        <v>1</v>
      </c>
      <c r="B10" s="570">
        <v>9</v>
      </c>
      <c r="C10" s="570">
        <v>2004</v>
      </c>
      <c r="D10" s="570">
        <v>99</v>
      </c>
      <c r="E10" s="570">
        <v>99</v>
      </c>
      <c r="F10" s="570">
        <v>99</v>
      </c>
      <c r="G10" s="570">
        <v>99</v>
      </c>
      <c r="H10" s="570">
        <v>99</v>
      </c>
      <c r="I10" s="570">
        <v>99</v>
      </c>
      <c r="J10" s="570">
        <v>999</v>
      </c>
      <c r="K10" s="570">
        <v>99</v>
      </c>
      <c r="L10" s="570">
        <v>99</v>
      </c>
      <c r="M10" s="570">
        <v>99</v>
      </c>
      <c r="N10" s="570">
        <v>99</v>
      </c>
      <c r="O10" s="570">
        <v>99</v>
      </c>
      <c r="P10" s="570">
        <v>9999</v>
      </c>
      <c r="Q10" s="570">
        <v>932</v>
      </c>
      <c r="R10" s="570">
        <v>19943</v>
      </c>
      <c r="S10" s="570">
        <v>3.8636112921827199</v>
      </c>
      <c r="T10" s="570">
        <v>3.6577245148673718</v>
      </c>
      <c r="U10" s="570">
        <v>11.925979040264764</v>
      </c>
      <c r="V10" s="570">
        <v>0.66690066690066674</v>
      </c>
      <c r="W10" s="570">
        <v>0.83738655167226606</v>
      </c>
      <c r="X10" s="570">
        <v>31.384445670159948</v>
      </c>
      <c r="Y10" s="570">
        <v>7.0551070551070572</v>
      </c>
      <c r="Z10" s="570">
        <v>7.3851745953499615</v>
      </c>
      <c r="AA10" s="570">
        <v>1.6013304701621269</v>
      </c>
      <c r="AB10" s="570">
        <v>2.0228056861769295</v>
      </c>
      <c r="AC10" s="570">
        <v>20.244038586379379</v>
      </c>
      <c r="AD10" s="570">
        <v>47.488438373708227</v>
      </c>
      <c r="AE10" s="570">
        <v>46.350597655522883</v>
      </c>
      <c r="AF10" s="570">
        <v>100</v>
      </c>
      <c r="AG10" s="570">
        <v>100</v>
      </c>
      <c r="AH10" s="570">
        <v>0.76217219074361942</v>
      </c>
      <c r="AI10" s="570"/>
      <c r="AJ10" s="570"/>
      <c r="AK10" s="570"/>
      <c r="AL10" s="570"/>
    </row>
    <row r="11" spans="1:38">
      <c r="A11" s="570">
        <v>1</v>
      </c>
      <c r="B11" s="570">
        <v>10</v>
      </c>
      <c r="C11" s="570">
        <v>2005</v>
      </c>
      <c r="D11" s="570">
        <v>99</v>
      </c>
      <c r="E11" s="570">
        <v>99</v>
      </c>
      <c r="F11" s="570">
        <v>99</v>
      </c>
      <c r="G11" s="570">
        <v>99</v>
      </c>
      <c r="H11" s="570">
        <v>99</v>
      </c>
      <c r="I11" s="570">
        <v>99</v>
      </c>
      <c r="J11" s="570">
        <v>999</v>
      </c>
      <c r="K11" s="570">
        <v>99</v>
      </c>
      <c r="L11" s="570">
        <v>99</v>
      </c>
      <c r="M11" s="570">
        <v>99</v>
      </c>
      <c r="N11" s="570">
        <v>99</v>
      </c>
      <c r="O11" s="570">
        <v>99</v>
      </c>
      <c r="P11" s="570">
        <v>9999</v>
      </c>
      <c r="Q11" s="570">
        <v>866</v>
      </c>
      <c r="R11" s="570">
        <v>21434</v>
      </c>
      <c r="S11" s="570">
        <v>3.8556032471773825</v>
      </c>
      <c r="T11" s="570">
        <v>3.808575160959224</v>
      </c>
      <c r="U11" s="570">
        <v>12.523383409536262</v>
      </c>
      <c r="V11" s="570">
        <v>0.68582625734813829</v>
      </c>
      <c r="W11" s="570">
        <v>1.1943640944294109</v>
      </c>
      <c r="X11" s="570">
        <v>34.888494914621631</v>
      </c>
      <c r="Y11" s="570">
        <v>8.0292992441914706</v>
      </c>
      <c r="Z11" s="570">
        <v>7.4962008984931261</v>
      </c>
      <c r="AA11" s="570">
        <v>1.662086375949408</v>
      </c>
      <c r="AB11" s="570">
        <v>2.1347004836651311</v>
      </c>
      <c r="AC11" s="570">
        <v>17.567789859864892</v>
      </c>
      <c r="AD11" s="570">
        <v>49.156088466214015</v>
      </c>
      <c r="AE11" s="570">
        <v>46.557507908361679</v>
      </c>
      <c r="AF11" s="570">
        <v>100</v>
      </c>
      <c r="AG11" s="570">
        <v>100</v>
      </c>
      <c r="AH11" s="570">
        <v>0.3779042642530559</v>
      </c>
      <c r="AI11" s="570"/>
      <c r="AJ11" s="570"/>
      <c r="AK11" s="570"/>
      <c r="AL11" s="570"/>
    </row>
    <row r="12" spans="1:38">
      <c r="A12" s="570">
        <v>1</v>
      </c>
      <c r="B12" s="570">
        <v>11</v>
      </c>
      <c r="C12" s="570">
        <v>2006</v>
      </c>
      <c r="D12" s="570">
        <v>99</v>
      </c>
      <c r="E12" s="570">
        <v>99</v>
      </c>
      <c r="F12" s="570">
        <v>99</v>
      </c>
      <c r="G12" s="570">
        <v>99</v>
      </c>
      <c r="H12" s="570">
        <v>99</v>
      </c>
      <c r="I12" s="570">
        <v>99</v>
      </c>
      <c r="J12" s="570">
        <v>999</v>
      </c>
      <c r="K12" s="570">
        <v>99</v>
      </c>
      <c r="L12" s="570">
        <v>99</v>
      </c>
      <c r="M12" s="570">
        <v>99</v>
      </c>
      <c r="N12" s="570">
        <v>99</v>
      </c>
      <c r="O12" s="570">
        <v>99</v>
      </c>
      <c r="P12" s="570">
        <v>9999</v>
      </c>
      <c r="Q12" s="570">
        <v>851</v>
      </c>
      <c r="R12" s="570">
        <v>22665</v>
      </c>
      <c r="S12" s="570">
        <v>3.7572468563864994</v>
      </c>
      <c r="T12" s="570">
        <v>3.8202514890800794</v>
      </c>
      <c r="U12" s="570">
        <v>12.77142731083168</v>
      </c>
      <c r="V12" s="570">
        <v>0.63534083388484464</v>
      </c>
      <c r="W12" s="570">
        <v>1.4295168762409001</v>
      </c>
      <c r="X12" s="570">
        <v>35.517317449812495</v>
      </c>
      <c r="Y12" s="570">
        <v>7.8182219280829486</v>
      </c>
      <c r="Z12" s="570">
        <v>7.357928341478595</v>
      </c>
      <c r="AA12" s="570">
        <v>1.5949176422723297</v>
      </c>
      <c r="AB12" s="570">
        <v>2.1290144682615848</v>
      </c>
      <c r="AC12" s="570">
        <v>16.723338575933884</v>
      </c>
      <c r="AD12" s="570">
        <v>47.403196803640448</v>
      </c>
      <c r="AE12" s="570">
        <v>47.202953554010314</v>
      </c>
      <c r="AF12" s="570">
        <v>100</v>
      </c>
      <c r="AG12" s="570">
        <v>100</v>
      </c>
      <c r="AH12" s="570">
        <v>0.25148908007941762</v>
      </c>
      <c r="AI12" s="570"/>
      <c r="AJ12" s="570"/>
      <c r="AK12" s="570"/>
      <c r="AL12" s="570"/>
    </row>
    <row r="13" spans="1:38">
      <c r="A13" s="570">
        <v>1</v>
      </c>
      <c r="B13" s="570">
        <v>12</v>
      </c>
      <c r="C13" s="570">
        <v>2007</v>
      </c>
      <c r="D13" s="570">
        <v>99</v>
      </c>
      <c r="E13" s="570">
        <v>99</v>
      </c>
      <c r="F13" s="570">
        <v>99</v>
      </c>
      <c r="G13" s="570">
        <v>99</v>
      </c>
      <c r="H13" s="570">
        <v>99</v>
      </c>
      <c r="I13" s="570">
        <v>99</v>
      </c>
      <c r="J13" s="570">
        <v>999</v>
      </c>
      <c r="K13" s="570">
        <v>99</v>
      </c>
      <c r="L13" s="570">
        <v>99</v>
      </c>
      <c r="M13" s="570">
        <v>99</v>
      </c>
      <c r="N13" s="570">
        <v>99</v>
      </c>
      <c r="O13" s="570">
        <v>99</v>
      </c>
      <c r="P13" s="570">
        <v>9999</v>
      </c>
      <c r="Q13" s="570">
        <v>829</v>
      </c>
      <c r="R13" s="570">
        <v>21029</v>
      </c>
      <c r="S13" s="570">
        <v>4.0502639212516049</v>
      </c>
      <c r="T13" s="570">
        <v>3.9489276713110466</v>
      </c>
      <c r="U13" s="570">
        <v>12.802368158257671</v>
      </c>
      <c r="V13" s="570">
        <v>0.80840743734842369</v>
      </c>
      <c r="W13" s="570">
        <v>1.4598887250939181</v>
      </c>
      <c r="X13" s="570">
        <v>34.818583860383278</v>
      </c>
      <c r="Y13" s="570">
        <v>8.3456179561557864</v>
      </c>
      <c r="Z13" s="570">
        <v>7.3301243123192128</v>
      </c>
      <c r="AA13" s="570">
        <v>1.6687764466276211</v>
      </c>
      <c r="AB13" s="570">
        <v>2.1003991649669889</v>
      </c>
      <c r="AC13" s="570">
        <v>17.981768873875161</v>
      </c>
      <c r="AD13" s="570">
        <v>45.994252645216179</v>
      </c>
      <c r="AE13" s="570">
        <v>48.189690316099515</v>
      </c>
      <c r="AF13" s="570">
        <v>100</v>
      </c>
      <c r="AG13" s="570">
        <v>100</v>
      </c>
      <c r="AH13" s="570">
        <v>0.49931047600932038</v>
      </c>
      <c r="AI13" s="570"/>
      <c r="AJ13" s="570"/>
      <c r="AK13" s="570"/>
      <c r="AL13" s="570"/>
    </row>
    <row r="14" spans="1:38">
      <c r="A14" s="570">
        <v>1</v>
      </c>
      <c r="B14" s="570">
        <v>13</v>
      </c>
      <c r="C14" s="570">
        <v>2008</v>
      </c>
      <c r="D14" s="570">
        <v>99</v>
      </c>
      <c r="E14" s="570">
        <v>99</v>
      </c>
      <c r="F14" s="570">
        <v>99</v>
      </c>
      <c r="G14" s="570">
        <v>99</v>
      </c>
      <c r="H14" s="570">
        <v>99</v>
      </c>
      <c r="I14" s="570">
        <v>99</v>
      </c>
      <c r="J14" s="570">
        <v>999</v>
      </c>
      <c r="K14" s="570">
        <v>99</v>
      </c>
      <c r="L14" s="570">
        <v>99</v>
      </c>
      <c r="M14" s="570">
        <v>99</v>
      </c>
      <c r="N14" s="570">
        <v>99</v>
      </c>
      <c r="O14" s="570">
        <v>99</v>
      </c>
      <c r="P14" s="570">
        <v>9999</v>
      </c>
      <c r="Q14" s="570">
        <v>831</v>
      </c>
      <c r="R14" s="570">
        <v>23356</v>
      </c>
      <c r="S14" s="570">
        <v>4.1957098818290799</v>
      </c>
      <c r="T14" s="570">
        <v>4.1230518924473376</v>
      </c>
      <c r="U14" s="570">
        <v>12.651888165781896</v>
      </c>
      <c r="V14" s="570">
        <v>0.92909744819318363</v>
      </c>
      <c r="W14" s="570">
        <v>1.2502140777530399</v>
      </c>
      <c r="X14" s="570">
        <v>35.759547867785578</v>
      </c>
      <c r="Y14" s="570">
        <v>9.3766055831477999</v>
      </c>
      <c r="Z14" s="570">
        <v>7.7025258331362307</v>
      </c>
      <c r="AA14" s="570">
        <v>1.6551001443559863</v>
      </c>
      <c r="AB14" s="570">
        <v>2.0359454860433264</v>
      </c>
      <c r="AC14" s="570">
        <v>19.575369953707813</v>
      </c>
      <c r="AD14" s="570">
        <v>46.749442257334763</v>
      </c>
      <c r="AE14" s="570">
        <v>51.7880575315166</v>
      </c>
      <c r="AF14" s="570">
        <v>100</v>
      </c>
      <c r="AG14" s="570">
        <v>100</v>
      </c>
      <c r="AH14" s="570">
        <v>0.17554375749272139</v>
      </c>
      <c r="AI14" s="570"/>
      <c r="AJ14" s="570"/>
      <c r="AK14" s="570"/>
      <c r="AL14" s="570"/>
    </row>
    <row r="15" spans="1:38">
      <c r="A15" s="570">
        <v>1</v>
      </c>
      <c r="B15" s="570">
        <v>14</v>
      </c>
      <c r="C15" s="570">
        <v>2009</v>
      </c>
      <c r="D15" s="570">
        <v>99</v>
      </c>
      <c r="E15" s="570">
        <v>99</v>
      </c>
      <c r="F15" s="570">
        <v>99</v>
      </c>
      <c r="G15" s="570">
        <v>99</v>
      </c>
      <c r="H15" s="570">
        <v>99</v>
      </c>
      <c r="I15" s="570">
        <v>99</v>
      </c>
      <c r="J15" s="570">
        <v>999</v>
      </c>
      <c r="K15" s="570">
        <v>99</v>
      </c>
      <c r="L15" s="570">
        <v>99</v>
      </c>
      <c r="M15" s="570">
        <v>99</v>
      </c>
      <c r="N15" s="570">
        <v>99</v>
      </c>
      <c r="O15" s="570">
        <v>99</v>
      </c>
      <c r="P15" s="570">
        <v>9999</v>
      </c>
      <c r="Q15" s="570">
        <v>793</v>
      </c>
      <c r="R15" s="570">
        <v>22917</v>
      </c>
      <c r="S15" s="570">
        <v>4.3662783086791475</v>
      </c>
      <c r="T15" s="570">
        <v>4.1749356372998223</v>
      </c>
      <c r="U15" s="570">
        <v>12.447170222978595</v>
      </c>
      <c r="V15" s="570">
        <v>1.2916175764716149</v>
      </c>
      <c r="W15" s="570">
        <v>1.1083475149452373</v>
      </c>
      <c r="X15" s="570">
        <v>33.638783435877301</v>
      </c>
      <c r="Y15" s="570">
        <v>10.232578435222765</v>
      </c>
      <c r="Z15" s="570">
        <v>7.8288989081211939</v>
      </c>
      <c r="AA15" s="570">
        <v>1.7363089999898611</v>
      </c>
      <c r="AB15" s="570">
        <v>1.9612211509503861</v>
      </c>
      <c r="AC15" s="570">
        <v>18.779634107091237</v>
      </c>
      <c r="AD15" s="570">
        <v>48.447155040844258</v>
      </c>
      <c r="AE15" s="570">
        <v>49.305630438738042</v>
      </c>
      <c r="AF15" s="570">
        <v>100</v>
      </c>
      <c r="AG15" s="570">
        <v>100</v>
      </c>
      <c r="AH15" s="570">
        <v>0.17454291573940742</v>
      </c>
      <c r="AI15" s="570"/>
      <c r="AJ15" s="570"/>
      <c r="AK15" s="570"/>
      <c r="AL15" s="570"/>
    </row>
    <row r="16" spans="1:38">
      <c r="A16" s="570">
        <v>1</v>
      </c>
      <c r="B16" s="570">
        <v>15</v>
      </c>
      <c r="C16" s="570">
        <v>2010</v>
      </c>
      <c r="D16" s="570">
        <v>99</v>
      </c>
      <c r="E16" s="570">
        <v>99</v>
      </c>
      <c r="F16" s="570">
        <v>99</v>
      </c>
      <c r="G16" s="570">
        <v>99</v>
      </c>
      <c r="H16" s="570">
        <v>99</v>
      </c>
      <c r="I16" s="570">
        <v>99</v>
      </c>
      <c r="J16" s="570">
        <v>999</v>
      </c>
      <c r="K16" s="570">
        <v>99</v>
      </c>
      <c r="L16" s="570">
        <v>99</v>
      </c>
      <c r="M16" s="570">
        <v>99</v>
      </c>
      <c r="N16" s="570">
        <v>99</v>
      </c>
      <c r="O16" s="570">
        <v>99</v>
      </c>
      <c r="P16" s="570">
        <v>9999</v>
      </c>
      <c r="Q16" s="570">
        <v>807</v>
      </c>
      <c r="R16" s="570">
        <v>22700.63</v>
      </c>
      <c r="S16" s="570">
        <v>4.5989146556725515</v>
      </c>
      <c r="T16" s="570">
        <v>4.1050517100186203</v>
      </c>
      <c r="U16" s="570">
        <v>12.918178922787629</v>
      </c>
      <c r="V16" s="570">
        <v>1.2158252876682281</v>
      </c>
      <c r="W16" s="570">
        <v>0.97794642703748769</v>
      </c>
      <c r="X16" s="570">
        <v>36.83598208507869</v>
      </c>
      <c r="Y16" s="570">
        <v>10.581204133982183</v>
      </c>
      <c r="Z16" s="570">
        <v>7.8403390758334002</v>
      </c>
      <c r="AA16" s="570">
        <v>1.4713036006605149</v>
      </c>
      <c r="AB16" s="570">
        <v>1.9960918735301196</v>
      </c>
      <c r="AC16" s="570">
        <v>19.152798415745881</v>
      </c>
      <c r="AD16" s="570">
        <v>47.750571199125595</v>
      </c>
      <c r="AE16" s="570">
        <v>56.922324398185999</v>
      </c>
      <c r="AF16" s="570">
        <v>100</v>
      </c>
      <c r="AG16" s="570">
        <v>100</v>
      </c>
      <c r="AH16" s="570">
        <v>0.30836148600281138</v>
      </c>
      <c r="AI16" s="570"/>
      <c r="AJ16" s="570"/>
      <c r="AK16" s="570"/>
      <c r="AL16" s="570"/>
    </row>
    <row r="17" spans="1:38">
      <c r="A17" s="570">
        <v>1</v>
      </c>
      <c r="B17" s="570">
        <v>16</v>
      </c>
      <c r="C17" s="570">
        <v>2011</v>
      </c>
      <c r="D17" s="570">
        <v>99</v>
      </c>
      <c r="E17" s="570">
        <v>99</v>
      </c>
      <c r="F17" s="570">
        <v>99</v>
      </c>
      <c r="G17" s="570">
        <v>99</v>
      </c>
      <c r="H17" s="570">
        <v>99</v>
      </c>
      <c r="I17" s="570">
        <v>99</v>
      </c>
      <c r="J17" s="570">
        <v>999</v>
      </c>
      <c r="K17" s="570">
        <v>99</v>
      </c>
      <c r="L17" s="570">
        <v>99</v>
      </c>
      <c r="M17" s="570">
        <v>99</v>
      </c>
      <c r="N17" s="570">
        <v>99</v>
      </c>
      <c r="O17" s="570">
        <v>99</v>
      </c>
      <c r="P17" s="570">
        <v>9999</v>
      </c>
      <c r="Q17" s="570">
        <v>739</v>
      </c>
      <c r="R17" s="570">
        <v>19248</v>
      </c>
      <c r="S17" s="570">
        <v>4.479062759767249</v>
      </c>
      <c r="T17" s="570">
        <v>4.2186720698254359</v>
      </c>
      <c r="U17" s="570">
        <v>12.883015378221131</v>
      </c>
      <c r="V17" s="570">
        <v>1.4339152119700749</v>
      </c>
      <c r="W17" s="570">
        <v>0.83645054031587696</v>
      </c>
      <c r="X17" s="570">
        <v>35.707605985037397</v>
      </c>
      <c r="Y17" s="570">
        <v>10.655652535328342</v>
      </c>
      <c r="Z17" s="570">
        <v>7.8070803122714398</v>
      </c>
      <c r="AA17" s="570">
        <v>1.7373453257099245</v>
      </c>
      <c r="AB17" s="570">
        <v>1.9650760179026019</v>
      </c>
      <c r="AC17" s="570">
        <v>25.760739571411815</v>
      </c>
      <c r="AD17" s="570">
        <v>45.836753583349449</v>
      </c>
      <c r="AE17" s="570">
        <v>48.032562577275698</v>
      </c>
      <c r="AF17" s="570">
        <v>100</v>
      </c>
      <c r="AG17" s="570">
        <v>100</v>
      </c>
      <c r="AH17" s="570">
        <v>0.28574397339983376</v>
      </c>
      <c r="AI17" s="570"/>
      <c r="AJ17" s="570"/>
      <c r="AK17" s="570"/>
      <c r="AL17" s="570"/>
    </row>
    <row r="18" spans="1:38">
      <c r="A18" s="570">
        <v>1</v>
      </c>
      <c r="B18" s="570">
        <v>17</v>
      </c>
      <c r="C18" s="570">
        <v>2012</v>
      </c>
      <c r="D18" s="570">
        <v>99</v>
      </c>
      <c r="E18" s="570">
        <v>99</v>
      </c>
      <c r="F18" s="570">
        <v>99</v>
      </c>
      <c r="G18" s="570">
        <v>99</v>
      </c>
      <c r="H18" s="570">
        <v>99</v>
      </c>
      <c r="I18" s="570">
        <v>99</v>
      </c>
      <c r="J18" s="570">
        <v>999</v>
      </c>
      <c r="K18" s="570">
        <v>99</v>
      </c>
      <c r="L18" s="570">
        <v>99</v>
      </c>
      <c r="M18" s="570">
        <v>99</v>
      </c>
      <c r="N18" s="570">
        <v>99</v>
      </c>
      <c r="O18" s="570">
        <v>99</v>
      </c>
      <c r="P18" s="570">
        <v>9999</v>
      </c>
      <c r="Q18" s="570">
        <v>718</v>
      </c>
      <c r="R18" s="570">
        <v>19995</v>
      </c>
      <c r="S18" s="570">
        <v>4.8090022505626395</v>
      </c>
      <c r="T18" s="570">
        <v>4.4849212303075756</v>
      </c>
      <c r="U18" s="570">
        <v>13.793113278319559</v>
      </c>
      <c r="V18" s="570">
        <v>1.6054013503375839</v>
      </c>
      <c r="W18" s="570">
        <v>0.94023505876469105</v>
      </c>
      <c r="X18" s="570">
        <v>39.819954988747192</v>
      </c>
      <c r="Y18" s="570">
        <v>11.857964491122781</v>
      </c>
      <c r="Z18" s="570">
        <v>7.683138534437294</v>
      </c>
      <c r="AA18" s="570">
        <v>1.7195401083693893</v>
      </c>
      <c r="AB18" s="570">
        <v>1.9702996492218687</v>
      </c>
      <c r="AC18" s="570">
        <v>22.316958105676736</v>
      </c>
      <c r="AD18" s="570">
        <v>50.042971021978524</v>
      </c>
      <c r="AE18" s="570">
        <v>45.787464115669913</v>
      </c>
      <c r="AF18" s="570">
        <v>100</v>
      </c>
      <c r="AG18" s="570">
        <v>100</v>
      </c>
      <c r="AH18" s="570">
        <v>0.34008502125531381</v>
      </c>
      <c r="AI18" s="570"/>
      <c r="AJ18" s="570"/>
      <c r="AK18" s="570"/>
      <c r="AL18" s="570"/>
    </row>
    <row r="19" spans="1:38">
      <c r="A19" s="570">
        <v>1</v>
      </c>
      <c r="B19" s="570">
        <v>18</v>
      </c>
      <c r="C19" s="570">
        <v>2013</v>
      </c>
      <c r="D19" s="570">
        <v>99</v>
      </c>
      <c r="E19" s="570">
        <v>99</v>
      </c>
      <c r="F19" s="570">
        <v>99</v>
      </c>
      <c r="G19" s="570">
        <v>99</v>
      </c>
      <c r="H19" s="570">
        <v>99</v>
      </c>
      <c r="I19" s="570">
        <v>99</v>
      </c>
      <c r="J19" s="570">
        <v>999</v>
      </c>
      <c r="K19" s="570">
        <v>99</v>
      </c>
      <c r="L19" s="570">
        <v>99</v>
      </c>
      <c r="M19" s="570">
        <v>99</v>
      </c>
      <c r="N19" s="570">
        <v>99</v>
      </c>
      <c r="O19" s="570">
        <v>99</v>
      </c>
      <c r="P19" s="570">
        <v>9999</v>
      </c>
      <c r="Q19" s="570">
        <v>722</v>
      </c>
      <c r="R19" s="570">
        <v>22961</v>
      </c>
      <c r="S19" s="570">
        <v>4.7161708984800317</v>
      </c>
      <c r="T19" s="570">
        <v>4.6444841252558682</v>
      </c>
      <c r="U19" s="570">
        <v>14.474488480466938</v>
      </c>
      <c r="V19" s="570">
        <v>1.3980227342014722</v>
      </c>
      <c r="W19" s="570">
        <v>1.4938373764208881</v>
      </c>
      <c r="X19" s="570">
        <v>44.693175384347377</v>
      </c>
      <c r="Y19" s="570">
        <v>12.259918993075216</v>
      </c>
      <c r="Z19" s="570">
        <v>7.5523927675165341</v>
      </c>
      <c r="AA19" s="570">
        <v>1.7395063662470789</v>
      </c>
      <c r="AB19" s="570">
        <v>2.0102403652644099</v>
      </c>
      <c r="AC19" s="570">
        <v>21.669300032654679</v>
      </c>
      <c r="AD19" s="570">
        <v>48.826889795940431</v>
      </c>
      <c r="AE19" s="570">
        <v>50.744536722872851</v>
      </c>
      <c r="AF19" s="570">
        <v>100</v>
      </c>
      <c r="AG19" s="570">
        <v>100</v>
      </c>
      <c r="AH19" s="570">
        <v>0.67505770654588204</v>
      </c>
      <c r="AI19" s="570"/>
      <c r="AJ19" s="570"/>
      <c r="AK19" s="570"/>
      <c r="AL19" s="570"/>
    </row>
    <row r="20" spans="1:38">
      <c r="A20" s="570">
        <v>1</v>
      </c>
      <c r="B20" s="570">
        <v>19</v>
      </c>
      <c r="C20" s="570">
        <v>2014</v>
      </c>
      <c r="D20" s="570">
        <v>99</v>
      </c>
      <c r="E20" s="570">
        <v>99</v>
      </c>
      <c r="F20" s="570">
        <v>99</v>
      </c>
      <c r="G20" s="570">
        <v>99</v>
      </c>
      <c r="H20" s="570">
        <v>99</v>
      </c>
      <c r="I20" s="570">
        <v>99</v>
      </c>
      <c r="J20" s="570">
        <v>999</v>
      </c>
      <c r="K20" s="570">
        <v>99</v>
      </c>
      <c r="L20" s="570">
        <v>99</v>
      </c>
      <c r="M20" s="570">
        <v>99</v>
      </c>
      <c r="N20" s="570">
        <v>99</v>
      </c>
      <c r="O20" s="570">
        <v>99</v>
      </c>
      <c r="P20" s="570">
        <v>9999</v>
      </c>
      <c r="Q20" s="570">
        <v>692</v>
      </c>
      <c r="R20" s="570">
        <v>20787</v>
      </c>
      <c r="S20" s="570">
        <v>4.8719391927647084</v>
      </c>
      <c r="T20" s="570">
        <v>4.6376581517294468</v>
      </c>
      <c r="U20" s="570">
        <v>13.558786741713584</v>
      </c>
      <c r="V20" s="570">
        <v>1.0775965747823157</v>
      </c>
      <c r="W20" s="570">
        <v>1.4335883003800449</v>
      </c>
      <c r="X20" s="570">
        <v>39.327464280559965</v>
      </c>
      <c r="Y20" s="570">
        <v>12.416414104969451</v>
      </c>
      <c r="Z20" s="570">
        <v>7.8704531899499388</v>
      </c>
      <c r="AA20" s="570">
        <v>1.6388612720046469</v>
      </c>
      <c r="AB20" s="570">
        <v>2.0407740691015626</v>
      </c>
      <c r="AC20" s="570">
        <v>22.221940814470173</v>
      </c>
      <c r="AD20" s="570">
        <v>51.706942754936605</v>
      </c>
      <c r="AE20" s="570">
        <v>46.324833485143039</v>
      </c>
      <c r="AF20" s="570">
        <v>100</v>
      </c>
      <c r="AG20" s="570">
        <v>100</v>
      </c>
      <c r="AH20" s="570">
        <v>0.54360898638572175</v>
      </c>
      <c r="AI20" s="570"/>
      <c r="AJ20" s="570"/>
      <c r="AK20" s="570"/>
      <c r="AL20" s="570"/>
    </row>
    <row r="21" spans="1:38">
      <c r="A21" s="570">
        <v>1</v>
      </c>
      <c r="B21" s="570">
        <v>20</v>
      </c>
      <c r="C21" s="570">
        <v>2015</v>
      </c>
      <c r="D21" s="570">
        <v>99</v>
      </c>
      <c r="E21" s="570">
        <v>99</v>
      </c>
      <c r="F21" s="570">
        <v>99</v>
      </c>
      <c r="G21" s="570">
        <v>99</v>
      </c>
      <c r="H21" s="570">
        <v>99</v>
      </c>
      <c r="I21" s="570">
        <v>99</v>
      </c>
      <c r="J21" s="570">
        <v>999</v>
      </c>
      <c r="K21" s="570">
        <v>99</v>
      </c>
      <c r="L21" s="570">
        <v>99</v>
      </c>
      <c r="M21" s="570">
        <v>99</v>
      </c>
      <c r="N21" s="570">
        <v>99</v>
      </c>
      <c r="O21" s="570">
        <v>99</v>
      </c>
      <c r="P21" s="570">
        <v>9999</v>
      </c>
      <c r="Q21" s="570">
        <v>693</v>
      </c>
      <c r="R21" s="570">
        <v>23197</v>
      </c>
      <c r="S21" s="570">
        <v>4.905548131223866</v>
      </c>
      <c r="T21" s="570">
        <v>4.3368539035220062</v>
      </c>
      <c r="U21" s="570">
        <v>12.107470793637122</v>
      </c>
      <c r="V21" s="570">
        <v>1.2113635383885843</v>
      </c>
      <c r="W21" s="570">
        <v>0.91391128163124513</v>
      </c>
      <c r="X21" s="570">
        <v>29.594344096219341</v>
      </c>
      <c r="Y21" s="570">
        <v>10.915204552312803</v>
      </c>
      <c r="Z21" s="570">
        <v>7.7718523409410398</v>
      </c>
      <c r="AA21" s="570">
        <v>1.5847548257440858</v>
      </c>
      <c r="AB21" s="570">
        <v>1.9789797602308012</v>
      </c>
      <c r="AC21" s="570">
        <v>20.284449951482401</v>
      </c>
      <c r="AD21" s="570">
        <v>49.42599198324379</v>
      </c>
      <c r="AE21" s="570">
        <v>40.973047102337475</v>
      </c>
      <c r="AF21" s="570">
        <v>100</v>
      </c>
      <c r="AG21" s="570">
        <v>100</v>
      </c>
      <c r="AH21" s="570">
        <v>0.24572142949519341</v>
      </c>
      <c r="AI21" s="570"/>
      <c r="AJ21" s="570"/>
      <c r="AK21" s="570"/>
      <c r="AL21" s="570"/>
    </row>
    <row r="22" spans="1:38">
      <c r="A22" s="570">
        <v>1</v>
      </c>
      <c r="B22" s="570">
        <v>21</v>
      </c>
      <c r="C22" s="570">
        <v>2016</v>
      </c>
      <c r="D22" s="570">
        <v>99</v>
      </c>
      <c r="E22" s="570">
        <v>99</v>
      </c>
      <c r="F22" s="570">
        <v>99</v>
      </c>
      <c r="G22" s="570">
        <v>99</v>
      </c>
      <c r="H22" s="570">
        <v>99</v>
      </c>
      <c r="I22" s="570">
        <v>99</v>
      </c>
      <c r="J22" s="570">
        <v>999</v>
      </c>
      <c r="K22" s="570">
        <v>99</v>
      </c>
      <c r="L22" s="570">
        <v>99</v>
      </c>
      <c r="M22" s="570">
        <v>99</v>
      </c>
      <c r="N22" s="570">
        <v>99</v>
      </c>
      <c r="O22" s="570">
        <v>99</v>
      </c>
      <c r="P22" s="570">
        <v>9999</v>
      </c>
      <c r="Q22" s="570">
        <v>707</v>
      </c>
      <c r="R22" s="570">
        <v>23081</v>
      </c>
      <c r="S22" s="570">
        <v>5.0897274814782723</v>
      </c>
      <c r="T22" s="570">
        <v>4.5109397339803294</v>
      </c>
      <c r="U22" s="570">
        <v>12.619769507387071</v>
      </c>
      <c r="V22" s="570">
        <v>1.217451583553572</v>
      </c>
      <c r="W22" s="570">
        <v>1.5640570165937351</v>
      </c>
      <c r="X22" s="570">
        <v>31.619080629088856</v>
      </c>
      <c r="Y22" s="570">
        <v>12.100862181014689</v>
      </c>
      <c r="Z22" s="570">
        <v>7.9604185487311101</v>
      </c>
      <c r="AA22" s="570">
        <v>1.6196174851837184</v>
      </c>
      <c r="AB22" s="570">
        <v>2.0229981353476831</v>
      </c>
      <c r="AC22" s="570">
        <v>18.67274495195015</v>
      </c>
      <c r="AD22" s="570">
        <v>49.718549193287778</v>
      </c>
      <c r="AE22" s="570">
        <v>43.083710329418032</v>
      </c>
      <c r="AF22" s="570">
        <v>100</v>
      </c>
      <c r="AG22" s="570">
        <v>100</v>
      </c>
      <c r="AH22" s="570">
        <v>0.48091503834322591</v>
      </c>
      <c r="AI22" s="570"/>
      <c r="AJ22" s="570"/>
      <c r="AK22" s="570"/>
      <c r="AL22" s="570"/>
    </row>
    <row r="23" spans="1:38">
      <c r="A23" s="570">
        <v>1</v>
      </c>
      <c r="B23" s="570">
        <v>22</v>
      </c>
      <c r="C23" s="570">
        <v>2017</v>
      </c>
      <c r="D23" s="570">
        <v>99</v>
      </c>
      <c r="E23" s="570">
        <v>99</v>
      </c>
      <c r="F23" s="570">
        <v>99</v>
      </c>
      <c r="G23" s="570">
        <v>99</v>
      </c>
      <c r="H23" s="570">
        <v>99</v>
      </c>
      <c r="I23" s="570">
        <v>99</v>
      </c>
      <c r="J23" s="570">
        <v>999</v>
      </c>
      <c r="K23" s="570">
        <v>99</v>
      </c>
      <c r="L23" s="570">
        <v>99</v>
      </c>
      <c r="M23" s="570">
        <v>99</v>
      </c>
      <c r="N23" s="570">
        <v>99</v>
      </c>
      <c r="O23" s="570">
        <v>99</v>
      </c>
      <c r="P23" s="570">
        <v>9999</v>
      </c>
      <c r="Q23" s="570">
        <v>736</v>
      </c>
      <c r="R23" s="570">
        <v>27711</v>
      </c>
      <c r="S23" s="570">
        <v>4.9232434773194749</v>
      </c>
      <c r="T23" s="570">
        <v>4.5066940925986065</v>
      </c>
      <c r="U23" s="570">
        <v>12.372473025152402</v>
      </c>
      <c r="V23" s="570">
        <v>0.88773411280718884</v>
      </c>
      <c r="W23" s="570">
        <v>1.515643607231786</v>
      </c>
      <c r="X23" s="570">
        <v>30.305654794125076</v>
      </c>
      <c r="Y23" s="570">
        <v>10.569809822814047</v>
      </c>
      <c r="Z23" s="570">
        <v>7.670341556856858</v>
      </c>
      <c r="AA23" s="570">
        <v>1.8702039945825379</v>
      </c>
      <c r="AB23" s="570">
        <v>2.0069752084710406</v>
      </c>
      <c r="AC23" s="570">
        <v>14.832806210805156</v>
      </c>
      <c r="AD23" s="570">
        <v>47.323478024187935</v>
      </c>
      <c r="AE23" s="570">
        <v>36.335962232360473</v>
      </c>
      <c r="AF23" s="570">
        <v>100</v>
      </c>
      <c r="AG23" s="570">
        <v>100</v>
      </c>
      <c r="AH23" s="570">
        <v>0.59904009238208655</v>
      </c>
      <c r="AI23" s="570"/>
      <c r="AJ23" s="570"/>
      <c r="AK23" s="570"/>
      <c r="AL23" s="570"/>
    </row>
    <row r="24" spans="1:38">
      <c r="A24" s="570">
        <v>1</v>
      </c>
      <c r="B24" s="570">
        <v>23</v>
      </c>
      <c r="C24" s="570">
        <v>2018</v>
      </c>
      <c r="D24" s="570">
        <v>99</v>
      </c>
      <c r="E24" s="570">
        <v>99</v>
      </c>
      <c r="F24" s="570">
        <v>99</v>
      </c>
      <c r="G24" s="570">
        <v>99</v>
      </c>
      <c r="H24" s="570">
        <v>99</v>
      </c>
      <c r="I24" s="570">
        <v>99</v>
      </c>
      <c r="J24" s="570">
        <v>999</v>
      </c>
      <c r="K24" s="570">
        <v>99</v>
      </c>
      <c r="L24" s="570">
        <v>99</v>
      </c>
      <c r="M24" s="570">
        <v>99</v>
      </c>
      <c r="N24" s="570">
        <v>99</v>
      </c>
      <c r="O24" s="570">
        <v>99</v>
      </c>
      <c r="P24" s="570">
        <v>9999</v>
      </c>
      <c r="Q24" s="570">
        <v>747</v>
      </c>
      <c r="R24" s="570">
        <v>28192</v>
      </c>
      <c r="S24" s="570">
        <v>5.0921538024971618</v>
      </c>
      <c r="T24" s="570">
        <v>4.6162386492622032</v>
      </c>
      <c r="U24" s="570">
        <v>12.176451120885371</v>
      </c>
      <c r="V24" s="570">
        <v>0.98964245175936416</v>
      </c>
      <c r="W24" s="570">
        <v>1.3762769580022702</v>
      </c>
      <c r="X24" s="570">
        <v>28.522275822928496</v>
      </c>
      <c r="Y24" s="570">
        <v>9.9496311010215646</v>
      </c>
      <c r="Z24" s="570">
        <v>7.5006021580882436</v>
      </c>
      <c r="AA24" s="570">
        <v>1.6032231168087225</v>
      </c>
      <c r="AB24" s="570">
        <v>1.9099800427504123</v>
      </c>
      <c r="AC24" s="570">
        <v>14.53638704822257</v>
      </c>
      <c r="AD24" s="570">
        <v>45.120267033122786</v>
      </c>
      <c r="AE24" s="570">
        <v>41.685502195210489</v>
      </c>
      <c r="AF24" s="570">
        <v>100</v>
      </c>
      <c r="AG24" s="570">
        <v>100</v>
      </c>
      <c r="AH24" s="570">
        <v>0.67749716231555046</v>
      </c>
      <c r="AI24" s="570"/>
      <c r="AJ24" s="570"/>
      <c r="AK24" s="570"/>
      <c r="AL24" s="570"/>
    </row>
    <row r="25" spans="1:38">
      <c r="A25" s="570">
        <v>1</v>
      </c>
      <c r="B25" s="570">
        <v>24</v>
      </c>
      <c r="C25" s="570">
        <v>2019</v>
      </c>
      <c r="D25" s="570">
        <v>99</v>
      </c>
      <c r="E25" s="570">
        <v>99</v>
      </c>
      <c r="F25" s="570">
        <v>99</v>
      </c>
      <c r="G25" s="570">
        <v>99</v>
      </c>
      <c r="H25" s="570">
        <v>99</v>
      </c>
      <c r="I25" s="570">
        <v>99</v>
      </c>
      <c r="J25" s="570">
        <v>999</v>
      </c>
      <c r="K25" s="570">
        <v>99</v>
      </c>
      <c r="L25" s="570">
        <v>99</v>
      </c>
      <c r="M25" s="570">
        <v>99</v>
      </c>
      <c r="N25" s="570">
        <v>99</v>
      </c>
      <c r="O25" s="570">
        <v>99</v>
      </c>
      <c r="P25" s="570">
        <v>9999</v>
      </c>
      <c r="Q25" s="570">
        <v>699</v>
      </c>
      <c r="R25" s="570">
        <v>27002</v>
      </c>
      <c r="S25" s="570">
        <v>5.0548107547589058</v>
      </c>
      <c r="T25" s="570">
        <v>4.7573513073105698</v>
      </c>
      <c r="U25" s="570">
        <v>12.360571809495545</v>
      </c>
      <c r="V25" s="570">
        <v>1.0851048070513298</v>
      </c>
      <c r="W25" s="570">
        <v>1.4295237389822979</v>
      </c>
      <c r="X25" s="570">
        <v>29.24227834975186</v>
      </c>
      <c r="Y25" s="570">
        <v>10.947337234278939</v>
      </c>
      <c r="Z25" s="570">
        <v>7.7245701891744991</v>
      </c>
      <c r="AA25" s="570">
        <v>1.5732242195457828</v>
      </c>
      <c r="AB25" s="570">
        <v>1.9969067792197193</v>
      </c>
      <c r="AC25" s="570">
        <v>23.028151637742191</v>
      </c>
      <c r="AD25" s="570">
        <v>45.189979374951967</v>
      </c>
      <c r="AE25" s="570">
        <v>41.612090226016242</v>
      </c>
      <c r="AF25" s="570">
        <v>100</v>
      </c>
      <c r="AG25" s="570">
        <v>100</v>
      </c>
      <c r="AH25" s="570">
        <v>0.60365898822309461</v>
      </c>
      <c r="AI25" s="570"/>
      <c r="AJ25" s="570"/>
      <c r="AK25" s="570"/>
      <c r="AL25" s="570"/>
    </row>
    <row r="26" spans="1:38">
      <c r="A26" s="570">
        <v>1</v>
      </c>
      <c r="B26" s="570">
        <v>25</v>
      </c>
      <c r="C26" s="570">
        <v>2020</v>
      </c>
      <c r="D26" s="570">
        <v>99</v>
      </c>
      <c r="E26" s="570">
        <v>99</v>
      </c>
      <c r="F26" s="570">
        <v>99</v>
      </c>
      <c r="G26" s="570">
        <v>99</v>
      </c>
      <c r="H26" s="570">
        <v>99</v>
      </c>
      <c r="I26" s="570">
        <v>99</v>
      </c>
      <c r="J26" s="570">
        <v>999</v>
      </c>
      <c r="K26" s="570">
        <v>99</v>
      </c>
      <c r="L26" s="570">
        <v>99</v>
      </c>
      <c r="M26" s="570">
        <v>99</v>
      </c>
      <c r="N26" s="570">
        <v>99</v>
      </c>
      <c r="O26" s="570">
        <v>99</v>
      </c>
      <c r="P26" s="570">
        <v>9999</v>
      </c>
      <c r="Q26" s="570">
        <v>714</v>
      </c>
      <c r="R26" s="570">
        <v>26517</v>
      </c>
      <c r="S26" s="570">
        <v>5.1290870007919436</v>
      </c>
      <c r="T26" s="570">
        <v>4.8815853980465356</v>
      </c>
      <c r="U26" s="570">
        <v>12.46493645585857</v>
      </c>
      <c r="V26" s="570">
        <v>1.1351208658596372</v>
      </c>
      <c r="W26" s="570">
        <v>1.4443564505788742</v>
      </c>
      <c r="X26" s="570">
        <v>30.146698344458279</v>
      </c>
      <c r="Y26" s="570">
        <v>11.622732586642529</v>
      </c>
      <c r="Z26" s="570">
        <v>7.7870622330527652</v>
      </c>
      <c r="AA26" s="570">
        <v>1.5744061038819579</v>
      </c>
      <c r="AB26" s="570">
        <v>2.0429836103787342</v>
      </c>
      <c r="AC26" s="570">
        <v>17.30691901324823</v>
      </c>
      <c r="AD26" s="570">
        <v>38.260441643055962</v>
      </c>
      <c r="AE26" s="570">
        <v>37.455446689818338</v>
      </c>
      <c r="AF26" s="570">
        <v>100</v>
      </c>
      <c r="AG26" s="570">
        <v>100</v>
      </c>
      <c r="AH26" s="570">
        <v>0.54304785609231809</v>
      </c>
      <c r="AI26" s="570"/>
      <c r="AJ26" s="570"/>
      <c r="AK26" s="570"/>
      <c r="AL26" s="570"/>
    </row>
    <row r="27" spans="1:38">
      <c r="A27" s="570">
        <v>1</v>
      </c>
      <c r="B27" s="570">
        <v>26</v>
      </c>
      <c r="C27" s="570">
        <v>2021</v>
      </c>
      <c r="D27" s="570">
        <v>99</v>
      </c>
      <c r="E27" s="570">
        <v>99</v>
      </c>
      <c r="F27" s="570">
        <v>99</v>
      </c>
      <c r="G27" s="570">
        <v>99</v>
      </c>
      <c r="H27" s="570">
        <v>99</v>
      </c>
      <c r="I27" s="570">
        <v>99</v>
      </c>
      <c r="J27" s="570">
        <v>999</v>
      </c>
      <c r="K27" s="570">
        <v>99</v>
      </c>
      <c r="L27" s="570">
        <v>99</v>
      </c>
      <c r="M27" s="570">
        <v>99</v>
      </c>
      <c r="N27" s="570">
        <v>99</v>
      </c>
      <c r="O27" s="570">
        <v>99</v>
      </c>
      <c r="P27" s="570">
        <v>9999</v>
      </c>
      <c r="Q27" s="570">
        <v>727</v>
      </c>
      <c r="R27" s="570">
        <v>26488.9</v>
      </c>
      <c r="S27" s="570">
        <v>5.170116539380647</v>
      </c>
      <c r="T27" s="570">
        <v>4.775207728520245</v>
      </c>
      <c r="U27" s="570">
        <v>12.70217411821554</v>
      </c>
      <c r="V27" s="570">
        <v>1.5213919792818875</v>
      </c>
      <c r="W27" s="570">
        <v>1.3779356636175903</v>
      </c>
      <c r="X27" s="570">
        <v>30.344785929200537</v>
      </c>
      <c r="Y27" s="570">
        <v>12.261739823095713</v>
      </c>
      <c r="Z27" s="570">
        <v>7.8234841291869248</v>
      </c>
      <c r="AA27" s="570">
        <v>1.5728892059157129</v>
      </c>
      <c r="AB27" s="570">
        <v>2.0381165991528034</v>
      </c>
      <c r="AC27" s="570">
        <v>27.260980457082439</v>
      </c>
      <c r="AD27" s="570">
        <v>43.722604711604426</v>
      </c>
      <c r="AE27" s="570">
        <v>44.21407582772212</v>
      </c>
      <c r="AF27" s="570">
        <v>100</v>
      </c>
      <c r="AG27" s="570">
        <v>100</v>
      </c>
      <c r="AH27" s="570">
        <v>0.675754750102873</v>
      </c>
      <c r="AI27" s="570"/>
      <c r="AJ27" s="570"/>
      <c r="AK27" s="570"/>
      <c r="AL27" s="570"/>
    </row>
    <row r="28" spans="1:38" s="531" customFormat="1">
      <c r="A28" s="570">
        <v>1</v>
      </c>
      <c r="B28" s="570">
        <v>27</v>
      </c>
      <c r="C28" s="570">
        <v>2022</v>
      </c>
      <c r="D28" s="570">
        <v>99</v>
      </c>
      <c r="E28" s="570">
        <v>99</v>
      </c>
      <c r="F28" s="570">
        <v>99</v>
      </c>
      <c r="G28" s="570">
        <v>99</v>
      </c>
      <c r="H28" s="570">
        <v>99</v>
      </c>
      <c r="I28" s="570">
        <v>99</v>
      </c>
      <c r="J28" s="570">
        <v>999</v>
      </c>
      <c r="K28" s="570">
        <v>99</v>
      </c>
      <c r="L28" s="570">
        <v>99</v>
      </c>
      <c r="M28" s="570">
        <v>99</v>
      </c>
      <c r="N28" s="570">
        <v>99</v>
      </c>
      <c r="O28" s="570">
        <v>99</v>
      </c>
      <c r="P28" s="570">
        <v>9999</v>
      </c>
      <c r="Q28" s="570">
        <v>721</v>
      </c>
      <c r="R28" s="570">
        <v>25750</v>
      </c>
      <c r="S28" s="570">
        <v>5.2214757281553377</v>
      </c>
      <c r="T28" s="570">
        <v>4.8099805825242701</v>
      </c>
      <c r="U28" s="570">
        <v>12.516479611650498</v>
      </c>
      <c r="V28" s="570">
        <v>1.394174757281553</v>
      </c>
      <c r="W28" s="570">
        <v>1.1805825242718448</v>
      </c>
      <c r="X28" s="570">
        <v>29.693203883495144</v>
      </c>
      <c r="Y28" s="570">
        <v>11.26990291262136</v>
      </c>
      <c r="Z28" s="570">
        <v>7.6049688564671811</v>
      </c>
      <c r="AA28" s="570">
        <v>1.5403180093082181</v>
      </c>
      <c r="AB28" s="570">
        <v>1.87855795748307</v>
      </c>
      <c r="AC28" s="570">
        <v>20.748867477224945</v>
      </c>
      <c r="AD28" s="570">
        <v>43.950113018130473</v>
      </c>
      <c r="AE28" s="570">
        <v>45.158853715478145</v>
      </c>
      <c r="AF28" s="570">
        <v>100</v>
      </c>
      <c r="AG28" s="570">
        <v>100</v>
      </c>
      <c r="AH28" s="570">
        <v>0.82718446601941775</v>
      </c>
      <c r="AI28" s="570">
        <v>483</v>
      </c>
      <c r="AJ28" s="570">
        <v>91.65362318840576</v>
      </c>
      <c r="AK28" s="570">
        <v>14.832884684479712</v>
      </c>
      <c r="AL28" s="570"/>
    </row>
    <row r="29" spans="1:38">
      <c r="A29" s="570">
        <v>1</v>
      </c>
      <c r="B29" s="570">
        <v>28</v>
      </c>
      <c r="C29" s="570">
        <v>2023</v>
      </c>
      <c r="D29" s="570">
        <v>99</v>
      </c>
      <c r="E29" s="570">
        <v>99</v>
      </c>
      <c r="F29" s="570">
        <v>99</v>
      </c>
      <c r="G29" s="570">
        <v>99</v>
      </c>
      <c r="H29" s="570">
        <v>99</v>
      </c>
      <c r="I29" s="570">
        <v>99</v>
      </c>
      <c r="J29" s="570">
        <v>999</v>
      </c>
      <c r="K29" s="570">
        <v>99</v>
      </c>
      <c r="L29" s="570">
        <v>99</v>
      </c>
      <c r="M29" s="570">
        <v>99</v>
      </c>
      <c r="N29" s="570">
        <v>99</v>
      </c>
      <c r="O29" s="570">
        <v>99</v>
      </c>
      <c r="P29" s="570">
        <v>9999</v>
      </c>
      <c r="Q29" s="570">
        <v>774</v>
      </c>
      <c r="R29" s="570">
        <v>26473</v>
      </c>
      <c r="S29" s="570">
        <v>5.3035167906924006</v>
      </c>
      <c r="T29" s="570">
        <v>4.8170966645261197</v>
      </c>
      <c r="U29" s="570">
        <v>12.359653231594359</v>
      </c>
      <c r="V29" s="570">
        <v>1.0576814112491972</v>
      </c>
      <c r="W29" s="570">
        <v>1.4203150379632079</v>
      </c>
      <c r="X29" s="570">
        <v>28.685830846522862</v>
      </c>
      <c r="Y29" s="570">
        <v>10.331280927737696</v>
      </c>
      <c r="Z29" s="570">
        <v>7.4408585621795744</v>
      </c>
      <c r="AA29" s="570">
        <v>1.5342849284387718</v>
      </c>
      <c r="AB29" s="570">
        <v>1.8953705033526405</v>
      </c>
      <c r="AC29" s="570">
        <v>20.976265179705564</v>
      </c>
      <c r="AD29" s="570">
        <v>46.116536044513296</v>
      </c>
      <c r="AE29" s="570">
        <v>46.884279397095952</v>
      </c>
      <c r="AF29" s="570">
        <v>100</v>
      </c>
      <c r="AG29" s="570">
        <v>100</v>
      </c>
      <c r="AH29" s="570">
        <v>0.9934650398519248</v>
      </c>
      <c r="AI29" s="570">
        <v>3861</v>
      </c>
      <c r="AJ29" s="570">
        <v>93.534680134679817</v>
      </c>
      <c r="AK29" s="570">
        <v>14.824067634929955</v>
      </c>
      <c r="AL29" s="570"/>
    </row>
    <row r="30" spans="1:38">
      <c r="A30" s="570">
        <v>1</v>
      </c>
      <c r="B30" s="570">
        <v>29</v>
      </c>
      <c r="C30" s="570">
        <v>2024</v>
      </c>
      <c r="D30" s="570">
        <v>99</v>
      </c>
      <c r="E30" s="570">
        <v>99</v>
      </c>
      <c r="F30" s="570">
        <v>99</v>
      </c>
      <c r="G30" s="570">
        <v>99</v>
      </c>
      <c r="H30" s="570">
        <v>99</v>
      </c>
      <c r="I30" s="570">
        <v>99</v>
      </c>
      <c r="J30" s="570">
        <v>999</v>
      </c>
      <c r="K30" s="570">
        <v>99</v>
      </c>
      <c r="L30" s="570">
        <v>99</v>
      </c>
      <c r="M30" s="570">
        <v>99</v>
      </c>
      <c r="N30" s="570">
        <v>99</v>
      </c>
      <c r="O30" s="570">
        <v>99</v>
      </c>
      <c r="P30" s="570">
        <v>9999</v>
      </c>
      <c r="Q30" s="570">
        <v>813</v>
      </c>
      <c r="R30" s="570">
        <v>25624</v>
      </c>
      <c r="S30" s="570">
        <v>5.4282703715266942</v>
      </c>
      <c r="T30" s="570">
        <v>4.8744536372151108</v>
      </c>
      <c r="U30" s="570">
        <v>12.822486731189509</v>
      </c>
      <c r="V30" s="570">
        <v>2.7318139244458322</v>
      </c>
      <c r="W30" s="570">
        <v>1.7483609116453322</v>
      </c>
      <c r="X30" s="570">
        <v>30.732906650015625</v>
      </c>
      <c r="Y30" s="570">
        <v>11.688261005307522</v>
      </c>
      <c r="Z30" s="570">
        <v>7.6088738902258308</v>
      </c>
      <c r="AA30" s="570">
        <v>1.5299099487902919</v>
      </c>
      <c r="AB30" s="570">
        <v>1.6856578224448102</v>
      </c>
      <c r="AC30" s="570">
        <v>23.289990471252089</v>
      </c>
      <c r="AD30" s="570">
        <v>49.228719500006754</v>
      </c>
      <c r="AE30" s="570">
        <v>57.708347844281491</v>
      </c>
      <c r="AF30" s="570">
        <v>100</v>
      </c>
      <c r="AG30" s="570">
        <v>100</v>
      </c>
      <c r="AH30" s="570">
        <v>1.7678738682485171</v>
      </c>
      <c r="AI30" s="570">
        <v>22582</v>
      </c>
      <c r="AJ30" s="570">
        <v>91.238025861305474</v>
      </c>
      <c r="AK30" s="570">
        <v>15.162529587001078</v>
      </c>
      <c r="AL30" s="570"/>
    </row>
    <row r="31" spans="1:38">
      <c r="A31" s="570">
        <v>2</v>
      </c>
      <c r="B31" s="570">
        <v>1</v>
      </c>
      <c r="C31" s="570">
        <v>2024</v>
      </c>
      <c r="D31" s="570">
        <v>1</v>
      </c>
      <c r="E31" s="570">
        <v>99</v>
      </c>
      <c r="F31" s="570">
        <v>99</v>
      </c>
      <c r="G31" s="570">
        <v>99</v>
      </c>
      <c r="H31" s="570">
        <v>99</v>
      </c>
      <c r="I31" s="570">
        <v>99</v>
      </c>
      <c r="J31" s="570">
        <v>999</v>
      </c>
      <c r="K31" s="570">
        <v>99</v>
      </c>
      <c r="L31" s="570">
        <v>99</v>
      </c>
      <c r="M31" s="570">
        <v>99</v>
      </c>
      <c r="N31" s="570">
        <v>99</v>
      </c>
      <c r="O31" s="570">
        <v>99</v>
      </c>
      <c r="P31" s="570">
        <v>9999</v>
      </c>
      <c r="Q31" s="570">
        <v>62</v>
      </c>
      <c r="R31" s="570">
        <v>747</v>
      </c>
      <c r="S31" s="570">
        <v>5.7001338688085665</v>
      </c>
      <c r="T31" s="570">
        <v>5.7938420348058894</v>
      </c>
      <c r="U31" s="570">
        <v>18.955287817938412</v>
      </c>
      <c r="V31" s="570">
        <v>2.6773761713520745</v>
      </c>
      <c r="W31" s="570">
        <v>4.9531459170013399</v>
      </c>
      <c r="X31" s="570">
        <v>63.855421686746993</v>
      </c>
      <c r="Y31" s="570">
        <v>32.396251673360105</v>
      </c>
      <c r="Z31" s="570">
        <v>7.9917097785704705</v>
      </c>
      <c r="AA31" s="570">
        <v>1.4436446081020662</v>
      </c>
      <c r="AB31" s="570">
        <v>2.0378781499137086</v>
      </c>
      <c r="AC31" s="570">
        <v>35.55447812678262</v>
      </c>
      <c r="AD31" s="570">
        <v>57.467236012985083</v>
      </c>
      <c r="AE31" s="570">
        <v>55.960638513098445</v>
      </c>
      <c r="AF31" s="570">
        <v>2.9152357165157654</v>
      </c>
      <c r="AG31" s="570">
        <v>4.3095487811484796</v>
      </c>
      <c r="AH31" s="570">
        <v>2.5435073627844722</v>
      </c>
      <c r="AI31" s="570">
        <v>120</v>
      </c>
      <c r="AJ31" s="570">
        <v>96.466666666666697</v>
      </c>
      <c r="AK31" s="570">
        <v>17.095120554332635</v>
      </c>
      <c r="AL31" s="570"/>
    </row>
    <row r="32" spans="1:38">
      <c r="A32" s="570">
        <v>2</v>
      </c>
      <c r="B32" s="570">
        <v>2</v>
      </c>
      <c r="C32" s="570">
        <v>2024</v>
      </c>
      <c r="D32" s="570">
        <v>2</v>
      </c>
      <c r="E32" s="570">
        <v>99</v>
      </c>
      <c r="F32" s="570">
        <v>99</v>
      </c>
      <c r="G32" s="570">
        <v>99</v>
      </c>
      <c r="H32" s="570">
        <v>99</v>
      </c>
      <c r="I32" s="570">
        <v>99</v>
      </c>
      <c r="J32" s="570">
        <v>999</v>
      </c>
      <c r="K32" s="570">
        <v>99</v>
      </c>
      <c r="L32" s="570">
        <v>99</v>
      </c>
      <c r="M32" s="570">
        <v>99</v>
      </c>
      <c r="N32" s="570">
        <v>99</v>
      </c>
      <c r="O32" s="570">
        <v>99</v>
      </c>
      <c r="P32" s="570">
        <v>9999</v>
      </c>
      <c r="Q32" s="570">
        <v>76</v>
      </c>
      <c r="R32" s="570">
        <v>1432</v>
      </c>
      <c r="S32" s="570">
        <v>5.7004189944134094</v>
      </c>
      <c r="T32" s="570">
        <v>4.9189944134078205</v>
      </c>
      <c r="U32" s="570">
        <v>9.4767458100558599</v>
      </c>
      <c r="V32" s="570">
        <v>1.1173184357541901</v>
      </c>
      <c r="W32" s="570">
        <v>0.55865921787709516</v>
      </c>
      <c r="X32" s="570">
        <v>16.480446927374299</v>
      </c>
      <c r="Y32" s="570">
        <v>8.1703910614525128</v>
      </c>
      <c r="Z32" s="570">
        <v>7.0302178794539625</v>
      </c>
      <c r="AA32" s="570">
        <v>1.4236823145714683</v>
      </c>
      <c r="AB32" s="570">
        <v>1.559930200047126</v>
      </c>
      <c r="AC32" s="570">
        <v>4.3748104256662357</v>
      </c>
      <c r="AD32" s="570">
        <v>36.892596601674313</v>
      </c>
      <c r="AE32" s="570">
        <v>44.784169836147854</v>
      </c>
      <c r="AF32" s="570">
        <v>5.5885107711520465</v>
      </c>
      <c r="AG32" s="570">
        <v>4.1303139668021451</v>
      </c>
      <c r="AH32" s="570">
        <v>0.97765363128491645</v>
      </c>
      <c r="AI32" s="570">
        <v>1126</v>
      </c>
      <c r="AJ32" s="570">
        <v>76.321047957371277</v>
      </c>
      <c r="AK32" s="570">
        <v>15.373731899305541</v>
      </c>
      <c r="AL32" s="570"/>
    </row>
    <row r="33" spans="1:38">
      <c r="A33" s="570">
        <v>2</v>
      </c>
      <c r="B33" s="570">
        <v>3</v>
      </c>
      <c r="C33" s="570">
        <v>2024</v>
      </c>
      <c r="D33" s="570">
        <v>3</v>
      </c>
      <c r="E33" s="570">
        <v>99</v>
      </c>
      <c r="F33" s="570">
        <v>99</v>
      </c>
      <c r="G33" s="570">
        <v>99</v>
      </c>
      <c r="H33" s="570">
        <v>99</v>
      </c>
      <c r="I33" s="570">
        <v>99</v>
      </c>
      <c r="J33" s="570">
        <v>999</v>
      </c>
      <c r="K33" s="570">
        <v>99</v>
      </c>
      <c r="L33" s="570">
        <v>99</v>
      </c>
      <c r="M33" s="570">
        <v>99</v>
      </c>
      <c r="N33" s="570">
        <v>99</v>
      </c>
      <c r="O33" s="570">
        <v>99</v>
      </c>
      <c r="P33" s="570">
        <v>9999</v>
      </c>
      <c r="Q33" s="570">
        <v>143</v>
      </c>
      <c r="R33" s="570">
        <v>3274</v>
      </c>
      <c r="S33" s="570">
        <v>5.5980452046426388</v>
      </c>
      <c r="T33" s="570">
        <v>5.3237629810629192</v>
      </c>
      <c r="U33" s="570">
        <v>10.156230910201586</v>
      </c>
      <c r="V33" s="570">
        <v>1.710445937690898</v>
      </c>
      <c r="W33" s="570">
        <v>0.9468540012217469</v>
      </c>
      <c r="X33" s="570">
        <v>19.273060476481369</v>
      </c>
      <c r="Y33" s="570">
        <v>8.491142333536958</v>
      </c>
      <c r="Z33" s="570">
        <v>7.1588976870248846</v>
      </c>
      <c r="AA33" s="570">
        <v>1.3606104097139275</v>
      </c>
      <c r="AB33" s="570">
        <v>1.4547555660298099</v>
      </c>
      <c r="AC33" s="570">
        <v>12.751211919855079</v>
      </c>
      <c r="AD33" s="570">
        <v>42.041934831534512</v>
      </c>
      <c r="AE33" s="570">
        <v>44.103259326824762</v>
      </c>
      <c r="AF33" s="570">
        <v>12.77708398376522</v>
      </c>
      <c r="AG33" s="570">
        <v>10.120269025704019</v>
      </c>
      <c r="AH33" s="570">
        <v>0.42761148442272445</v>
      </c>
      <c r="AI33" s="570">
        <v>2403</v>
      </c>
      <c r="AJ33" s="570">
        <v>84.046441947565555</v>
      </c>
      <c r="AK33" s="570">
        <v>15.652838112480543</v>
      </c>
      <c r="AL33" s="570"/>
    </row>
    <row r="34" spans="1:38">
      <c r="A34" s="570">
        <v>2</v>
      </c>
      <c r="B34" s="570">
        <v>4</v>
      </c>
      <c r="C34" s="570">
        <v>2024</v>
      </c>
      <c r="D34" s="570">
        <v>4</v>
      </c>
      <c r="E34" s="570">
        <v>99</v>
      </c>
      <c r="F34" s="570">
        <v>99</v>
      </c>
      <c r="G34" s="570">
        <v>99</v>
      </c>
      <c r="H34" s="570">
        <v>99</v>
      </c>
      <c r="I34" s="570">
        <v>99</v>
      </c>
      <c r="J34" s="570">
        <v>999</v>
      </c>
      <c r="K34" s="570">
        <v>99</v>
      </c>
      <c r="L34" s="570">
        <v>99</v>
      </c>
      <c r="M34" s="570">
        <v>99</v>
      </c>
      <c r="N34" s="570">
        <v>99</v>
      </c>
      <c r="O34" s="570">
        <v>99</v>
      </c>
      <c r="P34" s="570">
        <v>9999</v>
      </c>
      <c r="Q34" s="570">
        <v>127</v>
      </c>
      <c r="R34" s="570">
        <v>3757</v>
      </c>
      <c r="S34" s="570">
        <v>5.2667021559755121</v>
      </c>
      <c r="T34" s="570">
        <v>4.7971785999467667</v>
      </c>
      <c r="U34" s="570">
        <v>8.946686185786513</v>
      </c>
      <c r="V34" s="570">
        <v>0.85174341229704564</v>
      </c>
      <c r="W34" s="570">
        <v>0.39925472451423999</v>
      </c>
      <c r="X34" s="570">
        <v>12.962470055895661</v>
      </c>
      <c r="Y34" s="570">
        <v>5.4830982166622313</v>
      </c>
      <c r="Z34" s="570">
        <v>5.9568408533907924</v>
      </c>
      <c r="AA34" s="570">
        <v>1.3260924845343971</v>
      </c>
      <c r="AB34" s="570">
        <v>1.4837824477278021</v>
      </c>
      <c r="AC34" s="570">
        <v>17.902704971362311</v>
      </c>
      <c r="AD34" s="570">
        <v>49.476191381474997</v>
      </c>
      <c r="AE34" s="570">
        <v>55.708959621507312</v>
      </c>
      <c r="AF34" s="570">
        <v>14.662035591632849</v>
      </c>
      <c r="AG34" s="570">
        <v>10.230202146678522</v>
      </c>
      <c r="AH34" s="570">
        <v>1.277615118445568</v>
      </c>
      <c r="AI34" s="570">
        <v>3184</v>
      </c>
      <c r="AJ34" s="570">
        <v>80.688033919597885</v>
      </c>
      <c r="AK34" s="570">
        <v>15.086223455452355</v>
      </c>
      <c r="AL34" s="570"/>
    </row>
    <row r="35" spans="1:38">
      <c r="A35" s="570">
        <v>2</v>
      </c>
      <c r="B35" s="570">
        <v>5</v>
      </c>
      <c r="C35" s="570">
        <v>2024</v>
      </c>
      <c r="D35" s="570">
        <v>5</v>
      </c>
      <c r="E35" s="570">
        <v>99</v>
      </c>
      <c r="F35" s="570">
        <v>99</v>
      </c>
      <c r="G35" s="570">
        <v>99</v>
      </c>
      <c r="H35" s="570">
        <v>99</v>
      </c>
      <c r="I35" s="570">
        <v>99</v>
      </c>
      <c r="J35" s="570">
        <v>999</v>
      </c>
      <c r="K35" s="570">
        <v>99</v>
      </c>
      <c r="L35" s="570">
        <v>99</v>
      </c>
      <c r="M35" s="570">
        <v>99</v>
      </c>
      <c r="N35" s="570">
        <v>99</v>
      </c>
      <c r="O35" s="570">
        <v>99</v>
      </c>
      <c r="P35" s="570">
        <v>9999</v>
      </c>
      <c r="Q35" s="570">
        <v>106</v>
      </c>
      <c r="R35" s="570">
        <v>2057</v>
      </c>
      <c r="S35" s="570">
        <v>5.3534273213417594</v>
      </c>
      <c r="T35" s="570">
        <v>4.8235294117647056</v>
      </c>
      <c r="U35" s="570">
        <v>10.319931939718044</v>
      </c>
      <c r="V35" s="570">
        <v>2.0904229460379189</v>
      </c>
      <c r="W35" s="570">
        <v>1.7987360233349536</v>
      </c>
      <c r="X35" s="570">
        <v>19.348565872630047</v>
      </c>
      <c r="Y35" s="570">
        <v>8.8964511424404478</v>
      </c>
      <c r="Z35" s="570">
        <v>7.2795443581625054</v>
      </c>
      <c r="AA35" s="570">
        <v>1.5522120802090096</v>
      </c>
      <c r="AB35" s="570">
        <v>1.6781563222596416</v>
      </c>
      <c r="AC35" s="570">
        <v>27.580554877348241</v>
      </c>
      <c r="AD35" s="570">
        <v>57.468575852893181</v>
      </c>
      <c r="AE35" s="570">
        <v>56.255872124815774</v>
      </c>
      <c r="AF35" s="570">
        <v>8.0276303465501098</v>
      </c>
      <c r="AG35" s="570">
        <v>6.460883957251486</v>
      </c>
      <c r="AH35" s="570">
        <v>2.3334953816237243</v>
      </c>
      <c r="AI35" s="570">
        <v>1873</v>
      </c>
      <c r="AJ35" s="570">
        <v>84.988681260010722</v>
      </c>
      <c r="AK35" s="570">
        <v>14.837548458807163</v>
      </c>
      <c r="AL35" s="570"/>
    </row>
    <row r="36" spans="1:38">
      <c r="A36" s="570">
        <v>2</v>
      </c>
      <c r="B36" s="570">
        <v>6</v>
      </c>
      <c r="C36" s="570">
        <v>2024</v>
      </c>
      <c r="D36" s="570">
        <v>6</v>
      </c>
      <c r="E36" s="570">
        <v>99</v>
      </c>
      <c r="F36" s="570">
        <v>99</v>
      </c>
      <c r="G36" s="570">
        <v>99</v>
      </c>
      <c r="H36" s="570">
        <v>99</v>
      </c>
      <c r="I36" s="570">
        <v>99</v>
      </c>
      <c r="J36" s="570">
        <v>999</v>
      </c>
      <c r="K36" s="570">
        <v>99</v>
      </c>
      <c r="L36" s="570">
        <v>99</v>
      </c>
      <c r="M36" s="570">
        <v>99</v>
      </c>
      <c r="N36" s="570">
        <v>99</v>
      </c>
      <c r="O36" s="570">
        <v>99</v>
      </c>
      <c r="P36" s="570">
        <v>9999</v>
      </c>
      <c r="Q36" s="570">
        <v>95</v>
      </c>
      <c r="R36" s="570">
        <v>1676</v>
      </c>
      <c r="S36" s="570">
        <v>5.1634844868735081</v>
      </c>
      <c r="T36" s="570">
        <v>4.5471360381861583</v>
      </c>
      <c r="U36" s="570">
        <v>12.895942720763742</v>
      </c>
      <c r="V36" s="570">
        <v>2.6252983293556098</v>
      </c>
      <c r="W36" s="570">
        <v>2.028639618138425</v>
      </c>
      <c r="X36" s="570">
        <v>30.489260143198088</v>
      </c>
      <c r="Y36" s="570">
        <v>13.066825775656325</v>
      </c>
      <c r="Z36" s="570">
        <v>7.8039091395462785</v>
      </c>
      <c r="AA36" s="570">
        <v>1.589269891849342</v>
      </c>
      <c r="AB36" s="570">
        <v>1.8492203499676996</v>
      </c>
      <c r="AC36" s="570">
        <v>30.722703971421875</v>
      </c>
      <c r="AD36" s="570">
        <v>63.933824415947214</v>
      </c>
      <c r="AE36" s="570">
        <v>62.389887102677491</v>
      </c>
      <c r="AF36" s="570">
        <v>6.54074305338745</v>
      </c>
      <c r="AG36" s="570">
        <v>6.5782129111154921</v>
      </c>
      <c r="AH36" s="570">
        <v>0.71599045346062018</v>
      </c>
      <c r="AI36" s="570">
        <v>1571</v>
      </c>
      <c r="AJ36" s="570">
        <v>91.743475493316282</v>
      </c>
      <c r="AK36" s="570">
        <v>14.925381200733396</v>
      </c>
      <c r="AL36" s="570"/>
    </row>
    <row r="37" spans="1:38">
      <c r="A37" s="570">
        <v>2</v>
      </c>
      <c r="B37" s="570">
        <v>7</v>
      </c>
      <c r="C37" s="570">
        <v>2024</v>
      </c>
      <c r="D37" s="570">
        <v>7</v>
      </c>
      <c r="E37" s="570">
        <v>99</v>
      </c>
      <c r="F37" s="570">
        <v>99</v>
      </c>
      <c r="G37" s="570">
        <v>99</v>
      </c>
      <c r="H37" s="570">
        <v>99</v>
      </c>
      <c r="I37" s="570">
        <v>99</v>
      </c>
      <c r="J37" s="570">
        <v>999</v>
      </c>
      <c r="K37" s="570">
        <v>99</v>
      </c>
      <c r="L37" s="570">
        <v>99</v>
      </c>
      <c r="M37" s="570">
        <v>99</v>
      </c>
      <c r="N37" s="570">
        <v>99</v>
      </c>
      <c r="O37" s="570">
        <v>99</v>
      </c>
      <c r="P37" s="570">
        <v>9999</v>
      </c>
      <c r="Q37" s="570">
        <v>43</v>
      </c>
      <c r="R37" s="570">
        <v>791</v>
      </c>
      <c r="S37" s="570">
        <v>5.1554993678887486</v>
      </c>
      <c r="T37" s="570">
        <v>4.3299620733249053</v>
      </c>
      <c r="U37" s="570">
        <v>11.528445006321117</v>
      </c>
      <c r="V37" s="570">
        <v>2.2756005056890003</v>
      </c>
      <c r="W37" s="570">
        <v>1.8963337547408343</v>
      </c>
      <c r="X37" s="570">
        <v>22.503160556257903</v>
      </c>
      <c r="Y37" s="570">
        <v>9.7345132743362797</v>
      </c>
      <c r="Z37" s="570">
        <v>6.954985295773235</v>
      </c>
      <c r="AA37" s="570">
        <v>1.707377306407255</v>
      </c>
      <c r="AB37" s="570">
        <v>1.7781081648323549</v>
      </c>
      <c r="AC37" s="570">
        <v>39.022880229010248</v>
      </c>
      <c r="AD37" s="570">
        <v>61.812830293020781</v>
      </c>
      <c r="AE37" s="570">
        <v>66.894975001501081</v>
      </c>
      <c r="AF37" s="570">
        <v>3.08694973462379</v>
      </c>
      <c r="AG37" s="570">
        <v>2.775415642764838</v>
      </c>
      <c r="AH37" s="570">
        <v>5.4361567635903922</v>
      </c>
      <c r="AI37" s="570">
        <v>791</v>
      </c>
      <c r="AJ37" s="570">
        <v>89.905689001264292</v>
      </c>
      <c r="AK37" s="570">
        <v>14.289471849174902</v>
      </c>
      <c r="AL37" s="570"/>
    </row>
    <row r="38" spans="1:38">
      <c r="A38" s="570">
        <v>2</v>
      </c>
      <c r="B38" s="570">
        <v>8</v>
      </c>
      <c r="C38" s="570">
        <v>2024</v>
      </c>
      <c r="D38" s="570">
        <v>8</v>
      </c>
      <c r="E38" s="570">
        <v>99</v>
      </c>
      <c r="F38" s="570">
        <v>99</v>
      </c>
      <c r="G38" s="570">
        <v>99</v>
      </c>
      <c r="H38" s="570">
        <v>99</v>
      </c>
      <c r="I38" s="570">
        <v>99</v>
      </c>
      <c r="J38" s="570">
        <v>999</v>
      </c>
      <c r="K38" s="570">
        <v>99</v>
      </c>
      <c r="L38" s="570">
        <v>99</v>
      </c>
      <c r="M38" s="570">
        <v>99</v>
      </c>
      <c r="N38" s="570">
        <v>99</v>
      </c>
      <c r="O38" s="570">
        <v>99</v>
      </c>
      <c r="P38" s="570">
        <v>9999</v>
      </c>
      <c r="Q38" s="570">
        <v>109</v>
      </c>
      <c r="R38" s="570">
        <v>1482</v>
      </c>
      <c r="S38" s="570">
        <v>5.233468286099864</v>
      </c>
      <c r="T38" s="570">
        <v>4.2098515519568158</v>
      </c>
      <c r="U38" s="570">
        <v>12.77159244264508</v>
      </c>
      <c r="V38" s="570">
        <v>2.4966261808367074</v>
      </c>
      <c r="W38" s="570">
        <v>1.3495276653171389</v>
      </c>
      <c r="X38" s="570">
        <v>22.67206477732794</v>
      </c>
      <c r="Y38" s="570">
        <v>9.8515519568151113</v>
      </c>
      <c r="Z38" s="570">
        <v>6.6180352100698352</v>
      </c>
      <c r="AA38" s="570">
        <v>1.5696213501565819</v>
      </c>
      <c r="AB38" s="570">
        <v>1.713984743998481</v>
      </c>
      <c r="AC38" s="570">
        <v>33.990383942738944</v>
      </c>
      <c r="AD38" s="570">
        <v>60.981825758342382</v>
      </c>
      <c r="AE38" s="570">
        <v>58.825451405661518</v>
      </c>
      <c r="AF38" s="570">
        <v>5.7836403371838898</v>
      </c>
      <c r="AG38" s="570">
        <v>5.76068423932794</v>
      </c>
      <c r="AH38" s="570">
        <v>2.1592442645074219</v>
      </c>
      <c r="AI38" s="570">
        <v>1424</v>
      </c>
      <c r="AJ38" s="570">
        <v>92.869803370786556</v>
      </c>
      <c r="AK38" s="570">
        <v>14.598572046877299</v>
      </c>
      <c r="AL38" s="570"/>
    </row>
    <row r="39" spans="1:38">
      <c r="A39" s="570">
        <v>2</v>
      </c>
      <c r="B39" s="570">
        <v>9</v>
      </c>
      <c r="C39" s="570">
        <v>2024</v>
      </c>
      <c r="D39" s="570">
        <v>9</v>
      </c>
      <c r="E39" s="570">
        <v>99</v>
      </c>
      <c r="F39" s="570">
        <v>99</v>
      </c>
      <c r="G39" s="570">
        <v>99</v>
      </c>
      <c r="H39" s="570">
        <v>99</v>
      </c>
      <c r="I39" s="570">
        <v>99</v>
      </c>
      <c r="J39" s="570">
        <v>999</v>
      </c>
      <c r="K39" s="570">
        <v>99</v>
      </c>
      <c r="L39" s="570">
        <v>99</v>
      </c>
      <c r="M39" s="570">
        <v>99</v>
      </c>
      <c r="N39" s="570">
        <v>99</v>
      </c>
      <c r="O39" s="570">
        <v>99</v>
      </c>
      <c r="P39" s="570">
        <v>9999</v>
      </c>
      <c r="Q39" s="570">
        <v>168</v>
      </c>
      <c r="R39" s="570">
        <v>2117</v>
      </c>
      <c r="S39" s="570">
        <v>5.6457250826641481</v>
      </c>
      <c r="T39" s="570">
        <v>4.6608408124704761</v>
      </c>
      <c r="U39" s="570">
        <v>13.162777515351916</v>
      </c>
      <c r="V39" s="570">
        <v>2.0311761927255549</v>
      </c>
      <c r="W39" s="570">
        <v>1.6060462919225318</v>
      </c>
      <c r="X39" s="570">
        <v>24.326877657061878</v>
      </c>
      <c r="Y39" s="570">
        <v>6.8965517241379306</v>
      </c>
      <c r="Z39" s="570">
        <v>6.1781819647311185</v>
      </c>
      <c r="AA39" s="570">
        <v>1.5894512042980879</v>
      </c>
      <c r="AB39" s="570">
        <v>1.6206747172512337</v>
      </c>
      <c r="AC39" s="570">
        <v>31.879633891305996</v>
      </c>
      <c r="AD39" s="570">
        <v>46.860430235755778</v>
      </c>
      <c r="AE39" s="570">
        <v>55.903743532716597</v>
      </c>
      <c r="AF39" s="570">
        <v>8.2617858257883192</v>
      </c>
      <c r="AG39" s="570">
        <v>8.4810420150266363</v>
      </c>
      <c r="AH39" s="570">
        <v>2.4563060935285779</v>
      </c>
      <c r="AI39" s="570">
        <v>2038</v>
      </c>
      <c r="AJ39" s="570">
        <v>94.807262021589722</v>
      </c>
      <c r="AK39" s="570">
        <v>14.933088446831436</v>
      </c>
      <c r="AL39" s="570"/>
    </row>
    <row r="40" spans="1:38">
      <c r="A40" s="570">
        <v>2</v>
      </c>
      <c r="B40" s="570">
        <v>10</v>
      </c>
      <c r="C40" s="570">
        <v>2024</v>
      </c>
      <c r="D40" s="570">
        <v>10</v>
      </c>
      <c r="E40" s="570">
        <v>99</v>
      </c>
      <c r="F40" s="570">
        <v>99</v>
      </c>
      <c r="G40" s="570">
        <v>99</v>
      </c>
      <c r="H40" s="570">
        <v>99</v>
      </c>
      <c r="I40" s="570">
        <v>99</v>
      </c>
      <c r="J40" s="570">
        <v>999</v>
      </c>
      <c r="K40" s="570">
        <v>99</v>
      </c>
      <c r="L40" s="570">
        <v>99</v>
      </c>
      <c r="M40" s="570">
        <v>99</v>
      </c>
      <c r="N40" s="570">
        <v>99</v>
      </c>
      <c r="O40" s="570">
        <v>99</v>
      </c>
      <c r="P40" s="570">
        <v>9999</v>
      </c>
      <c r="Q40" s="570">
        <v>361</v>
      </c>
      <c r="R40" s="570">
        <v>5142</v>
      </c>
      <c r="S40" s="570">
        <v>5.5536756126021007</v>
      </c>
      <c r="T40" s="570">
        <v>4.8802022559315441</v>
      </c>
      <c r="U40" s="570">
        <v>15.84665499805522</v>
      </c>
      <c r="V40" s="570">
        <v>4.1423570595099193</v>
      </c>
      <c r="W40" s="570">
        <v>2.8588098016336057</v>
      </c>
      <c r="X40" s="570">
        <v>45.215869311551934</v>
      </c>
      <c r="Y40" s="570">
        <v>15.499805523142745</v>
      </c>
      <c r="Z40" s="570">
        <v>7.2007181438005441</v>
      </c>
      <c r="AA40" s="570">
        <v>1.6270686220441013</v>
      </c>
      <c r="AB40" s="570">
        <v>1.7680669646406175</v>
      </c>
      <c r="AC40" s="570">
        <v>25.952750275384275</v>
      </c>
      <c r="AD40" s="570">
        <v>57.075477456964798</v>
      </c>
      <c r="AE40" s="570">
        <v>65.683112296386994</v>
      </c>
      <c r="AF40" s="570">
        <v>20.067124570714952</v>
      </c>
      <c r="AG40" s="570">
        <v>24.799932067905303</v>
      </c>
      <c r="AH40" s="570">
        <v>1.4196810579541037</v>
      </c>
      <c r="AI40" s="570">
        <v>5032</v>
      </c>
      <c r="AJ40" s="570">
        <v>98.761645468998395</v>
      </c>
      <c r="AK40" s="570">
        <v>15.432081118879911</v>
      </c>
      <c r="AL40" s="570"/>
    </row>
    <row r="41" spans="1:38">
      <c r="A41" s="570">
        <v>2</v>
      </c>
      <c r="B41" s="570">
        <v>11</v>
      </c>
      <c r="C41" s="570">
        <v>2024</v>
      </c>
      <c r="D41" s="570">
        <v>11</v>
      </c>
      <c r="E41" s="570">
        <v>99</v>
      </c>
      <c r="F41" s="570">
        <v>99</v>
      </c>
      <c r="G41" s="570">
        <v>99</v>
      </c>
      <c r="H41" s="570">
        <v>99</v>
      </c>
      <c r="I41" s="570">
        <v>99</v>
      </c>
      <c r="J41" s="570">
        <v>999</v>
      </c>
      <c r="K41" s="570">
        <v>99</v>
      </c>
      <c r="L41" s="570">
        <v>99</v>
      </c>
      <c r="M41" s="570">
        <v>99</v>
      </c>
      <c r="N41" s="570">
        <v>99</v>
      </c>
      <c r="O41" s="570">
        <v>99</v>
      </c>
      <c r="P41" s="570">
        <v>9999</v>
      </c>
      <c r="Q41" s="570">
        <v>205</v>
      </c>
      <c r="R41" s="570">
        <v>2720</v>
      </c>
      <c r="S41" s="570">
        <v>5.2400735294117666</v>
      </c>
      <c r="T41" s="570">
        <v>4.9992647058823527</v>
      </c>
      <c r="U41" s="570">
        <v>16.690294117647049</v>
      </c>
      <c r="V41" s="570">
        <v>5</v>
      </c>
      <c r="W41" s="570">
        <v>2.3529411764705879</v>
      </c>
      <c r="X41" s="570">
        <v>54.301470588235297</v>
      </c>
      <c r="Y41" s="570">
        <v>17.169117647058819</v>
      </c>
      <c r="Z41" s="570">
        <v>7.093932882190602</v>
      </c>
      <c r="AA41" s="570">
        <v>1.5537232304842348</v>
      </c>
      <c r="AB41" s="570">
        <v>1.6532052790372636</v>
      </c>
      <c r="AC41" s="570">
        <v>36.313835325966927</v>
      </c>
      <c r="AD41" s="570">
        <v>56.520405666828609</v>
      </c>
      <c r="AE41" s="570">
        <v>63.012695753904922</v>
      </c>
      <c r="AF41" s="570">
        <v>10.615048392132376</v>
      </c>
      <c r="AG41" s="570">
        <v>13.816998484919502</v>
      </c>
      <c r="AH41" s="570">
        <v>3.1617647058823528</v>
      </c>
      <c r="AI41" s="570">
        <v>2607</v>
      </c>
      <c r="AJ41" s="570">
        <v>101.18243191407743</v>
      </c>
      <c r="AK41" s="570">
        <v>15.118069530323316</v>
      </c>
      <c r="AL41" s="570"/>
    </row>
    <row r="42" spans="1:38">
      <c r="A42" s="570">
        <v>2</v>
      </c>
      <c r="B42" s="570">
        <v>12</v>
      </c>
      <c r="C42" s="570">
        <v>2024</v>
      </c>
      <c r="D42" s="570">
        <v>12</v>
      </c>
      <c r="E42" s="570">
        <v>99</v>
      </c>
      <c r="F42" s="570">
        <v>99</v>
      </c>
      <c r="G42" s="570">
        <v>99</v>
      </c>
      <c r="H42" s="570">
        <v>99</v>
      </c>
      <c r="I42" s="570">
        <v>99</v>
      </c>
      <c r="J42" s="570">
        <v>999</v>
      </c>
      <c r="K42" s="570">
        <v>99</v>
      </c>
      <c r="L42" s="570">
        <v>99</v>
      </c>
      <c r="M42" s="570">
        <v>99</v>
      </c>
      <c r="N42" s="570">
        <v>99</v>
      </c>
      <c r="O42" s="570">
        <v>99</v>
      </c>
      <c r="P42" s="570">
        <v>9999</v>
      </c>
      <c r="Q42" s="570">
        <v>45</v>
      </c>
      <c r="R42" s="570">
        <v>429</v>
      </c>
      <c r="S42" s="570">
        <v>5.3519813519813528</v>
      </c>
      <c r="T42" s="570">
        <v>5.3892773892773906</v>
      </c>
      <c r="U42" s="570">
        <v>19.42657342657342</v>
      </c>
      <c r="V42" s="570">
        <v>9.79020979020979</v>
      </c>
      <c r="W42" s="570">
        <v>1.3986013986013983</v>
      </c>
      <c r="X42" s="570">
        <v>70.862470862470843</v>
      </c>
      <c r="Y42" s="570">
        <v>27.272727272727277</v>
      </c>
      <c r="Z42" s="570">
        <v>6.9353486395975485</v>
      </c>
      <c r="AA42" s="570">
        <v>1.7393370222707079</v>
      </c>
      <c r="AB42" s="570">
        <v>1.4723486114180639</v>
      </c>
      <c r="AC42" s="570">
        <v>3.6055623585740344</v>
      </c>
      <c r="AD42" s="570">
        <v>45.068032365768282</v>
      </c>
      <c r="AE42" s="570">
        <v>46.441371848272247</v>
      </c>
      <c r="AF42" s="570">
        <v>1.674211676553232</v>
      </c>
      <c r="AG42" s="570">
        <v>2.5364967613556475</v>
      </c>
      <c r="AH42" s="570">
        <v>2.7972027972027966</v>
      </c>
      <c r="AI42" s="570">
        <v>413</v>
      </c>
      <c r="AJ42" s="570">
        <v>104.8573849878934</v>
      </c>
      <c r="AK42" s="570">
        <v>15.881807299082899</v>
      </c>
      <c r="AL42" s="570"/>
    </row>
    <row r="43" spans="1:38">
      <c r="A43" s="570">
        <v>2</v>
      </c>
      <c r="B43" s="570">
        <v>13</v>
      </c>
      <c r="C43" s="570">
        <v>2023</v>
      </c>
      <c r="D43" s="570">
        <v>1</v>
      </c>
      <c r="E43" s="570">
        <v>99</v>
      </c>
      <c r="F43" s="570">
        <v>99</v>
      </c>
      <c r="G43" s="570">
        <v>99</v>
      </c>
      <c r="H43" s="570">
        <v>99</v>
      </c>
      <c r="I43" s="570">
        <v>99</v>
      </c>
      <c r="J43" s="570">
        <v>999</v>
      </c>
      <c r="K43" s="570">
        <v>99</v>
      </c>
      <c r="L43" s="570">
        <v>99</v>
      </c>
      <c r="M43" s="570">
        <v>99</v>
      </c>
      <c r="N43" s="570">
        <v>99</v>
      </c>
      <c r="O43" s="570">
        <v>99</v>
      </c>
      <c r="P43" s="570">
        <v>9999</v>
      </c>
      <c r="Q43" s="570">
        <v>58</v>
      </c>
      <c r="R43" s="570">
        <v>733</v>
      </c>
      <c r="S43" s="570">
        <v>5.7489768076398358</v>
      </c>
      <c r="T43" s="570">
        <v>5.8158253751705322</v>
      </c>
      <c r="U43" s="570">
        <v>18.915552523874474</v>
      </c>
      <c r="V43" s="570">
        <v>2.7285129604365626</v>
      </c>
      <c r="W43" s="570">
        <v>4.774897680763984</v>
      </c>
      <c r="X43" s="570">
        <v>65.6207366984993</v>
      </c>
      <c r="Y43" s="570">
        <v>30.422919508867672</v>
      </c>
      <c r="Z43" s="570">
        <v>7.8066542698163888</v>
      </c>
      <c r="AA43" s="570">
        <v>1.7942654341826052</v>
      </c>
      <c r="AB43" s="570">
        <v>2.0611843195051986</v>
      </c>
      <c r="AC43" s="570">
        <v>32.716163115865143</v>
      </c>
      <c r="AD43" s="570">
        <v>49.781809736960177</v>
      </c>
      <c r="AE43" s="570">
        <v>49.72999746376324</v>
      </c>
      <c r="AF43" s="570">
        <v>2.7688588373059342</v>
      </c>
      <c r="AG43" s="570">
        <v>4.2375375576372747</v>
      </c>
      <c r="AH43" s="570">
        <v>2.3192360163710783</v>
      </c>
      <c r="AI43" s="570">
        <v>2</v>
      </c>
      <c r="AJ43" s="570">
        <v>105.25</v>
      </c>
      <c r="AK43" s="570">
        <v>21.322369125260167</v>
      </c>
      <c r="AL43" s="570"/>
    </row>
    <row r="44" spans="1:38">
      <c r="A44" s="570">
        <v>2</v>
      </c>
      <c r="B44" s="570">
        <v>14</v>
      </c>
      <c r="C44" s="570">
        <v>2023</v>
      </c>
      <c r="D44" s="570">
        <v>2</v>
      </c>
      <c r="E44" s="570">
        <v>99</v>
      </c>
      <c r="F44" s="570">
        <v>99</v>
      </c>
      <c r="G44" s="570">
        <v>99</v>
      </c>
      <c r="H44" s="570">
        <v>99</v>
      </c>
      <c r="I44" s="570">
        <v>99</v>
      </c>
      <c r="J44" s="570">
        <v>999</v>
      </c>
      <c r="K44" s="570">
        <v>99</v>
      </c>
      <c r="L44" s="570">
        <v>99</v>
      </c>
      <c r="M44" s="570">
        <v>99</v>
      </c>
      <c r="N44" s="570">
        <v>99</v>
      </c>
      <c r="O44" s="570">
        <v>99</v>
      </c>
      <c r="P44" s="570">
        <v>9999</v>
      </c>
      <c r="Q44" s="570">
        <v>76</v>
      </c>
      <c r="R44" s="570">
        <v>1687</v>
      </c>
      <c r="S44" s="570">
        <v>5.3882631890930659</v>
      </c>
      <c r="T44" s="570">
        <v>4.975103734439835</v>
      </c>
      <c r="U44" s="570">
        <v>10.192946058091289</v>
      </c>
      <c r="V44" s="570">
        <v>0.88915234143449884</v>
      </c>
      <c r="W44" s="570">
        <v>0.65204505038529925</v>
      </c>
      <c r="X44" s="570">
        <v>20.331950207468875</v>
      </c>
      <c r="Y44" s="570">
        <v>8.4765856550088898</v>
      </c>
      <c r="Z44" s="570">
        <v>7.1353668041531799</v>
      </c>
      <c r="AA44" s="570">
        <v>1.3592179337076189</v>
      </c>
      <c r="AB44" s="570">
        <v>1.5689931145505696</v>
      </c>
      <c r="AC44" s="570">
        <v>7.8362504016003554</v>
      </c>
      <c r="AD44" s="570">
        <v>34.613028203767541</v>
      </c>
      <c r="AE44" s="570">
        <v>32.584882693880722</v>
      </c>
      <c r="AF44" s="570">
        <v>6.3725305027764145</v>
      </c>
      <c r="AG44" s="570">
        <v>5.2553949897477716</v>
      </c>
      <c r="AH44" s="570">
        <v>1.8375815056312976</v>
      </c>
      <c r="AI44" s="570">
        <v>55</v>
      </c>
      <c r="AJ44" s="570">
        <v>95.467272727272743</v>
      </c>
      <c r="AK44" s="570">
        <v>13.420007289847312</v>
      </c>
      <c r="AL44" s="570"/>
    </row>
    <row r="45" spans="1:38">
      <c r="A45" s="570">
        <v>2</v>
      </c>
      <c r="B45" s="570">
        <v>15</v>
      </c>
      <c r="C45" s="570">
        <v>2023</v>
      </c>
      <c r="D45" s="570">
        <v>3</v>
      </c>
      <c r="E45" s="570">
        <v>99</v>
      </c>
      <c r="F45" s="570">
        <v>99</v>
      </c>
      <c r="G45" s="570">
        <v>99</v>
      </c>
      <c r="H45" s="570">
        <v>99</v>
      </c>
      <c r="I45" s="570">
        <v>99</v>
      </c>
      <c r="J45" s="570">
        <v>999</v>
      </c>
      <c r="K45" s="570">
        <v>99</v>
      </c>
      <c r="L45" s="570">
        <v>99</v>
      </c>
      <c r="M45" s="570">
        <v>99</v>
      </c>
      <c r="N45" s="570">
        <v>99</v>
      </c>
      <c r="O45" s="570">
        <v>99</v>
      </c>
      <c r="P45" s="570">
        <v>9999</v>
      </c>
      <c r="Q45" s="570">
        <v>186</v>
      </c>
      <c r="R45" s="570">
        <v>4561</v>
      </c>
      <c r="S45" s="570">
        <v>5.342030256522694</v>
      </c>
      <c r="T45" s="570">
        <v>4.9739092304319215</v>
      </c>
      <c r="U45" s="570">
        <v>9.3905503179127496</v>
      </c>
      <c r="V45" s="570">
        <v>0.92085069063801772</v>
      </c>
      <c r="W45" s="570">
        <v>0.54812541109405821</v>
      </c>
      <c r="X45" s="570">
        <v>16.399912299934226</v>
      </c>
      <c r="Y45" s="570">
        <v>6.9721552291164244</v>
      </c>
      <c r="Z45" s="570">
        <v>6.6898212320178301</v>
      </c>
      <c r="AA45" s="570">
        <v>1.39630489278383</v>
      </c>
      <c r="AB45" s="570">
        <v>1.592151821738258</v>
      </c>
      <c r="AC45" s="570">
        <v>20.200809665815232</v>
      </c>
      <c r="AD45" s="570">
        <v>43.49361869121261</v>
      </c>
      <c r="AE45" s="570">
        <v>40.954904266011589</v>
      </c>
      <c r="AF45" s="570">
        <v>17.228874702527104</v>
      </c>
      <c r="AG45" s="570">
        <v>13.09006100604193</v>
      </c>
      <c r="AH45" s="570">
        <v>8.770006577504931E-2</v>
      </c>
      <c r="AI45" s="570">
        <v>19</v>
      </c>
      <c r="AJ45" s="570">
        <v>91.952631578947418</v>
      </c>
      <c r="AK45" s="570">
        <v>15.676635904300268</v>
      </c>
      <c r="AL45" s="570"/>
    </row>
    <row r="46" spans="1:38">
      <c r="A46" s="570">
        <v>2</v>
      </c>
      <c r="B46" s="570">
        <v>16</v>
      </c>
      <c r="C46" s="570">
        <v>2023</v>
      </c>
      <c r="D46" s="570">
        <v>4</v>
      </c>
      <c r="E46" s="570">
        <v>99</v>
      </c>
      <c r="F46" s="570">
        <v>99</v>
      </c>
      <c r="G46" s="570">
        <v>99</v>
      </c>
      <c r="H46" s="570">
        <v>99</v>
      </c>
      <c r="I46" s="570">
        <v>99</v>
      </c>
      <c r="J46" s="570">
        <v>999</v>
      </c>
      <c r="K46" s="570">
        <v>99</v>
      </c>
      <c r="L46" s="570">
        <v>99</v>
      </c>
      <c r="M46" s="570">
        <v>99</v>
      </c>
      <c r="N46" s="570">
        <v>99</v>
      </c>
      <c r="O46" s="570">
        <v>99</v>
      </c>
      <c r="P46" s="570">
        <v>9999</v>
      </c>
      <c r="Q46" s="570">
        <v>99</v>
      </c>
      <c r="R46" s="570">
        <v>3221</v>
      </c>
      <c r="S46" s="570">
        <v>5.3703818689847882</v>
      </c>
      <c r="T46" s="570">
        <v>4.7755355479664718</v>
      </c>
      <c r="U46" s="570">
        <v>8.3356100589879016</v>
      </c>
      <c r="V46" s="570">
        <v>0.34150884818379401</v>
      </c>
      <c r="W46" s="570">
        <v>0.37255510710959328</v>
      </c>
      <c r="X46" s="570">
        <v>10.152126668736416</v>
      </c>
      <c r="Y46" s="570">
        <v>3.9739211425023289</v>
      </c>
      <c r="Z46" s="570">
        <v>5.4780628675267682</v>
      </c>
      <c r="AA46" s="570">
        <v>1.3378559573630131</v>
      </c>
      <c r="AB46" s="570">
        <v>1.8122622274365827</v>
      </c>
      <c r="AC46" s="570">
        <v>18.636235202670687</v>
      </c>
      <c r="AD46" s="570">
        <v>40.071973106651448</v>
      </c>
      <c r="AE46" s="570">
        <v>50.538514075994549</v>
      </c>
      <c r="AF46" s="570">
        <v>12.167113662977371</v>
      </c>
      <c r="AG46" s="570">
        <v>8.2057573248662781</v>
      </c>
      <c r="AH46" s="570">
        <v>0</v>
      </c>
      <c r="AI46" s="570">
        <v>45</v>
      </c>
      <c r="AJ46" s="570">
        <v>80.086666666666687</v>
      </c>
      <c r="AK46" s="570">
        <v>15.487498297726347</v>
      </c>
      <c r="AL46" s="570"/>
    </row>
    <row r="47" spans="1:38">
      <c r="A47" s="570">
        <v>2</v>
      </c>
      <c r="B47" s="570">
        <v>17</v>
      </c>
      <c r="C47" s="570">
        <v>2023</v>
      </c>
      <c r="D47" s="570">
        <v>5</v>
      </c>
      <c r="E47" s="570">
        <v>99</v>
      </c>
      <c r="F47" s="570">
        <v>99</v>
      </c>
      <c r="G47" s="570">
        <v>99</v>
      </c>
      <c r="H47" s="570">
        <v>99</v>
      </c>
      <c r="I47" s="570">
        <v>99</v>
      </c>
      <c r="J47" s="570">
        <v>999</v>
      </c>
      <c r="K47" s="570">
        <v>99</v>
      </c>
      <c r="L47" s="570">
        <v>99</v>
      </c>
      <c r="M47" s="570">
        <v>99</v>
      </c>
      <c r="N47" s="570">
        <v>99</v>
      </c>
      <c r="O47" s="570">
        <v>99</v>
      </c>
      <c r="P47" s="570">
        <v>9999</v>
      </c>
      <c r="Q47" s="570">
        <v>94</v>
      </c>
      <c r="R47" s="570">
        <v>1847</v>
      </c>
      <c r="S47" s="570">
        <v>5.4136437466161347</v>
      </c>
      <c r="T47" s="570">
        <v>4.7606930157011371</v>
      </c>
      <c r="U47" s="570">
        <v>9.5250676773145599</v>
      </c>
      <c r="V47" s="570">
        <v>0.32485110990795896</v>
      </c>
      <c r="W47" s="570">
        <v>0.7579859231185706</v>
      </c>
      <c r="X47" s="570">
        <v>16.567406605305905</v>
      </c>
      <c r="Y47" s="570">
        <v>6.1180292365998916</v>
      </c>
      <c r="Z47" s="570">
        <v>6.6311903224741799</v>
      </c>
      <c r="AA47" s="570">
        <v>1.5521918375599013</v>
      </c>
      <c r="AB47" s="570">
        <v>1.6901617150853274</v>
      </c>
      <c r="AC47" s="570">
        <v>6.6101294194980396</v>
      </c>
      <c r="AD47" s="570">
        <v>41.29835265156359</v>
      </c>
      <c r="AE47" s="570">
        <v>50.125262916126658</v>
      </c>
      <c r="AF47" s="570">
        <v>6.9769198806330985</v>
      </c>
      <c r="AG47" s="570">
        <v>5.3768202713288078</v>
      </c>
      <c r="AH47" s="570">
        <v>0.59556036816459135</v>
      </c>
      <c r="AI47" s="570">
        <v>517</v>
      </c>
      <c r="AJ47" s="570">
        <v>79.421856866537595</v>
      </c>
      <c r="AK47" s="570">
        <v>14.557706101447344</v>
      </c>
      <c r="AL47" s="570"/>
    </row>
    <row r="48" spans="1:38">
      <c r="A48" s="570">
        <v>2</v>
      </c>
      <c r="B48" s="570">
        <v>18</v>
      </c>
      <c r="C48" s="570">
        <v>2023</v>
      </c>
      <c r="D48" s="570">
        <v>6</v>
      </c>
      <c r="E48" s="570">
        <v>99</v>
      </c>
      <c r="F48" s="570">
        <v>99</v>
      </c>
      <c r="G48" s="570">
        <v>99</v>
      </c>
      <c r="H48" s="570">
        <v>99</v>
      </c>
      <c r="I48" s="570">
        <v>99</v>
      </c>
      <c r="J48" s="570">
        <v>999</v>
      </c>
      <c r="K48" s="570">
        <v>99</v>
      </c>
      <c r="L48" s="570">
        <v>99</v>
      </c>
      <c r="M48" s="570">
        <v>99</v>
      </c>
      <c r="N48" s="570">
        <v>99</v>
      </c>
      <c r="O48" s="570">
        <v>99</v>
      </c>
      <c r="P48" s="570">
        <v>9999</v>
      </c>
      <c r="Q48" s="570">
        <v>131</v>
      </c>
      <c r="R48" s="570">
        <v>2248</v>
      </c>
      <c r="S48" s="570">
        <v>5.104982206405694</v>
      </c>
      <c r="T48" s="570">
        <v>4.8309608540925266</v>
      </c>
      <c r="U48" s="570">
        <v>13.116103202846983</v>
      </c>
      <c r="V48" s="570">
        <v>1.023131672597865</v>
      </c>
      <c r="W48" s="570">
        <v>3.9590747330960849</v>
      </c>
      <c r="X48" s="570">
        <v>29.804270462633447</v>
      </c>
      <c r="Y48" s="570">
        <v>14.768683274021351</v>
      </c>
      <c r="Z48" s="570">
        <v>8.4483441139036</v>
      </c>
      <c r="AA48" s="570">
        <v>1.5668984993153501</v>
      </c>
      <c r="AB48" s="570">
        <v>2.1679652796997497</v>
      </c>
      <c r="AC48" s="570">
        <v>30.212028952220876</v>
      </c>
      <c r="AD48" s="570">
        <v>62.34878037873623</v>
      </c>
      <c r="AE48" s="570">
        <v>59.05773230198789</v>
      </c>
      <c r="AF48" s="570">
        <v>8.4916707588864142</v>
      </c>
      <c r="AG48" s="570">
        <v>9.0113879371180303</v>
      </c>
      <c r="AH48" s="570">
        <v>2.3576512455516014</v>
      </c>
      <c r="AI48" s="570">
        <v>661</v>
      </c>
      <c r="AJ48" s="570">
        <v>88.85083207261718</v>
      </c>
      <c r="AK48" s="570">
        <v>15.734838327899499</v>
      </c>
      <c r="AL48" s="570"/>
    </row>
    <row r="49" spans="1:38">
      <c r="A49" s="570">
        <v>2</v>
      </c>
      <c r="B49" s="570">
        <v>19</v>
      </c>
      <c r="C49" s="570">
        <v>2023</v>
      </c>
      <c r="D49" s="570">
        <v>7</v>
      </c>
      <c r="E49" s="570">
        <v>99</v>
      </c>
      <c r="F49" s="570">
        <v>99</v>
      </c>
      <c r="G49" s="570">
        <v>99</v>
      </c>
      <c r="H49" s="570">
        <v>99</v>
      </c>
      <c r="I49" s="570">
        <v>99</v>
      </c>
      <c r="J49" s="570">
        <v>999</v>
      </c>
      <c r="K49" s="570">
        <v>99</v>
      </c>
      <c r="L49" s="570">
        <v>99</v>
      </c>
      <c r="M49" s="570">
        <v>99</v>
      </c>
      <c r="N49" s="570">
        <v>99</v>
      </c>
      <c r="O49" s="570">
        <v>99</v>
      </c>
      <c r="P49" s="570">
        <v>9999</v>
      </c>
      <c r="Q49" s="570">
        <v>34</v>
      </c>
      <c r="R49" s="570">
        <v>476</v>
      </c>
      <c r="S49" s="570">
        <v>4.829831932773109</v>
      </c>
      <c r="T49" s="570">
        <v>4.7268907563025202</v>
      </c>
      <c r="U49" s="570">
        <v>12.075630252100844</v>
      </c>
      <c r="V49" s="570">
        <v>0.21008403361344527</v>
      </c>
      <c r="W49" s="570">
        <v>2.100840336134453</v>
      </c>
      <c r="X49" s="570">
        <v>24.369747899159659</v>
      </c>
      <c r="Y49" s="570">
        <v>9.4537815126050404</v>
      </c>
      <c r="Z49" s="570">
        <v>7.397304941740706</v>
      </c>
      <c r="AA49" s="570">
        <v>1.5712867302183056</v>
      </c>
      <c r="AB49" s="570">
        <v>1.8564535395124575</v>
      </c>
      <c r="AC49" s="570">
        <v>30.325712641629814</v>
      </c>
      <c r="AD49" s="570">
        <v>58.897894791868019</v>
      </c>
      <c r="AE49" s="570">
        <v>54.798495249981251</v>
      </c>
      <c r="AF49" s="570">
        <v>1.7980583991236356</v>
      </c>
      <c r="AG49" s="570">
        <v>1.7567392865034559</v>
      </c>
      <c r="AH49" s="570">
        <v>0</v>
      </c>
      <c r="AI49" s="570">
        <v>178</v>
      </c>
      <c r="AJ49" s="570">
        <v>112.1011235955056</v>
      </c>
      <c r="AK49" s="570">
        <v>10.18595903893595</v>
      </c>
      <c r="AL49" s="570"/>
    </row>
    <row r="50" spans="1:38">
      <c r="A50" s="570">
        <v>2</v>
      </c>
      <c r="B50" s="570">
        <v>20</v>
      </c>
      <c r="C50" s="570">
        <v>2023</v>
      </c>
      <c r="D50" s="570">
        <v>8</v>
      </c>
      <c r="E50" s="570">
        <v>99</v>
      </c>
      <c r="F50" s="570">
        <v>99</v>
      </c>
      <c r="G50" s="570">
        <v>99</v>
      </c>
      <c r="H50" s="570">
        <v>99</v>
      </c>
      <c r="I50" s="570">
        <v>99</v>
      </c>
      <c r="J50" s="570">
        <v>999</v>
      </c>
      <c r="K50" s="570">
        <v>99</v>
      </c>
      <c r="L50" s="570">
        <v>99</v>
      </c>
      <c r="M50" s="570">
        <v>99</v>
      </c>
      <c r="N50" s="570">
        <v>99</v>
      </c>
      <c r="O50" s="570">
        <v>99</v>
      </c>
      <c r="P50" s="570">
        <v>9999</v>
      </c>
      <c r="Q50" s="570">
        <v>111</v>
      </c>
      <c r="R50" s="570">
        <v>1565</v>
      </c>
      <c r="S50" s="570">
        <v>4.8434504792332254</v>
      </c>
      <c r="T50" s="570">
        <v>3.8913738019169326</v>
      </c>
      <c r="U50" s="570">
        <v>11.818466453674121</v>
      </c>
      <c r="V50" s="570">
        <v>0.4472843450479233</v>
      </c>
      <c r="W50" s="570">
        <v>1.2140575079872205</v>
      </c>
      <c r="X50" s="570">
        <v>19.169329073482423</v>
      </c>
      <c r="Y50" s="570">
        <v>6.6453674121405744</v>
      </c>
      <c r="Z50" s="570">
        <v>6.2058879760722672</v>
      </c>
      <c r="AA50" s="570">
        <v>1.5559111991653849</v>
      </c>
      <c r="AB50" s="570">
        <v>2.0457285892588746</v>
      </c>
      <c r="AC50" s="570">
        <v>42.985087600267377</v>
      </c>
      <c r="AD50" s="570">
        <v>65.54396703276042</v>
      </c>
      <c r="AE50" s="570">
        <v>48.950304367977054</v>
      </c>
      <c r="AF50" s="570">
        <v>5.9116836021606929</v>
      </c>
      <c r="AG50" s="570">
        <v>5.6528312750938188</v>
      </c>
      <c r="AH50" s="570">
        <v>0.76677316293929698</v>
      </c>
      <c r="AI50" s="570">
        <v>217</v>
      </c>
      <c r="AJ50" s="570">
        <v>95.34239631336402</v>
      </c>
      <c r="AK50" s="570">
        <v>14.475819313179027</v>
      </c>
      <c r="AL50" s="570"/>
    </row>
    <row r="51" spans="1:38">
      <c r="A51" s="570">
        <v>2</v>
      </c>
      <c r="B51" s="570">
        <v>21</v>
      </c>
      <c r="C51" s="570">
        <v>2023</v>
      </c>
      <c r="D51" s="570">
        <v>9</v>
      </c>
      <c r="E51" s="570">
        <v>99</v>
      </c>
      <c r="F51" s="570">
        <v>99</v>
      </c>
      <c r="G51" s="570">
        <v>99</v>
      </c>
      <c r="H51" s="570">
        <v>99</v>
      </c>
      <c r="I51" s="570">
        <v>99</v>
      </c>
      <c r="J51" s="570">
        <v>999</v>
      </c>
      <c r="K51" s="570">
        <v>99</v>
      </c>
      <c r="L51" s="570">
        <v>99</v>
      </c>
      <c r="M51" s="570">
        <v>99</v>
      </c>
      <c r="N51" s="570">
        <v>99</v>
      </c>
      <c r="O51" s="570">
        <v>99</v>
      </c>
      <c r="P51" s="570">
        <v>9999</v>
      </c>
      <c r="Q51" s="570">
        <v>175</v>
      </c>
      <c r="R51" s="570">
        <v>2686</v>
      </c>
      <c r="S51" s="570">
        <v>5.2464631422189134</v>
      </c>
      <c r="T51" s="570">
        <v>4.352941176470587</v>
      </c>
      <c r="U51" s="570">
        <v>12.933991064780351</v>
      </c>
      <c r="V51" s="570">
        <v>0.74460163812360403</v>
      </c>
      <c r="W51" s="570">
        <v>1.3775130305286671</v>
      </c>
      <c r="X51" s="570">
        <v>25.204765450483993</v>
      </c>
      <c r="Y51" s="570">
        <v>6.3663440059568108</v>
      </c>
      <c r="Z51" s="570">
        <v>6.0831770824259586</v>
      </c>
      <c r="AA51" s="570">
        <v>1.5799423865584581</v>
      </c>
      <c r="AB51" s="570">
        <v>1.9589430421549408</v>
      </c>
      <c r="AC51" s="570">
        <v>32.09525972855716</v>
      </c>
      <c r="AD51" s="570">
        <v>60.802262634014205</v>
      </c>
      <c r="AE51" s="570">
        <v>39.639929007130931</v>
      </c>
      <c r="AF51" s="570">
        <v>10.146186680769086</v>
      </c>
      <c r="AG51" s="570">
        <v>10.617667454876585</v>
      </c>
      <c r="AH51" s="570">
        <v>0.37230081906180201</v>
      </c>
      <c r="AI51" s="570">
        <v>490</v>
      </c>
      <c r="AJ51" s="570">
        <v>89.837755102040845</v>
      </c>
      <c r="AK51" s="570">
        <v>14.920804580798828</v>
      </c>
      <c r="AL51" s="570"/>
    </row>
    <row r="52" spans="1:38">
      <c r="A52" s="570">
        <v>2</v>
      </c>
      <c r="B52" s="570">
        <v>22</v>
      </c>
      <c r="C52" s="570">
        <v>2023</v>
      </c>
      <c r="D52" s="570">
        <v>10</v>
      </c>
      <c r="E52" s="570">
        <v>99</v>
      </c>
      <c r="F52" s="570">
        <v>99</v>
      </c>
      <c r="G52" s="570">
        <v>99</v>
      </c>
      <c r="H52" s="570">
        <v>99</v>
      </c>
      <c r="I52" s="570">
        <v>99</v>
      </c>
      <c r="J52" s="570">
        <v>999</v>
      </c>
      <c r="K52" s="570">
        <v>99</v>
      </c>
      <c r="L52" s="570">
        <v>99</v>
      </c>
      <c r="M52" s="570">
        <v>99</v>
      </c>
      <c r="N52" s="570">
        <v>99</v>
      </c>
      <c r="O52" s="570">
        <v>99</v>
      </c>
      <c r="P52" s="570">
        <v>9999</v>
      </c>
      <c r="Q52" s="570">
        <v>324</v>
      </c>
      <c r="R52" s="570">
        <v>4701</v>
      </c>
      <c r="S52" s="570">
        <v>5.228036587960009</v>
      </c>
      <c r="T52" s="570">
        <v>4.8289725590299923</v>
      </c>
      <c r="U52" s="570">
        <v>15.616379493724748</v>
      </c>
      <c r="V52" s="570">
        <v>1.3614124654328863</v>
      </c>
      <c r="W52" s="570">
        <v>1.4890448840672199</v>
      </c>
      <c r="X52" s="570">
        <v>45.734950010636034</v>
      </c>
      <c r="Y52" s="570">
        <v>12.252712188895979</v>
      </c>
      <c r="Z52" s="570">
        <v>6.5152219580065109</v>
      </c>
      <c r="AA52" s="570">
        <v>1.6879230403397996</v>
      </c>
      <c r="AB52" s="570">
        <v>1.9650473724073871</v>
      </c>
      <c r="AC52" s="570">
        <v>17.057283376282971</v>
      </c>
      <c r="AD52" s="570">
        <v>44.535529210543032</v>
      </c>
      <c r="AE52" s="570">
        <v>45.049470943232805</v>
      </c>
      <c r="AF52" s="570">
        <v>17.7577154081517</v>
      </c>
      <c r="AG52" s="570">
        <v>22.436812551211489</v>
      </c>
      <c r="AH52" s="570">
        <v>1.7230376515634973</v>
      </c>
      <c r="AI52" s="570">
        <v>1149</v>
      </c>
      <c r="AJ52" s="570">
        <v>98.048476936466585</v>
      </c>
      <c r="AK52" s="570">
        <v>14.908258711320876</v>
      </c>
      <c r="AL52" s="570"/>
    </row>
    <row r="53" spans="1:38">
      <c r="A53" s="570">
        <v>2</v>
      </c>
      <c r="B53" s="570">
        <v>23</v>
      </c>
      <c r="C53" s="570">
        <v>2023</v>
      </c>
      <c r="D53" s="570">
        <v>11</v>
      </c>
      <c r="E53" s="570">
        <v>99</v>
      </c>
      <c r="F53" s="570">
        <v>99</v>
      </c>
      <c r="G53" s="570">
        <v>99</v>
      </c>
      <c r="H53" s="570">
        <v>99</v>
      </c>
      <c r="I53" s="570">
        <v>99</v>
      </c>
      <c r="J53" s="570">
        <v>999</v>
      </c>
      <c r="K53" s="570">
        <v>99</v>
      </c>
      <c r="L53" s="570">
        <v>99</v>
      </c>
      <c r="M53" s="570">
        <v>99</v>
      </c>
      <c r="N53" s="570">
        <v>99</v>
      </c>
      <c r="O53" s="570">
        <v>99</v>
      </c>
      <c r="P53" s="570">
        <v>9999</v>
      </c>
      <c r="Q53" s="570">
        <v>217</v>
      </c>
      <c r="R53" s="570">
        <v>2487</v>
      </c>
      <c r="S53" s="570">
        <v>5.6264575794129472</v>
      </c>
      <c r="T53" s="570">
        <v>5.2621632488942494</v>
      </c>
      <c r="U53" s="570">
        <v>17.121712907117001</v>
      </c>
      <c r="V53" s="570">
        <v>2.6940088459991958</v>
      </c>
      <c r="W53" s="570">
        <v>2.0104543626859672</v>
      </c>
      <c r="X53" s="570">
        <v>53.75954965822276</v>
      </c>
      <c r="Y53" s="570">
        <v>21.632488942501006</v>
      </c>
      <c r="Z53" s="570">
        <v>7.3406954172676508</v>
      </c>
      <c r="AA53" s="570">
        <v>1.5115131261582579</v>
      </c>
      <c r="AB53" s="570">
        <v>1.888856871802516</v>
      </c>
      <c r="AC53" s="570">
        <v>25.354084662897701</v>
      </c>
      <c r="AD53" s="570">
        <v>51.558613505183679</v>
      </c>
      <c r="AE53" s="570">
        <v>45.399137911485539</v>
      </c>
      <c r="AF53" s="570">
        <v>9.3944773920598319</v>
      </c>
      <c r="AG53" s="570">
        <v>13.014082337526816</v>
      </c>
      <c r="AH53" s="570">
        <v>1.3671089666264575</v>
      </c>
      <c r="AI53" s="570">
        <v>477</v>
      </c>
      <c r="AJ53" s="570">
        <v>101.29224318658279</v>
      </c>
      <c r="AK53" s="570">
        <v>15.436012918462501</v>
      </c>
      <c r="AL53" s="570"/>
    </row>
    <row r="54" spans="1:38">
      <c r="A54" s="570">
        <v>2</v>
      </c>
      <c r="B54" s="570">
        <v>24</v>
      </c>
      <c r="C54" s="570">
        <v>2023</v>
      </c>
      <c r="D54" s="570">
        <v>12</v>
      </c>
      <c r="E54" s="570">
        <v>99</v>
      </c>
      <c r="F54" s="570">
        <v>99</v>
      </c>
      <c r="G54" s="570">
        <v>99</v>
      </c>
      <c r="H54" s="570">
        <v>99</v>
      </c>
      <c r="I54" s="570">
        <v>99</v>
      </c>
      <c r="J54" s="570">
        <v>999</v>
      </c>
      <c r="K54" s="570">
        <v>99</v>
      </c>
      <c r="L54" s="570">
        <v>99</v>
      </c>
      <c r="M54" s="570">
        <v>99</v>
      </c>
      <c r="N54" s="570">
        <v>99</v>
      </c>
      <c r="O54" s="570">
        <v>99</v>
      </c>
      <c r="P54" s="570">
        <v>9999</v>
      </c>
      <c r="Q54" s="570">
        <v>25</v>
      </c>
      <c r="R54" s="570">
        <v>261</v>
      </c>
      <c r="S54" s="570">
        <v>5.4291187739463611</v>
      </c>
      <c r="T54" s="570">
        <v>5.0804597701149428</v>
      </c>
      <c r="U54" s="570">
        <v>16.860153256704972</v>
      </c>
      <c r="V54" s="570">
        <v>1.5325670498084294</v>
      </c>
      <c r="W54" s="570">
        <v>1.5325670498084294</v>
      </c>
      <c r="X54" s="570">
        <v>53.256704980842912</v>
      </c>
      <c r="Y54" s="570">
        <v>16.858237547892717</v>
      </c>
      <c r="Z54" s="570">
        <v>6.9428994555643548</v>
      </c>
      <c r="AA54" s="570">
        <v>1.3041911474592744</v>
      </c>
      <c r="AB54" s="570">
        <v>1.9547665927904536</v>
      </c>
      <c r="AC54" s="570">
        <v>21.887121289998657</v>
      </c>
      <c r="AD54" s="570">
        <v>53.348845390158999</v>
      </c>
      <c r="AE54" s="570">
        <v>48.541188291444847</v>
      </c>
      <c r="AF54" s="570">
        <v>0.98591017262871583</v>
      </c>
      <c r="AG54" s="570">
        <v>1.3449080080477478</v>
      </c>
      <c r="AH54" s="570">
        <v>3.8314176245210718</v>
      </c>
      <c r="AI54" s="570">
        <v>51</v>
      </c>
      <c r="AJ54" s="570">
        <v>95.996078431372496</v>
      </c>
      <c r="AK54" s="570">
        <v>15.196257619745328</v>
      </c>
      <c r="AL54" s="570"/>
    </row>
    <row r="55" spans="1:38">
      <c r="A55" s="570">
        <v>2</v>
      </c>
      <c r="B55" s="570">
        <v>25</v>
      </c>
      <c r="C55" s="570">
        <v>2022</v>
      </c>
      <c r="D55" s="570">
        <v>1</v>
      </c>
      <c r="E55" s="570">
        <v>99</v>
      </c>
      <c r="F55" s="570">
        <v>99</v>
      </c>
      <c r="G55" s="570">
        <v>99</v>
      </c>
      <c r="H55" s="570">
        <v>99</v>
      </c>
      <c r="I55" s="570">
        <v>99</v>
      </c>
      <c r="J55" s="570">
        <v>999</v>
      </c>
      <c r="K55" s="570">
        <v>99</v>
      </c>
      <c r="L55" s="570">
        <v>99</v>
      </c>
      <c r="M55" s="570">
        <v>99</v>
      </c>
      <c r="N55" s="570">
        <v>99</v>
      </c>
      <c r="O55" s="570">
        <v>99</v>
      </c>
      <c r="P55" s="570">
        <v>9999</v>
      </c>
      <c r="Q55" s="570">
        <v>60</v>
      </c>
      <c r="R55" s="570">
        <v>918</v>
      </c>
      <c r="S55" s="570">
        <v>5.4684095860566471</v>
      </c>
      <c r="T55" s="570">
        <v>5.3779956427015252</v>
      </c>
      <c r="U55" s="570">
        <v>18.997004357298479</v>
      </c>
      <c r="V55" s="570">
        <v>4.4662309368191719</v>
      </c>
      <c r="W55" s="570">
        <v>3.2679738562091498</v>
      </c>
      <c r="X55" s="570">
        <v>71.786492374727686</v>
      </c>
      <c r="Y55" s="570">
        <v>29.302832244008712</v>
      </c>
      <c r="Z55" s="570">
        <v>7.5486577795202896</v>
      </c>
      <c r="AA55" s="570">
        <v>1.3021617178479798</v>
      </c>
      <c r="AB55" s="570">
        <v>1.8722359472691497</v>
      </c>
      <c r="AC55" s="570">
        <v>42.815731117952659</v>
      </c>
      <c r="AD55" s="570">
        <v>51.362904539468879</v>
      </c>
      <c r="AE55" s="570">
        <v>51.985709070373808</v>
      </c>
      <c r="AF55" s="570">
        <v>3.5650485436893224</v>
      </c>
      <c r="AG55" s="570">
        <v>5.4108858736451113</v>
      </c>
      <c r="AH55" s="570">
        <v>0.21786492374727665</v>
      </c>
      <c r="AI55" s="570">
        <v>1</v>
      </c>
      <c r="AJ55" s="570">
        <v>100.5</v>
      </c>
      <c r="AK55" s="570">
        <v>19.407430558403249</v>
      </c>
      <c r="AL55" s="570"/>
    </row>
    <row r="56" spans="1:38">
      <c r="A56" s="570">
        <v>2</v>
      </c>
      <c r="B56" s="570">
        <v>26</v>
      </c>
      <c r="C56" s="570">
        <v>2022</v>
      </c>
      <c r="D56" s="570">
        <v>2</v>
      </c>
      <c r="E56" s="570">
        <v>99</v>
      </c>
      <c r="F56" s="570">
        <v>99</v>
      </c>
      <c r="G56" s="570">
        <v>99</v>
      </c>
      <c r="H56" s="570">
        <v>99</v>
      </c>
      <c r="I56" s="570">
        <v>99</v>
      </c>
      <c r="J56" s="570">
        <v>999</v>
      </c>
      <c r="K56" s="570">
        <v>99</v>
      </c>
      <c r="L56" s="570">
        <v>99</v>
      </c>
      <c r="M56" s="570">
        <v>99</v>
      </c>
      <c r="N56" s="570">
        <v>99</v>
      </c>
      <c r="O56" s="570">
        <v>99</v>
      </c>
      <c r="P56" s="570">
        <v>9999</v>
      </c>
      <c r="Q56" s="570">
        <v>78</v>
      </c>
      <c r="R56" s="570">
        <v>1614</v>
      </c>
      <c r="S56" s="570">
        <v>5.5384138785625794</v>
      </c>
      <c r="T56" s="570">
        <v>5.1412639405204468</v>
      </c>
      <c r="U56" s="570">
        <v>10.047273853779419</v>
      </c>
      <c r="V56" s="570">
        <v>1.1152416356877326</v>
      </c>
      <c r="W56" s="570">
        <v>1.1152416356877326</v>
      </c>
      <c r="X56" s="570">
        <v>17.719950433705083</v>
      </c>
      <c r="Y56" s="570">
        <v>8.736059479553905</v>
      </c>
      <c r="Z56" s="570">
        <v>7.3529265264716797</v>
      </c>
      <c r="AA56" s="570">
        <v>1.4091923257173471</v>
      </c>
      <c r="AB56" s="570">
        <v>1.4867843725584773</v>
      </c>
      <c r="AC56" s="570">
        <v>9.1661125797501182</v>
      </c>
      <c r="AD56" s="570">
        <v>38.07523373619393</v>
      </c>
      <c r="AE56" s="570">
        <v>34.517472148694651</v>
      </c>
      <c r="AF56" s="570">
        <v>6.2679611650485452</v>
      </c>
      <c r="AG56" s="570">
        <v>5.0314404915802626</v>
      </c>
      <c r="AH56" s="570">
        <v>0.61957868649318448</v>
      </c>
      <c r="AI56" s="570">
        <v>4</v>
      </c>
      <c r="AJ56" s="570">
        <v>88.35</v>
      </c>
      <c r="AK56" s="570">
        <v>13.419418485420922</v>
      </c>
      <c r="AL56" s="570"/>
    </row>
    <row r="57" spans="1:38">
      <c r="A57" s="570">
        <v>2</v>
      </c>
      <c r="B57" s="570">
        <v>27</v>
      </c>
      <c r="C57" s="570">
        <v>2022</v>
      </c>
      <c r="D57" s="570">
        <v>3</v>
      </c>
      <c r="E57" s="570">
        <v>99</v>
      </c>
      <c r="F57" s="570">
        <v>99</v>
      </c>
      <c r="G57" s="570">
        <v>99</v>
      </c>
      <c r="H57" s="570">
        <v>99</v>
      </c>
      <c r="I57" s="570">
        <v>99</v>
      </c>
      <c r="J57" s="570">
        <v>999</v>
      </c>
      <c r="K57" s="570">
        <v>99</v>
      </c>
      <c r="L57" s="570">
        <v>99</v>
      </c>
      <c r="M57" s="570">
        <v>99</v>
      </c>
      <c r="N57" s="570">
        <v>99</v>
      </c>
      <c r="O57" s="570">
        <v>99</v>
      </c>
      <c r="P57" s="570">
        <v>9999</v>
      </c>
      <c r="Q57" s="570">
        <v>171</v>
      </c>
      <c r="R57" s="570">
        <v>4316</v>
      </c>
      <c r="S57" s="570">
        <v>5.3046802594995359</v>
      </c>
      <c r="T57" s="570">
        <v>5.142029657089898</v>
      </c>
      <c r="U57" s="570">
        <v>9.3871408711770083</v>
      </c>
      <c r="V57" s="570">
        <v>0.97312326227988877</v>
      </c>
      <c r="W57" s="570">
        <v>0.88044485634847103</v>
      </c>
      <c r="X57" s="570">
        <v>17.238183503243746</v>
      </c>
      <c r="Y57" s="570">
        <v>7.8544949026876738</v>
      </c>
      <c r="Z57" s="570">
        <v>7.0730573972602109</v>
      </c>
      <c r="AA57" s="570">
        <v>1.3263167743777695</v>
      </c>
      <c r="AB57" s="570">
        <v>1.6896577832550419</v>
      </c>
      <c r="AC57" s="570">
        <v>11.748678824588071</v>
      </c>
      <c r="AD57" s="570">
        <v>38.775309760796176</v>
      </c>
      <c r="AE57" s="570">
        <v>33.200459638321497</v>
      </c>
      <c r="AF57" s="570">
        <v>16.761165048543688</v>
      </c>
      <c r="AG57" s="570">
        <v>12.570580734959588</v>
      </c>
      <c r="AH57" s="570">
        <v>0.32437442075996287</v>
      </c>
      <c r="AI57" s="570">
        <v>29</v>
      </c>
      <c r="AJ57" s="570">
        <v>94.765517241379328</v>
      </c>
      <c r="AK57" s="570">
        <v>15.159274444594187</v>
      </c>
      <c r="AL57" s="570"/>
    </row>
    <row r="58" spans="1:38">
      <c r="A58" s="570">
        <v>2</v>
      </c>
      <c r="B58" s="570">
        <v>28</v>
      </c>
      <c r="C58" s="570">
        <v>2022</v>
      </c>
      <c r="D58" s="570">
        <v>4</v>
      </c>
      <c r="E58" s="570">
        <v>99</v>
      </c>
      <c r="F58" s="570">
        <v>99</v>
      </c>
      <c r="G58" s="570">
        <v>99</v>
      </c>
      <c r="H58" s="570">
        <v>99</v>
      </c>
      <c r="I58" s="570">
        <v>99</v>
      </c>
      <c r="J58" s="570">
        <v>999</v>
      </c>
      <c r="K58" s="570">
        <v>99</v>
      </c>
      <c r="L58" s="570">
        <v>99</v>
      </c>
      <c r="M58" s="570">
        <v>99</v>
      </c>
      <c r="N58" s="570">
        <v>99</v>
      </c>
      <c r="O58" s="570">
        <v>99</v>
      </c>
      <c r="P58" s="570">
        <v>9999</v>
      </c>
      <c r="Q58" s="570">
        <v>121</v>
      </c>
      <c r="R58" s="570">
        <v>3736</v>
      </c>
      <c r="S58" s="570">
        <v>5.2336723768736633</v>
      </c>
      <c r="T58" s="570">
        <v>4.7906852248394003</v>
      </c>
      <c r="U58" s="570">
        <v>9.5208244111349103</v>
      </c>
      <c r="V58" s="570">
        <v>0.93683083511777276</v>
      </c>
      <c r="W58" s="570">
        <v>0.74946466809421819</v>
      </c>
      <c r="X58" s="570">
        <v>15.926124197002139</v>
      </c>
      <c r="Y58" s="570">
        <v>7.8693790149892946</v>
      </c>
      <c r="Z58" s="570">
        <v>6.9088234529838948</v>
      </c>
      <c r="AA58" s="570">
        <v>1.2121136457005579</v>
      </c>
      <c r="AB58" s="570">
        <v>1.600682055326486</v>
      </c>
      <c r="AC58" s="570">
        <v>20.444472028428819</v>
      </c>
      <c r="AD58" s="570">
        <v>45.141302295150162</v>
      </c>
      <c r="AE58" s="570">
        <v>45.053157224902201</v>
      </c>
      <c r="AF58" s="570">
        <v>14.508737864077665</v>
      </c>
      <c r="AG58" s="570">
        <v>11.03626178582117</v>
      </c>
      <c r="AH58" s="570">
        <v>8.0299785867237697E-2</v>
      </c>
      <c r="AI58" s="570">
        <v>205</v>
      </c>
      <c r="AJ58" s="570">
        <v>94.226341463414627</v>
      </c>
      <c r="AK58" s="570">
        <v>13.949753011729673</v>
      </c>
      <c r="AL58" s="570"/>
    </row>
    <row r="59" spans="1:38">
      <c r="A59" s="570">
        <v>2</v>
      </c>
      <c r="B59" s="570">
        <v>29</v>
      </c>
      <c r="C59" s="570">
        <v>2022</v>
      </c>
      <c r="D59" s="570">
        <v>5</v>
      </c>
      <c r="E59" s="570">
        <v>99</v>
      </c>
      <c r="F59" s="570">
        <v>99</v>
      </c>
      <c r="G59" s="570">
        <v>99</v>
      </c>
      <c r="H59" s="570">
        <v>99</v>
      </c>
      <c r="I59" s="570">
        <v>99</v>
      </c>
      <c r="J59" s="570">
        <v>999</v>
      </c>
      <c r="K59" s="570">
        <v>99</v>
      </c>
      <c r="L59" s="570">
        <v>99</v>
      </c>
      <c r="M59" s="570">
        <v>99</v>
      </c>
      <c r="N59" s="570">
        <v>99</v>
      </c>
      <c r="O59" s="570">
        <v>99</v>
      </c>
      <c r="P59" s="570">
        <v>9999</v>
      </c>
      <c r="Q59" s="570">
        <v>102</v>
      </c>
      <c r="R59" s="570">
        <v>2022</v>
      </c>
      <c r="S59" s="570">
        <v>5.3644906033630075</v>
      </c>
      <c r="T59" s="570">
        <v>4.732937685459941</v>
      </c>
      <c r="U59" s="570">
        <v>10.568545994065294</v>
      </c>
      <c r="V59" s="570">
        <v>1.4342235410484672</v>
      </c>
      <c r="W59" s="570">
        <v>1.4342235410484672</v>
      </c>
      <c r="X59" s="570">
        <v>19.881305637982191</v>
      </c>
      <c r="Y59" s="570">
        <v>9.6933728981206713</v>
      </c>
      <c r="Z59" s="570">
        <v>7.4972932644644352</v>
      </c>
      <c r="AA59" s="570">
        <v>1.4988242053941179</v>
      </c>
      <c r="AB59" s="570">
        <v>1.8846281120544643</v>
      </c>
      <c r="AC59" s="570">
        <v>20.98888164323288</v>
      </c>
      <c r="AD59" s="570">
        <v>49.395799465745938</v>
      </c>
      <c r="AE59" s="570">
        <v>47.146624469953792</v>
      </c>
      <c r="AF59" s="570">
        <v>7.8524271844660225</v>
      </c>
      <c r="AG59" s="570">
        <v>6.6303577714320641</v>
      </c>
      <c r="AH59" s="570">
        <v>0</v>
      </c>
      <c r="AI59" s="570">
        <v>25</v>
      </c>
      <c r="AJ59" s="570">
        <v>87.588000000000022</v>
      </c>
      <c r="AK59" s="570">
        <v>16.309013437146131</v>
      </c>
      <c r="AL59" s="570"/>
    </row>
    <row r="60" spans="1:38">
      <c r="A60" s="570">
        <v>2</v>
      </c>
      <c r="B60" s="570">
        <v>30</v>
      </c>
      <c r="C60" s="570">
        <v>2022</v>
      </c>
      <c r="D60" s="570">
        <v>6</v>
      </c>
      <c r="E60" s="570">
        <v>99</v>
      </c>
      <c r="F60" s="570">
        <v>99</v>
      </c>
      <c r="G60" s="570">
        <v>99</v>
      </c>
      <c r="H60" s="570">
        <v>99</v>
      </c>
      <c r="I60" s="570">
        <v>99</v>
      </c>
      <c r="J60" s="570">
        <v>999</v>
      </c>
      <c r="K60" s="570">
        <v>99</v>
      </c>
      <c r="L60" s="570">
        <v>99</v>
      </c>
      <c r="M60" s="570">
        <v>99</v>
      </c>
      <c r="N60" s="570">
        <v>99</v>
      </c>
      <c r="O60" s="570">
        <v>99</v>
      </c>
      <c r="P60" s="570">
        <v>9999</v>
      </c>
      <c r="Q60" s="570">
        <v>111</v>
      </c>
      <c r="R60" s="570">
        <v>1755</v>
      </c>
      <c r="S60" s="570">
        <v>5.048433048433048</v>
      </c>
      <c r="T60" s="570">
        <v>4.5470085470085451</v>
      </c>
      <c r="U60" s="570">
        <v>13.167806267806272</v>
      </c>
      <c r="V60" s="570">
        <v>2.1082621082621089</v>
      </c>
      <c r="W60" s="570">
        <v>1.4814814814814816</v>
      </c>
      <c r="X60" s="570">
        <v>31.509971509971507</v>
      </c>
      <c r="Y60" s="570">
        <v>15.156695156695152</v>
      </c>
      <c r="Z60" s="570">
        <v>8.2622365802001383</v>
      </c>
      <c r="AA60" s="570">
        <v>1.7151716485468804</v>
      </c>
      <c r="AB60" s="570">
        <v>2.0670900855016874</v>
      </c>
      <c r="AC60" s="570">
        <v>34.680363334228609</v>
      </c>
      <c r="AD60" s="570">
        <v>57.051182561829989</v>
      </c>
      <c r="AE60" s="570">
        <v>50.552910628162998</v>
      </c>
      <c r="AF60" s="570">
        <v>6.8155339805825239</v>
      </c>
      <c r="AG60" s="570">
        <v>7.1701975197902188</v>
      </c>
      <c r="AH60" s="570">
        <v>0.96866096866096862</v>
      </c>
      <c r="AI60" s="570">
        <v>44</v>
      </c>
      <c r="AJ60" s="570">
        <v>86.393181818181773</v>
      </c>
      <c r="AK60" s="570">
        <v>16.739190518501577</v>
      </c>
      <c r="AL60" s="570"/>
    </row>
    <row r="61" spans="1:38">
      <c r="A61" s="570">
        <v>2</v>
      </c>
      <c r="B61" s="570">
        <v>31</v>
      </c>
      <c r="C61" s="570">
        <v>2022</v>
      </c>
      <c r="D61" s="570">
        <v>7</v>
      </c>
      <c r="E61" s="570">
        <v>99</v>
      </c>
      <c r="F61" s="570">
        <v>99</v>
      </c>
      <c r="G61" s="570">
        <v>99</v>
      </c>
      <c r="H61" s="570">
        <v>99</v>
      </c>
      <c r="I61" s="570">
        <v>99</v>
      </c>
      <c r="J61" s="570">
        <v>999</v>
      </c>
      <c r="K61" s="570">
        <v>99</v>
      </c>
      <c r="L61" s="570">
        <v>99</v>
      </c>
      <c r="M61" s="570">
        <v>99</v>
      </c>
      <c r="N61" s="570">
        <v>99</v>
      </c>
      <c r="O61" s="570">
        <v>99</v>
      </c>
      <c r="P61" s="570">
        <v>9999</v>
      </c>
      <c r="Q61" s="570">
        <v>21</v>
      </c>
      <c r="R61" s="570">
        <v>226</v>
      </c>
      <c r="S61" s="570">
        <v>4.7876106194690244</v>
      </c>
      <c r="T61" s="570">
        <v>4.5353982300884956</v>
      </c>
      <c r="U61" s="570">
        <v>14.063274336283184</v>
      </c>
      <c r="V61" s="570">
        <v>0.44247787610619471</v>
      </c>
      <c r="W61" s="570">
        <v>0.44247787610619471</v>
      </c>
      <c r="X61" s="570">
        <v>37.610619469026553</v>
      </c>
      <c r="Y61" s="570">
        <v>11.504424778761061</v>
      </c>
      <c r="Z61" s="570">
        <v>6.6701571464522473</v>
      </c>
      <c r="AA61" s="570">
        <v>1.2405488896040544</v>
      </c>
      <c r="AB61" s="570">
        <v>1.9304463399694096</v>
      </c>
      <c r="AC61" s="570">
        <v>10.948088580935424</v>
      </c>
      <c r="AD61" s="570">
        <v>43.85624132052213</v>
      </c>
      <c r="AE61" s="570">
        <v>42.994675353303059</v>
      </c>
      <c r="AF61" s="570">
        <v>0.87766990291262115</v>
      </c>
      <c r="AG61" s="570">
        <v>0.98613292270058894</v>
      </c>
      <c r="AH61" s="570">
        <v>0</v>
      </c>
      <c r="AI61" s="570">
        <v>0</v>
      </c>
      <c r="AJ61" s="570"/>
      <c r="AK61" s="570"/>
      <c r="AL61" s="570"/>
    </row>
    <row r="62" spans="1:38">
      <c r="A62" s="570">
        <v>2</v>
      </c>
      <c r="B62" s="570">
        <v>32</v>
      </c>
      <c r="C62" s="570">
        <v>2022</v>
      </c>
      <c r="D62" s="570">
        <v>8</v>
      </c>
      <c r="E62" s="570">
        <v>99</v>
      </c>
      <c r="F62" s="570">
        <v>99</v>
      </c>
      <c r="G62" s="570">
        <v>99</v>
      </c>
      <c r="H62" s="570">
        <v>99</v>
      </c>
      <c r="I62" s="570">
        <v>99</v>
      </c>
      <c r="J62" s="570">
        <v>999</v>
      </c>
      <c r="K62" s="570">
        <v>99</v>
      </c>
      <c r="L62" s="570">
        <v>99</v>
      </c>
      <c r="M62" s="570">
        <v>99</v>
      </c>
      <c r="N62" s="570">
        <v>99</v>
      </c>
      <c r="O62" s="570">
        <v>99</v>
      </c>
      <c r="P62" s="570">
        <v>9999</v>
      </c>
      <c r="Q62" s="570">
        <v>111</v>
      </c>
      <c r="R62" s="570">
        <v>1663</v>
      </c>
      <c r="S62" s="570">
        <v>4.9326518340348757</v>
      </c>
      <c r="T62" s="570">
        <v>3.9777510523150927</v>
      </c>
      <c r="U62" s="570">
        <v>11.793265183403477</v>
      </c>
      <c r="V62" s="570">
        <v>0.78171978352375215</v>
      </c>
      <c r="W62" s="570">
        <v>0.36079374624173177</v>
      </c>
      <c r="X62" s="570">
        <v>16.115453998797349</v>
      </c>
      <c r="Y62" s="570">
        <v>6.0733613950691501</v>
      </c>
      <c r="Z62" s="570">
        <v>5.8863767710972974</v>
      </c>
      <c r="AA62" s="570">
        <v>1.4375048966764177</v>
      </c>
      <c r="AB62" s="570">
        <v>1.8832707805287965</v>
      </c>
      <c r="AC62" s="570">
        <v>31.147727050884427</v>
      </c>
      <c r="AD62" s="570">
        <v>50.433079368501808</v>
      </c>
      <c r="AE62" s="570">
        <v>45.923277241818894</v>
      </c>
      <c r="AF62" s="570">
        <v>6.458252427184469</v>
      </c>
      <c r="AG62" s="570">
        <v>6.0850882882636865</v>
      </c>
      <c r="AH62" s="570">
        <v>1.924233313289236</v>
      </c>
      <c r="AI62" s="570">
        <v>72</v>
      </c>
      <c r="AJ62" s="570">
        <v>86.730555555555597</v>
      </c>
      <c r="AK62" s="570">
        <v>15.528984250484422</v>
      </c>
      <c r="AL62" s="570"/>
    </row>
    <row r="63" spans="1:38">
      <c r="A63" s="570">
        <v>2</v>
      </c>
      <c r="B63" s="570">
        <v>33</v>
      </c>
      <c r="C63" s="570">
        <v>2022</v>
      </c>
      <c r="D63" s="570">
        <v>9</v>
      </c>
      <c r="E63" s="570">
        <v>99</v>
      </c>
      <c r="F63" s="570">
        <v>99</v>
      </c>
      <c r="G63" s="570">
        <v>99</v>
      </c>
      <c r="H63" s="570">
        <v>99</v>
      </c>
      <c r="I63" s="570">
        <v>99</v>
      </c>
      <c r="J63" s="570">
        <v>999</v>
      </c>
      <c r="K63" s="570">
        <v>99</v>
      </c>
      <c r="L63" s="570">
        <v>99</v>
      </c>
      <c r="M63" s="570">
        <v>99</v>
      </c>
      <c r="N63" s="570">
        <v>99</v>
      </c>
      <c r="O63" s="570">
        <v>99</v>
      </c>
      <c r="P63" s="570">
        <v>9999</v>
      </c>
      <c r="Q63" s="570">
        <v>152</v>
      </c>
      <c r="R63" s="570">
        <v>2279</v>
      </c>
      <c r="S63" s="570">
        <v>4.9942957437472577</v>
      </c>
      <c r="T63" s="570">
        <v>4.3119789381307596</v>
      </c>
      <c r="U63" s="570">
        <v>12.416498464238702</v>
      </c>
      <c r="V63" s="570">
        <v>0.3510311540149188</v>
      </c>
      <c r="W63" s="570">
        <v>0.96533567354102723</v>
      </c>
      <c r="X63" s="570">
        <v>22.465993856954803</v>
      </c>
      <c r="Y63" s="570">
        <v>6.2746818780166738</v>
      </c>
      <c r="Z63" s="570">
        <v>6.1657869187334509</v>
      </c>
      <c r="AA63" s="570">
        <v>1.92953145575068</v>
      </c>
      <c r="AB63" s="570">
        <v>2.0392359097591379</v>
      </c>
      <c r="AC63" s="570">
        <v>33.91569945839899</v>
      </c>
      <c r="AD63" s="570">
        <v>60.410308123404569</v>
      </c>
      <c r="AE63" s="570">
        <v>44.540025530920097</v>
      </c>
      <c r="AF63" s="570">
        <v>8.8504854368932016</v>
      </c>
      <c r="AG63" s="570">
        <v>8.7797881069260644</v>
      </c>
      <c r="AH63" s="570">
        <v>2.5449758666081621</v>
      </c>
      <c r="AI63" s="570">
        <v>9</v>
      </c>
      <c r="AJ63" s="570">
        <v>90.155555555555551</v>
      </c>
      <c r="AK63" s="570">
        <v>14.870761715402361</v>
      </c>
      <c r="AL63" s="570"/>
    </row>
    <row r="64" spans="1:38">
      <c r="A64" s="570">
        <v>2</v>
      </c>
      <c r="B64" s="570">
        <v>34</v>
      </c>
      <c r="C64" s="570">
        <v>2022</v>
      </c>
      <c r="D64" s="570">
        <v>10</v>
      </c>
      <c r="E64" s="570">
        <v>99</v>
      </c>
      <c r="F64" s="570">
        <v>99</v>
      </c>
      <c r="G64" s="570">
        <v>99</v>
      </c>
      <c r="H64" s="570">
        <v>99</v>
      </c>
      <c r="I64" s="570">
        <v>99</v>
      </c>
      <c r="J64" s="570">
        <v>999</v>
      </c>
      <c r="K64" s="570">
        <v>99</v>
      </c>
      <c r="L64" s="570">
        <v>99</v>
      </c>
      <c r="M64" s="570">
        <v>99</v>
      </c>
      <c r="N64" s="570">
        <v>99</v>
      </c>
      <c r="O64" s="570">
        <v>99</v>
      </c>
      <c r="P64" s="570">
        <v>9999</v>
      </c>
      <c r="Q64" s="570">
        <v>298</v>
      </c>
      <c r="R64" s="570">
        <v>4184</v>
      </c>
      <c r="S64" s="570">
        <v>5.2244263862332705</v>
      </c>
      <c r="T64" s="570">
        <v>4.8816921606118555</v>
      </c>
      <c r="U64" s="570">
        <v>15.69153919694072</v>
      </c>
      <c r="V64" s="570">
        <v>1.1950286806883361</v>
      </c>
      <c r="W64" s="570">
        <v>1.2428298279158696</v>
      </c>
      <c r="X64" s="570">
        <v>44.478967495219877</v>
      </c>
      <c r="Y64" s="570">
        <v>14.603250478011471</v>
      </c>
      <c r="Z64" s="570">
        <v>6.838992364385784</v>
      </c>
      <c r="AA64" s="570">
        <v>1.7716338037097756</v>
      </c>
      <c r="AB64" s="570">
        <v>1.9856342102457811</v>
      </c>
      <c r="AC64" s="570">
        <v>17.457135745239036</v>
      </c>
      <c r="AD64" s="570">
        <v>49.67492773664285</v>
      </c>
      <c r="AE64" s="570">
        <v>46.737575278728521</v>
      </c>
      <c r="AF64" s="570">
        <v>16.248543689320389</v>
      </c>
      <c r="AG64" s="570">
        <v>20.370317222172485</v>
      </c>
      <c r="AH64" s="570">
        <v>1.1233269598470361</v>
      </c>
      <c r="AI64" s="570">
        <v>51</v>
      </c>
      <c r="AJ64" s="570">
        <v>92.007843137254909</v>
      </c>
      <c r="AK64" s="570">
        <v>14.525755813046837</v>
      </c>
      <c r="AL64" s="570"/>
    </row>
    <row r="65" spans="1:38">
      <c r="A65" s="570">
        <v>2</v>
      </c>
      <c r="B65" s="570">
        <v>35</v>
      </c>
      <c r="C65" s="570">
        <v>2022</v>
      </c>
      <c r="D65" s="570">
        <v>11</v>
      </c>
      <c r="E65" s="570">
        <v>99</v>
      </c>
      <c r="F65" s="570">
        <v>99</v>
      </c>
      <c r="G65" s="570">
        <v>99</v>
      </c>
      <c r="H65" s="570">
        <v>99</v>
      </c>
      <c r="I65" s="570">
        <v>99</v>
      </c>
      <c r="J65" s="570">
        <v>999</v>
      </c>
      <c r="K65" s="570">
        <v>99</v>
      </c>
      <c r="L65" s="570">
        <v>99</v>
      </c>
      <c r="M65" s="570">
        <v>99</v>
      </c>
      <c r="N65" s="570">
        <v>99</v>
      </c>
      <c r="O65" s="570">
        <v>99</v>
      </c>
      <c r="P65" s="570">
        <v>9999</v>
      </c>
      <c r="Q65" s="570">
        <v>194</v>
      </c>
      <c r="R65" s="570">
        <v>2580</v>
      </c>
      <c r="S65" s="570">
        <v>5.2151162790697665</v>
      </c>
      <c r="T65" s="570">
        <v>4.9755813953488364</v>
      </c>
      <c r="U65" s="570">
        <v>17.043372093023244</v>
      </c>
      <c r="V65" s="570">
        <v>2.9457364341085257</v>
      </c>
      <c r="W65" s="570">
        <v>1.9379844961240311</v>
      </c>
      <c r="X65" s="570">
        <v>56.046511627906995</v>
      </c>
      <c r="Y65" s="570">
        <v>17.596899224806201</v>
      </c>
      <c r="Z65" s="570">
        <v>6.747255447279989</v>
      </c>
      <c r="AA65" s="570">
        <v>1.5788832361200389</v>
      </c>
      <c r="AB65" s="570">
        <v>2.0132758630498553</v>
      </c>
      <c r="AC65" s="570">
        <v>37.674373384748783</v>
      </c>
      <c r="AD65" s="570">
        <v>50.583391286667407</v>
      </c>
      <c r="AE65" s="570">
        <v>50.036505245298038</v>
      </c>
      <c r="AF65" s="570">
        <v>10.019417475728153</v>
      </c>
      <c r="AG65" s="570">
        <v>13.643186062894623</v>
      </c>
      <c r="AH65" s="570">
        <v>0.85271317829457371</v>
      </c>
      <c r="AI65" s="570">
        <v>43</v>
      </c>
      <c r="AJ65" s="570">
        <v>93.274418604651189</v>
      </c>
      <c r="AK65" s="570">
        <v>15.230067095911444</v>
      </c>
      <c r="AL65" s="570"/>
    </row>
    <row r="66" spans="1:38">
      <c r="A66" s="570">
        <v>2</v>
      </c>
      <c r="B66" s="570">
        <v>36</v>
      </c>
      <c r="C66" s="570">
        <v>2022</v>
      </c>
      <c r="D66" s="570">
        <v>12</v>
      </c>
      <c r="E66" s="570">
        <v>99</v>
      </c>
      <c r="F66" s="570">
        <v>99</v>
      </c>
      <c r="G66" s="570">
        <v>99</v>
      </c>
      <c r="H66" s="570">
        <v>99</v>
      </c>
      <c r="I66" s="570">
        <v>99</v>
      </c>
      <c r="J66" s="570">
        <v>999</v>
      </c>
      <c r="K66" s="570">
        <v>99</v>
      </c>
      <c r="L66" s="570">
        <v>99</v>
      </c>
      <c r="M66" s="570">
        <v>99</v>
      </c>
      <c r="N66" s="570">
        <v>99</v>
      </c>
      <c r="O66" s="570">
        <v>99</v>
      </c>
      <c r="P66" s="570">
        <v>9999</v>
      </c>
      <c r="Q66" s="570">
        <v>59</v>
      </c>
      <c r="R66" s="570">
        <v>457</v>
      </c>
      <c r="S66" s="570">
        <v>5.1597374179431057</v>
      </c>
      <c r="T66" s="570">
        <v>4.9277899343544851</v>
      </c>
      <c r="U66" s="570">
        <v>16.120350109409198</v>
      </c>
      <c r="V66" s="570">
        <v>1.9693654266958425</v>
      </c>
      <c r="W66" s="570">
        <v>0.87527352297592997</v>
      </c>
      <c r="X66" s="570">
        <v>51.422319474835881</v>
      </c>
      <c r="Y66" s="570">
        <v>13.566739606126911</v>
      </c>
      <c r="Z66" s="570">
        <v>6.531874505847191</v>
      </c>
      <c r="AA66" s="570">
        <v>1.5296766498679777</v>
      </c>
      <c r="AB66" s="570">
        <v>1.7643547353129463</v>
      </c>
      <c r="AC66" s="570">
        <v>29.766948133586862</v>
      </c>
      <c r="AD66" s="570">
        <v>51.395809230970322</v>
      </c>
      <c r="AE66" s="570">
        <v>46.317028357013641</v>
      </c>
      <c r="AF66" s="570">
        <v>1.7747572815533983</v>
      </c>
      <c r="AG66" s="570">
        <v>2.2857632198141289</v>
      </c>
      <c r="AH66" s="570">
        <v>1.7505470459518597</v>
      </c>
      <c r="AI66" s="570">
        <v>0</v>
      </c>
      <c r="AJ66" s="570"/>
      <c r="AK66" s="570"/>
      <c r="AL66" s="570"/>
    </row>
    <row r="67" spans="1:38">
      <c r="A67" s="570">
        <v>2</v>
      </c>
      <c r="B67" s="570">
        <v>37</v>
      </c>
      <c r="C67" s="570">
        <v>2021</v>
      </c>
      <c r="D67" s="570">
        <v>1</v>
      </c>
      <c r="E67" s="570">
        <v>99</v>
      </c>
      <c r="F67" s="570">
        <v>99</v>
      </c>
      <c r="G67" s="570">
        <v>99</v>
      </c>
      <c r="H67" s="570">
        <v>99</v>
      </c>
      <c r="I67" s="570">
        <v>99</v>
      </c>
      <c r="J67" s="570">
        <v>999</v>
      </c>
      <c r="K67" s="570">
        <v>99</v>
      </c>
      <c r="L67" s="570">
        <v>99</v>
      </c>
      <c r="M67" s="570">
        <v>99</v>
      </c>
      <c r="N67" s="570">
        <v>99</v>
      </c>
      <c r="O67" s="570">
        <v>99</v>
      </c>
      <c r="P67" s="570">
        <v>9999</v>
      </c>
      <c r="Q67" s="570">
        <v>68</v>
      </c>
      <c r="R67" s="570">
        <v>910</v>
      </c>
      <c r="S67" s="570">
        <v>5.4604395604395588</v>
      </c>
      <c r="T67" s="570">
        <v>5.5241758241758223</v>
      </c>
      <c r="U67" s="570">
        <v>19.097131868131846</v>
      </c>
      <c r="V67" s="570">
        <v>4.5054945054945055</v>
      </c>
      <c r="W67" s="570">
        <v>2.9670329670329672</v>
      </c>
      <c r="X67" s="570">
        <v>67.362637362637358</v>
      </c>
      <c r="Y67" s="570">
        <v>34.505494505494504</v>
      </c>
      <c r="Z67" s="570">
        <v>8.3178967923715543</v>
      </c>
      <c r="AA67" s="570">
        <v>1.3732434631136683</v>
      </c>
      <c r="AB67" s="570">
        <v>2.0936765422555981</v>
      </c>
      <c r="AC67" s="570">
        <v>42.319816534295889</v>
      </c>
      <c r="AD67" s="570">
        <v>54.183271968468318</v>
      </c>
      <c r="AE67" s="570">
        <v>58.109998706758354</v>
      </c>
      <c r="AF67" s="570">
        <v>3.4354012435397454</v>
      </c>
      <c r="AG67" s="570">
        <v>5.1649670329853192</v>
      </c>
      <c r="AH67" s="570">
        <v>0</v>
      </c>
      <c r="AI67" s="570"/>
      <c r="AJ67" s="570"/>
      <c r="AK67" s="570"/>
      <c r="AL67" s="570"/>
    </row>
    <row r="68" spans="1:38">
      <c r="A68" s="570">
        <v>2</v>
      </c>
      <c r="B68" s="570">
        <v>38</v>
      </c>
      <c r="C68" s="570">
        <v>2021</v>
      </c>
      <c r="D68" s="570">
        <v>2</v>
      </c>
      <c r="E68" s="570">
        <v>99</v>
      </c>
      <c r="F68" s="570">
        <v>99</v>
      </c>
      <c r="G68" s="570">
        <v>99</v>
      </c>
      <c r="H68" s="570">
        <v>99</v>
      </c>
      <c r="I68" s="570">
        <v>99</v>
      </c>
      <c r="J68" s="570">
        <v>999</v>
      </c>
      <c r="K68" s="570">
        <v>99</v>
      </c>
      <c r="L68" s="570">
        <v>99</v>
      </c>
      <c r="M68" s="570">
        <v>99</v>
      </c>
      <c r="N68" s="570">
        <v>99</v>
      </c>
      <c r="O68" s="570">
        <v>99</v>
      </c>
      <c r="P68" s="570">
        <v>9999</v>
      </c>
      <c r="Q68" s="570">
        <v>72</v>
      </c>
      <c r="R68" s="570">
        <v>1436</v>
      </c>
      <c r="S68" s="570">
        <v>5.5612813370473528</v>
      </c>
      <c r="T68" s="570">
        <v>5.2068245125348191</v>
      </c>
      <c r="U68" s="570">
        <v>10.939707520891352</v>
      </c>
      <c r="V68" s="570">
        <v>1.114206128133705</v>
      </c>
      <c r="W68" s="570">
        <v>2.298050139275766</v>
      </c>
      <c r="X68" s="570">
        <v>22.841225626740943</v>
      </c>
      <c r="Y68" s="570">
        <v>11.977715877437328</v>
      </c>
      <c r="Z68" s="570">
        <v>8.1373067189758856</v>
      </c>
      <c r="AA68" s="570">
        <v>1.4380443724823999</v>
      </c>
      <c r="AB68" s="570">
        <v>1.9035908597712647</v>
      </c>
      <c r="AC68" s="570">
        <v>24.162966641244672</v>
      </c>
      <c r="AD68" s="570">
        <v>50.205824356585914</v>
      </c>
      <c r="AE68" s="570">
        <v>40.09944709167155</v>
      </c>
      <c r="AF68" s="570">
        <v>5.4211386656297549</v>
      </c>
      <c r="AG68" s="570">
        <v>4.6689386305244724</v>
      </c>
      <c r="AH68" s="570">
        <v>0</v>
      </c>
      <c r="AI68" s="570"/>
      <c r="AJ68" s="570"/>
      <c r="AK68" s="570"/>
      <c r="AL68" s="570"/>
    </row>
    <row r="69" spans="1:38">
      <c r="A69" s="570">
        <v>2</v>
      </c>
      <c r="B69" s="570">
        <v>39</v>
      </c>
      <c r="C69" s="570">
        <v>2021</v>
      </c>
      <c r="D69" s="570">
        <v>3</v>
      </c>
      <c r="E69" s="570">
        <v>99</v>
      </c>
      <c r="F69" s="570">
        <v>99</v>
      </c>
      <c r="G69" s="570">
        <v>99</v>
      </c>
      <c r="H69" s="570">
        <v>99</v>
      </c>
      <c r="I69" s="570">
        <v>99</v>
      </c>
      <c r="J69" s="570">
        <v>999</v>
      </c>
      <c r="K69" s="570">
        <v>99</v>
      </c>
      <c r="L69" s="570">
        <v>99</v>
      </c>
      <c r="M69" s="570">
        <v>99</v>
      </c>
      <c r="N69" s="570">
        <v>99</v>
      </c>
      <c r="O69" s="570">
        <v>99</v>
      </c>
      <c r="P69" s="570">
        <v>9999</v>
      </c>
      <c r="Q69" s="570">
        <v>187</v>
      </c>
      <c r="R69" s="570">
        <v>4375</v>
      </c>
      <c r="S69" s="570">
        <v>5.2397714285714301</v>
      </c>
      <c r="T69" s="570">
        <v>5.1076571428571409</v>
      </c>
      <c r="U69" s="570">
        <v>9.7249234285714365</v>
      </c>
      <c r="V69" s="570">
        <v>1.5314285714285711</v>
      </c>
      <c r="W69" s="570">
        <v>0.96</v>
      </c>
      <c r="X69" s="570">
        <v>18.559999999999999</v>
      </c>
      <c r="Y69" s="570">
        <v>9.0514285714285752</v>
      </c>
      <c r="Z69" s="570">
        <v>7.4599456842043885</v>
      </c>
      <c r="AA69" s="570">
        <v>1.4268830983393601</v>
      </c>
      <c r="AB69" s="570">
        <v>1.9808392729613689</v>
      </c>
      <c r="AC69" s="570">
        <v>30.055825972284723</v>
      </c>
      <c r="AD69" s="570">
        <v>37.399166405756688</v>
      </c>
      <c r="AE69" s="570">
        <v>46.20124494205993</v>
      </c>
      <c r="AF69" s="570">
        <v>16.516352132402631</v>
      </c>
      <c r="AG69" s="570">
        <v>12.645099831894171</v>
      </c>
      <c r="AH69" s="570">
        <v>0.34285714285714297</v>
      </c>
      <c r="AI69" s="570"/>
      <c r="AJ69" s="570"/>
      <c r="AK69" s="570"/>
      <c r="AL69" s="570"/>
    </row>
    <row r="70" spans="1:38">
      <c r="A70" s="570">
        <v>2</v>
      </c>
      <c r="B70" s="570">
        <v>40</v>
      </c>
      <c r="C70" s="570">
        <v>2021</v>
      </c>
      <c r="D70" s="570">
        <v>4</v>
      </c>
      <c r="E70" s="570">
        <v>99</v>
      </c>
      <c r="F70" s="570">
        <v>99</v>
      </c>
      <c r="G70" s="570">
        <v>99</v>
      </c>
      <c r="H70" s="570">
        <v>99</v>
      </c>
      <c r="I70" s="570">
        <v>99</v>
      </c>
      <c r="J70" s="570">
        <v>999</v>
      </c>
      <c r="K70" s="570">
        <v>99</v>
      </c>
      <c r="L70" s="570">
        <v>99</v>
      </c>
      <c r="M70" s="570">
        <v>99</v>
      </c>
      <c r="N70" s="570">
        <v>99</v>
      </c>
      <c r="O70" s="570">
        <v>99</v>
      </c>
      <c r="P70" s="570">
        <v>9999</v>
      </c>
      <c r="Q70" s="570">
        <v>131</v>
      </c>
      <c r="R70" s="570">
        <v>4196</v>
      </c>
      <c r="S70" s="570">
        <v>5.0629170638703522</v>
      </c>
      <c r="T70" s="570">
        <v>4.6260724499523356</v>
      </c>
      <c r="U70" s="570">
        <v>8.803693994280275</v>
      </c>
      <c r="V70" s="570">
        <v>0.71496663489037204</v>
      </c>
      <c r="W70" s="570">
        <v>0.61963775023832213</v>
      </c>
      <c r="X70" s="570">
        <v>11.463298379408959</v>
      </c>
      <c r="Y70" s="570">
        <v>5.7197330791229755</v>
      </c>
      <c r="Z70" s="570">
        <v>6.1078864837324911</v>
      </c>
      <c r="AA70" s="570">
        <v>1.2397712948259099</v>
      </c>
      <c r="AB70" s="570">
        <v>1.8102496334639704</v>
      </c>
      <c r="AC70" s="570">
        <v>37.189117832158942</v>
      </c>
      <c r="AD70" s="570">
        <v>42.348894770656301</v>
      </c>
      <c r="AE70" s="570">
        <v>40.965176107270374</v>
      </c>
      <c r="AF70" s="570">
        <v>15.840597382299755</v>
      </c>
      <c r="AG70" s="570">
        <v>10.978889971314253</v>
      </c>
      <c r="AH70" s="570">
        <v>0.16682554814108672</v>
      </c>
      <c r="AI70" s="570"/>
      <c r="AJ70" s="570"/>
      <c r="AK70" s="570"/>
      <c r="AL70" s="570"/>
    </row>
    <row r="71" spans="1:38">
      <c r="A71" s="570">
        <v>2</v>
      </c>
      <c r="B71" s="570">
        <v>41</v>
      </c>
      <c r="C71" s="570">
        <v>2021</v>
      </c>
      <c r="D71" s="570">
        <v>5</v>
      </c>
      <c r="E71" s="570">
        <v>99</v>
      </c>
      <c r="F71" s="570">
        <v>99</v>
      </c>
      <c r="G71" s="570">
        <v>99</v>
      </c>
      <c r="H71" s="570">
        <v>99</v>
      </c>
      <c r="I71" s="570">
        <v>99</v>
      </c>
      <c r="J71" s="570">
        <v>999</v>
      </c>
      <c r="K71" s="570">
        <v>99</v>
      </c>
      <c r="L71" s="570">
        <v>99</v>
      </c>
      <c r="M71" s="570">
        <v>99</v>
      </c>
      <c r="N71" s="570">
        <v>99</v>
      </c>
      <c r="O71" s="570">
        <v>99</v>
      </c>
      <c r="P71" s="570">
        <v>9999</v>
      </c>
      <c r="Q71" s="570">
        <v>93</v>
      </c>
      <c r="R71" s="570">
        <v>1835</v>
      </c>
      <c r="S71" s="570">
        <v>5.2441416893732971</v>
      </c>
      <c r="T71" s="570">
        <v>4.7629427792915529</v>
      </c>
      <c r="U71" s="570">
        <v>10.677863760217981</v>
      </c>
      <c r="V71" s="570">
        <v>0.98092643051771122</v>
      </c>
      <c r="W71" s="570">
        <v>1.5258855585831066</v>
      </c>
      <c r="X71" s="570">
        <v>21.525885558583106</v>
      </c>
      <c r="Y71" s="570">
        <v>9.6457765667574904</v>
      </c>
      <c r="Z71" s="570">
        <v>7.6797822625363228</v>
      </c>
      <c r="AA71" s="570">
        <v>1.4131774781777244</v>
      </c>
      <c r="AB71" s="570">
        <v>1.8838016101125337</v>
      </c>
      <c r="AC71" s="570">
        <v>35.001330697598348</v>
      </c>
      <c r="AD71" s="570">
        <v>56.558325252674649</v>
      </c>
      <c r="AE71" s="570">
        <v>42.705945510418701</v>
      </c>
      <c r="AF71" s="570">
        <v>6.9274299801048755</v>
      </c>
      <c r="AG71" s="570">
        <v>5.823424623815578</v>
      </c>
      <c r="AH71" s="570">
        <v>0.87193460490463237</v>
      </c>
      <c r="AI71" s="570"/>
      <c r="AJ71" s="570"/>
      <c r="AK71" s="570"/>
      <c r="AL71" s="570"/>
    </row>
    <row r="72" spans="1:38">
      <c r="A72" s="570">
        <v>2</v>
      </c>
      <c r="B72" s="570">
        <v>42</v>
      </c>
      <c r="C72" s="570">
        <v>2021</v>
      </c>
      <c r="D72" s="570">
        <v>6</v>
      </c>
      <c r="E72" s="570">
        <v>99</v>
      </c>
      <c r="F72" s="570">
        <v>99</v>
      </c>
      <c r="G72" s="570">
        <v>99</v>
      </c>
      <c r="H72" s="570">
        <v>99</v>
      </c>
      <c r="I72" s="570">
        <v>99</v>
      </c>
      <c r="J72" s="570">
        <v>999</v>
      </c>
      <c r="K72" s="570">
        <v>99</v>
      </c>
      <c r="L72" s="570">
        <v>99</v>
      </c>
      <c r="M72" s="570">
        <v>99</v>
      </c>
      <c r="N72" s="570">
        <v>99</v>
      </c>
      <c r="O72" s="570">
        <v>99</v>
      </c>
      <c r="P72" s="570">
        <v>9999</v>
      </c>
      <c r="Q72" s="570">
        <v>126</v>
      </c>
      <c r="R72" s="570">
        <v>1984</v>
      </c>
      <c r="S72" s="570">
        <v>5.064516129032258</v>
      </c>
      <c r="T72" s="570">
        <v>4.6764112903225801</v>
      </c>
      <c r="U72" s="570">
        <v>13.319385080645157</v>
      </c>
      <c r="V72" s="570">
        <v>1.411290322580645</v>
      </c>
      <c r="W72" s="570">
        <v>2.6713709677419355</v>
      </c>
      <c r="X72" s="570">
        <v>32.45967741935484</v>
      </c>
      <c r="Y72" s="570">
        <v>15.070564516129028</v>
      </c>
      <c r="Z72" s="570">
        <v>8.285752852186663</v>
      </c>
      <c r="AA72" s="570">
        <v>1.48441872779121</v>
      </c>
      <c r="AB72" s="570">
        <v>2.2948329108901997</v>
      </c>
      <c r="AC72" s="570">
        <v>23.78766751385966</v>
      </c>
      <c r="AD72" s="570">
        <v>59.093805336456207</v>
      </c>
      <c r="AE72" s="570">
        <v>44.868349860619389</v>
      </c>
      <c r="AF72" s="570">
        <v>7.4899297441569859</v>
      </c>
      <c r="AG72" s="570">
        <v>7.8538726961979135</v>
      </c>
      <c r="AH72" s="570">
        <v>0</v>
      </c>
      <c r="AI72" s="570"/>
      <c r="AJ72" s="570"/>
      <c r="AK72" s="570"/>
      <c r="AL72" s="570"/>
    </row>
    <row r="73" spans="1:38">
      <c r="A73" s="570">
        <v>2</v>
      </c>
      <c r="B73" s="570">
        <v>43</v>
      </c>
      <c r="C73" s="570">
        <v>2021</v>
      </c>
      <c r="D73" s="570">
        <v>7</v>
      </c>
      <c r="E73" s="570">
        <v>99</v>
      </c>
      <c r="F73" s="570">
        <v>99</v>
      </c>
      <c r="G73" s="570">
        <v>99</v>
      </c>
      <c r="H73" s="570">
        <v>99</v>
      </c>
      <c r="I73" s="570">
        <v>99</v>
      </c>
      <c r="J73" s="570">
        <v>999</v>
      </c>
      <c r="K73" s="570">
        <v>99</v>
      </c>
      <c r="L73" s="570">
        <v>99</v>
      </c>
      <c r="M73" s="570">
        <v>99</v>
      </c>
      <c r="N73" s="570">
        <v>99</v>
      </c>
      <c r="O73" s="570">
        <v>99</v>
      </c>
      <c r="P73" s="570">
        <v>9999</v>
      </c>
      <c r="Q73" s="570">
        <v>32</v>
      </c>
      <c r="R73" s="570">
        <v>549</v>
      </c>
      <c r="S73" s="570">
        <v>4.9672131147540988</v>
      </c>
      <c r="T73" s="570">
        <v>4.5956284153005456</v>
      </c>
      <c r="U73" s="570">
        <v>13.741748633879778</v>
      </c>
      <c r="V73" s="570">
        <v>1.2750455373406191</v>
      </c>
      <c r="W73" s="570">
        <v>2.0036429872495445</v>
      </c>
      <c r="X73" s="570">
        <v>28.051001821493632</v>
      </c>
      <c r="Y73" s="570">
        <v>15.664845173041893</v>
      </c>
      <c r="Z73" s="570">
        <v>8.01407926859574</v>
      </c>
      <c r="AA73" s="570">
        <v>1.5999828300909178</v>
      </c>
      <c r="AB73" s="570">
        <v>2.2177580649390976</v>
      </c>
      <c r="AC73" s="570">
        <v>37.36294596986901</v>
      </c>
      <c r="AD73" s="570">
        <v>60.586386000148018</v>
      </c>
      <c r="AE73" s="570">
        <v>56.76019075901408</v>
      </c>
      <c r="AF73" s="570">
        <v>2.0725662447289235</v>
      </c>
      <c r="AG73" s="570">
        <v>2.2421897304404226</v>
      </c>
      <c r="AH73" s="570">
        <v>0</v>
      </c>
      <c r="AI73" s="570"/>
      <c r="AJ73" s="570"/>
      <c r="AK73" s="570"/>
      <c r="AL73" s="570"/>
    </row>
    <row r="74" spans="1:38">
      <c r="A74" s="570">
        <v>2</v>
      </c>
      <c r="B74" s="570">
        <v>44</v>
      </c>
      <c r="C74" s="570">
        <v>2021</v>
      </c>
      <c r="D74" s="570">
        <v>8</v>
      </c>
      <c r="E74" s="570">
        <v>99</v>
      </c>
      <c r="F74" s="570">
        <v>99</v>
      </c>
      <c r="G74" s="570">
        <v>99</v>
      </c>
      <c r="H74" s="570">
        <v>99</v>
      </c>
      <c r="I74" s="570">
        <v>99</v>
      </c>
      <c r="J74" s="570">
        <v>999</v>
      </c>
      <c r="K74" s="570">
        <v>99</v>
      </c>
      <c r="L74" s="570">
        <v>99</v>
      </c>
      <c r="M74" s="570">
        <v>99</v>
      </c>
      <c r="N74" s="570">
        <v>99</v>
      </c>
      <c r="O74" s="570">
        <v>99</v>
      </c>
      <c r="P74" s="570">
        <v>9999</v>
      </c>
      <c r="Q74" s="570">
        <v>104</v>
      </c>
      <c r="R74" s="570">
        <v>1539</v>
      </c>
      <c r="S74" s="570">
        <v>5.0571799870045488</v>
      </c>
      <c r="T74" s="570">
        <v>4.1500974658869376</v>
      </c>
      <c r="U74" s="570">
        <v>13.654243014944749</v>
      </c>
      <c r="V74" s="570">
        <v>0.84470435347628303</v>
      </c>
      <c r="W74" s="570">
        <v>1.4944769330734251</v>
      </c>
      <c r="X74" s="570">
        <v>26.38076673164392</v>
      </c>
      <c r="Y74" s="570">
        <v>10.786224821312544</v>
      </c>
      <c r="Z74" s="570">
        <v>6.7059221542115557</v>
      </c>
      <c r="AA74" s="570">
        <v>1.4848089690452564</v>
      </c>
      <c r="AB74" s="570">
        <v>2.2011172491479196</v>
      </c>
      <c r="AC74" s="570">
        <v>32.144328509484005</v>
      </c>
      <c r="AD74" s="570">
        <v>56.28905279416108</v>
      </c>
      <c r="AE74" s="570">
        <v>41.329346380696727</v>
      </c>
      <c r="AF74" s="570">
        <v>5.8099807844040319</v>
      </c>
      <c r="AG74" s="570">
        <v>6.2454575731761937</v>
      </c>
      <c r="AH74" s="570">
        <v>0</v>
      </c>
      <c r="AI74" s="570"/>
      <c r="AJ74" s="570"/>
      <c r="AK74" s="570"/>
      <c r="AL74" s="570"/>
    </row>
    <row r="75" spans="1:38">
      <c r="A75" s="570">
        <v>2</v>
      </c>
      <c r="B75" s="570">
        <v>45</v>
      </c>
      <c r="C75" s="570">
        <v>2021</v>
      </c>
      <c r="D75" s="570">
        <v>9</v>
      </c>
      <c r="E75" s="570">
        <v>99</v>
      </c>
      <c r="F75" s="570">
        <v>99</v>
      </c>
      <c r="G75" s="570">
        <v>99</v>
      </c>
      <c r="H75" s="570">
        <v>99</v>
      </c>
      <c r="I75" s="570">
        <v>99</v>
      </c>
      <c r="J75" s="570">
        <v>999</v>
      </c>
      <c r="K75" s="570">
        <v>99</v>
      </c>
      <c r="L75" s="570">
        <v>99</v>
      </c>
      <c r="M75" s="570">
        <v>99</v>
      </c>
      <c r="N75" s="570">
        <v>99</v>
      </c>
      <c r="O75" s="570">
        <v>99</v>
      </c>
      <c r="P75" s="570">
        <v>9999</v>
      </c>
      <c r="Q75" s="570">
        <v>178</v>
      </c>
      <c r="R75" s="570">
        <v>2414</v>
      </c>
      <c r="S75" s="570">
        <v>5.1868268434134208</v>
      </c>
      <c r="T75" s="570">
        <v>4.3251864125932036</v>
      </c>
      <c r="U75" s="570">
        <v>13.245095277547616</v>
      </c>
      <c r="V75" s="570">
        <v>0.53852526926263466</v>
      </c>
      <c r="W75" s="570">
        <v>0.78707539353769684</v>
      </c>
      <c r="X75" s="570">
        <v>24.813587406793705</v>
      </c>
      <c r="Y75" s="570">
        <v>6.9594034797017388</v>
      </c>
      <c r="Z75" s="570">
        <v>6.0142434061294781</v>
      </c>
      <c r="AA75" s="570">
        <v>1.7095110292847751</v>
      </c>
      <c r="AB75" s="570">
        <v>2.0350825955519465</v>
      </c>
      <c r="AC75" s="570">
        <v>27.209155778466581</v>
      </c>
      <c r="AD75" s="570">
        <v>52.369094751041935</v>
      </c>
      <c r="AE75" s="570">
        <v>45.02509340037205</v>
      </c>
      <c r="AF75" s="570">
        <v>9.113251210884556</v>
      </c>
      <c r="AG75" s="570">
        <v>9.5027732617279987</v>
      </c>
      <c r="AH75" s="570">
        <v>1.7398508699254347</v>
      </c>
      <c r="AI75" s="570"/>
      <c r="AJ75" s="570"/>
      <c r="AK75" s="570"/>
      <c r="AL75" s="570"/>
    </row>
    <row r="76" spans="1:38">
      <c r="A76" s="570">
        <v>2</v>
      </c>
      <c r="B76" s="570">
        <v>46</v>
      </c>
      <c r="C76" s="570">
        <v>2021</v>
      </c>
      <c r="D76" s="570">
        <v>10</v>
      </c>
      <c r="E76" s="570">
        <v>99</v>
      </c>
      <c r="F76" s="570">
        <v>99</v>
      </c>
      <c r="G76" s="570">
        <v>99</v>
      </c>
      <c r="H76" s="570">
        <v>99</v>
      </c>
      <c r="I76" s="570">
        <v>99</v>
      </c>
      <c r="J76" s="570">
        <v>999</v>
      </c>
      <c r="K76" s="570">
        <v>99</v>
      </c>
      <c r="L76" s="570">
        <v>99</v>
      </c>
      <c r="M76" s="570">
        <v>99</v>
      </c>
      <c r="N76" s="570">
        <v>99</v>
      </c>
      <c r="O76" s="570">
        <v>99</v>
      </c>
      <c r="P76" s="570">
        <v>9999</v>
      </c>
      <c r="Q76" s="570">
        <v>270</v>
      </c>
      <c r="R76" s="570">
        <v>3696</v>
      </c>
      <c r="S76" s="570">
        <v>5.2083333333333321</v>
      </c>
      <c r="T76" s="570">
        <v>4.6314935064935057</v>
      </c>
      <c r="U76" s="570">
        <v>16.35943181818185</v>
      </c>
      <c r="V76" s="570">
        <v>2.1915584415584419</v>
      </c>
      <c r="W76" s="570">
        <v>1.1634199134199139</v>
      </c>
      <c r="X76" s="570">
        <v>50.081168831168839</v>
      </c>
      <c r="Y76" s="570">
        <v>14.556277056277056</v>
      </c>
      <c r="Z76" s="570">
        <v>6.7326831584938542</v>
      </c>
      <c r="AA76" s="570">
        <v>1.9976706763911647</v>
      </c>
      <c r="AB76" s="570">
        <v>2.0392585070598201</v>
      </c>
      <c r="AC76" s="570">
        <v>18.385016688522224</v>
      </c>
      <c r="AD76" s="570">
        <v>41.644667946028306</v>
      </c>
      <c r="AE76" s="570">
        <v>38.140973225257397</v>
      </c>
      <c r="AF76" s="570">
        <v>13.95301428145374</v>
      </c>
      <c r="AG76" s="570">
        <v>17.970418581195403</v>
      </c>
      <c r="AH76" s="570">
        <v>1.109307359307359</v>
      </c>
      <c r="AI76" s="570"/>
      <c r="AJ76" s="570"/>
      <c r="AK76" s="570"/>
      <c r="AL76" s="570"/>
    </row>
    <row r="77" spans="1:38">
      <c r="A77" s="570">
        <v>2</v>
      </c>
      <c r="B77" s="570">
        <v>47</v>
      </c>
      <c r="C77" s="570">
        <v>2021</v>
      </c>
      <c r="D77" s="570">
        <v>11</v>
      </c>
      <c r="E77" s="570">
        <v>99</v>
      </c>
      <c r="F77" s="570">
        <v>99</v>
      </c>
      <c r="G77" s="570">
        <v>99</v>
      </c>
      <c r="H77" s="570">
        <v>99</v>
      </c>
      <c r="I77" s="570">
        <v>99</v>
      </c>
      <c r="J77" s="570">
        <v>999</v>
      </c>
      <c r="K77" s="570">
        <v>99</v>
      </c>
      <c r="L77" s="570">
        <v>99</v>
      </c>
      <c r="M77" s="570">
        <v>99</v>
      </c>
      <c r="N77" s="570">
        <v>99</v>
      </c>
      <c r="O77" s="570">
        <v>99</v>
      </c>
      <c r="P77" s="570">
        <v>9999</v>
      </c>
      <c r="Q77" s="570">
        <v>225</v>
      </c>
      <c r="R77" s="570">
        <v>2947.9</v>
      </c>
      <c r="S77" s="570">
        <v>5.0848739780860948</v>
      </c>
      <c r="T77" s="570">
        <v>5.0215407578276068</v>
      </c>
      <c r="U77" s="570">
        <v>16.122287051799582</v>
      </c>
      <c r="V77" s="570">
        <v>2.4084941822992638</v>
      </c>
      <c r="W77" s="570">
        <v>1.5604328505037477</v>
      </c>
      <c r="X77" s="570">
        <v>49.492859323586281</v>
      </c>
      <c r="Y77" s="570">
        <v>18.894806472404088</v>
      </c>
      <c r="Z77" s="570">
        <v>7.6252406842965454</v>
      </c>
      <c r="AA77" s="570">
        <v>1.705074163532361</v>
      </c>
      <c r="AB77" s="570">
        <v>1.9790542953861088</v>
      </c>
      <c r="AC77" s="570">
        <v>35.556826027863217</v>
      </c>
      <c r="AD77" s="570">
        <v>46.387408461352656</v>
      </c>
      <c r="AE77" s="570">
        <v>48.189121949060628</v>
      </c>
      <c r="AF77" s="570">
        <v>11.128812445967936</v>
      </c>
      <c r="AG77" s="570">
        <v>14.12529123988584</v>
      </c>
      <c r="AH77" s="570">
        <v>1.9675022897655965</v>
      </c>
      <c r="AI77" s="570"/>
      <c r="AJ77" s="570"/>
      <c r="AK77" s="570"/>
      <c r="AL77" s="570"/>
    </row>
    <row r="78" spans="1:38">
      <c r="A78" s="570">
        <v>2</v>
      </c>
      <c r="B78" s="570">
        <v>48</v>
      </c>
      <c r="C78" s="570">
        <v>2021</v>
      </c>
      <c r="D78" s="570">
        <v>12</v>
      </c>
      <c r="E78" s="570">
        <v>99</v>
      </c>
      <c r="F78" s="570">
        <v>99</v>
      </c>
      <c r="G78" s="570">
        <v>99</v>
      </c>
      <c r="H78" s="570">
        <v>99</v>
      </c>
      <c r="I78" s="570">
        <v>99</v>
      </c>
      <c r="J78" s="570">
        <v>999</v>
      </c>
      <c r="K78" s="570">
        <v>99</v>
      </c>
      <c r="L78" s="570">
        <v>99</v>
      </c>
      <c r="M78" s="570">
        <v>99</v>
      </c>
      <c r="N78" s="570">
        <v>99</v>
      </c>
      <c r="O78" s="570">
        <v>99</v>
      </c>
      <c r="P78" s="570">
        <v>9999</v>
      </c>
      <c r="Q78" s="570">
        <v>42</v>
      </c>
      <c r="R78" s="570">
        <v>607</v>
      </c>
      <c r="S78" s="570">
        <v>4.7545304777594737</v>
      </c>
      <c r="T78" s="570">
        <v>4.841845140032949</v>
      </c>
      <c r="U78" s="570">
        <v>15.402504118616132</v>
      </c>
      <c r="V78" s="570">
        <v>2.9654036243822071</v>
      </c>
      <c r="W78" s="570">
        <v>2.306425041186162</v>
      </c>
      <c r="X78" s="570">
        <v>48.764415156507411</v>
      </c>
      <c r="Y78" s="570">
        <v>22.240527182866561</v>
      </c>
      <c r="Z78" s="570">
        <v>8.5661977933903621</v>
      </c>
      <c r="AA78" s="570">
        <v>1.6776587206114821</v>
      </c>
      <c r="AB78" s="570">
        <v>2.2790562562564114</v>
      </c>
      <c r="AC78" s="570">
        <v>55.912528661836241</v>
      </c>
      <c r="AD78" s="570">
        <v>63.300569562373873</v>
      </c>
      <c r="AE78" s="570">
        <v>69.691443741942805</v>
      </c>
      <c r="AF78" s="570">
        <v>2.2915258844270618</v>
      </c>
      <c r="AG78" s="570">
        <v>2.778676826842434</v>
      </c>
      <c r="AH78" s="570">
        <v>0</v>
      </c>
      <c r="AI78" s="570"/>
      <c r="AJ78" s="570"/>
      <c r="AK78" s="570"/>
      <c r="AL78" s="570"/>
    </row>
    <row r="79" spans="1:38">
      <c r="A79" s="570">
        <v>2</v>
      </c>
      <c r="B79" s="570">
        <v>49</v>
      </c>
      <c r="C79" s="570">
        <v>2020</v>
      </c>
      <c r="D79" s="570">
        <v>1</v>
      </c>
      <c r="E79" s="570">
        <v>99</v>
      </c>
      <c r="F79" s="570">
        <v>99</v>
      </c>
      <c r="G79" s="570">
        <v>99</v>
      </c>
      <c r="H79" s="570">
        <v>99</v>
      </c>
      <c r="I79" s="570">
        <v>99</v>
      </c>
      <c r="J79" s="570">
        <v>999</v>
      </c>
      <c r="K79" s="570">
        <v>99</v>
      </c>
      <c r="L79" s="570">
        <v>99</v>
      </c>
      <c r="M79" s="570">
        <v>99</v>
      </c>
      <c r="N79" s="570">
        <v>99</v>
      </c>
      <c r="O79" s="570">
        <v>99</v>
      </c>
      <c r="P79" s="570">
        <v>9999</v>
      </c>
      <c r="Q79" s="570">
        <v>83</v>
      </c>
      <c r="R79" s="570">
        <v>1119</v>
      </c>
      <c r="S79" s="570">
        <v>5.4745308310991954</v>
      </c>
      <c r="T79" s="570">
        <v>5.1823056300268115</v>
      </c>
      <c r="U79" s="570">
        <v>16.567229669347629</v>
      </c>
      <c r="V79" s="570">
        <v>3.3958891867739061</v>
      </c>
      <c r="W79" s="570">
        <v>2.8596961572832882</v>
      </c>
      <c r="X79" s="570">
        <v>55.317247542448627</v>
      </c>
      <c r="Y79" s="570">
        <v>23.145665773011626</v>
      </c>
      <c r="Z79" s="570">
        <v>8.5688085463186141</v>
      </c>
      <c r="AA79" s="570">
        <v>1.3973753415304584</v>
      </c>
      <c r="AB79" s="570">
        <v>2.0170873389280257</v>
      </c>
      <c r="AC79" s="570">
        <v>11.58050926018047</v>
      </c>
      <c r="AD79" s="570">
        <v>47.204502540245194</v>
      </c>
      <c r="AE79" s="570">
        <v>21.756054279312519</v>
      </c>
      <c r="AF79" s="570">
        <v>4.2199343817173887</v>
      </c>
      <c r="AG79" s="570">
        <v>5.6087427592644943</v>
      </c>
      <c r="AH79" s="570">
        <v>0</v>
      </c>
      <c r="AI79" s="570"/>
      <c r="AJ79" s="570"/>
      <c r="AK79" s="570"/>
      <c r="AL79" s="570"/>
    </row>
    <row r="80" spans="1:38">
      <c r="A80" s="570">
        <v>2</v>
      </c>
      <c r="B80" s="570">
        <v>50</v>
      </c>
      <c r="C80" s="570">
        <v>2020</v>
      </c>
      <c r="D80" s="570">
        <v>2</v>
      </c>
      <c r="E80" s="570">
        <v>99</v>
      </c>
      <c r="F80" s="570">
        <v>99</v>
      </c>
      <c r="G80" s="570">
        <v>99</v>
      </c>
      <c r="H80" s="570">
        <v>99</v>
      </c>
      <c r="I80" s="570">
        <v>99</v>
      </c>
      <c r="J80" s="570">
        <v>999</v>
      </c>
      <c r="K80" s="570">
        <v>99</v>
      </c>
      <c r="L80" s="570">
        <v>99</v>
      </c>
      <c r="M80" s="570">
        <v>99</v>
      </c>
      <c r="N80" s="570">
        <v>99</v>
      </c>
      <c r="O80" s="570">
        <v>99</v>
      </c>
      <c r="P80" s="570">
        <v>9999</v>
      </c>
      <c r="Q80" s="570">
        <v>86</v>
      </c>
      <c r="R80" s="570">
        <v>1606</v>
      </c>
      <c r="S80" s="570">
        <v>5.551058530510586</v>
      </c>
      <c r="T80" s="570">
        <v>5.435865504358655</v>
      </c>
      <c r="U80" s="570">
        <v>12.068835616438376</v>
      </c>
      <c r="V80" s="570">
        <v>1.1207970112079699</v>
      </c>
      <c r="W80" s="570">
        <v>2.0547945205479454</v>
      </c>
      <c r="X80" s="570">
        <v>28.331257783312576</v>
      </c>
      <c r="Y80" s="570">
        <v>15.193026151930262</v>
      </c>
      <c r="Z80" s="570">
        <v>8.4100758345771585</v>
      </c>
      <c r="AA80" s="570">
        <v>1.327764908264172</v>
      </c>
      <c r="AB80" s="570">
        <v>1.870811077850808</v>
      </c>
      <c r="AC80" s="570">
        <v>6.9480912266922958</v>
      </c>
      <c r="AD80" s="570">
        <v>53.703118239252809</v>
      </c>
      <c r="AE80" s="570">
        <v>19.157724245071464</v>
      </c>
      <c r="AF80" s="570">
        <v>6.0564920616962707</v>
      </c>
      <c r="AG80" s="570">
        <v>5.8640336726724147</v>
      </c>
      <c r="AH80" s="570">
        <v>0</v>
      </c>
      <c r="AI80" s="570"/>
      <c r="AJ80" s="570"/>
      <c r="AK80" s="570"/>
      <c r="AL80" s="570"/>
    </row>
    <row r="81" spans="1:38">
      <c r="A81" s="570">
        <v>2</v>
      </c>
      <c r="B81" s="570">
        <v>51</v>
      </c>
      <c r="C81" s="570">
        <v>2020</v>
      </c>
      <c r="D81" s="570">
        <v>3</v>
      </c>
      <c r="E81" s="570">
        <v>99</v>
      </c>
      <c r="F81" s="570">
        <v>99</v>
      </c>
      <c r="G81" s="570">
        <v>99</v>
      </c>
      <c r="H81" s="570">
        <v>99</v>
      </c>
      <c r="I81" s="570">
        <v>99</v>
      </c>
      <c r="J81" s="570">
        <v>999</v>
      </c>
      <c r="K81" s="570">
        <v>99</v>
      </c>
      <c r="L81" s="570">
        <v>99</v>
      </c>
      <c r="M81" s="570">
        <v>99</v>
      </c>
      <c r="N81" s="570">
        <v>99</v>
      </c>
      <c r="O81" s="570">
        <v>99</v>
      </c>
      <c r="P81" s="570">
        <v>9999</v>
      </c>
      <c r="Q81" s="570">
        <v>192</v>
      </c>
      <c r="R81" s="570">
        <v>4359</v>
      </c>
      <c r="S81" s="570">
        <v>5.3734801559990837</v>
      </c>
      <c r="T81" s="570">
        <v>5.344345033264509</v>
      </c>
      <c r="U81" s="570">
        <v>9.3328423950447377</v>
      </c>
      <c r="V81" s="570">
        <v>0.80293645331498043</v>
      </c>
      <c r="W81" s="570">
        <v>1.2846983253039688</v>
      </c>
      <c r="X81" s="570">
        <v>16.678137187428309</v>
      </c>
      <c r="Y81" s="570">
        <v>8.1211286992429468</v>
      </c>
      <c r="Z81" s="570">
        <v>6.984876371944118</v>
      </c>
      <c r="AA81" s="570">
        <v>1.397731448333132</v>
      </c>
      <c r="AB81" s="570">
        <v>1.9958742778152845</v>
      </c>
      <c r="AC81" s="570">
        <v>15.869254508097599</v>
      </c>
      <c r="AD81" s="570">
        <v>32.138265687934926</v>
      </c>
      <c r="AE81" s="570">
        <v>32.601258786168337</v>
      </c>
      <c r="AF81" s="570">
        <v>16.438511143794539</v>
      </c>
      <c r="AG81" s="570">
        <v>12.307967574284319</v>
      </c>
      <c r="AH81" s="570">
        <v>4.5882083046570314E-2</v>
      </c>
      <c r="AI81" s="570"/>
      <c r="AJ81" s="570"/>
      <c r="AK81" s="570"/>
      <c r="AL81" s="570"/>
    </row>
    <row r="82" spans="1:38">
      <c r="A82" s="570">
        <v>2</v>
      </c>
      <c r="B82" s="570">
        <v>52</v>
      </c>
      <c r="C82" s="570">
        <v>2020</v>
      </c>
      <c r="D82" s="570">
        <v>4</v>
      </c>
      <c r="E82" s="570">
        <v>99</v>
      </c>
      <c r="F82" s="570">
        <v>99</v>
      </c>
      <c r="G82" s="570">
        <v>99</v>
      </c>
      <c r="H82" s="570">
        <v>99</v>
      </c>
      <c r="I82" s="570">
        <v>99</v>
      </c>
      <c r="J82" s="570">
        <v>999</v>
      </c>
      <c r="K82" s="570">
        <v>99</v>
      </c>
      <c r="L82" s="570">
        <v>99</v>
      </c>
      <c r="M82" s="570">
        <v>99</v>
      </c>
      <c r="N82" s="570">
        <v>99</v>
      </c>
      <c r="O82" s="570">
        <v>99</v>
      </c>
      <c r="P82" s="570">
        <v>9999</v>
      </c>
      <c r="Q82" s="570">
        <v>116</v>
      </c>
      <c r="R82" s="570">
        <v>3845</v>
      </c>
      <c r="S82" s="570">
        <v>5.1191157347204159</v>
      </c>
      <c r="T82" s="570">
        <v>5.0983094928478527</v>
      </c>
      <c r="U82" s="570">
        <v>8.4981066319895984</v>
      </c>
      <c r="V82" s="570">
        <v>0.57217165149544891</v>
      </c>
      <c r="W82" s="570">
        <v>0.80624187256176849</v>
      </c>
      <c r="X82" s="570">
        <v>11.44343302990897</v>
      </c>
      <c r="Y82" s="570">
        <v>5.695708712613782</v>
      </c>
      <c r="Z82" s="570">
        <v>6.3353362346283353</v>
      </c>
      <c r="AA82" s="570">
        <v>1.2584636735141641</v>
      </c>
      <c r="AB82" s="570">
        <v>1.9699193683342049</v>
      </c>
      <c r="AC82" s="570">
        <v>24.43133075270886</v>
      </c>
      <c r="AD82" s="570">
        <v>33.827239019201151</v>
      </c>
      <c r="AE82" s="570">
        <v>35.752863165680182</v>
      </c>
      <c r="AF82" s="570">
        <v>14.500131990798357</v>
      </c>
      <c r="AG82" s="570">
        <v>9.8856234263282534</v>
      </c>
      <c r="AH82" s="570">
        <v>0</v>
      </c>
      <c r="AI82" s="570"/>
      <c r="AJ82" s="570"/>
      <c r="AK82" s="570"/>
      <c r="AL82" s="570"/>
    </row>
    <row r="83" spans="1:38">
      <c r="A83" s="570">
        <v>2</v>
      </c>
      <c r="B83" s="570">
        <v>53</v>
      </c>
      <c r="C83" s="570">
        <v>2020</v>
      </c>
      <c r="D83" s="570">
        <v>5</v>
      </c>
      <c r="E83" s="570">
        <v>99</v>
      </c>
      <c r="F83" s="570">
        <v>99</v>
      </c>
      <c r="G83" s="570">
        <v>99</v>
      </c>
      <c r="H83" s="570">
        <v>99</v>
      </c>
      <c r="I83" s="570">
        <v>99</v>
      </c>
      <c r="J83" s="570">
        <v>999</v>
      </c>
      <c r="K83" s="570">
        <v>99</v>
      </c>
      <c r="L83" s="570">
        <v>99</v>
      </c>
      <c r="M83" s="570">
        <v>99</v>
      </c>
      <c r="N83" s="570">
        <v>99</v>
      </c>
      <c r="O83" s="570">
        <v>99</v>
      </c>
      <c r="P83" s="570">
        <v>9999</v>
      </c>
      <c r="Q83" s="570">
        <v>134</v>
      </c>
      <c r="R83" s="570">
        <v>2599</v>
      </c>
      <c r="S83" s="570">
        <v>5.0015390534821087</v>
      </c>
      <c r="T83" s="570">
        <v>4.5867641400538677</v>
      </c>
      <c r="U83" s="570">
        <v>10.165798383993852</v>
      </c>
      <c r="V83" s="570">
        <v>0.88495575221238942</v>
      </c>
      <c r="W83" s="570">
        <v>1.6160061562139281</v>
      </c>
      <c r="X83" s="570">
        <v>18.507118122354751</v>
      </c>
      <c r="Y83" s="570">
        <v>8.8880338591766073</v>
      </c>
      <c r="Z83" s="570">
        <v>7.3727039367597182</v>
      </c>
      <c r="AA83" s="570">
        <v>1.6802949872693265</v>
      </c>
      <c r="AB83" s="570">
        <v>1.94876512891404</v>
      </c>
      <c r="AC83" s="570">
        <v>28.185731523453239</v>
      </c>
      <c r="AD83" s="570">
        <v>48.803591974312226</v>
      </c>
      <c r="AE83" s="570">
        <v>40.769438019557505</v>
      </c>
      <c r="AF83" s="570">
        <v>9.801259569332883</v>
      </c>
      <c r="AG83" s="570">
        <v>7.9934325412624814</v>
      </c>
      <c r="AH83" s="570">
        <v>0.65409772989611392</v>
      </c>
      <c r="AI83" s="570"/>
      <c r="AJ83" s="570"/>
      <c r="AK83" s="570"/>
      <c r="AL83" s="570"/>
    </row>
    <row r="84" spans="1:38">
      <c r="A84" s="570">
        <v>2</v>
      </c>
      <c r="B84" s="570">
        <v>54</v>
      </c>
      <c r="C84" s="570">
        <v>2020</v>
      </c>
      <c r="D84" s="570">
        <v>6</v>
      </c>
      <c r="E84" s="570">
        <v>99</v>
      </c>
      <c r="F84" s="570">
        <v>99</v>
      </c>
      <c r="G84" s="570">
        <v>99</v>
      </c>
      <c r="H84" s="570">
        <v>99</v>
      </c>
      <c r="I84" s="570">
        <v>99</v>
      </c>
      <c r="J84" s="570">
        <v>999</v>
      </c>
      <c r="K84" s="570">
        <v>99</v>
      </c>
      <c r="L84" s="570">
        <v>99</v>
      </c>
      <c r="M84" s="570">
        <v>99</v>
      </c>
      <c r="N84" s="570">
        <v>99</v>
      </c>
      <c r="O84" s="570">
        <v>99</v>
      </c>
      <c r="P84" s="570">
        <v>9999</v>
      </c>
      <c r="Q84" s="570">
        <v>124</v>
      </c>
      <c r="R84" s="570">
        <v>1797</v>
      </c>
      <c r="S84" s="570">
        <v>5.011129660545353</v>
      </c>
      <c r="T84" s="570">
        <v>5.0016694490818034</v>
      </c>
      <c r="U84" s="570">
        <v>14.261435726210347</v>
      </c>
      <c r="V84" s="570">
        <v>0.83472454090150261</v>
      </c>
      <c r="W84" s="570">
        <v>2.5598219254312742</v>
      </c>
      <c r="X84" s="570">
        <v>38.564273789649405</v>
      </c>
      <c r="Y84" s="570">
        <v>14.691151919866444</v>
      </c>
      <c r="Z84" s="570">
        <v>7.9079712429704143</v>
      </c>
      <c r="AA84" s="570">
        <v>1.7750163466981621</v>
      </c>
      <c r="AB84" s="570">
        <v>2.2006973892951014</v>
      </c>
      <c r="AC84" s="570">
        <v>7.1672407278250301</v>
      </c>
      <c r="AD84" s="570">
        <v>49.081336538934337</v>
      </c>
      <c r="AE84" s="570">
        <v>33.035716712262541</v>
      </c>
      <c r="AF84" s="570">
        <v>6.7767847041520515</v>
      </c>
      <c r="AG84" s="570">
        <v>7.7534835280452636</v>
      </c>
      <c r="AH84" s="570">
        <v>5.564830272676681E-2</v>
      </c>
      <c r="AI84" s="570"/>
      <c r="AJ84" s="570"/>
      <c r="AK84" s="570"/>
      <c r="AL84" s="570"/>
    </row>
    <row r="85" spans="1:38">
      <c r="A85" s="570">
        <v>2</v>
      </c>
      <c r="B85" s="570">
        <v>55</v>
      </c>
      <c r="C85" s="570">
        <v>2020</v>
      </c>
      <c r="D85" s="570">
        <v>7</v>
      </c>
      <c r="E85" s="570">
        <v>99</v>
      </c>
      <c r="F85" s="570">
        <v>99</v>
      </c>
      <c r="G85" s="570">
        <v>99</v>
      </c>
      <c r="H85" s="570">
        <v>99</v>
      </c>
      <c r="I85" s="570">
        <v>99</v>
      </c>
      <c r="J85" s="570">
        <v>999</v>
      </c>
      <c r="K85" s="570">
        <v>99</v>
      </c>
      <c r="L85" s="570">
        <v>99</v>
      </c>
      <c r="M85" s="570">
        <v>99</v>
      </c>
      <c r="N85" s="570">
        <v>99</v>
      </c>
      <c r="O85" s="570">
        <v>99</v>
      </c>
      <c r="P85" s="570">
        <v>9999</v>
      </c>
      <c r="Q85" s="570">
        <v>48</v>
      </c>
      <c r="R85" s="570">
        <v>578</v>
      </c>
      <c r="S85" s="570">
        <v>5.4117647058823524</v>
      </c>
      <c r="T85" s="570">
        <v>4.766435986159169</v>
      </c>
      <c r="U85" s="570">
        <v>12.983494809688583</v>
      </c>
      <c r="V85" s="570">
        <v>1.3840830449826991</v>
      </c>
      <c r="W85" s="570">
        <v>1.2110726643598613</v>
      </c>
      <c r="X85" s="570">
        <v>29.757785467128024</v>
      </c>
      <c r="Y85" s="570">
        <v>13.667820069204151</v>
      </c>
      <c r="Z85" s="570">
        <v>7.9911547706393549</v>
      </c>
      <c r="AA85" s="570">
        <v>1.6141673804720269</v>
      </c>
      <c r="AB85" s="570">
        <v>2.0711683922071638</v>
      </c>
      <c r="AC85" s="570">
        <v>23.035503477715793</v>
      </c>
      <c r="AD85" s="570">
        <v>60.028490834748077</v>
      </c>
      <c r="AE85" s="570">
        <v>34.237020182269283</v>
      </c>
      <c r="AF85" s="570">
        <v>2.1797337557038876</v>
      </c>
      <c r="AG85" s="570">
        <v>2.2704136522399341</v>
      </c>
      <c r="AH85" s="570">
        <v>2.2491349480968861</v>
      </c>
      <c r="AI85" s="570"/>
      <c r="AJ85" s="570"/>
      <c r="AK85" s="570"/>
      <c r="AL85" s="570"/>
    </row>
    <row r="86" spans="1:38">
      <c r="A86" s="570">
        <v>2</v>
      </c>
      <c r="B86" s="570">
        <v>56</v>
      </c>
      <c r="C86" s="570">
        <v>2020</v>
      </c>
      <c r="D86" s="570">
        <v>8</v>
      </c>
      <c r="E86" s="570">
        <v>99</v>
      </c>
      <c r="F86" s="570">
        <v>99</v>
      </c>
      <c r="G86" s="570">
        <v>99</v>
      </c>
      <c r="H86" s="570">
        <v>99</v>
      </c>
      <c r="I86" s="570">
        <v>99</v>
      </c>
      <c r="J86" s="570">
        <v>999</v>
      </c>
      <c r="K86" s="570">
        <v>99</v>
      </c>
      <c r="L86" s="570">
        <v>99</v>
      </c>
      <c r="M86" s="570">
        <v>99</v>
      </c>
      <c r="N86" s="570">
        <v>99</v>
      </c>
      <c r="O86" s="570">
        <v>99</v>
      </c>
      <c r="P86" s="570">
        <v>9999</v>
      </c>
      <c r="Q86" s="570">
        <v>105</v>
      </c>
      <c r="R86" s="570">
        <v>1420</v>
      </c>
      <c r="S86" s="570">
        <v>4.7035211267605614</v>
      </c>
      <c r="T86" s="570">
        <v>3.7936619718309874</v>
      </c>
      <c r="U86" s="570">
        <v>12.263014084507033</v>
      </c>
      <c r="V86" s="570">
        <v>0.42253521126760551</v>
      </c>
      <c r="W86" s="570">
        <v>1.0563380281690138</v>
      </c>
      <c r="X86" s="570">
        <v>21.478873239436624</v>
      </c>
      <c r="Y86" s="570">
        <v>8.0281690140845061</v>
      </c>
      <c r="Z86" s="570">
        <v>6.4173943804011859</v>
      </c>
      <c r="AA86" s="570">
        <v>1.9519189536623536</v>
      </c>
      <c r="AB86" s="570">
        <v>2.1293626233010672</v>
      </c>
      <c r="AC86" s="570">
        <v>39.188284808178317</v>
      </c>
      <c r="AD86" s="570">
        <v>69.429264782564587</v>
      </c>
      <c r="AE86" s="570">
        <v>49.646357154294591</v>
      </c>
      <c r="AF86" s="570">
        <v>5.3550552475770248</v>
      </c>
      <c r="AG86" s="570">
        <v>5.2683074764882543</v>
      </c>
      <c r="AH86" s="570">
        <v>0</v>
      </c>
      <c r="AI86" s="570"/>
      <c r="AJ86" s="570"/>
      <c r="AK86" s="570"/>
      <c r="AL86" s="570"/>
    </row>
    <row r="87" spans="1:38">
      <c r="A87" s="570">
        <v>2</v>
      </c>
      <c r="B87" s="570">
        <v>57</v>
      </c>
      <c r="C87" s="570">
        <v>2020</v>
      </c>
      <c r="D87" s="570">
        <v>9</v>
      </c>
      <c r="E87" s="570">
        <v>99</v>
      </c>
      <c r="F87" s="570">
        <v>99</v>
      </c>
      <c r="G87" s="570">
        <v>99</v>
      </c>
      <c r="H87" s="570">
        <v>99</v>
      </c>
      <c r="I87" s="570">
        <v>99</v>
      </c>
      <c r="J87" s="570">
        <v>999</v>
      </c>
      <c r="K87" s="570">
        <v>99</v>
      </c>
      <c r="L87" s="570">
        <v>99</v>
      </c>
      <c r="M87" s="570">
        <v>99</v>
      </c>
      <c r="N87" s="570">
        <v>99</v>
      </c>
      <c r="O87" s="570">
        <v>99</v>
      </c>
      <c r="P87" s="570">
        <v>9999</v>
      </c>
      <c r="Q87" s="570">
        <v>139</v>
      </c>
      <c r="R87" s="570">
        <v>2082</v>
      </c>
      <c r="S87" s="570">
        <v>4.8073967339097008</v>
      </c>
      <c r="T87" s="570">
        <v>4.097982708933718</v>
      </c>
      <c r="U87" s="570">
        <v>12.76805955811721</v>
      </c>
      <c r="V87" s="570">
        <v>0.24015369836695488</v>
      </c>
      <c r="W87" s="570">
        <v>0.52833813640730076</v>
      </c>
      <c r="X87" s="570">
        <v>23.102785782901055</v>
      </c>
      <c r="Y87" s="570">
        <v>4.5148895292987508</v>
      </c>
      <c r="Z87" s="570">
        <v>5.4523047484912013</v>
      </c>
      <c r="AA87" s="570">
        <v>1.55182116839012</v>
      </c>
      <c r="AB87" s="570">
        <v>1.93456991913844</v>
      </c>
      <c r="AC87" s="570">
        <v>16.668563910269949</v>
      </c>
      <c r="AD87" s="570">
        <v>41.388046435863821</v>
      </c>
      <c r="AE87" s="570">
        <v>37.362350507562304</v>
      </c>
      <c r="AF87" s="570">
        <v>7.8515669193347648</v>
      </c>
      <c r="AG87" s="570">
        <v>8.0425018134362052</v>
      </c>
      <c r="AH87" s="570">
        <v>2.7377521613832858</v>
      </c>
      <c r="AI87" s="570"/>
      <c r="AJ87" s="570"/>
      <c r="AK87" s="570"/>
      <c r="AL87" s="570"/>
    </row>
    <row r="88" spans="1:38">
      <c r="A88" s="570">
        <v>2</v>
      </c>
      <c r="B88" s="570">
        <v>58</v>
      </c>
      <c r="C88" s="570">
        <v>2020</v>
      </c>
      <c r="D88" s="570">
        <v>10</v>
      </c>
      <c r="E88" s="570">
        <v>99</v>
      </c>
      <c r="F88" s="570">
        <v>99</v>
      </c>
      <c r="G88" s="570">
        <v>99</v>
      </c>
      <c r="H88" s="570">
        <v>99</v>
      </c>
      <c r="I88" s="570">
        <v>99</v>
      </c>
      <c r="J88" s="570">
        <v>999</v>
      </c>
      <c r="K88" s="570">
        <v>99</v>
      </c>
      <c r="L88" s="570">
        <v>99</v>
      </c>
      <c r="M88" s="570">
        <v>99</v>
      </c>
      <c r="N88" s="570">
        <v>99</v>
      </c>
      <c r="O88" s="570">
        <v>99</v>
      </c>
      <c r="P88" s="570">
        <v>9999</v>
      </c>
      <c r="Q88" s="570">
        <v>275</v>
      </c>
      <c r="R88" s="570">
        <v>3853</v>
      </c>
      <c r="S88" s="570">
        <v>4.9460160913573841</v>
      </c>
      <c r="T88" s="570">
        <v>4.7864002076304191</v>
      </c>
      <c r="U88" s="570">
        <v>16.104334284972765</v>
      </c>
      <c r="V88" s="570">
        <v>1.2198287049052681</v>
      </c>
      <c r="W88" s="570">
        <v>1.686997145081754</v>
      </c>
      <c r="X88" s="570">
        <v>49.441993252011407</v>
      </c>
      <c r="Y88" s="570">
        <v>15.36465092135998</v>
      </c>
      <c r="Z88" s="570">
        <v>7.3282897656650308</v>
      </c>
      <c r="AA88" s="570">
        <v>1.681549109908042</v>
      </c>
      <c r="AB88" s="570">
        <v>2.0240705281569347</v>
      </c>
      <c r="AC88" s="570">
        <v>14.39994493766515</v>
      </c>
      <c r="AD88" s="570">
        <v>43.583785513098753</v>
      </c>
      <c r="AE88" s="570">
        <v>38.116382860618643</v>
      </c>
      <c r="AF88" s="570">
        <v>14.530301316136816</v>
      </c>
      <c r="AG88" s="570">
        <v>18.772725435472776</v>
      </c>
      <c r="AH88" s="570">
        <v>0.72670646249675552</v>
      </c>
      <c r="AI88" s="570"/>
      <c r="AJ88" s="570"/>
      <c r="AK88" s="570"/>
      <c r="AL88" s="570"/>
    </row>
    <row r="89" spans="1:38">
      <c r="A89" s="570">
        <v>2</v>
      </c>
      <c r="B89" s="570">
        <v>59</v>
      </c>
      <c r="C89" s="570">
        <v>2020</v>
      </c>
      <c r="D89" s="570">
        <v>11</v>
      </c>
      <c r="E89" s="570">
        <v>99</v>
      </c>
      <c r="F89" s="570">
        <v>99</v>
      </c>
      <c r="G89" s="570">
        <v>99</v>
      </c>
      <c r="H89" s="570">
        <v>99</v>
      </c>
      <c r="I89" s="570">
        <v>99</v>
      </c>
      <c r="J89" s="570">
        <v>999</v>
      </c>
      <c r="K89" s="570">
        <v>99</v>
      </c>
      <c r="L89" s="570">
        <v>99</v>
      </c>
      <c r="M89" s="570">
        <v>99</v>
      </c>
      <c r="N89" s="570">
        <v>99</v>
      </c>
      <c r="O89" s="570">
        <v>99</v>
      </c>
      <c r="P89" s="570">
        <v>9999</v>
      </c>
      <c r="Q89" s="570">
        <v>210</v>
      </c>
      <c r="R89" s="570">
        <v>2773</v>
      </c>
      <c r="S89" s="570">
        <v>5.141002524341868</v>
      </c>
      <c r="T89" s="570">
        <v>4.8052650558961405</v>
      </c>
      <c r="U89" s="570">
        <v>15.824904435629284</v>
      </c>
      <c r="V89" s="570">
        <v>2.6325279480706807</v>
      </c>
      <c r="W89" s="570">
        <v>1.226108907320592</v>
      </c>
      <c r="X89" s="570">
        <v>47.998557518932571</v>
      </c>
      <c r="Y89" s="570">
        <v>18.139199423007575</v>
      </c>
      <c r="Z89" s="570">
        <v>7.5040694212830816</v>
      </c>
      <c r="AA89" s="570">
        <v>1.5822067802097244</v>
      </c>
      <c r="AB89" s="570">
        <v>1.8863148206656248</v>
      </c>
      <c r="AC89" s="570">
        <v>36.172289924729199</v>
      </c>
      <c r="AD89" s="570">
        <v>48.939590915320061</v>
      </c>
      <c r="AE89" s="570">
        <v>45.361074582896173</v>
      </c>
      <c r="AF89" s="570">
        <v>10.457442395444437</v>
      </c>
      <c r="AG89" s="570">
        <v>13.276283207302438</v>
      </c>
      <c r="AH89" s="570">
        <v>0.79336458708979485</v>
      </c>
      <c r="AI89" s="570"/>
      <c r="AJ89" s="570"/>
      <c r="AK89" s="570"/>
      <c r="AL89" s="570"/>
    </row>
    <row r="90" spans="1:38">
      <c r="A90" s="570">
        <v>2</v>
      </c>
      <c r="B90" s="570">
        <v>60</v>
      </c>
      <c r="C90" s="570">
        <v>2020</v>
      </c>
      <c r="D90" s="570">
        <v>12</v>
      </c>
      <c r="E90" s="570">
        <v>99</v>
      </c>
      <c r="F90" s="570">
        <v>99</v>
      </c>
      <c r="G90" s="570">
        <v>99</v>
      </c>
      <c r="H90" s="570">
        <v>99</v>
      </c>
      <c r="I90" s="570">
        <v>99</v>
      </c>
      <c r="J90" s="570">
        <v>999</v>
      </c>
      <c r="K90" s="570">
        <v>99</v>
      </c>
      <c r="L90" s="570">
        <v>99</v>
      </c>
      <c r="M90" s="570">
        <v>99</v>
      </c>
      <c r="N90" s="570">
        <v>99</v>
      </c>
      <c r="O90" s="570">
        <v>99</v>
      </c>
      <c r="P90" s="570">
        <v>9999</v>
      </c>
      <c r="Q90" s="570">
        <v>46</v>
      </c>
      <c r="R90" s="570">
        <v>486</v>
      </c>
      <c r="S90" s="570">
        <v>5.6131687242798352</v>
      </c>
      <c r="T90" s="570">
        <v>5.4876543209876552</v>
      </c>
      <c r="U90" s="570">
        <v>20.107304526748976</v>
      </c>
      <c r="V90" s="570">
        <v>2.2633744855967088</v>
      </c>
      <c r="W90" s="570">
        <v>2.2633744855967088</v>
      </c>
      <c r="X90" s="570">
        <v>79.218106995884781</v>
      </c>
      <c r="Y90" s="570">
        <v>26.543209876543205</v>
      </c>
      <c r="Z90" s="570">
        <v>6.1158940153383643</v>
      </c>
      <c r="AA90" s="570">
        <v>1.9411483810816077</v>
      </c>
      <c r="AB90" s="570">
        <v>2.091244694992239</v>
      </c>
      <c r="AC90" s="570">
        <v>1.9169595045026544</v>
      </c>
      <c r="AD90" s="570">
        <v>54.763460221311078</v>
      </c>
      <c r="AE90" s="570">
        <v>11.945959937000101</v>
      </c>
      <c r="AF90" s="570">
        <v>1.8327865143115736</v>
      </c>
      <c r="AG90" s="570">
        <v>2.9564849132031465</v>
      </c>
      <c r="AH90" s="570">
        <v>0.82304526748971185</v>
      </c>
      <c r="AI90" s="570"/>
      <c r="AJ90" s="570"/>
      <c r="AK90" s="570"/>
      <c r="AL90" s="570"/>
    </row>
    <row r="91" spans="1:38">
      <c r="A91" s="570">
        <v>3</v>
      </c>
      <c r="B91" s="570">
        <v>1</v>
      </c>
      <c r="C91" s="570">
        <v>2024</v>
      </c>
      <c r="D91" s="570">
        <v>99</v>
      </c>
      <c r="E91" s="570">
        <v>1</v>
      </c>
      <c r="F91" s="570">
        <v>99</v>
      </c>
      <c r="G91" s="570">
        <v>99</v>
      </c>
      <c r="H91" s="570">
        <v>99</v>
      </c>
      <c r="I91" s="570">
        <v>99</v>
      </c>
      <c r="J91" s="570">
        <v>999</v>
      </c>
      <c r="K91" s="570">
        <v>99</v>
      </c>
      <c r="L91" s="570">
        <v>99</v>
      </c>
      <c r="M91" s="570">
        <v>99</v>
      </c>
      <c r="N91" s="570">
        <v>99</v>
      </c>
      <c r="O91" s="570">
        <v>99</v>
      </c>
      <c r="P91" s="570">
        <v>9999</v>
      </c>
      <c r="Q91" s="570">
        <v>2</v>
      </c>
      <c r="R91" s="570">
        <v>48</v>
      </c>
      <c r="S91" s="570">
        <v>6.5833333333333313</v>
      </c>
      <c r="T91" s="570">
        <v>7.5625</v>
      </c>
      <c r="U91" s="570">
        <v>24.231250000000003</v>
      </c>
      <c r="V91" s="570">
        <v>2.0833333333333339</v>
      </c>
      <c r="W91" s="570">
        <v>25</v>
      </c>
      <c r="X91" s="570">
        <v>89.583333333333314</v>
      </c>
      <c r="Y91" s="570">
        <v>62.5</v>
      </c>
      <c r="Z91" s="570">
        <v>7.3962872513286433</v>
      </c>
      <c r="AA91" s="570">
        <v>1.3202482931462405</v>
      </c>
      <c r="AB91" s="570">
        <v>2.5241025632885838</v>
      </c>
      <c r="AC91" s="570">
        <v>60.446933772602961</v>
      </c>
      <c r="AD91" s="570">
        <v>75.29825488527031</v>
      </c>
      <c r="AE91" s="570">
        <v>69.549845523256295</v>
      </c>
      <c r="AF91" s="570">
        <v>0.18732438339057128</v>
      </c>
      <c r="AG91" s="570">
        <v>0.35399560632742411</v>
      </c>
      <c r="AH91" s="570">
        <v>0</v>
      </c>
      <c r="AI91" s="570">
        <v>0</v>
      </c>
      <c r="AJ91" s="570"/>
      <c r="AK91" s="570"/>
      <c r="AL91" s="570"/>
    </row>
    <row r="92" spans="1:38">
      <c r="A92" s="570">
        <v>3</v>
      </c>
      <c r="B92" s="570">
        <v>2</v>
      </c>
      <c r="C92" s="570">
        <v>2024</v>
      </c>
      <c r="D92" s="570">
        <v>99</v>
      </c>
      <c r="E92" s="570">
        <v>2</v>
      </c>
      <c r="F92" s="570">
        <v>99</v>
      </c>
      <c r="G92" s="570">
        <v>99</v>
      </c>
      <c r="H92" s="570">
        <v>99</v>
      </c>
      <c r="I92" s="570">
        <v>99</v>
      </c>
      <c r="J92" s="570">
        <v>999</v>
      </c>
      <c r="K92" s="570">
        <v>99</v>
      </c>
      <c r="L92" s="570">
        <v>99</v>
      </c>
      <c r="M92" s="570">
        <v>99</v>
      </c>
      <c r="N92" s="570">
        <v>99</v>
      </c>
      <c r="O92" s="570">
        <v>99</v>
      </c>
      <c r="P92" s="570">
        <v>9999</v>
      </c>
      <c r="Q92" s="570">
        <v>23</v>
      </c>
      <c r="R92" s="570">
        <v>283</v>
      </c>
      <c r="S92" s="570">
        <v>5.8339222614840978</v>
      </c>
      <c r="T92" s="570">
        <v>6.0070671378091891</v>
      </c>
      <c r="U92" s="570">
        <v>20.105653710247353</v>
      </c>
      <c r="V92" s="570">
        <v>2.1201413427561837</v>
      </c>
      <c r="W92" s="570">
        <v>4.2402826855123674</v>
      </c>
      <c r="X92" s="570">
        <v>72.438162544169614</v>
      </c>
      <c r="Y92" s="570">
        <v>36.749116607773843</v>
      </c>
      <c r="Z92" s="570">
        <v>7.4832512524734236</v>
      </c>
      <c r="AA92" s="570">
        <v>1.3955942112366648</v>
      </c>
      <c r="AB92" s="570">
        <v>2.0350166612946752</v>
      </c>
      <c r="AC92" s="570">
        <v>24.630601028140855</v>
      </c>
      <c r="AD92" s="570">
        <v>56.036418462981082</v>
      </c>
      <c r="AE92" s="570">
        <v>47.693773733403184</v>
      </c>
      <c r="AF92" s="570">
        <v>1.1044333437402438</v>
      </c>
      <c r="AG92" s="570">
        <v>1.7317510106116503</v>
      </c>
      <c r="AH92" s="570">
        <v>0.35335689045936397</v>
      </c>
      <c r="AI92" s="570">
        <v>51</v>
      </c>
      <c r="AJ92" s="570">
        <v>90.692156862745122</v>
      </c>
      <c r="AK92" s="570">
        <v>17.408766476900613</v>
      </c>
      <c r="AL92" s="570"/>
    </row>
    <row r="93" spans="1:38">
      <c r="A93" s="570">
        <v>3</v>
      </c>
      <c r="B93" s="570">
        <v>3</v>
      </c>
      <c r="C93" s="570">
        <v>2024</v>
      </c>
      <c r="D93" s="570">
        <v>99</v>
      </c>
      <c r="E93" s="570">
        <v>3</v>
      </c>
      <c r="F93" s="570">
        <v>99</v>
      </c>
      <c r="G93" s="570">
        <v>99</v>
      </c>
      <c r="H93" s="570">
        <v>99</v>
      </c>
      <c r="I93" s="570">
        <v>99</v>
      </c>
      <c r="J93" s="570">
        <v>999</v>
      </c>
      <c r="K93" s="570">
        <v>99</v>
      </c>
      <c r="L93" s="570">
        <v>99</v>
      </c>
      <c r="M93" s="570">
        <v>99</v>
      </c>
      <c r="N93" s="570">
        <v>99</v>
      </c>
      <c r="O93" s="570">
        <v>99</v>
      </c>
      <c r="P93" s="570">
        <v>9999</v>
      </c>
      <c r="Q93" s="570">
        <v>10</v>
      </c>
      <c r="R93" s="570">
        <v>94</v>
      </c>
      <c r="S93" s="570">
        <v>5.5851063829787249</v>
      </c>
      <c r="T93" s="570">
        <v>5.8936170212765937</v>
      </c>
      <c r="U93" s="570">
        <v>22.681914893617016</v>
      </c>
      <c r="V93" s="570">
        <v>6.3829787234042579</v>
      </c>
      <c r="W93" s="570">
        <v>3.1914893617021289</v>
      </c>
      <c r="X93" s="570">
        <v>88.297872340425499</v>
      </c>
      <c r="Y93" s="570">
        <v>40.425531914893625</v>
      </c>
      <c r="Z93" s="570">
        <v>6.07038438205924</v>
      </c>
      <c r="AA93" s="570">
        <v>1.2998328408740016</v>
      </c>
      <c r="AB93" s="570">
        <v>1.627346653274294</v>
      </c>
      <c r="AC93" s="570">
        <v>44.369988074376131</v>
      </c>
      <c r="AD93" s="570">
        <v>36.67054957687975</v>
      </c>
      <c r="AE93" s="570">
        <v>46.194338944168656</v>
      </c>
      <c r="AF93" s="570">
        <v>0.36684358413986889</v>
      </c>
      <c r="AG93" s="570">
        <v>0.64891585611787506</v>
      </c>
      <c r="AH93" s="570">
        <v>1.0638297872340428</v>
      </c>
      <c r="AI93" s="570">
        <v>0</v>
      </c>
      <c r="AJ93" s="570"/>
      <c r="AK93" s="570"/>
      <c r="AL93" s="570"/>
    </row>
    <row r="94" spans="1:38">
      <c r="A94" s="570">
        <v>3</v>
      </c>
      <c r="B94" s="570">
        <v>4</v>
      </c>
      <c r="C94" s="570">
        <v>2024</v>
      </c>
      <c r="D94" s="570">
        <v>99</v>
      </c>
      <c r="E94" s="570">
        <v>4</v>
      </c>
      <c r="F94" s="570">
        <v>99</v>
      </c>
      <c r="G94" s="570">
        <v>99</v>
      </c>
      <c r="H94" s="570">
        <v>99</v>
      </c>
      <c r="I94" s="570">
        <v>99</v>
      </c>
      <c r="J94" s="570">
        <v>999</v>
      </c>
      <c r="K94" s="570">
        <v>99</v>
      </c>
      <c r="L94" s="570">
        <v>99</v>
      </c>
      <c r="M94" s="570">
        <v>99</v>
      </c>
      <c r="N94" s="570">
        <v>99</v>
      </c>
      <c r="O94" s="570">
        <v>99</v>
      </c>
      <c r="P94" s="570">
        <v>9999</v>
      </c>
      <c r="Q94" s="570">
        <v>25</v>
      </c>
      <c r="R94" s="570">
        <v>294</v>
      </c>
      <c r="S94" s="570">
        <v>5.4353741496598635</v>
      </c>
      <c r="T94" s="570">
        <v>5.3945578231292508</v>
      </c>
      <c r="U94" s="570">
        <v>16.521088435374143</v>
      </c>
      <c r="V94" s="570">
        <v>2.3809523809523818</v>
      </c>
      <c r="W94" s="570">
        <v>3.4013605442176873</v>
      </c>
      <c r="X94" s="570">
        <v>49.31972789115644</v>
      </c>
      <c r="Y94" s="570">
        <v>23.469387755102041</v>
      </c>
      <c r="Z94" s="570">
        <v>8.0324870242596926</v>
      </c>
      <c r="AA94" s="570">
        <v>1.4407482334734745</v>
      </c>
      <c r="AB94" s="570">
        <v>1.9150596272461555</v>
      </c>
      <c r="AC94" s="570">
        <v>40.968151722827237</v>
      </c>
      <c r="AD94" s="570">
        <v>54.103871979468323</v>
      </c>
      <c r="AE94" s="570">
        <v>61.576472821949906</v>
      </c>
      <c r="AF94" s="570">
        <v>1.1473618482672499</v>
      </c>
      <c r="AG94" s="570">
        <v>1.4783143831601444</v>
      </c>
      <c r="AH94" s="570">
        <v>1.0204081632653061</v>
      </c>
      <c r="AI94" s="570">
        <v>69</v>
      </c>
      <c r="AJ94" s="570">
        <v>100.73478260869568</v>
      </c>
      <c r="AK94" s="570">
        <v>16.863295307217161</v>
      </c>
      <c r="AL94" s="570"/>
    </row>
    <row r="95" spans="1:38">
      <c r="A95" s="570">
        <v>3</v>
      </c>
      <c r="B95" s="570">
        <v>5</v>
      </c>
      <c r="C95" s="570">
        <v>2024</v>
      </c>
      <c r="D95" s="570">
        <v>99</v>
      </c>
      <c r="E95" s="570">
        <v>5</v>
      </c>
      <c r="F95" s="570">
        <v>99</v>
      </c>
      <c r="G95" s="570">
        <v>99</v>
      </c>
      <c r="H95" s="570">
        <v>99</v>
      </c>
      <c r="I95" s="570">
        <v>99</v>
      </c>
      <c r="J95" s="570">
        <v>999</v>
      </c>
      <c r="K95" s="570">
        <v>99</v>
      </c>
      <c r="L95" s="570">
        <v>99</v>
      </c>
      <c r="M95" s="570">
        <v>99</v>
      </c>
      <c r="N95" s="570">
        <v>99</v>
      </c>
      <c r="O95" s="570">
        <v>99</v>
      </c>
      <c r="P95" s="570">
        <v>9999</v>
      </c>
      <c r="Q95" s="570">
        <v>10</v>
      </c>
      <c r="R95" s="570">
        <v>51</v>
      </c>
      <c r="S95" s="570">
        <v>5.6862745098039236</v>
      </c>
      <c r="T95" s="570">
        <v>4.2745098039215668</v>
      </c>
      <c r="U95" s="570">
        <v>12.384313725490198</v>
      </c>
      <c r="V95" s="570">
        <v>0</v>
      </c>
      <c r="W95" s="570">
        <v>0</v>
      </c>
      <c r="X95" s="570">
        <v>19.607843137254903</v>
      </c>
      <c r="Y95" s="570">
        <v>7.8431372549019596</v>
      </c>
      <c r="Z95" s="570">
        <v>5.3774537508706475</v>
      </c>
      <c r="AA95" s="570">
        <v>1.6147627286206483</v>
      </c>
      <c r="AB95" s="570">
        <v>1.1894706578904397</v>
      </c>
      <c r="AC95" s="570">
        <v>5.6231279833169681E-2</v>
      </c>
      <c r="AD95" s="570">
        <v>19.778398631522283</v>
      </c>
      <c r="AE95" s="570">
        <v>64.714694086112686</v>
      </c>
      <c r="AF95" s="570">
        <v>0.19903215735248203</v>
      </c>
      <c r="AG95" s="570">
        <v>0.19223078407394129</v>
      </c>
      <c r="AH95" s="570">
        <v>27.450980392156872</v>
      </c>
      <c r="AI95" s="570">
        <v>23</v>
      </c>
      <c r="AJ95" s="570">
        <v>99.5</v>
      </c>
      <c r="AK95" s="570">
        <v>13.00296626732408</v>
      </c>
      <c r="AL95" s="570"/>
    </row>
    <row r="96" spans="1:38">
      <c r="A96" s="570">
        <v>3</v>
      </c>
      <c r="B96" s="570">
        <v>6</v>
      </c>
      <c r="C96" s="570">
        <v>2024</v>
      </c>
      <c r="D96" s="570">
        <v>99</v>
      </c>
      <c r="E96" s="570">
        <v>6</v>
      </c>
      <c r="F96" s="570">
        <v>99</v>
      </c>
      <c r="G96" s="570">
        <v>99</v>
      </c>
      <c r="H96" s="570">
        <v>99</v>
      </c>
      <c r="I96" s="570">
        <v>99</v>
      </c>
      <c r="J96" s="570">
        <v>999</v>
      </c>
      <c r="K96" s="570">
        <v>99</v>
      </c>
      <c r="L96" s="570">
        <v>99</v>
      </c>
      <c r="M96" s="570">
        <v>99</v>
      </c>
      <c r="N96" s="570">
        <v>99</v>
      </c>
      <c r="O96" s="570">
        <v>99</v>
      </c>
      <c r="P96" s="570">
        <v>9999</v>
      </c>
      <c r="Q96" s="570">
        <v>21</v>
      </c>
      <c r="R96" s="570">
        <v>171</v>
      </c>
      <c r="S96" s="570">
        <v>5.4035087719298245</v>
      </c>
      <c r="T96" s="570">
        <v>5.2807017543859649</v>
      </c>
      <c r="U96" s="570">
        <v>18.424561403508783</v>
      </c>
      <c r="V96" s="570">
        <v>4.0935672514619883</v>
      </c>
      <c r="W96" s="570">
        <v>0.58479532163742698</v>
      </c>
      <c r="X96" s="570">
        <v>69.00584795321636</v>
      </c>
      <c r="Y96" s="570">
        <v>30.4093567251462</v>
      </c>
      <c r="Z96" s="570">
        <v>7.7591887960369341</v>
      </c>
      <c r="AA96" s="570">
        <v>1.3661699883460916</v>
      </c>
      <c r="AB96" s="570">
        <v>1.6658354344518187</v>
      </c>
      <c r="AC96" s="570">
        <v>-5.4281857211082221</v>
      </c>
      <c r="AD96" s="570">
        <v>31.151050623843638</v>
      </c>
      <c r="AE96" s="570">
        <v>50.012706663624719</v>
      </c>
      <c r="AF96" s="570">
        <v>0.66734311582891026</v>
      </c>
      <c r="AG96" s="570">
        <v>0.95890169142393777</v>
      </c>
      <c r="AH96" s="570">
        <v>0.58479532163742698</v>
      </c>
      <c r="AI96" s="570">
        <v>58</v>
      </c>
      <c r="AJ96" s="570">
        <v>87.10344827586205</v>
      </c>
      <c r="AK96" s="570">
        <v>15.739412996714828</v>
      </c>
      <c r="AL96" s="570"/>
    </row>
    <row r="97" spans="1:38">
      <c r="A97" s="570">
        <v>3</v>
      </c>
      <c r="B97" s="570">
        <v>7</v>
      </c>
      <c r="C97" s="570">
        <v>2024</v>
      </c>
      <c r="D97" s="570">
        <v>99</v>
      </c>
      <c r="E97" s="570">
        <v>7</v>
      </c>
      <c r="F97" s="570">
        <v>99</v>
      </c>
      <c r="G97" s="570">
        <v>99</v>
      </c>
      <c r="H97" s="570">
        <v>99</v>
      </c>
      <c r="I97" s="570">
        <v>99</v>
      </c>
      <c r="J97" s="570">
        <v>999</v>
      </c>
      <c r="K97" s="570">
        <v>99</v>
      </c>
      <c r="L97" s="570">
        <v>99</v>
      </c>
      <c r="M97" s="570">
        <v>99</v>
      </c>
      <c r="N97" s="570">
        <v>99</v>
      </c>
      <c r="O97" s="570">
        <v>99</v>
      </c>
      <c r="P97" s="570">
        <v>9999</v>
      </c>
      <c r="Q97" s="570">
        <v>26</v>
      </c>
      <c r="R97" s="570">
        <v>920</v>
      </c>
      <c r="S97" s="570">
        <v>5.7391304347826084</v>
      </c>
      <c r="T97" s="570">
        <v>4.8358695652173909</v>
      </c>
      <c r="U97" s="570">
        <v>7.3584782608695614</v>
      </c>
      <c r="V97" s="570">
        <v>0.32608695652173914</v>
      </c>
      <c r="W97" s="570">
        <v>0.32608695652173914</v>
      </c>
      <c r="X97" s="570">
        <v>5</v>
      </c>
      <c r="Y97" s="570">
        <v>2.6086956521739126</v>
      </c>
      <c r="Z97" s="570">
        <v>4.7134190799716116</v>
      </c>
      <c r="AA97" s="570">
        <v>1.4556454210014269</v>
      </c>
      <c r="AB97" s="570">
        <v>1.4303451637051097</v>
      </c>
      <c r="AC97" s="570">
        <v>12.950115206144584</v>
      </c>
      <c r="AD97" s="570">
        <v>38.994624239421725</v>
      </c>
      <c r="AE97" s="570">
        <v>40.438784224052654</v>
      </c>
      <c r="AF97" s="570">
        <v>3.5903840149859501</v>
      </c>
      <c r="AG97" s="570">
        <v>2.0604242590623283</v>
      </c>
      <c r="AH97" s="570">
        <v>1.4130434782608696</v>
      </c>
      <c r="AI97" s="570">
        <v>805</v>
      </c>
      <c r="AJ97" s="570">
        <v>74.636273291925434</v>
      </c>
      <c r="AK97" s="570">
        <v>15.485756368856901</v>
      </c>
      <c r="AL97" s="570"/>
    </row>
    <row r="98" spans="1:38">
      <c r="A98" s="570">
        <v>3</v>
      </c>
      <c r="B98" s="570">
        <v>8</v>
      </c>
      <c r="C98" s="570">
        <v>2024</v>
      </c>
      <c r="D98" s="570">
        <v>99</v>
      </c>
      <c r="E98" s="570">
        <v>8</v>
      </c>
      <c r="F98" s="570">
        <v>99</v>
      </c>
      <c r="G98" s="570">
        <v>99</v>
      </c>
      <c r="H98" s="570">
        <v>99</v>
      </c>
      <c r="I98" s="570">
        <v>99</v>
      </c>
      <c r="J98" s="570">
        <v>999</v>
      </c>
      <c r="K98" s="570">
        <v>99</v>
      </c>
      <c r="L98" s="570">
        <v>99</v>
      </c>
      <c r="M98" s="570">
        <v>99</v>
      </c>
      <c r="N98" s="570">
        <v>99</v>
      </c>
      <c r="O98" s="570">
        <v>99</v>
      </c>
      <c r="P98" s="570">
        <v>9999</v>
      </c>
      <c r="Q98" s="570">
        <v>17</v>
      </c>
      <c r="R98" s="570">
        <v>277</v>
      </c>
      <c r="S98" s="570">
        <v>5.880866425992779</v>
      </c>
      <c r="T98" s="570">
        <v>5.1155234657039719</v>
      </c>
      <c r="U98" s="570">
        <v>10.132129963898924</v>
      </c>
      <c r="V98" s="570">
        <v>1.8050541516245484</v>
      </c>
      <c r="W98" s="570">
        <v>1.0830324909747289</v>
      </c>
      <c r="X98" s="570">
        <v>17.328519855595658</v>
      </c>
      <c r="Y98" s="570">
        <v>11.191335740072201</v>
      </c>
      <c r="Z98" s="570">
        <v>7.9072566505471391</v>
      </c>
      <c r="AA98" s="570">
        <v>1.2704196300079784</v>
      </c>
      <c r="AB98" s="570">
        <v>1.7561683441684839</v>
      </c>
      <c r="AC98" s="570">
        <v>3.2868491192064089</v>
      </c>
      <c r="AD98" s="570">
        <v>36.413686511237429</v>
      </c>
      <c r="AE98" s="570">
        <v>54.823407617248037</v>
      </c>
      <c r="AF98" s="570">
        <v>1.0810177958164218</v>
      </c>
      <c r="AG98" s="570">
        <v>0.85420348097201315</v>
      </c>
      <c r="AH98" s="570">
        <v>0</v>
      </c>
      <c r="AI98" s="570">
        <v>213</v>
      </c>
      <c r="AJ98" s="570">
        <v>76.507042253521135</v>
      </c>
      <c r="AK98" s="570">
        <v>15.24500079916522</v>
      </c>
      <c r="AL98" s="570"/>
    </row>
    <row r="99" spans="1:38">
      <c r="A99" s="570">
        <v>3</v>
      </c>
      <c r="B99" s="570">
        <v>9</v>
      </c>
      <c r="C99" s="570">
        <v>2024</v>
      </c>
      <c r="D99" s="570">
        <v>99</v>
      </c>
      <c r="E99" s="570">
        <v>9</v>
      </c>
      <c r="F99" s="570">
        <v>99</v>
      </c>
      <c r="G99" s="570">
        <v>99</v>
      </c>
      <c r="H99" s="570">
        <v>99</v>
      </c>
      <c r="I99" s="570">
        <v>99</v>
      </c>
      <c r="J99" s="570">
        <v>999</v>
      </c>
      <c r="K99" s="570">
        <v>99</v>
      </c>
      <c r="L99" s="570">
        <v>99</v>
      </c>
      <c r="M99" s="570">
        <v>99</v>
      </c>
      <c r="N99" s="570">
        <v>99</v>
      </c>
      <c r="O99" s="570">
        <v>99</v>
      </c>
      <c r="P99" s="570">
        <v>9999</v>
      </c>
      <c r="Q99" s="570">
        <v>7</v>
      </c>
      <c r="R99" s="570">
        <v>41</v>
      </c>
      <c r="S99" s="570">
        <v>5.073170731707318</v>
      </c>
      <c r="T99" s="570">
        <v>4.4390243902439028</v>
      </c>
      <c r="U99" s="570">
        <v>12.912195121951216</v>
      </c>
      <c r="V99" s="570">
        <v>2.4390243902439024</v>
      </c>
      <c r="W99" s="570">
        <v>2.4390243902439024</v>
      </c>
      <c r="X99" s="570">
        <v>36.585365853658544</v>
      </c>
      <c r="Y99" s="570">
        <v>17.073170731707322</v>
      </c>
      <c r="Z99" s="570">
        <v>8.4210883695506524</v>
      </c>
      <c r="AA99" s="570">
        <v>1.5678203590232389</v>
      </c>
      <c r="AB99" s="570">
        <v>2.0606508619887234</v>
      </c>
      <c r="AC99" s="570">
        <v>73.296500167640446</v>
      </c>
      <c r="AD99" s="570">
        <v>84.638933535405059</v>
      </c>
      <c r="AE99" s="570">
        <v>67.705695178858008</v>
      </c>
      <c r="AF99" s="570">
        <v>0.16000624414611303</v>
      </c>
      <c r="AG99" s="570">
        <v>0.16112567620130538</v>
      </c>
      <c r="AH99" s="570">
        <v>0</v>
      </c>
      <c r="AI99" s="570">
        <v>27</v>
      </c>
      <c r="AJ99" s="570">
        <v>82.177777777777749</v>
      </c>
      <c r="AK99" s="570">
        <v>14.283292352153159</v>
      </c>
      <c r="AL99" s="570"/>
    </row>
    <row r="100" spans="1:38">
      <c r="A100" s="570">
        <v>3</v>
      </c>
      <c r="B100" s="570">
        <v>10</v>
      </c>
      <c r="C100" s="570">
        <v>2024</v>
      </c>
      <c r="D100" s="570">
        <v>99</v>
      </c>
      <c r="E100" s="570">
        <v>10</v>
      </c>
      <c r="F100" s="570">
        <v>99</v>
      </c>
      <c r="G100" s="570">
        <v>99</v>
      </c>
      <c r="H100" s="570">
        <v>99</v>
      </c>
      <c r="I100" s="570">
        <v>99</v>
      </c>
      <c r="J100" s="570">
        <v>999</v>
      </c>
      <c r="K100" s="570">
        <v>99</v>
      </c>
      <c r="L100" s="570">
        <v>99</v>
      </c>
      <c r="M100" s="570">
        <v>99</v>
      </c>
      <c r="N100" s="570">
        <v>99</v>
      </c>
      <c r="O100" s="570">
        <v>99</v>
      </c>
      <c r="P100" s="570">
        <v>9999</v>
      </c>
      <c r="Q100" s="570">
        <v>35</v>
      </c>
      <c r="R100" s="570">
        <v>370</v>
      </c>
      <c r="S100" s="570">
        <v>5.5675675675675667</v>
      </c>
      <c r="T100" s="570">
        <v>5.3729729729729723</v>
      </c>
      <c r="U100" s="570">
        <v>16.092432432432428</v>
      </c>
      <c r="V100" s="570">
        <v>3.5135135135135127</v>
      </c>
      <c r="W100" s="570">
        <v>3.2432432432432439</v>
      </c>
      <c r="X100" s="570">
        <v>47.297297297297312</v>
      </c>
      <c r="Y100" s="570">
        <v>23.783783783783779</v>
      </c>
      <c r="Z100" s="570">
        <v>9.0400787503761517</v>
      </c>
      <c r="AA100" s="570">
        <v>1.5860973784995898</v>
      </c>
      <c r="AB100" s="570">
        <v>1.6591513051327151</v>
      </c>
      <c r="AC100" s="570">
        <v>8.9400395575848748</v>
      </c>
      <c r="AD100" s="570">
        <v>66.813090510557515</v>
      </c>
      <c r="AE100" s="570">
        <v>40.945122477842325</v>
      </c>
      <c r="AF100" s="570">
        <v>1.443958788635654</v>
      </c>
      <c r="AG100" s="570">
        <v>1.8121921066071256</v>
      </c>
      <c r="AH100" s="570">
        <v>0</v>
      </c>
      <c r="AI100" s="570">
        <v>298</v>
      </c>
      <c r="AJ100" s="570">
        <v>97.224832214765087</v>
      </c>
      <c r="AK100" s="570">
        <v>15.803588783491911</v>
      </c>
      <c r="AL100" s="570"/>
    </row>
    <row r="101" spans="1:38">
      <c r="A101" s="570">
        <v>3</v>
      </c>
      <c r="B101" s="570">
        <v>11</v>
      </c>
      <c r="C101" s="570">
        <v>2024</v>
      </c>
      <c r="D101" s="570">
        <v>99</v>
      </c>
      <c r="E101" s="570">
        <v>11</v>
      </c>
      <c r="F101" s="570">
        <v>99</v>
      </c>
      <c r="G101" s="570">
        <v>99</v>
      </c>
      <c r="H101" s="570">
        <v>99</v>
      </c>
      <c r="I101" s="570">
        <v>99</v>
      </c>
      <c r="J101" s="570">
        <v>999</v>
      </c>
      <c r="K101" s="570">
        <v>99</v>
      </c>
      <c r="L101" s="570">
        <v>99</v>
      </c>
      <c r="M101" s="570">
        <v>99</v>
      </c>
      <c r="N101" s="570">
        <v>99</v>
      </c>
      <c r="O101" s="570">
        <v>99</v>
      </c>
      <c r="P101" s="570">
        <v>9999</v>
      </c>
      <c r="Q101" s="570">
        <v>82</v>
      </c>
      <c r="R101" s="570">
        <v>2360</v>
      </c>
      <c r="S101" s="570">
        <v>5.6652542372881358</v>
      </c>
      <c r="T101" s="570">
        <v>5.3381355932203398</v>
      </c>
      <c r="U101" s="570">
        <v>8.8390254237288133</v>
      </c>
      <c r="V101" s="570">
        <v>1.1016949152542375</v>
      </c>
      <c r="W101" s="570">
        <v>0.55084745762711873</v>
      </c>
      <c r="X101" s="570">
        <v>11.949152542372881</v>
      </c>
      <c r="Y101" s="570">
        <v>5.3389830508474558</v>
      </c>
      <c r="Z101" s="570">
        <v>5.8632587600658796</v>
      </c>
      <c r="AA101" s="570">
        <v>1.2946354187827509</v>
      </c>
      <c r="AB101" s="570">
        <v>1.4070295367218479</v>
      </c>
      <c r="AC101" s="570">
        <v>14.531619118381252</v>
      </c>
      <c r="AD101" s="570">
        <v>38.570927369583487</v>
      </c>
      <c r="AE101" s="570">
        <v>44.827824315617107</v>
      </c>
      <c r="AF101" s="570">
        <v>9.2101155167030946</v>
      </c>
      <c r="AG101" s="570">
        <v>6.3488812204889484</v>
      </c>
      <c r="AH101" s="570">
        <v>0.50847457627118642</v>
      </c>
      <c r="AI101" s="570">
        <v>1894</v>
      </c>
      <c r="AJ101" s="570">
        <v>80.601003167898625</v>
      </c>
      <c r="AK101" s="570">
        <v>15.575764285279316</v>
      </c>
      <c r="AL101" s="570"/>
    </row>
    <row r="102" spans="1:38">
      <c r="A102" s="570">
        <v>3</v>
      </c>
      <c r="B102" s="570">
        <v>12</v>
      </c>
      <c r="C102" s="570">
        <v>2024</v>
      </c>
      <c r="D102" s="570">
        <v>99</v>
      </c>
      <c r="E102" s="570">
        <v>12</v>
      </c>
      <c r="F102" s="570">
        <v>99</v>
      </c>
      <c r="G102" s="570">
        <v>99</v>
      </c>
      <c r="H102" s="570">
        <v>99</v>
      </c>
      <c r="I102" s="570">
        <v>99</v>
      </c>
      <c r="J102" s="570">
        <v>999</v>
      </c>
      <c r="K102" s="570">
        <v>99</v>
      </c>
      <c r="L102" s="570">
        <v>99</v>
      </c>
      <c r="M102" s="570">
        <v>99</v>
      </c>
      <c r="N102" s="570">
        <v>99</v>
      </c>
      <c r="O102" s="570">
        <v>99</v>
      </c>
      <c r="P102" s="570">
        <v>9999</v>
      </c>
      <c r="Q102" s="570">
        <v>42</v>
      </c>
      <c r="R102" s="570">
        <v>544</v>
      </c>
      <c r="S102" s="570">
        <v>5.3272058823529411</v>
      </c>
      <c r="T102" s="570">
        <v>5.227941176470587</v>
      </c>
      <c r="U102" s="570">
        <v>11.833088235294111</v>
      </c>
      <c r="V102" s="570">
        <v>3.125</v>
      </c>
      <c r="W102" s="570">
        <v>1.1029411764705881</v>
      </c>
      <c r="X102" s="570">
        <v>31.985294117647062</v>
      </c>
      <c r="Y102" s="570">
        <v>11.76470588235294</v>
      </c>
      <c r="Z102" s="570">
        <v>8.3313948689761936</v>
      </c>
      <c r="AA102" s="570">
        <v>1.4372649123250369</v>
      </c>
      <c r="AB102" s="570">
        <v>1.5047322986689162</v>
      </c>
      <c r="AC102" s="570">
        <v>23.20832815987248</v>
      </c>
      <c r="AD102" s="570">
        <v>46.065376005834281</v>
      </c>
      <c r="AE102" s="570">
        <v>43.894845905209912</v>
      </c>
      <c r="AF102" s="570">
        <v>2.1230096784264751</v>
      </c>
      <c r="AG102" s="570">
        <v>1.9591956986079393</v>
      </c>
      <c r="AH102" s="570">
        <v>0.36764705882352944</v>
      </c>
      <c r="AI102" s="570">
        <v>211</v>
      </c>
      <c r="AJ102" s="570">
        <v>96.361611374407516</v>
      </c>
      <c r="AK102" s="570">
        <v>16.131767632659013</v>
      </c>
      <c r="AL102" s="570"/>
    </row>
    <row r="103" spans="1:38">
      <c r="A103" s="570">
        <v>3</v>
      </c>
      <c r="B103" s="570">
        <v>13</v>
      </c>
      <c r="C103" s="570">
        <v>2024</v>
      </c>
      <c r="D103" s="570">
        <v>99</v>
      </c>
      <c r="E103" s="570">
        <v>13</v>
      </c>
      <c r="F103" s="570">
        <v>99</v>
      </c>
      <c r="G103" s="570">
        <v>99</v>
      </c>
      <c r="H103" s="570">
        <v>99</v>
      </c>
      <c r="I103" s="570">
        <v>99</v>
      </c>
      <c r="J103" s="570">
        <v>999</v>
      </c>
      <c r="K103" s="570">
        <v>99</v>
      </c>
      <c r="L103" s="570">
        <v>99</v>
      </c>
      <c r="M103" s="570">
        <v>99</v>
      </c>
      <c r="N103" s="570">
        <v>99</v>
      </c>
      <c r="O103" s="570">
        <v>99</v>
      </c>
      <c r="P103" s="570">
        <v>9999</v>
      </c>
      <c r="Q103" s="570"/>
      <c r="R103" s="570"/>
      <c r="S103" s="570"/>
      <c r="T103" s="570"/>
      <c r="U103" s="570"/>
      <c r="V103" s="570"/>
      <c r="W103" s="570"/>
      <c r="X103" s="570"/>
      <c r="Y103" s="570"/>
      <c r="Z103" s="570"/>
      <c r="AA103" s="570"/>
      <c r="AB103" s="570"/>
      <c r="AC103" s="570"/>
      <c r="AD103" s="570"/>
      <c r="AE103" s="570"/>
      <c r="AF103" s="570"/>
      <c r="AG103" s="570"/>
      <c r="AH103" s="570"/>
      <c r="AI103" s="570"/>
      <c r="AJ103" s="570"/>
      <c r="AK103" s="570"/>
      <c r="AL103" s="570"/>
    </row>
    <row r="104" spans="1:38">
      <c r="A104" s="570">
        <v>3</v>
      </c>
      <c r="B104" s="570">
        <v>14</v>
      </c>
      <c r="C104" s="570">
        <v>2024</v>
      </c>
      <c r="D104" s="570">
        <v>99</v>
      </c>
      <c r="E104" s="570">
        <v>14</v>
      </c>
      <c r="F104" s="570">
        <v>99</v>
      </c>
      <c r="G104" s="570">
        <v>99</v>
      </c>
      <c r="H104" s="570">
        <v>99</v>
      </c>
      <c r="I104" s="570">
        <v>99</v>
      </c>
      <c r="J104" s="570">
        <v>999</v>
      </c>
      <c r="K104" s="570">
        <v>99</v>
      </c>
      <c r="L104" s="570">
        <v>99</v>
      </c>
      <c r="M104" s="570">
        <v>99</v>
      </c>
      <c r="N104" s="570">
        <v>99</v>
      </c>
      <c r="O104" s="570">
        <v>99</v>
      </c>
      <c r="P104" s="570">
        <v>9999</v>
      </c>
      <c r="Q104" s="570">
        <v>13</v>
      </c>
      <c r="R104" s="570">
        <v>230</v>
      </c>
      <c r="S104" s="570">
        <v>5.3608695652173912</v>
      </c>
      <c r="T104" s="570">
        <v>4.8217391304347821</v>
      </c>
      <c r="U104" s="570">
        <v>12.94</v>
      </c>
      <c r="V104" s="570">
        <v>1.3043478260869563</v>
      </c>
      <c r="W104" s="570">
        <v>0.43478260869565216</v>
      </c>
      <c r="X104" s="570">
        <v>33.043478260869563</v>
      </c>
      <c r="Y104" s="570">
        <v>17.826086956521735</v>
      </c>
      <c r="Z104" s="570">
        <v>8.6499992460416859</v>
      </c>
      <c r="AA104" s="570">
        <v>1.3105721055540343</v>
      </c>
      <c r="AB104" s="570">
        <v>1.9445479013494935</v>
      </c>
      <c r="AC104" s="570">
        <v>31.63631915069039</v>
      </c>
      <c r="AD104" s="570">
        <v>74.587241802392668</v>
      </c>
      <c r="AE104" s="570">
        <v>54.729448459823402</v>
      </c>
      <c r="AF104" s="570">
        <v>0.89759600374648751</v>
      </c>
      <c r="AG104" s="570">
        <v>0.90582213356691521</v>
      </c>
      <c r="AH104" s="570">
        <v>0.43478260869565216</v>
      </c>
      <c r="AI104" s="570">
        <v>78</v>
      </c>
      <c r="AJ104" s="570">
        <v>99.5230769230769</v>
      </c>
      <c r="AK104" s="570">
        <v>16.425998980563161</v>
      </c>
      <c r="AL104" s="570"/>
    </row>
    <row r="105" spans="1:38">
      <c r="A105" s="570">
        <v>3</v>
      </c>
      <c r="B105" s="570">
        <v>15</v>
      </c>
      <c r="C105" s="570">
        <v>2024</v>
      </c>
      <c r="D105" s="570">
        <v>99</v>
      </c>
      <c r="E105" s="570">
        <v>15</v>
      </c>
      <c r="F105" s="570">
        <v>99</v>
      </c>
      <c r="G105" s="570">
        <v>99</v>
      </c>
      <c r="H105" s="570">
        <v>99</v>
      </c>
      <c r="I105" s="570">
        <v>99</v>
      </c>
      <c r="J105" s="570">
        <v>999</v>
      </c>
      <c r="K105" s="570">
        <v>99</v>
      </c>
      <c r="L105" s="570">
        <v>99</v>
      </c>
      <c r="M105" s="570">
        <v>99</v>
      </c>
      <c r="N105" s="570">
        <v>99</v>
      </c>
      <c r="O105" s="570">
        <v>99</v>
      </c>
      <c r="P105" s="570">
        <v>9999</v>
      </c>
      <c r="Q105" s="570">
        <v>47</v>
      </c>
      <c r="R105" s="570">
        <v>915</v>
      </c>
      <c r="S105" s="570">
        <v>5.3213114754098356</v>
      </c>
      <c r="T105" s="570">
        <v>5.0185792349726785</v>
      </c>
      <c r="U105" s="570">
        <v>9.0406557377049186</v>
      </c>
      <c r="V105" s="570">
        <v>1.5300546448087431</v>
      </c>
      <c r="W105" s="570">
        <v>0.43715846994535529</v>
      </c>
      <c r="X105" s="570">
        <v>16.83060109289617</v>
      </c>
      <c r="Y105" s="570">
        <v>6.1202185792349724</v>
      </c>
      <c r="Z105" s="570">
        <v>6.7086965504540146</v>
      </c>
      <c r="AA105" s="570">
        <v>1.1610878760836929</v>
      </c>
      <c r="AB105" s="570">
        <v>1.4252539426708724</v>
      </c>
      <c r="AC105" s="570">
        <v>13.354969797068062</v>
      </c>
      <c r="AD105" s="570">
        <v>41.363201980947615</v>
      </c>
      <c r="AE105" s="570">
        <v>50.359671391762966</v>
      </c>
      <c r="AF105" s="570">
        <v>3.5708710583827661</v>
      </c>
      <c r="AG105" s="570">
        <v>2.5176876061058522</v>
      </c>
      <c r="AH105" s="570">
        <v>2.4043715846994536</v>
      </c>
      <c r="AI105" s="570">
        <v>665</v>
      </c>
      <c r="AJ105" s="570">
        <v>81.258947368421119</v>
      </c>
      <c r="AK105" s="570">
        <v>14.919145228612294</v>
      </c>
      <c r="AL105" s="570"/>
    </row>
    <row r="106" spans="1:38">
      <c r="A106" s="570">
        <v>3</v>
      </c>
      <c r="B106" s="570">
        <v>16</v>
      </c>
      <c r="C106" s="570">
        <v>2024</v>
      </c>
      <c r="D106" s="570">
        <v>99</v>
      </c>
      <c r="E106" s="570">
        <v>16</v>
      </c>
      <c r="F106" s="570">
        <v>99</v>
      </c>
      <c r="G106" s="570">
        <v>99</v>
      </c>
      <c r="H106" s="570">
        <v>99</v>
      </c>
      <c r="I106" s="570">
        <v>99</v>
      </c>
      <c r="J106" s="570">
        <v>999</v>
      </c>
      <c r="K106" s="570">
        <v>99</v>
      </c>
      <c r="L106" s="570">
        <v>99</v>
      </c>
      <c r="M106" s="570">
        <v>99</v>
      </c>
      <c r="N106" s="570">
        <v>99</v>
      </c>
      <c r="O106" s="570">
        <v>99</v>
      </c>
      <c r="P106" s="570">
        <v>9999</v>
      </c>
      <c r="Q106" s="570">
        <v>9</v>
      </c>
      <c r="R106" s="570">
        <v>95</v>
      </c>
      <c r="S106" s="570">
        <v>5.3263157894736812</v>
      </c>
      <c r="T106" s="570">
        <v>5.6210526315789444</v>
      </c>
      <c r="U106" s="570">
        <v>14.816842105263161</v>
      </c>
      <c r="V106" s="570">
        <v>0</v>
      </c>
      <c r="W106" s="570">
        <v>0</v>
      </c>
      <c r="X106" s="570">
        <v>46.315789473684227</v>
      </c>
      <c r="Y106" s="570">
        <v>18.947368421052623</v>
      </c>
      <c r="Z106" s="570">
        <v>7.4254137241684548</v>
      </c>
      <c r="AA106" s="570">
        <v>1.268584833278555</v>
      </c>
      <c r="AB106" s="570">
        <v>1.543604444616705</v>
      </c>
      <c r="AC106" s="570">
        <v>14.021789627770689</v>
      </c>
      <c r="AD106" s="570">
        <v>70.559276860925934</v>
      </c>
      <c r="AE106" s="570">
        <v>53.08189152471811</v>
      </c>
      <c r="AF106" s="570">
        <v>0.37074617546050576</v>
      </c>
      <c r="AG106" s="570">
        <v>0.42841046811665534</v>
      </c>
      <c r="AH106" s="570">
        <v>0</v>
      </c>
      <c r="AI106" s="570">
        <v>22</v>
      </c>
      <c r="AJ106" s="570">
        <v>87.854545454545445</v>
      </c>
      <c r="AK106" s="570">
        <v>13.614042976318943</v>
      </c>
      <c r="AL106" s="570"/>
    </row>
    <row r="107" spans="1:38">
      <c r="A107" s="570">
        <v>3</v>
      </c>
      <c r="B107" s="570">
        <v>17</v>
      </c>
      <c r="C107" s="570">
        <v>2024</v>
      </c>
      <c r="D107" s="570">
        <v>99</v>
      </c>
      <c r="E107" s="570">
        <v>17</v>
      </c>
      <c r="F107" s="570">
        <v>99</v>
      </c>
      <c r="G107" s="570">
        <v>99</v>
      </c>
      <c r="H107" s="570">
        <v>99</v>
      </c>
      <c r="I107" s="570">
        <v>99</v>
      </c>
      <c r="J107" s="570">
        <v>999</v>
      </c>
      <c r="K107" s="570">
        <v>99</v>
      </c>
      <c r="L107" s="570">
        <v>99</v>
      </c>
      <c r="M107" s="570">
        <v>99</v>
      </c>
      <c r="N107" s="570">
        <v>99</v>
      </c>
      <c r="O107" s="570">
        <v>99</v>
      </c>
      <c r="P107" s="570">
        <v>9999</v>
      </c>
      <c r="Q107" s="570">
        <v>75</v>
      </c>
      <c r="R107" s="570">
        <v>2494</v>
      </c>
      <c r="S107" s="570">
        <v>5.2401764234161989</v>
      </c>
      <c r="T107" s="570">
        <v>4.6848436246992788</v>
      </c>
      <c r="U107" s="570">
        <v>8.3119887730553312</v>
      </c>
      <c r="V107" s="570">
        <v>0.60144346431435436</v>
      </c>
      <c r="W107" s="570">
        <v>0.4009623095429028</v>
      </c>
      <c r="X107" s="570">
        <v>8.5004009623095396</v>
      </c>
      <c r="Y107" s="570">
        <v>3.6487570168404178</v>
      </c>
      <c r="Z107" s="570">
        <v>4.9646711590594252</v>
      </c>
      <c r="AA107" s="570">
        <v>1.3874703262861721</v>
      </c>
      <c r="AB107" s="570">
        <v>1.4359189766639202</v>
      </c>
      <c r="AC107" s="570">
        <v>19.020447719466077</v>
      </c>
      <c r="AD107" s="570">
        <v>47.730675089662782</v>
      </c>
      <c r="AE107" s="570">
        <v>58.460558334298135</v>
      </c>
      <c r="AF107" s="570">
        <v>9.7330627536684347</v>
      </c>
      <c r="AG107" s="570">
        <v>6.3093150363065362</v>
      </c>
      <c r="AH107" s="570">
        <v>1.0024057738572569</v>
      </c>
      <c r="AI107" s="570">
        <v>2396</v>
      </c>
      <c r="AJ107" s="570">
        <v>79.79094323873106</v>
      </c>
      <c r="AK107" s="570">
        <v>15.107253239644924</v>
      </c>
      <c r="AL107" s="570"/>
    </row>
    <row r="108" spans="1:38">
      <c r="A108" s="570">
        <v>3</v>
      </c>
      <c r="B108" s="570">
        <v>18</v>
      </c>
      <c r="C108" s="570">
        <v>2024</v>
      </c>
      <c r="D108" s="570">
        <v>99</v>
      </c>
      <c r="E108" s="570">
        <v>18</v>
      </c>
      <c r="F108" s="570">
        <v>99</v>
      </c>
      <c r="G108" s="570">
        <v>99</v>
      </c>
      <c r="H108" s="570">
        <v>99</v>
      </c>
      <c r="I108" s="570">
        <v>99</v>
      </c>
      <c r="J108" s="570">
        <v>999</v>
      </c>
      <c r="K108" s="570">
        <v>99</v>
      </c>
      <c r="L108" s="570">
        <v>99</v>
      </c>
      <c r="M108" s="570">
        <v>99</v>
      </c>
      <c r="N108" s="570">
        <v>99</v>
      </c>
      <c r="O108" s="570">
        <v>99</v>
      </c>
      <c r="P108" s="570">
        <v>9999</v>
      </c>
      <c r="Q108" s="570">
        <v>8</v>
      </c>
      <c r="R108" s="570">
        <v>146</v>
      </c>
      <c r="S108" s="570">
        <v>5.876712328767125</v>
      </c>
      <c r="T108" s="570">
        <v>5.2397260273972606</v>
      </c>
      <c r="U108" s="570">
        <v>10.329452054794528</v>
      </c>
      <c r="V108" s="570">
        <v>2.7397260273972601</v>
      </c>
      <c r="W108" s="570">
        <v>1.3698630136986301</v>
      </c>
      <c r="X108" s="570">
        <v>17.123287671232877</v>
      </c>
      <c r="Y108" s="570">
        <v>10.273972602739724</v>
      </c>
      <c r="Z108" s="570">
        <v>7.8570897031830782</v>
      </c>
      <c r="AA108" s="570">
        <v>1.2100628929590798</v>
      </c>
      <c r="AB108" s="570">
        <v>1.3614295192546388</v>
      </c>
      <c r="AC108" s="570">
        <v>41.4975727572414</v>
      </c>
      <c r="AD108" s="570">
        <v>60.097521014023506</v>
      </c>
      <c r="AE108" s="570">
        <v>45.033211211388291</v>
      </c>
      <c r="AF108" s="570">
        <v>0.56977833281298818</v>
      </c>
      <c r="AG108" s="570">
        <v>0.45899817204229088</v>
      </c>
      <c r="AH108" s="570">
        <v>0</v>
      </c>
      <c r="AI108" s="570">
        <v>131</v>
      </c>
      <c r="AJ108" s="570">
        <v>85.574809160305307</v>
      </c>
      <c r="AK108" s="570">
        <v>14.708230412877127</v>
      </c>
      <c r="AL108" s="570"/>
    </row>
    <row r="109" spans="1:38">
      <c r="A109" s="570">
        <v>3</v>
      </c>
      <c r="B109" s="570">
        <v>19</v>
      </c>
      <c r="C109" s="570">
        <v>2024</v>
      </c>
      <c r="D109" s="570">
        <v>99</v>
      </c>
      <c r="E109" s="570">
        <v>19</v>
      </c>
      <c r="F109" s="570">
        <v>99</v>
      </c>
      <c r="G109" s="570">
        <v>99</v>
      </c>
      <c r="H109" s="570">
        <v>99</v>
      </c>
      <c r="I109" s="570">
        <v>99</v>
      </c>
      <c r="J109" s="570">
        <v>999</v>
      </c>
      <c r="K109" s="570">
        <v>99</v>
      </c>
      <c r="L109" s="570">
        <v>99</v>
      </c>
      <c r="M109" s="570">
        <v>99</v>
      </c>
      <c r="N109" s="570">
        <v>99</v>
      </c>
      <c r="O109" s="570">
        <v>99</v>
      </c>
      <c r="P109" s="570">
        <v>9999</v>
      </c>
      <c r="Q109" s="570">
        <v>22</v>
      </c>
      <c r="R109" s="570">
        <v>378</v>
      </c>
      <c r="S109" s="570">
        <v>5.5608465608465618</v>
      </c>
      <c r="T109" s="570">
        <v>5.1772486772486763</v>
      </c>
      <c r="U109" s="570">
        <v>12.337830687830683</v>
      </c>
      <c r="V109" s="570">
        <v>2.9100529100529098</v>
      </c>
      <c r="W109" s="570">
        <v>5.0264550264550252</v>
      </c>
      <c r="X109" s="570">
        <v>27.513227513227505</v>
      </c>
      <c r="Y109" s="570">
        <v>14.285714285714288</v>
      </c>
      <c r="Z109" s="570">
        <v>8.4114920477099702</v>
      </c>
      <c r="AA109" s="570">
        <v>1.2313159488427057</v>
      </c>
      <c r="AB109" s="570">
        <v>1.8948023717809499</v>
      </c>
      <c r="AC109" s="570">
        <v>39.590566981613946</v>
      </c>
      <c r="AD109" s="570">
        <v>68.115065474073489</v>
      </c>
      <c r="AE109" s="570">
        <v>46.31111794321972</v>
      </c>
      <c r="AF109" s="570">
        <v>1.4751795192007497</v>
      </c>
      <c r="AG109" s="570">
        <v>1.4194216397809361</v>
      </c>
      <c r="AH109" s="570">
        <v>5.0264550264550252</v>
      </c>
      <c r="AI109" s="570">
        <v>376</v>
      </c>
      <c r="AJ109" s="570">
        <v>87.979521276595719</v>
      </c>
      <c r="AK109" s="570">
        <v>15.679872695623436</v>
      </c>
      <c r="AL109" s="570"/>
    </row>
    <row r="110" spans="1:38">
      <c r="A110" s="570">
        <v>3</v>
      </c>
      <c r="B110" s="570">
        <v>20</v>
      </c>
      <c r="C110" s="570">
        <v>2024</v>
      </c>
      <c r="D110" s="570">
        <v>99</v>
      </c>
      <c r="E110" s="570">
        <v>20</v>
      </c>
      <c r="F110" s="570">
        <v>99</v>
      </c>
      <c r="G110" s="570">
        <v>99</v>
      </c>
      <c r="H110" s="570">
        <v>99</v>
      </c>
      <c r="I110" s="570">
        <v>99</v>
      </c>
      <c r="J110" s="570">
        <v>999</v>
      </c>
      <c r="K110" s="570">
        <v>99</v>
      </c>
      <c r="L110" s="570">
        <v>99</v>
      </c>
      <c r="M110" s="570">
        <v>99</v>
      </c>
      <c r="N110" s="570">
        <v>99</v>
      </c>
      <c r="O110" s="570">
        <v>99</v>
      </c>
      <c r="P110" s="570">
        <v>9999</v>
      </c>
      <c r="Q110" s="570">
        <v>26</v>
      </c>
      <c r="R110" s="570">
        <v>583</v>
      </c>
      <c r="S110" s="570">
        <v>5.4030874785591774</v>
      </c>
      <c r="T110" s="570">
        <v>4.9090909090909092</v>
      </c>
      <c r="U110" s="570">
        <v>9.5238421955403112</v>
      </c>
      <c r="V110" s="570">
        <v>2.0583190394511153</v>
      </c>
      <c r="W110" s="570">
        <v>0.85763293310463107</v>
      </c>
      <c r="X110" s="570">
        <v>15.265866209262429</v>
      </c>
      <c r="Y110" s="570">
        <v>6.3464837049742702</v>
      </c>
      <c r="Z110" s="570">
        <v>6.1553890253987902</v>
      </c>
      <c r="AA110" s="570">
        <v>1.2807282732940428</v>
      </c>
      <c r="AB110" s="570">
        <v>1.3774599502521201</v>
      </c>
      <c r="AC110" s="570">
        <v>15.395896285644742</v>
      </c>
      <c r="AD110" s="570">
        <v>55.152450010802305</v>
      </c>
      <c r="AE110" s="570">
        <v>41.45487645069165</v>
      </c>
      <c r="AF110" s="570">
        <v>2.2752107399313144</v>
      </c>
      <c r="AG110" s="570">
        <v>1.6899021619571748</v>
      </c>
      <c r="AH110" s="570">
        <v>3.0874785591766729</v>
      </c>
      <c r="AI110" s="570">
        <v>427</v>
      </c>
      <c r="AJ110" s="570">
        <v>83.99812646370026</v>
      </c>
      <c r="AK110" s="570">
        <v>15.053611123638554</v>
      </c>
      <c r="AL110" s="570"/>
    </row>
    <row r="111" spans="1:38">
      <c r="A111" s="570">
        <v>3</v>
      </c>
      <c r="B111" s="570">
        <v>21</v>
      </c>
      <c r="C111" s="570">
        <v>2024</v>
      </c>
      <c r="D111" s="570">
        <v>99</v>
      </c>
      <c r="E111" s="570">
        <v>21</v>
      </c>
      <c r="F111" s="570">
        <v>99</v>
      </c>
      <c r="G111" s="570">
        <v>99</v>
      </c>
      <c r="H111" s="570">
        <v>99</v>
      </c>
      <c r="I111" s="570">
        <v>99</v>
      </c>
      <c r="J111" s="570">
        <v>999</v>
      </c>
      <c r="K111" s="570">
        <v>99</v>
      </c>
      <c r="L111" s="570">
        <v>99</v>
      </c>
      <c r="M111" s="570">
        <v>99</v>
      </c>
      <c r="N111" s="570">
        <v>99</v>
      </c>
      <c r="O111" s="570">
        <v>99</v>
      </c>
      <c r="P111" s="570">
        <v>9999</v>
      </c>
      <c r="Q111" s="570">
        <v>22</v>
      </c>
      <c r="R111" s="570">
        <v>272</v>
      </c>
      <c r="S111" s="570">
        <v>5.3088235294117645</v>
      </c>
      <c r="T111" s="570">
        <v>4.5955882352941186</v>
      </c>
      <c r="U111" s="570">
        <v>11.894117647058827</v>
      </c>
      <c r="V111" s="570">
        <v>2.5735294117647065</v>
      </c>
      <c r="W111" s="570">
        <v>1.8382352941176472</v>
      </c>
      <c r="X111" s="570">
        <v>25</v>
      </c>
      <c r="Y111" s="570">
        <v>11.397058823529411</v>
      </c>
      <c r="Z111" s="570">
        <v>7.34377752516375</v>
      </c>
      <c r="AA111" s="570">
        <v>1.7781959871898636</v>
      </c>
      <c r="AB111" s="570">
        <v>1.6863582258061145</v>
      </c>
      <c r="AC111" s="570">
        <v>36.956896825666654</v>
      </c>
      <c r="AD111" s="570">
        <v>67.942525910604715</v>
      </c>
      <c r="AE111" s="570">
        <v>60.194541537282241</v>
      </c>
      <c r="AF111" s="570">
        <v>1.0615048392132376</v>
      </c>
      <c r="AG111" s="570">
        <v>0.98465014666880124</v>
      </c>
      <c r="AH111" s="570">
        <v>0.73529411764705888</v>
      </c>
      <c r="AI111" s="570">
        <v>270</v>
      </c>
      <c r="AJ111" s="570">
        <v>87.971111111111099</v>
      </c>
      <c r="AK111" s="570">
        <v>15.770060928699237</v>
      </c>
      <c r="AL111" s="570"/>
    </row>
    <row r="112" spans="1:38">
      <c r="A112" s="570">
        <v>3</v>
      </c>
      <c r="B112" s="570">
        <v>22</v>
      </c>
      <c r="C112" s="570">
        <v>2024</v>
      </c>
      <c r="D112" s="570">
        <v>99</v>
      </c>
      <c r="E112" s="570">
        <v>22</v>
      </c>
      <c r="F112" s="570">
        <v>99</v>
      </c>
      <c r="G112" s="570">
        <v>99</v>
      </c>
      <c r="H112" s="570">
        <v>99</v>
      </c>
      <c r="I112" s="570">
        <v>99</v>
      </c>
      <c r="J112" s="570">
        <v>999</v>
      </c>
      <c r="K112" s="570">
        <v>99</v>
      </c>
      <c r="L112" s="570">
        <v>99</v>
      </c>
      <c r="M112" s="570">
        <v>99</v>
      </c>
      <c r="N112" s="570">
        <v>99</v>
      </c>
      <c r="O112" s="570">
        <v>99</v>
      </c>
      <c r="P112" s="570">
        <v>9999</v>
      </c>
      <c r="Q112" s="570">
        <v>38</v>
      </c>
      <c r="R112" s="570">
        <v>701</v>
      </c>
      <c r="S112" s="570">
        <v>5.0898716119828809</v>
      </c>
      <c r="T112" s="570">
        <v>4.5534950071326676</v>
      </c>
      <c r="U112" s="570">
        <v>9.2657631954350865</v>
      </c>
      <c r="V112" s="570">
        <v>1.2838801711840231</v>
      </c>
      <c r="W112" s="570">
        <v>0.85592011412268187</v>
      </c>
      <c r="X112" s="570">
        <v>16.119828815977179</v>
      </c>
      <c r="Y112" s="570">
        <v>6.5620542082738957</v>
      </c>
      <c r="Z112" s="570">
        <v>6.8996452509326156</v>
      </c>
      <c r="AA112" s="570">
        <v>1.797659791315906</v>
      </c>
      <c r="AB112" s="570">
        <v>1.7623596299795437</v>
      </c>
      <c r="AC112" s="570">
        <v>22.378774443030871</v>
      </c>
      <c r="AD112" s="570">
        <v>47.53780350143164</v>
      </c>
      <c r="AE112" s="570">
        <v>66.376702194458048</v>
      </c>
      <c r="AF112" s="570">
        <v>2.7357165157664687</v>
      </c>
      <c r="AG112" s="570">
        <v>1.9768787393848473</v>
      </c>
      <c r="AH112" s="570">
        <v>1.2838801711840231</v>
      </c>
      <c r="AI112" s="570">
        <v>692</v>
      </c>
      <c r="AJ112" s="570">
        <v>82.763872832369898</v>
      </c>
      <c r="AK112" s="570">
        <v>13.898985292114352</v>
      </c>
      <c r="AL112" s="570"/>
    </row>
    <row r="113" spans="1:38">
      <c r="A113" s="570">
        <v>3</v>
      </c>
      <c r="B113" s="570">
        <v>23</v>
      </c>
      <c r="C113" s="570">
        <v>2024</v>
      </c>
      <c r="D113" s="570">
        <v>99</v>
      </c>
      <c r="E113" s="570">
        <v>23</v>
      </c>
      <c r="F113" s="570">
        <v>99</v>
      </c>
      <c r="G113" s="570">
        <v>99</v>
      </c>
      <c r="H113" s="570">
        <v>99</v>
      </c>
      <c r="I113" s="570">
        <v>99</v>
      </c>
      <c r="J113" s="570">
        <v>999</v>
      </c>
      <c r="K113" s="570">
        <v>99</v>
      </c>
      <c r="L113" s="570">
        <v>99</v>
      </c>
      <c r="M113" s="570">
        <v>99</v>
      </c>
      <c r="N113" s="570">
        <v>99</v>
      </c>
      <c r="O113" s="570">
        <v>99</v>
      </c>
      <c r="P113" s="570">
        <v>9999</v>
      </c>
      <c r="Q113" s="570">
        <v>15</v>
      </c>
      <c r="R113" s="570">
        <v>296</v>
      </c>
      <c r="S113" s="570">
        <v>5.1891891891891913</v>
      </c>
      <c r="T113" s="570">
        <v>4.9256756756756754</v>
      </c>
      <c r="U113" s="570">
        <v>12.726013513513516</v>
      </c>
      <c r="V113" s="570">
        <v>0.67567567567567588</v>
      </c>
      <c r="W113" s="570">
        <v>1.6891891891891897</v>
      </c>
      <c r="X113" s="570">
        <v>28.716216216216221</v>
      </c>
      <c r="Y113" s="570">
        <v>10.810810810810812</v>
      </c>
      <c r="Z113" s="570">
        <v>6.9402395238540588</v>
      </c>
      <c r="AA113" s="570">
        <v>1.64748518982537</v>
      </c>
      <c r="AB113" s="570">
        <v>1.8087296431033473</v>
      </c>
      <c r="AC113" s="570">
        <v>30.378472749620968</v>
      </c>
      <c r="AD113" s="570">
        <v>63.599772237218673</v>
      </c>
      <c r="AE113" s="570">
        <v>62.600781668025618</v>
      </c>
      <c r="AF113" s="570">
        <v>1.1551670309085236</v>
      </c>
      <c r="AG113" s="570">
        <v>1.146475839974872</v>
      </c>
      <c r="AH113" s="570">
        <v>0.67567567567567588</v>
      </c>
      <c r="AI113" s="570">
        <v>194</v>
      </c>
      <c r="AJ113" s="570">
        <v>92.480927835051546</v>
      </c>
      <c r="AK113" s="570">
        <v>14.740716922719423</v>
      </c>
      <c r="AL113" s="570"/>
    </row>
    <row r="114" spans="1:38">
      <c r="A114" s="570">
        <v>3</v>
      </c>
      <c r="B114" s="570">
        <v>24</v>
      </c>
      <c r="C114" s="570">
        <v>2024</v>
      </c>
      <c r="D114" s="570">
        <v>99</v>
      </c>
      <c r="E114" s="570">
        <v>24</v>
      </c>
      <c r="F114" s="570">
        <v>99</v>
      </c>
      <c r="G114" s="570">
        <v>99</v>
      </c>
      <c r="H114" s="570">
        <v>99</v>
      </c>
      <c r="I114" s="570">
        <v>99</v>
      </c>
      <c r="J114" s="570">
        <v>999</v>
      </c>
      <c r="K114" s="570">
        <v>99</v>
      </c>
      <c r="L114" s="570">
        <v>99</v>
      </c>
      <c r="M114" s="570">
        <v>99</v>
      </c>
      <c r="N114" s="570">
        <v>99</v>
      </c>
      <c r="O114" s="570">
        <v>99</v>
      </c>
      <c r="P114" s="570">
        <v>9999</v>
      </c>
      <c r="Q114" s="570">
        <v>33</v>
      </c>
      <c r="R114" s="570">
        <v>552</v>
      </c>
      <c r="S114" s="570">
        <v>5.266304347826086</v>
      </c>
      <c r="T114" s="570">
        <v>4.8623188405797109</v>
      </c>
      <c r="U114" s="570">
        <v>12.882065217391299</v>
      </c>
      <c r="V114" s="570">
        <v>3.6231884057971007</v>
      </c>
      <c r="W114" s="570">
        <v>2.5362318840579712</v>
      </c>
      <c r="X114" s="570">
        <v>31.521739130434774</v>
      </c>
      <c r="Y114" s="570">
        <v>14.492753623188404</v>
      </c>
      <c r="Z114" s="570">
        <v>7.9394256132424754</v>
      </c>
      <c r="AA114" s="570">
        <v>1.5427796183676603</v>
      </c>
      <c r="AB114" s="570">
        <v>1.6656896947541744</v>
      </c>
      <c r="AC114" s="570">
        <v>24.097872867920969</v>
      </c>
      <c r="AD114" s="570">
        <v>60.575932336772077</v>
      </c>
      <c r="AE114" s="570">
        <v>64.097493735548781</v>
      </c>
      <c r="AF114" s="570">
        <v>2.15423040899157</v>
      </c>
      <c r="AG114" s="570">
        <v>2.1642398392517226</v>
      </c>
      <c r="AH114" s="570">
        <v>1.4492753623188404</v>
      </c>
      <c r="AI114" s="570">
        <v>551</v>
      </c>
      <c r="AJ114" s="570">
        <v>90.658620689655109</v>
      </c>
      <c r="AK114" s="570">
        <v>15.287626994385301</v>
      </c>
      <c r="AL114" s="570"/>
    </row>
    <row r="115" spans="1:38">
      <c r="A115" s="570">
        <v>3</v>
      </c>
      <c r="B115" s="570">
        <v>25</v>
      </c>
      <c r="C115" s="570">
        <v>2024</v>
      </c>
      <c r="D115" s="570">
        <v>99</v>
      </c>
      <c r="E115" s="570">
        <v>25</v>
      </c>
      <c r="F115" s="570">
        <v>99</v>
      </c>
      <c r="G115" s="570">
        <v>99</v>
      </c>
      <c r="H115" s="570">
        <v>99</v>
      </c>
      <c r="I115" s="570">
        <v>99</v>
      </c>
      <c r="J115" s="570">
        <v>999</v>
      </c>
      <c r="K115" s="570">
        <v>99</v>
      </c>
      <c r="L115" s="570">
        <v>99</v>
      </c>
      <c r="M115" s="570">
        <v>99</v>
      </c>
      <c r="N115" s="570">
        <v>99</v>
      </c>
      <c r="O115" s="570">
        <v>99</v>
      </c>
      <c r="P115" s="570">
        <v>9999</v>
      </c>
      <c r="Q115" s="570">
        <v>27</v>
      </c>
      <c r="R115" s="570">
        <v>491</v>
      </c>
      <c r="S115" s="570">
        <v>4.9775967413441959</v>
      </c>
      <c r="T115" s="570">
        <v>4.1364562118126269</v>
      </c>
      <c r="U115" s="570">
        <v>11.460488798370672</v>
      </c>
      <c r="V115" s="570">
        <v>1.4256619144602849</v>
      </c>
      <c r="W115" s="570">
        <v>0.81466395112016299</v>
      </c>
      <c r="X115" s="570">
        <v>23.0142566191446</v>
      </c>
      <c r="Y115" s="570">
        <v>9.7759674134419559</v>
      </c>
      <c r="Z115" s="570">
        <v>7.529395683170331</v>
      </c>
      <c r="AA115" s="570">
        <v>1.53224245245505</v>
      </c>
      <c r="AB115" s="570">
        <v>1.8330844060022515</v>
      </c>
      <c r="AC115" s="570">
        <v>37.242984118441903</v>
      </c>
      <c r="AD115" s="570">
        <v>66.508579343460454</v>
      </c>
      <c r="AE115" s="570">
        <v>58.553334573001962</v>
      </c>
      <c r="AF115" s="570">
        <v>1.9161723384327196</v>
      </c>
      <c r="AG115" s="570">
        <v>1.7126375000989147</v>
      </c>
      <c r="AH115" s="570">
        <v>0</v>
      </c>
      <c r="AI115" s="570">
        <v>491</v>
      </c>
      <c r="AJ115" s="570">
        <v>88.687576374745348</v>
      </c>
      <c r="AK115" s="570">
        <v>14.494711114225744</v>
      </c>
      <c r="AL115" s="570"/>
    </row>
    <row r="116" spans="1:38">
      <c r="A116" s="570">
        <v>3</v>
      </c>
      <c r="B116" s="570">
        <v>26</v>
      </c>
      <c r="C116" s="570">
        <v>2024</v>
      </c>
      <c r="D116" s="570">
        <v>99</v>
      </c>
      <c r="E116" s="570">
        <v>26</v>
      </c>
      <c r="F116" s="570">
        <v>99</v>
      </c>
      <c r="G116" s="570">
        <v>99</v>
      </c>
      <c r="H116" s="570">
        <v>99</v>
      </c>
      <c r="I116" s="570">
        <v>99</v>
      </c>
      <c r="J116" s="570">
        <v>999</v>
      </c>
      <c r="K116" s="570">
        <v>99</v>
      </c>
      <c r="L116" s="570">
        <v>99</v>
      </c>
      <c r="M116" s="570">
        <v>99</v>
      </c>
      <c r="N116" s="570">
        <v>99</v>
      </c>
      <c r="O116" s="570">
        <v>99</v>
      </c>
      <c r="P116" s="570">
        <v>9999</v>
      </c>
      <c r="Q116" s="570">
        <v>23</v>
      </c>
      <c r="R116" s="570">
        <v>337</v>
      </c>
      <c r="S116" s="570">
        <v>5.2433234421364991</v>
      </c>
      <c r="T116" s="570">
        <v>4.2967359050445095</v>
      </c>
      <c r="U116" s="570">
        <v>15.15934718100889</v>
      </c>
      <c r="V116" s="570">
        <v>4.4510385756676563</v>
      </c>
      <c r="W116" s="570">
        <v>3.2640949554896141</v>
      </c>
      <c r="X116" s="570">
        <v>41.246290801186944</v>
      </c>
      <c r="Y116" s="570">
        <v>17.507418397626111</v>
      </c>
      <c r="Z116" s="570">
        <v>8.1592337338005567</v>
      </c>
      <c r="AA116" s="570">
        <v>1.668389544690704</v>
      </c>
      <c r="AB116" s="570">
        <v>2.0238389421554803</v>
      </c>
      <c r="AC116" s="570">
        <v>31.154907187919925</v>
      </c>
      <c r="AD116" s="570">
        <v>73.569793998034385</v>
      </c>
      <c r="AE116" s="570">
        <v>66.145445358282004</v>
      </c>
      <c r="AF116" s="570">
        <v>1.3151732750546363</v>
      </c>
      <c r="AG116" s="570">
        <v>1.5548597317899671</v>
      </c>
      <c r="AH116" s="570">
        <v>0.59347181008902095</v>
      </c>
      <c r="AI116" s="570">
        <v>335</v>
      </c>
      <c r="AJ116" s="570">
        <v>97.579701492537282</v>
      </c>
      <c r="AK116" s="570">
        <v>15.06772881299538</v>
      </c>
      <c r="AL116" s="570"/>
    </row>
    <row r="117" spans="1:38">
      <c r="A117" s="570">
        <v>3</v>
      </c>
      <c r="B117" s="570">
        <v>27</v>
      </c>
      <c r="C117" s="570">
        <v>2024</v>
      </c>
      <c r="D117" s="570">
        <v>99</v>
      </c>
      <c r="E117" s="570">
        <v>27</v>
      </c>
      <c r="F117" s="570">
        <v>99</v>
      </c>
      <c r="G117" s="570">
        <v>99</v>
      </c>
      <c r="H117" s="570">
        <v>99</v>
      </c>
      <c r="I117" s="570">
        <v>99</v>
      </c>
      <c r="J117" s="570">
        <v>999</v>
      </c>
      <c r="K117" s="570">
        <v>99</v>
      </c>
      <c r="L117" s="570">
        <v>99</v>
      </c>
      <c r="M117" s="570">
        <v>99</v>
      </c>
      <c r="N117" s="570">
        <v>99</v>
      </c>
      <c r="O117" s="570">
        <v>99</v>
      </c>
      <c r="P117" s="570">
        <v>9999</v>
      </c>
      <c r="Q117" s="570">
        <v>28</v>
      </c>
      <c r="R117" s="570">
        <v>500</v>
      </c>
      <c r="S117" s="570">
        <v>5.2759999999999998</v>
      </c>
      <c r="T117" s="570">
        <v>4.6420000000000003</v>
      </c>
      <c r="U117" s="570">
        <v>12.406399999999993</v>
      </c>
      <c r="V117" s="570">
        <v>3.4</v>
      </c>
      <c r="W117" s="570">
        <v>3</v>
      </c>
      <c r="X117" s="570">
        <v>29.8</v>
      </c>
      <c r="Y117" s="570">
        <v>13.2</v>
      </c>
      <c r="Z117" s="570">
        <v>7.6746647509842525</v>
      </c>
      <c r="AA117" s="570">
        <v>1.5861349249039312</v>
      </c>
      <c r="AB117" s="570">
        <v>1.8148928343017936</v>
      </c>
      <c r="AC117" s="570">
        <v>39.472704873824206</v>
      </c>
      <c r="AD117" s="570">
        <v>60.132638153868179</v>
      </c>
      <c r="AE117" s="570">
        <v>68.184664132343642</v>
      </c>
      <c r="AF117" s="570">
        <v>1.9512956603184504</v>
      </c>
      <c r="AG117" s="570">
        <v>1.8879765670795936</v>
      </c>
      <c r="AH117" s="570">
        <v>2.8</v>
      </c>
      <c r="AI117" s="570">
        <v>500</v>
      </c>
      <c r="AJ117" s="570">
        <v>91.321399999999983</v>
      </c>
      <c r="AK117" s="570">
        <v>14.38137950484877</v>
      </c>
      <c r="AL117" s="570"/>
    </row>
    <row r="118" spans="1:38">
      <c r="A118" s="570">
        <v>3</v>
      </c>
      <c r="B118" s="570">
        <v>28</v>
      </c>
      <c r="C118" s="570">
        <v>2024</v>
      </c>
      <c r="D118" s="570">
        <v>99</v>
      </c>
      <c r="E118" s="570">
        <v>28</v>
      </c>
      <c r="F118" s="570">
        <v>99</v>
      </c>
      <c r="G118" s="570">
        <v>99</v>
      </c>
      <c r="H118" s="570">
        <v>99</v>
      </c>
      <c r="I118" s="570">
        <v>99</v>
      </c>
      <c r="J118" s="570">
        <v>999</v>
      </c>
      <c r="K118" s="570">
        <v>99</v>
      </c>
      <c r="L118" s="570">
        <v>99</v>
      </c>
      <c r="M118" s="570">
        <v>99</v>
      </c>
      <c r="N118" s="570">
        <v>99</v>
      </c>
      <c r="O118" s="570">
        <v>99</v>
      </c>
      <c r="P118" s="570">
        <v>9999</v>
      </c>
      <c r="Q118" s="570">
        <v>7</v>
      </c>
      <c r="R118" s="570">
        <v>140</v>
      </c>
      <c r="S118" s="570">
        <v>5.3071428571428561</v>
      </c>
      <c r="T118" s="570">
        <v>3.65</v>
      </c>
      <c r="U118" s="570">
        <v>9.704285714285712</v>
      </c>
      <c r="V118" s="570">
        <v>0</v>
      </c>
      <c r="W118" s="570">
        <v>0</v>
      </c>
      <c r="X118" s="570">
        <v>4.2857142857142847</v>
      </c>
      <c r="Y118" s="570">
        <v>1.4285714285714288</v>
      </c>
      <c r="Z118" s="570">
        <v>3.5546925008374775</v>
      </c>
      <c r="AA118" s="570">
        <v>2.1276963685485528</v>
      </c>
      <c r="AB118" s="570">
        <v>1.6165439325036255</v>
      </c>
      <c r="AC118" s="570">
        <v>37.333985323448601</v>
      </c>
      <c r="AD118" s="570">
        <v>57.75252377365176</v>
      </c>
      <c r="AE118" s="570">
        <v>76.640796540945431</v>
      </c>
      <c r="AF118" s="570">
        <v>0.54636278488916645</v>
      </c>
      <c r="AG118" s="570">
        <v>0.41349706023251503</v>
      </c>
      <c r="AH118" s="570">
        <v>5</v>
      </c>
      <c r="AI118" s="570">
        <v>140</v>
      </c>
      <c r="AJ118" s="570">
        <v>86.391428571428506</v>
      </c>
      <c r="AK118" s="570">
        <v>14.773910848947388</v>
      </c>
      <c r="AL118" s="570"/>
    </row>
    <row r="119" spans="1:38">
      <c r="A119" s="570">
        <v>3</v>
      </c>
      <c r="B119" s="570">
        <v>29</v>
      </c>
      <c r="C119" s="570">
        <v>2024</v>
      </c>
      <c r="D119" s="570">
        <v>99</v>
      </c>
      <c r="E119" s="570">
        <v>29</v>
      </c>
      <c r="F119" s="570">
        <v>99</v>
      </c>
      <c r="G119" s="570">
        <v>99</v>
      </c>
      <c r="H119" s="570">
        <v>99</v>
      </c>
      <c r="I119" s="570">
        <v>99</v>
      </c>
      <c r="J119" s="570">
        <v>999</v>
      </c>
      <c r="K119" s="570">
        <v>99</v>
      </c>
      <c r="L119" s="570">
        <v>99</v>
      </c>
      <c r="M119" s="570">
        <v>99</v>
      </c>
      <c r="N119" s="570">
        <v>99</v>
      </c>
      <c r="O119" s="570">
        <v>99</v>
      </c>
      <c r="P119" s="570">
        <v>9999</v>
      </c>
      <c r="Q119" s="570">
        <v>2</v>
      </c>
      <c r="R119" s="570">
        <v>23</v>
      </c>
      <c r="S119" s="570">
        <v>6.0869565217391308</v>
      </c>
      <c r="T119" s="570">
        <v>5.2173913043478253</v>
      </c>
      <c r="U119" s="570">
        <v>15.67826086956522</v>
      </c>
      <c r="V119" s="570">
        <v>4.3478260869565215</v>
      </c>
      <c r="W119" s="570">
        <v>0</v>
      </c>
      <c r="X119" s="570">
        <v>39.130434782608695</v>
      </c>
      <c r="Y119" s="570">
        <v>13.043478260869565</v>
      </c>
      <c r="Z119" s="570">
        <v>8.3194876787152516</v>
      </c>
      <c r="AA119" s="570">
        <v>0.71706184793350636</v>
      </c>
      <c r="AB119" s="570">
        <v>1.2495745967999925</v>
      </c>
      <c r="AC119" s="570">
        <v>45.582799619846568</v>
      </c>
      <c r="AD119" s="570">
        <v>71.102443976236813</v>
      </c>
      <c r="AE119" s="570">
        <v>36.709187535392623</v>
      </c>
      <c r="AF119" s="570">
        <v>8.9759600374648751E-2</v>
      </c>
      <c r="AG119" s="570">
        <v>0.10975050781675616</v>
      </c>
      <c r="AH119" s="570">
        <v>0</v>
      </c>
      <c r="AI119" s="570">
        <v>23</v>
      </c>
      <c r="AJ119" s="570">
        <v>97.769565217391275</v>
      </c>
      <c r="AK119" s="570">
        <v>15.474141607668709</v>
      </c>
      <c r="AL119" s="570"/>
    </row>
    <row r="120" spans="1:38">
      <c r="A120" s="570">
        <v>3</v>
      </c>
      <c r="B120" s="570">
        <v>30</v>
      </c>
      <c r="C120" s="570">
        <v>2024</v>
      </c>
      <c r="D120" s="570">
        <v>99</v>
      </c>
      <c r="E120" s="570">
        <v>30</v>
      </c>
      <c r="F120" s="570">
        <v>99</v>
      </c>
      <c r="G120" s="570">
        <v>99</v>
      </c>
      <c r="H120" s="570">
        <v>99</v>
      </c>
      <c r="I120" s="570">
        <v>99</v>
      </c>
      <c r="J120" s="570">
        <v>999</v>
      </c>
      <c r="K120" s="570">
        <v>99</v>
      </c>
      <c r="L120" s="570">
        <v>99</v>
      </c>
      <c r="M120" s="570">
        <v>99</v>
      </c>
      <c r="N120" s="570">
        <v>99</v>
      </c>
      <c r="O120" s="570">
        <v>99</v>
      </c>
      <c r="P120" s="570">
        <v>9999</v>
      </c>
      <c r="Q120" s="570">
        <v>2</v>
      </c>
      <c r="R120" s="570">
        <v>16</v>
      </c>
      <c r="S120" s="570">
        <v>3.1875</v>
      </c>
      <c r="T120" s="570">
        <v>3.875</v>
      </c>
      <c r="U120" s="570">
        <v>8.5937499999999982</v>
      </c>
      <c r="V120" s="570">
        <v>0</v>
      </c>
      <c r="W120" s="570">
        <v>0</v>
      </c>
      <c r="X120" s="570">
        <v>12.5</v>
      </c>
      <c r="Y120" s="570">
        <v>6.25</v>
      </c>
      <c r="Z120" s="570">
        <v>7.0433007842559192</v>
      </c>
      <c r="AA120" s="570">
        <v>1.87812240016459</v>
      </c>
      <c r="AB120" s="570">
        <v>1.9645292056877135</v>
      </c>
      <c r="AC120" s="570">
        <v>79.715585201924497</v>
      </c>
      <c r="AD120" s="570">
        <v>84.551659596709314</v>
      </c>
      <c r="AE120" s="570">
        <v>88.720028199269308</v>
      </c>
      <c r="AF120" s="570">
        <v>6.2441461130190418E-2</v>
      </c>
      <c r="AG120" s="570">
        <v>4.1848848654475794E-2</v>
      </c>
      <c r="AH120" s="570">
        <v>68.75</v>
      </c>
      <c r="AI120" s="570">
        <v>16</v>
      </c>
      <c r="AJ120" s="570">
        <v>84.887499999999989</v>
      </c>
      <c r="AK120" s="570">
        <v>11.444448286359016</v>
      </c>
      <c r="AL120" s="570"/>
    </row>
    <row r="121" spans="1:38">
      <c r="A121" s="570">
        <v>3</v>
      </c>
      <c r="B121" s="570">
        <v>31</v>
      </c>
      <c r="C121" s="570">
        <v>2024</v>
      </c>
      <c r="D121" s="570">
        <v>99</v>
      </c>
      <c r="E121" s="570">
        <v>31</v>
      </c>
      <c r="F121" s="570">
        <v>99</v>
      </c>
      <c r="G121" s="570">
        <v>99</v>
      </c>
      <c r="H121" s="570">
        <v>99</v>
      </c>
      <c r="I121" s="570">
        <v>99</v>
      </c>
      <c r="J121" s="570">
        <v>999</v>
      </c>
      <c r="K121" s="570">
        <v>99</v>
      </c>
      <c r="L121" s="570">
        <v>99</v>
      </c>
      <c r="M121" s="570">
        <v>99</v>
      </c>
      <c r="N121" s="570">
        <v>99</v>
      </c>
      <c r="O121" s="570">
        <v>99</v>
      </c>
      <c r="P121" s="570">
        <v>9999</v>
      </c>
      <c r="Q121" s="570">
        <v>5</v>
      </c>
      <c r="R121" s="570">
        <v>112</v>
      </c>
      <c r="S121" s="570">
        <v>4.5178571428571441</v>
      </c>
      <c r="T121" s="570">
        <v>3.6696428571428559</v>
      </c>
      <c r="U121" s="570">
        <v>9.4562499999999989</v>
      </c>
      <c r="V121" s="570">
        <v>0</v>
      </c>
      <c r="W121" s="570">
        <v>0</v>
      </c>
      <c r="X121" s="570">
        <v>10.714285714285712</v>
      </c>
      <c r="Y121" s="570">
        <v>4.4642857142857153</v>
      </c>
      <c r="Z121" s="570">
        <v>4.9920791054071749</v>
      </c>
      <c r="AA121" s="570">
        <v>1.3626532866403811</v>
      </c>
      <c r="AB121" s="570">
        <v>1.3587572634655569</v>
      </c>
      <c r="AC121" s="570">
        <v>38.436323608427806</v>
      </c>
      <c r="AD121" s="570">
        <v>61.46927393484124</v>
      </c>
      <c r="AE121" s="570">
        <v>53.605093683574488</v>
      </c>
      <c r="AF121" s="570">
        <v>0.43709022791133306</v>
      </c>
      <c r="AG121" s="570">
        <v>0.32234265898149322</v>
      </c>
      <c r="AH121" s="570">
        <v>9.8214285714285694</v>
      </c>
      <c r="AI121" s="570">
        <v>112</v>
      </c>
      <c r="AJ121" s="570">
        <v>87.080357142857181</v>
      </c>
      <c r="AK121" s="570">
        <v>13.4367726059126</v>
      </c>
      <c r="AL121" s="570"/>
    </row>
    <row r="122" spans="1:38">
      <c r="A122" s="570">
        <v>3</v>
      </c>
      <c r="B122" s="570">
        <v>32</v>
      </c>
      <c r="C122" s="570">
        <v>2024</v>
      </c>
      <c r="D122" s="570">
        <v>99</v>
      </c>
      <c r="E122" s="570">
        <v>32</v>
      </c>
      <c r="F122" s="570">
        <v>99</v>
      </c>
      <c r="G122" s="570">
        <v>99</v>
      </c>
      <c r="H122" s="570">
        <v>99</v>
      </c>
      <c r="I122" s="570">
        <v>99</v>
      </c>
      <c r="J122" s="570">
        <v>999</v>
      </c>
      <c r="K122" s="570">
        <v>99</v>
      </c>
      <c r="L122" s="570">
        <v>99</v>
      </c>
      <c r="M122" s="570">
        <v>99</v>
      </c>
      <c r="N122" s="570">
        <v>99</v>
      </c>
      <c r="O122" s="570">
        <v>99</v>
      </c>
      <c r="P122" s="570">
        <v>9999</v>
      </c>
      <c r="Q122" s="570">
        <v>16</v>
      </c>
      <c r="R122" s="570">
        <v>234</v>
      </c>
      <c r="S122" s="570">
        <v>5.4230769230769242</v>
      </c>
      <c r="T122" s="570">
        <v>4.5427350427350435</v>
      </c>
      <c r="U122" s="570">
        <v>12.175213675213673</v>
      </c>
      <c r="V122" s="570">
        <v>0.42735042735042739</v>
      </c>
      <c r="W122" s="570">
        <v>1.2820512820512819</v>
      </c>
      <c r="X122" s="570">
        <v>17.094017094017094</v>
      </c>
      <c r="Y122" s="570">
        <v>5.9829059829059821</v>
      </c>
      <c r="Z122" s="570">
        <v>5.99346376149267</v>
      </c>
      <c r="AA122" s="570">
        <v>1.49230989514332</v>
      </c>
      <c r="AB122" s="570">
        <v>1.4442231661794069</v>
      </c>
      <c r="AC122" s="570">
        <v>16.873733301714875</v>
      </c>
      <c r="AD122" s="570">
        <v>67.255543576954111</v>
      </c>
      <c r="AE122" s="570">
        <v>44.072751358092688</v>
      </c>
      <c r="AF122" s="570">
        <v>0.91320636902903518</v>
      </c>
      <c r="AG122" s="570">
        <v>0.86710814412073856</v>
      </c>
      <c r="AH122" s="570">
        <v>0</v>
      </c>
      <c r="AI122" s="570">
        <v>233</v>
      </c>
      <c r="AJ122" s="570">
        <v>91.569527896995695</v>
      </c>
      <c r="AK122" s="570">
        <v>15.05912376213751</v>
      </c>
      <c r="AL122" s="570"/>
    </row>
    <row r="123" spans="1:38">
      <c r="A123" s="570">
        <v>3</v>
      </c>
      <c r="B123" s="570">
        <v>33</v>
      </c>
      <c r="C123" s="570">
        <v>2024</v>
      </c>
      <c r="D123" s="570">
        <v>99</v>
      </c>
      <c r="E123" s="570">
        <v>33</v>
      </c>
      <c r="F123" s="570">
        <v>99</v>
      </c>
      <c r="G123" s="570">
        <v>99</v>
      </c>
      <c r="H123" s="570">
        <v>99</v>
      </c>
      <c r="I123" s="570">
        <v>99</v>
      </c>
      <c r="J123" s="570">
        <v>999</v>
      </c>
      <c r="K123" s="570">
        <v>99</v>
      </c>
      <c r="L123" s="570">
        <v>99</v>
      </c>
      <c r="M123" s="570">
        <v>99</v>
      </c>
      <c r="N123" s="570">
        <v>99</v>
      </c>
      <c r="O123" s="570">
        <v>99</v>
      </c>
      <c r="P123" s="570">
        <v>9999</v>
      </c>
      <c r="Q123" s="570">
        <v>22</v>
      </c>
      <c r="R123" s="570">
        <v>382</v>
      </c>
      <c r="S123" s="570">
        <v>4.651832460732984</v>
      </c>
      <c r="T123" s="570">
        <v>4.1361256544502627</v>
      </c>
      <c r="U123" s="570">
        <v>13.112303664921479</v>
      </c>
      <c r="V123" s="570">
        <v>2.3560209424083767</v>
      </c>
      <c r="W123" s="570">
        <v>2.3560209424083767</v>
      </c>
      <c r="X123" s="570">
        <v>26.439790575916231</v>
      </c>
      <c r="Y123" s="570">
        <v>9.9476439790575935</v>
      </c>
      <c r="Z123" s="570">
        <v>6.9866574734448594</v>
      </c>
      <c r="AA123" s="570">
        <v>1.6265900133122171</v>
      </c>
      <c r="AB123" s="570">
        <v>1.8182621197295563</v>
      </c>
      <c r="AC123" s="570">
        <v>43.61309073152259</v>
      </c>
      <c r="AD123" s="570">
        <v>73.344986560252565</v>
      </c>
      <c r="AE123" s="570">
        <v>69.933730618663702</v>
      </c>
      <c r="AF123" s="570">
        <v>1.4907898844832972</v>
      </c>
      <c r="AG123" s="570">
        <v>1.5244850765483915</v>
      </c>
      <c r="AH123" s="570">
        <v>1.5706806282722507</v>
      </c>
      <c r="AI123" s="570">
        <v>356</v>
      </c>
      <c r="AJ123" s="570">
        <v>95.104213483146069</v>
      </c>
      <c r="AK123" s="570">
        <v>13.58750508711786</v>
      </c>
      <c r="AL123" s="570"/>
    </row>
    <row r="124" spans="1:38">
      <c r="A124" s="570">
        <v>3</v>
      </c>
      <c r="B124" s="570">
        <v>34</v>
      </c>
      <c r="C124" s="570">
        <v>2024</v>
      </c>
      <c r="D124" s="570">
        <v>99</v>
      </c>
      <c r="E124" s="570">
        <v>34</v>
      </c>
      <c r="F124" s="570">
        <v>99</v>
      </c>
      <c r="G124" s="570">
        <v>99</v>
      </c>
      <c r="H124" s="570">
        <v>99</v>
      </c>
      <c r="I124" s="570">
        <v>99</v>
      </c>
      <c r="J124" s="570">
        <v>999</v>
      </c>
      <c r="K124" s="570">
        <v>99</v>
      </c>
      <c r="L124" s="570">
        <v>99</v>
      </c>
      <c r="M124" s="570">
        <v>99</v>
      </c>
      <c r="N124" s="570">
        <v>99</v>
      </c>
      <c r="O124" s="570">
        <v>99</v>
      </c>
      <c r="P124" s="570">
        <v>9999</v>
      </c>
      <c r="Q124" s="570">
        <v>30</v>
      </c>
      <c r="R124" s="570">
        <v>491</v>
      </c>
      <c r="S124" s="570">
        <v>5.3401221995926678</v>
      </c>
      <c r="T124" s="570">
        <v>3.8879837067209775</v>
      </c>
      <c r="U124" s="570">
        <v>11.323828920570262</v>
      </c>
      <c r="V124" s="570">
        <v>1.629327902240326</v>
      </c>
      <c r="W124" s="570">
        <v>1.0183299389002038</v>
      </c>
      <c r="X124" s="570">
        <v>13.441955193482684</v>
      </c>
      <c r="Y124" s="570">
        <v>5.9063136456211804</v>
      </c>
      <c r="Z124" s="570">
        <v>5.3646028511691881</v>
      </c>
      <c r="AA124" s="570">
        <v>1.5023400570382599</v>
      </c>
      <c r="AB124" s="570">
        <v>1.5677757434696853</v>
      </c>
      <c r="AC124" s="570">
        <v>38.497497566261885</v>
      </c>
      <c r="AD124" s="570">
        <v>63.193541847130113</v>
      </c>
      <c r="AE124" s="570">
        <v>66.383731782593003</v>
      </c>
      <c r="AF124" s="570">
        <v>1.9161723384327196</v>
      </c>
      <c r="AG124" s="570">
        <v>1.69221526195553</v>
      </c>
      <c r="AH124" s="570">
        <v>4.8879837067209779</v>
      </c>
      <c r="AI124" s="570">
        <v>485</v>
      </c>
      <c r="AJ124" s="570">
        <v>90.160206185566963</v>
      </c>
      <c r="AK124" s="570">
        <v>14.61273597223575</v>
      </c>
      <c r="AL124" s="570"/>
    </row>
    <row r="125" spans="1:38">
      <c r="A125" s="570">
        <v>3</v>
      </c>
      <c r="B125" s="570">
        <v>35</v>
      </c>
      <c r="C125" s="570">
        <v>2024</v>
      </c>
      <c r="D125" s="570">
        <v>99</v>
      </c>
      <c r="E125" s="570">
        <v>35</v>
      </c>
      <c r="F125" s="570">
        <v>99</v>
      </c>
      <c r="G125" s="570">
        <v>99</v>
      </c>
      <c r="H125" s="570">
        <v>99</v>
      </c>
      <c r="I125" s="570">
        <v>99</v>
      </c>
      <c r="J125" s="570">
        <v>999</v>
      </c>
      <c r="K125" s="570">
        <v>99</v>
      </c>
      <c r="L125" s="570">
        <v>99</v>
      </c>
      <c r="M125" s="570">
        <v>99</v>
      </c>
      <c r="N125" s="570">
        <v>99</v>
      </c>
      <c r="O125" s="570">
        <v>99</v>
      </c>
      <c r="P125" s="570">
        <v>9999</v>
      </c>
      <c r="Q125" s="570">
        <v>46</v>
      </c>
      <c r="R125" s="570">
        <v>375</v>
      </c>
      <c r="S125" s="570">
        <v>5.5679999999999996</v>
      </c>
      <c r="T125" s="570">
        <v>4.4986666666666677</v>
      </c>
      <c r="U125" s="570">
        <v>14.692266666666672</v>
      </c>
      <c r="V125" s="570">
        <v>5.0666666666666655</v>
      </c>
      <c r="W125" s="570">
        <v>0.8</v>
      </c>
      <c r="X125" s="570">
        <v>34.4</v>
      </c>
      <c r="Y125" s="570">
        <v>17.333333333333329</v>
      </c>
      <c r="Z125" s="570">
        <v>7.5164331209837902</v>
      </c>
      <c r="AA125" s="570">
        <v>1.484152732481848</v>
      </c>
      <c r="AB125" s="570">
        <v>1.8516654365432457</v>
      </c>
      <c r="AC125" s="570">
        <v>33.462545262432442</v>
      </c>
      <c r="AD125" s="570">
        <v>44.825591399965901</v>
      </c>
      <c r="AE125" s="570">
        <v>49.951974119419312</v>
      </c>
      <c r="AF125" s="570">
        <v>1.4634717452388379</v>
      </c>
      <c r="AG125" s="570">
        <v>1.6768757567032719</v>
      </c>
      <c r="AH125" s="570">
        <v>0.53333333333333321</v>
      </c>
      <c r="AI125" s="570">
        <v>350</v>
      </c>
      <c r="AJ125" s="570">
        <v>95.217428571428613</v>
      </c>
      <c r="AK125" s="570">
        <v>15.30074857321978</v>
      </c>
      <c r="AL125" s="570"/>
    </row>
    <row r="126" spans="1:38">
      <c r="A126" s="570">
        <v>3</v>
      </c>
      <c r="B126" s="570">
        <v>36</v>
      </c>
      <c r="C126" s="570">
        <v>2024</v>
      </c>
      <c r="D126" s="570">
        <v>99</v>
      </c>
      <c r="E126" s="570">
        <v>36</v>
      </c>
      <c r="F126" s="570">
        <v>99</v>
      </c>
      <c r="G126" s="570">
        <v>99</v>
      </c>
      <c r="H126" s="570">
        <v>99</v>
      </c>
      <c r="I126" s="570">
        <v>99</v>
      </c>
      <c r="J126" s="570">
        <v>999</v>
      </c>
      <c r="K126" s="570">
        <v>99</v>
      </c>
      <c r="L126" s="570">
        <v>99</v>
      </c>
      <c r="M126" s="570">
        <v>99</v>
      </c>
      <c r="N126" s="570">
        <v>99</v>
      </c>
      <c r="O126" s="570">
        <v>99</v>
      </c>
      <c r="P126" s="570">
        <v>9999</v>
      </c>
      <c r="Q126" s="570">
        <v>35</v>
      </c>
      <c r="R126" s="570">
        <v>434</v>
      </c>
      <c r="S126" s="570">
        <v>5.7165898617511521</v>
      </c>
      <c r="T126" s="570">
        <v>4.5622119815668203</v>
      </c>
      <c r="U126" s="570">
        <v>12.438018433179717</v>
      </c>
      <c r="V126" s="570">
        <v>0.46082949308755761</v>
      </c>
      <c r="W126" s="570">
        <v>1.8433179723502304</v>
      </c>
      <c r="X126" s="570">
        <v>13.824884792626722</v>
      </c>
      <c r="Y126" s="570">
        <v>6.9124423963133612</v>
      </c>
      <c r="Z126" s="570">
        <v>5.6496773481243396</v>
      </c>
      <c r="AA126" s="570">
        <v>1.7689986186802444</v>
      </c>
      <c r="AB126" s="570">
        <v>1.8484146130649168</v>
      </c>
      <c r="AC126" s="570">
        <v>41.085201111057351</v>
      </c>
      <c r="AD126" s="570">
        <v>60.487183521542683</v>
      </c>
      <c r="AE126" s="570">
        <v>56.243071471907662</v>
      </c>
      <c r="AF126" s="570">
        <v>1.693724633156416</v>
      </c>
      <c r="AG126" s="570">
        <v>1.6429401448852785</v>
      </c>
      <c r="AH126" s="570">
        <v>3.2258064516129026</v>
      </c>
      <c r="AI126" s="570">
        <v>426</v>
      </c>
      <c r="AJ126" s="570">
        <v>93.010093896713684</v>
      </c>
      <c r="AK126" s="570">
        <v>15.018299551299036</v>
      </c>
      <c r="AL126" s="570"/>
    </row>
    <row r="127" spans="1:38">
      <c r="A127" s="570">
        <v>3</v>
      </c>
      <c r="B127" s="570">
        <v>37</v>
      </c>
      <c r="C127" s="570">
        <v>2024</v>
      </c>
      <c r="D127" s="570">
        <v>99</v>
      </c>
      <c r="E127" s="570">
        <v>37</v>
      </c>
      <c r="F127" s="570">
        <v>99</v>
      </c>
      <c r="G127" s="570">
        <v>99</v>
      </c>
      <c r="H127" s="570">
        <v>99</v>
      </c>
      <c r="I127" s="570">
        <v>99</v>
      </c>
      <c r="J127" s="570">
        <v>999</v>
      </c>
      <c r="K127" s="570">
        <v>99</v>
      </c>
      <c r="L127" s="570">
        <v>99</v>
      </c>
      <c r="M127" s="570">
        <v>99</v>
      </c>
      <c r="N127" s="570">
        <v>99</v>
      </c>
      <c r="O127" s="570">
        <v>99</v>
      </c>
      <c r="P127" s="570">
        <v>9999</v>
      </c>
      <c r="Q127" s="570">
        <v>48</v>
      </c>
      <c r="R127" s="570">
        <v>659</v>
      </c>
      <c r="S127" s="570">
        <v>5.7830045523520486</v>
      </c>
      <c r="T127" s="570">
        <v>4.5887708649468912</v>
      </c>
      <c r="U127" s="570">
        <v>13.387556904400624</v>
      </c>
      <c r="V127" s="570">
        <v>1.8209408194233687</v>
      </c>
      <c r="W127" s="570">
        <v>0.60698027314112302</v>
      </c>
      <c r="X127" s="570">
        <v>27.010622154779963</v>
      </c>
      <c r="Y127" s="570">
        <v>4.8558421851289841</v>
      </c>
      <c r="Z127" s="570">
        <v>5.6353235014533993</v>
      </c>
      <c r="AA127" s="570">
        <v>1.3936609418793704</v>
      </c>
      <c r="AB127" s="570">
        <v>1.4139758216745191</v>
      </c>
      <c r="AC127" s="570">
        <v>36.41351025289125</v>
      </c>
      <c r="AD127" s="570">
        <v>44.940105252202223</v>
      </c>
      <c r="AE127" s="570">
        <v>44.90851501228299</v>
      </c>
      <c r="AF127" s="570">
        <v>2.5718076802997194</v>
      </c>
      <c r="AG127" s="570">
        <v>2.6851438717763476</v>
      </c>
      <c r="AH127" s="570">
        <v>1.062215477996965</v>
      </c>
      <c r="AI127" s="570">
        <v>611</v>
      </c>
      <c r="AJ127" s="570">
        <v>94.199836333878906</v>
      </c>
      <c r="AK127" s="570">
        <v>15.116154518664121</v>
      </c>
      <c r="AL127" s="570"/>
    </row>
    <row r="128" spans="1:38">
      <c r="A128" s="570">
        <v>3</v>
      </c>
      <c r="B128" s="570">
        <v>38</v>
      </c>
      <c r="C128" s="570">
        <v>2024</v>
      </c>
      <c r="D128" s="570">
        <v>99</v>
      </c>
      <c r="E128" s="570">
        <v>38</v>
      </c>
      <c r="F128" s="570">
        <v>99</v>
      </c>
      <c r="G128" s="570">
        <v>99</v>
      </c>
      <c r="H128" s="570">
        <v>99</v>
      </c>
      <c r="I128" s="570">
        <v>99</v>
      </c>
      <c r="J128" s="570">
        <v>999</v>
      </c>
      <c r="K128" s="570">
        <v>99</v>
      </c>
      <c r="L128" s="570">
        <v>99</v>
      </c>
      <c r="M128" s="570">
        <v>99</v>
      </c>
      <c r="N128" s="570">
        <v>99</v>
      </c>
      <c r="O128" s="570">
        <v>99</v>
      </c>
      <c r="P128" s="570">
        <v>9999</v>
      </c>
      <c r="Q128" s="570">
        <v>43</v>
      </c>
      <c r="R128" s="570">
        <v>445</v>
      </c>
      <c r="S128" s="570">
        <v>5.6494382022471914</v>
      </c>
      <c r="T128" s="570">
        <v>4.8584269662921358</v>
      </c>
      <c r="U128" s="570">
        <v>12.96359550561799</v>
      </c>
      <c r="V128" s="570">
        <v>2.4719101123595504</v>
      </c>
      <c r="W128" s="570">
        <v>3.5955056179775284</v>
      </c>
      <c r="X128" s="570">
        <v>21.348314606741575</v>
      </c>
      <c r="Y128" s="570">
        <v>8.9887640449438209</v>
      </c>
      <c r="Z128" s="570">
        <v>6.2766824141833748</v>
      </c>
      <c r="AA128" s="570">
        <v>1.5559327269118723</v>
      </c>
      <c r="AB128" s="570">
        <v>1.6339659471899002</v>
      </c>
      <c r="AC128" s="570">
        <v>49.644830203425954</v>
      </c>
      <c r="AD128" s="570">
        <v>67.219425819241522</v>
      </c>
      <c r="AE128" s="570">
        <v>58.330260136305021</v>
      </c>
      <c r="AF128" s="570">
        <v>1.7366531376834213</v>
      </c>
      <c r="AG128" s="570">
        <v>1.7557646408577468</v>
      </c>
      <c r="AH128" s="570">
        <v>6.0674157303370775</v>
      </c>
      <c r="AI128" s="570">
        <v>435</v>
      </c>
      <c r="AJ128" s="570">
        <v>93.713103448275874</v>
      </c>
      <c r="AK128" s="570">
        <v>14.798185194884004</v>
      </c>
      <c r="AL128" s="570"/>
    </row>
    <row r="129" spans="1:38">
      <c r="A129" s="570">
        <v>3</v>
      </c>
      <c r="B129" s="570">
        <v>39</v>
      </c>
      <c r="C129" s="570">
        <v>2024</v>
      </c>
      <c r="D129" s="570">
        <v>99</v>
      </c>
      <c r="E129" s="570">
        <v>39</v>
      </c>
      <c r="F129" s="570">
        <v>99</v>
      </c>
      <c r="G129" s="570">
        <v>99</v>
      </c>
      <c r="H129" s="570">
        <v>99</v>
      </c>
      <c r="I129" s="570">
        <v>99</v>
      </c>
      <c r="J129" s="570">
        <v>999</v>
      </c>
      <c r="K129" s="570">
        <v>99</v>
      </c>
      <c r="L129" s="570">
        <v>99</v>
      </c>
      <c r="M129" s="570">
        <v>99</v>
      </c>
      <c r="N129" s="570">
        <v>99</v>
      </c>
      <c r="O129" s="570">
        <v>99</v>
      </c>
      <c r="P129" s="570">
        <v>9999</v>
      </c>
      <c r="Q129" s="570">
        <v>41</v>
      </c>
      <c r="R129" s="570">
        <v>434</v>
      </c>
      <c r="S129" s="570">
        <v>5.4838709677419359</v>
      </c>
      <c r="T129" s="570">
        <v>4.6267281105990783</v>
      </c>
      <c r="U129" s="570">
        <v>14.6373271889401</v>
      </c>
      <c r="V129" s="570">
        <v>3.4562211981566806</v>
      </c>
      <c r="W129" s="570">
        <v>0.69124423963133608</v>
      </c>
      <c r="X129" s="570">
        <v>32.718894009216598</v>
      </c>
      <c r="Y129" s="570">
        <v>8.0645161290322562</v>
      </c>
      <c r="Z129" s="570">
        <v>6.0353748465284784</v>
      </c>
      <c r="AA129" s="570">
        <v>1.5586735888641241</v>
      </c>
      <c r="AB129" s="570">
        <v>1.5130233062165603</v>
      </c>
      <c r="AC129" s="570">
        <v>36.058382344066338</v>
      </c>
      <c r="AD129" s="570">
        <v>55.081225791063197</v>
      </c>
      <c r="AE129" s="570">
        <v>61.102417400052559</v>
      </c>
      <c r="AF129" s="570">
        <v>1.693724633156416</v>
      </c>
      <c r="AG129" s="570">
        <v>1.9334472433630765</v>
      </c>
      <c r="AH129" s="570">
        <v>0.46082949308755761</v>
      </c>
      <c r="AI129" s="570">
        <v>423</v>
      </c>
      <c r="AJ129" s="570">
        <v>98.413238770685609</v>
      </c>
      <c r="AK129" s="570">
        <v>14.774916339776251</v>
      </c>
      <c r="AL129" s="570"/>
    </row>
    <row r="130" spans="1:38">
      <c r="A130" s="570">
        <v>3</v>
      </c>
      <c r="B130" s="570">
        <v>40</v>
      </c>
      <c r="C130" s="570">
        <v>2024</v>
      </c>
      <c r="D130" s="570">
        <v>99</v>
      </c>
      <c r="E130" s="570">
        <v>40</v>
      </c>
      <c r="F130" s="570">
        <v>99</v>
      </c>
      <c r="G130" s="570">
        <v>99</v>
      </c>
      <c r="H130" s="570">
        <v>99</v>
      </c>
      <c r="I130" s="570">
        <v>99</v>
      </c>
      <c r="J130" s="570">
        <v>999</v>
      </c>
      <c r="K130" s="570">
        <v>99</v>
      </c>
      <c r="L130" s="570">
        <v>99</v>
      </c>
      <c r="M130" s="570">
        <v>99</v>
      </c>
      <c r="N130" s="570">
        <v>99</v>
      </c>
      <c r="O130" s="570">
        <v>99</v>
      </c>
      <c r="P130" s="570">
        <v>9999</v>
      </c>
      <c r="Q130" s="570">
        <v>91</v>
      </c>
      <c r="R130" s="570">
        <v>1344</v>
      </c>
      <c r="S130" s="570">
        <v>5.2953869047619033</v>
      </c>
      <c r="T130" s="570">
        <v>4.6316964285714306</v>
      </c>
      <c r="U130" s="570">
        <v>14.752306547619057</v>
      </c>
      <c r="V130" s="570">
        <v>2.8273809523809512</v>
      </c>
      <c r="W130" s="570">
        <v>1.2648809523809521</v>
      </c>
      <c r="X130" s="570">
        <v>43.080357142857153</v>
      </c>
      <c r="Y130" s="570">
        <v>9.8214285714285694</v>
      </c>
      <c r="Z130" s="570">
        <v>7.1125168868377679</v>
      </c>
      <c r="AA130" s="570">
        <v>1.6076758306621324</v>
      </c>
      <c r="AB130" s="570">
        <v>1.6014060349570205</v>
      </c>
      <c r="AC130" s="570">
        <v>1.3029189876190412</v>
      </c>
      <c r="AD130" s="570">
        <v>37.233593040520191</v>
      </c>
      <c r="AE130" s="570">
        <v>60.234265812190657</v>
      </c>
      <c r="AF130" s="570">
        <v>5.2450827349359992</v>
      </c>
      <c r="AG130" s="570">
        <v>6.0344822338702384</v>
      </c>
      <c r="AH130" s="570">
        <v>0.44642857142857151</v>
      </c>
      <c r="AI130" s="570">
        <v>1333</v>
      </c>
      <c r="AJ130" s="570">
        <v>98.163015753938438</v>
      </c>
      <c r="AK130" s="570">
        <v>14.940049546214064</v>
      </c>
      <c r="AL130" s="570"/>
    </row>
    <row r="131" spans="1:38">
      <c r="A131" s="570">
        <v>3</v>
      </c>
      <c r="B131" s="570">
        <v>41</v>
      </c>
      <c r="C131" s="570">
        <v>2024</v>
      </c>
      <c r="D131" s="570">
        <v>99</v>
      </c>
      <c r="E131" s="570">
        <v>41</v>
      </c>
      <c r="F131" s="570">
        <v>99</v>
      </c>
      <c r="G131" s="570">
        <v>99</v>
      </c>
      <c r="H131" s="570">
        <v>99</v>
      </c>
      <c r="I131" s="570">
        <v>99</v>
      </c>
      <c r="J131" s="570">
        <v>999</v>
      </c>
      <c r="K131" s="570">
        <v>99</v>
      </c>
      <c r="L131" s="570">
        <v>99</v>
      </c>
      <c r="M131" s="570">
        <v>99</v>
      </c>
      <c r="N131" s="570">
        <v>99</v>
      </c>
      <c r="O131" s="570">
        <v>99</v>
      </c>
      <c r="P131" s="570">
        <v>9999</v>
      </c>
      <c r="Q131" s="570">
        <v>97</v>
      </c>
      <c r="R131" s="570">
        <v>1553</v>
      </c>
      <c r="S131" s="570">
        <v>5.7926593689632959</v>
      </c>
      <c r="T131" s="570">
        <v>5.0045074050225375</v>
      </c>
      <c r="U131" s="570">
        <v>15.614681262073413</v>
      </c>
      <c r="V131" s="570">
        <v>4.1854475209272373</v>
      </c>
      <c r="W131" s="570">
        <v>4.9581455247907265</v>
      </c>
      <c r="X131" s="570">
        <v>39.02124919510625</v>
      </c>
      <c r="Y131" s="570">
        <v>18.094011590470064</v>
      </c>
      <c r="Z131" s="570">
        <v>7.3694338034131102</v>
      </c>
      <c r="AA131" s="570">
        <v>1.6095409985114906</v>
      </c>
      <c r="AB131" s="570">
        <v>1.9423382010256225</v>
      </c>
      <c r="AC131" s="570">
        <v>40.571214425384113</v>
      </c>
      <c r="AD131" s="570">
        <v>71.801750872769617</v>
      </c>
      <c r="AE131" s="570">
        <v>67.937840229529755</v>
      </c>
      <c r="AF131" s="570">
        <v>6.0607243209491113</v>
      </c>
      <c r="AG131" s="570">
        <v>7.3804933842296476</v>
      </c>
      <c r="AH131" s="570">
        <v>2.8976175144880871</v>
      </c>
      <c r="AI131" s="570">
        <v>1531</v>
      </c>
      <c r="AJ131" s="570">
        <v>98.086479425212389</v>
      </c>
      <c r="AK131" s="570">
        <v>15.705808247797227</v>
      </c>
      <c r="AL131" s="570"/>
    </row>
    <row r="132" spans="1:38">
      <c r="A132" s="570">
        <v>3</v>
      </c>
      <c r="B132" s="570">
        <v>42</v>
      </c>
      <c r="C132" s="570">
        <v>2024</v>
      </c>
      <c r="D132" s="570">
        <v>99</v>
      </c>
      <c r="E132" s="570">
        <v>42</v>
      </c>
      <c r="F132" s="570">
        <v>99</v>
      </c>
      <c r="G132" s="570">
        <v>99</v>
      </c>
      <c r="H132" s="570">
        <v>99</v>
      </c>
      <c r="I132" s="570">
        <v>99</v>
      </c>
      <c r="J132" s="570">
        <v>999</v>
      </c>
      <c r="K132" s="570">
        <v>99</v>
      </c>
      <c r="L132" s="570">
        <v>99</v>
      </c>
      <c r="M132" s="570">
        <v>99</v>
      </c>
      <c r="N132" s="570">
        <v>99</v>
      </c>
      <c r="O132" s="570">
        <v>99</v>
      </c>
      <c r="P132" s="570">
        <v>9999</v>
      </c>
      <c r="Q132" s="570">
        <v>79</v>
      </c>
      <c r="R132" s="570">
        <v>837</v>
      </c>
      <c r="S132" s="570">
        <v>5.3990442054958194</v>
      </c>
      <c r="T132" s="570">
        <v>4.6702508960573486</v>
      </c>
      <c r="U132" s="570">
        <v>16.021027479092005</v>
      </c>
      <c r="V132" s="570">
        <v>5.4958183990442047</v>
      </c>
      <c r="W132" s="570">
        <v>1.4336917562724012</v>
      </c>
      <c r="X132" s="570">
        <v>49.342891278375163</v>
      </c>
      <c r="Y132" s="570">
        <v>17.20430107526882</v>
      </c>
      <c r="Z132" s="570">
        <v>7.9496676753552018</v>
      </c>
      <c r="AA132" s="570">
        <v>1.683683463840242</v>
      </c>
      <c r="AB132" s="570">
        <v>1.6326233726233716</v>
      </c>
      <c r="AC132" s="570">
        <v>27.326367916954123</v>
      </c>
      <c r="AD132" s="570">
        <v>51.051895730591191</v>
      </c>
      <c r="AE132" s="570">
        <v>62.985022895707033</v>
      </c>
      <c r="AF132" s="570">
        <v>3.2664689353730871</v>
      </c>
      <c r="AG132" s="570">
        <v>4.0812823339422462</v>
      </c>
      <c r="AH132" s="570">
        <v>1.0752688172043012</v>
      </c>
      <c r="AI132" s="570">
        <v>827</v>
      </c>
      <c r="AJ132" s="570">
        <v>98.876541717049562</v>
      </c>
      <c r="AK132" s="570">
        <v>15.354347899913956</v>
      </c>
      <c r="AL132" s="570"/>
    </row>
    <row r="133" spans="1:38">
      <c r="A133" s="570">
        <v>3</v>
      </c>
      <c r="B133" s="570">
        <v>43</v>
      </c>
      <c r="C133" s="570">
        <v>2024</v>
      </c>
      <c r="D133" s="570">
        <v>99</v>
      </c>
      <c r="E133" s="570">
        <v>43</v>
      </c>
      <c r="F133" s="570">
        <v>99</v>
      </c>
      <c r="G133" s="570">
        <v>99</v>
      </c>
      <c r="H133" s="570">
        <v>99</v>
      </c>
      <c r="I133" s="570">
        <v>99</v>
      </c>
      <c r="J133" s="570">
        <v>999</v>
      </c>
      <c r="K133" s="570">
        <v>99</v>
      </c>
      <c r="L133" s="570">
        <v>99</v>
      </c>
      <c r="M133" s="570">
        <v>99</v>
      </c>
      <c r="N133" s="570">
        <v>99</v>
      </c>
      <c r="O133" s="570">
        <v>99</v>
      </c>
      <c r="P133" s="570">
        <v>9999</v>
      </c>
      <c r="Q133" s="570">
        <v>76</v>
      </c>
      <c r="R133" s="570">
        <v>976</v>
      </c>
      <c r="S133" s="570">
        <v>5.505122950819672</v>
      </c>
      <c r="T133" s="570">
        <v>4.893442622950821</v>
      </c>
      <c r="U133" s="570">
        <v>15.813627049180324</v>
      </c>
      <c r="V133" s="570">
        <v>3.4836065573770503</v>
      </c>
      <c r="W133" s="570">
        <v>2.3565573770491794</v>
      </c>
      <c r="X133" s="570">
        <v>45.594262295081968</v>
      </c>
      <c r="Y133" s="570">
        <v>13.11475409836066</v>
      </c>
      <c r="Z133" s="570">
        <v>6.5779615875887503</v>
      </c>
      <c r="AA133" s="570">
        <v>1.6327759680777638</v>
      </c>
      <c r="AB133" s="570">
        <v>1.7222382360724189</v>
      </c>
      <c r="AC133" s="570">
        <v>7.9892803478369938</v>
      </c>
      <c r="AD133" s="570">
        <v>36.001122242365525</v>
      </c>
      <c r="AE133" s="570">
        <v>69.174886845455248</v>
      </c>
      <c r="AF133" s="570">
        <v>3.8089291289416161</v>
      </c>
      <c r="AG133" s="570">
        <v>4.6974495637676004</v>
      </c>
      <c r="AH133" s="570">
        <v>0.20491803278688528</v>
      </c>
      <c r="AI133" s="570">
        <v>916</v>
      </c>
      <c r="AJ133" s="570">
        <v>98.700327510917063</v>
      </c>
      <c r="AK133" s="570">
        <v>15.318130671574661</v>
      </c>
      <c r="AL133" s="570"/>
    </row>
    <row r="134" spans="1:38">
      <c r="A134" s="570">
        <v>3</v>
      </c>
      <c r="B134" s="570">
        <v>44</v>
      </c>
      <c r="C134" s="570">
        <v>2024</v>
      </c>
      <c r="D134" s="570">
        <v>99</v>
      </c>
      <c r="E134" s="570">
        <v>44</v>
      </c>
      <c r="F134" s="570">
        <v>99</v>
      </c>
      <c r="G134" s="570">
        <v>99</v>
      </c>
      <c r="H134" s="570">
        <v>99</v>
      </c>
      <c r="I134" s="570">
        <v>99</v>
      </c>
      <c r="J134" s="570">
        <v>999</v>
      </c>
      <c r="K134" s="570">
        <v>99</v>
      </c>
      <c r="L134" s="570">
        <v>99</v>
      </c>
      <c r="M134" s="570">
        <v>99</v>
      </c>
      <c r="N134" s="570">
        <v>99</v>
      </c>
      <c r="O134" s="570">
        <v>99</v>
      </c>
      <c r="P134" s="570">
        <v>9999</v>
      </c>
      <c r="Q134" s="570">
        <v>72</v>
      </c>
      <c r="R134" s="570">
        <v>751</v>
      </c>
      <c r="S134" s="570">
        <v>5.4966711051930783</v>
      </c>
      <c r="T134" s="570">
        <v>5.2796271637816252</v>
      </c>
      <c r="U134" s="570">
        <v>17.310785619174442</v>
      </c>
      <c r="V134" s="570">
        <v>5.4593874833555267</v>
      </c>
      <c r="W134" s="570">
        <v>4.1278295605858863</v>
      </c>
      <c r="X134" s="570">
        <v>55.525965379493996</v>
      </c>
      <c r="Y134" s="570">
        <v>19.973368841544609</v>
      </c>
      <c r="Z134" s="570">
        <v>7.3342276794792785</v>
      </c>
      <c r="AA134" s="570">
        <v>1.7300283926470181</v>
      </c>
      <c r="AB134" s="570">
        <v>1.8474721981067661</v>
      </c>
      <c r="AC134" s="570">
        <v>45.12409173199476</v>
      </c>
      <c r="AD134" s="570">
        <v>65.246750672039795</v>
      </c>
      <c r="AE134" s="570">
        <v>70.352767214928718</v>
      </c>
      <c r="AF134" s="570">
        <v>2.9308460817983155</v>
      </c>
      <c r="AG134" s="570">
        <v>3.9567401603465262</v>
      </c>
      <c r="AH134" s="570">
        <v>3.1957390146471374</v>
      </c>
      <c r="AI134" s="570">
        <v>736</v>
      </c>
      <c r="AJ134" s="570">
        <v>101.39442934782606</v>
      </c>
      <c r="AK134" s="570">
        <v>15.688248669821094</v>
      </c>
      <c r="AL134" s="570"/>
    </row>
    <row r="135" spans="1:38">
      <c r="A135" s="570">
        <v>3</v>
      </c>
      <c r="B135" s="570">
        <v>45</v>
      </c>
      <c r="C135" s="570">
        <v>2024</v>
      </c>
      <c r="D135" s="570">
        <v>99</v>
      </c>
      <c r="E135" s="570">
        <v>45</v>
      </c>
      <c r="F135" s="570">
        <v>99</v>
      </c>
      <c r="G135" s="570">
        <v>99</v>
      </c>
      <c r="H135" s="570">
        <v>99</v>
      </c>
      <c r="I135" s="570">
        <v>99</v>
      </c>
      <c r="J135" s="570">
        <v>999</v>
      </c>
      <c r="K135" s="570">
        <v>99</v>
      </c>
      <c r="L135" s="570">
        <v>99</v>
      </c>
      <c r="M135" s="570">
        <v>99</v>
      </c>
      <c r="N135" s="570">
        <v>99</v>
      </c>
      <c r="O135" s="570">
        <v>99</v>
      </c>
      <c r="P135" s="570">
        <v>9999</v>
      </c>
      <c r="Q135" s="570">
        <v>68</v>
      </c>
      <c r="R135" s="570">
        <v>1138</v>
      </c>
      <c r="S135" s="570">
        <v>5.1827768014059759</v>
      </c>
      <c r="T135" s="570">
        <v>4.8101933216168735</v>
      </c>
      <c r="U135" s="570">
        <v>15.645782073813701</v>
      </c>
      <c r="V135" s="570">
        <v>3.5149384885764499</v>
      </c>
      <c r="W135" s="570">
        <v>1.0544815465729347</v>
      </c>
      <c r="X135" s="570">
        <v>46.924428822495607</v>
      </c>
      <c r="Y135" s="570">
        <v>13.708260105448147</v>
      </c>
      <c r="Z135" s="570">
        <v>6.9329632606047378</v>
      </c>
      <c r="AA135" s="570">
        <v>1.4117204679157027</v>
      </c>
      <c r="AB135" s="570">
        <v>1.55366841744915</v>
      </c>
      <c r="AC135" s="570">
        <v>38.962567443603668</v>
      </c>
      <c r="AD135" s="570">
        <v>56.895014130184514</v>
      </c>
      <c r="AE135" s="570">
        <v>63.079432730916288</v>
      </c>
      <c r="AF135" s="570">
        <v>4.4411489228847962</v>
      </c>
      <c r="AG135" s="570">
        <v>5.4190150211496437</v>
      </c>
      <c r="AH135" s="570">
        <v>4.3936731107205622</v>
      </c>
      <c r="AI135" s="570">
        <v>1119</v>
      </c>
      <c r="AJ135" s="570">
        <v>99.843431635388725</v>
      </c>
      <c r="AK135" s="570">
        <v>14.866926241212356</v>
      </c>
      <c r="AL135" s="570"/>
    </row>
    <row r="136" spans="1:38">
      <c r="A136" s="570">
        <v>3</v>
      </c>
      <c r="B136" s="570">
        <v>46</v>
      </c>
      <c r="C136" s="570">
        <v>2024</v>
      </c>
      <c r="D136" s="570">
        <v>99</v>
      </c>
      <c r="E136" s="570">
        <v>46</v>
      </c>
      <c r="F136" s="570">
        <v>99</v>
      </c>
      <c r="G136" s="570">
        <v>99</v>
      </c>
      <c r="H136" s="570">
        <v>99</v>
      </c>
      <c r="I136" s="570">
        <v>99</v>
      </c>
      <c r="J136" s="570">
        <v>999</v>
      </c>
      <c r="K136" s="570">
        <v>99</v>
      </c>
      <c r="L136" s="570">
        <v>99</v>
      </c>
      <c r="M136" s="570">
        <v>99</v>
      </c>
      <c r="N136" s="570">
        <v>99</v>
      </c>
      <c r="O136" s="570">
        <v>99</v>
      </c>
      <c r="P136" s="570">
        <v>9999</v>
      </c>
      <c r="Q136" s="570">
        <v>44</v>
      </c>
      <c r="R136" s="570">
        <v>417</v>
      </c>
      <c r="S136" s="570">
        <v>5.6906474820143886</v>
      </c>
      <c r="T136" s="570">
        <v>5.3908872901678659</v>
      </c>
      <c r="U136" s="570">
        <v>18.24796163069545</v>
      </c>
      <c r="V136" s="570">
        <v>6.9544364508393279</v>
      </c>
      <c r="W136" s="570">
        <v>2.8776978417266181</v>
      </c>
      <c r="X136" s="570">
        <v>62.589928057553941</v>
      </c>
      <c r="Y136" s="570">
        <v>23.021582733812945</v>
      </c>
      <c r="Z136" s="570">
        <v>6.7382121545180524</v>
      </c>
      <c r="AA136" s="570">
        <v>1.5038667388758267</v>
      </c>
      <c r="AB136" s="570">
        <v>1.483147029797359</v>
      </c>
      <c r="AC136" s="570">
        <v>33.530894656977203</v>
      </c>
      <c r="AD136" s="570">
        <v>50.234761162419851</v>
      </c>
      <c r="AE136" s="570">
        <v>55.846091282442579</v>
      </c>
      <c r="AF136" s="570">
        <v>1.6273805807055879</v>
      </c>
      <c r="AG136" s="570">
        <v>2.3159609378281329</v>
      </c>
      <c r="AH136" s="570">
        <v>2.6378896882494014</v>
      </c>
      <c r="AI136" s="570">
        <v>388</v>
      </c>
      <c r="AJ136" s="570">
        <v>102.60438144329893</v>
      </c>
      <c r="AK136" s="570">
        <v>16.044948782132419</v>
      </c>
      <c r="AL136" s="570"/>
    </row>
    <row r="137" spans="1:38">
      <c r="A137" s="570">
        <v>3</v>
      </c>
      <c r="B137" s="570">
        <v>47</v>
      </c>
      <c r="C137" s="570">
        <v>2024</v>
      </c>
      <c r="D137" s="570">
        <v>99</v>
      </c>
      <c r="E137" s="570">
        <v>47</v>
      </c>
      <c r="F137" s="570">
        <v>99</v>
      </c>
      <c r="G137" s="570">
        <v>99</v>
      </c>
      <c r="H137" s="570">
        <v>99</v>
      </c>
      <c r="I137" s="570">
        <v>99</v>
      </c>
      <c r="J137" s="570">
        <v>999</v>
      </c>
      <c r="K137" s="570">
        <v>99</v>
      </c>
      <c r="L137" s="570">
        <v>99</v>
      </c>
      <c r="M137" s="570">
        <v>99</v>
      </c>
      <c r="N137" s="570">
        <v>99</v>
      </c>
      <c r="O137" s="570">
        <v>99</v>
      </c>
      <c r="P137" s="570">
        <v>9999</v>
      </c>
      <c r="Q137" s="570">
        <v>41</v>
      </c>
      <c r="R137" s="570">
        <v>423</v>
      </c>
      <c r="S137" s="570">
        <v>5.156028368794324</v>
      </c>
      <c r="T137" s="570">
        <v>4.697399527186759</v>
      </c>
      <c r="U137" s="570">
        <v>16.956973995271898</v>
      </c>
      <c r="V137" s="570">
        <v>6.8557919621749397</v>
      </c>
      <c r="W137" s="570">
        <v>2.8368794326241127</v>
      </c>
      <c r="X137" s="570">
        <v>53.900709219858157</v>
      </c>
      <c r="Y137" s="570">
        <v>19.858156028368796</v>
      </c>
      <c r="Z137" s="570">
        <v>7.4123462476670703</v>
      </c>
      <c r="AA137" s="570">
        <v>1.727063214451904</v>
      </c>
      <c r="AB137" s="570">
        <v>1.7727028817725483</v>
      </c>
      <c r="AC137" s="570">
        <v>36.991925895181566</v>
      </c>
      <c r="AD137" s="570">
        <v>60.730261802387901</v>
      </c>
      <c r="AE137" s="570">
        <v>70.111252798319512</v>
      </c>
      <c r="AF137" s="570">
        <v>1.6507961286294099</v>
      </c>
      <c r="AG137" s="570">
        <v>2.1830794300278145</v>
      </c>
      <c r="AH137" s="570">
        <v>2.6004728132387718</v>
      </c>
      <c r="AI137" s="570">
        <v>413</v>
      </c>
      <c r="AJ137" s="570">
        <v>101.85399515738511</v>
      </c>
      <c r="AK137" s="570">
        <v>15.15409133560769</v>
      </c>
      <c r="AL137" s="570"/>
    </row>
    <row r="138" spans="1:38">
      <c r="A138" s="570">
        <v>3</v>
      </c>
      <c r="B138" s="570">
        <v>48</v>
      </c>
      <c r="C138" s="570">
        <v>2024</v>
      </c>
      <c r="D138" s="570">
        <v>99</v>
      </c>
      <c r="E138" s="570">
        <v>48</v>
      </c>
      <c r="F138" s="570">
        <v>99</v>
      </c>
      <c r="G138" s="570">
        <v>99</v>
      </c>
      <c r="H138" s="570">
        <v>99</v>
      </c>
      <c r="I138" s="570">
        <v>99</v>
      </c>
      <c r="J138" s="570">
        <v>999</v>
      </c>
      <c r="K138" s="570">
        <v>99</v>
      </c>
      <c r="L138" s="570">
        <v>99</v>
      </c>
      <c r="M138" s="570">
        <v>99</v>
      </c>
      <c r="N138" s="570">
        <v>99</v>
      </c>
      <c r="O138" s="570">
        <v>99</v>
      </c>
      <c r="P138" s="570">
        <v>9999</v>
      </c>
      <c r="Q138" s="570">
        <v>50</v>
      </c>
      <c r="R138" s="570">
        <v>568</v>
      </c>
      <c r="S138" s="570">
        <v>5.265845070422535</v>
      </c>
      <c r="T138" s="570">
        <v>5.332746478873239</v>
      </c>
      <c r="U138" s="570">
        <v>17.424119718309861</v>
      </c>
      <c r="V138" s="570">
        <v>5.2816901408450692</v>
      </c>
      <c r="W138" s="570">
        <v>3.1690140845070434</v>
      </c>
      <c r="X138" s="570">
        <v>63.20422535211268</v>
      </c>
      <c r="Y138" s="570">
        <v>17.957746478873236</v>
      </c>
      <c r="Z138" s="570">
        <v>6.9657865545604913</v>
      </c>
      <c r="AA138" s="570">
        <v>1.5226328860149765</v>
      </c>
      <c r="AB138" s="570">
        <v>1.6794695022436339</v>
      </c>
      <c r="AC138" s="570">
        <v>28.043594312851873</v>
      </c>
      <c r="AD138" s="570">
        <v>53.348036167165745</v>
      </c>
      <c r="AE138" s="570">
        <v>57.676847076984217</v>
      </c>
      <c r="AF138" s="570">
        <v>2.2166718701217607</v>
      </c>
      <c r="AG138" s="570">
        <v>3.0121736018071372</v>
      </c>
      <c r="AH138" s="570">
        <v>0.52816901408450689</v>
      </c>
      <c r="AI138" s="570">
        <v>519</v>
      </c>
      <c r="AJ138" s="570">
        <v>102.05510597302508</v>
      </c>
      <c r="AK138" s="570">
        <v>15.073322358943436</v>
      </c>
      <c r="AL138" s="570"/>
    </row>
    <row r="139" spans="1:38">
      <c r="A139" s="570">
        <v>3</v>
      </c>
      <c r="B139" s="570">
        <v>49</v>
      </c>
      <c r="C139" s="570">
        <v>2024</v>
      </c>
      <c r="D139" s="570">
        <v>99</v>
      </c>
      <c r="E139" s="570">
        <v>49</v>
      </c>
      <c r="F139" s="570">
        <v>99</v>
      </c>
      <c r="G139" s="570">
        <v>99</v>
      </c>
      <c r="H139" s="570">
        <v>99</v>
      </c>
      <c r="I139" s="570">
        <v>99</v>
      </c>
      <c r="J139" s="570">
        <v>999</v>
      </c>
      <c r="K139" s="570">
        <v>99</v>
      </c>
      <c r="L139" s="570">
        <v>99</v>
      </c>
      <c r="M139" s="570">
        <v>99</v>
      </c>
      <c r="N139" s="570">
        <v>99</v>
      </c>
      <c r="O139" s="570">
        <v>99</v>
      </c>
      <c r="P139" s="570">
        <v>9999</v>
      </c>
      <c r="Q139" s="570">
        <v>45</v>
      </c>
      <c r="R139" s="570">
        <v>429</v>
      </c>
      <c r="S139" s="570">
        <v>5.3519813519813528</v>
      </c>
      <c r="T139" s="570">
        <v>5.3892773892773906</v>
      </c>
      <c r="U139" s="570">
        <v>19.42657342657342</v>
      </c>
      <c r="V139" s="570">
        <v>9.79020979020979</v>
      </c>
      <c r="W139" s="570">
        <v>1.3986013986013983</v>
      </c>
      <c r="X139" s="570">
        <v>70.862470862470843</v>
      </c>
      <c r="Y139" s="570">
        <v>27.272727272727277</v>
      </c>
      <c r="Z139" s="570">
        <v>6.9353486395975485</v>
      </c>
      <c r="AA139" s="570">
        <v>1.7393370222707079</v>
      </c>
      <c r="AB139" s="570">
        <v>1.4723486114180639</v>
      </c>
      <c r="AC139" s="570">
        <v>3.6055623585740344</v>
      </c>
      <c r="AD139" s="570">
        <v>45.068032365768282</v>
      </c>
      <c r="AE139" s="570">
        <v>46.441371848272247</v>
      </c>
      <c r="AF139" s="570">
        <v>1.674211676553232</v>
      </c>
      <c r="AG139" s="570">
        <v>2.5364967613556439</v>
      </c>
      <c r="AH139" s="570">
        <v>2.7972027972027966</v>
      </c>
      <c r="AI139" s="570">
        <v>413</v>
      </c>
      <c r="AJ139" s="570">
        <v>104.8573849878934</v>
      </c>
      <c r="AK139" s="570">
        <v>15.881807299082899</v>
      </c>
      <c r="AL139" s="570"/>
    </row>
    <row r="140" spans="1:38">
      <c r="A140" s="570">
        <v>3</v>
      </c>
      <c r="B140" s="570">
        <v>50</v>
      </c>
      <c r="C140" s="570">
        <v>2024</v>
      </c>
      <c r="D140" s="570">
        <v>99</v>
      </c>
      <c r="E140" s="570">
        <v>50</v>
      </c>
      <c r="F140" s="570">
        <v>99</v>
      </c>
      <c r="G140" s="570">
        <v>99</v>
      </c>
      <c r="H140" s="570">
        <v>99</v>
      </c>
      <c r="I140" s="570">
        <v>99</v>
      </c>
      <c r="J140" s="570">
        <v>999</v>
      </c>
      <c r="K140" s="570">
        <v>99</v>
      </c>
      <c r="L140" s="570">
        <v>99</v>
      </c>
      <c r="M140" s="570">
        <v>99</v>
      </c>
      <c r="N140" s="570">
        <v>99</v>
      </c>
      <c r="O140" s="570">
        <v>99</v>
      </c>
      <c r="P140" s="570">
        <v>9999</v>
      </c>
      <c r="Q140" s="570"/>
      <c r="R140" s="570"/>
      <c r="S140" s="570"/>
      <c r="T140" s="570"/>
      <c r="U140" s="570"/>
      <c r="V140" s="570"/>
      <c r="W140" s="570"/>
      <c r="X140" s="570"/>
      <c r="Y140" s="570"/>
      <c r="Z140" s="570"/>
      <c r="AA140" s="570"/>
      <c r="AB140" s="570"/>
      <c r="AC140" s="570"/>
      <c r="AD140" s="570"/>
      <c r="AE140" s="570"/>
      <c r="AF140" s="570"/>
      <c r="AG140" s="570"/>
      <c r="AH140" s="570"/>
      <c r="AI140" s="570"/>
      <c r="AJ140" s="570"/>
      <c r="AK140" s="570"/>
      <c r="AL140" s="570"/>
    </row>
    <row r="141" spans="1:38">
      <c r="A141" s="570">
        <v>3</v>
      </c>
      <c r="B141" s="570">
        <v>51</v>
      </c>
      <c r="C141" s="570">
        <v>2024</v>
      </c>
      <c r="D141" s="570">
        <v>99</v>
      </c>
      <c r="E141" s="570">
        <v>51</v>
      </c>
      <c r="F141" s="570">
        <v>99</v>
      </c>
      <c r="G141" s="570">
        <v>99</v>
      </c>
      <c r="H141" s="570">
        <v>99</v>
      </c>
      <c r="I141" s="570">
        <v>99</v>
      </c>
      <c r="J141" s="570">
        <v>999</v>
      </c>
      <c r="K141" s="570">
        <v>99</v>
      </c>
      <c r="L141" s="570">
        <v>99</v>
      </c>
      <c r="M141" s="570">
        <v>99</v>
      </c>
      <c r="N141" s="570">
        <v>99</v>
      </c>
      <c r="O141" s="570">
        <v>99</v>
      </c>
      <c r="P141" s="570">
        <v>9999</v>
      </c>
      <c r="Q141" s="570"/>
      <c r="R141" s="570"/>
      <c r="S141" s="570"/>
      <c r="T141" s="570"/>
      <c r="U141" s="570"/>
      <c r="V141" s="570"/>
      <c r="W141" s="570"/>
      <c r="X141" s="570"/>
      <c r="Y141" s="570"/>
      <c r="Z141" s="570"/>
      <c r="AA141" s="570"/>
      <c r="AB141" s="570"/>
      <c r="AC141" s="570"/>
      <c r="AD141" s="570"/>
      <c r="AE141" s="570"/>
      <c r="AF141" s="570"/>
      <c r="AG141" s="570"/>
      <c r="AH141" s="570"/>
      <c r="AI141" s="570"/>
      <c r="AJ141" s="570"/>
      <c r="AK141" s="570"/>
      <c r="AL141" s="570"/>
    </row>
    <row r="142" spans="1:38">
      <c r="A142" s="570">
        <v>3</v>
      </c>
      <c r="B142" s="570">
        <v>52</v>
      </c>
      <c r="C142" s="570">
        <v>2024</v>
      </c>
      <c r="D142" s="570">
        <v>99</v>
      </c>
      <c r="E142" s="570">
        <v>52</v>
      </c>
      <c r="F142" s="570">
        <v>99</v>
      </c>
      <c r="G142" s="570">
        <v>99</v>
      </c>
      <c r="H142" s="570">
        <v>99</v>
      </c>
      <c r="I142" s="570">
        <v>99</v>
      </c>
      <c r="J142" s="570">
        <v>999</v>
      </c>
      <c r="K142" s="570">
        <v>99</v>
      </c>
      <c r="L142" s="570">
        <v>99</v>
      </c>
      <c r="M142" s="570">
        <v>99</v>
      </c>
      <c r="N142" s="570">
        <v>99</v>
      </c>
      <c r="O142" s="570">
        <v>99</v>
      </c>
      <c r="P142" s="570">
        <v>9999</v>
      </c>
      <c r="Q142" s="570"/>
      <c r="R142" s="570"/>
      <c r="S142" s="570"/>
      <c r="T142" s="570"/>
      <c r="U142" s="570"/>
      <c r="V142" s="570"/>
      <c r="W142" s="570"/>
      <c r="X142" s="570"/>
      <c r="Y142" s="570"/>
      <c r="Z142" s="570"/>
      <c r="AA142" s="570"/>
      <c r="AB142" s="570"/>
      <c r="AC142" s="570"/>
      <c r="AD142" s="570"/>
      <c r="AE142" s="570"/>
      <c r="AF142" s="570"/>
      <c r="AG142" s="570"/>
      <c r="AH142" s="570"/>
      <c r="AI142" s="570"/>
      <c r="AJ142" s="570"/>
      <c r="AK142" s="570"/>
      <c r="AL142" s="570"/>
    </row>
    <row r="143" spans="1:38">
      <c r="A143" s="570">
        <v>3</v>
      </c>
      <c r="B143" s="570">
        <v>53</v>
      </c>
      <c r="C143" s="570">
        <v>2023</v>
      </c>
      <c r="D143" s="570">
        <v>99</v>
      </c>
      <c r="E143" s="570">
        <v>1</v>
      </c>
      <c r="F143" s="570">
        <v>99</v>
      </c>
      <c r="G143" s="570">
        <v>99</v>
      </c>
      <c r="H143" s="570">
        <v>99</v>
      </c>
      <c r="I143" s="570">
        <v>99</v>
      </c>
      <c r="J143" s="570">
        <v>999</v>
      </c>
      <c r="K143" s="570">
        <v>99</v>
      </c>
      <c r="L143" s="570">
        <v>99</v>
      </c>
      <c r="M143" s="570">
        <v>99</v>
      </c>
      <c r="N143" s="570">
        <v>99</v>
      </c>
      <c r="O143" s="570">
        <v>99</v>
      </c>
      <c r="P143" s="570">
        <v>9999</v>
      </c>
      <c r="Q143" s="570">
        <v>2</v>
      </c>
      <c r="R143" s="570">
        <v>11</v>
      </c>
      <c r="S143" s="570">
        <v>6.3636363636363633</v>
      </c>
      <c r="T143" s="570">
        <v>5.5454545454545459</v>
      </c>
      <c r="U143" s="570">
        <v>17.190909090909088</v>
      </c>
      <c r="V143" s="570">
        <v>9.0909090909090917</v>
      </c>
      <c r="W143" s="570">
        <v>0</v>
      </c>
      <c r="X143" s="570">
        <v>45.454545454545446</v>
      </c>
      <c r="Y143" s="570">
        <v>18.181818181818183</v>
      </c>
      <c r="Z143" s="570">
        <v>5.2192745134051854</v>
      </c>
      <c r="AA143" s="570">
        <v>1.2984415324623368</v>
      </c>
      <c r="AB143" s="570">
        <v>1.1570838237598038</v>
      </c>
      <c r="AC143" s="570">
        <v>-38.853295660979647</v>
      </c>
      <c r="AD143" s="570">
        <v>22.662092108457525</v>
      </c>
      <c r="AE143" s="570">
        <v>23.103442669455376</v>
      </c>
      <c r="AF143" s="570">
        <v>4.1551769727647035E-2</v>
      </c>
      <c r="AG143" s="570">
        <v>5.7793910765101521E-2</v>
      </c>
      <c r="AH143" s="570">
        <v>0</v>
      </c>
      <c r="AI143" s="570">
        <v>0</v>
      </c>
      <c r="AJ143" s="570"/>
      <c r="AK143" s="570"/>
      <c r="AL143" s="570"/>
    </row>
    <row r="144" spans="1:38">
      <c r="A144" s="570">
        <v>3</v>
      </c>
      <c r="B144" s="570">
        <v>54</v>
      </c>
      <c r="C144" s="570">
        <v>2023</v>
      </c>
      <c r="D144" s="570">
        <v>99</v>
      </c>
      <c r="E144" s="570">
        <v>2</v>
      </c>
      <c r="F144" s="570">
        <v>99</v>
      </c>
      <c r="G144" s="570">
        <v>99</v>
      </c>
      <c r="H144" s="570">
        <v>99</v>
      </c>
      <c r="I144" s="570">
        <v>99</v>
      </c>
      <c r="J144" s="570">
        <v>999</v>
      </c>
      <c r="K144" s="570">
        <v>99</v>
      </c>
      <c r="L144" s="570">
        <v>99</v>
      </c>
      <c r="M144" s="570">
        <v>99</v>
      </c>
      <c r="N144" s="570">
        <v>99</v>
      </c>
      <c r="O144" s="570">
        <v>99</v>
      </c>
      <c r="P144" s="570">
        <v>9999</v>
      </c>
      <c r="Q144" s="570">
        <v>36</v>
      </c>
      <c r="R144" s="570">
        <v>463</v>
      </c>
      <c r="S144" s="570">
        <v>5.7580993520518353</v>
      </c>
      <c r="T144" s="570">
        <v>5.6825053995680355</v>
      </c>
      <c r="U144" s="570">
        <v>18.364794816414697</v>
      </c>
      <c r="V144" s="570">
        <v>2.1598272138228936</v>
      </c>
      <c r="W144" s="570">
        <v>3.4557235421166297</v>
      </c>
      <c r="X144" s="570">
        <v>67.602591792656597</v>
      </c>
      <c r="Y144" s="570">
        <v>26.781857451403887</v>
      </c>
      <c r="Z144" s="570">
        <v>7.4503013050972191</v>
      </c>
      <c r="AA144" s="570">
        <v>2.0442761726446781</v>
      </c>
      <c r="AB144" s="570">
        <v>1.9432156410209955</v>
      </c>
      <c r="AC144" s="570">
        <v>29.726935124297047</v>
      </c>
      <c r="AD144" s="570">
        <v>44.329101012270307</v>
      </c>
      <c r="AE144" s="570">
        <v>53.306446664014508</v>
      </c>
      <c r="AF144" s="570">
        <v>1.7489517621727797</v>
      </c>
      <c r="AG144" s="570">
        <v>2.5987088516371326</v>
      </c>
      <c r="AH144" s="570">
        <v>0</v>
      </c>
      <c r="AI144" s="570">
        <v>2</v>
      </c>
      <c r="AJ144" s="570">
        <v>105.25</v>
      </c>
      <c r="AK144" s="570">
        <v>21.322369125260167</v>
      </c>
      <c r="AL144" s="570"/>
    </row>
    <row r="145" spans="1:38">
      <c r="A145" s="570">
        <v>3</v>
      </c>
      <c r="B145" s="570">
        <v>55</v>
      </c>
      <c r="C145" s="570">
        <v>2023</v>
      </c>
      <c r="D145" s="570">
        <v>99</v>
      </c>
      <c r="E145" s="570">
        <v>3</v>
      </c>
      <c r="F145" s="570">
        <v>99</v>
      </c>
      <c r="G145" s="570">
        <v>99</v>
      </c>
      <c r="H145" s="570">
        <v>99</v>
      </c>
      <c r="I145" s="570">
        <v>99</v>
      </c>
      <c r="J145" s="570">
        <v>999</v>
      </c>
      <c r="K145" s="570">
        <v>99</v>
      </c>
      <c r="L145" s="570">
        <v>99</v>
      </c>
      <c r="M145" s="570">
        <v>99</v>
      </c>
      <c r="N145" s="570">
        <v>99</v>
      </c>
      <c r="O145" s="570">
        <v>99</v>
      </c>
      <c r="P145" s="570">
        <v>9999</v>
      </c>
      <c r="Q145" s="570">
        <v>10</v>
      </c>
      <c r="R145" s="570">
        <v>137</v>
      </c>
      <c r="S145" s="570">
        <v>5.7956204379562006</v>
      </c>
      <c r="T145" s="570">
        <v>6.0072992700729904</v>
      </c>
      <c r="U145" s="570">
        <v>20.986861313868619</v>
      </c>
      <c r="V145" s="570">
        <v>3.649635036496353</v>
      </c>
      <c r="W145" s="570">
        <v>8.0291970802919703</v>
      </c>
      <c r="X145" s="570">
        <v>68.613138686131407</v>
      </c>
      <c r="Y145" s="570">
        <v>38.686131386861319</v>
      </c>
      <c r="Z145" s="570">
        <v>7.3906116961683024</v>
      </c>
      <c r="AA145" s="570">
        <v>1.2564501386140099</v>
      </c>
      <c r="AB145" s="570">
        <v>2.3568392491224017</v>
      </c>
      <c r="AC145" s="570">
        <v>22.106434664048088</v>
      </c>
      <c r="AD145" s="570">
        <v>50.865219152014049</v>
      </c>
      <c r="AE145" s="570">
        <v>42.447137160766943</v>
      </c>
      <c r="AF145" s="570">
        <v>0.51750840478978577</v>
      </c>
      <c r="AG145" s="570">
        <v>0.87873639466853504</v>
      </c>
      <c r="AH145" s="570">
        <v>12.408759124087595</v>
      </c>
      <c r="AI145" s="570">
        <v>0</v>
      </c>
      <c r="AJ145" s="570"/>
      <c r="AK145" s="570"/>
      <c r="AL145" s="570"/>
    </row>
    <row r="146" spans="1:38">
      <c r="A146" s="570">
        <v>3</v>
      </c>
      <c r="B146" s="570">
        <v>56</v>
      </c>
      <c r="C146" s="570">
        <v>2023</v>
      </c>
      <c r="D146" s="570">
        <v>99</v>
      </c>
      <c r="E146" s="570">
        <v>4</v>
      </c>
      <c r="F146" s="570">
        <v>99</v>
      </c>
      <c r="G146" s="570">
        <v>99</v>
      </c>
      <c r="H146" s="570">
        <v>99</v>
      </c>
      <c r="I146" s="570">
        <v>99</v>
      </c>
      <c r="J146" s="570">
        <v>999</v>
      </c>
      <c r="K146" s="570">
        <v>99</v>
      </c>
      <c r="L146" s="570">
        <v>99</v>
      </c>
      <c r="M146" s="570">
        <v>99</v>
      </c>
      <c r="N146" s="570">
        <v>99</v>
      </c>
      <c r="O146" s="570">
        <v>99</v>
      </c>
      <c r="P146" s="570">
        <v>9999</v>
      </c>
      <c r="Q146" s="570">
        <v>10</v>
      </c>
      <c r="R146" s="570">
        <v>121</v>
      </c>
      <c r="S146" s="570">
        <v>5.6033057851239683</v>
      </c>
      <c r="T146" s="570">
        <v>6.1404958677685935</v>
      </c>
      <c r="U146" s="570">
        <v>18.823966942148751</v>
      </c>
      <c r="V146" s="570">
        <v>3.3057851239669431</v>
      </c>
      <c r="W146" s="570">
        <v>6.6115702479338863</v>
      </c>
      <c r="X146" s="570">
        <v>56.198347107438011</v>
      </c>
      <c r="Y146" s="570">
        <v>36.363636363636367</v>
      </c>
      <c r="Z146" s="570">
        <v>9.2824193981528822</v>
      </c>
      <c r="AA146" s="570">
        <v>1.229656532324042</v>
      </c>
      <c r="AB146" s="570">
        <v>2.1563122219992295</v>
      </c>
      <c r="AC146" s="570">
        <v>73.082195676011324</v>
      </c>
      <c r="AD146" s="570">
        <v>65.340653812952482</v>
      </c>
      <c r="AE146" s="570">
        <v>61.945927068564394</v>
      </c>
      <c r="AF146" s="570">
        <v>0.45706946700411744</v>
      </c>
      <c r="AG146" s="570">
        <v>0.696124751716931</v>
      </c>
      <c r="AH146" s="570">
        <v>0</v>
      </c>
      <c r="AI146" s="570">
        <v>0</v>
      </c>
      <c r="AJ146" s="570"/>
      <c r="AK146" s="570"/>
      <c r="AL146" s="570"/>
    </row>
    <row r="147" spans="1:38">
      <c r="A147" s="570">
        <v>3</v>
      </c>
      <c r="B147" s="570">
        <v>57</v>
      </c>
      <c r="C147" s="570">
        <v>2023</v>
      </c>
      <c r="D147" s="570">
        <v>99</v>
      </c>
      <c r="E147" s="570">
        <v>5</v>
      </c>
      <c r="F147" s="570">
        <v>99</v>
      </c>
      <c r="G147" s="570">
        <v>99</v>
      </c>
      <c r="H147" s="570">
        <v>99</v>
      </c>
      <c r="I147" s="570">
        <v>99</v>
      </c>
      <c r="J147" s="570">
        <v>999</v>
      </c>
      <c r="K147" s="570">
        <v>99</v>
      </c>
      <c r="L147" s="570">
        <v>99</v>
      </c>
      <c r="M147" s="570">
        <v>99</v>
      </c>
      <c r="N147" s="570">
        <v>99</v>
      </c>
      <c r="O147" s="570">
        <v>99</v>
      </c>
      <c r="P147" s="570">
        <v>9999</v>
      </c>
      <c r="Q147" s="570">
        <v>22</v>
      </c>
      <c r="R147" s="570">
        <v>355</v>
      </c>
      <c r="S147" s="570">
        <v>4.8760563380281683</v>
      </c>
      <c r="T147" s="570">
        <v>4.957746478873239</v>
      </c>
      <c r="U147" s="570">
        <v>14.536056338028169</v>
      </c>
      <c r="V147" s="570">
        <v>1.9718309859154923</v>
      </c>
      <c r="W147" s="570">
        <v>1.1267605633802815</v>
      </c>
      <c r="X147" s="570">
        <v>45.633802816901408</v>
      </c>
      <c r="Y147" s="570">
        <v>17.1830985915493</v>
      </c>
      <c r="Z147" s="570">
        <v>8.4674086826869921</v>
      </c>
      <c r="AA147" s="570">
        <v>1.57135133274215</v>
      </c>
      <c r="AB147" s="570">
        <v>1.8902017160283011</v>
      </c>
      <c r="AC147" s="570">
        <v>48.441798827423057</v>
      </c>
      <c r="AD147" s="570">
        <v>45.502030761652115</v>
      </c>
      <c r="AE147" s="570">
        <v>27.422032524704473</v>
      </c>
      <c r="AF147" s="570">
        <v>1.3409889321195183</v>
      </c>
      <c r="AG147" s="570">
        <v>1.5771227801224397</v>
      </c>
      <c r="AH147" s="570">
        <v>0</v>
      </c>
      <c r="AI147" s="570">
        <v>44</v>
      </c>
      <c r="AJ147" s="570">
        <v>94.922727272727286</v>
      </c>
      <c r="AK147" s="570">
        <v>12.649890516016876</v>
      </c>
      <c r="AL147" s="570"/>
    </row>
    <row r="148" spans="1:38">
      <c r="A148" s="570">
        <v>3</v>
      </c>
      <c r="B148" s="570">
        <v>58</v>
      </c>
      <c r="C148" s="570">
        <v>2023</v>
      </c>
      <c r="D148" s="570">
        <v>99</v>
      </c>
      <c r="E148" s="570">
        <v>6</v>
      </c>
      <c r="F148" s="570">
        <v>99</v>
      </c>
      <c r="G148" s="570">
        <v>99</v>
      </c>
      <c r="H148" s="570">
        <v>99</v>
      </c>
      <c r="I148" s="570">
        <v>99</v>
      </c>
      <c r="J148" s="570">
        <v>999</v>
      </c>
      <c r="K148" s="570">
        <v>99</v>
      </c>
      <c r="L148" s="570">
        <v>99</v>
      </c>
      <c r="M148" s="570">
        <v>99</v>
      </c>
      <c r="N148" s="570">
        <v>99</v>
      </c>
      <c r="O148" s="570">
        <v>99</v>
      </c>
      <c r="P148" s="570">
        <v>9999</v>
      </c>
      <c r="Q148" s="570">
        <v>6</v>
      </c>
      <c r="R148" s="570">
        <v>64</v>
      </c>
      <c r="S148" s="570">
        <v>5.265625</v>
      </c>
      <c r="T148" s="570">
        <v>5.546875</v>
      </c>
      <c r="U148" s="570">
        <v>19.201562499999994</v>
      </c>
      <c r="V148" s="570">
        <v>3.125</v>
      </c>
      <c r="W148" s="570">
        <v>0</v>
      </c>
      <c r="X148" s="570">
        <v>68.75</v>
      </c>
      <c r="Y148" s="570">
        <v>26.5625</v>
      </c>
      <c r="Z148" s="570">
        <v>4.9675978911938792</v>
      </c>
      <c r="AA148" s="570">
        <v>1.2404911766614868</v>
      </c>
      <c r="AB148" s="570">
        <v>1.4569841228973639</v>
      </c>
      <c r="AC148" s="570">
        <v>29.659728079855928</v>
      </c>
      <c r="AD148" s="570">
        <v>29.974365251056103</v>
      </c>
      <c r="AE148" s="570">
        <v>30.865815628271903</v>
      </c>
      <c r="AF148" s="570">
        <v>0.24175575114267375</v>
      </c>
      <c r="AG148" s="570">
        <v>0.37558401342799186</v>
      </c>
      <c r="AH148" s="570">
        <v>1.5625</v>
      </c>
      <c r="AI148" s="570">
        <v>3</v>
      </c>
      <c r="AJ148" s="570">
        <v>99.2</v>
      </c>
      <c r="AK148" s="570">
        <v>13.906384788235645</v>
      </c>
      <c r="AL148" s="570"/>
    </row>
    <row r="149" spans="1:38">
      <c r="A149" s="570">
        <v>3</v>
      </c>
      <c r="B149" s="570">
        <v>59</v>
      </c>
      <c r="C149" s="570">
        <v>2023</v>
      </c>
      <c r="D149" s="570">
        <v>99</v>
      </c>
      <c r="E149" s="570">
        <v>7</v>
      </c>
      <c r="F149" s="570">
        <v>99</v>
      </c>
      <c r="G149" s="570">
        <v>99</v>
      </c>
      <c r="H149" s="570">
        <v>99</v>
      </c>
      <c r="I149" s="570">
        <v>99</v>
      </c>
      <c r="J149" s="570">
        <v>999</v>
      </c>
      <c r="K149" s="570">
        <v>99</v>
      </c>
      <c r="L149" s="570">
        <v>99</v>
      </c>
      <c r="M149" s="570">
        <v>99</v>
      </c>
      <c r="N149" s="570">
        <v>99</v>
      </c>
      <c r="O149" s="570">
        <v>99</v>
      </c>
      <c r="P149" s="570">
        <v>9999</v>
      </c>
      <c r="Q149" s="570">
        <v>29</v>
      </c>
      <c r="R149" s="570">
        <v>915</v>
      </c>
      <c r="S149" s="570">
        <v>5.7551912568306012</v>
      </c>
      <c r="T149" s="570">
        <v>5.0754098360655755</v>
      </c>
      <c r="U149" s="570">
        <v>8.4203278688524605</v>
      </c>
      <c r="V149" s="570">
        <v>0.43715846994535529</v>
      </c>
      <c r="W149" s="570">
        <v>0.43715846994535529</v>
      </c>
      <c r="X149" s="570">
        <v>9.5081967213114744</v>
      </c>
      <c r="Y149" s="570">
        <v>5.2459016393442628</v>
      </c>
      <c r="Z149" s="570">
        <v>5.6437287505196396</v>
      </c>
      <c r="AA149" s="570">
        <v>1.1561963461035609</v>
      </c>
      <c r="AB149" s="570">
        <v>1.2163713488338617</v>
      </c>
      <c r="AC149" s="570">
        <v>-11.540636129044822</v>
      </c>
      <c r="AD149" s="570">
        <v>30.754464083490163</v>
      </c>
      <c r="AE149" s="570">
        <v>20.196388393200756</v>
      </c>
      <c r="AF149" s="570">
        <v>3.4563517546179128</v>
      </c>
      <c r="AG149" s="570">
        <v>2.3547274716065631</v>
      </c>
      <c r="AH149" s="570">
        <v>3.2786885245901645</v>
      </c>
      <c r="AI149" s="570">
        <v>0</v>
      </c>
      <c r="AJ149" s="570"/>
      <c r="AK149" s="570"/>
      <c r="AL149" s="570"/>
    </row>
    <row r="150" spans="1:38">
      <c r="A150" s="570">
        <v>3</v>
      </c>
      <c r="B150" s="570">
        <v>60</v>
      </c>
      <c r="C150" s="570">
        <v>2023</v>
      </c>
      <c r="D150" s="570">
        <v>99</v>
      </c>
      <c r="E150" s="570">
        <v>8</v>
      </c>
      <c r="F150" s="570">
        <v>99</v>
      </c>
      <c r="G150" s="570">
        <v>99</v>
      </c>
      <c r="H150" s="570">
        <v>99</v>
      </c>
      <c r="I150" s="570">
        <v>99</v>
      </c>
      <c r="J150" s="570">
        <v>999</v>
      </c>
      <c r="K150" s="570">
        <v>99</v>
      </c>
      <c r="L150" s="570">
        <v>99</v>
      </c>
      <c r="M150" s="570">
        <v>99</v>
      </c>
      <c r="N150" s="570">
        <v>99</v>
      </c>
      <c r="O150" s="570">
        <v>99</v>
      </c>
      <c r="P150" s="570">
        <v>9999</v>
      </c>
      <c r="Q150" s="570">
        <v>17</v>
      </c>
      <c r="R150" s="570">
        <v>275</v>
      </c>
      <c r="S150" s="570">
        <v>5.1781818181818178</v>
      </c>
      <c r="T150" s="570">
        <v>5.1345454545454556</v>
      </c>
      <c r="U150" s="570">
        <v>9.6712727272727328</v>
      </c>
      <c r="V150" s="570">
        <v>0.7272727272727274</v>
      </c>
      <c r="W150" s="570">
        <v>1.0909090909090908</v>
      </c>
      <c r="X150" s="570">
        <v>18.545454545454547</v>
      </c>
      <c r="Y150" s="570">
        <v>6.1818181818181808</v>
      </c>
      <c r="Z150" s="570">
        <v>6.8859073620218769</v>
      </c>
      <c r="AA150" s="570">
        <v>1.2273683464434144</v>
      </c>
      <c r="AB150" s="570">
        <v>1.7331231065562931</v>
      </c>
      <c r="AC150" s="570">
        <v>17.516222794551389</v>
      </c>
      <c r="AD150" s="570">
        <v>24.661529957959711</v>
      </c>
      <c r="AE150" s="570">
        <v>47.763999069847486</v>
      </c>
      <c r="AF150" s="570">
        <v>1.0387942431911759</v>
      </c>
      <c r="AG150" s="570">
        <v>0.81284339011562112</v>
      </c>
      <c r="AH150" s="570">
        <v>0</v>
      </c>
      <c r="AI150" s="570">
        <v>8</v>
      </c>
      <c r="AJ150" s="570">
        <v>97.0625</v>
      </c>
      <c r="AK150" s="570">
        <v>17.473257984019067</v>
      </c>
      <c r="AL150" s="570"/>
    </row>
    <row r="151" spans="1:38">
      <c r="A151" s="570">
        <v>3</v>
      </c>
      <c r="B151" s="570">
        <v>61</v>
      </c>
      <c r="C151" s="570">
        <v>2023</v>
      </c>
      <c r="D151" s="570">
        <v>99</v>
      </c>
      <c r="E151" s="570">
        <v>9</v>
      </c>
      <c r="F151" s="570">
        <v>99</v>
      </c>
      <c r="G151" s="570">
        <v>99</v>
      </c>
      <c r="H151" s="570">
        <v>99</v>
      </c>
      <c r="I151" s="570">
        <v>99</v>
      </c>
      <c r="J151" s="570">
        <v>999</v>
      </c>
      <c r="K151" s="570">
        <v>99</v>
      </c>
      <c r="L151" s="570">
        <v>99</v>
      </c>
      <c r="M151" s="570">
        <v>99</v>
      </c>
      <c r="N151" s="570">
        <v>99</v>
      </c>
      <c r="O151" s="570">
        <v>99</v>
      </c>
      <c r="P151" s="570">
        <v>9999</v>
      </c>
      <c r="Q151" s="570">
        <v>12</v>
      </c>
      <c r="R151" s="570">
        <v>192</v>
      </c>
      <c r="S151" s="570">
        <v>5.015625</v>
      </c>
      <c r="T151" s="570">
        <v>4.109375</v>
      </c>
      <c r="U151" s="570">
        <v>9.7526041666666696</v>
      </c>
      <c r="V151" s="570">
        <v>1.041666666666667</v>
      </c>
      <c r="W151" s="570">
        <v>0.52083333333333348</v>
      </c>
      <c r="X151" s="570">
        <v>19.791666666666671</v>
      </c>
      <c r="Y151" s="570">
        <v>8.3333333333333357</v>
      </c>
      <c r="Z151" s="570">
        <v>7.4526137395982897</v>
      </c>
      <c r="AA151" s="570">
        <v>1.6691956723848564</v>
      </c>
      <c r="AB151" s="570">
        <v>1.9614821205850952</v>
      </c>
      <c r="AC151" s="570">
        <v>8.4046873155300137</v>
      </c>
      <c r="AD151" s="570">
        <v>59.717898484447602</v>
      </c>
      <c r="AE151" s="570">
        <v>43.375801419410784</v>
      </c>
      <c r="AF151" s="570">
        <v>0.72526725342802101</v>
      </c>
      <c r="AG151" s="570">
        <v>0.57228502330858044</v>
      </c>
      <c r="AH151" s="570">
        <v>0</v>
      </c>
      <c r="AI151" s="570">
        <v>0</v>
      </c>
      <c r="AJ151" s="570"/>
      <c r="AK151" s="570"/>
      <c r="AL151" s="570"/>
    </row>
    <row r="152" spans="1:38">
      <c r="A152" s="570">
        <v>3</v>
      </c>
      <c r="B152" s="570">
        <v>62</v>
      </c>
      <c r="C152" s="570">
        <v>2023</v>
      </c>
      <c r="D152" s="570">
        <v>99</v>
      </c>
      <c r="E152" s="570">
        <v>10</v>
      </c>
      <c r="F152" s="570">
        <v>99</v>
      </c>
      <c r="G152" s="570">
        <v>99</v>
      </c>
      <c r="H152" s="570">
        <v>99</v>
      </c>
      <c r="I152" s="570">
        <v>99</v>
      </c>
      <c r="J152" s="570">
        <v>999</v>
      </c>
      <c r="K152" s="570">
        <v>99</v>
      </c>
      <c r="L152" s="570">
        <v>99</v>
      </c>
      <c r="M152" s="570">
        <v>99</v>
      </c>
      <c r="N152" s="570">
        <v>99</v>
      </c>
      <c r="O152" s="570">
        <v>99</v>
      </c>
      <c r="P152" s="570">
        <v>9999</v>
      </c>
      <c r="Q152" s="570">
        <v>51</v>
      </c>
      <c r="R152" s="570">
        <v>715</v>
      </c>
      <c r="S152" s="570">
        <v>5.3006993006992991</v>
      </c>
      <c r="T152" s="570">
        <v>5.2055944055944066</v>
      </c>
      <c r="U152" s="570">
        <v>11.943636363636369</v>
      </c>
      <c r="V152" s="570">
        <v>1.2587412587412583</v>
      </c>
      <c r="W152" s="570">
        <v>0.97902097902097907</v>
      </c>
      <c r="X152" s="570">
        <v>30.069930069930074</v>
      </c>
      <c r="Y152" s="570">
        <v>12.307692307692305</v>
      </c>
      <c r="Z152" s="570">
        <v>7.9413284320930755</v>
      </c>
      <c r="AA152" s="570">
        <v>1.2750152338865861</v>
      </c>
      <c r="AB152" s="570">
        <v>1.8308840855701047</v>
      </c>
      <c r="AC152" s="570">
        <v>29.036385614006008</v>
      </c>
      <c r="AD152" s="570">
        <v>54.999686092604783</v>
      </c>
      <c r="AE152" s="570">
        <v>41.806803092095286</v>
      </c>
      <c r="AF152" s="570">
        <v>2.7008650322970582</v>
      </c>
      <c r="AG152" s="570">
        <v>2.609955895085867</v>
      </c>
      <c r="AH152" s="570">
        <v>0.27972027972027969</v>
      </c>
      <c r="AI152" s="570">
        <v>4</v>
      </c>
      <c r="AJ152" s="570">
        <v>94.05</v>
      </c>
      <c r="AK152" s="570">
        <v>15.718476389375557</v>
      </c>
      <c r="AL152" s="570"/>
    </row>
    <row r="153" spans="1:38">
      <c r="A153" s="570">
        <v>3</v>
      </c>
      <c r="B153" s="570">
        <v>63</v>
      </c>
      <c r="C153" s="570">
        <v>2023</v>
      </c>
      <c r="D153" s="570">
        <v>99</v>
      </c>
      <c r="E153" s="570">
        <v>11</v>
      </c>
      <c r="F153" s="570">
        <v>99</v>
      </c>
      <c r="G153" s="570">
        <v>99</v>
      </c>
      <c r="H153" s="570">
        <v>99</v>
      </c>
      <c r="I153" s="570">
        <v>99</v>
      </c>
      <c r="J153" s="570">
        <v>999</v>
      </c>
      <c r="K153" s="570">
        <v>99</v>
      </c>
      <c r="L153" s="570">
        <v>99</v>
      </c>
      <c r="M153" s="570">
        <v>99</v>
      </c>
      <c r="N153" s="570">
        <v>99</v>
      </c>
      <c r="O153" s="570">
        <v>99</v>
      </c>
      <c r="P153" s="570">
        <v>9999</v>
      </c>
      <c r="Q153" s="570">
        <v>65</v>
      </c>
      <c r="R153" s="570">
        <v>2358</v>
      </c>
      <c r="S153" s="570">
        <v>5.3481764206955038</v>
      </c>
      <c r="T153" s="570">
        <v>4.857082273112808</v>
      </c>
      <c r="U153" s="570">
        <v>7.4811704834605699</v>
      </c>
      <c r="V153" s="570">
        <v>0.3392705682782019</v>
      </c>
      <c r="W153" s="570">
        <v>0.46649703138252735</v>
      </c>
      <c r="X153" s="570">
        <v>6.0220525869380852</v>
      </c>
      <c r="Y153" s="570">
        <v>2.6293469041560642</v>
      </c>
      <c r="Z153" s="570">
        <v>4.5700514920672948</v>
      </c>
      <c r="AA153" s="570">
        <v>1.372075061344967</v>
      </c>
      <c r="AB153" s="570">
        <v>1.4953755015385899</v>
      </c>
      <c r="AC153" s="570">
        <v>17.340091230720237</v>
      </c>
      <c r="AD153" s="570">
        <v>35.819149031891563</v>
      </c>
      <c r="AE153" s="570">
        <v>39.423497327784659</v>
      </c>
      <c r="AF153" s="570">
        <v>8.9071884561628849</v>
      </c>
      <c r="AG153" s="570">
        <v>5.3914292027649422</v>
      </c>
      <c r="AH153" s="570">
        <v>8.4817642069550475E-2</v>
      </c>
      <c r="AI153" s="570">
        <v>0</v>
      </c>
      <c r="AJ153" s="570"/>
      <c r="AK153" s="570"/>
      <c r="AL153" s="570"/>
    </row>
    <row r="154" spans="1:38">
      <c r="A154" s="570">
        <v>3</v>
      </c>
      <c r="B154" s="570">
        <v>64</v>
      </c>
      <c r="C154" s="570">
        <v>2023</v>
      </c>
      <c r="D154" s="570">
        <v>99</v>
      </c>
      <c r="E154" s="570">
        <v>12</v>
      </c>
      <c r="F154" s="570">
        <v>99</v>
      </c>
      <c r="G154" s="570">
        <v>99</v>
      </c>
      <c r="H154" s="570">
        <v>99</v>
      </c>
      <c r="I154" s="570">
        <v>99</v>
      </c>
      <c r="J154" s="570">
        <v>999</v>
      </c>
      <c r="K154" s="570">
        <v>99</v>
      </c>
      <c r="L154" s="570">
        <v>99</v>
      </c>
      <c r="M154" s="570">
        <v>99</v>
      </c>
      <c r="N154" s="570">
        <v>99</v>
      </c>
      <c r="O154" s="570">
        <v>99</v>
      </c>
      <c r="P154" s="570">
        <v>9999</v>
      </c>
      <c r="Q154" s="570">
        <v>39</v>
      </c>
      <c r="R154" s="570">
        <v>420</v>
      </c>
      <c r="S154" s="570">
        <v>5.6547619047619024</v>
      </c>
      <c r="T154" s="570">
        <v>5.1619047619047613</v>
      </c>
      <c r="U154" s="570">
        <v>13.335000000000003</v>
      </c>
      <c r="V154" s="570">
        <v>2.8571428571428577</v>
      </c>
      <c r="W154" s="570">
        <v>1.1904761904761909</v>
      </c>
      <c r="X154" s="570">
        <v>38.333333333333343</v>
      </c>
      <c r="Y154" s="570">
        <v>15.238095238095244</v>
      </c>
      <c r="Z154" s="570">
        <v>8.4366766617690345</v>
      </c>
      <c r="AA154" s="570">
        <v>1.6525164621256774</v>
      </c>
      <c r="AB154" s="570">
        <v>1.6811209951855075</v>
      </c>
      <c r="AC154" s="570">
        <v>9.8176361485093722</v>
      </c>
      <c r="AD154" s="570">
        <v>54.122526269263837</v>
      </c>
      <c r="AE154" s="570">
        <v>43.664635166400039</v>
      </c>
      <c r="AF154" s="570">
        <v>1.5865221168737962</v>
      </c>
      <c r="AG154" s="570">
        <v>1.7117205500904502</v>
      </c>
      <c r="AH154" s="570">
        <v>0</v>
      </c>
      <c r="AI154" s="570">
        <v>2</v>
      </c>
      <c r="AJ154" s="570">
        <v>87.449999999999989</v>
      </c>
      <c r="AK154" s="570">
        <v>20.56288075298588</v>
      </c>
      <c r="AL154" s="570"/>
    </row>
    <row r="155" spans="1:38">
      <c r="A155" s="570">
        <v>3</v>
      </c>
      <c r="B155" s="570">
        <v>65</v>
      </c>
      <c r="C155" s="570">
        <v>2023</v>
      </c>
      <c r="D155" s="570">
        <v>99</v>
      </c>
      <c r="E155" s="570">
        <v>13</v>
      </c>
      <c r="F155" s="570">
        <v>99</v>
      </c>
      <c r="G155" s="570">
        <v>99</v>
      </c>
      <c r="H155" s="570">
        <v>99</v>
      </c>
      <c r="I155" s="570">
        <v>99</v>
      </c>
      <c r="J155" s="570">
        <v>999</v>
      </c>
      <c r="K155" s="570">
        <v>99</v>
      </c>
      <c r="L155" s="570">
        <v>99</v>
      </c>
      <c r="M155" s="570">
        <v>99</v>
      </c>
      <c r="N155" s="570">
        <v>99</v>
      </c>
      <c r="O155" s="570">
        <v>99</v>
      </c>
      <c r="P155" s="570">
        <v>9999</v>
      </c>
      <c r="Q155" s="570">
        <v>50</v>
      </c>
      <c r="R155" s="570">
        <v>955</v>
      </c>
      <c r="S155" s="570">
        <v>5.1979057591623041</v>
      </c>
      <c r="T155" s="570">
        <v>5.0062827225130881</v>
      </c>
      <c r="U155" s="570">
        <v>10.093298429319359</v>
      </c>
      <c r="V155" s="570">
        <v>1.1518324607329848</v>
      </c>
      <c r="W155" s="570">
        <v>0.10471204188481675</v>
      </c>
      <c r="X155" s="570">
        <v>20.104712041884813</v>
      </c>
      <c r="Y155" s="570">
        <v>9.2146596858638787</v>
      </c>
      <c r="Z155" s="570">
        <v>7.2625956381370065</v>
      </c>
      <c r="AA155" s="570">
        <v>1.3704418256173423</v>
      </c>
      <c r="AB155" s="570">
        <v>1.5410482268071524</v>
      </c>
      <c r="AC155" s="570">
        <v>35.523805130638578</v>
      </c>
      <c r="AD155" s="570">
        <v>40.592160840506409</v>
      </c>
      <c r="AE155" s="570">
        <v>48.431846950062202</v>
      </c>
      <c r="AF155" s="570">
        <v>3.6074490990820824</v>
      </c>
      <c r="AG155" s="570">
        <v>2.9459613181168129</v>
      </c>
      <c r="AH155" s="570">
        <v>0</v>
      </c>
      <c r="AI155" s="570">
        <v>13</v>
      </c>
      <c r="AJ155" s="570">
        <v>92</v>
      </c>
      <c r="AK155" s="570">
        <v>14.912031932171622</v>
      </c>
      <c r="AL155" s="570"/>
    </row>
    <row r="156" spans="1:38">
      <c r="A156" s="570">
        <v>3</v>
      </c>
      <c r="B156" s="570">
        <v>66</v>
      </c>
      <c r="C156" s="570">
        <v>2023</v>
      </c>
      <c r="D156" s="570">
        <v>99</v>
      </c>
      <c r="E156" s="570">
        <v>14</v>
      </c>
      <c r="F156" s="570">
        <v>99</v>
      </c>
      <c r="G156" s="570">
        <v>99</v>
      </c>
      <c r="H156" s="570">
        <v>99</v>
      </c>
      <c r="I156" s="570">
        <v>99</v>
      </c>
      <c r="J156" s="570">
        <v>999</v>
      </c>
      <c r="K156" s="570">
        <v>99</v>
      </c>
      <c r="L156" s="570">
        <v>99</v>
      </c>
      <c r="M156" s="570">
        <v>99</v>
      </c>
      <c r="N156" s="570">
        <v>99</v>
      </c>
      <c r="O156" s="570">
        <v>99</v>
      </c>
      <c r="P156" s="570">
        <v>9999</v>
      </c>
      <c r="Q156" s="570"/>
      <c r="R156" s="570"/>
      <c r="S156" s="570"/>
      <c r="T156" s="570"/>
      <c r="U156" s="570"/>
      <c r="V156" s="570"/>
      <c r="W156" s="570"/>
      <c r="X156" s="570"/>
      <c r="Y156" s="570"/>
      <c r="Z156" s="570"/>
      <c r="AA156" s="570"/>
      <c r="AB156" s="570"/>
      <c r="AC156" s="570"/>
      <c r="AD156" s="570"/>
      <c r="AE156" s="570"/>
      <c r="AF156" s="570"/>
      <c r="AG156" s="570"/>
      <c r="AH156" s="570"/>
      <c r="AI156" s="570"/>
      <c r="AJ156" s="570"/>
      <c r="AK156" s="570"/>
      <c r="AL156" s="570"/>
    </row>
    <row r="157" spans="1:38">
      <c r="A157" s="570">
        <v>3</v>
      </c>
      <c r="B157" s="570">
        <v>67</v>
      </c>
      <c r="C157" s="570">
        <v>2023</v>
      </c>
      <c r="D157" s="570">
        <v>99</v>
      </c>
      <c r="E157" s="570">
        <v>15</v>
      </c>
      <c r="F157" s="570">
        <v>99</v>
      </c>
      <c r="G157" s="570">
        <v>99</v>
      </c>
      <c r="H157" s="570">
        <v>99</v>
      </c>
      <c r="I157" s="570">
        <v>99</v>
      </c>
      <c r="J157" s="570">
        <v>999</v>
      </c>
      <c r="K157" s="570">
        <v>99</v>
      </c>
      <c r="L157" s="570">
        <v>99</v>
      </c>
      <c r="M157" s="570">
        <v>99</v>
      </c>
      <c r="N157" s="570">
        <v>99</v>
      </c>
      <c r="O157" s="570">
        <v>99</v>
      </c>
      <c r="P157" s="570">
        <v>9999</v>
      </c>
      <c r="Q157" s="570">
        <v>22</v>
      </c>
      <c r="R157" s="570">
        <v>429</v>
      </c>
      <c r="S157" s="570">
        <v>5.0349650349650332</v>
      </c>
      <c r="T157" s="570">
        <v>4.4265734265734258</v>
      </c>
      <c r="U157" s="570">
        <v>8.9531468531468512</v>
      </c>
      <c r="V157" s="570">
        <v>0.93240093240093247</v>
      </c>
      <c r="W157" s="570">
        <v>0</v>
      </c>
      <c r="X157" s="570">
        <v>18.414918414918425</v>
      </c>
      <c r="Y157" s="570">
        <v>7.6923076923076898</v>
      </c>
      <c r="Z157" s="570">
        <v>7.0816135169942118</v>
      </c>
      <c r="AA157" s="570">
        <v>1.5179389815441191</v>
      </c>
      <c r="AB157" s="570">
        <v>1.8109592964171963</v>
      </c>
      <c r="AC157" s="570">
        <v>29.378678539096374</v>
      </c>
      <c r="AD157" s="570">
        <v>53.964506558549502</v>
      </c>
      <c r="AE157" s="570">
        <v>58.221633810426894</v>
      </c>
      <c r="AF157" s="570">
        <v>1.6205190193782348</v>
      </c>
      <c r="AG157" s="570">
        <v>1.1738795973436189</v>
      </c>
      <c r="AH157" s="570">
        <v>0</v>
      </c>
      <c r="AI157" s="570">
        <v>0</v>
      </c>
      <c r="AJ157" s="570"/>
      <c r="AK157" s="570"/>
      <c r="AL157" s="570"/>
    </row>
    <row r="158" spans="1:38">
      <c r="A158" s="570">
        <v>3</v>
      </c>
      <c r="B158" s="570">
        <v>68</v>
      </c>
      <c r="C158" s="570">
        <v>2023</v>
      </c>
      <c r="D158" s="570">
        <v>99</v>
      </c>
      <c r="E158" s="570">
        <v>16</v>
      </c>
      <c r="F158" s="570">
        <v>99</v>
      </c>
      <c r="G158" s="570">
        <v>99</v>
      </c>
      <c r="H158" s="570">
        <v>99</v>
      </c>
      <c r="I158" s="570">
        <v>99</v>
      </c>
      <c r="J158" s="570">
        <v>999</v>
      </c>
      <c r="K158" s="570">
        <v>99</v>
      </c>
      <c r="L158" s="570">
        <v>99</v>
      </c>
      <c r="M158" s="570">
        <v>99</v>
      </c>
      <c r="N158" s="570">
        <v>99</v>
      </c>
      <c r="O158" s="570">
        <v>99</v>
      </c>
      <c r="P158" s="570">
        <v>9999</v>
      </c>
      <c r="Q158" s="570">
        <v>12</v>
      </c>
      <c r="R158" s="570">
        <v>324</v>
      </c>
      <c r="S158" s="570">
        <v>5.6388888888888884</v>
      </c>
      <c r="T158" s="570">
        <v>4.9166666666666679</v>
      </c>
      <c r="U158" s="570">
        <v>8.4348765432098745</v>
      </c>
      <c r="V158" s="570">
        <v>0.61728395061728403</v>
      </c>
      <c r="W158" s="570">
        <v>0.61728395061728403</v>
      </c>
      <c r="X158" s="570">
        <v>12.345679012345681</v>
      </c>
      <c r="Y158" s="570">
        <v>4.0123456790123457</v>
      </c>
      <c r="Z158" s="570">
        <v>5.9167255852730802</v>
      </c>
      <c r="AA158" s="570">
        <v>1.0581109419300478</v>
      </c>
      <c r="AB158" s="570">
        <v>1.3249155575235347</v>
      </c>
      <c r="AC158" s="570">
        <v>33.502969433830501</v>
      </c>
      <c r="AD158" s="570">
        <v>57.582910237331745</v>
      </c>
      <c r="AE158" s="570">
        <v>34.39977568557299</v>
      </c>
      <c r="AF158" s="570">
        <v>1.2238884901597853</v>
      </c>
      <c r="AG158" s="570">
        <v>0.83524578915888892</v>
      </c>
      <c r="AH158" s="570">
        <v>0</v>
      </c>
      <c r="AI158" s="570">
        <v>45</v>
      </c>
      <c r="AJ158" s="570">
        <v>80.086666666666687</v>
      </c>
      <c r="AK158" s="570">
        <v>15.487498297726347</v>
      </c>
      <c r="AL158" s="570"/>
    </row>
    <row r="159" spans="1:38">
      <c r="A159" s="570">
        <v>3</v>
      </c>
      <c r="B159" s="570">
        <v>69</v>
      </c>
      <c r="C159" s="570">
        <v>2023</v>
      </c>
      <c r="D159" s="570">
        <v>99</v>
      </c>
      <c r="E159" s="570">
        <v>17</v>
      </c>
      <c r="F159" s="570">
        <v>99</v>
      </c>
      <c r="G159" s="570">
        <v>99</v>
      </c>
      <c r="H159" s="570">
        <v>99</v>
      </c>
      <c r="I159" s="570">
        <v>99</v>
      </c>
      <c r="J159" s="570">
        <v>999</v>
      </c>
      <c r="K159" s="570">
        <v>99</v>
      </c>
      <c r="L159" s="570">
        <v>99</v>
      </c>
      <c r="M159" s="570">
        <v>99</v>
      </c>
      <c r="N159" s="570">
        <v>99</v>
      </c>
      <c r="O159" s="570">
        <v>99</v>
      </c>
      <c r="P159" s="570">
        <v>9999</v>
      </c>
      <c r="Q159" s="570">
        <v>69</v>
      </c>
      <c r="R159" s="570">
        <v>2468</v>
      </c>
      <c r="S159" s="570">
        <v>5.3934359805510548</v>
      </c>
      <c r="T159" s="570">
        <v>4.8176661264181524</v>
      </c>
      <c r="U159" s="570">
        <v>8.2152350081037255</v>
      </c>
      <c r="V159" s="570">
        <v>0.20259319286871952</v>
      </c>
      <c r="W159" s="570">
        <v>0.40518638573743904</v>
      </c>
      <c r="X159" s="570">
        <v>8.4278768233387371</v>
      </c>
      <c r="Y159" s="570">
        <v>3.3225283630470024</v>
      </c>
      <c r="Z159" s="570">
        <v>5.076421133534736</v>
      </c>
      <c r="AA159" s="570">
        <v>1.326236566018957</v>
      </c>
      <c r="AB159" s="570">
        <v>1.8601804687644801</v>
      </c>
      <c r="AC159" s="570">
        <v>14.756993123997463</v>
      </c>
      <c r="AD159" s="570">
        <v>36.398130980328915</v>
      </c>
      <c r="AE159" s="570">
        <v>49.91327514869824</v>
      </c>
      <c r="AF159" s="570">
        <v>9.3227061534393574</v>
      </c>
      <c r="AG159" s="570">
        <v>6.196631938363752</v>
      </c>
      <c r="AH159" s="570">
        <v>0</v>
      </c>
      <c r="AI159" s="570">
        <v>0</v>
      </c>
      <c r="AJ159" s="570"/>
      <c r="AK159" s="570"/>
      <c r="AL159" s="570"/>
    </row>
    <row r="160" spans="1:38">
      <c r="A160" s="570">
        <v>3</v>
      </c>
      <c r="B160" s="570">
        <v>70</v>
      </c>
      <c r="C160" s="570">
        <v>2023</v>
      </c>
      <c r="D160" s="570">
        <v>99</v>
      </c>
      <c r="E160" s="570">
        <v>18</v>
      </c>
      <c r="F160" s="570">
        <v>99</v>
      </c>
      <c r="G160" s="570">
        <v>99</v>
      </c>
      <c r="H160" s="570">
        <v>99</v>
      </c>
      <c r="I160" s="570">
        <v>99</v>
      </c>
      <c r="J160" s="570">
        <v>999</v>
      </c>
      <c r="K160" s="570">
        <v>99</v>
      </c>
      <c r="L160" s="570">
        <v>99</v>
      </c>
      <c r="M160" s="570">
        <v>99</v>
      </c>
      <c r="N160" s="570">
        <v>99</v>
      </c>
      <c r="O160" s="570">
        <v>99</v>
      </c>
      <c r="P160" s="570">
        <v>9999</v>
      </c>
      <c r="Q160" s="570">
        <v>10</v>
      </c>
      <c r="R160" s="570">
        <v>128</v>
      </c>
      <c r="S160" s="570">
        <v>6.09375</v>
      </c>
      <c r="T160" s="570">
        <v>5.3515625</v>
      </c>
      <c r="U160" s="570">
        <v>12.468750000000002</v>
      </c>
      <c r="V160" s="570">
        <v>0.78125</v>
      </c>
      <c r="W160" s="570">
        <v>0</v>
      </c>
      <c r="X160" s="570">
        <v>31.25</v>
      </c>
      <c r="Y160" s="570">
        <v>7.8125</v>
      </c>
      <c r="Z160" s="570">
        <v>6.7532717765169155</v>
      </c>
      <c r="AA160" s="570">
        <v>1.5584322049739601</v>
      </c>
      <c r="AB160" s="570">
        <v>1.332231702292717</v>
      </c>
      <c r="AC160" s="570">
        <v>-1.0485190970871436</v>
      </c>
      <c r="AD160" s="570">
        <v>50.165264291945562</v>
      </c>
      <c r="AE160" s="570">
        <v>24.376518318697354</v>
      </c>
      <c r="AF160" s="570">
        <v>0.48351150228534751</v>
      </c>
      <c r="AG160" s="570">
        <v>0.48777938435273432</v>
      </c>
      <c r="AH160" s="570">
        <v>0</v>
      </c>
      <c r="AI160" s="570">
        <v>0</v>
      </c>
      <c r="AJ160" s="570"/>
      <c r="AK160" s="570"/>
      <c r="AL160" s="570"/>
    </row>
    <row r="161" spans="1:38">
      <c r="A161" s="570">
        <v>3</v>
      </c>
      <c r="B161" s="570">
        <v>71</v>
      </c>
      <c r="C161" s="570">
        <v>2023</v>
      </c>
      <c r="D161" s="570">
        <v>99</v>
      </c>
      <c r="E161" s="570">
        <v>19</v>
      </c>
      <c r="F161" s="570">
        <v>99</v>
      </c>
      <c r="G161" s="570">
        <v>99</v>
      </c>
      <c r="H161" s="570">
        <v>99</v>
      </c>
      <c r="I161" s="570">
        <v>99</v>
      </c>
      <c r="J161" s="570">
        <v>999</v>
      </c>
      <c r="K161" s="570">
        <v>99</v>
      </c>
      <c r="L161" s="570">
        <v>99</v>
      </c>
      <c r="M161" s="570">
        <v>99</v>
      </c>
      <c r="N161" s="570">
        <v>99</v>
      </c>
      <c r="O161" s="570">
        <v>99</v>
      </c>
      <c r="P161" s="570">
        <v>9999</v>
      </c>
      <c r="Q161" s="570">
        <v>39</v>
      </c>
      <c r="R161" s="570">
        <v>848</v>
      </c>
      <c r="S161" s="570">
        <v>5.1957547169811322</v>
      </c>
      <c r="T161" s="570">
        <v>4.676886792452831</v>
      </c>
      <c r="U161" s="570">
        <v>8.4886792452830218</v>
      </c>
      <c r="V161" s="570">
        <v>0.23584905660377353</v>
      </c>
      <c r="W161" s="570">
        <v>0.47169811320754707</v>
      </c>
      <c r="X161" s="570">
        <v>12.028301886792452</v>
      </c>
      <c r="Y161" s="570">
        <v>4.245283018867922</v>
      </c>
      <c r="Z161" s="570">
        <v>5.8569233464162451</v>
      </c>
      <c r="AA161" s="570">
        <v>1.4776258673924132</v>
      </c>
      <c r="AB161" s="570">
        <v>1.6009530553071376</v>
      </c>
      <c r="AC161" s="570">
        <v>11.99064517328077</v>
      </c>
      <c r="AD161" s="570">
        <v>42.539616787594255</v>
      </c>
      <c r="AE161" s="570">
        <v>54.567129270647754</v>
      </c>
      <c r="AF161" s="570">
        <v>3.2032637026404256</v>
      </c>
      <c r="AG161" s="570">
        <v>2.2000194989503266</v>
      </c>
      <c r="AH161" s="570">
        <v>0</v>
      </c>
      <c r="AI161" s="570">
        <v>277</v>
      </c>
      <c r="AJ161" s="570">
        <v>75.95631768953065</v>
      </c>
      <c r="AK161" s="570">
        <v>13.881229319982316</v>
      </c>
      <c r="AL161" s="570"/>
    </row>
    <row r="162" spans="1:38">
      <c r="A162" s="570">
        <v>3</v>
      </c>
      <c r="B162" s="570">
        <v>72</v>
      </c>
      <c r="C162" s="570">
        <v>2023</v>
      </c>
      <c r="D162" s="570">
        <v>99</v>
      </c>
      <c r="E162" s="570">
        <v>20</v>
      </c>
      <c r="F162" s="570">
        <v>99</v>
      </c>
      <c r="G162" s="570">
        <v>99</v>
      </c>
      <c r="H162" s="570">
        <v>99</v>
      </c>
      <c r="I162" s="570">
        <v>99</v>
      </c>
      <c r="J162" s="570">
        <v>999</v>
      </c>
      <c r="K162" s="570">
        <v>99</v>
      </c>
      <c r="L162" s="570">
        <v>99</v>
      </c>
      <c r="M162" s="570">
        <v>99</v>
      </c>
      <c r="N162" s="570">
        <v>99</v>
      </c>
      <c r="O162" s="570">
        <v>99</v>
      </c>
      <c r="P162" s="570">
        <v>9999</v>
      </c>
      <c r="Q162" s="570">
        <v>1</v>
      </c>
      <c r="R162" s="570">
        <v>7</v>
      </c>
      <c r="S162" s="570">
        <v>5.8571428571428559</v>
      </c>
      <c r="T162" s="570">
        <v>5.4285714285714306</v>
      </c>
      <c r="U162" s="570">
        <v>7.4428571428571395</v>
      </c>
      <c r="V162" s="570">
        <v>0</v>
      </c>
      <c r="W162" s="570">
        <v>0</v>
      </c>
      <c r="X162" s="570">
        <v>14.285714285714288</v>
      </c>
      <c r="Y162" s="570">
        <v>0</v>
      </c>
      <c r="Z162" s="570">
        <v>5.0335608364136784</v>
      </c>
      <c r="AA162" s="570">
        <v>0.34992710611188921</v>
      </c>
      <c r="AB162" s="570">
        <v>1.0497813183356461</v>
      </c>
      <c r="AC162" s="570">
        <v>30.356542409658932</v>
      </c>
      <c r="AD162" s="570">
        <v>96.167672519147771</v>
      </c>
      <c r="AE162" s="570">
        <v>16.6666666666659</v>
      </c>
      <c r="AF162" s="570">
        <v>2.6442035281229927E-2</v>
      </c>
      <c r="AG162" s="570">
        <v>1.5923124013018444E-2</v>
      </c>
      <c r="AH162" s="570">
        <v>0</v>
      </c>
      <c r="AI162" s="570">
        <v>0</v>
      </c>
      <c r="AJ162" s="570"/>
      <c r="AK162" s="570"/>
      <c r="AL162" s="570"/>
    </row>
    <row r="163" spans="1:38">
      <c r="A163" s="570">
        <v>3</v>
      </c>
      <c r="B163" s="570">
        <v>73</v>
      </c>
      <c r="C163" s="570">
        <v>2023</v>
      </c>
      <c r="D163" s="570">
        <v>99</v>
      </c>
      <c r="E163" s="570">
        <v>21</v>
      </c>
      <c r="F163" s="570">
        <v>99</v>
      </c>
      <c r="G163" s="570">
        <v>99</v>
      </c>
      <c r="H163" s="570">
        <v>99</v>
      </c>
      <c r="I163" s="570">
        <v>99</v>
      </c>
      <c r="J163" s="570">
        <v>999</v>
      </c>
      <c r="K163" s="570">
        <v>99</v>
      </c>
      <c r="L163" s="570">
        <v>99</v>
      </c>
      <c r="M163" s="570">
        <v>99</v>
      </c>
      <c r="N163" s="570">
        <v>99</v>
      </c>
      <c r="O163" s="570">
        <v>99</v>
      </c>
      <c r="P163" s="570">
        <v>9999</v>
      </c>
      <c r="Q163" s="570">
        <v>41</v>
      </c>
      <c r="R163" s="570">
        <v>744</v>
      </c>
      <c r="S163" s="570">
        <v>5.646505376344086</v>
      </c>
      <c r="T163" s="570">
        <v>4.844086021505376</v>
      </c>
      <c r="U163" s="570">
        <v>10.287096774193552</v>
      </c>
      <c r="V163" s="570">
        <v>0.26881720430107531</v>
      </c>
      <c r="W163" s="570">
        <v>1.209677419354839</v>
      </c>
      <c r="X163" s="570">
        <v>18.413978494623656</v>
      </c>
      <c r="Y163" s="570">
        <v>8.198924731182796</v>
      </c>
      <c r="Z163" s="570">
        <v>7.1710735508956436</v>
      </c>
      <c r="AA163" s="570">
        <v>1.448966499487742</v>
      </c>
      <c r="AB163" s="570">
        <v>1.7482379679552509</v>
      </c>
      <c r="AC163" s="570">
        <v>-13.138543909151428</v>
      </c>
      <c r="AD163" s="570">
        <v>34.668022441232139</v>
      </c>
      <c r="AE163" s="570">
        <v>45.949772735547185</v>
      </c>
      <c r="AF163" s="570">
        <v>2.8104106070335808</v>
      </c>
      <c r="AG163" s="570">
        <v>2.3391405363922857</v>
      </c>
      <c r="AH163" s="570">
        <v>0</v>
      </c>
      <c r="AI163" s="570">
        <v>192</v>
      </c>
      <c r="AJ163" s="570">
        <v>82.964062500000011</v>
      </c>
      <c r="AK163" s="570">
        <v>15.792505242306545</v>
      </c>
      <c r="AL163" s="570"/>
    </row>
    <row r="164" spans="1:38">
      <c r="A164" s="570">
        <v>3</v>
      </c>
      <c r="B164" s="570">
        <v>74</v>
      </c>
      <c r="C164" s="570">
        <v>2023</v>
      </c>
      <c r="D164" s="570">
        <v>99</v>
      </c>
      <c r="E164" s="570">
        <v>22</v>
      </c>
      <c r="F164" s="570">
        <v>99</v>
      </c>
      <c r="G164" s="570">
        <v>99</v>
      </c>
      <c r="H164" s="570">
        <v>99</v>
      </c>
      <c r="I164" s="570">
        <v>99</v>
      </c>
      <c r="J164" s="570">
        <v>999</v>
      </c>
      <c r="K164" s="570">
        <v>99</v>
      </c>
      <c r="L164" s="570">
        <v>99</v>
      </c>
      <c r="M164" s="570">
        <v>99</v>
      </c>
      <c r="N164" s="570">
        <v>99</v>
      </c>
      <c r="O164" s="570">
        <v>99</v>
      </c>
      <c r="P164" s="570">
        <v>9999</v>
      </c>
      <c r="Q164" s="570">
        <v>10</v>
      </c>
      <c r="R164" s="570">
        <v>145</v>
      </c>
      <c r="S164" s="570">
        <v>4.9655172413793087</v>
      </c>
      <c r="T164" s="570">
        <v>4.3310344827586222</v>
      </c>
      <c r="U164" s="570">
        <v>9.1531034482758624</v>
      </c>
      <c r="V164" s="570">
        <v>0.68965517241379304</v>
      </c>
      <c r="W164" s="570">
        <v>0.68965517241379304</v>
      </c>
      <c r="X164" s="570">
        <v>17.931034482758619</v>
      </c>
      <c r="Y164" s="570">
        <v>4.1379310344827589</v>
      </c>
      <c r="Z164" s="570">
        <v>6.1267537128779672</v>
      </c>
      <c r="AA164" s="570">
        <v>2.0048692213035535</v>
      </c>
      <c r="AB164" s="570">
        <v>1.8939292213181211</v>
      </c>
      <c r="AC164" s="570">
        <v>46.065507448727971</v>
      </c>
      <c r="AD164" s="570">
        <v>57.660337678126979</v>
      </c>
      <c r="AE164" s="570">
        <v>53.88081166489269</v>
      </c>
      <c r="AF164" s="570">
        <v>0.5477278736826201</v>
      </c>
      <c r="AG164" s="570">
        <v>0.40562706698806311</v>
      </c>
      <c r="AH164" s="570">
        <v>7.5862068965517215</v>
      </c>
      <c r="AI164" s="570">
        <v>48</v>
      </c>
      <c r="AJ164" s="570">
        <v>85.252083333333317</v>
      </c>
      <c r="AK164" s="570">
        <v>13.522344297715035</v>
      </c>
      <c r="AL164" s="570"/>
    </row>
    <row r="165" spans="1:38">
      <c r="A165" s="570">
        <v>3</v>
      </c>
      <c r="B165" s="570">
        <v>75</v>
      </c>
      <c r="C165" s="570">
        <v>2023</v>
      </c>
      <c r="D165" s="570">
        <v>99</v>
      </c>
      <c r="E165" s="570">
        <v>23</v>
      </c>
      <c r="F165" s="570">
        <v>99</v>
      </c>
      <c r="G165" s="570">
        <v>99</v>
      </c>
      <c r="H165" s="570">
        <v>99</v>
      </c>
      <c r="I165" s="570">
        <v>99</v>
      </c>
      <c r="J165" s="570">
        <v>999</v>
      </c>
      <c r="K165" s="570">
        <v>99</v>
      </c>
      <c r="L165" s="570">
        <v>99</v>
      </c>
      <c r="M165" s="570">
        <v>99</v>
      </c>
      <c r="N165" s="570">
        <v>99</v>
      </c>
      <c r="O165" s="570">
        <v>99</v>
      </c>
      <c r="P165" s="570">
        <v>9999</v>
      </c>
      <c r="Q165" s="570">
        <v>39</v>
      </c>
      <c r="R165" s="570">
        <v>728</v>
      </c>
      <c r="S165" s="570">
        <v>5.4931318681318677</v>
      </c>
      <c r="T165" s="570">
        <v>4.7651098901098914</v>
      </c>
      <c r="U165" s="570">
        <v>10.047939560439564</v>
      </c>
      <c r="V165" s="570">
        <v>0.41208791208791201</v>
      </c>
      <c r="W165" s="570">
        <v>0.82417582417582402</v>
      </c>
      <c r="X165" s="570">
        <v>14.560439560439557</v>
      </c>
      <c r="Y165" s="570">
        <v>6.7307692307692308</v>
      </c>
      <c r="Z165" s="570">
        <v>6.4691020604775149</v>
      </c>
      <c r="AA165" s="570">
        <v>1.192908107039921</v>
      </c>
      <c r="AB165" s="570">
        <v>1.8310635350098703</v>
      </c>
      <c r="AC165" s="570">
        <v>17.826419151516937</v>
      </c>
      <c r="AD165" s="570">
        <v>49.878180813779217</v>
      </c>
      <c r="AE165" s="570">
        <v>51.210177094356837</v>
      </c>
      <c r="AF165" s="570">
        <v>2.7499716692479126</v>
      </c>
      <c r="AG165" s="570">
        <v>2.2356249489986313</v>
      </c>
      <c r="AH165" s="570">
        <v>0.54945054945054927</v>
      </c>
      <c r="AI165" s="570">
        <v>363</v>
      </c>
      <c r="AJ165" s="570">
        <v>81.936914600551006</v>
      </c>
      <c r="AK165" s="570">
        <v>15.071420438018796</v>
      </c>
      <c r="AL165" s="570"/>
    </row>
    <row r="166" spans="1:38">
      <c r="A166" s="570">
        <v>3</v>
      </c>
      <c r="B166" s="570">
        <v>76</v>
      </c>
      <c r="C166" s="570">
        <v>2023</v>
      </c>
      <c r="D166" s="570">
        <v>99</v>
      </c>
      <c r="E166" s="570">
        <v>24</v>
      </c>
      <c r="F166" s="570">
        <v>99</v>
      </c>
      <c r="G166" s="570">
        <v>99</v>
      </c>
      <c r="H166" s="570">
        <v>99</v>
      </c>
      <c r="I166" s="570">
        <v>99</v>
      </c>
      <c r="J166" s="570">
        <v>999</v>
      </c>
      <c r="K166" s="570">
        <v>99</v>
      </c>
      <c r="L166" s="570">
        <v>99</v>
      </c>
      <c r="M166" s="570">
        <v>99</v>
      </c>
      <c r="N166" s="570">
        <v>99</v>
      </c>
      <c r="O166" s="570">
        <v>99</v>
      </c>
      <c r="P166" s="570">
        <v>9999</v>
      </c>
      <c r="Q166" s="570">
        <v>22</v>
      </c>
      <c r="R166" s="570">
        <v>317</v>
      </c>
      <c r="S166" s="570">
        <v>5.1514195583596223</v>
      </c>
      <c r="T166" s="570">
        <v>4.6435331230283916</v>
      </c>
      <c r="U166" s="570">
        <v>14.047634069400639</v>
      </c>
      <c r="V166" s="570">
        <v>1.577287066246057</v>
      </c>
      <c r="W166" s="570">
        <v>1.577287066246057</v>
      </c>
      <c r="X166" s="570">
        <v>35.962145110410091</v>
      </c>
      <c r="Y166" s="570">
        <v>16.088328075709779</v>
      </c>
      <c r="Z166" s="570">
        <v>8.4223959226250429</v>
      </c>
      <c r="AA166" s="570">
        <v>1.5733705317819862</v>
      </c>
      <c r="AB166" s="570">
        <v>2.2929870060220878</v>
      </c>
      <c r="AC166" s="570">
        <v>32.251774094739382</v>
      </c>
      <c r="AD166" s="570">
        <v>66.315793672462988</v>
      </c>
      <c r="AE166" s="570">
        <v>60.430413645513617</v>
      </c>
      <c r="AF166" s="570">
        <v>1.1974464548785551</v>
      </c>
      <c r="AG166" s="570">
        <v>1.3609839451511039</v>
      </c>
      <c r="AH166" s="570">
        <v>0</v>
      </c>
      <c r="AI166" s="570">
        <v>6</v>
      </c>
      <c r="AJ166" s="570">
        <v>74.5</v>
      </c>
      <c r="AK166" s="570">
        <v>15.707599556249356</v>
      </c>
      <c r="AL166" s="570"/>
    </row>
    <row r="167" spans="1:38">
      <c r="A167" s="570">
        <v>3</v>
      </c>
      <c r="B167" s="570">
        <v>77</v>
      </c>
      <c r="C167" s="570">
        <v>2023</v>
      </c>
      <c r="D167" s="570">
        <v>99</v>
      </c>
      <c r="E167" s="570">
        <v>25</v>
      </c>
      <c r="F167" s="570">
        <v>99</v>
      </c>
      <c r="G167" s="570">
        <v>99</v>
      </c>
      <c r="H167" s="570">
        <v>99</v>
      </c>
      <c r="I167" s="570">
        <v>99</v>
      </c>
      <c r="J167" s="570">
        <v>999</v>
      </c>
      <c r="K167" s="570">
        <v>99</v>
      </c>
      <c r="L167" s="570">
        <v>99</v>
      </c>
      <c r="M167" s="570">
        <v>99</v>
      </c>
      <c r="N167" s="570">
        <v>99</v>
      </c>
      <c r="O167" s="570">
        <v>99</v>
      </c>
      <c r="P167" s="570">
        <v>9999</v>
      </c>
      <c r="Q167" s="570">
        <v>30</v>
      </c>
      <c r="R167" s="570">
        <v>378</v>
      </c>
      <c r="S167" s="570">
        <v>4.5634920634920642</v>
      </c>
      <c r="T167" s="570">
        <v>4.7010582010582018</v>
      </c>
      <c r="U167" s="570">
        <v>14.62804232804231</v>
      </c>
      <c r="V167" s="570">
        <v>0.26455026455026454</v>
      </c>
      <c r="W167" s="570">
        <v>5.5555555555555562</v>
      </c>
      <c r="X167" s="570">
        <v>39.682539682539698</v>
      </c>
      <c r="Y167" s="570">
        <v>19.576719576719569</v>
      </c>
      <c r="Z167" s="570">
        <v>8.4404359875295647</v>
      </c>
      <c r="AA167" s="570">
        <v>1.7495095234631728</v>
      </c>
      <c r="AB167" s="570">
        <v>2.4908401382859235</v>
      </c>
      <c r="AC167" s="570">
        <v>31.766315711427495</v>
      </c>
      <c r="AD167" s="570">
        <v>66.938178905691245</v>
      </c>
      <c r="AE167" s="570">
        <v>65.241362081064807</v>
      </c>
      <c r="AF167" s="570">
        <v>1.4278699051864161</v>
      </c>
      <c r="AG167" s="570">
        <v>1.6899294034085237</v>
      </c>
      <c r="AH167" s="570">
        <v>0</v>
      </c>
      <c r="AI167" s="570">
        <v>164</v>
      </c>
      <c r="AJ167" s="570">
        <v>97.570121951219548</v>
      </c>
      <c r="AK167" s="570">
        <v>15.029911952962427</v>
      </c>
      <c r="AL167" s="570"/>
    </row>
    <row r="168" spans="1:38">
      <c r="A168" s="570">
        <v>3</v>
      </c>
      <c r="B168" s="570">
        <v>78</v>
      </c>
      <c r="C168" s="570">
        <v>2023</v>
      </c>
      <c r="D168" s="570">
        <v>99</v>
      </c>
      <c r="E168" s="570">
        <v>26</v>
      </c>
      <c r="F168" s="570">
        <v>99</v>
      </c>
      <c r="G168" s="570">
        <v>99</v>
      </c>
      <c r="H168" s="570">
        <v>99</v>
      </c>
      <c r="I168" s="570">
        <v>99</v>
      </c>
      <c r="J168" s="570">
        <v>999</v>
      </c>
      <c r="K168" s="570">
        <v>99</v>
      </c>
      <c r="L168" s="570">
        <v>99</v>
      </c>
      <c r="M168" s="570">
        <v>99</v>
      </c>
      <c r="N168" s="570">
        <v>99</v>
      </c>
      <c r="O168" s="570">
        <v>99</v>
      </c>
      <c r="P168" s="570">
        <v>9999</v>
      </c>
      <c r="Q168" s="570">
        <v>46</v>
      </c>
      <c r="R168" s="570">
        <v>800</v>
      </c>
      <c r="S168" s="570">
        <v>4.9625000000000004</v>
      </c>
      <c r="T168" s="570">
        <v>5.0175000000000001</v>
      </c>
      <c r="U168" s="570">
        <v>14.941374999999995</v>
      </c>
      <c r="V168" s="570">
        <v>1.75</v>
      </c>
      <c r="W168" s="570">
        <v>7.125</v>
      </c>
      <c r="X168" s="570">
        <v>37.5</v>
      </c>
      <c r="Y168" s="570">
        <v>19.75</v>
      </c>
      <c r="Z168" s="570">
        <v>9.3186453205053112</v>
      </c>
      <c r="AA168" s="570">
        <v>1.6825854361666155</v>
      </c>
      <c r="AB168" s="570">
        <v>2.2510428138975942</v>
      </c>
      <c r="AC168" s="570">
        <v>50.182360811873195</v>
      </c>
      <c r="AD168" s="570">
        <v>69.833659146181461</v>
      </c>
      <c r="AE168" s="570">
        <v>64.009511711164137</v>
      </c>
      <c r="AF168" s="570">
        <v>3.0219468892834218</v>
      </c>
      <c r="AG168" s="570">
        <v>3.6531803001921448</v>
      </c>
      <c r="AH168" s="570">
        <v>6.125</v>
      </c>
      <c r="AI168" s="570">
        <v>128</v>
      </c>
      <c r="AJ168" s="570">
        <v>97.959375000000023</v>
      </c>
      <c r="AK168" s="570">
        <v>18.520713735292304</v>
      </c>
      <c r="AL168" s="570"/>
    </row>
    <row r="169" spans="1:38">
      <c r="A169" s="570">
        <v>3</v>
      </c>
      <c r="B169" s="570">
        <v>79</v>
      </c>
      <c r="C169" s="570">
        <v>2023</v>
      </c>
      <c r="D169" s="570">
        <v>99</v>
      </c>
      <c r="E169" s="570">
        <v>27</v>
      </c>
      <c r="F169" s="570">
        <v>99</v>
      </c>
      <c r="G169" s="570">
        <v>99</v>
      </c>
      <c r="H169" s="570">
        <v>99</v>
      </c>
      <c r="I169" s="570">
        <v>99</v>
      </c>
      <c r="J169" s="570">
        <v>999</v>
      </c>
      <c r="K169" s="570">
        <v>99</v>
      </c>
      <c r="L169" s="570">
        <v>99</v>
      </c>
      <c r="M169" s="570">
        <v>99</v>
      </c>
      <c r="N169" s="570">
        <v>99</v>
      </c>
      <c r="O169" s="570">
        <v>99</v>
      </c>
      <c r="P169" s="570">
        <v>9999</v>
      </c>
      <c r="Q169" s="570">
        <v>19</v>
      </c>
      <c r="R169" s="570">
        <v>214</v>
      </c>
      <c r="S169" s="570">
        <v>4.8738317757009364</v>
      </c>
      <c r="T169" s="570">
        <v>5.3084112149532707</v>
      </c>
      <c r="U169" s="570">
        <v>14.188317757009347</v>
      </c>
      <c r="V169" s="570">
        <v>0.46728971962616805</v>
      </c>
      <c r="W169" s="570">
        <v>4.2056074766355156</v>
      </c>
      <c r="X169" s="570">
        <v>38.317757009345797</v>
      </c>
      <c r="Y169" s="570">
        <v>13.551401869158878</v>
      </c>
      <c r="Z169" s="570">
        <v>8.005909264497495</v>
      </c>
      <c r="AA169" s="570">
        <v>1.3596203736652499</v>
      </c>
      <c r="AB169" s="570">
        <v>1.7821084590658971</v>
      </c>
      <c r="AC169" s="570">
        <v>15.85327787481623</v>
      </c>
      <c r="AD169" s="570">
        <v>52.821915293638256</v>
      </c>
      <c r="AE169" s="570">
        <v>42.298672048591257</v>
      </c>
      <c r="AF169" s="570">
        <v>0.80837079288331515</v>
      </c>
      <c r="AG169" s="570">
        <v>0.92797277237481612</v>
      </c>
      <c r="AH169" s="570">
        <v>0</v>
      </c>
      <c r="AI169" s="570">
        <v>154</v>
      </c>
      <c r="AJ169" s="570">
        <v>114.73506493506488</v>
      </c>
      <c r="AK169" s="570">
        <v>9.6422218229675281</v>
      </c>
      <c r="AL169" s="570"/>
    </row>
    <row r="170" spans="1:38">
      <c r="A170" s="570">
        <v>3</v>
      </c>
      <c r="B170" s="570">
        <v>80</v>
      </c>
      <c r="C170" s="570">
        <v>2023</v>
      </c>
      <c r="D170" s="570">
        <v>99</v>
      </c>
      <c r="E170" s="570">
        <v>28</v>
      </c>
      <c r="F170" s="570">
        <v>99</v>
      </c>
      <c r="G170" s="570">
        <v>99</v>
      </c>
      <c r="H170" s="570">
        <v>99</v>
      </c>
      <c r="I170" s="570">
        <v>99</v>
      </c>
      <c r="J170" s="570">
        <v>999</v>
      </c>
      <c r="K170" s="570">
        <v>99</v>
      </c>
      <c r="L170" s="570">
        <v>99</v>
      </c>
      <c r="M170" s="570">
        <v>99</v>
      </c>
      <c r="N170" s="570">
        <v>99</v>
      </c>
      <c r="O170" s="570">
        <v>99</v>
      </c>
      <c r="P170" s="570">
        <v>9999</v>
      </c>
      <c r="Q170" s="570">
        <v>10</v>
      </c>
      <c r="R170" s="570">
        <v>154</v>
      </c>
      <c r="S170" s="570">
        <v>5.4675324675324681</v>
      </c>
      <c r="T170" s="570">
        <v>4.7662337662337668</v>
      </c>
      <c r="U170" s="570">
        <v>11.479220779220778</v>
      </c>
      <c r="V170" s="570">
        <v>0</v>
      </c>
      <c r="W170" s="570">
        <v>0.64935064935064923</v>
      </c>
      <c r="X170" s="570">
        <v>18.831168831168828</v>
      </c>
      <c r="Y170" s="570">
        <v>9.0909090909090917</v>
      </c>
      <c r="Z170" s="570">
        <v>6.7910624546491132</v>
      </c>
      <c r="AA170" s="570">
        <v>1.6909569686201604</v>
      </c>
      <c r="AB170" s="570">
        <v>1.6933491282156421</v>
      </c>
      <c r="AC170" s="570">
        <v>38.683531585275318</v>
      </c>
      <c r="AD170" s="570">
        <v>61.162387687112016</v>
      </c>
      <c r="AE170" s="570">
        <v>60.964895695164493</v>
      </c>
      <c r="AF170" s="570">
        <v>0.58172477618705853</v>
      </c>
      <c r="AG170" s="570">
        <v>0.54028596219220748</v>
      </c>
      <c r="AH170" s="570">
        <v>0</v>
      </c>
      <c r="AI170" s="570">
        <v>3</v>
      </c>
      <c r="AJ170" s="570">
        <v>97.433333333333366</v>
      </c>
      <c r="AK170" s="570">
        <v>15.446575564460304</v>
      </c>
      <c r="AL170" s="570"/>
    </row>
    <row r="171" spans="1:38">
      <c r="A171" s="570">
        <v>3</v>
      </c>
      <c r="B171" s="570">
        <v>81</v>
      </c>
      <c r="C171" s="570">
        <v>2023</v>
      </c>
      <c r="D171" s="570">
        <v>99</v>
      </c>
      <c r="E171" s="570">
        <v>29</v>
      </c>
      <c r="F171" s="570">
        <v>99</v>
      </c>
      <c r="G171" s="570">
        <v>99</v>
      </c>
      <c r="H171" s="570">
        <v>99</v>
      </c>
      <c r="I171" s="570">
        <v>99</v>
      </c>
      <c r="J171" s="570">
        <v>999</v>
      </c>
      <c r="K171" s="570">
        <v>99</v>
      </c>
      <c r="L171" s="570">
        <v>99</v>
      </c>
      <c r="M171" s="570">
        <v>99</v>
      </c>
      <c r="N171" s="570">
        <v>99</v>
      </c>
      <c r="O171" s="570">
        <v>99</v>
      </c>
      <c r="P171" s="570">
        <v>9999</v>
      </c>
      <c r="Q171" s="570">
        <v>2</v>
      </c>
      <c r="R171" s="570">
        <v>8</v>
      </c>
      <c r="S171" s="570">
        <v>4.25</v>
      </c>
      <c r="T171" s="570">
        <v>2.75</v>
      </c>
      <c r="U171" s="570">
        <v>12.0875</v>
      </c>
      <c r="V171" s="570">
        <v>0</v>
      </c>
      <c r="W171" s="570">
        <v>0</v>
      </c>
      <c r="X171" s="570">
        <v>12.5</v>
      </c>
      <c r="Y171" s="570">
        <v>12.5</v>
      </c>
      <c r="Z171" s="570">
        <v>9.8452320312931185</v>
      </c>
      <c r="AA171" s="570">
        <v>0.96824583655185403</v>
      </c>
      <c r="AB171" s="570">
        <v>1.299038105676658</v>
      </c>
      <c r="AC171" s="570">
        <v>82.250602666921054</v>
      </c>
      <c r="AD171" s="570">
        <v>79.24084965826998</v>
      </c>
      <c r="AE171" s="570">
        <v>74.535599249992998</v>
      </c>
      <c r="AF171" s="570">
        <v>3.0219468892834219E-2</v>
      </c>
      <c r="AG171" s="570">
        <v>2.9554051670995847E-2</v>
      </c>
      <c r="AH171" s="570">
        <v>0</v>
      </c>
      <c r="AI171" s="570">
        <v>7</v>
      </c>
      <c r="AJ171" s="570">
        <v>86.328571428571436</v>
      </c>
      <c r="AK171" s="570">
        <v>13.117162945168259</v>
      </c>
      <c r="AL171" s="570"/>
    </row>
    <row r="172" spans="1:38">
      <c r="A172" s="570">
        <v>3</v>
      </c>
      <c r="B172" s="570">
        <v>82</v>
      </c>
      <c r="C172" s="570">
        <v>2023</v>
      </c>
      <c r="D172" s="570">
        <v>99</v>
      </c>
      <c r="E172" s="570">
        <v>30</v>
      </c>
      <c r="F172" s="570">
        <v>99</v>
      </c>
      <c r="G172" s="570">
        <v>99</v>
      </c>
      <c r="H172" s="570">
        <v>99</v>
      </c>
      <c r="I172" s="570">
        <v>99</v>
      </c>
      <c r="J172" s="570">
        <v>999</v>
      </c>
      <c r="K172" s="570">
        <v>99</v>
      </c>
      <c r="L172" s="570">
        <v>99</v>
      </c>
      <c r="M172" s="570">
        <v>99</v>
      </c>
      <c r="N172" s="570">
        <v>99</v>
      </c>
      <c r="O172" s="570">
        <v>99</v>
      </c>
      <c r="P172" s="570">
        <v>9999</v>
      </c>
      <c r="Q172" s="570">
        <v>3</v>
      </c>
      <c r="R172" s="570">
        <v>91</v>
      </c>
      <c r="S172" s="570">
        <v>3.7032967032967039</v>
      </c>
      <c r="T172" s="570">
        <v>3.3846153846153846</v>
      </c>
      <c r="U172" s="570">
        <v>7.5791208791208815</v>
      </c>
      <c r="V172" s="570">
        <v>0</v>
      </c>
      <c r="W172" s="570">
        <v>0</v>
      </c>
      <c r="X172" s="570">
        <v>0</v>
      </c>
      <c r="Y172" s="570">
        <v>0</v>
      </c>
      <c r="Z172" s="570">
        <v>2.5707362644643541</v>
      </c>
      <c r="AA172" s="570">
        <v>1.2447207683203623</v>
      </c>
      <c r="AB172" s="570">
        <v>1.5602847779603388</v>
      </c>
      <c r="AC172" s="570">
        <v>35.144608093893197</v>
      </c>
      <c r="AD172" s="570">
        <v>44.610150315819837</v>
      </c>
      <c r="AE172" s="570">
        <v>58.49768999709385</v>
      </c>
      <c r="AF172" s="570">
        <v>0.34374645865598913</v>
      </c>
      <c r="AG172" s="570">
        <v>0.21079037680957435</v>
      </c>
      <c r="AH172" s="570">
        <v>0</v>
      </c>
      <c r="AI172" s="570">
        <v>5</v>
      </c>
      <c r="AJ172" s="570">
        <v>92.62</v>
      </c>
      <c r="AK172" s="570">
        <v>10.86882700288119</v>
      </c>
      <c r="AL172" s="570"/>
    </row>
    <row r="173" spans="1:38">
      <c r="A173" s="570">
        <v>3</v>
      </c>
      <c r="B173" s="570">
        <v>83</v>
      </c>
      <c r="C173" s="570">
        <v>2023</v>
      </c>
      <c r="D173" s="570">
        <v>99</v>
      </c>
      <c r="E173" s="570">
        <v>31</v>
      </c>
      <c r="F173" s="570">
        <v>99</v>
      </c>
      <c r="G173" s="570">
        <v>99</v>
      </c>
      <c r="H173" s="570">
        <v>99</v>
      </c>
      <c r="I173" s="570">
        <v>99</v>
      </c>
      <c r="J173" s="570">
        <v>999</v>
      </c>
      <c r="K173" s="570">
        <v>99</v>
      </c>
      <c r="L173" s="570">
        <v>99</v>
      </c>
      <c r="M173" s="570">
        <v>99</v>
      </c>
      <c r="N173" s="570">
        <v>99</v>
      </c>
      <c r="O173" s="570">
        <v>99</v>
      </c>
      <c r="P173" s="570">
        <v>9999</v>
      </c>
      <c r="Q173" s="570">
        <v>13</v>
      </c>
      <c r="R173" s="570">
        <v>289</v>
      </c>
      <c r="S173" s="570">
        <v>4.5986159169550174</v>
      </c>
      <c r="T173" s="570">
        <v>4.1972318339100347</v>
      </c>
      <c r="U173" s="570">
        <v>11.774048442906579</v>
      </c>
      <c r="V173" s="570">
        <v>0.34602076124567477</v>
      </c>
      <c r="W173" s="570">
        <v>2.0761245674740474</v>
      </c>
      <c r="X173" s="570">
        <v>20.761245674740476</v>
      </c>
      <c r="Y173" s="570">
        <v>7.9584775086505184</v>
      </c>
      <c r="Z173" s="570">
        <v>6.8892663525622169</v>
      </c>
      <c r="AA173" s="570">
        <v>1.8726213944848249</v>
      </c>
      <c r="AB173" s="570">
        <v>2.1738917834256211</v>
      </c>
      <c r="AC173" s="570">
        <v>53.462542154418045</v>
      </c>
      <c r="AD173" s="570">
        <v>73.1705764981253</v>
      </c>
      <c r="AE173" s="570">
        <v>62.379035058795111</v>
      </c>
      <c r="AF173" s="570">
        <v>1.0916783137536361</v>
      </c>
      <c r="AG173" s="570">
        <v>1.0399542049730881</v>
      </c>
      <c r="AH173" s="570">
        <v>0</v>
      </c>
      <c r="AI173" s="570">
        <v>9</v>
      </c>
      <c r="AJ173" s="570">
        <v>102.78888888888888</v>
      </c>
      <c r="AK173" s="570">
        <v>15.077171763292839</v>
      </c>
      <c r="AL173" s="570"/>
    </row>
    <row r="174" spans="1:38">
      <c r="A174" s="570">
        <v>3</v>
      </c>
      <c r="B174" s="570">
        <v>84</v>
      </c>
      <c r="C174" s="570">
        <v>2023</v>
      </c>
      <c r="D174" s="570">
        <v>99</v>
      </c>
      <c r="E174" s="570">
        <v>32</v>
      </c>
      <c r="F174" s="570">
        <v>99</v>
      </c>
      <c r="G174" s="570">
        <v>99</v>
      </c>
      <c r="H174" s="570">
        <v>99</v>
      </c>
      <c r="I174" s="570">
        <v>99</v>
      </c>
      <c r="J174" s="570">
        <v>999</v>
      </c>
      <c r="K174" s="570">
        <v>99</v>
      </c>
      <c r="L174" s="570">
        <v>99</v>
      </c>
      <c r="M174" s="570">
        <v>99</v>
      </c>
      <c r="N174" s="570">
        <v>99</v>
      </c>
      <c r="O174" s="570">
        <v>99</v>
      </c>
      <c r="P174" s="570">
        <v>9999</v>
      </c>
      <c r="Q174" s="570">
        <v>18</v>
      </c>
      <c r="R174" s="570">
        <v>412</v>
      </c>
      <c r="S174" s="570">
        <v>4.4975728155339807</v>
      </c>
      <c r="T174" s="570">
        <v>3.0533980582524274</v>
      </c>
      <c r="U174" s="570">
        <v>8.8788834951456295</v>
      </c>
      <c r="V174" s="570">
        <v>0.24271844660194181</v>
      </c>
      <c r="W174" s="570">
        <v>0.24271844660194181</v>
      </c>
      <c r="X174" s="570">
        <v>4.8543689320388363</v>
      </c>
      <c r="Y174" s="570">
        <v>1.6990291262135924</v>
      </c>
      <c r="Z174" s="570">
        <v>4.4007849824951411</v>
      </c>
      <c r="AA174" s="570">
        <v>1.4672786818238683</v>
      </c>
      <c r="AB174" s="570">
        <v>1.642004194144602</v>
      </c>
      <c r="AC174" s="570">
        <v>45.269440665603113</v>
      </c>
      <c r="AD174" s="570">
        <v>53.590219324834095</v>
      </c>
      <c r="AE174" s="570">
        <v>43.224229463014993</v>
      </c>
      <c r="AF174" s="570">
        <v>1.5563026479809621</v>
      </c>
      <c r="AG174" s="570">
        <v>1.1180111315167525</v>
      </c>
      <c r="AH174" s="570">
        <v>0</v>
      </c>
      <c r="AI174" s="570">
        <v>57</v>
      </c>
      <c r="AJ174" s="570">
        <v>81.877192982456151</v>
      </c>
      <c r="AK174" s="570">
        <v>15.043044724388125</v>
      </c>
      <c r="AL174" s="570"/>
    </row>
    <row r="175" spans="1:38">
      <c r="A175" s="570">
        <v>3</v>
      </c>
      <c r="B175" s="570">
        <v>85</v>
      </c>
      <c r="C175" s="570">
        <v>2023</v>
      </c>
      <c r="D175" s="570">
        <v>99</v>
      </c>
      <c r="E175" s="570">
        <v>33</v>
      </c>
      <c r="F175" s="570">
        <v>99</v>
      </c>
      <c r="G175" s="570">
        <v>99</v>
      </c>
      <c r="H175" s="570">
        <v>99</v>
      </c>
      <c r="I175" s="570">
        <v>99</v>
      </c>
      <c r="J175" s="570">
        <v>999</v>
      </c>
      <c r="K175" s="570">
        <v>99</v>
      </c>
      <c r="L175" s="570">
        <v>99</v>
      </c>
      <c r="M175" s="570">
        <v>99</v>
      </c>
      <c r="N175" s="570">
        <v>99</v>
      </c>
      <c r="O175" s="570">
        <v>99</v>
      </c>
      <c r="P175" s="570">
        <v>9999</v>
      </c>
      <c r="Q175" s="570">
        <v>18</v>
      </c>
      <c r="R175" s="570">
        <v>184</v>
      </c>
      <c r="S175" s="570">
        <v>5.1195652173913047</v>
      </c>
      <c r="T175" s="570">
        <v>4.3913043478260869</v>
      </c>
      <c r="U175" s="570">
        <v>14.992391304347828</v>
      </c>
      <c r="V175" s="570">
        <v>1.0869565217391304</v>
      </c>
      <c r="W175" s="570">
        <v>0.54347826086956519</v>
      </c>
      <c r="X175" s="570">
        <v>38.586956521739125</v>
      </c>
      <c r="Y175" s="570">
        <v>16.304347826086957</v>
      </c>
      <c r="Z175" s="570">
        <v>7.3424796441761853</v>
      </c>
      <c r="AA175" s="570">
        <v>1.607336382263119</v>
      </c>
      <c r="AB175" s="570">
        <v>2.2431369811199802</v>
      </c>
      <c r="AC175" s="570">
        <v>34.826355235176756</v>
      </c>
      <c r="AD175" s="570">
        <v>74.259595500510144</v>
      </c>
      <c r="AE175" s="570">
        <v>40.45647572173899</v>
      </c>
      <c r="AF175" s="570">
        <v>0.69504778453518701</v>
      </c>
      <c r="AG175" s="570">
        <v>0.84310038200216308</v>
      </c>
      <c r="AH175" s="570">
        <v>0</v>
      </c>
      <c r="AI175" s="570">
        <v>13</v>
      </c>
      <c r="AJ175" s="570">
        <v>88.253846153846112</v>
      </c>
      <c r="AK175" s="570">
        <v>15.279247907897076</v>
      </c>
      <c r="AL175" s="570"/>
    </row>
    <row r="176" spans="1:38">
      <c r="A176" s="570">
        <v>3</v>
      </c>
      <c r="B176" s="570">
        <v>86</v>
      </c>
      <c r="C176" s="570">
        <v>2023</v>
      </c>
      <c r="D176" s="570">
        <v>99</v>
      </c>
      <c r="E176" s="570">
        <v>34</v>
      </c>
      <c r="F176" s="570">
        <v>99</v>
      </c>
      <c r="G176" s="570">
        <v>99</v>
      </c>
      <c r="H176" s="570">
        <v>99</v>
      </c>
      <c r="I176" s="570">
        <v>99</v>
      </c>
      <c r="J176" s="570">
        <v>999</v>
      </c>
      <c r="K176" s="570">
        <v>99</v>
      </c>
      <c r="L176" s="570">
        <v>99</v>
      </c>
      <c r="M176" s="570">
        <v>99</v>
      </c>
      <c r="N176" s="570">
        <v>99</v>
      </c>
      <c r="O176" s="570">
        <v>99</v>
      </c>
      <c r="P176" s="570">
        <v>9999</v>
      </c>
      <c r="Q176" s="570">
        <v>32</v>
      </c>
      <c r="R176" s="570">
        <v>302</v>
      </c>
      <c r="S176" s="570">
        <v>5.1026490066225163</v>
      </c>
      <c r="T176" s="570">
        <v>3.8807947019867552</v>
      </c>
      <c r="U176" s="570">
        <v>12.850662251655628</v>
      </c>
      <c r="V176" s="570">
        <v>0.66225165562913901</v>
      </c>
      <c r="W176" s="570">
        <v>0.33112582781456951</v>
      </c>
      <c r="X176" s="570">
        <v>18.543046357615889</v>
      </c>
      <c r="Y176" s="570">
        <v>5.2980132450331112</v>
      </c>
      <c r="Z176" s="570">
        <v>5.4697285147435881</v>
      </c>
      <c r="AA176" s="570">
        <v>1.2735436830219997</v>
      </c>
      <c r="AB176" s="570">
        <v>1.8785197509053424</v>
      </c>
      <c r="AC176" s="570">
        <v>38.005628267763058</v>
      </c>
      <c r="AD176" s="570">
        <v>47.89561388857345</v>
      </c>
      <c r="AE176" s="570">
        <v>49.508156724632919</v>
      </c>
      <c r="AF176" s="570">
        <v>1.1407849507044909</v>
      </c>
      <c r="AG176" s="570">
        <v>1.1861046445705048</v>
      </c>
      <c r="AH176" s="570">
        <v>0</v>
      </c>
      <c r="AI176" s="570">
        <v>42</v>
      </c>
      <c r="AJ176" s="570">
        <v>93.950000000000017</v>
      </c>
      <c r="AK176" s="570">
        <v>14.557071398576486</v>
      </c>
      <c r="AL176" s="570"/>
    </row>
    <row r="177" spans="1:38">
      <c r="A177" s="570">
        <v>3</v>
      </c>
      <c r="B177" s="570">
        <v>87</v>
      </c>
      <c r="C177" s="570">
        <v>2023</v>
      </c>
      <c r="D177" s="570">
        <v>99</v>
      </c>
      <c r="E177" s="570">
        <v>35</v>
      </c>
      <c r="F177" s="570">
        <v>99</v>
      </c>
      <c r="G177" s="570">
        <v>99</v>
      </c>
      <c r="H177" s="570">
        <v>99</v>
      </c>
      <c r="I177" s="570">
        <v>99</v>
      </c>
      <c r="J177" s="570">
        <v>999</v>
      </c>
      <c r="K177" s="570">
        <v>99</v>
      </c>
      <c r="L177" s="570">
        <v>99</v>
      </c>
      <c r="M177" s="570">
        <v>99</v>
      </c>
      <c r="N177" s="570">
        <v>99</v>
      </c>
      <c r="O177" s="570">
        <v>99</v>
      </c>
      <c r="P177" s="570">
        <v>9999</v>
      </c>
      <c r="Q177" s="570">
        <v>43</v>
      </c>
      <c r="R177" s="570">
        <v>541</v>
      </c>
      <c r="S177" s="570">
        <v>5.0129390018484301</v>
      </c>
      <c r="T177" s="570">
        <v>4.6950092421441791</v>
      </c>
      <c r="U177" s="570">
        <v>13.861737523105372</v>
      </c>
      <c r="V177" s="570">
        <v>0.18484288354898337</v>
      </c>
      <c r="W177" s="570">
        <v>2.5878003696857661</v>
      </c>
      <c r="X177" s="570">
        <v>32.532347504621065</v>
      </c>
      <c r="Y177" s="570">
        <v>8.3179297597042492</v>
      </c>
      <c r="Z177" s="570">
        <v>6.2586513825973222</v>
      </c>
      <c r="AA177" s="570">
        <v>1.361545704053839</v>
      </c>
      <c r="AB177" s="570">
        <v>2.0959764839702659</v>
      </c>
      <c r="AC177" s="570">
        <v>31.801222517801399</v>
      </c>
      <c r="AD177" s="570">
        <v>66.716919582985668</v>
      </c>
      <c r="AE177" s="570">
        <v>43.923832157358326</v>
      </c>
      <c r="AF177" s="570">
        <v>2.0435915838779128</v>
      </c>
      <c r="AG177" s="570">
        <v>2.2919518540965078</v>
      </c>
      <c r="AH177" s="570">
        <v>2.2181146025878005</v>
      </c>
      <c r="AI177" s="570">
        <v>105</v>
      </c>
      <c r="AJ177" s="570">
        <v>104.08666666666657</v>
      </c>
      <c r="AK177" s="570">
        <v>14.035924001208103</v>
      </c>
      <c r="AL177" s="570"/>
    </row>
    <row r="178" spans="1:38">
      <c r="A178" s="570">
        <v>3</v>
      </c>
      <c r="B178" s="570">
        <v>88</v>
      </c>
      <c r="C178" s="570">
        <v>2023</v>
      </c>
      <c r="D178" s="570">
        <v>99</v>
      </c>
      <c r="E178" s="570">
        <v>36</v>
      </c>
      <c r="F178" s="570">
        <v>99</v>
      </c>
      <c r="G178" s="570">
        <v>99</v>
      </c>
      <c r="H178" s="570">
        <v>99</v>
      </c>
      <c r="I178" s="570">
        <v>99</v>
      </c>
      <c r="J178" s="570">
        <v>999</v>
      </c>
      <c r="K178" s="570">
        <v>99</v>
      </c>
      <c r="L178" s="570">
        <v>99</v>
      </c>
      <c r="M178" s="570">
        <v>99</v>
      </c>
      <c r="N178" s="570">
        <v>99</v>
      </c>
      <c r="O178" s="570">
        <v>99</v>
      </c>
      <c r="P178" s="570">
        <v>9999</v>
      </c>
      <c r="Q178" s="570">
        <v>45</v>
      </c>
      <c r="R178" s="570">
        <v>554</v>
      </c>
      <c r="S178" s="570">
        <v>5.3393501805054164</v>
      </c>
      <c r="T178" s="570">
        <v>4.3267148014440435</v>
      </c>
      <c r="U178" s="570">
        <v>13.345667870036097</v>
      </c>
      <c r="V178" s="570">
        <v>0.9025270758122742</v>
      </c>
      <c r="W178" s="570">
        <v>1.4440433212996389</v>
      </c>
      <c r="X178" s="570">
        <v>23.646209386281591</v>
      </c>
      <c r="Y178" s="570">
        <v>8.3032490974729285</v>
      </c>
      <c r="Z178" s="570">
        <v>6.4806341060706005</v>
      </c>
      <c r="AA178" s="570">
        <v>1.502225885220194</v>
      </c>
      <c r="AB178" s="570">
        <v>2.0463336153306431</v>
      </c>
      <c r="AC178" s="570">
        <v>27.046294603988244</v>
      </c>
      <c r="AD178" s="570">
        <v>59.254084837515926</v>
      </c>
      <c r="AE178" s="570">
        <v>40.667456197167134</v>
      </c>
      <c r="AF178" s="570">
        <v>2.092698220828769</v>
      </c>
      <c r="AG178" s="570">
        <v>2.2596471667994606</v>
      </c>
      <c r="AH178" s="570">
        <v>0</v>
      </c>
      <c r="AI178" s="570">
        <v>55</v>
      </c>
      <c r="AJ178" s="570">
        <v>90.847272727272738</v>
      </c>
      <c r="AK178" s="570">
        <v>15.401268901915589</v>
      </c>
      <c r="AL178" s="570"/>
    </row>
    <row r="179" spans="1:38">
      <c r="A179" s="570">
        <v>3</v>
      </c>
      <c r="B179" s="570">
        <v>89</v>
      </c>
      <c r="C179" s="570">
        <v>2023</v>
      </c>
      <c r="D179" s="570">
        <v>99</v>
      </c>
      <c r="E179" s="570">
        <v>37</v>
      </c>
      <c r="F179" s="570">
        <v>99</v>
      </c>
      <c r="G179" s="570">
        <v>99</v>
      </c>
      <c r="H179" s="570">
        <v>99</v>
      </c>
      <c r="I179" s="570">
        <v>99</v>
      </c>
      <c r="J179" s="570">
        <v>999</v>
      </c>
      <c r="K179" s="570">
        <v>99</v>
      </c>
      <c r="L179" s="570">
        <v>99</v>
      </c>
      <c r="M179" s="570">
        <v>99</v>
      </c>
      <c r="N179" s="570">
        <v>99</v>
      </c>
      <c r="O179" s="570">
        <v>99</v>
      </c>
      <c r="P179" s="570">
        <v>9999</v>
      </c>
      <c r="Q179" s="570">
        <v>45</v>
      </c>
      <c r="R179" s="570">
        <v>826</v>
      </c>
      <c r="S179" s="570">
        <v>5.0121065375302658</v>
      </c>
      <c r="T179" s="570">
        <v>4.1585956416464889</v>
      </c>
      <c r="U179" s="570">
        <v>12.389467312348662</v>
      </c>
      <c r="V179" s="570">
        <v>0.72639225181598099</v>
      </c>
      <c r="W179" s="570">
        <v>0.60532687651331729</v>
      </c>
      <c r="X179" s="570">
        <v>24.455205811138015</v>
      </c>
      <c r="Y179" s="570">
        <v>5.690072639225181</v>
      </c>
      <c r="Z179" s="570">
        <v>5.9762279645916117</v>
      </c>
      <c r="AA179" s="570">
        <v>1.4596588769558105</v>
      </c>
      <c r="AB179" s="570">
        <v>1.8319943653445367</v>
      </c>
      <c r="AC179" s="570">
        <v>36.432431561545471</v>
      </c>
      <c r="AD179" s="570">
        <v>62.396720652741998</v>
      </c>
      <c r="AE179" s="570">
        <v>41.308212976460723</v>
      </c>
      <c r="AF179" s="570">
        <v>3.1201601631851315</v>
      </c>
      <c r="AG179" s="570">
        <v>3.1276866451444678</v>
      </c>
      <c r="AH179" s="570">
        <v>0.84745762711864381</v>
      </c>
      <c r="AI179" s="570">
        <v>180</v>
      </c>
      <c r="AJ179" s="570">
        <v>87.562222222222218</v>
      </c>
      <c r="AK179" s="570">
        <v>14.43905490592662</v>
      </c>
      <c r="AL179" s="570"/>
    </row>
    <row r="180" spans="1:38">
      <c r="A180" s="570">
        <v>3</v>
      </c>
      <c r="B180" s="570">
        <v>90</v>
      </c>
      <c r="C180" s="570">
        <v>2023</v>
      </c>
      <c r="D180" s="570">
        <v>99</v>
      </c>
      <c r="E180" s="570">
        <v>38</v>
      </c>
      <c r="F180" s="570">
        <v>99</v>
      </c>
      <c r="G180" s="570">
        <v>99</v>
      </c>
      <c r="H180" s="570">
        <v>99</v>
      </c>
      <c r="I180" s="570">
        <v>99</v>
      </c>
      <c r="J180" s="570">
        <v>999</v>
      </c>
      <c r="K180" s="570">
        <v>99</v>
      </c>
      <c r="L180" s="570">
        <v>99</v>
      </c>
      <c r="M180" s="570">
        <v>99</v>
      </c>
      <c r="N180" s="570">
        <v>99</v>
      </c>
      <c r="O180" s="570">
        <v>99</v>
      </c>
      <c r="P180" s="570">
        <v>9999</v>
      </c>
      <c r="Q180" s="570">
        <v>41</v>
      </c>
      <c r="R180" s="570">
        <v>646</v>
      </c>
      <c r="S180" s="570">
        <v>5.2198142414860689</v>
      </c>
      <c r="T180" s="570">
        <v>4.2074303405572753</v>
      </c>
      <c r="U180" s="570">
        <v>12.728947368421064</v>
      </c>
      <c r="V180" s="570">
        <v>0.92879256965944235</v>
      </c>
      <c r="W180" s="570">
        <v>1.3931888544891644</v>
      </c>
      <c r="X180" s="570">
        <v>26.006191950464395</v>
      </c>
      <c r="Y180" s="570">
        <v>4.0247678018575845</v>
      </c>
      <c r="Z180" s="570">
        <v>5.7985223755939606</v>
      </c>
      <c r="AA180" s="570">
        <v>1.7817384532972778</v>
      </c>
      <c r="AB180" s="570">
        <v>1.9243447416656012</v>
      </c>
      <c r="AC180" s="570">
        <v>41.019501458965749</v>
      </c>
      <c r="AD180" s="570">
        <v>60.314113683840873</v>
      </c>
      <c r="AE180" s="570">
        <v>50.319720159221646</v>
      </c>
      <c r="AF180" s="570">
        <v>2.4402221130963624</v>
      </c>
      <c r="AG180" s="570">
        <v>2.5131335210489354</v>
      </c>
      <c r="AH180" s="570">
        <v>0</v>
      </c>
      <c r="AI180" s="570">
        <v>116</v>
      </c>
      <c r="AJ180" s="570">
        <v>90.84137931034482</v>
      </c>
      <c r="AK180" s="570">
        <v>14.438337844022003</v>
      </c>
      <c r="AL180" s="570"/>
    </row>
    <row r="181" spans="1:38">
      <c r="A181" s="570">
        <v>3</v>
      </c>
      <c r="B181" s="570">
        <v>91</v>
      </c>
      <c r="C181" s="570">
        <v>2023</v>
      </c>
      <c r="D181" s="570">
        <v>99</v>
      </c>
      <c r="E181" s="570">
        <v>39</v>
      </c>
      <c r="F181" s="570">
        <v>99</v>
      </c>
      <c r="G181" s="570">
        <v>99</v>
      </c>
      <c r="H181" s="570">
        <v>99</v>
      </c>
      <c r="I181" s="570">
        <v>99</v>
      </c>
      <c r="J181" s="570">
        <v>999</v>
      </c>
      <c r="K181" s="570">
        <v>99</v>
      </c>
      <c r="L181" s="570">
        <v>99</v>
      </c>
      <c r="M181" s="570">
        <v>99</v>
      </c>
      <c r="N181" s="570">
        <v>99</v>
      </c>
      <c r="O181" s="570">
        <v>99</v>
      </c>
      <c r="P181" s="570">
        <v>9999</v>
      </c>
      <c r="Q181" s="570">
        <v>45</v>
      </c>
      <c r="R181" s="570">
        <v>506</v>
      </c>
      <c r="S181" s="570">
        <v>5.6679841897233203</v>
      </c>
      <c r="T181" s="570">
        <v>4.5276679841897245</v>
      </c>
      <c r="U181" s="570">
        <v>12.538537549407128</v>
      </c>
      <c r="V181" s="570">
        <v>0.59288537549407117</v>
      </c>
      <c r="W181" s="570">
        <v>2.1739130434782608</v>
      </c>
      <c r="X181" s="570">
        <v>19.169960474308301</v>
      </c>
      <c r="Y181" s="570">
        <v>7.1146245059288509</v>
      </c>
      <c r="Z181" s="570">
        <v>5.8562656081410509</v>
      </c>
      <c r="AA181" s="570">
        <v>1.6017661595219077</v>
      </c>
      <c r="AB181" s="570">
        <v>1.9831865643589952</v>
      </c>
      <c r="AC181" s="570">
        <v>23.421093736204831</v>
      </c>
      <c r="AD181" s="570">
        <v>56.766556639058848</v>
      </c>
      <c r="AE181" s="570">
        <v>22.188444628885524</v>
      </c>
      <c r="AF181" s="570">
        <v>1.9113814074717641</v>
      </c>
      <c r="AG181" s="570">
        <v>1.939045303274388</v>
      </c>
      <c r="AH181" s="570">
        <v>0.59288537549407117</v>
      </c>
      <c r="AI181" s="570">
        <v>139</v>
      </c>
      <c r="AJ181" s="570">
        <v>91.547482014388493</v>
      </c>
      <c r="AK181" s="570">
        <v>15.757175410163477</v>
      </c>
      <c r="AL181" s="570"/>
    </row>
    <row r="182" spans="1:38">
      <c r="A182" s="570">
        <v>3</v>
      </c>
      <c r="B182" s="570">
        <v>92</v>
      </c>
      <c r="C182" s="570">
        <v>2023</v>
      </c>
      <c r="D182" s="570">
        <v>99</v>
      </c>
      <c r="E182" s="570">
        <v>40</v>
      </c>
      <c r="F182" s="570">
        <v>99</v>
      </c>
      <c r="G182" s="570">
        <v>99</v>
      </c>
      <c r="H182" s="570">
        <v>99</v>
      </c>
      <c r="I182" s="570">
        <v>99</v>
      </c>
      <c r="J182" s="570">
        <v>999</v>
      </c>
      <c r="K182" s="570">
        <v>99</v>
      </c>
      <c r="L182" s="570">
        <v>99</v>
      </c>
      <c r="M182" s="570">
        <v>99</v>
      </c>
      <c r="N182" s="570">
        <v>99</v>
      </c>
      <c r="O182" s="570">
        <v>99</v>
      </c>
      <c r="P182" s="570">
        <v>9999</v>
      </c>
      <c r="Q182" s="570">
        <v>77</v>
      </c>
      <c r="R182" s="570">
        <v>1180</v>
      </c>
      <c r="S182" s="570">
        <v>5.0449152542372877</v>
      </c>
      <c r="T182" s="570">
        <v>4.8169491525423718</v>
      </c>
      <c r="U182" s="570">
        <v>14.936355932203398</v>
      </c>
      <c r="V182" s="570">
        <v>0.93220338983050877</v>
      </c>
      <c r="W182" s="570">
        <v>1.6101694915254237</v>
      </c>
      <c r="X182" s="570">
        <v>40.677966101694913</v>
      </c>
      <c r="Y182" s="570">
        <v>11.101694915254239</v>
      </c>
      <c r="Z182" s="570">
        <v>6.4058706079809102</v>
      </c>
      <c r="AA182" s="570">
        <v>1.633499801955193</v>
      </c>
      <c r="AB182" s="570">
        <v>2.0173949087259837</v>
      </c>
      <c r="AC182" s="570">
        <v>10.239906806536657</v>
      </c>
      <c r="AD182" s="570">
        <v>32.504045411012378</v>
      </c>
      <c r="AE182" s="570">
        <v>52.967846029467665</v>
      </c>
      <c r="AF182" s="570">
        <v>4.4573716616930446</v>
      </c>
      <c r="AG182" s="570">
        <v>5.3866308717283875</v>
      </c>
      <c r="AH182" s="570">
        <v>0.677966101694915</v>
      </c>
      <c r="AI182" s="570">
        <v>476</v>
      </c>
      <c r="AJ182" s="570">
        <v>95.465966386554683</v>
      </c>
      <c r="AK182" s="570">
        <v>15.011730639657541</v>
      </c>
      <c r="AL182" s="570"/>
    </row>
    <row r="183" spans="1:38">
      <c r="A183" s="570">
        <v>3</v>
      </c>
      <c r="B183" s="570">
        <v>93</v>
      </c>
      <c r="C183" s="570">
        <v>2023</v>
      </c>
      <c r="D183" s="570">
        <v>99</v>
      </c>
      <c r="E183" s="570">
        <v>41</v>
      </c>
      <c r="F183" s="570">
        <v>99</v>
      </c>
      <c r="G183" s="570">
        <v>99</v>
      </c>
      <c r="H183" s="570">
        <v>99</v>
      </c>
      <c r="I183" s="570">
        <v>99</v>
      </c>
      <c r="J183" s="570">
        <v>999</v>
      </c>
      <c r="K183" s="570">
        <v>99</v>
      </c>
      <c r="L183" s="570">
        <v>99</v>
      </c>
      <c r="M183" s="570">
        <v>99</v>
      </c>
      <c r="N183" s="570">
        <v>99</v>
      </c>
      <c r="O183" s="570">
        <v>99</v>
      </c>
      <c r="P183" s="570">
        <v>9999</v>
      </c>
      <c r="Q183" s="570">
        <v>83</v>
      </c>
      <c r="R183" s="570">
        <v>1263</v>
      </c>
      <c r="S183" s="570">
        <v>5.1433095803642122</v>
      </c>
      <c r="T183" s="570">
        <v>4.7505938242280283</v>
      </c>
      <c r="U183" s="570">
        <v>15.908788598574843</v>
      </c>
      <c r="V183" s="570">
        <v>1.0292953285827393</v>
      </c>
      <c r="W183" s="570">
        <v>0.95011876484560565</v>
      </c>
      <c r="X183" s="570">
        <v>50.118764845605696</v>
      </c>
      <c r="Y183" s="570">
        <v>11.005542359461598</v>
      </c>
      <c r="Z183" s="570">
        <v>6.22946110243302</v>
      </c>
      <c r="AA183" s="570">
        <v>1.682441804149559</v>
      </c>
      <c r="AB183" s="570">
        <v>1.9793944575431439</v>
      </c>
      <c r="AC183" s="570">
        <v>23.388823236957474</v>
      </c>
      <c r="AD183" s="570">
        <v>52.278353072509091</v>
      </c>
      <c r="AE183" s="570">
        <v>40.777862938294277</v>
      </c>
      <c r="AF183" s="570">
        <v>4.7708986514562008</v>
      </c>
      <c r="AG183" s="570">
        <v>6.1408857230091627</v>
      </c>
      <c r="AH183" s="570">
        <v>1.8210609659540775</v>
      </c>
      <c r="AI183" s="570">
        <v>185</v>
      </c>
      <c r="AJ183" s="570">
        <v>103.47081081081078</v>
      </c>
      <c r="AK183" s="570">
        <v>14.602501669878404</v>
      </c>
      <c r="AL183" s="570"/>
    </row>
    <row r="184" spans="1:38">
      <c r="A184" s="570">
        <v>3</v>
      </c>
      <c r="B184" s="570">
        <v>94</v>
      </c>
      <c r="C184" s="570">
        <v>2023</v>
      </c>
      <c r="D184" s="570">
        <v>99</v>
      </c>
      <c r="E184" s="570">
        <v>42</v>
      </c>
      <c r="F184" s="570">
        <v>99</v>
      </c>
      <c r="G184" s="570">
        <v>99</v>
      </c>
      <c r="H184" s="570">
        <v>99</v>
      </c>
      <c r="I184" s="570">
        <v>99</v>
      </c>
      <c r="J184" s="570">
        <v>999</v>
      </c>
      <c r="K184" s="570">
        <v>99</v>
      </c>
      <c r="L184" s="570">
        <v>99</v>
      </c>
      <c r="M184" s="570">
        <v>99</v>
      </c>
      <c r="N184" s="570">
        <v>99</v>
      </c>
      <c r="O184" s="570">
        <v>99</v>
      </c>
      <c r="P184" s="570">
        <v>9999</v>
      </c>
      <c r="Q184" s="570">
        <v>82</v>
      </c>
      <c r="R184" s="570">
        <v>996</v>
      </c>
      <c r="S184" s="570">
        <v>5.3945783132530121</v>
      </c>
      <c r="T184" s="570">
        <v>4.9447791164658632</v>
      </c>
      <c r="U184" s="570">
        <v>15.375</v>
      </c>
      <c r="V184" s="570">
        <v>1.3052208835341368</v>
      </c>
      <c r="W184" s="570">
        <v>1.9076305220883536</v>
      </c>
      <c r="X184" s="570">
        <v>43.674698795180717</v>
      </c>
      <c r="Y184" s="570">
        <v>12.751004016064257</v>
      </c>
      <c r="Z184" s="570">
        <v>6.6080521268863377</v>
      </c>
      <c r="AA184" s="570">
        <v>1.744736986338502</v>
      </c>
      <c r="AB184" s="570">
        <v>1.9481127855198861</v>
      </c>
      <c r="AC184" s="570">
        <v>21.300037581484602</v>
      </c>
      <c r="AD184" s="570">
        <v>51.249877706762419</v>
      </c>
      <c r="AE184" s="570">
        <v>43.768071156642975</v>
      </c>
      <c r="AF184" s="570">
        <v>3.76232387715786</v>
      </c>
      <c r="AG184" s="570">
        <v>4.6802065177228007</v>
      </c>
      <c r="AH184" s="570">
        <v>1.0040160642570282</v>
      </c>
      <c r="AI184" s="570">
        <v>208</v>
      </c>
      <c r="AJ184" s="570">
        <v>93.80865384615376</v>
      </c>
      <c r="AK184" s="570">
        <v>15.445306031845302</v>
      </c>
      <c r="AL184" s="570"/>
    </row>
    <row r="185" spans="1:38">
      <c r="A185" s="570">
        <v>3</v>
      </c>
      <c r="B185" s="570">
        <v>95</v>
      </c>
      <c r="C185" s="570">
        <v>2023</v>
      </c>
      <c r="D185" s="570">
        <v>99</v>
      </c>
      <c r="E185" s="570">
        <v>43</v>
      </c>
      <c r="F185" s="570">
        <v>99</v>
      </c>
      <c r="G185" s="570">
        <v>99</v>
      </c>
      <c r="H185" s="570">
        <v>99</v>
      </c>
      <c r="I185" s="570">
        <v>99</v>
      </c>
      <c r="J185" s="570">
        <v>999</v>
      </c>
      <c r="K185" s="570">
        <v>99</v>
      </c>
      <c r="L185" s="570">
        <v>99</v>
      </c>
      <c r="M185" s="570">
        <v>99</v>
      </c>
      <c r="N185" s="570">
        <v>99</v>
      </c>
      <c r="O185" s="570">
        <v>99</v>
      </c>
      <c r="P185" s="570">
        <v>9999</v>
      </c>
      <c r="Q185" s="570">
        <v>87</v>
      </c>
      <c r="R185" s="570">
        <v>962</v>
      </c>
      <c r="S185" s="570">
        <v>5.5041580041580032</v>
      </c>
      <c r="T185" s="570">
        <v>4.7058212058212048</v>
      </c>
      <c r="U185" s="570">
        <v>15.586694386694395</v>
      </c>
      <c r="V185" s="570">
        <v>2.3908523908523911</v>
      </c>
      <c r="W185" s="570">
        <v>1.455301455301456</v>
      </c>
      <c r="X185" s="570">
        <v>43.243243243243249</v>
      </c>
      <c r="Y185" s="570">
        <v>13.513513513513516</v>
      </c>
      <c r="Z185" s="570">
        <v>6.9563526126608108</v>
      </c>
      <c r="AA185" s="570">
        <v>1.6673716565741883</v>
      </c>
      <c r="AB185" s="570">
        <v>1.9595035757178247</v>
      </c>
      <c r="AC185" s="570">
        <v>13.56733957138357</v>
      </c>
      <c r="AD185" s="570">
        <v>42.990360373427009</v>
      </c>
      <c r="AE185" s="570">
        <v>42.559608113036155</v>
      </c>
      <c r="AF185" s="570">
        <v>3.6338911343633153</v>
      </c>
      <c r="AG185" s="570">
        <v>4.5826812034703268</v>
      </c>
      <c r="AH185" s="570">
        <v>4.1580041580041573</v>
      </c>
      <c r="AI185" s="570">
        <v>222</v>
      </c>
      <c r="AJ185" s="570">
        <v>99.917567567567488</v>
      </c>
      <c r="AK185" s="570">
        <v>14.598460261740922</v>
      </c>
      <c r="AL185" s="570"/>
    </row>
    <row r="186" spans="1:38">
      <c r="A186" s="570">
        <v>3</v>
      </c>
      <c r="B186" s="570">
        <v>96</v>
      </c>
      <c r="C186" s="570">
        <v>2023</v>
      </c>
      <c r="D186" s="570">
        <v>99</v>
      </c>
      <c r="E186" s="570">
        <v>44</v>
      </c>
      <c r="F186" s="570">
        <v>99</v>
      </c>
      <c r="G186" s="570">
        <v>99</v>
      </c>
      <c r="H186" s="570">
        <v>99</v>
      </c>
      <c r="I186" s="570">
        <v>99</v>
      </c>
      <c r="J186" s="570">
        <v>999</v>
      </c>
      <c r="K186" s="570">
        <v>99</v>
      </c>
      <c r="L186" s="570">
        <v>99</v>
      </c>
      <c r="M186" s="570">
        <v>99</v>
      </c>
      <c r="N186" s="570">
        <v>99</v>
      </c>
      <c r="O186" s="570">
        <v>99</v>
      </c>
      <c r="P186" s="570">
        <v>9999</v>
      </c>
      <c r="Q186" s="570">
        <v>72</v>
      </c>
      <c r="R186" s="570">
        <v>904</v>
      </c>
      <c r="S186" s="570">
        <v>5.5154867256637194</v>
      </c>
      <c r="T186" s="570">
        <v>5.3362831858407072</v>
      </c>
      <c r="U186" s="570">
        <v>17.652433628318587</v>
      </c>
      <c r="V186" s="570">
        <v>1.4380530973451329</v>
      </c>
      <c r="W186" s="570">
        <v>2.4336283185840699</v>
      </c>
      <c r="X186" s="570">
        <v>57.190265486725664</v>
      </c>
      <c r="Y186" s="570">
        <v>20.243362831858406</v>
      </c>
      <c r="Z186" s="570">
        <v>6.3651042096400561</v>
      </c>
      <c r="AA186" s="570">
        <v>1.5284120344883867</v>
      </c>
      <c r="AB186" s="570">
        <v>1.8355420190986036</v>
      </c>
      <c r="AC186" s="570">
        <v>23.766562235560592</v>
      </c>
      <c r="AD186" s="570">
        <v>52.520932333529679</v>
      </c>
      <c r="AE186" s="570">
        <v>46.065756340937085</v>
      </c>
      <c r="AF186" s="570">
        <v>3.4147999848902657</v>
      </c>
      <c r="AG186" s="570">
        <v>4.877121465929859</v>
      </c>
      <c r="AH186" s="570">
        <v>0</v>
      </c>
      <c r="AI186" s="570">
        <v>168</v>
      </c>
      <c r="AJ186" s="570">
        <v>103.14702380952377</v>
      </c>
      <c r="AK186" s="570">
        <v>15.387284627468443</v>
      </c>
      <c r="AL186" s="570"/>
    </row>
    <row r="187" spans="1:38">
      <c r="A187" s="570">
        <v>3</v>
      </c>
      <c r="B187" s="570">
        <v>97</v>
      </c>
      <c r="C187" s="570">
        <v>2023</v>
      </c>
      <c r="D187" s="570">
        <v>99</v>
      </c>
      <c r="E187" s="570">
        <v>45</v>
      </c>
      <c r="F187" s="570">
        <v>99</v>
      </c>
      <c r="G187" s="570">
        <v>99</v>
      </c>
      <c r="H187" s="570">
        <v>99</v>
      </c>
      <c r="I187" s="570">
        <v>99</v>
      </c>
      <c r="J187" s="570">
        <v>999</v>
      </c>
      <c r="K187" s="570">
        <v>99</v>
      </c>
      <c r="L187" s="570">
        <v>99</v>
      </c>
      <c r="M187" s="570">
        <v>99</v>
      </c>
      <c r="N187" s="570">
        <v>99</v>
      </c>
      <c r="O187" s="570">
        <v>99</v>
      </c>
      <c r="P187" s="570">
        <v>9999</v>
      </c>
      <c r="Q187" s="570">
        <v>66</v>
      </c>
      <c r="R187" s="570">
        <v>757</v>
      </c>
      <c r="S187" s="570">
        <v>5.4134742404227216</v>
      </c>
      <c r="T187" s="570">
        <v>5.0792602377807121</v>
      </c>
      <c r="U187" s="570">
        <v>17.227476882430643</v>
      </c>
      <c r="V187" s="570">
        <v>4.3593130779392348</v>
      </c>
      <c r="W187" s="570">
        <v>1.3210039630118895</v>
      </c>
      <c r="X187" s="570">
        <v>60.237780713342147</v>
      </c>
      <c r="Y187" s="570">
        <v>20.607661822985474</v>
      </c>
      <c r="Z187" s="570">
        <v>7.12200791014636</v>
      </c>
      <c r="AA187" s="570">
        <v>1.6146548816142881</v>
      </c>
      <c r="AB187" s="570">
        <v>1.7743379831304236</v>
      </c>
      <c r="AC187" s="570">
        <v>29.263014217258291</v>
      </c>
      <c r="AD187" s="570">
        <v>47.107534242357183</v>
      </c>
      <c r="AE187" s="570">
        <v>50.037368600417295</v>
      </c>
      <c r="AF187" s="570">
        <v>2.859517243984437</v>
      </c>
      <c r="AG187" s="570">
        <v>3.9857321473814991</v>
      </c>
      <c r="AH187" s="570">
        <v>0</v>
      </c>
      <c r="AI187" s="570">
        <v>164</v>
      </c>
      <c r="AJ187" s="570">
        <v>104.71768292682928</v>
      </c>
      <c r="AK187" s="570">
        <v>15.417830892017973</v>
      </c>
      <c r="AL187" s="570"/>
    </row>
    <row r="188" spans="1:38">
      <c r="A188" s="570">
        <v>3</v>
      </c>
      <c r="B188" s="570">
        <v>98</v>
      </c>
      <c r="C188" s="570">
        <v>2023</v>
      </c>
      <c r="D188" s="570">
        <v>99</v>
      </c>
      <c r="E188" s="570">
        <v>46</v>
      </c>
      <c r="F188" s="570">
        <v>99</v>
      </c>
      <c r="G188" s="570">
        <v>99</v>
      </c>
      <c r="H188" s="570">
        <v>99</v>
      </c>
      <c r="I188" s="570">
        <v>99</v>
      </c>
      <c r="J188" s="570">
        <v>999</v>
      </c>
      <c r="K188" s="570">
        <v>99</v>
      </c>
      <c r="L188" s="570">
        <v>99</v>
      </c>
      <c r="M188" s="570">
        <v>99</v>
      </c>
      <c r="N188" s="570">
        <v>99</v>
      </c>
      <c r="O188" s="570">
        <v>99</v>
      </c>
      <c r="P188" s="570">
        <v>9999</v>
      </c>
      <c r="Q188" s="570">
        <v>45</v>
      </c>
      <c r="R188" s="570">
        <v>453</v>
      </c>
      <c r="S188" s="570">
        <v>5.5099337748344386</v>
      </c>
      <c r="T188" s="570">
        <v>5.4613686534216317</v>
      </c>
      <c r="U188" s="570">
        <v>18.256512141280368</v>
      </c>
      <c r="V188" s="570">
        <v>2.6490066225165556</v>
      </c>
      <c r="W188" s="570">
        <v>1.7660044150110372</v>
      </c>
      <c r="X188" s="570">
        <v>55.849889624724049</v>
      </c>
      <c r="Y188" s="570">
        <v>27.373068432671086</v>
      </c>
      <c r="Z188" s="570">
        <v>7.3433686036128893</v>
      </c>
      <c r="AA188" s="570">
        <v>1.3199147892200729</v>
      </c>
      <c r="AB188" s="570">
        <v>1.8914084543951233</v>
      </c>
      <c r="AC188" s="570">
        <v>21.120404664387316</v>
      </c>
      <c r="AD188" s="570">
        <v>54.408243249317763</v>
      </c>
      <c r="AE188" s="570">
        <v>36.556625075088448</v>
      </c>
      <c r="AF188" s="570">
        <v>1.7111774260567372</v>
      </c>
      <c r="AG188" s="570">
        <v>2.5275896393947264</v>
      </c>
      <c r="AH188" s="570">
        <v>0.88300220750551861</v>
      </c>
      <c r="AI188" s="570">
        <v>19</v>
      </c>
      <c r="AJ188" s="570">
        <v>93.378947368421052</v>
      </c>
      <c r="AK188" s="570">
        <v>15.854833753034027</v>
      </c>
      <c r="AL188" s="570"/>
    </row>
    <row r="189" spans="1:38">
      <c r="A189" s="570">
        <v>3</v>
      </c>
      <c r="B189" s="570">
        <v>99</v>
      </c>
      <c r="C189" s="570">
        <v>2023</v>
      </c>
      <c r="D189" s="570">
        <v>99</v>
      </c>
      <c r="E189" s="570">
        <v>47</v>
      </c>
      <c r="F189" s="570">
        <v>99</v>
      </c>
      <c r="G189" s="570">
        <v>99</v>
      </c>
      <c r="H189" s="570">
        <v>99</v>
      </c>
      <c r="I189" s="570">
        <v>99</v>
      </c>
      <c r="J189" s="570">
        <v>999</v>
      </c>
      <c r="K189" s="570">
        <v>99</v>
      </c>
      <c r="L189" s="570">
        <v>99</v>
      </c>
      <c r="M189" s="570">
        <v>99</v>
      </c>
      <c r="N189" s="570">
        <v>99</v>
      </c>
      <c r="O189" s="570">
        <v>99</v>
      </c>
      <c r="P189" s="570">
        <v>9999</v>
      </c>
      <c r="Q189" s="570">
        <v>44</v>
      </c>
      <c r="R189" s="570">
        <v>483</v>
      </c>
      <c r="S189" s="570">
        <v>5.4844720496894412</v>
      </c>
      <c r="T189" s="570">
        <v>4.9834368530020701</v>
      </c>
      <c r="U189" s="570">
        <v>14.929399585921338</v>
      </c>
      <c r="V189" s="570">
        <v>0.6211180124223602</v>
      </c>
      <c r="W189" s="570">
        <v>1.4492753623188404</v>
      </c>
      <c r="X189" s="570">
        <v>39.544513457556953</v>
      </c>
      <c r="Y189" s="570">
        <v>13.457556935817802</v>
      </c>
      <c r="Z189" s="570">
        <v>7.3129175431929934</v>
      </c>
      <c r="AA189" s="570">
        <v>1.3925515705165001</v>
      </c>
      <c r="AB189" s="570">
        <v>1.8749009607102145</v>
      </c>
      <c r="AC189" s="570">
        <v>10.326345323373888</v>
      </c>
      <c r="AD189" s="570">
        <v>49.384357641576713</v>
      </c>
      <c r="AE189" s="570">
        <v>41.700994896456301</v>
      </c>
      <c r="AF189" s="570">
        <v>1.8245004344048652</v>
      </c>
      <c r="AG189" s="570">
        <v>2.2038398262087298</v>
      </c>
      <c r="AH189" s="570">
        <v>6.2111801242236018</v>
      </c>
      <c r="AI189" s="570">
        <v>150</v>
      </c>
      <c r="AJ189" s="570">
        <v>99.408666666666619</v>
      </c>
      <c r="AK189" s="570">
        <v>15.157582337582054</v>
      </c>
      <c r="AL189" s="570"/>
    </row>
    <row r="190" spans="1:38">
      <c r="A190" s="570">
        <v>3</v>
      </c>
      <c r="B190" s="570">
        <v>100</v>
      </c>
      <c r="C190" s="570">
        <v>2023</v>
      </c>
      <c r="D190" s="570">
        <v>99</v>
      </c>
      <c r="E190" s="570">
        <v>48</v>
      </c>
      <c r="F190" s="570">
        <v>99</v>
      </c>
      <c r="G190" s="570">
        <v>99</v>
      </c>
      <c r="H190" s="570">
        <v>99</v>
      </c>
      <c r="I190" s="570">
        <v>99</v>
      </c>
      <c r="J190" s="570">
        <v>999</v>
      </c>
      <c r="K190" s="570">
        <v>99</v>
      </c>
      <c r="L190" s="570">
        <v>99</v>
      </c>
      <c r="M190" s="570">
        <v>99</v>
      </c>
      <c r="N190" s="570">
        <v>99</v>
      </c>
      <c r="O190" s="570">
        <v>99</v>
      </c>
      <c r="P190" s="570">
        <v>9999</v>
      </c>
      <c r="Q190" s="570">
        <v>25</v>
      </c>
      <c r="R190" s="570">
        <v>221</v>
      </c>
      <c r="S190" s="570">
        <v>6.1312217194570149</v>
      </c>
      <c r="T190" s="570">
        <v>5.3619909502262439</v>
      </c>
      <c r="U190" s="570">
        <v>17.22669683257919</v>
      </c>
      <c r="V190" s="570">
        <v>4.5248868778280524</v>
      </c>
      <c r="W190" s="570">
        <v>4.0723981900452495</v>
      </c>
      <c r="X190" s="570">
        <v>50.226244343891409</v>
      </c>
      <c r="Y190" s="570">
        <v>27.149321266968322</v>
      </c>
      <c r="Z190" s="570">
        <v>8.9446696603859444</v>
      </c>
      <c r="AA190" s="570">
        <v>1.8968830949026232</v>
      </c>
      <c r="AB190" s="570">
        <v>2.2722412281738777</v>
      </c>
      <c r="AC190" s="570">
        <v>46.431002320501086</v>
      </c>
      <c r="AD190" s="570">
        <v>56.692625319562353</v>
      </c>
      <c r="AE190" s="570">
        <v>62.30675072085301</v>
      </c>
      <c r="AF190" s="570">
        <v>0.83481282816454494</v>
      </c>
      <c r="AG190" s="570">
        <v>1.1635494324369011</v>
      </c>
      <c r="AH190" s="570">
        <v>0</v>
      </c>
      <c r="AI190" s="570">
        <v>34</v>
      </c>
      <c r="AJ190" s="570">
        <v>103.18823529411762</v>
      </c>
      <c r="AK190" s="570">
        <v>14.810932930261732</v>
      </c>
      <c r="AL190" s="570"/>
    </row>
    <row r="191" spans="1:38">
      <c r="A191" s="570">
        <v>3</v>
      </c>
      <c r="B191" s="570">
        <v>101</v>
      </c>
      <c r="C191" s="570">
        <v>2023</v>
      </c>
      <c r="D191" s="570">
        <v>99</v>
      </c>
      <c r="E191" s="570">
        <v>49</v>
      </c>
      <c r="F191" s="570">
        <v>99</v>
      </c>
      <c r="G191" s="570">
        <v>99</v>
      </c>
      <c r="H191" s="570">
        <v>99</v>
      </c>
      <c r="I191" s="570">
        <v>99</v>
      </c>
      <c r="J191" s="570">
        <v>999</v>
      </c>
      <c r="K191" s="570">
        <v>99</v>
      </c>
      <c r="L191" s="570">
        <v>99</v>
      </c>
      <c r="M191" s="570">
        <v>99</v>
      </c>
      <c r="N191" s="570">
        <v>99</v>
      </c>
      <c r="O191" s="570">
        <v>99</v>
      </c>
      <c r="P191" s="570">
        <v>9999</v>
      </c>
      <c r="Q191" s="570">
        <v>24</v>
      </c>
      <c r="R191" s="570">
        <v>230</v>
      </c>
      <c r="S191" s="570">
        <v>5.591304347826088</v>
      </c>
      <c r="T191" s="570">
        <v>5.4043478260869549</v>
      </c>
      <c r="U191" s="570">
        <v>17.747826086956518</v>
      </c>
      <c r="V191" s="570">
        <v>1.7391304347826086</v>
      </c>
      <c r="W191" s="570">
        <v>1.7391304347826086</v>
      </c>
      <c r="X191" s="570">
        <v>58.260869565217391</v>
      </c>
      <c r="Y191" s="570">
        <v>18.695652173913043</v>
      </c>
      <c r="Z191" s="570">
        <v>6.6968499775587214</v>
      </c>
      <c r="AA191" s="570">
        <v>1.2503610064708657</v>
      </c>
      <c r="AB191" s="570">
        <v>1.800236279388266</v>
      </c>
      <c r="AC191" s="570">
        <v>9.3564366305073268</v>
      </c>
      <c r="AD191" s="570">
        <v>43.411937473343158</v>
      </c>
      <c r="AE191" s="570">
        <v>41.336971273317424</v>
      </c>
      <c r="AF191" s="570">
        <v>0.8688097306689837</v>
      </c>
      <c r="AG191" s="570">
        <v>1.2475660695036717</v>
      </c>
      <c r="AH191" s="570">
        <v>4.3478260869565215</v>
      </c>
      <c r="AI191" s="570">
        <v>51</v>
      </c>
      <c r="AJ191" s="570">
        <v>95.996078431372496</v>
      </c>
      <c r="AK191" s="570">
        <v>15.196257619745328</v>
      </c>
      <c r="AL191" s="570"/>
    </row>
    <row r="192" spans="1:38">
      <c r="A192" s="570">
        <v>3</v>
      </c>
      <c r="B192" s="570">
        <v>102</v>
      </c>
      <c r="C192" s="570">
        <v>2023</v>
      </c>
      <c r="D192" s="570">
        <v>99</v>
      </c>
      <c r="E192" s="570">
        <v>50</v>
      </c>
      <c r="F192" s="570">
        <v>99</v>
      </c>
      <c r="G192" s="570">
        <v>99</v>
      </c>
      <c r="H192" s="570">
        <v>99</v>
      </c>
      <c r="I192" s="570">
        <v>99</v>
      </c>
      <c r="J192" s="570">
        <v>999</v>
      </c>
      <c r="K192" s="570">
        <v>99</v>
      </c>
      <c r="L192" s="570">
        <v>99</v>
      </c>
      <c r="M192" s="570">
        <v>99</v>
      </c>
      <c r="N192" s="570">
        <v>99</v>
      </c>
      <c r="O192" s="570">
        <v>99</v>
      </c>
      <c r="P192" s="570">
        <v>9999</v>
      </c>
      <c r="Q192" s="570"/>
      <c r="R192" s="570"/>
      <c r="S192" s="570"/>
      <c r="T192" s="570"/>
      <c r="U192" s="570"/>
      <c r="V192" s="570"/>
      <c r="W192" s="570"/>
      <c r="X192" s="570"/>
      <c r="Y192" s="570"/>
      <c r="Z192" s="570"/>
      <c r="AA192" s="570"/>
      <c r="AB192" s="570"/>
      <c r="AC192" s="570"/>
      <c r="AD192" s="570"/>
      <c r="AE192" s="570"/>
      <c r="AF192" s="570"/>
      <c r="AG192" s="570"/>
      <c r="AH192" s="570"/>
      <c r="AI192" s="570"/>
      <c r="AJ192" s="570"/>
      <c r="AK192" s="570"/>
      <c r="AL192" s="570"/>
    </row>
    <row r="193" spans="1:38">
      <c r="A193" s="570">
        <v>3</v>
      </c>
      <c r="B193" s="570">
        <v>103</v>
      </c>
      <c r="C193" s="570">
        <v>2023</v>
      </c>
      <c r="D193" s="570">
        <v>99</v>
      </c>
      <c r="E193" s="570">
        <v>51</v>
      </c>
      <c r="F193" s="570">
        <v>99</v>
      </c>
      <c r="G193" s="570">
        <v>99</v>
      </c>
      <c r="H193" s="570">
        <v>99</v>
      </c>
      <c r="I193" s="570">
        <v>99</v>
      </c>
      <c r="J193" s="570">
        <v>999</v>
      </c>
      <c r="K193" s="570">
        <v>99</v>
      </c>
      <c r="L193" s="570">
        <v>99</v>
      </c>
      <c r="M193" s="570">
        <v>99</v>
      </c>
      <c r="N193" s="570">
        <v>99</v>
      </c>
      <c r="O193" s="570">
        <v>99</v>
      </c>
      <c r="P193" s="570">
        <v>9999</v>
      </c>
      <c r="Q193" s="570"/>
      <c r="R193" s="570"/>
      <c r="S193" s="570"/>
      <c r="T193" s="570"/>
      <c r="U193" s="570"/>
      <c r="V193" s="570"/>
      <c r="W193" s="570"/>
      <c r="X193" s="570"/>
      <c r="Y193" s="570"/>
      <c r="Z193" s="570"/>
      <c r="AA193" s="570"/>
      <c r="AB193" s="570"/>
      <c r="AC193" s="570"/>
      <c r="AD193" s="570"/>
      <c r="AE193" s="570"/>
      <c r="AF193" s="570"/>
      <c r="AG193" s="570"/>
      <c r="AH193" s="570"/>
      <c r="AI193" s="570"/>
      <c r="AJ193" s="570"/>
      <c r="AK193" s="570"/>
      <c r="AL193" s="570"/>
    </row>
    <row r="194" spans="1:38">
      <c r="A194" s="570">
        <v>3</v>
      </c>
      <c r="B194" s="570">
        <v>104</v>
      </c>
      <c r="C194" s="570">
        <v>2023</v>
      </c>
      <c r="D194" s="570">
        <v>99</v>
      </c>
      <c r="E194" s="570">
        <v>52</v>
      </c>
      <c r="F194" s="570">
        <v>99</v>
      </c>
      <c r="G194" s="570">
        <v>99</v>
      </c>
      <c r="H194" s="570">
        <v>99</v>
      </c>
      <c r="I194" s="570">
        <v>99</v>
      </c>
      <c r="J194" s="570">
        <v>999</v>
      </c>
      <c r="K194" s="570">
        <v>99</v>
      </c>
      <c r="L194" s="570">
        <v>99</v>
      </c>
      <c r="M194" s="570">
        <v>99</v>
      </c>
      <c r="N194" s="570">
        <v>99</v>
      </c>
      <c r="O194" s="570">
        <v>99</v>
      </c>
      <c r="P194" s="570">
        <v>9999</v>
      </c>
      <c r="Q194" s="570"/>
      <c r="R194" s="570"/>
      <c r="S194" s="570"/>
      <c r="T194" s="570"/>
      <c r="U194" s="570"/>
      <c r="V194" s="570"/>
      <c r="W194" s="570"/>
      <c r="X194" s="570"/>
      <c r="Y194" s="570"/>
      <c r="Z194" s="570"/>
      <c r="AA194" s="570"/>
      <c r="AB194" s="570"/>
      <c r="AC194" s="570"/>
      <c r="AD194" s="570"/>
      <c r="AE194" s="570"/>
      <c r="AF194" s="570"/>
      <c r="AG194" s="570"/>
      <c r="AH194" s="570"/>
      <c r="AI194" s="570"/>
      <c r="AJ194" s="570"/>
      <c r="AK194" s="570"/>
      <c r="AL194" s="570"/>
    </row>
    <row r="195" spans="1:38">
      <c r="A195" s="570">
        <v>3</v>
      </c>
      <c r="B195" s="570">
        <v>105</v>
      </c>
      <c r="C195" s="570">
        <v>2022</v>
      </c>
      <c r="D195" s="570">
        <v>99</v>
      </c>
      <c r="E195" s="570">
        <v>1</v>
      </c>
      <c r="F195" s="570">
        <v>99</v>
      </c>
      <c r="G195" s="570">
        <v>99</v>
      </c>
      <c r="H195" s="570">
        <v>99</v>
      </c>
      <c r="I195" s="570">
        <v>99</v>
      </c>
      <c r="J195" s="570">
        <v>999</v>
      </c>
      <c r="K195" s="570">
        <v>99</v>
      </c>
      <c r="L195" s="570">
        <v>99</v>
      </c>
      <c r="M195" s="570">
        <v>99</v>
      </c>
      <c r="N195" s="570">
        <v>99</v>
      </c>
      <c r="O195" s="570">
        <v>99</v>
      </c>
      <c r="P195" s="570">
        <v>9999</v>
      </c>
      <c r="Q195" s="570">
        <v>2</v>
      </c>
      <c r="R195" s="570">
        <v>46</v>
      </c>
      <c r="S195" s="570">
        <v>6.5434782608695654</v>
      </c>
      <c r="T195" s="570">
        <v>7.2826086956521747</v>
      </c>
      <c r="U195" s="570">
        <v>22.156521739130437</v>
      </c>
      <c r="V195" s="570">
        <v>4.3478260869565215</v>
      </c>
      <c r="W195" s="570">
        <v>17.391304347826086</v>
      </c>
      <c r="X195" s="570">
        <v>78.260869565217391</v>
      </c>
      <c r="Y195" s="570">
        <v>50</v>
      </c>
      <c r="Z195" s="570">
        <v>7.3044849883601985</v>
      </c>
      <c r="AA195" s="570">
        <v>0.99359955495881958</v>
      </c>
      <c r="AB195" s="570">
        <v>2.1835655273195478</v>
      </c>
      <c r="AC195" s="570">
        <v>22.341074947843875</v>
      </c>
      <c r="AD195" s="570">
        <v>72.137268195835702</v>
      </c>
      <c r="AE195" s="570">
        <v>17.970520967642059</v>
      </c>
      <c r="AF195" s="570">
        <v>0.17864077669902917</v>
      </c>
      <c r="AG195" s="570">
        <v>0.316227755346078</v>
      </c>
      <c r="AH195" s="570">
        <v>0</v>
      </c>
      <c r="AI195" s="570">
        <v>0</v>
      </c>
      <c r="AJ195" s="570"/>
      <c r="AK195" s="570"/>
      <c r="AL195" s="570"/>
    </row>
    <row r="196" spans="1:38">
      <c r="A196" s="570">
        <v>3</v>
      </c>
      <c r="B196" s="570">
        <v>106</v>
      </c>
      <c r="C196" s="570">
        <v>2022</v>
      </c>
      <c r="D196" s="570">
        <v>99</v>
      </c>
      <c r="E196" s="570">
        <v>2</v>
      </c>
      <c r="F196" s="570">
        <v>99</v>
      </c>
      <c r="G196" s="570">
        <v>99</v>
      </c>
      <c r="H196" s="570">
        <v>99</v>
      </c>
      <c r="I196" s="570">
        <v>99</v>
      </c>
      <c r="J196" s="570">
        <v>999</v>
      </c>
      <c r="K196" s="570">
        <v>99</v>
      </c>
      <c r="L196" s="570">
        <v>99</v>
      </c>
      <c r="M196" s="570">
        <v>99</v>
      </c>
      <c r="N196" s="570">
        <v>99</v>
      </c>
      <c r="O196" s="570">
        <v>99</v>
      </c>
      <c r="P196" s="570">
        <v>9999</v>
      </c>
      <c r="Q196" s="570">
        <v>30</v>
      </c>
      <c r="R196" s="570">
        <v>407</v>
      </c>
      <c r="S196" s="570">
        <v>5.621621621621621</v>
      </c>
      <c r="T196" s="570">
        <v>5.3980343980343966</v>
      </c>
      <c r="U196" s="570">
        <v>20.450491400491387</v>
      </c>
      <c r="V196" s="570">
        <v>6.6339066339066317</v>
      </c>
      <c r="W196" s="570">
        <v>2.2113022113022112</v>
      </c>
      <c r="X196" s="570">
        <v>81.572481572481564</v>
      </c>
      <c r="Y196" s="570">
        <v>31.203931203931209</v>
      </c>
      <c r="Z196" s="570">
        <v>6.3880977512025394</v>
      </c>
      <c r="AA196" s="570">
        <v>1.2904199359625352</v>
      </c>
      <c r="AB196" s="570">
        <v>1.5079791279768502</v>
      </c>
      <c r="AC196" s="570">
        <v>41.252498634621979</v>
      </c>
      <c r="AD196" s="570">
        <v>44.277799020527851</v>
      </c>
      <c r="AE196" s="570">
        <v>45.24001378340207</v>
      </c>
      <c r="AF196" s="570">
        <v>1.5805825242718448</v>
      </c>
      <c r="AG196" s="570">
        <v>2.5824904704275697</v>
      </c>
      <c r="AH196" s="570">
        <v>0.49140049140049136</v>
      </c>
      <c r="AI196" s="570">
        <v>0</v>
      </c>
      <c r="AJ196" s="570"/>
      <c r="AK196" s="570"/>
      <c r="AL196" s="570"/>
    </row>
    <row r="197" spans="1:38">
      <c r="A197" s="570">
        <v>3</v>
      </c>
      <c r="B197" s="570">
        <v>107</v>
      </c>
      <c r="C197" s="570">
        <v>2022</v>
      </c>
      <c r="D197" s="570">
        <v>99</v>
      </c>
      <c r="E197" s="570">
        <v>3</v>
      </c>
      <c r="F197" s="570">
        <v>99</v>
      </c>
      <c r="G197" s="570">
        <v>99</v>
      </c>
      <c r="H197" s="570">
        <v>99</v>
      </c>
      <c r="I197" s="570">
        <v>99</v>
      </c>
      <c r="J197" s="570">
        <v>999</v>
      </c>
      <c r="K197" s="570">
        <v>99</v>
      </c>
      <c r="L197" s="570">
        <v>99</v>
      </c>
      <c r="M197" s="570">
        <v>99</v>
      </c>
      <c r="N197" s="570">
        <v>99</v>
      </c>
      <c r="O197" s="570">
        <v>99</v>
      </c>
      <c r="P197" s="570">
        <v>9999</v>
      </c>
      <c r="Q197" s="570">
        <v>27</v>
      </c>
      <c r="R197" s="570">
        <v>450</v>
      </c>
      <c r="S197" s="570">
        <v>5.2044444444444444</v>
      </c>
      <c r="T197" s="570">
        <v>5.1533333333333324</v>
      </c>
      <c r="U197" s="570">
        <v>17.272444444444442</v>
      </c>
      <c r="V197" s="570">
        <v>2.4444444444444442</v>
      </c>
      <c r="W197" s="570">
        <v>2.6666666666666661</v>
      </c>
      <c r="X197" s="570">
        <v>61.555555555555557</v>
      </c>
      <c r="Y197" s="570">
        <v>25.111111111111111</v>
      </c>
      <c r="Z197" s="570">
        <v>8.0400661013190984</v>
      </c>
      <c r="AA197" s="570">
        <v>1.2589158573163137</v>
      </c>
      <c r="AB197" s="570">
        <v>1.9484580798387443</v>
      </c>
      <c r="AC197" s="570">
        <v>40.663413027310426</v>
      </c>
      <c r="AD197" s="570">
        <v>49.383107695913239</v>
      </c>
      <c r="AE197" s="570">
        <v>57.97053403904475</v>
      </c>
      <c r="AF197" s="570">
        <v>1.7475728155339811</v>
      </c>
      <c r="AG197" s="570">
        <v>2.4116089591865446</v>
      </c>
      <c r="AH197" s="570">
        <v>0</v>
      </c>
      <c r="AI197" s="570">
        <v>0</v>
      </c>
      <c r="AJ197" s="570"/>
      <c r="AK197" s="570"/>
      <c r="AL197" s="570"/>
    </row>
    <row r="198" spans="1:38">
      <c r="A198" s="570">
        <v>3</v>
      </c>
      <c r="B198" s="570">
        <v>108</v>
      </c>
      <c r="C198" s="570">
        <v>2022</v>
      </c>
      <c r="D198" s="570">
        <v>99</v>
      </c>
      <c r="E198" s="570">
        <v>4</v>
      </c>
      <c r="F198" s="570">
        <v>99</v>
      </c>
      <c r="G198" s="570">
        <v>99</v>
      </c>
      <c r="H198" s="570">
        <v>99</v>
      </c>
      <c r="I198" s="570">
        <v>99</v>
      </c>
      <c r="J198" s="570">
        <v>999</v>
      </c>
      <c r="K198" s="570">
        <v>99</v>
      </c>
      <c r="L198" s="570">
        <v>99</v>
      </c>
      <c r="M198" s="570">
        <v>99</v>
      </c>
      <c r="N198" s="570">
        <v>99</v>
      </c>
      <c r="O198" s="570">
        <v>99</v>
      </c>
      <c r="P198" s="570">
        <v>9999</v>
      </c>
      <c r="Q198" s="570">
        <v>4</v>
      </c>
      <c r="R198" s="570">
        <v>15</v>
      </c>
      <c r="S198" s="570">
        <v>5.9333333333333353</v>
      </c>
      <c r="T198" s="570">
        <v>5.7333333333333352</v>
      </c>
      <c r="U198" s="570">
        <v>21.606666666666658</v>
      </c>
      <c r="V198" s="570">
        <v>6.6666666666666687</v>
      </c>
      <c r="W198" s="570">
        <v>6.6666666666666687</v>
      </c>
      <c r="X198" s="570">
        <v>93.333333333333314</v>
      </c>
      <c r="Y198" s="570">
        <v>40</v>
      </c>
      <c r="Z198" s="570">
        <v>9.6534254139254791</v>
      </c>
      <c r="AA198" s="570">
        <v>1.2364824660660925</v>
      </c>
      <c r="AB198" s="570">
        <v>3.3954217541991576</v>
      </c>
      <c r="AC198" s="570">
        <v>46.249243784069442</v>
      </c>
      <c r="AD198" s="570">
        <v>89.558859906149621</v>
      </c>
      <c r="AE198" s="570">
        <v>36.098584431519072</v>
      </c>
      <c r="AF198" s="570">
        <v>5.8252427184466007E-2</v>
      </c>
      <c r="AG198" s="570">
        <v>0.10055868868491358</v>
      </c>
      <c r="AH198" s="570">
        <v>0</v>
      </c>
      <c r="AI198" s="570">
        <v>1</v>
      </c>
      <c r="AJ198" s="570">
        <v>100.5</v>
      </c>
      <c r="AK198" s="570">
        <v>19.407430558403249</v>
      </c>
      <c r="AL198" s="570"/>
    </row>
    <row r="199" spans="1:38">
      <c r="A199" s="570">
        <v>3</v>
      </c>
      <c r="B199" s="570">
        <v>109</v>
      </c>
      <c r="C199" s="570">
        <v>2022</v>
      </c>
      <c r="D199" s="570">
        <v>99</v>
      </c>
      <c r="E199" s="570">
        <v>5</v>
      </c>
      <c r="F199" s="570">
        <v>99</v>
      </c>
      <c r="G199" s="570">
        <v>99</v>
      </c>
      <c r="H199" s="570">
        <v>99</v>
      </c>
      <c r="I199" s="570">
        <v>99</v>
      </c>
      <c r="J199" s="570">
        <v>999</v>
      </c>
      <c r="K199" s="570">
        <v>99</v>
      </c>
      <c r="L199" s="570">
        <v>99</v>
      </c>
      <c r="M199" s="570">
        <v>99</v>
      </c>
      <c r="N199" s="570">
        <v>99</v>
      </c>
      <c r="O199" s="570">
        <v>99</v>
      </c>
      <c r="P199" s="570">
        <v>9999</v>
      </c>
      <c r="Q199" s="570">
        <v>18</v>
      </c>
      <c r="R199" s="570">
        <v>208</v>
      </c>
      <c r="S199" s="570">
        <v>5.1730769230769242</v>
      </c>
      <c r="T199" s="570">
        <v>5.1586538461538476</v>
      </c>
      <c r="U199" s="570">
        <v>18.337500000000006</v>
      </c>
      <c r="V199" s="570">
        <v>5.2884615384615392</v>
      </c>
      <c r="W199" s="570">
        <v>3.3653846153846154</v>
      </c>
      <c r="X199" s="570">
        <v>63.942307692307693</v>
      </c>
      <c r="Y199" s="570">
        <v>31.730769230769241</v>
      </c>
      <c r="Z199" s="570">
        <v>8.8454974150259496</v>
      </c>
      <c r="AA199" s="570">
        <v>1.2437714643861633</v>
      </c>
      <c r="AB199" s="570">
        <v>2.0425338043018968</v>
      </c>
      <c r="AC199" s="570">
        <v>53.411387789487215</v>
      </c>
      <c r="AD199" s="570">
        <v>50.595288471570321</v>
      </c>
      <c r="AE199" s="570">
        <v>57.39614334658576</v>
      </c>
      <c r="AF199" s="570">
        <v>0.80776699029126187</v>
      </c>
      <c r="AG199" s="570">
        <v>1.1834339721752463</v>
      </c>
      <c r="AH199" s="570">
        <v>0</v>
      </c>
      <c r="AI199" s="570">
        <v>0</v>
      </c>
      <c r="AJ199" s="570"/>
      <c r="AK199" s="570"/>
      <c r="AL199" s="570"/>
    </row>
    <row r="200" spans="1:38">
      <c r="A200" s="570">
        <v>3</v>
      </c>
      <c r="B200" s="570">
        <v>110</v>
      </c>
      <c r="C200" s="570">
        <v>2022</v>
      </c>
      <c r="D200" s="570">
        <v>99</v>
      </c>
      <c r="E200" s="570">
        <v>6</v>
      </c>
      <c r="F200" s="570">
        <v>99</v>
      </c>
      <c r="G200" s="570">
        <v>99</v>
      </c>
      <c r="H200" s="570">
        <v>99</v>
      </c>
      <c r="I200" s="570">
        <v>99</v>
      </c>
      <c r="J200" s="570">
        <v>999</v>
      </c>
      <c r="K200" s="570">
        <v>99</v>
      </c>
      <c r="L200" s="570">
        <v>99</v>
      </c>
      <c r="M200" s="570">
        <v>99</v>
      </c>
      <c r="N200" s="570">
        <v>99</v>
      </c>
      <c r="O200" s="570">
        <v>99</v>
      </c>
      <c r="P200" s="570">
        <v>9999</v>
      </c>
      <c r="Q200" s="570">
        <v>17</v>
      </c>
      <c r="R200" s="570">
        <v>245</v>
      </c>
      <c r="S200" s="570">
        <v>5.8244897959183684</v>
      </c>
      <c r="T200" s="570">
        <v>4.8285714285714283</v>
      </c>
      <c r="U200" s="570">
        <v>11.580408163265302</v>
      </c>
      <c r="V200" s="570">
        <v>1.6326530612244901</v>
      </c>
      <c r="W200" s="570">
        <v>0.81632653061224492</v>
      </c>
      <c r="X200" s="570">
        <v>26.122448979591841</v>
      </c>
      <c r="Y200" s="570">
        <v>13.06122448979592</v>
      </c>
      <c r="Z200" s="570">
        <v>9.0064434891470242</v>
      </c>
      <c r="AA200" s="570">
        <v>1.3901300206763645</v>
      </c>
      <c r="AB200" s="570">
        <v>1.5236904715398156</v>
      </c>
      <c r="AC200" s="570">
        <v>-10.612868698776486</v>
      </c>
      <c r="AD200" s="570">
        <v>41.234926533921943</v>
      </c>
      <c r="AE200" s="570">
        <v>27.484527424100516</v>
      </c>
      <c r="AF200" s="570">
        <v>0.95145631067961189</v>
      </c>
      <c r="AG200" s="570">
        <v>0.88029963448576576</v>
      </c>
      <c r="AH200" s="570">
        <v>0</v>
      </c>
      <c r="AI200" s="570">
        <v>0</v>
      </c>
      <c r="AJ200" s="570"/>
      <c r="AK200" s="570"/>
      <c r="AL200" s="570"/>
    </row>
    <row r="201" spans="1:38">
      <c r="A201" s="570">
        <v>3</v>
      </c>
      <c r="B201" s="570">
        <v>111</v>
      </c>
      <c r="C201" s="570">
        <v>2022</v>
      </c>
      <c r="D201" s="570">
        <v>99</v>
      </c>
      <c r="E201" s="570">
        <v>7</v>
      </c>
      <c r="F201" s="570">
        <v>99</v>
      </c>
      <c r="G201" s="570">
        <v>99</v>
      </c>
      <c r="H201" s="570">
        <v>99</v>
      </c>
      <c r="I201" s="570">
        <v>99</v>
      </c>
      <c r="J201" s="570">
        <v>999</v>
      </c>
      <c r="K201" s="570">
        <v>99</v>
      </c>
      <c r="L201" s="570">
        <v>99</v>
      </c>
      <c r="M201" s="570">
        <v>99</v>
      </c>
      <c r="N201" s="570">
        <v>99</v>
      </c>
      <c r="O201" s="570">
        <v>99</v>
      </c>
      <c r="P201" s="570">
        <v>9999</v>
      </c>
      <c r="Q201" s="570">
        <v>27</v>
      </c>
      <c r="R201" s="570">
        <v>785</v>
      </c>
      <c r="S201" s="570">
        <v>5.3617834394904476</v>
      </c>
      <c r="T201" s="570">
        <v>5.1184713375796189</v>
      </c>
      <c r="U201" s="570">
        <v>7.7350318471337554</v>
      </c>
      <c r="V201" s="570">
        <v>0.38216560509554154</v>
      </c>
      <c r="W201" s="570">
        <v>0.50955414012738842</v>
      </c>
      <c r="X201" s="570">
        <v>5.7324840764331197</v>
      </c>
      <c r="Y201" s="570">
        <v>2.8025477707006359</v>
      </c>
      <c r="Z201" s="570">
        <v>4.8226095196069529</v>
      </c>
      <c r="AA201" s="570">
        <v>1.481629978298223</v>
      </c>
      <c r="AB201" s="570">
        <v>1.2927934330910853</v>
      </c>
      <c r="AC201" s="570">
        <v>4.3581304587470244</v>
      </c>
      <c r="AD201" s="570">
        <v>34.897332780726423</v>
      </c>
      <c r="AE201" s="570">
        <v>29.884789191209844</v>
      </c>
      <c r="AF201" s="570">
        <v>3.0485436893203879</v>
      </c>
      <c r="AG201" s="570">
        <v>1.8839628438592877</v>
      </c>
      <c r="AH201" s="570">
        <v>0.50955414012738842</v>
      </c>
      <c r="AI201" s="570">
        <v>0</v>
      </c>
      <c r="AJ201" s="570"/>
      <c r="AK201" s="570"/>
      <c r="AL201" s="570"/>
    </row>
    <row r="202" spans="1:38">
      <c r="A202" s="570">
        <v>3</v>
      </c>
      <c r="B202" s="570">
        <v>112</v>
      </c>
      <c r="C202" s="570">
        <v>2022</v>
      </c>
      <c r="D202" s="570">
        <v>99</v>
      </c>
      <c r="E202" s="570">
        <v>8</v>
      </c>
      <c r="F202" s="570">
        <v>99</v>
      </c>
      <c r="G202" s="570">
        <v>99</v>
      </c>
      <c r="H202" s="570">
        <v>99</v>
      </c>
      <c r="I202" s="570">
        <v>99</v>
      </c>
      <c r="J202" s="570">
        <v>999</v>
      </c>
      <c r="K202" s="570">
        <v>99</v>
      </c>
      <c r="L202" s="570">
        <v>99</v>
      </c>
      <c r="M202" s="570">
        <v>99</v>
      </c>
      <c r="N202" s="570">
        <v>99</v>
      </c>
      <c r="O202" s="570">
        <v>99</v>
      </c>
      <c r="P202" s="570">
        <v>9999</v>
      </c>
      <c r="Q202" s="570">
        <v>21</v>
      </c>
      <c r="R202" s="570">
        <v>269</v>
      </c>
      <c r="S202" s="570">
        <v>5.9479553903345712</v>
      </c>
      <c r="T202" s="570">
        <v>5.2676579925650548</v>
      </c>
      <c r="U202" s="570">
        <v>10.051301115241637</v>
      </c>
      <c r="V202" s="570">
        <v>0</v>
      </c>
      <c r="W202" s="570">
        <v>1.8587360594795537</v>
      </c>
      <c r="X202" s="570">
        <v>16.356877323420075</v>
      </c>
      <c r="Y202" s="570">
        <v>7.8066914498141262</v>
      </c>
      <c r="Z202" s="570">
        <v>6.9323743618062972</v>
      </c>
      <c r="AA202" s="570">
        <v>1.3236080230768781</v>
      </c>
      <c r="AB202" s="570">
        <v>1.484402956012624</v>
      </c>
      <c r="AC202" s="570">
        <v>25.836587047174095</v>
      </c>
      <c r="AD202" s="570">
        <v>67.645232554768413</v>
      </c>
      <c r="AE202" s="570">
        <v>41.01002539106593</v>
      </c>
      <c r="AF202" s="570">
        <v>1.0446601941747575</v>
      </c>
      <c r="AG202" s="570">
        <v>0.838909541704009</v>
      </c>
      <c r="AH202" s="570">
        <v>2.2304832713754652</v>
      </c>
      <c r="AI202" s="570">
        <v>4</v>
      </c>
      <c r="AJ202" s="570">
        <v>88.35</v>
      </c>
      <c r="AK202" s="570">
        <v>13.419418485420922</v>
      </c>
      <c r="AL202" s="570"/>
    </row>
    <row r="203" spans="1:38">
      <c r="A203" s="570">
        <v>3</v>
      </c>
      <c r="B203" s="570">
        <v>113</v>
      </c>
      <c r="C203" s="570">
        <v>2022</v>
      </c>
      <c r="D203" s="570">
        <v>99</v>
      </c>
      <c r="E203" s="570">
        <v>9</v>
      </c>
      <c r="F203" s="570">
        <v>99</v>
      </c>
      <c r="G203" s="570">
        <v>99</v>
      </c>
      <c r="H203" s="570">
        <v>99</v>
      </c>
      <c r="I203" s="570">
        <v>99</v>
      </c>
      <c r="J203" s="570">
        <v>999</v>
      </c>
      <c r="K203" s="570">
        <v>99</v>
      </c>
      <c r="L203" s="570">
        <v>99</v>
      </c>
      <c r="M203" s="570">
        <v>99</v>
      </c>
      <c r="N203" s="570">
        <v>99</v>
      </c>
      <c r="O203" s="570">
        <v>99</v>
      </c>
      <c r="P203" s="570">
        <v>9999</v>
      </c>
      <c r="Q203" s="570">
        <v>29</v>
      </c>
      <c r="R203" s="570">
        <v>364</v>
      </c>
      <c r="S203" s="570">
        <v>5.8983516483516496</v>
      </c>
      <c r="T203" s="570">
        <v>5.2307692307692317</v>
      </c>
      <c r="U203" s="570">
        <v>11.680219780219783</v>
      </c>
      <c r="V203" s="570">
        <v>3.5714285714285721</v>
      </c>
      <c r="W203" s="570">
        <v>1.0989010989010985</v>
      </c>
      <c r="X203" s="570">
        <v>28.021978021978033</v>
      </c>
      <c r="Y203" s="570">
        <v>13.46153846153846</v>
      </c>
      <c r="Z203" s="570">
        <v>8.3062298846559504</v>
      </c>
      <c r="AA203" s="570">
        <v>1.3780450906802097</v>
      </c>
      <c r="AB203" s="570">
        <v>1.5712172300825245</v>
      </c>
      <c r="AC203" s="570">
        <v>1.8977225554819128</v>
      </c>
      <c r="AD203" s="570">
        <v>41.537761444772407</v>
      </c>
      <c r="AE203" s="570">
        <v>37.625301196186008</v>
      </c>
      <c r="AF203" s="570">
        <v>1.413592233009709</v>
      </c>
      <c r="AG203" s="570">
        <v>1.3191463153742016</v>
      </c>
      <c r="AH203" s="570">
        <v>0</v>
      </c>
      <c r="AI203" s="570">
        <v>0</v>
      </c>
      <c r="AJ203" s="570"/>
      <c r="AK203" s="570"/>
      <c r="AL203" s="570"/>
    </row>
    <row r="204" spans="1:38">
      <c r="A204" s="570">
        <v>3</v>
      </c>
      <c r="B204" s="570">
        <v>114</v>
      </c>
      <c r="C204" s="570">
        <v>2022</v>
      </c>
      <c r="D204" s="570">
        <v>99</v>
      </c>
      <c r="E204" s="570">
        <v>10</v>
      </c>
      <c r="F204" s="570">
        <v>99</v>
      </c>
      <c r="G204" s="570">
        <v>99</v>
      </c>
      <c r="H204" s="570">
        <v>99</v>
      </c>
      <c r="I204" s="570">
        <v>99</v>
      </c>
      <c r="J204" s="570">
        <v>999</v>
      </c>
      <c r="K204" s="570">
        <v>99</v>
      </c>
      <c r="L204" s="570">
        <v>99</v>
      </c>
      <c r="M204" s="570">
        <v>99</v>
      </c>
      <c r="N204" s="570">
        <v>99</v>
      </c>
      <c r="O204" s="570">
        <v>99</v>
      </c>
      <c r="P204" s="570">
        <v>9999</v>
      </c>
      <c r="Q204" s="570">
        <v>74</v>
      </c>
      <c r="R204" s="570">
        <v>1972</v>
      </c>
      <c r="S204" s="570">
        <v>5.1840770791075048</v>
      </c>
      <c r="T204" s="570">
        <v>5.209432048681542</v>
      </c>
      <c r="U204" s="570">
        <v>9.4726166328600474</v>
      </c>
      <c r="V204" s="570">
        <v>0.55780933062880322</v>
      </c>
      <c r="W204" s="570">
        <v>0.76064908722109503</v>
      </c>
      <c r="X204" s="570">
        <v>17.951318458417848</v>
      </c>
      <c r="Y204" s="570">
        <v>7.6572008113590257</v>
      </c>
      <c r="Z204" s="570">
        <v>6.8747170805948201</v>
      </c>
      <c r="AA204" s="570">
        <v>1.2428660565912821</v>
      </c>
      <c r="AB204" s="570">
        <v>1.642257722751943</v>
      </c>
      <c r="AC204" s="570">
        <v>6.2936139453217006</v>
      </c>
      <c r="AD204" s="570">
        <v>37.999065999706843</v>
      </c>
      <c r="AE204" s="570">
        <v>31.874695002353995</v>
      </c>
      <c r="AF204" s="570">
        <v>7.6582524271844656</v>
      </c>
      <c r="AG204" s="570">
        <v>5.7958540716883276</v>
      </c>
      <c r="AH204" s="570">
        <v>0.10141987829614606</v>
      </c>
      <c r="AI204" s="570">
        <v>14</v>
      </c>
      <c r="AJ204" s="570">
        <v>109.26428571428571</v>
      </c>
      <c r="AK204" s="570">
        <v>15.271215865278805</v>
      </c>
      <c r="AL204" s="570"/>
    </row>
    <row r="205" spans="1:38">
      <c r="A205" s="570">
        <v>3</v>
      </c>
      <c r="B205" s="570">
        <v>115</v>
      </c>
      <c r="C205" s="570">
        <v>2022</v>
      </c>
      <c r="D205" s="570">
        <v>99</v>
      </c>
      <c r="E205" s="570">
        <v>11</v>
      </c>
      <c r="F205" s="570">
        <v>99</v>
      </c>
      <c r="G205" s="570">
        <v>99</v>
      </c>
      <c r="H205" s="570">
        <v>99</v>
      </c>
      <c r="I205" s="570">
        <v>99</v>
      </c>
      <c r="J205" s="570">
        <v>999</v>
      </c>
      <c r="K205" s="570">
        <v>99</v>
      </c>
      <c r="L205" s="570">
        <v>99</v>
      </c>
      <c r="M205" s="570">
        <v>99</v>
      </c>
      <c r="N205" s="570">
        <v>99</v>
      </c>
      <c r="O205" s="570">
        <v>99</v>
      </c>
      <c r="P205" s="570">
        <v>9999</v>
      </c>
      <c r="Q205" s="570">
        <v>33</v>
      </c>
      <c r="R205" s="570">
        <v>630</v>
      </c>
      <c r="S205" s="570">
        <v>5.0936507936507933</v>
      </c>
      <c r="T205" s="570">
        <v>5.0761904761904786</v>
      </c>
      <c r="U205" s="570">
        <v>9.3461904761904719</v>
      </c>
      <c r="V205" s="570">
        <v>1.2698412698412695</v>
      </c>
      <c r="W205" s="570">
        <v>1.5873015873015868</v>
      </c>
      <c r="X205" s="570">
        <v>17.142857142857139</v>
      </c>
      <c r="Y205" s="570">
        <v>9.6825396825396801</v>
      </c>
      <c r="Z205" s="570">
        <v>7.8909719216634402</v>
      </c>
      <c r="AA205" s="570">
        <v>1.3740651096923961</v>
      </c>
      <c r="AB205" s="570">
        <v>1.8241514039879487</v>
      </c>
      <c r="AC205" s="570">
        <v>24.584946218625603</v>
      </c>
      <c r="AD205" s="570">
        <v>51.14209111697572</v>
      </c>
      <c r="AE205" s="570">
        <v>44.297776939736003</v>
      </c>
      <c r="AF205" s="570">
        <v>2.4466019417475735</v>
      </c>
      <c r="AG205" s="570">
        <v>1.8269040877680955</v>
      </c>
      <c r="AH205" s="570">
        <v>0.63492063492063477</v>
      </c>
      <c r="AI205" s="570">
        <v>0</v>
      </c>
      <c r="AJ205" s="570"/>
      <c r="AK205" s="570"/>
      <c r="AL205" s="570"/>
    </row>
    <row r="206" spans="1:38">
      <c r="A206" s="570">
        <v>3</v>
      </c>
      <c r="B206" s="570">
        <v>116</v>
      </c>
      <c r="C206" s="570">
        <v>2022</v>
      </c>
      <c r="D206" s="570">
        <v>99</v>
      </c>
      <c r="E206" s="570">
        <v>12</v>
      </c>
      <c r="F206" s="570">
        <v>99</v>
      </c>
      <c r="G206" s="570">
        <v>99</v>
      </c>
      <c r="H206" s="570">
        <v>99</v>
      </c>
      <c r="I206" s="570">
        <v>99</v>
      </c>
      <c r="J206" s="570">
        <v>999</v>
      </c>
      <c r="K206" s="570">
        <v>99</v>
      </c>
      <c r="L206" s="570">
        <v>99</v>
      </c>
      <c r="M206" s="570">
        <v>99</v>
      </c>
      <c r="N206" s="570">
        <v>99</v>
      </c>
      <c r="O206" s="570">
        <v>99</v>
      </c>
      <c r="P206" s="570">
        <v>9999</v>
      </c>
      <c r="Q206" s="570">
        <v>31</v>
      </c>
      <c r="R206" s="570">
        <v>649</v>
      </c>
      <c r="S206" s="570">
        <v>5.7565485362095519</v>
      </c>
      <c r="T206" s="570">
        <v>4.9244992295839758</v>
      </c>
      <c r="U206" s="570">
        <v>8.8520801232665622</v>
      </c>
      <c r="V206" s="570">
        <v>0.30816640986132504</v>
      </c>
      <c r="W206" s="570">
        <v>0.61633281972265008</v>
      </c>
      <c r="X206" s="570">
        <v>14.329738058551621</v>
      </c>
      <c r="Y206" s="570">
        <v>4.6224961479198763</v>
      </c>
      <c r="Z206" s="570">
        <v>6.323863344438065</v>
      </c>
      <c r="AA206" s="570">
        <v>1.3997218900088575</v>
      </c>
      <c r="AB206" s="570">
        <v>1.654847882278514</v>
      </c>
      <c r="AC206" s="570">
        <v>-4.321730303960285</v>
      </c>
      <c r="AD206" s="570">
        <v>33.449895849594803</v>
      </c>
      <c r="AE206" s="570">
        <v>22.821244531760922</v>
      </c>
      <c r="AF206" s="570">
        <v>2.5203883495145631</v>
      </c>
      <c r="AG206" s="570">
        <v>1.7825043705486838</v>
      </c>
      <c r="AH206" s="570">
        <v>1.2326656394453002</v>
      </c>
      <c r="AI206" s="570">
        <v>15</v>
      </c>
      <c r="AJ206" s="570">
        <v>81.233333333333348</v>
      </c>
      <c r="AK206" s="570">
        <v>15.054795785288547</v>
      </c>
      <c r="AL206" s="570"/>
    </row>
    <row r="207" spans="1:38">
      <c r="A207" s="570">
        <v>3</v>
      </c>
      <c r="B207" s="570">
        <v>117</v>
      </c>
      <c r="C207" s="570">
        <v>2022</v>
      </c>
      <c r="D207" s="570">
        <v>99</v>
      </c>
      <c r="E207" s="570">
        <v>13</v>
      </c>
      <c r="F207" s="570">
        <v>99</v>
      </c>
      <c r="G207" s="570">
        <v>99</v>
      </c>
      <c r="H207" s="570">
        <v>99</v>
      </c>
      <c r="I207" s="570">
        <v>99</v>
      </c>
      <c r="J207" s="570">
        <v>999</v>
      </c>
      <c r="K207" s="570">
        <v>99</v>
      </c>
      <c r="L207" s="570">
        <v>99</v>
      </c>
      <c r="M207" s="570">
        <v>99</v>
      </c>
      <c r="N207" s="570">
        <v>99</v>
      </c>
      <c r="O207" s="570">
        <v>99</v>
      </c>
      <c r="P207" s="570">
        <v>9999</v>
      </c>
      <c r="Q207" s="570">
        <v>43</v>
      </c>
      <c r="R207" s="570">
        <v>885</v>
      </c>
      <c r="S207" s="570">
        <v>5.1649717514124314</v>
      </c>
      <c r="T207" s="570">
        <v>5.1932203389830516</v>
      </c>
      <c r="U207" s="570">
        <v>9.2071186440677941</v>
      </c>
      <c r="V207" s="570">
        <v>1.0169491525423728</v>
      </c>
      <c r="W207" s="570">
        <v>0.56497175141242917</v>
      </c>
      <c r="X207" s="570">
        <v>15.028248587570619</v>
      </c>
      <c r="Y207" s="570">
        <v>7.4576271186440701</v>
      </c>
      <c r="Z207" s="570">
        <v>6.6860175501443919</v>
      </c>
      <c r="AA207" s="570">
        <v>1.268440977470497</v>
      </c>
      <c r="AB207" s="570">
        <v>1.7563313465597437</v>
      </c>
      <c r="AC207" s="570">
        <v>22.939911520692657</v>
      </c>
      <c r="AD207" s="570">
        <v>26.165025051915375</v>
      </c>
      <c r="AE207" s="570">
        <v>47.260463802076877</v>
      </c>
      <c r="AF207" s="570">
        <v>3.4368932038834954</v>
      </c>
      <c r="AG207" s="570">
        <v>2.5281776087975345</v>
      </c>
      <c r="AH207" s="570">
        <v>0</v>
      </c>
      <c r="AI207" s="570">
        <v>0</v>
      </c>
      <c r="AJ207" s="570"/>
      <c r="AK207" s="570"/>
      <c r="AL207" s="570"/>
    </row>
    <row r="208" spans="1:38">
      <c r="A208" s="570">
        <v>3</v>
      </c>
      <c r="B208" s="570">
        <v>118</v>
      </c>
      <c r="C208" s="570">
        <v>2022</v>
      </c>
      <c r="D208" s="570">
        <v>99</v>
      </c>
      <c r="E208" s="570">
        <v>14</v>
      </c>
      <c r="F208" s="570">
        <v>99</v>
      </c>
      <c r="G208" s="570">
        <v>99</v>
      </c>
      <c r="H208" s="570">
        <v>99</v>
      </c>
      <c r="I208" s="570">
        <v>99</v>
      </c>
      <c r="J208" s="570">
        <v>999</v>
      </c>
      <c r="K208" s="570">
        <v>99</v>
      </c>
      <c r="L208" s="570">
        <v>99</v>
      </c>
      <c r="M208" s="570">
        <v>99</v>
      </c>
      <c r="N208" s="570">
        <v>99</v>
      </c>
      <c r="O208" s="570">
        <v>99</v>
      </c>
      <c r="P208" s="570">
        <v>9999</v>
      </c>
      <c r="Q208" s="570">
        <v>49</v>
      </c>
      <c r="R208" s="570">
        <v>843</v>
      </c>
      <c r="S208" s="570">
        <v>5.2787663107947811</v>
      </c>
      <c r="T208" s="570">
        <v>5.0462633451957277</v>
      </c>
      <c r="U208" s="570">
        <v>12.169513641755637</v>
      </c>
      <c r="V208" s="570">
        <v>1.66073546856465</v>
      </c>
      <c r="W208" s="570">
        <v>1.897983392645314</v>
      </c>
      <c r="X208" s="570">
        <v>32.621589561091341</v>
      </c>
      <c r="Y208" s="570">
        <v>18.505338078291807</v>
      </c>
      <c r="Z208" s="570">
        <v>9.4593408805234382</v>
      </c>
      <c r="AA208" s="570">
        <v>1.2642966137721658</v>
      </c>
      <c r="AB208" s="570">
        <v>2.0098204122770311</v>
      </c>
      <c r="AC208" s="570">
        <v>37.344223735755669</v>
      </c>
      <c r="AD208" s="570">
        <v>59.620220347360302</v>
      </c>
      <c r="AE208" s="570">
        <v>46.689780637594154</v>
      </c>
      <c r="AF208" s="570">
        <v>3.2737864077669911</v>
      </c>
      <c r="AG208" s="570">
        <v>3.1830346539637779</v>
      </c>
      <c r="AH208" s="570">
        <v>0</v>
      </c>
      <c r="AI208" s="570">
        <v>5</v>
      </c>
      <c r="AJ208" s="570">
        <v>106.72</v>
      </c>
      <c r="AK208" s="570">
        <v>11.839360035943187</v>
      </c>
      <c r="AL208" s="570"/>
    </row>
    <row r="209" spans="1:38">
      <c r="A209" s="570">
        <v>3</v>
      </c>
      <c r="B209" s="570">
        <v>119</v>
      </c>
      <c r="C209" s="570">
        <v>2022</v>
      </c>
      <c r="D209" s="570">
        <v>99</v>
      </c>
      <c r="E209" s="570">
        <v>15</v>
      </c>
      <c r="F209" s="570">
        <v>99</v>
      </c>
      <c r="G209" s="570">
        <v>99</v>
      </c>
      <c r="H209" s="570">
        <v>99</v>
      </c>
      <c r="I209" s="570">
        <v>99</v>
      </c>
      <c r="J209" s="570">
        <v>999</v>
      </c>
      <c r="K209" s="570">
        <v>99</v>
      </c>
      <c r="L209" s="570">
        <v>99</v>
      </c>
      <c r="M209" s="570">
        <v>99</v>
      </c>
      <c r="N209" s="570">
        <v>99</v>
      </c>
      <c r="O209" s="570">
        <v>99</v>
      </c>
      <c r="P209" s="570">
        <v>9999</v>
      </c>
      <c r="Q209" s="570">
        <v>1</v>
      </c>
      <c r="R209" s="570">
        <v>9</v>
      </c>
      <c r="S209" s="570">
        <v>5.3333333333333321</v>
      </c>
      <c r="T209" s="570">
        <v>6.6666666666666687</v>
      </c>
      <c r="U209" s="570">
        <v>20.555555555555557</v>
      </c>
      <c r="V209" s="570">
        <v>0</v>
      </c>
      <c r="W209" s="570">
        <v>22.222222222222225</v>
      </c>
      <c r="X209" s="570">
        <v>77.777777777777771</v>
      </c>
      <c r="Y209" s="570">
        <v>33.333333333333343</v>
      </c>
      <c r="Z209" s="570">
        <v>6.7843137884569487</v>
      </c>
      <c r="AA209" s="570">
        <v>0.47140452079103162</v>
      </c>
      <c r="AB209" s="570">
        <v>2.4944382578492927</v>
      </c>
      <c r="AC209" s="570">
        <v>41.111651106495792</v>
      </c>
      <c r="AD209" s="570">
        <v>70.55902702689913</v>
      </c>
      <c r="AE209" s="570">
        <v>9.449111825230684</v>
      </c>
      <c r="AF209" s="570">
        <v>3.4951456310679627E-2</v>
      </c>
      <c r="AG209" s="570">
        <v>5.7400053707834013E-2</v>
      </c>
      <c r="AH209" s="570">
        <v>0</v>
      </c>
      <c r="AI209" s="570"/>
      <c r="AJ209" s="570"/>
      <c r="AK209" s="570"/>
      <c r="AL209" s="570"/>
    </row>
    <row r="210" spans="1:38">
      <c r="A210" s="570">
        <v>3</v>
      </c>
      <c r="B210" s="570">
        <v>120</v>
      </c>
      <c r="C210" s="570">
        <v>2022</v>
      </c>
      <c r="D210" s="570">
        <v>99</v>
      </c>
      <c r="E210" s="570">
        <v>16</v>
      </c>
      <c r="F210" s="570">
        <v>99</v>
      </c>
      <c r="G210" s="570">
        <v>99</v>
      </c>
      <c r="H210" s="570">
        <v>99</v>
      </c>
      <c r="I210" s="570">
        <v>99</v>
      </c>
      <c r="J210" s="570">
        <v>999</v>
      </c>
      <c r="K210" s="570">
        <v>99</v>
      </c>
      <c r="L210" s="570">
        <v>99</v>
      </c>
      <c r="M210" s="570">
        <v>99</v>
      </c>
      <c r="N210" s="570">
        <v>99</v>
      </c>
      <c r="O210" s="570">
        <v>99</v>
      </c>
      <c r="P210" s="570">
        <v>9999</v>
      </c>
      <c r="Q210" s="570">
        <v>9</v>
      </c>
      <c r="R210" s="570">
        <v>351</v>
      </c>
      <c r="S210" s="570">
        <v>4.8404558404558404</v>
      </c>
      <c r="T210" s="570">
        <v>4.2079772079772093</v>
      </c>
      <c r="U210" s="570">
        <v>10.353561253561251</v>
      </c>
      <c r="V210" s="570">
        <v>0.28490028490028496</v>
      </c>
      <c r="W210" s="570">
        <v>0</v>
      </c>
      <c r="X210" s="570">
        <v>21.652421652421655</v>
      </c>
      <c r="Y210" s="570">
        <v>3.9886039886039879</v>
      </c>
      <c r="Z210" s="570">
        <v>6.1792809418652244</v>
      </c>
      <c r="AA210" s="570">
        <v>1.1584761666416417</v>
      </c>
      <c r="AB210" s="570">
        <v>1.3752157705011037</v>
      </c>
      <c r="AC210" s="570">
        <v>5.412587471481153</v>
      </c>
      <c r="AD210" s="570">
        <v>50.161539233256526</v>
      </c>
      <c r="AE210" s="570">
        <v>34.271754255150874</v>
      </c>
      <c r="AF210" s="570">
        <v>1.3631067961165049</v>
      </c>
      <c r="AG210" s="570">
        <v>1.1275542442142681</v>
      </c>
      <c r="AH210" s="570">
        <v>0</v>
      </c>
      <c r="AI210" s="570">
        <v>200</v>
      </c>
      <c r="AJ210" s="570">
        <v>93.913999999999987</v>
      </c>
      <c r="AK210" s="570">
        <v>14.002512836124335</v>
      </c>
      <c r="AL210" s="570"/>
    </row>
    <row r="211" spans="1:38">
      <c r="A211" s="570">
        <v>3</v>
      </c>
      <c r="B211" s="570">
        <v>121</v>
      </c>
      <c r="C211" s="570">
        <v>2022</v>
      </c>
      <c r="D211" s="570">
        <v>99</v>
      </c>
      <c r="E211" s="570">
        <v>17</v>
      </c>
      <c r="F211" s="570">
        <v>99</v>
      </c>
      <c r="G211" s="570">
        <v>99</v>
      </c>
      <c r="H211" s="570">
        <v>99</v>
      </c>
      <c r="I211" s="570">
        <v>99</v>
      </c>
      <c r="J211" s="570">
        <v>999</v>
      </c>
      <c r="K211" s="570">
        <v>99</v>
      </c>
      <c r="L211" s="570">
        <v>99</v>
      </c>
      <c r="M211" s="570">
        <v>99</v>
      </c>
      <c r="N211" s="570">
        <v>99</v>
      </c>
      <c r="O211" s="570">
        <v>99</v>
      </c>
      <c r="P211" s="570">
        <v>9999</v>
      </c>
      <c r="Q211" s="570">
        <v>68</v>
      </c>
      <c r="R211" s="570">
        <v>2456</v>
      </c>
      <c r="S211" s="570">
        <v>5.2899022801302928</v>
      </c>
      <c r="T211" s="570">
        <v>4.7801302931596084</v>
      </c>
      <c r="U211" s="570">
        <v>8.1770358306188751</v>
      </c>
      <c r="V211" s="570">
        <v>0.77361563517915333</v>
      </c>
      <c r="W211" s="570">
        <v>0.40716612377850153</v>
      </c>
      <c r="X211" s="570">
        <v>7.7768729641693826</v>
      </c>
      <c r="Y211" s="570">
        <v>4.1938110749185675</v>
      </c>
      <c r="Z211" s="570">
        <v>5.2935492064087564</v>
      </c>
      <c r="AA211" s="570">
        <v>1.1706212291394971</v>
      </c>
      <c r="AB211" s="570">
        <v>1.4129563282810802</v>
      </c>
      <c r="AC211" s="570">
        <v>17.51702568938623</v>
      </c>
      <c r="AD211" s="570">
        <v>34.548034206644637</v>
      </c>
      <c r="AE211" s="570">
        <v>44.027793029984025</v>
      </c>
      <c r="AF211" s="570">
        <v>9.5378640776699033</v>
      </c>
      <c r="AG211" s="570">
        <v>6.2311016140739852</v>
      </c>
      <c r="AH211" s="570">
        <v>0.12214983713355047</v>
      </c>
      <c r="AI211" s="570">
        <v>0</v>
      </c>
      <c r="AJ211" s="570"/>
      <c r="AK211" s="570"/>
      <c r="AL211" s="570"/>
    </row>
    <row r="212" spans="1:38">
      <c r="A212" s="570">
        <v>3</v>
      </c>
      <c r="B212" s="570">
        <v>122</v>
      </c>
      <c r="C212" s="570">
        <v>2022</v>
      </c>
      <c r="D212" s="570">
        <v>99</v>
      </c>
      <c r="E212" s="570">
        <v>18</v>
      </c>
      <c r="F212" s="570">
        <v>99</v>
      </c>
      <c r="G212" s="570">
        <v>99</v>
      </c>
      <c r="H212" s="570">
        <v>99</v>
      </c>
      <c r="I212" s="570">
        <v>99</v>
      </c>
      <c r="J212" s="570">
        <v>999</v>
      </c>
      <c r="K212" s="570">
        <v>99</v>
      </c>
      <c r="L212" s="570">
        <v>99</v>
      </c>
      <c r="M212" s="570">
        <v>99</v>
      </c>
      <c r="N212" s="570">
        <v>99</v>
      </c>
      <c r="O212" s="570">
        <v>99</v>
      </c>
      <c r="P212" s="570">
        <v>9999</v>
      </c>
      <c r="Q212" s="570">
        <v>17</v>
      </c>
      <c r="R212" s="570">
        <v>358</v>
      </c>
      <c r="S212" s="570">
        <v>5.6480446927374306</v>
      </c>
      <c r="T212" s="570">
        <v>5.4106145251396658</v>
      </c>
      <c r="U212" s="570">
        <v>12.852793296089384</v>
      </c>
      <c r="V212" s="570">
        <v>0.55865921787709516</v>
      </c>
      <c r="W212" s="570">
        <v>3.3519553072625703</v>
      </c>
      <c r="X212" s="570">
        <v>34.636871508379883</v>
      </c>
      <c r="Y212" s="570">
        <v>16.480446927374299</v>
      </c>
      <c r="Z212" s="570">
        <v>9.1560298852149593</v>
      </c>
      <c r="AA212" s="570">
        <v>1.5799491110581003</v>
      </c>
      <c r="AB212" s="570">
        <v>1.8645769247720436</v>
      </c>
      <c r="AC212" s="570">
        <v>18.331327741914183</v>
      </c>
      <c r="AD212" s="570">
        <v>66.383492797688845</v>
      </c>
      <c r="AE212" s="570">
        <v>40.178192721409843</v>
      </c>
      <c r="AF212" s="570">
        <v>1.3902912621359227</v>
      </c>
      <c r="AG212" s="570">
        <v>1.4276479304100369</v>
      </c>
      <c r="AH212" s="570">
        <v>0</v>
      </c>
      <c r="AI212" s="570">
        <v>0</v>
      </c>
      <c r="AJ212" s="570"/>
      <c r="AK212" s="570"/>
      <c r="AL212" s="570"/>
    </row>
    <row r="213" spans="1:38">
      <c r="A213" s="570">
        <v>3</v>
      </c>
      <c r="B213" s="570">
        <v>123</v>
      </c>
      <c r="C213" s="570">
        <v>2022</v>
      </c>
      <c r="D213" s="570">
        <v>99</v>
      </c>
      <c r="E213" s="570">
        <v>19</v>
      </c>
      <c r="F213" s="570">
        <v>99</v>
      </c>
      <c r="G213" s="570">
        <v>99</v>
      </c>
      <c r="H213" s="570">
        <v>99</v>
      </c>
      <c r="I213" s="570">
        <v>99</v>
      </c>
      <c r="J213" s="570">
        <v>999</v>
      </c>
      <c r="K213" s="570">
        <v>99</v>
      </c>
      <c r="L213" s="570">
        <v>99</v>
      </c>
      <c r="M213" s="570">
        <v>99</v>
      </c>
      <c r="N213" s="570">
        <v>99</v>
      </c>
      <c r="O213" s="570">
        <v>99</v>
      </c>
      <c r="P213" s="570">
        <v>9999</v>
      </c>
      <c r="Q213" s="570">
        <v>32</v>
      </c>
      <c r="R213" s="570">
        <v>540</v>
      </c>
      <c r="S213" s="570">
        <v>4.9777777777777779</v>
      </c>
      <c r="T213" s="570">
        <v>4.3722222222222227</v>
      </c>
      <c r="U213" s="570">
        <v>10.575740740740732</v>
      </c>
      <c r="V213" s="570">
        <v>2.9629629629629632</v>
      </c>
      <c r="W213" s="570">
        <v>0.1851851851851852</v>
      </c>
      <c r="X213" s="570">
        <v>20.555555555555557</v>
      </c>
      <c r="Y213" s="570">
        <v>9.629629629629628</v>
      </c>
      <c r="Z213" s="570">
        <v>7.1360317071448982</v>
      </c>
      <c r="AA213" s="570">
        <v>1.4296680094637184</v>
      </c>
      <c r="AB213" s="570">
        <v>1.5457129083570886</v>
      </c>
      <c r="AC213" s="570">
        <v>13.648329183628922</v>
      </c>
      <c r="AD213" s="570">
        <v>37.107967296214241</v>
      </c>
      <c r="AE213" s="570">
        <v>47.385908997762463</v>
      </c>
      <c r="AF213" s="570">
        <v>2.0970873786407762</v>
      </c>
      <c r="AG213" s="570">
        <v>1.7719241444328064</v>
      </c>
      <c r="AH213" s="570">
        <v>0</v>
      </c>
      <c r="AI213" s="570">
        <v>0</v>
      </c>
      <c r="AJ213" s="570"/>
      <c r="AK213" s="570"/>
      <c r="AL213" s="570"/>
    </row>
    <row r="214" spans="1:38">
      <c r="A214" s="570">
        <v>3</v>
      </c>
      <c r="B214" s="570">
        <v>124</v>
      </c>
      <c r="C214" s="570">
        <v>2022</v>
      </c>
      <c r="D214" s="570">
        <v>99</v>
      </c>
      <c r="E214" s="570">
        <v>20</v>
      </c>
      <c r="F214" s="570">
        <v>99</v>
      </c>
      <c r="G214" s="570">
        <v>99</v>
      </c>
      <c r="H214" s="570">
        <v>99</v>
      </c>
      <c r="I214" s="570">
        <v>99</v>
      </c>
      <c r="J214" s="570">
        <v>999</v>
      </c>
      <c r="K214" s="570">
        <v>99</v>
      </c>
      <c r="L214" s="570">
        <v>99</v>
      </c>
      <c r="M214" s="570">
        <v>99</v>
      </c>
      <c r="N214" s="570">
        <v>99</v>
      </c>
      <c r="O214" s="570">
        <v>99</v>
      </c>
      <c r="P214" s="570">
        <v>9999</v>
      </c>
      <c r="Q214" s="570">
        <v>22</v>
      </c>
      <c r="R214" s="570">
        <v>425</v>
      </c>
      <c r="S214" s="570">
        <v>5.2705882352941194</v>
      </c>
      <c r="T214" s="570">
        <v>5.1623529411764704</v>
      </c>
      <c r="U214" s="570">
        <v>11.626352941176462</v>
      </c>
      <c r="V214" s="570">
        <v>2.1176470588235294</v>
      </c>
      <c r="W214" s="570">
        <v>2.1176470588235294</v>
      </c>
      <c r="X214" s="570">
        <v>24.47058823529412</v>
      </c>
      <c r="Y214" s="570">
        <v>14.117647058823531</v>
      </c>
      <c r="Z214" s="570">
        <v>8.4616205994803622</v>
      </c>
      <c r="AA214" s="570">
        <v>1.3684532728089744</v>
      </c>
      <c r="AB214" s="570">
        <v>2.004581603438556</v>
      </c>
      <c r="AC214" s="570">
        <v>39.96307626851344</v>
      </c>
      <c r="AD214" s="570">
        <v>52.643343056287009</v>
      </c>
      <c r="AE214" s="570">
        <v>61.442678547213973</v>
      </c>
      <c r="AF214" s="570">
        <v>1.6504854368932036</v>
      </c>
      <c r="AG214" s="570">
        <v>1.5331088939521595</v>
      </c>
      <c r="AH214" s="570">
        <v>0</v>
      </c>
      <c r="AI214" s="570">
        <v>25</v>
      </c>
      <c r="AJ214" s="570">
        <v>87.588000000000022</v>
      </c>
      <c r="AK214" s="570">
        <v>16.309013437146131</v>
      </c>
      <c r="AL214" s="570"/>
    </row>
    <row r="215" spans="1:38">
      <c r="A215" s="570">
        <v>3</v>
      </c>
      <c r="B215" s="570">
        <v>125</v>
      </c>
      <c r="C215" s="570">
        <v>2022</v>
      </c>
      <c r="D215" s="570">
        <v>99</v>
      </c>
      <c r="E215" s="570">
        <v>21</v>
      </c>
      <c r="F215" s="570">
        <v>99</v>
      </c>
      <c r="G215" s="570">
        <v>99</v>
      </c>
      <c r="H215" s="570">
        <v>99</v>
      </c>
      <c r="I215" s="570">
        <v>99</v>
      </c>
      <c r="J215" s="570">
        <v>999</v>
      </c>
      <c r="K215" s="570">
        <v>99</v>
      </c>
      <c r="L215" s="570">
        <v>99</v>
      </c>
      <c r="M215" s="570">
        <v>99</v>
      </c>
      <c r="N215" s="570">
        <v>99</v>
      </c>
      <c r="O215" s="570">
        <v>99</v>
      </c>
      <c r="P215" s="570">
        <v>9999</v>
      </c>
      <c r="Q215" s="570">
        <v>22</v>
      </c>
      <c r="R215" s="570">
        <v>525</v>
      </c>
      <c r="S215" s="570">
        <v>5.6133333333333351</v>
      </c>
      <c r="T215" s="570">
        <v>3.9314285714285719</v>
      </c>
      <c r="U215" s="570">
        <v>8.1041904761904728</v>
      </c>
      <c r="V215" s="570">
        <v>0.3809523809523811</v>
      </c>
      <c r="W215" s="570">
        <v>0</v>
      </c>
      <c r="X215" s="570">
        <v>6.0952380952380976</v>
      </c>
      <c r="Y215" s="570">
        <v>1.9047619047619055</v>
      </c>
      <c r="Z215" s="570">
        <v>4.5554678356689262</v>
      </c>
      <c r="AA215" s="570">
        <v>1.6227587718900292</v>
      </c>
      <c r="AB215" s="570">
        <v>1.6268763107907878</v>
      </c>
      <c r="AC215" s="570">
        <v>20.191856632701725</v>
      </c>
      <c r="AD215" s="570">
        <v>36.723162659514607</v>
      </c>
      <c r="AE215" s="570">
        <v>50.798887792543759</v>
      </c>
      <c r="AF215" s="570">
        <v>2.0388349514563111</v>
      </c>
      <c r="AG215" s="570">
        <v>1.3201081541120077</v>
      </c>
      <c r="AH215" s="570">
        <v>0</v>
      </c>
      <c r="AI215" s="570">
        <v>0</v>
      </c>
      <c r="AJ215" s="570"/>
      <c r="AK215" s="570"/>
      <c r="AL215" s="570"/>
    </row>
    <row r="216" spans="1:38">
      <c r="A216" s="570">
        <v>3</v>
      </c>
      <c r="B216" s="570">
        <v>126</v>
      </c>
      <c r="C216" s="570">
        <v>2022</v>
      </c>
      <c r="D216" s="570">
        <v>99</v>
      </c>
      <c r="E216" s="570">
        <v>22</v>
      </c>
      <c r="F216" s="570">
        <v>99</v>
      </c>
      <c r="G216" s="570">
        <v>99</v>
      </c>
      <c r="H216" s="570">
        <v>99</v>
      </c>
      <c r="I216" s="570">
        <v>99</v>
      </c>
      <c r="J216" s="570">
        <v>999</v>
      </c>
      <c r="K216" s="570">
        <v>99</v>
      </c>
      <c r="L216" s="570">
        <v>99</v>
      </c>
      <c r="M216" s="570">
        <v>99</v>
      </c>
      <c r="N216" s="570">
        <v>99</v>
      </c>
      <c r="O216" s="570">
        <v>99</v>
      </c>
      <c r="P216" s="570">
        <v>9999</v>
      </c>
      <c r="Q216" s="570">
        <v>45</v>
      </c>
      <c r="R216" s="570">
        <v>627</v>
      </c>
      <c r="S216" s="570">
        <v>5.7799043062200948</v>
      </c>
      <c r="T216" s="570">
        <v>5.0813397129186599</v>
      </c>
      <c r="U216" s="570">
        <v>13.148006379585327</v>
      </c>
      <c r="V216" s="570">
        <v>2.8708133971291874</v>
      </c>
      <c r="W216" s="570">
        <v>2.392344497607656</v>
      </c>
      <c r="X216" s="570">
        <v>31.100478468899528</v>
      </c>
      <c r="Y216" s="570">
        <v>15.151515151515152</v>
      </c>
      <c r="Z216" s="570">
        <v>8.464528200217174</v>
      </c>
      <c r="AA216" s="570">
        <v>1.7110331500597715</v>
      </c>
      <c r="AB216" s="570">
        <v>1.9851328097018963</v>
      </c>
      <c r="AC216" s="570">
        <v>37.826936138809437</v>
      </c>
      <c r="AD216" s="570">
        <v>51.183077752253375</v>
      </c>
      <c r="AE216" s="570">
        <v>38.138249617925631</v>
      </c>
      <c r="AF216" s="570">
        <v>2.4349514563106793</v>
      </c>
      <c r="AG216" s="570">
        <v>2.5578084473332017</v>
      </c>
      <c r="AH216" s="570">
        <v>2.7113237639553431</v>
      </c>
      <c r="AI216" s="570">
        <v>0</v>
      </c>
      <c r="AJ216" s="570"/>
      <c r="AK216" s="570"/>
      <c r="AL216" s="570"/>
    </row>
    <row r="217" spans="1:38">
      <c r="A217" s="570">
        <v>3</v>
      </c>
      <c r="B217" s="570">
        <v>127</v>
      </c>
      <c r="C217" s="570">
        <v>2022</v>
      </c>
      <c r="D217" s="570">
        <v>99</v>
      </c>
      <c r="E217" s="570">
        <v>23</v>
      </c>
      <c r="F217" s="570">
        <v>99</v>
      </c>
      <c r="G217" s="570">
        <v>99</v>
      </c>
      <c r="H217" s="570">
        <v>99</v>
      </c>
      <c r="I217" s="570">
        <v>99</v>
      </c>
      <c r="J217" s="570">
        <v>999</v>
      </c>
      <c r="K217" s="570">
        <v>99</v>
      </c>
      <c r="L217" s="570">
        <v>99</v>
      </c>
      <c r="M217" s="570">
        <v>99</v>
      </c>
      <c r="N217" s="570">
        <v>99</v>
      </c>
      <c r="O217" s="570">
        <v>99</v>
      </c>
      <c r="P217" s="570">
        <v>9999</v>
      </c>
      <c r="Q217" s="570">
        <v>16</v>
      </c>
      <c r="R217" s="570">
        <v>280</v>
      </c>
      <c r="S217" s="570">
        <v>4.8928571428571441</v>
      </c>
      <c r="T217" s="570">
        <v>3.95</v>
      </c>
      <c r="U217" s="570">
        <v>12.210714285714296</v>
      </c>
      <c r="V217" s="570">
        <v>2.8571428571428577</v>
      </c>
      <c r="W217" s="570">
        <v>0.71428571428571441</v>
      </c>
      <c r="X217" s="570">
        <v>28.214285714285719</v>
      </c>
      <c r="Y217" s="570">
        <v>15.357142857142859</v>
      </c>
      <c r="Z217" s="570">
        <v>7.8525218554166303</v>
      </c>
      <c r="AA217" s="570">
        <v>1.7245969656350297</v>
      </c>
      <c r="AB217" s="570">
        <v>1.9940088837744501</v>
      </c>
      <c r="AC217" s="570">
        <v>32.62025190988814</v>
      </c>
      <c r="AD217" s="570">
        <v>60.280693580405952</v>
      </c>
      <c r="AE217" s="570">
        <v>62.157196330237902</v>
      </c>
      <c r="AF217" s="570">
        <v>1.0873786407766985</v>
      </c>
      <c r="AG217" s="570">
        <v>1.0608150466328903</v>
      </c>
      <c r="AH217" s="570">
        <v>0</v>
      </c>
      <c r="AI217" s="570">
        <v>0</v>
      </c>
      <c r="AJ217" s="570"/>
      <c r="AK217" s="570"/>
      <c r="AL217" s="570"/>
    </row>
    <row r="218" spans="1:38">
      <c r="A218" s="570">
        <v>3</v>
      </c>
      <c r="B218" s="570">
        <v>128</v>
      </c>
      <c r="C218" s="570">
        <v>2022</v>
      </c>
      <c r="D218" s="570">
        <v>99</v>
      </c>
      <c r="E218" s="570">
        <v>24</v>
      </c>
      <c r="F218" s="570">
        <v>99</v>
      </c>
      <c r="G218" s="570">
        <v>99</v>
      </c>
      <c r="H218" s="570">
        <v>99</v>
      </c>
      <c r="I218" s="570">
        <v>99</v>
      </c>
      <c r="J218" s="570">
        <v>999</v>
      </c>
      <c r="K218" s="570">
        <v>99</v>
      </c>
      <c r="L218" s="570">
        <v>99</v>
      </c>
      <c r="M218" s="570">
        <v>99</v>
      </c>
      <c r="N218" s="570">
        <v>99</v>
      </c>
      <c r="O218" s="570">
        <v>99</v>
      </c>
      <c r="P218" s="570">
        <v>9999</v>
      </c>
      <c r="Q218" s="570">
        <v>18</v>
      </c>
      <c r="R218" s="570">
        <v>318</v>
      </c>
      <c r="S218" s="570">
        <v>4.6572327044025155</v>
      </c>
      <c r="T218" s="570">
        <v>4.2704402515723272</v>
      </c>
      <c r="U218" s="570">
        <v>11.396540880503144</v>
      </c>
      <c r="V218" s="570">
        <v>0.94339622641509413</v>
      </c>
      <c r="W218" s="570">
        <v>0.62893081761006253</v>
      </c>
      <c r="X218" s="570">
        <v>19.182389937106922</v>
      </c>
      <c r="Y218" s="570">
        <v>6.603773584905662</v>
      </c>
      <c r="Z218" s="570">
        <v>6.239654631570958</v>
      </c>
      <c r="AA218" s="570">
        <v>1.4832803659328437</v>
      </c>
      <c r="AB218" s="570">
        <v>1.8503290021618972</v>
      </c>
      <c r="AC218" s="570">
        <v>28.229134816654351</v>
      </c>
      <c r="AD218" s="570">
        <v>54.264719025818401</v>
      </c>
      <c r="AE218" s="570">
        <v>59.176938363473361</v>
      </c>
      <c r="AF218" s="570">
        <v>1.2349514563106796</v>
      </c>
      <c r="AG218" s="570">
        <v>1.1244515386084397</v>
      </c>
      <c r="AH218" s="570">
        <v>0</v>
      </c>
      <c r="AI218" s="570">
        <v>41</v>
      </c>
      <c r="AJ218" s="570">
        <v>86.070731707317051</v>
      </c>
      <c r="AK218" s="570">
        <v>16.798227037545093</v>
      </c>
      <c r="AL218" s="570"/>
    </row>
    <row r="219" spans="1:38">
      <c r="A219" s="570">
        <v>3</v>
      </c>
      <c r="B219" s="570">
        <v>129</v>
      </c>
      <c r="C219" s="570">
        <v>2022</v>
      </c>
      <c r="D219" s="570">
        <v>99</v>
      </c>
      <c r="E219" s="570">
        <v>25</v>
      </c>
      <c r="F219" s="570">
        <v>99</v>
      </c>
      <c r="G219" s="570">
        <v>99</v>
      </c>
      <c r="H219" s="570">
        <v>99</v>
      </c>
      <c r="I219" s="570">
        <v>99</v>
      </c>
      <c r="J219" s="570">
        <v>999</v>
      </c>
      <c r="K219" s="570">
        <v>99</v>
      </c>
      <c r="L219" s="570">
        <v>99</v>
      </c>
      <c r="M219" s="570">
        <v>99</v>
      </c>
      <c r="N219" s="570">
        <v>99</v>
      </c>
      <c r="O219" s="570">
        <v>99</v>
      </c>
      <c r="P219" s="570">
        <v>9999</v>
      </c>
      <c r="Q219" s="570">
        <v>42</v>
      </c>
      <c r="R219" s="570">
        <v>564</v>
      </c>
      <c r="S219" s="570">
        <v>4.7375886524822688</v>
      </c>
      <c r="T219" s="570">
        <v>4.921985815602838</v>
      </c>
      <c r="U219" s="570">
        <v>13.278900709219856</v>
      </c>
      <c r="V219" s="570">
        <v>0.88652482269503519</v>
      </c>
      <c r="W219" s="570">
        <v>2.3049645390070919</v>
      </c>
      <c r="X219" s="570">
        <v>33.687943262411352</v>
      </c>
      <c r="Y219" s="570">
        <v>15.957446808510644</v>
      </c>
      <c r="Z219" s="570">
        <v>8.6133965959556011</v>
      </c>
      <c r="AA219" s="570">
        <v>1.429900507727335</v>
      </c>
      <c r="AB219" s="570">
        <v>2.2163829775886881</v>
      </c>
      <c r="AC219" s="570">
        <v>30.72928949986354</v>
      </c>
      <c r="AD219" s="570">
        <v>48.85044609752844</v>
      </c>
      <c r="AE219" s="570">
        <v>52.726675096006723</v>
      </c>
      <c r="AF219" s="570">
        <v>2.1902912621359225</v>
      </c>
      <c r="AG219" s="570">
        <v>2.3237093093734122</v>
      </c>
      <c r="AH219" s="570">
        <v>0</v>
      </c>
      <c r="AI219" s="570">
        <v>0</v>
      </c>
      <c r="AJ219" s="570"/>
      <c r="AK219" s="570"/>
      <c r="AL219" s="570"/>
    </row>
    <row r="220" spans="1:38">
      <c r="A220" s="570">
        <v>3</v>
      </c>
      <c r="B220" s="570">
        <v>130</v>
      </c>
      <c r="C220" s="570">
        <v>2022</v>
      </c>
      <c r="D220" s="570">
        <v>99</v>
      </c>
      <c r="E220" s="570">
        <v>26</v>
      </c>
      <c r="F220" s="570">
        <v>99</v>
      </c>
      <c r="G220" s="570">
        <v>99</v>
      </c>
      <c r="H220" s="570">
        <v>99</v>
      </c>
      <c r="I220" s="570">
        <v>99</v>
      </c>
      <c r="J220" s="570">
        <v>999</v>
      </c>
      <c r="K220" s="570">
        <v>99</v>
      </c>
      <c r="L220" s="570">
        <v>99</v>
      </c>
      <c r="M220" s="570">
        <v>99</v>
      </c>
      <c r="N220" s="570">
        <v>99</v>
      </c>
      <c r="O220" s="570">
        <v>99</v>
      </c>
      <c r="P220" s="570">
        <v>9999</v>
      </c>
      <c r="Q220" s="570">
        <v>14</v>
      </c>
      <c r="R220" s="570">
        <v>163</v>
      </c>
      <c r="S220" s="570">
        <v>4.5889570552147214</v>
      </c>
      <c r="T220" s="570">
        <v>4.0981595092024543</v>
      </c>
      <c r="U220" s="570">
        <v>15.412269938650301</v>
      </c>
      <c r="V220" s="570">
        <v>1.8404907975460123</v>
      </c>
      <c r="W220" s="570">
        <v>0.61349693251533743</v>
      </c>
      <c r="X220" s="570">
        <v>42.944785276073603</v>
      </c>
      <c r="Y220" s="570">
        <v>20.245398773006126</v>
      </c>
      <c r="Z220" s="570">
        <v>8.700192318628428</v>
      </c>
      <c r="AA220" s="570">
        <v>1.7328654992948944</v>
      </c>
      <c r="AB220" s="570">
        <v>2.0280690563331913</v>
      </c>
      <c r="AC220" s="570">
        <v>48.486494270440865</v>
      </c>
      <c r="AD220" s="570">
        <v>67.561110349736396</v>
      </c>
      <c r="AE220" s="570">
        <v>64.341719616823269</v>
      </c>
      <c r="AF220" s="570">
        <v>0.63300970873786411</v>
      </c>
      <c r="AG220" s="570">
        <v>0.77946170229632805</v>
      </c>
      <c r="AH220" s="570">
        <v>0</v>
      </c>
      <c r="AI220" s="570">
        <v>3</v>
      </c>
      <c r="AJ220" s="570">
        <v>90.8</v>
      </c>
      <c r="AK220" s="570">
        <v>15.932358091573471</v>
      </c>
      <c r="AL220" s="570"/>
    </row>
    <row r="221" spans="1:38">
      <c r="A221" s="570">
        <v>3</v>
      </c>
      <c r="B221" s="570">
        <v>131</v>
      </c>
      <c r="C221" s="570">
        <v>2022</v>
      </c>
      <c r="D221" s="570">
        <v>99</v>
      </c>
      <c r="E221" s="570">
        <v>27</v>
      </c>
      <c r="F221" s="570">
        <v>99</v>
      </c>
      <c r="G221" s="570">
        <v>99</v>
      </c>
      <c r="H221" s="570">
        <v>99</v>
      </c>
      <c r="I221" s="570">
        <v>99</v>
      </c>
      <c r="J221" s="570">
        <v>999</v>
      </c>
      <c r="K221" s="570">
        <v>99</v>
      </c>
      <c r="L221" s="570">
        <v>99</v>
      </c>
      <c r="M221" s="570">
        <v>99</v>
      </c>
      <c r="N221" s="570">
        <v>99</v>
      </c>
      <c r="O221" s="570">
        <v>99</v>
      </c>
      <c r="P221" s="570">
        <v>9999</v>
      </c>
      <c r="Q221" s="570">
        <v>6</v>
      </c>
      <c r="R221" s="570">
        <v>63</v>
      </c>
      <c r="S221" s="570">
        <v>4.492063492063493</v>
      </c>
      <c r="T221" s="570">
        <v>4.8095238095238084</v>
      </c>
      <c r="U221" s="570">
        <v>16.069841269841262</v>
      </c>
      <c r="V221" s="570">
        <v>0</v>
      </c>
      <c r="W221" s="570">
        <v>0</v>
      </c>
      <c r="X221" s="570">
        <v>57.142857142857153</v>
      </c>
      <c r="Y221" s="570">
        <v>12.698412698412696</v>
      </c>
      <c r="Z221" s="570">
        <v>6.4396005722684686</v>
      </c>
      <c r="AA221" s="570">
        <v>1.258280710006757</v>
      </c>
      <c r="AB221" s="570">
        <v>2.1956460730282861</v>
      </c>
      <c r="AC221" s="570">
        <v>5.8445068019422513</v>
      </c>
      <c r="AD221" s="570">
        <v>26.195327546583048</v>
      </c>
      <c r="AE221" s="570">
        <v>61.995502893423826</v>
      </c>
      <c r="AF221" s="570">
        <v>0.24466019417475737</v>
      </c>
      <c r="AG221" s="570">
        <v>0.31411791553411444</v>
      </c>
      <c r="AH221" s="570">
        <v>0</v>
      </c>
      <c r="AI221" s="570">
        <v>0</v>
      </c>
      <c r="AJ221" s="570"/>
      <c r="AK221" s="570"/>
      <c r="AL221" s="570"/>
    </row>
    <row r="222" spans="1:38">
      <c r="A222" s="570">
        <v>3</v>
      </c>
      <c r="B222" s="570">
        <v>132</v>
      </c>
      <c r="C222" s="570">
        <v>2022</v>
      </c>
      <c r="D222" s="570">
        <v>99</v>
      </c>
      <c r="E222" s="570">
        <v>28</v>
      </c>
      <c r="F222" s="570">
        <v>99</v>
      </c>
      <c r="G222" s="570">
        <v>99</v>
      </c>
      <c r="H222" s="570">
        <v>99</v>
      </c>
      <c r="I222" s="570">
        <v>99</v>
      </c>
      <c r="J222" s="570">
        <v>999</v>
      </c>
      <c r="K222" s="570">
        <v>99</v>
      </c>
      <c r="L222" s="570">
        <v>99</v>
      </c>
      <c r="M222" s="570">
        <v>99</v>
      </c>
      <c r="N222" s="570">
        <v>99</v>
      </c>
      <c r="O222" s="570">
        <v>99</v>
      </c>
      <c r="P222" s="570">
        <v>9999</v>
      </c>
      <c r="Q222" s="570">
        <v>10</v>
      </c>
      <c r="R222" s="570">
        <v>116</v>
      </c>
      <c r="S222" s="570">
        <v>5.0258620689655196</v>
      </c>
      <c r="T222" s="570">
        <v>4.25</v>
      </c>
      <c r="U222" s="570">
        <v>13.37931034482758</v>
      </c>
      <c r="V222" s="570">
        <v>0.86206896551724133</v>
      </c>
      <c r="W222" s="570">
        <v>0</v>
      </c>
      <c r="X222" s="570">
        <v>26.724137931034488</v>
      </c>
      <c r="Y222" s="570">
        <v>13.793103448275859</v>
      </c>
      <c r="Z222" s="570">
        <v>6.6749727784719308</v>
      </c>
      <c r="AA222" s="570">
        <v>1.1022016125773613</v>
      </c>
      <c r="AB222" s="570">
        <v>1.8840299799942779</v>
      </c>
      <c r="AC222" s="570">
        <v>23.207736302706071</v>
      </c>
      <c r="AD222" s="570">
        <v>57.807848077012011</v>
      </c>
      <c r="AE222" s="570">
        <v>32.069460024624824</v>
      </c>
      <c r="AF222" s="570">
        <v>0.45048543689320386</v>
      </c>
      <c r="AG222" s="570">
        <v>0.48153991002464014</v>
      </c>
      <c r="AH222" s="570">
        <v>0</v>
      </c>
      <c r="AI222" s="570">
        <v>0</v>
      </c>
      <c r="AJ222" s="570"/>
      <c r="AK222" s="570"/>
      <c r="AL222" s="570"/>
    </row>
    <row r="223" spans="1:38">
      <c r="A223" s="570">
        <v>3</v>
      </c>
      <c r="B223" s="570">
        <v>133</v>
      </c>
      <c r="C223" s="570">
        <v>2022</v>
      </c>
      <c r="D223" s="570">
        <v>99</v>
      </c>
      <c r="E223" s="570">
        <v>29</v>
      </c>
      <c r="F223" s="570">
        <v>99</v>
      </c>
      <c r="G223" s="570">
        <v>99</v>
      </c>
      <c r="H223" s="570">
        <v>99</v>
      </c>
      <c r="I223" s="570">
        <v>99</v>
      </c>
      <c r="J223" s="570">
        <v>999</v>
      </c>
      <c r="K223" s="570">
        <v>99</v>
      </c>
      <c r="L223" s="570">
        <v>99</v>
      </c>
      <c r="M223" s="570">
        <v>99</v>
      </c>
      <c r="N223" s="570">
        <v>99</v>
      </c>
      <c r="O223" s="570">
        <v>99</v>
      </c>
      <c r="P223" s="570">
        <v>9999</v>
      </c>
      <c r="Q223" s="570">
        <v>2</v>
      </c>
      <c r="R223" s="570">
        <v>17</v>
      </c>
      <c r="S223" s="570">
        <v>5.4117647058823524</v>
      </c>
      <c r="T223" s="570">
        <v>5</v>
      </c>
      <c r="U223" s="570">
        <v>10.682352941176475</v>
      </c>
      <c r="V223" s="570">
        <v>0</v>
      </c>
      <c r="W223" s="570">
        <v>0</v>
      </c>
      <c r="X223" s="570">
        <v>23.52941176470588</v>
      </c>
      <c r="Y223" s="570">
        <v>0</v>
      </c>
      <c r="Z223" s="570">
        <v>5.98293999086202</v>
      </c>
      <c r="AA223" s="570">
        <v>0.69102000732180313</v>
      </c>
      <c r="AB223" s="570">
        <v>0</v>
      </c>
      <c r="AC223" s="570">
        <v>3.3059325167814873</v>
      </c>
      <c r="AD223" s="570"/>
      <c r="AE223" s="570"/>
      <c r="AF223" s="570">
        <v>6.6019417475728176E-2</v>
      </c>
      <c r="AG223" s="570">
        <v>5.6345133801852222E-2</v>
      </c>
      <c r="AH223" s="570">
        <v>0</v>
      </c>
      <c r="AI223" s="570">
        <v>0</v>
      </c>
      <c r="AJ223" s="570"/>
      <c r="AK223" s="570"/>
      <c r="AL223" s="570"/>
    </row>
    <row r="224" spans="1:38">
      <c r="A224" s="570">
        <v>3</v>
      </c>
      <c r="B224" s="570">
        <v>134</v>
      </c>
      <c r="C224" s="570">
        <v>2022</v>
      </c>
      <c r="D224" s="570">
        <v>99</v>
      </c>
      <c r="E224" s="570">
        <v>30</v>
      </c>
      <c r="F224" s="570">
        <v>99</v>
      </c>
      <c r="G224" s="570">
        <v>99</v>
      </c>
      <c r="H224" s="570">
        <v>99</v>
      </c>
      <c r="I224" s="570">
        <v>99</v>
      </c>
      <c r="J224" s="570">
        <v>999</v>
      </c>
      <c r="K224" s="570">
        <v>99</v>
      </c>
      <c r="L224" s="570">
        <v>99</v>
      </c>
      <c r="M224" s="570">
        <v>99</v>
      </c>
      <c r="N224" s="570">
        <v>99</v>
      </c>
      <c r="O224" s="570">
        <v>99</v>
      </c>
      <c r="P224" s="570">
        <v>9999</v>
      </c>
      <c r="Q224" s="570">
        <v>2</v>
      </c>
      <c r="R224" s="570">
        <v>7</v>
      </c>
      <c r="S224" s="570">
        <v>5.5714285714285694</v>
      </c>
      <c r="T224" s="570">
        <v>6.2857142857142847</v>
      </c>
      <c r="U224" s="570">
        <v>16.414285714285711</v>
      </c>
      <c r="V224" s="570">
        <v>0</v>
      </c>
      <c r="W224" s="570">
        <v>14.285714285714288</v>
      </c>
      <c r="X224" s="570">
        <v>42.857142857142847</v>
      </c>
      <c r="Y224" s="570">
        <v>14.285714285714288</v>
      </c>
      <c r="Z224" s="570">
        <v>8.0131015167890745</v>
      </c>
      <c r="AA224" s="570">
        <v>1.2936264483053457</v>
      </c>
      <c r="AB224" s="570">
        <v>2.185294077254051</v>
      </c>
      <c r="AC224" s="570">
        <v>42.230058741789129</v>
      </c>
      <c r="AD224" s="570">
        <v>82.129212385916318</v>
      </c>
      <c r="AE224" s="570">
        <v>80.132395137478937</v>
      </c>
      <c r="AF224" s="570">
        <v>2.7184466019417465E-2</v>
      </c>
      <c r="AG224" s="570">
        <v>3.5650087410973683E-2</v>
      </c>
      <c r="AH224" s="570">
        <v>0</v>
      </c>
      <c r="AI224" s="570">
        <v>0</v>
      </c>
      <c r="AJ224" s="570"/>
      <c r="AK224" s="570"/>
      <c r="AL224" s="570"/>
    </row>
    <row r="225" spans="1:38">
      <c r="A225" s="570">
        <v>3</v>
      </c>
      <c r="B225" s="570">
        <v>135</v>
      </c>
      <c r="C225" s="570">
        <v>2022</v>
      </c>
      <c r="D225" s="570">
        <v>99</v>
      </c>
      <c r="E225" s="570">
        <v>31</v>
      </c>
      <c r="F225" s="570">
        <v>99</v>
      </c>
      <c r="G225" s="570">
        <v>99</v>
      </c>
      <c r="H225" s="570">
        <v>99</v>
      </c>
      <c r="I225" s="570">
        <v>99</v>
      </c>
      <c r="J225" s="570">
        <v>999</v>
      </c>
      <c r="K225" s="570">
        <v>99</v>
      </c>
      <c r="L225" s="570">
        <v>99</v>
      </c>
      <c r="M225" s="570">
        <v>99</v>
      </c>
      <c r="N225" s="570">
        <v>99</v>
      </c>
      <c r="O225" s="570">
        <v>99</v>
      </c>
      <c r="P225" s="570">
        <v>9999</v>
      </c>
      <c r="Q225" s="570">
        <v>27</v>
      </c>
      <c r="R225" s="570">
        <v>365</v>
      </c>
      <c r="S225" s="570">
        <v>4.7232876712328764</v>
      </c>
      <c r="T225" s="570">
        <v>3.7835616438356174</v>
      </c>
      <c r="U225" s="570">
        <v>11.676986301369872</v>
      </c>
      <c r="V225" s="570">
        <v>0.82191780821917793</v>
      </c>
      <c r="W225" s="570">
        <v>0.54794520547945202</v>
      </c>
      <c r="X225" s="570">
        <v>19.726027397260282</v>
      </c>
      <c r="Y225" s="570">
        <v>10.95890410958904</v>
      </c>
      <c r="Z225" s="570">
        <v>7.3391998154648306</v>
      </c>
      <c r="AA225" s="570">
        <v>1.2442217733807963</v>
      </c>
      <c r="AB225" s="570">
        <v>2.0230868655048195</v>
      </c>
      <c r="AC225" s="570">
        <v>51.117902486894096</v>
      </c>
      <c r="AD225" s="570">
        <v>72.493958598517793</v>
      </c>
      <c r="AE225" s="570">
        <v>55.524410014170087</v>
      </c>
      <c r="AF225" s="570">
        <v>1.4174757281553401</v>
      </c>
      <c r="AG225" s="570">
        <v>1.3224041562603224</v>
      </c>
      <c r="AH225" s="570">
        <v>0</v>
      </c>
      <c r="AI225" s="570">
        <v>0</v>
      </c>
      <c r="AJ225" s="570"/>
      <c r="AK225" s="570"/>
      <c r="AL225" s="570"/>
    </row>
    <row r="226" spans="1:38">
      <c r="A226" s="570">
        <v>3</v>
      </c>
      <c r="B226" s="570">
        <v>136</v>
      </c>
      <c r="C226" s="570">
        <v>2022</v>
      </c>
      <c r="D226" s="570">
        <v>99</v>
      </c>
      <c r="E226" s="570">
        <v>32</v>
      </c>
      <c r="F226" s="570">
        <v>99</v>
      </c>
      <c r="G226" s="570">
        <v>99</v>
      </c>
      <c r="H226" s="570">
        <v>99</v>
      </c>
      <c r="I226" s="570">
        <v>99</v>
      </c>
      <c r="J226" s="570">
        <v>999</v>
      </c>
      <c r="K226" s="570">
        <v>99</v>
      </c>
      <c r="L226" s="570">
        <v>99</v>
      </c>
      <c r="M226" s="570">
        <v>99</v>
      </c>
      <c r="N226" s="570">
        <v>99</v>
      </c>
      <c r="O226" s="570">
        <v>99</v>
      </c>
      <c r="P226" s="570">
        <v>9999</v>
      </c>
      <c r="Q226" s="570">
        <v>17</v>
      </c>
      <c r="R226" s="570">
        <v>219</v>
      </c>
      <c r="S226" s="570">
        <v>5.5296803652968034</v>
      </c>
      <c r="T226" s="570">
        <v>4.5251141552511411</v>
      </c>
      <c r="U226" s="570">
        <v>11.638812785388124</v>
      </c>
      <c r="V226" s="570">
        <v>1.3698630136986301</v>
      </c>
      <c r="W226" s="570">
        <v>0.91324200913242015</v>
      </c>
      <c r="X226" s="570">
        <v>19.17808219178082</v>
      </c>
      <c r="Y226" s="570">
        <v>5.9360730593607309</v>
      </c>
      <c r="Z226" s="570">
        <v>6.1819888966557848</v>
      </c>
      <c r="AA226" s="570">
        <v>1.431155419200417</v>
      </c>
      <c r="AB226" s="570">
        <v>1.9333788439133881</v>
      </c>
      <c r="AC226" s="570">
        <v>51.781030487532846</v>
      </c>
      <c r="AD226" s="570">
        <v>55.760373169835525</v>
      </c>
      <c r="AE226" s="570">
        <v>60.908876354260947</v>
      </c>
      <c r="AF226" s="570">
        <v>0.85048543689320388</v>
      </c>
      <c r="AG226" s="570">
        <v>0.79084863186971954</v>
      </c>
      <c r="AH226" s="570">
        <v>0</v>
      </c>
      <c r="AI226" s="570">
        <v>42</v>
      </c>
      <c r="AJ226" s="570">
        <v>86.754761904761907</v>
      </c>
      <c r="AK226" s="570">
        <v>15.330223896230523</v>
      </c>
      <c r="AL226" s="570"/>
    </row>
    <row r="227" spans="1:38">
      <c r="A227" s="570">
        <v>3</v>
      </c>
      <c r="B227" s="570">
        <v>137</v>
      </c>
      <c r="C227" s="570">
        <v>2022</v>
      </c>
      <c r="D227" s="570">
        <v>99</v>
      </c>
      <c r="E227" s="570">
        <v>33</v>
      </c>
      <c r="F227" s="570">
        <v>99</v>
      </c>
      <c r="G227" s="570">
        <v>99</v>
      </c>
      <c r="H227" s="570">
        <v>99</v>
      </c>
      <c r="I227" s="570">
        <v>99</v>
      </c>
      <c r="J227" s="570">
        <v>999</v>
      </c>
      <c r="K227" s="570">
        <v>99</v>
      </c>
      <c r="L227" s="570">
        <v>99</v>
      </c>
      <c r="M227" s="570">
        <v>99</v>
      </c>
      <c r="N227" s="570">
        <v>99</v>
      </c>
      <c r="O227" s="570">
        <v>99</v>
      </c>
      <c r="P227" s="570">
        <v>9999</v>
      </c>
      <c r="Q227" s="570">
        <v>26</v>
      </c>
      <c r="R227" s="570">
        <v>482</v>
      </c>
      <c r="S227" s="570">
        <v>5.1742738589211612</v>
      </c>
      <c r="T227" s="570">
        <v>4.0290456431535269</v>
      </c>
      <c r="U227" s="570">
        <v>12.127800829875529</v>
      </c>
      <c r="V227" s="570">
        <v>0.62240663900414928</v>
      </c>
      <c r="W227" s="570">
        <v>0.20746887966804975</v>
      </c>
      <c r="X227" s="570">
        <v>12.240663900414939</v>
      </c>
      <c r="Y227" s="570">
        <v>5.8091286307053949</v>
      </c>
      <c r="Z227" s="570">
        <v>5.5157352182347754</v>
      </c>
      <c r="AA227" s="570">
        <v>1.3476281575948044</v>
      </c>
      <c r="AB227" s="570">
        <v>1.8711576735835171</v>
      </c>
      <c r="AC227" s="570">
        <v>19.687619879054822</v>
      </c>
      <c r="AD227" s="570">
        <v>45.690041973541909</v>
      </c>
      <c r="AE227" s="570">
        <v>25.222505341499922</v>
      </c>
      <c r="AF227" s="570">
        <v>1.8718446601941745</v>
      </c>
      <c r="AG227" s="570">
        <v>1.8137175889433244</v>
      </c>
      <c r="AH227" s="570">
        <v>6.639004149377592</v>
      </c>
      <c r="AI227" s="570">
        <v>0</v>
      </c>
      <c r="AJ227" s="570"/>
      <c r="AK227" s="570"/>
      <c r="AL227" s="570"/>
    </row>
    <row r="228" spans="1:38">
      <c r="A228" s="570">
        <v>3</v>
      </c>
      <c r="B228" s="570">
        <v>138</v>
      </c>
      <c r="C228" s="570">
        <v>2022</v>
      </c>
      <c r="D228" s="570">
        <v>99</v>
      </c>
      <c r="E228" s="570">
        <v>34</v>
      </c>
      <c r="F228" s="570">
        <v>99</v>
      </c>
      <c r="G228" s="570">
        <v>99</v>
      </c>
      <c r="H228" s="570">
        <v>99</v>
      </c>
      <c r="I228" s="570">
        <v>99</v>
      </c>
      <c r="J228" s="570">
        <v>999</v>
      </c>
      <c r="K228" s="570">
        <v>99</v>
      </c>
      <c r="L228" s="570">
        <v>99</v>
      </c>
      <c r="M228" s="570">
        <v>99</v>
      </c>
      <c r="N228" s="570">
        <v>99</v>
      </c>
      <c r="O228" s="570">
        <v>99</v>
      </c>
      <c r="P228" s="570">
        <v>9999</v>
      </c>
      <c r="Q228" s="570">
        <v>27</v>
      </c>
      <c r="R228" s="570">
        <v>387</v>
      </c>
      <c r="S228" s="570">
        <v>4.3746770025839803</v>
      </c>
      <c r="T228" s="570">
        <v>3.4909560723514206</v>
      </c>
      <c r="U228" s="570">
        <v>11.930749354005163</v>
      </c>
      <c r="V228" s="570">
        <v>0.51679586563307489</v>
      </c>
      <c r="W228" s="570">
        <v>0</v>
      </c>
      <c r="X228" s="570">
        <v>17.312661498708003</v>
      </c>
      <c r="Y228" s="570">
        <v>3.6175710594315249</v>
      </c>
      <c r="Z228" s="570">
        <v>5.0226628726727798</v>
      </c>
      <c r="AA228" s="570">
        <v>1.5771886762460827</v>
      </c>
      <c r="AB228" s="570">
        <v>1.6224509693488929</v>
      </c>
      <c r="AC228" s="570">
        <v>25.023424580841542</v>
      </c>
      <c r="AD228" s="570">
        <v>25.920816221906765</v>
      </c>
      <c r="AE228" s="570">
        <v>47.643340635307283</v>
      </c>
      <c r="AF228" s="570">
        <v>1.5029126213592237</v>
      </c>
      <c r="AG228" s="570">
        <v>1.4325812323233045</v>
      </c>
      <c r="AH228" s="570">
        <v>0</v>
      </c>
      <c r="AI228" s="570">
        <v>6</v>
      </c>
      <c r="AJ228" s="570">
        <v>98.066666666666634</v>
      </c>
      <c r="AK228" s="570">
        <v>16.697101173645663</v>
      </c>
      <c r="AL228" s="570"/>
    </row>
    <row r="229" spans="1:38">
      <c r="A229" s="570">
        <v>3</v>
      </c>
      <c r="B229" s="570">
        <v>139</v>
      </c>
      <c r="C229" s="570">
        <v>2022</v>
      </c>
      <c r="D229" s="570">
        <v>99</v>
      </c>
      <c r="E229" s="570">
        <v>35</v>
      </c>
      <c r="F229" s="570">
        <v>99</v>
      </c>
      <c r="G229" s="570">
        <v>99</v>
      </c>
      <c r="H229" s="570">
        <v>99</v>
      </c>
      <c r="I229" s="570">
        <v>99</v>
      </c>
      <c r="J229" s="570">
        <v>999</v>
      </c>
      <c r="K229" s="570">
        <v>99</v>
      </c>
      <c r="L229" s="570">
        <v>99</v>
      </c>
      <c r="M229" s="570">
        <v>99</v>
      </c>
      <c r="N229" s="570">
        <v>99</v>
      </c>
      <c r="O229" s="570">
        <v>99</v>
      </c>
      <c r="P229" s="570">
        <v>9999</v>
      </c>
      <c r="Q229" s="570">
        <v>30</v>
      </c>
      <c r="R229" s="570">
        <v>453</v>
      </c>
      <c r="S229" s="570">
        <v>5.5253863134657824</v>
      </c>
      <c r="T229" s="570">
        <v>4.520971302428257</v>
      </c>
      <c r="U229" s="570">
        <v>11.856953642384102</v>
      </c>
      <c r="V229" s="570">
        <v>0.44150110375275931</v>
      </c>
      <c r="W229" s="570">
        <v>0.66225165562913901</v>
      </c>
      <c r="X229" s="570">
        <v>19.205298013245031</v>
      </c>
      <c r="Y229" s="570">
        <v>6.1810154525386318</v>
      </c>
      <c r="Z229" s="570">
        <v>5.5693283737157238</v>
      </c>
      <c r="AA229" s="570">
        <v>1.5217032235792671</v>
      </c>
      <c r="AB229" s="570">
        <v>2.0247098135778678</v>
      </c>
      <c r="AC229" s="570">
        <v>9.7742617422530902</v>
      </c>
      <c r="AD229" s="570">
        <v>63.450714008726123</v>
      </c>
      <c r="AE229" s="570">
        <v>17.339647388391221</v>
      </c>
      <c r="AF229" s="570">
        <v>1.7592233009708742</v>
      </c>
      <c r="AG229" s="570">
        <v>1.6665252350028004</v>
      </c>
      <c r="AH229" s="570">
        <v>0</v>
      </c>
      <c r="AI229" s="570">
        <v>24</v>
      </c>
      <c r="AJ229" s="570">
        <v>83.854166666666643</v>
      </c>
      <c r="AK229" s="570">
        <v>15.584785639638453</v>
      </c>
      <c r="AL229" s="570"/>
    </row>
    <row r="230" spans="1:38">
      <c r="A230" s="570">
        <v>3</v>
      </c>
      <c r="B230" s="570">
        <v>140</v>
      </c>
      <c r="C230" s="570">
        <v>2022</v>
      </c>
      <c r="D230" s="570">
        <v>99</v>
      </c>
      <c r="E230" s="570">
        <v>36</v>
      </c>
      <c r="F230" s="570">
        <v>99</v>
      </c>
      <c r="G230" s="570">
        <v>99</v>
      </c>
      <c r="H230" s="570">
        <v>99</v>
      </c>
      <c r="I230" s="570">
        <v>99</v>
      </c>
      <c r="J230" s="570">
        <v>999</v>
      </c>
      <c r="K230" s="570">
        <v>99</v>
      </c>
      <c r="L230" s="570">
        <v>99</v>
      </c>
      <c r="M230" s="570">
        <v>99</v>
      </c>
      <c r="N230" s="570">
        <v>99</v>
      </c>
      <c r="O230" s="570">
        <v>99</v>
      </c>
      <c r="P230" s="570">
        <v>9999</v>
      </c>
      <c r="Q230" s="570">
        <v>26</v>
      </c>
      <c r="R230" s="570">
        <v>422</v>
      </c>
      <c r="S230" s="570">
        <v>4.8933649289099508</v>
      </c>
      <c r="T230" s="570">
        <v>4.4241706161137451</v>
      </c>
      <c r="U230" s="570">
        <v>12.292180094786723</v>
      </c>
      <c r="V230" s="570">
        <v>0.47393364928909959</v>
      </c>
      <c r="W230" s="570">
        <v>0.94786729857819918</v>
      </c>
      <c r="X230" s="570">
        <v>21.563981042654031</v>
      </c>
      <c r="Y230" s="570">
        <v>9.0047393364928894</v>
      </c>
      <c r="Z230" s="570">
        <v>6.2916525218512973</v>
      </c>
      <c r="AA230" s="570">
        <v>1.6920509875745497</v>
      </c>
      <c r="AB230" s="570">
        <v>2.192767873531865</v>
      </c>
      <c r="AC230" s="570">
        <v>43.11044577564747</v>
      </c>
      <c r="AD230" s="570">
        <v>60.488129679528086</v>
      </c>
      <c r="AE230" s="570">
        <v>59.8496576817302</v>
      </c>
      <c r="AF230" s="570">
        <v>1.6388349514563103</v>
      </c>
      <c r="AG230" s="570">
        <v>1.6094664789116075</v>
      </c>
      <c r="AH230" s="570">
        <v>9.952606635071092</v>
      </c>
      <c r="AI230" s="570">
        <v>0</v>
      </c>
      <c r="AJ230" s="570"/>
      <c r="AK230" s="570"/>
      <c r="AL230" s="570"/>
    </row>
    <row r="231" spans="1:38">
      <c r="A231" s="570">
        <v>3</v>
      </c>
      <c r="B231" s="570">
        <v>141</v>
      </c>
      <c r="C231" s="570">
        <v>2022</v>
      </c>
      <c r="D231" s="570">
        <v>99</v>
      </c>
      <c r="E231" s="570">
        <v>37</v>
      </c>
      <c r="F231" s="570">
        <v>99</v>
      </c>
      <c r="G231" s="570">
        <v>99</v>
      </c>
      <c r="H231" s="570">
        <v>99</v>
      </c>
      <c r="I231" s="570">
        <v>99</v>
      </c>
      <c r="J231" s="570">
        <v>999</v>
      </c>
      <c r="K231" s="570">
        <v>99</v>
      </c>
      <c r="L231" s="570">
        <v>99</v>
      </c>
      <c r="M231" s="570">
        <v>99</v>
      </c>
      <c r="N231" s="570">
        <v>99</v>
      </c>
      <c r="O231" s="570">
        <v>99</v>
      </c>
      <c r="P231" s="570">
        <v>9999</v>
      </c>
      <c r="Q231" s="570">
        <v>37</v>
      </c>
      <c r="R231" s="570">
        <v>554</v>
      </c>
      <c r="S231" s="570">
        <v>4.7346570397111911</v>
      </c>
      <c r="T231" s="570">
        <v>4.0415162454873652</v>
      </c>
      <c r="U231" s="570">
        <v>12.198014440433212</v>
      </c>
      <c r="V231" s="570">
        <v>0</v>
      </c>
      <c r="W231" s="570">
        <v>0.36101083032490966</v>
      </c>
      <c r="X231" s="570">
        <v>19.855595667870045</v>
      </c>
      <c r="Y231" s="570">
        <v>3.0685920577617334</v>
      </c>
      <c r="Z231" s="570">
        <v>5.1162598830715362</v>
      </c>
      <c r="AA231" s="570">
        <v>1.670510084899246</v>
      </c>
      <c r="AB231" s="570">
        <v>1.8480378541539424</v>
      </c>
      <c r="AC231" s="570">
        <v>16.919194074664922</v>
      </c>
      <c r="AD231" s="570">
        <v>53.692165128215514</v>
      </c>
      <c r="AE231" s="570">
        <v>42.922716838902154</v>
      </c>
      <c r="AF231" s="570">
        <v>2.1514563106796118</v>
      </c>
      <c r="AG231" s="570">
        <v>2.0967153672509729</v>
      </c>
      <c r="AH231" s="570">
        <v>2.8880866425992777</v>
      </c>
      <c r="AI231" s="570">
        <v>9</v>
      </c>
      <c r="AJ231" s="570">
        <v>90.155555555555551</v>
      </c>
      <c r="AK231" s="570">
        <v>14.870761715402361</v>
      </c>
      <c r="AL231" s="570"/>
    </row>
    <row r="232" spans="1:38">
      <c r="A232" s="570">
        <v>3</v>
      </c>
      <c r="B232" s="570">
        <v>142</v>
      </c>
      <c r="C232" s="570">
        <v>2022</v>
      </c>
      <c r="D232" s="570">
        <v>99</v>
      </c>
      <c r="E232" s="570">
        <v>38</v>
      </c>
      <c r="F232" s="570">
        <v>99</v>
      </c>
      <c r="G232" s="570">
        <v>99</v>
      </c>
      <c r="H232" s="570">
        <v>99</v>
      </c>
      <c r="I232" s="570">
        <v>99</v>
      </c>
      <c r="J232" s="570">
        <v>999</v>
      </c>
      <c r="K232" s="570">
        <v>99</v>
      </c>
      <c r="L232" s="570">
        <v>99</v>
      </c>
      <c r="M232" s="570">
        <v>99</v>
      </c>
      <c r="N232" s="570">
        <v>99</v>
      </c>
      <c r="O232" s="570">
        <v>99</v>
      </c>
      <c r="P232" s="570">
        <v>9999</v>
      </c>
      <c r="Q232" s="570">
        <v>39</v>
      </c>
      <c r="R232" s="570">
        <v>553</v>
      </c>
      <c r="S232" s="570">
        <v>5.0108499095840884</v>
      </c>
      <c r="T232" s="570">
        <v>4.25858951175407</v>
      </c>
      <c r="U232" s="570">
        <v>12.07938517179023</v>
      </c>
      <c r="V232" s="570">
        <v>0.18083182640144671</v>
      </c>
      <c r="W232" s="570">
        <v>0.90415913200723363</v>
      </c>
      <c r="X232" s="570">
        <v>21.338155515370705</v>
      </c>
      <c r="Y232" s="570">
        <v>2.5316455696202529</v>
      </c>
      <c r="Z232" s="570">
        <v>5.534214635268472</v>
      </c>
      <c r="AA232" s="570">
        <v>2.0892971470791184</v>
      </c>
      <c r="AB232" s="570">
        <v>1.8941337534567153</v>
      </c>
      <c r="AC232" s="570">
        <v>30.329759135544755</v>
      </c>
      <c r="AD232" s="570">
        <v>55.294686900538174</v>
      </c>
      <c r="AE232" s="570">
        <v>30.453035224936276</v>
      </c>
      <c r="AF232" s="570">
        <v>2.1475728155339806</v>
      </c>
      <c r="AG232" s="570">
        <v>2.0725763176376235</v>
      </c>
      <c r="AH232" s="570">
        <v>0</v>
      </c>
      <c r="AI232" s="570">
        <v>0</v>
      </c>
      <c r="AJ232" s="570"/>
      <c r="AK232" s="570"/>
      <c r="AL232" s="570"/>
    </row>
    <row r="233" spans="1:38">
      <c r="A233" s="570">
        <v>3</v>
      </c>
      <c r="B233" s="570">
        <v>143</v>
      </c>
      <c r="C233" s="570">
        <v>2022</v>
      </c>
      <c r="D233" s="570">
        <v>99</v>
      </c>
      <c r="E233" s="570">
        <v>39</v>
      </c>
      <c r="F233" s="570">
        <v>99</v>
      </c>
      <c r="G233" s="570">
        <v>99</v>
      </c>
      <c r="H233" s="570">
        <v>99</v>
      </c>
      <c r="I233" s="570">
        <v>99</v>
      </c>
      <c r="J233" s="570">
        <v>999</v>
      </c>
      <c r="K233" s="570">
        <v>99</v>
      </c>
      <c r="L233" s="570">
        <v>99</v>
      </c>
      <c r="M233" s="570">
        <v>99</v>
      </c>
      <c r="N233" s="570">
        <v>99</v>
      </c>
      <c r="O233" s="570">
        <v>99</v>
      </c>
      <c r="P233" s="570">
        <v>9999</v>
      </c>
      <c r="Q233" s="570">
        <v>44</v>
      </c>
      <c r="R233" s="570">
        <v>507</v>
      </c>
      <c r="S233" s="570">
        <v>4.9329388560157774</v>
      </c>
      <c r="T233" s="570">
        <v>4.4733727810650876</v>
      </c>
      <c r="U233" s="570">
        <v>13.095660749506903</v>
      </c>
      <c r="V233" s="570">
        <v>0.98619329388560162</v>
      </c>
      <c r="W233" s="570">
        <v>1.7751479289940828</v>
      </c>
      <c r="X233" s="570">
        <v>26.42998027613412</v>
      </c>
      <c r="Y233" s="570">
        <v>10.256410256410255</v>
      </c>
      <c r="Z233" s="570">
        <v>7.6049385041673645</v>
      </c>
      <c r="AA233" s="570">
        <v>2.1909442098734924</v>
      </c>
      <c r="AB233" s="570">
        <v>2.1245213093713913</v>
      </c>
      <c r="AC233" s="570">
        <v>52.788195378792416</v>
      </c>
      <c r="AD233" s="570">
        <v>65.382715243048978</v>
      </c>
      <c r="AE233" s="570">
        <v>64.836256830127979</v>
      </c>
      <c r="AF233" s="570">
        <v>1.9689320388349516</v>
      </c>
      <c r="AG233" s="570">
        <v>2.0600413869900756</v>
      </c>
      <c r="AH233" s="570">
        <v>0</v>
      </c>
      <c r="AI233" s="570">
        <v>0</v>
      </c>
      <c r="AJ233" s="570"/>
      <c r="AK233" s="570"/>
      <c r="AL233" s="570"/>
    </row>
    <row r="234" spans="1:38">
      <c r="A234" s="570">
        <v>3</v>
      </c>
      <c r="B234" s="570">
        <v>144</v>
      </c>
      <c r="C234" s="570">
        <v>2022</v>
      </c>
      <c r="D234" s="570">
        <v>99</v>
      </c>
      <c r="E234" s="570">
        <v>40</v>
      </c>
      <c r="F234" s="570">
        <v>99</v>
      </c>
      <c r="G234" s="570">
        <v>99</v>
      </c>
      <c r="H234" s="570">
        <v>99</v>
      </c>
      <c r="I234" s="570">
        <v>99</v>
      </c>
      <c r="J234" s="570">
        <v>999</v>
      </c>
      <c r="K234" s="570">
        <v>99</v>
      </c>
      <c r="L234" s="570">
        <v>99</v>
      </c>
      <c r="M234" s="570">
        <v>99</v>
      </c>
      <c r="N234" s="570">
        <v>99</v>
      </c>
      <c r="O234" s="570">
        <v>99</v>
      </c>
      <c r="P234" s="570">
        <v>9999</v>
      </c>
      <c r="Q234" s="570">
        <v>73</v>
      </c>
      <c r="R234" s="570">
        <v>1104</v>
      </c>
      <c r="S234" s="570">
        <v>5.1775362318840576</v>
      </c>
      <c r="T234" s="570">
        <v>5.1920289855072461</v>
      </c>
      <c r="U234" s="570">
        <v>16.172463768115929</v>
      </c>
      <c r="V234" s="570">
        <v>1.0869565217391304</v>
      </c>
      <c r="W234" s="570">
        <v>1.8115942028985503</v>
      </c>
      <c r="X234" s="570">
        <v>49.365942028985515</v>
      </c>
      <c r="Y234" s="570">
        <v>15.39855072463768</v>
      </c>
      <c r="Z234" s="570">
        <v>6.7123752045284801</v>
      </c>
      <c r="AA234" s="570">
        <v>1.7696113597706371</v>
      </c>
      <c r="AB234" s="570">
        <v>1.9738530551228513</v>
      </c>
      <c r="AC234" s="570">
        <v>9.3764757628992061</v>
      </c>
      <c r="AD234" s="570">
        <v>44.553666739682811</v>
      </c>
      <c r="AE234" s="570">
        <v>42.175041100154559</v>
      </c>
      <c r="AF234" s="570">
        <v>4.2873786407766969</v>
      </c>
      <c r="AG234" s="570">
        <v>5.5396946968710878</v>
      </c>
      <c r="AH234" s="570">
        <v>0</v>
      </c>
      <c r="AI234" s="570">
        <v>1</v>
      </c>
      <c r="AJ234" s="570">
        <v>88.1</v>
      </c>
      <c r="AK234" s="570">
        <v>15.64789965459982</v>
      </c>
      <c r="AL234" s="570"/>
    </row>
    <row r="235" spans="1:38">
      <c r="A235" s="570">
        <v>3</v>
      </c>
      <c r="B235" s="570">
        <v>145</v>
      </c>
      <c r="C235" s="570">
        <v>2022</v>
      </c>
      <c r="D235" s="570">
        <v>99</v>
      </c>
      <c r="E235" s="570">
        <v>41</v>
      </c>
      <c r="F235" s="570">
        <v>99</v>
      </c>
      <c r="G235" s="570">
        <v>99</v>
      </c>
      <c r="H235" s="570">
        <v>99</v>
      </c>
      <c r="I235" s="570">
        <v>99</v>
      </c>
      <c r="J235" s="570">
        <v>999</v>
      </c>
      <c r="K235" s="570">
        <v>99</v>
      </c>
      <c r="L235" s="570">
        <v>99</v>
      </c>
      <c r="M235" s="570">
        <v>99</v>
      </c>
      <c r="N235" s="570">
        <v>99</v>
      </c>
      <c r="O235" s="570">
        <v>99</v>
      </c>
      <c r="P235" s="570">
        <v>9999</v>
      </c>
      <c r="Q235" s="570">
        <v>81</v>
      </c>
      <c r="R235" s="570">
        <v>1288</v>
      </c>
      <c r="S235" s="570">
        <v>5.3128881987577641</v>
      </c>
      <c r="T235" s="570">
        <v>4.8276397515527956</v>
      </c>
      <c r="U235" s="570">
        <v>15.863276397515516</v>
      </c>
      <c r="V235" s="570">
        <v>1.009316770186335</v>
      </c>
      <c r="W235" s="570">
        <v>0.85403726708074557</v>
      </c>
      <c r="X235" s="570">
        <v>44.099378881987576</v>
      </c>
      <c r="Y235" s="570">
        <v>14.673913043478262</v>
      </c>
      <c r="Z235" s="570">
        <v>6.5973334165644815</v>
      </c>
      <c r="AA235" s="570">
        <v>1.6877587346853498</v>
      </c>
      <c r="AB235" s="570">
        <v>2.0142612706633547</v>
      </c>
      <c r="AC235" s="570">
        <v>20.817899386691352</v>
      </c>
      <c r="AD235" s="570">
        <v>54.86325357880235</v>
      </c>
      <c r="AE235" s="570">
        <v>48.19870152109921</v>
      </c>
      <c r="AF235" s="570">
        <v>5.0019417475728147</v>
      </c>
      <c r="AG235" s="570">
        <v>6.3394170667734802</v>
      </c>
      <c r="AH235" s="570">
        <v>2.3291925465838514</v>
      </c>
      <c r="AI235" s="570">
        <v>16</v>
      </c>
      <c r="AJ235" s="570">
        <v>92.874999999999986</v>
      </c>
      <c r="AK235" s="570">
        <v>12.715801968011171</v>
      </c>
      <c r="AL235" s="570"/>
    </row>
    <row r="236" spans="1:38">
      <c r="A236" s="570">
        <v>3</v>
      </c>
      <c r="B236" s="570">
        <v>146</v>
      </c>
      <c r="C236" s="570">
        <v>2022</v>
      </c>
      <c r="D236" s="570">
        <v>99</v>
      </c>
      <c r="E236" s="570">
        <v>42</v>
      </c>
      <c r="F236" s="570">
        <v>99</v>
      </c>
      <c r="G236" s="570">
        <v>99</v>
      </c>
      <c r="H236" s="570">
        <v>99</v>
      </c>
      <c r="I236" s="570">
        <v>99</v>
      </c>
      <c r="J236" s="570">
        <v>999</v>
      </c>
      <c r="K236" s="570">
        <v>99</v>
      </c>
      <c r="L236" s="570">
        <v>99</v>
      </c>
      <c r="M236" s="570">
        <v>99</v>
      </c>
      <c r="N236" s="570">
        <v>99</v>
      </c>
      <c r="O236" s="570">
        <v>99</v>
      </c>
      <c r="P236" s="570">
        <v>9999</v>
      </c>
      <c r="Q236" s="570">
        <v>71</v>
      </c>
      <c r="R236" s="570">
        <v>827</v>
      </c>
      <c r="S236" s="570">
        <v>5.0060459492140277</v>
      </c>
      <c r="T236" s="570">
        <v>4.5151148730350652</v>
      </c>
      <c r="U236" s="570">
        <v>15.174002418379684</v>
      </c>
      <c r="V236" s="570">
        <v>1.0882708585247882</v>
      </c>
      <c r="W236" s="570">
        <v>0.96735187424425617</v>
      </c>
      <c r="X236" s="570">
        <v>41.354292623941951</v>
      </c>
      <c r="Y236" s="570">
        <v>14.389359129383321</v>
      </c>
      <c r="Z236" s="570">
        <v>6.8259401956809356</v>
      </c>
      <c r="AA236" s="570">
        <v>1.8664510129173559</v>
      </c>
      <c r="AB236" s="570">
        <v>1.9331515841401796</v>
      </c>
      <c r="AC236" s="570">
        <v>14.250184961771248</v>
      </c>
      <c r="AD236" s="570">
        <v>48.380827129851106</v>
      </c>
      <c r="AE236" s="570">
        <v>49.177645119798576</v>
      </c>
      <c r="AF236" s="570">
        <v>3.2116504854368939</v>
      </c>
      <c r="AG236" s="570">
        <v>3.893554237698587</v>
      </c>
      <c r="AH236" s="570">
        <v>0.96735187424425617</v>
      </c>
      <c r="AI236" s="570">
        <v>34</v>
      </c>
      <c r="AJ236" s="570">
        <v>91.714705882352945</v>
      </c>
      <c r="AK236" s="570">
        <v>15.34449456831207</v>
      </c>
      <c r="AL236" s="570"/>
    </row>
    <row r="237" spans="1:38">
      <c r="A237" s="570">
        <v>3</v>
      </c>
      <c r="B237" s="570">
        <v>147</v>
      </c>
      <c r="C237" s="570">
        <v>2022</v>
      </c>
      <c r="D237" s="570">
        <v>99</v>
      </c>
      <c r="E237" s="570">
        <v>43</v>
      </c>
      <c r="F237" s="570">
        <v>99</v>
      </c>
      <c r="G237" s="570">
        <v>99</v>
      </c>
      <c r="H237" s="570">
        <v>99</v>
      </c>
      <c r="I237" s="570">
        <v>99</v>
      </c>
      <c r="J237" s="570">
        <v>999</v>
      </c>
      <c r="K237" s="570">
        <v>99</v>
      </c>
      <c r="L237" s="570">
        <v>99</v>
      </c>
      <c r="M237" s="570">
        <v>99</v>
      </c>
      <c r="N237" s="570">
        <v>99</v>
      </c>
      <c r="O237" s="570">
        <v>99</v>
      </c>
      <c r="P237" s="570">
        <v>9999</v>
      </c>
      <c r="Q237" s="570">
        <v>69</v>
      </c>
      <c r="R237" s="570">
        <v>753</v>
      </c>
      <c r="S237" s="570">
        <v>5.4501992031872497</v>
      </c>
      <c r="T237" s="570">
        <v>4.8884462151394406</v>
      </c>
      <c r="U237" s="570">
        <v>15.99973439575033</v>
      </c>
      <c r="V237" s="570">
        <v>2.1248339973439574</v>
      </c>
      <c r="W237" s="570">
        <v>1.7264276228419653</v>
      </c>
      <c r="X237" s="570">
        <v>45.152722443559085</v>
      </c>
      <c r="Y237" s="570">
        <v>14.873837981407702</v>
      </c>
      <c r="Z237" s="570">
        <v>7.2950983149514013</v>
      </c>
      <c r="AA237" s="570">
        <v>1.8796394465508317</v>
      </c>
      <c r="AB237" s="570">
        <v>2.03378812389525</v>
      </c>
      <c r="AC237" s="570">
        <v>28.724625120940861</v>
      </c>
      <c r="AD237" s="570">
        <v>57.07272106345728</v>
      </c>
      <c r="AE237" s="570">
        <v>49.323859995799026</v>
      </c>
      <c r="AF237" s="570">
        <v>2.924271844660193</v>
      </c>
      <c r="AG237" s="570">
        <v>3.7380776597904992</v>
      </c>
      <c r="AH237" s="570">
        <v>0.92961487383798147</v>
      </c>
      <c r="AI237" s="570">
        <v>0</v>
      </c>
      <c r="AJ237" s="570"/>
      <c r="AK237" s="570"/>
      <c r="AL237" s="570"/>
    </row>
    <row r="238" spans="1:38">
      <c r="A238" s="570">
        <v>3</v>
      </c>
      <c r="B238" s="570">
        <v>148</v>
      </c>
      <c r="C238" s="570">
        <v>2022</v>
      </c>
      <c r="D238" s="570">
        <v>99</v>
      </c>
      <c r="E238" s="570">
        <v>44</v>
      </c>
      <c r="F238" s="570">
        <v>99</v>
      </c>
      <c r="G238" s="570">
        <v>99</v>
      </c>
      <c r="H238" s="570">
        <v>99</v>
      </c>
      <c r="I238" s="570">
        <v>99</v>
      </c>
      <c r="J238" s="570">
        <v>999</v>
      </c>
      <c r="K238" s="570">
        <v>99</v>
      </c>
      <c r="L238" s="570">
        <v>99</v>
      </c>
      <c r="M238" s="570">
        <v>99</v>
      </c>
      <c r="N238" s="570">
        <v>99</v>
      </c>
      <c r="O238" s="570">
        <v>99</v>
      </c>
      <c r="P238" s="570">
        <v>9999</v>
      </c>
      <c r="Q238" s="570">
        <v>76</v>
      </c>
      <c r="R238" s="570">
        <v>928</v>
      </c>
      <c r="S238" s="570">
        <v>5.1206896551724128</v>
      </c>
      <c r="T238" s="570">
        <v>5.0851293103448256</v>
      </c>
      <c r="U238" s="570">
        <v>15.899676724137921</v>
      </c>
      <c r="V238" s="570">
        <v>2.693965517241379</v>
      </c>
      <c r="W238" s="570">
        <v>2.4784482758620698</v>
      </c>
      <c r="X238" s="570">
        <v>46.65948275862069</v>
      </c>
      <c r="Y238" s="570">
        <v>16.379310344827591</v>
      </c>
      <c r="Z238" s="570">
        <v>7.0624301875568234</v>
      </c>
      <c r="AA238" s="570">
        <v>1.5662395796708339</v>
      </c>
      <c r="AB238" s="570">
        <v>1.9767710262383424</v>
      </c>
      <c r="AC238" s="570">
        <v>38.30125347335219</v>
      </c>
      <c r="AD238" s="570">
        <v>46.068974564618706</v>
      </c>
      <c r="AE238" s="570">
        <v>56.643392682704608</v>
      </c>
      <c r="AF238" s="570">
        <v>3.6038834951456304</v>
      </c>
      <c r="AG238" s="570">
        <v>4.578011094344431</v>
      </c>
      <c r="AH238" s="570">
        <v>0.32327586206896558</v>
      </c>
      <c r="AI238" s="570">
        <v>0</v>
      </c>
      <c r="AJ238" s="570"/>
      <c r="AK238" s="570"/>
      <c r="AL238" s="570"/>
    </row>
    <row r="239" spans="1:38">
      <c r="A239" s="570">
        <v>3</v>
      </c>
      <c r="B239" s="570">
        <v>149</v>
      </c>
      <c r="C239" s="570">
        <v>2022</v>
      </c>
      <c r="D239" s="570">
        <v>99</v>
      </c>
      <c r="E239" s="570">
        <v>45</v>
      </c>
      <c r="F239" s="570">
        <v>99</v>
      </c>
      <c r="G239" s="570">
        <v>99</v>
      </c>
      <c r="H239" s="570">
        <v>99</v>
      </c>
      <c r="I239" s="570">
        <v>99</v>
      </c>
      <c r="J239" s="570">
        <v>999</v>
      </c>
      <c r="K239" s="570">
        <v>99</v>
      </c>
      <c r="L239" s="570">
        <v>99</v>
      </c>
      <c r="M239" s="570">
        <v>99</v>
      </c>
      <c r="N239" s="570">
        <v>99</v>
      </c>
      <c r="O239" s="570">
        <v>99</v>
      </c>
      <c r="P239" s="570">
        <v>9999</v>
      </c>
      <c r="Q239" s="570">
        <v>51</v>
      </c>
      <c r="R239" s="570">
        <v>839</v>
      </c>
      <c r="S239" s="570">
        <v>5.2133492252681757</v>
      </c>
      <c r="T239" s="570">
        <v>4.9141835518474366</v>
      </c>
      <c r="U239" s="570">
        <v>17.018831942789049</v>
      </c>
      <c r="V239" s="570">
        <v>2.1454112038140649</v>
      </c>
      <c r="W239" s="570">
        <v>1.5494636471990464</v>
      </c>
      <c r="X239" s="570">
        <v>56.495828367103691</v>
      </c>
      <c r="Y239" s="570">
        <v>17.759237187127528</v>
      </c>
      <c r="Z239" s="570">
        <v>6.9532649361370922</v>
      </c>
      <c r="AA239" s="570">
        <v>1.7319856010891681</v>
      </c>
      <c r="AB239" s="570">
        <v>1.9590020858862232</v>
      </c>
      <c r="AC239" s="570">
        <v>42.888087299955963</v>
      </c>
      <c r="AD239" s="570">
        <v>56.887690704631048</v>
      </c>
      <c r="AE239" s="570">
        <v>51.756878517944678</v>
      </c>
      <c r="AF239" s="570">
        <v>3.2582524271844671</v>
      </c>
      <c r="AG239" s="570">
        <v>4.430291280450926</v>
      </c>
      <c r="AH239" s="570">
        <v>0.83432657926102527</v>
      </c>
      <c r="AI239" s="570">
        <v>28</v>
      </c>
      <c r="AJ239" s="570">
        <v>89.678571428571487</v>
      </c>
      <c r="AK239" s="570">
        <v>15.052253733950565</v>
      </c>
      <c r="AL239" s="570"/>
    </row>
    <row r="240" spans="1:38">
      <c r="A240" s="570">
        <v>3</v>
      </c>
      <c r="B240" s="570">
        <v>150</v>
      </c>
      <c r="C240" s="570">
        <v>2022</v>
      </c>
      <c r="D240" s="570">
        <v>99</v>
      </c>
      <c r="E240" s="570">
        <v>46</v>
      </c>
      <c r="F240" s="570">
        <v>99</v>
      </c>
      <c r="G240" s="570">
        <v>99</v>
      </c>
      <c r="H240" s="570">
        <v>99</v>
      </c>
      <c r="I240" s="570">
        <v>99</v>
      </c>
      <c r="J240" s="570">
        <v>999</v>
      </c>
      <c r="K240" s="570">
        <v>99</v>
      </c>
      <c r="L240" s="570">
        <v>99</v>
      </c>
      <c r="M240" s="570">
        <v>99</v>
      </c>
      <c r="N240" s="570">
        <v>99</v>
      </c>
      <c r="O240" s="570">
        <v>99</v>
      </c>
      <c r="P240" s="570">
        <v>9999</v>
      </c>
      <c r="Q240" s="570">
        <v>28</v>
      </c>
      <c r="R240" s="570">
        <v>309</v>
      </c>
      <c r="S240" s="570">
        <v>4.983818770226538</v>
      </c>
      <c r="T240" s="570">
        <v>4.4530744336569574</v>
      </c>
      <c r="U240" s="570">
        <v>16.651132686084139</v>
      </c>
      <c r="V240" s="570">
        <v>1.2944983818770228</v>
      </c>
      <c r="W240" s="570">
        <v>0.64724919093851141</v>
      </c>
      <c r="X240" s="570">
        <v>54.692556634304211</v>
      </c>
      <c r="Y240" s="570">
        <v>12.621359223300969</v>
      </c>
      <c r="Z240" s="570">
        <v>6.2132992615667728</v>
      </c>
      <c r="AA240" s="570">
        <v>1.3640306417933721</v>
      </c>
      <c r="AB240" s="570">
        <v>2.0547282116099548</v>
      </c>
      <c r="AC240" s="570">
        <v>6.8487327102445743</v>
      </c>
      <c r="AD240" s="570">
        <v>42.220201675945937</v>
      </c>
      <c r="AE240" s="570">
        <v>36.749581639526738</v>
      </c>
      <c r="AF240" s="570">
        <v>1.2</v>
      </c>
      <c r="AG240" s="570">
        <v>1.5964040883110684</v>
      </c>
      <c r="AH240" s="570">
        <v>4.5307443365695796</v>
      </c>
      <c r="AI240" s="570">
        <v>7</v>
      </c>
      <c r="AJ240" s="570">
        <v>97.585714285714246</v>
      </c>
      <c r="AK240" s="570">
        <v>16.246171093765557</v>
      </c>
      <c r="AL240" s="570"/>
    </row>
    <row r="241" spans="1:38">
      <c r="A241" s="570">
        <v>3</v>
      </c>
      <c r="B241" s="570">
        <v>151</v>
      </c>
      <c r="C241" s="570">
        <v>2022</v>
      </c>
      <c r="D241" s="570">
        <v>99</v>
      </c>
      <c r="E241" s="570">
        <v>47</v>
      </c>
      <c r="F241" s="570">
        <v>99</v>
      </c>
      <c r="G241" s="570">
        <v>99</v>
      </c>
      <c r="H241" s="570">
        <v>99</v>
      </c>
      <c r="I241" s="570">
        <v>99</v>
      </c>
      <c r="J241" s="570">
        <v>999</v>
      </c>
      <c r="K241" s="570">
        <v>99</v>
      </c>
      <c r="L241" s="570">
        <v>99</v>
      </c>
      <c r="M241" s="570">
        <v>99</v>
      </c>
      <c r="N241" s="570">
        <v>99</v>
      </c>
      <c r="O241" s="570">
        <v>99</v>
      </c>
      <c r="P241" s="570">
        <v>9999</v>
      </c>
      <c r="Q241" s="570">
        <v>42</v>
      </c>
      <c r="R241" s="570">
        <v>503</v>
      </c>
      <c r="S241" s="570">
        <v>5.3280318091451289</v>
      </c>
      <c r="T241" s="570">
        <v>5.0258449304174952</v>
      </c>
      <c r="U241" s="570">
        <v>16.956262425447317</v>
      </c>
      <c r="V241" s="570">
        <v>3.5785288270377742</v>
      </c>
      <c r="W241" s="570">
        <v>1.5904572564612327</v>
      </c>
      <c r="X241" s="570">
        <v>59.04572564612328</v>
      </c>
      <c r="Y241" s="570">
        <v>16.103379721669981</v>
      </c>
      <c r="Z241" s="570">
        <v>5.791708918234618</v>
      </c>
      <c r="AA241" s="570">
        <v>1.4834238186129884</v>
      </c>
      <c r="AB241" s="570">
        <v>2.004301545104155</v>
      </c>
      <c r="AC241" s="570">
        <v>27.738092739695553</v>
      </c>
      <c r="AD241" s="570">
        <v>40.629772629488592</v>
      </c>
      <c r="AE241" s="570">
        <v>43.177592845502609</v>
      </c>
      <c r="AF241" s="570">
        <v>1.9533980582524264</v>
      </c>
      <c r="AG241" s="570">
        <v>2.6462976112114407</v>
      </c>
      <c r="AH241" s="570">
        <v>0</v>
      </c>
      <c r="AI241" s="570">
        <v>1</v>
      </c>
      <c r="AJ241" s="570">
        <v>95.5</v>
      </c>
      <c r="AK241" s="570">
        <v>19.977407733294726</v>
      </c>
      <c r="AL241" s="570"/>
    </row>
    <row r="242" spans="1:38">
      <c r="A242" s="570">
        <v>3</v>
      </c>
      <c r="B242" s="570">
        <v>152</v>
      </c>
      <c r="C242" s="570">
        <v>2022</v>
      </c>
      <c r="D242" s="570">
        <v>99</v>
      </c>
      <c r="E242" s="570">
        <v>48</v>
      </c>
      <c r="F242" s="570">
        <v>99</v>
      </c>
      <c r="G242" s="570">
        <v>99</v>
      </c>
      <c r="H242" s="570">
        <v>99</v>
      </c>
      <c r="I242" s="570">
        <v>99</v>
      </c>
      <c r="J242" s="570">
        <v>999</v>
      </c>
      <c r="K242" s="570">
        <v>99</v>
      </c>
      <c r="L242" s="570">
        <v>99</v>
      </c>
      <c r="M242" s="570">
        <v>99</v>
      </c>
      <c r="N242" s="570">
        <v>99</v>
      </c>
      <c r="O242" s="570">
        <v>99</v>
      </c>
      <c r="P242" s="570">
        <v>9999</v>
      </c>
      <c r="Q242" s="570">
        <v>38</v>
      </c>
      <c r="R242" s="570">
        <v>318</v>
      </c>
      <c r="S242" s="570">
        <v>5.4213836477987423</v>
      </c>
      <c r="T242" s="570">
        <v>5.317610062893082</v>
      </c>
      <c r="U242" s="570">
        <v>18.051886792452816</v>
      </c>
      <c r="V242" s="570">
        <v>3.7735849056603761</v>
      </c>
      <c r="W242" s="570">
        <v>1.5723270440251564</v>
      </c>
      <c r="X242" s="570">
        <v>60.691823899371087</v>
      </c>
      <c r="Y242" s="570">
        <v>19.811320754716988</v>
      </c>
      <c r="Z242" s="570">
        <v>7.1795862488144397</v>
      </c>
      <c r="AA242" s="570">
        <v>1.233105441118072</v>
      </c>
      <c r="AB242" s="570">
        <v>1.6794366602369355</v>
      </c>
      <c r="AC242" s="570">
        <v>22.095130313940022</v>
      </c>
      <c r="AD242" s="570">
        <v>47.722980924796289</v>
      </c>
      <c r="AE242" s="570">
        <v>42.280591487837455</v>
      </c>
      <c r="AF242" s="570">
        <v>1.2349514563106796</v>
      </c>
      <c r="AG242" s="570">
        <v>1.7811081530260613</v>
      </c>
      <c r="AH242" s="570">
        <v>0</v>
      </c>
      <c r="AI242" s="570">
        <v>7</v>
      </c>
      <c r="AJ242" s="570">
        <v>103.02857142857148</v>
      </c>
      <c r="AK242" s="570">
        <v>14.247025026274695</v>
      </c>
      <c r="AL242" s="570"/>
    </row>
    <row r="243" spans="1:38">
      <c r="A243" s="570">
        <v>3</v>
      </c>
      <c r="B243" s="570">
        <v>153</v>
      </c>
      <c r="C243" s="570">
        <v>2022</v>
      </c>
      <c r="D243" s="570">
        <v>99</v>
      </c>
      <c r="E243" s="570">
        <v>49</v>
      </c>
      <c r="F243" s="570">
        <v>99</v>
      </c>
      <c r="G243" s="570">
        <v>99</v>
      </c>
      <c r="H243" s="570">
        <v>99</v>
      </c>
      <c r="I243" s="570">
        <v>99</v>
      </c>
      <c r="J243" s="570">
        <v>999</v>
      </c>
      <c r="K243" s="570">
        <v>99</v>
      </c>
      <c r="L243" s="570">
        <v>99</v>
      </c>
      <c r="M243" s="570">
        <v>99</v>
      </c>
      <c r="N243" s="570">
        <v>99</v>
      </c>
      <c r="O243" s="570">
        <v>99</v>
      </c>
      <c r="P243" s="570">
        <v>9999</v>
      </c>
      <c r="Q243" s="570">
        <v>42</v>
      </c>
      <c r="R243" s="570">
        <v>352</v>
      </c>
      <c r="S243" s="570">
        <v>5.1107954545454541</v>
      </c>
      <c r="T243" s="570">
        <v>4.8636363636363633</v>
      </c>
      <c r="U243" s="570">
        <v>16.082102272727269</v>
      </c>
      <c r="V243" s="570">
        <v>2.2727272727272729</v>
      </c>
      <c r="W243" s="570">
        <v>0.8522727272727274</v>
      </c>
      <c r="X243" s="570">
        <v>51.420454545454554</v>
      </c>
      <c r="Y243" s="570">
        <v>15.05681818181818</v>
      </c>
      <c r="Z243" s="570">
        <v>6.7366992786793389</v>
      </c>
      <c r="AA243" s="570">
        <v>1.5709353912926221</v>
      </c>
      <c r="AB243" s="570">
        <v>1.8551636670129563</v>
      </c>
      <c r="AC243" s="570">
        <v>35.863912235340599</v>
      </c>
      <c r="AD243" s="570">
        <v>54.977043737258413</v>
      </c>
      <c r="AE243" s="570">
        <v>47.796355243986625</v>
      </c>
      <c r="AF243" s="570">
        <v>1.3669902912621359</v>
      </c>
      <c r="AG243" s="570">
        <v>1.756410616403663</v>
      </c>
      <c r="AH243" s="570">
        <v>2.2727272727272729</v>
      </c>
      <c r="AI243" s="570">
        <v>0</v>
      </c>
      <c r="AJ243" s="570"/>
      <c r="AK243" s="570"/>
      <c r="AL243" s="570"/>
    </row>
    <row r="244" spans="1:38">
      <c r="A244" s="570">
        <v>3</v>
      </c>
      <c r="B244" s="570">
        <v>154</v>
      </c>
      <c r="C244" s="570">
        <v>2022</v>
      </c>
      <c r="D244" s="570">
        <v>99</v>
      </c>
      <c r="E244" s="570">
        <v>50</v>
      </c>
      <c r="F244" s="570">
        <v>99</v>
      </c>
      <c r="G244" s="570">
        <v>99</v>
      </c>
      <c r="H244" s="570">
        <v>99</v>
      </c>
      <c r="I244" s="570">
        <v>99</v>
      </c>
      <c r="J244" s="570">
        <v>999</v>
      </c>
      <c r="K244" s="570">
        <v>99</v>
      </c>
      <c r="L244" s="570">
        <v>99</v>
      </c>
      <c r="M244" s="570">
        <v>99</v>
      </c>
      <c r="N244" s="570">
        <v>99</v>
      </c>
      <c r="O244" s="570">
        <v>99</v>
      </c>
      <c r="P244" s="570">
        <v>9999</v>
      </c>
      <c r="Q244" s="570"/>
      <c r="R244" s="570"/>
      <c r="S244" s="570"/>
      <c r="T244" s="570"/>
      <c r="U244" s="570"/>
      <c r="V244" s="570"/>
      <c r="W244" s="570"/>
      <c r="X244" s="570"/>
      <c r="Y244" s="570"/>
      <c r="Z244" s="570"/>
      <c r="AA244" s="570"/>
      <c r="AB244" s="570"/>
      <c r="AC244" s="570"/>
      <c r="AD244" s="570"/>
      <c r="AE244" s="570"/>
      <c r="AF244" s="570"/>
      <c r="AG244" s="570"/>
      <c r="AH244" s="570"/>
      <c r="AI244" s="570"/>
      <c r="AJ244" s="570"/>
      <c r="AK244" s="570"/>
      <c r="AL244" s="570"/>
    </row>
    <row r="245" spans="1:38">
      <c r="A245" s="570">
        <v>3</v>
      </c>
      <c r="B245" s="570">
        <v>155</v>
      </c>
      <c r="C245" s="570">
        <v>2022</v>
      </c>
      <c r="D245" s="570">
        <v>99</v>
      </c>
      <c r="E245" s="570">
        <v>51</v>
      </c>
      <c r="F245" s="570">
        <v>99</v>
      </c>
      <c r="G245" s="570">
        <v>99</v>
      </c>
      <c r="H245" s="570">
        <v>99</v>
      </c>
      <c r="I245" s="570">
        <v>99</v>
      </c>
      <c r="J245" s="570">
        <v>999</v>
      </c>
      <c r="K245" s="570">
        <v>99</v>
      </c>
      <c r="L245" s="570">
        <v>99</v>
      </c>
      <c r="M245" s="570">
        <v>99</v>
      </c>
      <c r="N245" s="570">
        <v>99</v>
      </c>
      <c r="O245" s="570">
        <v>99</v>
      </c>
      <c r="P245" s="570">
        <v>9999</v>
      </c>
      <c r="Q245" s="570"/>
      <c r="R245" s="570"/>
      <c r="S245" s="570"/>
      <c r="T245" s="570"/>
      <c r="U245" s="570"/>
      <c r="V245" s="570"/>
      <c r="W245" s="570"/>
      <c r="X245" s="570"/>
      <c r="Y245" s="570"/>
      <c r="Z245" s="570"/>
      <c r="AA245" s="570"/>
      <c r="AB245" s="570"/>
      <c r="AC245" s="570"/>
      <c r="AD245" s="570"/>
      <c r="AE245" s="570"/>
      <c r="AF245" s="570"/>
      <c r="AG245" s="570"/>
      <c r="AH245" s="570"/>
      <c r="AI245" s="570"/>
      <c r="AJ245" s="570"/>
      <c r="AK245" s="570"/>
      <c r="AL245" s="570"/>
    </row>
    <row r="246" spans="1:38">
      <c r="A246" s="570">
        <v>3</v>
      </c>
      <c r="B246" s="570">
        <v>156</v>
      </c>
      <c r="C246" s="570">
        <v>2022</v>
      </c>
      <c r="D246" s="570">
        <v>99</v>
      </c>
      <c r="E246" s="570">
        <v>52</v>
      </c>
      <c r="F246" s="570">
        <v>99</v>
      </c>
      <c r="G246" s="570">
        <v>99</v>
      </c>
      <c r="H246" s="570">
        <v>99</v>
      </c>
      <c r="I246" s="570">
        <v>99</v>
      </c>
      <c r="J246" s="570">
        <v>999</v>
      </c>
      <c r="K246" s="570">
        <v>99</v>
      </c>
      <c r="L246" s="570">
        <v>99</v>
      </c>
      <c r="M246" s="570">
        <v>99</v>
      </c>
      <c r="N246" s="570">
        <v>99</v>
      </c>
      <c r="O246" s="570">
        <v>99</v>
      </c>
      <c r="P246" s="570">
        <v>9999</v>
      </c>
      <c r="Q246" s="570"/>
      <c r="R246" s="570"/>
      <c r="S246" s="570"/>
      <c r="T246" s="570"/>
      <c r="U246" s="570"/>
      <c r="V246" s="570"/>
      <c r="W246" s="570"/>
      <c r="X246" s="570"/>
      <c r="Y246" s="570"/>
      <c r="Z246" s="570"/>
      <c r="AA246" s="570"/>
      <c r="AB246" s="570"/>
      <c r="AC246" s="570"/>
      <c r="AD246" s="570"/>
      <c r="AE246" s="570"/>
      <c r="AF246" s="570"/>
      <c r="AG246" s="570"/>
      <c r="AH246" s="570"/>
      <c r="AI246" s="570"/>
      <c r="AJ246" s="570"/>
      <c r="AK246" s="570"/>
      <c r="AL246" s="570"/>
    </row>
    <row r="247" spans="1:38">
      <c r="A247" s="570">
        <v>3</v>
      </c>
      <c r="B247" s="570">
        <v>157</v>
      </c>
      <c r="C247" s="570">
        <v>2021</v>
      </c>
      <c r="D247" s="570">
        <v>99</v>
      </c>
      <c r="E247" s="570">
        <v>1</v>
      </c>
      <c r="F247" s="570">
        <v>99</v>
      </c>
      <c r="G247" s="570">
        <v>99</v>
      </c>
      <c r="H247" s="570">
        <v>99</v>
      </c>
      <c r="I247" s="570">
        <v>99</v>
      </c>
      <c r="J247" s="570">
        <v>999</v>
      </c>
      <c r="K247" s="570">
        <v>99</v>
      </c>
      <c r="L247" s="570">
        <v>99</v>
      </c>
      <c r="M247" s="570">
        <v>99</v>
      </c>
      <c r="N247" s="570">
        <v>99</v>
      </c>
      <c r="O247" s="570">
        <v>99</v>
      </c>
      <c r="P247" s="570">
        <v>9999</v>
      </c>
      <c r="Q247" s="570"/>
      <c r="R247" s="570"/>
      <c r="S247" s="570"/>
      <c r="T247" s="570"/>
      <c r="U247" s="570"/>
      <c r="V247" s="570"/>
      <c r="W247" s="570"/>
      <c r="X247" s="570"/>
      <c r="Y247" s="570"/>
      <c r="Z247" s="570"/>
      <c r="AA247" s="570"/>
      <c r="AB247" s="570"/>
      <c r="AC247" s="570"/>
      <c r="AD247" s="570"/>
      <c r="AE247" s="570"/>
      <c r="AF247" s="570"/>
      <c r="AG247" s="570"/>
      <c r="AH247" s="570"/>
      <c r="AI247" s="570"/>
      <c r="AJ247" s="570"/>
      <c r="AK247" s="570"/>
      <c r="AL247" s="570"/>
    </row>
    <row r="248" spans="1:38">
      <c r="A248" s="570">
        <v>3</v>
      </c>
      <c r="B248" s="570">
        <v>158</v>
      </c>
      <c r="C248" s="570">
        <v>2021</v>
      </c>
      <c r="D248" s="570">
        <v>99</v>
      </c>
      <c r="E248" s="570">
        <v>2</v>
      </c>
      <c r="F248" s="570">
        <v>99</v>
      </c>
      <c r="G248" s="570">
        <v>99</v>
      </c>
      <c r="H248" s="570">
        <v>99</v>
      </c>
      <c r="I248" s="570">
        <v>99</v>
      </c>
      <c r="J248" s="570">
        <v>999</v>
      </c>
      <c r="K248" s="570">
        <v>99</v>
      </c>
      <c r="L248" s="570">
        <v>99</v>
      </c>
      <c r="M248" s="570">
        <v>99</v>
      </c>
      <c r="N248" s="570">
        <v>99</v>
      </c>
      <c r="O248" s="570">
        <v>99</v>
      </c>
      <c r="P248" s="570">
        <v>9999</v>
      </c>
      <c r="Q248" s="570"/>
      <c r="R248" s="570"/>
      <c r="S248" s="570"/>
      <c r="T248" s="570"/>
      <c r="U248" s="570"/>
      <c r="V248" s="570"/>
      <c r="W248" s="570"/>
      <c r="X248" s="570"/>
      <c r="Y248" s="570"/>
      <c r="Z248" s="570"/>
      <c r="AA248" s="570"/>
      <c r="AB248" s="570"/>
      <c r="AC248" s="570"/>
      <c r="AD248" s="570"/>
      <c r="AE248" s="570"/>
      <c r="AF248" s="570"/>
      <c r="AG248" s="570"/>
      <c r="AH248" s="570"/>
      <c r="AI248" s="570"/>
      <c r="AJ248" s="570"/>
      <c r="AK248" s="570"/>
      <c r="AL248" s="570"/>
    </row>
    <row r="249" spans="1:38">
      <c r="A249" s="570">
        <v>3</v>
      </c>
      <c r="B249" s="570">
        <v>159</v>
      </c>
      <c r="C249" s="570">
        <v>2021</v>
      </c>
      <c r="D249" s="570">
        <v>99</v>
      </c>
      <c r="E249" s="570">
        <v>3</v>
      </c>
      <c r="F249" s="570">
        <v>99</v>
      </c>
      <c r="G249" s="570">
        <v>99</v>
      </c>
      <c r="H249" s="570">
        <v>99</v>
      </c>
      <c r="I249" s="570">
        <v>99</v>
      </c>
      <c r="J249" s="570">
        <v>999</v>
      </c>
      <c r="K249" s="570">
        <v>99</v>
      </c>
      <c r="L249" s="570">
        <v>99</v>
      </c>
      <c r="M249" s="570">
        <v>99</v>
      </c>
      <c r="N249" s="570">
        <v>99</v>
      </c>
      <c r="O249" s="570">
        <v>99</v>
      </c>
      <c r="P249" s="570">
        <v>9999</v>
      </c>
      <c r="Q249" s="570"/>
      <c r="R249" s="570"/>
      <c r="S249" s="570"/>
      <c r="T249" s="570"/>
      <c r="U249" s="570"/>
      <c r="V249" s="570"/>
      <c r="W249" s="570"/>
      <c r="X249" s="570"/>
      <c r="Y249" s="570"/>
      <c r="Z249" s="570"/>
      <c r="AA249" s="570"/>
      <c r="AB249" s="570"/>
      <c r="AC249" s="570"/>
      <c r="AD249" s="570"/>
      <c r="AE249" s="570"/>
      <c r="AF249" s="570"/>
      <c r="AG249" s="570"/>
      <c r="AH249" s="570"/>
      <c r="AI249" s="570"/>
      <c r="AJ249" s="570"/>
      <c r="AK249" s="570"/>
      <c r="AL249" s="570"/>
    </row>
    <row r="250" spans="1:38">
      <c r="A250" s="570">
        <v>3</v>
      </c>
      <c r="B250" s="570">
        <v>160</v>
      </c>
      <c r="C250" s="570">
        <v>2021</v>
      </c>
      <c r="D250" s="570">
        <v>99</v>
      </c>
      <c r="E250" s="570">
        <v>4</v>
      </c>
      <c r="F250" s="570">
        <v>99</v>
      </c>
      <c r="G250" s="570">
        <v>99</v>
      </c>
      <c r="H250" s="570">
        <v>99</v>
      </c>
      <c r="I250" s="570">
        <v>99</v>
      </c>
      <c r="J250" s="570">
        <v>999</v>
      </c>
      <c r="K250" s="570">
        <v>99</v>
      </c>
      <c r="L250" s="570">
        <v>99</v>
      </c>
      <c r="M250" s="570">
        <v>99</v>
      </c>
      <c r="N250" s="570">
        <v>99</v>
      </c>
      <c r="O250" s="570">
        <v>99</v>
      </c>
      <c r="P250" s="570">
        <v>9999</v>
      </c>
      <c r="Q250" s="570"/>
      <c r="R250" s="570"/>
      <c r="S250" s="570"/>
      <c r="T250" s="570"/>
      <c r="U250" s="570"/>
      <c r="V250" s="570"/>
      <c r="W250" s="570"/>
      <c r="X250" s="570"/>
      <c r="Y250" s="570"/>
      <c r="Z250" s="570"/>
      <c r="AA250" s="570"/>
      <c r="AB250" s="570"/>
      <c r="AC250" s="570"/>
      <c r="AD250" s="570"/>
      <c r="AE250" s="570"/>
      <c r="AF250" s="570"/>
      <c r="AG250" s="570"/>
      <c r="AH250" s="570"/>
      <c r="AI250" s="570"/>
      <c r="AJ250" s="570"/>
      <c r="AK250" s="570"/>
      <c r="AL250" s="570"/>
    </row>
    <row r="251" spans="1:38">
      <c r="A251" s="570">
        <v>3</v>
      </c>
      <c r="B251" s="570">
        <v>161</v>
      </c>
      <c r="C251" s="570">
        <v>2021</v>
      </c>
      <c r="D251" s="570">
        <v>99</v>
      </c>
      <c r="E251" s="570">
        <v>5</v>
      </c>
      <c r="F251" s="570">
        <v>99</v>
      </c>
      <c r="G251" s="570">
        <v>99</v>
      </c>
      <c r="H251" s="570">
        <v>99</v>
      </c>
      <c r="I251" s="570">
        <v>99</v>
      </c>
      <c r="J251" s="570">
        <v>999</v>
      </c>
      <c r="K251" s="570">
        <v>99</v>
      </c>
      <c r="L251" s="570">
        <v>99</v>
      </c>
      <c r="M251" s="570">
        <v>99</v>
      </c>
      <c r="N251" s="570">
        <v>99</v>
      </c>
      <c r="O251" s="570">
        <v>99</v>
      </c>
      <c r="P251" s="570">
        <v>9999</v>
      </c>
      <c r="Q251" s="570"/>
      <c r="R251" s="570"/>
      <c r="S251" s="570"/>
      <c r="T251" s="570"/>
      <c r="U251" s="570"/>
      <c r="V251" s="570"/>
      <c r="W251" s="570"/>
      <c r="X251" s="570"/>
      <c r="Y251" s="570"/>
      <c r="Z251" s="570"/>
      <c r="AA251" s="570"/>
      <c r="AB251" s="570"/>
      <c r="AC251" s="570"/>
      <c r="AD251" s="570"/>
      <c r="AE251" s="570"/>
      <c r="AF251" s="570"/>
      <c r="AG251" s="570"/>
      <c r="AH251" s="570"/>
      <c r="AI251" s="570"/>
      <c r="AJ251" s="570"/>
      <c r="AK251" s="570"/>
      <c r="AL251" s="570"/>
    </row>
    <row r="252" spans="1:38">
      <c r="A252" s="570">
        <v>3</v>
      </c>
      <c r="B252" s="570">
        <v>162</v>
      </c>
      <c r="C252" s="570">
        <v>2021</v>
      </c>
      <c r="D252" s="570">
        <v>99</v>
      </c>
      <c r="E252" s="570">
        <v>6</v>
      </c>
      <c r="F252" s="570">
        <v>99</v>
      </c>
      <c r="G252" s="570">
        <v>99</v>
      </c>
      <c r="H252" s="570">
        <v>99</v>
      </c>
      <c r="I252" s="570">
        <v>99</v>
      </c>
      <c r="J252" s="570">
        <v>999</v>
      </c>
      <c r="K252" s="570">
        <v>99</v>
      </c>
      <c r="L252" s="570">
        <v>99</v>
      </c>
      <c r="M252" s="570">
        <v>99</v>
      </c>
      <c r="N252" s="570">
        <v>99</v>
      </c>
      <c r="O252" s="570">
        <v>99</v>
      </c>
      <c r="P252" s="570">
        <v>9999</v>
      </c>
      <c r="Q252" s="570"/>
      <c r="R252" s="570"/>
      <c r="S252" s="570"/>
      <c r="T252" s="570"/>
      <c r="U252" s="570"/>
      <c r="V252" s="570"/>
      <c r="W252" s="570"/>
      <c r="X252" s="570"/>
      <c r="Y252" s="570"/>
      <c r="Z252" s="570"/>
      <c r="AA252" s="570"/>
      <c r="AB252" s="570"/>
      <c r="AC252" s="570"/>
      <c r="AD252" s="570"/>
      <c r="AE252" s="570"/>
      <c r="AF252" s="570"/>
      <c r="AG252" s="570"/>
      <c r="AH252" s="570"/>
      <c r="AI252" s="570"/>
      <c r="AJ252" s="570"/>
      <c r="AK252" s="570"/>
      <c r="AL252" s="570"/>
    </row>
    <row r="253" spans="1:38">
      <c r="A253" s="570">
        <v>3</v>
      </c>
      <c r="B253" s="570">
        <v>163</v>
      </c>
      <c r="C253" s="570">
        <v>2021</v>
      </c>
      <c r="D253" s="570">
        <v>99</v>
      </c>
      <c r="E253" s="570">
        <v>7</v>
      </c>
      <c r="F253" s="570">
        <v>99</v>
      </c>
      <c r="G253" s="570">
        <v>99</v>
      </c>
      <c r="H253" s="570">
        <v>99</v>
      </c>
      <c r="I253" s="570">
        <v>99</v>
      </c>
      <c r="J253" s="570">
        <v>999</v>
      </c>
      <c r="K253" s="570">
        <v>99</v>
      </c>
      <c r="L253" s="570">
        <v>99</v>
      </c>
      <c r="M253" s="570">
        <v>99</v>
      </c>
      <c r="N253" s="570">
        <v>99</v>
      </c>
      <c r="O253" s="570">
        <v>99</v>
      </c>
      <c r="P253" s="570">
        <v>9999</v>
      </c>
      <c r="Q253" s="570"/>
      <c r="R253" s="570"/>
      <c r="S253" s="570"/>
      <c r="T253" s="570"/>
      <c r="U253" s="570"/>
      <c r="V253" s="570"/>
      <c r="W253" s="570"/>
      <c r="X253" s="570"/>
      <c r="Y253" s="570"/>
      <c r="Z253" s="570"/>
      <c r="AA253" s="570"/>
      <c r="AB253" s="570"/>
      <c r="AC253" s="570"/>
      <c r="AD253" s="570"/>
      <c r="AE253" s="570"/>
      <c r="AF253" s="570"/>
      <c r="AG253" s="570"/>
      <c r="AH253" s="570"/>
      <c r="AI253" s="570"/>
      <c r="AJ253" s="570"/>
      <c r="AK253" s="570"/>
      <c r="AL253" s="570"/>
    </row>
    <row r="254" spans="1:38">
      <c r="A254" s="570">
        <v>3</v>
      </c>
      <c r="B254" s="570">
        <v>164</v>
      </c>
      <c r="C254" s="570">
        <v>2021</v>
      </c>
      <c r="D254" s="570">
        <v>99</v>
      </c>
      <c r="E254" s="570">
        <v>8</v>
      </c>
      <c r="F254" s="570">
        <v>99</v>
      </c>
      <c r="G254" s="570">
        <v>99</v>
      </c>
      <c r="H254" s="570">
        <v>99</v>
      </c>
      <c r="I254" s="570">
        <v>99</v>
      </c>
      <c r="J254" s="570">
        <v>999</v>
      </c>
      <c r="K254" s="570">
        <v>99</v>
      </c>
      <c r="L254" s="570">
        <v>99</v>
      </c>
      <c r="M254" s="570">
        <v>99</v>
      </c>
      <c r="N254" s="570">
        <v>99</v>
      </c>
      <c r="O254" s="570">
        <v>99</v>
      </c>
      <c r="P254" s="570">
        <v>9999</v>
      </c>
      <c r="Q254" s="570"/>
      <c r="R254" s="570"/>
      <c r="S254" s="570"/>
      <c r="T254" s="570"/>
      <c r="U254" s="570"/>
      <c r="V254" s="570"/>
      <c r="W254" s="570"/>
      <c r="X254" s="570"/>
      <c r="Y254" s="570"/>
      <c r="Z254" s="570"/>
      <c r="AA254" s="570"/>
      <c r="AB254" s="570"/>
      <c r="AC254" s="570"/>
      <c r="AD254" s="570"/>
      <c r="AE254" s="570"/>
      <c r="AF254" s="570"/>
      <c r="AG254" s="570"/>
      <c r="AH254" s="570"/>
      <c r="AI254" s="570"/>
      <c r="AJ254" s="570"/>
      <c r="AK254" s="570"/>
      <c r="AL254" s="570"/>
    </row>
    <row r="255" spans="1:38">
      <c r="A255" s="570">
        <v>3</v>
      </c>
      <c r="B255" s="570">
        <v>165</v>
      </c>
      <c r="C255" s="570">
        <v>2021</v>
      </c>
      <c r="D255" s="570">
        <v>99</v>
      </c>
      <c r="E255" s="570">
        <v>9</v>
      </c>
      <c r="F255" s="570">
        <v>99</v>
      </c>
      <c r="G255" s="570">
        <v>99</v>
      </c>
      <c r="H255" s="570">
        <v>99</v>
      </c>
      <c r="I255" s="570">
        <v>99</v>
      </c>
      <c r="J255" s="570">
        <v>999</v>
      </c>
      <c r="K255" s="570">
        <v>99</v>
      </c>
      <c r="L255" s="570">
        <v>99</v>
      </c>
      <c r="M255" s="570">
        <v>99</v>
      </c>
      <c r="N255" s="570">
        <v>99</v>
      </c>
      <c r="O255" s="570">
        <v>99</v>
      </c>
      <c r="P255" s="570">
        <v>9999</v>
      </c>
      <c r="Q255" s="570"/>
      <c r="R255" s="570"/>
      <c r="S255" s="570"/>
      <c r="T255" s="570"/>
      <c r="U255" s="570"/>
      <c r="V255" s="570"/>
      <c r="W255" s="570"/>
      <c r="X255" s="570"/>
      <c r="Y255" s="570"/>
      <c r="Z255" s="570"/>
      <c r="AA255" s="570"/>
      <c r="AB255" s="570"/>
      <c r="AC255" s="570"/>
      <c r="AD255" s="570"/>
      <c r="AE255" s="570"/>
      <c r="AF255" s="570"/>
      <c r="AG255" s="570"/>
      <c r="AH255" s="570"/>
      <c r="AI255" s="570"/>
      <c r="AJ255" s="570"/>
      <c r="AK255" s="570"/>
      <c r="AL255" s="570"/>
    </row>
    <row r="256" spans="1:38">
      <c r="A256" s="570">
        <v>3</v>
      </c>
      <c r="B256" s="570">
        <v>166</v>
      </c>
      <c r="C256" s="570">
        <v>2021</v>
      </c>
      <c r="D256" s="570">
        <v>99</v>
      </c>
      <c r="E256" s="570">
        <v>10</v>
      </c>
      <c r="F256" s="570">
        <v>99</v>
      </c>
      <c r="G256" s="570">
        <v>99</v>
      </c>
      <c r="H256" s="570">
        <v>99</v>
      </c>
      <c r="I256" s="570">
        <v>99</v>
      </c>
      <c r="J256" s="570">
        <v>999</v>
      </c>
      <c r="K256" s="570">
        <v>99</v>
      </c>
      <c r="L256" s="570">
        <v>99</v>
      </c>
      <c r="M256" s="570">
        <v>99</v>
      </c>
      <c r="N256" s="570">
        <v>99</v>
      </c>
      <c r="O256" s="570">
        <v>99</v>
      </c>
      <c r="P256" s="570">
        <v>9999</v>
      </c>
      <c r="Q256" s="570"/>
      <c r="R256" s="570"/>
      <c r="S256" s="570"/>
      <c r="T256" s="570"/>
      <c r="U256" s="570"/>
      <c r="V256" s="570"/>
      <c r="W256" s="570"/>
      <c r="X256" s="570"/>
      <c r="Y256" s="570"/>
      <c r="Z256" s="570"/>
      <c r="AA256" s="570"/>
      <c r="AB256" s="570"/>
      <c r="AC256" s="570"/>
      <c r="AD256" s="570"/>
      <c r="AE256" s="570"/>
      <c r="AF256" s="570"/>
      <c r="AG256" s="570"/>
      <c r="AH256" s="570"/>
      <c r="AI256" s="570"/>
      <c r="AJ256" s="570"/>
      <c r="AK256" s="570"/>
      <c r="AL256" s="570"/>
    </row>
    <row r="257" spans="1:38">
      <c r="A257" s="570">
        <v>3</v>
      </c>
      <c r="B257" s="570">
        <v>167</v>
      </c>
      <c r="C257" s="570">
        <v>2021</v>
      </c>
      <c r="D257" s="570">
        <v>99</v>
      </c>
      <c r="E257" s="570">
        <v>11</v>
      </c>
      <c r="F257" s="570">
        <v>99</v>
      </c>
      <c r="G257" s="570">
        <v>99</v>
      </c>
      <c r="H257" s="570">
        <v>99</v>
      </c>
      <c r="I257" s="570">
        <v>99</v>
      </c>
      <c r="J257" s="570">
        <v>999</v>
      </c>
      <c r="K257" s="570">
        <v>99</v>
      </c>
      <c r="L257" s="570">
        <v>99</v>
      </c>
      <c r="M257" s="570">
        <v>99</v>
      </c>
      <c r="N257" s="570">
        <v>99</v>
      </c>
      <c r="O257" s="570">
        <v>99</v>
      </c>
      <c r="P257" s="570">
        <v>9999</v>
      </c>
      <c r="Q257" s="570"/>
      <c r="R257" s="570"/>
      <c r="S257" s="570"/>
      <c r="T257" s="570"/>
      <c r="U257" s="570"/>
      <c r="V257" s="570"/>
      <c r="W257" s="570"/>
      <c r="X257" s="570"/>
      <c r="Y257" s="570"/>
      <c r="Z257" s="570"/>
      <c r="AA257" s="570"/>
      <c r="AB257" s="570"/>
      <c r="AC257" s="570"/>
      <c r="AD257" s="570"/>
      <c r="AE257" s="570"/>
      <c r="AF257" s="570"/>
      <c r="AG257" s="570"/>
      <c r="AH257" s="570"/>
      <c r="AI257" s="570"/>
      <c r="AJ257" s="570"/>
      <c r="AK257" s="570"/>
      <c r="AL257" s="570"/>
    </row>
    <row r="258" spans="1:38">
      <c r="A258" s="570">
        <v>3</v>
      </c>
      <c r="B258" s="570">
        <v>168</v>
      </c>
      <c r="C258" s="570">
        <v>2021</v>
      </c>
      <c r="D258" s="570">
        <v>99</v>
      </c>
      <c r="E258" s="570">
        <v>12</v>
      </c>
      <c r="F258" s="570">
        <v>99</v>
      </c>
      <c r="G258" s="570">
        <v>99</v>
      </c>
      <c r="H258" s="570">
        <v>99</v>
      </c>
      <c r="I258" s="570">
        <v>99</v>
      </c>
      <c r="J258" s="570">
        <v>999</v>
      </c>
      <c r="K258" s="570">
        <v>99</v>
      </c>
      <c r="L258" s="570">
        <v>99</v>
      </c>
      <c r="M258" s="570">
        <v>99</v>
      </c>
      <c r="N258" s="570">
        <v>99</v>
      </c>
      <c r="O258" s="570">
        <v>99</v>
      </c>
      <c r="P258" s="570">
        <v>9999</v>
      </c>
      <c r="Q258" s="570"/>
      <c r="R258" s="570"/>
      <c r="S258" s="570"/>
      <c r="T258" s="570"/>
      <c r="U258" s="570"/>
      <c r="V258" s="570"/>
      <c r="W258" s="570"/>
      <c r="X258" s="570"/>
      <c r="Y258" s="570"/>
      <c r="Z258" s="570"/>
      <c r="AA258" s="570"/>
      <c r="AB258" s="570"/>
      <c r="AC258" s="570"/>
      <c r="AD258" s="570"/>
      <c r="AE258" s="570"/>
      <c r="AF258" s="570"/>
      <c r="AG258" s="570"/>
      <c r="AH258" s="570"/>
      <c r="AI258" s="570"/>
      <c r="AJ258" s="570"/>
      <c r="AK258" s="570"/>
      <c r="AL258" s="570"/>
    </row>
    <row r="259" spans="1:38">
      <c r="A259" s="570">
        <v>3</v>
      </c>
      <c r="B259" s="570">
        <v>169</v>
      </c>
      <c r="C259" s="570">
        <v>2021</v>
      </c>
      <c r="D259" s="570">
        <v>99</v>
      </c>
      <c r="E259" s="570">
        <v>13</v>
      </c>
      <c r="F259" s="570">
        <v>99</v>
      </c>
      <c r="G259" s="570">
        <v>99</v>
      </c>
      <c r="H259" s="570">
        <v>99</v>
      </c>
      <c r="I259" s="570">
        <v>99</v>
      </c>
      <c r="J259" s="570">
        <v>999</v>
      </c>
      <c r="K259" s="570">
        <v>99</v>
      </c>
      <c r="L259" s="570">
        <v>99</v>
      </c>
      <c r="M259" s="570">
        <v>99</v>
      </c>
      <c r="N259" s="570">
        <v>99</v>
      </c>
      <c r="O259" s="570">
        <v>99</v>
      </c>
      <c r="P259" s="570">
        <v>9999</v>
      </c>
      <c r="Q259" s="570"/>
      <c r="R259" s="570"/>
      <c r="S259" s="570"/>
      <c r="T259" s="570"/>
      <c r="U259" s="570"/>
      <c r="V259" s="570"/>
      <c r="W259" s="570"/>
      <c r="X259" s="570"/>
      <c r="Y259" s="570"/>
      <c r="Z259" s="570"/>
      <c r="AA259" s="570"/>
      <c r="AB259" s="570"/>
      <c r="AC259" s="570"/>
      <c r="AD259" s="570"/>
      <c r="AE259" s="570"/>
      <c r="AF259" s="570"/>
      <c r="AG259" s="570"/>
      <c r="AH259" s="570"/>
      <c r="AI259" s="570"/>
      <c r="AJ259" s="570"/>
      <c r="AK259" s="570"/>
      <c r="AL259" s="570"/>
    </row>
    <row r="260" spans="1:38">
      <c r="A260" s="570">
        <v>3</v>
      </c>
      <c r="B260" s="570">
        <v>170</v>
      </c>
      <c r="C260" s="570">
        <v>2021</v>
      </c>
      <c r="D260" s="570">
        <v>99</v>
      </c>
      <c r="E260" s="570">
        <v>14</v>
      </c>
      <c r="F260" s="570">
        <v>99</v>
      </c>
      <c r="G260" s="570">
        <v>99</v>
      </c>
      <c r="H260" s="570">
        <v>99</v>
      </c>
      <c r="I260" s="570">
        <v>99</v>
      </c>
      <c r="J260" s="570">
        <v>999</v>
      </c>
      <c r="K260" s="570">
        <v>99</v>
      </c>
      <c r="L260" s="570">
        <v>99</v>
      </c>
      <c r="M260" s="570">
        <v>99</v>
      </c>
      <c r="N260" s="570">
        <v>99</v>
      </c>
      <c r="O260" s="570">
        <v>99</v>
      </c>
      <c r="P260" s="570">
        <v>9999</v>
      </c>
      <c r="Q260" s="570"/>
      <c r="R260" s="570"/>
      <c r="S260" s="570"/>
      <c r="T260" s="570"/>
      <c r="U260" s="570"/>
      <c r="V260" s="570"/>
      <c r="W260" s="570"/>
      <c r="X260" s="570"/>
      <c r="Y260" s="570"/>
      <c r="Z260" s="570"/>
      <c r="AA260" s="570"/>
      <c r="AB260" s="570"/>
      <c r="AC260" s="570"/>
      <c r="AD260" s="570"/>
      <c r="AE260" s="570"/>
      <c r="AF260" s="570"/>
      <c r="AG260" s="570"/>
      <c r="AH260" s="570"/>
      <c r="AI260" s="570"/>
      <c r="AJ260" s="570"/>
      <c r="AK260" s="570"/>
      <c r="AL260" s="570"/>
    </row>
    <row r="261" spans="1:38">
      <c r="A261" s="570">
        <v>3</v>
      </c>
      <c r="B261" s="570">
        <v>171</v>
      </c>
      <c r="C261" s="570">
        <v>2021</v>
      </c>
      <c r="D261" s="570">
        <v>99</v>
      </c>
      <c r="E261" s="570">
        <v>15</v>
      </c>
      <c r="F261" s="570">
        <v>99</v>
      </c>
      <c r="G261" s="570">
        <v>99</v>
      </c>
      <c r="H261" s="570">
        <v>99</v>
      </c>
      <c r="I261" s="570">
        <v>99</v>
      </c>
      <c r="J261" s="570">
        <v>999</v>
      </c>
      <c r="K261" s="570">
        <v>99</v>
      </c>
      <c r="L261" s="570">
        <v>99</v>
      </c>
      <c r="M261" s="570">
        <v>99</v>
      </c>
      <c r="N261" s="570">
        <v>99</v>
      </c>
      <c r="O261" s="570">
        <v>99</v>
      </c>
      <c r="P261" s="570">
        <v>9999</v>
      </c>
      <c r="Q261" s="570"/>
      <c r="R261" s="570"/>
      <c r="S261" s="570"/>
      <c r="T261" s="570"/>
      <c r="U261" s="570"/>
      <c r="V261" s="570"/>
      <c r="W261" s="570"/>
      <c r="X261" s="570"/>
      <c r="Y261" s="570"/>
      <c r="Z261" s="570"/>
      <c r="AA261" s="570"/>
      <c r="AB261" s="570"/>
      <c r="AC261" s="570"/>
      <c r="AD261" s="570"/>
      <c r="AE261" s="570"/>
      <c r="AF261" s="570"/>
      <c r="AG261" s="570"/>
      <c r="AH261" s="570"/>
      <c r="AI261" s="570"/>
      <c r="AJ261" s="570"/>
      <c r="AK261" s="570"/>
      <c r="AL261" s="570"/>
    </row>
    <row r="262" spans="1:38">
      <c r="A262" s="570">
        <v>3</v>
      </c>
      <c r="B262" s="570">
        <v>172</v>
      </c>
      <c r="C262" s="570">
        <v>2021</v>
      </c>
      <c r="D262" s="570">
        <v>99</v>
      </c>
      <c r="E262" s="570">
        <v>16</v>
      </c>
      <c r="F262" s="570">
        <v>99</v>
      </c>
      <c r="G262" s="570">
        <v>99</v>
      </c>
      <c r="H262" s="570">
        <v>99</v>
      </c>
      <c r="I262" s="570">
        <v>99</v>
      </c>
      <c r="J262" s="570">
        <v>999</v>
      </c>
      <c r="K262" s="570">
        <v>99</v>
      </c>
      <c r="L262" s="570">
        <v>99</v>
      </c>
      <c r="M262" s="570">
        <v>99</v>
      </c>
      <c r="N262" s="570">
        <v>99</v>
      </c>
      <c r="O262" s="570">
        <v>99</v>
      </c>
      <c r="P262" s="570">
        <v>9999</v>
      </c>
      <c r="Q262" s="570"/>
      <c r="R262" s="570"/>
      <c r="S262" s="570"/>
      <c r="T262" s="570"/>
      <c r="U262" s="570"/>
      <c r="V262" s="570"/>
      <c r="W262" s="570"/>
      <c r="X262" s="570"/>
      <c r="Y262" s="570"/>
      <c r="Z262" s="570"/>
      <c r="AA262" s="570"/>
      <c r="AB262" s="570"/>
      <c r="AC262" s="570"/>
      <c r="AD262" s="570"/>
      <c r="AE262" s="570"/>
      <c r="AF262" s="570"/>
      <c r="AG262" s="570"/>
      <c r="AH262" s="570"/>
      <c r="AI262" s="570"/>
      <c r="AJ262" s="570"/>
      <c r="AK262" s="570"/>
      <c r="AL262" s="570"/>
    </row>
    <row r="263" spans="1:38">
      <c r="A263" s="570">
        <v>3</v>
      </c>
      <c r="B263" s="570">
        <v>173</v>
      </c>
      <c r="C263" s="570">
        <v>2021</v>
      </c>
      <c r="D263" s="570">
        <v>99</v>
      </c>
      <c r="E263" s="570">
        <v>17</v>
      </c>
      <c r="F263" s="570">
        <v>99</v>
      </c>
      <c r="G263" s="570">
        <v>99</v>
      </c>
      <c r="H263" s="570">
        <v>99</v>
      </c>
      <c r="I263" s="570">
        <v>99</v>
      </c>
      <c r="J263" s="570">
        <v>999</v>
      </c>
      <c r="K263" s="570">
        <v>99</v>
      </c>
      <c r="L263" s="570">
        <v>99</v>
      </c>
      <c r="M263" s="570">
        <v>99</v>
      </c>
      <c r="N263" s="570">
        <v>99</v>
      </c>
      <c r="O263" s="570">
        <v>99</v>
      </c>
      <c r="P263" s="570">
        <v>9999</v>
      </c>
      <c r="Q263" s="570"/>
      <c r="R263" s="570"/>
      <c r="S263" s="570"/>
      <c r="T263" s="570"/>
      <c r="U263" s="570"/>
      <c r="V263" s="570"/>
      <c r="W263" s="570"/>
      <c r="X263" s="570"/>
      <c r="Y263" s="570"/>
      <c r="Z263" s="570"/>
      <c r="AA263" s="570"/>
      <c r="AB263" s="570"/>
      <c r="AC263" s="570"/>
      <c r="AD263" s="570"/>
      <c r="AE263" s="570"/>
      <c r="AF263" s="570"/>
      <c r="AG263" s="570"/>
      <c r="AH263" s="570"/>
      <c r="AI263" s="570"/>
      <c r="AJ263" s="570"/>
      <c r="AK263" s="570"/>
      <c r="AL263" s="570"/>
    </row>
    <row r="264" spans="1:38">
      <c r="A264" s="570">
        <v>3</v>
      </c>
      <c r="B264" s="570">
        <v>174</v>
      </c>
      <c r="C264" s="570">
        <v>2021</v>
      </c>
      <c r="D264" s="570">
        <v>99</v>
      </c>
      <c r="E264" s="570">
        <v>18</v>
      </c>
      <c r="F264" s="570">
        <v>99</v>
      </c>
      <c r="G264" s="570">
        <v>99</v>
      </c>
      <c r="H264" s="570">
        <v>99</v>
      </c>
      <c r="I264" s="570">
        <v>99</v>
      </c>
      <c r="J264" s="570">
        <v>999</v>
      </c>
      <c r="K264" s="570">
        <v>99</v>
      </c>
      <c r="L264" s="570">
        <v>99</v>
      </c>
      <c r="M264" s="570">
        <v>99</v>
      </c>
      <c r="N264" s="570">
        <v>99</v>
      </c>
      <c r="O264" s="570">
        <v>99</v>
      </c>
      <c r="P264" s="570">
        <v>9999</v>
      </c>
      <c r="Q264" s="570"/>
      <c r="R264" s="570"/>
      <c r="S264" s="570"/>
      <c r="T264" s="570"/>
      <c r="U264" s="570"/>
      <c r="V264" s="570"/>
      <c r="W264" s="570"/>
      <c r="X264" s="570"/>
      <c r="Y264" s="570"/>
      <c r="Z264" s="570"/>
      <c r="AA264" s="570"/>
      <c r="AB264" s="570"/>
      <c r="AC264" s="570"/>
      <c r="AD264" s="570"/>
      <c r="AE264" s="570"/>
      <c r="AF264" s="570"/>
      <c r="AG264" s="570"/>
      <c r="AH264" s="570"/>
      <c r="AI264" s="570"/>
      <c r="AJ264" s="570"/>
      <c r="AK264" s="570"/>
      <c r="AL264" s="570"/>
    </row>
    <row r="265" spans="1:38">
      <c r="A265" s="570">
        <v>3</v>
      </c>
      <c r="B265" s="570">
        <v>175</v>
      </c>
      <c r="C265" s="570">
        <v>2021</v>
      </c>
      <c r="D265" s="570">
        <v>99</v>
      </c>
      <c r="E265" s="570">
        <v>19</v>
      </c>
      <c r="F265" s="570">
        <v>99</v>
      </c>
      <c r="G265" s="570">
        <v>99</v>
      </c>
      <c r="H265" s="570">
        <v>99</v>
      </c>
      <c r="I265" s="570">
        <v>99</v>
      </c>
      <c r="J265" s="570">
        <v>999</v>
      </c>
      <c r="K265" s="570">
        <v>99</v>
      </c>
      <c r="L265" s="570">
        <v>99</v>
      </c>
      <c r="M265" s="570">
        <v>99</v>
      </c>
      <c r="N265" s="570">
        <v>99</v>
      </c>
      <c r="O265" s="570">
        <v>99</v>
      </c>
      <c r="P265" s="570">
        <v>9999</v>
      </c>
      <c r="Q265" s="570"/>
      <c r="R265" s="570"/>
      <c r="S265" s="570"/>
      <c r="T265" s="570"/>
      <c r="U265" s="570"/>
      <c r="V265" s="570"/>
      <c r="W265" s="570"/>
      <c r="X265" s="570"/>
      <c r="Y265" s="570"/>
      <c r="Z265" s="570"/>
      <c r="AA265" s="570"/>
      <c r="AB265" s="570"/>
      <c r="AC265" s="570"/>
      <c r="AD265" s="570"/>
      <c r="AE265" s="570"/>
      <c r="AF265" s="570"/>
      <c r="AG265" s="570"/>
      <c r="AH265" s="570"/>
      <c r="AI265" s="570"/>
      <c r="AJ265" s="570"/>
      <c r="AK265" s="570"/>
      <c r="AL265" s="570"/>
    </row>
    <row r="266" spans="1:38">
      <c r="A266" s="570">
        <v>3</v>
      </c>
      <c r="B266" s="570">
        <v>176</v>
      </c>
      <c r="C266" s="570">
        <v>2021</v>
      </c>
      <c r="D266" s="570">
        <v>99</v>
      </c>
      <c r="E266" s="570">
        <v>20</v>
      </c>
      <c r="F266" s="570">
        <v>99</v>
      </c>
      <c r="G266" s="570">
        <v>99</v>
      </c>
      <c r="H266" s="570">
        <v>99</v>
      </c>
      <c r="I266" s="570">
        <v>99</v>
      </c>
      <c r="J266" s="570">
        <v>999</v>
      </c>
      <c r="K266" s="570">
        <v>99</v>
      </c>
      <c r="L266" s="570">
        <v>99</v>
      </c>
      <c r="M266" s="570">
        <v>99</v>
      </c>
      <c r="N266" s="570">
        <v>99</v>
      </c>
      <c r="O266" s="570">
        <v>99</v>
      </c>
      <c r="P266" s="570">
        <v>9999</v>
      </c>
      <c r="Q266" s="570"/>
      <c r="R266" s="570"/>
      <c r="S266" s="570"/>
      <c r="T266" s="570"/>
      <c r="U266" s="570"/>
      <c r="V266" s="570"/>
      <c r="W266" s="570"/>
      <c r="X266" s="570"/>
      <c r="Y266" s="570"/>
      <c r="Z266" s="570"/>
      <c r="AA266" s="570"/>
      <c r="AB266" s="570"/>
      <c r="AC266" s="570"/>
      <c r="AD266" s="570"/>
      <c r="AE266" s="570"/>
      <c r="AF266" s="570"/>
      <c r="AG266" s="570"/>
      <c r="AH266" s="570"/>
      <c r="AI266" s="570"/>
      <c r="AJ266" s="570"/>
      <c r="AK266" s="570"/>
      <c r="AL266" s="570"/>
    </row>
    <row r="267" spans="1:38">
      <c r="A267" s="570">
        <v>3</v>
      </c>
      <c r="B267" s="570">
        <v>177</v>
      </c>
      <c r="C267" s="570">
        <v>2021</v>
      </c>
      <c r="D267" s="570">
        <v>99</v>
      </c>
      <c r="E267" s="570">
        <v>21</v>
      </c>
      <c r="F267" s="570">
        <v>99</v>
      </c>
      <c r="G267" s="570">
        <v>99</v>
      </c>
      <c r="H267" s="570">
        <v>99</v>
      </c>
      <c r="I267" s="570">
        <v>99</v>
      </c>
      <c r="J267" s="570">
        <v>999</v>
      </c>
      <c r="K267" s="570">
        <v>99</v>
      </c>
      <c r="L267" s="570">
        <v>99</v>
      </c>
      <c r="M267" s="570">
        <v>99</v>
      </c>
      <c r="N267" s="570">
        <v>99</v>
      </c>
      <c r="O267" s="570">
        <v>99</v>
      </c>
      <c r="P267" s="570">
        <v>9999</v>
      </c>
      <c r="Q267" s="570"/>
      <c r="R267" s="570"/>
      <c r="S267" s="570"/>
      <c r="T267" s="570"/>
      <c r="U267" s="570"/>
      <c r="V267" s="570"/>
      <c r="W267" s="570"/>
      <c r="X267" s="570"/>
      <c r="Y267" s="570"/>
      <c r="Z267" s="570"/>
      <c r="AA267" s="570"/>
      <c r="AB267" s="570"/>
      <c r="AC267" s="570"/>
      <c r="AD267" s="570"/>
      <c r="AE267" s="570"/>
      <c r="AF267" s="570"/>
      <c r="AG267" s="570"/>
      <c r="AH267" s="570"/>
      <c r="AI267" s="570"/>
      <c r="AJ267" s="570"/>
      <c r="AK267" s="570"/>
      <c r="AL267" s="570"/>
    </row>
    <row r="268" spans="1:38">
      <c r="A268" s="570">
        <v>3</v>
      </c>
      <c r="B268" s="570">
        <v>178</v>
      </c>
      <c r="C268" s="570">
        <v>2021</v>
      </c>
      <c r="D268" s="570">
        <v>99</v>
      </c>
      <c r="E268" s="570">
        <v>22</v>
      </c>
      <c r="F268" s="570">
        <v>99</v>
      </c>
      <c r="G268" s="570">
        <v>99</v>
      </c>
      <c r="H268" s="570">
        <v>99</v>
      </c>
      <c r="I268" s="570">
        <v>99</v>
      </c>
      <c r="J268" s="570">
        <v>999</v>
      </c>
      <c r="K268" s="570">
        <v>99</v>
      </c>
      <c r="L268" s="570">
        <v>99</v>
      </c>
      <c r="M268" s="570">
        <v>99</v>
      </c>
      <c r="N268" s="570">
        <v>99</v>
      </c>
      <c r="O268" s="570">
        <v>99</v>
      </c>
      <c r="P268" s="570">
        <v>9999</v>
      </c>
      <c r="Q268" s="570"/>
      <c r="R268" s="570"/>
      <c r="S268" s="570"/>
      <c r="T268" s="570"/>
      <c r="U268" s="570"/>
      <c r="V268" s="570"/>
      <c r="W268" s="570"/>
      <c r="X268" s="570"/>
      <c r="Y268" s="570"/>
      <c r="Z268" s="570"/>
      <c r="AA268" s="570"/>
      <c r="AB268" s="570"/>
      <c r="AC268" s="570"/>
      <c r="AD268" s="570"/>
      <c r="AE268" s="570"/>
      <c r="AF268" s="570"/>
      <c r="AG268" s="570"/>
      <c r="AH268" s="570"/>
      <c r="AI268" s="570"/>
      <c r="AJ268" s="570"/>
      <c r="AK268" s="570"/>
      <c r="AL268" s="570"/>
    </row>
    <row r="269" spans="1:38">
      <c r="A269" s="570">
        <v>3</v>
      </c>
      <c r="B269" s="570">
        <v>179</v>
      </c>
      <c r="C269" s="570">
        <v>2021</v>
      </c>
      <c r="D269" s="570">
        <v>99</v>
      </c>
      <c r="E269" s="570">
        <v>23</v>
      </c>
      <c r="F269" s="570">
        <v>99</v>
      </c>
      <c r="G269" s="570">
        <v>99</v>
      </c>
      <c r="H269" s="570">
        <v>99</v>
      </c>
      <c r="I269" s="570">
        <v>99</v>
      </c>
      <c r="J269" s="570">
        <v>999</v>
      </c>
      <c r="K269" s="570">
        <v>99</v>
      </c>
      <c r="L269" s="570">
        <v>99</v>
      </c>
      <c r="M269" s="570">
        <v>99</v>
      </c>
      <c r="N269" s="570">
        <v>99</v>
      </c>
      <c r="O269" s="570">
        <v>99</v>
      </c>
      <c r="P269" s="570">
        <v>9999</v>
      </c>
      <c r="Q269" s="570"/>
      <c r="R269" s="570"/>
      <c r="S269" s="570"/>
      <c r="T269" s="570"/>
      <c r="U269" s="570"/>
      <c r="V269" s="570"/>
      <c r="W269" s="570"/>
      <c r="X269" s="570"/>
      <c r="Y269" s="570"/>
      <c r="Z269" s="570"/>
      <c r="AA269" s="570"/>
      <c r="AB269" s="570"/>
      <c r="AC269" s="570"/>
      <c r="AD269" s="570"/>
      <c r="AE269" s="570"/>
      <c r="AF269" s="570"/>
      <c r="AG269" s="570"/>
      <c r="AH269" s="570"/>
      <c r="AI269" s="570"/>
      <c r="AJ269" s="570"/>
      <c r="AK269" s="570"/>
      <c r="AL269" s="570"/>
    </row>
    <row r="270" spans="1:38">
      <c r="A270" s="570">
        <v>3</v>
      </c>
      <c r="B270" s="570">
        <v>180</v>
      </c>
      <c r="C270" s="570">
        <v>2021</v>
      </c>
      <c r="D270" s="570">
        <v>99</v>
      </c>
      <c r="E270" s="570">
        <v>24</v>
      </c>
      <c r="F270" s="570">
        <v>99</v>
      </c>
      <c r="G270" s="570">
        <v>99</v>
      </c>
      <c r="H270" s="570">
        <v>99</v>
      </c>
      <c r="I270" s="570">
        <v>99</v>
      </c>
      <c r="J270" s="570">
        <v>999</v>
      </c>
      <c r="K270" s="570">
        <v>99</v>
      </c>
      <c r="L270" s="570">
        <v>99</v>
      </c>
      <c r="M270" s="570">
        <v>99</v>
      </c>
      <c r="N270" s="570">
        <v>99</v>
      </c>
      <c r="O270" s="570">
        <v>99</v>
      </c>
      <c r="P270" s="570">
        <v>9999</v>
      </c>
      <c r="Q270" s="570"/>
      <c r="R270" s="570"/>
      <c r="S270" s="570"/>
      <c r="T270" s="570"/>
      <c r="U270" s="570"/>
      <c r="V270" s="570"/>
      <c r="W270" s="570"/>
      <c r="X270" s="570"/>
      <c r="Y270" s="570"/>
      <c r="Z270" s="570"/>
      <c r="AA270" s="570"/>
      <c r="AB270" s="570"/>
      <c r="AC270" s="570"/>
      <c r="AD270" s="570"/>
      <c r="AE270" s="570"/>
      <c r="AF270" s="570"/>
      <c r="AG270" s="570"/>
      <c r="AH270" s="570"/>
      <c r="AI270" s="570"/>
      <c r="AJ270" s="570"/>
      <c r="AK270" s="570"/>
      <c r="AL270" s="570"/>
    </row>
    <row r="271" spans="1:38">
      <c r="A271" s="570">
        <v>3</v>
      </c>
      <c r="B271" s="570">
        <v>181</v>
      </c>
      <c r="C271" s="570">
        <v>2021</v>
      </c>
      <c r="D271" s="570">
        <v>99</v>
      </c>
      <c r="E271" s="570">
        <v>25</v>
      </c>
      <c r="F271" s="570">
        <v>99</v>
      </c>
      <c r="G271" s="570">
        <v>99</v>
      </c>
      <c r="H271" s="570">
        <v>99</v>
      </c>
      <c r="I271" s="570">
        <v>99</v>
      </c>
      <c r="J271" s="570">
        <v>999</v>
      </c>
      <c r="K271" s="570">
        <v>99</v>
      </c>
      <c r="L271" s="570">
        <v>99</v>
      </c>
      <c r="M271" s="570">
        <v>99</v>
      </c>
      <c r="N271" s="570">
        <v>99</v>
      </c>
      <c r="O271" s="570">
        <v>99</v>
      </c>
      <c r="P271" s="570">
        <v>9999</v>
      </c>
      <c r="Q271" s="570"/>
      <c r="R271" s="570"/>
      <c r="S271" s="570"/>
      <c r="T271" s="570"/>
      <c r="U271" s="570"/>
      <c r="V271" s="570"/>
      <c r="W271" s="570"/>
      <c r="X271" s="570"/>
      <c r="Y271" s="570"/>
      <c r="Z271" s="570"/>
      <c r="AA271" s="570"/>
      <c r="AB271" s="570"/>
      <c r="AC271" s="570"/>
      <c r="AD271" s="570"/>
      <c r="AE271" s="570"/>
      <c r="AF271" s="570"/>
      <c r="AG271" s="570"/>
      <c r="AH271" s="570"/>
      <c r="AI271" s="570"/>
      <c r="AJ271" s="570"/>
      <c r="AK271" s="570"/>
      <c r="AL271" s="570"/>
    </row>
    <row r="272" spans="1:38">
      <c r="A272" s="570">
        <v>3</v>
      </c>
      <c r="B272" s="570">
        <v>182</v>
      </c>
      <c r="C272" s="570">
        <v>2021</v>
      </c>
      <c r="D272" s="570">
        <v>99</v>
      </c>
      <c r="E272" s="570">
        <v>26</v>
      </c>
      <c r="F272" s="570">
        <v>99</v>
      </c>
      <c r="G272" s="570">
        <v>99</v>
      </c>
      <c r="H272" s="570">
        <v>99</v>
      </c>
      <c r="I272" s="570">
        <v>99</v>
      </c>
      <c r="J272" s="570">
        <v>999</v>
      </c>
      <c r="K272" s="570">
        <v>99</v>
      </c>
      <c r="L272" s="570">
        <v>99</v>
      </c>
      <c r="M272" s="570">
        <v>99</v>
      </c>
      <c r="N272" s="570">
        <v>99</v>
      </c>
      <c r="O272" s="570">
        <v>99</v>
      </c>
      <c r="P272" s="570">
        <v>9999</v>
      </c>
      <c r="Q272" s="570"/>
      <c r="R272" s="570"/>
      <c r="S272" s="570"/>
      <c r="T272" s="570"/>
      <c r="U272" s="570"/>
      <c r="V272" s="570"/>
      <c r="W272" s="570"/>
      <c r="X272" s="570"/>
      <c r="Y272" s="570"/>
      <c r="Z272" s="570"/>
      <c r="AA272" s="570"/>
      <c r="AB272" s="570"/>
      <c r="AC272" s="570"/>
      <c r="AD272" s="570"/>
      <c r="AE272" s="570"/>
      <c r="AF272" s="570"/>
      <c r="AG272" s="570"/>
      <c r="AH272" s="570"/>
      <c r="AI272" s="570"/>
      <c r="AJ272" s="570"/>
      <c r="AK272" s="570"/>
      <c r="AL272" s="570"/>
    </row>
    <row r="273" spans="1:38">
      <c r="A273" s="570">
        <v>3</v>
      </c>
      <c r="B273" s="570">
        <v>183</v>
      </c>
      <c r="C273" s="570">
        <v>2021</v>
      </c>
      <c r="D273" s="570">
        <v>99</v>
      </c>
      <c r="E273" s="570">
        <v>27</v>
      </c>
      <c r="F273" s="570">
        <v>99</v>
      </c>
      <c r="G273" s="570">
        <v>99</v>
      </c>
      <c r="H273" s="570">
        <v>99</v>
      </c>
      <c r="I273" s="570">
        <v>99</v>
      </c>
      <c r="J273" s="570">
        <v>999</v>
      </c>
      <c r="K273" s="570">
        <v>99</v>
      </c>
      <c r="L273" s="570">
        <v>99</v>
      </c>
      <c r="M273" s="570">
        <v>99</v>
      </c>
      <c r="N273" s="570">
        <v>99</v>
      </c>
      <c r="O273" s="570">
        <v>99</v>
      </c>
      <c r="P273" s="570">
        <v>9999</v>
      </c>
      <c r="Q273" s="570"/>
      <c r="R273" s="570"/>
      <c r="S273" s="570"/>
      <c r="T273" s="570"/>
      <c r="U273" s="570"/>
      <c r="V273" s="570"/>
      <c r="W273" s="570"/>
      <c r="X273" s="570"/>
      <c r="Y273" s="570"/>
      <c r="Z273" s="570"/>
      <c r="AA273" s="570"/>
      <c r="AB273" s="570"/>
      <c r="AC273" s="570"/>
      <c r="AD273" s="570"/>
      <c r="AE273" s="570"/>
      <c r="AF273" s="570"/>
      <c r="AG273" s="570"/>
      <c r="AH273" s="570"/>
      <c r="AI273" s="570"/>
      <c r="AJ273" s="570"/>
      <c r="AK273" s="570"/>
      <c r="AL273" s="570"/>
    </row>
    <row r="274" spans="1:38">
      <c r="A274" s="570">
        <v>3</v>
      </c>
      <c r="B274" s="570">
        <v>184</v>
      </c>
      <c r="C274" s="570">
        <v>2021</v>
      </c>
      <c r="D274" s="570">
        <v>99</v>
      </c>
      <c r="E274" s="570">
        <v>28</v>
      </c>
      <c r="F274" s="570">
        <v>99</v>
      </c>
      <c r="G274" s="570">
        <v>99</v>
      </c>
      <c r="H274" s="570">
        <v>99</v>
      </c>
      <c r="I274" s="570">
        <v>99</v>
      </c>
      <c r="J274" s="570">
        <v>999</v>
      </c>
      <c r="K274" s="570">
        <v>99</v>
      </c>
      <c r="L274" s="570">
        <v>99</v>
      </c>
      <c r="M274" s="570">
        <v>99</v>
      </c>
      <c r="N274" s="570">
        <v>99</v>
      </c>
      <c r="O274" s="570">
        <v>99</v>
      </c>
      <c r="P274" s="570">
        <v>9999</v>
      </c>
      <c r="Q274" s="570"/>
      <c r="R274" s="570"/>
      <c r="S274" s="570"/>
      <c r="T274" s="570"/>
      <c r="U274" s="570"/>
      <c r="V274" s="570"/>
      <c r="W274" s="570"/>
      <c r="X274" s="570"/>
      <c r="Y274" s="570"/>
      <c r="Z274" s="570"/>
      <c r="AA274" s="570"/>
      <c r="AB274" s="570"/>
      <c r="AC274" s="570"/>
      <c r="AD274" s="570"/>
      <c r="AE274" s="570"/>
      <c r="AF274" s="570"/>
      <c r="AG274" s="570"/>
      <c r="AH274" s="570"/>
      <c r="AI274" s="570"/>
      <c r="AJ274" s="570"/>
      <c r="AK274" s="570"/>
      <c r="AL274" s="570"/>
    </row>
    <row r="275" spans="1:38">
      <c r="A275" s="570">
        <v>3</v>
      </c>
      <c r="B275" s="570">
        <v>185</v>
      </c>
      <c r="C275" s="570">
        <v>2021</v>
      </c>
      <c r="D275" s="570">
        <v>99</v>
      </c>
      <c r="E275" s="570">
        <v>29</v>
      </c>
      <c r="F275" s="570">
        <v>99</v>
      </c>
      <c r="G275" s="570">
        <v>99</v>
      </c>
      <c r="H275" s="570">
        <v>99</v>
      </c>
      <c r="I275" s="570">
        <v>99</v>
      </c>
      <c r="J275" s="570">
        <v>999</v>
      </c>
      <c r="K275" s="570">
        <v>99</v>
      </c>
      <c r="L275" s="570">
        <v>99</v>
      </c>
      <c r="M275" s="570">
        <v>99</v>
      </c>
      <c r="N275" s="570">
        <v>99</v>
      </c>
      <c r="O275" s="570">
        <v>99</v>
      </c>
      <c r="P275" s="570">
        <v>9999</v>
      </c>
      <c r="Q275" s="570"/>
      <c r="R275" s="570"/>
      <c r="S275" s="570"/>
      <c r="T275" s="570"/>
      <c r="U275" s="570"/>
      <c r="V275" s="570"/>
      <c r="W275" s="570"/>
      <c r="X275" s="570"/>
      <c r="Y275" s="570"/>
      <c r="Z275" s="570"/>
      <c r="AA275" s="570"/>
      <c r="AB275" s="570"/>
      <c r="AC275" s="570"/>
      <c r="AD275" s="570"/>
      <c r="AE275" s="570"/>
      <c r="AF275" s="570"/>
      <c r="AG275" s="570"/>
      <c r="AH275" s="570"/>
      <c r="AI275" s="570"/>
      <c r="AJ275" s="570"/>
      <c r="AK275" s="570"/>
      <c r="AL275" s="570"/>
    </row>
    <row r="276" spans="1:38">
      <c r="A276" s="570">
        <v>3</v>
      </c>
      <c r="B276" s="570">
        <v>186</v>
      </c>
      <c r="C276" s="570">
        <v>2021</v>
      </c>
      <c r="D276" s="570">
        <v>99</v>
      </c>
      <c r="E276" s="570">
        <v>30</v>
      </c>
      <c r="F276" s="570">
        <v>99</v>
      </c>
      <c r="G276" s="570">
        <v>99</v>
      </c>
      <c r="H276" s="570">
        <v>99</v>
      </c>
      <c r="I276" s="570">
        <v>99</v>
      </c>
      <c r="J276" s="570">
        <v>999</v>
      </c>
      <c r="K276" s="570">
        <v>99</v>
      </c>
      <c r="L276" s="570">
        <v>99</v>
      </c>
      <c r="M276" s="570">
        <v>99</v>
      </c>
      <c r="N276" s="570">
        <v>99</v>
      </c>
      <c r="O276" s="570">
        <v>99</v>
      </c>
      <c r="P276" s="570">
        <v>9999</v>
      </c>
      <c r="Q276" s="570"/>
      <c r="R276" s="570"/>
      <c r="S276" s="570"/>
      <c r="T276" s="570"/>
      <c r="U276" s="570"/>
      <c r="V276" s="570"/>
      <c r="W276" s="570"/>
      <c r="X276" s="570"/>
      <c r="Y276" s="570"/>
      <c r="Z276" s="570"/>
      <c r="AA276" s="570"/>
      <c r="AB276" s="570"/>
      <c r="AC276" s="570"/>
      <c r="AD276" s="570"/>
      <c r="AE276" s="570"/>
      <c r="AF276" s="570"/>
      <c r="AG276" s="570"/>
      <c r="AH276" s="570"/>
      <c r="AI276" s="570"/>
      <c r="AJ276" s="570"/>
      <c r="AK276" s="570"/>
      <c r="AL276" s="570"/>
    </row>
    <row r="277" spans="1:38">
      <c r="A277" s="570">
        <v>3</v>
      </c>
      <c r="B277" s="570">
        <v>187</v>
      </c>
      <c r="C277" s="570">
        <v>2021</v>
      </c>
      <c r="D277" s="570">
        <v>99</v>
      </c>
      <c r="E277" s="570">
        <v>31</v>
      </c>
      <c r="F277" s="570">
        <v>99</v>
      </c>
      <c r="G277" s="570">
        <v>99</v>
      </c>
      <c r="H277" s="570">
        <v>99</v>
      </c>
      <c r="I277" s="570">
        <v>99</v>
      </c>
      <c r="J277" s="570">
        <v>999</v>
      </c>
      <c r="K277" s="570">
        <v>99</v>
      </c>
      <c r="L277" s="570">
        <v>99</v>
      </c>
      <c r="M277" s="570">
        <v>99</v>
      </c>
      <c r="N277" s="570">
        <v>99</v>
      </c>
      <c r="O277" s="570">
        <v>99</v>
      </c>
      <c r="P277" s="570">
        <v>9999</v>
      </c>
      <c r="Q277" s="570"/>
      <c r="R277" s="570"/>
      <c r="S277" s="570"/>
      <c r="T277" s="570"/>
      <c r="U277" s="570"/>
      <c r="V277" s="570"/>
      <c r="W277" s="570"/>
      <c r="X277" s="570"/>
      <c r="Y277" s="570"/>
      <c r="Z277" s="570"/>
      <c r="AA277" s="570"/>
      <c r="AB277" s="570"/>
      <c r="AC277" s="570"/>
      <c r="AD277" s="570"/>
      <c r="AE277" s="570"/>
      <c r="AF277" s="570"/>
      <c r="AG277" s="570"/>
      <c r="AH277" s="570"/>
      <c r="AI277" s="570"/>
      <c r="AJ277" s="570"/>
      <c r="AK277" s="570"/>
      <c r="AL277" s="570"/>
    </row>
    <row r="278" spans="1:38">
      <c r="A278" s="570">
        <v>3</v>
      </c>
      <c r="B278" s="570">
        <v>188</v>
      </c>
      <c r="C278" s="570">
        <v>2021</v>
      </c>
      <c r="D278" s="570">
        <v>99</v>
      </c>
      <c r="E278" s="570">
        <v>32</v>
      </c>
      <c r="F278" s="570">
        <v>99</v>
      </c>
      <c r="G278" s="570">
        <v>99</v>
      </c>
      <c r="H278" s="570">
        <v>99</v>
      </c>
      <c r="I278" s="570">
        <v>99</v>
      </c>
      <c r="J278" s="570">
        <v>999</v>
      </c>
      <c r="K278" s="570">
        <v>99</v>
      </c>
      <c r="L278" s="570">
        <v>99</v>
      </c>
      <c r="M278" s="570">
        <v>99</v>
      </c>
      <c r="N278" s="570">
        <v>99</v>
      </c>
      <c r="O278" s="570">
        <v>99</v>
      </c>
      <c r="P278" s="570">
        <v>9999</v>
      </c>
      <c r="Q278" s="570"/>
      <c r="R278" s="570"/>
      <c r="S278" s="570"/>
      <c r="T278" s="570"/>
      <c r="U278" s="570"/>
      <c r="V278" s="570"/>
      <c r="W278" s="570"/>
      <c r="X278" s="570"/>
      <c r="Y278" s="570"/>
      <c r="Z278" s="570"/>
      <c r="AA278" s="570"/>
      <c r="AB278" s="570"/>
      <c r="AC278" s="570"/>
      <c r="AD278" s="570"/>
      <c r="AE278" s="570"/>
      <c r="AF278" s="570"/>
      <c r="AG278" s="570"/>
      <c r="AH278" s="570"/>
      <c r="AI278" s="570"/>
      <c r="AJ278" s="570"/>
      <c r="AK278" s="570"/>
      <c r="AL278" s="570"/>
    </row>
    <row r="279" spans="1:38">
      <c r="A279" s="570">
        <v>3</v>
      </c>
      <c r="B279" s="570">
        <v>189</v>
      </c>
      <c r="C279" s="570">
        <v>2021</v>
      </c>
      <c r="D279" s="570">
        <v>99</v>
      </c>
      <c r="E279" s="570">
        <v>33</v>
      </c>
      <c r="F279" s="570">
        <v>99</v>
      </c>
      <c r="G279" s="570">
        <v>99</v>
      </c>
      <c r="H279" s="570">
        <v>99</v>
      </c>
      <c r="I279" s="570">
        <v>99</v>
      </c>
      <c r="J279" s="570">
        <v>999</v>
      </c>
      <c r="K279" s="570">
        <v>99</v>
      </c>
      <c r="L279" s="570">
        <v>99</v>
      </c>
      <c r="M279" s="570">
        <v>99</v>
      </c>
      <c r="N279" s="570">
        <v>99</v>
      </c>
      <c r="O279" s="570">
        <v>99</v>
      </c>
      <c r="P279" s="570">
        <v>9999</v>
      </c>
      <c r="Q279" s="570"/>
      <c r="R279" s="570"/>
      <c r="S279" s="570"/>
      <c r="T279" s="570"/>
      <c r="U279" s="570"/>
      <c r="V279" s="570"/>
      <c r="W279" s="570"/>
      <c r="X279" s="570"/>
      <c r="Y279" s="570"/>
      <c r="Z279" s="570"/>
      <c r="AA279" s="570"/>
      <c r="AB279" s="570"/>
      <c r="AC279" s="570"/>
      <c r="AD279" s="570"/>
      <c r="AE279" s="570"/>
      <c r="AF279" s="570"/>
      <c r="AG279" s="570"/>
      <c r="AH279" s="570"/>
      <c r="AI279" s="570"/>
      <c r="AJ279" s="570"/>
      <c r="AK279" s="570"/>
      <c r="AL279" s="570"/>
    </row>
    <row r="280" spans="1:38">
      <c r="A280" s="570">
        <v>3</v>
      </c>
      <c r="B280" s="570">
        <v>190</v>
      </c>
      <c r="C280" s="570">
        <v>2021</v>
      </c>
      <c r="D280" s="570">
        <v>99</v>
      </c>
      <c r="E280" s="570">
        <v>34</v>
      </c>
      <c r="F280" s="570">
        <v>99</v>
      </c>
      <c r="G280" s="570">
        <v>99</v>
      </c>
      <c r="H280" s="570">
        <v>99</v>
      </c>
      <c r="I280" s="570">
        <v>99</v>
      </c>
      <c r="J280" s="570">
        <v>999</v>
      </c>
      <c r="K280" s="570">
        <v>99</v>
      </c>
      <c r="L280" s="570">
        <v>99</v>
      </c>
      <c r="M280" s="570">
        <v>99</v>
      </c>
      <c r="N280" s="570">
        <v>99</v>
      </c>
      <c r="O280" s="570">
        <v>99</v>
      </c>
      <c r="P280" s="570">
        <v>9999</v>
      </c>
      <c r="Q280" s="570"/>
      <c r="R280" s="570"/>
      <c r="S280" s="570"/>
      <c r="T280" s="570"/>
      <c r="U280" s="570"/>
      <c r="V280" s="570"/>
      <c r="W280" s="570"/>
      <c r="X280" s="570"/>
      <c r="Y280" s="570"/>
      <c r="Z280" s="570"/>
      <c r="AA280" s="570"/>
      <c r="AB280" s="570"/>
      <c r="AC280" s="570"/>
      <c r="AD280" s="570"/>
      <c r="AE280" s="570"/>
      <c r="AF280" s="570"/>
      <c r="AG280" s="570"/>
      <c r="AH280" s="570"/>
      <c r="AI280" s="570"/>
      <c r="AJ280" s="570"/>
      <c r="AK280" s="570"/>
      <c r="AL280" s="570"/>
    </row>
    <row r="281" spans="1:38">
      <c r="A281" s="570">
        <v>3</v>
      </c>
      <c r="B281" s="570">
        <v>191</v>
      </c>
      <c r="C281" s="570">
        <v>2021</v>
      </c>
      <c r="D281" s="570">
        <v>99</v>
      </c>
      <c r="E281" s="570">
        <v>35</v>
      </c>
      <c r="F281" s="570">
        <v>99</v>
      </c>
      <c r="G281" s="570">
        <v>99</v>
      </c>
      <c r="H281" s="570">
        <v>99</v>
      </c>
      <c r="I281" s="570">
        <v>99</v>
      </c>
      <c r="J281" s="570">
        <v>999</v>
      </c>
      <c r="K281" s="570">
        <v>99</v>
      </c>
      <c r="L281" s="570">
        <v>99</v>
      </c>
      <c r="M281" s="570">
        <v>99</v>
      </c>
      <c r="N281" s="570">
        <v>99</v>
      </c>
      <c r="O281" s="570">
        <v>99</v>
      </c>
      <c r="P281" s="570">
        <v>9999</v>
      </c>
      <c r="Q281" s="570"/>
      <c r="R281" s="570"/>
      <c r="S281" s="570"/>
      <c r="T281" s="570"/>
      <c r="U281" s="570"/>
      <c r="V281" s="570"/>
      <c r="W281" s="570"/>
      <c r="X281" s="570"/>
      <c r="Y281" s="570"/>
      <c r="Z281" s="570"/>
      <c r="AA281" s="570"/>
      <c r="AB281" s="570"/>
      <c r="AC281" s="570"/>
      <c r="AD281" s="570"/>
      <c r="AE281" s="570"/>
      <c r="AF281" s="570"/>
      <c r="AG281" s="570"/>
      <c r="AH281" s="570"/>
      <c r="AI281" s="570"/>
      <c r="AJ281" s="570"/>
      <c r="AK281" s="570"/>
      <c r="AL281" s="570"/>
    </row>
    <row r="282" spans="1:38">
      <c r="A282" s="570">
        <v>3</v>
      </c>
      <c r="B282" s="570">
        <v>192</v>
      </c>
      <c r="C282" s="570">
        <v>2021</v>
      </c>
      <c r="D282" s="570">
        <v>99</v>
      </c>
      <c r="E282" s="570">
        <v>36</v>
      </c>
      <c r="F282" s="570">
        <v>99</v>
      </c>
      <c r="G282" s="570">
        <v>99</v>
      </c>
      <c r="H282" s="570">
        <v>99</v>
      </c>
      <c r="I282" s="570">
        <v>99</v>
      </c>
      <c r="J282" s="570">
        <v>999</v>
      </c>
      <c r="K282" s="570">
        <v>99</v>
      </c>
      <c r="L282" s="570">
        <v>99</v>
      </c>
      <c r="M282" s="570">
        <v>99</v>
      </c>
      <c r="N282" s="570">
        <v>99</v>
      </c>
      <c r="O282" s="570">
        <v>99</v>
      </c>
      <c r="P282" s="570">
        <v>9999</v>
      </c>
      <c r="Q282" s="570"/>
      <c r="R282" s="570"/>
      <c r="S282" s="570"/>
      <c r="T282" s="570"/>
      <c r="U282" s="570"/>
      <c r="V282" s="570"/>
      <c r="W282" s="570"/>
      <c r="X282" s="570"/>
      <c r="Y282" s="570"/>
      <c r="Z282" s="570"/>
      <c r="AA282" s="570"/>
      <c r="AB282" s="570"/>
      <c r="AC282" s="570"/>
      <c r="AD282" s="570"/>
      <c r="AE282" s="570"/>
      <c r="AF282" s="570"/>
      <c r="AG282" s="570"/>
      <c r="AH282" s="570"/>
      <c r="AI282" s="570"/>
      <c r="AJ282" s="570"/>
      <c r="AK282" s="570"/>
      <c r="AL282" s="570"/>
    </row>
    <row r="283" spans="1:38">
      <c r="A283" s="570">
        <v>3</v>
      </c>
      <c r="B283" s="570">
        <v>193</v>
      </c>
      <c r="C283" s="570">
        <v>2021</v>
      </c>
      <c r="D283" s="570">
        <v>99</v>
      </c>
      <c r="E283" s="570">
        <v>37</v>
      </c>
      <c r="F283" s="570">
        <v>99</v>
      </c>
      <c r="G283" s="570">
        <v>99</v>
      </c>
      <c r="H283" s="570">
        <v>99</v>
      </c>
      <c r="I283" s="570">
        <v>99</v>
      </c>
      <c r="J283" s="570">
        <v>999</v>
      </c>
      <c r="K283" s="570">
        <v>99</v>
      </c>
      <c r="L283" s="570">
        <v>99</v>
      </c>
      <c r="M283" s="570">
        <v>99</v>
      </c>
      <c r="N283" s="570">
        <v>99</v>
      </c>
      <c r="O283" s="570">
        <v>99</v>
      </c>
      <c r="P283" s="570">
        <v>9999</v>
      </c>
      <c r="Q283" s="570"/>
      <c r="R283" s="570"/>
      <c r="S283" s="570"/>
      <c r="T283" s="570"/>
      <c r="U283" s="570"/>
      <c r="V283" s="570"/>
      <c r="W283" s="570"/>
      <c r="X283" s="570"/>
      <c r="Y283" s="570"/>
      <c r="Z283" s="570"/>
      <c r="AA283" s="570"/>
      <c r="AB283" s="570"/>
      <c r="AC283" s="570"/>
      <c r="AD283" s="570"/>
      <c r="AE283" s="570"/>
      <c r="AF283" s="570"/>
      <c r="AG283" s="570"/>
      <c r="AH283" s="570"/>
      <c r="AI283" s="570"/>
      <c r="AJ283" s="570"/>
      <c r="AK283" s="570"/>
      <c r="AL283" s="570"/>
    </row>
    <row r="284" spans="1:38">
      <c r="A284" s="570">
        <v>3</v>
      </c>
      <c r="B284" s="570">
        <v>194</v>
      </c>
      <c r="C284" s="570">
        <v>2021</v>
      </c>
      <c r="D284" s="570">
        <v>99</v>
      </c>
      <c r="E284" s="570">
        <v>38</v>
      </c>
      <c r="F284" s="570">
        <v>99</v>
      </c>
      <c r="G284" s="570">
        <v>99</v>
      </c>
      <c r="H284" s="570">
        <v>99</v>
      </c>
      <c r="I284" s="570">
        <v>99</v>
      </c>
      <c r="J284" s="570">
        <v>999</v>
      </c>
      <c r="K284" s="570">
        <v>99</v>
      </c>
      <c r="L284" s="570">
        <v>99</v>
      </c>
      <c r="M284" s="570">
        <v>99</v>
      </c>
      <c r="N284" s="570">
        <v>99</v>
      </c>
      <c r="O284" s="570">
        <v>99</v>
      </c>
      <c r="P284" s="570">
        <v>9999</v>
      </c>
      <c r="Q284" s="570"/>
      <c r="R284" s="570"/>
      <c r="S284" s="570"/>
      <c r="T284" s="570"/>
      <c r="U284" s="570"/>
      <c r="V284" s="570"/>
      <c r="W284" s="570"/>
      <c r="X284" s="570"/>
      <c r="Y284" s="570"/>
      <c r="Z284" s="570"/>
      <c r="AA284" s="570"/>
      <c r="AB284" s="570"/>
      <c r="AC284" s="570"/>
      <c r="AD284" s="570"/>
      <c r="AE284" s="570"/>
      <c r="AF284" s="570"/>
      <c r="AG284" s="570"/>
      <c r="AH284" s="570"/>
      <c r="AI284" s="570"/>
      <c r="AJ284" s="570"/>
      <c r="AK284" s="570"/>
      <c r="AL284" s="570"/>
    </row>
    <row r="285" spans="1:38">
      <c r="A285" s="570">
        <v>3</v>
      </c>
      <c r="B285" s="570">
        <v>195</v>
      </c>
      <c r="C285" s="570">
        <v>2021</v>
      </c>
      <c r="D285" s="570">
        <v>99</v>
      </c>
      <c r="E285" s="570">
        <v>39</v>
      </c>
      <c r="F285" s="570">
        <v>99</v>
      </c>
      <c r="G285" s="570">
        <v>99</v>
      </c>
      <c r="H285" s="570">
        <v>99</v>
      </c>
      <c r="I285" s="570">
        <v>99</v>
      </c>
      <c r="J285" s="570">
        <v>999</v>
      </c>
      <c r="K285" s="570">
        <v>99</v>
      </c>
      <c r="L285" s="570">
        <v>99</v>
      </c>
      <c r="M285" s="570">
        <v>99</v>
      </c>
      <c r="N285" s="570">
        <v>99</v>
      </c>
      <c r="O285" s="570">
        <v>99</v>
      </c>
      <c r="P285" s="570">
        <v>9999</v>
      </c>
      <c r="Q285" s="570"/>
      <c r="R285" s="570"/>
      <c r="S285" s="570"/>
      <c r="T285" s="570"/>
      <c r="U285" s="570"/>
      <c r="V285" s="570"/>
      <c r="W285" s="570"/>
      <c r="X285" s="570"/>
      <c r="Y285" s="570"/>
      <c r="Z285" s="570"/>
      <c r="AA285" s="570"/>
      <c r="AB285" s="570"/>
      <c r="AC285" s="570"/>
      <c r="AD285" s="570"/>
      <c r="AE285" s="570"/>
      <c r="AF285" s="570"/>
      <c r="AG285" s="570"/>
      <c r="AH285" s="570"/>
      <c r="AI285" s="570"/>
      <c r="AJ285" s="570"/>
      <c r="AK285" s="570"/>
      <c r="AL285" s="570"/>
    </row>
    <row r="286" spans="1:38">
      <c r="A286" s="570">
        <v>3</v>
      </c>
      <c r="B286" s="570">
        <v>196</v>
      </c>
      <c r="C286" s="570">
        <v>2021</v>
      </c>
      <c r="D286" s="570">
        <v>99</v>
      </c>
      <c r="E286" s="570">
        <v>40</v>
      </c>
      <c r="F286" s="570">
        <v>99</v>
      </c>
      <c r="G286" s="570">
        <v>99</v>
      </c>
      <c r="H286" s="570">
        <v>99</v>
      </c>
      <c r="I286" s="570">
        <v>99</v>
      </c>
      <c r="J286" s="570">
        <v>999</v>
      </c>
      <c r="K286" s="570">
        <v>99</v>
      </c>
      <c r="L286" s="570">
        <v>99</v>
      </c>
      <c r="M286" s="570">
        <v>99</v>
      </c>
      <c r="N286" s="570">
        <v>99</v>
      </c>
      <c r="O286" s="570">
        <v>99</v>
      </c>
      <c r="P286" s="570">
        <v>9999</v>
      </c>
      <c r="Q286" s="570"/>
      <c r="R286" s="570"/>
      <c r="S286" s="570"/>
      <c r="T286" s="570"/>
      <c r="U286" s="570"/>
      <c r="V286" s="570"/>
      <c r="W286" s="570"/>
      <c r="X286" s="570"/>
      <c r="Y286" s="570"/>
      <c r="Z286" s="570"/>
      <c r="AA286" s="570"/>
      <c r="AB286" s="570"/>
      <c r="AC286" s="570"/>
      <c r="AD286" s="570"/>
      <c r="AE286" s="570"/>
      <c r="AF286" s="570"/>
      <c r="AG286" s="570"/>
      <c r="AH286" s="570"/>
      <c r="AI286" s="570"/>
      <c r="AJ286" s="570"/>
      <c r="AK286" s="570"/>
      <c r="AL286" s="570"/>
    </row>
    <row r="287" spans="1:38">
      <c r="A287" s="570">
        <v>3</v>
      </c>
      <c r="B287" s="570">
        <v>197</v>
      </c>
      <c r="C287" s="570">
        <v>2021</v>
      </c>
      <c r="D287" s="570">
        <v>99</v>
      </c>
      <c r="E287" s="570">
        <v>41</v>
      </c>
      <c r="F287" s="570">
        <v>99</v>
      </c>
      <c r="G287" s="570">
        <v>99</v>
      </c>
      <c r="H287" s="570">
        <v>99</v>
      </c>
      <c r="I287" s="570">
        <v>99</v>
      </c>
      <c r="J287" s="570">
        <v>999</v>
      </c>
      <c r="K287" s="570">
        <v>99</v>
      </c>
      <c r="L287" s="570">
        <v>99</v>
      </c>
      <c r="M287" s="570">
        <v>99</v>
      </c>
      <c r="N287" s="570">
        <v>99</v>
      </c>
      <c r="O287" s="570">
        <v>99</v>
      </c>
      <c r="P287" s="570">
        <v>9999</v>
      </c>
      <c r="Q287" s="570"/>
      <c r="R287" s="570"/>
      <c r="S287" s="570"/>
      <c r="T287" s="570"/>
      <c r="U287" s="570"/>
      <c r="V287" s="570"/>
      <c r="W287" s="570"/>
      <c r="X287" s="570"/>
      <c r="Y287" s="570"/>
      <c r="Z287" s="570"/>
      <c r="AA287" s="570"/>
      <c r="AB287" s="570"/>
      <c r="AC287" s="570"/>
      <c r="AD287" s="570"/>
      <c r="AE287" s="570"/>
      <c r="AF287" s="570"/>
      <c r="AG287" s="570"/>
      <c r="AH287" s="570"/>
      <c r="AI287" s="570"/>
      <c r="AJ287" s="570"/>
      <c r="AK287" s="570"/>
      <c r="AL287" s="570"/>
    </row>
    <row r="288" spans="1:38">
      <c r="A288" s="570">
        <v>3</v>
      </c>
      <c r="B288" s="570">
        <v>198</v>
      </c>
      <c r="C288" s="570">
        <v>2021</v>
      </c>
      <c r="D288" s="570">
        <v>99</v>
      </c>
      <c r="E288" s="570">
        <v>42</v>
      </c>
      <c r="F288" s="570">
        <v>99</v>
      </c>
      <c r="G288" s="570">
        <v>99</v>
      </c>
      <c r="H288" s="570">
        <v>99</v>
      </c>
      <c r="I288" s="570">
        <v>99</v>
      </c>
      <c r="J288" s="570">
        <v>999</v>
      </c>
      <c r="K288" s="570">
        <v>99</v>
      </c>
      <c r="L288" s="570">
        <v>99</v>
      </c>
      <c r="M288" s="570">
        <v>99</v>
      </c>
      <c r="N288" s="570">
        <v>99</v>
      </c>
      <c r="O288" s="570">
        <v>99</v>
      </c>
      <c r="P288" s="570">
        <v>9999</v>
      </c>
      <c r="Q288" s="570"/>
      <c r="R288" s="570"/>
      <c r="S288" s="570"/>
      <c r="T288" s="570"/>
      <c r="U288" s="570"/>
      <c r="V288" s="570"/>
      <c r="W288" s="570"/>
      <c r="X288" s="570"/>
      <c r="Y288" s="570"/>
      <c r="Z288" s="570"/>
      <c r="AA288" s="570"/>
      <c r="AB288" s="570"/>
      <c r="AC288" s="570"/>
      <c r="AD288" s="570"/>
      <c r="AE288" s="570"/>
      <c r="AF288" s="570"/>
      <c r="AG288" s="570"/>
      <c r="AH288" s="570"/>
      <c r="AI288" s="570"/>
      <c r="AJ288" s="570"/>
      <c r="AK288" s="570"/>
      <c r="AL288" s="570"/>
    </row>
    <row r="289" spans="1:38">
      <c r="A289" s="570">
        <v>3</v>
      </c>
      <c r="B289" s="570">
        <v>199</v>
      </c>
      <c r="C289" s="570">
        <v>2021</v>
      </c>
      <c r="D289" s="570">
        <v>99</v>
      </c>
      <c r="E289" s="570">
        <v>43</v>
      </c>
      <c r="F289" s="570">
        <v>99</v>
      </c>
      <c r="G289" s="570">
        <v>99</v>
      </c>
      <c r="H289" s="570">
        <v>99</v>
      </c>
      <c r="I289" s="570">
        <v>99</v>
      </c>
      <c r="J289" s="570">
        <v>999</v>
      </c>
      <c r="K289" s="570">
        <v>99</v>
      </c>
      <c r="L289" s="570">
        <v>99</v>
      </c>
      <c r="M289" s="570">
        <v>99</v>
      </c>
      <c r="N289" s="570">
        <v>99</v>
      </c>
      <c r="O289" s="570">
        <v>99</v>
      </c>
      <c r="P289" s="570">
        <v>9999</v>
      </c>
      <c r="Q289" s="570"/>
      <c r="R289" s="570"/>
      <c r="S289" s="570"/>
      <c r="T289" s="570"/>
      <c r="U289" s="570"/>
      <c r="V289" s="570"/>
      <c r="W289" s="570"/>
      <c r="X289" s="570"/>
      <c r="Y289" s="570"/>
      <c r="Z289" s="570"/>
      <c r="AA289" s="570"/>
      <c r="AB289" s="570"/>
      <c r="AC289" s="570"/>
      <c r="AD289" s="570"/>
      <c r="AE289" s="570"/>
      <c r="AF289" s="570"/>
      <c r="AG289" s="570"/>
      <c r="AH289" s="570"/>
      <c r="AI289" s="570"/>
      <c r="AJ289" s="570"/>
      <c r="AK289" s="570"/>
      <c r="AL289" s="570"/>
    </row>
    <row r="290" spans="1:38">
      <c r="A290" s="570">
        <v>3</v>
      </c>
      <c r="B290" s="570">
        <v>200</v>
      </c>
      <c r="C290" s="570">
        <v>2021</v>
      </c>
      <c r="D290" s="570">
        <v>99</v>
      </c>
      <c r="E290" s="570">
        <v>44</v>
      </c>
      <c r="F290" s="570">
        <v>99</v>
      </c>
      <c r="G290" s="570">
        <v>99</v>
      </c>
      <c r="H290" s="570">
        <v>99</v>
      </c>
      <c r="I290" s="570">
        <v>99</v>
      </c>
      <c r="J290" s="570">
        <v>999</v>
      </c>
      <c r="K290" s="570">
        <v>99</v>
      </c>
      <c r="L290" s="570">
        <v>99</v>
      </c>
      <c r="M290" s="570">
        <v>99</v>
      </c>
      <c r="N290" s="570">
        <v>99</v>
      </c>
      <c r="O290" s="570">
        <v>99</v>
      </c>
      <c r="P290" s="570">
        <v>9999</v>
      </c>
      <c r="Q290" s="570"/>
      <c r="R290" s="570"/>
      <c r="S290" s="570"/>
      <c r="T290" s="570"/>
      <c r="U290" s="570"/>
      <c r="V290" s="570"/>
      <c r="W290" s="570"/>
      <c r="X290" s="570"/>
      <c r="Y290" s="570"/>
      <c r="Z290" s="570"/>
      <c r="AA290" s="570"/>
      <c r="AB290" s="570"/>
      <c r="AC290" s="570"/>
      <c r="AD290" s="570"/>
      <c r="AE290" s="570"/>
      <c r="AF290" s="570"/>
      <c r="AG290" s="570"/>
      <c r="AH290" s="570"/>
      <c r="AI290" s="570"/>
      <c r="AJ290" s="570"/>
      <c r="AK290" s="570"/>
      <c r="AL290" s="570"/>
    </row>
    <row r="291" spans="1:38">
      <c r="A291" s="570">
        <v>3</v>
      </c>
      <c r="B291" s="570">
        <v>201</v>
      </c>
      <c r="C291" s="570">
        <v>2021</v>
      </c>
      <c r="D291" s="570">
        <v>99</v>
      </c>
      <c r="E291" s="570">
        <v>45</v>
      </c>
      <c r="F291" s="570">
        <v>99</v>
      </c>
      <c r="G291" s="570">
        <v>99</v>
      </c>
      <c r="H291" s="570">
        <v>99</v>
      </c>
      <c r="I291" s="570">
        <v>99</v>
      </c>
      <c r="J291" s="570">
        <v>999</v>
      </c>
      <c r="K291" s="570">
        <v>99</v>
      </c>
      <c r="L291" s="570">
        <v>99</v>
      </c>
      <c r="M291" s="570">
        <v>99</v>
      </c>
      <c r="N291" s="570">
        <v>99</v>
      </c>
      <c r="O291" s="570">
        <v>99</v>
      </c>
      <c r="P291" s="570">
        <v>9999</v>
      </c>
      <c r="Q291" s="570"/>
      <c r="R291" s="570"/>
      <c r="S291" s="570"/>
      <c r="T291" s="570"/>
      <c r="U291" s="570"/>
      <c r="V291" s="570"/>
      <c r="W291" s="570"/>
      <c r="X291" s="570"/>
      <c r="Y291" s="570"/>
      <c r="Z291" s="570"/>
      <c r="AA291" s="570"/>
      <c r="AB291" s="570"/>
      <c r="AC291" s="570"/>
      <c r="AD291" s="570"/>
      <c r="AE291" s="570"/>
      <c r="AF291" s="570"/>
      <c r="AG291" s="570"/>
      <c r="AH291" s="570"/>
      <c r="AI291" s="570"/>
      <c r="AJ291" s="570"/>
      <c r="AK291" s="570"/>
      <c r="AL291" s="570"/>
    </row>
    <row r="292" spans="1:38">
      <c r="A292" s="570">
        <v>3</v>
      </c>
      <c r="B292" s="570">
        <v>202</v>
      </c>
      <c r="C292" s="570">
        <v>2021</v>
      </c>
      <c r="D292" s="570">
        <v>99</v>
      </c>
      <c r="E292" s="570">
        <v>46</v>
      </c>
      <c r="F292" s="570">
        <v>99</v>
      </c>
      <c r="G292" s="570">
        <v>99</v>
      </c>
      <c r="H292" s="570">
        <v>99</v>
      </c>
      <c r="I292" s="570">
        <v>99</v>
      </c>
      <c r="J292" s="570">
        <v>999</v>
      </c>
      <c r="K292" s="570">
        <v>99</v>
      </c>
      <c r="L292" s="570">
        <v>99</v>
      </c>
      <c r="M292" s="570">
        <v>99</v>
      </c>
      <c r="N292" s="570">
        <v>99</v>
      </c>
      <c r="O292" s="570">
        <v>99</v>
      </c>
      <c r="P292" s="570">
        <v>9999</v>
      </c>
      <c r="Q292" s="570"/>
      <c r="R292" s="570"/>
      <c r="S292" s="570"/>
      <c r="T292" s="570"/>
      <c r="U292" s="570"/>
      <c r="V292" s="570"/>
      <c r="W292" s="570"/>
      <c r="X292" s="570"/>
      <c r="Y292" s="570"/>
      <c r="Z292" s="570"/>
      <c r="AA292" s="570"/>
      <c r="AB292" s="570"/>
      <c r="AC292" s="570"/>
      <c r="AD292" s="570"/>
      <c r="AE292" s="570"/>
      <c r="AF292" s="570"/>
      <c r="AG292" s="570"/>
      <c r="AH292" s="570"/>
      <c r="AI292" s="570"/>
      <c r="AJ292" s="570"/>
      <c r="AK292" s="570"/>
      <c r="AL292" s="570"/>
    </row>
    <row r="293" spans="1:38">
      <c r="A293" s="570">
        <v>3</v>
      </c>
      <c r="B293" s="570">
        <v>203</v>
      </c>
      <c r="C293" s="570">
        <v>2021</v>
      </c>
      <c r="D293" s="570">
        <v>99</v>
      </c>
      <c r="E293" s="570">
        <v>47</v>
      </c>
      <c r="F293" s="570">
        <v>99</v>
      </c>
      <c r="G293" s="570">
        <v>99</v>
      </c>
      <c r="H293" s="570">
        <v>99</v>
      </c>
      <c r="I293" s="570">
        <v>99</v>
      </c>
      <c r="J293" s="570">
        <v>999</v>
      </c>
      <c r="K293" s="570">
        <v>99</v>
      </c>
      <c r="L293" s="570">
        <v>99</v>
      </c>
      <c r="M293" s="570">
        <v>99</v>
      </c>
      <c r="N293" s="570">
        <v>99</v>
      </c>
      <c r="O293" s="570">
        <v>99</v>
      </c>
      <c r="P293" s="570">
        <v>9999</v>
      </c>
      <c r="Q293" s="570"/>
      <c r="R293" s="570"/>
      <c r="S293" s="570"/>
      <c r="T293" s="570"/>
      <c r="U293" s="570"/>
      <c r="V293" s="570"/>
      <c r="W293" s="570"/>
      <c r="X293" s="570"/>
      <c r="Y293" s="570"/>
      <c r="Z293" s="570"/>
      <c r="AA293" s="570"/>
      <c r="AB293" s="570"/>
      <c r="AC293" s="570"/>
      <c r="AD293" s="570"/>
      <c r="AE293" s="570"/>
      <c r="AF293" s="570"/>
      <c r="AG293" s="570"/>
      <c r="AH293" s="570"/>
      <c r="AI293" s="570"/>
      <c r="AJ293" s="570"/>
      <c r="AK293" s="570"/>
      <c r="AL293" s="570"/>
    </row>
    <row r="294" spans="1:38">
      <c r="A294" s="570">
        <v>3</v>
      </c>
      <c r="B294" s="570">
        <v>204</v>
      </c>
      <c r="C294" s="570">
        <v>2021</v>
      </c>
      <c r="D294" s="570">
        <v>99</v>
      </c>
      <c r="E294" s="570">
        <v>48</v>
      </c>
      <c r="F294" s="570">
        <v>99</v>
      </c>
      <c r="G294" s="570">
        <v>99</v>
      </c>
      <c r="H294" s="570">
        <v>99</v>
      </c>
      <c r="I294" s="570">
        <v>99</v>
      </c>
      <c r="J294" s="570">
        <v>999</v>
      </c>
      <c r="K294" s="570">
        <v>99</v>
      </c>
      <c r="L294" s="570">
        <v>99</v>
      </c>
      <c r="M294" s="570">
        <v>99</v>
      </c>
      <c r="N294" s="570">
        <v>99</v>
      </c>
      <c r="O294" s="570">
        <v>99</v>
      </c>
      <c r="P294" s="570">
        <v>9999</v>
      </c>
      <c r="Q294" s="570"/>
      <c r="R294" s="570"/>
      <c r="S294" s="570"/>
      <c r="T294" s="570"/>
      <c r="U294" s="570"/>
      <c r="V294" s="570"/>
      <c r="W294" s="570"/>
      <c r="X294" s="570"/>
      <c r="Y294" s="570"/>
      <c r="Z294" s="570"/>
      <c r="AA294" s="570"/>
      <c r="AB294" s="570"/>
      <c r="AC294" s="570"/>
      <c r="AD294" s="570"/>
      <c r="AE294" s="570"/>
      <c r="AF294" s="570"/>
      <c r="AG294" s="570"/>
      <c r="AH294" s="570"/>
      <c r="AI294" s="570"/>
      <c r="AJ294" s="570"/>
      <c r="AK294" s="570"/>
      <c r="AL294" s="570"/>
    </row>
    <row r="295" spans="1:38">
      <c r="A295" s="570">
        <v>3</v>
      </c>
      <c r="B295" s="570">
        <v>205</v>
      </c>
      <c r="C295" s="570">
        <v>2021</v>
      </c>
      <c r="D295" s="570">
        <v>99</v>
      </c>
      <c r="E295" s="570">
        <v>49</v>
      </c>
      <c r="F295" s="570">
        <v>99</v>
      </c>
      <c r="G295" s="570">
        <v>99</v>
      </c>
      <c r="H295" s="570">
        <v>99</v>
      </c>
      <c r="I295" s="570">
        <v>99</v>
      </c>
      <c r="J295" s="570">
        <v>999</v>
      </c>
      <c r="K295" s="570">
        <v>99</v>
      </c>
      <c r="L295" s="570">
        <v>99</v>
      </c>
      <c r="M295" s="570">
        <v>99</v>
      </c>
      <c r="N295" s="570">
        <v>99</v>
      </c>
      <c r="O295" s="570">
        <v>99</v>
      </c>
      <c r="P295" s="570">
        <v>9999</v>
      </c>
      <c r="Q295" s="570"/>
      <c r="R295" s="570"/>
      <c r="S295" s="570"/>
      <c r="T295" s="570"/>
      <c r="U295" s="570"/>
      <c r="V295" s="570"/>
      <c r="W295" s="570"/>
      <c r="X295" s="570"/>
      <c r="Y295" s="570"/>
      <c r="Z295" s="570"/>
      <c r="AA295" s="570"/>
      <c r="AB295" s="570"/>
      <c r="AC295" s="570"/>
      <c r="AD295" s="570"/>
      <c r="AE295" s="570"/>
      <c r="AF295" s="570"/>
      <c r="AG295" s="570"/>
      <c r="AH295" s="570"/>
      <c r="AI295" s="570"/>
      <c r="AJ295" s="570"/>
      <c r="AK295" s="570"/>
      <c r="AL295" s="570"/>
    </row>
    <row r="296" spans="1:38">
      <c r="A296" s="570">
        <v>3</v>
      </c>
      <c r="B296" s="570">
        <v>206</v>
      </c>
      <c r="C296" s="570">
        <v>2021</v>
      </c>
      <c r="D296" s="570">
        <v>99</v>
      </c>
      <c r="E296" s="570">
        <v>50</v>
      </c>
      <c r="F296" s="570">
        <v>99</v>
      </c>
      <c r="G296" s="570">
        <v>99</v>
      </c>
      <c r="H296" s="570">
        <v>99</v>
      </c>
      <c r="I296" s="570">
        <v>99</v>
      </c>
      <c r="J296" s="570">
        <v>999</v>
      </c>
      <c r="K296" s="570">
        <v>99</v>
      </c>
      <c r="L296" s="570">
        <v>99</v>
      </c>
      <c r="M296" s="570">
        <v>99</v>
      </c>
      <c r="N296" s="570">
        <v>99</v>
      </c>
      <c r="O296" s="570">
        <v>99</v>
      </c>
      <c r="P296" s="570">
        <v>9999</v>
      </c>
      <c r="Q296" s="570"/>
      <c r="R296" s="570"/>
      <c r="S296" s="570"/>
      <c r="T296" s="570"/>
      <c r="U296" s="570"/>
      <c r="V296" s="570"/>
      <c r="W296" s="570"/>
      <c r="X296" s="570"/>
      <c r="Y296" s="570"/>
      <c r="Z296" s="570"/>
      <c r="AA296" s="570"/>
      <c r="AB296" s="570"/>
      <c r="AC296" s="570"/>
      <c r="AD296" s="570"/>
      <c r="AE296" s="570"/>
      <c r="AF296" s="570"/>
      <c r="AG296" s="570"/>
      <c r="AH296" s="570"/>
      <c r="AI296" s="570"/>
      <c r="AJ296" s="570"/>
      <c r="AK296" s="570"/>
      <c r="AL296" s="570"/>
    </row>
    <row r="297" spans="1:38">
      <c r="A297" s="570">
        <v>3</v>
      </c>
      <c r="B297" s="570">
        <v>207</v>
      </c>
      <c r="C297" s="570">
        <v>2021</v>
      </c>
      <c r="D297" s="570">
        <v>99</v>
      </c>
      <c r="E297" s="570">
        <v>51</v>
      </c>
      <c r="F297" s="570">
        <v>99</v>
      </c>
      <c r="G297" s="570">
        <v>99</v>
      </c>
      <c r="H297" s="570">
        <v>99</v>
      </c>
      <c r="I297" s="570">
        <v>99</v>
      </c>
      <c r="J297" s="570">
        <v>999</v>
      </c>
      <c r="K297" s="570">
        <v>99</v>
      </c>
      <c r="L297" s="570">
        <v>99</v>
      </c>
      <c r="M297" s="570">
        <v>99</v>
      </c>
      <c r="N297" s="570">
        <v>99</v>
      </c>
      <c r="O297" s="570">
        <v>99</v>
      </c>
      <c r="P297" s="570">
        <v>9999</v>
      </c>
      <c r="Q297" s="570"/>
      <c r="R297" s="570"/>
      <c r="S297" s="570"/>
      <c r="T297" s="570"/>
      <c r="U297" s="570"/>
      <c r="V297" s="570"/>
      <c r="W297" s="570"/>
      <c r="X297" s="570"/>
      <c r="Y297" s="570"/>
      <c r="Z297" s="570"/>
      <c r="AA297" s="570"/>
      <c r="AB297" s="570"/>
      <c r="AC297" s="570"/>
      <c r="AD297" s="570"/>
      <c r="AE297" s="570"/>
      <c r="AF297" s="570"/>
      <c r="AG297" s="570"/>
      <c r="AH297" s="570"/>
      <c r="AI297" s="570"/>
      <c r="AJ297" s="570"/>
      <c r="AK297" s="570"/>
      <c r="AL297" s="570"/>
    </row>
    <row r="298" spans="1:38">
      <c r="A298" s="570">
        <v>3</v>
      </c>
      <c r="B298" s="570">
        <v>208</v>
      </c>
      <c r="C298" s="570">
        <v>2021</v>
      </c>
      <c r="D298" s="570">
        <v>99</v>
      </c>
      <c r="E298" s="570">
        <v>52</v>
      </c>
      <c r="F298" s="570">
        <v>99</v>
      </c>
      <c r="G298" s="570">
        <v>99</v>
      </c>
      <c r="H298" s="570">
        <v>99</v>
      </c>
      <c r="I298" s="570">
        <v>99</v>
      </c>
      <c r="J298" s="570">
        <v>999</v>
      </c>
      <c r="K298" s="570">
        <v>99</v>
      </c>
      <c r="L298" s="570">
        <v>99</v>
      </c>
      <c r="M298" s="570">
        <v>99</v>
      </c>
      <c r="N298" s="570">
        <v>99</v>
      </c>
      <c r="O298" s="570">
        <v>99</v>
      </c>
      <c r="P298" s="570">
        <v>9999</v>
      </c>
      <c r="Q298" s="570"/>
      <c r="R298" s="570"/>
      <c r="S298" s="570"/>
      <c r="T298" s="570"/>
      <c r="U298" s="570"/>
      <c r="V298" s="570"/>
      <c r="W298" s="570"/>
      <c r="X298" s="570"/>
      <c r="Y298" s="570"/>
      <c r="Z298" s="570"/>
      <c r="AA298" s="570"/>
      <c r="AB298" s="570"/>
      <c r="AC298" s="570"/>
      <c r="AD298" s="570"/>
      <c r="AE298" s="570"/>
      <c r="AF298" s="570"/>
      <c r="AG298" s="570"/>
      <c r="AH298" s="570"/>
      <c r="AI298" s="570"/>
      <c r="AJ298" s="570"/>
      <c r="AK298" s="570"/>
      <c r="AL298" s="570"/>
    </row>
    <row r="299" spans="1:38" s="531" customFormat="1">
      <c r="A299" s="570">
        <v>3</v>
      </c>
      <c r="B299" s="570">
        <v>209</v>
      </c>
      <c r="C299" s="570">
        <v>2020</v>
      </c>
      <c r="D299" s="570">
        <v>99</v>
      </c>
      <c r="E299" s="570">
        <v>1</v>
      </c>
      <c r="F299" s="570">
        <v>99</v>
      </c>
      <c r="G299" s="570">
        <v>99</v>
      </c>
      <c r="H299" s="570">
        <v>99</v>
      </c>
      <c r="I299" s="570">
        <v>99</v>
      </c>
      <c r="J299" s="570">
        <v>999</v>
      </c>
      <c r="K299" s="570">
        <v>99</v>
      </c>
      <c r="L299" s="570">
        <v>99</v>
      </c>
      <c r="M299" s="570">
        <v>99</v>
      </c>
      <c r="N299" s="570">
        <v>99</v>
      </c>
      <c r="O299" s="570">
        <v>99</v>
      </c>
      <c r="P299" s="570">
        <v>9999</v>
      </c>
      <c r="Q299" s="570"/>
      <c r="R299" s="570"/>
      <c r="S299" s="570"/>
      <c r="T299" s="570"/>
      <c r="U299" s="570"/>
      <c r="V299" s="570"/>
      <c r="W299" s="570"/>
      <c r="X299" s="570"/>
      <c r="Y299" s="570"/>
      <c r="Z299" s="570"/>
      <c r="AA299" s="570"/>
      <c r="AB299" s="570"/>
      <c r="AC299" s="570"/>
      <c r="AD299" s="570"/>
      <c r="AE299" s="570"/>
      <c r="AF299" s="570"/>
      <c r="AG299" s="570"/>
      <c r="AH299" s="570"/>
      <c r="AI299" s="570"/>
      <c r="AJ299" s="570"/>
      <c r="AK299" s="570"/>
      <c r="AL299" s="570"/>
    </row>
    <row r="300" spans="1:38" s="531" customFormat="1">
      <c r="A300" s="570">
        <v>3</v>
      </c>
      <c r="B300" s="570">
        <v>210</v>
      </c>
      <c r="C300" s="570">
        <v>2020</v>
      </c>
      <c r="D300" s="570">
        <v>99</v>
      </c>
      <c r="E300" s="570">
        <v>2</v>
      </c>
      <c r="F300" s="570">
        <v>99</v>
      </c>
      <c r="G300" s="570">
        <v>99</v>
      </c>
      <c r="H300" s="570">
        <v>99</v>
      </c>
      <c r="I300" s="570">
        <v>99</v>
      </c>
      <c r="J300" s="570">
        <v>999</v>
      </c>
      <c r="K300" s="570">
        <v>99</v>
      </c>
      <c r="L300" s="570">
        <v>99</v>
      </c>
      <c r="M300" s="570">
        <v>99</v>
      </c>
      <c r="N300" s="570">
        <v>99</v>
      </c>
      <c r="O300" s="570">
        <v>99</v>
      </c>
      <c r="P300" s="570">
        <v>9999</v>
      </c>
      <c r="Q300" s="570"/>
      <c r="R300" s="570"/>
      <c r="S300" s="570"/>
      <c r="T300" s="570"/>
      <c r="U300" s="570"/>
      <c r="V300" s="570"/>
      <c r="W300" s="570"/>
      <c r="X300" s="570"/>
      <c r="Y300" s="570"/>
      <c r="Z300" s="570"/>
      <c r="AA300" s="570"/>
      <c r="AB300" s="570"/>
      <c r="AC300" s="570"/>
      <c r="AD300" s="570"/>
      <c r="AE300" s="570"/>
      <c r="AF300" s="570"/>
      <c r="AG300" s="570"/>
      <c r="AH300" s="570"/>
      <c r="AI300" s="570"/>
      <c r="AJ300" s="570"/>
      <c r="AK300" s="570"/>
      <c r="AL300" s="570"/>
    </row>
    <row r="301" spans="1:38" s="531" customFormat="1">
      <c r="A301" s="570">
        <v>3</v>
      </c>
      <c r="B301" s="570">
        <v>211</v>
      </c>
      <c r="C301" s="570">
        <v>2020</v>
      </c>
      <c r="D301" s="570">
        <v>99</v>
      </c>
      <c r="E301" s="570">
        <v>3</v>
      </c>
      <c r="F301" s="570">
        <v>99</v>
      </c>
      <c r="G301" s="570">
        <v>99</v>
      </c>
      <c r="H301" s="570">
        <v>99</v>
      </c>
      <c r="I301" s="570">
        <v>99</v>
      </c>
      <c r="J301" s="570">
        <v>999</v>
      </c>
      <c r="K301" s="570">
        <v>99</v>
      </c>
      <c r="L301" s="570">
        <v>99</v>
      </c>
      <c r="M301" s="570">
        <v>99</v>
      </c>
      <c r="N301" s="570">
        <v>99</v>
      </c>
      <c r="O301" s="570">
        <v>99</v>
      </c>
      <c r="P301" s="570">
        <v>9999</v>
      </c>
      <c r="Q301" s="570"/>
      <c r="R301" s="570"/>
      <c r="S301" s="570"/>
      <c r="T301" s="570"/>
      <c r="U301" s="570"/>
      <c r="V301" s="570"/>
      <c r="W301" s="570"/>
      <c r="X301" s="570"/>
      <c r="Y301" s="570"/>
      <c r="Z301" s="570"/>
      <c r="AA301" s="570"/>
      <c r="AB301" s="570"/>
      <c r="AC301" s="570"/>
      <c r="AD301" s="570"/>
      <c r="AE301" s="570"/>
      <c r="AF301" s="570"/>
      <c r="AG301" s="570"/>
      <c r="AH301" s="570"/>
      <c r="AI301" s="570"/>
      <c r="AJ301" s="570"/>
      <c r="AK301" s="570"/>
      <c r="AL301" s="570"/>
    </row>
    <row r="302" spans="1:38" s="531" customFormat="1">
      <c r="A302" s="570">
        <v>3</v>
      </c>
      <c r="B302" s="570">
        <v>212</v>
      </c>
      <c r="C302" s="570">
        <v>2020</v>
      </c>
      <c r="D302" s="570">
        <v>99</v>
      </c>
      <c r="E302" s="570">
        <v>4</v>
      </c>
      <c r="F302" s="570">
        <v>99</v>
      </c>
      <c r="G302" s="570">
        <v>99</v>
      </c>
      <c r="H302" s="570">
        <v>99</v>
      </c>
      <c r="I302" s="570">
        <v>99</v>
      </c>
      <c r="J302" s="570">
        <v>999</v>
      </c>
      <c r="K302" s="570">
        <v>99</v>
      </c>
      <c r="L302" s="570">
        <v>99</v>
      </c>
      <c r="M302" s="570">
        <v>99</v>
      </c>
      <c r="N302" s="570">
        <v>99</v>
      </c>
      <c r="O302" s="570">
        <v>99</v>
      </c>
      <c r="P302" s="570">
        <v>9999</v>
      </c>
      <c r="Q302" s="570"/>
      <c r="R302" s="570"/>
      <c r="S302" s="570"/>
      <c r="T302" s="570"/>
      <c r="U302" s="570"/>
      <c r="V302" s="570"/>
      <c r="W302" s="570"/>
      <c r="X302" s="570"/>
      <c r="Y302" s="570"/>
      <c r="Z302" s="570"/>
      <c r="AA302" s="570"/>
      <c r="AB302" s="570"/>
      <c r="AC302" s="570"/>
      <c r="AD302" s="570"/>
      <c r="AE302" s="570"/>
      <c r="AF302" s="570"/>
      <c r="AG302" s="570"/>
      <c r="AH302" s="570"/>
      <c r="AI302" s="570"/>
      <c r="AJ302" s="570"/>
      <c r="AK302" s="570"/>
      <c r="AL302" s="570"/>
    </row>
    <row r="303" spans="1:38" s="531" customFormat="1">
      <c r="A303" s="570">
        <v>3</v>
      </c>
      <c r="B303" s="570">
        <v>213</v>
      </c>
      <c r="C303" s="570">
        <v>2020</v>
      </c>
      <c r="D303" s="570">
        <v>99</v>
      </c>
      <c r="E303" s="570">
        <v>5</v>
      </c>
      <c r="F303" s="570">
        <v>99</v>
      </c>
      <c r="G303" s="570">
        <v>99</v>
      </c>
      <c r="H303" s="570">
        <v>99</v>
      </c>
      <c r="I303" s="570">
        <v>99</v>
      </c>
      <c r="J303" s="570">
        <v>999</v>
      </c>
      <c r="K303" s="570">
        <v>99</v>
      </c>
      <c r="L303" s="570">
        <v>99</v>
      </c>
      <c r="M303" s="570">
        <v>99</v>
      </c>
      <c r="N303" s="570">
        <v>99</v>
      </c>
      <c r="O303" s="570">
        <v>99</v>
      </c>
      <c r="P303" s="570">
        <v>9999</v>
      </c>
      <c r="Q303" s="570"/>
      <c r="R303" s="570"/>
      <c r="S303" s="570"/>
      <c r="T303" s="570"/>
      <c r="U303" s="570"/>
      <c r="V303" s="570"/>
      <c r="W303" s="570"/>
      <c r="X303" s="570"/>
      <c r="Y303" s="570"/>
      <c r="Z303" s="570"/>
      <c r="AA303" s="570"/>
      <c r="AB303" s="570"/>
      <c r="AC303" s="570"/>
      <c r="AD303" s="570"/>
      <c r="AE303" s="570"/>
      <c r="AF303" s="570"/>
      <c r="AG303" s="570"/>
      <c r="AH303" s="570"/>
      <c r="AI303" s="570"/>
      <c r="AJ303" s="570"/>
      <c r="AK303" s="570"/>
      <c r="AL303" s="570"/>
    </row>
    <row r="304" spans="1:38" s="531" customFormat="1">
      <c r="A304" s="570">
        <v>3</v>
      </c>
      <c r="B304" s="570">
        <v>214</v>
      </c>
      <c r="C304" s="570">
        <v>2020</v>
      </c>
      <c r="D304" s="570">
        <v>99</v>
      </c>
      <c r="E304" s="570">
        <v>6</v>
      </c>
      <c r="F304" s="570">
        <v>99</v>
      </c>
      <c r="G304" s="570">
        <v>99</v>
      </c>
      <c r="H304" s="570">
        <v>99</v>
      </c>
      <c r="I304" s="570">
        <v>99</v>
      </c>
      <c r="J304" s="570">
        <v>999</v>
      </c>
      <c r="K304" s="570">
        <v>99</v>
      </c>
      <c r="L304" s="570">
        <v>99</v>
      </c>
      <c r="M304" s="570">
        <v>99</v>
      </c>
      <c r="N304" s="570">
        <v>99</v>
      </c>
      <c r="O304" s="570">
        <v>99</v>
      </c>
      <c r="P304" s="570">
        <v>9999</v>
      </c>
      <c r="Q304" s="570"/>
      <c r="R304" s="570"/>
      <c r="S304" s="570"/>
      <c r="T304" s="570"/>
      <c r="U304" s="570"/>
      <c r="V304" s="570"/>
      <c r="W304" s="570"/>
      <c r="X304" s="570"/>
      <c r="Y304" s="570"/>
      <c r="Z304" s="570"/>
      <c r="AA304" s="570"/>
      <c r="AB304" s="570"/>
      <c r="AC304" s="570"/>
      <c r="AD304" s="570"/>
      <c r="AE304" s="570"/>
      <c r="AF304" s="570"/>
      <c r="AG304" s="570"/>
      <c r="AH304" s="570"/>
      <c r="AI304" s="570"/>
      <c r="AJ304" s="570"/>
      <c r="AK304" s="570"/>
      <c r="AL304" s="570"/>
    </row>
    <row r="305" spans="1:38" s="531" customFormat="1">
      <c r="A305" s="570">
        <v>3</v>
      </c>
      <c r="B305" s="570">
        <v>215</v>
      </c>
      <c r="C305" s="570">
        <v>2020</v>
      </c>
      <c r="D305" s="570">
        <v>99</v>
      </c>
      <c r="E305" s="570">
        <v>7</v>
      </c>
      <c r="F305" s="570">
        <v>99</v>
      </c>
      <c r="G305" s="570">
        <v>99</v>
      </c>
      <c r="H305" s="570">
        <v>99</v>
      </c>
      <c r="I305" s="570">
        <v>99</v>
      </c>
      <c r="J305" s="570">
        <v>999</v>
      </c>
      <c r="K305" s="570">
        <v>99</v>
      </c>
      <c r="L305" s="570">
        <v>99</v>
      </c>
      <c r="M305" s="570">
        <v>99</v>
      </c>
      <c r="N305" s="570">
        <v>99</v>
      </c>
      <c r="O305" s="570">
        <v>99</v>
      </c>
      <c r="P305" s="570">
        <v>9999</v>
      </c>
      <c r="Q305" s="570"/>
      <c r="R305" s="570"/>
      <c r="S305" s="570"/>
      <c r="T305" s="570"/>
      <c r="U305" s="570"/>
      <c r="V305" s="570"/>
      <c r="W305" s="570"/>
      <c r="X305" s="570"/>
      <c r="Y305" s="570"/>
      <c r="Z305" s="570"/>
      <c r="AA305" s="570"/>
      <c r="AB305" s="570"/>
      <c r="AC305" s="570"/>
      <c r="AD305" s="570"/>
      <c r="AE305" s="570"/>
      <c r="AF305" s="570"/>
      <c r="AG305" s="570"/>
      <c r="AH305" s="570"/>
      <c r="AI305" s="570"/>
      <c r="AJ305" s="570"/>
      <c r="AK305" s="570"/>
      <c r="AL305" s="570"/>
    </row>
    <row r="306" spans="1:38" s="531" customFormat="1">
      <c r="A306" s="570">
        <v>3</v>
      </c>
      <c r="B306" s="570">
        <v>216</v>
      </c>
      <c r="C306" s="570">
        <v>2020</v>
      </c>
      <c r="D306" s="570">
        <v>99</v>
      </c>
      <c r="E306" s="570">
        <v>8</v>
      </c>
      <c r="F306" s="570">
        <v>99</v>
      </c>
      <c r="G306" s="570">
        <v>99</v>
      </c>
      <c r="H306" s="570">
        <v>99</v>
      </c>
      <c r="I306" s="570">
        <v>99</v>
      </c>
      <c r="J306" s="570">
        <v>999</v>
      </c>
      <c r="K306" s="570">
        <v>99</v>
      </c>
      <c r="L306" s="570">
        <v>99</v>
      </c>
      <c r="M306" s="570">
        <v>99</v>
      </c>
      <c r="N306" s="570">
        <v>99</v>
      </c>
      <c r="O306" s="570">
        <v>99</v>
      </c>
      <c r="P306" s="570">
        <v>9999</v>
      </c>
      <c r="Q306" s="570"/>
      <c r="R306" s="570"/>
      <c r="S306" s="570"/>
      <c r="T306" s="570"/>
      <c r="U306" s="570"/>
      <c r="V306" s="570"/>
      <c r="W306" s="570"/>
      <c r="X306" s="570"/>
      <c r="Y306" s="570"/>
      <c r="Z306" s="570"/>
      <c r="AA306" s="570"/>
      <c r="AB306" s="570"/>
      <c r="AC306" s="570"/>
      <c r="AD306" s="570"/>
      <c r="AE306" s="570"/>
      <c r="AF306" s="570"/>
      <c r="AG306" s="570"/>
      <c r="AH306" s="570"/>
      <c r="AI306" s="570"/>
      <c r="AJ306" s="570"/>
      <c r="AK306" s="570"/>
      <c r="AL306" s="570"/>
    </row>
    <row r="307" spans="1:38" s="531" customFormat="1">
      <c r="A307" s="570">
        <v>3</v>
      </c>
      <c r="B307" s="570">
        <v>217</v>
      </c>
      <c r="C307" s="570">
        <v>2020</v>
      </c>
      <c r="D307" s="570">
        <v>99</v>
      </c>
      <c r="E307" s="570">
        <v>9</v>
      </c>
      <c r="F307" s="570">
        <v>99</v>
      </c>
      <c r="G307" s="570">
        <v>99</v>
      </c>
      <c r="H307" s="570">
        <v>99</v>
      </c>
      <c r="I307" s="570">
        <v>99</v>
      </c>
      <c r="J307" s="570">
        <v>999</v>
      </c>
      <c r="K307" s="570">
        <v>99</v>
      </c>
      <c r="L307" s="570">
        <v>99</v>
      </c>
      <c r="M307" s="570">
        <v>99</v>
      </c>
      <c r="N307" s="570">
        <v>99</v>
      </c>
      <c r="O307" s="570">
        <v>99</v>
      </c>
      <c r="P307" s="570">
        <v>9999</v>
      </c>
      <c r="Q307" s="570"/>
      <c r="R307" s="570"/>
      <c r="S307" s="570"/>
      <c r="T307" s="570"/>
      <c r="U307" s="570"/>
      <c r="V307" s="570"/>
      <c r="W307" s="570"/>
      <c r="X307" s="570"/>
      <c r="Y307" s="570"/>
      <c r="Z307" s="570"/>
      <c r="AA307" s="570"/>
      <c r="AB307" s="570"/>
      <c r="AC307" s="570"/>
      <c r="AD307" s="570"/>
      <c r="AE307" s="570"/>
      <c r="AF307" s="570"/>
      <c r="AG307" s="570"/>
      <c r="AH307" s="570"/>
      <c r="AI307" s="570"/>
      <c r="AJ307" s="570"/>
      <c r="AK307" s="570"/>
      <c r="AL307" s="570"/>
    </row>
    <row r="308" spans="1:38" s="531" customFormat="1">
      <c r="A308" s="570">
        <v>3</v>
      </c>
      <c r="B308" s="570">
        <v>218</v>
      </c>
      <c r="C308" s="570">
        <v>2020</v>
      </c>
      <c r="D308" s="570">
        <v>99</v>
      </c>
      <c r="E308" s="570">
        <v>10</v>
      </c>
      <c r="F308" s="570">
        <v>99</v>
      </c>
      <c r="G308" s="570">
        <v>99</v>
      </c>
      <c r="H308" s="570">
        <v>99</v>
      </c>
      <c r="I308" s="570">
        <v>99</v>
      </c>
      <c r="J308" s="570">
        <v>999</v>
      </c>
      <c r="K308" s="570">
        <v>99</v>
      </c>
      <c r="L308" s="570">
        <v>99</v>
      </c>
      <c r="M308" s="570">
        <v>99</v>
      </c>
      <c r="N308" s="570">
        <v>99</v>
      </c>
      <c r="O308" s="570">
        <v>99</v>
      </c>
      <c r="P308" s="570">
        <v>9999</v>
      </c>
      <c r="Q308" s="570"/>
      <c r="R308" s="570"/>
      <c r="S308" s="570"/>
      <c r="T308" s="570"/>
      <c r="U308" s="570"/>
      <c r="V308" s="570"/>
      <c r="W308" s="570"/>
      <c r="X308" s="570"/>
      <c r="Y308" s="570"/>
      <c r="Z308" s="570"/>
      <c r="AA308" s="570"/>
      <c r="AB308" s="570"/>
      <c r="AC308" s="570"/>
      <c r="AD308" s="570"/>
      <c r="AE308" s="570"/>
      <c r="AF308" s="570"/>
      <c r="AG308" s="570"/>
      <c r="AH308" s="570"/>
      <c r="AI308" s="570"/>
      <c r="AJ308" s="570"/>
      <c r="AK308" s="570"/>
      <c r="AL308" s="570"/>
    </row>
    <row r="309" spans="1:38" s="531" customFormat="1">
      <c r="A309" s="570">
        <v>3</v>
      </c>
      <c r="B309" s="570">
        <v>219</v>
      </c>
      <c r="C309" s="570">
        <v>2020</v>
      </c>
      <c r="D309" s="570">
        <v>99</v>
      </c>
      <c r="E309" s="570">
        <v>11</v>
      </c>
      <c r="F309" s="570">
        <v>99</v>
      </c>
      <c r="G309" s="570">
        <v>99</v>
      </c>
      <c r="H309" s="570">
        <v>99</v>
      </c>
      <c r="I309" s="570">
        <v>99</v>
      </c>
      <c r="J309" s="570">
        <v>999</v>
      </c>
      <c r="K309" s="570">
        <v>99</v>
      </c>
      <c r="L309" s="570">
        <v>99</v>
      </c>
      <c r="M309" s="570">
        <v>99</v>
      </c>
      <c r="N309" s="570">
        <v>99</v>
      </c>
      <c r="O309" s="570">
        <v>99</v>
      </c>
      <c r="P309" s="570">
        <v>9999</v>
      </c>
      <c r="Q309" s="570"/>
      <c r="R309" s="570"/>
      <c r="S309" s="570"/>
      <c r="T309" s="570"/>
      <c r="U309" s="570"/>
      <c r="V309" s="570"/>
      <c r="W309" s="570"/>
      <c r="X309" s="570"/>
      <c r="Y309" s="570"/>
      <c r="Z309" s="570"/>
      <c r="AA309" s="570"/>
      <c r="AB309" s="570"/>
      <c r="AC309" s="570"/>
      <c r="AD309" s="570"/>
      <c r="AE309" s="570"/>
      <c r="AF309" s="570"/>
      <c r="AG309" s="570"/>
      <c r="AH309" s="570"/>
      <c r="AI309" s="570"/>
      <c r="AJ309" s="570"/>
      <c r="AK309" s="570"/>
      <c r="AL309" s="570"/>
    </row>
    <row r="310" spans="1:38" s="531" customFormat="1">
      <c r="A310" s="570">
        <v>3</v>
      </c>
      <c r="B310" s="570">
        <v>220</v>
      </c>
      <c r="C310" s="570">
        <v>2020</v>
      </c>
      <c r="D310" s="570">
        <v>99</v>
      </c>
      <c r="E310" s="570">
        <v>12</v>
      </c>
      <c r="F310" s="570">
        <v>99</v>
      </c>
      <c r="G310" s="570">
        <v>99</v>
      </c>
      <c r="H310" s="570">
        <v>99</v>
      </c>
      <c r="I310" s="570">
        <v>99</v>
      </c>
      <c r="J310" s="570">
        <v>999</v>
      </c>
      <c r="K310" s="570">
        <v>99</v>
      </c>
      <c r="L310" s="570">
        <v>99</v>
      </c>
      <c r="M310" s="570">
        <v>99</v>
      </c>
      <c r="N310" s="570">
        <v>99</v>
      </c>
      <c r="O310" s="570">
        <v>99</v>
      </c>
      <c r="P310" s="570">
        <v>9999</v>
      </c>
      <c r="Q310" s="570"/>
      <c r="R310" s="570"/>
      <c r="S310" s="570"/>
      <c r="T310" s="570"/>
      <c r="U310" s="570"/>
      <c r="V310" s="570"/>
      <c r="W310" s="570"/>
      <c r="X310" s="570"/>
      <c r="Y310" s="570"/>
      <c r="Z310" s="570"/>
      <c r="AA310" s="570"/>
      <c r="AB310" s="570"/>
      <c r="AC310" s="570"/>
      <c r="AD310" s="570"/>
      <c r="AE310" s="570"/>
      <c r="AF310" s="570"/>
      <c r="AG310" s="570"/>
      <c r="AH310" s="570"/>
      <c r="AI310" s="570"/>
      <c r="AJ310" s="570"/>
      <c r="AK310" s="570"/>
      <c r="AL310" s="570"/>
    </row>
    <row r="311" spans="1:38" s="531" customFormat="1">
      <c r="A311" s="570">
        <v>3</v>
      </c>
      <c r="B311" s="570">
        <v>221</v>
      </c>
      <c r="C311" s="570">
        <v>2020</v>
      </c>
      <c r="D311" s="570">
        <v>99</v>
      </c>
      <c r="E311" s="570">
        <v>13</v>
      </c>
      <c r="F311" s="570">
        <v>99</v>
      </c>
      <c r="G311" s="570">
        <v>99</v>
      </c>
      <c r="H311" s="570">
        <v>99</v>
      </c>
      <c r="I311" s="570">
        <v>99</v>
      </c>
      <c r="J311" s="570">
        <v>999</v>
      </c>
      <c r="K311" s="570">
        <v>99</v>
      </c>
      <c r="L311" s="570">
        <v>99</v>
      </c>
      <c r="M311" s="570">
        <v>99</v>
      </c>
      <c r="N311" s="570">
        <v>99</v>
      </c>
      <c r="O311" s="570">
        <v>99</v>
      </c>
      <c r="P311" s="570">
        <v>9999</v>
      </c>
      <c r="Q311" s="570"/>
      <c r="R311" s="570"/>
      <c r="S311" s="570"/>
      <c r="T311" s="570"/>
      <c r="U311" s="570"/>
      <c r="V311" s="570"/>
      <c r="W311" s="570"/>
      <c r="X311" s="570"/>
      <c r="Y311" s="570"/>
      <c r="Z311" s="570"/>
      <c r="AA311" s="570"/>
      <c r="AB311" s="570"/>
      <c r="AC311" s="570"/>
      <c r="AD311" s="570"/>
      <c r="AE311" s="570"/>
      <c r="AF311" s="570"/>
      <c r="AG311" s="570"/>
      <c r="AH311" s="570"/>
      <c r="AI311" s="570"/>
      <c r="AJ311" s="570"/>
      <c r="AK311" s="570"/>
      <c r="AL311" s="570"/>
    </row>
    <row r="312" spans="1:38" s="531" customFormat="1">
      <c r="A312" s="570">
        <v>3</v>
      </c>
      <c r="B312" s="570">
        <v>222</v>
      </c>
      <c r="C312" s="570">
        <v>2020</v>
      </c>
      <c r="D312" s="570">
        <v>99</v>
      </c>
      <c r="E312" s="570">
        <v>14</v>
      </c>
      <c r="F312" s="570">
        <v>99</v>
      </c>
      <c r="G312" s="570">
        <v>99</v>
      </c>
      <c r="H312" s="570">
        <v>99</v>
      </c>
      <c r="I312" s="570">
        <v>99</v>
      </c>
      <c r="J312" s="570">
        <v>999</v>
      </c>
      <c r="K312" s="570">
        <v>99</v>
      </c>
      <c r="L312" s="570">
        <v>99</v>
      </c>
      <c r="M312" s="570">
        <v>99</v>
      </c>
      <c r="N312" s="570">
        <v>99</v>
      </c>
      <c r="O312" s="570">
        <v>99</v>
      </c>
      <c r="P312" s="570">
        <v>9999</v>
      </c>
      <c r="Q312" s="570"/>
      <c r="R312" s="570"/>
      <c r="S312" s="570"/>
      <c r="T312" s="570"/>
      <c r="U312" s="570"/>
      <c r="V312" s="570"/>
      <c r="W312" s="570"/>
      <c r="X312" s="570"/>
      <c r="Y312" s="570"/>
      <c r="Z312" s="570"/>
      <c r="AA312" s="570"/>
      <c r="AB312" s="570"/>
      <c r="AC312" s="570"/>
      <c r="AD312" s="570"/>
      <c r="AE312" s="570"/>
      <c r="AF312" s="570"/>
      <c r="AG312" s="570"/>
      <c r="AH312" s="570"/>
      <c r="AI312" s="570"/>
      <c r="AJ312" s="570"/>
      <c r="AK312" s="570"/>
      <c r="AL312" s="570"/>
    </row>
    <row r="313" spans="1:38" s="531" customFormat="1">
      <c r="A313" s="570">
        <v>3</v>
      </c>
      <c r="B313" s="570">
        <v>223</v>
      </c>
      <c r="C313" s="570">
        <v>2020</v>
      </c>
      <c r="D313" s="570">
        <v>99</v>
      </c>
      <c r="E313" s="570">
        <v>15</v>
      </c>
      <c r="F313" s="570">
        <v>99</v>
      </c>
      <c r="G313" s="570">
        <v>99</v>
      </c>
      <c r="H313" s="570">
        <v>99</v>
      </c>
      <c r="I313" s="570">
        <v>99</v>
      </c>
      <c r="J313" s="570">
        <v>999</v>
      </c>
      <c r="K313" s="570">
        <v>99</v>
      </c>
      <c r="L313" s="570">
        <v>99</v>
      </c>
      <c r="M313" s="570">
        <v>99</v>
      </c>
      <c r="N313" s="570">
        <v>99</v>
      </c>
      <c r="O313" s="570">
        <v>99</v>
      </c>
      <c r="P313" s="570">
        <v>9999</v>
      </c>
      <c r="Q313" s="570"/>
      <c r="R313" s="570"/>
      <c r="S313" s="570"/>
      <c r="T313" s="570"/>
      <c r="U313" s="570"/>
      <c r="V313" s="570"/>
      <c r="W313" s="570"/>
      <c r="X313" s="570"/>
      <c r="Y313" s="570"/>
      <c r="Z313" s="570"/>
      <c r="AA313" s="570"/>
      <c r="AB313" s="570"/>
      <c r="AC313" s="570"/>
      <c r="AD313" s="570"/>
      <c r="AE313" s="570"/>
      <c r="AF313" s="570"/>
      <c r="AG313" s="570"/>
      <c r="AH313" s="570"/>
      <c r="AI313" s="570"/>
      <c r="AJ313" s="570"/>
      <c r="AK313" s="570"/>
      <c r="AL313" s="570"/>
    </row>
    <row r="314" spans="1:38" s="531" customFormat="1">
      <c r="A314" s="570">
        <v>3</v>
      </c>
      <c r="B314" s="570">
        <v>224</v>
      </c>
      <c r="C314" s="570">
        <v>2020</v>
      </c>
      <c r="D314" s="570">
        <v>99</v>
      </c>
      <c r="E314" s="570">
        <v>16</v>
      </c>
      <c r="F314" s="570">
        <v>99</v>
      </c>
      <c r="G314" s="570">
        <v>99</v>
      </c>
      <c r="H314" s="570">
        <v>99</v>
      </c>
      <c r="I314" s="570">
        <v>99</v>
      </c>
      <c r="J314" s="570">
        <v>999</v>
      </c>
      <c r="K314" s="570">
        <v>99</v>
      </c>
      <c r="L314" s="570">
        <v>99</v>
      </c>
      <c r="M314" s="570">
        <v>99</v>
      </c>
      <c r="N314" s="570">
        <v>99</v>
      </c>
      <c r="O314" s="570">
        <v>99</v>
      </c>
      <c r="P314" s="570">
        <v>9999</v>
      </c>
      <c r="Q314" s="570"/>
      <c r="R314" s="570"/>
      <c r="S314" s="570"/>
      <c r="T314" s="570"/>
      <c r="U314" s="570"/>
      <c r="V314" s="570"/>
      <c r="W314" s="570"/>
      <c r="X314" s="570"/>
      <c r="Y314" s="570"/>
      <c r="Z314" s="570"/>
      <c r="AA314" s="570"/>
      <c r="AB314" s="570"/>
      <c r="AC314" s="570"/>
      <c r="AD314" s="570"/>
      <c r="AE314" s="570"/>
      <c r="AF314" s="570"/>
      <c r="AG314" s="570"/>
      <c r="AH314" s="570"/>
      <c r="AI314" s="570"/>
      <c r="AJ314" s="570"/>
      <c r="AK314" s="570"/>
      <c r="AL314" s="570"/>
    </row>
    <row r="315" spans="1:38" s="531" customFormat="1">
      <c r="A315" s="570">
        <v>3</v>
      </c>
      <c r="B315" s="570">
        <v>225</v>
      </c>
      <c r="C315" s="570">
        <v>2020</v>
      </c>
      <c r="D315" s="570">
        <v>99</v>
      </c>
      <c r="E315" s="570">
        <v>17</v>
      </c>
      <c r="F315" s="570">
        <v>99</v>
      </c>
      <c r="G315" s="570">
        <v>99</v>
      </c>
      <c r="H315" s="570">
        <v>99</v>
      </c>
      <c r="I315" s="570">
        <v>99</v>
      </c>
      <c r="J315" s="570">
        <v>999</v>
      </c>
      <c r="K315" s="570">
        <v>99</v>
      </c>
      <c r="L315" s="570">
        <v>99</v>
      </c>
      <c r="M315" s="570">
        <v>99</v>
      </c>
      <c r="N315" s="570">
        <v>99</v>
      </c>
      <c r="O315" s="570">
        <v>99</v>
      </c>
      <c r="P315" s="570">
        <v>9999</v>
      </c>
      <c r="Q315" s="570"/>
      <c r="R315" s="570"/>
      <c r="S315" s="570"/>
      <c r="T315" s="570"/>
      <c r="U315" s="570"/>
      <c r="V315" s="570"/>
      <c r="W315" s="570"/>
      <c r="X315" s="570"/>
      <c r="Y315" s="570"/>
      <c r="Z315" s="570"/>
      <c r="AA315" s="570"/>
      <c r="AB315" s="570"/>
      <c r="AC315" s="570"/>
      <c r="AD315" s="570"/>
      <c r="AE315" s="570"/>
      <c r="AF315" s="570"/>
      <c r="AG315" s="570"/>
      <c r="AH315" s="570"/>
      <c r="AI315" s="570"/>
      <c r="AJ315" s="570"/>
      <c r="AK315" s="570"/>
      <c r="AL315" s="570"/>
    </row>
    <row r="316" spans="1:38" s="531" customFormat="1">
      <c r="A316" s="570">
        <v>3</v>
      </c>
      <c r="B316" s="570">
        <v>226</v>
      </c>
      <c r="C316" s="570">
        <v>2020</v>
      </c>
      <c r="D316" s="570">
        <v>99</v>
      </c>
      <c r="E316" s="570">
        <v>18</v>
      </c>
      <c r="F316" s="570">
        <v>99</v>
      </c>
      <c r="G316" s="570">
        <v>99</v>
      </c>
      <c r="H316" s="570">
        <v>99</v>
      </c>
      <c r="I316" s="570">
        <v>99</v>
      </c>
      <c r="J316" s="570">
        <v>999</v>
      </c>
      <c r="K316" s="570">
        <v>99</v>
      </c>
      <c r="L316" s="570">
        <v>99</v>
      </c>
      <c r="M316" s="570">
        <v>99</v>
      </c>
      <c r="N316" s="570">
        <v>99</v>
      </c>
      <c r="O316" s="570">
        <v>99</v>
      </c>
      <c r="P316" s="570">
        <v>9999</v>
      </c>
      <c r="Q316" s="570"/>
      <c r="R316" s="570"/>
      <c r="S316" s="570"/>
      <c r="T316" s="570"/>
      <c r="U316" s="570"/>
      <c r="V316" s="570"/>
      <c r="W316" s="570"/>
      <c r="X316" s="570"/>
      <c r="Y316" s="570"/>
      <c r="Z316" s="570"/>
      <c r="AA316" s="570"/>
      <c r="AB316" s="570"/>
      <c r="AC316" s="570"/>
      <c r="AD316" s="570"/>
      <c r="AE316" s="570"/>
      <c r="AF316" s="570"/>
      <c r="AG316" s="570"/>
      <c r="AH316" s="570"/>
      <c r="AI316" s="570"/>
      <c r="AJ316" s="570"/>
      <c r="AK316" s="570"/>
      <c r="AL316" s="570"/>
    </row>
    <row r="317" spans="1:38" s="531" customFormat="1">
      <c r="A317" s="570">
        <v>3</v>
      </c>
      <c r="B317" s="570">
        <v>227</v>
      </c>
      <c r="C317" s="570">
        <v>2020</v>
      </c>
      <c r="D317" s="570">
        <v>99</v>
      </c>
      <c r="E317" s="570">
        <v>19</v>
      </c>
      <c r="F317" s="570">
        <v>99</v>
      </c>
      <c r="G317" s="570">
        <v>99</v>
      </c>
      <c r="H317" s="570">
        <v>99</v>
      </c>
      <c r="I317" s="570">
        <v>99</v>
      </c>
      <c r="J317" s="570">
        <v>999</v>
      </c>
      <c r="K317" s="570">
        <v>99</v>
      </c>
      <c r="L317" s="570">
        <v>99</v>
      </c>
      <c r="M317" s="570">
        <v>99</v>
      </c>
      <c r="N317" s="570">
        <v>99</v>
      </c>
      <c r="O317" s="570">
        <v>99</v>
      </c>
      <c r="P317" s="570">
        <v>9999</v>
      </c>
      <c r="Q317" s="570"/>
      <c r="R317" s="570"/>
      <c r="S317" s="570"/>
      <c r="T317" s="570"/>
      <c r="U317" s="570"/>
      <c r="V317" s="570"/>
      <c r="W317" s="570"/>
      <c r="X317" s="570"/>
      <c r="Y317" s="570"/>
      <c r="Z317" s="570"/>
      <c r="AA317" s="570"/>
      <c r="AB317" s="570"/>
      <c r="AC317" s="570"/>
      <c r="AD317" s="570"/>
      <c r="AE317" s="570"/>
      <c r="AF317" s="570"/>
      <c r="AG317" s="570"/>
      <c r="AH317" s="570"/>
      <c r="AI317" s="570"/>
      <c r="AJ317" s="570"/>
      <c r="AK317" s="570"/>
      <c r="AL317" s="570"/>
    </row>
    <row r="318" spans="1:38" s="531" customFormat="1">
      <c r="A318" s="570">
        <v>3</v>
      </c>
      <c r="B318" s="570">
        <v>228</v>
      </c>
      <c r="C318" s="570">
        <v>2020</v>
      </c>
      <c r="D318" s="570">
        <v>99</v>
      </c>
      <c r="E318" s="570">
        <v>20</v>
      </c>
      <c r="F318" s="570">
        <v>99</v>
      </c>
      <c r="G318" s="570">
        <v>99</v>
      </c>
      <c r="H318" s="570">
        <v>99</v>
      </c>
      <c r="I318" s="570">
        <v>99</v>
      </c>
      <c r="J318" s="570">
        <v>999</v>
      </c>
      <c r="K318" s="570">
        <v>99</v>
      </c>
      <c r="L318" s="570">
        <v>99</v>
      </c>
      <c r="M318" s="570">
        <v>99</v>
      </c>
      <c r="N318" s="570">
        <v>99</v>
      </c>
      <c r="O318" s="570">
        <v>99</v>
      </c>
      <c r="P318" s="570">
        <v>9999</v>
      </c>
      <c r="Q318" s="570"/>
      <c r="R318" s="570"/>
      <c r="S318" s="570"/>
      <c r="T318" s="570"/>
      <c r="U318" s="570"/>
      <c r="V318" s="570"/>
      <c r="W318" s="570"/>
      <c r="X318" s="570"/>
      <c r="Y318" s="570"/>
      <c r="Z318" s="570"/>
      <c r="AA318" s="570"/>
      <c r="AB318" s="570"/>
      <c r="AC318" s="570"/>
      <c r="AD318" s="570"/>
      <c r="AE318" s="570"/>
      <c r="AF318" s="570"/>
      <c r="AG318" s="570"/>
      <c r="AH318" s="570"/>
      <c r="AI318" s="570"/>
      <c r="AJ318" s="570"/>
      <c r="AK318" s="570"/>
      <c r="AL318" s="570"/>
    </row>
    <row r="319" spans="1:38" s="531" customFormat="1">
      <c r="A319" s="570">
        <v>3</v>
      </c>
      <c r="B319" s="570">
        <v>229</v>
      </c>
      <c r="C319" s="570">
        <v>2020</v>
      </c>
      <c r="D319" s="570">
        <v>99</v>
      </c>
      <c r="E319" s="570">
        <v>21</v>
      </c>
      <c r="F319" s="570">
        <v>99</v>
      </c>
      <c r="G319" s="570">
        <v>99</v>
      </c>
      <c r="H319" s="570">
        <v>99</v>
      </c>
      <c r="I319" s="570">
        <v>99</v>
      </c>
      <c r="J319" s="570">
        <v>999</v>
      </c>
      <c r="K319" s="570">
        <v>99</v>
      </c>
      <c r="L319" s="570">
        <v>99</v>
      </c>
      <c r="M319" s="570">
        <v>99</v>
      </c>
      <c r="N319" s="570">
        <v>99</v>
      </c>
      <c r="O319" s="570">
        <v>99</v>
      </c>
      <c r="P319" s="570">
        <v>9999</v>
      </c>
      <c r="Q319" s="570"/>
      <c r="R319" s="570"/>
      <c r="S319" s="570"/>
      <c r="T319" s="570"/>
      <c r="U319" s="570"/>
      <c r="V319" s="570"/>
      <c r="W319" s="570"/>
      <c r="X319" s="570"/>
      <c r="Y319" s="570"/>
      <c r="Z319" s="570"/>
      <c r="AA319" s="570"/>
      <c r="AB319" s="570"/>
      <c r="AC319" s="570"/>
      <c r="AD319" s="570"/>
      <c r="AE319" s="570"/>
      <c r="AF319" s="570"/>
      <c r="AG319" s="570"/>
      <c r="AH319" s="570"/>
      <c r="AI319" s="570"/>
      <c r="AJ319" s="570"/>
      <c r="AK319" s="570"/>
      <c r="AL319" s="570"/>
    </row>
    <row r="320" spans="1:38" s="531" customFormat="1">
      <c r="A320" s="570">
        <v>3</v>
      </c>
      <c r="B320" s="570">
        <v>230</v>
      </c>
      <c r="C320" s="570">
        <v>2020</v>
      </c>
      <c r="D320" s="570">
        <v>99</v>
      </c>
      <c r="E320" s="570">
        <v>22</v>
      </c>
      <c r="F320" s="570">
        <v>99</v>
      </c>
      <c r="G320" s="570">
        <v>99</v>
      </c>
      <c r="H320" s="570">
        <v>99</v>
      </c>
      <c r="I320" s="570">
        <v>99</v>
      </c>
      <c r="J320" s="570">
        <v>999</v>
      </c>
      <c r="K320" s="570">
        <v>99</v>
      </c>
      <c r="L320" s="570">
        <v>99</v>
      </c>
      <c r="M320" s="570">
        <v>99</v>
      </c>
      <c r="N320" s="570">
        <v>99</v>
      </c>
      <c r="O320" s="570">
        <v>99</v>
      </c>
      <c r="P320" s="570">
        <v>9999</v>
      </c>
      <c r="Q320" s="570"/>
      <c r="R320" s="570"/>
      <c r="S320" s="570"/>
      <c r="T320" s="570"/>
      <c r="U320" s="570"/>
      <c r="V320" s="570"/>
      <c r="W320" s="570"/>
      <c r="X320" s="570"/>
      <c r="Y320" s="570"/>
      <c r="Z320" s="570"/>
      <c r="AA320" s="570"/>
      <c r="AB320" s="570"/>
      <c r="AC320" s="570"/>
      <c r="AD320" s="570"/>
      <c r="AE320" s="570"/>
      <c r="AF320" s="570"/>
      <c r="AG320" s="570"/>
      <c r="AH320" s="570"/>
      <c r="AI320" s="570"/>
      <c r="AJ320" s="570"/>
      <c r="AK320" s="570"/>
      <c r="AL320" s="570"/>
    </row>
    <row r="321" spans="1:38" s="531" customFormat="1">
      <c r="A321" s="570">
        <v>3</v>
      </c>
      <c r="B321" s="570">
        <v>231</v>
      </c>
      <c r="C321" s="570">
        <v>2020</v>
      </c>
      <c r="D321" s="570">
        <v>99</v>
      </c>
      <c r="E321" s="570">
        <v>23</v>
      </c>
      <c r="F321" s="570">
        <v>99</v>
      </c>
      <c r="G321" s="570">
        <v>99</v>
      </c>
      <c r="H321" s="570">
        <v>99</v>
      </c>
      <c r="I321" s="570">
        <v>99</v>
      </c>
      <c r="J321" s="570">
        <v>999</v>
      </c>
      <c r="K321" s="570">
        <v>99</v>
      </c>
      <c r="L321" s="570">
        <v>99</v>
      </c>
      <c r="M321" s="570">
        <v>99</v>
      </c>
      <c r="N321" s="570">
        <v>99</v>
      </c>
      <c r="O321" s="570">
        <v>99</v>
      </c>
      <c r="P321" s="570">
        <v>9999</v>
      </c>
      <c r="Q321" s="570"/>
      <c r="R321" s="570"/>
      <c r="S321" s="570"/>
      <c r="T321" s="570"/>
      <c r="U321" s="570"/>
      <c r="V321" s="570"/>
      <c r="W321" s="570"/>
      <c r="X321" s="570"/>
      <c r="Y321" s="570"/>
      <c r="Z321" s="570"/>
      <c r="AA321" s="570"/>
      <c r="AB321" s="570"/>
      <c r="AC321" s="570"/>
      <c r="AD321" s="570"/>
      <c r="AE321" s="570"/>
      <c r="AF321" s="570"/>
      <c r="AG321" s="570"/>
      <c r="AH321" s="570"/>
      <c r="AI321" s="570"/>
      <c r="AJ321" s="570"/>
      <c r="AK321" s="570"/>
      <c r="AL321" s="570"/>
    </row>
    <row r="322" spans="1:38" s="531" customFormat="1">
      <c r="A322" s="570">
        <v>3</v>
      </c>
      <c r="B322" s="570">
        <v>232</v>
      </c>
      <c r="C322" s="570">
        <v>2020</v>
      </c>
      <c r="D322" s="570">
        <v>99</v>
      </c>
      <c r="E322" s="570">
        <v>24</v>
      </c>
      <c r="F322" s="570">
        <v>99</v>
      </c>
      <c r="G322" s="570">
        <v>99</v>
      </c>
      <c r="H322" s="570">
        <v>99</v>
      </c>
      <c r="I322" s="570">
        <v>99</v>
      </c>
      <c r="J322" s="570">
        <v>999</v>
      </c>
      <c r="K322" s="570">
        <v>99</v>
      </c>
      <c r="L322" s="570">
        <v>99</v>
      </c>
      <c r="M322" s="570">
        <v>99</v>
      </c>
      <c r="N322" s="570">
        <v>99</v>
      </c>
      <c r="O322" s="570">
        <v>99</v>
      </c>
      <c r="P322" s="570">
        <v>9999</v>
      </c>
      <c r="Q322" s="570"/>
      <c r="R322" s="570"/>
      <c r="S322" s="570"/>
      <c r="T322" s="570"/>
      <c r="U322" s="570"/>
      <c r="V322" s="570"/>
      <c r="W322" s="570"/>
      <c r="X322" s="570"/>
      <c r="Y322" s="570"/>
      <c r="Z322" s="570"/>
      <c r="AA322" s="570"/>
      <c r="AB322" s="570"/>
      <c r="AC322" s="570"/>
      <c r="AD322" s="570"/>
      <c r="AE322" s="570"/>
      <c r="AF322" s="570"/>
      <c r="AG322" s="570"/>
      <c r="AH322" s="570"/>
      <c r="AI322" s="570"/>
      <c r="AJ322" s="570"/>
      <c r="AK322" s="570"/>
      <c r="AL322" s="570"/>
    </row>
    <row r="323" spans="1:38" s="531" customFormat="1">
      <c r="A323" s="570">
        <v>3</v>
      </c>
      <c r="B323" s="570">
        <v>233</v>
      </c>
      <c r="C323" s="570">
        <v>2020</v>
      </c>
      <c r="D323" s="570">
        <v>99</v>
      </c>
      <c r="E323" s="570">
        <v>25</v>
      </c>
      <c r="F323" s="570">
        <v>99</v>
      </c>
      <c r="G323" s="570">
        <v>99</v>
      </c>
      <c r="H323" s="570">
        <v>99</v>
      </c>
      <c r="I323" s="570">
        <v>99</v>
      </c>
      <c r="J323" s="570">
        <v>999</v>
      </c>
      <c r="K323" s="570">
        <v>99</v>
      </c>
      <c r="L323" s="570">
        <v>99</v>
      </c>
      <c r="M323" s="570">
        <v>99</v>
      </c>
      <c r="N323" s="570">
        <v>99</v>
      </c>
      <c r="O323" s="570">
        <v>99</v>
      </c>
      <c r="P323" s="570">
        <v>9999</v>
      </c>
      <c r="Q323" s="570"/>
      <c r="R323" s="570"/>
      <c r="S323" s="570"/>
      <c r="T323" s="570"/>
      <c r="U323" s="570"/>
      <c r="V323" s="570"/>
      <c r="W323" s="570"/>
      <c r="X323" s="570"/>
      <c r="Y323" s="570"/>
      <c r="Z323" s="570"/>
      <c r="AA323" s="570"/>
      <c r="AB323" s="570"/>
      <c r="AC323" s="570"/>
      <c r="AD323" s="570"/>
      <c r="AE323" s="570"/>
      <c r="AF323" s="570"/>
      <c r="AG323" s="570"/>
      <c r="AH323" s="570"/>
      <c r="AI323" s="570"/>
      <c r="AJ323" s="570"/>
      <c r="AK323" s="570"/>
      <c r="AL323" s="570"/>
    </row>
    <row r="324" spans="1:38" s="531" customFormat="1">
      <c r="A324" s="570">
        <v>3</v>
      </c>
      <c r="B324" s="570">
        <v>234</v>
      </c>
      <c r="C324" s="570">
        <v>2020</v>
      </c>
      <c r="D324" s="570">
        <v>99</v>
      </c>
      <c r="E324" s="570">
        <v>26</v>
      </c>
      <c r="F324" s="570">
        <v>99</v>
      </c>
      <c r="G324" s="570">
        <v>99</v>
      </c>
      <c r="H324" s="570">
        <v>99</v>
      </c>
      <c r="I324" s="570">
        <v>99</v>
      </c>
      <c r="J324" s="570">
        <v>999</v>
      </c>
      <c r="K324" s="570">
        <v>99</v>
      </c>
      <c r="L324" s="570">
        <v>99</v>
      </c>
      <c r="M324" s="570">
        <v>99</v>
      </c>
      <c r="N324" s="570">
        <v>99</v>
      </c>
      <c r="O324" s="570">
        <v>99</v>
      </c>
      <c r="P324" s="570">
        <v>9999</v>
      </c>
      <c r="Q324" s="570"/>
      <c r="R324" s="570"/>
      <c r="S324" s="570"/>
      <c r="T324" s="570"/>
      <c r="U324" s="570"/>
      <c r="V324" s="570"/>
      <c r="W324" s="570"/>
      <c r="X324" s="570"/>
      <c r="Y324" s="570"/>
      <c r="Z324" s="570"/>
      <c r="AA324" s="570"/>
      <c r="AB324" s="570"/>
      <c r="AC324" s="570"/>
      <c r="AD324" s="570"/>
      <c r="AE324" s="570"/>
      <c r="AF324" s="570"/>
      <c r="AG324" s="570"/>
      <c r="AH324" s="570"/>
      <c r="AI324" s="570"/>
      <c r="AJ324" s="570"/>
      <c r="AK324" s="570"/>
      <c r="AL324" s="570"/>
    </row>
    <row r="325" spans="1:38" s="531" customFormat="1">
      <c r="A325" s="570">
        <v>3</v>
      </c>
      <c r="B325" s="570">
        <v>235</v>
      </c>
      <c r="C325" s="570">
        <v>2020</v>
      </c>
      <c r="D325" s="570">
        <v>99</v>
      </c>
      <c r="E325" s="570">
        <v>27</v>
      </c>
      <c r="F325" s="570">
        <v>99</v>
      </c>
      <c r="G325" s="570">
        <v>99</v>
      </c>
      <c r="H325" s="570">
        <v>99</v>
      </c>
      <c r="I325" s="570">
        <v>99</v>
      </c>
      <c r="J325" s="570">
        <v>999</v>
      </c>
      <c r="K325" s="570">
        <v>99</v>
      </c>
      <c r="L325" s="570">
        <v>99</v>
      </c>
      <c r="M325" s="570">
        <v>99</v>
      </c>
      <c r="N325" s="570">
        <v>99</v>
      </c>
      <c r="O325" s="570">
        <v>99</v>
      </c>
      <c r="P325" s="570">
        <v>9999</v>
      </c>
      <c r="Q325" s="570"/>
      <c r="R325" s="570"/>
      <c r="S325" s="570"/>
      <c r="T325" s="570"/>
      <c r="U325" s="570"/>
      <c r="V325" s="570"/>
      <c r="W325" s="570"/>
      <c r="X325" s="570"/>
      <c r="Y325" s="570"/>
      <c r="Z325" s="570"/>
      <c r="AA325" s="570"/>
      <c r="AB325" s="570"/>
      <c r="AC325" s="570"/>
      <c r="AD325" s="570"/>
      <c r="AE325" s="570"/>
      <c r="AF325" s="570"/>
      <c r="AG325" s="570"/>
      <c r="AH325" s="570"/>
      <c r="AI325" s="570"/>
      <c r="AJ325" s="570"/>
      <c r="AK325" s="570"/>
      <c r="AL325" s="570"/>
    </row>
    <row r="326" spans="1:38" s="531" customFormat="1">
      <c r="A326" s="570">
        <v>3</v>
      </c>
      <c r="B326" s="570">
        <v>236</v>
      </c>
      <c r="C326" s="570">
        <v>2020</v>
      </c>
      <c r="D326" s="570">
        <v>99</v>
      </c>
      <c r="E326" s="570">
        <v>28</v>
      </c>
      <c r="F326" s="570">
        <v>99</v>
      </c>
      <c r="G326" s="570">
        <v>99</v>
      </c>
      <c r="H326" s="570">
        <v>99</v>
      </c>
      <c r="I326" s="570">
        <v>99</v>
      </c>
      <c r="J326" s="570">
        <v>999</v>
      </c>
      <c r="K326" s="570">
        <v>99</v>
      </c>
      <c r="L326" s="570">
        <v>99</v>
      </c>
      <c r="M326" s="570">
        <v>99</v>
      </c>
      <c r="N326" s="570">
        <v>99</v>
      </c>
      <c r="O326" s="570">
        <v>99</v>
      </c>
      <c r="P326" s="570">
        <v>9999</v>
      </c>
      <c r="Q326" s="570"/>
      <c r="R326" s="570"/>
      <c r="S326" s="570"/>
      <c r="T326" s="570"/>
      <c r="U326" s="570"/>
      <c r="V326" s="570"/>
      <c r="W326" s="570"/>
      <c r="X326" s="570"/>
      <c r="Y326" s="570"/>
      <c r="Z326" s="570"/>
      <c r="AA326" s="570"/>
      <c r="AB326" s="570"/>
      <c r="AC326" s="570"/>
      <c r="AD326" s="570"/>
      <c r="AE326" s="570"/>
      <c r="AF326" s="570"/>
      <c r="AG326" s="570"/>
      <c r="AH326" s="570"/>
      <c r="AI326" s="570"/>
      <c r="AJ326" s="570"/>
      <c r="AK326" s="570"/>
      <c r="AL326" s="570"/>
    </row>
    <row r="327" spans="1:38" s="531" customFormat="1">
      <c r="A327" s="570">
        <v>3</v>
      </c>
      <c r="B327" s="570">
        <v>237</v>
      </c>
      <c r="C327" s="570">
        <v>2020</v>
      </c>
      <c r="D327" s="570">
        <v>99</v>
      </c>
      <c r="E327" s="570">
        <v>29</v>
      </c>
      <c r="F327" s="570">
        <v>99</v>
      </c>
      <c r="G327" s="570">
        <v>99</v>
      </c>
      <c r="H327" s="570">
        <v>99</v>
      </c>
      <c r="I327" s="570">
        <v>99</v>
      </c>
      <c r="J327" s="570">
        <v>999</v>
      </c>
      <c r="K327" s="570">
        <v>99</v>
      </c>
      <c r="L327" s="570">
        <v>99</v>
      </c>
      <c r="M327" s="570">
        <v>99</v>
      </c>
      <c r="N327" s="570">
        <v>99</v>
      </c>
      <c r="O327" s="570">
        <v>99</v>
      </c>
      <c r="P327" s="570">
        <v>9999</v>
      </c>
      <c r="Q327" s="570"/>
      <c r="R327" s="570"/>
      <c r="S327" s="570"/>
      <c r="T327" s="570"/>
      <c r="U327" s="570"/>
      <c r="V327" s="570"/>
      <c r="W327" s="570"/>
      <c r="X327" s="570"/>
      <c r="Y327" s="570"/>
      <c r="Z327" s="570"/>
      <c r="AA327" s="570"/>
      <c r="AB327" s="570"/>
      <c r="AC327" s="570"/>
      <c r="AD327" s="570"/>
      <c r="AE327" s="570"/>
      <c r="AF327" s="570"/>
      <c r="AG327" s="570"/>
      <c r="AH327" s="570"/>
      <c r="AI327" s="570"/>
      <c r="AJ327" s="570"/>
      <c r="AK327" s="570"/>
      <c r="AL327" s="570"/>
    </row>
    <row r="328" spans="1:38" s="531" customFormat="1">
      <c r="A328" s="570">
        <v>3</v>
      </c>
      <c r="B328" s="570">
        <v>238</v>
      </c>
      <c r="C328" s="570">
        <v>2020</v>
      </c>
      <c r="D328" s="570">
        <v>99</v>
      </c>
      <c r="E328" s="570">
        <v>30</v>
      </c>
      <c r="F328" s="570">
        <v>99</v>
      </c>
      <c r="G328" s="570">
        <v>99</v>
      </c>
      <c r="H328" s="570">
        <v>99</v>
      </c>
      <c r="I328" s="570">
        <v>99</v>
      </c>
      <c r="J328" s="570">
        <v>999</v>
      </c>
      <c r="K328" s="570">
        <v>99</v>
      </c>
      <c r="L328" s="570">
        <v>99</v>
      </c>
      <c r="M328" s="570">
        <v>99</v>
      </c>
      <c r="N328" s="570">
        <v>99</v>
      </c>
      <c r="O328" s="570">
        <v>99</v>
      </c>
      <c r="P328" s="570">
        <v>9999</v>
      </c>
      <c r="Q328" s="570"/>
      <c r="R328" s="570"/>
      <c r="S328" s="570"/>
      <c r="T328" s="570"/>
      <c r="U328" s="570"/>
      <c r="V328" s="570"/>
      <c r="W328" s="570"/>
      <c r="X328" s="570"/>
      <c r="Y328" s="570"/>
      <c r="Z328" s="570"/>
      <c r="AA328" s="570"/>
      <c r="AB328" s="570"/>
      <c r="AC328" s="570"/>
      <c r="AD328" s="570"/>
      <c r="AE328" s="570"/>
      <c r="AF328" s="570"/>
      <c r="AG328" s="570"/>
      <c r="AH328" s="570"/>
      <c r="AI328" s="570"/>
      <c r="AJ328" s="570"/>
      <c r="AK328" s="570"/>
      <c r="AL328" s="570"/>
    </row>
    <row r="329" spans="1:38" s="531" customFormat="1">
      <c r="A329" s="570">
        <v>3</v>
      </c>
      <c r="B329" s="570">
        <v>239</v>
      </c>
      <c r="C329" s="570">
        <v>2020</v>
      </c>
      <c r="D329" s="570">
        <v>99</v>
      </c>
      <c r="E329" s="570">
        <v>31</v>
      </c>
      <c r="F329" s="570">
        <v>99</v>
      </c>
      <c r="G329" s="570">
        <v>99</v>
      </c>
      <c r="H329" s="570">
        <v>99</v>
      </c>
      <c r="I329" s="570">
        <v>99</v>
      </c>
      <c r="J329" s="570">
        <v>999</v>
      </c>
      <c r="K329" s="570">
        <v>99</v>
      </c>
      <c r="L329" s="570">
        <v>99</v>
      </c>
      <c r="M329" s="570">
        <v>99</v>
      </c>
      <c r="N329" s="570">
        <v>99</v>
      </c>
      <c r="O329" s="570">
        <v>99</v>
      </c>
      <c r="P329" s="570">
        <v>9999</v>
      </c>
      <c r="Q329" s="570"/>
      <c r="R329" s="570"/>
      <c r="S329" s="570"/>
      <c r="T329" s="570"/>
      <c r="U329" s="570"/>
      <c r="V329" s="570"/>
      <c r="W329" s="570"/>
      <c r="X329" s="570"/>
      <c r="Y329" s="570"/>
      <c r="Z329" s="570"/>
      <c r="AA329" s="570"/>
      <c r="AB329" s="570"/>
      <c r="AC329" s="570"/>
      <c r="AD329" s="570"/>
      <c r="AE329" s="570"/>
      <c r="AF329" s="570"/>
      <c r="AG329" s="570"/>
      <c r="AH329" s="570"/>
      <c r="AI329" s="570"/>
      <c r="AJ329" s="570"/>
      <c r="AK329" s="570"/>
      <c r="AL329" s="570"/>
    </row>
    <row r="330" spans="1:38" s="531" customFormat="1">
      <c r="A330" s="570">
        <v>3</v>
      </c>
      <c r="B330" s="570">
        <v>240</v>
      </c>
      <c r="C330" s="570">
        <v>2020</v>
      </c>
      <c r="D330" s="570">
        <v>99</v>
      </c>
      <c r="E330" s="570">
        <v>32</v>
      </c>
      <c r="F330" s="570">
        <v>99</v>
      </c>
      <c r="G330" s="570">
        <v>99</v>
      </c>
      <c r="H330" s="570">
        <v>99</v>
      </c>
      <c r="I330" s="570">
        <v>99</v>
      </c>
      <c r="J330" s="570">
        <v>999</v>
      </c>
      <c r="K330" s="570">
        <v>99</v>
      </c>
      <c r="L330" s="570">
        <v>99</v>
      </c>
      <c r="M330" s="570">
        <v>99</v>
      </c>
      <c r="N330" s="570">
        <v>99</v>
      </c>
      <c r="O330" s="570">
        <v>99</v>
      </c>
      <c r="P330" s="570">
        <v>9999</v>
      </c>
      <c r="Q330" s="570"/>
      <c r="R330" s="570"/>
      <c r="S330" s="570"/>
      <c r="T330" s="570"/>
      <c r="U330" s="570"/>
      <c r="V330" s="570"/>
      <c r="W330" s="570"/>
      <c r="X330" s="570"/>
      <c r="Y330" s="570"/>
      <c r="Z330" s="570"/>
      <c r="AA330" s="570"/>
      <c r="AB330" s="570"/>
      <c r="AC330" s="570"/>
      <c r="AD330" s="570"/>
      <c r="AE330" s="570"/>
      <c r="AF330" s="570"/>
      <c r="AG330" s="570"/>
      <c r="AH330" s="570"/>
      <c r="AI330" s="570"/>
      <c r="AJ330" s="570"/>
      <c r="AK330" s="570"/>
      <c r="AL330" s="570"/>
    </row>
    <row r="331" spans="1:38" s="531" customFormat="1">
      <c r="A331" s="570">
        <v>3</v>
      </c>
      <c r="B331" s="570">
        <v>241</v>
      </c>
      <c r="C331" s="570">
        <v>2020</v>
      </c>
      <c r="D331" s="570">
        <v>99</v>
      </c>
      <c r="E331" s="570">
        <v>33</v>
      </c>
      <c r="F331" s="570">
        <v>99</v>
      </c>
      <c r="G331" s="570">
        <v>99</v>
      </c>
      <c r="H331" s="570">
        <v>99</v>
      </c>
      <c r="I331" s="570">
        <v>99</v>
      </c>
      <c r="J331" s="570">
        <v>999</v>
      </c>
      <c r="K331" s="570">
        <v>99</v>
      </c>
      <c r="L331" s="570">
        <v>99</v>
      </c>
      <c r="M331" s="570">
        <v>99</v>
      </c>
      <c r="N331" s="570">
        <v>99</v>
      </c>
      <c r="O331" s="570">
        <v>99</v>
      </c>
      <c r="P331" s="570">
        <v>9999</v>
      </c>
      <c r="Q331" s="570"/>
      <c r="R331" s="570"/>
      <c r="S331" s="570"/>
      <c r="T331" s="570"/>
      <c r="U331" s="570"/>
      <c r="V331" s="570"/>
      <c r="W331" s="570"/>
      <c r="X331" s="570"/>
      <c r="Y331" s="570"/>
      <c r="Z331" s="570"/>
      <c r="AA331" s="570"/>
      <c r="AB331" s="570"/>
      <c r="AC331" s="570"/>
      <c r="AD331" s="570"/>
      <c r="AE331" s="570"/>
      <c r="AF331" s="570"/>
      <c r="AG331" s="570"/>
      <c r="AH331" s="570"/>
      <c r="AI331" s="570"/>
      <c r="AJ331" s="570"/>
      <c r="AK331" s="570"/>
      <c r="AL331" s="570"/>
    </row>
    <row r="332" spans="1:38" s="531" customFormat="1">
      <c r="A332" s="570">
        <v>3</v>
      </c>
      <c r="B332" s="570">
        <v>242</v>
      </c>
      <c r="C332" s="570">
        <v>2020</v>
      </c>
      <c r="D332" s="570">
        <v>99</v>
      </c>
      <c r="E332" s="570">
        <v>34</v>
      </c>
      <c r="F332" s="570">
        <v>99</v>
      </c>
      <c r="G332" s="570">
        <v>99</v>
      </c>
      <c r="H332" s="570">
        <v>99</v>
      </c>
      <c r="I332" s="570">
        <v>99</v>
      </c>
      <c r="J332" s="570">
        <v>999</v>
      </c>
      <c r="K332" s="570">
        <v>99</v>
      </c>
      <c r="L332" s="570">
        <v>99</v>
      </c>
      <c r="M332" s="570">
        <v>99</v>
      </c>
      <c r="N332" s="570">
        <v>99</v>
      </c>
      <c r="O332" s="570">
        <v>99</v>
      </c>
      <c r="P332" s="570">
        <v>9999</v>
      </c>
      <c r="Q332" s="570"/>
      <c r="R332" s="570"/>
      <c r="S332" s="570"/>
      <c r="T332" s="570"/>
      <c r="U332" s="570"/>
      <c r="V332" s="570"/>
      <c r="W332" s="570"/>
      <c r="X332" s="570"/>
      <c r="Y332" s="570"/>
      <c r="Z332" s="570"/>
      <c r="AA332" s="570"/>
      <c r="AB332" s="570"/>
      <c r="AC332" s="570"/>
      <c r="AD332" s="570"/>
      <c r="AE332" s="570"/>
      <c r="AF332" s="570"/>
      <c r="AG332" s="570"/>
      <c r="AH332" s="570"/>
      <c r="AI332" s="570"/>
      <c r="AJ332" s="570"/>
      <c r="AK332" s="570"/>
      <c r="AL332" s="570"/>
    </row>
    <row r="333" spans="1:38" s="531" customFormat="1">
      <c r="A333" s="570">
        <v>3</v>
      </c>
      <c r="B333" s="570">
        <v>243</v>
      </c>
      <c r="C333" s="570">
        <v>2020</v>
      </c>
      <c r="D333" s="570">
        <v>99</v>
      </c>
      <c r="E333" s="570">
        <v>35</v>
      </c>
      <c r="F333" s="570">
        <v>99</v>
      </c>
      <c r="G333" s="570">
        <v>99</v>
      </c>
      <c r="H333" s="570">
        <v>99</v>
      </c>
      <c r="I333" s="570">
        <v>99</v>
      </c>
      <c r="J333" s="570">
        <v>999</v>
      </c>
      <c r="K333" s="570">
        <v>99</v>
      </c>
      <c r="L333" s="570">
        <v>99</v>
      </c>
      <c r="M333" s="570">
        <v>99</v>
      </c>
      <c r="N333" s="570">
        <v>99</v>
      </c>
      <c r="O333" s="570">
        <v>99</v>
      </c>
      <c r="P333" s="570">
        <v>9999</v>
      </c>
      <c r="Q333" s="570"/>
      <c r="R333" s="570"/>
      <c r="S333" s="570"/>
      <c r="T333" s="570"/>
      <c r="U333" s="570"/>
      <c r="V333" s="570"/>
      <c r="W333" s="570"/>
      <c r="X333" s="570"/>
      <c r="Y333" s="570"/>
      <c r="Z333" s="570"/>
      <c r="AA333" s="570"/>
      <c r="AB333" s="570"/>
      <c r="AC333" s="570"/>
      <c r="AD333" s="570"/>
      <c r="AE333" s="570"/>
      <c r="AF333" s="570"/>
      <c r="AG333" s="570"/>
      <c r="AH333" s="570"/>
      <c r="AI333" s="570"/>
      <c r="AJ333" s="570"/>
      <c r="AK333" s="570"/>
      <c r="AL333" s="570"/>
    </row>
    <row r="334" spans="1:38" s="531" customFormat="1">
      <c r="A334" s="570">
        <v>3</v>
      </c>
      <c r="B334" s="570">
        <v>244</v>
      </c>
      <c r="C334" s="570">
        <v>2020</v>
      </c>
      <c r="D334" s="570">
        <v>99</v>
      </c>
      <c r="E334" s="570">
        <v>36</v>
      </c>
      <c r="F334" s="570">
        <v>99</v>
      </c>
      <c r="G334" s="570">
        <v>99</v>
      </c>
      <c r="H334" s="570">
        <v>99</v>
      </c>
      <c r="I334" s="570">
        <v>99</v>
      </c>
      <c r="J334" s="570">
        <v>999</v>
      </c>
      <c r="K334" s="570">
        <v>99</v>
      </c>
      <c r="L334" s="570">
        <v>99</v>
      </c>
      <c r="M334" s="570">
        <v>99</v>
      </c>
      <c r="N334" s="570">
        <v>99</v>
      </c>
      <c r="O334" s="570">
        <v>99</v>
      </c>
      <c r="P334" s="570">
        <v>9999</v>
      </c>
      <c r="Q334" s="570"/>
      <c r="R334" s="570"/>
      <c r="S334" s="570"/>
      <c r="T334" s="570"/>
      <c r="U334" s="570"/>
      <c r="V334" s="570"/>
      <c r="W334" s="570"/>
      <c r="X334" s="570"/>
      <c r="Y334" s="570"/>
      <c r="Z334" s="570"/>
      <c r="AA334" s="570"/>
      <c r="AB334" s="570"/>
      <c r="AC334" s="570"/>
      <c r="AD334" s="570"/>
      <c r="AE334" s="570"/>
      <c r="AF334" s="570"/>
      <c r="AG334" s="570"/>
      <c r="AH334" s="570"/>
      <c r="AI334" s="570"/>
      <c r="AJ334" s="570"/>
      <c r="AK334" s="570"/>
      <c r="AL334" s="570"/>
    </row>
    <row r="335" spans="1:38" s="531" customFormat="1">
      <c r="A335" s="570">
        <v>3</v>
      </c>
      <c r="B335" s="570">
        <v>245</v>
      </c>
      <c r="C335" s="570">
        <v>2020</v>
      </c>
      <c r="D335" s="570">
        <v>99</v>
      </c>
      <c r="E335" s="570">
        <v>37</v>
      </c>
      <c r="F335" s="570">
        <v>99</v>
      </c>
      <c r="G335" s="570">
        <v>99</v>
      </c>
      <c r="H335" s="570">
        <v>99</v>
      </c>
      <c r="I335" s="570">
        <v>99</v>
      </c>
      <c r="J335" s="570">
        <v>999</v>
      </c>
      <c r="K335" s="570">
        <v>99</v>
      </c>
      <c r="L335" s="570">
        <v>99</v>
      </c>
      <c r="M335" s="570">
        <v>99</v>
      </c>
      <c r="N335" s="570">
        <v>99</v>
      </c>
      <c r="O335" s="570">
        <v>99</v>
      </c>
      <c r="P335" s="570">
        <v>9999</v>
      </c>
      <c r="Q335" s="570"/>
      <c r="R335" s="570"/>
      <c r="S335" s="570"/>
      <c r="T335" s="570"/>
      <c r="U335" s="570"/>
      <c r="V335" s="570"/>
      <c r="W335" s="570"/>
      <c r="X335" s="570"/>
      <c r="Y335" s="570"/>
      <c r="Z335" s="570"/>
      <c r="AA335" s="570"/>
      <c r="AB335" s="570"/>
      <c r="AC335" s="570"/>
      <c r="AD335" s="570"/>
      <c r="AE335" s="570"/>
      <c r="AF335" s="570"/>
      <c r="AG335" s="570"/>
      <c r="AH335" s="570"/>
      <c r="AI335" s="570"/>
      <c r="AJ335" s="570"/>
      <c r="AK335" s="570"/>
      <c r="AL335" s="570"/>
    </row>
    <row r="336" spans="1:38" s="531" customFormat="1">
      <c r="A336" s="570">
        <v>3</v>
      </c>
      <c r="B336" s="570">
        <v>246</v>
      </c>
      <c r="C336" s="570">
        <v>2020</v>
      </c>
      <c r="D336" s="570">
        <v>99</v>
      </c>
      <c r="E336" s="570">
        <v>38</v>
      </c>
      <c r="F336" s="570">
        <v>99</v>
      </c>
      <c r="G336" s="570">
        <v>99</v>
      </c>
      <c r="H336" s="570">
        <v>99</v>
      </c>
      <c r="I336" s="570">
        <v>99</v>
      </c>
      <c r="J336" s="570">
        <v>999</v>
      </c>
      <c r="K336" s="570">
        <v>99</v>
      </c>
      <c r="L336" s="570">
        <v>99</v>
      </c>
      <c r="M336" s="570">
        <v>99</v>
      </c>
      <c r="N336" s="570">
        <v>99</v>
      </c>
      <c r="O336" s="570">
        <v>99</v>
      </c>
      <c r="P336" s="570">
        <v>9999</v>
      </c>
      <c r="Q336" s="570"/>
      <c r="R336" s="570"/>
      <c r="S336" s="570"/>
      <c r="T336" s="570"/>
      <c r="U336" s="570"/>
      <c r="V336" s="570"/>
      <c r="W336" s="570"/>
      <c r="X336" s="570"/>
      <c r="Y336" s="570"/>
      <c r="Z336" s="570"/>
      <c r="AA336" s="570"/>
      <c r="AB336" s="570"/>
      <c r="AC336" s="570"/>
      <c r="AD336" s="570"/>
      <c r="AE336" s="570"/>
      <c r="AF336" s="570"/>
      <c r="AG336" s="570"/>
      <c r="AH336" s="570"/>
      <c r="AI336" s="570"/>
      <c r="AJ336" s="570"/>
      <c r="AK336" s="570"/>
      <c r="AL336" s="570"/>
    </row>
    <row r="337" spans="1:38" s="531" customFormat="1">
      <c r="A337" s="570">
        <v>3</v>
      </c>
      <c r="B337" s="570">
        <v>247</v>
      </c>
      <c r="C337" s="570">
        <v>2020</v>
      </c>
      <c r="D337" s="570">
        <v>99</v>
      </c>
      <c r="E337" s="570">
        <v>39</v>
      </c>
      <c r="F337" s="570">
        <v>99</v>
      </c>
      <c r="G337" s="570">
        <v>99</v>
      </c>
      <c r="H337" s="570">
        <v>99</v>
      </c>
      <c r="I337" s="570">
        <v>99</v>
      </c>
      <c r="J337" s="570">
        <v>999</v>
      </c>
      <c r="K337" s="570">
        <v>99</v>
      </c>
      <c r="L337" s="570">
        <v>99</v>
      </c>
      <c r="M337" s="570">
        <v>99</v>
      </c>
      <c r="N337" s="570">
        <v>99</v>
      </c>
      <c r="O337" s="570">
        <v>99</v>
      </c>
      <c r="P337" s="570">
        <v>9999</v>
      </c>
      <c r="Q337" s="570"/>
      <c r="R337" s="570"/>
      <c r="S337" s="570"/>
      <c r="T337" s="570"/>
      <c r="U337" s="570"/>
      <c r="V337" s="570"/>
      <c r="W337" s="570"/>
      <c r="X337" s="570"/>
      <c r="Y337" s="570"/>
      <c r="Z337" s="570"/>
      <c r="AA337" s="570"/>
      <c r="AB337" s="570"/>
      <c r="AC337" s="570"/>
      <c r="AD337" s="570"/>
      <c r="AE337" s="570"/>
      <c r="AF337" s="570"/>
      <c r="AG337" s="570"/>
      <c r="AH337" s="570"/>
      <c r="AI337" s="570"/>
      <c r="AJ337" s="570"/>
      <c r="AK337" s="570"/>
      <c r="AL337" s="570"/>
    </row>
    <row r="338" spans="1:38" s="531" customFormat="1">
      <c r="A338" s="570">
        <v>3</v>
      </c>
      <c r="B338" s="570">
        <v>248</v>
      </c>
      <c r="C338" s="570">
        <v>2020</v>
      </c>
      <c r="D338" s="570">
        <v>99</v>
      </c>
      <c r="E338" s="570">
        <v>40</v>
      </c>
      <c r="F338" s="570">
        <v>99</v>
      </c>
      <c r="G338" s="570">
        <v>99</v>
      </c>
      <c r="H338" s="570">
        <v>99</v>
      </c>
      <c r="I338" s="570">
        <v>99</v>
      </c>
      <c r="J338" s="570">
        <v>999</v>
      </c>
      <c r="K338" s="570">
        <v>99</v>
      </c>
      <c r="L338" s="570">
        <v>99</v>
      </c>
      <c r="M338" s="570">
        <v>99</v>
      </c>
      <c r="N338" s="570">
        <v>99</v>
      </c>
      <c r="O338" s="570">
        <v>99</v>
      </c>
      <c r="P338" s="570">
        <v>9999</v>
      </c>
      <c r="Q338" s="570"/>
      <c r="R338" s="570"/>
      <c r="S338" s="570"/>
      <c r="T338" s="570"/>
      <c r="U338" s="570"/>
      <c r="V338" s="570"/>
      <c r="W338" s="570"/>
      <c r="X338" s="570"/>
      <c r="Y338" s="570"/>
      <c r="Z338" s="570"/>
      <c r="AA338" s="570"/>
      <c r="AB338" s="570"/>
      <c r="AC338" s="570"/>
      <c r="AD338" s="570"/>
      <c r="AE338" s="570"/>
      <c r="AF338" s="570"/>
      <c r="AG338" s="570"/>
      <c r="AH338" s="570"/>
      <c r="AI338" s="570"/>
      <c r="AJ338" s="570"/>
      <c r="AK338" s="570"/>
      <c r="AL338" s="570"/>
    </row>
    <row r="339" spans="1:38" s="531" customFormat="1">
      <c r="A339" s="570">
        <v>3</v>
      </c>
      <c r="B339" s="570">
        <v>249</v>
      </c>
      <c r="C339" s="570">
        <v>2020</v>
      </c>
      <c r="D339" s="570">
        <v>99</v>
      </c>
      <c r="E339" s="570">
        <v>41</v>
      </c>
      <c r="F339" s="570">
        <v>99</v>
      </c>
      <c r="G339" s="570">
        <v>99</v>
      </c>
      <c r="H339" s="570">
        <v>99</v>
      </c>
      <c r="I339" s="570">
        <v>99</v>
      </c>
      <c r="J339" s="570">
        <v>999</v>
      </c>
      <c r="K339" s="570">
        <v>99</v>
      </c>
      <c r="L339" s="570">
        <v>99</v>
      </c>
      <c r="M339" s="570">
        <v>99</v>
      </c>
      <c r="N339" s="570">
        <v>99</v>
      </c>
      <c r="O339" s="570">
        <v>99</v>
      </c>
      <c r="P339" s="570">
        <v>9999</v>
      </c>
      <c r="Q339" s="570"/>
      <c r="R339" s="570"/>
      <c r="S339" s="570"/>
      <c r="T339" s="570"/>
      <c r="U339" s="570"/>
      <c r="V339" s="570"/>
      <c r="W339" s="570"/>
      <c r="X339" s="570"/>
      <c r="Y339" s="570"/>
      <c r="Z339" s="570"/>
      <c r="AA339" s="570"/>
      <c r="AB339" s="570"/>
      <c r="AC339" s="570"/>
      <c r="AD339" s="570"/>
      <c r="AE339" s="570"/>
      <c r="AF339" s="570"/>
      <c r="AG339" s="570"/>
      <c r="AH339" s="570"/>
      <c r="AI339" s="570"/>
      <c r="AJ339" s="570"/>
      <c r="AK339" s="570"/>
      <c r="AL339" s="570"/>
    </row>
    <row r="340" spans="1:38" s="531" customFormat="1">
      <c r="A340" s="570">
        <v>3</v>
      </c>
      <c r="B340" s="570">
        <v>250</v>
      </c>
      <c r="C340" s="570">
        <v>2020</v>
      </c>
      <c r="D340" s="570">
        <v>99</v>
      </c>
      <c r="E340" s="570">
        <v>42</v>
      </c>
      <c r="F340" s="570">
        <v>99</v>
      </c>
      <c r="G340" s="570">
        <v>99</v>
      </c>
      <c r="H340" s="570">
        <v>99</v>
      </c>
      <c r="I340" s="570">
        <v>99</v>
      </c>
      <c r="J340" s="570">
        <v>999</v>
      </c>
      <c r="K340" s="570">
        <v>99</v>
      </c>
      <c r="L340" s="570">
        <v>99</v>
      </c>
      <c r="M340" s="570">
        <v>99</v>
      </c>
      <c r="N340" s="570">
        <v>99</v>
      </c>
      <c r="O340" s="570">
        <v>99</v>
      </c>
      <c r="P340" s="570">
        <v>9999</v>
      </c>
      <c r="Q340" s="570"/>
      <c r="R340" s="570"/>
      <c r="S340" s="570"/>
      <c r="T340" s="570"/>
      <c r="U340" s="570"/>
      <c r="V340" s="570"/>
      <c r="W340" s="570"/>
      <c r="X340" s="570"/>
      <c r="Y340" s="570"/>
      <c r="Z340" s="570"/>
      <c r="AA340" s="570"/>
      <c r="AB340" s="570"/>
      <c r="AC340" s="570"/>
      <c r="AD340" s="570"/>
      <c r="AE340" s="570"/>
      <c r="AF340" s="570"/>
      <c r="AG340" s="570"/>
      <c r="AH340" s="570"/>
      <c r="AI340" s="570"/>
      <c r="AJ340" s="570"/>
      <c r="AK340" s="570"/>
      <c r="AL340" s="570"/>
    </row>
    <row r="341" spans="1:38" s="531" customFormat="1">
      <c r="A341" s="570">
        <v>3</v>
      </c>
      <c r="B341" s="570">
        <v>251</v>
      </c>
      <c r="C341" s="570">
        <v>2020</v>
      </c>
      <c r="D341" s="570">
        <v>99</v>
      </c>
      <c r="E341" s="570">
        <v>43</v>
      </c>
      <c r="F341" s="570">
        <v>99</v>
      </c>
      <c r="G341" s="570">
        <v>99</v>
      </c>
      <c r="H341" s="570">
        <v>99</v>
      </c>
      <c r="I341" s="570">
        <v>99</v>
      </c>
      <c r="J341" s="570">
        <v>999</v>
      </c>
      <c r="K341" s="570">
        <v>99</v>
      </c>
      <c r="L341" s="570">
        <v>99</v>
      </c>
      <c r="M341" s="570">
        <v>99</v>
      </c>
      <c r="N341" s="570">
        <v>99</v>
      </c>
      <c r="O341" s="570">
        <v>99</v>
      </c>
      <c r="P341" s="570">
        <v>9999</v>
      </c>
      <c r="Q341" s="570"/>
      <c r="R341" s="570"/>
      <c r="S341" s="570"/>
      <c r="T341" s="570"/>
      <c r="U341" s="570"/>
      <c r="V341" s="570"/>
      <c r="W341" s="570"/>
      <c r="X341" s="570"/>
      <c r="Y341" s="570"/>
      <c r="Z341" s="570"/>
      <c r="AA341" s="570"/>
      <c r="AB341" s="570"/>
      <c r="AC341" s="570"/>
      <c r="AD341" s="570"/>
      <c r="AE341" s="570"/>
      <c r="AF341" s="570"/>
      <c r="AG341" s="570"/>
      <c r="AH341" s="570"/>
      <c r="AI341" s="570"/>
      <c r="AJ341" s="570"/>
      <c r="AK341" s="570"/>
      <c r="AL341" s="570"/>
    </row>
    <row r="342" spans="1:38" s="531" customFormat="1">
      <c r="A342" s="570">
        <v>3</v>
      </c>
      <c r="B342" s="570">
        <v>252</v>
      </c>
      <c r="C342" s="570">
        <v>2020</v>
      </c>
      <c r="D342" s="570">
        <v>99</v>
      </c>
      <c r="E342" s="570">
        <v>44</v>
      </c>
      <c r="F342" s="570">
        <v>99</v>
      </c>
      <c r="G342" s="570">
        <v>99</v>
      </c>
      <c r="H342" s="570">
        <v>99</v>
      </c>
      <c r="I342" s="570">
        <v>99</v>
      </c>
      <c r="J342" s="570">
        <v>999</v>
      </c>
      <c r="K342" s="570">
        <v>99</v>
      </c>
      <c r="L342" s="570">
        <v>99</v>
      </c>
      <c r="M342" s="570">
        <v>99</v>
      </c>
      <c r="N342" s="570">
        <v>99</v>
      </c>
      <c r="O342" s="570">
        <v>99</v>
      </c>
      <c r="P342" s="570">
        <v>9999</v>
      </c>
      <c r="Q342" s="570"/>
      <c r="R342" s="570"/>
      <c r="S342" s="570"/>
      <c r="T342" s="570"/>
      <c r="U342" s="570"/>
      <c r="V342" s="570"/>
      <c r="W342" s="570"/>
      <c r="X342" s="570"/>
      <c r="Y342" s="570"/>
      <c r="Z342" s="570"/>
      <c r="AA342" s="570"/>
      <c r="AB342" s="570"/>
      <c r="AC342" s="570"/>
      <c r="AD342" s="570"/>
      <c r="AE342" s="570"/>
      <c r="AF342" s="570"/>
      <c r="AG342" s="570"/>
      <c r="AH342" s="570"/>
      <c r="AI342" s="570"/>
      <c r="AJ342" s="570"/>
      <c r="AK342" s="570"/>
      <c r="AL342" s="570"/>
    </row>
    <row r="343" spans="1:38" s="531" customFormat="1">
      <c r="A343" s="570">
        <v>3</v>
      </c>
      <c r="B343" s="570">
        <v>253</v>
      </c>
      <c r="C343" s="570">
        <v>2020</v>
      </c>
      <c r="D343" s="570">
        <v>99</v>
      </c>
      <c r="E343" s="570">
        <v>45</v>
      </c>
      <c r="F343" s="570">
        <v>99</v>
      </c>
      <c r="G343" s="570">
        <v>99</v>
      </c>
      <c r="H343" s="570">
        <v>99</v>
      </c>
      <c r="I343" s="570">
        <v>99</v>
      </c>
      <c r="J343" s="570">
        <v>999</v>
      </c>
      <c r="K343" s="570">
        <v>99</v>
      </c>
      <c r="L343" s="570">
        <v>99</v>
      </c>
      <c r="M343" s="570">
        <v>99</v>
      </c>
      <c r="N343" s="570">
        <v>99</v>
      </c>
      <c r="O343" s="570">
        <v>99</v>
      </c>
      <c r="P343" s="570">
        <v>9999</v>
      </c>
      <c r="Q343" s="570"/>
      <c r="R343" s="570"/>
      <c r="S343" s="570"/>
      <c r="T343" s="570"/>
      <c r="U343" s="570"/>
      <c r="V343" s="570"/>
      <c r="W343" s="570"/>
      <c r="X343" s="570"/>
      <c r="Y343" s="570"/>
      <c r="Z343" s="570"/>
      <c r="AA343" s="570"/>
      <c r="AB343" s="570"/>
      <c r="AC343" s="570"/>
      <c r="AD343" s="570"/>
      <c r="AE343" s="570"/>
      <c r="AF343" s="570"/>
      <c r="AG343" s="570"/>
      <c r="AH343" s="570"/>
      <c r="AI343" s="570"/>
      <c r="AJ343" s="570"/>
      <c r="AK343" s="570"/>
      <c r="AL343" s="570"/>
    </row>
    <row r="344" spans="1:38" s="531" customFormat="1">
      <c r="A344" s="570">
        <v>3</v>
      </c>
      <c r="B344" s="570">
        <v>254</v>
      </c>
      <c r="C344" s="570">
        <v>2020</v>
      </c>
      <c r="D344" s="570">
        <v>99</v>
      </c>
      <c r="E344" s="570">
        <v>46</v>
      </c>
      <c r="F344" s="570">
        <v>99</v>
      </c>
      <c r="G344" s="570">
        <v>99</v>
      </c>
      <c r="H344" s="570">
        <v>99</v>
      </c>
      <c r="I344" s="570">
        <v>99</v>
      </c>
      <c r="J344" s="570">
        <v>999</v>
      </c>
      <c r="K344" s="570">
        <v>99</v>
      </c>
      <c r="L344" s="570">
        <v>99</v>
      </c>
      <c r="M344" s="570">
        <v>99</v>
      </c>
      <c r="N344" s="570">
        <v>99</v>
      </c>
      <c r="O344" s="570">
        <v>99</v>
      </c>
      <c r="P344" s="570">
        <v>9999</v>
      </c>
      <c r="Q344" s="570"/>
      <c r="R344" s="570"/>
      <c r="S344" s="570"/>
      <c r="T344" s="570"/>
      <c r="U344" s="570"/>
      <c r="V344" s="570"/>
      <c r="W344" s="570"/>
      <c r="X344" s="570"/>
      <c r="Y344" s="570"/>
      <c r="Z344" s="570"/>
      <c r="AA344" s="570"/>
      <c r="AB344" s="570"/>
      <c r="AC344" s="570"/>
      <c r="AD344" s="570"/>
      <c r="AE344" s="570"/>
      <c r="AF344" s="570"/>
      <c r="AG344" s="570"/>
      <c r="AH344" s="570"/>
      <c r="AI344" s="570"/>
      <c r="AJ344" s="570"/>
      <c r="AK344" s="570"/>
      <c r="AL344" s="570"/>
    </row>
    <row r="345" spans="1:38" s="531" customFormat="1">
      <c r="A345" s="570">
        <v>3</v>
      </c>
      <c r="B345" s="570">
        <v>255</v>
      </c>
      <c r="C345" s="570">
        <v>2020</v>
      </c>
      <c r="D345" s="570">
        <v>99</v>
      </c>
      <c r="E345" s="570">
        <v>47</v>
      </c>
      <c r="F345" s="570">
        <v>99</v>
      </c>
      <c r="G345" s="570">
        <v>99</v>
      </c>
      <c r="H345" s="570">
        <v>99</v>
      </c>
      <c r="I345" s="570">
        <v>99</v>
      </c>
      <c r="J345" s="570">
        <v>999</v>
      </c>
      <c r="K345" s="570">
        <v>99</v>
      </c>
      <c r="L345" s="570">
        <v>99</v>
      </c>
      <c r="M345" s="570">
        <v>99</v>
      </c>
      <c r="N345" s="570">
        <v>99</v>
      </c>
      <c r="O345" s="570">
        <v>99</v>
      </c>
      <c r="P345" s="570">
        <v>9999</v>
      </c>
      <c r="Q345" s="570"/>
      <c r="R345" s="570"/>
      <c r="S345" s="570"/>
      <c r="T345" s="570"/>
      <c r="U345" s="570"/>
      <c r="V345" s="570"/>
      <c r="W345" s="570"/>
      <c r="X345" s="570"/>
      <c r="Y345" s="570"/>
      <c r="Z345" s="570"/>
      <c r="AA345" s="570"/>
      <c r="AB345" s="570"/>
      <c r="AC345" s="570"/>
      <c r="AD345" s="570"/>
      <c r="AE345" s="570"/>
      <c r="AF345" s="570"/>
      <c r="AG345" s="570"/>
      <c r="AH345" s="570"/>
      <c r="AI345" s="570"/>
      <c r="AJ345" s="570"/>
      <c r="AK345" s="570"/>
      <c r="AL345" s="570"/>
    </row>
    <row r="346" spans="1:38" s="531" customFormat="1">
      <c r="A346" s="570">
        <v>3</v>
      </c>
      <c r="B346" s="570">
        <v>256</v>
      </c>
      <c r="C346" s="570">
        <v>2020</v>
      </c>
      <c r="D346" s="570">
        <v>99</v>
      </c>
      <c r="E346" s="570">
        <v>48</v>
      </c>
      <c r="F346" s="570">
        <v>99</v>
      </c>
      <c r="G346" s="570">
        <v>99</v>
      </c>
      <c r="H346" s="570">
        <v>99</v>
      </c>
      <c r="I346" s="570">
        <v>99</v>
      </c>
      <c r="J346" s="570">
        <v>999</v>
      </c>
      <c r="K346" s="570">
        <v>99</v>
      </c>
      <c r="L346" s="570">
        <v>99</v>
      </c>
      <c r="M346" s="570">
        <v>99</v>
      </c>
      <c r="N346" s="570">
        <v>99</v>
      </c>
      <c r="O346" s="570">
        <v>99</v>
      </c>
      <c r="P346" s="570">
        <v>9999</v>
      </c>
      <c r="Q346" s="570"/>
      <c r="R346" s="570"/>
      <c r="S346" s="570"/>
      <c r="T346" s="570"/>
      <c r="U346" s="570"/>
      <c r="V346" s="570"/>
      <c r="W346" s="570"/>
      <c r="X346" s="570"/>
      <c r="Y346" s="570"/>
      <c r="Z346" s="570"/>
      <c r="AA346" s="570"/>
      <c r="AB346" s="570"/>
      <c r="AC346" s="570"/>
      <c r="AD346" s="570"/>
      <c r="AE346" s="570"/>
      <c r="AF346" s="570"/>
      <c r="AG346" s="570"/>
      <c r="AH346" s="570"/>
      <c r="AI346" s="570"/>
      <c r="AJ346" s="570"/>
      <c r="AK346" s="570"/>
      <c r="AL346" s="570"/>
    </row>
    <row r="347" spans="1:38" s="531" customFormat="1">
      <c r="A347" s="570">
        <v>3</v>
      </c>
      <c r="B347" s="570">
        <v>257</v>
      </c>
      <c r="C347" s="570">
        <v>2020</v>
      </c>
      <c r="D347" s="570">
        <v>99</v>
      </c>
      <c r="E347" s="570">
        <v>49</v>
      </c>
      <c r="F347" s="570">
        <v>99</v>
      </c>
      <c r="G347" s="570">
        <v>99</v>
      </c>
      <c r="H347" s="570">
        <v>99</v>
      </c>
      <c r="I347" s="570">
        <v>99</v>
      </c>
      <c r="J347" s="570">
        <v>999</v>
      </c>
      <c r="K347" s="570">
        <v>99</v>
      </c>
      <c r="L347" s="570">
        <v>99</v>
      </c>
      <c r="M347" s="570">
        <v>99</v>
      </c>
      <c r="N347" s="570">
        <v>99</v>
      </c>
      <c r="O347" s="570">
        <v>99</v>
      </c>
      <c r="P347" s="570">
        <v>9999</v>
      </c>
      <c r="Q347" s="570"/>
      <c r="R347" s="570"/>
      <c r="S347" s="570"/>
      <c r="T347" s="570"/>
      <c r="U347" s="570"/>
      <c r="V347" s="570"/>
      <c r="W347" s="570"/>
      <c r="X347" s="570"/>
      <c r="Y347" s="570"/>
      <c r="Z347" s="570"/>
      <c r="AA347" s="570"/>
      <c r="AB347" s="570"/>
      <c r="AC347" s="570"/>
      <c r="AD347" s="570"/>
      <c r="AE347" s="570"/>
      <c r="AF347" s="570"/>
      <c r="AG347" s="570"/>
      <c r="AH347" s="570"/>
      <c r="AI347" s="570"/>
      <c r="AJ347" s="570"/>
      <c r="AK347" s="570"/>
      <c r="AL347" s="570"/>
    </row>
    <row r="348" spans="1:38" s="531" customFormat="1">
      <c r="A348" s="570">
        <v>3</v>
      </c>
      <c r="B348" s="570">
        <v>258</v>
      </c>
      <c r="C348" s="570">
        <v>2020</v>
      </c>
      <c r="D348" s="570">
        <v>99</v>
      </c>
      <c r="E348" s="570">
        <v>50</v>
      </c>
      <c r="F348" s="570">
        <v>99</v>
      </c>
      <c r="G348" s="570">
        <v>99</v>
      </c>
      <c r="H348" s="570">
        <v>99</v>
      </c>
      <c r="I348" s="570">
        <v>99</v>
      </c>
      <c r="J348" s="570">
        <v>999</v>
      </c>
      <c r="K348" s="570">
        <v>99</v>
      </c>
      <c r="L348" s="570">
        <v>99</v>
      </c>
      <c r="M348" s="570">
        <v>99</v>
      </c>
      <c r="N348" s="570">
        <v>99</v>
      </c>
      <c r="O348" s="570">
        <v>99</v>
      </c>
      <c r="P348" s="570">
        <v>9999</v>
      </c>
      <c r="Q348" s="570"/>
      <c r="R348" s="570"/>
      <c r="S348" s="570"/>
      <c r="T348" s="570"/>
      <c r="U348" s="570"/>
      <c r="V348" s="570"/>
      <c r="W348" s="570"/>
      <c r="X348" s="570"/>
      <c r="Y348" s="570"/>
      <c r="Z348" s="570"/>
      <c r="AA348" s="570"/>
      <c r="AB348" s="570"/>
      <c r="AC348" s="570"/>
      <c r="AD348" s="570"/>
      <c r="AE348" s="570"/>
      <c r="AF348" s="570"/>
      <c r="AG348" s="570"/>
      <c r="AH348" s="570"/>
      <c r="AI348" s="570"/>
      <c r="AJ348" s="570"/>
      <c r="AK348" s="570"/>
      <c r="AL348" s="570"/>
    </row>
    <row r="349" spans="1:38" s="531" customFormat="1">
      <c r="A349" s="570">
        <v>3</v>
      </c>
      <c r="B349" s="570">
        <v>259</v>
      </c>
      <c r="C349" s="570">
        <v>2020</v>
      </c>
      <c r="D349" s="570">
        <v>99</v>
      </c>
      <c r="E349" s="570">
        <v>51</v>
      </c>
      <c r="F349" s="570">
        <v>99</v>
      </c>
      <c r="G349" s="570">
        <v>99</v>
      </c>
      <c r="H349" s="570">
        <v>99</v>
      </c>
      <c r="I349" s="570">
        <v>99</v>
      </c>
      <c r="J349" s="570">
        <v>999</v>
      </c>
      <c r="K349" s="570">
        <v>99</v>
      </c>
      <c r="L349" s="570">
        <v>99</v>
      </c>
      <c r="M349" s="570">
        <v>99</v>
      </c>
      <c r="N349" s="570">
        <v>99</v>
      </c>
      <c r="O349" s="570">
        <v>99</v>
      </c>
      <c r="P349" s="570">
        <v>9999</v>
      </c>
      <c r="Q349" s="570"/>
      <c r="R349" s="570"/>
      <c r="S349" s="570"/>
      <c r="T349" s="570"/>
      <c r="U349" s="570"/>
      <c r="V349" s="570"/>
      <c r="W349" s="570"/>
      <c r="X349" s="570"/>
      <c r="Y349" s="570"/>
      <c r="Z349" s="570"/>
      <c r="AA349" s="570"/>
      <c r="AB349" s="570"/>
      <c r="AC349" s="570"/>
      <c r="AD349" s="570"/>
      <c r="AE349" s="570"/>
      <c r="AF349" s="570"/>
      <c r="AG349" s="570"/>
      <c r="AH349" s="570"/>
      <c r="AI349" s="570"/>
      <c r="AJ349" s="570"/>
      <c r="AK349" s="570"/>
      <c r="AL349" s="570"/>
    </row>
    <row r="350" spans="1:38" s="531" customFormat="1">
      <c r="A350" s="570">
        <v>3</v>
      </c>
      <c r="B350" s="570">
        <v>260</v>
      </c>
      <c r="C350" s="570">
        <v>2020</v>
      </c>
      <c r="D350" s="570">
        <v>99</v>
      </c>
      <c r="E350" s="570">
        <v>52</v>
      </c>
      <c r="F350" s="570">
        <v>99</v>
      </c>
      <c r="G350" s="570">
        <v>99</v>
      </c>
      <c r="H350" s="570">
        <v>99</v>
      </c>
      <c r="I350" s="570">
        <v>99</v>
      </c>
      <c r="J350" s="570">
        <v>999</v>
      </c>
      <c r="K350" s="570">
        <v>99</v>
      </c>
      <c r="L350" s="570">
        <v>99</v>
      </c>
      <c r="M350" s="570">
        <v>99</v>
      </c>
      <c r="N350" s="570">
        <v>99</v>
      </c>
      <c r="O350" s="570">
        <v>99</v>
      </c>
      <c r="P350" s="570">
        <v>9999</v>
      </c>
      <c r="Q350" s="570"/>
      <c r="R350" s="570"/>
      <c r="S350" s="570"/>
      <c r="T350" s="570"/>
      <c r="U350" s="570"/>
      <c r="V350" s="570"/>
      <c r="W350" s="570"/>
      <c r="X350" s="570"/>
      <c r="Y350" s="570"/>
      <c r="Z350" s="570"/>
      <c r="AA350" s="570"/>
      <c r="AB350" s="570"/>
      <c r="AC350" s="570"/>
      <c r="AD350" s="570"/>
      <c r="AE350" s="570"/>
      <c r="AF350" s="570"/>
      <c r="AG350" s="570"/>
      <c r="AH350" s="570"/>
      <c r="AI350" s="570"/>
      <c r="AJ350" s="570"/>
      <c r="AK350" s="570"/>
      <c r="AL350" s="570"/>
    </row>
    <row r="351" spans="1:38">
      <c r="A351" s="570">
        <v>4</v>
      </c>
      <c r="B351" s="570">
        <v>1</v>
      </c>
      <c r="C351" s="570">
        <v>2024</v>
      </c>
      <c r="D351" s="570">
        <v>99</v>
      </c>
      <c r="E351" s="570">
        <v>99</v>
      </c>
      <c r="F351" s="570">
        <v>186</v>
      </c>
      <c r="G351" s="570">
        <v>99</v>
      </c>
      <c r="H351" s="570">
        <v>99</v>
      </c>
      <c r="I351" s="570">
        <v>99</v>
      </c>
      <c r="J351" s="570">
        <v>999</v>
      </c>
      <c r="K351" s="570">
        <v>99</v>
      </c>
      <c r="L351" s="570">
        <v>99</v>
      </c>
      <c r="M351" s="570">
        <v>99</v>
      </c>
      <c r="N351" s="570">
        <v>99</v>
      </c>
      <c r="O351" s="570">
        <v>99</v>
      </c>
      <c r="P351" s="570">
        <v>9999</v>
      </c>
      <c r="Q351" s="570">
        <v>673</v>
      </c>
      <c r="R351" s="570">
        <v>9182</v>
      </c>
      <c r="S351" s="570">
        <v>5.2299063384883482</v>
      </c>
      <c r="T351" s="570">
        <v>5.5821171857983005</v>
      </c>
      <c r="U351" s="570">
        <v>21.020975822260972</v>
      </c>
      <c r="V351" s="570">
        <v>7.6018296667392722</v>
      </c>
      <c r="W351" s="570">
        <v>4.8137660640383357</v>
      </c>
      <c r="X351" s="570">
        <v>80.962753212807684</v>
      </c>
      <c r="Y351" s="570">
        <v>32.45480287519058</v>
      </c>
      <c r="Z351" s="570">
        <v>6.1300998848110355</v>
      </c>
      <c r="AA351" s="570">
        <v>1.6679114261003065</v>
      </c>
      <c r="AB351" s="570">
        <v>1.9065965473737296</v>
      </c>
      <c r="AC351" s="570">
        <v>61.383351903152104</v>
      </c>
      <c r="AD351" s="570">
        <v>57.048438213707122</v>
      </c>
      <c r="AE351" s="570">
        <v>72.776797058806068</v>
      </c>
      <c r="AF351" s="570">
        <v>35.833593506088043</v>
      </c>
      <c r="AG351" s="570">
        <v>58.745009334575933</v>
      </c>
      <c r="AH351" s="570">
        <v>1.6009583968634278</v>
      </c>
      <c r="AI351" s="570">
        <v>7921</v>
      </c>
      <c r="AJ351" s="570">
        <v>108.80833228127784</v>
      </c>
      <c r="AK351" s="570">
        <v>15.870143120825547</v>
      </c>
      <c r="AL351" s="570"/>
    </row>
    <row r="352" spans="1:38">
      <c r="A352" s="570">
        <v>4</v>
      </c>
      <c r="B352" s="570">
        <v>2</v>
      </c>
      <c r="C352" s="570">
        <v>2024</v>
      </c>
      <c r="D352" s="570">
        <v>99</v>
      </c>
      <c r="E352" s="570">
        <v>99</v>
      </c>
      <c r="F352" s="570">
        <v>187</v>
      </c>
      <c r="G352" s="570">
        <v>99</v>
      </c>
      <c r="H352" s="570">
        <v>99</v>
      </c>
      <c r="I352" s="570">
        <v>99</v>
      </c>
      <c r="J352" s="570">
        <v>999</v>
      </c>
      <c r="K352" s="570">
        <v>99</v>
      </c>
      <c r="L352" s="570">
        <v>99</v>
      </c>
      <c r="M352" s="570">
        <v>99</v>
      </c>
      <c r="N352" s="570">
        <v>99</v>
      </c>
      <c r="O352" s="570">
        <v>99</v>
      </c>
      <c r="P352" s="570">
        <v>9999</v>
      </c>
      <c r="Q352" s="570">
        <v>639</v>
      </c>
      <c r="R352" s="570">
        <v>16442</v>
      </c>
      <c r="S352" s="570">
        <v>5.5390463447269189</v>
      </c>
      <c r="T352" s="570">
        <v>4.4792604306045476</v>
      </c>
      <c r="U352" s="570">
        <v>8.2440579004987242</v>
      </c>
      <c r="V352" s="570">
        <v>1.2163970319912421E-2</v>
      </c>
      <c r="W352" s="570">
        <v>3.649191095973725E-2</v>
      </c>
      <c r="X352" s="570">
        <v>2.6821554555406881</v>
      </c>
      <c r="Y352" s="570">
        <v>9.1229777399343126E-2</v>
      </c>
      <c r="Z352" s="570">
        <v>3.2775977713880948</v>
      </c>
      <c r="AA352" s="570">
        <v>1.4352469623743589</v>
      </c>
      <c r="AB352" s="570">
        <v>1.4008492177990319</v>
      </c>
      <c r="AC352" s="570">
        <v>45.400136334178363</v>
      </c>
      <c r="AD352" s="570">
        <v>23.244705433880984</v>
      </c>
      <c r="AE352" s="570">
        <v>57.152533740160479</v>
      </c>
      <c r="AF352" s="570">
        <v>64.166406493911978</v>
      </c>
      <c r="AG352" s="570">
        <v>41.254990665424046</v>
      </c>
      <c r="AH352" s="570">
        <v>1.8610874589466</v>
      </c>
      <c r="AI352" s="570">
        <v>14661</v>
      </c>
      <c r="AJ352" s="570">
        <v>81.745194734328891</v>
      </c>
      <c r="AK352" s="570">
        <v>14.780222322733776</v>
      </c>
      <c r="AL352" s="570"/>
    </row>
    <row r="353" spans="1:38">
      <c r="A353" s="570">
        <v>4</v>
      </c>
      <c r="B353" s="570">
        <v>3</v>
      </c>
      <c r="C353" s="570">
        <v>2023</v>
      </c>
      <c r="D353" s="570">
        <v>99</v>
      </c>
      <c r="E353" s="570">
        <v>99</v>
      </c>
      <c r="F353" s="570">
        <v>186</v>
      </c>
      <c r="G353" s="570">
        <v>99</v>
      </c>
      <c r="H353" s="570">
        <v>99</v>
      </c>
      <c r="I353" s="570">
        <v>99</v>
      </c>
      <c r="J353" s="570">
        <v>999</v>
      </c>
      <c r="K353" s="570">
        <v>99</v>
      </c>
      <c r="L353" s="570">
        <v>99</v>
      </c>
      <c r="M353" s="570">
        <v>99</v>
      </c>
      <c r="N353" s="570">
        <v>99</v>
      </c>
      <c r="O353" s="570">
        <v>99</v>
      </c>
      <c r="P353" s="570">
        <v>9999</v>
      </c>
      <c r="Q353" s="570">
        <v>643</v>
      </c>
      <c r="R353" s="570">
        <v>9080</v>
      </c>
      <c r="S353" s="570">
        <v>5.2628854625550652</v>
      </c>
      <c r="T353" s="570">
        <v>5.5963656387665193</v>
      </c>
      <c r="U353" s="570">
        <v>20.719174008810658</v>
      </c>
      <c r="V353" s="570">
        <v>3.0837004405286348</v>
      </c>
      <c r="W353" s="570">
        <v>3.9867841409691622</v>
      </c>
      <c r="X353" s="570">
        <v>79.405286343612318</v>
      </c>
      <c r="Y353" s="570">
        <v>30.044052863436121</v>
      </c>
      <c r="Z353" s="570">
        <v>6.0250133145981106</v>
      </c>
      <c r="AA353" s="570">
        <v>1.6769850621801747</v>
      </c>
      <c r="AB353" s="570">
        <v>2.1413096590020788</v>
      </c>
      <c r="AC353" s="570">
        <v>44.909824859462589</v>
      </c>
      <c r="AD353" s="570">
        <v>54.861526372769667</v>
      </c>
      <c r="AE353" s="570">
        <v>56.405577193091162</v>
      </c>
      <c r="AF353" s="570">
        <v>34.299097193366826</v>
      </c>
      <c r="AG353" s="570">
        <v>57.497483932467688</v>
      </c>
      <c r="AH353" s="570">
        <v>1.233480176211454</v>
      </c>
      <c r="AI353" s="570">
        <v>1478</v>
      </c>
      <c r="AJ353" s="570">
        <v>108.44492557510156</v>
      </c>
      <c r="AK353" s="570">
        <v>15.806611766951024</v>
      </c>
      <c r="AL353" s="570"/>
    </row>
    <row r="354" spans="1:38">
      <c r="A354" s="570">
        <v>4</v>
      </c>
      <c r="B354" s="570">
        <v>4</v>
      </c>
      <c r="C354" s="570">
        <v>2023</v>
      </c>
      <c r="D354" s="570">
        <v>99</v>
      </c>
      <c r="E354" s="570">
        <v>99</v>
      </c>
      <c r="F354" s="570">
        <v>187</v>
      </c>
      <c r="G354" s="570">
        <v>99</v>
      </c>
      <c r="H354" s="570">
        <v>99</v>
      </c>
      <c r="I354" s="570">
        <v>99</v>
      </c>
      <c r="J354" s="570">
        <v>999</v>
      </c>
      <c r="K354" s="570">
        <v>99</v>
      </c>
      <c r="L354" s="570">
        <v>99</v>
      </c>
      <c r="M354" s="570">
        <v>99</v>
      </c>
      <c r="N354" s="570">
        <v>99</v>
      </c>
      <c r="O354" s="570">
        <v>99</v>
      </c>
      <c r="P354" s="570">
        <v>9999</v>
      </c>
      <c r="Q354" s="570">
        <v>625</v>
      </c>
      <c r="R354" s="570">
        <v>17393</v>
      </c>
      <c r="S354" s="570">
        <v>5.32472833898695</v>
      </c>
      <c r="T354" s="570">
        <v>4.4102799977002221</v>
      </c>
      <c r="U354" s="570">
        <v>7.9955729316391695</v>
      </c>
      <c r="V354" s="570">
        <v>0</v>
      </c>
      <c r="W354" s="570">
        <v>8.0492152015178509E-2</v>
      </c>
      <c r="X354" s="570">
        <v>2.2077847409877536</v>
      </c>
      <c r="Y354" s="570">
        <v>4.0246076007589254E-2</v>
      </c>
      <c r="Z354" s="570">
        <v>3.1293344032890968</v>
      </c>
      <c r="AA354" s="570">
        <v>1.4537847706383706</v>
      </c>
      <c r="AB354" s="570">
        <v>1.6098544118332518</v>
      </c>
      <c r="AC354" s="570">
        <v>33.981052349661873</v>
      </c>
      <c r="AD354" s="570">
        <v>20.407084050420934</v>
      </c>
      <c r="AE354" s="570">
        <v>44.562526933799887</v>
      </c>
      <c r="AF354" s="570">
        <v>65.700902806633167</v>
      </c>
      <c r="AG354" s="570">
        <v>42.502516067532305</v>
      </c>
      <c r="AH354" s="570">
        <v>0.86816535387799698</v>
      </c>
      <c r="AI354" s="570">
        <v>2383</v>
      </c>
      <c r="AJ354" s="570">
        <v>84.286949223667378</v>
      </c>
      <c r="AK354" s="570">
        <v>14.214667623546388</v>
      </c>
      <c r="AL354" s="570"/>
    </row>
    <row r="355" spans="1:38">
      <c r="A355" s="570">
        <v>4</v>
      </c>
      <c r="B355" s="570">
        <v>5</v>
      </c>
      <c r="C355" s="570">
        <v>2022</v>
      </c>
      <c r="D355" s="570">
        <v>99</v>
      </c>
      <c r="E355" s="570">
        <v>99</v>
      </c>
      <c r="F355" s="570">
        <v>186</v>
      </c>
      <c r="G355" s="570">
        <v>99</v>
      </c>
      <c r="H355" s="570">
        <v>99</v>
      </c>
      <c r="I355" s="570">
        <v>99</v>
      </c>
      <c r="J355" s="570">
        <v>999</v>
      </c>
      <c r="K355" s="570">
        <v>99</v>
      </c>
      <c r="L355" s="570">
        <v>99</v>
      </c>
      <c r="M355" s="570">
        <v>99</v>
      </c>
      <c r="N355" s="570">
        <v>99</v>
      </c>
      <c r="O355" s="570">
        <v>99</v>
      </c>
      <c r="P355" s="570">
        <v>9999</v>
      </c>
      <c r="Q355" s="570">
        <v>577</v>
      </c>
      <c r="R355" s="570">
        <v>8620</v>
      </c>
      <c r="S355" s="570">
        <v>5.209280742459395</v>
      </c>
      <c r="T355" s="570">
        <v>5.5705336426914158</v>
      </c>
      <c r="U355" s="570">
        <v>21.345766821345752</v>
      </c>
      <c r="V355" s="570">
        <v>4.1415313225057995</v>
      </c>
      <c r="W355" s="570">
        <v>3.4802784222737815</v>
      </c>
      <c r="X355" s="570">
        <v>83.909512761020892</v>
      </c>
      <c r="Y355" s="570">
        <v>33.549883990719259</v>
      </c>
      <c r="Z355" s="570">
        <v>5.9146881860109826</v>
      </c>
      <c r="AA355" s="570">
        <v>1.6849427875407996</v>
      </c>
      <c r="AB355" s="570">
        <v>2.1333751443214997</v>
      </c>
      <c r="AC355" s="570">
        <v>47.690397589688757</v>
      </c>
      <c r="AD355" s="570">
        <v>54.816061515358513</v>
      </c>
      <c r="AE355" s="570">
        <v>56.241504190768758</v>
      </c>
      <c r="AF355" s="570">
        <v>33.475728155339809</v>
      </c>
      <c r="AG355" s="570">
        <v>57.089941385237111</v>
      </c>
      <c r="AH355" s="570">
        <v>1.0208816705336428</v>
      </c>
      <c r="AI355" s="570">
        <v>162</v>
      </c>
      <c r="AJ355" s="570">
        <v>107.16543209876544</v>
      </c>
      <c r="AK355" s="570">
        <v>14.58448624902681</v>
      </c>
      <c r="AL355" s="570"/>
    </row>
    <row r="356" spans="1:38">
      <c r="A356" s="570">
        <v>4</v>
      </c>
      <c r="B356" s="570">
        <v>6</v>
      </c>
      <c r="C356" s="570">
        <v>2022</v>
      </c>
      <c r="D356" s="570">
        <v>99</v>
      </c>
      <c r="E356" s="570">
        <v>99</v>
      </c>
      <c r="F356" s="570">
        <v>187</v>
      </c>
      <c r="G356" s="570">
        <v>99</v>
      </c>
      <c r="H356" s="570">
        <v>99</v>
      </c>
      <c r="I356" s="570">
        <v>99</v>
      </c>
      <c r="J356" s="570">
        <v>999</v>
      </c>
      <c r="K356" s="570">
        <v>99</v>
      </c>
      <c r="L356" s="570">
        <v>99</v>
      </c>
      <c r="M356" s="570">
        <v>99</v>
      </c>
      <c r="N356" s="570">
        <v>99</v>
      </c>
      <c r="O356" s="570">
        <v>99</v>
      </c>
      <c r="P356" s="570">
        <v>9999</v>
      </c>
      <c r="Q356" s="570">
        <v>581</v>
      </c>
      <c r="R356" s="570">
        <v>17130</v>
      </c>
      <c r="S356" s="570">
        <v>5.2276123759486284</v>
      </c>
      <c r="T356" s="570">
        <v>4.4272621132516052</v>
      </c>
      <c r="U356" s="570">
        <v>8.073487448920023</v>
      </c>
      <c r="V356" s="570">
        <v>1.1675423234092236E-2</v>
      </c>
      <c r="W356" s="570">
        <v>2.3350846468184472E-2</v>
      </c>
      <c r="X356" s="570">
        <v>2.4109748978400463</v>
      </c>
      <c r="Y356" s="570">
        <v>5.8377116170461187E-2</v>
      </c>
      <c r="Z356" s="570">
        <v>3.2196735036217619</v>
      </c>
      <c r="AA356" s="570">
        <v>1.4621022886653676</v>
      </c>
      <c r="AB356" s="570">
        <v>1.6053011384390299</v>
      </c>
      <c r="AC356" s="570">
        <v>28.537600911222761</v>
      </c>
      <c r="AD356" s="570">
        <v>16.993340529292677</v>
      </c>
      <c r="AE356" s="570">
        <v>40.643377173569554</v>
      </c>
      <c r="AF356" s="570">
        <v>66.524271844660177</v>
      </c>
      <c r="AG356" s="570">
        <v>42.910058614762882</v>
      </c>
      <c r="AH356" s="570">
        <v>0.72971395213076484</v>
      </c>
      <c r="AI356" s="570">
        <v>321</v>
      </c>
      <c r="AJ356" s="570">
        <v>83.825233644859807</v>
      </c>
      <c r="AK356" s="570">
        <v>14.958244642558748</v>
      </c>
      <c r="AL356" s="570"/>
    </row>
    <row r="357" spans="1:38">
      <c r="A357" s="570">
        <v>4</v>
      </c>
      <c r="B357" s="570">
        <v>7</v>
      </c>
      <c r="C357" s="570">
        <v>2021</v>
      </c>
      <c r="D357" s="570">
        <v>99</v>
      </c>
      <c r="E357" s="570">
        <v>99</v>
      </c>
      <c r="F357" s="570">
        <v>186</v>
      </c>
      <c r="G357" s="570">
        <v>99</v>
      </c>
      <c r="H357" s="570">
        <v>99</v>
      </c>
      <c r="I357" s="570">
        <v>99</v>
      </c>
      <c r="J357" s="570">
        <v>999</v>
      </c>
      <c r="K357" s="570">
        <v>99</v>
      </c>
      <c r="L357" s="570">
        <v>99</v>
      </c>
      <c r="M357" s="570">
        <v>99</v>
      </c>
      <c r="N357" s="570">
        <v>99</v>
      </c>
      <c r="O357" s="570">
        <v>99</v>
      </c>
      <c r="P357" s="570">
        <v>9999</v>
      </c>
      <c r="Q357" s="570">
        <v>577</v>
      </c>
      <c r="R357" s="570">
        <v>8863</v>
      </c>
      <c r="S357" s="570">
        <v>5.2513821505133711</v>
      </c>
      <c r="T357" s="570">
        <v>5.5889653616157071</v>
      </c>
      <c r="U357" s="570">
        <v>21.800218887509963</v>
      </c>
      <c r="V357" s="570">
        <v>4.5244273947873195</v>
      </c>
      <c r="W357" s="570">
        <v>4.0843958027755827</v>
      </c>
      <c r="X357" s="570">
        <v>84.971228703599252</v>
      </c>
      <c r="Y357" s="570">
        <v>36.511339275640303</v>
      </c>
      <c r="Z357" s="570">
        <v>5.9847663619776847</v>
      </c>
      <c r="AA357" s="570">
        <v>1.7708612359363223</v>
      </c>
      <c r="AB357" s="570">
        <v>2.2699862843822518</v>
      </c>
      <c r="AC357" s="570">
        <v>48.204792569471678</v>
      </c>
      <c r="AD357" s="570">
        <v>54.570507551240595</v>
      </c>
      <c r="AE357" s="570">
        <v>54.325013323100578</v>
      </c>
      <c r="AF357" s="570">
        <v>33.459298045596462</v>
      </c>
      <c r="AG357" s="570">
        <v>57.424816761912552</v>
      </c>
      <c r="AH357" s="570">
        <v>0.67697168001805264</v>
      </c>
      <c r="AI357" s="570"/>
      <c r="AJ357" s="570"/>
      <c r="AK357" s="570"/>
      <c r="AL357" s="570"/>
    </row>
    <row r="358" spans="1:38">
      <c r="A358" s="570">
        <v>4</v>
      </c>
      <c r="B358" s="570">
        <v>8</v>
      </c>
      <c r="C358" s="570">
        <v>2021</v>
      </c>
      <c r="D358" s="570">
        <v>99</v>
      </c>
      <c r="E358" s="570">
        <v>99</v>
      </c>
      <c r="F358" s="570">
        <v>187</v>
      </c>
      <c r="G358" s="570">
        <v>99</v>
      </c>
      <c r="H358" s="570">
        <v>99</v>
      </c>
      <c r="I358" s="570">
        <v>99</v>
      </c>
      <c r="J358" s="570">
        <v>999</v>
      </c>
      <c r="K358" s="570">
        <v>99</v>
      </c>
      <c r="L358" s="570">
        <v>99</v>
      </c>
      <c r="M358" s="570">
        <v>99</v>
      </c>
      <c r="N358" s="570">
        <v>99</v>
      </c>
      <c r="O358" s="570">
        <v>99</v>
      </c>
      <c r="P358" s="570">
        <v>9999</v>
      </c>
      <c r="Q358" s="570">
        <v>577</v>
      </c>
      <c r="R358" s="570">
        <v>17625.900000000001</v>
      </c>
      <c r="S358" s="570">
        <v>5.1292529743162047</v>
      </c>
      <c r="T358" s="570">
        <v>4.3660181891421139</v>
      </c>
      <c r="U358" s="570">
        <v>8.127317186640088</v>
      </c>
      <c r="V358" s="570">
        <v>1.1346938312369863E-2</v>
      </c>
      <c r="W358" s="570">
        <v>1.7020407468554797E-2</v>
      </c>
      <c r="X358" s="570">
        <v>2.8764488621857609</v>
      </c>
      <c r="Y358" s="570">
        <v>6.8081629874219188E-2</v>
      </c>
      <c r="Z358" s="570">
        <v>3.379669773966663</v>
      </c>
      <c r="AA358" s="570">
        <v>1.4615490346751023</v>
      </c>
      <c r="AB358" s="570">
        <v>1.7751637534553939</v>
      </c>
      <c r="AC358" s="570">
        <v>38.743716447162093</v>
      </c>
      <c r="AD358" s="570">
        <v>19.245212866809378</v>
      </c>
      <c r="AE358" s="570">
        <v>37.850997458653616</v>
      </c>
      <c r="AF358" s="570">
        <v>66.540701954403517</v>
      </c>
      <c r="AG358" s="570">
        <v>42.575183238087448</v>
      </c>
      <c r="AH358" s="570">
        <v>0.67514282958600702</v>
      </c>
      <c r="AI358" s="570"/>
      <c r="AJ358" s="570"/>
      <c r="AK358" s="570"/>
      <c r="AL358" s="570"/>
    </row>
    <row r="359" spans="1:38">
      <c r="A359" s="570">
        <v>4</v>
      </c>
      <c r="B359" s="570">
        <v>9</v>
      </c>
      <c r="C359" s="570">
        <v>2020</v>
      </c>
      <c r="D359" s="570">
        <v>99</v>
      </c>
      <c r="E359" s="570">
        <v>99</v>
      </c>
      <c r="F359" s="570">
        <v>186</v>
      </c>
      <c r="G359" s="570">
        <v>99</v>
      </c>
      <c r="H359" s="570">
        <v>99</v>
      </c>
      <c r="I359" s="570">
        <v>99</v>
      </c>
      <c r="J359" s="570">
        <v>999</v>
      </c>
      <c r="K359" s="570">
        <v>99</v>
      </c>
      <c r="L359" s="570">
        <v>99</v>
      </c>
      <c r="M359" s="570">
        <v>99</v>
      </c>
      <c r="N359" s="570">
        <v>99</v>
      </c>
      <c r="O359" s="570">
        <v>99</v>
      </c>
      <c r="P359" s="570">
        <v>9999</v>
      </c>
      <c r="Q359" s="570">
        <v>568</v>
      </c>
      <c r="R359" s="570">
        <v>8972</v>
      </c>
      <c r="S359" s="570">
        <v>5.0392331698617925</v>
      </c>
      <c r="T359" s="570">
        <v>5.60911725367811</v>
      </c>
      <c r="U359" s="570">
        <v>21.514390325456905</v>
      </c>
      <c r="V359" s="570">
        <v>3.3437360677663848</v>
      </c>
      <c r="W359" s="570">
        <v>4.2131074453856439</v>
      </c>
      <c r="X359" s="570">
        <v>84.808292465448048</v>
      </c>
      <c r="Y359" s="570">
        <v>34.217565760142676</v>
      </c>
      <c r="Z359" s="570">
        <v>5.9756592240115731</v>
      </c>
      <c r="AA359" s="570">
        <v>1.7279981125750496</v>
      </c>
      <c r="AB359" s="570">
        <v>2.2550328664531465</v>
      </c>
      <c r="AC359" s="570">
        <v>44.446542361620814</v>
      </c>
      <c r="AD359" s="570">
        <v>52.399978745105926</v>
      </c>
      <c r="AE359" s="570">
        <v>51.547513127122691</v>
      </c>
      <c r="AF359" s="570">
        <v>33.834898367085259</v>
      </c>
      <c r="AG359" s="570">
        <v>58.398790292228753</v>
      </c>
      <c r="AH359" s="570">
        <v>0.3120820329915292</v>
      </c>
      <c r="AI359" s="570"/>
      <c r="AJ359" s="570"/>
      <c r="AK359" s="570"/>
      <c r="AL359" s="570"/>
    </row>
    <row r="360" spans="1:38">
      <c r="A360" s="570">
        <v>4</v>
      </c>
      <c r="B360" s="570">
        <v>10</v>
      </c>
      <c r="C360" s="570">
        <v>2020</v>
      </c>
      <c r="D360" s="570">
        <v>99</v>
      </c>
      <c r="E360" s="570">
        <v>99</v>
      </c>
      <c r="F360" s="570">
        <v>187</v>
      </c>
      <c r="G360" s="570">
        <v>99</v>
      </c>
      <c r="H360" s="570">
        <v>99</v>
      </c>
      <c r="I360" s="570">
        <v>99</v>
      </c>
      <c r="J360" s="570">
        <v>999</v>
      </c>
      <c r="K360" s="570">
        <v>99</v>
      </c>
      <c r="L360" s="570">
        <v>99</v>
      </c>
      <c r="M360" s="570">
        <v>99</v>
      </c>
      <c r="N360" s="570">
        <v>99</v>
      </c>
      <c r="O360" s="570">
        <v>99</v>
      </c>
      <c r="P360" s="570">
        <v>9999</v>
      </c>
      <c r="Q360" s="570">
        <v>572</v>
      </c>
      <c r="R360" s="570">
        <v>17545</v>
      </c>
      <c r="S360" s="570">
        <v>5.1750356226845264</v>
      </c>
      <c r="T360" s="570">
        <v>4.5095468794528353</v>
      </c>
      <c r="U360" s="570">
        <v>7.8373103448275936</v>
      </c>
      <c r="V360" s="570">
        <v>5.6996295240809344E-3</v>
      </c>
      <c r="W360" s="570">
        <v>2.8498147620404674E-2</v>
      </c>
      <c r="X360" s="570">
        <v>2.1943573667711598</v>
      </c>
      <c r="Y360" s="570">
        <v>6.8395554288971219E-2</v>
      </c>
      <c r="Z360" s="570">
        <v>3.1771550960162442</v>
      </c>
      <c r="AA360" s="570">
        <v>1.4876611460733862</v>
      </c>
      <c r="AB360" s="570">
        <v>1.8162160360275452</v>
      </c>
      <c r="AC360" s="570">
        <v>31.489621815130999</v>
      </c>
      <c r="AD360" s="570">
        <v>8.6680470979918187</v>
      </c>
      <c r="AE360" s="570">
        <v>31.243868837436377</v>
      </c>
      <c r="AF360" s="570">
        <v>66.165101632914741</v>
      </c>
      <c r="AG360" s="570">
        <v>41.601209707771247</v>
      </c>
      <c r="AH360" s="570">
        <v>0.66115702479338867</v>
      </c>
      <c r="AI360" s="570"/>
      <c r="AJ360" s="570"/>
      <c r="AK360" s="570"/>
      <c r="AL360" s="570"/>
    </row>
    <row r="361" spans="1:38">
      <c r="A361" s="570">
        <v>4</v>
      </c>
      <c r="B361" s="570">
        <v>11</v>
      </c>
      <c r="C361" s="570">
        <v>2019</v>
      </c>
      <c r="D361" s="570">
        <v>99</v>
      </c>
      <c r="E361" s="570">
        <v>99</v>
      </c>
      <c r="F361" s="570">
        <v>186</v>
      </c>
      <c r="G361" s="570">
        <v>99</v>
      </c>
      <c r="H361" s="570">
        <v>99</v>
      </c>
      <c r="I361" s="570">
        <v>99</v>
      </c>
      <c r="J361" s="570">
        <v>999</v>
      </c>
      <c r="K361" s="570">
        <v>99</v>
      </c>
      <c r="L361" s="570">
        <v>99</v>
      </c>
      <c r="M361" s="570">
        <v>99</v>
      </c>
      <c r="N361" s="570">
        <v>99</v>
      </c>
      <c r="O361" s="570">
        <v>99</v>
      </c>
      <c r="P361" s="570">
        <v>9999</v>
      </c>
      <c r="Q361" s="570">
        <v>556</v>
      </c>
      <c r="R361" s="570">
        <v>8778</v>
      </c>
      <c r="S361" s="570">
        <v>5.0056960583276382</v>
      </c>
      <c r="T361" s="570">
        <v>5.6108452950558201</v>
      </c>
      <c r="U361" s="570">
        <v>21.49230348598773</v>
      </c>
      <c r="V361" s="570">
        <v>3.3037138300296198</v>
      </c>
      <c r="W361" s="570">
        <v>4.3631806789701528</v>
      </c>
      <c r="X361" s="570">
        <v>84.438368648894979</v>
      </c>
      <c r="Y361" s="570">
        <v>33.390293916609707</v>
      </c>
      <c r="Z361" s="570">
        <v>5.9982367427283503</v>
      </c>
      <c r="AA361" s="570">
        <v>1.8261073194781003</v>
      </c>
      <c r="AB361" s="570">
        <v>2.2947692193048677</v>
      </c>
      <c r="AC361" s="570">
        <v>48.950616688747722</v>
      </c>
      <c r="AD361" s="570">
        <v>53.67786544385649</v>
      </c>
      <c r="AE361" s="570">
        <v>53.195330908390687</v>
      </c>
      <c r="AF361" s="570">
        <v>32.508703059032662</v>
      </c>
      <c r="AG361" s="570">
        <v>56.525452288853181</v>
      </c>
      <c r="AH361" s="570">
        <v>0.34176349965823649</v>
      </c>
      <c r="AI361" s="570"/>
      <c r="AJ361" s="570"/>
      <c r="AK361" s="570"/>
      <c r="AL361" s="570"/>
    </row>
    <row r="362" spans="1:38">
      <c r="A362" s="570">
        <v>4</v>
      </c>
      <c r="B362" s="570">
        <v>12</v>
      </c>
      <c r="C362" s="570">
        <v>2019</v>
      </c>
      <c r="D362" s="570">
        <v>99</v>
      </c>
      <c r="E362" s="570">
        <v>99</v>
      </c>
      <c r="F362" s="570">
        <v>187</v>
      </c>
      <c r="G362" s="570">
        <v>99</v>
      </c>
      <c r="H362" s="570">
        <v>99</v>
      </c>
      <c r="I362" s="570">
        <v>99</v>
      </c>
      <c r="J362" s="570">
        <v>999</v>
      </c>
      <c r="K362" s="570">
        <v>99</v>
      </c>
      <c r="L362" s="570">
        <v>99</v>
      </c>
      <c r="M362" s="570">
        <v>99</v>
      </c>
      <c r="N362" s="570">
        <v>99</v>
      </c>
      <c r="O362" s="570">
        <v>99</v>
      </c>
      <c r="P362" s="570">
        <v>9999</v>
      </c>
      <c r="Q362" s="570">
        <v>571</v>
      </c>
      <c r="R362" s="570">
        <v>18224</v>
      </c>
      <c r="S362" s="570">
        <v>5.0784679543459186</v>
      </c>
      <c r="T362" s="570">
        <v>4.3462467076382794</v>
      </c>
      <c r="U362" s="570">
        <v>7.9620676031606781</v>
      </c>
      <c r="V362" s="570">
        <v>1.646180860403863E-2</v>
      </c>
      <c r="W362" s="570">
        <v>1.646180860403863E-2</v>
      </c>
      <c r="X362" s="570">
        <v>2.6558384547848997</v>
      </c>
      <c r="Y362" s="570">
        <v>0.13718173836698855</v>
      </c>
      <c r="Z362" s="570">
        <v>3.4010402634183698</v>
      </c>
      <c r="AA362" s="570">
        <v>1.4350090707009997</v>
      </c>
      <c r="AB362" s="570">
        <v>1.6887919935362341</v>
      </c>
      <c r="AC362" s="570">
        <v>38.600759552704744</v>
      </c>
      <c r="AD362" s="570">
        <v>21.015406933385329</v>
      </c>
      <c r="AE362" s="570">
        <v>36.854990708975087</v>
      </c>
      <c r="AF362" s="570">
        <v>67.491296940967317</v>
      </c>
      <c r="AG362" s="570">
        <v>43.47454771114684</v>
      </c>
      <c r="AH362" s="570">
        <v>0.72980684811237939</v>
      </c>
      <c r="AI362" s="570"/>
      <c r="AJ362" s="570"/>
      <c r="AK362" s="570"/>
      <c r="AL362" s="570"/>
    </row>
    <row r="363" spans="1:38">
      <c r="A363" s="570">
        <v>4</v>
      </c>
      <c r="B363" s="570">
        <v>13</v>
      </c>
      <c r="C363" s="570">
        <v>2018</v>
      </c>
      <c r="D363" s="570">
        <v>99</v>
      </c>
      <c r="E363" s="570">
        <v>99</v>
      </c>
      <c r="F363" s="570">
        <v>186</v>
      </c>
      <c r="G363" s="570">
        <v>99</v>
      </c>
      <c r="H363" s="570">
        <v>99</v>
      </c>
      <c r="I363" s="570">
        <v>99</v>
      </c>
      <c r="J363" s="570">
        <v>999</v>
      </c>
      <c r="K363" s="570">
        <v>99</v>
      </c>
      <c r="L363" s="570">
        <v>99</v>
      </c>
      <c r="M363" s="570">
        <v>99</v>
      </c>
      <c r="N363" s="570">
        <v>99</v>
      </c>
      <c r="O363" s="570">
        <v>99</v>
      </c>
      <c r="P363" s="570">
        <v>9999</v>
      </c>
      <c r="Q363" s="570">
        <v>631</v>
      </c>
      <c r="R363" s="570">
        <v>9591</v>
      </c>
      <c r="S363" s="570">
        <v>4.8629965592743192</v>
      </c>
      <c r="T363" s="570">
        <v>5.3758732144719001</v>
      </c>
      <c r="U363" s="570">
        <v>20.612185382129155</v>
      </c>
      <c r="V363" s="570">
        <v>2.835992075904493</v>
      </c>
      <c r="W363" s="570">
        <v>4.0037535189239932</v>
      </c>
      <c r="X363" s="570">
        <v>79.220102179126258</v>
      </c>
      <c r="Y363" s="570">
        <v>28.995933687832352</v>
      </c>
      <c r="Z363" s="570">
        <v>6.0345861400424603</v>
      </c>
      <c r="AA363" s="570">
        <v>1.7774751592369307</v>
      </c>
      <c r="AB363" s="570">
        <v>2.295770843123512</v>
      </c>
      <c r="AC363" s="570">
        <v>49.979247537196173</v>
      </c>
      <c r="AD363" s="570">
        <v>54.683502381365606</v>
      </c>
      <c r="AE363" s="570">
        <v>58.569773382422511</v>
      </c>
      <c r="AF363" s="570">
        <v>34.020289443813866</v>
      </c>
      <c r="AG363" s="570">
        <v>57.589235632606446</v>
      </c>
      <c r="AH363" s="570">
        <v>0.49004274840996759</v>
      </c>
      <c r="AI363" s="570"/>
      <c r="AJ363" s="570"/>
      <c r="AK363" s="570"/>
      <c r="AL363" s="570"/>
    </row>
    <row r="364" spans="1:38">
      <c r="A364" s="570">
        <v>4</v>
      </c>
      <c r="B364" s="570">
        <v>14</v>
      </c>
      <c r="C364" s="570">
        <v>2018</v>
      </c>
      <c r="D364" s="570">
        <v>99</v>
      </c>
      <c r="E364" s="570">
        <v>99</v>
      </c>
      <c r="F364" s="570">
        <v>187</v>
      </c>
      <c r="G364" s="570">
        <v>99</v>
      </c>
      <c r="H364" s="570">
        <v>99</v>
      </c>
      <c r="I364" s="570">
        <v>99</v>
      </c>
      <c r="J364" s="570">
        <v>999</v>
      </c>
      <c r="K364" s="570">
        <v>99</v>
      </c>
      <c r="L364" s="570">
        <v>99</v>
      </c>
      <c r="M364" s="570">
        <v>99</v>
      </c>
      <c r="N364" s="570">
        <v>99</v>
      </c>
      <c r="O364" s="570">
        <v>99</v>
      </c>
      <c r="P364" s="570">
        <v>9999</v>
      </c>
      <c r="Q364" s="570">
        <v>581</v>
      </c>
      <c r="R364" s="570">
        <v>18601</v>
      </c>
      <c r="S364" s="570">
        <v>5.2103112735874415</v>
      </c>
      <c r="T364" s="570">
        <v>4.2245578194720714</v>
      </c>
      <c r="U364" s="570">
        <v>7.8268394172356128</v>
      </c>
      <c r="V364" s="570">
        <v>3.7632385355626047E-2</v>
      </c>
      <c r="W364" s="570">
        <v>2.1504220203214876E-2</v>
      </c>
      <c r="X364" s="570">
        <v>2.3815923875060485</v>
      </c>
      <c r="Y364" s="570">
        <v>0.12902532121928928</v>
      </c>
      <c r="Z364" s="570">
        <v>3.2983385965377927</v>
      </c>
      <c r="AA364" s="570">
        <v>1.4918242559535497</v>
      </c>
      <c r="AB364" s="570">
        <v>1.5363807058300611</v>
      </c>
      <c r="AC364" s="570">
        <v>28.367242698143873</v>
      </c>
      <c r="AD364" s="570">
        <v>17.421207974116776</v>
      </c>
      <c r="AE364" s="570">
        <v>36.575614667515325</v>
      </c>
      <c r="AF364" s="570">
        <v>65.979710556186134</v>
      </c>
      <c r="AG364" s="570">
        <v>42.410764367393554</v>
      </c>
      <c r="AH364" s="570">
        <v>0.77415192731573579</v>
      </c>
      <c r="AI364" s="570"/>
      <c r="AJ364" s="570"/>
      <c r="AK364" s="570"/>
      <c r="AL364" s="570"/>
    </row>
    <row r="365" spans="1:38">
      <c r="A365" s="570">
        <v>4</v>
      </c>
      <c r="B365" s="570">
        <v>15</v>
      </c>
      <c r="C365" s="570">
        <v>2017</v>
      </c>
      <c r="D365" s="570">
        <v>99</v>
      </c>
      <c r="E365" s="570">
        <v>99</v>
      </c>
      <c r="F365" s="570">
        <v>186</v>
      </c>
      <c r="G365" s="570">
        <v>99</v>
      </c>
      <c r="H365" s="570">
        <v>99</v>
      </c>
      <c r="I365" s="570">
        <v>99</v>
      </c>
      <c r="J365" s="570">
        <v>999</v>
      </c>
      <c r="K365" s="570">
        <v>99</v>
      </c>
      <c r="L365" s="570">
        <v>99</v>
      </c>
      <c r="M365" s="570">
        <v>99</v>
      </c>
      <c r="N365" s="570">
        <v>99</v>
      </c>
      <c r="O365" s="570">
        <v>99</v>
      </c>
      <c r="P365" s="570">
        <v>9999</v>
      </c>
      <c r="Q365" s="570">
        <v>592</v>
      </c>
      <c r="R365" s="570">
        <v>10288</v>
      </c>
      <c r="S365" s="570">
        <v>4.80297433903577</v>
      </c>
      <c r="T365" s="570">
        <v>5.3107503888024876</v>
      </c>
      <c r="U365" s="570">
        <v>20.554510108864751</v>
      </c>
      <c r="V365" s="570">
        <v>2.3619751166407466</v>
      </c>
      <c r="W365" s="570">
        <v>4.0629860031104208</v>
      </c>
      <c r="X365" s="570">
        <v>78.43118195956454</v>
      </c>
      <c r="Y365" s="570">
        <v>28.285381026438568</v>
      </c>
      <c r="Z365" s="570">
        <v>5.9595659241401844</v>
      </c>
      <c r="AA365" s="570">
        <v>1.755950475065049</v>
      </c>
      <c r="AB365" s="570">
        <v>2.3539684529220231</v>
      </c>
      <c r="AC365" s="570">
        <v>50.004330018921799</v>
      </c>
      <c r="AD365" s="570">
        <v>57.383019787164002</v>
      </c>
      <c r="AE365" s="570">
        <v>58.776996665031106</v>
      </c>
      <c r="AF365" s="570">
        <v>37.126051026668115</v>
      </c>
      <c r="AG365" s="570">
        <v>61.677870671330318</v>
      </c>
      <c r="AH365" s="570">
        <v>0.54432348367029526</v>
      </c>
      <c r="AI365" s="570"/>
      <c r="AJ365" s="570"/>
      <c r="AK365" s="570"/>
      <c r="AL365" s="570"/>
    </row>
    <row r="366" spans="1:38">
      <c r="A366" s="570">
        <v>4</v>
      </c>
      <c r="B366" s="570">
        <v>16</v>
      </c>
      <c r="C366" s="570">
        <v>2017</v>
      </c>
      <c r="D366" s="570">
        <v>99</v>
      </c>
      <c r="E366" s="570">
        <v>99</v>
      </c>
      <c r="F366" s="570">
        <v>187</v>
      </c>
      <c r="G366" s="570">
        <v>99</v>
      </c>
      <c r="H366" s="570">
        <v>99</v>
      </c>
      <c r="I366" s="570">
        <v>99</v>
      </c>
      <c r="J366" s="570">
        <v>999</v>
      </c>
      <c r="K366" s="570">
        <v>99</v>
      </c>
      <c r="L366" s="570">
        <v>99</v>
      </c>
      <c r="M366" s="570">
        <v>99</v>
      </c>
      <c r="N366" s="570">
        <v>99</v>
      </c>
      <c r="O366" s="570">
        <v>99</v>
      </c>
      <c r="P366" s="570">
        <v>9999</v>
      </c>
      <c r="Q366" s="570">
        <v>576</v>
      </c>
      <c r="R366" s="570">
        <v>17423</v>
      </c>
      <c r="S366" s="570">
        <v>4.9942604603110814</v>
      </c>
      <c r="T366" s="570">
        <v>4.0319118406703778</v>
      </c>
      <c r="U366" s="570">
        <v>7.5411123227917107</v>
      </c>
      <c r="V366" s="570">
        <v>1.7218619066750842E-2</v>
      </c>
      <c r="W366" s="570">
        <v>1.1479079377833903E-2</v>
      </c>
      <c r="X366" s="570">
        <v>1.8883085576536756</v>
      </c>
      <c r="Y366" s="570">
        <v>0.10905125408942203</v>
      </c>
      <c r="Z366" s="570">
        <v>3.1193675751572512</v>
      </c>
      <c r="AA366" s="570">
        <v>1.9309884546485363</v>
      </c>
      <c r="AB366" s="570">
        <v>1.5897323257054756</v>
      </c>
      <c r="AC366" s="570">
        <v>20.229023534322859</v>
      </c>
      <c r="AD366" s="570">
        <v>13.204800971381296</v>
      </c>
      <c r="AE366" s="570">
        <v>26.888603110698359</v>
      </c>
      <c r="AF366" s="570">
        <v>62.873948973331885</v>
      </c>
      <c r="AG366" s="570">
        <v>38.322129328669675</v>
      </c>
      <c r="AH366" s="570">
        <v>0.63134936578086454</v>
      </c>
      <c r="AI366" s="570"/>
      <c r="AJ366" s="570"/>
      <c r="AK366" s="570"/>
      <c r="AL366" s="570"/>
    </row>
    <row r="367" spans="1:38">
      <c r="A367" s="570">
        <v>4</v>
      </c>
      <c r="B367" s="570">
        <v>17</v>
      </c>
      <c r="C367" s="570">
        <v>2016</v>
      </c>
      <c r="D367" s="570">
        <v>99</v>
      </c>
      <c r="E367" s="570">
        <v>99</v>
      </c>
      <c r="F367" s="570">
        <v>186</v>
      </c>
      <c r="G367" s="570">
        <v>99</v>
      </c>
      <c r="H367" s="570">
        <v>99</v>
      </c>
      <c r="I367" s="570">
        <v>99</v>
      </c>
      <c r="J367" s="570">
        <v>999</v>
      </c>
      <c r="K367" s="570">
        <v>99</v>
      </c>
      <c r="L367" s="570">
        <v>99</v>
      </c>
      <c r="M367" s="570">
        <v>99</v>
      </c>
      <c r="N367" s="570">
        <v>99</v>
      </c>
      <c r="O367" s="570">
        <v>99</v>
      </c>
      <c r="P367" s="570">
        <v>9999</v>
      </c>
      <c r="Q367" s="570">
        <v>603</v>
      </c>
      <c r="R367" s="570">
        <v>8466</v>
      </c>
      <c r="S367" s="570">
        <v>4.9872430900070883</v>
      </c>
      <c r="T367" s="570">
        <v>5.4196787148594385</v>
      </c>
      <c r="U367" s="570">
        <v>21.245641389085765</v>
      </c>
      <c r="V367" s="570">
        <v>3.2837231278053385</v>
      </c>
      <c r="W367" s="570">
        <v>4.2050555161823748</v>
      </c>
      <c r="X367" s="570">
        <v>81.974958658162066</v>
      </c>
      <c r="Y367" s="570">
        <v>32.789983463264825</v>
      </c>
      <c r="Z367" s="570">
        <v>6.0222089183285608</v>
      </c>
      <c r="AA367" s="570">
        <v>1.7661081488936505</v>
      </c>
      <c r="AB367" s="570">
        <v>2.3210812323536958</v>
      </c>
      <c r="AC367" s="570">
        <v>52.925239545846921</v>
      </c>
      <c r="AD367" s="570">
        <v>54.820350825101158</v>
      </c>
      <c r="AE367" s="570">
        <v>60.825887452951363</v>
      </c>
      <c r="AF367" s="570">
        <v>36.679519951475243</v>
      </c>
      <c r="AG367" s="570">
        <v>61.750725855706477</v>
      </c>
      <c r="AH367" s="570">
        <v>0.37798251830852814</v>
      </c>
      <c r="AI367" s="570"/>
      <c r="AJ367" s="570"/>
      <c r="AK367" s="570"/>
      <c r="AL367" s="570"/>
    </row>
    <row r="368" spans="1:38">
      <c r="A368" s="570">
        <v>4</v>
      </c>
      <c r="B368" s="570">
        <v>18</v>
      </c>
      <c r="C368" s="570">
        <v>2016</v>
      </c>
      <c r="D368" s="570">
        <v>99</v>
      </c>
      <c r="E368" s="570">
        <v>99</v>
      </c>
      <c r="F368" s="570">
        <v>187</v>
      </c>
      <c r="G368" s="570">
        <v>99</v>
      </c>
      <c r="H368" s="570">
        <v>99</v>
      </c>
      <c r="I368" s="570">
        <v>99</v>
      </c>
      <c r="J368" s="570">
        <v>999</v>
      </c>
      <c r="K368" s="570">
        <v>99</v>
      </c>
      <c r="L368" s="570">
        <v>99</v>
      </c>
      <c r="M368" s="570">
        <v>99</v>
      </c>
      <c r="N368" s="570">
        <v>99</v>
      </c>
      <c r="O368" s="570">
        <v>99</v>
      </c>
      <c r="P368" s="570">
        <v>9999</v>
      </c>
      <c r="Q368" s="570">
        <v>539</v>
      </c>
      <c r="R368" s="570">
        <v>14615</v>
      </c>
      <c r="S368" s="570">
        <v>5.1490933971946644</v>
      </c>
      <c r="T368" s="570">
        <v>3.9845364351693489</v>
      </c>
      <c r="U368" s="570">
        <v>7.623079028395459</v>
      </c>
      <c r="V368" s="570">
        <v>2.0526855969893953E-2</v>
      </c>
      <c r="W368" s="570">
        <v>3.4211426616489911E-2</v>
      </c>
      <c r="X368" s="570">
        <v>2.4495381457406764</v>
      </c>
      <c r="Y368" s="570">
        <v>0.1163188504960657</v>
      </c>
      <c r="Z368" s="570">
        <v>3.3165384045666504</v>
      </c>
      <c r="AA368" s="570">
        <v>1.5252044946263845</v>
      </c>
      <c r="AB368" s="570">
        <v>1.6084047390530036</v>
      </c>
      <c r="AC368" s="570">
        <v>26.687961111767425</v>
      </c>
      <c r="AD368" s="570">
        <v>19.399511820929654</v>
      </c>
      <c r="AE368" s="570">
        <v>35.472040276412358</v>
      </c>
      <c r="AF368" s="570">
        <v>63.320480048524757</v>
      </c>
      <c r="AG368" s="570">
        <v>38.24927414429353</v>
      </c>
      <c r="AH368" s="570">
        <v>0.54054054054054068</v>
      </c>
      <c r="AI368" s="570"/>
      <c r="AJ368" s="570"/>
      <c r="AK368" s="570"/>
      <c r="AL368" s="570"/>
    </row>
    <row r="369" spans="1:38">
      <c r="A369" s="570">
        <v>4</v>
      </c>
      <c r="B369" s="570">
        <v>19</v>
      </c>
      <c r="C369" s="570">
        <v>2015</v>
      </c>
      <c r="D369" s="570">
        <v>99</v>
      </c>
      <c r="E369" s="570">
        <v>99</v>
      </c>
      <c r="F369" s="570">
        <v>186</v>
      </c>
      <c r="G369" s="570">
        <v>99</v>
      </c>
      <c r="H369" s="570">
        <v>99</v>
      </c>
      <c r="I369" s="570">
        <v>99</v>
      </c>
      <c r="J369" s="570">
        <v>999</v>
      </c>
      <c r="K369" s="570">
        <v>99</v>
      </c>
      <c r="L369" s="570">
        <v>99</v>
      </c>
      <c r="M369" s="570">
        <v>99</v>
      </c>
      <c r="N369" s="570">
        <v>99</v>
      </c>
      <c r="O369" s="570">
        <v>99</v>
      </c>
      <c r="P369" s="570">
        <v>9999</v>
      </c>
      <c r="Q369" s="570">
        <v>574</v>
      </c>
      <c r="R369" s="570">
        <v>8063</v>
      </c>
      <c r="S369" s="570">
        <v>4.8375294555376405</v>
      </c>
      <c r="T369" s="570">
        <v>5.3106784075406175</v>
      </c>
      <c r="U369" s="570">
        <v>20.921530447724223</v>
      </c>
      <c r="V369" s="570">
        <v>3.4478481954607476</v>
      </c>
      <c r="W369" s="570">
        <v>2.6168919756914302</v>
      </c>
      <c r="X369" s="570">
        <v>81.074041919880941</v>
      </c>
      <c r="Y369" s="570">
        <v>31.142254743891851</v>
      </c>
      <c r="Z369" s="570">
        <v>5.9334410524449126</v>
      </c>
      <c r="AA369" s="570">
        <v>1.7878683457467495</v>
      </c>
      <c r="AB369" s="570">
        <v>2.2324529191238325</v>
      </c>
      <c r="AC369" s="570">
        <v>53.536254773252807</v>
      </c>
      <c r="AD369" s="570">
        <v>55.047775190468712</v>
      </c>
      <c r="AE369" s="570">
        <v>57.053403855292416</v>
      </c>
      <c r="AF369" s="570">
        <v>34.758805017890246</v>
      </c>
      <c r="AG369" s="570">
        <v>60.062700947457344</v>
      </c>
      <c r="AH369" s="570">
        <v>0.18603497457522003</v>
      </c>
      <c r="AI369" s="570"/>
      <c r="AJ369" s="570"/>
      <c r="AK369" s="570"/>
      <c r="AL369" s="570"/>
    </row>
    <row r="370" spans="1:38">
      <c r="A370" s="570">
        <v>4</v>
      </c>
      <c r="B370" s="570">
        <v>20</v>
      </c>
      <c r="C370" s="570">
        <v>2015</v>
      </c>
      <c r="D370" s="570">
        <v>99</v>
      </c>
      <c r="E370" s="570">
        <v>99</v>
      </c>
      <c r="F370" s="570">
        <v>187</v>
      </c>
      <c r="G370" s="570">
        <v>99</v>
      </c>
      <c r="H370" s="570">
        <v>99</v>
      </c>
      <c r="I370" s="570">
        <v>99</v>
      </c>
      <c r="J370" s="570">
        <v>999</v>
      </c>
      <c r="K370" s="570">
        <v>99</v>
      </c>
      <c r="L370" s="570">
        <v>99</v>
      </c>
      <c r="M370" s="570">
        <v>99</v>
      </c>
      <c r="N370" s="570">
        <v>99</v>
      </c>
      <c r="O370" s="570">
        <v>99</v>
      </c>
      <c r="P370" s="570">
        <v>9999</v>
      </c>
      <c r="Q370" s="570">
        <v>525</v>
      </c>
      <c r="R370" s="570">
        <v>15134</v>
      </c>
      <c r="S370" s="570">
        <v>4.9417867054314799</v>
      </c>
      <c r="T370" s="570">
        <v>3.8180256376371089</v>
      </c>
      <c r="U370" s="570">
        <v>7.4115699748909618</v>
      </c>
      <c r="V370" s="570">
        <v>1.9822915290075321E-2</v>
      </c>
      <c r="W370" s="570">
        <v>6.6076384300251092E-3</v>
      </c>
      <c r="X370" s="570">
        <v>2.1673054050482361</v>
      </c>
      <c r="Y370" s="570">
        <v>0.13876040703052731</v>
      </c>
      <c r="Z370" s="570">
        <v>3.222422558058657</v>
      </c>
      <c r="AA370" s="570">
        <v>1.4637985168811067</v>
      </c>
      <c r="AB370" s="570">
        <v>1.6041203925459349</v>
      </c>
      <c r="AC370" s="570">
        <v>27.416008089297179</v>
      </c>
      <c r="AD370" s="570">
        <v>14.659935722288877</v>
      </c>
      <c r="AE370" s="570">
        <v>34.515936286453432</v>
      </c>
      <c r="AF370" s="570">
        <v>65.241194982109761</v>
      </c>
      <c r="AG370" s="570">
        <v>39.937299052542656</v>
      </c>
      <c r="AH370" s="570">
        <v>0.27752081406105461</v>
      </c>
      <c r="AI370" s="570"/>
      <c r="AJ370" s="570"/>
      <c r="AK370" s="570"/>
      <c r="AL370" s="570"/>
    </row>
    <row r="371" spans="1:38">
      <c r="A371" s="570">
        <v>4</v>
      </c>
      <c r="B371" s="570">
        <v>21</v>
      </c>
      <c r="C371" s="570">
        <v>2014</v>
      </c>
      <c r="D371" s="570">
        <v>99</v>
      </c>
      <c r="E371" s="570">
        <v>99</v>
      </c>
      <c r="F371" s="570">
        <v>186</v>
      </c>
      <c r="G371" s="570">
        <v>99</v>
      </c>
      <c r="H371" s="570">
        <v>99</v>
      </c>
      <c r="I371" s="570">
        <v>99</v>
      </c>
      <c r="J371" s="570">
        <v>999</v>
      </c>
      <c r="K371" s="570">
        <v>99</v>
      </c>
      <c r="L371" s="570">
        <v>99</v>
      </c>
      <c r="M371" s="570">
        <v>99</v>
      </c>
      <c r="N371" s="570">
        <v>99</v>
      </c>
      <c r="O371" s="570">
        <v>99</v>
      </c>
      <c r="P371" s="570">
        <v>9999</v>
      </c>
      <c r="Q371" s="570">
        <v>609</v>
      </c>
      <c r="R371" s="570">
        <v>9895</v>
      </c>
      <c r="S371" s="570">
        <v>4.8268822637695807</v>
      </c>
      <c r="T371" s="570">
        <v>5.4098029307731181</v>
      </c>
      <c r="U371" s="570">
        <v>20.25588681152098</v>
      </c>
      <c r="V371" s="570">
        <v>2.2435573521980801</v>
      </c>
      <c r="W371" s="570">
        <v>2.9914098029307725</v>
      </c>
      <c r="X371" s="570">
        <v>79.282465891864561</v>
      </c>
      <c r="Y371" s="570">
        <v>25.861546235472456</v>
      </c>
      <c r="Z371" s="570">
        <v>5.5295733437255086</v>
      </c>
      <c r="AA371" s="570">
        <v>1.7346584246504972</v>
      </c>
      <c r="AB371" s="570">
        <v>2.1671265549981076</v>
      </c>
      <c r="AC371" s="570">
        <v>52.567961416369641</v>
      </c>
      <c r="AD371" s="570">
        <v>52.869649223102549</v>
      </c>
      <c r="AE371" s="570">
        <v>56.648910193717583</v>
      </c>
      <c r="AF371" s="570">
        <v>47.601866551209881</v>
      </c>
      <c r="AG371" s="570">
        <v>71.113886459473505</v>
      </c>
      <c r="AH371" s="570">
        <v>0.35371399696816563</v>
      </c>
      <c r="AI371" s="570"/>
      <c r="AJ371" s="570"/>
      <c r="AK371" s="570"/>
      <c r="AL371" s="570"/>
    </row>
    <row r="372" spans="1:38">
      <c r="A372" s="570">
        <v>4</v>
      </c>
      <c r="B372" s="570">
        <v>22</v>
      </c>
      <c r="C372" s="570">
        <v>2014</v>
      </c>
      <c r="D372" s="570">
        <v>99</v>
      </c>
      <c r="E372" s="570">
        <v>99</v>
      </c>
      <c r="F372" s="570">
        <v>187</v>
      </c>
      <c r="G372" s="570">
        <v>99</v>
      </c>
      <c r="H372" s="570">
        <v>99</v>
      </c>
      <c r="I372" s="570">
        <v>99</v>
      </c>
      <c r="J372" s="570">
        <v>999</v>
      </c>
      <c r="K372" s="570">
        <v>99</v>
      </c>
      <c r="L372" s="570">
        <v>99</v>
      </c>
      <c r="M372" s="570">
        <v>99</v>
      </c>
      <c r="N372" s="570">
        <v>99</v>
      </c>
      <c r="O372" s="570">
        <v>99</v>
      </c>
      <c r="P372" s="570">
        <v>9999</v>
      </c>
      <c r="Q372" s="570">
        <v>476</v>
      </c>
      <c r="R372" s="570">
        <v>10892</v>
      </c>
      <c r="S372" s="570">
        <v>4.9128718325376415</v>
      </c>
      <c r="T372" s="570">
        <v>3.9361917003305176</v>
      </c>
      <c r="U372" s="570">
        <v>7.4747062063900129</v>
      </c>
      <c r="V372" s="570">
        <v>1.8362100624311425E-2</v>
      </c>
      <c r="W372" s="570">
        <v>1.8362100624311425E-2</v>
      </c>
      <c r="X372" s="570">
        <v>3.0297466030113842</v>
      </c>
      <c r="Y372" s="570">
        <v>0.20198310686742568</v>
      </c>
      <c r="Z372" s="570">
        <v>3.5607435662729112</v>
      </c>
      <c r="AA372" s="570">
        <v>1.545559647639138</v>
      </c>
      <c r="AB372" s="570">
        <v>1.6272856247646597</v>
      </c>
      <c r="AC372" s="570">
        <v>25.669804870113992</v>
      </c>
      <c r="AD372" s="570">
        <v>19.480630998734156</v>
      </c>
      <c r="AE372" s="570">
        <v>43.043727429392739</v>
      </c>
      <c r="AF372" s="570">
        <v>52.398133448790119</v>
      </c>
      <c r="AG372" s="570">
        <v>28.886113540526487</v>
      </c>
      <c r="AH372" s="570">
        <v>0.7161219243481457</v>
      </c>
      <c r="AI372" s="570"/>
      <c r="AJ372" s="570"/>
      <c r="AK372" s="570"/>
      <c r="AL372" s="570"/>
    </row>
    <row r="373" spans="1:38">
      <c r="A373" s="570">
        <v>4</v>
      </c>
      <c r="B373" s="570">
        <v>23</v>
      </c>
      <c r="C373" s="570">
        <v>2013</v>
      </c>
      <c r="D373" s="570">
        <v>99</v>
      </c>
      <c r="E373" s="570">
        <v>99</v>
      </c>
      <c r="F373" s="570">
        <v>186</v>
      </c>
      <c r="G373" s="570">
        <v>99</v>
      </c>
      <c r="H373" s="570">
        <v>99</v>
      </c>
      <c r="I373" s="570">
        <v>99</v>
      </c>
      <c r="J373" s="570">
        <v>999</v>
      </c>
      <c r="K373" s="570">
        <v>99</v>
      </c>
      <c r="L373" s="570">
        <v>99</v>
      </c>
      <c r="M373" s="570">
        <v>99</v>
      </c>
      <c r="N373" s="570">
        <v>99</v>
      </c>
      <c r="O373" s="570">
        <v>99</v>
      </c>
      <c r="P373" s="570">
        <v>9999</v>
      </c>
      <c r="Q373" s="570">
        <v>645</v>
      </c>
      <c r="R373" s="570">
        <v>13940</v>
      </c>
      <c r="S373" s="570">
        <v>4.595552367288378</v>
      </c>
      <c r="T373" s="570">
        <v>5.0560975609756085</v>
      </c>
      <c r="U373" s="570">
        <v>19.261205164992951</v>
      </c>
      <c r="V373" s="570">
        <v>2.2955523672883795</v>
      </c>
      <c r="W373" s="570">
        <v>2.4605451936872313</v>
      </c>
      <c r="X373" s="570">
        <v>72.560975609756113</v>
      </c>
      <c r="Y373" s="570">
        <v>20.164992826398848</v>
      </c>
      <c r="Z373" s="570">
        <v>5.3196231282107433</v>
      </c>
      <c r="AA373" s="570">
        <v>1.8184003771499859</v>
      </c>
      <c r="AB373" s="570">
        <v>2.1617871430573099</v>
      </c>
      <c r="AC373" s="570">
        <v>55.676864420961323</v>
      </c>
      <c r="AD373" s="570">
        <v>58.131561085306011</v>
      </c>
      <c r="AE373" s="570">
        <v>60.24533636808215</v>
      </c>
      <c r="AF373" s="570">
        <v>60.711641479029645</v>
      </c>
      <c r="AG373" s="570">
        <v>80.788995342332285</v>
      </c>
      <c r="AH373" s="570">
        <v>0.76757532281205187</v>
      </c>
      <c r="AI373" s="570"/>
      <c r="AJ373" s="570"/>
      <c r="AK373" s="570"/>
      <c r="AL373" s="570"/>
    </row>
    <row r="374" spans="1:38">
      <c r="A374" s="570">
        <v>4</v>
      </c>
      <c r="B374" s="570">
        <v>24</v>
      </c>
      <c r="C374" s="570">
        <v>2013</v>
      </c>
      <c r="D374" s="570">
        <v>99</v>
      </c>
      <c r="E374" s="570">
        <v>99</v>
      </c>
      <c r="F374" s="570">
        <v>187</v>
      </c>
      <c r="G374" s="570">
        <v>99</v>
      </c>
      <c r="H374" s="570">
        <v>99</v>
      </c>
      <c r="I374" s="570">
        <v>99</v>
      </c>
      <c r="J374" s="570">
        <v>999</v>
      </c>
      <c r="K374" s="570">
        <v>99</v>
      </c>
      <c r="L374" s="570">
        <v>99</v>
      </c>
      <c r="M374" s="570">
        <v>99</v>
      </c>
      <c r="N374" s="570">
        <v>99</v>
      </c>
      <c r="O374" s="570">
        <v>99</v>
      </c>
      <c r="P374" s="570">
        <v>9999</v>
      </c>
      <c r="Q374" s="570">
        <v>464</v>
      </c>
      <c r="R374" s="570">
        <v>9021</v>
      </c>
      <c r="S374" s="570">
        <v>4.9025606917193212</v>
      </c>
      <c r="T374" s="570">
        <v>4.0084247866090248</v>
      </c>
      <c r="U374" s="570">
        <v>7.0776554705686578</v>
      </c>
      <c r="V374" s="570">
        <v>1.1085245538188669E-2</v>
      </c>
      <c r="W374" s="570">
        <v>0</v>
      </c>
      <c r="X374" s="570">
        <v>1.6295310941137349</v>
      </c>
      <c r="Y374" s="570">
        <v>4.4340982152754678E-2</v>
      </c>
      <c r="Z374" s="570">
        <v>3.3661215837346488</v>
      </c>
      <c r="AA374" s="570">
        <v>1.5921375535996365</v>
      </c>
      <c r="AB374" s="570">
        <v>1.5484403872544812</v>
      </c>
      <c r="AC374" s="570">
        <v>22.284277985777347</v>
      </c>
      <c r="AD374" s="570">
        <v>15.12398554083544</v>
      </c>
      <c r="AE374" s="570">
        <v>42.677676164515667</v>
      </c>
      <c r="AF374" s="570">
        <v>39.288358520970341</v>
      </c>
      <c r="AG374" s="570">
        <v>19.211004657667726</v>
      </c>
      <c r="AH374" s="570">
        <v>0.53209178583305616</v>
      </c>
      <c r="AI374" s="570"/>
      <c r="AJ374" s="570"/>
      <c r="AK374" s="570"/>
      <c r="AL374" s="570"/>
    </row>
    <row r="375" spans="1:38">
      <c r="A375" s="570">
        <v>4</v>
      </c>
      <c r="B375" s="570">
        <v>25</v>
      </c>
      <c r="C375" s="570">
        <v>2012</v>
      </c>
      <c r="D375" s="570">
        <v>99</v>
      </c>
      <c r="E375" s="570">
        <v>99</v>
      </c>
      <c r="F375" s="570">
        <v>186</v>
      </c>
      <c r="G375" s="570">
        <v>99</v>
      </c>
      <c r="H375" s="570">
        <v>99</v>
      </c>
      <c r="I375" s="570">
        <v>99</v>
      </c>
      <c r="J375" s="570">
        <v>999</v>
      </c>
      <c r="K375" s="570">
        <v>99</v>
      </c>
      <c r="L375" s="570">
        <v>99</v>
      </c>
      <c r="M375" s="570">
        <v>99</v>
      </c>
      <c r="N375" s="570">
        <v>99</v>
      </c>
      <c r="O375" s="570">
        <v>99</v>
      </c>
      <c r="P375" s="570">
        <v>9999</v>
      </c>
      <c r="Q375" s="570">
        <v>649</v>
      </c>
      <c r="R375" s="570">
        <v>11193</v>
      </c>
      <c r="S375" s="570">
        <v>4.7171446439739135</v>
      </c>
      <c r="T375" s="570">
        <v>5.0122397927275966</v>
      </c>
      <c r="U375" s="570">
        <v>19.210783525417625</v>
      </c>
      <c r="V375" s="570">
        <v>2.8678638434735992</v>
      </c>
      <c r="W375" s="570">
        <v>1.679621191816314</v>
      </c>
      <c r="X375" s="570">
        <v>70.293933708567863</v>
      </c>
      <c r="Y375" s="570">
        <v>21.18288215849191</v>
      </c>
      <c r="Z375" s="570">
        <v>5.5955208282563911</v>
      </c>
      <c r="AA375" s="570">
        <v>1.8294688103898271</v>
      </c>
      <c r="AB375" s="570">
        <v>2.0887851970530349</v>
      </c>
      <c r="AC375" s="570">
        <v>54.237372116576438</v>
      </c>
      <c r="AD375" s="570">
        <v>54.279952802292563</v>
      </c>
      <c r="AE375" s="570">
        <v>55.885708985697619</v>
      </c>
      <c r="AF375" s="570">
        <v>55.978994748687185</v>
      </c>
      <c r="AG375" s="570">
        <v>77.966469816344357</v>
      </c>
      <c r="AH375" s="570">
        <v>0.29482712409541678</v>
      </c>
      <c r="AI375" s="570"/>
      <c r="AJ375" s="570"/>
      <c r="AK375" s="570"/>
      <c r="AL375" s="570"/>
    </row>
    <row r="376" spans="1:38">
      <c r="A376" s="570">
        <v>4</v>
      </c>
      <c r="B376" s="570">
        <v>26</v>
      </c>
      <c r="C376" s="570">
        <v>2012</v>
      </c>
      <c r="D376" s="570">
        <v>99</v>
      </c>
      <c r="E376" s="570">
        <v>99</v>
      </c>
      <c r="F376" s="570">
        <v>187</v>
      </c>
      <c r="G376" s="570">
        <v>99</v>
      </c>
      <c r="H376" s="570">
        <v>99</v>
      </c>
      <c r="I376" s="570">
        <v>99</v>
      </c>
      <c r="J376" s="570">
        <v>999</v>
      </c>
      <c r="K376" s="570">
        <v>99</v>
      </c>
      <c r="L376" s="570">
        <v>99</v>
      </c>
      <c r="M376" s="570">
        <v>99</v>
      </c>
      <c r="N376" s="570">
        <v>99</v>
      </c>
      <c r="O376" s="570">
        <v>99</v>
      </c>
      <c r="P376" s="570">
        <v>9999</v>
      </c>
      <c r="Q376" s="570">
        <v>457</v>
      </c>
      <c r="R376" s="570">
        <v>8802</v>
      </c>
      <c r="S376" s="570">
        <v>4.9258123153828679</v>
      </c>
      <c r="T376" s="570">
        <v>3.8143603726425823</v>
      </c>
      <c r="U376" s="570">
        <v>6.9037718700295212</v>
      </c>
      <c r="V376" s="570">
        <v>0</v>
      </c>
      <c r="W376" s="570">
        <v>0</v>
      </c>
      <c r="X376" s="570">
        <v>1.0679391047489202</v>
      </c>
      <c r="Y376" s="570">
        <v>0</v>
      </c>
      <c r="Z376" s="570">
        <v>3.0812860015796661</v>
      </c>
      <c r="AA376" s="570">
        <v>1.5608739825512004</v>
      </c>
      <c r="AB376" s="570">
        <v>1.5707457104510811</v>
      </c>
      <c r="AC376" s="570">
        <v>22.349268308637768</v>
      </c>
      <c r="AD376" s="570">
        <v>18.364763489827311</v>
      </c>
      <c r="AE376" s="570">
        <v>38.673342088391507</v>
      </c>
      <c r="AF376" s="570">
        <v>44.021005251312808</v>
      </c>
      <c r="AG376" s="570">
        <v>22.033530183655657</v>
      </c>
      <c r="AH376" s="570">
        <v>0.39763690070438529</v>
      </c>
      <c r="AI376" s="570"/>
      <c r="AJ376" s="570"/>
      <c r="AK376" s="570"/>
      <c r="AL376" s="570"/>
    </row>
    <row r="377" spans="1:38">
      <c r="A377" s="570">
        <v>4</v>
      </c>
      <c r="B377" s="570">
        <v>27</v>
      </c>
      <c r="C377" s="570">
        <v>2011</v>
      </c>
      <c r="D377" s="570">
        <v>99</v>
      </c>
      <c r="E377" s="570">
        <v>99</v>
      </c>
      <c r="F377" s="570">
        <v>186</v>
      </c>
      <c r="G377" s="570">
        <v>99</v>
      </c>
      <c r="H377" s="570">
        <v>99</v>
      </c>
      <c r="I377" s="570">
        <v>99</v>
      </c>
      <c r="J377" s="570">
        <v>999</v>
      </c>
      <c r="K377" s="570">
        <v>99</v>
      </c>
      <c r="L377" s="570">
        <v>99</v>
      </c>
      <c r="M377" s="570">
        <v>99</v>
      </c>
      <c r="N377" s="570">
        <v>99</v>
      </c>
      <c r="O377" s="570">
        <v>99</v>
      </c>
      <c r="P377" s="570">
        <v>9999</v>
      </c>
      <c r="Q377" s="570">
        <v>657</v>
      </c>
      <c r="R377" s="570">
        <v>9755</v>
      </c>
      <c r="S377" s="570">
        <v>4.4809841107124564</v>
      </c>
      <c r="T377" s="570">
        <v>4.7486417221937476</v>
      </c>
      <c r="U377" s="570">
        <v>19.14105586878528</v>
      </c>
      <c r="V377" s="570">
        <v>2.8190671450538178</v>
      </c>
      <c r="W377" s="570">
        <v>1.6504356740133264</v>
      </c>
      <c r="X377" s="570">
        <v>69.564325986673495</v>
      </c>
      <c r="Y377" s="570">
        <v>20.994361865709887</v>
      </c>
      <c r="Z377" s="570">
        <v>5.6842066049974393</v>
      </c>
      <c r="AA377" s="570">
        <v>1.8346073046651752</v>
      </c>
      <c r="AB377" s="570">
        <v>2.147404223787464</v>
      </c>
      <c r="AC377" s="570">
        <v>55.703542471465092</v>
      </c>
      <c r="AD377" s="570">
        <v>53.804151839944119</v>
      </c>
      <c r="AE377" s="570">
        <v>54.880828367059614</v>
      </c>
      <c r="AF377" s="570">
        <v>50.680590191188685</v>
      </c>
      <c r="AG377" s="570">
        <v>75.299142307357954</v>
      </c>
      <c r="AH377" s="570">
        <v>0.22552537160430544</v>
      </c>
      <c r="AI377" s="570"/>
      <c r="AJ377" s="570"/>
      <c r="AK377" s="570"/>
      <c r="AL377" s="570"/>
    </row>
    <row r="378" spans="1:38">
      <c r="A378" s="570">
        <v>4</v>
      </c>
      <c r="B378" s="570">
        <v>28</v>
      </c>
      <c r="C378" s="570">
        <v>2011</v>
      </c>
      <c r="D378" s="570">
        <v>99</v>
      </c>
      <c r="E378" s="570">
        <v>99</v>
      </c>
      <c r="F378" s="570">
        <v>187</v>
      </c>
      <c r="G378" s="570">
        <v>99</v>
      </c>
      <c r="H378" s="570">
        <v>99</v>
      </c>
      <c r="I378" s="570">
        <v>99</v>
      </c>
      <c r="J378" s="570">
        <v>999</v>
      </c>
      <c r="K378" s="570">
        <v>99</v>
      </c>
      <c r="L378" s="570">
        <v>99</v>
      </c>
      <c r="M378" s="570">
        <v>99</v>
      </c>
      <c r="N378" s="570">
        <v>99</v>
      </c>
      <c r="O378" s="570">
        <v>99</v>
      </c>
      <c r="P378" s="570">
        <v>9999</v>
      </c>
      <c r="Q378" s="570">
        <v>474</v>
      </c>
      <c r="R378" s="570">
        <v>9493</v>
      </c>
      <c r="S378" s="570">
        <v>4.4770883809122495</v>
      </c>
      <c r="T378" s="570">
        <v>3.6740756346781849</v>
      </c>
      <c r="U378" s="570">
        <v>6.4522574528599987</v>
      </c>
      <c r="V378" s="570">
        <v>1.0534077741493732E-2</v>
      </c>
      <c r="W378" s="570">
        <v>0</v>
      </c>
      <c r="X378" s="570">
        <v>0.91646476350995487</v>
      </c>
      <c r="Y378" s="570">
        <v>3.1602233224481205E-2</v>
      </c>
      <c r="Z378" s="570">
        <v>2.9635556374928824</v>
      </c>
      <c r="AA378" s="570">
        <v>1.6313667574776625</v>
      </c>
      <c r="AB378" s="570">
        <v>1.5829729071814076</v>
      </c>
      <c r="AC378" s="570">
        <v>22.551779633568472</v>
      </c>
      <c r="AD378" s="570">
        <v>12.77178393930142</v>
      </c>
      <c r="AE378" s="570">
        <v>42.635902536680753</v>
      </c>
      <c r="AF378" s="570">
        <v>49.319409808811315</v>
      </c>
      <c r="AG378" s="570">
        <v>24.70085769264205</v>
      </c>
      <c r="AH378" s="570">
        <v>0.34762456546929321</v>
      </c>
      <c r="AI378" s="570"/>
      <c r="AJ378" s="570"/>
      <c r="AK378" s="570"/>
      <c r="AL378" s="570"/>
    </row>
    <row r="379" spans="1:38">
      <c r="A379" s="570">
        <v>4</v>
      </c>
      <c r="B379" s="570">
        <v>29</v>
      </c>
      <c r="C379" s="570">
        <v>2010</v>
      </c>
      <c r="D379" s="570">
        <v>99</v>
      </c>
      <c r="E379" s="570">
        <v>99</v>
      </c>
      <c r="F379" s="570">
        <v>186</v>
      </c>
      <c r="G379" s="570">
        <v>99</v>
      </c>
      <c r="H379" s="570">
        <v>99</v>
      </c>
      <c r="I379" s="570">
        <v>99</v>
      </c>
      <c r="J379" s="570">
        <v>999</v>
      </c>
      <c r="K379" s="570">
        <v>99</v>
      </c>
      <c r="L379" s="570">
        <v>99</v>
      </c>
      <c r="M379" s="570">
        <v>99</v>
      </c>
      <c r="N379" s="570">
        <v>99</v>
      </c>
      <c r="O379" s="570">
        <v>99</v>
      </c>
      <c r="P379" s="570">
        <v>9999</v>
      </c>
      <c r="Q379" s="570">
        <v>721</v>
      </c>
      <c r="R379" s="570">
        <v>11761.63</v>
      </c>
      <c r="S379" s="570">
        <v>4.3748409021538688</v>
      </c>
      <c r="T379" s="570">
        <v>4.6554142580577684</v>
      </c>
      <c r="U379" s="570">
        <v>19.130809250078411</v>
      </c>
      <c r="V379" s="570">
        <v>2.3466135221053546</v>
      </c>
      <c r="W379" s="570">
        <v>1.8704890393593403</v>
      </c>
      <c r="X379" s="570">
        <v>70.338890102817388</v>
      </c>
      <c r="Y379" s="570">
        <v>20.396832751922997</v>
      </c>
      <c r="Z379" s="570">
        <v>5.5394186643114312</v>
      </c>
      <c r="AA379" s="570">
        <v>1.6995706640757389</v>
      </c>
      <c r="AB379" s="570">
        <v>2.1613190352714287</v>
      </c>
      <c r="AC379" s="570">
        <v>60.995719809108401</v>
      </c>
      <c r="AD379" s="570">
        <v>55.963543596915855</v>
      </c>
      <c r="AE379" s="570">
        <v>65.831543851774612</v>
      </c>
      <c r="AF379" s="570">
        <v>51.811910065932089</v>
      </c>
      <c r="AG379" s="570">
        <v>76.729372946297147</v>
      </c>
      <c r="AH379" s="570">
        <v>0.37409780787186808</v>
      </c>
      <c r="AI379" s="570"/>
      <c r="AJ379" s="570"/>
      <c r="AK379" s="570"/>
      <c r="AL379" s="570"/>
    </row>
    <row r="380" spans="1:38">
      <c r="A380" s="570">
        <v>4</v>
      </c>
      <c r="B380" s="570">
        <v>30</v>
      </c>
      <c r="C380" s="570">
        <v>2010</v>
      </c>
      <c r="D380" s="570">
        <v>99</v>
      </c>
      <c r="E380" s="570">
        <v>99</v>
      </c>
      <c r="F380" s="570">
        <v>187</v>
      </c>
      <c r="G380" s="570">
        <v>99</v>
      </c>
      <c r="H380" s="570">
        <v>99</v>
      </c>
      <c r="I380" s="570">
        <v>99</v>
      </c>
      <c r="J380" s="570">
        <v>999</v>
      </c>
      <c r="K380" s="570">
        <v>99</v>
      </c>
      <c r="L380" s="570">
        <v>99</v>
      </c>
      <c r="M380" s="570">
        <v>99</v>
      </c>
      <c r="N380" s="570">
        <v>99</v>
      </c>
      <c r="O380" s="570">
        <v>99</v>
      </c>
      <c r="P380" s="570">
        <v>9999</v>
      </c>
      <c r="Q380" s="570">
        <v>519</v>
      </c>
      <c r="R380" s="570">
        <v>10939</v>
      </c>
      <c r="S380" s="570">
        <v>4.8398391077795058</v>
      </c>
      <c r="T380" s="570">
        <v>3.5133010330011896</v>
      </c>
      <c r="U380" s="570">
        <v>6.2383490264192396</v>
      </c>
      <c r="V380" s="570">
        <v>0</v>
      </c>
      <c r="W380" s="570">
        <v>1.8283206874485779E-2</v>
      </c>
      <c r="X380" s="570">
        <v>0.81360270591461759</v>
      </c>
      <c r="Y380" s="570">
        <v>2.7424810311728672E-2</v>
      </c>
      <c r="Z380" s="570">
        <v>2.9072961070274421</v>
      </c>
      <c r="AA380" s="570">
        <v>1.1289230839378812</v>
      </c>
      <c r="AB380" s="570">
        <v>1.603110113152977</v>
      </c>
      <c r="AC380" s="570">
        <v>46.209142023621567</v>
      </c>
      <c r="AD380" s="570">
        <v>14.47735066615191</v>
      </c>
      <c r="AE380" s="570">
        <v>63.227418385373888</v>
      </c>
      <c r="AF380" s="570">
        <v>48.188089934067911</v>
      </c>
      <c r="AG380" s="570">
        <v>23.270627053702871</v>
      </c>
      <c r="AH380" s="570">
        <v>0.23768168936831527</v>
      </c>
      <c r="AI380" s="570"/>
      <c r="AJ380" s="570"/>
      <c r="AK380" s="570"/>
      <c r="AL380" s="570"/>
    </row>
    <row r="381" spans="1:38">
      <c r="A381" s="570">
        <v>4</v>
      </c>
      <c r="B381" s="570">
        <v>31</v>
      </c>
      <c r="C381" s="570">
        <v>2009</v>
      </c>
      <c r="D381" s="570">
        <v>99</v>
      </c>
      <c r="E381" s="570">
        <v>99</v>
      </c>
      <c r="F381" s="570">
        <v>186</v>
      </c>
      <c r="G381" s="570">
        <v>99</v>
      </c>
      <c r="H381" s="570">
        <v>99</v>
      </c>
      <c r="I381" s="570">
        <v>99</v>
      </c>
      <c r="J381" s="570">
        <v>999</v>
      </c>
      <c r="K381" s="570">
        <v>99</v>
      </c>
      <c r="L381" s="570">
        <v>99</v>
      </c>
      <c r="M381" s="570">
        <v>99</v>
      </c>
      <c r="N381" s="570">
        <v>99</v>
      </c>
      <c r="O381" s="570">
        <v>99</v>
      </c>
      <c r="P381" s="570">
        <v>9999</v>
      </c>
      <c r="Q381" s="570">
        <v>720</v>
      </c>
      <c r="R381" s="570">
        <v>11170</v>
      </c>
      <c r="S381" s="570">
        <v>4.2004476275738574</v>
      </c>
      <c r="T381" s="570">
        <v>4.7875559534467316</v>
      </c>
      <c r="U381" s="570">
        <v>19.045702775291122</v>
      </c>
      <c r="V381" s="570">
        <v>2.6499552372426152</v>
      </c>
      <c r="W381" s="570">
        <v>2.2739480752014316</v>
      </c>
      <c r="X381" s="570">
        <v>68.379588182632077</v>
      </c>
      <c r="Y381" s="570">
        <v>20.984780662488802</v>
      </c>
      <c r="Z381" s="570">
        <v>5.7334159951482224</v>
      </c>
      <c r="AA381" s="570">
        <v>1.7837975083368145</v>
      </c>
      <c r="AB381" s="570">
        <v>2.1774639318146112</v>
      </c>
      <c r="AC381" s="570">
        <v>60.524622781072807</v>
      </c>
      <c r="AD381" s="570">
        <v>53.208971088813485</v>
      </c>
      <c r="AE381" s="570">
        <v>61.028112969045822</v>
      </c>
      <c r="AF381" s="570">
        <v>48.741109220229525</v>
      </c>
      <c r="AG381" s="570">
        <v>74.579897480051116</v>
      </c>
      <c r="AH381" s="570">
        <v>0.17009847806624889</v>
      </c>
      <c r="AI381" s="570"/>
      <c r="AJ381" s="570"/>
      <c r="AK381" s="570"/>
      <c r="AL381" s="570"/>
    </row>
    <row r="382" spans="1:38">
      <c r="A382" s="570">
        <v>4</v>
      </c>
      <c r="B382" s="570">
        <v>32</v>
      </c>
      <c r="C382" s="570">
        <v>2009</v>
      </c>
      <c r="D382" s="570">
        <v>99</v>
      </c>
      <c r="E382" s="570">
        <v>99</v>
      </c>
      <c r="F382" s="570">
        <v>187</v>
      </c>
      <c r="G382" s="570">
        <v>99</v>
      </c>
      <c r="H382" s="570">
        <v>99</v>
      </c>
      <c r="I382" s="570">
        <v>99</v>
      </c>
      <c r="J382" s="570">
        <v>999</v>
      </c>
      <c r="K382" s="570">
        <v>99</v>
      </c>
      <c r="L382" s="570">
        <v>99</v>
      </c>
      <c r="M382" s="570">
        <v>99</v>
      </c>
      <c r="N382" s="570">
        <v>99</v>
      </c>
      <c r="O382" s="570">
        <v>99</v>
      </c>
      <c r="P382" s="570">
        <v>9999</v>
      </c>
      <c r="Q382" s="570">
        <v>471</v>
      </c>
      <c r="R382" s="570">
        <v>11747</v>
      </c>
      <c r="S382" s="570">
        <v>4.5239635651655741</v>
      </c>
      <c r="T382" s="570">
        <v>3.592406571890697</v>
      </c>
      <c r="U382" s="570">
        <v>6.1727504894866803</v>
      </c>
      <c r="V382" s="570">
        <v>0</v>
      </c>
      <c r="W382" s="570">
        <v>0</v>
      </c>
      <c r="X382" s="570">
        <v>0.60440963650293678</v>
      </c>
      <c r="Y382" s="570">
        <v>8.512811781731508E-3</v>
      </c>
      <c r="Z382" s="570">
        <v>2.7468183910954127</v>
      </c>
      <c r="AA382" s="570">
        <v>1.6747541873913077</v>
      </c>
      <c r="AB382" s="570">
        <v>1.5163040227314404</v>
      </c>
      <c r="AC382" s="570">
        <v>24.435685235264543</v>
      </c>
      <c r="AD382" s="570">
        <v>16.725388458054937</v>
      </c>
      <c r="AE382" s="570">
        <v>47.647921865216517</v>
      </c>
      <c r="AF382" s="570">
        <v>51.258890779770482</v>
      </c>
      <c r="AG382" s="570">
        <v>25.420102519948887</v>
      </c>
      <c r="AH382" s="570">
        <v>0.17876904741636165</v>
      </c>
      <c r="AI382" s="570"/>
      <c r="AJ382" s="570"/>
      <c r="AK382" s="570"/>
      <c r="AL382" s="570"/>
    </row>
    <row r="383" spans="1:38">
      <c r="A383" s="570">
        <v>4</v>
      </c>
      <c r="B383" s="570">
        <v>33</v>
      </c>
      <c r="C383" s="570">
        <v>2008</v>
      </c>
      <c r="D383" s="570">
        <v>99</v>
      </c>
      <c r="E383" s="570">
        <v>99</v>
      </c>
      <c r="F383" s="570">
        <v>186</v>
      </c>
      <c r="G383" s="570">
        <v>99</v>
      </c>
      <c r="H383" s="570">
        <v>99</v>
      </c>
      <c r="I383" s="570">
        <v>99</v>
      </c>
      <c r="J383" s="570">
        <v>999</v>
      </c>
      <c r="K383" s="570">
        <v>99</v>
      </c>
      <c r="L383" s="570">
        <v>99</v>
      </c>
      <c r="M383" s="570">
        <v>99</v>
      </c>
      <c r="N383" s="570">
        <v>99</v>
      </c>
      <c r="O383" s="570">
        <v>99</v>
      </c>
      <c r="P383" s="570">
        <v>9999</v>
      </c>
      <c r="Q383" s="570">
        <v>755</v>
      </c>
      <c r="R383" s="570">
        <v>12507</v>
      </c>
      <c r="S383" s="570">
        <v>4.0327016870552495</v>
      </c>
      <c r="T383" s="570">
        <v>4.5984648596785798</v>
      </c>
      <c r="U383" s="570">
        <v>18.553154233629289</v>
      </c>
      <c r="V383" s="570">
        <v>1.7350283841049012</v>
      </c>
      <c r="W383" s="570">
        <v>2.3266970496521946</v>
      </c>
      <c r="X383" s="570">
        <v>66.234908451267273</v>
      </c>
      <c r="Y383" s="570">
        <v>17.510194291196932</v>
      </c>
      <c r="Z383" s="570">
        <v>5.3825886503901588</v>
      </c>
      <c r="AA383" s="570">
        <v>1.7199283225983637</v>
      </c>
      <c r="AB383" s="570">
        <v>2.2832782924029544</v>
      </c>
      <c r="AC383" s="570">
        <v>62.03183897726899</v>
      </c>
      <c r="AD383" s="570">
        <v>56.215814452349008</v>
      </c>
      <c r="AE383" s="570">
        <v>63.837190385645037</v>
      </c>
      <c r="AF383" s="570">
        <v>53.549409145401611</v>
      </c>
      <c r="AG383" s="570">
        <v>78.526654201812306</v>
      </c>
      <c r="AH383" s="570">
        <v>0.25585672023666745</v>
      </c>
      <c r="AI383" s="570"/>
      <c r="AJ383" s="570"/>
      <c r="AK383" s="570"/>
      <c r="AL383" s="570"/>
    </row>
    <row r="384" spans="1:38">
      <c r="A384" s="570">
        <v>4</v>
      </c>
      <c r="B384" s="570">
        <v>34</v>
      </c>
      <c r="C384" s="570">
        <v>2008</v>
      </c>
      <c r="D384" s="570">
        <v>99</v>
      </c>
      <c r="E384" s="570">
        <v>99</v>
      </c>
      <c r="F384" s="570">
        <v>187</v>
      </c>
      <c r="G384" s="570">
        <v>99</v>
      </c>
      <c r="H384" s="570">
        <v>99</v>
      </c>
      <c r="I384" s="570">
        <v>99</v>
      </c>
      <c r="J384" s="570">
        <v>999</v>
      </c>
      <c r="K384" s="570">
        <v>99</v>
      </c>
      <c r="L384" s="570">
        <v>99</v>
      </c>
      <c r="M384" s="570">
        <v>99</v>
      </c>
      <c r="N384" s="570">
        <v>99</v>
      </c>
      <c r="O384" s="570">
        <v>99</v>
      </c>
      <c r="P384" s="570">
        <v>9999</v>
      </c>
      <c r="Q384" s="570">
        <v>462</v>
      </c>
      <c r="R384" s="570">
        <v>10849</v>
      </c>
      <c r="S384" s="570">
        <v>4.3836298276338814</v>
      </c>
      <c r="T384" s="570">
        <v>3.5749838694810574</v>
      </c>
      <c r="U384" s="570">
        <v>5.8487602544013262</v>
      </c>
      <c r="V384" s="570">
        <v>0</v>
      </c>
      <c r="W384" s="570">
        <v>9.2174393953359766E-3</v>
      </c>
      <c r="X384" s="570">
        <v>0.62678587888284643</v>
      </c>
      <c r="Y384" s="570">
        <v>0</v>
      </c>
      <c r="Z384" s="570">
        <v>2.8098379016573785</v>
      </c>
      <c r="AA384" s="570">
        <v>1.5560126826173419</v>
      </c>
      <c r="AB384" s="570">
        <v>1.5338155553451955</v>
      </c>
      <c r="AC384" s="570">
        <v>26.06446939544545</v>
      </c>
      <c r="AD384" s="570">
        <v>19.843205240812157</v>
      </c>
      <c r="AE384" s="570">
        <v>44.379122754087192</v>
      </c>
      <c r="AF384" s="570">
        <v>46.450590854598389</v>
      </c>
      <c r="AG384" s="570">
        <v>21.473345798187683</v>
      </c>
      <c r="AH384" s="570">
        <v>8.2956954558023779E-2</v>
      </c>
      <c r="AI384" s="570"/>
      <c r="AJ384" s="570"/>
      <c r="AK384" s="570"/>
      <c r="AL384" s="570"/>
    </row>
    <row r="385" spans="1:38">
      <c r="A385" s="570">
        <v>4</v>
      </c>
      <c r="B385" s="570">
        <v>35</v>
      </c>
      <c r="C385" s="570">
        <v>2007</v>
      </c>
      <c r="D385" s="570">
        <v>99</v>
      </c>
      <c r="E385" s="570">
        <v>99</v>
      </c>
      <c r="F385" s="570">
        <v>186</v>
      </c>
      <c r="G385" s="570">
        <v>99</v>
      </c>
      <c r="H385" s="570">
        <v>99</v>
      </c>
      <c r="I385" s="570">
        <v>99</v>
      </c>
      <c r="J385" s="570">
        <v>999</v>
      </c>
      <c r="K385" s="570">
        <v>99</v>
      </c>
      <c r="L385" s="570">
        <v>99</v>
      </c>
      <c r="M385" s="570">
        <v>99</v>
      </c>
      <c r="N385" s="570">
        <v>99</v>
      </c>
      <c r="O385" s="570">
        <v>99</v>
      </c>
      <c r="P385" s="570">
        <v>9999</v>
      </c>
      <c r="Q385" s="570">
        <v>762</v>
      </c>
      <c r="R385" s="570">
        <v>11925</v>
      </c>
      <c r="S385" s="570">
        <v>3.8487211740041927</v>
      </c>
      <c r="T385" s="570">
        <v>4.4223060796645699</v>
      </c>
      <c r="U385" s="570">
        <v>17.929056603773596</v>
      </c>
      <c r="V385" s="570">
        <v>1.4255765199161423</v>
      </c>
      <c r="W385" s="570">
        <v>2.5744234800838579</v>
      </c>
      <c r="X385" s="570">
        <v>61.023060796645694</v>
      </c>
      <c r="Y385" s="570">
        <v>14.708595387840672</v>
      </c>
      <c r="Z385" s="570">
        <v>5.2779888003547004</v>
      </c>
      <c r="AA385" s="570">
        <v>1.700735887043074</v>
      </c>
      <c r="AB385" s="570">
        <v>2.3296694789514687</v>
      </c>
      <c r="AC385" s="570">
        <v>62.318302103247639</v>
      </c>
      <c r="AD385" s="570">
        <v>53.152200154122049</v>
      </c>
      <c r="AE385" s="570">
        <v>59.954790508977425</v>
      </c>
      <c r="AF385" s="570">
        <v>56.707404061058519</v>
      </c>
      <c r="AG385" s="570">
        <v>79.4157959445957</v>
      </c>
      <c r="AH385" s="570">
        <v>0.63731656184486385</v>
      </c>
      <c r="AI385" s="570"/>
      <c r="AJ385" s="570"/>
      <c r="AK385" s="570"/>
      <c r="AL385" s="570"/>
    </row>
    <row r="386" spans="1:38">
      <c r="A386" s="570">
        <v>4</v>
      </c>
      <c r="B386" s="570">
        <v>36</v>
      </c>
      <c r="C386" s="570">
        <v>2007</v>
      </c>
      <c r="D386" s="570">
        <v>99</v>
      </c>
      <c r="E386" s="570">
        <v>99</v>
      </c>
      <c r="F386" s="570">
        <v>187</v>
      </c>
      <c r="G386" s="570">
        <v>99</v>
      </c>
      <c r="H386" s="570">
        <v>99</v>
      </c>
      <c r="I386" s="570">
        <v>99</v>
      </c>
      <c r="J386" s="570">
        <v>999</v>
      </c>
      <c r="K386" s="570">
        <v>99</v>
      </c>
      <c r="L386" s="570">
        <v>99</v>
      </c>
      <c r="M386" s="570">
        <v>99</v>
      </c>
      <c r="N386" s="570">
        <v>99</v>
      </c>
      <c r="O386" s="570">
        <v>99</v>
      </c>
      <c r="P386" s="570">
        <v>9999</v>
      </c>
      <c r="Q386" s="570">
        <v>428</v>
      </c>
      <c r="R386" s="570">
        <v>9104</v>
      </c>
      <c r="S386" s="570">
        <v>4.3142574692442883</v>
      </c>
      <c r="T386" s="570">
        <v>3.3288664323374344</v>
      </c>
      <c r="U386" s="570">
        <v>6.0871045694200427</v>
      </c>
      <c r="V386" s="570">
        <v>0</v>
      </c>
      <c r="W386" s="570">
        <v>0</v>
      </c>
      <c r="X386" s="570">
        <v>0.49428822495606323</v>
      </c>
      <c r="Y386" s="570">
        <v>1.0984182776801407E-2</v>
      </c>
      <c r="Z386" s="570">
        <v>2.8460021538493696</v>
      </c>
      <c r="AA386" s="570">
        <v>1.5877216360129196</v>
      </c>
      <c r="AB386" s="570">
        <v>1.5502485025858028</v>
      </c>
      <c r="AC386" s="570">
        <v>19.465988834343602</v>
      </c>
      <c r="AD386" s="570">
        <v>10.279370242105438</v>
      </c>
      <c r="AE386" s="570">
        <v>43.823651244104383</v>
      </c>
      <c r="AF386" s="570">
        <v>43.292595938941474</v>
      </c>
      <c r="AG386" s="570">
        <v>20.5842040554043</v>
      </c>
      <c r="AH386" s="570">
        <v>0.31854130052724083</v>
      </c>
      <c r="AI386" s="570"/>
      <c r="AJ386" s="570"/>
      <c r="AK386" s="570"/>
      <c r="AL386" s="570"/>
    </row>
    <row r="387" spans="1:38">
      <c r="A387" s="570">
        <v>4</v>
      </c>
      <c r="B387" s="570">
        <v>37</v>
      </c>
      <c r="C387" s="570">
        <v>2006</v>
      </c>
      <c r="D387" s="570">
        <v>99</v>
      </c>
      <c r="E387" s="570">
        <v>99</v>
      </c>
      <c r="F387" s="570">
        <v>186</v>
      </c>
      <c r="G387" s="570">
        <v>99</v>
      </c>
      <c r="H387" s="570">
        <v>99</v>
      </c>
      <c r="I387" s="570">
        <v>99</v>
      </c>
      <c r="J387" s="570">
        <v>999</v>
      </c>
      <c r="K387" s="570">
        <v>99</v>
      </c>
      <c r="L387" s="570">
        <v>99</v>
      </c>
      <c r="M387" s="570">
        <v>99</v>
      </c>
      <c r="N387" s="570">
        <v>99</v>
      </c>
      <c r="O387" s="570">
        <v>99</v>
      </c>
      <c r="P387" s="570">
        <v>9999</v>
      </c>
      <c r="Q387" s="570">
        <v>801</v>
      </c>
      <c r="R387" s="570">
        <v>13304</v>
      </c>
      <c r="S387" s="570">
        <v>3.5522399278412502</v>
      </c>
      <c r="T387" s="570">
        <v>4.308704149128082</v>
      </c>
      <c r="U387" s="570">
        <v>17.780877931449155</v>
      </c>
      <c r="V387" s="570">
        <v>1.0823812387251956</v>
      </c>
      <c r="W387" s="570">
        <v>2.4353577871316898</v>
      </c>
      <c r="X387" s="570">
        <v>60.162357185808787</v>
      </c>
      <c r="Y387" s="570">
        <v>13.319302465423938</v>
      </c>
      <c r="Z387" s="570">
        <v>5.0981636842518157</v>
      </c>
      <c r="AA387" s="570">
        <v>1.6209433673146532</v>
      </c>
      <c r="AB387" s="570">
        <v>2.3574377898297203</v>
      </c>
      <c r="AC387" s="570">
        <v>62.25787705754901</v>
      </c>
      <c r="AD387" s="570">
        <v>54.064018170919375</v>
      </c>
      <c r="AE387" s="570">
        <v>65.078895233203241</v>
      </c>
      <c r="AF387" s="570">
        <v>58.698433708360895</v>
      </c>
      <c r="AG387" s="570">
        <v>81.722242873389561</v>
      </c>
      <c r="AH387" s="570">
        <v>0.36831028262176785</v>
      </c>
      <c r="AI387" s="570"/>
      <c r="AJ387" s="570"/>
      <c r="AK387" s="570"/>
      <c r="AL387" s="570"/>
    </row>
    <row r="388" spans="1:38">
      <c r="A388" s="570">
        <v>4</v>
      </c>
      <c r="B388" s="570">
        <v>38</v>
      </c>
      <c r="C388" s="570">
        <v>2006</v>
      </c>
      <c r="D388" s="570">
        <v>99</v>
      </c>
      <c r="E388" s="570">
        <v>99</v>
      </c>
      <c r="F388" s="570">
        <v>187</v>
      </c>
      <c r="G388" s="570">
        <v>99</v>
      </c>
      <c r="H388" s="570">
        <v>99</v>
      </c>
      <c r="I388" s="570">
        <v>99</v>
      </c>
      <c r="J388" s="570">
        <v>999</v>
      </c>
      <c r="K388" s="570">
        <v>99</v>
      </c>
      <c r="L388" s="570">
        <v>99</v>
      </c>
      <c r="M388" s="570">
        <v>99</v>
      </c>
      <c r="N388" s="570">
        <v>99</v>
      </c>
      <c r="O388" s="570">
        <v>99</v>
      </c>
      <c r="P388" s="570">
        <v>9999</v>
      </c>
      <c r="Q388" s="570">
        <v>431</v>
      </c>
      <c r="R388" s="570">
        <v>9361</v>
      </c>
      <c r="S388" s="570">
        <v>4.0486059181711367</v>
      </c>
      <c r="T388" s="570">
        <v>3.1260549086636038</v>
      </c>
      <c r="U388" s="570">
        <v>5.6519175301784079</v>
      </c>
      <c r="V388" s="570">
        <v>0</v>
      </c>
      <c r="W388" s="570">
        <v>0</v>
      </c>
      <c r="X388" s="570">
        <v>0.49140049140049136</v>
      </c>
      <c r="Y388" s="570">
        <v>0</v>
      </c>
      <c r="Z388" s="570">
        <v>2.79123699480192</v>
      </c>
      <c r="AA388" s="570">
        <v>1.5100307107055877</v>
      </c>
      <c r="AB388" s="570">
        <v>1.5017439994294453</v>
      </c>
      <c r="AC388" s="570">
        <v>23.099280373366632</v>
      </c>
      <c r="AD388" s="570">
        <v>7.7493279488532814</v>
      </c>
      <c r="AE388" s="570">
        <v>30.472591393354342</v>
      </c>
      <c r="AF388" s="570">
        <v>41.301566291639098</v>
      </c>
      <c r="AG388" s="570">
        <v>18.277757126610435</v>
      </c>
      <c r="AH388" s="570">
        <v>8.5460955026172417E-2</v>
      </c>
      <c r="AI388" s="570"/>
      <c r="AJ388" s="570"/>
      <c r="AK388" s="570"/>
      <c r="AL388" s="570"/>
    </row>
    <row r="389" spans="1:38">
      <c r="A389" s="570">
        <v>4</v>
      </c>
      <c r="B389" s="570">
        <v>39</v>
      </c>
      <c r="C389" s="570">
        <v>2005</v>
      </c>
      <c r="D389" s="570">
        <v>99</v>
      </c>
      <c r="E389" s="570">
        <v>99</v>
      </c>
      <c r="F389" s="570">
        <v>186</v>
      </c>
      <c r="G389" s="570">
        <v>99</v>
      </c>
      <c r="H389" s="570">
        <v>99</v>
      </c>
      <c r="I389" s="570">
        <v>99</v>
      </c>
      <c r="J389" s="570">
        <v>999</v>
      </c>
      <c r="K389" s="570">
        <v>99</v>
      </c>
      <c r="L389" s="570">
        <v>99</v>
      </c>
      <c r="M389" s="570">
        <v>99</v>
      </c>
      <c r="N389" s="570">
        <v>99</v>
      </c>
      <c r="O389" s="570">
        <v>99</v>
      </c>
      <c r="P389" s="570">
        <v>9999</v>
      </c>
      <c r="Q389" s="570">
        <v>797</v>
      </c>
      <c r="R389" s="570">
        <v>11900</v>
      </c>
      <c r="S389" s="570">
        <v>3.6681512605042026</v>
      </c>
      <c r="T389" s="570">
        <v>4.4099159663865555</v>
      </c>
      <c r="U389" s="570">
        <v>18.022109243697503</v>
      </c>
      <c r="V389" s="570">
        <v>1.2352941176470589</v>
      </c>
      <c r="W389" s="570">
        <v>2.1512605042016801</v>
      </c>
      <c r="X389" s="570">
        <v>62.495798319327747</v>
      </c>
      <c r="Y389" s="570">
        <v>14.46218487394958</v>
      </c>
      <c r="Z389" s="570">
        <v>5.1902652338922559</v>
      </c>
      <c r="AA389" s="570">
        <v>1.6649256002690278</v>
      </c>
      <c r="AB389" s="570">
        <v>2.3542636079665114</v>
      </c>
      <c r="AC389" s="570">
        <v>65.098060388423804</v>
      </c>
      <c r="AD389" s="570">
        <v>52.141749234395</v>
      </c>
      <c r="AE389" s="570">
        <v>64.764346897600703</v>
      </c>
      <c r="AF389" s="570">
        <v>55.519268451992176</v>
      </c>
      <c r="AG389" s="570">
        <v>79.896485514454255</v>
      </c>
      <c r="AH389" s="570">
        <v>0.51260504201680657</v>
      </c>
      <c r="AI389" s="570"/>
      <c r="AJ389" s="570"/>
      <c r="AK389" s="570"/>
      <c r="AL389" s="570"/>
    </row>
    <row r="390" spans="1:38">
      <c r="A390" s="570">
        <v>4</v>
      </c>
      <c r="B390" s="570">
        <v>40</v>
      </c>
      <c r="C390" s="570">
        <v>2005</v>
      </c>
      <c r="D390" s="570">
        <v>99</v>
      </c>
      <c r="E390" s="570">
        <v>99</v>
      </c>
      <c r="F390" s="570">
        <v>187</v>
      </c>
      <c r="G390" s="570">
        <v>99</v>
      </c>
      <c r="H390" s="570">
        <v>99</v>
      </c>
      <c r="I390" s="570">
        <v>99</v>
      </c>
      <c r="J390" s="570">
        <v>999</v>
      </c>
      <c r="K390" s="570">
        <v>99</v>
      </c>
      <c r="L390" s="570">
        <v>99</v>
      </c>
      <c r="M390" s="570">
        <v>99</v>
      </c>
      <c r="N390" s="570">
        <v>99</v>
      </c>
      <c r="O390" s="570">
        <v>99</v>
      </c>
      <c r="P390" s="570">
        <v>9999</v>
      </c>
      <c r="Q390" s="570">
        <v>434</v>
      </c>
      <c r="R390" s="570">
        <v>9534</v>
      </c>
      <c r="S390" s="570">
        <v>4.0895741556534508</v>
      </c>
      <c r="T390" s="570">
        <v>3.0580029368575627</v>
      </c>
      <c r="U390" s="570">
        <v>5.6600692259282708</v>
      </c>
      <c r="V390" s="570">
        <v>0</v>
      </c>
      <c r="W390" s="570">
        <v>0</v>
      </c>
      <c r="X390" s="570">
        <v>0.43003985735263256</v>
      </c>
      <c r="Y390" s="570">
        <v>0</v>
      </c>
      <c r="Z390" s="570">
        <v>2.8040122358257622</v>
      </c>
      <c r="AA390" s="570">
        <v>1.6285392520784716</v>
      </c>
      <c r="AB390" s="570">
        <v>1.520537136660767</v>
      </c>
      <c r="AC390" s="570">
        <v>17.339484961119179</v>
      </c>
      <c r="AD390" s="570">
        <v>10.625992430971884</v>
      </c>
      <c r="AE390" s="570">
        <v>34.790128033560698</v>
      </c>
      <c r="AF390" s="570">
        <v>44.480731548007846</v>
      </c>
      <c r="AG390" s="570">
        <v>20.103514485545755</v>
      </c>
      <c r="AH390" s="570">
        <v>0.20977554017201597</v>
      </c>
      <c r="AI390" s="570"/>
      <c r="AJ390" s="570"/>
      <c r="AK390" s="570"/>
      <c r="AL390" s="570"/>
    </row>
    <row r="391" spans="1:38">
      <c r="A391" s="570">
        <v>4</v>
      </c>
      <c r="B391" s="570">
        <v>41</v>
      </c>
      <c r="C391" s="570">
        <v>2004</v>
      </c>
      <c r="D391" s="570">
        <v>99</v>
      </c>
      <c r="E391" s="570">
        <v>99</v>
      </c>
      <c r="F391" s="570">
        <v>186</v>
      </c>
      <c r="G391" s="570">
        <v>99</v>
      </c>
      <c r="H391" s="570">
        <v>99</v>
      </c>
      <c r="I391" s="570">
        <v>99</v>
      </c>
      <c r="J391" s="570">
        <v>999</v>
      </c>
      <c r="K391" s="570">
        <v>99</v>
      </c>
      <c r="L391" s="570">
        <v>99</v>
      </c>
      <c r="M391" s="570">
        <v>99</v>
      </c>
      <c r="N391" s="570">
        <v>99</v>
      </c>
      <c r="O391" s="570">
        <v>99</v>
      </c>
      <c r="P391" s="570">
        <v>9999</v>
      </c>
      <c r="Q391" s="570">
        <v>837</v>
      </c>
      <c r="R391" s="570">
        <v>10238</v>
      </c>
      <c r="S391" s="570">
        <v>3.7374487204532127</v>
      </c>
      <c r="T391" s="570">
        <v>4.2651885133815188</v>
      </c>
      <c r="U391" s="570">
        <v>17.831177964446216</v>
      </c>
      <c r="V391" s="570">
        <v>1.299081851924204</v>
      </c>
      <c r="W391" s="570">
        <v>1.6311779644461812</v>
      </c>
      <c r="X391" s="570">
        <v>60.84196132057042</v>
      </c>
      <c r="Y391" s="570">
        <v>13.73315100605587</v>
      </c>
      <c r="Z391" s="570">
        <v>5.1925261103903591</v>
      </c>
      <c r="AA391" s="570">
        <v>1.6603656349917379</v>
      </c>
      <c r="AB391" s="570">
        <v>2.2792243342312797</v>
      </c>
      <c r="AC391" s="570">
        <v>61.85007864300055</v>
      </c>
      <c r="AD391" s="570">
        <v>51.971869138003008</v>
      </c>
      <c r="AE391" s="570">
        <v>61.655341246500392</v>
      </c>
      <c r="AF391" s="570">
        <v>51.336308479165616</v>
      </c>
      <c r="AG391" s="570">
        <v>76.755698583668519</v>
      </c>
      <c r="AH391" s="570">
        <v>1.0744285993358078</v>
      </c>
      <c r="AI391" s="570"/>
      <c r="AJ391" s="570"/>
      <c r="AK391" s="570"/>
      <c r="AL391" s="570"/>
    </row>
    <row r="392" spans="1:38">
      <c r="A392" s="570">
        <v>4</v>
      </c>
      <c r="B392" s="570">
        <v>42</v>
      </c>
      <c r="C392" s="570">
        <v>2004</v>
      </c>
      <c r="D392" s="570">
        <v>99</v>
      </c>
      <c r="E392" s="570">
        <v>99</v>
      </c>
      <c r="F392" s="570">
        <v>187</v>
      </c>
      <c r="G392" s="570">
        <v>99</v>
      </c>
      <c r="H392" s="570">
        <v>99</v>
      </c>
      <c r="I392" s="570">
        <v>99</v>
      </c>
      <c r="J392" s="570">
        <v>999</v>
      </c>
      <c r="K392" s="570">
        <v>99</v>
      </c>
      <c r="L392" s="570">
        <v>99</v>
      </c>
      <c r="M392" s="570">
        <v>99</v>
      </c>
      <c r="N392" s="570">
        <v>99</v>
      </c>
      <c r="O392" s="570">
        <v>99</v>
      </c>
      <c r="P392" s="570">
        <v>9999</v>
      </c>
      <c r="Q392" s="570">
        <v>474</v>
      </c>
      <c r="R392" s="570">
        <v>9705</v>
      </c>
      <c r="S392" s="570">
        <v>3.9967027305512626</v>
      </c>
      <c r="T392" s="570">
        <v>3.0168985059247801</v>
      </c>
      <c r="U392" s="570">
        <v>5.6964657393096401</v>
      </c>
      <c r="V392" s="570">
        <v>0</v>
      </c>
      <c r="W392" s="570">
        <v>0</v>
      </c>
      <c r="X392" s="570">
        <v>0.30911901081916543</v>
      </c>
      <c r="Y392" s="570">
        <v>1.0303967027305516E-2</v>
      </c>
      <c r="Z392" s="570">
        <v>2.8355851059039119</v>
      </c>
      <c r="AA392" s="570">
        <v>1.52532779519019</v>
      </c>
      <c r="AB392" s="570">
        <v>1.4588015182531644</v>
      </c>
      <c r="AC392" s="570">
        <v>21.026013917258325</v>
      </c>
      <c r="AD392" s="570">
        <v>7.5694577983598732</v>
      </c>
      <c r="AE392" s="570">
        <v>35.501321371889411</v>
      </c>
      <c r="AF392" s="570">
        <v>48.663691520834384</v>
      </c>
      <c r="AG392" s="570">
        <v>23.244301416331481</v>
      </c>
      <c r="AH392" s="570">
        <v>0.43276661514683151</v>
      </c>
      <c r="AI392" s="570"/>
      <c r="AJ392" s="570"/>
      <c r="AK392" s="570"/>
      <c r="AL392" s="570"/>
    </row>
    <row r="393" spans="1:38">
      <c r="A393" s="570">
        <v>4</v>
      </c>
      <c r="B393" s="570">
        <v>43</v>
      </c>
      <c r="C393" s="570">
        <v>2003</v>
      </c>
      <c r="D393" s="570">
        <v>99</v>
      </c>
      <c r="E393" s="570">
        <v>99</v>
      </c>
      <c r="F393" s="570">
        <v>186</v>
      </c>
      <c r="G393" s="570">
        <v>99</v>
      </c>
      <c r="H393" s="570">
        <v>99</v>
      </c>
      <c r="I393" s="570">
        <v>99</v>
      </c>
      <c r="J393" s="570">
        <v>999</v>
      </c>
      <c r="K393" s="570">
        <v>99</v>
      </c>
      <c r="L393" s="570">
        <v>99</v>
      </c>
      <c r="M393" s="570">
        <v>99</v>
      </c>
      <c r="N393" s="570">
        <v>99</v>
      </c>
      <c r="O393" s="570">
        <v>99</v>
      </c>
      <c r="P393" s="570">
        <v>9999</v>
      </c>
      <c r="Q393" s="570">
        <v>913</v>
      </c>
      <c r="R393" s="570">
        <v>11615</v>
      </c>
      <c r="S393" s="570">
        <v>3.6687903572965999</v>
      </c>
      <c r="T393" s="570">
        <v>4.5109771846749886</v>
      </c>
      <c r="U393" s="570">
        <v>17.547955230305675</v>
      </c>
      <c r="V393" s="570">
        <v>0.88678433060697381</v>
      </c>
      <c r="W393" s="570">
        <v>1.7477399913904437</v>
      </c>
      <c r="X393" s="570">
        <v>59.302625914765393</v>
      </c>
      <c r="Y393" s="570">
        <v>12.965992251399051</v>
      </c>
      <c r="Z393" s="570">
        <v>5.3261123764560461</v>
      </c>
      <c r="AA393" s="570">
        <v>1.6592424066853275</v>
      </c>
      <c r="AB393" s="570">
        <v>2.2604537925307167</v>
      </c>
      <c r="AC393" s="570">
        <v>61.334434041952115</v>
      </c>
      <c r="AD393" s="570">
        <v>55.052751135956413</v>
      </c>
      <c r="AE393" s="570">
        <v>64.845235613676564</v>
      </c>
      <c r="AF393" s="570">
        <v>56.824853228962802</v>
      </c>
      <c r="AG393" s="570">
        <v>81.10708134763361</v>
      </c>
      <c r="AH393" s="570">
        <v>0.80068876452862692</v>
      </c>
      <c r="AI393" s="570"/>
      <c r="AJ393" s="570"/>
      <c r="AK393" s="570"/>
      <c r="AL393" s="570"/>
    </row>
    <row r="394" spans="1:38">
      <c r="A394" s="570">
        <v>4</v>
      </c>
      <c r="B394" s="570">
        <v>44</v>
      </c>
      <c r="C394" s="570">
        <v>2003</v>
      </c>
      <c r="D394" s="570">
        <v>99</v>
      </c>
      <c r="E394" s="570">
        <v>99</v>
      </c>
      <c r="F394" s="570">
        <v>187</v>
      </c>
      <c r="G394" s="570">
        <v>99</v>
      </c>
      <c r="H394" s="570">
        <v>99</v>
      </c>
      <c r="I394" s="570">
        <v>99</v>
      </c>
      <c r="J394" s="570">
        <v>999</v>
      </c>
      <c r="K394" s="570">
        <v>99</v>
      </c>
      <c r="L394" s="570">
        <v>99</v>
      </c>
      <c r="M394" s="570">
        <v>99</v>
      </c>
      <c r="N394" s="570">
        <v>99</v>
      </c>
      <c r="O394" s="570">
        <v>99</v>
      </c>
      <c r="P394" s="570">
        <v>9999</v>
      </c>
      <c r="Q394" s="570">
        <v>385</v>
      </c>
      <c r="R394" s="570">
        <v>8825</v>
      </c>
      <c r="S394" s="570">
        <v>3.8430594900849848</v>
      </c>
      <c r="T394" s="570">
        <v>3.0372804532577886</v>
      </c>
      <c r="U394" s="570">
        <v>5.3798640226628844</v>
      </c>
      <c r="V394" s="570">
        <v>0</v>
      </c>
      <c r="W394" s="570">
        <v>0</v>
      </c>
      <c r="X394" s="570">
        <v>0.1586402266288951</v>
      </c>
      <c r="Y394" s="570">
        <v>0</v>
      </c>
      <c r="Z394" s="570">
        <v>2.5578685318580026</v>
      </c>
      <c r="AA394" s="570">
        <v>1.5087145305539276</v>
      </c>
      <c r="AB394" s="570">
        <v>1.4661713155170919</v>
      </c>
      <c r="AC394" s="570">
        <v>17.257533121656643</v>
      </c>
      <c r="AD394" s="570">
        <v>9.6008854577022777</v>
      </c>
      <c r="AE394" s="570">
        <v>33.500161391771442</v>
      </c>
      <c r="AF394" s="570">
        <v>43.175146771037184</v>
      </c>
      <c r="AG394" s="570">
        <v>18.892918652366397</v>
      </c>
      <c r="AH394" s="570">
        <v>0.2719546742209632</v>
      </c>
      <c r="AI394" s="570"/>
      <c r="AJ394" s="570"/>
      <c r="AK394" s="570"/>
      <c r="AL394" s="570"/>
    </row>
    <row r="395" spans="1:38">
      <c r="A395" s="570">
        <v>4</v>
      </c>
      <c r="B395" s="570">
        <v>45</v>
      </c>
      <c r="C395" s="570">
        <v>2002</v>
      </c>
      <c r="D395" s="570">
        <v>99</v>
      </c>
      <c r="E395" s="570">
        <v>99</v>
      </c>
      <c r="F395" s="570">
        <v>186</v>
      </c>
      <c r="G395" s="570">
        <v>99</v>
      </c>
      <c r="H395" s="570">
        <v>99</v>
      </c>
      <c r="I395" s="570">
        <v>99</v>
      </c>
      <c r="J395" s="570">
        <v>999</v>
      </c>
      <c r="K395" s="570">
        <v>99</v>
      </c>
      <c r="L395" s="570">
        <v>99</v>
      </c>
      <c r="M395" s="570">
        <v>99</v>
      </c>
      <c r="N395" s="570">
        <v>99</v>
      </c>
      <c r="O395" s="570">
        <v>99</v>
      </c>
      <c r="P395" s="570">
        <v>9999</v>
      </c>
      <c r="Q395" s="570">
        <v>975</v>
      </c>
      <c r="R395" s="570">
        <v>11629</v>
      </c>
      <c r="S395" s="570">
        <v>3.2138618969816841</v>
      </c>
      <c r="T395" s="570">
        <v>4.147132169576059</v>
      </c>
      <c r="U395" s="570">
        <v>17.051732737122755</v>
      </c>
      <c r="V395" s="570">
        <v>0.61054260899475443</v>
      </c>
      <c r="W395" s="570">
        <v>0.9803078510619998</v>
      </c>
      <c r="X395" s="570">
        <v>55.335798434947122</v>
      </c>
      <c r="Y395" s="570">
        <v>11.247742712185056</v>
      </c>
      <c r="Z395" s="570">
        <v>5.1760853738629375</v>
      </c>
      <c r="AA395" s="570">
        <v>1.4246073199953184</v>
      </c>
      <c r="AB395" s="570">
        <v>2.1037509518897912</v>
      </c>
      <c r="AC395" s="570">
        <v>58.481494243017266</v>
      </c>
      <c r="AD395" s="570">
        <v>50.17852237805144</v>
      </c>
      <c r="AE395" s="570">
        <v>61.677597503142415</v>
      </c>
      <c r="AF395" s="570">
        <v>58.017361804031125</v>
      </c>
      <c r="AG395" s="570">
        <v>81.285102039561465</v>
      </c>
      <c r="AH395" s="570">
        <v>0.92871270100610559</v>
      </c>
      <c r="AI395" s="570"/>
      <c r="AJ395" s="570"/>
      <c r="AK395" s="570"/>
      <c r="AL395" s="570"/>
    </row>
    <row r="396" spans="1:38">
      <c r="A396" s="570">
        <v>4</v>
      </c>
      <c r="B396" s="570">
        <v>46</v>
      </c>
      <c r="C396" s="570">
        <v>2002</v>
      </c>
      <c r="D396" s="570">
        <v>99</v>
      </c>
      <c r="E396" s="570">
        <v>99</v>
      </c>
      <c r="F396" s="570">
        <v>187</v>
      </c>
      <c r="G396" s="570">
        <v>99</v>
      </c>
      <c r="H396" s="570">
        <v>99</v>
      </c>
      <c r="I396" s="570">
        <v>99</v>
      </c>
      <c r="J396" s="570">
        <v>999</v>
      </c>
      <c r="K396" s="570">
        <v>99</v>
      </c>
      <c r="L396" s="570">
        <v>99</v>
      </c>
      <c r="M396" s="570">
        <v>99</v>
      </c>
      <c r="N396" s="570">
        <v>99</v>
      </c>
      <c r="O396" s="570">
        <v>99</v>
      </c>
      <c r="P396" s="570">
        <v>9999</v>
      </c>
      <c r="Q396" s="570">
        <v>379</v>
      </c>
      <c r="R396" s="570">
        <v>8415</v>
      </c>
      <c r="S396" s="570">
        <v>3.8929292929292929</v>
      </c>
      <c r="T396" s="570">
        <v>3.2645276292335126</v>
      </c>
      <c r="U396" s="570">
        <v>5.4254188948306723</v>
      </c>
      <c r="V396" s="570">
        <v>0</v>
      </c>
      <c r="W396" s="570">
        <v>1.1883541295306003E-2</v>
      </c>
      <c r="X396" s="570">
        <v>0.16636957813428399</v>
      </c>
      <c r="Y396" s="570">
        <v>0</v>
      </c>
      <c r="Z396" s="570">
        <v>2.511790211217606</v>
      </c>
      <c r="AA396" s="570">
        <v>1.4772800757519948</v>
      </c>
      <c r="AB396" s="570">
        <v>1.5178541901389691</v>
      </c>
      <c r="AC396" s="570">
        <v>15.401844450365676</v>
      </c>
      <c r="AD396" s="570">
        <v>8.4863140653931737</v>
      </c>
      <c r="AE396" s="570">
        <v>37.767608648126846</v>
      </c>
      <c r="AF396" s="570">
        <v>41.982638195968875</v>
      </c>
      <c r="AG396" s="570">
        <v>18.714897960438535</v>
      </c>
      <c r="AH396" s="570">
        <v>0.41592394533570998</v>
      </c>
      <c r="AI396" s="570"/>
      <c r="AJ396" s="570"/>
      <c r="AK396" s="570"/>
      <c r="AL396" s="570"/>
    </row>
    <row r="397" spans="1:38">
      <c r="A397" s="570">
        <v>4</v>
      </c>
      <c r="B397" s="570">
        <v>47</v>
      </c>
      <c r="C397" s="570">
        <v>2001</v>
      </c>
      <c r="D397" s="570">
        <v>99</v>
      </c>
      <c r="E397" s="570">
        <v>99</v>
      </c>
      <c r="F397" s="570">
        <v>186</v>
      </c>
      <c r="G397" s="570">
        <v>99</v>
      </c>
      <c r="H397" s="570">
        <v>99</v>
      </c>
      <c r="I397" s="570">
        <v>99</v>
      </c>
      <c r="J397" s="570">
        <v>999</v>
      </c>
      <c r="K397" s="570">
        <v>99</v>
      </c>
      <c r="L397" s="570">
        <v>99</v>
      </c>
      <c r="M397" s="570">
        <v>99</v>
      </c>
      <c r="N397" s="570">
        <v>99</v>
      </c>
      <c r="O397" s="570">
        <v>99</v>
      </c>
      <c r="P397" s="570">
        <v>9999</v>
      </c>
      <c r="Q397" s="570">
        <v>997</v>
      </c>
      <c r="R397" s="570">
        <v>11389</v>
      </c>
      <c r="S397" s="570">
        <v>3.3843182017736395</v>
      </c>
      <c r="T397" s="570">
        <v>4.2314514004741426</v>
      </c>
      <c r="U397" s="570">
        <v>16.996961980858778</v>
      </c>
      <c r="V397" s="570">
        <v>0.8692598120993944</v>
      </c>
      <c r="W397" s="570">
        <v>0.86047940995697614</v>
      </c>
      <c r="X397" s="570">
        <v>55.755553604355086</v>
      </c>
      <c r="Y397" s="570">
        <v>10.826235841601548</v>
      </c>
      <c r="Z397" s="570">
        <v>5.2080487336044756</v>
      </c>
      <c r="AA397" s="570">
        <v>1.5018015122325219</v>
      </c>
      <c r="AB397" s="570">
        <v>2.1265167325171674</v>
      </c>
      <c r="AC397" s="570">
        <v>58.758470721243242</v>
      </c>
      <c r="AD397" s="570">
        <v>49.918740598967595</v>
      </c>
      <c r="AE397" s="570">
        <v>61.019327741057509</v>
      </c>
      <c r="AF397" s="570">
        <v>56.580058621888817</v>
      </c>
      <c r="AG397" s="570">
        <v>81.518055779563426</v>
      </c>
      <c r="AH397" s="570">
        <v>0.84291860567213983</v>
      </c>
      <c r="AI397" s="570"/>
      <c r="AJ397" s="570"/>
      <c r="AK397" s="570"/>
      <c r="AL397" s="570"/>
    </row>
    <row r="398" spans="1:38">
      <c r="A398" s="570">
        <v>4</v>
      </c>
      <c r="B398" s="570">
        <v>48</v>
      </c>
      <c r="C398" s="570">
        <v>2001</v>
      </c>
      <c r="D398" s="570">
        <v>99</v>
      </c>
      <c r="E398" s="570">
        <v>99</v>
      </c>
      <c r="F398" s="570">
        <v>187</v>
      </c>
      <c r="G398" s="570">
        <v>99</v>
      </c>
      <c r="H398" s="570">
        <v>99</v>
      </c>
      <c r="I398" s="570">
        <v>99</v>
      </c>
      <c r="J398" s="570">
        <v>999</v>
      </c>
      <c r="K398" s="570">
        <v>99</v>
      </c>
      <c r="L398" s="570">
        <v>99</v>
      </c>
      <c r="M398" s="570">
        <v>99</v>
      </c>
      <c r="N398" s="570">
        <v>99</v>
      </c>
      <c r="O398" s="570">
        <v>99</v>
      </c>
      <c r="P398" s="570">
        <v>9999</v>
      </c>
      <c r="Q398" s="570">
        <v>413</v>
      </c>
      <c r="R398" s="570">
        <v>8740</v>
      </c>
      <c r="S398" s="570">
        <v>3.6275743707093824</v>
      </c>
      <c r="T398" s="570">
        <v>3.3029748283752856</v>
      </c>
      <c r="U398" s="570">
        <v>5.0215675057208315</v>
      </c>
      <c r="V398" s="570">
        <v>0</v>
      </c>
      <c r="W398" s="570">
        <v>0</v>
      </c>
      <c r="X398" s="570">
        <v>0.13729977116704803</v>
      </c>
      <c r="Y398" s="570">
        <v>0</v>
      </c>
      <c r="Z398" s="570">
        <v>2.2772726603264619</v>
      </c>
      <c r="AA398" s="570">
        <v>1.3206143505110164</v>
      </c>
      <c r="AB398" s="570">
        <v>1.5444490791788699</v>
      </c>
      <c r="AC398" s="570">
        <v>23.54072913299316</v>
      </c>
      <c r="AD398" s="570">
        <v>12.317574533224104</v>
      </c>
      <c r="AE398" s="570">
        <v>40.542265806913683</v>
      </c>
      <c r="AF398" s="570">
        <v>43.419941378111183</v>
      </c>
      <c r="AG398" s="570">
        <v>18.481944220436596</v>
      </c>
      <c r="AH398" s="570">
        <v>0.38901601830663624</v>
      </c>
      <c r="AI398" s="570"/>
      <c r="AJ398" s="570"/>
      <c r="AK398" s="570"/>
      <c r="AL398" s="570"/>
    </row>
    <row r="399" spans="1:38">
      <c r="A399" s="570">
        <v>4</v>
      </c>
      <c r="B399" s="570">
        <v>49</v>
      </c>
      <c r="C399" s="570">
        <v>2000</v>
      </c>
      <c r="D399" s="570">
        <v>99</v>
      </c>
      <c r="E399" s="570">
        <v>99</v>
      </c>
      <c r="F399" s="570">
        <v>186</v>
      </c>
      <c r="G399" s="570">
        <v>99</v>
      </c>
      <c r="H399" s="570">
        <v>99</v>
      </c>
      <c r="I399" s="570">
        <v>99</v>
      </c>
      <c r="J399" s="570">
        <v>999</v>
      </c>
      <c r="K399" s="570">
        <v>99</v>
      </c>
      <c r="L399" s="570">
        <v>99</v>
      </c>
      <c r="M399" s="570">
        <v>99</v>
      </c>
      <c r="N399" s="570">
        <v>99</v>
      </c>
      <c r="O399" s="570">
        <v>99</v>
      </c>
      <c r="P399" s="570">
        <v>9999</v>
      </c>
      <c r="Q399" s="570">
        <v>1140</v>
      </c>
      <c r="R399" s="570">
        <v>12161</v>
      </c>
      <c r="S399" s="570">
        <v>3.3443795740481868</v>
      </c>
      <c r="T399" s="570">
        <v>4.3111586218238633</v>
      </c>
      <c r="U399" s="570">
        <v>16.898306060356838</v>
      </c>
      <c r="V399" s="570">
        <v>0.5262725104843351</v>
      </c>
      <c r="W399" s="570">
        <v>1.3321272921634737</v>
      </c>
      <c r="X399" s="570">
        <v>54.132061508099667</v>
      </c>
      <c r="Y399" s="570">
        <v>10.640572321355153</v>
      </c>
      <c r="Z399" s="570">
        <v>5.0998501706019956</v>
      </c>
      <c r="AA399" s="570">
        <v>1.5095490897596096</v>
      </c>
      <c r="AB399" s="570">
        <v>2.1691973101205511</v>
      </c>
      <c r="AC399" s="570">
        <v>60.783484862933555</v>
      </c>
      <c r="AD399" s="570">
        <v>51.470047048410635</v>
      </c>
      <c r="AE399" s="570">
        <v>62.443614249242557</v>
      </c>
      <c r="AF399" s="570">
        <v>57.928833420664013</v>
      </c>
      <c r="AG399" s="570">
        <v>82.984790989681997</v>
      </c>
      <c r="AH399" s="570">
        <v>0.59205657429487701</v>
      </c>
      <c r="AI399" s="570"/>
      <c r="AJ399" s="570"/>
      <c r="AK399" s="570"/>
      <c r="AL399" s="570"/>
    </row>
    <row r="400" spans="1:38">
      <c r="A400" s="570">
        <v>4</v>
      </c>
      <c r="B400" s="570">
        <v>50</v>
      </c>
      <c r="C400" s="570">
        <v>2000</v>
      </c>
      <c r="D400" s="570">
        <v>99</v>
      </c>
      <c r="E400" s="570">
        <v>99</v>
      </c>
      <c r="F400" s="570">
        <v>187</v>
      </c>
      <c r="G400" s="570">
        <v>99</v>
      </c>
      <c r="H400" s="570">
        <v>99</v>
      </c>
      <c r="I400" s="570">
        <v>99</v>
      </c>
      <c r="J400" s="570">
        <v>999</v>
      </c>
      <c r="K400" s="570">
        <v>99</v>
      </c>
      <c r="L400" s="570">
        <v>99</v>
      </c>
      <c r="M400" s="570">
        <v>99</v>
      </c>
      <c r="N400" s="570">
        <v>99</v>
      </c>
      <c r="O400" s="570">
        <v>99</v>
      </c>
      <c r="P400" s="570">
        <v>9999</v>
      </c>
      <c r="Q400" s="570">
        <v>439</v>
      </c>
      <c r="R400" s="570">
        <v>8832</v>
      </c>
      <c r="S400" s="570">
        <v>3.7504528985507246</v>
      </c>
      <c r="T400" s="570">
        <v>3.529778079710145</v>
      </c>
      <c r="U400" s="570">
        <v>4.7708106884057955</v>
      </c>
      <c r="V400" s="570">
        <v>0</v>
      </c>
      <c r="W400" s="570">
        <v>0</v>
      </c>
      <c r="X400" s="570">
        <v>7.9257246376811599E-2</v>
      </c>
      <c r="Y400" s="570">
        <v>2.2644927536231881E-2</v>
      </c>
      <c r="Z400" s="570">
        <v>2.0966721981636671</v>
      </c>
      <c r="AA400" s="570">
        <v>1.3898244902589256</v>
      </c>
      <c r="AB400" s="570">
        <v>1.5335974820608134</v>
      </c>
      <c r="AC400" s="570">
        <v>25.540635561917345</v>
      </c>
      <c r="AD400" s="570">
        <v>11.311285804286452</v>
      </c>
      <c r="AE400" s="570">
        <v>50.27745363185187</v>
      </c>
      <c r="AF400" s="570">
        <v>42.071166579335973</v>
      </c>
      <c r="AG400" s="570">
        <v>17.015209010317996</v>
      </c>
      <c r="AH400" s="570">
        <v>0.47554347826086951</v>
      </c>
      <c r="AI400" s="570"/>
      <c r="AJ400" s="570"/>
      <c r="AK400" s="570"/>
      <c r="AL400" s="570"/>
    </row>
    <row r="401" spans="1:38">
      <c r="A401" s="570">
        <v>4</v>
      </c>
      <c r="B401" s="570">
        <v>51</v>
      </c>
      <c r="C401" s="570">
        <v>1999</v>
      </c>
      <c r="D401" s="570">
        <v>99</v>
      </c>
      <c r="E401" s="570">
        <v>99</v>
      </c>
      <c r="F401" s="570">
        <v>186</v>
      </c>
      <c r="G401" s="570">
        <v>99</v>
      </c>
      <c r="H401" s="570">
        <v>99</v>
      </c>
      <c r="I401" s="570">
        <v>99</v>
      </c>
      <c r="J401" s="570">
        <v>999</v>
      </c>
      <c r="K401" s="570">
        <v>99</v>
      </c>
      <c r="L401" s="570">
        <v>99</v>
      </c>
      <c r="M401" s="570">
        <v>99</v>
      </c>
      <c r="N401" s="570">
        <v>99</v>
      </c>
      <c r="O401" s="570">
        <v>99</v>
      </c>
      <c r="P401" s="570">
        <v>9999</v>
      </c>
      <c r="Q401" s="570">
        <v>1225</v>
      </c>
      <c r="R401" s="570">
        <v>13497</v>
      </c>
      <c r="S401" s="570">
        <v>3.3954212047121581</v>
      </c>
      <c r="T401" s="570">
        <v>4.2636141364747715</v>
      </c>
      <c r="U401" s="570">
        <v>16.836630362302735</v>
      </c>
      <c r="V401" s="570">
        <v>0.66681484774394317</v>
      </c>
      <c r="W401" s="570">
        <v>1.3854930725346373</v>
      </c>
      <c r="X401" s="570">
        <v>53.641549974068312</v>
      </c>
      <c r="Y401" s="570">
        <v>10.520856486626656</v>
      </c>
      <c r="Z401" s="570">
        <v>5.153316084122828</v>
      </c>
      <c r="AA401" s="570">
        <v>1.5546319719817498</v>
      </c>
      <c r="AB401" s="570">
        <v>2.1303742739518472</v>
      </c>
      <c r="AC401" s="570">
        <v>59.682232682772629</v>
      </c>
      <c r="AD401" s="570">
        <v>51.882830234414818</v>
      </c>
      <c r="AE401" s="570">
        <v>62.80366044958852</v>
      </c>
      <c r="AF401" s="570">
        <v>66.035520328783207</v>
      </c>
      <c r="AG401" s="570">
        <v>87.424672374843809</v>
      </c>
      <c r="AH401" s="570">
        <v>0.39267985478254408</v>
      </c>
      <c r="AI401" s="570"/>
      <c r="AJ401" s="570"/>
      <c r="AK401" s="570"/>
      <c r="AL401" s="570"/>
    </row>
    <row r="402" spans="1:38">
      <c r="A402" s="570">
        <v>4</v>
      </c>
      <c r="B402" s="570">
        <v>52</v>
      </c>
      <c r="C402" s="570">
        <v>1999</v>
      </c>
      <c r="D402" s="570">
        <v>99</v>
      </c>
      <c r="E402" s="570">
        <v>99</v>
      </c>
      <c r="F402" s="570">
        <v>187</v>
      </c>
      <c r="G402" s="570">
        <v>99</v>
      </c>
      <c r="H402" s="570">
        <v>99</v>
      </c>
      <c r="I402" s="570">
        <v>99</v>
      </c>
      <c r="J402" s="570">
        <v>999</v>
      </c>
      <c r="K402" s="570">
        <v>99</v>
      </c>
      <c r="L402" s="570">
        <v>99</v>
      </c>
      <c r="M402" s="570">
        <v>99</v>
      </c>
      <c r="N402" s="570">
        <v>99</v>
      </c>
      <c r="O402" s="570">
        <v>99</v>
      </c>
      <c r="P402" s="570">
        <v>9999</v>
      </c>
      <c r="Q402" s="570">
        <v>407</v>
      </c>
      <c r="R402" s="570">
        <v>6942</v>
      </c>
      <c r="S402" s="570">
        <v>3.7247191011235952</v>
      </c>
      <c r="T402" s="570">
        <v>3.3251224430999713</v>
      </c>
      <c r="U402" s="570">
        <v>4.7086142322097349</v>
      </c>
      <c r="V402" s="570">
        <v>0</v>
      </c>
      <c r="W402" s="570">
        <v>0</v>
      </c>
      <c r="X402" s="570">
        <v>0.10083549409392106</v>
      </c>
      <c r="Y402" s="570">
        <v>0</v>
      </c>
      <c r="Z402" s="570">
        <v>2.3595330607153473</v>
      </c>
      <c r="AA402" s="570">
        <v>1.443597125066318</v>
      </c>
      <c r="AB402" s="570">
        <v>1.5496302402764603</v>
      </c>
      <c r="AC402" s="570">
        <v>32.83168266803937</v>
      </c>
      <c r="AD402" s="570">
        <v>9.8261897547929564</v>
      </c>
      <c r="AE402" s="570">
        <v>43.589876392568634</v>
      </c>
      <c r="AF402" s="570">
        <v>33.9644796712168</v>
      </c>
      <c r="AG402" s="570">
        <v>12.575327625156188</v>
      </c>
      <c r="AH402" s="570">
        <v>0.38893690579083851</v>
      </c>
      <c r="AI402" s="570"/>
      <c r="AJ402" s="570"/>
      <c r="AK402" s="570"/>
      <c r="AL402" s="570"/>
    </row>
    <row r="403" spans="1:38">
      <c r="A403" s="570">
        <v>4</v>
      </c>
      <c r="B403" s="570">
        <v>53</v>
      </c>
      <c r="C403" s="570">
        <v>1998</v>
      </c>
      <c r="D403" s="570">
        <v>99</v>
      </c>
      <c r="E403" s="570">
        <v>99</v>
      </c>
      <c r="F403" s="570">
        <v>186</v>
      </c>
      <c r="G403" s="570">
        <v>99</v>
      </c>
      <c r="H403" s="570">
        <v>99</v>
      </c>
      <c r="I403" s="570">
        <v>99</v>
      </c>
      <c r="J403" s="570">
        <v>999</v>
      </c>
      <c r="K403" s="570">
        <v>99</v>
      </c>
      <c r="L403" s="570">
        <v>99</v>
      </c>
      <c r="M403" s="570">
        <v>99</v>
      </c>
      <c r="N403" s="570">
        <v>99</v>
      </c>
      <c r="O403" s="570">
        <v>99</v>
      </c>
      <c r="P403" s="570">
        <v>9999</v>
      </c>
      <c r="Q403" s="570">
        <v>1299</v>
      </c>
      <c r="R403" s="570">
        <v>14404.25</v>
      </c>
      <c r="S403" s="570">
        <v>4.9826266553274223</v>
      </c>
      <c r="T403" s="570">
        <v>4.2263220924379956</v>
      </c>
      <c r="U403" s="570">
        <v>16.967631081104614</v>
      </c>
      <c r="V403" s="570">
        <v>0.89556901608900141</v>
      </c>
      <c r="W403" s="570">
        <v>1.7425412638630955</v>
      </c>
      <c r="X403" s="570">
        <v>54.115972716385798</v>
      </c>
      <c r="Y403" s="570">
        <v>11.184199107902185</v>
      </c>
      <c r="Z403" s="570">
        <v>5.2458487724277489</v>
      </c>
      <c r="AA403" s="570">
        <v>12.89883927564424</v>
      </c>
      <c r="AB403" s="570">
        <v>2.2327114141459878</v>
      </c>
      <c r="AC403" s="570">
        <v>-0.99260904582345566</v>
      </c>
      <c r="AD403" s="570">
        <v>52.13543384754712</v>
      </c>
      <c r="AE403" s="570">
        <v>-6.2949013699704626</v>
      </c>
      <c r="AF403" s="570">
        <v>60.318041917045271</v>
      </c>
      <c r="AG403" s="570">
        <v>85.50636261574482</v>
      </c>
      <c r="AH403" s="570">
        <v>6.9423954735581495E-2</v>
      </c>
      <c r="AI403" s="570"/>
      <c r="AJ403" s="570"/>
      <c r="AK403" s="570"/>
      <c r="AL403" s="570"/>
    </row>
    <row r="404" spans="1:38">
      <c r="A404" s="570">
        <v>4</v>
      </c>
      <c r="B404" s="570">
        <v>54</v>
      </c>
      <c r="C404" s="570">
        <v>1998</v>
      </c>
      <c r="D404" s="570">
        <v>99</v>
      </c>
      <c r="E404" s="570">
        <v>99</v>
      </c>
      <c r="F404" s="570">
        <v>187</v>
      </c>
      <c r="G404" s="570">
        <v>99</v>
      </c>
      <c r="H404" s="570">
        <v>99</v>
      </c>
      <c r="I404" s="570">
        <v>99</v>
      </c>
      <c r="J404" s="570">
        <v>999</v>
      </c>
      <c r="K404" s="570">
        <v>99</v>
      </c>
      <c r="L404" s="570">
        <v>99</v>
      </c>
      <c r="M404" s="570">
        <v>99</v>
      </c>
      <c r="N404" s="570">
        <v>99</v>
      </c>
      <c r="O404" s="570">
        <v>99</v>
      </c>
      <c r="P404" s="570">
        <v>9999</v>
      </c>
      <c r="Q404" s="570">
        <v>474</v>
      </c>
      <c r="R404" s="570">
        <v>9476.25</v>
      </c>
      <c r="S404" s="570">
        <v>4.613428307611132</v>
      </c>
      <c r="T404" s="570">
        <v>2.8655850151695033</v>
      </c>
      <c r="U404" s="570">
        <v>4.3717398760058126</v>
      </c>
      <c r="V404" s="570">
        <v>0</v>
      </c>
      <c r="W404" s="570">
        <v>0</v>
      </c>
      <c r="X404" s="570">
        <v>1.055269753330695E-2</v>
      </c>
      <c r="Y404" s="570">
        <v>0</v>
      </c>
      <c r="Z404" s="570">
        <v>1.9897662256681077</v>
      </c>
      <c r="AA404" s="570">
        <v>9.9459994365933824</v>
      </c>
      <c r="AB404" s="570">
        <v>1.4961543001034214</v>
      </c>
      <c r="AC404" s="570">
        <v>-16.793404494594725</v>
      </c>
      <c r="AD404" s="570">
        <v>16.381964307684811</v>
      </c>
      <c r="AE404" s="570">
        <v>3.8054383298994567</v>
      </c>
      <c r="AF404" s="570">
        <v>39.681958082954722</v>
      </c>
      <c r="AG404" s="570">
        <v>14.493637384255216</v>
      </c>
      <c r="AH404" s="570">
        <v>6.3316185199841682E-2</v>
      </c>
      <c r="AI404" s="570"/>
      <c r="AJ404" s="570"/>
      <c r="AK404" s="570"/>
      <c r="AL404" s="570"/>
    </row>
    <row r="405" spans="1:38">
      <c r="A405" s="570">
        <v>4</v>
      </c>
      <c r="B405" s="570">
        <v>55</v>
      </c>
      <c r="C405" s="570">
        <v>1997</v>
      </c>
      <c r="D405" s="570">
        <v>99</v>
      </c>
      <c r="E405" s="570">
        <v>99</v>
      </c>
      <c r="F405" s="570">
        <v>186</v>
      </c>
      <c r="G405" s="570">
        <v>99</v>
      </c>
      <c r="H405" s="570">
        <v>99</v>
      </c>
      <c r="I405" s="570">
        <v>99</v>
      </c>
      <c r="J405" s="570">
        <v>999</v>
      </c>
      <c r="K405" s="570">
        <v>99</v>
      </c>
      <c r="L405" s="570">
        <v>99</v>
      </c>
      <c r="M405" s="570">
        <v>99</v>
      </c>
      <c r="N405" s="570">
        <v>99</v>
      </c>
      <c r="O405" s="570">
        <v>99</v>
      </c>
      <c r="P405" s="570">
        <v>9999</v>
      </c>
      <c r="Q405" s="570">
        <v>1462</v>
      </c>
      <c r="R405" s="570">
        <v>16038.75</v>
      </c>
      <c r="S405" s="570">
        <v>5.0525757930013242</v>
      </c>
      <c r="T405" s="570">
        <v>3.8510482425376034</v>
      </c>
      <c r="U405" s="570">
        <v>16.8663206297249</v>
      </c>
      <c r="V405" s="570">
        <v>0.70454368326708738</v>
      </c>
      <c r="W405" s="570">
        <v>0.96640947704777502</v>
      </c>
      <c r="X405" s="570">
        <v>53.632608526225539</v>
      </c>
      <c r="Y405" s="570">
        <v>10.917309640713894</v>
      </c>
      <c r="Z405" s="570">
        <v>5.2657886352054089</v>
      </c>
      <c r="AA405" s="570">
        <v>13.945211419947627</v>
      </c>
      <c r="AB405" s="570">
        <v>2.0773920908021744</v>
      </c>
      <c r="AC405" s="570">
        <v>-1.0169103217035187</v>
      </c>
      <c r="AD405" s="570">
        <v>51.196658936075039</v>
      </c>
      <c r="AE405" s="570">
        <v>-8.0254844797105402</v>
      </c>
      <c r="AF405" s="570">
        <v>63.89749310279575</v>
      </c>
      <c r="AG405" s="570">
        <v>87.413354806875489</v>
      </c>
      <c r="AH405" s="570">
        <v>8.1053698074974687E-2</v>
      </c>
      <c r="AI405" s="570"/>
      <c r="AJ405" s="570"/>
      <c r="AK405" s="570"/>
      <c r="AL405" s="570"/>
    </row>
    <row r="406" spans="1:38">
      <c r="A406" s="570">
        <v>4</v>
      </c>
      <c r="B406" s="570">
        <v>56</v>
      </c>
      <c r="C406" s="570">
        <v>1997</v>
      </c>
      <c r="D406" s="570">
        <v>99</v>
      </c>
      <c r="E406" s="570">
        <v>99</v>
      </c>
      <c r="F406" s="570">
        <v>187</v>
      </c>
      <c r="G406" s="570">
        <v>99</v>
      </c>
      <c r="H406" s="570">
        <v>99</v>
      </c>
      <c r="I406" s="570">
        <v>99</v>
      </c>
      <c r="J406" s="570">
        <v>999</v>
      </c>
      <c r="K406" s="570">
        <v>99</v>
      </c>
      <c r="L406" s="570">
        <v>99</v>
      </c>
      <c r="M406" s="570">
        <v>99</v>
      </c>
      <c r="N406" s="570">
        <v>99</v>
      </c>
      <c r="O406" s="570">
        <v>99</v>
      </c>
      <c r="P406" s="570">
        <v>9999</v>
      </c>
      <c r="Q406" s="570">
        <v>459</v>
      </c>
      <c r="R406" s="570">
        <v>9062</v>
      </c>
      <c r="S406" s="570">
        <v>4.7543588611785488</v>
      </c>
      <c r="T406" s="570">
        <v>2.7421099095122483</v>
      </c>
      <c r="U406" s="570">
        <v>4.298322666078132</v>
      </c>
      <c r="V406" s="570">
        <v>0</v>
      </c>
      <c r="W406" s="570">
        <v>0</v>
      </c>
      <c r="X406" s="570">
        <v>6.621054954756124E-2</v>
      </c>
      <c r="Y406" s="570">
        <v>0</v>
      </c>
      <c r="Z406" s="570">
        <v>2.1126582765749022</v>
      </c>
      <c r="AA406" s="570">
        <v>11.22617821706039</v>
      </c>
      <c r="AB406" s="570">
        <v>1.3557430283662979</v>
      </c>
      <c r="AC406" s="570">
        <v>-11.455792892675056</v>
      </c>
      <c r="AD406" s="570">
        <v>10.409246682519788</v>
      </c>
      <c r="AE406" s="570">
        <v>-9.9107240934216776</v>
      </c>
      <c r="AF406" s="570">
        <v>36.102506897204272</v>
      </c>
      <c r="AG406" s="570">
        <v>12.586645193124548</v>
      </c>
      <c r="AH406" s="570">
        <v>0</v>
      </c>
      <c r="AI406" s="570"/>
      <c r="AJ406" s="570"/>
      <c r="AK406" s="570"/>
      <c r="AL406" s="570"/>
    </row>
    <row r="407" spans="1:38" s="531" customFormat="1">
      <c r="A407" s="570">
        <v>4</v>
      </c>
      <c r="B407" s="570">
        <v>57</v>
      </c>
      <c r="C407" s="570">
        <v>1996</v>
      </c>
      <c r="D407" s="570">
        <v>99</v>
      </c>
      <c r="E407" s="570">
        <v>99</v>
      </c>
      <c r="F407" s="570">
        <v>186</v>
      </c>
      <c r="G407" s="570">
        <v>99</v>
      </c>
      <c r="H407" s="570">
        <v>99</v>
      </c>
      <c r="I407" s="570">
        <v>99</v>
      </c>
      <c r="J407" s="570">
        <v>999</v>
      </c>
      <c r="K407" s="570">
        <v>99</v>
      </c>
      <c r="L407" s="570">
        <v>99</v>
      </c>
      <c r="M407" s="570">
        <v>99</v>
      </c>
      <c r="N407" s="570">
        <v>99</v>
      </c>
      <c r="O407" s="570">
        <v>99</v>
      </c>
      <c r="P407" s="570">
        <v>9999</v>
      </c>
      <c r="Q407" s="570">
        <v>1571</v>
      </c>
      <c r="R407" s="570">
        <v>15024.25</v>
      </c>
      <c r="S407" s="570">
        <v>4.8496264372597651</v>
      </c>
      <c r="T407" s="570">
        <v>3.7274406376358225</v>
      </c>
      <c r="U407" s="570">
        <v>16.77408855683306</v>
      </c>
      <c r="V407" s="570">
        <v>0.48588115879328431</v>
      </c>
      <c r="W407" s="570">
        <v>1.0582890992894822</v>
      </c>
      <c r="X407" s="570">
        <v>53.307153435279609</v>
      </c>
      <c r="Y407" s="570">
        <v>11.1353312145365</v>
      </c>
      <c r="Z407" s="570">
        <v>5.2923137001120306</v>
      </c>
      <c r="AA407" s="570">
        <v>12.19455444025998</v>
      </c>
      <c r="AB407" s="570">
        <v>2.0786708614204783</v>
      </c>
      <c r="AC407" s="570">
        <v>-1.4770476745485328</v>
      </c>
      <c r="AD407" s="570">
        <v>51.682989064835091</v>
      </c>
      <c r="AE407" s="570">
        <v>-12.33577699628033</v>
      </c>
      <c r="AF407" s="570">
        <v>61.531294474193452</v>
      </c>
      <c r="AG407" s="570">
        <v>86.615438917989636</v>
      </c>
      <c r="AH407" s="570">
        <v>0.11980631312711118</v>
      </c>
      <c r="AI407" s="570"/>
      <c r="AJ407" s="570"/>
      <c r="AK407" s="570"/>
      <c r="AL407" s="570"/>
    </row>
    <row r="408" spans="1:38" s="531" customFormat="1">
      <c r="A408" s="570">
        <v>4</v>
      </c>
      <c r="B408" s="570">
        <v>58</v>
      </c>
      <c r="C408" s="570">
        <v>1996</v>
      </c>
      <c r="D408" s="570">
        <v>99</v>
      </c>
      <c r="E408" s="570">
        <v>99</v>
      </c>
      <c r="F408" s="570">
        <v>187</v>
      </c>
      <c r="G408" s="570">
        <v>99</v>
      </c>
      <c r="H408" s="570">
        <v>99</v>
      </c>
      <c r="I408" s="570">
        <v>99</v>
      </c>
      <c r="J408" s="570">
        <v>999</v>
      </c>
      <c r="K408" s="570">
        <v>99</v>
      </c>
      <c r="L408" s="570">
        <v>99</v>
      </c>
      <c r="M408" s="570">
        <v>99</v>
      </c>
      <c r="N408" s="570">
        <v>99</v>
      </c>
      <c r="O408" s="570">
        <v>99</v>
      </c>
      <c r="P408" s="570">
        <v>9999</v>
      </c>
      <c r="Q408" s="570">
        <v>497</v>
      </c>
      <c r="R408" s="570">
        <v>9393</v>
      </c>
      <c r="S408" s="570">
        <v>5.1782178217821775</v>
      </c>
      <c r="T408" s="570">
        <v>2.8547854785478557</v>
      </c>
      <c r="U408" s="570">
        <v>4.1460662195251752</v>
      </c>
      <c r="V408" s="570">
        <v>0</v>
      </c>
      <c r="W408" s="570">
        <v>0</v>
      </c>
      <c r="X408" s="570">
        <v>7.4523581390397123E-2</v>
      </c>
      <c r="Y408" s="570">
        <v>0</v>
      </c>
      <c r="Z408" s="570">
        <v>1.9887004375351924</v>
      </c>
      <c r="AA408" s="570">
        <v>11.989756650976503</v>
      </c>
      <c r="AB408" s="570">
        <v>1.4782545792087696</v>
      </c>
      <c r="AC408" s="570">
        <v>-5.9861396093437902</v>
      </c>
      <c r="AD408" s="570">
        <v>5.9493681386152657</v>
      </c>
      <c r="AE408" s="570">
        <v>-16.836131104146375</v>
      </c>
      <c r="AF408" s="570">
        <v>38.468705525806548</v>
      </c>
      <c r="AG408" s="570">
        <v>13.384561082010372</v>
      </c>
      <c r="AH408" s="570">
        <v>0</v>
      </c>
      <c r="AI408" s="570"/>
      <c r="AJ408" s="570"/>
      <c r="AK408" s="570"/>
      <c r="AL408" s="570"/>
    </row>
    <row r="409" spans="1:38">
      <c r="A409" s="570">
        <v>5</v>
      </c>
      <c r="B409" s="570">
        <v>1</v>
      </c>
      <c r="C409" s="570">
        <v>2024</v>
      </c>
      <c r="D409" s="570">
        <v>99</v>
      </c>
      <c r="E409" s="570">
        <v>99</v>
      </c>
      <c r="F409" s="570">
        <v>99</v>
      </c>
      <c r="G409" s="570">
        <v>1</v>
      </c>
      <c r="H409" s="570">
        <v>99</v>
      </c>
      <c r="I409" s="570">
        <v>99</v>
      </c>
      <c r="J409" s="570">
        <v>999</v>
      </c>
      <c r="K409" s="570">
        <v>99</v>
      </c>
      <c r="L409" s="570">
        <v>99</v>
      </c>
      <c r="M409" s="570">
        <v>99</v>
      </c>
      <c r="N409" s="570">
        <v>99</v>
      </c>
      <c r="O409" s="570">
        <v>99</v>
      </c>
      <c r="P409" s="570">
        <v>9999</v>
      </c>
      <c r="Q409" s="570">
        <v>244</v>
      </c>
      <c r="R409" s="570">
        <v>9093</v>
      </c>
      <c r="S409" s="570">
        <v>5.570768723193666</v>
      </c>
      <c r="T409" s="570">
        <v>5.0955680193555484</v>
      </c>
      <c r="U409" s="570">
        <v>11.220675244693718</v>
      </c>
      <c r="V409" s="570">
        <v>2.1445067634444075</v>
      </c>
      <c r="W409" s="570">
        <v>1.47366105795667</v>
      </c>
      <c r="X409" s="570">
        <v>22.984713515891343</v>
      </c>
      <c r="Y409" s="570">
        <v>7.9951611129440243</v>
      </c>
      <c r="Z409" s="570">
        <v>7.0530340293709806</v>
      </c>
      <c r="AA409" s="570">
        <v>1.4301320645495188</v>
      </c>
      <c r="AB409" s="570">
        <v>1.5175918237433936</v>
      </c>
      <c r="AC409" s="570">
        <v>17.32792045494373</v>
      </c>
      <c r="AD409" s="570">
        <v>39.209685314488034</v>
      </c>
      <c r="AE409" s="570">
        <v>56.184300951801838</v>
      </c>
      <c r="AF409" s="570">
        <v>35.486262878551358</v>
      </c>
      <c r="AG409" s="570">
        <v>31.053245735830568</v>
      </c>
      <c r="AH409" s="570">
        <v>3.3432310568569226</v>
      </c>
      <c r="AI409" s="570">
        <v>9006</v>
      </c>
      <c r="AJ409" s="570">
        <v>87.593648678658681</v>
      </c>
      <c r="AK409" s="570">
        <v>14.997164832185126</v>
      </c>
      <c r="AL409" s="570"/>
    </row>
    <row r="410" spans="1:38">
      <c r="A410" s="570">
        <v>5</v>
      </c>
      <c r="B410" s="570">
        <v>2</v>
      </c>
      <c r="C410" s="570">
        <v>2024</v>
      </c>
      <c r="D410" s="570">
        <v>99</v>
      </c>
      <c r="E410" s="570">
        <v>99</v>
      </c>
      <c r="F410" s="570">
        <v>99</v>
      </c>
      <c r="G410" s="570">
        <v>2</v>
      </c>
      <c r="H410" s="570">
        <v>99</v>
      </c>
      <c r="I410" s="570">
        <v>99</v>
      </c>
      <c r="J410" s="570">
        <v>999</v>
      </c>
      <c r="K410" s="570">
        <v>99</v>
      </c>
      <c r="L410" s="570">
        <v>99</v>
      </c>
      <c r="M410" s="570">
        <v>99</v>
      </c>
      <c r="N410" s="570">
        <v>99</v>
      </c>
      <c r="O410" s="570">
        <v>99</v>
      </c>
      <c r="P410" s="570">
        <v>9999</v>
      </c>
      <c r="Q410" s="570">
        <v>300</v>
      </c>
      <c r="R410" s="570">
        <v>7805</v>
      </c>
      <c r="S410" s="570">
        <v>5.2766175528507375</v>
      </c>
      <c r="T410" s="570">
        <v>4.6260089686098658</v>
      </c>
      <c r="U410" s="570">
        <v>12.738846893017328</v>
      </c>
      <c r="V410" s="570">
        <v>2.9083920563741197</v>
      </c>
      <c r="W410" s="570">
        <v>1.409352978859705</v>
      </c>
      <c r="X410" s="570">
        <v>29.903907751441384</v>
      </c>
      <c r="Y410" s="570">
        <v>10.723894939141577</v>
      </c>
      <c r="Z410" s="570">
        <v>7.4042592242636784</v>
      </c>
      <c r="AA410" s="570">
        <v>1.6220684473352294</v>
      </c>
      <c r="AB410" s="570">
        <v>1.6529561265677126</v>
      </c>
      <c r="AC410" s="570">
        <v>17.975547331124059</v>
      </c>
      <c r="AD410" s="570">
        <v>53.73748820733968</v>
      </c>
      <c r="AE410" s="570">
        <v>59.78663597563164</v>
      </c>
      <c r="AF410" s="570">
        <v>30.459725257571019</v>
      </c>
      <c r="AG410" s="570">
        <v>30.261039421919847</v>
      </c>
      <c r="AH410" s="570">
        <v>0.71748878923766801</v>
      </c>
      <c r="AI410" s="570">
        <v>7402</v>
      </c>
      <c r="AJ410" s="570">
        <v>91.409862199405566</v>
      </c>
      <c r="AK410" s="570">
        <v>15.20546469051502</v>
      </c>
      <c r="AL410" s="570"/>
    </row>
    <row r="411" spans="1:38">
      <c r="A411" s="570">
        <v>5</v>
      </c>
      <c r="B411" s="570">
        <v>3</v>
      </c>
      <c r="C411" s="570">
        <v>2024</v>
      </c>
      <c r="D411" s="570">
        <v>99</v>
      </c>
      <c r="E411" s="570">
        <v>99</v>
      </c>
      <c r="F411" s="570">
        <v>99</v>
      </c>
      <c r="G411" s="570">
        <v>3</v>
      </c>
      <c r="H411" s="570">
        <v>99</v>
      </c>
      <c r="I411" s="570">
        <v>99</v>
      </c>
      <c r="J411" s="570">
        <v>999</v>
      </c>
      <c r="K411" s="570">
        <v>99</v>
      </c>
      <c r="L411" s="570">
        <v>99</v>
      </c>
      <c r="M411" s="570">
        <v>99</v>
      </c>
      <c r="N411" s="570">
        <v>99</v>
      </c>
      <c r="O411" s="570">
        <v>99</v>
      </c>
      <c r="P411" s="570">
        <v>9999</v>
      </c>
      <c r="Q411" s="570">
        <v>158</v>
      </c>
      <c r="R411" s="570">
        <v>4343</v>
      </c>
      <c r="S411" s="570">
        <v>5.3062399263182121</v>
      </c>
      <c r="T411" s="570">
        <v>4.6619848031314763</v>
      </c>
      <c r="U411" s="570">
        <v>12.27787243840663</v>
      </c>
      <c r="V411" s="570">
        <v>2.0492746949113512</v>
      </c>
      <c r="W411" s="570">
        <v>1.404559060557218</v>
      </c>
      <c r="X411" s="570">
        <v>27.124107759613167</v>
      </c>
      <c r="Y411" s="570">
        <v>9.6477089569422017</v>
      </c>
      <c r="Z411" s="570">
        <v>7.4656792981148445</v>
      </c>
      <c r="AA411" s="570">
        <v>1.4977687678885387</v>
      </c>
      <c r="AB411" s="570">
        <v>1.7231739620735529</v>
      </c>
      <c r="AC411" s="570">
        <v>39.33364713666699</v>
      </c>
      <c r="AD411" s="570">
        <v>53.803743418974989</v>
      </c>
      <c r="AE411" s="570">
        <v>56.763371406381211</v>
      </c>
      <c r="AF411" s="570">
        <v>16.948954105526063</v>
      </c>
      <c r="AG411" s="570">
        <v>16.229074814784603</v>
      </c>
      <c r="AH411" s="570">
        <v>1.4506101772967996</v>
      </c>
      <c r="AI411" s="570">
        <v>2962</v>
      </c>
      <c r="AJ411" s="570">
        <v>92.660499662390237</v>
      </c>
      <c r="AK411" s="570">
        <v>14.965109986870901</v>
      </c>
      <c r="AL411" s="570"/>
    </row>
    <row r="412" spans="1:38">
      <c r="A412" s="570">
        <v>5</v>
      </c>
      <c r="B412" s="570">
        <v>4</v>
      </c>
      <c r="C412" s="570">
        <v>2024</v>
      </c>
      <c r="D412" s="570">
        <v>99</v>
      </c>
      <c r="E412" s="570">
        <v>99</v>
      </c>
      <c r="F412" s="570">
        <v>99</v>
      </c>
      <c r="G412" s="570">
        <v>4</v>
      </c>
      <c r="H412" s="570">
        <v>99</v>
      </c>
      <c r="I412" s="570">
        <v>99</v>
      </c>
      <c r="J412" s="570">
        <v>999</v>
      </c>
      <c r="K412" s="570">
        <v>99</v>
      </c>
      <c r="L412" s="570">
        <v>99</v>
      </c>
      <c r="M412" s="570">
        <v>99</v>
      </c>
      <c r="N412" s="570">
        <v>99</v>
      </c>
      <c r="O412" s="570">
        <v>99</v>
      </c>
      <c r="P412" s="570">
        <v>9999</v>
      </c>
      <c r="Q412" s="570">
        <v>111</v>
      </c>
      <c r="R412" s="570">
        <v>4383</v>
      </c>
      <c r="S412" s="570">
        <v>5.5236139630390149</v>
      </c>
      <c r="T412" s="570">
        <v>5.0686744239105614</v>
      </c>
      <c r="U412" s="570">
        <v>16.834200319415899</v>
      </c>
      <c r="V412" s="570">
        <v>4.3121149897330628</v>
      </c>
      <c r="W412" s="570">
        <v>3.262605521332421</v>
      </c>
      <c r="X412" s="570">
        <v>51.859456992927242</v>
      </c>
      <c r="Y412" s="570">
        <v>23.089208304814061</v>
      </c>
      <c r="Z412" s="570">
        <v>7.790267879978563</v>
      </c>
      <c r="AA412" s="570">
        <v>1.5574265466002224</v>
      </c>
      <c r="AB412" s="570">
        <v>1.9318959583020023</v>
      </c>
      <c r="AC412" s="570">
        <v>33.1669735228094</v>
      </c>
      <c r="AD412" s="570">
        <v>62.726104040117391</v>
      </c>
      <c r="AE412" s="570">
        <v>56.10151281085119</v>
      </c>
      <c r="AF412" s="570">
        <v>17.105057758351538</v>
      </c>
      <c r="AG412" s="570">
        <v>22.456640027464982</v>
      </c>
      <c r="AH412" s="570">
        <v>0.68446269678302507</v>
      </c>
      <c r="AI412" s="570">
        <v>3212</v>
      </c>
      <c r="AJ412" s="570">
        <v>99.748599003736089</v>
      </c>
      <c r="AK412" s="570">
        <v>15.709299886268749</v>
      </c>
      <c r="AL412" s="570"/>
    </row>
    <row r="413" spans="1:38">
      <c r="A413" s="570">
        <v>5</v>
      </c>
      <c r="B413" s="570">
        <v>5</v>
      </c>
      <c r="C413" s="570">
        <v>2023</v>
      </c>
      <c r="D413" s="570">
        <v>99</v>
      </c>
      <c r="E413" s="570">
        <v>99</v>
      </c>
      <c r="F413" s="570">
        <v>99</v>
      </c>
      <c r="G413" s="570">
        <v>1</v>
      </c>
      <c r="H413" s="570">
        <v>99</v>
      </c>
      <c r="I413" s="570">
        <v>99</v>
      </c>
      <c r="J413" s="570">
        <v>999</v>
      </c>
      <c r="K413" s="570">
        <v>99</v>
      </c>
      <c r="L413" s="570">
        <v>99</v>
      </c>
      <c r="M413" s="570">
        <v>99</v>
      </c>
      <c r="N413" s="570">
        <v>99</v>
      </c>
      <c r="O413" s="570">
        <v>99</v>
      </c>
      <c r="P413" s="570">
        <v>9999</v>
      </c>
      <c r="Q413" s="570">
        <v>250</v>
      </c>
      <c r="R413" s="570">
        <v>10198</v>
      </c>
      <c r="S413" s="570">
        <v>5.518631104138068</v>
      </c>
      <c r="T413" s="570">
        <v>5.0035301039419489</v>
      </c>
      <c r="U413" s="570">
        <v>11.37941753284958</v>
      </c>
      <c r="V413" s="570">
        <v>1.0884487154343987</v>
      </c>
      <c r="W413" s="570">
        <v>1.8631104138066288</v>
      </c>
      <c r="X413" s="570">
        <v>23.455579525397141</v>
      </c>
      <c r="Y413" s="570">
        <v>8.1584624436163953</v>
      </c>
      <c r="Z413" s="570">
        <v>7.182021075217075</v>
      </c>
      <c r="AA413" s="570">
        <v>1.5965974340350491</v>
      </c>
      <c r="AB413" s="570">
        <v>1.7855149486122464</v>
      </c>
      <c r="AC413" s="570">
        <v>18.448056869151547</v>
      </c>
      <c r="AD413" s="570">
        <v>40.542371771297489</v>
      </c>
      <c r="AE413" s="570">
        <v>39.086939490918652</v>
      </c>
      <c r="AF413" s="570">
        <v>38.522267971140394</v>
      </c>
      <c r="AG413" s="570">
        <v>35.467093076313915</v>
      </c>
      <c r="AH413" s="570">
        <v>2.3926260050990393</v>
      </c>
      <c r="AI413" s="570">
        <v>3491</v>
      </c>
      <c r="AJ413" s="570">
        <v>93.631967917501825</v>
      </c>
      <c r="AK413" s="570">
        <v>14.741272867126202</v>
      </c>
      <c r="AL413" s="570"/>
    </row>
    <row r="414" spans="1:38">
      <c r="A414" s="570">
        <v>5</v>
      </c>
      <c r="B414" s="570">
        <v>6</v>
      </c>
      <c r="C414" s="570">
        <v>2023</v>
      </c>
      <c r="D414" s="570">
        <v>99</v>
      </c>
      <c r="E414" s="570">
        <v>99</v>
      </c>
      <c r="F414" s="570">
        <v>99</v>
      </c>
      <c r="G414" s="570">
        <v>2</v>
      </c>
      <c r="H414" s="570">
        <v>99</v>
      </c>
      <c r="I414" s="570">
        <v>99</v>
      </c>
      <c r="J414" s="570">
        <v>999</v>
      </c>
      <c r="K414" s="570">
        <v>99</v>
      </c>
      <c r="L414" s="570">
        <v>99</v>
      </c>
      <c r="M414" s="570">
        <v>99</v>
      </c>
      <c r="N414" s="570">
        <v>99</v>
      </c>
      <c r="O414" s="570">
        <v>99</v>
      </c>
      <c r="P414" s="570">
        <v>9999</v>
      </c>
      <c r="Q414" s="570">
        <v>282</v>
      </c>
      <c r="R414" s="570">
        <v>7970</v>
      </c>
      <c r="S414" s="570">
        <v>5.2829360100376412</v>
      </c>
      <c r="T414" s="570">
        <v>4.6757841907151798</v>
      </c>
      <c r="U414" s="570">
        <v>11.915370138017597</v>
      </c>
      <c r="V414" s="570">
        <v>0.7277289836888331</v>
      </c>
      <c r="W414" s="570">
        <v>0.67754077791718947</v>
      </c>
      <c r="X414" s="570">
        <v>26.612296110414061</v>
      </c>
      <c r="Y414" s="570">
        <v>8.4567126725219559</v>
      </c>
      <c r="Z414" s="570">
        <v>7.0582779929389847</v>
      </c>
      <c r="AA414" s="570">
        <v>1.420188692349605</v>
      </c>
      <c r="AB414" s="570">
        <v>1.8805691478380304</v>
      </c>
      <c r="AC414" s="570">
        <v>18.908834406103328</v>
      </c>
      <c r="AD414" s="570">
        <v>45.226317609385561</v>
      </c>
      <c r="AE414" s="570">
        <v>49.211292836690966</v>
      </c>
      <c r="AF414" s="570">
        <v>30.106145884486072</v>
      </c>
      <c r="AG414" s="570">
        <v>29.023943060620077</v>
      </c>
      <c r="AH414" s="570">
        <v>0.11292346298619824</v>
      </c>
      <c r="AI414" s="570">
        <v>370</v>
      </c>
      <c r="AJ414" s="570">
        <v>92.616756756756644</v>
      </c>
      <c r="AK414" s="570">
        <v>15.605247457640441</v>
      </c>
      <c r="AL414" s="570"/>
    </row>
    <row r="415" spans="1:38">
      <c r="A415" s="570">
        <v>5</v>
      </c>
      <c r="B415" s="570">
        <v>7</v>
      </c>
      <c r="C415" s="570">
        <v>2023</v>
      </c>
      <c r="D415" s="570">
        <v>99</v>
      </c>
      <c r="E415" s="570">
        <v>99</v>
      </c>
      <c r="F415" s="570">
        <v>99</v>
      </c>
      <c r="G415" s="570">
        <v>3</v>
      </c>
      <c r="H415" s="570">
        <v>99</v>
      </c>
      <c r="I415" s="570">
        <v>99</v>
      </c>
      <c r="J415" s="570">
        <v>999</v>
      </c>
      <c r="K415" s="570">
        <v>99</v>
      </c>
      <c r="L415" s="570">
        <v>99</v>
      </c>
      <c r="M415" s="570">
        <v>99</v>
      </c>
      <c r="N415" s="570">
        <v>99</v>
      </c>
      <c r="O415" s="570">
        <v>99</v>
      </c>
      <c r="P415" s="570">
        <v>9999</v>
      </c>
      <c r="Q415" s="570">
        <v>141</v>
      </c>
      <c r="R415" s="570">
        <v>3883</v>
      </c>
      <c r="S415" s="570">
        <v>4.958022147823848</v>
      </c>
      <c r="T415" s="570">
        <v>4.5482874066443477</v>
      </c>
      <c r="U415" s="570">
        <v>11.95070821529743</v>
      </c>
      <c r="V415" s="570">
        <v>0.7983517898532061</v>
      </c>
      <c r="W415" s="570">
        <v>1.1588977594643319</v>
      </c>
      <c r="X415" s="570">
        <v>26.577388617048676</v>
      </c>
      <c r="Y415" s="570">
        <v>10.249806850373425</v>
      </c>
      <c r="Z415" s="570">
        <v>7.547064545113555</v>
      </c>
      <c r="AA415" s="570">
        <v>1.6384635688244629</v>
      </c>
      <c r="AB415" s="570">
        <v>1.9614949146228284</v>
      </c>
      <c r="AC415" s="570">
        <v>34.502057385756345</v>
      </c>
      <c r="AD415" s="570">
        <v>54.115700548378157</v>
      </c>
      <c r="AE415" s="570">
        <v>53.218957763732973</v>
      </c>
      <c r="AF415" s="570">
        <v>14.667774713859401</v>
      </c>
      <c r="AG415" s="570">
        <v>14.182460663618311</v>
      </c>
      <c r="AH415" s="570">
        <v>0.25753283543651806</v>
      </c>
      <c r="AI415" s="570">
        <v>0</v>
      </c>
      <c r="AJ415" s="570"/>
      <c r="AK415" s="570"/>
      <c r="AL415" s="570"/>
    </row>
    <row r="416" spans="1:38">
      <c r="A416" s="570">
        <v>5</v>
      </c>
      <c r="B416" s="570">
        <v>8</v>
      </c>
      <c r="C416" s="570">
        <v>2023</v>
      </c>
      <c r="D416" s="570">
        <v>99</v>
      </c>
      <c r="E416" s="570">
        <v>99</v>
      </c>
      <c r="F416" s="570">
        <v>99</v>
      </c>
      <c r="G416" s="570">
        <v>4</v>
      </c>
      <c r="H416" s="570">
        <v>99</v>
      </c>
      <c r="I416" s="570">
        <v>99</v>
      </c>
      <c r="J416" s="570">
        <v>999</v>
      </c>
      <c r="K416" s="570">
        <v>99</v>
      </c>
      <c r="L416" s="570">
        <v>99</v>
      </c>
      <c r="M416" s="570">
        <v>99</v>
      </c>
      <c r="N416" s="570">
        <v>99</v>
      </c>
      <c r="O416" s="570">
        <v>99</v>
      </c>
      <c r="P416" s="570">
        <v>9999</v>
      </c>
      <c r="Q416" s="570">
        <v>102</v>
      </c>
      <c r="R416" s="570">
        <v>4422</v>
      </c>
      <c r="S416" s="570">
        <v>5.1478968792401636</v>
      </c>
      <c r="T416" s="570">
        <v>4.8778833107191319</v>
      </c>
      <c r="U416" s="570">
        <v>15.780122116689313</v>
      </c>
      <c r="V416" s="570">
        <v>1.8091361374943464</v>
      </c>
      <c r="W416" s="570">
        <v>1.9674355495251012</v>
      </c>
      <c r="X416" s="570">
        <v>46.336499321573939</v>
      </c>
      <c r="Y416" s="570">
        <v>18.792401628222528</v>
      </c>
      <c r="Z416" s="570">
        <v>7.6339425504402172</v>
      </c>
      <c r="AA416" s="570">
        <v>1.4088686147496603</v>
      </c>
      <c r="AB416" s="570">
        <v>2.0538904732083081</v>
      </c>
      <c r="AC416" s="570">
        <v>29.505299672579763</v>
      </c>
      <c r="AD416" s="570">
        <v>58.01423686199761</v>
      </c>
      <c r="AE416" s="570">
        <v>53.633840899053375</v>
      </c>
      <c r="AF416" s="570">
        <v>16.703811430514108</v>
      </c>
      <c r="AG416" s="570">
        <v>21.326503199447689</v>
      </c>
      <c r="AH416" s="570">
        <v>0</v>
      </c>
      <c r="AI416" s="570">
        <v>0</v>
      </c>
      <c r="AJ416" s="570"/>
      <c r="AK416" s="570"/>
      <c r="AL416" s="570"/>
    </row>
    <row r="417" spans="1:38">
      <c r="A417" s="570">
        <v>5</v>
      </c>
      <c r="B417" s="570">
        <v>9</v>
      </c>
      <c r="C417" s="570">
        <v>2022</v>
      </c>
      <c r="D417" s="570">
        <v>99</v>
      </c>
      <c r="E417" s="570">
        <v>99</v>
      </c>
      <c r="F417" s="570">
        <v>99</v>
      </c>
      <c r="G417" s="570">
        <v>1</v>
      </c>
      <c r="H417" s="570">
        <v>99</v>
      </c>
      <c r="I417" s="570">
        <v>99</v>
      </c>
      <c r="J417" s="570">
        <v>999</v>
      </c>
      <c r="K417" s="570">
        <v>99</v>
      </c>
      <c r="L417" s="570">
        <v>99</v>
      </c>
      <c r="M417" s="570">
        <v>99</v>
      </c>
      <c r="N417" s="570">
        <v>99</v>
      </c>
      <c r="O417" s="570">
        <v>99</v>
      </c>
      <c r="P417" s="570">
        <v>9999</v>
      </c>
      <c r="Q417" s="570">
        <v>227</v>
      </c>
      <c r="R417" s="570">
        <v>9945</v>
      </c>
      <c r="S417" s="570">
        <v>5.5340372046254389</v>
      </c>
      <c r="T417" s="570">
        <v>5.0447461035696337</v>
      </c>
      <c r="U417" s="570">
        <v>11.329894419306164</v>
      </c>
      <c r="V417" s="570">
        <v>0.81447963800904988</v>
      </c>
      <c r="W417" s="570">
        <v>1.2870789341377578</v>
      </c>
      <c r="X417" s="570">
        <v>22.81548516842636</v>
      </c>
      <c r="Y417" s="570">
        <v>8.7280040221216684</v>
      </c>
      <c r="Z417" s="570">
        <v>7.320643637473534</v>
      </c>
      <c r="AA417" s="570">
        <v>1.6164292374744154</v>
      </c>
      <c r="AB417" s="570">
        <v>1.9241809677294657</v>
      </c>
      <c r="AC417" s="570">
        <v>17.166514585432715</v>
      </c>
      <c r="AD417" s="570">
        <v>39.338715404663446</v>
      </c>
      <c r="AE417" s="570">
        <v>34.36366281276338</v>
      </c>
      <c r="AF417" s="570">
        <v>38.621359223300971</v>
      </c>
      <c r="AG417" s="570">
        <v>34.959983630125194</v>
      </c>
      <c r="AH417" s="570">
        <v>1.9205630970336849</v>
      </c>
      <c r="AI417" s="570">
        <v>30</v>
      </c>
      <c r="AJ417" s="570">
        <v>84.67333333333336</v>
      </c>
      <c r="AK417" s="570">
        <v>15.346124919884646</v>
      </c>
      <c r="AL417" s="570"/>
    </row>
    <row r="418" spans="1:38">
      <c r="A418" s="570">
        <v>5</v>
      </c>
      <c r="B418" s="570">
        <v>10</v>
      </c>
      <c r="C418" s="570">
        <v>2022</v>
      </c>
      <c r="D418" s="570">
        <v>99</v>
      </c>
      <c r="E418" s="570">
        <v>99</v>
      </c>
      <c r="F418" s="570">
        <v>99</v>
      </c>
      <c r="G418" s="570">
        <v>2</v>
      </c>
      <c r="H418" s="570">
        <v>99</v>
      </c>
      <c r="I418" s="570">
        <v>99</v>
      </c>
      <c r="J418" s="570">
        <v>999</v>
      </c>
      <c r="K418" s="570">
        <v>99</v>
      </c>
      <c r="L418" s="570">
        <v>99</v>
      </c>
      <c r="M418" s="570">
        <v>99</v>
      </c>
      <c r="N418" s="570">
        <v>99</v>
      </c>
      <c r="O418" s="570">
        <v>99</v>
      </c>
      <c r="P418" s="570">
        <v>9999</v>
      </c>
      <c r="Q418" s="570">
        <v>258</v>
      </c>
      <c r="R418" s="570">
        <v>7548</v>
      </c>
      <c r="S418" s="570">
        <v>5.2266825649178594</v>
      </c>
      <c r="T418" s="570">
        <v>4.8276364599893995</v>
      </c>
      <c r="U418" s="570">
        <v>12.518166401695812</v>
      </c>
      <c r="V418" s="570">
        <v>1.7488076311605725</v>
      </c>
      <c r="W418" s="570">
        <v>0.74191838897721263</v>
      </c>
      <c r="X418" s="570">
        <v>30.378908320084793</v>
      </c>
      <c r="Y418" s="570">
        <v>10.7975622681505</v>
      </c>
      <c r="Z418" s="570">
        <v>7.5389531661507805</v>
      </c>
      <c r="AA418" s="570">
        <v>1.3134352287352704</v>
      </c>
      <c r="AB418" s="570">
        <v>1.5931904575167364</v>
      </c>
      <c r="AC418" s="570">
        <v>22.927503763839781</v>
      </c>
      <c r="AD418" s="570">
        <v>45.563575774494595</v>
      </c>
      <c r="AE418" s="570">
        <v>48.421110784085535</v>
      </c>
      <c r="AF418" s="570">
        <v>29.312621359223307</v>
      </c>
      <c r="AG418" s="570">
        <v>29.316571690262503</v>
      </c>
      <c r="AH418" s="570">
        <v>0.291467938526762</v>
      </c>
      <c r="AI418" s="570">
        <v>453</v>
      </c>
      <c r="AJ418" s="570">
        <v>92.115894039735068</v>
      </c>
      <c r="AK418" s="570">
        <v>14.798895264916476</v>
      </c>
      <c r="AL418" s="570"/>
    </row>
    <row r="419" spans="1:38">
      <c r="A419" s="570">
        <v>5</v>
      </c>
      <c r="B419" s="570">
        <v>11</v>
      </c>
      <c r="C419" s="570">
        <v>2022</v>
      </c>
      <c r="D419" s="570">
        <v>99</v>
      </c>
      <c r="E419" s="570">
        <v>99</v>
      </c>
      <c r="F419" s="570">
        <v>99</v>
      </c>
      <c r="G419" s="570">
        <v>3</v>
      </c>
      <c r="H419" s="570">
        <v>99</v>
      </c>
      <c r="I419" s="570">
        <v>99</v>
      </c>
      <c r="J419" s="570">
        <v>999</v>
      </c>
      <c r="K419" s="570">
        <v>99</v>
      </c>
      <c r="L419" s="570">
        <v>99</v>
      </c>
      <c r="M419" s="570">
        <v>99</v>
      </c>
      <c r="N419" s="570">
        <v>99</v>
      </c>
      <c r="O419" s="570">
        <v>99</v>
      </c>
      <c r="P419" s="570">
        <v>9999</v>
      </c>
      <c r="Q419" s="570">
        <v>128</v>
      </c>
      <c r="R419" s="570">
        <v>3951</v>
      </c>
      <c r="S419" s="570">
        <v>4.7377879017970121</v>
      </c>
      <c r="T419" s="570">
        <v>4.5135408757276636</v>
      </c>
      <c r="U419" s="570">
        <v>12.10085547962542</v>
      </c>
      <c r="V419" s="570">
        <v>1.1136421159200203</v>
      </c>
      <c r="W419" s="570">
        <v>0.88585168311819806</v>
      </c>
      <c r="X419" s="570">
        <v>26.980511262971405</v>
      </c>
      <c r="Y419" s="570">
        <v>10.098709187547456</v>
      </c>
      <c r="Z419" s="570">
        <v>7.3479969827109359</v>
      </c>
      <c r="AA419" s="570">
        <v>1.5869587049519949</v>
      </c>
      <c r="AB419" s="570">
        <v>1.8287217185938496</v>
      </c>
      <c r="AC419" s="570">
        <v>23.517347907159955</v>
      </c>
      <c r="AD419" s="570">
        <v>50.033881636009298</v>
      </c>
      <c r="AE419" s="570">
        <v>52.833699632451761</v>
      </c>
      <c r="AF419" s="570">
        <v>15.343689320388346</v>
      </c>
      <c r="AG419" s="570">
        <v>14.834184431336912</v>
      </c>
      <c r="AH419" s="570">
        <v>0</v>
      </c>
      <c r="AI419" s="570">
        <v>0</v>
      </c>
      <c r="AJ419" s="570"/>
      <c r="AK419" s="570"/>
      <c r="AL419" s="570"/>
    </row>
    <row r="420" spans="1:38">
      <c r="A420" s="570">
        <v>5</v>
      </c>
      <c r="B420" s="570">
        <v>12</v>
      </c>
      <c r="C420" s="570">
        <v>2022</v>
      </c>
      <c r="D420" s="570">
        <v>99</v>
      </c>
      <c r="E420" s="570">
        <v>99</v>
      </c>
      <c r="F420" s="570">
        <v>99</v>
      </c>
      <c r="G420" s="570">
        <v>4</v>
      </c>
      <c r="H420" s="570">
        <v>99</v>
      </c>
      <c r="I420" s="570">
        <v>99</v>
      </c>
      <c r="J420" s="570">
        <v>999</v>
      </c>
      <c r="K420" s="570">
        <v>99</v>
      </c>
      <c r="L420" s="570">
        <v>99</v>
      </c>
      <c r="M420" s="570">
        <v>99</v>
      </c>
      <c r="N420" s="570">
        <v>99</v>
      </c>
      <c r="O420" s="570">
        <v>99</v>
      </c>
      <c r="P420" s="570">
        <v>9999</v>
      </c>
      <c r="Q420" s="570">
        <v>109</v>
      </c>
      <c r="R420" s="570">
        <v>4306</v>
      </c>
      <c r="S420" s="570">
        <v>4.9342777519739913</v>
      </c>
      <c r="T420" s="570">
        <v>4.5088248954946595</v>
      </c>
      <c r="U420" s="570">
        <v>15.635380863910813</v>
      </c>
      <c r="V420" s="570">
        <v>2.3687877380399445</v>
      </c>
      <c r="W420" s="570">
        <v>1.9739897816999536</v>
      </c>
      <c r="X420" s="570">
        <v>46.864839758476528</v>
      </c>
      <c r="Y420" s="570">
        <v>19.043195541105437</v>
      </c>
      <c r="Z420" s="570">
        <v>7.7315579238419296</v>
      </c>
      <c r="AA420" s="570">
        <v>1.5152423129733301</v>
      </c>
      <c r="AB420" s="570">
        <v>2.1760724651136356</v>
      </c>
      <c r="AC420" s="570">
        <v>41.955196747078325</v>
      </c>
      <c r="AD420" s="570">
        <v>62.155498500136254</v>
      </c>
      <c r="AE420" s="570">
        <v>53.831222888648519</v>
      </c>
      <c r="AF420" s="570">
        <v>16.722330097087379</v>
      </c>
      <c r="AG420" s="570">
        <v>20.889260248275406</v>
      </c>
      <c r="AH420" s="570">
        <v>0</v>
      </c>
      <c r="AI420" s="570">
        <v>0</v>
      </c>
      <c r="AJ420" s="570"/>
      <c r="AK420" s="570"/>
      <c r="AL420" s="570"/>
    </row>
    <row r="421" spans="1:38">
      <c r="A421" s="570">
        <v>5</v>
      </c>
      <c r="B421" s="570">
        <v>13</v>
      </c>
      <c r="C421" s="570">
        <v>2021</v>
      </c>
      <c r="D421" s="570">
        <v>99</v>
      </c>
      <c r="E421" s="570">
        <v>99</v>
      </c>
      <c r="F421" s="570">
        <v>99</v>
      </c>
      <c r="G421" s="570">
        <v>1</v>
      </c>
      <c r="H421" s="570">
        <v>99</v>
      </c>
      <c r="I421" s="570">
        <v>99</v>
      </c>
      <c r="J421" s="570">
        <v>999</v>
      </c>
      <c r="K421" s="570">
        <v>99</v>
      </c>
      <c r="L421" s="570">
        <v>99</v>
      </c>
      <c r="M421" s="570">
        <v>99</v>
      </c>
      <c r="N421" s="570">
        <v>99</v>
      </c>
      <c r="O421" s="570">
        <v>99</v>
      </c>
      <c r="P421" s="570">
        <v>9999</v>
      </c>
      <c r="Q421" s="570">
        <v>227</v>
      </c>
      <c r="R421" s="570">
        <v>9588.9</v>
      </c>
      <c r="S421" s="570">
        <v>5.2994295487490737</v>
      </c>
      <c r="T421" s="570">
        <v>4.9365412091063616</v>
      </c>
      <c r="U421" s="570">
        <v>11.188901750982899</v>
      </c>
      <c r="V421" s="570">
        <v>1.1054448372597483</v>
      </c>
      <c r="W421" s="570">
        <v>0.9803001387020408</v>
      </c>
      <c r="X421" s="570">
        <v>22.870193661421016</v>
      </c>
      <c r="Y421" s="570">
        <v>9.2919938679097722</v>
      </c>
      <c r="Z421" s="570">
        <v>7.4528898825190018</v>
      </c>
      <c r="AA421" s="570">
        <v>1.7229404520877611</v>
      </c>
      <c r="AB421" s="570">
        <v>2.1293336004457837</v>
      </c>
      <c r="AC421" s="570">
        <v>21.410730479312463</v>
      </c>
      <c r="AD421" s="570">
        <v>34.590219186389277</v>
      </c>
      <c r="AE421" s="570">
        <v>30.046961368720801</v>
      </c>
      <c r="AF421" s="570">
        <v>36.199691191404696</v>
      </c>
      <c r="AG421" s="570">
        <v>31.887044248252597</v>
      </c>
      <c r="AH421" s="570">
        <v>1.5747374568511503</v>
      </c>
      <c r="AI421" s="570"/>
      <c r="AJ421" s="570"/>
      <c r="AK421" s="570"/>
      <c r="AL421" s="570"/>
    </row>
    <row r="422" spans="1:38">
      <c r="A422" s="570">
        <v>5</v>
      </c>
      <c r="B422" s="570">
        <v>14</v>
      </c>
      <c r="C422" s="570">
        <v>2021</v>
      </c>
      <c r="D422" s="570">
        <v>99</v>
      </c>
      <c r="E422" s="570">
        <v>99</v>
      </c>
      <c r="F422" s="570">
        <v>99</v>
      </c>
      <c r="G422" s="570">
        <v>2</v>
      </c>
      <c r="H422" s="570">
        <v>99</v>
      </c>
      <c r="I422" s="570">
        <v>99</v>
      </c>
      <c r="J422" s="570">
        <v>999</v>
      </c>
      <c r="K422" s="570">
        <v>99</v>
      </c>
      <c r="L422" s="570">
        <v>99</v>
      </c>
      <c r="M422" s="570">
        <v>99</v>
      </c>
      <c r="N422" s="570">
        <v>99</v>
      </c>
      <c r="O422" s="570">
        <v>99</v>
      </c>
      <c r="P422" s="570">
        <v>9999</v>
      </c>
      <c r="Q422" s="570">
        <v>255</v>
      </c>
      <c r="R422" s="570">
        <v>7369</v>
      </c>
      <c r="S422" s="570">
        <v>5.1659655312796842</v>
      </c>
      <c r="T422" s="570">
        <v>4.7386348215497343</v>
      </c>
      <c r="U422" s="570">
        <v>12.845299226489356</v>
      </c>
      <c r="V422" s="570">
        <v>1.9405618130004076</v>
      </c>
      <c r="W422" s="570">
        <v>0.78708101506310235</v>
      </c>
      <c r="X422" s="570">
        <v>30.967566834034471</v>
      </c>
      <c r="Y422" s="570">
        <v>11.33125254444294</v>
      </c>
      <c r="Z422" s="570">
        <v>7.5654377184348292</v>
      </c>
      <c r="AA422" s="570">
        <v>1.3110398050799728</v>
      </c>
      <c r="AB422" s="570">
        <v>1.6954518625103898</v>
      </c>
      <c r="AC422" s="570">
        <v>31.230511763803559</v>
      </c>
      <c r="AD422" s="570">
        <v>44.104831842799214</v>
      </c>
      <c r="AE422" s="570">
        <v>49.766328954869827</v>
      </c>
      <c r="AF422" s="570">
        <v>27.819199740268559</v>
      </c>
      <c r="AG422" s="570">
        <v>28.132659935181699</v>
      </c>
      <c r="AH422" s="570">
        <v>0.37997014520287697</v>
      </c>
      <c r="AI422" s="570"/>
      <c r="AJ422" s="570"/>
      <c r="AK422" s="570"/>
      <c r="AL422" s="570"/>
    </row>
    <row r="423" spans="1:38">
      <c r="A423" s="570">
        <v>5</v>
      </c>
      <c r="B423" s="570">
        <v>15</v>
      </c>
      <c r="C423" s="570">
        <v>2021</v>
      </c>
      <c r="D423" s="570">
        <v>99</v>
      </c>
      <c r="E423" s="570">
        <v>99</v>
      </c>
      <c r="F423" s="570">
        <v>99</v>
      </c>
      <c r="G423" s="570">
        <v>3</v>
      </c>
      <c r="H423" s="570">
        <v>99</v>
      </c>
      <c r="I423" s="570">
        <v>99</v>
      </c>
      <c r="J423" s="570">
        <v>999</v>
      </c>
      <c r="K423" s="570">
        <v>99</v>
      </c>
      <c r="L423" s="570">
        <v>99</v>
      </c>
      <c r="M423" s="570">
        <v>99</v>
      </c>
      <c r="N423" s="570">
        <v>99</v>
      </c>
      <c r="O423" s="570">
        <v>99</v>
      </c>
      <c r="P423" s="570">
        <v>9999</v>
      </c>
      <c r="Q423" s="570">
        <v>138</v>
      </c>
      <c r="R423" s="570">
        <v>4842</v>
      </c>
      <c r="S423" s="570">
        <v>4.8527467988434543</v>
      </c>
      <c r="T423" s="570">
        <v>4.6208178438661713</v>
      </c>
      <c r="U423" s="570">
        <v>12.109783147459757</v>
      </c>
      <c r="V423" s="570">
        <v>0.80545229244114014</v>
      </c>
      <c r="W423" s="570">
        <v>1.6522098306484923</v>
      </c>
      <c r="X423" s="570">
        <v>26.662536142090044</v>
      </c>
      <c r="Y423" s="570">
        <v>9.8306484923585309</v>
      </c>
      <c r="Z423" s="570">
        <v>7.573962003336522</v>
      </c>
      <c r="AA423" s="570">
        <v>1.6445878637360762</v>
      </c>
      <c r="AB423" s="570">
        <v>1.9844407975766871</v>
      </c>
      <c r="AC423" s="570">
        <v>33.15828932933502</v>
      </c>
      <c r="AD423" s="570">
        <v>52.858800031371409</v>
      </c>
      <c r="AE423" s="570">
        <v>56.381976404364302</v>
      </c>
      <c r="AF423" s="570">
        <v>18.279354748592805</v>
      </c>
      <c r="AG423" s="570">
        <v>17.426860946860081</v>
      </c>
      <c r="AH423" s="570">
        <v>0</v>
      </c>
      <c r="AI423" s="570"/>
      <c r="AJ423" s="570"/>
      <c r="AK423" s="570"/>
      <c r="AL423" s="570"/>
    </row>
    <row r="424" spans="1:38">
      <c r="A424" s="570">
        <v>5</v>
      </c>
      <c r="B424" s="570">
        <v>16</v>
      </c>
      <c r="C424" s="570">
        <v>2021</v>
      </c>
      <c r="D424" s="570">
        <v>99</v>
      </c>
      <c r="E424" s="570">
        <v>99</v>
      </c>
      <c r="F424" s="570">
        <v>99</v>
      </c>
      <c r="G424" s="570">
        <v>4</v>
      </c>
      <c r="H424" s="570">
        <v>99</v>
      </c>
      <c r="I424" s="570">
        <v>99</v>
      </c>
      <c r="J424" s="570">
        <v>999</v>
      </c>
      <c r="K424" s="570">
        <v>99</v>
      </c>
      <c r="L424" s="570">
        <v>99</v>
      </c>
      <c r="M424" s="570">
        <v>99</v>
      </c>
      <c r="N424" s="570">
        <v>99</v>
      </c>
      <c r="O424" s="570">
        <v>99</v>
      </c>
      <c r="P424" s="570">
        <v>9999</v>
      </c>
      <c r="Q424" s="570">
        <v>107</v>
      </c>
      <c r="R424" s="570">
        <v>4689</v>
      </c>
      <c r="S424" s="570">
        <v>5.2399232245681366</v>
      </c>
      <c r="T424" s="570">
        <v>4.6621880998080627</v>
      </c>
      <c r="U424" s="570">
        <v>16.183574322883345</v>
      </c>
      <c r="V424" s="570">
        <v>2.4525485178076343</v>
      </c>
      <c r="W424" s="570">
        <v>2.8364256771166567</v>
      </c>
      <c r="X424" s="570">
        <v>48.453828108338655</v>
      </c>
      <c r="Y424" s="570">
        <v>22.307528257624224</v>
      </c>
      <c r="Z424" s="570">
        <v>8.1113863359195815</v>
      </c>
      <c r="AA424" s="570">
        <v>1.5060188034881818</v>
      </c>
      <c r="AB424" s="570">
        <v>2.3489063512945858</v>
      </c>
      <c r="AC424" s="570">
        <v>34.047394264783549</v>
      </c>
      <c r="AD424" s="570">
        <v>62.301335454311825</v>
      </c>
      <c r="AE424" s="570">
        <v>57.345225523364256</v>
      </c>
      <c r="AF424" s="570">
        <v>17.701754319733926</v>
      </c>
      <c r="AG424" s="570">
        <v>22.55343486970564</v>
      </c>
      <c r="AH424" s="570">
        <v>0</v>
      </c>
      <c r="AI424" s="570"/>
      <c r="AJ424" s="570"/>
      <c r="AK424" s="570"/>
      <c r="AL424" s="570"/>
    </row>
    <row r="425" spans="1:38">
      <c r="A425" s="570">
        <v>5</v>
      </c>
      <c r="B425" s="570">
        <v>17</v>
      </c>
      <c r="C425" s="570">
        <v>2020</v>
      </c>
      <c r="D425" s="570">
        <v>99</v>
      </c>
      <c r="E425" s="570">
        <v>99</v>
      </c>
      <c r="F425" s="570">
        <v>99</v>
      </c>
      <c r="G425" s="570">
        <v>1</v>
      </c>
      <c r="H425" s="570">
        <v>99</v>
      </c>
      <c r="I425" s="570">
        <v>99</v>
      </c>
      <c r="J425" s="570">
        <v>999</v>
      </c>
      <c r="K425" s="570">
        <v>99</v>
      </c>
      <c r="L425" s="570">
        <v>99</v>
      </c>
      <c r="M425" s="570">
        <v>99</v>
      </c>
      <c r="N425" s="570">
        <v>99</v>
      </c>
      <c r="O425" s="570">
        <v>99</v>
      </c>
      <c r="P425" s="570">
        <v>9999</v>
      </c>
      <c r="Q425" s="570">
        <v>231</v>
      </c>
      <c r="R425" s="570">
        <v>9576</v>
      </c>
      <c r="S425" s="570">
        <v>5.3052422723475354</v>
      </c>
      <c r="T425" s="570">
        <v>5.2897869674185456</v>
      </c>
      <c r="U425" s="570">
        <v>10.927143901420202</v>
      </c>
      <c r="V425" s="570">
        <v>0.60568086883876371</v>
      </c>
      <c r="W425" s="570">
        <v>1.4724310776942351</v>
      </c>
      <c r="X425" s="570">
        <v>22.211779448621556</v>
      </c>
      <c r="Y425" s="570">
        <v>8.2289055973266496</v>
      </c>
      <c r="Z425" s="570">
        <v>7.268016829123022</v>
      </c>
      <c r="AA425" s="570">
        <v>1.7045438083557798</v>
      </c>
      <c r="AB425" s="570">
        <v>2.0823391403585649</v>
      </c>
      <c r="AC425" s="570">
        <v>11.68075637604708</v>
      </c>
      <c r="AD425" s="570">
        <v>24.513778616272123</v>
      </c>
      <c r="AE425" s="570">
        <v>20.535662209844517</v>
      </c>
      <c r="AF425" s="570">
        <v>36.112682430139152</v>
      </c>
      <c r="AG425" s="570">
        <v>31.657480082455944</v>
      </c>
      <c r="AH425" s="570">
        <v>1.2949039264828739</v>
      </c>
      <c r="AI425" s="570"/>
      <c r="AJ425" s="570"/>
      <c r="AK425" s="570"/>
      <c r="AL425" s="570"/>
    </row>
    <row r="426" spans="1:38">
      <c r="A426" s="570">
        <v>5</v>
      </c>
      <c r="B426" s="570">
        <v>18</v>
      </c>
      <c r="C426" s="570">
        <v>2020</v>
      </c>
      <c r="D426" s="570">
        <v>99</v>
      </c>
      <c r="E426" s="570">
        <v>99</v>
      </c>
      <c r="F426" s="570">
        <v>99</v>
      </c>
      <c r="G426" s="570">
        <v>2</v>
      </c>
      <c r="H426" s="570">
        <v>99</v>
      </c>
      <c r="I426" s="570">
        <v>99</v>
      </c>
      <c r="J426" s="570">
        <v>999</v>
      </c>
      <c r="K426" s="570">
        <v>99</v>
      </c>
      <c r="L426" s="570">
        <v>99</v>
      </c>
      <c r="M426" s="570">
        <v>99</v>
      </c>
      <c r="N426" s="570">
        <v>99</v>
      </c>
      <c r="O426" s="570">
        <v>99</v>
      </c>
      <c r="P426" s="570">
        <v>9999</v>
      </c>
      <c r="Q426" s="570">
        <v>248</v>
      </c>
      <c r="R426" s="570">
        <v>7518</v>
      </c>
      <c r="S426" s="570">
        <v>4.9501197126895446</v>
      </c>
      <c r="T426" s="570">
        <v>4.6177174780526737</v>
      </c>
      <c r="U426" s="570">
        <v>12.193677839851023</v>
      </c>
      <c r="V426" s="570">
        <v>1.0907156158552811</v>
      </c>
      <c r="W426" s="570">
        <v>0.69167331737164139</v>
      </c>
      <c r="X426" s="570">
        <v>29.715349827081678</v>
      </c>
      <c r="Y426" s="570">
        <v>10.00266028198989</v>
      </c>
      <c r="Z426" s="570">
        <v>7.586382514426238</v>
      </c>
      <c r="AA426" s="570">
        <v>1.421638298776579</v>
      </c>
      <c r="AB426" s="570">
        <v>1.8241135566664095</v>
      </c>
      <c r="AC426" s="570">
        <v>11.97810947332591</v>
      </c>
      <c r="AD426" s="570">
        <v>38.723884081223098</v>
      </c>
      <c r="AE426" s="570">
        <v>46.115561061326282</v>
      </c>
      <c r="AF426" s="570">
        <v>28.351623486819779</v>
      </c>
      <c r="AG426" s="570">
        <v>27.734643033222255</v>
      </c>
      <c r="AH426" s="570">
        <v>0.22612396914072888</v>
      </c>
      <c r="AI426" s="570"/>
      <c r="AJ426" s="570"/>
      <c r="AK426" s="570"/>
      <c r="AL426" s="570"/>
    </row>
    <row r="427" spans="1:38">
      <c r="A427" s="570">
        <v>5</v>
      </c>
      <c r="B427" s="570">
        <v>19</v>
      </c>
      <c r="C427" s="570">
        <v>2020</v>
      </c>
      <c r="D427" s="570">
        <v>99</v>
      </c>
      <c r="E427" s="570">
        <v>99</v>
      </c>
      <c r="F427" s="570">
        <v>99</v>
      </c>
      <c r="G427" s="570">
        <v>3</v>
      </c>
      <c r="H427" s="570">
        <v>99</v>
      </c>
      <c r="I427" s="570">
        <v>99</v>
      </c>
      <c r="J427" s="570">
        <v>999</v>
      </c>
      <c r="K427" s="570">
        <v>99</v>
      </c>
      <c r="L427" s="570">
        <v>99</v>
      </c>
      <c r="M427" s="570">
        <v>99</v>
      </c>
      <c r="N427" s="570">
        <v>99</v>
      </c>
      <c r="O427" s="570">
        <v>99</v>
      </c>
      <c r="P427" s="570">
        <v>9999</v>
      </c>
      <c r="Q427" s="570">
        <v>126</v>
      </c>
      <c r="R427" s="570">
        <v>4622</v>
      </c>
      <c r="S427" s="570">
        <v>4.9231934227607113</v>
      </c>
      <c r="T427" s="570">
        <v>4.4703591518823034</v>
      </c>
      <c r="U427" s="570">
        <v>11.945389441800097</v>
      </c>
      <c r="V427" s="570">
        <v>0.97360450021635647</v>
      </c>
      <c r="W427" s="570">
        <v>1.5144958892254439</v>
      </c>
      <c r="X427" s="570">
        <v>26.525313717005631</v>
      </c>
      <c r="Y427" s="570">
        <v>10.579835569017742</v>
      </c>
      <c r="Z427" s="570">
        <v>7.6347101149537648</v>
      </c>
      <c r="AA427" s="570">
        <v>1.5583094547583547</v>
      </c>
      <c r="AB427" s="570">
        <v>1.9730683033284184</v>
      </c>
      <c r="AC427" s="570">
        <v>27.157632067190526</v>
      </c>
      <c r="AD427" s="570">
        <v>53.122375667114561</v>
      </c>
      <c r="AE427" s="570">
        <v>47.730348980749113</v>
      </c>
      <c r="AF427" s="570">
        <v>17.430327714296485</v>
      </c>
      <c r="AG427" s="570">
        <v>16.703819821529347</v>
      </c>
      <c r="AH427" s="570">
        <v>6.4906966681090403E-2</v>
      </c>
      <c r="AI427" s="570"/>
      <c r="AJ427" s="570"/>
      <c r="AK427" s="570"/>
      <c r="AL427" s="570"/>
    </row>
    <row r="428" spans="1:38">
      <c r="A428" s="570">
        <v>5</v>
      </c>
      <c r="B428" s="570">
        <v>20</v>
      </c>
      <c r="C428" s="570">
        <v>2020</v>
      </c>
      <c r="D428" s="570">
        <v>99</v>
      </c>
      <c r="E428" s="570">
        <v>99</v>
      </c>
      <c r="F428" s="570">
        <v>99</v>
      </c>
      <c r="G428" s="570">
        <v>4</v>
      </c>
      <c r="H428" s="570">
        <v>99</v>
      </c>
      <c r="I428" s="570">
        <v>99</v>
      </c>
      <c r="J428" s="570">
        <v>999</v>
      </c>
      <c r="K428" s="570">
        <v>99</v>
      </c>
      <c r="L428" s="570">
        <v>99</v>
      </c>
      <c r="M428" s="570">
        <v>99</v>
      </c>
      <c r="N428" s="570">
        <v>99</v>
      </c>
      <c r="O428" s="570">
        <v>99</v>
      </c>
      <c r="P428" s="570">
        <v>9999</v>
      </c>
      <c r="Q428" s="570">
        <v>109</v>
      </c>
      <c r="R428" s="570">
        <v>4801</v>
      </c>
      <c r="S428" s="570">
        <v>5.2561966257029775</v>
      </c>
      <c r="T428" s="570">
        <v>4.8764840658196222</v>
      </c>
      <c r="U428" s="570">
        <v>16.45714017912934</v>
      </c>
      <c r="V428" s="570">
        <v>2.4161632993126441</v>
      </c>
      <c r="W428" s="570">
        <v>2.49947927515101</v>
      </c>
      <c r="X428" s="570">
        <v>50.135388460737353</v>
      </c>
      <c r="Y428" s="570">
        <v>21.93293063945012</v>
      </c>
      <c r="Z428" s="570">
        <v>7.8922751449822046</v>
      </c>
      <c r="AA428" s="570">
        <v>1.4912700308853299</v>
      </c>
      <c r="AB428" s="570">
        <v>2.2003273246409378</v>
      </c>
      <c r="AC428" s="570">
        <v>30.191322185245383</v>
      </c>
      <c r="AD428" s="570">
        <v>63.793266559741454</v>
      </c>
      <c r="AE428" s="570">
        <v>49.264964690816306</v>
      </c>
      <c r="AF428" s="570">
        <v>18.10536636874458</v>
      </c>
      <c r="AG428" s="570">
        <v>23.904057062792457</v>
      </c>
      <c r="AH428" s="570">
        <v>0</v>
      </c>
      <c r="AI428" s="570"/>
      <c r="AJ428" s="570"/>
      <c r="AK428" s="570"/>
      <c r="AL428" s="570"/>
    </row>
    <row r="429" spans="1:38">
      <c r="A429" s="570">
        <v>5</v>
      </c>
      <c r="B429" s="570">
        <v>21</v>
      </c>
      <c r="C429" s="570">
        <v>2019</v>
      </c>
      <c r="D429" s="570">
        <v>99</v>
      </c>
      <c r="E429" s="570">
        <v>99</v>
      </c>
      <c r="F429" s="570">
        <v>99</v>
      </c>
      <c r="G429" s="570">
        <v>1</v>
      </c>
      <c r="H429" s="570">
        <v>99</v>
      </c>
      <c r="I429" s="570">
        <v>99</v>
      </c>
      <c r="J429" s="570">
        <v>999</v>
      </c>
      <c r="K429" s="570">
        <v>99</v>
      </c>
      <c r="L429" s="570">
        <v>99</v>
      </c>
      <c r="M429" s="570">
        <v>99</v>
      </c>
      <c r="N429" s="570">
        <v>99</v>
      </c>
      <c r="O429" s="570">
        <v>99</v>
      </c>
      <c r="P429" s="570">
        <v>9999</v>
      </c>
      <c r="Q429" s="570">
        <v>206</v>
      </c>
      <c r="R429" s="570">
        <v>9628</v>
      </c>
      <c r="S429" s="570">
        <v>5.2686954715413377</v>
      </c>
      <c r="T429" s="570">
        <v>4.9906522642293316</v>
      </c>
      <c r="U429" s="570">
        <v>11.168011009555467</v>
      </c>
      <c r="V429" s="570">
        <v>0.77897798088907344</v>
      </c>
      <c r="W429" s="570">
        <v>1.1217282924802658</v>
      </c>
      <c r="X429" s="570">
        <v>23.286248442044041</v>
      </c>
      <c r="Y429" s="570">
        <v>8.6206896551724128</v>
      </c>
      <c r="Z429" s="570">
        <v>7.4717920254060308</v>
      </c>
      <c r="AA429" s="570">
        <v>1.7067367196116972</v>
      </c>
      <c r="AB429" s="570">
        <v>1.9061148050849861</v>
      </c>
      <c r="AC429" s="570">
        <v>20.777593770210377</v>
      </c>
      <c r="AD429" s="570">
        <v>35.774389137532843</v>
      </c>
      <c r="AE429" s="570">
        <v>31.179788959689461</v>
      </c>
      <c r="AF429" s="570">
        <v>35.656618028294197</v>
      </c>
      <c r="AG429" s="570">
        <v>32.216430505066874</v>
      </c>
      <c r="AH429" s="570">
        <v>1.2775238886580811</v>
      </c>
      <c r="AI429" s="570"/>
      <c r="AJ429" s="570"/>
      <c r="AK429" s="570"/>
      <c r="AL429" s="570"/>
    </row>
    <row r="430" spans="1:38">
      <c r="A430" s="570">
        <v>5</v>
      </c>
      <c r="B430" s="570">
        <v>22</v>
      </c>
      <c r="C430" s="570">
        <v>2019</v>
      </c>
      <c r="D430" s="570">
        <v>99</v>
      </c>
      <c r="E430" s="570">
        <v>99</v>
      </c>
      <c r="F430" s="570">
        <v>99</v>
      </c>
      <c r="G430" s="570">
        <v>2</v>
      </c>
      <c r="H430" s="570">
        <v>99</v>
      </c>
      <c r="I430" s="570">
        <v>99</v>
      </c>
      <c r="J430" s="570">
        <v>999</v>
      </c>
      <c r="K430" s="570">
        <v>99</v>
      </c>
      <c r="L430" s="570">
        <v>99</v>
      </c>
      <c r="M430" s="570">
        <v>99</v>
      </c>
      <c r="N430" s="570">
        <v>99</v>
      </c>
      <c r="O430" s="570">
        <v>99</v>
      </c>
      <c r="P430" s="570">
        <v>9999</v>
      </c>
      <c r="Q430" s="570">
        <v>271</v>
      </c>
      <c r="R430" s="570">
        <v>7970</v>
      </c>
      <c r="S430" s="570">
        <v>4.7535759096612313</v>
      </c>
      <c r="T430" s="570">
        <v>4.4941028858218308</v>
      </c>
      <c r="U430" s="570">
        <v>12.143284818067782</v>
      </c>
      <c r="V430" s="570">
        <v>1.2170639899623583</v>
      </c>
      <c r="W430" s="570">
        <v>0.65244667503136755</v>
      </c>
      <c r="X430" s="570">
        <v>29.560853199498119</v>
      </c>
      <c r="Y430" s="570">
        <v>9.9623588456712664</v>
      </c>
      <c r="Z430" s="570">
        <v>7.5691527233232012</v>
      </c>
      <c r="AA430" s="570">
        <v>1.4213828196590503</v>
      </c>
      <c r="AB430" s="570">
        <v>1.8730815475489404</v>
      </c>
      <c r="AC430" s="570">
        <v>23.188479962305831</v>
      </c>
      <c r="AD430" s="570">
        <v>43.930453511944627</v>
      </c>
      <c r="AE430" s="570">
        <v>50.659265085003007</v>
      </c>
      <c r="AF430" s="570">
        <v>29.516332123546409</v>
      </c>
      <c r="AG430" s="570">
        <v>28.997463328157608</v>
      </c>
      <c r="AH430" s="570">
        <v>0.48933500627352561</v>
      </c>
      <c r="AI430" s="570"/>
      <c r="AJ430" s="570"/>
      <c r="AK430" s="570"/>
      <c r="AL430" s="570"/>
    </row>
    <row r="431" spans="1:38">
      <c r="A431" s="570">
        <v>5</v>
      </c>
      <c r="B431" s="570">
        <v>23</v>
      </c>
      <c r="C431" s="570">
        <v>2019</v>
      </c>
      <c r="D431" s="570">
        <v>99</v>
      </c>
      <c r="E431" s="570">
        <v>99</v>
      </c>
      <c r="F431" s="570">
        <v>99</v>
      </c>
      <c r="G431" s="570">
        <v>3</v>
      </c>
      <c r="H431" s="570">
        <v>99</v>
      </c>
      <c r="I431" s="570">
        <v>99</v>
      </c>
      <c r="J431" s="570">
        <v>999</v>
      </c>
      <c r="K431" s="570">
        <v>99</v>
      </c>
      <c r="L431" s="570">
        <v>99</v>
      </c>
      <c r="M431" s="570">
        <v>99</v>
      </c>
      <c r="N431" s="570">
        <v>99</v>
      </c>
      <c r="O431" s="570">
        <v>99</v>
      </c>
      <c r="P431" s="570">
        <v>9999</v>
      </c>
      <c r="Q431" s="570">
        <v>106</v>
      </c>
      <c r="R431" s="570">
        <v>4633</v>
      </c>
      <c r="S431" s="570">
        <v>4.941506583207425</v>
      </c>
      <c r="T431" s="570">
        <v>4.5221238938053085</v>
      </c>
      <c r="U431" s="570">
        <v>11.776632851284264</v>
      </c>
      <c r="V431" s="570">
        <v>0.75545003237643005</v>
      </c>
      <c r="W431" s="570">
        <v>1.4029786315562269</v>
      </c>
      <c r="X431" s="570">
        <v>25.77163824735592</v>
      </c>
      <c r="Y431" s="570">
        <v>9.9935247140082044</v>
      </c>
      <c r="Z431" s="570">
        <v>7.7593906131718384</v>
      </c>
      <c r="AA431" s="570">
        <v>1.5505823727905617</v>
      </c>
      <c r="AB431" s="570">
        <v>2.034346897654566</v>
      </c>
      <c r="AC431" s="570">
        <v>20.854182348377641</v>
      </c>
      <c r="AD431" s="570">
        <v>54.481375166900527</v>
      </c>
      <c r="AE431" s="570">
        <v>40.784976479725742</v>
      </c>
      <c r="AF431" s="570">
        <v>17.157988297163172</v>
      </c>
      <c r="AG431" s="570">
        <v>16.347409469122965</v>
      </c>
      <c r="AH431" s="570">
        <v>0</v>
      </c>
      <c r="AI431" s="570"/>
      <c r="AJ431" s="570"/>
      <c r="AK431" s="570"/>
      <c r="AL431" s="570"/>
    </row>
    <row r="432" spans="1:38">
      <c r="A432" s="570">
        <v>5</v>
      </c>
      <c r="B432" s="570">
        <v>24</v>
      </c>
      <c r="C432" s="570">
        <v>2019</v>
      </c>
      <c r="D432" s="570">
        <v>99</v>
      </c>
      <c r="E432" s="570">
        <v>99</v>
      </c>
      <c r="F432" s="570">
        <v>99</v>
      </c>
      <c r="G432" s="570">
        <v>4</v>
      </c>
      <c r="H432" s="570">
        <v>99</v>
      </c>
      <c r="I432" s="570">
        <v>99</v>
      </c>
      <c r="J432" s="570">
        <v>999</v>
      </c>
      <c r="K432" s="570">
        <v>99</v>
      </c>
      <c r="L432" s="570">
        <v>99</v>
      </c>
      <c r="M432" s="570">
        <v>99</v>
      </c>
      <c r="N432" s="570">
        <v>99</v>
      </c>
      <c r="O432" s="570">
        <v>99</v>
      </c>
      <c r="P432" s="570">
        <v>9999</v>
      </c>
      <c r="Q432" s="570">
        <v>116</v>
      </c>
      <c r="R432" s="570">
        <v>4771</v>
      </c>
      <c r="S432" s="570">
        <v>5.2364284217145265</v>
      </c>
      <c r="T432" s="570">
        <v>4.9547264724376436</v>
      </c>
      <c r="U432" s="570">
        <v>15.69721861245022</v>
      </c>
      <c r="V432" s="570">
        <v>1.8025571159086144</v>
      </c>
      <c r="W432" s="570">
        <v>3.374554600712639</v>
      </c>
      <c r="X432" s="570">
        <v>44.099769440368895</v>
      </c>
      <c r="Y432" s="570">
        <v>18.214210857262625</v>
      </c>
      <c r="Z432" s="570">
        <v>7.5136336390142562</v>
      </c>
      <c r="AA432" s="570">
        <v>1.4595294116962401</v>
      </c>
      <c r="AB432" s="570">
        <v>2.2446387332882063</v>
      </c>
      <c r="AC432" s="570">
        <v>33.032256183656266</v>
      </c>
      <c r="AD432" s="570">
        <v>59.812396143240576</v>
      </c>
      <c r="AE432" s="570">
        <v>47.446591030089344</v>
      </c>
      <c r="AF432" s="570">
        <v>17.669061550996219</v>
      </c>
      <c r="AG432" s="570">
        <v>22.438696697652581</v>
      </c>
      <c r="AH432" s="570">
        <v>2.0959966464053653E-2</v>
      </c>
      <c r="AI432" s="570"/>
      <c r="AJ432" s="570"/>
      <c r="AK432" s="570"/>
      <c r="AL432" s="570"/>
    </row>
    <row r="433" spans="1:38">
      <c r="A433" s="570">
        <v>5</v>
      </c>
      <c r="B433" s="570">
        <v>25</v>
      </c>
      <c r="C433" s="570">
        <v>2018</v>
      </c>
      <c r="D433" s="570">
        <v>99</v>
      </c>
      <c r="E433" s="570">
        <v>99</v>
      </c>
      <c r="F433" s="570">
        <v>99</v>
      </c>
      <c r="G433" s="570">
        <v>1</v>
      </c>
      <c r="H433" s="570">
        <v>99</v>
      </c>
      <c r="I433" s="570">
        <v>99</v>
      </c>
      <c r="J433" s="570">
        <v>999</v>
      </c>
      <c r="K433" s="570">
        <v>99</v>
      </c>
      <c r="L433" s="570">
        <v>99</v>
      </c>
      <c r="M433" s="570">
        <v>99</v>
      </c>
      <c r="N433" s="570">
        <v>99</v>
      </c>
      <c r="O433" s="570">
        <v>99</v>
      </c>
      <c r="P433" s="570">
        <v>9999</v>
      </c>
      <c r="Q433" s="570">
        <v>241</v>
      </c>
      <c r="R433" s="570">
        <v>10897</v>
      </c>
      <c r="S433" s="570">
        <v>5.3537670918601448</v>
      </c>
      <c r="T433" s="570">
        <v>4.7610351472882444</v>
      </c>
      <c r="U433" s="570">
        <v>11.167274479214475</v>
      </c>
      <c r="V433" s="570">
        <v>0.71579333761585773</v>
      </c>
      <c r="W433" s="570">
        <v>1.2296962466733963</v>
      </c>
      <c r="X433" s="570">
        <v>23.657887491970271</v>
      </c>
      <c r="Y433" s="570">
        <v>7.873726713774432</v>
      </c>
      <c r="Z433" s="570">
        <v>7.2827800614036988</v>
      </c>
      <c r="AA433" s="570">
        <v>1.6133342420040548</v>
      </c>
      <c r="AB433" s="570">
        <v>1.804568741298088</v>
      </c>
      <c r="AC433" s="570">
        <v>6.4710828030316145</v>
      </c>
      <c r="AD433" s="570">
        <v>38.855555226517161</v>
      </c>
      <c r="AE433" s="570">
        <v>27.622212503771525</v>
      </c>
      <c r="AF433" s="570">
        <v>38.65280930760499</v>
      </c>
      <c r="AG433" s="570">
        <v>35.449288683990183</v>
      </c>
      <c r="AH433" s="570">
        <v>1.3031109479673304</v>
      </c>
      <c r="AI433" s="570"/>
      <c r="AJ433" s="570"/>
      <c r="AK433" s="570"/>
      <c r="AL433" s="570"/>
    </row>
    <row r="434" spans="1:38">
      <c r="A434" s="570">
        <v>5</v>
      </c>
      <c r="B434" s="570">
        <v>26</v>
      </c>
      <c r="C434" s="570">
        <v>2018</v>
      </c>
      <c r="D434" s="570">
        <v>99</v>
      </c>
      <c r="E434" s="570">
        <v>99</v>
      </c>
      <c r="F434" s="570">
        <v>99</v>
      </c>
      <c r="G434" s="570">
        <v>2</v>
      </c>
      <c r="H434" s="570">
        <v>99</v>
      </c>
      <c r="I434" s="570">
        <v>99</v>
      </c>
      <c r="J434" s="570">
        <v>999</v>
      </c>
      <c r="K434" s="570">
        <v>99</v>
      </c>
      <c r="L434" s="570">
        <v>99</v>
      </c>
      <c r="M434" s="570">
        <v>99</v>
      </c>
      <c r="N434" s="570">
        <v>99</v>
      </c>
      <c r="O434" s="570">
        <v>99</v>
      </c>
      <c r="P434" s="570">
        <v>9999</v>
      </c>
      <c r="Q434" s="570">
        <v>290</v>
      </c>
      <c r="R434" s="570">
        <v>8039</v>
      </c>
      <c r="S434" s="570">
        <v>4.9496205995770621</v>
      </c>
      <c r="T434" s="570">
        <v>4.4509267321806192</v>
      </c>
      <c r="U434" s="570">
        <v>12.145005597711148</v>
      </c>
      <c r="V434" s="570">
        <v>1.0449060828461252</v>
      </c>
      <c r="W434" s="570">
        <v>0.80855827839283489</v>
      </c>
      <c r="X434" s="570">
        <v>29.23249160343326</v>
      </c>
      <c r="Y434" s="570">
        <v>9.6280631919392956</v>
      </c>
      <c r="Z434" s="570">
        <v>7.362319022061139</v>
      </c>
      <c r="AA434" s="570">
        <v>1.4633472894589803</v>
      </c>
      <c r="AB434" s="570">
        <v>1.8404580424925621</v>
      </c>
      <c r="AC434" s="570">
        <v>13.03571236504558</v>
      </c>
      <c r="AD434" s="570">
        <v>42.320827253299129</v>
      </c>
      <c r="AE434" s="570">
        <v>53.414136224910592</v>
      </c>
      <c r="AF434" s="570">
        <v>28.515181611804778</v>
      </c>
      <c r="AG434" s="570">
        <v>28.441541534306911</v>
      </c>
      <c r="AH434" s="570">
        <v>0.53489239955218315</v>
      </c>
      <c r="AI434" s="570"/>
      <c r="AJ434" s="570"/>
      <c r="AK434" s="570"/>
      <c r="AL434" s="570"/>
    </row>
    <row r="435" spans="1:38">
      <c r="A435" s="570">
        <v>5</v>
      </c>
      <c r="B435" s="570">
        <v>27</v>
      </c>
      <c r="C435" s="570">
        <v>2018</v>
      </c>
      <c r="D435" s="570">
        <v>99</v>
      </c>
      <c r="E435" s="570">
        <v>99</v>
      </c>
      <c r="F435" s="570">
        <v>99</v>
      </c>
      <c r="G435" s="570">
        <v>3</v>
      </c>
      <c r="H435" s="570">
        <v>99</v>
      </c>
      <c r="I435" s="570">
        <v>99</v>
      </c>
      <c r="J435" s="570">
        <v>999</v>
      </c>
      <c r="K435" s="570">
        <v>99</v>
      </c>
      <c r="L435" s="570">
        <v>99</v>
      </c>
      <c r="M435" s="570">
        <v>99</v>
      </c>
      <c r="N435" s="570">
        <v>99</v>
      </c>
      <c r="O435" s="570">
        <v>99</v>
      </c>
      <c r="P435" s="570">
        <v>9999</v>
      </c>
      <c r="Q435" s="570">
        <v>103</v>
      </c>
      <c r="R435" s="570">
        <v>4164</v>
      </c>
      <c r="S435" s="570">
        <v>4.8897694524495687</v>
      </c>
      <c r="T435" s="570">
        <v>4.250720461095101</v>
      </c>
      <c r="U435" s="570">
        <v>11.016023054755056</v>
      </c>
      <c r="V435" s="570">
        <v>0.81652257444764653</v>
      </c>
      <c r="W435" s="570">
        <v>1.5850144092219021</v>
      </c>
      <c r="X435" s="570">
        <v>21.853986551392889</v>
      </c>
      <c r="Y435" s="570">
        <v>8.7415946205571551</v>
      </c>
      <c r="Z435" s="570">
        <v>7.3842619423789548</v>
      </c>
      <c r="AA435" s="570">
        <v>1.7703397495091737</v>
      </c>
      <c r="AB435" s="570">
        <v>2.0162790792239575</v>
      </c>
      <c r="AC435" s="570">
        <v>23.968399912063322</v>
      </c>
      <c r="AD435" s="570">
        <v>48.11591550514899</v>
      </c>
      <c r="AE435" s="570">
        <v>41.545563279047023</v>
      </c>
      <c r="AF435" s="570">
        <v>14.77014755959137</v>
      </c>
      <c r="AG435" s="570">
        <v>13.362537608311118</v>
      </c>
      <c r="AH435" s="570">
        <v>0.14409221902017288</v>
      </c>
      <c r="AI435" s="570"/>
      <c r="AJ435" s="570"/>
      <c r="AK435" s="570"/>
      <c r="AL435" s="570"/>
    </row>
    <row r="436" spans="1:38">
      <c r="A436" s="570">
        <v>5</v>
      </c>
      <c r="B436" s="570">
        <v>28</v>
      </c>
      <c r="C436" s="570">
        <v>2018</v>
      </c>
      <c r="D436" s="570">
        <v>99</v>
      </c>
      <c r="E436" s="570">
        <v>99</v>
      </c>
      <c r="F436" s="570">
        <v>99</v>
      </c>
      <c r="G436" s="570">
        <v>4</v>
      </c>
      <c r="H436" s="570">
        <v>99</v>
      </c>
      <c r="I436" s="570">
        <v>99</v>
      </c>
      <c r="J436" s="570">
        <v>999</v>
      </c>
      <c r="K436" s="570">
        <v>99</v>
      </c>
      <c r="L436" s="570">
        <v>99</v>
      </c>
      <c r="M436" s="570">
        <v>99</v>
      </c>
      <c r="N436" s="570">
        <v>99</v>
      </c>
      <c r="O436" s="570">
        <v>99</v>
      </c>
      <c r="P436" s="570">
        <v>9999</v>
      </c>
      <c r="Q436" s="570">
        <v>113</v>
      </c>
      <c r="R436" s="570">
        <v>5092</v>
      </c>
      <c r="S436" s="570">
        <v>4.9228201099764339</v>
      </c>
      <c r="T436" s="570">
        <v>4.8662608012568738</v>
      </c>
      <c r="U436" s="570">
        <v>15.334701492537308</v>
      </c>
      <c r="V436" s="570">
        <v>1.6300078554595443</v>
      </c>
      <c r="W436" s="570">
        <v>2.415553809897879</v>
      </c>
      <c r="X436" s="570">
        <v>43.263943440691278</v>
      </c>
      <c r="Y436" s="570">
        <v>15.887666928515316</v>
      </c>
      <c r="Z436" s="570">
        <v>7.3860922980719117</v>
      </c>
      <c r="AA436" s="570">
        <v>1.5735857441246976</v>
      </c>
      <c r="AB436" s="570">
        <v>2.0728069362541919</v>
      </c>
      <c r="AC436" s="570">
        <v>35.89562182306247</v>
      </c>
      <c r="AD436" s="570">
        <v>59.543720796165331</v>
      </c>
      <c r="AE436" s="570">
        <v>52.914434096807774</v>
      </c>
      <c r="AF436" s="570">
        <v>18.061861520998864</v>
      </c>
      <c r="AG436" s="570">
        <v>22.746632173391799</v>
      </c>
      <c r="AH436" s="570">
        <v>0</v>
      </c>
      <c r="AI436" s="570"/>
      <c r="AJ436" s="570"/>
      <c r="AK436" s="570"/>
      <c r="AL436" s="570"/>
    </row>
    <row r="437" spans="1:38">
      <c r="A437" s="570">
        <v>5</v>
      </c>
      <c r="B437" s="570">
        <v>29</v>
      </c>
      <c r="C437" s="570">
        <v>2017</v>
      </c>
      <c r="D437" s="570">
        <v>99</v>
      </c>
      <c r="E437" s="570">
        <v>99</v>
      </c>
      <c r="F437" s="570">
        <v>99</v>
      </c>
      <c r="G437" s="570">
        <v>1</v>
      </c>
      <c r="H437" s="570">
        <v>99</v>
      </c>
      <c r="I437" s="570">
        <v>99</v>
      </c>
      <c r="J437" s="570">
        <v>999</v>
      </c>
      <c r="K437" s="570">
        <v>99</v>
      </c>
      <c r="L437" s="570">
        <v>99</v>
      </c>
      <c r="M437" s="570">
        <v>99</v>
      </c>
      <c r="N437" s="570">
        <v>99</v>
      </c>
      <c r="O437" s="570">
        <v>99</v>
      </c>
      <c r="P437" s="570">
        <v>9999</v>
      </c>
      <c r="Q437" s="570">
        <v>250</v>
      </c>
      <c r="R437" s="570">
        <v>11138</v>
      </c>
      <c r="S437" s="570">
        <v>5.2475309750404007</v>
      </c>
      <c r="T437" s="570">
        <v>4.5468665828694554</v>
      </c>
      <c r="U437" s="570">
        <v>10.938777159274576</v>
      </c>
      <c r="V437" s="570">
        <v>0.68234871610702119</v>
      </c>
      <c r="W437" s="570">
        <v>0.97863171125875381</v>
      </c>
      <c r="X437" s="570">
        <v>22.795834081522713</v>
      </c>
      <c r="Y437" s="570">
        <v>7.2364876997665633</v>
      </c>
      <c r="Z437" s="570">
        <v>7.0665956019437006</v>
      </c>
      <c r="AA437" s="570">
        <v>2.220283846964028</v>
      </c>
      <c r="AB437" s="570">
        <v>1.7724785870385962</v>
      </c>
      <c r="AC437" s="570">
        <v>5.3188576447471645</v>
      </c>
      <c r="AD437" s="570">
        <v>42.425308002872953</v>
      </c>
      <c r="AE437" s="570">
        <v>24.59653726302264</v>
      </c>
      <c r="AF437" s="570">
        <v>40.193424993684815</v>
      </c>
      <c r="AG437" s="570">
        <v>35.535896370929194</v>
      </c>
      <c r="AH437" s="570">
        <v>1.0773927096426648</v>
      </c>
      <c r="AI437" s="570"/>
      <c r="AJ437" s="570"/>
      <c r="AK437" s="570"/>
      <c r="AL437" s="570"/>
    </row>
    <row r="438" spans="1:38">
      <c r="A438" s="570">
        <v>5</v>
      </c>
      <c r="B438" s="570">
        <v>30</v>
      </c>
      <c r="C438" s="570">
        <v>2017</v>
      </c>
      <c r="D438" s="570">
        <v>99</v>
      </c>
      <c r="E438" s="570">
        <v>99</v>
      </c>
      <c r="F438" s="570">
        <v>99</v>
      </c>
      <c r="G438" s="570">
        <v>2</v>
      </c>
      <c r="H438" s="570">
        <v>99</v>
      </c>
      <c r="I438" s="570">
        <v>99</v>
      </c>
      <c r="J438" s="570">
        <v>999</v>
      </c>
      <c r="K438" s="570">
        <v>99</v>
      </c>
      <c r="L438" s="570">
        <v>99</v>
      </c>
      <c r="M438" s="570">
        <v>99</v>
      </c>
      <c r="N438" s="570">
        <v>99</v>
      </c>
      <c r="O438" s="570">
        <v>99</v>
      </c>
      <c r="P438" s="570">
        <v>9999</v>
      </c>
      <c r="Q438" s="570">
        <v>280</v>
      </c>
      <c r="R438" s="570">
        <v>8143</v>
      </c>
      <c r="S438" s="570">
        <v>4.5995333415203241</v>
      </c>
      <c r="T438" s="570">
        <v>4.3592042244872893</v>
      </c>
      <c r="U438" s="570">
        <v>12.23881861721725</v>
      </c>
      <c r="V438" s="570">
        <v>0.84735355520078559</v>
      </c>
      <c r="W438" s="570">
        <v>1.1175242539604568</v>
      </c>
      <c r="X438" s="570">
        <v>30.136313398010568</v>
      </c>
      <c r="Y438" s="570">
        <v>10.082279258258628</v>
      </c>
      <c r="Z438" s="570">
        <v>7.7068968654379644</v>
      </c>
      <c r="AA438" s="570">
        <v>1.3740046457831379</v>
      </c>
      <c r="AB438" s="570">
        <v>1.992751436711222</v>
      </c>
      <c r="AC438" s="570">
        <v>35.368460054105824</v>
      </c>
      <c r="AD438" s="570">
        <v>46.061354138525999</v>
      </c>
      <c r="AE438" s="570">
        <v>51.930376169066363</v>
      </c>
      <c r="AF438" s="570">
        <v>29.385442604020056</v>
      </c>
      <c r="AG438" s="570">
        <v>29.068004536046871</v>
      </c>
      <c r="AH438" s="570">
        <v>0.49121945229031078</v>
      </c>
      <c r="AI438" s="570"/>
      <c r="AJ438" s="570"/>
      <c r="AK438" s="570"/>
      <c r="AL438" s="570"/>
    </row>
    <row r="439" spans="1:38">
      <c r="A439" s="570">
        <v>5</v>
      </c>
      <c r="B439" s="570">
        <v>31</v>
      </c>
      <c r="C439" s="570">
        <v>2017</v>
      </c>
      <c r="D439" s="570">
        <v>99</v>
      </c>
      <c r="E439" s="570">
        <v>99</v>
      </c>
      <c r="F439" s="570">
        <v>99</v>
      </c>
      <c r="G439" s="570">
        <v>3</v>
      </c>
      <c r="H439" s="570">
        <v>99</v>
      </c>
      <c r="I439" s="570">
        <v>99</v>
      </c>
      <c r="J439" s="570">
        <v>999</v>
      </c>
      <c r="K439" s="570">
        <v>99</v>
      </c>
      <c r="L439" s="570">
        <v>99</v>
      </c>
      <c r="M439" s="570">
        <v>99</v>
      </c>
      <c r="N439" s="570">
        <v>99</v>
      </c>
      <c r="O439" s="570">
        <v>99</v>
      </c>
      <c r="P439" s="570">
        <v>9999</v>
      </c>
      <c r="Q439" s="570">
        <v>99</v>
      </c>
      <c r="R439" s="570">
        <v>3897</v>
      </c>
      <c r="S439" s="570">
        <v>5.1750064151911719</v>
      </c>
      <c r="T439" s="570">
        <v>4.5868616884783187</v>
      </c>
      <c r="U439" s="570">
        <v>12.712342827816252</v>
      </c>
      <c r="V439" s="570">
        <v>1.2573774698486015</v>
      </c>
      <c r="W439" s="570">
        <v>2.3351295868616879</v>
      </c>
      <c r="X439" s="570">
        <v>31.537079804978184</v>
      </c>
      <c r="Y439" s="570">
        <v>12.830382345393899</v>
      </c>
      <c r="Z439" s="570">
        <v>8.1465729189224927</v>
      </c>
      <c r="AA439" s="570">
        <v>1.5754601972642399</v>
      </c>
      <c r="AB439" s="570">
        <v>2.1826318483865998</v>
      </c>
      <c r="AC439" s="570">
        <v>17.744329490302157</v>
      </c>
      <c r="AD439" s="570">
        <v>45.783598888017991</v>
      </c>
      <c r="AE439" s="570">
        <v>29.348043285062776</v>
      </c>
      <c r="AF439" s="570">
        <v>14.063007469957778</v>
      </c>
      <c r="AG439" s="570">
        <v>14.449315976265062</v>
      </c>
      <c r="AH439" s="570">
        <v>0.10264305876315116</v>
      </c>
      <c r="AI439" s="570"/>
      <c r="AJ439" s="570"/>
      <c r="AK439" s="570"/>
      <c r="AL439" s="570"/>
    </row>
    <row r="440" spans="1:38">
      <c r="A440" s="570">
        <v>5</v>
      </c>
      <c r="B440" s="570">
        <v>32</v>
      </c>
      <c r="C440" s="570">
        <v>2017</v>
      </c>
      <c r="D440" s="570">
        <v>99</v>
      </c>
      <c r="E440" s="570">
        <v>99</v>
      </c>
      <c r="F440" s="570">
        <v>99</v>
      </c>
      <c r="G440" s="570">
        <v>4</v>
      </c>
      <c r="H440" s="570">
        <v>99</v>
      </c>
      <c r="I440" s="570">
        <v>99</v>
      </c>
      <c r="J440" s="570">
        <v>999</v>
      </c>
      <c r="K440" s="570">
        <v>99</v>
      </c>
      <c r="L440" s="570">
        <v>99</v>
      </c>
      <c r="M440" s="570">
        <v>99</v>
      </c>
      <c r="N440" s="570">
        <v>99</v>
      </c>
      <c r="O440" s="570">
        <v>99</v>
      </c>
      <c r="P440" s="570">
        <v>9999</v>
      </c>
      <c r="Q440" s="570">
        <v>107</v>
      </c>
      <c r="R440" s="570">
        <v>4533</v>
      </c>
      <c r="S440" s="570">
        <v>4.4915067284359136</v>
      </c>
      <c r="T440" s="570">
        <v>4.6040150011030203</v>
      </c>
      <c r="U440" s="570">
        <v>15.843106110743443</v>
      </c>
      <c r="V440" s="570">
        <v>1.1471431722920802</v>
      </c>
      <c r="W440" s="570">
        <v>2.8457974851091992</v>
      </c>
      <c r="X440" s="570">
        <v>48.003529671299376</v>
      </c>
      <c r="Y440" s="570">
        <v>17.692477388043237</v>
      </c>
      <c r="Z440" s="570">
        <v>7.4821882334110015</v>
      </c>
      <c r="AA440" s="570">
        <v>1.7482727922844177</v>
      </c>
      <c r="AB440" s="570">
        <v>2.3700371965505735</v>
      </c>
      <c r="AC440" s="570">
        <v>36.393941427702025</v>
      </c>
      <c r="AD440" s="570">
        <v>64.944252318656154</v>
      </c>
      <c r="AE440" s="570">
        <v>58.987564010334097</v>
      </c>
      <c r="AF440" s="570">
        <v>16.358124932337343</v>
      </c>
      <c r="AG440" s="570">
        <v>20.946783116758876</v>
      </c>
      <c r="AH440" s="570">
        <v>4.4120891242003087E-2</v>
      </c>
      <c r="AI440" s="570"/>
      <c r="AJ440" s="570"/>
      <c r="AK440" s="570"/>
      <c r="AL440" s="570"/>
    </row>
    <row r="441" spans="1:38">
      <c r="A441" s="570">
        <v>5</v>
      </c>
      <c r="B441" s="570">
        <v>33</v>
      </c>
      <c r="C441" s="570">
        <v>2016</v>
      </c>
      <c r="D441" s="570">
        <v>99</v>
      </c>
      <c r="E441" s="570">
        <v>99</v>
      </c>
      <c r="F441" s="570">
        <v>99</v>
      </c>
      <c r="G441" s="570">
        <v>1</v>
      </c>
      <c r="H441" s="570">
        <v>99</v>
      </c>
      <c r="I441" s="570">
        <v>99</v>
      </c>
      <c r="J441" s="570">
        <v>999</v>
      </c>
      <c r="K441" s="570">
        <v>99</v>
      </c>
      <c r="L441" s="570">
        <v>99</v>
      </c>
      <c r="M441" s="570">
        <v>99</v>
      </c>
      <c r="N441" s="570">
        <v>99</v>
      </c>
      <c r="O441" s="570">
        <v>99</v>
      </c>
      <c r="P441" s="570">
        <v>9999</v>
      </c>
      <c r="Q441" s="570">
        <v>218</v>
      </c>
      <c r="R441" s="570">
        <v>9014</v>
      </c>
      <c r="S441" s="570">
        <v>5.43376969159086</v>
      </c>
      <c r="T441" s="570">
        <v>4.6657421788329279</v>
      </c>
      <c r="U441" s="570">
        <v>10.982149988906132</v>
      </c>
      <c r="V441" s="570">
        <v>0.77656978034169055</v>
      </c>
      <c r="W441" s="570">
        <v>1.2536055025515862</v>
      </c>
      <c r="X441" s="570">
        <v>22.465054359884626</v>
      </c>
      <c r="Y441" s="570">
        <v>8.475704459729311</v>
      </c>
      <c r="Z441" s="570">
        <v>7.3966340332981604</v>
      </c>
      <c r="AA441" s="570">
        <v>1.6285245951433689</v>
      </c>
      <c r="AB441" s="570">
        <v>1.8556123584555173</v>
      </c>
      <c r="AC441" s="570">
        <v>12.141655747887688</v>
      </c>
      <c r="AD441" s="570">
        <v>49.0076409003062</v>
      </c>
      <c r="AE441" s="570">
        <v>35.551122710438676</v>
      </c>
      <c r="AF441" s="570">
        <v>39.053767167800352</v>
      </c>
      <c r="AG441" s="570">
        <v>33.985908254310601</v>
      </c>
      <c r="AH441" s="570">
        <v>0.68781894830264045</v>
      </c>
      <c r="AI441" s="570"/>
      <c r="AJ441" s="570"/>
      <c r="AK441" s="570"/>
      <c r="AL441" s="570"/>
    </row>
    <row r="442" spans="1:38">
      <c r="A442" s="570">
        <v>5</v>
      </c>
      <c r="B442" s="570">
        <v>34</v>
      </c>
      <c r="C442" s="570">
        <v>2016</v>
      </c>
      <c r="D442" s="570">
        <v>99</v>
      </c>
      <c r="E442" s="570">
        <v>99</v>
      </c>
      <c r="F442" s="570">
        <v>99</v>
      </c>
      <c r="G442" s="570">
        <v>2</v>
      </c>
      <c r="H442" s="570">
        <v>99</v>
      </c>
      <c r="I442" s="570">
        <v>99</v>
      </c>
      <c r="J442" s="570">
        <v>999</v>
      </c>
      <c r="K442" s="570">
        <v>99</v>
      </c>
      <c r="L442" s="570">
        <v>99</v>
      </c>
      <c r="M442" s="570">
        <v>99</v>
      </c>
      <c r="N442" s="570">
        <v>99</v>
      </c>
      <c r="O442" s="570">
        <v>99</v>
      </c>
      <c r="P442" s="570">
        <v>9999</v>
      </c>
      <c r="Q442" s="570">
        <v>296</v>
      </c>
      <c r="R442" s="570">
        <v>7359</v>
      </c>
      <c r="S442" s="570">
        <v>4.7590705258866706</v>
      </c>
      <c r="T442" s="570">
        <v>4.2966435657018609</v>
      </c>
      <c r="U442" s="570">
        <v>12.686547085201775</v>
      </c>
      <c r="V442" s="570">
        <v>1.4132354939529828</v>
      </c>
      <c r="W442" s="570">
        <v>0.62508493001766507</v>
      </c>
      <c r="X442" s="570">
        <v>33.102323685283316</v>
      </c>
      <c r="Y442" s="570">
        <v>10.748743035738553</v>
      </c>
      <c r="Z442" s="570">
        <v>7.745004642355064</v>
      </c>
      <c r="AA442" s="570">
        <v>1.4254987727960251</v>
      </c>
      <c r="AB442" s="570">
        <v>1.8436445666744996</v>
      </c>
      <c r="AC442" s="570">
        <v>35.161111219344619</v>
      </c>
      <c r="AD442" s="570">
        <v>50.596649400395613</v>
      </c>
      <c r="AE442" s="570">
        <v>54.311244903686472</v>
      </c>
      <c r="AF442" s="570">
        <v>31.883367271781992</v>
      </c>
      <c r="AG442" s="570">
        <v>32.05207828015196</v>
      </c>
      <c r="AH442" s="570">
        <v>0.6386737328441362</v>
      </c>
      <c r="AI442" s="570"/>
      <c r="AJ442" s="570"/>
      <c r="AK442" s="570"/>
      <c r="AL442" s="570"/>
    </row>
    <row r="443" spans="1:38">
      <c r="A443" s="570">
        <v>5</v>
      </c>
      <c r="B443" s="570">
        <v>35</v>
      </c>
      <c r="C443" s="570">
        <v>2016</v>
      </c>
      <c r="D443" s="570">
        <v>99</v>
      </c>
      <c r="E443" s="570">
        <v>99</v>
      </c>
      <c r="F443" s="570">
        <v>99</v>
      </c>
      <c r="G443" s="570">
        <v>3</v>
      </c>
      <c r="H443" s="570">
        <v>99</v>
      </c>
      <c r="I443" s="570">
        <v>99</v>
      </c>
      <c r="J443" s="570">
        <v>999</v>
      </c>
      <c r="K443" s="570">
        <v>99</v>
      </c>
      <c r="L443" s="570">
        <v>99</v>
      </c>
      <c r="M443" s="570">
        <v>99</v>
      </c>
      <c r="N443" s="570">
        <v>99</v>
      </c>
      <c r="O443" s="570">
        <v>99</v>
      </c>
      <c r="P443" s="570">
        <v>9999</v>
      </c>
      <c r="Q443" s="570">
        <v>87</v>
      </c>
      <c r="R443" s="570">
        <v>3042</v>
      </c>
      <c r="S443" s="570">
        <v>5.3770545693622607</v>
      </c>
      <c r="T443" s="570">
        <v>4.2307692307692308</v>
      </c>
      <c r="U443" s="570">
        <v>12.31778435239975</v>
      </c>
      <c r="V443" s="570">
        <v>1.6107823800131493</v>
      </c>
      <c r="W443" s="570">
        <v>1.051939513477975</v>
      </c>
      <c r="X443" s="570">
        <v>29.257067718606184</v>
      </c>
      <c r="Y443" s="570">
        <v>13.346482577251811</v>
      </c>
      <c r="Z443" s="570">
        <v>8.2945073408329701</v>
      </c>
      <c r="AA443" s="570">
        <v>1.6180806164430861</v>
      </c>
      <c r="AB443" s="570">
        <v>2.1562867735003737</v>
      </c>
      <c r="AC443" s="570">
        <v>11.740940655172823</v>
      </c>
      <c r="AD443" s="570">
        <v>37.034469287957577</v>
      </c>
      <c r="AE443" s="570">
        <v>18.648651301345922</v>
      </c>
      <c r="AF443" s="570">
        <v>13.179671591352196</v>
      </c>
      <c r="AG443" s="570">
        <v>12.864288242562353</v>
      </c>
      <c r="AH443" s="570">
        <v>6.5746219592373437E-2</v>
      </c>
      <c r="AI443" s="570"/>
      <c r="AJ443" s="570"/>
      <c r="AK443" s="570"/>
      <c r="AL443" s="570"/>
    </row>
    <row r="444" spans="1:38">
      <c r="A444" s="570">
        <v>5</v>
      </c>
      <c r="B444" s="570">
        <v>36</v>
      </c>
      <c r="C444" s="570">
        <v>2016</v>
      </c>
      <c r="D444" s="570">
        <v>99</v>
      </c>
      <c r="E444" s="570">
        <v>99</v>
      </c>
      <c r="F444" s="570">
        <v>99</v>
      </c>
      <c r="G444" s="570">
        <v>4</v>
      </c>
      <c r="H444" s="570">
        <v>99</v>
      </c>
      <c r="I444" s="570">
        <v>99</v>
      </c>
      <c r="J444" s="570">
        <v>999</v>
      </c>
      <c r="K444" s="570">
        <v>99</v>
      </c>
      <c r="L444" s="570">
        <v>99</v>
      </c>
      <c r="M444" s="570">
        <v>99</v>
      </c>
      <c r="N444" s="570">
        <v>99</v>
      </c>
      <c r="O444" s="570">
        <v>99</v>
      </c>
      <c r="P444" s="570">
        <v>9999</v>
      </c>
      <c r="Q444" s="570">
        <v>106</v>
      </c>
      <c r="R444" s="570">
        <v>3666</v>
      </c>
      <c r="S444" s="570">
        <v>4.6691216584833608</v>
      </c>
      <c r="T444" s="570">
        <v>4.7929623567921444</v>
      </c>
      <c r="U444" s="570">
        <v>16.762902345881027</v>
      </c>
      <c r="V444" s="570">
        <v>1.5821058374249861</v>
      </c>
      <c r="W444" s="570">
        <v>4.6372067648663391</v>
      </c>
      <c r="X444" s="570">
        <v>53.109656301145662</v>
      </c>
      <c r="Y444" s="570">
        <v>22.695035460992905</v>
      </c>
      <c r="Z444" s="570">
        <v>7.943401374771522</v>
      </c>
      <c r="AA444" s="570">
        <v>1.7282389180039035</v>
      </c>
      <c r="AB444" s="570">
        <v>2.5145435361079622</v>
      </c>
      <c r="AC444" s="570">
        <v>41.559239318989697</v>
      </c>
      <c r="AD444" s="570">
        <v>66.510731805108492</v>
      </c>
      <c r="AE444" s="570">
        <v>63.351804848911378</v>
      </c>
      <c r="AF444" s="570">
        <v>15.883193969065466</v>
      </c>
      <c r="AG444" s="570">
        <v>21.097725222975097</v>
      </c>
      <c r="AH444" s="570">
        <v>0</v>
      </c>
      <c r="AI444" s="570"/>
      <c r="AJ444" s="570"/>
      <c r="AK444" s="570"/>
      <c r="AL444" s="570"/>
    </row>
    <row r="445" spans="1:38">
      <c r="A445" s="570">
        <v>5</v>
      </c>
      <c r="B445" s="570">
        <v>37</v>
      </c>
      <c r="C445" s="570">
        <v>2015</v>
      </c>
      <c r="D445" s="570">
        <v>99</v>
      </c>
      <c r="E445" s="570">
        <v>99</v>
      </c>
      <c r="F445" s="570">
        <v>99</v>
      </c>
      <c r="G445" s="570">
        <v>1</v>
      </c>
      <c r="H445" s="570">
        <v>99</v>
      </c>
      <c r="I445" s="570">
        <v>99</v>
      </c>
      <c r="J445" s="570">
        <v>999</v>
      </c>
      <c r="K445" s="570">
        <v>99</v>
      </c>
      <c r="L445" s="570">
        <v>99</v>
      </c>
      <c r="M445" s="570">
        <v>99</v>
      </c>
      <c r="N445" s="570">
        <v>99</v>
      </c>
      <c r="O445" s="570">
        <v>99</v>
      </c>
      <c r="P445" s="570">
        <v>9999</v>
      </c>
      <c r="Q445" s="570">
        <v>207</v>
      </c>
      <c r="R445" s="570">
        <v>8034</v>
      </c>
      <c r="S445" s="570">
        <v>5.4284291760019912</v>
      </c>
      <c r="T445" s="570">
        <v>4.4507094846900657</v>
      </c>
      <c r="U445" s="570">
        <v>11.262409758526273</v>
      </c>
      <c r="V445" s="570">
        <v>1.0953447846651732</v>
      </c>
      <c r="W445" s="570">
        <v>1.0828976848394325</v>
      </c>
      <c r="X445" s="570">
        <v>24.943988050784167</v>
      </c>
      <c r="Y445" s="570">
        <v>10.206621857107294</v>
      </c>
      <c r="Z445" s="570">
        <v>7.7253560553614946</v>
      </c>
      <c r="AA445" s="570">
        <v>1.5470122970018938</v>
      </c>
      <c r="AB445" s="570">
        <v>1.943148311813822</v>
      </c>
      <c r="AC445" s="570">
        <v>13.393779308338145</v>
      </c>
      <c r="AD445" s="570">
        <v>46.430644437775399</v>
      </c>
      <c r="AE445" s="570">
        <v>30.916812630208096</v>
      </c>
      <c r="AF445" s="570">
        <v>34.633788852006717</v>
      </c>
      <c r="AG445" s="570">
        <v>32.216466030755882</v>
      </c>
      <c r="AH445" s="570">
        <v>0.49788399302962411</v>
      </c>
      <c r="AI445" s="570"/>
      <c r="AJ445" s="570"/>
      <c r="AK445" s="570"/>
      <c r="AL445" s="570"/>
    </row>
    <row r="446" spans="1:38">
      <c r="A446" s="570">
        <v>5</v>
      </c>
      <c r="B446" s="570">
        <v>38</v>
      </c>
      <c r="C446" s="570">
        <v>2015</v>
      </c>
      <c r="D446" s="570">
        <v>99</v>
      </c>
      <c r="E446" s="570">
        <v>99</v>
      </c>
      <c r="F446" s="570">
        <v>99</v>
      </c>
      <c r="G446" s="570">
        <v>2</v>
      </c>
      <c r="H446" s="570">
        <v>99</v>
      </c>
      <c r="I446" s="570">
        <v>99</v>
      </c>
      <c r="J446" s="570">
        <v>999</v>
      </c>
      <c r="K446" s="570">
        <v>99</v>
      </c>
      <c r="L446" s="570">
        <v>99</v>
      </c>
      <c r="M446" s="570">
        <v>99</v>
      </c>
      <c r="N446" s="570">
        <v>99</v>
      </c>
      <c r="O446" s="570">
        <v>99</v>
      </c>
      <c r="P446" s="570">
        <v>9999</v>
      </c>
      <c r="Q446" s="570">
        <v>285</v>
      </c>
      <c r="R446" s="570">
        <v>7632</v>
      </c>
      <c r="S446" s="570">
        <v>4.5575209643605881</v>
      </c>
      <c r="T446" s="570">
        <v>4.1856656184486383</v>
      </c>
      <c r="U446" s="570">
        <v>11.556420335429795</v>
      </c>
      <c r="V446" s="570">
        <v>1.2840670859538783</v>
      </c>
      <c r="W446" s="570">
        <v>0.44549266247379449</v>
      </c>
      <c r="X446" s="570">
        <v>27.777777777777779</v>
      </c>
      <c r="Y446" s="570">
        <v>9.3422431865828131</v>
      </c>
      <c r="Z446" s="570">
        <v>7.5843948856443948</v>
      </c>
      <c r="AA446" s="570">
        <v>1.4102587363455339</v>
      </c>
      <c r="AB446" s="570">
        <v>1.8019727651272264</v>
      </c>
      <c r="AC446" s="570">
        <v>33.500684540965075</v>
      </c>
      <c r="AD446" s="570">
        <v>47.566155906337677</v>
      </c>
      <c r="AE446" s="570">
        <v>52.539809475388189</v>
      </c>
      <c r="AF446" s="570">
        <v>32.900806138724825</v>
      </c>
      <c r="AG446" s="570">
        <v>31.403383216369928</v>
      </c>
      <c r="AH446" s="570">
        <v>0.20964360587002101</v>
      </c>
      <c r="AI446" s="570"/>
      <c r="AJ446" s="570"/>
      <c r="AK446" s="570"/>
      <c r="AL446" s="570"/>
    </row>
    <row r="447" spans="1:38">
      <c r="A447" s="570">
        <v>5</v>
      </c>
      <c r="B447" s="570">
        <v>39</v>
      </c>
      <c r="C447" s="570">
        <v>2015</v>
      </c>
      <c r="D447" s="570">
        <v>99</v>
      </c>
      <c r="E447" s="570">
        <v>99</v>
      </c>
      <c r="F447" s="570">
        <v>99</v>
      </c>
      <c r="G447" s="570">
        <v>3</v>
      </c>
      <c r="H447" s="570">
        <v>99</v>
      </c>
      <c r="I447" s="570">
        <v>99</v>
      </c>
      <c r="J447" s="570">
        <v>999</v>
      </c>
      <c r="K447" s="570">
        <v>99</v>
      </c>
      <c r="L447" s="570">
        <v>99</v>
      </c>
      <c r="M447" s="570">
        <v>99</v>
      </c>
      <c r="N447" s="570">
        <v>99</v>
      </c>
      <c r="O447" s="570">
        <v>99</v>
      </c>
      <c r="P447" s="570">
        <v>9999</v>
      </c>
      <c r="Q447" s="570">
        <v>83</v>
      </c>
      <c r="R447" s="570">
        <v>2875</v>
      </c>
      <c r="S447" s="570">
        <v>4.918608695652174</v>
      </c>
      <c r="T447" s="570">
        <v>4.1819130434782608</v>
      </c>
      <c r="U447" s="570">
        <v>11.201704347826089</v>
      </c>
      <c r="V447" s="570">
        <v>1.4608695652173913</v>
      </c>
      <c r="W447" s="570">
        <v>1.0434782608695652</v>
      </c>
      <c r="X447" s="570">
        <v>25.913043478260871</v>
      </c>
      <c r="Y447" s="570">
        <v>9.7043478260869573</v>
      </c>
      <c r="Z447" s="570">
        <v>7.7972240689975694</v>
      </c>
      <c r="AA447" s="570">
        <v>1.587664890146105</v>
      </c>
      <c r="AB447" s="570">
        <v>2.0397663530530306</v>
      </c>
      <c r="AC447" s="570">
        <v>18.477569058357453</v>
      </c>
      <c r="AD447" s="570">
        <v>32.241341465570301</v>
      </c>
      <c r="AE447" s="570">
        <v>26.696140221939181</v>
      </c>
      <c r="AF447" s="570">
        <v>12.393844031555801</v>
      </c>
      <c r="AG447" s="570">
        <v>11.466653848755771</v>
      </c>
      <c r="AH447" s="570">
        <v>3.4782608695652174E-2</v>
      </c>
      <c r="AI447" s="570"/>
      <c r="AJ447" s="570"/>
      <c r="AK447" s="570"/>
      <c r="AL447" s="570"/>
    </row>
    <row r="448" spans="1:38">
      <c r="A448" s="570">
        <v>5</v>
      </c>
      <c r="B448" s="570">
        <v>40</v>
      </c>
      <c r="C448" s="570">
        <v>2015</v>
      </c>
      <c r="D448" s="570">
        <v>99</v>
      </c>
      <c r="E448" s="570">
        <v>99</v>
      </c>
      <c r="F448" s="570">
        <v>99</v>
      </c>
      <c r="G448" s="570">
        <v>4</v>
      </c>
      <c r="H448" s="570">
        <v>99</v>
      </c>
      <c r="I448" s="570">
        <v>99</v>
      </c>
      <c r="J448" s="570">
        <v>999</v>
      </c>
      <c r="K448" s="570">
        <v>99</v>
      </c>
      <c r="L448" s="570">
        <v>99</v>
      </c>
      <c r="M448" s="570">
        <v>99</v>
      </c>
      <c r="N448" s="570">
        <v>99</v>
      </c>
      <c r="O448" s="570">
        <v>99</v>
      </c>
      <c r="P448" s="570">
        <v>9999</v>
      </c>
      <c r="Q448" s="570">
        <v>118</v>
      </c>
      <c r="R448" s="570">
        <v>4656</v>
      </c>
      <c r="S448" s="570">
        <v>4.5657216494845363</v>
      </c>
      <c r="T448" s="570">
        <v>4.4838917525773203</v>
      </c>
      <c r="U448" s="570">
        <v>15.028200171821284</v>
      </c>
      <c r="V448" s="570">
        <v>1.1383161512027491</v>
      </c>
      <c r="W448" s="570">
        <v>1.3101374570446731</v>
      </c>
      <c r="X448" s="570">
        <v>42.869415807560152</v>
      </c>
      <c r="Y448" s="570">
        <v>15.463917525773196</v>
      </c>
      <c r="Z448" s="570">
        <v>7.4399247371161348</v>
      </c>
      <c r="AA448" s="570">
        <v>1.6674754808458263</v>
      </c>
      <c r="AB448" s="570">
        <v>2.2380261711878329</v>
      </c>
      <c r="AC448" s="570">
        <v>31.009612501354656</v>
      </c>
      <c r="AD448" s="570">
        <v>69.295400092373043</v>
      </c>
      <c r="AE448" s="570">
        <v>51.937632533428953</v>
      </c>
      <c r="AF448" s="570">
        <v>20.071560977712632</v>
      </c>
      <c r="AG448" s="570">
        <v>24.913496904118407</v>
      </c>
      <c r="AH448" s="570">
        <v>0</v>
      </c>
      <c r="AI448" s="570"/>
      <c r="AJ448" s="570"/>
      <c r="AK448" s="570"/>
      <c r="AL448" s="570"/>
    </row>
    <row r="449" spans="1:38">
      <c r="A449" s="570">
        <v>5</v>
      </c>
      <c r="B449" s="570">
        <v>41</v>
      </c>
      <c r="C449" s="570">
        <v>2014</v>
      </c>
      <c r="D449" s="570">
        <v>99</v>
      </c>
      <c r="E449" s="570">
        <v>99</v>
      </c>
      <c r="F449" s="570">
        <v>99</v>
      </c>
      <c r="G449" s="570">
        <v>1</v>
      </c>
      <c r="H449" s="570">
        <v>99</v>
      </c>
      <c r="I449" s="570">
        <v>99</v>
      </c>
      <c r="J449" s="570">
        <v>999</v>
      </c>
      <c r="K449" s="570">
        <v>99</v>
      </c>
      <c r="L449" s="570">
        <v>99</v>
      </c>
      <c r="M449" s="570">
        <v>99</v>
      </c>
      <c r="N449" s="570">
        <v>99</v>
      </c>
      <c r="O449" s="570">
        <v>99</v>
      </c>
      <c r="P449" s="570">
        <v>9999</v>
      </c>
      <c r="Q449" s="570">
        <v>220</v>
      </c>
      <c r="R449" s="570">
        <v>7259</v>
      </c>
      <c r="S449" s="570">
        <v>5.2628461220553797</v>
      </c>
      <c r="T449" s="570">
        <v>4.600220416035266</v>
      </c>
      <c r="U449" s="570">
        <v>11.940184598429536</v>
      </c>
      <c r="V449" s="570">
        <v>0.88166414106626256</v>
      </c>
      <c r="W449" s="570">
        <v>0.93676814988290402</v>
      </c>
      <c r="X449" s="570">
        <v>30.059236809477898</v>
      </c>
      <c r="Y449" s="570">
        <v>9.3401294944207187</v>
      </c>
      <c r="Z449" s="570">
        <v>7.6025840850984672</v>
      </c>
      <c r="AA449" s="570">
        <v>1.5875293037970752</v>
      </c>
      <c r="AB449" s="570">
        <v>1.8694047579282127</v>
      </c>
      <c r="AC449" s="570">
        <v>12.427662237705078</v>
      </c>
      <c r="AD449" s="570">
        <v>44.385177004472496</v>
      </c>
      <c r="AE449" s="570">
        <v>42.472588986052656</v>
      </c>
      <c r="AF449" s="570">
        <v>34.920864001539407</v>
      </c>
      <c r="AG449" s="570">
        <v>30.752129261849976</v>
      </c>
      <c r="AH449" s="570">
        <v>1.0745281719245077</v>
      </c>
      <c r="AI449" s="570"/>
      <c r="AJ449" s="570"/>
      <c r="AK449" s="570"/>
      <c r="AL449" s="570"/>
    </row>
    <row r="450" spans="1:38">
      <c r="A450" s="570">
        <v>5</v>
      </c>
      <c r="B450" s="570">
        <v>42</v>
      </c>
      <c r="C450" s="570">
        <v>2014</v>
      </c>
      <c r="D450" s="570">
        <v>99</v>
      </c>
      <c r="E450" s="570">
        <v>99</v>
      </c>
      <c r="F450" s="570">
        <v>99</v>
      </c>
      <c r="G450" s="570">
        <v>2</v>
      </c>
      <c r="H450" s="570">
        <v>99</v>
      </c>
      <c r="I450" s="570">
        <v>99</v>
      </c>
      <c r="J450" s="570">
        <v>999</v>
      </c>
      <c r="K450" s="570">
        <v>99</v>
      </c>
      <c r="L450" s="570">
        <v>99</v>
      </c>
      <c r="M450" s="570">
        <v>99</v>
      </c>
      <c r="N450" s="570">
        <v>99</v>
      </c>
      <c r="O450" s="570">
        <v>99</v>
      </c>
      <c r="P450" s="570">
        <v>9999</v>
      </c>
      <c r="Q450" s="570">
        <v>281</v>
      </c>
      <c r="R450" s="570">
        <v>5308</v>
      </c>
      <c r="S450" s="570">
        <v>4.5229841748304436</v>
      </c>
      <c r="T450" s="570">
        <v>4.1401657874905791</v>
      </c>
      <c r="U450" s="570">
        <v>12.763602110022612</v>
      </c>
      <c r="V450" s="570">
        <v>1.3564431047475509</v>
      </c>
      <c r="W450" s="570">
        <v>0.47098718914845511</v>
      </c>
      <c r="X450" s="570">
        <v>31.951770911831201</v>
      </c>
      <c r="Y450" s="570">
        <v>9.9660889223813118</v>
      </c>
      <c r="Z450" s="570">
        <v>7.4709574326183645</v>
      </c>
      <c r="AA450" s="570">
        <v>1.5583474771641197</v>
      </c>
      <c r="AB450" s="570">
        <v>1.8280303398827495</v>
      </c>
      <c r="AC450" s="570">
        <v>30.394297174525523</v>
      </c>
      <c r="AD450" s="570">
        <v>45.168353473493006</v>
      </c>
      <c r="AE450" s="570">
        <v>50.624517026366952</v>
      </c>
      <c r="AF450" s="570">
        <v>25.535190263145235</v>
      </c>
      <c r="AG450" s="570">
        <v>24.037623316237756</v>
      </c>
      <c r="AH450" s="570">
        <v>0.65938206480783701</v>
      </c>
      <c r="AI450" s="570"/>
      <c r="AJ450" s="570"/>
      <c r="AK450" s="570"/>
      <c r="AL450" s="570"/>
    </row>
    <row r="451" spans="1:38">
      <c r="A451" s="570">
        <v>5</v>
      </c>
      <c r="B451" s="570">
        <v>43</v>
      </c>
      <c r="C451" s="570">
        <v>2014</v>
      </c>
      <c r="D451" s="570">
        <v>99</v>
      </c>
      <c r="E451" s="570">
        <v>99</v>
      </c>
      <c r="F451" s="570">
        <v>99</v>
      </c>
      <c r="G451" s="570">
        <v>3</v>
      </c>
      <c r="H451" s="570">
        <v>99</v>
      </c>
      <c r="I451" s="570">
        <v>99</v>
      </c>
      <c r="J451" s="570">
        <v>999</v>
      </c>
      <c r="K451" s="570">
        <v>99</v>
      </c>
      <c r="L451" s="570">
        <v>99</v>
      </c>
      <c r="M451" s="570">
        <v>99</v>
      </c>
      <c r="N451" s="570">
        <v>99</v>
      </c>
      <c r="O451" s="570">
        <v>99</v>
      </c>
      <c r="P451" s="570">
        <v>9999</v>
      </c>
      <c r="Q451" s="570">
        <v>78</v>
      </c>
      <c r="R451" s="570">
        <v>3117</v>
      </c>
      <c r="S451" s="570">
        <v>4.7321142123837028</v>
      </c>
      <c r="T451" s="570">
        <v>4.4677574590952851</v>
      </c>
      <c r="U451" s="570">
        <v>12.245588707090164</v>
      </c>
      <c r="V451" s="570">
        <v>1.4436958614051973</v>
      </c>
      <c r="W451" s="570">
        <v>1.3474494706448517</v>
      </c>
      <c r="X451" s="570">
        <v>35.450753930060941</v>
      </c>
      <c r="Y451" s="570">
        <v>10.715431504651905</v>
      </c>
      <c r="Z451" s="570">
        <v>8.2630267138090439</v>
      </c>
      <c r="AA451" s="570">
        <v>1.581424430637538</v>
      </c>
      <c r="AB451" s="570">
        <v>1.9632499118651672</v>
      </c>
      <c r="AC451" s="570">
        <v>26.451555792924879</v>
      </c>
      <c r="AD451" s="570">
        <v>38.988751158935571</v>
      </c>
      <c r="AE451" s="570">
        <v>35.955528655240123</v>
      </c>
      <c r="AF451" s="570">
        <v>14.994948766055707</v>
      </c>
      <c r="AG451" s="570">
        <v>13.542655310603484</v>
      </c>
      <c r="AH451" s="570">
        <v>0</v>
      </c>
      <c r="AI451" s="570"/>
      <c r="AJ451" s="570"/>
      <c r="AK451" s="570"/>
      <c r="AL451" s="570"/>
    </row>
    <row r="452" spans="1:38">
      <c r="A452" s="570">
        <v>5</v>
      </c>
      <c r="B452" s="570">
        <v>44</v>
      </c>
      <c r="C452" s="570">
        <v>2014</v>
      </c>
      <c r="D452" s="570">
        <v>99</v>
      </c>
      <c r="E452" s="570">
        <v>99</v>
      </c>
      <c r="F452" s="570">
        <v>99</v>
      </c>
      <c r="G452" s="570">
        <v>4</v>
      </c>
      <c r="H452" s="570">
        <v>99</v>
      </c>
      <c r="I452" s="570">
        <v>99</v>
      </c>
      <c r="J452" s="570">
        <v>999</v>
      </c>
      <c r="K452" s="570">
        <v>99</v>
      </c>
      <c r="L452" s="570">
        <v>99</v>
      </c>
      <c r="M452" s="570">
        <v>99</v>
      </c>
      <c r="N452" s="570">
        <v>99</v>
      </c>
      <c r="O452" s="570">
        <v>99</v>
      </c>
      <c r="P452" s="570">
        <v>9999</v>
      </c>
      <c r="Q452" s="570">
        <v>113</v>
      </c>
      <c r="R452" s="570">
        <v>5103</v>
      </c>
      <c r="S452" s="570">
        <v>4.7642563198118735</v>
      </c>
      <c r="T452" s="570">
        <v>5.3121693121693117</v>
      </c>
      <c r="U452" s="570">
        <v>17.490495786792049</v>
      </c>
      <c r="V452" s="570">
        <v>0.84264158338232398</v>
      </c>
      <c r="W452" s="570">
        <v>3.1941994904957878</v>
      </c>
      <c r="X452" s="570">
        <v>62.55144032921811</v>
      </c>
      <c r="Y452" s="570">
        <v>20.380168528316677</v>
      </c>
      <c r="Z452" s="570">
        <v>7.0320794155398847</v>
      </c>
      <c r="AA452" s="570">
        <v>1.7130752345723332</v>
      </c>
      <c r="AB452" s="570">
        <v>2.3305902363221778</v>
      </c>
      <c r="AC452" s="570">
        <v>38.789861496384866</v>
      </c>
      <c r="AD452" s="570">
        <v>68.896919884109138</v>
      </c>
      <c r="AE452" s="570">
        <v>55.972119216476386</v>
      </c>
      <c r="AF452" s="570">
        <v>24.54899696925964</v>
      </c>
      <c r="AG452" s="570">
        <v>31.66759211130876</v>
      </c>
      <c r="AH452" s="570">
        <v>0</v>
      </c>
      <c r="AI452" s="570"/>
      <c r="AJ452" s="570"/>
      <c r="AK452" s="570"/>
      <c r="AL452" s="570"/>
    </row>
    <row r="453" spans="1:38">
      <c r="A453" s="570">
        <v>5</v>
      </c>
      <c r="B453" s="570">
        <v>45</v>
      </c>
      <c r="C453" s="570">
        <v>2013</v>
      </c>
      <c r="D453" s="570">
        <v>99</v>
      </c>
      <c r="E453" s="570">
        <v>99</v>
      </c>
      <c r="F453" s="570">
        <v>99</v>
      </c>
      <c r="G453" s="570">
        <v>1</v>
      </c>
      <c r="H453" s="570">
        <v>99</v>
      </c>
      <c r="I453" s="570">
        <v>99</v>
      </c>
      <c r="J453" s="570">
        <v>999</v>
      </c>
      <c r="K453" s="570">
        <v>99</v>
      </c>
      <c r="L453" s="570">
        <v>99</v>
      </c>
      <c r="M453" s="570">
        <v>99</v>
      </c>
      <c r="N453" s="570">
        <v>99</v>
      </c>
      <c r="O453" s="570">
        <v>99</v>
      </c>
      <c r="P453" s="570">
        <v>9999</v>
      </c>
      <c r="Q453" s="570">
        <v>210</v>
      </c>
      <c r="R453" s="570">
        <v>7187</v>
      </c>
      <c r="S453" s="570">
        <v>5.1968832614442739</v>
      </c>
      <c r="T453" s="570">
        <v>4.7208849311256404</v>
      </c>
      <c r="U453" s="570">
        <v>12.561513844441317</v>
      </c>
      <c r="V453" s="570">
        <v>1.0992069013496584</v>
      </c>
      <c r="W453" s="570">
        <v>1.5722832892722971</v>
      </c>
      <c r="X453" s="570">
        <v>33.477111451231394</v>
      </c>
      <c r="Y453" s="570">
        <v>9.851120077918468</v>
      </c>
      <c r="Z453" s="570">
        <v>7.67288648206525</v>
      </c>
      <c r="AA453" s="570">
        <v>1.5882030920218513</v>
      </c>
      <c r="AB453" s="570">
        <v>1.9053758419756377</v>
      </c>
      <c r="AC453" s="570">
        <v>13.881876631590497</v>
      </c>
      <c r="AD453" s="570">
        <v>45.062993721256575</v>
      </c>
      <c r="AE453" s="570">
        <v>44.820723149334775</v>
      </c>
      <c r="AF453" s="570">
        <v>31.300901528679059</v>
      </c>
      <c r="AG453" s="570">
        <v>27.164117642333039</v>
      </c>
      <c r="AH453" s="570">
        <v>0.69570057047446787</v>
      </c>
      <c r="AI453" s="570"/>
      <c r="AJ453" s="570"/>
      <c r="AK453" s="570"/>
      <c r="AL453" s="570"/>
    </row>
    <row r="454" spans="1:38">
      <c r="A454" s="570">
        <v>5</v>
      </c>
      <c r="B454" s="570">
        <v>46</v>
      </c>
      <c r="C454" s="570">
        <v>2013</v>
      </c>
      <c r="D454" s="570">
        <v>99</v>
      </c>
      <c r="E454" s="570">
        <v>99</v>
      </c>
      <c r="F454" s="570">
        <v>99</v>
      </c>
      <c r="G454" s="570">
        <v>2</v>
      </c>
      <c r="H454" s="570">
        <v>99</v>
      </c>
      <c r="I454" s="570">
        <v>99</v>
      </c>
      <c r="J454" s="570">
        <v>999</v>
      </c>
      <c r="K454" s="570">
        <v>99</v>
      </c>
      <c r="L454" s="570">
        <v>99</v>
      </c>
      <c r="M454" s="570">
        <v>99</v>
      </c>
      <c r="N454" s="570">
        <v>99</v>
      </c>
      <c r="O454" s="570">
        <v>99</v>
      </c>
      <c r="P454" s="570">
        <v>9999</v>
      </c>
      <c r="Q454" s="570">
        <v>295</v>
      </c>
      <c r="R454" s="570">
        <v>7790</v>
      </c>
      <c r="S454" s="570">
        <v>4.3834403080872892</v>
      </c>
      <c r="T454" s="570">
        <v>4.3251604621309374</v>
      </c>
      <c r="U454" s="570">
        <v>14.661480102695773</v>
      </c>
      <c r="V454" s="570">
        <v>1.6559691912708598</v>
      </c>
      <c r="W454" s="570">
        <v>0.42362002567394097</v>
      </c>
      <c r="X454" s="570">
        <v>45.198973042361999</v>
      </c>
      <c r="Y454" s="570">
        <v>11.219512195121952</v>
      </c>
      <c r="Z454" s="570">
        <v>7.1473276264307284</v>
      </c>
      <c r="AA454" s="570">
        <v>1.7458428084019162</v>
      </c>
      <c r="AB454" s="570">
        <v>1.8531231158072567</v>
      </c>
      <c r="AC454" s="570">
        <v>32.087511386745099</v>
      </c>
      <c r="AD454" s="570">
        <v>48.23228193901425</v>
      </c>
      <c r="AE454" s="570">
        <v>57.980900631377878</v>
      </c>
      <c r="AF454" s="570">
        <v>33.927093767693044</v>
      </c>
      <c r="AG454" s="570">
        <v>34.365387826214999</v>
      </c>
      <c r="AH454" s="570">
        <v>0.39794608472400511</v>
      </c>
      <c r="AI454" s="570"/>
      <c r="AJ454" s="570"/>
      <c r="AK454" s="570"/>
      <c r="AL454" s="570"/>
    </row>
    <row r="455" spans="1:38">
      <c r="A455" s="570">
        <v>5</v>
      </c>
      <c r="B455" s="570">
        <v>47</v>
      </c>
      <c r="C455" s="570">
        <v>2013</v>
      </c>
      <c r="D455" s="570">
        <v>99</v>
      </c>
      <c r="E455" s="570">
        <v>99</v>
      </c>
      <c r="F455" s="570">
        <v>99</v>
      </c>
      <c r="G455" s="570">
        <v>3</v>
      </c>
      <c r="H455" s="570">
        <v>99</v>
      </c>
      <c r="I455" s="570">
        <v>99</v>
      </c>
      <c r="J455" s="570">
        <v>999</v>
      </c>
      <c r="K455" s="570">
        <v>99</v>
      </c>
      <c r="L455" s="570">
        <v>99</v>
      </c>
      <c r="M455" s="570">
        <v>99</v>
      </c>
      <c r="N455" s="570">
        <v>99</v>
      </c>
      <c r="O455" s="570">
        <v>99</v>
      </c>
      <c r="P455" s="570">
        <v>9999</v>
      </c>
      <c r="Q455" s="570">
        <v>89</v>
      </c>
      <c r="R455" s="570">
        <v>3202</v>
      </c>
      <c r="S455" s="570">
        <v>4.7086196127420363</v>
      </c>
      <c r="T455" s="570">
        <v>4.5965021861336659</v>
      </c>
      <c r="U455" s="570">
        <v>14.389100562148631</v>
      </c>
      <c r="V455" s="570">
        <v>1.811367895065584</v>
      </c>
      <c r="W455" s="570">
        <v>0.90568394753279202</v>
      </c>
      <c r="X455" s="570">
        <v>45.471580262336019</v>
      </c>
      <c r="Y455" s="570">
        <v>12.679575265459084</v>
      </c>
      <c r="Z455" s="570">
        <v>7.8921519064470429</v>
      </c>
      <c r="AA455" s="570">
        <v>1.6898068680497285</v>
      </c>
      <c r="AB455" s="570">
        <v>1.9593527867798728</v>
      </c>
      <c r="AC455" s="570">
        <v>15.587665019716653</v>
      </c>
      <c r="AD455" s="570">
        <v>40.077259788257408</v>
      </c>
      <c r="AE455" s="570">
        <v>33.141597378974154</v>
      </c>
      <c r="AF455" s="570">
        <v>13.945385653934936</v>
      </c>
      <c r="AG455" s="570">
        <v>13.863119019591249</v>
      </c>
      <c r="AH455" s="570">
        <v>2.3110555902560899</v>
      </c>
      <c r="AI455" s="570"/>
      <c r="AJ455" s="570"/>
      <c r="AK455" s="570"/>
      <c r="AL455" s="570"/>
    </row>
    <row r="456" spans="1:38">
      <c r="A456" s="570">
        <v>5</v>
      </c>
      <c r="B456" s="570">
        <v>48</v>
      </c>
      <c r="C456" s="570">
        <v>2013</v>
      </c>
      <c r="D456" s="570">
        <v>99</v>
      </c>
      <c r="E456" s="570">
        <v>99</v>
      </c>
      <c r="F456" s="570">
        <v>99</v>
      </c>
      <c r="G456" s="570">
        <v>4</v>
      </c>
      <c r="H456" s="570">
        <v>99</v>
      </c>
      <c r="I456" s="570">
        <v>99</v>
      </c>
      <c r="J456" s="570">
        <v>999</v>
      </c>
      <c r="K456" s="570">
        <v>99</v>
      </c>
      <c r="L456" s="570">
        <v>99</v>
      </c>
      <c r="M456" s="570">
        <v>99</v>
      </c>
      <c r="N456" s="570">
        <v>99</v>
      </c>
      <c r="O456" s="570">
        <v>99</v>
      </c>
      <c r="P456" s="570">
        <v>9999</v>
      </c>
      <c r="Q456" s="570">
        <v>129</v>
      </c>
      <c r="R456" s="570">
        <v>4782</v>
      </c>
      <c r="S456" s="570">
        <v>4.5407779171894607</v>
      </c>
      <c r="T456" s="570">
        <v>5.0819740694270177</v>
      </c>
      <c r="U456" s="570">
        <v>17.102112086992889</v>
      </c>
      <c r="V456" s="570">
        <v>1.1501463822668341</v>
      </c>
      <c r="W456" s="570">
        <v>3.5131744040150581</v>
      </c>
      <c r="X456" s="570">
        <v>60.204935173567513</v>
      </c>
      <c r="Y456" s="570">
        <v>17.294019238812211</v>
      </c>
      <c r="Z456" s="570">
        <v>6.9283044751241842</v>
      </c>
      <c r="AA456" s="570">
        <v>1.8172202625642837</v>
      </c>
      <c r="AB456" s="570">
        <v>2.3268955596191438</v>
      </c>
      <c r="AC456" s="570">
        <v>40.952217599717684</v>
      </c>
      <c r="AD456" s="570">
        <v>63.892888160876694</v>
      </c>
      <c r="AE456" s="570">
        <v>60.052694733741994</v>
      </c>
      <c r="AF456" s="570">
        <v>20.826619049692965</v>
      </c>
      <c r="AG456" s="570">
        <v>24.607375511860713</v>
      </c>
      <c r="AH456" s="570">
        <v>0</v>
      </c>
      <c r="AI456" s="570"/>
      <c r="AJ456" s="570"/>
      <c r="AK456" s="570"/>
      <c r="AL456" s="570"/>
    </row>
    <row r="457" spans="1:38">
      <c r="A457" s="570">
        <v>5</v>
      </c>
      <c r="B457" s="570">
        <v>49</v>
      </c>
      <c r="C457" s="570">
        <v>2012</v>
      </c>
      <c r="D457" s="570">
        <v>99</v>
      </c>
      <c r="E457" s="570">
        <v>99</v>
      </c>
      <c r="F457" s="570">
        <v>99</v>
      </c>
      <c r="G457" s="570">
        <v>1</v>
      </c>
      <c r="H457" s="570">
        <v>99</v>
      </c>
      <c r="I457" s="570">
        <v>99</v>
      </c>
      <c r="J457" s="570">
        <v>999</v>
      </c>
      <c r="K457" s="570">
        <v>99</v>
      </c>
      <c r="L457" s="570">
        <v>99</v>
      </c>
      <c r="M457" s="570">
        <v>99</v>
      </c>
      <c r="N457" s="570">
        <v>99</v>
      </c>
      <c r="O457" s="570">
        <v>99</v>
      </c>
      <c r="P457" s="570">
        <v>9999</v>
      </c>
      <c r="Q457" s="570">
        <v>219</v>
      </c>
      <c r="R457" s="570">
        <v>6231</v>
      </c>
      <c r="S457" s="570">
        <v>5.1007863906275084</v>
      </c>
      <c r="T457" s="570">
        <v>4.4626865671641793</v>
      </c>
      <c r="U457" s="570">
        <v>11.919178302038201</v>
      </c>
      <c r="V457" s="570">
        <v>1.1073663938372655</v>
      </c>
      <c r="W457" s="570">
        <v>0.93082972235596173</v>
      </c>
      <c r="X457" s="570">
        <v>29.112502006098552</v>
      </c>
      <c r="Y457" s="570">
        <v>8.2169796180388381</v>
      </c>
      <c r="Z457" s="570">
        <v>7.3590612233092019</v>
      </c>
      <c r="AA457" s="570">
        <v>1.6118595412314785</v>
      </c>
      <c r="AB457" s="570">
        <v>1.845808562233278</v>
      </c>
      <c r="AC457" s="570">
        <v>6.5498710087294478</v>
      </c>
      <c r="AD457" s="570">
        <v>41.052357639170808</v>
      </c>
      <c r="AE457" s="570">
        <v>39.024099221389555</v>
      </c>
      <c r="AF457" s="570">
        <v>31.162790697674406</v>
      </c>
      <c r="AG457" s="570">
        <v>26.929008065098046</v>
      </c>
      <c r="AH457" s="570">
        <v>0.56170759107687362</v>
      </c>
      <c r="AI457" s="570"/>
      <c r="AJ457" s="570"/>
      <c r="AK457" s="570"/>
      <c r="AL457" s="570"/>
    </row>
    <row r="458" spans="1:38">
      <c r="A458" s="570">
        <v>5</v>
      </c>
      <c r="B458" s="570">
        <v>50</v>
      </c>
      <c r="C458" s="570">
        <v>2012</v>
      </c>
      <c r="D458" s="570">
        <v>99</v>
      </c>
      <c r="E458" s="570">
        <v>99</v>
      </c>
      <c r="F458" s="570">
        <v>99</v>
      </c>
      <c r="G458" s="570">
        <v>2</v>
      </c>
      <c r="H458" s="570">
        <v>99</v>
      </c>
      <c r="I458" s="570">
        <v>99</v>
      </c>
      <c r="J458" s="570">
        <v>999</v>
      </c>
      <c r="K458" s="570">
        <v>99</v>
      </c>
      <c r="L458" s="570">
        <v>99</v>
      </c>
      <c r="M458" s="570">
        <v>99</v>
      </c>
      <c r="N458" s="570">
        <v>99</v>
      </c>
      <c r="O458" s="570">
        <v>99</v>
      </c>
      <c r="P458" s="570">
        <v>9999</v>
      </c>
      <c r="Q458" s="570">
        <v>269</v>
      </c>
      <c r="R458" s="570">
        <v>6511</v>
      </c>
      <c r="S458" s="570">
        <v>4.5896175702657036</v>
      </c>
      <c r="T458" s="570">
        <v>4.1300875441560434</v>
      </c>
      <c r="U458" s="570">
        <v>12.630471509752704</v>
      </c>
      <c r="V458" s="570">
        <v>1.474427891260943</v>
      </c>
      <c r="W458" s="570">
        <v>0.10751036707111045</v>
      </c>
      <c r="X458" s="570">
        <v>32.422054983873437</v>
      </c>
      <c r="Y458" s="570">
        <v>7.9096912916602653</v>
      </c>
      <c r="Z458" s="570">
        <v>7.2731540928311214</v>
      </c>
      <c r="AA458" s="570">
        <v>1.6210420483893322</v>
      </c>
      <c r="AB458" s="570">
        <v>1.7075732658708005</v>
      </c>
      <c r="AC458" s="570">
        <v>25.247902662930379</v>
      </c>
      <c r="AD458" s="570">
        <v>37.06762290688939</v>
      </c>
      <c r="AE458" s="570">
        <v>48.647340675075242</v>
      </c>
      <c r="AF458" s="570">
        <v>32.563140785196303</v>
      </c>
      <c r="AG458" s="570">
        <v>29.81834584088876</v>
      </c>
      <c r="AH458" s="570">
        <v>0.50683458762094913</v>
      </c>
      <c r="AI458" s="570"/>
      <c r="AJ458" s="570"/>
      <c r="AK458" s="570"/>
      <c r="AL458" s="570"/>
    </row>
    <row r="459" spans="1:38">
      <c r="A459" s="570">
        <v>5</v>
      </c>
      <c r="B459" s="570">
        <v>51</v>
      </c>
      <c r="C459" s="570">
        <v>2012</v>
      </c>
      <c r="D459" s="570">
        <v>99</v>
      </c>
      <c r="E459" s="570">
        <v>99</v>
      </c>
      <c r="F459" s="570">
        <v>99</v>
      </c>
      <c r="G459" s="570">
        <v>3</v>
      </c>
      <c r="H459" s="570">
        <v>99</v>
      </c>
      <c r="I459" s="570">
        <v>99</v>
      </c>
      <c r="J459" s="570">
        <v>999</v>
      </c>
      <c r="K459" s="570">
        <v>99</v>
      </c>
      <c r="L459" s="570">
        <v>99</v>
      </c>
      <c r="M459" s="570">
        <v>99</v>
      </c>
      <c r="N459" s="570">
        <v>99</v>
      </c>
      <c r="O459" s="570">
        <v>99</v>
      </c>
      <c r="P459" s="570">
        <v>9999</v>
      </c>
      <c r="Q459" s="570">
        <v>96</v>
      </c>
      <c r="R459" s="570">
        <v>2906</v>
      </c>
      <c r="S459" s="570">
        <v>4.5932553337921558</v>
      </c>
      <c r="T459" s="570">
        <v>4.4377150722642806</v>
      </c>
      <c r="U459" s="570">
        <v>15.479662766689588</v>
      </c>
      <c r="V459" s="570">
        <v>1.9614590502408813</v>
      </c>
      <c r="W459" s="570">
        <v>0.75705437026841027</v>
      </c>
      <c r="X459" s="570">
        <v>50.72264280798349</v>
      </c>
      <c r="Y459" s="570">
        <v>14.384033035099788</v>
      </c>
      <c r="Z459" s="570">
        <v>7.5198710852550796</v>
      </c>
      <c r="AA459" s="570">
        <v>1.7125933097634021</v>
      </c>
      <c r="AB459" s="570">
        <v>2.071271925050322</v>
      </c>
      <c r="AC459" s="570">
        <v>30.881504121569375</v>
      </c>
      <c r="AD459" s="570">
        <v>51.201820993913401</v>
      </c>
      <c r="AE459" s="570">
        <v>44.686127082389589</v>
      </c>
      <c r="AF459" s="570">
        <v>14.53363340835209</v>
      </c>
      <c r="AG459" s="570">
        <v>16.310729811057751</v>
      </c>
      <c r="AH459" s="570">
        <v>0</v>
      </c>
      <c r="AI459" s="570"/>
      <c r="AJ459" s="570"/>
      <c r="AK459" s="570"/>
      <c r="AL459" s="570"/>
    </row>
    <row r="460" spans="1:38">
      <c r="A460" s="570">
        <v>5</v>
      </c>
      <c r="B460" s="570">
        <v>52</v>
      </c>
      <c r="C460" s="570">
        <v>2012</v>
      </c>
      <c r="D460" s="570">
        <v>99</v>
      </c>
      <c r="E460" s="570">
        <v>99</v>
      </c>
      <c r="F460" s="570">
        <v>99</v>
      </c>
      <c r="G460" s="570">
        <v>4</v>
      </c>
      <c r="H460" s="570">
        <v>99</v>
      </c>
      <c r="I460" s="570">
        <v>99</v>
      </c>
      <c r="J460" s="570">
        <v>999</v>
      </c>
      <c r="K460" s="570">
        <v>99</v>
      </c>
      <c r="L460" s="570">
        <v>99</v>
      </c>
      <c r="M460" s="570">
        <v>99</v>
      </c>
      <c r="N460" s="570">
        <v>99</v>
      </c>
      <c r="O460" s="570">
        <v>99</v>
      </c>
      <c r="P460" s="570">
        <v>9999</v>
      </c>
      <c r="Q460" s="570">
        <v>134</v>
      </c>
      <c r="R460" s="570">
        <v>4347</v>
      </c>
      <c r="S460" s="570">
        <v>4.8635840809753841</v>
      </c>
      <c r="T460" s="570">
        <v>5.0798251667816876</v>
      </c>
      <c r="U460" s="570">
        <v>17.093167701863401</v>
      </c>
      <c r="V460" s="570">
        <v>2.2774327122153206</v>
      </c>
      <c r="W460" s="570">
        <v>2.323441453876236</v>
      </c>
      <c r="X460" s="570">
        <v>58.96020243846332</v>
      </c>
      <c r="Y460" s="570">
        <v>21.302047389003913</v>
      </c>
      <c r="Z460" s="570">
        <v>7.5506160590454492</v>
      </c>
      <c r="AA460" s="570">
        <v>1.9368988183279996</v>
      </c>
      <c r="AB460" s="570">
        <v>2.2787816468762503</v>
      </c>
      <c r="AC460" s="570">
        <v>39.629222400477666</v>
      </c>
      <c r="AD460" s="570">
        <v>69.963110962507926</v>
      </c>
      <c r="AE460" s="570">
        <v>50.932983641626784</v>
      </c>
      <c r="AF460" s="570">
        <v>21.740435108777195</v>
      </c>
      <c r="AG460" s="570">
        <v>26.941916282955461</v>
      </c>
      <c r="AH460" s="570">
        <v>0</v>
      </c>
      <c r="AI460" s="570"/>
      <c r="AJ460" s="570"/>
      <c r="AK460" s="570"/>
      <c r="AL460" s="570"/>
    </row>
    <row r="461" spans="1:38">
      <c r="A461" s="570">
        <v>5</v>
      </c>
      <c r="B461" s="570">
        <v>53</v>
      </c>
      <c r="C461" s="570">
        <v>2011</v>
      </c>
      <c r="D461" s="570">
        <v>99</v>
      </c>
      <c r="E461" s="570">
        <v>99</v>
      </c>
      <c r="F461" s="570">
        <v>99</v>
      </c>
      <c r="G461" s="570">
        <v>1</v>
      </c>
      <c r="H461" s="570">
        <v>99</v>
      </c>
      <c r="I461" s="570">
        <v>99</v>
      </c>
      <c r="J461" s="570">
        <v>999</v>
      </c>
      <c r="K461" s="570">
        <v>99</v>
      </c>
      <c r="L461" s="570">
        <v>99</v>
      </c>
      <c r="M461" s="570">
        <v>99</v>
      </c>
      <c r="N461" s="570">
        <v>99</v>
      </c>
      <c r="O461" s="570">
        <v>99</v>
      </c>
      <c r="P461" s="570">
        <v>9999</v>
      </c>
      <c r="Q461" s="570">
        <v>217</v>
      </c>
      <c r="R461" s="570">
        <v>5981</v>
      </c>
      <c r="S461" s="570">
        <v>4.914061193780304</v>
      </c>
      <c r="T461" s="570">
        <v>4.3812071559939811</v>
      </c>
      <c r="U461" s="570">
        <v>11.610647048988453</v>
      </c>
      <c r="V461" s="570">
        <v>1.0198963384049493</v>
      </c>
      <c r="W461" s="570">
        <v>1.2539709078749368</v>
      </c>
      <c r="X461" s="570">
        <v>28.072228724293595</v>
      </c>
      <c r="Y461" s="570">
        <v>8.7276375188095656</v>
      </c>
      <c r="Z461" s="570">
        <v>7.5671891421083917</v>
      </c>
      <c r="AA461" s="570">
        <v>1.6705714002933836</v>
      </c>
      <c r="AB461" s="570">
        <v>1.943046613656318</v>
      </c>
      <c r="AC461" s="570">
        <v>9.7354463160565849</v>
      </c>
      <c r="AD461" s="570">
        <v>38.244150463729838</v>
      </c>
      <c r="AE461" s="570">
        <v>41.778144759093749</v>
      </c>
      <c r="AF461" s="570">
        <v>31.073358270989193</v>
      </c>
      <c r="AG461" s="570">
        <v>28.004452755767705</v>
      </c>
      <c r="AH461" s="570">
        <v>0.33439224209998325</v>
      </c>
      <c r="AI461" s="570"/>
      <c r="AJ461" s="570"/>
      <c r="AK461" s="570"/>
      <c r="AL461" s="570"/>
    </row>
    <row r="462" spans="1:38">
      <c r="A462" s="570">
        <v>5</v>
      </c>
      <c r="B462" s="570">
        <v>54</v>
      </c>
      <c r="C462" s="570">
        <v>2011</v>
      </c>
      <c r="D462" s="570">
        <v>99</v>
      </c>
      <c r="E462" s="570">
        <v>99</v>
      </c>
      <c r="F462" s="570">
        <v>99</v>
      </c>
      <c r="G462" s="570">
        <v>2</v>
      </c>
      <c r="H462" s="570">
        <v>99</v>
      </c>
      <c r="I462" s="570">
        <v>99</v>
      </c>
      <c r="J462" s="570">
        <v>999</v>
      </c>
      <c r="K462" s="570">
        <v>99</v>
      </c>
      <c r="L462" s="570">
        <v>99</v>
      </c>
      <c r="M462" s="570">
        <v>99</v>
      </c>
      <c r="N462" s="570">
        <v>99</v>
      </c>
      <c r="O462" s="570">
        <v>99</v>
      </c>
      <c r="P462" s="570">
        <v>9999</v>
      </c>
      <c r="Q462" s="570">
        <v>279</v>
      </c>
      <c r="R462" s="570">
        <v>6005</v>
      </c>
      <c r="S462" s="570">
        <v>4.0814321398834306</v>
      </c>
      <c r="T462" s="570">
        <v>3.8373022481265617</v>
      </c>
      <c r="U462" s="570">
        <v>11.779816819317219</v>
      </c>
      <c r="V462" s="570">
        <v>1.2989175686927561</v>
      </c>
      <c r="W462" s="570">
        <v>0.16652789342214819</v>
      </c>
      <c r="X462" s="570">
        <v>28.892589508742713</v>
      </c>
      <c r="Y462" s="570">
        <v>7.5437135720233135</v>
      </c>
      <c r="Z462" s="570">
        <v>7.3292312653260883</v>
      </c>
      <c r="AA462" s="570">
        <v>1.5904156989667511</v>
      </c>
      <c r="AB462" s="570">
        <v>1.6809677784468262</v>
      </c>
      <c r="AC462" s="570">
        <v>31.614546076556991</v>
      </c>
      <c r="AD462" s="570">
        <v>38.565013687770659</v>
      </c>
      <c r="AE462" s="570">
        <v>53.037020076593343</v>
      </c>
      <c r="AF462" s="570">
        <v>31.198046550290943</v>
      </c>
      <c r="AG462" s="570">
        <v>28.526494977583791</v>
      </c>
      <c r="AH462" s="570">
        <v>0.34970857618651124</v>
      </c>
      <c r="AI462" s="570"/>
      <c r="AJ462" s="570"/>
      <c r="AK462" s="570"/>
      <c r="AL462" s="570"/>
    </row>
    <row r="463" spans="1:38">
      <c r="A463" s="570">
        <v>5</v>
      </c>
      <c r="B463" s="570">
        <v>55</v>
      </c>
      <c r="C463" s="570">
        <v>2011</v>
      </c>
      <c r="D463" s="570">
        <v>99</v>
      </c>
      <c r="E463" s="570">
        <v>99</v>
      </c>
      <c r="F463" s="570">
        <v>99</v>
      </c>
      <c r="G463" s="570">
        <v>3</v>
      </c>
      <c r="H463" s="570">
        <v>99</v>
      </c>
      <c r="I463" s="570">
        <v>99</v>
      </c>
      <c r="J463" s="570">
        <v>999</v>
      </c>
      <c r="K463" s="570">
        <v>99</v>
      </c>
      <c r="L463" s="570">
        <v>99</v>
      </c>
      <c r="M463" s="570">
        <v>99</v>
      </c>
      <c r="N463" s="570">
        <v>99</v>
      </c>
      <c r="O463" s="570">
        <v>99</v>
      </c>
      <c r="P463" s="570">
        <v>9999</v>
      </c>
      <c r="Q463" s="570">
        <v>96</v>
      </c>
      <c r="R463" s="570">
        <v>3533</v>
      </c>
      <c r="S463" s="570">
        <v>4.404472120011321</v>
      </c>
      <c r="T463" s="570">
        <v>4.1542598358335692</v>
      </c>
      <c r="U463" s="570">
        <v>12.903877724313622</v>
      </c>
      <c r="V463" s="570">
        <v>1.613359750919898</v>
      </c>
      <c r="W463" s="570">
        <v>0.50948202660628361</v>
      </c>
      <c r="X463" s="570">
        <v>39.428247947919608</v>
      </c>
      <c r="Y463" s="570">
        <v>9.9915086328898912</v>
      </c>
      <c r="Z463" s="570">
        <v>8.0002263779741263</v>
      </c>
      <c r="AA463" s="570">
        <v>1.8341208376880151</v>
      </c>
      <c r="AB463" s="570">
        <v>1.9525164577599796</v>
      </c>
      <c r="AC463" s="570">
        <v>25.727597344618744</v>
      </c>
      <c r="AD463" s="570">
        <v>33.425487767730004</v>
      </c>
      <c r="AE463" s="570">
        <v>40.75623115335015</v>
      </c>
      <c r="AF463" s="570">
        <v>18.355153782211136</v>
      </c>
      <c r="AG463" s="570">
        <v>18.384877535505218</v>
      </c>
      <c r="AH463" s="570">
        <v>0.39626379847155391</v>
      </c>
      <c r="AI463" s="570"/>
      <c r="AJ463" s="570"/>
      <c r="AK463" s="570"/>
      <c r="AL463" s="570"/>
    </row>
    <row r="464" spans="1:38">
      <c r="A464" s="570">
        <v>5</v>
      </c>
      <c r="B464" s="570">
        <v>56</v>
      </c>
      <c r="C464" s="570">
        <v>2011</v>
      </c>
      <c r="D464" s="570">
        <v>99</v>
      </c>
      <c r="E464" s="570">
        <v>99</v>
      </c>
      <c r="F464" s="570">
        <v>99</v>
      </c>
      <c r="G464" s="570">
        <v>4</v>
      </c>
      <c r="H464" s="570">
        <v>99</v>
      </c>
      <c r="I464" s="570">
        <v>99</v>
      </c>
      <c r="J464" s="570">
        <v>999</v>
      </c>
      <c r="K464" s="570">
        <v>99</v>
      </c>
      <c r="L464" s="570">
        <v>99</v>
      </c>
      <c r="M464" s="570">
        <v>99</v>
      </c>
      <c r="N464" s="570">
        <v>99</v>
      </c>
      <c r="O464" s="570">
        <v>99</v>
      </c>
      <c r="P464" s="570">
        <v>9999</v>
      </c>
      <c r="Q464" s="570">
        <v>147</v>
      </c>
      <c r="R464" s="570">
        <v>3729</v>
      </c>
      <c r="S464" s="570">
        <v>4.4923572003218011</v>
      </c>
      <c r="T464" s="570">
        <v>4.6331456154465007</v>
      </c>
      <c r="U464" s="570">
        <v>16.680557790292244</v>
      </c>
      <c r="V464" s="570">
        <v>2.1453472780906409</v>
      </c>
      <c r="W464" s="570">
        <v>1.5553767766157147</v>
      </c>
      <c r="X464" s="570">
        <v>55.4035934566908</v>
      </c>
      <c r="Y464" s="570">
        <v>19.388576025744172</v>
      </c>
      <c r="Z464" s="570">
        <v>7.5261264869814015</v>
      </c>
      <c r="AA464" s="570">
        <v>1.8109964884274596</v>
      </c>
      <c r="AB464" s="570">
        <v>2.2939134548999176</v>
      </c>
      <c r="AC464" s="570">
        <v>49.030122286503314</v>
      </c>
      <c r="AD464" s="570">
        <v>73.919391128896748</v>
      </c>
      <c r="AE464" s="570">
        <v>54.292157516917378</v>
      </c>
      <c r="AF464" s="570">
        <v>19.373441396508724</v>
      </c>
      <c r="AG464" s="570">
        <v>25.084174731143278</v>
      </c>
      <c r="AH464" s="570">
        <v>0</v>
      </c>
      <c r="AI464" s="570"/>
      <c r="AJ464" s="570"/>
      <c r="AK464" s="570"/>
      <c r="AL464" s="570"/>
    </row>
    <row r="465" spans="1:38">
      <c r="A465" s="570">
        <v>5</v>
      </c>
      <c r="B465" s="570">
        <v>57</v>
      </c>
      <c r="C465" s="570">
        <v>2010</v>
      </c>
      <c r="D465" s="570">
        <v>99</v>
      </c>
      <c r="E465" s="570">
        <v>99</v>
      </c>
      <c r="F465" s="570">
        <v>99</v>
      </c>
      <c r="G465" s="570">
        <v>1</v>
      </c>
      <c r="H465" s="570">
        <v>99</v>
      </c>
      <c r="I465" s="570">
        <v>99</v>
      </c>
      <c r="J465" s="570">
        <v>999</v>
      </c>
      <c r="K465" s="570">
        <v>99</v>
      </c>
      <c r="L465" s="570">
        <v>99</v>
      </c>
      <c r="M465" s="570">
        <v>99</v>
      </c>
      <c r="N465" s="570">
        <v>99</v>
      </c>
      <c r="O465" s="570">
        <v>99</v>
      </c>
      <c r="P465" s="570">
        <v>9999</v>
      </c>
      <c r="Q465" s="570">
        <v>232</v>
      </c>
      <c r="R465" s="570">
        <v>6477</v>
      </c>
      <c r="S465" s="570">
        <v>4.9623282383819678</v>
      </c>
      <c r="T465" s="570">
        <v>4.1028253821213525</v>
      </c>
      <c r="U465" s="570">
        <v>11.95619885749573</v>
      </c>
      <c r="V465" s="570">
        <v>1.0653080129689669</v>
      </c>
      <c r="W465" s="570">
        <v>0.72564458854407909</v>
      </c>
      <c r="X465" s="570">
        <v>31.110081828006791</v>
      </c>
      <c r="Y465" s="570">
        <v>7.9357727342905644</v>
      </c>
      <c r="Z465" s="570">
        <v>7.4096957917997548</v>
      </c>
      <c r="AA465" s="570">
        <v>1.337734442963042</v>
      </c>
      <c r="AB465" s="570">
        <v>1.8846428555952144</v>
      </c>
      <c r="AC465" s="570">
        <v>-1.335466359126646</v>
      </c>
      <c r="AD465" s="570">
        <v>39.933230312138747</v>
      </c>
      <c r="AE465" s="570">
        <v>51.631034334560489</v>
      </c>
      <c r="AF465" s="570">
        <v>28.532247783431558</v>
      </c>
      <c r="AG465" s="570">
        <v>26.407532392068461</v>
      </c>
      <c r="AH465" s="570">
        <v>0.29334568473058509</v>
      </c>
      <c r="AI465" s="570"/>
      <c r="AJ465" s="570"/>
      <c r="AK465" s="570"/>
      <c r="AL465" s="570"/>
    </row>
    <row r="466" spans="1:38">
      <c r="A466" s="570">
        <v>5</v>
      </c>
      <c r="B466" s="570">
        <v>58</v>
      </c>
      <c r="C466" s="570">
        <v>2010</v>
      </c>
      <c r="D466" s="570">
        <v>99</v>
      </c>
      <c r="E466" s="570">
        <v>99</v>
      </c>
      <c r="F466" s="570">
        <v>99</v>
      </c>
      <c r="G466" s="570">
        <v>2</v>
      </c>
      <c r="H466" s="570">
        <v>99</v>
      </c>
      <c r="I466" s="570">
        <v>99</v>
      </c>
      <c r="J466" s="570">
        <v>999</v>
      </c>
      <c r="K466" s="570">
        <v>99</v>
      </c>
      <c r="L466" s="570">
        <v>99</v>
      </c>
      <c r="M466" s="570">
        <v>99</v>
      </c>
      <c r="N466" s="570">
        <v>99</v>
      </c>
      <c r="O466" s="570">
        <v>99</v>
      </c>
      <c r="P466" s="570">
        <v>9999</v>
      </c>
      <c r="Q466" s="570">
        <v>308</v>
      </c>
      <c r="R466" s="570">
        <v>7712</v>
      </c>
      <c r="S466" s="570">
        <v>4.2920124481327804</v>
      </c>
      <c r="T466" s="570">
        <v>3.7160269709543576</v>
      </c>
      <c r="U466" s="570">
        <v>11.970669087136923</v>
      </c>
      <c r="V466" s="570">
        <v>1.3744813278008299</v>
      </c>
      <c r="W466" s="570">
        <v>0.1296680497925311</v>
      </c>
      <c r="X466" s="570">
        <v>32.183609958506231</v>
      </c>
      <c r="Y466" s="570">
        <v>6.9761410788381717</v>
      </c>
      <c r="Z466" s="570">
        <v>7.343442975814888</v>
      </c>
      <c r="AA466" s="570">
        <v>1.3459245753386939</v>
      </c>
      <c r="AB466" s="570">
        <v>1.7152786641062523</v>
      </c>
      <c r="AC466" s="570">
        <v>28.631884354096439</v>
      </c>
      <c r="AD466" s="570">
        <v>39.39033512999201</v>
      </c>
      <c r="AE466" s="570">
        <v>58.927152582269443</v>
      </c>
      <c r="AF466" s="570">
        <v>33.972625429338301</v>
      </c>
      <c r="AG466" s="570">
        <v>31.480834834892192</v>
      </c>
      <c r="AH466" s="570">
        <v>0.66130705394190858</v>
      </c>
      <c r="AI466" s="570"/>
      <c r="AJ466" s="570"/>
      <c r="AK466" s="570"/>
      <c r="AL466" s="570"/>
    </row>
    <row r="467" spans="1:38">
      <c r="A467" s="570">
        <v>5</v>
      </c>
      <c r="B467" s="570">
        <v>59</v>
      </c>
      <c r="C467" s="570">
        <v>2010</v>
      </c>
      <c r="D467" s="570">
        <v>99</v>
      </c>
      <c r="E467" s="570">
        <v>99</v>
      </c>
      <c r="F467" s="570">
        <v>99</v>
      </c>
      <c r="G467" s="570">
        <v>3</v>
      </c>
      <c r="H467" s="570">
        <v>99</v>
      </c>
      <c r="I467" s="570">
        <v>99</v>
      </c>
      <c r="J467" s="570">
        <v>999</v>
      </c>
      <c r="K467" s="570">
        <v>99</v>
      </c>
      <c r="L467" s="570">
        <v>99</v>
      </c>
      <c r="M467" s="570">
        <v>99</v>
      </c>
      <c r="N467" s="570">
        <v>99</v>
      </c>
      <c r="O467" s="570">
        <v>99</v>
      </c>
      <c r="P467" s="570">
        <v>9999</v>
      </c>
      <c r="Q467" s="570">
        <v>109</v>
      </c>
      <c r="R467" s="570">
        <v>4058.63</v>
      </c>
      <c r="S467" s="570">
        <v>4.4838430701985637</v>
      </c>
      <c r="T467" s="570">
        <v>4.0896213747003296</v>
      </c>
      <c r="U467" s="570">
        <v>11.171799351012544</v>
      </c>
      <c r="V467" s="570">
        <v>1.1580262305260642</v>
      </c>
      <c r="W467" s="570">
        <v>0.56669368727871239</v>
      </c>
      <c r="X467" s="570">
        <v>27.694074108750968</v>
      </c>
      <c r="Y467" s="570">
        <v>8.5004053091806853</v>
      </c>
      <c r="Z467" s="570">
        <v>7.7709956151105359</v>
      </c>
      <c r="AA467" s="570">
        <v>1.8353395153613064</v>
      </c>
      <c r="AB467" s="570">
        <v>1.8374555772971803</v>
      </c>
      <c r="AC467" s="570">
        <v>12.439117095528008</v>
      </c>
      <c r="AD467" s="570">
        <v>32.072189400133063</v>
      </c>
      <c r="AE467" s="570">
        <v>55.092054717089646</v>
      </c>
      <c r="AF467" s="570">
        <v>17.878931113365578</v>
      </c>
      <c r="AG467" s="570">
        <v>15.461918603461639</v>
      </c>
      <c r="AH467" s="570">
        <v>0</v>
      </c>
      <c r="AI467" s="570"/>
      <c r="AJ467" s="570"/>
      <c r="AK467" s="570"/>
      <c r="AL467" s="570"/>
    </row>
    <row r="468" spans="1:38">
      <c r="A468" s="570">
        <v>5</v>
      </c>
      <c r="B468" s="570">
        <v>60</v>
      </c>
      <c r="C468" s="570">
        <v>2010</v>
      </c>
      <c r="D468" s="570">
        <v>99</v>
      </c>
      <c r="E468" s="570">
        <v>99</v>
      </c>
      <c r="F468" s="570">
        <v>99</v>
      </c>
      <c r="G468" s="570">
        <v>4</v>
      </c>
      <c r="H468" s="570">
        <v>99</v>
      </c>
      <c r="I468" s="570">
        <v>99</v>
      </c>
      <c r="J468" s="570">
        <v>999</v>
      </c>
      <c r="K468" s="570">
        <v>99</v>
      </c>
      <c r="L468" s="570">
        <v>99</v>
      </c>
      <c r="M468" s="570">
        <v>99</v>
      </c>
      <c r="N468" s="570">
        <v>99</v>
      </c>
      <c r="O468" s="570">
        <v>99</v>
      </c>
      <c r="P468" s="570">
        <v>9999</v>
      </c>
      <c r="Q468" s="570">
        <v>158</v>
      </c>
      <c r="R468" s="570">
        <v>4453</v>
      </c>
      <c r="S468" s="570">
        <v>4.7067145744441952</v>
      </c>
      <c r="T468" s="570">
        <v>4.7960925218953516</v>
      </c>
      <c r="U468" s="570">
        <v>17.5500785986975</v>
      </c>
      <c r="V468" s="570">
        <v>1.2126656186840337</v>
      </c>
      <c r="W468" s="570">
        <v>3.1888614417246797</v>
      </c>
      <c r="X468" s="570">
        <v>61.554008533572862</v>
      </c>
      <c r="Y468" s="570">
        <v>22.569054569952844</v>
      </c>
      <c r="Z468" s="570">
        <v>7.6119221744490524</v>
      </c>
      <c r="AA468" s="570">
        <v>1.3587362553465283</v>
      </c>
      <c r="AB468" s="570">
        <v>2.49656633769805</v>
      </c>
      <c r="AC468" s="570">
        <v>41.188505638636656</v>
      </c>
      <c r="AD468" s="570">
        <v>70.255172837509619</v>
      </c>
      <c r="AE468" s="570">
        <v>67.735555062398987</v>
      </c>
      <c r="AF468" s="570">
        <v>19.616195673864556</v>
      </c>
      <c r="AG468" s="570">
        <v>26.649714169577727</v>
      </c>
      <c r="AH468" s="570">
        <v>0</v>
      </c>
      <c r="AI468" s="570"/>
      <c r="AJ468" s="570"/>
      <c r="AK468" s="570"/>
      <c r="AL468" s="570"/>
    </row>
    <row r="469" spans="1:38">
      <c r="A469" s="570">
        <v>5</v>
      </c>
      <c r="B469" s="570">
        <v>61</v>
      </c>
      <c r="C469" s="570">
        <v>2009</v>
      </c>
      <c r="D469" s="570">
        <v>99</v>
      </c>
      <c r="E469" s="570">
        <v>99</v>
      </c>
      <c r="F469" s="570">
        <v>99</v>
      </c>
      <c r="G469" s="570">
        <v>1</v>
      </c>
      <c r="H469" s="570">
        <v>99</v>
      </c>
      <c r="I469" s="570">
        <v>99</v>
      </c>
      <c r="J469" s="570">
        <v>999</v>
      </c>
      <c r="K469" s="570">
        <v>99</v>
      </c>
      <c r="L469" s="570">
        <v>99</v>
      </c>
      <c r="M469" s="570">
        <v>99</v>
      </c>
      <c r="N469" s="570">
        <v>99</v>
      </c>
      <c r="O469" s="570">
        <v>99</v>
      </c>
      <c r="P469" s="570">
        <v>9999</v>
      </c>
      <c r="Q469" s="570">
        <v>244</v>
      </c>
      <c r="R469" s="570">
        <v>7247</v>
      </c>
      <c r="S469" s="570">
        <v>4.6038360700979686</v>
      </c>
      <c r="T469" s="570">
        <v>4.3024699875810688</v>
      </c>
      <c r="U469" s="570">
        <v>11.738719470125597</v>
      </c>
      <c r="V469" s="570">
        <v>1.14530150407065</v>
      </c>
      <c r="W469" s="570">
        <v>1.0763074375603701</v>
      </c>
      <c r="X469" s="570">
        <v>28.301366082516903</v>
      </c>
      <c r="Y469" s="570">
        <v>8.1275010349109991</v>
      </c>
      <c r="Z469" s="570">
        <v>7.464181848587562</v>
      </c>
      <c r="AA469" s="570">
        <v>1.7229693385818823</v>
      </c>
      <c r="AB469" s="570">
        <v>1.8965586471955689</v>
      </c>
      <c r="AC469" s="570">
        <v>11.937993087114272</v>
      </c>
      <c r="AD469" s="570">
        <v>45.97069904388912</v>
      </c>
      <c r="AE469" s="570">
        <v>34.746642902372244</v>
      </c>
      <c r="AF469" s="570">
        <v>31.622812759087143</v>
      </c>
      <c r="AG469" s="570">
        <v>29.822949408207126</v>
      </c>
      <c r="AH469" s="570">
        <v>0</v>
      </c>
      <c r="AI469" s="570"/>
      <c r="AJ469" s="570"/>
      <c r="AK469" s="570"/>
      <c r="AL469" s="570"/>
    </row>
    <row r="470" spans="1:38">
      <c r="A470" s="570">
        <v>5</v>
      </c>
      <c r="B470" s="570">
        <v>62</v>
      </c>
      <c r="C470" s="570">
        <v>2009</v>
      </c>
      <c r="D470" s="570">
        <v>99</v>
      </c>
      <c r="E470" s="570">
        <v>99</v>
      </c>
      <c r="F470" s="570">
        <v>99</v>
      </c>
      <c r="G470" s="570">
        <v>2</v>
      </c>
      <c r="H470" s="570">
        <v>99</v>
      </c>
      <c r="I470" s="570">
        <v>99</v>
      </c>
      <c r="J470" s="570">
        <v>999</v>
      </c>
      <c r="K470" s="570">
        <v>99</v>
      </c>
      <c r="L470" s="570">
        <v>99</v>
      </c>
      <c r="M470" s="570">
        <v>99</v>
      </c>
      <c r="N470" s="570">
        <v>99</v>
      </c>
      <c r="O470" s="570">
        <v>99</v>
      </c>
      <c r="P470" s="570">
        <v>9999</v>
      </c>
      <c r="Q470" s="570">
        <v>285</v>
      </c>
      <c r="R470" s="570">
        <v>7052</v>
      </c>
      <c r="S470" s="570">
        <v>4.2353942144072603</v>
      </c>
      <c r="T470" s="570">
        <v>3.7020703346568351</v>
      </c>
      <c r="U470" s="570">
        <v>11.140924560408394</v>
      </c>
      <c r="V470" s="570">
        <v>1.1769710720363018</v>
      </c>
      <c r="W470" s="570">
        <v>7.0901871809415762E-2</v>
      </c>
      <c r="X470" s="570">
        <v>27.098695405558711</v>
      </c>
      <c r="Y470" s="570">
        <v>6.9767441860465107</v>
      </c>
      <c r="Z470" s="570">
        <v>7.4339243734305489</v>
      </c>
      <c r="AA470" s="570">
        <v>1.5210400733444822</v>
      </c>
      <c r="AB470" s="570">
        <v>1.6506006131594972</v>
      </c>
      <c r="AC470" s="570">
        <v>14.9577454200753</v>
      </c>
      <c r="AD470" s="570">
        <v>34.106312720449928</v>
      </c>
      <c r="AE470" s="570">
        <v>52.903609986948361</v>
      </c>
      <c r="AF470" s="570">
        <v>30.771916044857527</v>
      </c>
      <c r="AG470" s="570">
        <v>27.54261322803222</v>
      </c>
      <c r="AH470" s="570">
        <v>0.52467385138967659</v>
      </c>
      <c r="AI470" s="570"/>
      <c r="AJ470" s="570"/>
      <c r="AK470" s="570"/>
      <c r="AL470" s="570"/>
    </row>
    <row r="471" spans="1:38">
      <c r="A471" s="570">
        <v>5</v>
      </c>
      <c r="B471" s="570">
        <v>63</v>
      </c>
      <c r="C471" s="570">
        <v>2009</v>
      </c>
      <c r="D471" s="570">
        <v>99</v>
      </c>
      <c r="E471" s="570">
        <v>99</v>
      </c>
      <c r="F471" s="570">
        <v>99</v>
      </c>
      <c r="G471" s="570">
        <v>3</v>
      </c>
      <c r="H471" s="570">
        <v>99</v>
      </c>
      <c r="I471" s="570">
        <v>99</v>
      </c>
      <c r="J471" s="570">
        <v>999</v>
      </c>
      <c r="K471" s="570">
        <v>99</v>
      </c>
      <c r="L471" s="570">
        <v>99</v>
      </c>
      <c r="M471" s="570">
        <v>99</v>
      </c>
      <c r="N471" s="570">
        <v>99</v>
      </c>
      <c r="O471" s="570">
        <v>99</v>
      </c>
      <c r="P471" s="570">
        <v>9999</v>
      </c>
      <c r="Q471" s="570">
        <v>95</v>
      </c>
      <c r="R471" s="570">
        <v>3757</v>
      </c>
      <c r="S471" s="570">
        <v>4.2832046845887675</v>
      </c>
      <c r="T471" s="570">
        <v>4.1109928134149589</v>
      </c>
      <c r="U471" s="570">
        <v>10.87623103540056</v>
      </c>
      <c r="V471" s="570">
        <v>1.3042321000798509</v>
      </c>
      <c r="W471" s="570">
        <v>0.42587170614852282</v>
      </c>
      <c r="X471" s="570">
        <v>28.746340165025288</v>
      </c>
      <c r="Y471" s="570">
        <v>7.878626563747674</v>
      </c>
      <c r="Z471" s="570">
        <v>7.8221137669214977</v>
      </c>
      <c r="AA471" s="570">
        <v>1.9523652735059065</v>
      </c>
      <c r="AB471" s="570">
        <v>1.7775337680977252</v>
      </c>
      <c r="AC471" s="570">
        <v>16.189474621290724</v>
      </c>
      <c r="AD471" s="570">
        <v>39.630674468394488</v>
      </c>
      <c r="AE471" s="570">
        <v>59.593034989557403</v>
      </c>
      <c r="AF471" s="570">
        <v>16.393943360823844</v>
      </c>
      <c r="AG471" s="570">
        <v>14.324887695713024</v>
      </c>
      <c r="AH471" s="570">
        <v>7.9850944902847998E-2</v>
      </c>
      <c r="AI471" s="570"/>
      <c r="AJ471" s="570"/>
      <c r="AK471" s="570"/>
      <c r="AL471" s="570"/>
    </row>
    <row r="472" spans="1:38">
      <c r="A472" s="570">
        <v>5</v>
      </c>
      <c r="B472" s="570">
        <v>64</v>
      </c>
      <c r="C472" s="570">
        <v>2009</v>
      </c>
      <c r="D472" s="570">
        <v>99</v>
      </c>
      <c r="E472" s="570">
        <v>99</v>
      </c>
      <c r="F472" s="570">
        <v>99</v>
      </c>
      <c r="G472" s="570">
        <v>4</v>
      </c>
      <c r="H472" s="570">
        <v>99</v>
      </c>
      <c r="I472" s="570">
        <v>99</v>
      </c>
      <c r="J472" s="570">
        <v>999</v>
      </c>
      <c r="K472" s="570">
        <v>99</v>
      </c>
      <c r="L472" s="570">
        <v>99</v>
      </c>
      <c r="M472" s="570">
        <v>99</v>
      </c>
      <c r="N472" s="570">
        <v>99</v>
      </c>
      <c r="O472" s="570">
        <v>99</v>
      </c>
      <c r="P472" s="570">
        <v>9999</v>
      </c>
      <c r="Q472" s="570">
        <v>169</v>
      </c>
      <c r="R472" s="570">
        <v>4861</v>
      </c>
      <c r="S472" s="570">
        <v>4.2662003702941789</v>
      </c>
      <c r="T472" s="570">
        <v>4.7202221765068915</v>
      </c>
      <c r="U472" s="570">
        <v>16.612528286360796</v>
      </c>
      <c r="V472" s="570">
        <v>1.6663238016868964</v>
      </c>
      <c r="W472" s="570">
        <v>3.188644311869985</v>
      </c>
      <c r="X472" s="570">
        <v>54.865254062950001</v>
      </c>
      <c r="Y472" s="570">
        <v>19.91359802509772</v>
      </c>
      <c r="Z472" s="570">
        <v>7.4802127652387709</v>
      </c>
      <c r="AA472" s="570">
        <v>1.8331748635640503</v>
      </c>
      <c r="AB472" s="570">
        <v>2.3932249465813249</v>
      </c>
      <c r="AC472" s="570">
        <v>41.571380384332151</v>
      </c>
      <c r="AD472" s="570">
        <v>66.623767611903588</v>
      </c>
      <c r="AE472" s="570">
        <v>59.560753571045161</v>
      </c>
      <c r="AF472" s="570">
        <v>21.211327835231497</v>
      </c>
      <c r="AG472" s="570">
        <v>28.30954966804762</v>
      </c>
      <c r="AH472" s="570">
        <v>0</v>
      </c>
      <c r="AI472" s="570"/>
      <c r="AJ472" s="570"/>
      <c r="AK472" s="570"/>
      <c r="AL472" s="570"/>
    </row>
    <row r="473" spans="1:38">
      <c r="A473" s="570">
        <v>5</v>
      </c>
      <c r="B473" s="570">
        <v>65</v>
      </c>
      <c r="C473" s="570">
        <v>2008</v>
      </c>
      <c r="D473" s="570">
        <v>99</v>
      </c>
      <c r="E473" s="570">
        <v>99</v>
      </c>
      <c r="F473" s="570">
        <v>99</v>
      </c>
      <c r="G473" s="570">
        <v>1</v>
      </c>
      <c r="H473" s="570">
        <v>99</v>
      </c>
      <c r="I473" s="570">
        <v>99</v>
      </c>
      <c r="J473" s="570">
        <v>999</v>
      </c>
      <c r="K473" s="570">
        <v>99</v>
      </c>
      <c r="L473" s="570">
        <v>99</v>
      </c>
      <c r="M473" s="570">
        <v>99</v>
      </c>
      <c r="N473" s="570">
        <v>99</v>
      </c>
      <c r="O473" s="570">
        <v>99</v>
      </c>
      <c r="P473" s="570">
        <v>9999</v>
      </c>
      <c r="Q473" s="570">
        <v>250</v>
      </c>
      <c r="R473" s="570">
        <v>6370</v>
      </c>
      <c r="S473" s="570">
        <v>4.5806907378335939</v>
      </c>
      <c r="T473" s="570">
        <v>4.0059654631083204</v>
      </c>
      <c r="U473" s="570">
        <v>11.478791208791209</v>
      </c>
      <c r="V473" s="570">
        <v>0.9105180533751962</v>
      </c>
      <c r="W473" s="570">
        <v>0.80062794348508637</v>
      </c>
      <c r="X473" s="570">
        <v>26.954474097331243</v>
      </c>
      <c r="Y473" s="570">
        <v>6.4207221350078481</v>
      </c>
      <c r="Z473" s="570">
        <v>7.0808141144309902</v>
      </c>
      <c r="AA473" s="570">
        <v>1.7582737788629437</v>
      </c>
      <c r="AB473" s="570">
        <v>1.921201764153734</v>
      </c>
      <c r="AC473" s="570">
        <v>-5.3515731293347315</v>
      </c>
      <c r="AD473" s="570">
        <v>36.207908580882815</v>
      </c>
      <c r="AE473" s="570">
        <v>37.856631287090941</v>
      </c>
      <c r="AF473" s="570">
        <v>27.273505737283781</v>
      </c>
      <c r="AG473" s="570">
        <v>24.744676350899784</v>
      </c>
      <c r="AH473" s="570">
        <v>0.26687598116169542</v>
      </c>
      <c r="AI473" s="570"/>
      <c r="AJ473" s="570"/>
      <c r="AK473" s="570"/>
      <c r="AL473" s="570"/>
    </row>
    <row r="474" spans="1:38">
      <c r="A474" s="570">
        <v>5</v>
      </c>
      <c r="B474" s="570">
        <v>66</v>
      </c>
      <c r="C474" s="570">
        <v>2008</v>
      </c>
      <c r="D474" s="570">
        <v>99</v>
      </c>
      <c r="E474" s="570">
        <v>99</v>
      </c>
      <c r="F474" s="570">
        <v>99</v>
      </c>
      <c r="G474" s="570">
        <v>2</v>
      </c>
      <c r="H474" s="570">
        <v>99</v>
      </c>
      <c r="I474" s="570">
        <v>99</v>
      </c>
      <c r="J474" s="570">
        <v>999</v>
      </c>
      <c r="K474" s="570">
        <v>99</v>
      </c>
      <c r="L474" s="570">
        <v>99</v>
      </c>
      <c r="M474" s="570">
        <v>99</v>
      </c>
      <c r="N474" s="570">
        <v>99</v>
      </c>
      <c r="O474" s="570">
        <v>99</v>
      </c>
      <c r="P474" s="570">
        <v>9999</v>
      </c>
      <c r="Q474" s="570">
        <v>299</v>
      </c>
      <c r="R474" s="570">
        <v>6985</v>
      </c>
      <c r="S474" s="570">
        <v>3.9332856120257689</v>
      </c>
      <c r="T474" s="570">
        <v>3.6894774516821776</v>
      </c>
      <c r="U474" s="570">
        <v>11.753758052970587</v>
      </c>
      <c r="V474" s="570">
        <v>0.94488188976377951</v>
      </c>
      <c r="W474" s="570">
        <v>0.10021474588403724</v>
      </c>
      <c r="X474" s="570">
        <v>31.195418754473867</v>
      </c>
      <c r="Y474" s="570">
        <v>6.3994273443092338</v>
      </c>
      <c r="Z474" s="570">
        <v>7.3234319988723389</v>
      </c>
      <c r="AA474" s="570">
        <v>1.3847989083231758</v>
      </c>
      <c r="AB474" s="570">
        <v>1.7062551388381348</v>
      </c>
      <c r="AC474" s="570">
        <v>22.207992113850995</v>
      </c>
      <c r="AD474" s="570">
        <v>32.575764194769867</v>
      </c>
      <c r="AE474" s="570">
        <v>55.054117918143952</v>
      </c>
      <c r="AF474" s="570">
        <v>29.906662099674605</v>
      </c>
      <c r="AG474" s="570">
        <v>27.783652991987967</v>
      </c>
      <c r="AH474" s="570">
        <v>0.31496062992125978</v>
      </c>
      <c r="AI474" s="570"/>
      <c r="AJ474" s="570"/>
      <c r="AK474" s="570"/>
      <c r="AL474" s="570"/>
    </row>
    <row r="475" spans="1:38">
      <c r="A475" s="570">
        <v>5</v>
      </c>
      <c r="B475" s="570">
        <v>67</v>
      </c>
      <c r="C475" s="570">
        <v>2008</v>
      </c>
      <c r="D475" s="570">
        <v>99</v>
      </c>
      <c r="E475" s="570">
        <v>99</v>
      </c>
      <c r="F475" s="570">
        <v>99</v>
      </c>
      <c r="G475" s="570">
        <v>3</v>
      </c>
      <c r="H475" s="570">
        <v>99</v>
      </c>
      <c r="I475" s="570">
        <v>99</v>
      </c>
      <c r="J475" s="570">
        <v>999</v>
      </c>
      <c r="K475" s="570">
        <v>99</v>
      </c>
      <c r="L475" s="570">
        <v>99</v>
      </c>
      <c r="M475" s="570">
        <v>99</v>
      </c>
      <c r="N475" s="570">
        <v>99</v>
      </c>
      <c r="O475" s="570">
        <v>99</v>
      </c>
      <c r="P475" s="570">
        <v>9999</v>
      </c>
      <c r="Q475" s="570">
        <v>100</v>
      </c>
      <c r="R475" s="570">
        <v>4196</v>
      </c>
      <c r="S475" s="570">
        <v>4.088655862726406</v>
      </c>
      <c r="T475" s="570">
        <v>4.1951858913250728</v>
      </c>
      <c r="U475" s="570">
        <v>10.524785510009529</v>
      </c>
      <c r="V475" s="570">
        <v>0.78646329837940898</v>
      </c>
      <c r="W475" s="570">
        <v>0.33365109628217343</v>
      </c>
      <c r="X475" s="570">
        <v>28.169685414680657</v>
      </c>
      <c r="Y475" s="570">
        <v>7.3164918970448065</v>
      </c>
      <c r="Z475" s="570">
        <v>7.9109766496149412</v>
      </c>
      <c r="AA475" s="570">
        <v>1.5585965078024171</v>
      </c>
      <c r="AB475" s="570">
        <v>1.7622743150374176</v>
      </c>
      <c r="AC475" s="570">
        <v>21.951468155537096</v>
      </c>
      <c r="AD475" s="570">
        <v>40.30942110850475</v>
      </c>
      <c r="AE475" s="570">
        <v>55.248287258470562</v>
      </c>
      <c r="AF475" s="570">
        <v>17.965405035108748</v>
      </c>
      <c r="AG475" s="570">
        <v>14.944965693449197</v>
      </c>
      <c r="AH475" s="570">
        <v>0</v>
      </c>
      <c r="AI475" s="570"/>
      <c r="AJ475" s="570"/>
      <c r="AK475" s="570"/>
      <c r="AL475" s="570"/>
    </row>
    <row r="476" spans="1:38">
      <c r="A476" s="570">
        <v>5</v>
      </c>
      <c r="B476" s="570">
        <v>68</v>
      </c>
      <c r="C476" s="570">
        <v>2008</v>
      </c>
      <c r="D476" s="570">
        <v>99</v>
      </c>
      <c r="E476" s="570">
        <v>99</v>
      </c>
      <c r="F476" s="570">
        <v>99</v>
      </c>
      <c r="G476" s="570">
        <v>4</v>
      </c>
      <c r="H476" s="570">
        <v>99</v>
      </c>
      <c r="I476" s="570">
        <v>99</v>
      </c>
      <c r="J476" s="570">
        <v>999</v>
      </c>
      <c r="K476" s="570">
        <v>99</v>
      </c>
      <c r="L476" s="570">
        <v>99</v>
      </c>
      <c r="M476" s="570">
        <v>99</v>
      </c>
      <c r="N476" s="570">
        <v>99</v>
      </c>
      <c r="O476" s="570">
        <v>99</v>
      </c>
      <c r="P476" s="570">
        <v>9999</v>
      </c>
      <c r="Q476" s="570">
        <v>182</v>
      </c>
      <c r="R476" s="570">
        <v>5805</v>
      </c>
      <c r="S476" s="570">
        <v>4.16640826873385</v>
      </c>
      <c r="T476" s="570">
        <v>4.721102497846684</v>
      </c>
      <c r="U476" s="570">
        <v>16.557381567614136</v>
      </c>
      <c r="V476" s="570">
        <v>1.0335917312661498</v>
      </c>
      <c r="W476" s="570">
        <v>3.7898363479758839</v>
      </c>
      <c r="X476" s="570">
        <v>56.399655469422896</v>
      </c>
      <c r="Y476" s="570">
        <v>17.691645133505595</v>
      </c>
      <c r="Z476" s="570">
        <v>7.274062521324522</v>
      </c>
      <c r="AA476" s="570">
        <v>1.8196576905186752</v>
      </c>
      <c r="AB476" s="570">
        <v>2.5053075423644873</v>
      </c>
      <c r="AC476" s="570">
        <v>47.34840090547997</v>
      </c>
      <c r="AD476" s="570">
        <v>67.425758479818114</v>
      </c>
      <c r="AE476" s="570">
        <v>63.427722227415195</v>
      </c>
      <c r="AF476" s="570">
        <v>24.854427127932873</v>
      </c>
      <c r="AG476" s="570">
        <v>32.526704963663029</v>
      </c>
      <c r="AH476" s="570">
        <v>3.4453057708871658E-2</v>
      </c>
      <c r="AI476" s="570"/>
      <c r="AJ476" s="570"/>
      <c r="AK476" s="570"/>
      <c r="AL476" s="570"/>
    </row>
    <row r="477" spans="1:38">
      <c r="A477" s="570">
        <v>5</v>
      </c>
      <c r="B477" s="570">
        <v>69</v>
      </c>
      <c r="C477" s="570">
        <v>2007</v>
      </c>
      <c r="D477" s="570">
        <v>99</v>
      </c>
      <c r="E477" s="570">
        <v>99</v>
      </c>
      <c r="F477" s="570">
        <v>99</v>
      </c>
      <c r="G477" s="570">
        <v>1</v>
      </c>
      <c r="H477" s="570">
        <v>99</v>
      </c>
      <c r="I477" s="570">
        <v>99</v>
      </c>
      <c r="J477" s="570">
        <v>999</v>
      </c>
      <c r="K477" s="570">
        <v>99</v>
      </c>
      <c r="L477" s="570">
        <v>99</v>
      </c>
      <c r="M477" s="570">
        <v>99</v>
      </c>
      <c r="N477" s="570">
        <v>99</v>
      </c>
      <c r="O477" s="570">
        <v>99</v>
      </c>
      <c r="P477" s="570">
        <v>9999</v>
      </c>
      <c r="Q477" s="570">
        <v>248</v>
      </c>
      <c r="R477" s="570">
        <v>5929</v>
      </c>
      <c r="S477" s="570">
        <v>4.3415415753078088</v>
      </c>
      <c r="T477" s="570">
        <v>3.8196997807387425</v>
      </c>
      <c r="U477" s="570">
        <v>12.03025805363467</v>
      </c>
      <c r="V477" s="570">
        <v>1.1469050430089396</v>
      </c>
      <c r="W477" s="570">
        <v>0.75898127846179775</v>
      </c>
      <c r="X477" s="570">
        <v>29.414741103052791</v>
      </c>
      <c r="Y477" s="570">
        <v>7.1850227694383513</v>
      </c>
      <c r="Z477" s="570">
        <v>7.1579374658191792</v>
      </c>
      <c r="AA477" s="570">
        <v>1.7767723370187756</v>
      </c>
      <c r="AB477" s="570">
        <v>1.935816949037388</v>
      </c>
      <c r="AC477" s="570">
        <v>1.9188702913712072</v>
      </c>
      <c r="AD477" s="570">
        <v>39.362269846926445</v>
      </c>
      <c r="AE477" s="570">
        <v>32.9581896239022</v>
      </c>
      <c r="AF477" s="570">
        <v>28.194398211992961</v>
      </c>
      <c r="AG477" s="570">
        <v>26.49399563927032</v>
      </c>
      <c r="AH477" s="570">
        <v>0.32045876201720352</v>
      </c>
      <c r="AI477" s="570"/>
      <c r="AJ477" s="570"/>
      <c r="AK477" s="570"/>
      <c r="AL477" s="570"/>
    </row>
    <row r="478" spans="1:38">
      <c r="A478" s="570">
        <v>5</v>
      </c>
      <c r="B478" s="570">
        <v>70</v>
      </c>
      <c r="C478" s="570">
        <v>2007</v>
      </c>
      <c r="D478" s="570">
        <v>99</v>
      </c>
      <c r="E478" s="570">
        <v>99</v>
      </c>
      <c r="F478" s="570">
        <v>99</v>
      </c>
      <c r="G478" s="570">
        <v>2</v>
      </c>
      <c r="H478" s="570">
        <v>99</v>
      </c>
      <c r="I478" s="570">
        <v>99</v>
      </c>
      <c r="J478" s="570">
        <v>999</v>
      </c>
      <c r="K478" s="570">
        <v>99</v>
      </c>
      <c r="L478" s="570">
        <v>99</v>
      </c>
      <c r="M478" s="570">
        <v>99</v>
      </c>
      <c r="N478" s="570">
        <v>99</v>
      </c>
      <c r="O478" s="570">
        <v>99</v>
      </c>
      <c r="P478" s="570">
        <v>9999</v>
      </c>
      <c r="Q478" s="570">
        <v>286</v>
      </c>
      <c r="R478" s="570">
        <v>6993</v>
      </c>
      <c r="S478" s="570">
        <v>3.7260117260117256</v>
      </c>
      <c r="T478" s="570">
        <v>3.5230945230945241</v>
      </c>
      <c r="U478" s="570">
        <v>12.067224367224362</v>
      </c>
      <c r="V478" s="570">
        <v>0.70070070070070045</v>
      </c>
      <c r="W478" s="570">
        <v>0.10010010010010011</v>
      </c>
      <c r="X478" s="570">
        <v>30.716430716430722</v>
      </c>
      <c r="Y478" s="570">
        <v>6.1204061204061206</v>
      </c>
      <c r="Z478" s="570">
        <v>6.9254817667270157</v>
      </c>
      <c r="AA478" s="570">
        <v>1.4611141761139461</v>
      </c>
      <c r="AB478" s="570">
        <v>1.7242526980068089</v>
      </c>
      <c r="AC478" s="570">
        <v>21.718419135221843</v>
      </c>
      <c r="AD478" s="570">
        <v>35.049232615146188</v>
      </c>
      <c r="AE478" s="570">
        <v>51.966272782066405</v>
      </c>
      <c r="AF478" s="570">
        <v>33.254077702220741</v>
      </c>
      <c r="AG478" s="570">
        <v>31.344545930666612</v>
      </c>
      <c r="AH478" s="570">
        <v>1.2012012012012008</v>
      </c>
      <c r="AI478" s="570"/>
      <c r="AJ478" s="570"/>
      <c r="AK478" s="570"/>
      <c r="AL478" s="570"/>
    </row>
    <row r="479" spans="1:38">
      <c r="A479" s="570">
        <v>5</v>
      </c>
      <c r="B479" s="570">
        <v>71</v>
      </c>
      <c r="C479" s="570">
        <v>2007</v>
      </c>
      <c r="D479" s="570">
        <v>99</v>
      </c>
      <c r="E479" s="570">
        <v>99</v>
      </c>
      <c r="F479" s="570">
        <v>99</v>
      </c>
      <c r="G479" s="570">
        <v>3</v>
      </c>
      <c r="H479" s="570">
        <v>99</v>
      </c>
      <c r="I479" s="570">
        <v>99</v>
      </c>
      <c r="J479" s="570">
        <v>999</v>
      </c>
      <c r="K479" s="570">
        <v>99</v>
      </c>
      <c r="L479" s="570">
        <v>99</v>
      </c>
      <c r="M479" s="570">
        <v>99</v>
      </c>
      <c r="N479" s="570">
        <v>99</v>
      </c>
      <c r="O479" s="570">
        <v>99</v>
      </c>
      <c r="P479" s="570">
        <v>9999</v>
      </c>
      <c r="Q479" s="570">
        <v>108</v>
      </c>
      <c r="R479" s="570">
        <v>3426</v>
      </c>
      <c r="S479" s="570">
        <v>4.0356100408639826</v>
      </c>
      <c r="T479" s="570">
        <v>4.1152948044366608</v>
      </c>
      <c r="U479" s="570">
        <v>11.270286047869241</v>
      </c>
      <c r="V479" s="570">
        <v>0.93403385872737887</v>
      </c>
      <c r="W479" s="570">
        <v>1.5469935785172217</v>
      </c>
      <c r="X479" s="570">
        <v>30.326911850554591</v>
      </c>
      <c r="Y479" s="570">
        <v>7.2971395213076482</v>
      </c>
      <c r="Z479" s="570">
        <v>7.765739250461011</v>
      </c>
      <c r="AA479" s="570">
        <v>1.6024695964827724</v>
      </c>
      <c r="AB479" s="570">
        <v>2.0921180964920314</v>
      </c>
      <c r="AC479" s="570">
        <v>4.3273176759244869</v>
      </c>
      <c r="AD479" s="570">
        <v>36.280857401764777</v>
      </c>
      <c r="AE479" s="570">
        <v>41.476527197478717</v>
      </c>
      <c r="AF479" s="570">
        <v>16.291787531504113</v>
      </c>
      <c r="AG479" s="570">
        <v>14.342120414083602</v>
      </c>
      <c r="AH479" s="570">
        <v>5.8377116170461187E-2</v>
      </c>
      <c r="AI479" s="570"/>
      <c r="AJ479" s="570"/>
      <c r="AK479" s="570"/>
      <c r="AL479" s="570"/>
    </row>
    <row r="480" spans="1:38">
      <c r="A480" s="570">
        <v>5</v>
      </c>
      <c r="B480" s="570">
        <v>72</v>
      </c>
      <c r="C480" s="570">
        <v>2007</v>
      </c>
      <c r="D480" s="570">
        <v>99</v>
      </c>
      <c r="E480" s="570">
        <v>99</v>
      </c>
      <c r="F480" s="570">
        <v>99</v>
      </c>
      <c r="G480" s="570">
        <v>4</v>
      </c>
      <c r="H480" s="570">
        <v>99</v>
      </c>
      <c r="I480" s="570">
        <v>99</v>
      </c>
      <c r="J480" s="570">
        <v>999</v>
      </c>
      <c r="K480" s="570">
        <v>99</v>
      </c>
      <c r="L480" s="570">
        <v>99</v>
      </c>
      <c r="M480" s="570">
        <v>99</v>
      </c>
      <c r="N480" s="570">
        <v>99</v>
      </c>
      <c r="O480" s="570">
        <v>99</v>
      </c>
      <c r="P480" s="570">
        <v>9999</v>
      </c>
      <c r="Q480" s="570">
        <v>187</v>
      </c>
      <c r="R480" s="570">
        <v>4681</v>
      </c>
      <c r="S480" s="570">
        <v>4.1764580217902179</v>
      </c>
      <c r="T480" s="570">
        <v>4.6270027771843631</v>
      </c>
      <c r="U480" s="570">
        <v>15.999893185216845</v>
      </c>
      <c r="V480" s="570">
        <v>0.44862208929715874</v>
      </c>
      <c r="W480" s="570">
        <v>4.3153172399060011</v>
      </c>
      <c r="X480" s="570">
        <v>51.078829309976491</v>
      </c>
      <c r="Y480" s="570">
        <v>13.907284768211916</v>
      </c>
      <c r="Z480" s="570">
        <v>6.8695326273931689</v>
      </c>
      <c r="AA480" s="570">
        <v>1.7783769519449435</v>
      </c>
      <c r="AB480" s="570">
        <v>2.5798401226678358</v>
      </c>
      <c r="AC480" s="570">
        <v>44.234239380700352</v>
      </c>
      <c r="AD480" s="570">
        <v>66.366919376048088</v>
      </c>
      <c r="AE480" s="570">
        <v>64.001847849459949</v>
      </c>
      <c r="AF480" s="570">
        <v>22.259736554282185</v>
      </c>
      <c r="AG480" s="570">
        <v>27.819338015979444</v>
      </c>
      <c r="AH480" s="570">
        <v>0</v>
      </c>
      <c r="AI480" s="570"/>
      <c r="AJ480" s="570"/>
      <c r="AK480" s="570"/>
      <c r="AL480" s="570"/>
    </row>
    <row r="481" spans="1:38">
      <c r="A481" s="570">
        <v>5</v>
      </c>
      <c r="B481" s="570">
        <v>73</v>
      </c>
      <c r="C481" s="570">
        <v>2006</v>
      </c>
      <c r="D481" s="570">
        <v>99</v>
      </c>
      <c r="E481" s="570">
        <v>99</v>
      </c>
      <c r="F481" s="570">
        <v>99</v>
      </c>
      <c r="G481" s="570">
        <v>1</v>
      </c>
      <c r="H481" s="570">
        <v>99</v>
      </c>
      <c r="I481" s="570">
        <v>99</v>
      </c>
      <c r="J481" s="570">
        <v>999</v>
      </c>
      <c r="K481" s="570">
        <v>99</v>
      </c>
      <c r="L481" s="570">
        <v>99</v>
      </c>
      <c r="M481" s="570">
        <v>99</v>
      </c>
      <c r="N481" s="570">
        <v>99</v>
      </c>
      <c r="O481" s="570">
        <v>99</v>
      </c>
      <c r="P481" s="570">
        <v>9999</v>
      </c>
      <c r="Q481" s="570">
        <v>258</v>
      </c>
      <c r="R481" s="570">
        <v>6192</v>
      </c>
      <c r="S481" s="570">
        <v>4.058624031007751</v>
      </c>
      <c r="T481" s="570">
        <v>3.3580426356589141</v>
      </c>
      <c r="U481" s="570">
        <v>11.849095607235148</v>
      </c>
      <c r="V481" s="570">
        <v>0.69444444444444442</v>
      </c>
      <c r="W481" s="570">
        <v>0.83979328165374689</v>
      </c>
      <c r="X481" s="570">
        <v>30.054909560723512</v>
      </c>
      <c r="Y481" s="570">
        <v>6.1531007751937983</v>
      </c>
      <c r="Z481" s="570">
        <v>7.1009877453668979</v>
      </c>
      <c r="AA481" s="570">
        <v>1.6709112364034513</v>
      </c>
      <c r="AB481" s="570">
        <v>1.9379597261013928</v>
      </c>
      <c r="AC481" s="570">
        <v>-4.365010238466593</v>
      </c>
      <c r="AD481" s="570">
        <v>50.807847619418474</v>
      </c>
      <c r="AE481" s="570">
        <v>27.600215658130935</v>
      </c>
      <c r="AF481" s="570">
        <v>27.319655857048318</v>
      </c>
      <c r="AG481" s="570">
        <v>25.346674755168561</v>
      </c>
      <c r="AH481" s="570">
        <v>1.614987080103359E-2</v>
      </c>
      <c r="AI481" s="570"/>
      <c r="AJ481" s="570"/>
      <c r="AK481" s="570"/>
      <c r="AL481" s="570"/>
    </row>
    <row r="482" spans="1:38">
      <c r="A482" s="570">
        <v>5</v>
      </c>
      <c r="B482" s="570">
        <v>74</v>
      </c>
      <c r="C482" s="570">
        <v>2006</v>
      </c>
      <c r="D482" s="570">
        <v>99</v>
      </c>
      <c r="E482" s="570">
        <v>99</v>
      </c>
      <c r="F482" s="570">
        <v>99</v>
      </c>
      <c r="G482" s="570">
        <v>2</v>
      </c>
      <c r="H482" s="570">
        <v>99</v>
      </c>
      <c r="I482" s="570">
        <v>99</v>
      </c>
      <c r="J482" s="570">
        <v>999</v>
      </c>
      <c r="K482" s="570">
        <v>99</v>
      </c>
      <c r="L482" s="570">
        <v>99</v>
      </c>
      <c r="M482" s="570">
        <v>99</v>
      </c>
      <c r="N482" s="570">
        <v>99</v>
      </c>
      <c r="O482" s="570">
        <v>99</v>
      </c>
      <c r="P482" s="570">
        <v>9999</v>
      </c>
      <c r="Q482" s="570">
        <v>291</v>
      </c>
      <c r="R482" s="570">
        <v>7257</v>
      </c>
      <c r="S482" s="570">
        <v>3.379495659363374</v>
      </c>
      <c r="T482" s="570">
        <v>3.3311285655229441</v>
      </c>
      <c r="U482" s="570">
        <v>11.853879013366402</v>
      </c>
      <c r="V482" s="570">
        <v>0.57875155022736657</v>
      </c>
      <c r="W482" s="570">
        <v>6.8898994074686512E-2</v>
      </c>
      <c r="X482" s="570">
        <v>29.902163428413953</v>
      </c>
      <c r="Y482" s="570">
        <v>5.2914427449359218</v>
      </c>
      <c r="Z482" s="570">
        <v>7.0482577719353108</v>
      </c>
      <c r="AA482" s="570">
        <v>1.3785332773308223</v>
      </c>
      <c r="AB482" s="570">
        <v>1.6909203197587284</v>
      </c>
      <c r="AC482" s="570">
        <v>26.59988965136877</v>
      </c>
      <c r="AD482" s="570">
        <v>36.832826093373775</v>
      </c>
      <c r="AE482" s="570">
        <v>51.501980730981209</v>
      </c>
      <c r="AF482" s="570">
        <v>32.018530774321654</v>
      </c>
      <c r="AG482" s="570">
        <v>29.718196779984034</v>
      </c>
      <c r="AH482" s="570">
        <v>0.53741215378255469</v>
      </c>
      <c r="AI482" s="570"/>
      <c r="AJ482" s="570"/>
      <c r="AK482" s="570"/>
      <c r="AL482" s="570"/>
    </row>
    <row r="483" spans="1:38">
      <c r="A483" s="570">
        <v>5</v>
      </c>
      <c r="B483" s="570">
        <v>75</v>
      </c>
      <c r="C483" s="570">
        <v>2006</v>
      </c>
      <c r="D483" s="570">
        <v>99</v>
      </c>
      <c r="E483" s="570">
        <v>99</v>
      </c>
      <c r="F483" s="570">
        <v>99</v>
      </c>
      <c r="G483" s="570">
        <v>3</v>
      </c>
      <c r="H483" s="570">
        <v>99</v>
      </c>
      <c r="I483" s="570">
        <v>99</v>
      </c>
      <c r="J483" s="570">
        <v>999</v>
      </c>
      <c r="K483" s="570">
        <v>99</v>
      </c>
      <c r="L483" s="570">
        <v>99</v>
      </c>
      <c r="M483" s="570">
        <v>99</v>
      </c>
      <c r="N483" s="570">
        <v>99</v>
      </c>
      <c r="O483" s="570">
        <v>99</v>
      </c>
      <c r="P483" s="570">
        <v>9999</v>
      </c>
      <c r="Q483" s="570">
        <v>105</v>
      </c>
      <c r="R483" s="570">
        <v>3391</v>
      </c>
      <c r="S483" s="570">
        <v>3.9634326157475672</v>
      </c>
      <c r="T483" s="570">
        <v>4.480389265703332</v>
      </c>
      <c r="U483" s="570">
        <v>11.193512238277778</v>
      </c>
      <c r="V483" s="570">
        <v>0.70775582424063699</v>
      </c>
      <c r="W483" s="570">
        <v>1.4744913005013274</v>
      </c>
      <c r="X483" s="570">
        <v>31.907991742848715</v>
      </c>
      <c r="Y483" s="570">
        <v>8.3161309348274841</v>
      </c>
      <c r="Z483" s="570">
        <v>8.0222029931826793</v>
      </c>
      <c r="AA483" s="570">
        <v>1.442035002930375</v>
      </c>
      <c r="AB483" s="570">
        <v>2.0568767416775202</v>
      </c>
      <c r="AC483" s="570">
        <v>10.361439480589468</v>
      </c>
      <c r="AD483" s="570">
        <v>31.117035533826151</v>
      </c>
      <c r="AE483" s="570">
        <v>47.012982550906251</v>
      </c>
      <c r="AF483" s="570">
        <v>14.961394220163251</v>
      </c>
      <c r="AG483" s="570">
        <v>13.11290783944416</v>
      </c>
      <c r="AH483" s="570">
        <v>0.50132704217045121</v>
      </c>
      <c r="AI483" s="570"/>
      <c r="AJ483" s="570"/>
      <c r="AK483" s="570"/>
      <c r="AL483" s="570"/>
    </row>
    <row r="484" spans="1:38">
      <c r="A484" s="570">
        <v>5</v>
      </c>
      <c r="B484" s="570">
        <v>76</v>
      </c>
      <c r="C484" s="570">
        <v>2006</v>
      </c>
      <c r="D484" s="570">
        <v>99</v>
      </c>
      <c r="E484" s="570">
        <v>99</v>
      </c>
      <c r="F484" s="570">
        <v>99</v>
      </c>
      <c r="G484" s="570">
        <v>4</v>
      </c>
      <c r="H484" s="570">
        <v>99</v>
      </c>
      <c r="I484" s="570">
        <v>99</v>
      </c>
      <c r="J484" s="570">
        <v>999</v>
      </c>
      <c r="K484" s="570">
        <v>99</v>
      </c>
      <c r="L484" s="570">
        <v>99</v>
      </c>
      <c r="M484" s="570">
        <v>99</v>
      </c>
      <c r="N484" s="570">
        <v>99</v>
      </c>
      <c r="O484" s="570">
        <v>99</v>
      </c>
      <c r="P484" s="570">
        <v>9999</v>
      </c>
      <c r="Q484" s="570">
        <v>197</v>
      </c>
      <c r="R484" s="570">
        <v>5825</v>
      </c>
      <c r="S484" s="570">
        <v>3.7874678111587992</v>
      </c>
      <c r="T484" s="570">
        <v>4.5366523605150224</v>
      </c>
      <c r="U484" s="570">
        <v>15.813562231759589</v>
      </c>
      <c r="V484" s="570">
        <v>0.60085836909871249</v>
      </c>
      <c r="W484" s="570">
        <v>3.7253218884120174</v>
      </c>
      <c r="X484" s="570">
        <v>50.420600858369106</v>
      </c>
      <c r="Y484" s="570">
        <v>12.44635193133047</v>
      </c>
      <c r="Z484" s="570">
        <v>6.7112891706412396</v>
      </c>
      <c r="AA484" s="570">
        <v>1.7469475598485702</v>
      </c>
      <c r="AB484" s="570">
        <v>2.5154091543744399</v>
      </c>
      <c r="AC484" s="570">
        <v>36.080673925938967</v>
      </c>
      <c r="AD484" s="570">
        <v>61.711668892671</v>
      </c>
      <c r="AE484" s="570">
        <v>63.630696493110953</v>
      </c>
      <c r="AF484" s="570">
        <v>25.700419148466796</v>
      </c>
      <c r="AG484" s="570">
        <v>31.82222062540324</v>
      </c>
      <c r="AH484" s="570">
        <v>0</v>
      </c>
      <c r="AI484" s="570"/>
      <c r="AJ484" s="570"/>
      <c r="AK484" s="570"/>
      <c r="AL484" s="570"/>
    </row>
    <row r="485" spans="1:38">
      <c r="A485" s="570">
        <v>5</v>
      </c>
      <c r="B485" s="570">
        <v>77</v>
      </c>
      <c r="C485" s="570">
        <v>2005</v>
      </c>
      <c r="D485" s="570">
        <v>99</v>
      </c>
      <c r="E485" s="570">
        <v>99</v>
      </c>
      <c r="F485" s="570">
        <v>99</v>
      </c>
      <c r="G485" s="570">
        <v>1</v>
      </c>
      <c r="H485" s="570">
        <v>99</v>
      </c>
      <c r="I485" s="570">
        <v>99</v>
      </c>
      <c r="J485" s="570">
        <v>999</v>
      </c>
      <c r="K485" s="570">
        <v>99</v>
      </c>
      <c r="L485" s="570">
        <v>99</v>
      </c>
      <c r="M485" s="570">
        <v>99</v>
      </c>
      <c r="N485" s="570">
        <v>99</v>
      </c>
      <c r="O485" s="570">
        <v>99</v>
      </c>
      <c r="P485" s="570">
        <v>9999</v>
      </c>
      <c r="Q485" s="570">
        <v>246</v>
      </c>
      <c r="R485" s="570">
        <v>5623</v>
      </c>
      <c r="S485" s="570">
        <v>4.1415614440690032</v>
      </c>
      <c r="T485" s="570">
        <v>3.149386448515028</v>
      </c>
      <c r="U485" s="570">
        <v>11.628205584207716</v>
      </c>
      <c r="V485" s="570">
        <v>0.72914814156144381</v>
      </c>
      <c r="W485" s="570">
        <v>0.44460252534234385</v>
      </c>
      <c r="X485" s="570">
        <v>28.561266227992181</v>
      </c>
      <c r="Y485" s="570">
        <v>6.7935265872310158</v>
      </c>
      <c r="Z485" s="570">
        <v>7.1683156688106351</v>
      </c>
      <c r="AA485" s="570">
        <v>1.6606736391874437</v>
      </c>
      <c r="AB485" s="570">
        <v>1.9246205380306676</v>
      </c>
      <c r="AC485" s="570">
        <v>1.7270563293328196</v>
      </c>
      <c r="AD485" s="570">
        <v>55.460730342469134</v>
      </c>
      <c r="AE485" s="570">
        <v>23.95436048794696</v>
      </c>
      <c r="AF485" s="570">
        <v>26.234020714752255</v>
      </c>
      <c r="AG485" s="570">
        <v>24.35879955086348</v>
      </c>
      <c r="AH485" s="570">
        <v>0.14227280810955001</v>
      </c>
      <c r="AI485" s="570"/>
      <c r="AJ485" s="570"/>
      <c r="AK485" s="570"/>
      <c r="AL485" s="570"/>
    </row>
    <row r="486" spans="1:38">
      <c r="A486" s="570">
        <v>5</v>
      </c>
      <c r="B486" s="570">
        <v>78</v>
      </c>
      <c r="C486" s="570">
        <v>2005</v>
      </c>
      <c r="D486" s="570">
        <v>99</v>
      </c>
      <c r="E486" s="570">
        <v>99</v>
      </c>
      <c r="F486" s="570">
        <v>99</v>
      </c>
      <c r="G486" s="570">
        <v>2</v>
      </c>
      <c r="H486" s="570">
        <v>99</v>
      </c>
      <c r="I486" s="570">
        <v>99</v>
      </c>
      <c r="J486" s="570">
        <v>999</v>
      </c>
      <c r="K486" s="570">
        <v>99</v>
      </c>
      <c r="L486" s="570">
        <v>99</v>
      </c>
      <c r="M486" s="570">
        <v>99</v>
      </c>
      <c r="N486" s="570">
        <v>99</v>
      </c>
      <c r="O486" s="570">
        <v>99</v>
      </c>
      <c r="P486" s="570">
        <v>9999</v>
      </c>
      <c r="Q486" s="570">
        <v>293</v>
      </c>
      <c r="R486" s="570">
        <v>6584</v>
      </c>
      <c r="S486" s="570">
        <v>3.2103584447144589</v>
      </c>
      <c r="T486" s="570">
        <v>3.1897023086269751</v>
      </c>
      <c r="U486" s="570">
        <v>11.405543742405856</v>
      </c>
      <c r="V486" s="570">
        <v>0.34933171324422846</v>
      </c>
      <c r="W486" s="570">
        <v>3.0376670716889431E-2</v>
      </c>
      <c r="X486" s="570">
        <v>28.356622114216279</v>
      </c>
      <c r="Y486" s="570">
        <v>5.0425273390036471</v>
      </c>
      <c r="Z486" s="570">
        <v>7.1031859226071123</v>
      </c>
      <c r="AA486" s="570">
        <v>1.2730054058708622</v>
      </c>
      <c r="AB486" s="570">
        <v>1.6123414244050502</v>
      </c>
      <c r="AC486" s="570">
        <v>25.161150694812704</v>
      </c>
      <c r="AD486" s="570">
        <v>40.252085131790274</v>
      </c>
      <c r="AE486" s="570">
        <v>45.718214452919248</v>
      </c>
      <c r="AF486" s="570">
        <v>30.717551553606423</v>
      </c>
      <c r="AG486" s="570">
        <v>27.975696858205374</v>
      </c>
      <c r="AH486" s="570">
        <v>0.82017010935601475</v>
      </c>
      <c r="AI486" s="570"/>
      <c r="AJ486" s="570"/>
      <c r="AK486" s="570"/>
      <c r="AL486" s="570"/>
    </row>
    <row r="487" spans="1:38">
      <c r="A487" s="570">
        <v>5</v>
      </c>
      <c r="B487" s="570">
        <v>79</v>
      </c>
      <c r="C487" s="570">
        <v>2005</v>
      </c>
      <c r="D487" s="570">
        <v>99</v>
      </c>
      <c r="E487" s="570">
        <v>99</v>
      </c>
      <c r="F487" s="570">
        <v>99</v>
      </c>
      <c r="G487" s="570">
        <v>3</v>
      </c>
      <c r="H487" s="570">
        <v>99</v>
      </c>
      <c r="I487" s="570">
        <v>99</v>
      </c>
      <c r="J487" s="570">
        <v>999</v>
      </c>
      <c r="K487" s="570">
        <v>99</v>
      </c>
      <c r="L487" s="570">
        <v>99</v>
      </c>
      <c r="M487" s="570">
        <v>99</v>
      </c>
      <c r="N487" s="570">
        <v>99</v>
      </c>
      <c r="O487" s="570">
        <v>99</v>
      </c>
      <c r="P487" s="570">
        <v>9999</v>
      </c>
      <c r="Q487" s="570">
        <v>116</v>
      </c>
      <c r="R487" s="570">
        <v>4381</v>
      </c>
      <c r="S487" s="570">
        <v>4.0401734763752577</v>
      </c>
      <c r="T487" s="570">
        <v>4.3827893175074175</v>
      </c>
      <c r="U487" s="570">
        <v>10.604953207030368</v>
      </c>
      <c r="V487" s="570">
        <v>0.52499429354028759</v>
      </c>
      <c r="W487" s="570">
        <v>0.89020771513353125</v>
      </c>
      <c r="X487" s="570">
        <v>26.706231454005938</v>
      </c>
      <c r="Y487" s="570">
        <v>5.3640721296507667</v>
      </c>
      <c r="Z487" s="570">
        <v>7.421515119786994</v>
      </c>
      <c r="AA487" s="570">
        <v>1.7332318227831847</v>
      </c>
      <c r="AB487" s="570">
        <v>1.8596658484566564</v>
      </c>
      <c r="AC487" s="570">
        <v>-18.070101220505904</v>
      </c>
      <c r="AD487" s="570">
        <v>19.98707621070205</v>
      </c>
      <c r="AE487" s="570">
        <v>46.162725983454386</v>
      </c>
      <c r="AF487" s="570">
        <v>20.439488662872073</v>
      </c>
      <c r="AG487" s="570">
        <v>17.308407301522731</v>
      </c>
      <c r="AH487" s="570">
        <v>0.43369093814197662</v>
      </c>
      <c r="AI487" s="570"/>
      <c r="AJ487" s="570"/>
      <c r="AK487" s="570"/>
      <c r="AL487" s="570"/>
    </row>
    <row r="488" spans="1:38">
      <c r="A488" s="570">
        <v>5</v>
      </c>
      <c r="B488" s="570">
        <v>80</v>
      </c>
      <c r="C488" s="570">
        <v>2005</v>
      </c>
      <c r="D488" s="570">
        <v>99</v>
      </c>
      <c r="E488" s="570">
        <v>99</v>
      </c>
      <c r="F488" s="570">
        <v>99</v>
      </c>
      <c r="G488" s="570">
        <v>4</v>
      </c>
      <c r="H488" s="570">
        <v>99</v>
      </c>
      <c r="I488" s="570">
        <v>99</v>
      </c>
      <c r="J488" s="570">
        <v>999</v>
      </c>
      <c r="K488" s="570">
        <v>99</v>
      </c>
      <c r="L488" s="570">
        <v>99</v>
      </c>
      <c r="M488" s="570">
        <v>99</v>
      </c>
      <c r="N488" s="570">
        <v>99</v>
      </c>
      <c r="O488" s="570">
        <v>99</v>
      </c>
      <c r="P488" s="570">
        <v>9999</v>
      </c>
      <c r="Q488" s="570">
        <v>211</v>
      </c>
      <c r="R488" s="570">
        <v>4846</v>
      </c>
      <c r="S488" s="570">
        <v>4.2335947172926094</v>
      </c>
      <c r="T488" s="570">
        <v>4.8951712752785799</v>
      </c>
      <c r="U488" s="570">
        <v>16.815187783739162</v>
      </c>
      <c r="V488" s="570">
        <v>1.2381345439537763</v>
      </c>
      <c r="W488" s="570">
        <v>3.9207593891869577</v>
      </c>
      <c r="X488" s="570">
        <v>58.501857201815938</v>
      </c>
      <c r="Y488" s="570">
        <v>15.930664465538587</v>
      </c>
      <c r="Z488" s="570">
        <v>6.7971131708626444</v>
      </c>
      <c r="AA488" s="570">
        <v>1.8074666740956304</v>
      </c>
      <c r="AB488" s="570">
        <v>2.5875805401100545</v>
      </c>
      <c r="AC488" s="570">
        <v>52.645645658238472</v>
      </c>
      <c r="AD488" s="570">
        <v>67.454633853039923</v>
      </c>
      <c r="AE488" s="570">
        <v>63.449969609997417</v>
      </c>
      <c r="AF488" s="570">
        <v>22.608939068769249</v>
      </c>
      <c r="AG488" s="570">
        <v>30.357096289408393</v>
      </c>
      <c r="AH488" s="570">
        <v>0</v>
      </c>
      <c r="AI488" s="570"/>
      <c r="AJ488" s="570"/>
      <c r="AK488" s="570"/>
      <c r="AL488" s="570"/>
    </row>
    <row r="489" spans="1:38">
      <c r="A489" s="570">
        <v>5</v>
      </c>
      <c r="B489" s="570">
        <v>81</v>
      </c>
      <c r="C489" s="570">
        <v>2004</v>
      </c>
      <c r="D489" s="570">
        <v>99</v>
      </c>
      <c r="E489" s="570">
        <v>99</v>
      </c>
      <c r="F489" s="570">
        <v>99</v>
      </c>
      <c r="G489" s="570">
        <v>1</v>
      </c>
      <c r="H489" s="570">
        <v>99</v>
      </c>
      <c r="I489" s="570">
        <v>99</v>
      </c>
      <c r="J489" s="570">
        <v>999</v>
      </c>
      <c r="K489" s="570">
        <v>99</v>
      </c>
      <c r="L489" s="570">
        <v>99</v>
      </c>
      <c r="M489" s="570">
        <v>99</v>
      </c>
      <c r="N489" s="570">
        <v>99</v>
      </c>
      <c r="O489" s="570">
        <v>99</v>
      </c>
      <c r="P489" s="570">
        <v>9999</v>
      </c>
      <c r="Q489" s="570">
        <v>264</v>
      </c>
      <c r="R489" s="570">
        <v>5149</v>
      </c>
      <c r="S489" s="570">
        <v>4.0079627112060603</v>
      </c>
      <c r="T489" s="570">
        <v>2.9827150903087976</v>
      </c>
      <c r="U489" s="570">
        <v>11.593241406098262</v>
      </c>
      <c r="V489" s="570">
        <v>0.73800738007380062</v>
      </c>
      <c r="W489" s="570">
        <v>0.34958244319285303</v>
      </c>
      <c r="X489" s="570">
        <v>28.160807923868703</v>
      </c>
      <c r="Y489" s="570">
        <v>6.1176927558749288</v>
      </c>
      <c r="Z489" s="570">
        <v>7.0744824244111548</v>
      </c>
      <c r="AA489" s="570">
        <v>1.5122130838994976</v>
      </c>
      <c r="AB489" s="570">
        <v>1.8601034331727064</v>
      </c>
      <c r="AC489" s="570">
        <v>8.9371132370329498</v>
      </c>
      <c r="AD489" s="570">
        <v>56.699610688903611</v>
      </c>
      <c r="AE489" s="570">
        <v>21.733093796464779</v>
      </c>
      <c r="AF489" s="570">
        <v>25.818582961440097</v>
      </c>
      <c r="AG489" s="570">
        <v>25.09823839407867</v>
      </c>
      <c r="AH489" s="570">
        <v>0.25247620897261602</v>
      </c>
      <c r="AI489" s="570"/>
      <c r="AJ489" s="570"/>
      <c r="AK489" s="570"/>
      <c r="AL489" s="570"/>
    </row>
    <row r="490" spans="1:38">
      <c r="A490" s="570">
        <v>5</v>
      </c>
      <c r="B490" s="570">
        <v>82</v>
      </c>
      <c r="C490" s="570">
        <v>2004</v>
      </c>
      <c r="D490" s="570">
        <v>99</v>
      </c>
      <c r="E490" s="570">
        <v>99</v>
      </c>
      <c r="F490" s="570">
        <v>99</v>
      </c>
      <c r="G490" s="570">
        <v>2</v>
      </c>
      <c r="H490" s="570">
        <v>99</v>
      </c>
      <c r="I490" s="570">
        <v>99</v>
      </c>
      <c r="J490" s="570">
        <v>999</v>
      </c>
      <c r="K490" s="570">
        <v>99</v>
      </c>
      <c r="L490" s="570">
        <v>99</v>
      </c>
      <c r="M490" s="570">
        <v>99</v>
      </c>
      <c r="N490" s="570">
        <v>99</v>
      </c>
      <c r="O490" s="570">
        <v>99</v>
      </c>
      <c r="P490" s="570">
        <v>9999</v>
      </c>
      <c r="Q490" s="570">
        <v>323</v>
      </c>
      <c r="R490" s="570">
        <v>6472</v>
      </c>
      <c r="S490" s="570">
        <v>3.2629789864029672</v>
      </c>
      <c r="T490" s="570">
        <v>3.2102904820766378</v>
      </c>
      <c r="U490" s="570">
        <v>10.882246600741668</v>
      </c>
      <c r="V490" s="570">
        <v>0.18541409147095181</v>
      </c>
      <c r="W490" s="570">
        <v>6.1804697156983938E-2</v>
      </c>
      <c r="X490" s="570">
        <v>25.726205191594559</v>
      </c>
      <c r="Y490" s="570">
        <v>4.6508034610630418</v>
      </c>
      <c r="Z490" s="570">
        <v>6.9959182666802482</v>
      </c>
      <c r="AA490" s="570">
        <v>1.27132062996768</v>
      </c>
      <c r="AB490" s="570">
        <v>1.6095548032586815</v>
      </c>
      <c r="AC490" s="570">
        <v>19.838698683485777</v>
      </c>
      <c r="AD490" s="570">
        <v>37.073637229017855</v>
      </c>
      <c r="AE490" s="570">
        <v>41.953631241232422</v>
      </c>
      <c r="AF490" s="570">
        <v>32.452489595346741</v>
      </c>
      <c r="AG490" s="570">
        <v>29.61232728920896</v>
      </c>
      <c r="AH490" s="570">
        <v>1.9622991347342404</v>
      </c>
      <c r="AI490" s="570"/>
      <c r="AJ490" s="570"/>
      <c r="AK490" s="570"/>
      <c r="AL490" s="570"/>
    </row>
    <row r="491" spans="1:38">
      <c r="A491" s="570">
        <v>5</v>
      </c>
      <c r="B491" s="570">
        <v>83</v>
      </c>
      <c r="C491" s="570">
        <v>2004</v>
      </c>
      <c r="D491" s="570">
        <v>99</v>
      </c>
      <c r="E491" s="570">
        <v>99</v>
      </c>
      <c r="F491" s="570">
        <v>99</v>
      </c>
      <c r="G491" s="570">
        <v>3</v>
      </c>
      <c r="H491" s="570">
        <v>99</v>
      </c>
      <c r="I491" s="570">
        <v>99</v>
      </c>
      <c r="J491" s="570">
        <v>999</v>
      </c>
      <c r="K491" s="570">
        <v>99</v>
      </c>
      <c r="L491" s="570">
        <v>99</v>
      </c>
      <c r="M491" s="570">
        <v>99</v>
      </c>
      <c r="N491" s="570">
        <v>99</v>
      </c>
      <c r="O491" s="570">
        <v>99</v>
      </c>
      <c r="P491" s="570">
        <v>9999</v>
      </c>
      <c r="Q491" s="570">
        <v>120</v>
      </c>
      <c r="R491" s="570">
        <v>3488</v>
      </c>
      <c r="S491" s="570">
        <v>4.1648509174311927</v>
      </c>
      <c r="T491" s="570">
        <v>4.2809633027522942</v>
      </c>
      <c r="U491" s="570">
        <v>9.8976490825688135</v>
      </c>
      <c r="V491" s="570">
        <v>0.48738532110091742</v>
      </c>
      <c r="W491" s="570">
        <v>0.57339449541284404</v>
      </c>
      <c r="X491" s="570">
        <v>24.2545871559633</v>
      </c>
      <c r="Y491" s="570">
        <v>5.3899082568807346</v>
      </c>
      <c r="Z491" s="570">
        <v>7.4055114595667551</v>
      </c>
      <c r="AA491" s="570">
        <v>1.6186104729351924</v>
      </c>
      <c r="AB491" s="570">
        <v>1.7661976440702685</v>
      </c>
      <c r="AC491" s="570">
        <v>-3.4318799177118744</v>
      </c>
      <c r="AD491" s="570">
        <v>20.847573997075376</v>
      </c>
      <c r="AE491" s="570">
        <v>50.649086528831411</v>
      </c>
      <c r="AF491" s="570">
        <v>17.48984606127463</v>
      </c>
      <c r="AG491" s="570">
        <v>14.515232522058964</v>
      </c>
      <c r="AH491" s="570">
        <v>0.34403669724770641</v>
      </c>
      <c r="AI491" s="570"/>
      <c r="AJ491" s="570"/>
      <c r="AK491" s="570"/>
      <c r="AL491" s="570"/>
    </row>
    <row r="492" spans="1:38">
      <c r="A492" s="570">
        <v>5</v>
      </c>
      <c r="B492" s="570">
        <v>84</v>
      </c>
      <c r="C492" s="570">
        <v>2004</v>
      </c>
      <c r="D492" s="570">
        <v>99</v>
      </c>
      <c r="E492" s="570">
        <v>99</v>
      </c>
      <c r="F492" s="570">
        <v>99</v>
      </c>
      <c r="G492" s="570">
        <v>4</v>
      </c>
      <c r="H492" s="570">
        <v>99</v>
      </c>
      <c r="I492" s="570">
        <v>99</v>
      </c>
      <c r="J492" s="570">
        <v>999</v>
      </c>
      <c r="K492" s="570">
        <v>99</v>
      </c>
      <c r="L492" s="570">
        <v>99</v>
      </c>
      <c r="M492" s="570">
        <v>99</v>
      </c>
      <c r="N492" s="570">
        <v>99</v>
      </c>
      <c r="O492" s="570">
        <v>99</v>
      </c>
      <c r="P492" s="570">
        <v>9999</v>
      </c>
      <c r="Q492" s="570">
        <v>225</v>
      </c>
      <c r="R492" s="570">
        <v>4834</v>
      </c>
      <c r="S492" s="570">
        <v>4.2966487381050884</v>
      </c>
      <c r="T492" s="570">
        <v>4.526065370293753</v>
      </c>
      <c r="U492" s="570">
        <v>15.141352916839079</v>
      </c>
      <c r="V492" s="570">
        <v>1.3653289201489451</v>
      </c>
      <c r="W492" s="570">
        <v>2.5858502275548205</v>
      </c>
      <c r="X492" s="570">
        <v>47.538270583367805</v>
      </c>
      <c r="Y492" s="570">
        <v>12.474141497724451</v>
      </c>
      <c r="Z492" s="570">
        <v>7.1916731079654079</v>
      </c>
      <c r="AA492" s="570">
        <v>1.8250206560547011</v>
      </c>
      <c r="AB492" s="570">
        <v>2.3850145767062205</v>
      </c>
      <c r="AC492" s="570">
        <v>38.501864653904626</v>
      </c>
      <c r="AD492" s="570">
        <v>64.242551989158116</v>
      </c>
      <c r="AE492" s="570">
        <v>59.301593819750643</v>
      </c>
      <c r="AF492" s="570">
        <v>24.239081381938519</v>
      </c>
      <c r="AG492" s="570">
        <v>30.774201794653397</v>
      </c>
      <c r="AH492" s="570">
        <v>0</v>
      </c>
      <c r="AI492" s="570"/>
      <c r="AJ492" s="570"/>
      <c r="AK492" s="570"/>
      <c r="AL492" s="570"/>
    </row>
    <row r="493" spans="1:38">
      <c r="A493" s="570">
        <v>5</v>
      </c>
      <c r="B493" s="570">
        <v>85</v>
      </c>
      <c r="C493" s="570">
        <v>2003</v>
      </c>
      <c r="D493" s="570">
        <v>99</v>
      </c>
      <c r="E493" s="570">
        <v>99</v>
      </c>
      <c r="F493" s="570">
        <v>99</v>
      </c>
      <c r="G493" s="570">
        <v>1</v>
      </c>
      <c r="H493" s="570">
        <v>99</v>
      </c>
      <c r="I493" s="570">
        <v>99</v>
      </c>
      <c r="J493" s="570">
        <v>999</v>
      </c>
      <c r="K493" s="570">
        <v>99</v>
      </c>
      <c r="L493" s="570">
        <v>99</v>
      </c>
      <c r="M493" s="570">
        <v>99</v>
      </c>
      <c r="N493" s="570">
        <v>99</v>
      </c>
      <c r="O493" s="570">
        <v>99</v>
      </c>
      <c r="P493" s="570">
        <v>9999</v>
      </c>
      <c r="Q493" s="570">
        <v>272</v>
      </c>
      <c r="R493" s="570">
        <v>5145</v>
      </c>
      <c r="S493" s="570">
        <v>3.9319727891156449</v>
      </c>
      <c r="T493" s="570">
        <v>3.4415937803692915</v>
      </c>
      <c r="U493" s="570">
        <v>11.523090379008735</v>
      </c>
      <c r="V493" s="570">
        <v>0.31098153547133145</v>
      </c>
      <c r="W493" s="570">
        <v>0.6413994169096211</v>
      </c>
      <c r="X493" s="570">
        <v>28.279883381924201</v>
      </c>
      <c r="Y493" s="570">
        <v>5.8309037900874605</v>
      </c>
      <c r="Z493" s="570">
        <v>7.165788454288764</v>
      </c>
      <c r="AA493" s="570">
        <v>1.548326817301823</v>
      </c>
      <c r="AB493" s="570">
        <v>1.9237505344394996</v>
      </c>
      <c r="AC493" s="570">
        <v>-3.8174101450402929</v>
      </c>
      <c r="AD493" s="570">
        <v>46.880694744764625</v>
      </c>
      <c r="AE493" s="570">
        <v>25.465521718359632</v>
      </c>
      <c r="AF493" s="570">
        <v>25.171232876712324</v>
      </c>
      <c r="AG493" s="570">
        <v>23.592142836677542</v>
      </c>
      <c r="AH493" s="570">
        <v>0.19436345966958216</v>
      </c>
      <c r="AI493" s="570"/>
      <c r="AJ493" s="570"/>
      <c r="AK493" s="570"/>
      <c r="AL493" s="570"/>
    </row>
    <row r="494" spans="1:38">
      <c r="A494" s="570">
        <v>5</v>
      </c>
      <c r="B494" s="570">
        <v>86</v>
      </c>
      <c r="C494" s="570">
        <v>2003</v>
      </c>
      <c r="D494" s="570">
        <v>99</v>
      </c>
      <c r="E494" s="570">
        <v>99</v>
      </c>
      <c r="F494" s="570">
        <v>99</v>
      </c>
      <c r="G494" s="570">
        <v>2</v>
      </c>
      <c r="H494" s="570">
        <v>99</v>
      </c>
      <c r="I494" s="570">
        <v>99</v>
      </c>
      <c r="J494" s="570">
        <v>999</v>
      </c>
      <c r="K494" s="570">
        <v>99</v>
      </c>
      <c r="L494" s="570">
        <v>99</v>
      </c>
      <c r="M494" s="570">
        <v>99</v>
      </c>
      <c r="N494" s="570">
        <v>99</v>
      </c>
      <c r="O494" s="570">
        <v>99</v>
      </c>
      <c r="P494" s="570">
        <v>9999</v>
      </c>
      <c r="Q494" s="570">
        <v>337</v>
      </c>
      <c r="R494" s="570">
        <v>5983</v>
      </c>
      <c r="S494" s="570">
        <v>3.2127695136219296</v>
      </c>
      <c r="T494" s="570">
        <v>3.0307538024402474</v>
      </c>
      <c r="U494" s="570">
        <v>10.932358348654509</v>
      </c>
      <c r="V494" s="570">
        <v>0.31756643824168479</v>
      </c>
      <c r="W494" s="570">
        <v>1.671402306535183E-2</v>
      </c>
      <c r="X494" s="570">
        <v>25.956877820491403</v>
      </c>
      <c r="Y494" s="570">
        <v>3.9779374895537361</v>
      </c>
      <c r="Z494" s="570">
        <v>6.8328707181042256</v>
      </c>
      <c r="AA494" s="570">
        <v>1.2937412439682541</v>
      </c>
      <c r="AB494" s="570">
        <v>1.5461230946551463</v>
      </c>
      <c r="AC494" s="570">
        <v>17.855158687782012</v>
      </c>
      <c r="AD494" s="570">
        <v>46.769300014969637</v>
      </c>
      <c r="AE494" s="570">
        <v>38.510762596158642</v>
      </c>
      <c r="AF494" s="570">
        <v>29.271037181996089</v>
      </c>
      <c r="AG494" s="570">
        <v>26.028305971265791</v>
      </c>
      <c r="AH494" s="570">
        <v>1.2201236837706837</v>
      </c>
      <c r="AI494" s="570"/>
      <c r="AJ494" s="570"/>
      <c r="AK494" s="570"/>
      <c r="AL494" s="570"/>
    </row>
    <row r="495" spans="1:38">
      <c r="A495" s="570">
        <v>5</v>
      </c>
      <c r="B495" s="570">
        <v>87</v>
      </c>
      <c r="C495" s="570">
        <v>2003</v>
      </c>
      <c r="D495" s="570">
        <v>99</v>
      </c>
      <c r="E495" s="570">
        <v>99</v>
      </c>
      <c r="F495" s="570">
        <v>99</v>
      </c>
      <c r="G495" s="570">
        <v>3</v>
      </c>
      <c r="H495" s="570">
        <v>99</v>
      </c>
      <c r="I495" s="570">
        <v>99</v>
      </c>
      <c r="J495" s="570">
        <v>999</v>
      </c>
      <c r="K495" s="570">
        <v>99</v>
      </c>
      <c r="L495" s="570">
        <v>99</v>
      </c>
      <c r="M495" s="570">
        <v>99</v>
      </c>
      <c r="N495" s="570">
        <v>99</v>
      </c>
      <c r="O495" s="570">
        <v>99</v>
      </c>
      <c r="P495" s="570">
        <v>9999</v>
      </c>
      <c r="Q495" s="570">
        <v>135</v>
      </c>
      <c r="R495" s="570">
        <v>3607</v>
      </c>
      <c r="S495" s="570">
        <v>3.5957859717216523</v>
      </c>
      <c r="T495" s="570">
        <v>4.3690047130579428</v>
      </c>
      <c r="U495" s="570">
        <v>10.489880787357921</v>
      </c>
      <c r="V495" s="570">
        <v>0.33268644302744649</v>
      </c>
      <c r="W495" s="570">
        <v>1.2752980316052118</v>
      </c>
      <c r="X495" s="570">
        <v>28.139728306071529</v>
      </c>
      <c r="Y495" s="570">
        <v>5.5447740504574439</v>
      </c>
      <c r="Z495" s="570">
        <v>7.7001508802621395</v>
      </c>
      <c r="AA495" s="570">
        <v>1.4258209320965995</v>
      </c>
      <c r="AB495" s="570">
        <v>1.9684301208869588</v>
      </c>
      <c r="AC495" s="570">
        <v>13.144038587336352</v>
      </c>
      <c r="AD495" s="570">
        <v>37.934635127754476</v>
      </c>
      <c r="AE495" s="570">
        <v>57.867860839483377</v>
      </c>
      <c r="AF495" s="570">
        <v>17.646771037181999</v>
      </c>
      <c r="AG495" s="570">
        <v>15.056697896670389</v>
      </c>
      <c r="AH495" s="570">
        <v>0.94261158857776561</v>
      </c>
      <c r="AI495" s="570"/>
      <c r="AJ495" s="570"/>
      <c r="AK495" s="570"/>
      <c r="AL495" s="570"/>
    </row>
    <row r="496" spans="1:38">
      <c r="A496" s="570">
        <v>5</v>
      </c>
      <c r="B496" s="570">
        <v>88</v>
      </c>
      <c r="C496" s="570">
        <v>2003</v>
      </c>
      <c r="D496" s="570">
        <v>99</v>
      </c>
      <c r="E496" s="570">
        <v>99</v>
      </c>
      <c r="F496" s="570">
        <v>99</v>
      </c>
      <c r="G496" s="570">
        <v>4</v>
      </c>
      <c r="H496" s="570">
        <v>99</v>
      </c>
      <c r="I496" s="570">
        <v>99</v>
      </c>
      <c r="J496" s="570">
        <v>999</v>
      </c>
      <c r="K496" s="570">
        <v>99</v>
      </c>
      <c r="L496" s="570">
        <v>99</v>
      </c>
      <c r="M496" s="570">
        <v>99</v>
      </c>
      <c r="N496" s="570">
        <v>99</v>
      </c>
      <c r="O496" s="570">
        <v>99</v>
      </c>
      <c r="P496" s="570">
        <v>9999</v>
      </c>
      <c r="Q496" s="570">
        <v>236</v>
      </c>
      <c r="R496" s="570">
        <v>5705</v>
      </c>
      <c r="S496" s="570">
        <v>4.2254163014899211</v>
      </c>
      <c r="T496" s="570">
        <v>4.8378615249780887</v>
      </c>
      <c r="U496" s="570">
        <v>15.559193689745888</v>
      </c>
      <c r="V496" s="570">
        <v>0.98159509202453987</v>
      </c>
      <c r="W496" s="570">
        <v>2.1560035056967575</v>
      </c>
      <c r="X496" s="570">
        <v>50.46450482033304</v>
      </c>
      <c r="Y496" s="570">
        <v>13.461875547765118</v>
      </c>
      <c r="Z496" s="570">
        <v>7.07571175276607</v>
      </c>
      <c r="AA496" s="570">
        <v>1.8375818922069476</v>
      </c>
      <c r="AB496" s="570">
        <v>2.3118420862663944</v>
      </c>
      <c r="AC496" s="570">
        <v>43.431168861244693</v>
      </c>
      <c r="AD496" s="570">
        <v>67.742190881858221</v>
      </c>
      <c r="AE496" s="570">
        <v>59.772752582671743</v>
      </c>
      <c r="AF496" s="570">
        <v>27.910958904109595</v>
      </c>
      <c r="AG496" s="570">
        <v>35.322853295386253</v>
      </c>
      <c r="AH496" s="570">
        <v>0</v>
      </c>
      <c r="AI496" s="570"/>
      <c r="AJ496" s="570"/>
      <c r="AK496" s="570"/>
      <c r="AL496" s="570"/>
    </row>
    <row r="497" spans="1:38">
      <c r="A497" s="570">
        <v>5</v>
      </c>
      <c r="B497" s="570">
        <v>89</v>
      </c>
      <c r="C497" s="570">
        <v>2002</v>
      </c>
      <c r="D497" s="570">
        <v>99</v>
      </c>
      <c r="E497" s="570">
        <v>99</v>
      </c>
      <c r="F497" s="570">
        <v>99</v>
      </c>
      <c r="G497" s="570">
        <v>1</v>
      </c>
      <c r="H497" s="570">
        <v>99</v>
      </c>
      <c r="I497" s="570">
        <v>99</v>
      </c>
      <c r="J497" s="570">
        <v>999</v>
      </c>
      <c r="K497" s="570">
        <v>99</v>
      </c>
      <c r="L497" s="570">
        <v>99</v>
      </c>
      <c r="M497" s="570">
        <v>99</v>
      </c>
      <c r="N497" s="570">
        <v>99</v>
      </c>
      <c r="O497" s="570">
        <v>99</v>
      </c>
      <c r="P497" s="570">
        <v>9999</v>
      </c>
      <c r="Q497" s="570">
        <v>283</v>
      </c>
      <c r="R497" s="570">
        <v>4394</v>
      </c>
      <c r="S497" s="570">
        <v>3.7036868456986807</v>
      </c>
      <c r="T497" s="570">
        <v>3.2294037323623117</v>
      </c>
      <c r="U497" s="570">
        <v>11.429836140191171</v>
      </c>
      <c r="V497" s="570">
        <v>0.45516613563950842</v>
      </c>
      <c r="W497" s="570">
        <v>0.5461993627674101</v>
      </c>
      <c r="X497" s="570">
        <v>28.083750568957662</v>
      </c>
      <c r="Y497" s="570">
        <v>6.8730086481565742</v>
      </c>
      <c r="Z497" s="570">
        <v>7.295182978734875</v>
      </c>
      <c r="AA497" s="570">
        <v>1.623549404931929</v>
      </c>
      <c r="AB497" s="570">
        <v>1.8303540525316957</v>
      </c>
      <c r="AC497" s="570">
        <v>-2.0603246528193142</v>
      </c>
      <c r="AD497" s="570">
        <v>56.454851558662554</v>
      </c>
      <c r="AE497" s="570">
        <v>23.210256549154632</v>
      </c>
      <c r="AF497" s="570">
        <v>21.92177210137697</v>
      </c>
      <c r="AG497" s="570">
        <v>20.587334673774688</v>
      </c>
      <c r="AH497" s="570">
        <v>6.8274920345926263E-2</v>
      </c>
      <c r="AI497" s="570"/>
      <c r="AJ497" s="570"/>
      <c r="AK497" s="570"/>
      <c r="AL497" s="570"/>
    </row>
    <row r="498" spans="1:38">
      <c r="A498" s="570">
        <v>5</v>
      </c>
      <c r="B498" s="570">
        <v>90</v>
      </c>
      <c r="C498" s="570">
        <v>2002</v>
      </c>
      <c r="D498" s="570">
        <v>99</v>
      </c>
      <c r="E498" s="570">
        <v>99</v>
      </c>
      <c r="F498" s="570">
        <v>99</v>
      </c>
      <c r="G498" s="570">
        <v>2</v>
      </c>
      <c r="H498" s="570">
        <v>99</v>
      </c>
      <c r="I498" s="570">
        <v>99</v>
      </c>
      <c r="J498" s="570">
        <v>999</v>
      </c>
      <c r="K498" s="570">
        <v>99</v>
      </c>
      <c r="L498" s="570">
        <v>99</v>
      </c>
      <c r="M498" s="570">
        <v>99</v>
      </c>
      <c r="N498" s="570">
        <v>99</v>
      </c>
      <c r="O498" s="570">
        <v>99</v>
      </c>
      <c r="P498" s="570">
        <v>9999</v>
      </c>
      <c r="Q498" s="570">
        <v>333</v>
      </c>
      <c r="R498" s="570">
        <v>6890</v>
      </c>
      <c r="S498" s="570">
        <v>3.2053701015965177</v>
      </c>
      <c r="T498" s="570">
        <v>3.3460087082728598</v>
      </c>
      <c r="U498" s="570">
        <v>11.118403483309164</v>
      </c>
      <c r="V498" s="570">
        <v>0.14513788098693764</v>
      </c>
      <c r="W498" s="570">
        <v>0.14513788098693764</v>
      </c>
      <c r="X498" s="570">
        <v>26.298984034833087</v>
      </c>
      <c r="Y498" s="570">
        <v>4.600870827285922</v>
      </c>
      <c r="Z498" s="570">
        <v>6.8769506950300308</v>
      </c>
      <c r="AA498" s="570">
        <v>1.2338007701928362</v>
      </c>
      <c r="AB498" s="570">
        <v>1.6563689473995979</v>
      </c>
      <c r="AC498" s="570">
        <v>8.0570378670465193</v>
      </c>
      <c r="AD498" s="570">
        <v>33.480283343065445</v>
      </c>
      <c r="AE498" s="570">
        <v>43.687024426533441</v>
      </c>
      <c r="AF498" s="570">
        <v>34.37437637198164</v>
      </c>
      <c r="AG498" s="570">
        <v>31.402318922563961</v>
      </c>
      <c r="AH498" s="570">
        <v>1.4078374455732945</v>
      </c>
      <c r="AI498" s="570"/>
      <c r="AJ498" s="570"/>
      <c r="AK498" s="570"/>
      <c r="AL498" s="570"/>
    </row>
    <row r="499" spans="1:38">
      <c r="A499" s="570">
        <v>5</v>
      </c>
      <c r="B499" s="570">
        <v>91</v>
      </c>
      <c r="C499" s="570">
        <v>2002</v>
      </c>
      <c r="D499" s="570">
        <v>99</v>
      </c>
      <c r="E499" s="570">
        <v>99</v>
      </c>
      <c r="F499" s="570">
        <v>99</v>
      </c>
      <c r="G499" s="570">
        <v>3</v>
      </c>
      <c r="H499" s="570">
        <v>99</v>
      </c>
      <c r="I499" s="570">
        <v>99</v>
      </c>
      <c r="J499" s="570">
        <v>999</v>
      </c>
      <c r="K499" s="570">
        <v>99</v>
      </c>
      <c r="L499" s="570">
        <v>99</v>
      </c>
      <c r="M499" s="570">
        <v>99</v>
      </c>
      <c r="N499" s="570">
        <v>99</v>
      </c>
      <c r="O499" s="570">
        <v>99</v>
      </c>
      <c r="P499" s="570">
        <v>9999</v>
      </c>
      <c r="Q499" s="570">
        <v>153</v>
      </c>
      <c r="R499" s="570">
        <v>3658</v>
      </c>
      <c r="S499" s="570">
        <v>3.8411700382722809</v>
      </c>
      <c r="T499" s="570">
        <v>4.5369054127938764</v>
      </c>
      <c r="U499" s="570">
        <v>10.317359212684508</v>
      </c>
      <c r="V499" s="570">
        <v>0.27337342810278842</v>
      </c>
      <c r="W499" s="570">
        <v>0.82012028430836492</v>
      </c>
      <c r="X499" s="570">
        <v>25.615090213231277</v>
      </c>
      <c r="Y499" s="570">
        <v>5.2214324767632565</v>
      </c>
      <c r="Z499" s="570">
        <v>7.3355767009697859</v>
      </c>
      <c r="AA499" s="570">
        <v>1.439382023728955</v>
      </c>
      <c r="AB499" s="570">
        <v>1.7207699277190951</v>
      </c>
      <c r="AC499" s="570">
        <v>-16.402654122120651</v>
      </c>
      <c r="AD499" s="570">
        <v>21.287374792881163</v>
      </c>
      <c r="AE499" s="570">
        <v>49.04850822249297</v>
      </c>
      <c r="AF499" s="570">
        <v>18.249850329275592</v>
      </c>
      <c r="AG499" s="570">
        <v>15.470783912244102</v>
      </c>
      <c r="AH499" s="570">
        <v>0.73810825587752882</v>
      </c>
      <c r="AI499" s="570"/>
      <c r="AJ499" s="570"/>
      <c r="AK499" s="570"/>
      <c r="AL499" s="570"/>
    </row>
    <row r="500" spans="1:38">
      <c r="A500" s="570">
        <v>5</v>
      </c>
      <c r="B500" s="570">
        <v>92</v>
      </c>
      <c r="C500" s="570">
        <v>2002</v>
      </c>
      <c r="D500" s="570">
        <v>99</v>
      </c>
      <c r="E500" s="570">
        <v>99</v>
      </c>
      <c r="F500" s="570">
        <v>99</v>
      </c>
      <c r="G500" s="570">
        <v>4</v>
      </c>
      <c r="H500" s="570">
        <v>99</v>
      </c>
      <c r="I500" s="570">
        <v>99</v>
      </c>
      <c r="J500" s="570">
        <v>999</v>
      </c>
      <c r="K500" s="570">
        <v>99</v>
      </c>
      <c r="L500" s="570">
        <v>99</v>
      </c>
      <c r="M500" s="570">
        <v>99</v>
      </c>
      <c r="N500" s="570">
        <v>99</v>
      </c>
      <c r="O500" s="570">
        <v>99</v>
      </c>
      <c r="P500" s="570">
        <v>9999</v>
      </c>
      <c r="Q500" s="570">
        <v>251</v>
      </c>
      <c r="R500" s="570">
        <v>5102</v>
      </c>
      <c r="S500" s="570">
        <v>3.4737357898863181</v>
      </c>
      <c r="T500" s="570">
        <v>4.2842022736181882</v>
      </c>
      <c r="U500" s="570">
        <v>15.558624068992538</v>
      </c>
      <c r="V500" s="570">
        <v>0.60760486083888676</v>
      </c>
      <c r="W500" s="570">
        <v>0.99960799686397472</v>
      </c>
      <c r="X500" s="570">
        <v>48.333986671893378</v>
      </c>
      <c r="Y500" s="570">
        <v>9.7608780870246967</v>
      </c>
      <c r="Z500" s="570">
        <v>6.0522068107168554</v>
      </c>
      <c r="AA500" s="570">
        <v>1.6180806970811796</v>
      </c>
      <c r="AB500" s="570">
        <v>2.1769932540627535</v>
      </c>
      <c r="AC500" s="570">
        <v>40.837678275709671</v>
      </c>
      <c r="AD500" s="570">
        <v>57.437307486849846</v>
      </c>
      <c r="AE500" s="570">
        <v>60.121581605617614</v>
      </c>
      <c r="AF500" s="570">
        <v>25.454001197365798</v>
      </c>
      <c r="AG500" s="570">
        <v>32.539562491417257</v>
      </c>
      <c r="AH500" s="570">
        <v>0.31360250882007074</v>
      </c>
      <c r="AI500" s="570"/>
      <c r="AJ500" s="570"/>
      <c r="AK500" s="570"/>
      <c r="AL500" s="570"/>
    </row>
    <row r="501" spans="1:38">
      <c r="A501" s="570">
        <v>5</v>
      </c>
      <c r="B501" s="570">
        <v>93</v>
      </c>
      <c r="C501" s="570">
        <v>2001</v>
      </c>
      <c r="D501" s="570">
        <v>99</v>
      </c>
      <c r="E501" s="570">
        <v>99</v>
      </c>
      <c r="F501" s="570">
        <v>99</v>
      </c>
      <c r="G501" s="570">
        <v>1</v>
      </c>
      <c r="H501" s="570">
        <v>99</v>
      </c>
      <c r="I501" s="570">
        <v>99</v>
      </c>
      <c r="J501" s="570">
        <v>999</v>
      </c>
      <c r="K501" s="570">
        <v>99</v>
      </c>
      <c r="L501" s="570">
        <v>99</v>
      </c>
      <c r="M501" s="570">
        <v>99</v>
      </c>
      <c r="N501" s="570">
        <v>99</v>
      </c>
      <c r="O501" s="570">
        <v>99</v>
      </c>
      <c r="P501" s="570">
        <v>9999</v>
      </c>
      <c r="Q501" s="570">
        <v>271</v>
      </c>
      <c r="R501" s="570">
        <v>4050</v>
      </c>
      <c r="S501" s="570">
        <v>3.4851851851851854</v>
      </c>
      <c r="T501" s="570">
        <v>3.3958024691358024</v>
      </c>
      <c r="U501" s="570">
        <v>11.164320987654341</v>
      </c>
      <c r="V501" s="570">
        <v>0.14814814814814817</v>
      </c>
      <c r="W501" s="570">
        <v>0.56790123456790109</v>
      </c>
      <c r="X501" s="570">
        <v>27.358024691358032</v>
      </c>
      <c r="Y501" s="570">
        <v>5.5061728395061724</v>
      </c>
      <c r="Z501" s="570">
        <v>7.088523752050639</v>
      </c>
      <c r="AA501" s="570">
        <v>1.4061251468732816</v>
      </c>
      <c r="AB501" s="570">
        <v>1.9433030708510413</v>
      </c>
      <c r="AC501" s="570">
        <v>7.5867678284630307</v>
      </c>
      <c r="AD501" s="570">
        <v>50.357980027731472</v>
      </c>
      <c r="AE501" s="570">
        <v>40.330304234076408</v>
      </c>
      <c r="AF501" s="570">
        <v>20.120224551641904</v>
      </c>
      <c r="AG501" s="570">
        <v>19.040758943667527</v>
      </c>
      <c r="AH501" s="570">
        <v>0.32098765432098764</v>
      </c>
      <c r="AI501" s="570"/>
      <c r="AJ501" s="570"/>
      <c r="AK501" s="570"/>
      <c r="AL501" s="570"/>
    </row>
    <row r="502" spans="1:38">
      <c r="A502" s="570">
        <v>5</v>
      </c>
      <c r="B502" s="570">
        <v>94</v>
      </c>
      <c r="C502" s="570">
        <v>2001</v>
      </c>
      <c r="D502" s="570">
        <v>99</v>
      </c>
      <c r="E502" s="570">
        <v>99</v>
      </c>
      <c r="F502" s="570">
        <v>99</v>
      </c>
      <c r="G502" s="570">
        <v>2</v>
      </c>
      <c r="H502" s="570">
        <v>99</v>
      </c>
      <c r="I502" s="570">
        <v>99</v>
      </c>
      <c r="J502" s="570">
        <v>999</v>
      </c>
      <c r="K502" s="570">
        <v>99</v>
      </c>
      <c r="L502" s="570">
        <v>99</v>
      </c>
      <c r="M502" s="570">
        <v>99</v>
      </c>
      <c r="N502" s="570">
        <v>99</v>
      </c>
      <c r="O502" s="570">
        <v>99</v>
      </c>
      <c r="P502" s="570">
        <v>9999</v>
      </c>
      <c r="Q502" s="570">
        <v>346</v>
      </c>
      <c r="R502" s="570">
        <v>6839</v>
      </c>
      <c r="S502" s="570">
        <v>3.4177511332066088</v>
      </c>
      <c r="T502" s="570">
        <v>3.5234683433250478</v>
      </c>
      <c r="U502" s="570">
        <v>10.823848515864894</v>
      </c>
      <c r="V502" s="570">
        <v>0.3363064775551981</v>
      </c>
      <c r="W502" s="570">
        <v>5.8488083053077913E-2</v>
      </c>
      <c r="X502" s="570">
        <v>26.217283228542183</v>
      </c>
      <c r="Y502" s="570">
        <v>4.6644246234829652</v>
      </c>
      <c r="Z502" s="570">
        <v>7.0079688552254211</v>
      </c>
      <c r="AA502" s="570">
        <v>1.2920785692675623</v>
      </c>
      <c r="AB502" s="570">
        <v>1.660635624871641</v>
      </c>
      <c r="AC502" s="570">
        <v>16.343295824523238</v>
      </c>
      <c r="AD502" s="570">
        <v>33.674688419067301</v>
      </c>
      <c r="AE502" s="570">
        <v>42.703725693847751</v>
      </c>
      <c r="AF502" s="570">
        <v>33.975855730538022</v>
      </c>
      <c r="AG502" s="570">
        <v>31.172470773821523</v>
      </c>
      <c r="AH502" s="570">
        <v>1.3452259102207924</v>
      </c>
      <c r="AI502" s="570"/>
      <c r="AJ502" s="570"/>
      <c r="AK502" s="570"/>
      <c r="AL502" s="570"/>
    </row>
    <row r="503" spans="1:38">
      <c r="A503" s="570">
        <v>5</v>
      </c>
      <c r="B503" s="570">
        <v>95</v>
      </c>
      <c r="C503" s="570">
        <v>2001</v>
      </c>
      <c r="D503" s="570">
        <v>99</v>
      </c>
      <c r="E503" s="570">
        <v>99</v>
      </c>
      <c r="F503" s="570">
        <v>99</v>
      </c>
      <c r="G503" s="570">
        <v>3</v>
      </c>
      <c r="H503" s="570">
        <v>99</v>
      </c>
      <c r="I503" s="570">
        <v>99</v>
      </c>
      <c r="J503" s="570">
        <v>999</v>
      </c>
      <c r="K503" s="570">
        <v>99</v>
      </c>
      <c r="L503" s="570">
        <v>99</v>
      </c>
      <c r="M503" s="570">
        <v>99</v>
      </c>
      <c r="N503" s="570">
        <v>99</v>
      </c>
      <c r="O503" s="570">
        <v>99</v>
      </c>
      <c r="P503" s="570">
        <v>9999</v>
      </c>
      <c r="Q503" s="570">
        <v>164</v>
      </c>
      <c r="R503" s="570">
        <v>4407</v>
      </c>
      <c r="S503" s="570">
        <v>3.4803721352393926</v>
      </c>
      <c r="T503" s="570">
        <v>4.1207170410710239</v>
      </c>
      <c r="U503" s="570">
        <v>9.7174495121397833</v>
      </c>
      <c r="V503" s="570">
        <v>0.31767642387111411</v>
      </c>
      <c r="W503" s="570">
        <v>0.38574994327206719</v>
      </c>
      <c r="X503" s="570">
        <v>24.551849330610391</v>
      </c>
      <c r="Y503" s="570">
        <v>4.3793964147946438</v>
      </c>
      <c r="Z503" s="570">
        <v>7.3186720635877567</v>
      </c>
      <c r="AA503" s="570">
        <v>1.3500247659023252</v>
      </c>
      <c r="AB503" s="570">
        <v>1.869207475354242</v>
      </c>
      <c r="AC503" s="570">
        <v>-8.7822909207147581E-2</v>
      </c>
      <c r="AD503" s="570">
        <v>27.014236600343608</v>
      </c>
      <c r="AE503" s="570">
        <v>51.834030545519553</v>
      </c>
      <c r="AF503" s="570">
        <v>21.893785086194047</v>
      </c>
      <c r="AG503" s="570">
        <v>18.034008108077376</v>
      </c>
      <c r="AH503" s="570">
        <v>0.43113228953936927</v>
      </c>
      <c r="AI503" s="570"/>
      <c r="AJ503" s="570"/>
      <c r="AK503" s="570"/>
      <c r="AL503" s="570"/>
    </row>
    <row r="504" spans="1:38">
      <c r="A504" s="570">
        <v>5</v>
      </c>
      <c r="B504" s="570">
        <v>96</v>
      </c>
      <c r="C504" s="570">
        <v>2001</v>
      </c>
      <c r="D504" s="570">
        <v>99</v>
      </c>
      <c r="E504" s="570">
        <v>99</v>
      </c>
      <c r="F504" s="570">
        <v>99</v>
      </c>
      <c r="G504" s="570">
        <v>4</v>
      </c>
      <c r="H504" s="570">
        <v>99</v>
      </c>
      <c r="I504" s="570">
        <v>99</v>
      </c>
      <c r="J504" s="570">
        <v>999</v>
      </c>
      <c r="K504" s="570">
        <v>99</v>
      </c>
      <c r="L504" s="570">
        <v>99</v>
      </c>
      <c r="M504" s="570">
        <v>99</v>
      </c>
      <c r="N504" s="570">
        <v>99</v>
      </c>
      <c r="O504" s="570">
        <v>99</v>
      </c>
      <c r="P504" s="570">
        <v>9999</v>
      </c>
      <c r="Q504" s="570">
        <v>273</v>
      </c>
      <c r="R504" s="570">
        <v>4833</v>
      </c>
      <c r="S504" s="570">
        <v>3.6048003310573153</v>
      </c>
      <c r="T504" s="570">
        <v>4.3554727912269824</v>
      </c>
      <c r="U504" s="570">
        <v>15.601551831160778</v>
      </c>
      <c r="V504" s="570">
        <v>1.158700600041382</v>
      </c>
      <c r="W504" s="570">
        <v>1.1173184357541901</v>
      </c>
      <c r="X504" s="570">
        <v>49.22408441961516</v>
      </c>
      <c r="Y504" s="570">
        <v>10.304158907510862</v>
      </c>
      <c r="Z504" s="570">
        <v>6.2844412655152979</v>
      </c>
      <c r="AA504" s="570">
        <v>1.6815086282187641</v>
      </c>
      <c r="AB504" s="570">
        <v>2.2259728317123795</v>
      </c>
      <c r="AC504" s="570">
        <v>55.384326897107826</v>
      </c>
      <c r="AD504" s="570">
        <v>59.757642176354153</v>
      </c>
      <c r="AE504" s="570">
        <v>62.858079943586624</v>
      </c>
      <c r="AF504" s="570">
        <v>24.010134631626016</v>
      </c>
      <c r="AG504" s="570">
        <v>31.75276217443356</v>
      </c>
      <c r="AH504" s="570">
        <v>0.12414649286157664</v>
      </c>
      <c r="AI504" s="570"/>
      <c r="AJ504" s="570"/>
      <c r="AK504" s="570"/>
      <c r="AL504" s="570"/>
    </row>
    <row r="505" spans="1:38">
      <c r="A505" s="570">
        <v>5</v>
      </c>
      <c r="B505" s="570">
        <v>97</v>
      </c>
      <c r="C505" s="570">
        <v>2000</v>
      </c>
      <c r="D505" s="570">
        <v>99</v>
      </c>
      <c r="E505" s="570">
        <v>99</v>
      </c>
      <c r="F505" s="570">
        <v>99</v>
      </c>
      <c r="G505" s="570">
        <v>1</v>
      </c>
      <c r="H505" s="570">
        <v>99</v>
      </c>
      <c r="I505" s="570">
        <v>99</v>
      </c>
      <c r="J505" s="570">
        <v>999</v>
      </c>
      <c r="K505" s="570">
        <v>99</v>
      </c>
      <c r="L505" s="570">
        <v>99</v>
      </c>
      <c r="M505" s="570">
        <v>99</v>
      </c>
      <c r="N505" s="570">
        <v>99</v>
      </c>
      <c r="O505" s="570">
        <v>99</v>
      </c>
      <c r="P505" s="570">
        <v>9999</v>
      </c>
      <c r="Q505" s="570">
        <v>301</v>
      </c>
      <c r="R505" s="570">
        <v>4285</v>
      </c>
      <c r="S505" s="570">
        <v>3.4968494749124854</v>
      </c>
      <c r="T505" s="570">
        <v>3.8058343057176174</v>
      </c>
      <c r="U505" s="570">
        <v>11.857362893815653</v>
      </c>
      <c r="V505" s="570">
        <v>0.25670945157526248</v>
      </c>
      <c r="W505" s="570">
        <v>1.2602100350058345</v>
      </c>
      <c r="X505" s="570">
        <v>30.408401400233377</v>
      </c>
      <c r="Y505" s="570">
        <v>7.0245040840140005</v>
      </c>
      <c r="Z505" s="570">
        <v>7.2758025168275005</v>
      </c>
      <c r="AA505" s="570">
        <v>1.4706151300241972</v>
      </c>
      <c r="AB505" s="570">
        <v>2.0607151811267528</v>
      </c>
      <c r="AC505" s="570">
        <v>11.703774108004328</v>
      </c>
      <c r="AD505" s="570">
        <v>51.679871483947515</v>
      </c>
      <c r="AE505" s="570">
        <v>47.116012927238891</v>
      </c>
      <c r="AF505" s="570">
        <v>20.411565760015243</v>
      </c>
      <c r="AG505" s="570">
        <v>20.517525514252601</v>
      </c>
      <c r="AH505" s="570">
        <v>0.30338389731621929</v>
      </c>
      <c r="AI505" s="570"/>
      <c r="AJ505" s="570"/>
      <c r="AK505" s="570"/>
      <c r="AL505" s="570"/>
    </row>
    <row r="506" spans="1:38">
      <c r="A506" s="570">
        <v>5</v>
      </c>
      <c r="B506" s="570">
        <v>98</v>
      </c>
      <c r="C506" s="570">
        <v>2000</v>
      </c>
      <c r="D506" s="570">
        <v>99</v>
      </c>
      <c r="E506" s="570">
        <v>99</v>
      </c>
      <c r="F506" s="570">
        <v>99</v>
      </c>
      <c r="G506" s="570">
        <v>2</v>
      </c>
      <c r="H506" s="570">
        <v>99</v>
      </c>
      <c r="I506" s="570">
        <v>99</v>
      </c>
      <c r="J506" s="570">
        <v>999</v>
      </c>
      <c r="K506" s="570">
        <v>99</v>
      </c>
      <c r="L506" s="570">
        <v>99</v>
      </c>
      <c r="M506" s="570">
        <v>99</v>
      </c>
      <c r="N506" s="570">
        <v>99</v>
      </c>
      <c r="O506" s="570">
        <v>99</v>
      </c>
      <c r="P506" s="570">
        <v>9999</v>
      </c>
      <c r="Q506" s="570">
        <v>411</v>
      </c>
      <c r="R506" s="570">
        <v>7457</v>
      </c>
      <c r="S506" s="570">
        <v>3.4721737964328834</v>
      </c>
      <c r="T506" s="570">
        <v>3.671583746815072</v>
      </c>
      <c r="U506" s="570">
        <v>10.351092932814788</v>
      </c>
      <c r="V506" s="570">
        <v>0.25479415314469633</v>
      </c>
      <c r="W506" s="570">
        <v>5.3640874346251838E-2</v>
      </c>
      <c r="X506" s="570">
        <v>25.144159849805543</v>
      </c>
      <c r="Y506" s="570">
        <v>4.5192436636717188</v>
      </c>
      <c r="Z506" s="570">
        <v>7.033704310291113</v>
      </c>
      <c r="AA506" s="570">
        <v>1.3009355966691609</v>
      </c>
      <c r="AB506" s="570">
        <v>1.6506917449008069</v>
      </c>
      <c r="AC506" s="570">
        <v>9.6473210343205569</v>
      </c>
      <c r="AD506" s="570">
        <v>28.973573807728769</v>
      </c>
      <c r="AE506" s="570">
        <v>52.102040435692736</v>
      </c>
      <c r="AF506" s="570">
        <v>35.52136426427856</v>
      </c>
      <c r="AG506" s="570">
        <v>31.169970775666357</v>
      </c>
      <c r="AH506" s="570">
        <v>1.0057663939922219</v>
      </c>
      <c r="AI506" s="570"/>
      <c r="AJ506" s="570"/>
      <c r="AK506" s="570"/>
      <c r="AL506" s="570"/>
    </row>
    <row r="507" spans="1:38">
      <c r="A507" s="570">
        <v>5</v>
      </c>
      <c r="B507" s="570">
        <v>99</v>
      </c>
      <c r="C507" s="570">
        <v>2000</v>
      </c>
      <c r="D507" s="570">
        <v>99</v>
      </c>
      <c r="E507" s="570">
        <v>99</v>
      </c>
      <c r="F507" s="570">
        <v>99</v>
      </c>
      <c r="G507" s="570">
        <v>3</v>
      </c>
      <c r="H507" s="570">
        <v>99</v>
      </c>
      <c r="I507" s="570">
        <v>99</v>
      </c>
      <c r="J507" s="570">
        <v>999</v>
      </c>
      <c r="K507" s="570">
        <v>99</v>
      </c>
      <c r="L507" s="570">
        <v>99</v>
      </c>
      <c r="M507" s="570">
        <v>99</v>
      </c>
      <c r="N507" s="570">
        <v>99</v>
      </c>
      <c r="O507" s="570">
        <v>99</v>
      </c>
      <c r="P507" s="570">
        <v>9999</v>
      </c>
      <c r="Q507" s="570">
        <v>190</v>
      </c>
      <c r="R507" s="570">
        <v>4354</v>
      </c>
      <c r="S507" s="570">
        <v>3.5689021589343124</v>
      </c>
      <c r="T507" s="570">
        <v>4.3148828663298113</v>
      </c>
      <c r="U507" s="570">
        <v>9.7496325218190076</v>
      </c>
      <c r="V507" s="570">
        <v>0.11483693155718878</v>
      </c>
      <c r="W507" s="570">
        <v>0.68902158934313296</v>
      </c>
      <c r="X507" s="570">
        <v>24.069820854386759</v>
      </c>
      <c r="Y507" s="570">
        <v>4.8920532843362414</v>
      </c>
      <c r="Z507" s="570">
        <v>7.3397697281894976</v>
      </c>
      <c r="AA507" s="570">
        <v>1.4407474384900989</v>
      </c>
      <c r="AB507" s="570">
        <v>1.8810087056242777</v>
      </c>
      <c r="AC507" s="570">
        <v>-3.6960209932409391</v>
      </c>
      <c r="AD507" s="570">
        <v>30.769618465235752</v>
      </c>
      <c r="AE507" s="570">
        <v>46.425621616124175</v>
      </c>
      <c r="AF507" s="570">
        <v>20.740246748916302</v>
      </c>
      <c r="AG507" s="570">
        <v>17.142048352400948</v>
      </c>
      <c r="AH507" s="570">
        <v>0.50528249885163079</v>
      </c>
      <c r="AI507" s="570"/>
      <c r="AJ507" s="570"/>
      <c r="AK507" s="570"/>
      <c r="AL507" s="570"/>
    </row>
    <row r="508" spans="1:38">
      <c r="A508" s="570">
        <v>5</v>
      </c>
      <c r="B508" s="570">
        <v>100</v>
      </c>
      <c r="C508" s="570">
        <v>2000</v>
      </c>
      <c r="D508" s="570">
        <v>99</v>
      </c>
      <c r="E508" s="570">
        <v>99</v>
      </c>
      <c r="F508" s="570">
        <v>99</v>
      </c>
      <c r="G508" s="570">
        <v>4</v>
      </c>
      <c r="H508" s="570">
        <v>99</v>
      </c>
      <c r="I508" s="570">
        <v>99</v>
      </c>
      <c r="J508" s="570">
        <v>999</v>
      </c>
      <c r="K508" s="570">
        <v>99</v>
      </c>
      <c r="L508" s="570">
        <v>99</v>
      </c>
      <c r="M508" s="570">
        <v>99</v>
      </c>
      <c r="N508" s="570">
        <v>99</v>
      </c>
      <c r="O508" s="570">
        <v>99</v>
      </c>
      <c r="P508" s="570">
        <v>9999</v>
      </c>
      <c r="Q508" s="570">
        <v>300</v>
      </c>
      <c r="R508" s="570">
        <v>4897</v>
      </c>
      <c r="S508" s="570">
        <v>3.549111701041455</v>
      </c>
      <c r="T508" s="570">
        <v>4.3146824586481509</v>
      </c>
      <c r="U508" s="570">
        <v>15.7625689197468</v>
      </c>
      <c r="V508" s="570">
        <v>0.59219930569736579</v>
      </c>
      <c r="W508" s="570">
        <v>1.5111292628139676</v>
      </c>
      <c r="X508" s="570">
        <v>48.274453747192176</v>
      </c>
      <c r="Y508" s="570">
        <v>9.087196242597507</v>
      </c>
      <c r="Z508" s="570">
        <v>5.8295054973887259</v>
      </c>
      <c r="AA508" s="570">
        <v>1.7300122367691351</v>
      </c>
      <c r="AB508" s="570">
        <v>2.2739692502218007</v>
      </c>
      <c r="AC508" s="570">
        <v>55.475239043234389</v>
      </c>
      <c r="AD508" s="570">
        <v>57.552592573195589</v>
      </c>
      <c r="AE508" s="570">
        <v>64.993341551562395</v>
      </c>
      <c r="AF508" s="570">
        <v>23.326823226789887</v>
      </c>
      <c r="AG508" s="570">
        <v>31.170455357680115</v>
      </c>
      <c r="AH508" s="570">
        <v>8.168266285480906E-2</v>
      </c>
      <c r="AI508" s="570"/>
      <c r="AJ508" s="570"/>
      <c r="AK508" s="570"/>
      <c r="AL508" s="570"/>
    </row>
    <row r="509" spans="1:38">
      <c r="A509" s="570">
        <v>5</v>
      </c>
      <c r="B509" s="570">
        <v>101</v>
      </c>
      <c r="C509" s="570">
        <v>1999</v>
      </c>
      <c r="D509" s="570">
        <v>99</v>
      </c>
      <c r="E509" s="570">
        <v>99</v>
      </c>
      <c r="F509" s="570">
        <v>99</v>
      </c>
      <c r="G509" s="570">
        <v>1</v>
      </c>
      <c r="H509" s="570">
        <v>99</v>
      </c>
      <c r="I509" s="570">
        <v>99</v>
      </c>
      <c r="J509" s="570">
        <v>999</v>
      </c>
      <c r="K509" s="570">
        <v>99</v>
      </c>
      <c r="L509" s="570">
        <v>99</v>
      </c>
      <c r="M509" s="570">
        <v>99</v>
      </c>
      <c r="N509" s="570">
        <v>99</v>
      </c>
      <c r="O509" s="570">
        <v>99</v>
      </c>
      <c r="P509" s="570">
        <v>9999</v>
      </c>
      <c r="Q509" s="570">
        <v>349</v>
      </c>
      <c r="R509" s="570">
        <v>4646</v>
      </c>
      <c r="S509" s="570">
        <v>3.3964700817907874</v>
      </c>
      <c r="T509" s="570">
        <v>3.9631941455015074</v>
      </c>
      <c r="U509" s="570">
        <v>12.261924235901848</v>
      </c>
      <c r="V509" s="570">
        <v>0.15066724063710721</v>
      </c>
      <c r="W509" s="570">
        <v>0.68876452862677595</v>
      </c>
      <c r="X509" s="570">
        <v>31.962978906586304</v>
      </c>
      <c r="Y509" s="570">
        <v>7.145931984502794</v>
      </c>
      <c r="Z509" s="570">
        <v>7.2884312414046173</v>
      </c>
      <c r="AA509" s="570">
        <v>1.3649336732139101</v>
      </c>
      <c r="AB509" s="570">
        <v>1.9708217134460535</v>
      </c>
      <c r="AC509" s="570">
        <v>7.6377698594462782</v>
      </c>
      <c r="AD509" s="570">
        <v>49.409248697881104</v>
      </c>
      <c r="AE509" s="570">
        <v>43.557583799957754</v>
      </c>
      <c r="AF509" s="570">
        <v>22.731053378345312</v>
      </c>
      <c r="AG509" s="570">
        <v>21.916914937491153</v>
      </c>
      <c r="AH509" s="570">
        <v>0.15066724063710721</v>
      </c>
      <c r="AI509" s="570"/>
      <c r="AJ509" s="570"/>
      <c r="AK509" s="570"/>
      <c r="AL509" s="570"/>
    </row>
    <row r="510" spans="1:38">
      <c r="A510" s="570">
        <v>5</v>
      </c>
      <c r="B510" s="570">
        <v>102</v>
      </c>
      <c r="C510" s="570">
        <v>1999</v>
      </c>
      <c r="D510" s="570">
        <v>99</v>
      </c>
      <c r="E510" s="570">
        <v>99</v>
      </c>
      <c r="F510" s="570">
        <v>99</v>
      </c>
      <c r="G510" s="570">
        <v>2</v>
      </c>
      <c r="H510" s="570">
        <v>99</v>
      </c>
      <c r="I510" s="570">
        <v>99</v>
      </c>
      <c r="J510" s="570">
        <v>999</v>
      </c>
      <c r="K510" s="570">
        <v>99</v>
      </c>
      <c r="L510" s="570">
        <v>99</v>
      </c>
      <c r="M510" s="570">
        <v>99</v>
      </c>
      <c r="N510" s="570">
        <v>99</v>
      </c>
      <c r="O510" s="570">
        <v>99</v>
      </c>
      <c r="P510" s="570">
        <v>9999</v>
      </c>
      <c r="Q510" s="570">
        <v>398</v>
      </c>
      <c r="R510" s="570">
        <v>6196</v>
      </c>
      <c r="S510" s="570">
        <v>3.272595222724338</v>
      </c>
      <c r="T510" s="570">
        <v>3.3941252420916723</v>
      </c>
      <c r="U510" s="570">
        <v>12.135619754680464</v>
      </c>
      <c r="V510" s="570">
        <v>0.51646223369916078</v>
      </c>
      <c r="W510" s="570">
        <v>3.2278889606197556E-2</v>
      </c>
      <c r="X510" s="570">
        <v>32.359586830213033</v>
      </c>
      <c r="Y510" s="570">
        <v>5.6326662362814721</v>
      </c>
      <c r="Z510" s="570">
        <v>7.0244480922466668</v>
      </c>
      <c r="AA510" s="570">
        <v>1.3832080364317871</v>
      </c>
      <c r="AB510" s="570">
        <v>1.6566836559123077</v>
      </c>
      <c r="AC510" s="570">
        <v>21.997163070240344</v>
      </c>
      <c r="AD510" s="570">
        <v>38.788650917242251</v>
      </c>
      <c r="AE510" s="570">
        <v>51.53635439983929</v>
      </c>
      <c r="AF510" s="570">
        <v>30.314594647487649</v>
      </c>
      <c r="AG510" s="570">
        <v>28.927770117631191</v>
      </c>
      <c r="AH510" s="570">
        <v>1.1781794706262103</v>
      </c>
      <c r="AI510" s="570"/>
      <c r="AJ510" s="570"/>
      <c r="AK510" s="570"/>
      <c r="AL510" s="570"/>
    </row>
    <row r="511" spans="1:38">
      <c r="A511" s="570">
        <v>5</v>
      </c>
      <c r="B511" s="570">
        <v>103</v>
      </c>
      <c r="C511" s="570">
        <v>1999</v>
      </c>
      <c r="D511" s="570">
        <v>99</v>
      </c>
      <c r="E511" s="570">
        <v>99</v>
      </c>
      <c r="F511" s="570">
        <v>99</v>
      </c>
      <c r="G511" s="570">
        <v>3</v>
      </c>
      <c r="H511" s="570">
        <v>99</v>
      </c>
      <c r="I511" s="570">
        <v>99</v>
      </c>
      <c r="J511" s="570">
        <v>999</v>
      </c>
      <c r="K511" s="570">
        <v>99</v>
      </c>
      <c r="L511" s="570">
        <v>99</v>
      </c>
      <c r="M511" s="570">
        <v>99</v>
      </c>
      <c r="N511" s="570">
        <v>99</v>
      </c>
      <c r="O511" s="570">
        <v>99</v>
      </c>
      <c r="P511" s="570">
        <v>9999</v>
      </c>
      <c r="Q511" s="570">
        <v>184</v>
      </c>
      <c r="R511" s="570">
        <v>4084</v>
      </c>
      <c r="S511" s="570">
        <v>3.6909892262487758</v>
      </c>
      <c r="T511" s="570">
        <v>3.9742899118511255</v>
      </c>
      <c r="U511" s="570">
        <v>9.9899118511263367</v>
      </c>
      <c r="V511" s="570">
        <v>0.4897159647404507</v>
      </c>
      <c r="W511" s="570">
        <v>0.46523016650342802</v>
      </c>
      <c r="X511" s="570">
        <v>25.440744368266405</v>
      </c>
      <c r="Y511" s="570">
        <v>5.7296767874632701</v>
      </c>
      <c r="Z511" s="570">
        <v>7.7313505726265488</v>
      </c>
      <c r="AA511" s="570">
        <v>1.4231908463015628</v>
      </c>
      <c r="AB511" s="570">
        <v>1.74951374528533</v>
      </c>
      <c r="AC511" s="570">
        <v>12.034329587241327</v>
      </c>
      <c r="AD511" s="570">
        <v>23.123461065300368</v>
      </c>
      <c r="AE511" s="570">
        <v>29.891217901088243</v>
      </c>
      <c r="AF511" s="570">
        <v>19.981408092372423</v>
      </c>
      <c r="AG511" s="570">
        <v>15.695999556805786</v>
      </c>
      <c r="AH511" s="570">
        <v>0</v>
      </c>
      <c r="AI511" s="570"/>
      <c r="AJ511" s="570"/>
      <c r="AK511" s="570"/>
      <c r="AL511" s="570"/>
    </row>
    <row r="512" spans="1:38">
      <c r="A512" s="570">
        <v>5</v>
      </c>
      <c r="B512" s="570">
        <v>104</v>
      </c>
      <c r="C512" s="570">
        <v>1999</v>
      </c>
      <c r="D512" s="570">
        <v>99</v>
      </c>
      <c r="E512" s="570">
        <v>99</v>
      </c>
      <c r="F512" s="570">
        <v>99</v>
      </c>
      <c r="G512" s="570">
        <v>4</v>
      </c>
      <c r="H512" s="570">
        <v>99</v>
      </c>
      <c r="I512" s="570">
        <v>99</v>
      </c>
      <c r="J512" s="570">
        <v>999</v>
      </c>
      <c r="K512" s="570">
        <v>99</v>
      </c>
      <c r="L512" s="570">
        <v>99</v>
      </c>
      <c r="M512" s="570">
        <v>99</v>
      </c>
      <c r="N512" s="570">
        <v>99</v>
      </c>
      <c r="O512" s="570">
        <v>99</v>
      </c>
      <c r="P512" s="570">
        <v>9999</v>
      </c>
      <c r="Q512" s="570">
        <v>351</v>
      </c>
      <c r="R512" s="570">
        <v>5513</v>
      </c>
      <c r="S512" s="570">
        <v>3.7282786141846551</v>
      </c>
      <c r="T512" s="570">
        <v>4.5265735534191913</v>
      </c>
      <c r="U512" s="570">
        <v>15.775657536731345</v>
      </c>
      <c r="V512" s="570">
        <v>0.56230727371666955</v>
      </c>
      <c r="W512" s="570">
        <v>2.430618538001089</v>
      </c>
      <c r="X512" s="570">
        <v>49.301650643932525</v>
      </c>
      <c r="Y512" s="570">
        <v>9.1601668782876811</v>
      </c>
      <c r="Z512" s="570">
        <v>5.8662038634329292</v>
      </c>
      <c r="AA512" s="570">
        <v>1.8067813370566623</v>
      </c>
      <c r="AB512" s="570">
        <v>2.3583527846315242</v>
      </c>
      <c r="AC512" s="570">
        <v>49.715285736090792</v>
      </c>
      <c r="AD512" s="570">
        <v>60.846529559069083</v>
      </c>
      <c r="AE512" s="570">
        <v>68.552958490627944</v>
      </c>
      <c r="AF512" s="570">
        <v>26.97294388179462</v>
      </c>
      <c r="AG512" s="570">
        <v>33.459315388071893</v>
      </c>
      <c r="AH512" s="570">
        <v>0</v>
      </c>
      <c r="AI512" s="570"/>
      <c r="AJ512" s="570"/>
      <c r="AK512" s="570"/>
      <c r="AL512" s="570"/>
    </row>
    <row r="513" spans="1:38">
      <c r="A513" s="570">
        <v>5</v>
      </c>
      <c r="B513" s="570">
        <v>105</v>
      </c>
      <c r="C513" s="570">
        <v>1998</v>
      </c>
      <c r="D513" s="570">
        <v>99</v>
      </c>
      <c r="E513" s="570">
        <v>99</v>
      </c>
      <c r="F513" s="570">
        <v>99</v>
      </c>
      <c r="G513" s="570">
        <v>1</v>
      </c>
      <c r="H513" s="570">
        <v>99</v>
      </c>
      <c r="I513" s="570">
        <v>99</v>
      </c>
      <c r="J513" s="570">
        <v>999</v>
      </c>
      <c r="K513" s="570">
        <v>99</v>
      </c>
      <c r="L513" s="570">
        <v>99</v>
      </c>
      <c r="M513" s="570">
        <v>99</v>
      </c>
      <c r="N513" s="570">
        <v>99</v>
      </c>
      <c r="O513" s="570">
        <v>99</v>
      </c>
      <c r="P513" s="570">
        <v>9999</v>
      </c>
      <c r="Q513" s="570">
        <v>367</v>
      </c>
      <c r="R513" s="570">
        <v>5007.5</v>
      </c>
      <c r="S513" s="570">
        <v>4.621667498751874</v>
      </c>
      <c r="T513" s="570">
        <v>3.7132301547678472</v>
      </c>
      <c r="U513" s="570">
        <v>11.919340988517209</v>
      </c>
      <c r="V513" s="570">
        <v>0.19970044932601097</v>
      </c>
      <c r="W513" s="570">
        <v>1.0584123814278585</v>
      </c>
      <c r="X513" s="570">
        <v>31.652521218172744</v>
      </c>
      <c r="Y513" s="570">
        <v>7.0893659510733888</v>
      </c>
      <c r="Z513" s="570">
        <v>7.5167392074345596</v>
      </c>
      <c r="AA513" s="570">
        <v>14.242951145366019</v>
      </c>
      <c r="AB513" s="570">
        <v>2.0723893225436765</v>
      </c>
      <c r="AC513" s="570">
        <v>3.871380490449595</v>
      </c>
      <c r="AD513" s="570">
        <v>55.950438346524848</v>
      </c>
      <c r="AE513" s="570">
        <v>-1.1381707115722275</v>
      </c>
      <c r="AF513" s="570">
        <v>20.968991436527713</v>
      </c>
      <c r="AG513" s="570">
        <v>20.881407615687017</v>
      </c>
      <c r="AH513" s="570">
        <v>0.13979031452820778</v>
      </c>
      <c r="AI513" s="570"/>
      <c r="AJ513" s="570"/>
      <c r="AK513" s="570"/>
      <c r="AL513" s="570"/>
    </row>
    <row r="514" spans="1:38">
      <c r="A514" s="570">
        <v>5</v>
      </c>
      <c r="B514" s="570">
        <v>106</v>
      </c>
      <c r="C514" s="570">
        <v>1998</v>
      </c>
      <c r="D514" s="570">
        <v>99</v>
      </c>
      <c r="E514" s="570">
        <v>99</v>
      </c>
      <c r="F514" s="570">
        <v>99</v>
      </c>
      <c r="G514" s="570">
        <v>2</v>
      </c>
      <c r="H514" s="570">
        <v>99</v>
      </c>
      <c r="I514" s="570">
        <v>99</v>
      </c>
      <c r="J514" s="570">
        <v>999</v>
      </c>
      <c r="K514" s="570">
        <v>99</v>
      </c>
      <c r="L514" s="570">
        <v>99</v>
      </c>
      <c r="M514" s="570">
        <v>99</v>
      </c>
      <c r="N514" s="570">
        <v>99</v>
      </c>
      <c r="O514" s="570">
        <v>99</v>
      </c>
      <c r="P514" s="570">
        <v>9999</v>
      </c>
      <c r="Q514" s="570">
        <v>414</v>
      </c>
      <c r="R514" s="570">
        <v>6486</v>
      </c>
      <c r="S514" s="570">
        <v>4.9694727104532816</v>
      </c>
      <c r="T514" s="570">
        <v>3.2160037002775201</v>
      </c>
      <c r="U514" s="570">
        <v>11.597764415664541</v>
      </c>
      <c r="V514" s="570">
        <v>0.40086339808818999</v>
      </c>
      <c r="W514" s="570">
        <v>7.70891150169596E-2</v>
      </c>
      <c r="X514" s="570">
        <v>29.956830095590504</v>
      </c>
      <c r="Y514" s="570">
        <v>5.6120875732346596</v>
      </c>
      <c r="Z514" s="570">
        <v>7.3239447011715555</v>
      </c>
      <c r="AA514" s="570">
        <v>13.044254211353543</v>
      </c>
      <c r="AB514" s="570">
        <v>1.702145297807766</v>
      </c>
      <c r="AC514" s="570">
        <v>-5.1083678844244922</v>
      </c>
      <c r="AD514" s="570">
        <v>43.10783393117935</v>
      </c>
      <c r="AE514" s="570">
        <v>-16.985779656741052</v>
      </c>
      <c r="AF514" s="570">
        <v>27.160235338456062</v>
      </c>
      <c r="AG514" s="570">
        <v>26.317085774000848</v>
      </c>
      <c r="AH514" s="570">
        <v>0.13876040703052731</v>
      </c>
      <c r="AI514" s="570"/>
      <c r="AJ514" s="570"/>
      <c r="AK514" s="570"/>
      <c r="AL514" s="570"/>
    </row>
    <row r="515" spans="1:38">
      <c r="A515" s="570">
        <v>5</v>
      </c>
      <c r="B515" s="570">
        <v>107</v>
      </c>
      <c r="C515" s="570">
        <v>1998</v>
      </c>
      <c r="D515" s="570">
        <v>99</v>
      </c>
      <c r="E515" s="570">
        <v>99</v>
      </c>
      <c r="F515" s="570">
        <v>99</v>
      </c>
      <c r="G515" s="570">
        <v>3</v>
      </c>
      <c r="H515" s="570">
        <v>99</v>
      </c>
      <c r="I515" s="570">
        <v>99</v>
      </c>
      <c r="J515" s="570">
        <v>999</v>
      </c>
      <c r="K515" s="570">
        <v>99</v>
      </c>
      <c r="L515" s="570">
        <v>99</v>
      </c>
      <c r="M515" s="570">
        <v>99</v>
      </c>
      <c r="N515" s="570">
        <v>99</v>
      </c>
      <c r="O515" s="570">
        <v>99</v>
      </c>
      <c r="P515" s="570">
        <v>9999</v>
      </c>
      <c r="Q515" s="570">
        <v>211</v>
      </c>
      <c r="R515" s="570">
        <v>5353</v>
      </c>
      <c r="S515" s="570">
        <v>5.5051373061834488</v>
      </c>
      <c r="T515" s="570">
        <v>3.3392490192415476</v>
      </c>
      <c r="U515" s="570">
        <v>8.638707266953098</v>
      </c>
      <c r="V515" s="570">
        <v>0.80328787595740703</v>
      </c>
      <c r="W515" s="570">
        <v>0.24285447412665784</v>
      </c>
      <c r="X515" s="570">
        <v>20.138240239118247</v>
      </c>
      <c r="Y515" s="570">
        <v>4.5208294414347092</v>
      </c>
      <c r="Z515" s="570">
        <v>7.3785551978080388</v>
      </c>
      <c r="AA515" s="570">
        <v>12.511915068626102</v>
      </c>
      <c r="AB515" s="570">
        <v>1.8097830267722952</v>
      </c>
      <c r="AC515" s="570">
        <v>-2.2127622609952482</v>
      </c>
      <c r="AD515" s="570">
        <v>28.239426936133313</v>
      </c>
      <c r="AE515" s="570">
        <v>-1.8706761744121061</v>
      </c>
      <c r="AF515" s="570">
        <v>22.415778564100425</v>
      </c>
      <c r="AG515" s="570">
        <v>16.178288284411515</v>
      </c>
      <c r="AH515" s="570">
        <v>0</v>
      </c>
      <c r="AI515" s="570"/>
      <c r="AJ515" s="570"/>
      <c r="AK515" s="570"/>
      <c r="AL515" s="570"/>
    </row>
    <row r="516" spans="1:38">
      <c r="A516" s="570">
        <v>5</v>
      </c>
      <c r="B516" s="570">
        <v>108</v>
      </c>
      <c r="C516" s="570">
        <v>1998</v>
      </c>
      <c r="D516" s="570">
        <v>99</v>
      </c>
      <c r="E516" s="570">
        <v>99</v>
      </c>
      <c r="F516" s="570">
        <v>99</v>
      </c>
      <c r="G516" s="570">
        <v>4</v>
      </c>
      <c r="H516" s="570">
        <v>99</v>
      </c>
      <c r="I516" s="570">
        <v>99</v>
      </c>
      <c r="J516" s="570">
        <v>999</v>
      </c>
      <c r="K516" s="570">
        <v>99</v>
      </c>
      <c r="L516" s="570">
        <v>99</v>
      </c>
      <c r="M516" s="570">
        <v>99</v>
      </c>
      <c r="N516" s="570">
        <v>99</v>
      </c>
      <c r="O516" s="570">
        <v>99</v>
      </c>
      <c r="P516" s="570">
        <v>9999</v>
      </c>
      <c r="Q516" s="570">
        <v>366</v>
      </c>
      <c r="R516" s="570">
        <v>7034</v>
      </c>
      <c r="S516" s="570">
        <v>4.3566960477679828</v>
      </c>
      <c r="T516" s="570">
        <v>4.3650838783053745</v>
      </c>
      <c r="U516" s="570">
        <v>14.88221495592831</v>
      </c>
      <c r="V516" s="570">
        <v>0.71083309638896797</v>
      </c>
      <c r="W516" s="570">
        <v>2.5589991470002844</v>
      </c>
      <c r="X516" s="570">
        <v>45.351151549616162</v>
      </c>
      <c r="Y516" s="570">
        <v>9.2408302530565862</v>
      </c>
      <c r="Z516" s="570">
        <v>6.5146101751157355</v>
      </c>
      <c r="AA516" s="570">
        <v>7.2818286425013614</v>
      </c>
      <c r="AB516" s="570">
        <v>2.3979443559002194</v>
      </c>
      <c r="AC516" s="570">
        <v>8.7704238255183693</v>
      </c>
      <c r="AD516" s="570">
        <v>64.28626005780913</v>
      </c>
      <c r="AE516" s="570">
        <v>11.807992355003435</v>
      </c>
      <c r="AF516" s="570">
        <v>29.454994660915801</v>
      </c>
      <c r="AG516" s="570">
        <v>36.623218325900609</v>
      </c>
      <c r="AH516" s="570">
        <v>0</v>
      </c>
      <c r="AI516" s="570"/>
      <c r="AJ516" s="570"/>
      <c r="AK516" s="570"/>
      <c r="AL516" s="570"/>
    </row>
    <row r="517" spans="1:38">
      <c r="A517" s="570">
        <v>5</v>
      </c>
      <c r="B517" s="570">
        <v>109</v>
      </c>
      <c r="C517" s="570">
        <v>1997</v>
      </c>
      <c r="D517" s="570">
        <v>99</v>
      </c>
      <c r="E517" s="570">
        <v>99</v>
      </c>
      <c r="F517" s="570">
        <v>99</v>
      </c>
      <c r="G517" s="570">
        <v>1</v>
      </c>
      <c r="H517" s="570">
        <v>99</v>
      </c>
      <c r="I517" s="570">
        <v>99</v>
      </c>
      <c r="J517" s="570">
        <v>999</v>
      </c>
      <c r="K517" s="570">
        <v>99</v>
      </c>
      <c r="L517" s="570">
        <v>99</v>
      </c>
      <c r="M517" s="570">
        <v>99</v>
      </c>
      <c r="N517" s="570">
        <v>99</v>
      </c>
      <c r="O517" s="570">
        <v>99</v>
      </c>
      <c r="P517" s="570">
        <v>9999</v>
      </c>
      <c r="Q517" s="570">
        <v>401</v>
      </c>
      <c r="R517" s="570">
        <v>5431.75</v>
      </c>
      <c r="S517" s="570">
        <v>5.3566530123809084</v>
      </c>
      <c r="T517" s="570">
        <v>3.4316748745800161</v>
      </c>
      <c r="U517" s="570">
        <v>12.109725226676485</v>
      </c>
      <c r="V517" s="570">
        <v>0.27615409398444329</v>
      </c>
      <c r="W517" s="570">
        <v>1.0677958300731809</v>
      </c>
      <c r="X517" s="570">
        <v>32.32843926911216</v>
      </c>
      <c r="Y517" s="570">
        <v>7.8611865420904845</v>
      </c>
      <c r="Z517" s="570">
        <v>7.5905881486372051</v>
      </c>
      <c r="AA517" s="570">
        <v>16.752637060160399</v>
      </c>
      <c r="AB517" s="570">
        <v>2.0394949878270943</v>
      </c>
      <c r="AC517" s="570">
        <v>0.5445235530235969</v>
      </c>
      <c r="AD517" s="570">
        <v>62.733038887189146</v>
      </c>
      <c r="AE517" s="570">
        <v>-11.578994730832564</v>
      </c>
      <c r="AF517" s="570">
        <v>21.639791639692042</v>
      </c>
      <c r="AG517" s="570">
        <v>21.25499368105266</v>
      </c>
      <c r="AH517" s="570">
        <v>0.18410272932296215</v>
      </c>
      <c r="AI517" s="570"/>
      <c r="AJ517" s="570"/>
      <c r="AK517" s="570"/>
      <c r="AL517" s="570"/>
    </row>
    <row r="518" spans="1:38">
      <c r="A518" s="570">
        <v>5</v>
      </c>
      <c r="B518" s="570">
        <v>110</v>
      </c>
      <c r="C518" s="570">
        <v>1997</v>
      </c>
      <c r="D518" s="570">
        <v>99</v>
      </c>
      <c r="E518" s="570">
        <v>99</v>
      </c>
      <c r="F518" s="570">
        <v>99</v>
      </c>
      <c r="G518" s="570">
        <v>2</v>
      </c>
      <c r="H518" s="570">
        <v>99</v>
      </c>
      <c r="I518" s="570">
        <v>99</v>
      </c>
      <c r="J518" s="570">
        <v>999</v>
      </c>
      <c r="K518" s="570">
        <v>99</v>
      </c>
      <c r="L518" s="570">
        <v>99</v>
      </c>
      <c r="M518" s="570">
        <v>99</v>
      </c>
      <c r="N518" s="570">
        <v>99</v>
      </c>
      <c r="O518" s="570">
        <v>99</v>
      </c>
      <c r="P518" s="570">
        <v>9999</v>
      </c>
      <c r="Q518" s="570">
        <v>487</v>
      </c>
      <c r="R518" s="570">
        <v>7722</v>
      </c>
      <c r="S518" s="570">
        <v>4.4400414400414396</v>
      </c>
      <c r="T518" s="570">
        <v>3.0190365190365194</v>
      </c>
      <c r="U518" s="570">
        <v>11.554390054389993</v>
      </c>
      <c r="V518" s="570">
        <v>0.33670033670033672</v>
      </c>
      <c r="W518" s="570">
        <v>0.11655011655011656</v>
      </c>
      <c r="X518" s="570">
        <v>30.471380471380471</v>
      </c>
      <c r="Y518" s="570">
        <v>5.8016058016058007</v>
      </c>
      <c r="Z518" s="570">
        <v>7.3845296174651711</v>
      </c>
      <c r="AA518" s="570">
        <v>11.061995597198065</v>
      </c>
      <c r="AB518" s="570">
        <v>1.5699275702967763</v>
      </c>
      <c r="AC518" s="570">
        <v>9.4139753828392254E-3</v>
      </c>
      <c r="AD518" s="570">
        <v>52.806277051473522</v>
      </c>
      <c r="AE518" s="570">
        <v>-15.693513791981076</v>
      </c>
      <c r="AF518" s="570">
        <v>30.764020995388599</v>
      </c>
      <c r="AG518" s="570">
        <v>28.831267786681558</v>
      </c>
      <c r="AH518" s="570">
        <v>0</v>
      </c>
      <c r="AI518" s="570"/>
      <c r="AJ518" s="570"/>
      <c r="AK518" s="570"/>
      <c r="AL518" s="570"/>
    </row>
    <row r="519" spans="1:38">
      <c r="A519" s="570">
        <v>5</v>
      </c>
      <c r="B519" s="570">
        <v>111</v>
      </c>
      <c r="C519" s="570">
        <v>1997</v>
      </c>
      <c r="D519" s="570">
        <v>99</v>
      </c>
      <c r="E519" s="570">
        <v>99</v>
      </c>
      <c r="F519" s="570">
        <v>99</v>
      </c>
      <c r="G519" s="570">
        <v>3</v>
      </c>
      <c r="H519" s="570">
        <v>99</v>
      </c>
      <c r="I519" s="570">
        <v>99</v>
      </c>
      <c r="J519" s="570">
        <v>999</v>
      </c>
      <c r="K519" s="570">
        <v>99</v>
      </c>
      <c r="L519" s="570">
        <v>99</v>
      </c>
      <c r="M519" s="570">
        <v>99</v>
      </c>
      <c r="N519" s="570">
        <v>99</v>
      </c>
      <c r="O519" s="570">
        <v>99</v>
      </c>
      <c r="P519" s="570">
        <v>9999</v>
      </c>
      <c r="Q519" s="570">
        <v>248</v>
      </c>
      <c r="R519" s="570">
        <v>5654</v>
      </c>
      <c r="S519" s="570">
        <v>5.7200212239122754</v>
      </c>
      <c r="T519" s="570">
        <v>3.4338521400778199</v>
      </c>
      <c r="U519" s="570">
        <v>8.822691899540148</v>
      </c>
      <c r="V519" s="570">
        <v>0.17686593562079941</v>
      </c>
      <c r="W519" s="570">
        <v>0.2476123098691192</v>
      </c>
      <c r="X519" s="570">
        <v>20.498761938450656</v>
      </c>
      <c r="Y519" s="570">
        <v>3.9441103643438278</v>
      </c>
      <c r="Z519" s="570">
        <v>7.1971586499003823</v>
      </c>
      <c r="AA519" s="570">
        <v>13.884813066334845</v>
      </c>
      <c r="AB519" s="570">
        <v>1.8006778928466203</v>
      </c>
      <c r="AC519" s="570">
        <v>-2.3090308490795111</v>
      </c>
      <c r="AD519" s="570">
        <v>17.465605792312619</v>
      </c>
      <c r="AE519" s="570">
        <v>-11.503262741913289</v>
      </c>
      <c r="AF519" s="570">
        <v>22.525223349899903</v>
      </c>
      <c r="AG519" s="570">
        <v>16.119213057585341</v>
      </c>
      <c r="AH519" s="570">
        <v>5.3059780686239823E-2</v>
      </c>
      <c r="AI519" s="570"/>
      <c r="AJ519" s="570"/>
      <c r="AK519" s="570"/>
      <c r="AL519" s="570"/>
    </row>
    <row r="520" spans="1:38">
      <c r="A520" s="570">
        <v>5</v>
      </c>
      <c r="B520" s="570">
        <v>112</v>
      </c>
      <c r="C520" s="570">
        <v>1997</v>
      </c>
      <c r="D520" s="570">
        <v>99</v>
      </c>
      <c r="E520" s="570">
        <v>99</v>
      </c>
      <c r="F520" s="570">
        <v>99</v>
      </c>
      <c r="G520" s="570">
        <v>4</v>
      </c>
      <c r="H520" s="570">
        <v>99</v>
      </c>
      <c r="I520" s="570">
        <v>99</v>
      </c>
      <c r="J520" s="570">
        <v>999</v>
      </c>
      <c r="K520" s="570">
        <v>99</v>
      </c>
      <c r="L520" s="570">
        <v>99</v>
      </c>
      <c r="M520" s="570">
        <v>99</v>
      </c>
      <c r="N520" s="570">
        <v>99</v>
      </c>
      <c r="O520" s="570">
        <v>99</v>
      </c>
      <c r="P520" s="570">
        <v>9999</v>
      </c>
      <c r="Q520" s="570">
        <v>382</v>
      </c>
      <c r="R520" s="570">
        <v>6293</v>
      </c>
      <c r="S520" s="570">
        <v>4.512633084379468</v>
      </c>
      <c r="T520" s="570">
        <v>4.0119180041315747</v>
      </c>
      <c r="U520" s="570">
        <v>16.618878118544387</v>
      </c>
      <c r="V520" s="570">
        <v>0.9852216748768472</v>
      </c>
      <c r="W520" s="570">
        <v>1.1759097409820436</v>
      </c>
      <c r="X520" s="570">
        <v>53.074845065946285</v>
      </c>
      <c r="Y520" s="570">
        <v>10.376608930557763</v>
      </c>
      <c r="Z520" s="570">
        <v>5.387511635915879</v>
      </c>
      <c r="AA520" s="570">
        <v>10.507360065790444</v>
      </c>
      <c r="AB520" s="570">
        <v>2.1691576473472343</v>
      </c>
      <c r="AC520" s="570">
        <v>5.2876808521843079</v>
      </c>
      <c r="AD520" s="570">
        <v>57.538855429196239</v>
      </c>
      <c r="AE520" s="570">
        <v>6.7715940895552746</v>
      </c>
      <c r="AF520" s="570">
        <v>25.070964015019474</v>
      </c>
      <c r="AG520" s="570">
        <v>33.794525474680441</v>
      </c>
      <c r="AH520" s="570">
        <v>0</v>
      </c>
      <c r="AI520" s="570"/>
      <c r="AJ520" s="570"/>
      <c r="AK520" s="570"/>
      <c r="AL520" s="570"/>
    </row>
    <row r="521" spans="1:38" s="531" customFormat="1">
      <c r="A521" s="570">
        <v>5</v>
      </c>
      <c r="B521" s="570">
        <v>113</v>
      </c>
      <c r="C521" s="570">
        <v>1996</v>
      </c>
      <c r="D521" s="570">
        <v>99</v>
      </c>
      <c r="E521" s="570">
        <v>99</v>
      </c>
      <c r="F521" s="570">
        <v>99</v>
      </c>
      <c r="G521" s="570">
        <v>1</v>
      </c>
      <c r="H521" s="570">
        <v>99</v>
      </c>
      <c r="I521" s="570">
        <v>99</v>
      </c>
      <c r="J521" s="570">
        <v>999</v>
      </c>
      <c r="K521" s="570">
        <v>99</v>
      </c>
      <c r="L521" s="570">
        <v>99</v>
      </c>
      <c r="M521" s="570">
        <v>99</v>
      </c>
      <c r="N521" s="570">
        <v>99</v>
      </c>
      <c r="O521" s="570">
        <v>99</v>
      </c>
      <c r="P521" s="570">
        <v>9999</v>
      </c>
      <c r="Q521" s="570">
        <v>433</v>
      </c>
      <c r="R521" s="570">
        <v>5504.75</v>
      </c>
      <c r="S521" s="570">
        <v>5.364639629410962</v>
      </c>
      <c r="T521" s="570">
        <v>3.3127753303964762</v>
      </c>
      <c r="U521" s="570">
        <v>11.910713474726363</v>
      </c>
      <c r="V521" s="570">
        <v>0.145329034016077</v>
      </c>
      <c r="W521" s="570">
        <v>1.4714564694127799</v>
      </c>
      <c r="X521" s="570">
        <v>32.2630455515691</v>
      </c>
      <c r="Y521" s="570">
        <v>9.0467323675007929</v>
      </c>
      <c r="Z521" s="570">
        <v>7.8791980130250732</v>
      </c>
      <c r="AA521" s="570">
        <v>14.320485737210388</v>
      </c>
      <c r="AB521" s="570">
        <v>2.0967224167797962</v>
      </c>
      <c r="AC521" s="570">
        <v>-2.2491499387706453</v>
      </c>
      <c r="AD521" s="570">
        <v>51.894897898257966</v>
      </c>
      <c r="AE521" s="570">
        <v>-14.238687167011228</v>
      </c>
      <c r="AF521" s="570">
        <v>22.544512588436454</v>
      </c>
      <c r="AG521" s="570">
        <v>22.534034501400697</v>
      </c>
      <c r="AH521" s="570">
        <v>0.21799355102411555</v>
      </c>
      <c r="AI521" s="570"/>
      <c r="AJ521" s="570"/>
      <c r="AK521" s="570"/>
      <c r="AL521" s="570"/>
    </row>
    <row r="522" spans="1:38" s="531" customFormat="1">
      <c r="A522" s="570">
        <v>5</v>
      </c>
      <c r="B522" s="570">
        <v>114</v>
      </c>
      <c r="C522" s="570">
        <v>1996</v>
      </c>
      <c r="D522" s="570">
        <v>99</v>
      </c>
      <c r="E522" s="570">
        <v>99</v>
      </c>
      <c r="F522" s="570">
        <v>99</v>
      </c>
      <c r="G522" s="570">
        <v>2</v>
      </c>
      <c r="H522" s="570">
        <v>99</v>
      </c>
      <c r="I522" s="570">
        <v>99</v>
      </c>
      <c r="J522" s="570">
        <v>999</v>
      </c>
      <c r="K522" s="570">
        <v>99</v>
      </c>
      <c r="L522" s="570">
        <v>99</v>
      </c>
      <c r="M522" s="570">
        <v>99</v>
      </c>
      <c r="N522" s="570">
        <v>99</v>
      </c>
      <c r="O522" s="570">
        <v>99</v>
      </c>
      <c r="P522" s="570">
        <v>9999</v>
      </c>
      <c r="Q522" s="570">
        <v>546</v>
      </c>
      <c r="R522" s="570">
        <v>7324.5</v>
      </c>
      <c r="S522" s="570">
        <v>5.1817871527066686</v>
      </c>
      <c r="T522" s="570">
        <v>3.0277834664482226</v>
      </c>
      <c r="U522" s="570">
        <v>11.254870639634106</v>
      </c>
      <c r="V522" s="570">
        <v>0.25940337224383914</v>
      </c>
      <c r="W522" s="570">
        <v>0.16383370878558251</v>
      </c>
      <c r="X522" s="570">
        <v>29.421803536077544</v>
      </c>
      <c r="Y522" s="570">
        <v>5.5157348624479487</v>
      </c>
      <c r="Z522" s="570">
        <v>7.2881692871495645</v>
      </c>
      <c r="AA522" s="570">
        <v>13.238755425853002</v>
      </c>
      <c r="AB522" s="570">
        <v>1.6599364171807642</v>
      </c>
      <c r="AC522" s="570">
        <v>0.94775874189109199</v>
      </c>
      <c r="AD522" s="570">
        <v>46.771066725362111</v>
      </c>
      <c r="AE522" s="570">
        <v>-21.709495375686753</v>
      </c>
      <c r="AF522" s="570">
        <v>29.997235560925159</v>
      </c>
      <c r="AG522" s="570">
        <v>28.332315445894871</v>
      </c>
      <c r="AH522" s="570">
        <v>5.4611236261860888E-2</v>
      </c>
      <c r="AI522" s="570"/>
      <c r="AJ522" s="570"/>
      <c r="AK522" s="570"/>
      <c r="AL522" s="570"/>
    </row>
    <row r="523" spans="1:38" s="531" customFormat="1">
      <c r="A523" s="570">
        <v>5</v>
      </c>
      <c r="B523" s="570">
        <v>115</v>
      </c>
      <c r="C523" s="570">
        <v>1996</v>
      </c>
      <c r="D523" s="570">
        <v>99</v>
      </c>
      <c r="E523" s="570">
        <v>99</v>
      </c>
      <c r="F523" s="570">
        <v>99</v>
      </c>
      <c r="G523" s="570">
        <v>3</v>
      </c>
      <c r="H523" s="570">
        <v>99</v>
      </c>
      <c r="I523" s="570">
        <v>99</v>
      </c>
      <c r="J523" s="570">
        <v>999</v>
      </c>
      <c r="K523" s="570">
        <v>99</v>
      </c>
      <c r="L523" s="570">
        <v>99</v>
      </c>
      <c r="M523" s="570">
        <v>99</v>
      </c>
      <c r="N523" s="570">
        <v>99</v>
      </c>
      <c r="O523" s="570">
        <v>99</v>
      </c>
      <c r="P523" s="570">
        <v>9999</v>
      </c>
      <c r="Q523" s="570">
        <v>238</v>
      </c>
      <c r="R523" s="570">
        <v>5833</v>
      </c>
      <c r="S523" s="570">
        <v>5.5122578433053295</v>
      </c>
      <c r="T523" s="570">
        <v>3.5717469569689695</v>
      </c>
      <c r="U523" s="570">
        <v>8.7758443339619152</v>
      </c>
      <c r="V523" s="570">
        <v>0.42859591976684386</v>
      </c>
      <c r="W523" s="570">
        <v>0.22286987827875879</v>
      </c>
      <c r="X523" s="570">
        <v>21.001200068575347</v>
      </c>
      <c r="Y523" s="570">
        <v>4.1659523401337211</v>
      </c>
      <c r="Z523" s="570">
        <v>7.3130576555468734</v>
      </c>
      <c r="AA523" s="570">
        <v>10.693035281223638</v>
      </c>
      <c r="AB523" s="570">
        <v>1.7922353768117372</v>
      </c>
      <c r="AC523" s="570">
        <v>-3.4483081018964374</v>
      </c>
      <c r="AD523" s="570">
        <v>19.497928558330063</v>
      </c>
      <c r="AE523" s="570">
        <v>-18.820201610963455</v>
      </c>
      <c r="AF523" s="570">
        <v>23.888849071865177</v>
      </c>
      <c r="AG523" s="570">
        <v>17.593184816854123</v>
      </c>
      <c r="AH523" s="570">
        <v>0</v>
      </c>
      <c r="AI523" s="570"/>
      <c r="AJ523" s="570"/>
      <c r="AK523" s="570"/>
      <c r="AL523" s="570"/>
    </row>
    <row r="524" spans="1:38" s="531" customFormat="1">
      <c r="A524" s="570">
        <v>5</v>
      </c>
      <c r="B524" s="570">
        <v>116</v>
      </c>
      <c r="C524" s="570">
        <v>1996</v>
      </c>
      <c r="D524" s="570">
        <v>99</v>
      </c>
      <c r="E524" s="570">
        <v>99</v>
      </c>
      <c r="F524" s="570">
        <v>99</v>
      </c>
      <c r="G524" s="570">
        <v>4</v>
      </c>
      <c r="H524" s="570">
        <v>99</v>
      </c>
      <c r="I524" s="570">
        <v>99</v>
      </c>
      <c r="J524" s="570">
        <v>999</v>
      </c>
      <c r="K524" s="570">
        <v>99</v>
      </c>
      <c r="L524" s="570">
        <v>99</v>
      </c>
      <c r="M524" s="570">
        <v>99</v>
      </c>
      <c r="N524" s="570">
        <v>99</v>
      </c>
      <c r="O524" s="570">
        <v>99</v>
      </c>
      <c r="P524" s="570">
        <v>9999</v>
      </c>
      <c r="Q524" s="570">
        <v>409</v>
      </c>
      <c r="R524" s="570">
        <v>5755</v>
      </c>
      <c r="S524" s="570">
        <v>3.7989574283231966</v>
      </c>
      <c r="T524" s="570">
        <v>3.7480451781059951</v>
      </c>
      <c r="U524" s="570">
        <v>15.946272806255424</v>
      </c>
      <c r="V524" s="570">
        <v>0.36490008688097303</v>
      </c>
      <c r="W524" s="570">
        <v>0.92093831450912256</v>
      </c>
      <c r="X524" s="570">
        <v>49.695916594265853</v>
      </c>
      <c r="Y524" s="570">
        <v>9.1746307558644649</v>
      </c>
      <c r="Z524" s="570">
        <v>5.6338194310522649</v>
      </c>
      <c r="AA524" s="570">
        <v>9.2720106429559106</v>
      </c>
      <c r="AB524" s="570">
        <v>2.0759960086714422</v>
      </c>
      <c r="AC524" s="570">
        <v>3.1336718492830196</v>
      </c>
      <c r="AD524" s="570">
        <v>60.140016795812976</v>
      </c>
      <c r="AE524" s="570">
        <v>4.8913909309199823</v>
      </c>
      <c r="AF524" s="570">
        <v>23.569402778773199</v>
      </c>
      <c r="AG524" s="570">
        <v>31.540465235850327</v>
      </c>
      <c r="AH524" s="570">
        <v>3.4752389226759349E-2</v>
      </c>
      <c r="AI524" s="570"/>
      <c r="AJ524" s="570"/>
      <c r="AK524" s="570"/>
      <c r="AL524" s="570"/>
    </row>
    <row r="525" spans="1:38">
      <c r="A525" s="570">
        <v>6</v>
      </c>
      <c r="B525" s="570">
        <v>1</v>
      </c>
      <c r="C525" s="570">
        <v>1996</v>
      </c>
      <c r="D525" s="570">
        <v>99</v>
      </c>
      <c r="E525" s="570">
        <v>99</v>
      </c>
      <c r="F525" s="570">
        <v>99</v>
      </c>
      <c r="G525" s="570">
        <v>99</v>
      </c>
      <c r="H525" s="570">
        <v>1</v>
      </c>
      <c r="I525" s="570">
        <v>99</v>
      </c>
      <c r="J525" s="570">
        <v>999</v>
      </c>
      <c r="K525" s="570">
        <v>99</v>
      </c>
      <c r="L525" s="570">
        <v>99</v>
      </c>
      <c r="M525" s="570">
        <v>99</v>
      </c>
      <c r="N525" s="570">
        <v>99</v>
      </c>
      <c r="O525" s="570">
        <v>99</v>
      </c>
      <c r="P525" s="570">
        <v>9999</v>
      </c>
      <c r="Q525" s="570">
        <v>1212</v>
      </c>
      <c r="R525" s="570">
        <v>17660</v>
      </c>
      <c r="S525" s="570">
        <v>5.3193657984144966</v>
      </c>
      <c r="T525" s="570">
        <v>3.4575877689694221</v>
      </c>
      <c r="U525" s="570">
        <v>12.51759343148354</v>
      </c>
      <c r="V525" s="570">
        <v>0.33408833522083797</v>
      </c>
      <c r="W525" s="570">
        <v>0.81540203850509618</v>
      </c>
      <c r="X525" s="570">
        <v>35.634201585503966</v>
      </c>
      <c r="Y525" s="570">
        <v>7.4122310305775745</v>
      </c>
      <c r="Z525" s="570">
        <v>7.4654610597900879</v>
      </c>
      <c r="AA525" s="570">
        <v>13.231104052563188</v>
      </c>
      <c r="AB525" s="570">
        <v>1.9474877570673996</v>
      </c>
      <c r="AC525" s="570">
        <v>-3.3306930268806125</v>
      </c>
      <c r="AD525" s="570">
        <v>45.454452008334883</v>
      </c>
      <c r="AE525" s="570">
        <v>-15.231823258187623</v>
      </c>
      <c r="AF525" s="570">
        <v>72.325917128259746</v>
      </c>
      <c r="AG525" s="570">
        <v>75.975771414902496</v>
      </c>
      <c r="AH525" s="570">
        <v>3.3975084937712341E-2</v>
      </c>
      <c r="AI525" s="570"/>
      <c r="AJ525" s="570"/>
      <c r="AK525" s="570"/>
      <c r="AL525" s="570"/>
    </row>
    <row r="526" spans="1:38">
      <c r="A526" s="570">
        <v>6</v>
      </c>
      <c r="B526" s="570">
        <v>2</v>
      </c>
      <c r="C526" s="570">
        <v>1997</v>
      </c>
      <c r="D526" s="570">
        <v>99</v>
      </c>
      <c r="E526" s="570">
        <v>99</v>
      </c>
      <c r="F526" s="570">
        <v>99</v>
      </c>
      <c r="G526" s="570">
        <v>99</v>
      </c>
      <c r="H526" s="570">
        <v>1</v>
      </c>
      <c r="I526" s="570">
        <v>99</v>
      </c>
      <c r="J526" s="570">
        <v>999</v>
      </c>
      <c r="K526" s="570">
        <v>99</v>
      </c>
      <c r="L526" s="570">
        <v>99</v>
      </c>
      <c r="M526" s="570">
        <v>99</v>
      </c>
      <c r="N526" s="570">
        <v>99</v>
      </c>
      <c r="O526" s="570">
        <v>99</v>
      </c>
      <c r="P526" s="570">
        <v>9999</v>
      </c>
      <c r="Q526" s="570">
        <v>1151</v>
      </c>
      <c r="R526" s="570">
        <v>18629</v>
      </c>
      <c r="S526" s="570">
        <v>5.0836867249986559</v>
      </c>
      <c r="T526" s="570">
        <v>3.4924043158516298</v>
      </c>
      <c r="U526" s="570">
        <v>13.02536904825814</v>
      </c>
      <c r="V526" s="570">
        <v>0.50458961833700156</v>
      </c>
      <c r="W526" s="570">
        <v>0.74078050351602354</v>
      </c>
      <c r="X526" s="570">
        <v>37.570454667453973</v>
      </c>
      <c r="Y526" s="570">
        <v>7.5097965537602658</v>
      </c>
      <c r="Z526" s="570">
        <v>7.3784583813272349</v>
      </c>
      <c r="AA526" s="570">
        <v>12.721747660033804</v>
      </c>
      <c r="AB526" s="570">
        <v>1.9686219528086912</v>
      </c>
      <c r="AC526" s="570">
        <v>-1.2117993637240336</v>
      </c>
      <c r="AD526" s="570">
        <v>51.586030430524723</v>
      </c>
      <c r="AE526" s="570">
        <v>-5.9866315312935914</v>
      </c>
      <c r="AF526" s="570">
        <v>74.216905869346533</v>
      </c>
      <c r="AG526" s="570">
        <v>78.40910522994281</v>
      </c>
      <c r="AH526" s="570">
        <v>6.9783670621074642E-2</v>
      </c>
      <c r="AI526" s="570"/>
      <c r="AJ526" s="570"/>
      <c r="AK526" s="570"/>
      <c r="AL526" s="570"/>
    </row>
    <row r="527" spans="1:38">
      <c r="A527" s="570">
        <v>6</v>
      </c>
      <c r="B527" s="570">
        <v>3</v>
      </c>
      <c r="C527" s="570">
        <v>1998</v>
      </c>
      <c r="D527" s="570">
        <v>99</v>
      </c>
      <c r="E527" s="570">
        <v>99</v>
      </c>
      <c r="F527" s="570">
        <v>99</v>
      </c>
      <c r="G527" s="570">
        <v>99</v>
      </c>
      <c r="H527" s="570">
        <v>1</v>
      </c>
      <c r="I527" s="570">
        <v>99</v>
      </c>
      <c r="J527" s="570">
        <v>999</v>
      </c>
      <c r="K527" s="570">
        <v>99</v>
      </c>
      <c r="L527" s="570">
        <v>99</v>
      </c>
      <c r="M527" s="570">
        <v>99</v>
      </c>
      <c r="N527" s="570">
        <v>99</v>
      </c>
      <c r="O527" s="570">
        <v>99</v>
      </c>
      <c r="P527" s="570">
        <v>9999</v>
      </c>
      <c r="Q527" s="570">
        <v>1024</v>
      </c>
      <c r="R527" s="570">
        <v>17190</v>
      </c>
      <c r="S527" s="570">
        <v>5.1229784758580559</v>
      </c>
      <c r="T527" s="570">
        <v>3.7467713787085528</v>
      </c>
      <c r="U527" s="570">
        <v>12.696858638743503</v>
      </c>
      <c r="V527" s="570">
        <v>0.67481093659104108</v>
      </c>
      <c r="W527" s="570">
        <v>1.407795229784758</v>
      </c>
      <c r="X527" s="570">
        <v>35.485747527632341</v>
      </c>
      <c r="Y527" s="570">
        <v>7.5218150087260014</v>
      </c>
      <c r="Z527" s="570">
        <v>7.4041087651751427</v>
      </c>
      <c r="AA527" s="570">
        <v>11.777315787617257</v>
      </c>
      <c r="AB527" s="570">
        <v>2.1445819797887911</v>
      </c>
      <c r="AC527" s="570">
        <v>-8.28898050163967E-2</v>
      </c>
      <c r="AD527" s="570">
        <v>57.09349183006811</v>
      </c>
      <c r="AE527" s="570">
        <v>-1.72743112095109</v>
      </c>
      <c r="AF527" s="570">
        <v>71.983417432633317</v>
      </c>
      <c r="AG527" s="570">
        <v>76.35873586634473</v>
      </c>
      <c r="AH527" s="570">
        <v>8.7260034904013989E-2</v>
      </c>
      <c r="AI527" s="570"/>
      <c r="AJ527" s="570"/>
      <c r="AK527" s="570"/>
      <c r="AL527" s="570"/>
    </row>
    <row r="528" spans="1:38">
      <c r="A528" s="570">
        <v>6</v>
      </c>
      <c r="B528" s="570">
        <v>4</v>
      </c>
      <c r="C528" s="570">
        <v>1999</v>
      </c>
      <c r="D528" s="570">
        <v>99</v>
      </c>
      <c r="E528" s="570">
        <v>99</v>
      </c>
      <c r="F528" s="570">
        <v>99</v>
      </c>
      <c r="G528" s="570">
        <v>99</v>
      </c>
      <c r="H528" s="570">
        <v>1</v>
      </c>
      <c r="I528" s="570">
        <v>99</v>
      </c>
      <c r="J528" s="570">
        <v>999</v>
      </c>
      <c r="K528" s="570">
        <v>99</v>
      </c>
      <c r="L528" s="570">
        <v>99</v>
      </c>
      <c r="M528" s="570">
        <v>99</v>
      </c>
      <c r="N528" s="570">
        <v>99</v>
      </c>
      <c r="O528" s="570">
        <v>99</v>
      </c>
      <c r="P528" s="570">
        <v>9999</v>
      </c>
      <c r="Q528" s="570">
        <v>962</v>
      </c>
      <c r="R528" s="570">
        <v>14987</v>
      </c>
      <c r="S528" s="570">
        <v>3.6507639954627353</v>
      </c>
      <c r="T528" s="570">
        <v>4.060052045105758</v>
      </c>
      <c r="U528" s="570">
        <v>13.275859077867469</v>
      </c>
      <c r="V528" s="570">
        <v>0.53379595649562939</v>
      </c>
      <c r="W528" s="570">
        <v>1.1676786548341895</v>
      </c>
      <c r="X528" s="570">
        <v>37.906185360645907</v>
      </c>
      <c r="Y528" s="570">
        <v>7.3330219523587123</v>
      </c>
      <c r="Z528" s="570">
        <v>7.0730442726030516</v>
      </c>
      <c r="AA528" s="570">
        <v>1.5956022072245959</v>
      </c>
      <c r="AB528" s="570">
        <v>2.039068489341147</v>
      </c>
      <c r="AC528" s="570">
        <v>24.815008725444486</v>
      </c>
      <c r="AD528" s="570">
        <v>44.260209528648751</v>
      </c>
      <c r="AE528" s="570">
        <v>55.541115052269681</v>
      </c>
      <c r="AF528" s="570">
        <v>73.32550516170069</v>
      </c>
      <c r="AG528" s="570">
        <v>76.545370467262103</v>
      </c>
      <c r="AH528" s="570">
        <v>0.50710615867084807</v>
      </c>
      <c r="AI528" s="570"/>
      <c r="AJ528" s="570"/>
      <c r="AK528" s="570"/>
      <c r="AL528" s="570"/>
    </row>
    <row r="529" spans="1:38">
      <c r="A529" s="570">
        <v>6</v>
      </c>
      <c r="B529" s="570">
        <v>5</v>
      </c>
      <c r="C529" s="570">
        <v>2000</v>
      </c>
      <c r="D529" s="570">
        <v>99</v>
      </c>
      <c r="E529" s="570">
        <v>99</v>
      </c>
      <c r="F529" s="570">
        <v>99</v>
      </c>
      <c r="G529" s="570">
        <v>99</v>
      </c>
      <c r="H529" s="570">
        <v>1</v>
      </c>
      <c r="I529" s="570">
        <v>99</v>
      </c>
      <c r="J529" s="570">
        <v>999</v>
      </c>
      <c r="K529" s="570">
        <v>99</v>
      </c>
      <c r="L529" s="570">
        <v>99</v>
      </c>
      <c r="M529" s="570">
        <v>99</v>
      </c>
      <c r="N529" s="570">
        <v>99</v>
      </c>
      <c r="O529" s="570">
        <v>99</v>
      </c>
      <c r="P529" s="570">
        <v>9999</v>
      </c>
      <c r="Q529" s="570">
        <v>894</v>
      </c>
      <c r="R529" s="570">
        <v>16359</v>
      </c>
      <c r="S529" s="570">
        <v>3.6153187847667936</v>
      </c>
      <c r="T529" s="570">
        <v>4.1601564887829348</v>
      </c>
      <c r="U529" s="570">
        <v>11.955889724310763</v>
      </c>
      <c r="V529" s="570">
        <v>0.32398068341585656</v>
      </c>
      <c r="W529" s="570">
        <v>0.88024940399779916</v>
      </c>
      <c r="X529" s="570">
        <v>32.037410599669911</v>
      </c>
      <c r="Y529" s="570">
        <v>6.1800843572345485</v>
      </c>
      <c r="Z529" s="570">
        <v>7.2133877121148604</v>
      </c>
      <c r="AA529" s="570">
        <v>1.4880209391447756</v>
      </c>
      <c r="AB529" s="570">
        <v>1.9491109664334565</v>
      </c>
      <c r="AC529" s="570">
        <v>16.868189037226724</v>
      </c>
      <c r="AD529" s="570">
        <v>38.031700337031005</v>
      </c>
      <c r="AE529" s="570">
        <v>54.946042617153921</v>
      </c>
      <c r="AF529" s="570">
        <v>77.925975325108354</v>
      </c>
      <c r="AG529" s="570">
        <v>78.981376301758885</v>
      </c>
      <c r="AH529" s="570">
        <v>0.6724127391649859</v>
      </c>
      <c r="AI529" s="570"/>
      <c r="AJ529" s="570"/>
      <c r="AK529" s="570"/>
      <c r="AL529" s="570"/>
    </row>
    <row r="530" spans="1:38">
      <c r="A530" s="570">
        <v>6</v>
      </c>
      <c r="B530" s="570">
        <v>6</v>
      </c>
      <c r="C530" s="570">
        <v>2001</v>
      </c>
      <c r="D530" s="570">
        <v>99</v>
      </c>
      <c r="E530" s="570">
        <v>99</v>
      </c>
      <c r="F530" s="570">
        <v>99</v>
      </c>
      <c r="G530" s="570">
        <v>99</v>
      </c>
      <c r="H530" s="570">
        <v>1</v>
      </c>
      <c r="I530" s="570">
        <v>99</v>
      </c>
      <c r="J530" s="570">
        <v>999</v>
      </c>
      <c r="K530" s="570">
        <v>99</v>
      </c>
      <c r="L530" s="570">
        <v>99</v>
      </c>
      <c r="M530" s="570">
        <v>99</v>
      </c>
      <c r="N530" s="570">
        <v>99</v>
      </c>
      <c r="O530" s="570">
        <v>99</v>
      </c>
      <c r="P530" s="570">
        <v>9999</v>
      </c>
      <c r="Q530" s="570">
        <v>800</v>
      </c>
      <c r="R530" s="570">
        <v>14919</v>
      </c>
      <c r="S530" s="570">
        <v>3.5086802064481546</v>
      </c>
      <c r="T530" s="570">
        <v>3.9553589382666408</v>
      </c>
      <c r="U530" s="570">
        <v>12.05007038005229</v>
      </c>
      <c r="V530" s="570">
        <v>0.5228232455258397</v>
      </c>
      <c r="W530" s="570">
        <v>0.58314900462497488</v>
      </c>
      <c r="X530" s="570">
        <v>32.073195254373601</v>
      </c>
      <c r="Y530" s="570">
        <v>6.354313291775588</v>
      </c>
      <c r="Z530" s="570">
        <v>7.2131800881060446</v>
      </c>
      <c r="AA530" s="570">
        <v>1.4645216884502188</v>
      </c>
      <c r="AB530" s="570">
        <v>1.9539279008613823</v>
      </c>
      <c r="AC530" s="570">
        <v>26.194630453092898</v>
      </c>
      <c r="AD530" s="570">
        <v>43.586736286182038</v>
      </c>
      <c r="AE530" s="570">
        <v>52.328086703180162</v>
      </c>
      <c r="AF530" s="570">
        <v>74.116945700233501</v>
      </c>
      <c r="AG530" s="570">
        <v>75.705287768526944</v>
      </c>
      <c r="AH530" s="570">
        <v>0.75742341980025474</v>
      </c>
      <c r="AI530" s="570"/>
      <c r="AJ530" s="570"/>
      <c r="AK530" s="570"/>
      <c r="AL530" s="570"/>
    </row>
    <row r="531" spans="1:38">
      <c r="A531" s="570">
        <v>6</v>
      </c>
      <c r="B531" s="570">
        <v>7</v>
      </c>
      <c r="C531" s="570">
        <v>2002</v>
      </c>
      <c r="D531" s="570">
        <v>99</v>
      </c>
      <c r="E531" s="570">
        <v>99</v>
      </c>
      <c r="F531" s="570">
        <v>99</v>
      </c>
      <c r="G531" s="570">
        <v>99</v>
      </c>
      <c r="H531" s="570">
        <v>1</v>
      </c>
      <c r="I531" s="570">
        <v>99</v>
      </c>
      <c r="J531" s="570">
        <v>999</v>
      </c>
      <c r="K531" s="570">
        <v>99</v>
      </c>
      <c r="L531" s="570">
        <v>99</v>
      </c>
      <c r="M531" s="570">
        <v>99</v>
      </c>
      <c r="N531" s="570">
        <v>99</v>
      </c>
      <c r="O531" s="570">
        <v>99</v>
      </c>
      <c r="P531" s="570">
        <v>9999</v>
      </c>
      <c r="Q531" s="570">
        <v>761</v>
      </c>
      <c r="R531" s="570">
        <v>15185</v>
      </c>
      <c r="S531" s="570">
        <v>3.5258478761936121</v>
      </c>
      <c r="T531" s="570">
        <v>3.8766545933487002</v>
      </c>
      <c r="U531" s="570">
        <v>12.565222258808056</v>
      </c>
      <c r="V531" s="570">
        <v>0.36878498518274622</v>
      </c>
      <c r="W531" s="570">
        <v>0.64537372406980587</v>
      </c>
      <c r="X531" s="570">
        <v>33.836022390516966</v>
      </c>
      <c r="Y531" s="570">
        <v>6.7171550872571633</v>
      </c>
      <c r="Z531" s="570">
        <v>7.0458852837665278</v>
      </c>
      <c r="AA531" s="570">
        <v>1.5239089968870028</v>
      </c>
      <c r="AB531" s="570">
        <v>1.9286238600708665</v>
      </c>
      <c r="AC531" s="570">
        <v>9.4845792104262951</v>
      </c>
      <c r="AD531" s="570">
        <v>43.197048936658945</v>
      </c>
      <c r="AE531" s="570">
        <v>44.407719194484926</v>
      </c>
      <c r="AF531" s="570">
        <v>75.75833167032529</v>
      </c>
      <c r="AG531" s="570">
        <v>78.214097589870022</v>
      </c>
      <c r="AH531" s="570">
        <v>0.88244978597299983</v>
      </c>
      <c r="AI531" s="570"/>
      <c r="AJ531" s="570"/>
      <c r="AK531" s="570"/>
      <c r="AL531" s="570"/>
    </row>
    <row r="532" spans="1:38">
      <c r="A532" s="570">
        <v>6</v>
      </c>
      <c r="B532" s="570">
        <v>8</v>
      </c>
      <c r="C532" s="570">
        <v>2003</v>
      </c>
      <c r="D532" s="570">
        <v>99</v>
      </c>
      <c r="E532" s="570">
        <v>99</v>
      </c>
      <c r="F532" s="570">
        <v>99</v>
      </c>
      <c r="G532" s="570">
        <v>99</v>
      </c>
      <c r="H532" s="570">
        <v>1</v>
      </c>
      <c r="I532" s="570">
        <v>99</v>
      </c>
      <c r="J532" s="570">
        <v>999</v>
      </c>
      <c r="K532" s="570">
        <v>99</v>
      </c>
      <c r="L532" s="570">
        <v>99</v>
      </c>
      <c r="M532" s="570">
        <v>99</v>
      </c>
      <c r="N532" s="570">
        <v>99</v>
      </c>
      <c r="O532" s="570">
        <v>99</v>
      </c>
      <c r="P532" s="570">
        <v>9999</v>
      </c>
      <c r="Q532" s="570">
        <v>722</v>
      </c>
      <c r="R532" s="570">
        <v>15071</v>
      </c>
      <c r="S532" s="570">
        <v>3.807975582244044</v>
      </c>
      <c r="T532" s="570">
        <v>3.9998672948045906</v>
      </c>
      <c r="U532" s="570">
        <v>12.692893636785888</v>
      </c>
      <c r="V532" s="570">
        <v>0.56399708048570096</v>
      </c>
      <c r="W532" s="570">
        <v>1.2739698759206421</v>
      </c>
      <c r="X532" s="570">
        <v>35.604803928073792</v>
      </c>
      <c r="Y532" s="570">
        <v>8.2542631544024943</v>
      </c>
      <c r="Z532" s="570">
        <v>7.4777598253137372</v>
      </c>
      <c r="AA532" s="570">
        <v>1.6661220042395941</v>
      </c>
      <c r="AB532" s="570">
        <v>2.1300098101091329</v>
      </c>
      <c r="AC532" s="570">
        <v>27.331947294573776</v>
      </c>
      <c r="AD532" s="570">
        <v>56.884112580768573</v>
      </c>
      <c r="AE532" s="570">
        <v>50.65151196859312</v>
      </c>
      <c r="AF532" s="570">
        <v>73.732876712328775</v>
      </c>
      <c r="AG532" s="570">
        <v>76.122974904575059</v>
      </c>
      <c r="AH532" s="570">
        <v>0.71660805520536108</v>
      </c>
      <c r="AI532" s="570"/>
      <c r="AJ532" s="570"/>
      <c r="AK532" s="570"/>
      <c r="AL532" s="570"/>
    </row>
    <row r="533" spans="1:38">
      <c r="A533" s="570">
        <v>6</v>
      </c>
      <c r="B533" s="570">
        <v>9</v>
      </c>
      <c r="C533" s="570">
        <v>2004</v>
      </c>
      <c r="D533" s="570">
        <v>99</v>
      </c>
      <c r="E533" s="570">
        <v>99</v>
      </c>
      <c r="F533" s="570">
        <v>99</v>
      </c>
      <c r="G533" s="570">
        <v>99</v>
      </c>
      <c r="H533" s="570">
        <v>1</v>
      </c>
      <c r="I533" s="570">
        <v>99</v>
      </c>
      <c r="J533" s="570">
        <v>999</v>
      </c>
      <c r="K533" s="570">
        <v>99</v>
      </c>
      <c r="L533" s="570">
        <v>99</v>
      </c>
      <c r="M533" s="570">
        <v>99</v>
      </c>
      <c r="N533" s="570">
        <v>99</v>
      </c>
      <c r="O533" s="570">
        <v>99</v>
      </c>
      <c r="P533" s="570">
        <v>9999</v>
      </c>
      <c r="Q533" s="570">
        <v>645</v>
      </c>
      <c r="R533" s="570">
        <v>14278</v>
      </c>
      <c r="S533" s="570">
        <v>3.8581734136433665</v>
      </c>
      <c r="T533" s="570">
        <v>3.8092169771676705</v>
      </c>
      <c r="U533" s="570">
        <v>12.153032637624344</v>
      </c>
      <c r="V533" s="570">
        <v>0.65135172993416446</v>
      </c>
      <c r="W533" s="570">
        <v>1.0505673063454268</v>
      </c>
      <c r="X533" s="570">
        <v>32.693654573469658</v>
      </c>
      <c r="Y533" s="570">
        <v>7.4029976187141058</v>
      </c>
      <c r="Z533" s="570">
        <v>7.4097306750488494</v>
      </c>
      <c r="AA533" s="570">
        <v>1.6313869099446996</v>
      </c>
      <c r="AB533" s="570">
        <v>2.0271705849088537</v>
      </c>
      <c r="AC533" s="570">
        <v>23.320156570037703</v>
      </c>
      <c r="AD533" s="570">
        <v>51.640885535944577</v>
      </c>
      <c r="AE533" s="570">
        <v>50.373327502513554</v>
      </c>
      <c r="AF533" s="570">
        <v>71.594043022614443</v>
      </c>
      <c r="AG533" s="570">
        <v>72.95709128581511</v>
      </c>
      <c r="AH533" s="570">
        <v>0.96652192183779284</v>
      </c>
      <c r="AI533" s="570"/>
      <c r="AJ533" s="570"/>
      <c r="AK533" s="570"/>
      <c r="AL533" s="570"/>
    </row>
    <row r="534" spans="1:38">
      <c r="A534" s="570">
        <v>6</v>
      </c>
      <c r="B534" s="570">
        <v>10</v>
      </c>
      <c r="C534" s="570">
        <v>2005</v>
      </c>
      <c r="D534" s="570">
        <v>99</v>
      </c>
      <c r="E534" s="570">
        <v>99</v>
      </c>
      <c r="F534" s="570">
        <v>99</v>
      </c>
      <c r="G534" s="570">
        <v>99</v>
      </c>
      <c r="H534" s="570">
        <v>1</v>
      </c>
      <c r="I534" s="570">
        <v>99</v>
      </c>
      <c r="J534" s="570">
        <v>999</v>
      </c>
      <c r="K534" s="570">
        <v>99</v>
      </c>
      <c r="L534" s="570">
        <v>99</v>
      </c>
      <c r="M534" s="570">
        <v>99</v>
      </c>
      <c r="N534" s="570">
        <v>99</v>
      </c>
      <c r="O534" s="570">
        <v>99</v>
      </c>
      <c r="P534" s="570">
        <v>9999</v>
      </c>
      <c r="Q534" s="570">
        <v>597</v>
      </c>
      <c r="R534" s="570">
        <v>14644</v>
      </c>
      <c r="S534" s="570">
        <v>3.7774515159792408</v>
      </c>
      <c r="T534" s="570">
        <v>3.9715241737230258</v>
      </c>
      <c r="U534" s="570">
        <v>13.007832559409962</v>
      </c>
      <c r="V534" s="570">
        <v>0.64190111991259213</v>
      </c>
      <c r="W534" s="570">
        <v>1.5910953291450427</v>
      </c>
      <c r="X534" s="570">
        <v>37.21660748429391</v>
      </c>
      <c r="Y534" s="570">
        <v>8.8363835017754706</v>
      </c>
      <c r="Z534" s="570">
        <v>7.4737024692662173</v>
      </c>
      <c r="AA534" s="570">
        <v>1.6526347089396511</v>
      </c>
      <c r="AB534" s="570">
        <v>2.1763159478622556</v>
      </c>
      <c r="AC534" s="570">
        <v>25.349647868486244</v>
      </c>
      <c r="AD534" s="570">
        <v>55.148913750535826</v>
      </c>
      <c r="AE534" s="570">
        <v>49.923081311142887</v>
      </c>
      <c r="AF534" s="570">
        <v>68.321358589157398</v>
      </c>
      <c r="AG534" s="570">
        <v>70.964272489049108</v>
      </c>
      <c r="AH534" s="570">
        <v>0.34143676591095329</v>
      </c>
      <c r="AI534" s="570"/>
      <c r="AJ534" s="570"/>
      <c r="AK534" s="570"/>
      <c r="AL534" s="570"/>
    </row>
    <row r="535" spans="1:38">
      <c r="A535" s="570">
        <v>6</v>
      </c>
      <c r="B535" s="570">
        <v>11</v>
      </c>
      <c r="C535" s="570">
        <v>2006</v>
      </c>
      <c r="D535" s="570">
        <v>99</v>
      </c>
      <c r="E535" s="570">
        <v>99</v>
      </c>
      <c r="F535" s="570">
        <v>99</v>
      </c>
      <c r="G535" s="570">
        <v>99</v>
      </c>
      <c r="H535" s="570">
        <v>1</v>
      </c>
      <c r="I535" s="570">
        <v>99</v>
      </c>
      <c r="J535" s="570">
        <v>999</v>
      </c>
      <c r="K535" s="570">
        <v>99</v>
      </c>
      <c r="L535" s="570">
        <v>99</v>
      </c>
      <c r="M535" s="570">
        <v>99</v>
      </c>
      <c r="N535" s="570">
        <v>99</v>
      </c>
      <c r="O535" s="570">
        <v>99</v>
      </c>
      <c r="P535" s="570">
        <v>9999</v>
      </c>
      <c r="Q535" s="570">
        <v>581</v>
      </c>
      <c r="R535" s="570">
        <v>15450</v>
      </c>
      <c r="S535" s="570">
        <v>3.6855016181229758</v>
      </c>
      <c r="T535" s="570">
        <v>3.9850485436893215</v>
      </c>
      <c r="U535" s="570">
        <v>13.353786407766982</v>
      </c>
      <c r="V535" s="570">
        <v>0.62783171521035597</v>
      </c>
      <c r="W535" s="570">
        <v>1.9288025889967635</v>
      </c>
      <c r="X535" s="570">
        <v>38.524271844660191</v>
      </c>
      <c r="Y535" s="570">
        <v>8.4854368932038842</v>
      </c>
      <c r="Z535" s="570">
        <v>7.2976203218682514</v>
      </c>
      <c r="AA535" s="570">
        <v>1.58791659645943</v>
      </c>
      <c r="AB535" s="570">
        <v>2.1971965988694873</v>
      </c>
      <c r="AC535" s="570">
        <v>22.749068889021871</v>
      </c>
      <c r="AD535" s="570">
        <v>49.566546930249025</v>
      </c>
      <c r="AE535" s="570">
        <v>52.337646165084955</v>
      </c>
      <c r="AF535" s="570">
        <v>68.166776968894766</v>
      </c>
      <c r="AG535" s="570">
        <v>71.275085986394146</v>
      </c>
      <c r="AH535" s="570">
        <v>0.33009708737864091</v>
      </c>
      <c r="AI535" s="570"/>
      <c r="AJ535" s="570"/>
      <c r="AK535" s="570"/>
      <c r="AL535" s="570"/>
    </row>
    <row r="536" spans="1:38">
      <c r="A536" s="570">
        <v>6</v>
      </c>
      <c r="B536" s="570">
        <v>12</v>
      </c>
      <c r="C536" s="570">
        <v>2007</v>
      </c>
      <c r="D536" s="570">
        <v>99</v>
      </c>
      <c r="E536" s="570">
        <v>99</v>
      </c>
      <c r="F536" s="570">
        <v>99</v>
      </c>
      <c r="G536" s="570">
        <v>99</v>
      </c>
      <c r="H536" s="570">
        <v>1</v>
      </c>
      <c r="I536" s="570">
        <v>99</v>
      </c>
      <c r="J536" s="570">
        <v>999</v>
      </c>
      <c r="K536" s="570">
        <v>99</v>
      </c>
      <c r="L536" s="570">
        <v>99</v>
      </c>
      <c r="M536" s="570">
        <v>99</v>
      </c>
      <c r="N536" s="570">
        <v>99</v>
      </c>
      <c r="O536" s="570">
        <v>99</v>
      </c>
      <c r="P536" s="570">
        <v>9999</v>
      </c>
      <c r="Q536" s="570">
        <v>544</v>
      </c>
      <c r="R536" s="570">
        <v>14030</v>
      </c>
      <c r="S536" s="570">
        <v>4.0062009978617246</v>
      </c>
      <c r="T536" s="570">
        <v>4.1605131860299371</v>
      </c>
      <c r="U536" s="570">
        <v>13.14846044191021</v>
      </c>
      <c r="V536" s="570">
        <v>0.69137562366357797</v>
      </c>
      <c r="W536" s="570">
        <v>2.0242337847469711</v>
      </c>
      <c r="X536" s="570">
        <v>37.148966500356394</v>
      </c>
      <c r="Y536" s="570">
        <v>9.1732002851033503</v>
      </c>
      <c r="Z536" s="570">
        <v>7.3982938149104012</v>
      </c>
      <c r="AA536" s="570">
        <v>1.6196948163651348</v>
      </c>
      <c r="AB536" s="570">
        <v>2.1530618405024597</v>
      </c>
      <c r="AC536" s="570">
        <v>22.800508051348327</v>
      </c>
      <c r="AD536" s="570">
        <v>47.757036619749151</v>
      </c>
      <c r="AE536" s="570">
        <v>55.568728401879113</v>
      </c>
      <c r="AF536" s="570">
        <v>66.717390270578719</v>
      </c>
      <c r="AG536" s="570">
        <v>68.520992047425807</v>
      </c>
      <c r="AH536" s="570">
        <v>0.62722736992159644</v>
      </c>
      <c r="AI536" s="570"/>
      <c r="AJ536" s="570"/>
      <c r="AK536" s="570"/>
      <c r="AL536" s="570"/>
    </row>
    <row r="537" spans="1:38">
      <c r="A537" s="570">
        <v>6</v>
      </c>
      <c r="B537" s="570">
        <v>13</v>
      </c>
      <c r="C537" s="570">
        <v>2008</v>
      </c>
      <c r="D537" s="570">
        <v>99</v>
      </c>
      <c r="E537" s="570">
        <v>99</v>
      </c>
      <c r="F537" s="570">
        <v>99</v>
      </c>
      <c r="G537" s="570">
        <v>99</v>
      </c>
      <c r="H537" s="570">
        <v>1</v>
      </c>
      <c r="I537" s="570">
        <v>99</v>
      </c>
      <c r="J537" s="570">
        <v>999</v>
      </c>
      <c r="K537" s="570">
        <v>99</v>
      </c>
      <c r="L537" s="570">
        <v>99</v>
      </c>
      <c r="M537" s="570">
        <v>99</v>
      </c>
      <c r="N537" s="570">
        <v>99</v>
      </c>
      <c r="O537" s="570">
        <v>99</v>
      </c>
      <c r="P537" s="570">
        <v>9999</v>
      </c>
      <c r="Q537" s="570">
        <v>565</v>
      </c>
      <c r="R537" s="570">
        <v>16072</v>
      </c>
      <c r="S537" s="570">
        <v>4.0200348432055755</v>
      </c>
      <c r="T537" s="570">
        <v>4.1992284718765553</v>
      </c>
      <c r="U537" s="570">
        <v>12.972691637630716</v>
      </c>
      <c r="V537" s="570">
        <v>0.89596814335490271</v>
      </c>
      <c r="W537" s="570">
        <v>1.586610253857641</v>
      </c>
      <c r="X537" s="570">
        <v>36.952463912394222</v>
      </c>
      <c r="Y537" s="570">
        <v>9.5756595321055293</v>
      </c>
      <c r="Z537" s="570">
        <v>7.6093281134382913</v>
      </c>
      <c r="AA537" s="570">
        <v>1.6032094486893584</v>
      </c>
      <c r="AB537" s="570">
        <v>2.0803614673438511</v>
      </c>
      <c r="AC537" s="570">
        <v>27.110757609733913</v>
      </c>
      <c r="AD537" s="570">
        <v>48.701187285789089</v>
      </c>
      <c r="AE537" s="570">
        <v>59.064095832545199</v>
      </c>
      <c r="AF537" s="570">
        <v>68.813152937146782</v>
      </c>
      <c r="AG537" s="570">
        <v>70.557991184358684</v>
      </c>
      <c r="AH537" s="570">
        <v>0.20532603285216525</v>
      </c>
      <c r="AI537" s="570"/>
      <c r="AJ537" s="570"/>
      <c r="AK537" s="570"/>
      <c r="AL537" s="570"/>
    </row>
    <row r="538" spans="1:38">
      <c r="A538" s="570">
        <v>6</v>
      </c>
      <c r="B538" s="570">
        <v>14</v>
      </c>
      <c r="C538" s="570">
        <v>2009</v>
      </c>
      <c r="D538" s="570">
        <v>99</v>
      </c>
      <c r="E538" s="570">
        <v>99</v>
      </c>
      <c r="F538" s="570">
        <v>99</v>
      </c>
      <c r="G538" s="570">
        <v>99</v>
      </c>
      <c r="H538" s="570">
        <v>1</v>
      </c>
      <c r="I538" s="570">
        <v>99</v>
      </c>
      <c r="J538" s="570">
        <v>999</v>
      </c>
      <c r="K538" s="570">
        <v>99</v>
      </c>
      <c r="L538" s="570">
        <v>99</v>
      </c>
      <c r="M538" s="570">
        <v>99</v>
      </c>
      <c r="N538" s="570">
        <v>99</v>
      </c>
      <c r="O538" s="570">
        <v>99</v>
      </c>
      <c r="P538" s="570">
        <v>9999</v>
      </c>
      <c r="Q538" s="570">
        <v>517</v>
      </c>
      <c r="R538" s="570">
        <v>15119</v>
      </c>
      <c r="S538" s="570">
        <v>4.1402209140816195</v>
      </c>
      <c r="T538" s="570">
        <v>4.2267345723923526</v>
      </c>
      <c r="U538" s="570">
        <v>12.687294133209916</v>
      </c>
      <c r="V538" s="570">
        <v>1.170712348700311</v>
      </c>
      <c r="W538" s="570">
        <v>1.2500826774257556</v>
      </c>
      <c r="X538" s="570">
        <v>34.817117534228458</v>
      </c>
      <c r="Y538" s="570">
        <v>10.714994377935049</v>
      </c>
      <c r="Z538" s="570">
        <v>7.8182696876602531</v>
      </c>
      <c r="AA538" s="570">
        <v>1.6499048763715451</v>
      </c>
      <c r="AB538" s="570">
        <v>1.99819274595968</v>
      </c>
      <c r="AC538" s="570">
        <v>26.496684402062897</v>
      </c>
      <c r="AD538" s="570">
        <v>49.123161320975989</v>
      </c>
      <c r="AE538" s="570">
        <v>56.73682248471539</v>
      </c>
      <c r="AF538" s="570">
        <v>65.972858576602547</v>
      </c>
      <c r="AG538" s="570">
        <v>67.245570404814316</v>
      </c>
      <c r="AH538" s="570">
        <v>0.16535485151134341</v>
      </c>
      <c r="AI538" s="570"/>
      <c r="AJ538" s="570"/>
      <c r="AK538" s="570"/>
      <c r="AL538" s="570"/>
    </row>
    <row r="539" spans="1:38">
      <c r="A539" s="570">
        <v>6</v>
      </c>
      <c r="B539" s="570">
        <v>15</v>
      </c>
      <c r="C539" s="570">
        <v>2010</v>
      </c>
      <c r="D539" s="570">
        <v>99</v>
      </c>
      <c r="E539" s="570">
        <v>99</v>
      </c>
      <c r="F539" s="570">
        <v>99</v>
      </c>
      <c r="G539" s="570">
        <v>99</v>
      </c>
      <c r="H539" s="570">
        <v>1</v>
      </c>
      <c r="I539" s="570">
        <v>99</v>
      </c>
      <c r="J539" s="570">
        <v>999</v>
      </c>
      <c r="K539" s="570">
        <v>99</v>
      </c>
      <c r="L539" s="570">
        <v>99</v>
      </c>
      <c r="M539" s="570">
        <v>99</v>
      </c>
      <c r="N539" s="570">
        <v>99</v>
      </c>
      <c r="O539" s="570">
        <v>99</v>
      </c>
      <c r="P539" s="570">
        <v>9999</v>
      </c>
      <c r="Q539" s="570">
        <v>491</v>
      </c>
      <c r="R539" s="570">
        <v>13656</v>
      </c>
      <c r="S539" s="570">
        <v>4.5124487404803748</v>
      </c>
      <c r="T539" s="570">
        <v>4.3044815465729362</v>
      </c>
      <c r="U539" s="570">
        <v>14.001808728763915</v>
      </c>
      <c r="V539" s="570">
        <v>1.332747510251904</v>
      </c>
      <c r="W539" s="570">
        <v>1.2595196250732279</v>
      </c>
      <c r="X539" s="570">
        <v>42.603983596953746</v>
      </c>
      <c r="Y539" s="570">
        <v>12.770943175161097</v>
      </c>
      <c r="Z539" s="570">
        <v>7.926560641299802</v>
      </c>
      <c r="AA539" s="570">
        <v>1.215559028499289</v>
      </c>
      <c r="AB539" s="570">
        <v>2.0249969394219485</v>
      </c>
      <c r="AC539" s="570">
        <v>31.095503789716684</v>
      </c>
      <c r="AD539" s="570">
        <v>52.95619825168756</v>
      </c>
      <c r="AE539" s="570">
        <v>75.650084284045732</v>
      </c>
      <c r="AF539" s="570">
        <v>60.156920755062735</v>
      </c>
      <c r="AG539" s="570">
        <v>65.203129880634648</v>
      </c>
      <c r="AH539" s="570">
        <v>0.24897480960749849</v>
      </c>
      <c r="AI539" s="570"/>
      <c r="AJ539" s="570"/>
      <c r="AK539" s="570"/>
      <c r="AL539" s="570"/>
    </row>
    <row r="540" spans="1:38">
      <c r="A540" s="570">
        <v>6</v>
      </c>
      <c r="B540" s="570">
        <v>16</v>
      </c>
      <c r="C540" s="570">
        <v>2011</v>
      </c>
      <c r="D540" s="570">
        <v>99</v>
      </c>
      <c r="E540" s="570">
        <v>99</v>
      </c>
      <c r="F540" s="570">
        <v>99</v>
      </c>
      <c r="G540" s="570">
        <v>99</v>
      </c>
      <c r="H540" s="570">
        <v>1</v>
      </c>
      <c r="I540" s="570">
        <v>99</v>
      </c>
      <c r="J540" s="570">
        <v>999</v>
      </c>
      <c r="K540" s="570">
        <v>99</v>
      </c>
      <c r="L540" s="570">
        <v>99</v>
      </c>
      <c r="M540" s="570">
        <v>99</v>
      </c>
      <c r="N540" s="570">
        <v>99</v>
      </c>
      <c r="O540" s="570">
        <v>99</v>
      </c>
      <c r="P540" s="570">
        <v>9999</v>
      </c>
      <c r="Q540" s="570">
        <v>445</v>
      </c>
      <c r="R540" s="570">
        <v>12555</v>
      </c>
      <c r="S540" s="570">
        <v>4.4325766626841903</v>
      </c>
      <c r="T540" s="570">
        <v>4.4016726403823156</v>
      </c>
      <c r="U540" s="570">
        <v>13.354160095579431</v>
      </c>
      <c r="V540" s="570">
        <v>1.5213062524890479</v>
      </c>
      <c r="W540" s="570">
        <v>0.94782954998008773</v>
      </c>
      <c r="X540" s="570">
        <v>38.486658701712464</v>
      </c>
      <c r="Y540" s="570">
        <v>11.772202309836718</v>
      </c>
      <c r="Z540" s="570">
        <v>7.9175277661260308</v>
      </c>
      <c r="AA540" s="570">
        <v>1.7016326441135046</v>
      </c>
      <c r="AB540" s="570">
        <v>1.8933189642746515</v>
      </c>
      <c r="AC540" s="570">
        <v>29.241574357994455</v>
      </c>
      <c r="AD540" s="570">
        <v>47.930645198778258</v>
      </c>
      <c r="AE540" s="570">
        <v>52.964446178535155</v>
      </c>
      <c r="AF540" s="570">
        <v>65.227556109725683</v>
      </c>
      <c r="AG540" s="570">
        <v>67.612992871622552</v>
      </c>
      <c r="AH540" s="570">
        <v>8.7614496216646756E-2</v>
      </c>
      <c r="AI540" s="570"/>
      <c r="AJ540" s="570"/>
      <c r="AK540" s="570"/>
      <c r="AL540" s="570"/>
    </row>
    <row r="541" spans="1:38">
      <c r="A541" s="570">
        <v>6</v>
      </c>
      <c r="B541" s="570">
        <v>17</v>
      </c>
      <c r="C541" s="570">
        <v>2012</v>
      </c>
      <c r="D541" s="570">
        <v>99</v>
      </c>
      <c r="E541" s="570">
        <v>99</v>
      </c>
      <c r="F541" s="570">
        <v>99</v>
      </c>
      <c r="G541" s="570">
        <v>99</v>
      </c>
      <c r="H541" s="570">
        <v>1</v>
      </c>
      <c r="I541" s="570">
        <v>99</v>
      </c>
      <c r="J541" s="570">
        <v>999</v>
      </c>
      <c r="K541" s="570">
        <v>99</v>
      </c>
      <c r="L541" s="570">
        <v>99</v>
      </c>
      <c r="M541" s="570">
        <v>99</v>
      </c>
      <c r="N541" s="570">
        <v>99</v>
      </c>
      <c r="O541" s="570">
        <v>99</v>
      </c>
      <c r="P541" s="570">
        <v>9999</v>
      </c>
      <c r="Q541" s="570">
        <v>431</v>
      </c>
      <c r="R541" s="570">
        <v>12259</v>
      </c>
      <c r="S541" s="570">
        <v>4.6628599396361858</v>
      </c>
      <c r="T541" s="570">
        <v>4.5350354841341058</v>
      </c>
      <c r="U541" s="570">
        <v>14.129292764499528</v>
      </c>
      <c r="V541" s="570">
        <v>1.8353862468390567</v>
      </c>
      <c r="W541" s="570">
        <v>0.88914267069092112</v>
      </c>
      <c r="X541" s="570">
        <v>41.740761889224245</v>
      </c>
      <c r="Y541" s="570">
        <v>12.953748266579659</v>
      </c>
      <c r="Z541" s="570">
        <v>7.74048711593331</v>
      </c>
      <c r="AA541" s="570">
        <v>1.6966640043986903</v>
      </c>
      <c r="AB541" s="570">
        <v>1.9081550606128828</v>
      </c>
      <c r="AC541" s="570">
        <v>26.302558748520831</v>
      </c>
      <c r="AD541" s="570">
        <v>48.147112143740863</v>
      </c>
      <c r="AE541" s="570">
        <v>50.32265685461649</v>
      </c>
      <c r="AF541" s="570">
        <v>61.31032758189545</v>
      </c>
      <c r="AG541" s="570">
        <v>62.804643912669363</v>
      </c>
      <c r="AH541" s="570">
        <v>0.10604453870625664</v>
      </c>
      <c r="AI541" s="570"/>
      <c r="AJ541" s="570"/>
      <c r="AK541" s="570"/>
      <c r="AL541" s="570"/>
    </row>
    <row r="542" spans="1:38">
      <c r="A542" s="570">
        <v>6</v>
      </c>
      <c r="B542" s="570">
        <v>18</v>
      </c>
      <c r="C542" s="570">
        <v>2013</v>
      </c>
      <c r="D542" s="570">
        <v>99</v>
      </c>
      <c r="E542" s="570">
        <v>99</v>
      </c>
      <c r="F542" s="570">
        <v>99</v>
      </c>
      <c r="G542" s="570">
        <v>99</v>
      </c>
      <c r="H542" s="570">
        <v>1</v>
      </c>
      <c r="I542" s="570">
        <v>99</v>
      </c>
      <c r="J542" s="570">
        <v>999</v>
      </c>
      <c r="K542" s="570">
        <v>99</v>
      </c>
      <c r="L542" s="570">
        <v>99</v>
      </c>
      <c r="M542" s="570">
        <v>99</v>
      </c>
      <c r="N542" s="570">
        <v>99</v>
      </c>
      <c r="O542" s="570">
        <v>99</v>
      </c>
      <c r="P542" s="570">
        <v>9999</v>
      </c>
      <c r="Q542" s="570">
        <v>437</v>
      </c>
      <c r="R542" s="570">
        <v>14935</v>
      </c>
      <c r="S542" s="570">
        <v>4.4645463675929022</v>
      </c>
      <c r="T542" s="570">
        <v>4.6601941747572804</v>
      </c>
      <c r="U542" s="570">
        <v>15.048947438901996</v>
      </c>
      <c r="V542" s="570">
        <v>1.4596585202544357</v>
      </c>
      <c r="W542" s="570">
        <v>1.6605289588215599</v>
      </c>
      <c r="X542" s="570">
        <v>47.860729829260123</v>
      </c>
      <c r="Y542" s="570">
        <v>12.607967860729827</v>
      </c>
      <c r="Z542" s="570">
        <v>7.3482747137732627</v>
      </c>
      <c r="AA542" s="570">
        <v>1.6871276037985978</v>
      </c>
      <c r="AB542" s="570">
        <v>1.9960873250183673</v>
      </c>
      <c r="AC542" s="570">
        <v>27.915624209445578</v>
      </c>
      <c r="AD542" s="570">
        <v>50.908428827858287</v>
      </c>
      <c r="AE542" s="570">
        <v>57.890534543376241</v>
      </c>
      <c r="AF542" s="570">
        <v>65.045076433953241</v>
      </c>
      <c r="AG542" s="570">
        <v>67.626565024033809</v>
      </c>
      <c r="AH542" s="570">
        <v>0.28121861399397391</v>
      </c>
      <c r="AI542" s="570"/>
      <c r="AJ542" s="570"/>
      <c r="AK542" s="570"/>
      <c r="AL542" s="570"/>
    </row>
    <row r="543" spans="1:38">
      <c r="A543" s="570">
        <v>6</v>
      </c>
      <c r="B543" s="570">
        <v>19</v>
      </c>
      <c r="C543" s="570">
        <v>2014</v>
      </c>
      <c r="D543" s="570">
        <v>99</v>
      </c>
      <c r="E543" s="570">
        <v>99</v>
      </c>
      <c r="F543" s="570">
        <v>99</v>
      </c>
      <c r="G543" s="570">
        <v>99</v>
      </c>
      <c r="H543" s="570">
        <v>1</v>
      </c>
      <c r="I543" s="570">
        <v>99</v>
      </c>
      <c r="J543" s="570">
        <v>999</v>
      </c>
      <c r="K543" s="570">
        <v>99</v>
      </c>
      <c r="L543" s="570">
        <v>99</v>
      </c>
      <c r="M543" s="570">
        <v>99</v>
      </c>
      <c r="N543" s="570">
        <v>99</v>
      </c>
      <c r="O543" s="570">
        <v>99</v>
      </c>
      <c r="P543" s="570">
        <v>9999</v>
      </c>
      <c r="Q543" s="570">
        <v>413</v>
      </c>
      <c r="R543" s="570">
        <v>13320</v>
      </c>
      <c r="S543" s="570">
        <v>4.782057057057056</v>
      </c>
      <c r="T543" s="570">
        <v>4.8186936936936942</v>
      </c>
      <c r="U543" s="570">
        <v>14.303348348348356</v>
      </c>
      <c r="V543" s="570">
        <v>1.1186186186186189</v>
      </c>
      <c r="W543" s="570">
        <v>1.614114114114114</v>
      </c>
      <c r="X543" s="570">
        <v>43.806306306306304</v>
      </c>
      <c r="Y543" s="570">
        <v>13.558558558558561</v>
      </c>
      <c r="Z543" s="570">
        <v>7.7762948800721299</v>
      </c>
      <c r="AA543" s="570">
        <v>1.5626628836815013</v>
      </c>
      <c r="AB543" s="570">
        <v>2.0115123855814603</v>
      </c>
      <c r="AC543" s="570">
        <v>26.325191342421025</v>
      </c>
      <c r="AD543" s="570">
        <v>53.190168672805449</v>
      </c>
      <c r="AE543" s="570">
        <v>53.642757600152414</v>
      </c>
      <c r="AF543" s="570">
        <v>64.078510607591284</v>
      </c>
      <c r="AG543" s="570">
        <v>67.597291433457514</v>
      </c>
      <c r="AH543" s="570">
        <v>0.27777777777777779</v>
      </c>
      <c r="AI543" s="570"/>
      <c r="AJ543" s="570"/>
      <c r="AK543" s="570"/>
      <c r="AL543" s="570"/>
    </row>
    <row r="544" spans="1:38">
      <c r="A544" s="570">
        <v>6</v>
      </c>
      <c r="B544" s="570">
        <v>20</v>
      </c>
      <c r="C544" s="570">
        <v>2015</v>
      </c>
      <c r="D544" s="570">
        <v>99</v>
      </c>
      <c r="E544" s="570">
        <v>99</v>
      </c>
      <c r="F544" s="570">
        <v>99</v>
      </c>
      <c r="G544" s="570">
        <v>99</v>
      </c>
      <c r="H544" s="570">
        <v>1</v>
      </c>
      <c r="I544" s="570">
        <v>99</v>
      </c>
      <c r="J544" s="570">
        <v>999</v>
      </c>
      <c r="K544" s="570">
        <v>99</v>
      </c>
      <c r="L544" s="570">
        <v>99</v>
      </c>
      <c r="M544" s="570">
        <v>99</v>
      </c>
      <c r="N544" s="570">
        <v>99</v>
      </c>
      <c r="O544" s="570">
        <v>99</v>
      </c>
      <c r="P544" s="570">
        <v>9999</v>
      </c>
      <c r="Q544" s="570">
        <v>412</v>
      </c>
      <c r="R544" s="570">
        <v>14888</v>
      </c>
      <c r="S544" s="570">
        <v>4.7354916711445458</v>
      </c>
      <c r="T544" s="570">
        <v>4.4845513164965052</v>
      </c>
      <c r="U544" s="570">
        <v>12.41762493283183</v>
      </c>
      <c r="V544" s="570">
        <v>1.1687264911337989</v>
      </c>
      <c r="W544" s="570">
        <v>0.98737238044062325</v>
      </c>
      <c r="X544" s="570">
        <v>31.226491133799026</v>
      </c>
      <c r="Y544" s="570">
        <v>11.821601289629236</v>
      </c>
      <c r="Z544" s="570">
        <v>7.8519252030303104</v>
      </c>
      <c r="AA544" s="570">
        <v>1.5252744003304957</v>
      </c>
      <c r="AB544" s="570">
        <v>1.9360831527584497</v>
      </c>
      <c r="AC544" s="570">
        <v>23.905949934038393</v>
      </c>
      <c r="AD544" s="570">
        <v>52.02265405349241</v>
      </c>
      <c r="AE544" s="570">
        <v>52.328206118311677</v>
      </c>
      <c r="AF544" s="570">
        <v>64.180713023235754</v>
      </c>
      <c r="AG544" s="570">
        <v>65.824814763384964</v>
      </c>
      <c r="AH544" s="570">
        <v>0.107469102632993</v>
      </c>
      <c r="AI544" s="570"/>
      <c r="AJ544" s="570"/>
      <c r="AK544" s="570"/>
      <c r="AL544" s="570"/>
    </row>
    <row r="545" spans="1:38">
      <c r="A545" s="570">
        <v>6</v>
      </c>
      <c r="B545" s="570">
        <v>21</v>
      </c>
      <c r="C545" s="570">
        <v>2016</v>
      </c>
      <c r="D545" s="570">
        <v>99</v>
      </c>
      <c r="E545" s="570">
        <v>99</v>
      </c>
      <c r="F545" s="570">
        <v>99</v>
      </c>
      <c r="G545" s="570">
        <v>99</v>
      </c>
      <c r="H545" s="570">
        <v>1</v>
      </c>
      <c r="I545" s="570">
        <v>99</v>
      </c>
      <c r="J545" s="570">
        <v>999</v>
      </c>
      <c r="K545" s="570">
        <v>99</v>
      </c>
      <c r="L545" s="570">
        <v>99</v>
      </c>
      <c r="M545" s="570">
        <v>99</v>
      </c>
      <c r="N545" s="570">
        <v>99</v>
      </c>
      <c r="O545" s="570">
        <v>99</v>
      </c>
      <c r="P545" s="570">
        <v>9999</v>
      </c>
      <c r="Q545" s="570">
        <v>425</v>
      </c>
      <c r="R545" s="570">
        <v>14580</v>
      </c>
      <c r="S545" s="570">
        <v>4.9406721536351164</v>
      </c>
      <c r="T545" s="570">
        <v>4.7320987654320996</v>
      </c>
      <c r="U545" s="570">
        <v>13.009437585733902</v>
      </c>
      <c r="V545" s="570">
        <v>1.2620027434842249</v>
      </c>
      <c r="W545" s="570">
        <v>2.0027434842249656</v>
      </c>
      <c r="X545" s="570">
        <v>33.593964334705078</v>
      </c>
      <c r="Y545" s="570">
        <v>13.02469135802469</v>
      </c>
      <c r="Z545" s="570">
        <v>8.044944230212419</v>
      </c>
      <c r="AA545" s="570">
        <v>1.5103139103776655</v>
      </c>
      <c r="AB545" s="570">
        <v>1.9632001564901436</v>
      </c>
      <c r="AC545" s="570">
        <v>19.914606345989327</v>
      </c>
      <c r="AD545" s="570">
        <v>47.664826843661714</v>
      </c>
      <c r="AE545" s="570">
        <v>55.091466797178761</v>
      </c>
      <c r="AF545" s="570">
        <v>63.168840171569691</v>
      </c>
      <c r="AG545" s="570">
        <v>65.119341767232484</v>
      </c>
      <c r="AH545" s="570">
        <v>0.24005486968449927</v>
      </c>
      <c r="AI545" s="570"/>
      <c r="AJ545" s="570"/>
      <c r="AK545" s="570"/>
      <c r="AL545" s="570"/>
    </row>
    <row r="546" spans="1:38">
      <c r="A546" s="570">
        <v>6</v>
      </c>
      <c r="B546" s="570">
        <v>22</v>
      </c>
      <c r="C546" s="570">
        <v>2017</v>
      </c>
      <c r="D546" s="570">
        <v>99</v>
      </c>
      <c r="E546" s="570">
        <v>99</v>
      </c>
      <c r="F546" s="570">
        <v>99</v>
      </c>
      <c r="G546" s="570">
        <v>99</v>
      </c>
      <c r="H546" s="570">
        <v>1</v>
      </c>
      <c r="I546" s="570">
        <v>99</v>
      </c>
      <c r="J546" s="570">
        <v>999</v>
      </c>
      <c r="K546" s="570">
        <v>99</v>
      </c>
      <c r="L546" s="570">
        <v>99</v>
      </c>
      <c r="M546" s="570">
        <v>99</v>
      </c>
      <c r="N546" s="570">
        <v>99</v>
      </c>
      <c r="O546" s="570">
        <v>99</v>
      </c>
      <c r="P546" s="570">
        <v>9999</v>
      </c>
      <c r="Q546" s="570">
        <v>441</v>
      </c>
      <c r="R546" s="570">
        <v>18111</v>
      </c>
      <c r="S546" s="570">
        <v>4.7840538899011644</v>
      </c>
      <c r="T546" s="570">
        <v>4.6511512340566519</v>
      </c>
      <c r="U546" s="570">
        <v>12.465827397714053</v>
      </c>
      <c r="V546" s="570">
        <v>0.77853238363425525</v>
      </c>
      <c r="W546" s="570">
        <v>1.7116669427419797</v>
      </c>
      <c r="X546" s="570">
        <v>31.317983545911321</v>
      </c>
      <c r="Y546" s="570">
        <v>11.054055546353045</v>
      </c>
      <c r="Z546" s="570">
        <v>7.7745914730858274</v>
      </c>
      <c r="AA546" s="570">
        <v>1.4846579765181205</v>
      </c>
      <c r="AB546" s="570">
        <v>1.95930625062905</v>
      </c>
      <c r="AC546" s="570">
        <v>16.597010455616875</v>
      </c>
      <c r="AD546" s="570">
        <v>44.739704375535005</v>
      </c>
      <c r="AE546" s="570">
        <v>51.296643331474989</v>
      </c>
      <c r="AF546" s="570">
        <v>65.356717548987774</v>
      </c>
      <c r="AG546" s="570">
        <v>65.849855448506247</v>
      </c>
      <c r="AH546" s="570">
        <v>0.22638175694329407</v>
      </c>
      <c r="AI546" s="570"/>
      <c r="AJ546" s="570"/>
      <c r="AK546" s="570"/>
      <c r="AL546" s="570"/>
    </row>
    <row r="547" spans="1:38">
      <c r="A547" s="570">
        <v>6</v>
      </c>
      <c r="B547" s="570">
        <v>23</v>
      </c>
      <c r="C547" s="570">
        <v>2018</v>
      </c>
      <c r="D547" s="570">
        <v>99</v>
      </c>
      <c r="E547" s="570">
        <v>99</v>
      </c>
      <c r="F547" s="570">
        <v>99</v>
      </c>
      <c r="G547" s="570">
        <v>99</v>
      </c>
      <c r="H547" s="570">
        <v>1</v>
      </c>
      <c r="I547" s="570">
        <v>99</v>
      </c>
      <c r="J547" s="570">
        <v>999</v>
      </c>
      <c r="K547" s="570">
        <v>99</v>
      </c>
      <c r="L547" s="570">
        <v>99</v>
      </c>
      <c r="M547" s="570">
        <v>99</v>
      </c>
      <c r="N547" s="570">
        <v>99</v>
      </c>
      <c r="O547" s="570">
        <v>99</v>
      </c>
      <c r="P547" s="570">
        <v>9999</v>
      </c>
      <c r="Q547" s="570">
        <v>449</v>
      </c>
      <c r="R547" s="570">
        <v>18429</v>
      </c>
      <c r="S547" s="570">
        <v>5.0473167290683163</v>
      </c>
      <c r="T547" s="570">
        <v>4.7265179879537689</v>
      </c>
      <c r="U547" s="570">
        <v>12.206398068261977</v>
      </c>
      <c r="V547" s="570">
        <v>1.0635411579575669</v>
      </c>
      <c r="W547" s="570">
        <v>1.5627543545498941</v>
      </c>
      <c r="X547" s="570">
        <v>28.997775245536921</v>
      </c>
      <c r="Y547" s="570">
        <v>10.233870530142712</v>
      </c>
      <c r="Z547" s="570">
        <v>7.554581502792578</v>
      </c>
      <c r="AA547" s="570">
        <v>1.4538823656176636</v>
      </c>
      <c r="AB547" s="570">
        <v>1.8624588822384849</v>
      </c>
      <c r="AC547" s="570">
        <v>7.7750591230045405</v>
      </c>
      <c r="AD547" s="570">
        <v>40.753726379718309</v>
      </c>
      <c r="AE547" s="570">
        <v>46.02318126160975</v>
      </c>
      <c r="AF547" s="570">
        <v>65.369608399545982</v>
      </c>
      <c r="AG547" s="570">
        <v>65.530379399514473</v>
      </c>
      <c r="AH547" s="570">
        <v>0.47750827500135662</v>
      </c>
      <c r="AI547" s="570"/>
      <c r="AJ547" s="570"/>
      <c r="AK547" s="570"/>
      <c r="AL547" s="570"/>
    </row>
    <row r="548" spans="1:38">
      <c r="A548" s="570">
        <v>6</v>
      </c>
      <c r="B548" s="570">
        <v>24</v>
      </c>
      <c r="C548" s="570">
        <v>2019</v>
      </c>
      <c r="D548" s="570">
        <v>99</v>
      </c>
      <c r="E548" s="570">
        <v>99</v>
      </c>
      <c r="F548" s="570">
        <v>99</v>
      </c>
      <c r="G548" s="570">
        <v>99</v>
      </c>
      <c r="H548" s="570">
        <v>1</v>
      </c>
      <c r="I548" s="570">
        <v>99</v>
      </c>
      <c r="J548" s="570">
        <v>999</v>
      </c>
      <c r="K548" s="570">
        <v>99</v>
      </c>
      <c r="L548" s="570">
        <v>99</v>
      </c>
      <c r="M548" s="570">
        <v>99</v>
      </c>
      <c r="N548" s="570">
        <v>99</v>
      </c>
      <c r="O548" s="570">
        <v>99</v>
      </c>
      <c r="P548" s="570">
        <v>9999</v>
      </c>
      <c r="Q548" s="570">
        <v>425</v>
      </c>
      <c r="R548" s="570">
        <v>16953</v>
      </c>
      <c r="S548" s="570">
        <v>4.892821329558191</v>
      </c>
      <c r="T548" s="570">
        <v>4.8653335692797741</v>
      </c>
      <c r="U548" s="570">
        <v>12.303796378222131</v>
      </c>
      <c r="V548" s="570">
        <v>0.97327906565209676</v>
      </c>
      <c r="W548" s="570">
        <v>1.6339290980947323</v>
      </c>
      <c r="X548" s="570">
        <v>29.239662596590566</v>
      </c>
      <c r="Y548" s="570">
        <v>10.9361175013272</v>
      </c>
      <c r="Z548" s="570">
        <v>7.7448737167498782</v>
      </c>
      <c r="AA548" s="570">
        <v>1.4327006587962781</v>
      </c>
      <c r="AB548" s="570">
        <v>1.990977651706594</v>
      </c>
      <c r="AC548" s="570">
        <v>18.386508550608937</v>
      </c>
      <c r="AD548" s="570">
        <v>39.682644551143213</v>
      </c>
      <c r="AE548" s="570">
        <v>44.005763944431202</v>
      </c>
      <c r="AF548" s="570">
        <v>62.784238204577449</v>
      </c>
      <c r="AG548" s="570">
        <v>62.495853309753805</v>
      </c>
      <c r="AH548" s="570">
        <v>0.36571698224503041</v>
      </c>
      <c r="AI548" s="570"/>
      <c r="AJ548" s="570"/>
      <c r="AK548" s="570"/>
      <c r="AL548" s="570"/>
    </row>
    <row r="549" spans="1:38">
      <c r="A549" s="570">
        <v>6</v>
      </c>
      <c r="B549" s="570">
        <v>25</v>
      </c>
      <c r="C549" s="570">
        <v>2020</v>
      </c>
      <c r="D549" s="570">
        <v>99</v>
      </c>
      <c r="E549" s="570">
        <v>99</v>
      </c>
      <c r="F549" s="570">
        <v>99</v>
      </c>
      <c r="G549" s="570">
        <v>99</v>
      </c>
      <c r="H549" s="570">
        <v>1</v>
      </c>
      <c r="I549" s="570">
        <v>99</v>
      </c>
      <c r="J549" s="570">
        <v>999</v>
      </c>
      <c r="K549" s="570">
        <v>99</v>
      </c>
      <c r="L549" s="570">
        <v>99</v>
      </c>
      <c r="M549" s="570">
        <v>99</v>
      </c>
      <c r="N549" s="570">
        <v>99</v>
      </c>
      <c r="O549" s="570">
        <v>99</v>
      </c>
      <c r="P549" s="570">
        <v>9999</v>
      </c>
      <c r="Q549" s="570">
        <v>422</v>
      </c>
      <c r="R549" s="570">
        <v>17141</v>
      </c>
      <c r="S549" s="570">
        <v>5.0196604632168489</v>
      </c>
      <c r="T549" s="570">
        <v>5.1283472376174082</v>
      </c>
      <c r="U549" s="570">
        <v>12.685818797036296</v>
      </c>
      <c r="V549" s="570">
        <v>1.0442797969780062</v>
      </c>
      <c r="W549" s="570">
        <v>1.7735254652587371</v>
      </c>
      <c r="X549" s="570">
        <v>31.684265795461176</v>
      </c>
      <c r="Y549" s="570">
        <v>12.297998949886242</v>
      </c>
      <c r="Z549" s="570">
        <v>7.9140012236921988</v>
      </c>
      <c r="AA549" s="570">
        <v>1.4281781429901539</v>
      </c>
      <c r="AB549" s="570">
        <v>2.0592647959287742</v>
      </c>
      <c r="AC549" s="570">
        <v>13.839194714094852</v>
      </c>
      <c r="AD549" s="570">
        <v>32.652895444653161</v>
      </c>
      <c r="AE549" s="570">
        <v>40.97813807986001</v>
      </c>
      <c r="AF549" s="570">
        <v>64.641550703322395</v>
      </c>
      <c r="AG549" s="570">
        <v>65.787017999307238</v>
      </c>
      <c r="AH549" s="570">
        <v>0.3208680940435214</v>
      </c>
      <c r="AI549" s="570"/>
      <c r="AJ549" s="570"/>
      <c r="AK549" s="570"/>
      <c r="AL549" s="570"/>
    </row>
    <row r="550" spans="1:38">
      <c r="A550" s="570">
        <v>6</v>
      </c>
      <c r="B550" s="570">
        <v>26</v>
      </c>
      <c r="C550" s="570">
        <v>2021</v>
      </c>
      <c r="D550" s="570">
        <v>99</v>
      </c>
      <c r="E550" s="570">
        <v>99</v>
      </c>
      <c r="F550" s="570">
        <v>99</v>
      </c>
      <c r="G550" s="570">
        <v>99</v>
      </c>
      <c r="H550" s="570">
        <v>1</v>
      </c>
      <c r="I550" s="570">
        <v>99</v>
      </c>
      <c r="J550" s="570">
        <v>999</v>
      </c>
      <c r="K550" s="570">
        <v>99</v>
      </c>
      <c r="L550" s="570">
        <v>99</v>
      </c>
      <c r="M550" s="570">
        <v>99</v>
      </c>
      <c r="N550" s="570">
        <v>99</v>
      </c>
      <c r="O550" s="570">
        <v>99</v>
      </c>
      <c r="P550" s="570">
        <v>9999</v>
      </c>
      <c r="Q550" s="570">
        <v>424</v>
      </c>
      <c r="R550" s="570">
        <v>16779</v>
      </c>
      <c r="S550" s="570">
        <v>5.0787293640860591</v>
      </c>
      <c r="T550" s="570">
        <v>4.8920078669765772</v>
      </c>
      <c r="U550" s="570">
        <v>12.723232612193828</v>
      </c>
      <c r="V550" s="570">
        <v>1.615114130758686</v>
      </c>
      <c r="W550" s="570">
        <v>1.4065200548304431</v>
      </c>
      <c r="X550" s="570">
        <v>30.80040526849038</v>
      </c>
      <c r="Y550" s="570">
        <v>12.199773526431851</v>
      </c>
      <c r="Z550" s="570">
        <v>7.8285620011801935</v>
      </c>
      <c r="AA550" s="570">
        <v>1.4566668973552419</v>
      </c>
      <c r="AB550" s="570">
        <v>2.0341608230876158</v>
      </c>
      <c r="AC550" s="570">
        <v>22.491672906394822</v>
      </c>
      <c r="AD550" s="570">
        <v>36.484473434441504</v>
      </c>
      <c r="AE550" s="570">
        <v>46.296644442938657</v>
      </c>
      <c r="AF550" s="570">
        <v>63.343513698190549</v>
      </c>
      <c r="AG550" s="570">
        <v>63.448528712892816</v>
      </c>
      <c r="AH550" s="570">
        <v>0.44102747481971505</v>
      </c>
      <c r="AI550" s="570"/>
      <c r="AJ550" s="570"/>
      <c r="AK550" s="570"/>
      <c r="AL550" s="570"/>
    </row>
    <row r="551" spans="1:38">
      <c r="A551" s="570">
        <v>6</v>
      </c>
      <c r="B551" s="570">
        <v>27</v>
      </c>
      <c r="C551" s="570">
        <v>2022</v>
      </c>
      <c r="D551" s="570">
        <v>99</v>
      </c>
      <c r="E551" s="570">
        <v>99</v>
      </c>
      <c r="F551" s="570">
        <v>99</v>
      </c>
      <c r="G551" s="570">
        <v>99</v>
      </c>
      <c r="H551" s="570">
        <v>1</v>
      </c>
      <c r="I551" s="570">
        <v>99</v>
      </c>
      <c r="J551" s="570">
        <v>999</v>
      </c>
      <c r="K551" s="570">
        <v>99</v>
      </c>
      <c r="L551" s="570">
        <v>99</v>
      </c>
      <c r="M551" s="570">
        <v>99</v>
      </c>
      <c r="N551" s="570">
        <v>99</v>
      </c>
      <c r="O551" s="570">
        <v>99</v>
      </c>
      <c r="P551" s="570">
        <v>9999</v>
      </c>
      <c r="Q551" s="570">
        <v>417</v>
      </c>
      <c r="R551" s="570">
        <v>16794</v>
      </c>
      <c r="S551" s="570">
        <v>5.1510658568536396</v>
      </c>
      <c r="T551" s="570">
        <v>4.8659044896987007</v>
      </c>
      <c r="U551" s="570">
        <v>12.345429915445951</v>
      </c>
      <c r="V551" s="570">
        <v>1.560080981302846</v>
      </c>
      <c r="W551" s="570">
        <v>1.0539478385137551</v>
      </c>
      <c r="X551" s="570">
        <v>28.992497320471596</v>
      </c>
      <c r="Y551" s="570">
        <v>11.099202095986662</v>
      </c>
      <c r="Z551" s="570">
        <v>7.5785869569167135</v>
      </c>
      <c r="AA551" s="570">
        <v>1.4435457517281955</v>
      </c>
      <c r="AB551" s="570">
        <v>1.8511993947618013</v>
      </c>
      <c r="AC551" s="570">
        <v>15.783775508498172</v>
      </c>
      <c r="AD551" s="570">
        <v>36.896865326788209</v>
      </c>
      <c r="AE551" s="570">
        <v>45.008679821343719</v>
      </c>
      <c r="AF551" s="570">
        <v>65.21941747572815</v>
      </c>
      <c r="AG551" s="570">
        <v>64.328131595673327</v>
      </c>
      <c r="AH551" s="570">
        <v>0.27390734786233178</v>
      </c>
      <c r="AI551" s="570">
        <v>0</v>
      </c>
      <c r="AJ551" s="570"/>
      <c r="AK551" s="570"/>
      <c r="AL551" s="570"/>
    </row>
    <row r="552" spans="1:38">
      <c r="A552" s="570">
        <v>6</v>
      </c>
      <c r="B552" s="570">
        <v>28</v>
      </c>
      <c r="C552" s="570">
        <v>2023</v>
      </c>
      <c r="D552" s="570">
        <v>99</v>
      </c>
      <c r="E552" s="570">
        <v>99</v>
      </c>
      <c r="F552" s="570">
        <v>99</v>
      </c>
      <c r="G552" s="570">
        <v>99</v>
      </c>
      <c r="H552" s="570">
        <v>1</v>
      </c>
      <c r="I552" s="570">
        <v>99</v>
      </c>
      <c r="J552" s="570">
        <v>999</v>
      </c>
      <c r="K552" s="570">
        <v>99</v>
      </c>
      <c r="L552" s="570">
        <v>99</v>
      </c>
      <c r="M552" s="570">
        <v>99</v>
      </c>
      <c r="N552" s="570">
        <v>99</v>
      </c>
      <c r="O552" s="570">
        <v>99</v>
      </c>
      <c r="P552" s="570">
        <v>9999</v>
      </c>
      <c r="Q552" s="570">
        <v>450</v>
      </c>
      <c r="R552" s="570">
        <v>17316</v>
      </c>
      <c r="S552" s="570">
        <v>5.2823977823977826</v>
      </c>
      <c r="T552" s="570">
        <v>4.8760106260106255</v>
      </c>
      <c r="U552" s="570">
        <v>12.150924000924007</v>
      </c>
      <c r="V552" s="570">
        <v>0.93555093555093571</v>
      </c>
      <c r="W552" s="570">
        <v>1.4264264264264257</v>
      </c>
      <c r="X552" s="570">
        <v>27.766227766227765</v>
      </c>
      <c r="Y552" s="570">
        <v>9.996534996534999</v>
      </c>
      <c r="Z552" s="570">
        <v>7.3400138695050643</v>
      </c>
      <c r="AA552" s="570">
        <v>1.4277687525537648</v>
      </c>
      <c r="AB552" s="570">
        <v>1.8828105176800276</v>
      </c>
      <c r="AC552" s="570">
        <v>12.420737218203213</v>
      </c>
      <c r="AD552" s="570">
        <v>41.006787098968573</v>
      </c>
      <c r="AE552" s="570">
        <v>47.567554286369322</v>
      </c>
      <c r="AF552" s="570">
        <v>65.410040418539651</v>
      </c>
      <c r="AG552" s="570">
        <v>64.305398794793703</v>
      </c>
      <c r="AH552" s="570">
        <v>0.34650034650034656</v>
      </c>
      <c r="AI552" s="570">
        <v>2852</v>
      </c>
      <c r="AJ552" s="570">
        <v>93.44246143057488</v>
      </c>
      <c r="AK552" s="570">
        <v>14.772433553740662</v>
      </c>
      <c r="AL552" s="570"/>
    </row>
    <row r="553" spans="1:38">
      <c r="A553" s="570">
        <v>6</v>
      </c>
      <c r="B553" s="570">
        <v>29</v>
      </c>
      <c r="C553" s="570">
        <v>2024</v>
      </c>
      <c r="D553" s="570">
        <v>99</v>
      </c>
      <c r="E553" s="570">
        <v>99</v>
      </c>
      <c r="F553" s="570">
        <v>99</v>
      </c>
      <c r="G553" s="570">
        <v>99</v>
      </c>
      <c r="H553" s="570">
        <v>1</v>
      </c>
      <c r="I553" s="570">
        <v>99</v>
      </c>
      <c r="J553" s="570">
        <v>999</v>
      </c>
      <c r="K553" s="570">
        <v>99</v>
      </c>
      <c r="L553" s="570">
        <v>99</v>
      </c>
      <c r="M553" s="570">
        <v>99</v>
      </c>
      <c r="N553" s="570">
        <v>99</v>
      </c>
      <c r="O553" s="570">
        <v>99</v>
      </c>
      <c r="P553" s="570">
        <v>9999</v>
      </c>
      <c r="Q553" s="570">
        <v>494</v>
      </c>
      <c r="R553" s="570">
        <v>17141</v>
      </c>
      <c r="S553" s="570">
        <v>5.460358205472259</v>
      </c>
      <c r="T553" s="570">
        <v>4.9760807420803914</v>
      </c>
      <c r="U553" s="570">
        <v>12.686132664371961</v>
      </c>
      <c r="V553" s="570">
        <v>2.5494428563094327</v>
      </c>
      <c r="W553" s="570">
        <v>1.9193745989148827</v>
      </c>
      <c r="X553" s="570">
        <v>30.289948077708424</v>
      </c>
      <c r="Y553" s="570">
        <v>11.469575870719328</v>
      </c>
      <c r="Z553" s="570">
        <v>7.6174688993796638</v>
      </c>
      <c r="AA553" s="570">
        <v>1.5406195978080139</v>
      </c>
      <c r="AB553" s="570">
        <v>1.647413713888761</v>
      </c>
      <c r="AC553" s="570">
        <v>16.90131108048806</v>
      </c>
      <c r="AD553" s="570">
        <v>46.171237013670883</v>
      </c>
      <c r="AE553" s="570">
        <v>57.676201121898195</v>
      </c>
      <c r="AF553" s="570">
        <v>66.894317827037156</v>
      </c>
      <c r="AG553" s="570">
        <v>66.182964992448873</v>
      </c>
      <c r="AH553" s="570">
        <v>1.4001516830990022</v>
      </c>
      <c r="AI553" s="570">
        <v>15944</v>
      </c>
      <c r="AJ553" s="570">
        <v>90.558354239839545</v>
      </c>
      <c r="AK553" s="570">
        <v>15.297761554826735</v>
      </c>
      <c r="AL553" s="570"/>
    </row>
    <row r="554" spans="1:38">
      <c r="A554" s="570">
        <v>6</v>
      </c>
      <c r="B554" s="570">
        <v>30</v>
      </c>
      <c r="C554" s="570">
        <v>1996</v>
      </c>
      <c r="D554" s="570">
        <v>99</v>
      </c>
      <c r="E554" s="570">
        <v>99</v>
      </c>
      <c r="F554" s="570">
        <v>99</v>
      </c>
      <c r="G554" s="570">
        <v>99</v>
      </c>
      <c r="H554" s="570">
        <v>2</v>
      </c>
      <c r="I554" s="570">
        <v>99</v>
      </c>
      <c r="J554" s="570">
        <v>999</v>
      </c>
      <c r="K554" s="570">
        <v>99</v>
      </c>
      <c r="L554" s="570">
        <v>99</v>
      </c>
      <c r="M554" s="570">
        <v>99</v>
      </c>
      <c r="N554" s="570">
        <v>99</v>
      </c>
      <c r="O554" s="570">
        <v>99</v>
      </c>
      <c r="P554" s="570">
        <v>9999</v>
      </c>
      <c r="Q554" s="570">
        <v>459</v>
      </c>
      <c r="R554" s="570">
        <v>6757.25</v>
      </c>
      <c r="S554" s="570">
        <v>4.0787302526915532</v>
      </c>
      <c r="T554" s="570">
        <v>3.2196529653335304</v>
      </c>
      <c r="U554" s="570">
        <v>10.344652040401037</v>
      </c>
      <c r="V554" s="570">
        <v>0.20718487550408823</v>
      </c>
      <c r="W554" s="570">
        <v>0.22198379518295172</v>
      </c>
      <c r="X554" s="570">
        <v>25.49853860668172</v>
      </c>
      <c r="Y554" s="570">
        <v>5.3868067631062928</v>
      </c>
      <c r="Z554" s="570">
        <v>7.4226398775058495</v>
      </c>
      <c r="AA554" s="570">
        <v>8.4807464083266737</v>
      </c>
      <c r="AB554" s="570">
        <v>1.8283768803315523</v>
      </c>
      <c r="AC554" s="570">
        <v>-1.5953547609074763</v>
      </c>
      <c r="AD554" s="570">
        <v>34.373231102476055</v>
      </c>
      <c r="AE554" s="570">
        <v>-8.394760201918249</v>
      </c>
      <c r="AF554" s="570">
        <v>27.674082871740275</v>
      </c>
      <c r="AG554" s="570">
        <v>24.024228585097543</v>
      </c>
      <c r="AH554" s="570">
        <v>0.17758703614636137</v>
      </c>
      <c r="AI554" s="570"/>
      <c r="AJ554" s="570"/>
      <c r="AK554" s="570"/>
      <c r="AL554" s="570"/>
    </row>
    <row r="555" spans="1:38">
      <c r="A555" s="570">
        <v>6</v>
      </c>
      <c r="B555" s="570">
        <v>31</v>
      </c>
      <c r="C555" s="570">
        <v>1997</v>
      </c>
      <c r="D555" s="570">
        <v>99</v>
      </c>
      <c r="E555" s="570">
        <v>99</v>
      </c>
      <c r="F555" s="570">
        <v>99</v>
      </c>
      <c r="G555" s="570">
        <v>99</v>
      </c>
      <c r="H555" s="570">
        <v>2</v>
      </c>
      <c r="I555" s="570">
        <v>99</v>
      </c>
      <c r="J555" s="570">
        <v>999</v>
      </c>
      <c r="K555" s="570">
        <v>99</v>
      </c>
      <c r="L555" s="570">
        <v>99</v>
      </c>
      <c r="M555" s="570">
        <v>99</v>
      </c>
      <c r="N555" s="570">
        <v>99</v>
      </c>
      <c r="O555" s="570">
        <v>99</v>
      </c>
      <c r="P555" s="570">
        <v>9999</v>
      </c>
      <c r="Q555" s="570">
        <v>409</v>
      </c>
      <c r="R555" s="570">
        <v>6471.75</v>
      </c>
      <c r="S555" s="570">
        <v>4.545447521922199</v>
      </c>
      <c r="T555" s="570">
        <v>3.330629273380461</v>
      </c>
      <c r="U555" s="570">
        <v>10.324332676633077</v>
      </c>
      <c r="V555" s="570">
        <v>0.29358365202611353</v>
      </c>
      <c r="W555" s="570">
        <v>0.26268010970757522</v>
      </c>
      <c r="X555" s="570">
        <v>24.861899795264033</v>
      </c>
      <c r="Y555" s="570">
        <v>5.4390234480627342</v>
      </c>
      <c r="Z555" s="570">
        <v>7.3598848131960306</v>
      </c>
      <c r="AA555" s="570">
        <v>13.871299846760298</v>
      </c>
      <c r="AB555" s="570">
        <v>1.7871988726205472</v>
      </c>
      <c r="AC555" s="570">
        <v>-0.10420545884066848</v>
      </c>
      <c r="AD555" s="570">
        <v>37.051032445948287</v>
      </c>
      <c r="AE555" s="570">
        <v>-13.420072883589684</v>
      </c>
      <c r="AF555" s="570">
        <v>25.78309413065347</v>
      </c>
      <c r="AG555" s="570">
        <v>21.590894770057165</v>
      </c>
      <c r="AH555" s="570">
        <v>0</v>
      </c>
      <c r="AI555" s="570"/>
      <c r="AJ555" s="570"/>
      <c r="AK555" s="570"/>
      <c r="AL555" s="570"/>
    </row>
    <row r="556" spans="1:38">
      <c r="A556" s="570">
        <v>6</v>
      </c>
      <c r="B556" s="570">
        <v>32</v>
      </c>
      <c r="C556" s="570">
        <v>1998</v>
      </c>
      <c r="D556" s="570">
        <v>99</v>
      </c>
      <c r="E556" s="570">
        <v>99</v>
      </c>
      <c r="F556" s="570">
        <v>99</v>
      </c>
      <c r="G556" s="570">
        <v>99</v>
      </c>
      <c r="H556" s="570">
        <v>2</v>
      </c>
      <c r="I556" s="570">
        <v>99</v>
      </c>
      <c r="J556" s="570">
        <v>999</v>
      </c>
      <c r="K556" s="570">
        <v>99</v>
      </c>
      <c r="L556" s="570">
        <v>99</v>
      </c>
      <c r="M556" s="570">
        <v>99</v>
      </c>
      <c r="N556" s="570">
        <v>99</v>
      </c>
      <c r="O556" s="570">
        <v>99</v>
      </c>
      <c r="P556" s="570">
        <v>9999</v>
      </c>
      <c r="Q556" s="570">
        <v>382</v>
      </c>
      <c r="R556" s="570">
        <v>6690.5</v>
      </c>
      <c r="S556" s="570">
        <v>4.0990957327553996</v>
      </c>
      <c r="T556" s="570">
        <v>3.5311262237500927</v>
      </c>
      <c r="U556" s="570">
        <v>10.100097152679169</v>
      </c>
      <c r="V556" s="570">
        <v>0.19430535834392049</v>
      </c>
      <c r="W556" s="570">
        <v>0.13451909423809882</v>
      </c>
      <c r="X556" s="570">
        <v>25.349375980868398</v>
      </c>
      <c r="Y556" s="570">
        <v>4.7530079964128236</v>
      </c>
      <c r="Z556" s="570">
        <v>7.395485317653022</v>
      </c>
      <c r="AA556" s="570">
        <v>11.887086381135777</v>
      </c>
      <c r="AB556" s="570">
        <v>1.9064269017137432</v>
      </c>
      <c r="AC556" s="570">
        <v>-4.445973435409285</v>
      </c>
      <c r="AD556" s="570">
        <v>33.935328576056989</v>
      </c>
      <c r="AE556" s="570">
        <v>-7.5444948218307442</v>
      </c>
      <c r="AF556" s="570">
        <v>28.016582567366676</v>
      </c>
      <c r="AG556" s="570">
        <v>23.641264133655277</v>
      </c>
      <c r="AH556" s="570">
        <v>1.4946566026455421E-2</v>
      </c>
      <c r="AI556" s="570"/>
      <c r="AJ556" s="570"/>
      <c r="AK556" s="570"/>
      <c r="AL556" s="570"/>
    </row>
    <row r="557" spans="1:38">
      <c r="A557" s="570">
        <v>6</v>
      </c>
      <c r="B557" s="570">
        <v>33</v>
      </c>
      <c r="C557" s="570">
        <v>1999</v>
      </c>
      <c r="D557" s="570">
        <v>99</v>
      </c>
      <c r="E557" s="570">
        <v>99</v>
      </c>
      <c r="F557" s="570">
        <v>99</v>
      </c>
      <c r="G557" s="570">
        <v>99</v>
      </c>
      <c r="H557" s="570">
        <v>2</v>
      </c>
      <c r="I557" s="570">
        <v>99</v>
      </c>
      <c r="J557" s="570">
        <v>999</v>
      </c>
      <c r="K557" s="570">
        <v>99</v>
      </c>
      <c r="L557" s="570">
        <v>99</v>
      </c>
      <c r="M557" s="570">
        <v>99</v>
      </c>
      <c r="N557" s="570">
        <v>99</v>
      </c>
      <c r="O557" s="570">
        <v>99</v>
      </c>
      <c r="P557" s="570">
        <v>9999</v>
      </c>
      <c r="Q557" s="570">
        <v>364</v>
      </c>
      <c r="R557" s="570">
        <v>5452</v>
      </c>
      <c r="S557" s="570">
        <v>3.1128026412325749</v>
      </c>
      <c r="T557" s="570">
        <v>3.6282098312545847</v>
      </c>
      <c r="U557" s="570">
        <v>11.182300073367577</v>
      </c>
      <c r="V557" s="570">
        <v>0.18341892883345567</v>
      </c>
      <c r="W557" s="570">
        <v>0.2201027146001468</v>
      </c>
      <c r="X557" s="570">
        <v>28.723404255319146</v>
      </c>
      <c r="Y557" s="570">
        <v>5.8877476155539261</v>
      </c>
      <c r="Z557" s="570">
        <v>7.4681471058995612</v>
      </c>
      <c r="AA557" s="570">
        <v>1.2317357060387619</v>
      </c>
      <c r="AB557" s="570">
        <v>1.8621505826224576</v>
      </c>
      <c r="AC557" s="570">
        <v>14.986681129137327</v>
      </c>
      <c r="AD557" s="570">
        <v>42.558220040381507</v>
      </c>
      <c r="AE557" s="570">
        <v>43.307437787846439</v>
      </c>
      <c r="AF557" s="570">
        <v>26.674494838299328</v>
      </c>
      <c r="AG557" s="570">
        <v>23.454629532737918</v>
      </c>
      <c r="AH557" s="570">
        <v>7.3367571533382275E-2</v>
      </c>
      <c r="AI557" s="570"/>
      <c r="AJ557" s="570"/>
      <c r="AK557" s="570"/>
      <c r="AL557" s="570"/>
    </row>
    <row r="558" spans="1:38">
      <c r="A558" s="570">
        <v>6</v>
      </c>
      <c r="B558" s="570">
        <v>34</v>
      </c>
      <c r="C558" s="570">
        <v>2000</v>
      </c>
      <c r="D558" s="570">
        <v>99</v>
      </c>
      <c r="E558" s="570">
        <v>99</v>
      </c>
      <c r="F558" s="570">
        <v>99</v>
      </c>
      <c r="G558" s="570">
        <v>99</v>
      </c>
      <c r="H558" s="570">
        <v>2</v>
      </c>
      <c r="I558" s="570">
        <v>99</v>
      </c>
      <c r="J558" s="570">
        <v>999</v>
      </c>
      <c r="K558" s="570">
        <v>99</v>
      </c>
      <c r="L558" s="570">
        <v>99</v>
      </c>
      <c r="M558" s="570">
        <v>99</v>
      </c>
      <c r="N558" s="570">
        <v>99</v>
      </c>
      <c r="O558" s="570">
        <v>99</v>
      </c>
      <c r="P558" s="570">
        <v>9999</v>
      </c>
      <c r="Q558" s="570">
        <v>311</v>
      </c>
      <c r="R558" s="570">
        <v>4634</v>
      </c>
      <c r="S558" s="570">
        <v>3.1618472162278803</v>
      </c>
      <c r="T558" s="570">
        <v>3.3549848942598195</v>
      </c>
      <c r="U558" s="570">
        <v>11.232132067328452</v>
      </c>
      <c r="V558" s="570">
        <v>0.23737591713422529</v>
      </c>
      <c r="W558" s="570">
        <v>0.38843331894691407</v>
      </c>
      <c r="X558" s="570">
        <v>29.110919292188171</v>
      </c>
      <c r="Y558" s="570">
        <v>6.1501942166594734</v>
      </c>
      <c r="Z558" s="570">
        <v>7.4107832050005342</v>
      </c>
      <c r="AA558" s="570">
        <v>1.3662981078815049</v>
      </c>
      <c r="AB558" s="570">
        <v>1.8943302867824727</v>
      </c>
      <c r="AC558" s="570">
        <v>15.940046975987361</v>
      </c>
      <c r="AD558" s="570">
        <v>48.206736252134682</v>
      </c>
      <c r="AE558" s="570">
        <v>44.345882635779226</v>
      </c>
      <c r="AF558" s="570">
        <v>22.074024674891632</v>
      </c>
      <c r="AG558" s="570">
        <v>21.018623698241122</v>
      </c>
      <c r="AH558" s="570">
        <v>8.631851532153649E-2</v>
      </c>
      <c r="AI558" s="570"/>
      <c r="AJ558" s="570"/>
      <c r="AK558" s="570"/>
      <c r="AL558" s="570"/>
    </row>
    <row r="559" spans="1:38">
      <c r="A559" s="570">
        <v>6</v>
      </c>
      <c r="B559" s="570">
        <v>35</v>
      </c>
      <c r="C559" s="570">
        <v>2001</v>
      </c>
      <c r="D559" s="570">
        <v>99</v>
      </c>
      <c r="E559" s="570">
        <v>99</v>
      </c>
      <c r="F559" s="570">
        <v>99</v>
      </c>
      <c r="G559" s="570">
        <v>99</v>
      </c>
      <c r="H559" s="570">
        <v>2</v>
      </c>
      <c r="I559" s="570">
        <v>99</v>
      </c>
      <c r="J559" s="570">
        <v>999</v>
      </c>
      <c r="K559" s="570">
        <v>99</v>
      </c>
      <c r="L559" s="570">
        <v>99</v>
      </c>
      <c r="M559" s="570">
        <v>99</v>
      </c>
      <c r="N559" s="570">
        <v>99</v>
      </c>
      <c r="O559" s="570">
        <v>99</v>
      </c>
      <c r="P559" s="570">
        <v>9999</v>
      </c>
      <c r="Q559" s="570">
        <v>295</v>
      </c>
      <c r="R559" s="570">
        <v>5210</v>
      </c>
      <c r="S559" s="570">
        <v>3.4362763915547019</v>
      </c>
      <c r="T559" s="570">
        <v>3.4644913627639156</v>
      </c>
      <c r="U559" s="570">
        <v>11.073301343570037</v>
      </c>
      <c r="V559" s="570">
        <v>0.40307101727447214</v>
      </c>
      <c r="W559" s="570">
        <v>0.21113243761996164</v>
      </c>
      <c r="X559" s="570">
        <v>30.26871401151632</v>
      </c>
      <c r="Y559" s="570">
        <v>5.4702495201535513</v>
      </c>
      <c r="Z559" s="570">
        <v>7.3765660521066847</v>
      </c>
      <c r="AA559" s="570">
        <v>1.3290886839296099</v>
      </c>
      <c r="AB559" s="570">
        <v>1.895743838945664</v>
      </c>
      <c r="AC559" s="570">
        <v>5.0252846856397584</v>
      </c>
      <c r="AD559" s="570">
        <v>38.752061507334901</v>
      </c>
      <c r="AE559" s="570">
        <v>44.39043663838936</v>
      </c>
      <c r="AF559" s="570">
        <v>25.883054299766503</v>
      </c>
      <c r="AG559" s="570">
        <v>24.294712231473049</v>
      </c>
      <c r="AH559" s="570">
        <v>0.32629558541266807</v>
      </c>
      <c r="AI559" s="570"/>
      <c r="AJ559" s="570"/>
      <c r="AK559" s="570"/>
      <c r="AL559" s="570"/>
    </row>
    <row r="560" spans="1:38">
      <c r="A560" s="570">
        <v>6</v>
      </c>
      <c r="B560" s="570">
        <v>36</v>
      </c>
      <c r="C560" s="570">
        <v>2002</v>
      </c>
      <c r="D560" s="570">
        <v>99</v>
      </c>
      <c r="E560" s="570">
        <v>99</v>
      </c>
      <c r="F560" s="570">
        <v>99</v>
      </c>
      <c r="G560" s="570">
        <v>99</v>
      </c>
      <c r="H560" s="570">
        <v>2</v>
      </c>
      <c r="I560" s="570">
        <v>99</v>
      </c>
      <c r="J560" s="570">
        <v>999</v>
      </c>
      <c r="K560" s="570">
        <v>99</v>
      </c>
      <c r="L560" s="570">
        <v>99</v>
      </c>
      <c r="M560" s="570">
        <v>99</v>
      </c>
      <c r="N560" s="570">
        <v>99</v>
      </c>
      <c r="O560" s="570">
        <v>99</v>
      </c>
      <c r="P560" s="570">
        <v>9999</v>
      </c>
      <c r="Q560" s="570">
        <v>297</v>
      </c>
      <c r="R560" s="570">
        <v>4859</v>
      </c>
      <c r="S560" s="570">
        <v>3.414900185223297</v>
      </c>
      <c r="T560" s="570">
        <v>3.4638814570899368</v>
      </c>
      <c r="U560" s="570">
        <v>10.937764972216522</v>
      </c>
      <c r="V560" s="570">
        <v>0.3087054949578103</v>
      </c>
      <c r="W560" s="570">
        <v>0.34986622761885161</v>
      </c>
      <c r="X560" s="570">
        <v>26.980860259312621</v>
      </c>
      <c r="Y560" s="570">
        <v>5.9271455031899558</v>
      </c>
      <c r="Z560" s="570">
        <v>7.3287461894602419</v>
      </c>
      <c r="AA560" s="570">
        <v>1.3539603877320816</v>
      </c>
      <c r="AB560" s="570">
        <v>1.9004018809886325</v>
      </c>
      <c r="AC560" s="570">
        <v>0.58874950853002339</v>
      </c>
      <c r="AD560" s="570">
        <v>36.57721903180741</v>
      </c>
      <c r="AE560" s="570">
        <v>45.66123555074649</v>
      </c>
      <c r="AF560" s="570">
        <v>24.24166832967472</v>
      </c>
      <c r="AG560" s="570">
        <v>21.785902410129967</v>
      </c>
      <c r="AH560" s="570">
        <v>0.18522329697468612</v>
      </c>
      <c r="AI560" s="570"/>
      <c r="AJ560" s="570"/>
      <c r="AK560" s="570"/>
      <c r="AL560" s="570"/>
    </row>
    <row r="561" spans="1:38">
      <c r="A561" s="570">
        <v>6</v>
      </c>
      <c r="B561" s="570">
        <v>37</v>
      </c>
      <c r="C561" s="570">
        <v>2003</v>
      </c>
      <c r="D561" s="570">
        <v>99</v>
      </c>
      <c r="E561" s="570">
        <v>99</v>
      </c>
      <c r="F561" s="570">
        <v>99</v>
      </c>
      <c r="G561" s="570">
        <v>99</v>
      </c>
      <c r="H561" s="570">
        <v>2</v>
      </c>
      <c r="I561" s="570">
        <v>99</v>
      </c>
      <c r="J561" s="570">
        <v>999</v>
      </c>
      <c r="K561" s="570">
        <v>99</v>
      </c>
      <c r="L561" s="570">
        <v>99</v>
      </c>
      <c r="M561" s="570">
        <v>99</v>
      </c>
      <c r="N561" s="570">
        <v>99</v>
      </c>
      <c r="O561" s="570">
        <v>99</v>
      </c>
      <c r="P561" s="570">
        <v>9999</v>
      </c>
      <c r="Q561" s="570">
        <v>301</v>
      </c>
      <c r="R561" s="570">
        <v>5369</v>
      </c>
      <c r="S561" s="570">
        <v>3.5645371577574978</v>
      </c>
      <c r="T561" s="570">
        <v>3.5233749301545907</v>
      </c>
      <c r="U561" s="570">
        <v>11.175675172285317</v>
      </c>
      <c r="V561" s="570">
        <v>0.33525796237660638</v>
      </c>
      <c r="W561" s="570">
        <v>0.20487986589681503</v>
      </c>
      <c r="X561" s="570">
        <v>28.608679456137089</v>
      </c>
      <c r="Y561" s="570">
        <v>4.8798658968150495</v>
      </c>
      <c r="Z561" s="570">
        <v>7.1943685575323153</v>
      </c>
      <c r="AA561" s="570">
        <v>1.3746695957411768</v>
      </c>
      <c r="AB561" s="570">
        <v>1.9269252379990505</v>
      </c>
      <c r="AC561" s="570">
        <v>10.202927760353182</v>
      </c>
      <c r="AD561" s="570">
        <v>41.21650629524563</v>
      </c>
      <c r="AE561" s="570">
        <v>41.841558604668371</v>
      </c>
      <c r="AF561" s="570">
        <v>26.267123287671236</v>
      </c>
      <c r="AG561" s="570">
        <v>23.877025095424958</v>
      </c>
      <c r="AH561" s="570">
        <v>0.16762898118830319</v>
      </c>
      <c r="AI561" s="570"/>
      <c r="AJ561" s="570"/>
      <c r="AK561" s="570"/>
      <c r="AL561" s="570"/>
    </row>
    <row r="562" spans="1:38">
      <c r="A562" s="570">
        <v>6</v>
      </c>
      <c r="B562" s="570">
        <v>38</v>
      </c>
      <c r="C562" s="570">
        <v>2004</v>
      </c>
      <c r="D562" s="570">
        <v>99</v>
      </c>
      <c r="E562" s="570">
        <v>99</v>
      </c>
      <c r="F562" s="570">
        <v>99</v>
      </c>
      <c r="G562" s="570">
        <v>99</v>
      </c>
      <c r="H562" s="570">
        <v>2</v>
      </c>
      <c r="I562" s="570">
        <v>99</v>
      </c>
      <c r="J562" s="570">
        <v>999</v>
      </c>
      <c r="K562" s="570">
        <v>99</v>
      </c>
      <c r="L562" s="570">
        <v>99</v>
      </c>
      <c r="M562" s="570">
        <v>99</v>
      </c>
      <c r="N562" s="570">
        <v>99</v>
      </c>
      <c r="O562" s="570">
        <v>99</v>
      </c>
      <c r="P562" s="570">
        <v>9999</v>
      </c>
      <c r="Q562" s="570">
        <v>331</v>
      </c>
      <c r="R562" s="570">
        <v>5665</v>
      </c>
      <c r="S562" s="570">
        <v>3.8773168578993822</v>
      </c>
      <c r="T562" s="570">
        <v>3.2759046778464249</v>
      </c>
      <c r="U562" s="570">
        <v>11.353715798764361</v>
      </c>
      <c r="V562" s="570">
        <v>0.70609002647837615</v>
      </c>
      <c r="W562" s="570">
        <v>0.30008826125330984</v>
      </c>
      <c r="X562" s="570">
        <v>28.084730803177408</v>
      </c>
      <c r="Y562" s="570">
        <v>6.1782877316857903</v>
      </c>
      <c r="Z562" s="570">
        <v>7.2916194901739981</v>
      </c>
      <c r="AA562" s="570">
        <v>1.52286110715167</v>
      </c>
      <c r="AB562" s="570">
        <v>1.9604996475976593</v>
      </c>
      <c r="AC562" s="570">
        <v>12.014862394621064</v>
      </c>
      <c r="AD562" s="570">
        <v>35.807706082600554</v>
      </c>
      <c r="AE562" s="570">
        <v>36.644376690454926</v>
      </c>
      <c r="AF562" s="570">
        <v>28.405956977385554</v>
      </c>
      <c r="AG562" s="570">
        <v>27.042908714184911</v>
      </c>
      <c r="AH562" s="570">
        <v>0.2471315092674316</v>
      </c>
      <c r="AI562" s="570"/>
      <c r="AJ562" s="570"/>
      <c r="AK562" s="570"/>
      <c r="AL562" s="570"/>
    </row>
    <row r="563" spans="1:38">
      <c r="A563" s="570">
        <v>6</v>
      </c>
      <c r="B563" s="570">
        <v>39</v>
      </c>
      <c r="C563" s="570">
        <v>2005</v>
      </c>
      <c r="D563" s="570">
        <v>99</v>
      </c>
      <c r="E563" s="570">
        <v>99</v>
      </c>
      <c r="F563" s="570">
        <v>99</v>
      </c>
      <c r="G563" s="570">
        <v>99</v>
      </c>
      <c r="H563" s="570">
        <v>2</v>
      </c>
      <c r="I563" s="570">
        <v>99</v>
      </c>
      <c r="J563" s="570">
        <v>999</v>
      </c>
      <c r="K563" s="570">
        <v>99</v>
      </c>
      <c r="L563" s="570">
        <v>99</v>
      </c>
      <c r="M563" s="570">
        <v>99</v>
      </c>
      <c r="N563" s="570">
        <v>99</v>
      </c>
      <c r="O563" s="570">
        <v>99</v>
      </c>
      <c r="P563" s="570">
        <v>9999</v>
      </c>
      <c r="Q563" s="570">
        <v>306</v>
      </c>
      <c r="R563" s="570">
        <v>6790</v>
      </c>
      <c r="S563" s="570">
        <v>4.0241531664212076</v>
      </c>
      <c r="T563" s="570">
        <v>3.4571428571428555</v>
      </c>
      <c r="U563" s="570">
        <v>11.478571428571398</v>
      </c>
      <c r="V563" s="570">
        <v>0.78055964653902787</v>
      </c>
      <c r="W563" s="570">
        <v>0.33873343151693697</v>
      </c>
      <c r="X563" s="570">
        <v>29.86745213549337</v>
      </c>
      <c r="Y563" s="570">
        <v>6.2886597938144302</v>
      </c>
      <c r="Z563" s="570">
        <v>7.4378500241182222</v>
      </c>
      <c r="AA563" s="570">
        <v>1.6698856980587888</v>
      </c>
      <c r="AB563" s="570">
        <v>1.997311468775758</v>
      </c>
      <c r="AC563" s="570">
        <v>3.337925710199507</v>
      </c>
      <c r="AD563" s="570">
        <v>33.304093923987317</v>
      </c>
      <c r="AE563" s="570">
        <v>42.836646898555514</v>
      </c>
      <c r="AF563" s="570">
        <v>31.678641410842591</v>
      </c>
      <c r="AG563" s="570">
        <v>29.035727510950856</v>
      </c>
      <c r="AH563" s="570">
        <v>0.45655375552282751</v>
      </c>
      <c r="AI563" s="570"/>
      <c r="AJ563" s="570"/>
      <c r="AK563" s="570"/>
      <c r="AL563" s="570"/>
    </row>
    <row r="564" spans="1:38">
      <c r="A564" s="570">
        <v>6</v>
      </c>
      <c r="B564" s="570">
        <v>40</v>
      </c>
      <c r="C564" s="570">
        <v>2006</v>
      </c>
      <c r="D564" s="570">
        <v>99</v>
      </c>
      <c r="E564" s="570">
        <v>99</v>
      </c>
      <c r="F564" s="570">
        <v>99</v>
      </c>
      <c r="G564" s="570">
        <v>99</v>
      </c>
      <c r="H564" s="570">
        <v>2</v>
      </c>
      <c r="I564" s="570">
        <v>99</v>
      </c>
      <c r="J564" s="570">
        <v>999</v>
      </c>
      <c r="K564" s="570">
        <v>99</v>
      </c>
      <c r="L564" s="570">
        <v>99</v>
      </c>
      <c r="M564" s="570">
        <v>99</v>
      </c>
      <c r="N564" s="570">
        <v>99</v>
      </c>
      <c r="O564" s="570">
        <v>99</v>
      </c>
      <c r="P564" s="570">
        <v>9999</v>
      </c>
      <c r="Q564" s="570">
        <v>295</v>
      </c>
      <c r="R564" s="570">
        <v>7215</v>
      </c>
      <c r="S564" s="570">
        <v>3.9108801108801119</v>
      </c>
      <c r="T564" s="570">
        <v>3.4673596673596681</v>
      </c>
      <c r="U564" s="570">
        <v>11.524379764379772</v>
      </c>
      <c r="V564" s="570">
        <v>0.65142065142065131</v>
      </c>
      <c r="W564" s="570">
        <v>0.36036036036036023</v>
      </c>
      <c r="X564" s="570">
        <v>29.078309078309079</v>
      </c>
      <c r="Y564" s="570">
        <v>6.3894663894663886</v>
      </c>
      <c r="Z564" s="570">
        <v>7.3314662929103616</v>
      </c>
      <c r="AA564" s="570">
        <v>1.5990163257949621</v>
      </c>
      <c r="AB564" s="570">
        <v>1.9283083980846525</v>
      </c>
      <c r="AC564" s="570">
        <v>6.833425436413842</v>
      </c>
      <c r="AD564" s="570">
        <v>40.054668932582352</v>
      </c>
      <c r="AE564" s="570">
        <v>39.05976936797741</v>
      </c>
      <c r="AF564" s="570">
        <v>31.833223031105227</v>
      </c>
      <c r="AG564" s="570">
        <v>28.72491401360584</v>
      </c>
      <c r="AH564" s="570">
        <v>8.3160083160083151E-2</v>
      </c>
      <c r="AI564" s="570"/>
      <c r="AJ564" s="570"/>
      <c r="AK564" s="570"/>
      <c r="AL564" s="570"/>
    </row>
    <row r="565" spans="1:38">
      <c r="A565" s="570">
        <v>6</v>
      </c>
      <c r="B565" s="570">
        <v>41</v>
      </c>
      <c r="C565" s="570">
        <v>2007</v>
      </c>
      <c r="D565" s="570">
        <v>99</v>
      </c>
      <c r="E565" s="570">
        <v>99</v>
      </c>
      <c r="F565" s="570">
        <v>99</v>
      </c>
      <c r="G565" s="570">
        <v>99</v>
      </c>
      <c r="H565" s="570">
        <v>2</v>
      </c>
      <c r="I565" s="570">
        <v>99</v>
      </c>
      <c r="J565" s="570">
        <v>999</v>
      </c>
      <c r="K565" s="570">
        <v>99</v>
      </c>
      <c r="L565" s="570">
        <v>99</v>
      </c>
      <c r="M565" s="570">
        <v>99</v>
      </c>
      <c r="N565" s="570">
        <v>99</v>
      </c>
      <c r="O565" s="570">
        <v>99</v>
      </c>
      <c r="P565" s="570">
        <v>9999</v>
      </c>
      <c r="Q565" s="570">
        <v>313</v>
      </c>
      <c r="R565" s="570">
        <v>6999</v>
      </c>
      <c r="S565" s="570">
        <v>4.1385912273181882</v>
      </c>
      <c r="T565" s="570">
        <v>3.5247892556079434</v>
      </c>
      <c r="U565" s="570">
        <v>12.10860122874695</v>
      </c>
      <c r="V565" s="570">
        <v>1.0430061437348195</v>
      </c>
      <c r="W565" s="570">
        <v>0.32861837405343625</v>
      </c>
      <c r="X565" s="570">
        <v>30.147163880554366</v>
      </c>
      <c r="Y565" s="570">
        <v>6.6866695242177459</v>
      </c>
      <c r="Z565" s="570">
        <v>7.1411941664457999</v>
      </c>
      <c r="AA565" s="570">
        <v>1.7597346868072923</v>
      </c>
      <c r="AB565" s="570">
        <v>1.9217232625377001</v>
      </c>
      <c r="AC565" s="570">
        <v>9.7387130596393749</v>
      </c>
      <c r="AD565" s="570">
        <v>40.705756889195357</v>
      </c>
      <c r="AE565" s="570">
        <v>36.862868875929841</v>
      </c>
      <c r="AF565" s="570">
        <v>33.282609729421274</v>
      </c>
      <c r="AG565" s="570">
        <v>31.479007952574221</v>
      </c>
      <c r="AH565" s="570">
        <v>0.24289184169167025</v>
      </c>
      <c r="AI565" s="570"/>
      <c r="AJ565" s="570"/>
      <c r="AK565" s="570"/>
      <c r="AL565" s="570"/>
    </row>
    <row r="566" spans="1:38">
      <c r="A566" s="570">
        <v>6</v>
      </c>
      <c r="B566" s="570">
        <v>42</v>
      </c>
      <c r="C566" s="570">
        <v>2008</v>
      </c>
      <c r="D566" s="570">
        <v>99</v>
      </c>
      <c r="E566" s="570">
        <v>99</v>
      </c>
      <c r="F566" s="570">
        <v>99</v>
      </c>
      <c r="G566" s="570">
        <v>99</v>
      </c>
      <c r="H566" s="570">
        <v>2</v>
      </c>
      <c r="I566" s="570">
        <v>99</v>
      </c>
      <c r="J566" s="570">
        <v>999</v>
      </c>
      <c r="K566" s="570">
        <v>99</v>
      </c>
      <c r="L566" s="570">
        <v>99</v>
      </c>
      <c r="M566" s="570">
        <v>99</v>
      </c>
      <c r="N566" s="570">
        <v>99</v>
      </c>
      <c r="O566" s="570">
        <v>99</v>
      </c>
      <c r="P566" s="570">
        <v>9999</v>
      </c>
      <c r="Q566" s="570">
        <v>295</v>
      </c>
      <c r="R566" s="570">
        <v>7284</v>
      </c>
      <c r="S566" s="570">
        <v>4.5833333333333321</v>
      </c>
      <c r="T566" s="570">
        <v>3.9549697968149369</v>
      </c>
      <c r="U566" s="570">
        <v>11.944041735310265</v>
      </c>
      <c r="V566" s="570">
        <v>1.0021965952773202</v>
      </c>
      <c r="W566" s="570">
        <v>0.50796265788028561</v>
      </c>
      <c r="X566" s="570">
        <v>33.127402526084559</v>
      </c>
      <c r="Y566" s="570">
        <v>8.9373970345963745</v>
      </c>
      <c r="Z566" s="570">
        <v>7.85808442676875</v>
      </c>
      <c r="AA566" s="570">
        <v>1.7011970729081685</v>
      </c>
      <c r="AB566" s="570">
        <v>1.9236964924680535</v>
      </c>
      <c r="AC566" s="570">
        <v>8.251791195513249</v>
      </c>
      <c r="AD566" s="570">
        <v>41.832826797018754</v>
      </c>
      <c r="AE566" s="570">
        <v>41.058517341421457</v>
      </c>
      <c r="AF566" s="570">
        <v>31.186847062853239</v>
      </c>
      <c r="AG566" s="570">
        <v>29.442008815641319</v>
      </c>
      <c r="AH566" s="570">
        <v>0.10982976386600768</v>
      </c>
      <c r="AI566" s="570"/>
      <c r="AJ566" s="570"/>
      <c r="AK566" s="570"/>
      <c r="AL566" s="570"/>
    </row>
    <row r="567" spans="1:38">
      <c r="A567" s="570">
        <v>6</v>
      </c>
      <c r="B567" s="570">
        <v>43</v>
      </c>
      <c r="C567" s="570">
        <v>2009</v>
      </c>
      <c r="D567" s="570">
        <v>99</v>
      </c>
      <c r="E567" s="570">
        <v>99</v>
      </c>
      <c r="F567" s="570">
        <v>99</v>
      </c>
      <c r="G567" s="570">
        <v>99</v>
      </c>
      <c r="H567" s="570">
        <v>2</v>
      </c>
      <c r="I567" s="570">
        <v>99</v>
      </c>
      <c r="J567" s="570">
        <v>999</v>
      </c>
      <c r="K567" s="570">
        <v>99</v>
      </c>
      <c r="L567" s="570">
        <v>99</v>
      </c>
      <c r="M567" s="570">
        <v>99</v>
      </c>
      <c r="N567" s="570">
        <v>99</v>
      </c>
      <c r="O567" s="570">
        <v>99</v>
      </c>
      <c r="P567" s="570">
        <v>9999</v>
      </c>
      <c r="Q567" s="570">
        <v>307</v>
      </c>
      <c r="R567" s="570">
        <v>7798</v>
      </c>
      <c r="S567" s="570">
        <v>4.8045652731469604</v>
      </c>
      <c r="T567" s="570">
        <v>4.0745062836624788</v>
      </c>
      <c r="U567" s="570">
        <v>11.981610669402437</v>
      </c>
      <c r="V567" s="570">
        <v>1.5260323159784559</v>
      </c>
      <c r="W567" s="570">
        <v>0.83354706334957684</v>
      </c>
      <c r="X567" s="570">
        <v>31.354193382918695</v>
      </c>
      <c r="Y567" s="570">
        <v>9.2972557065914323</v>
      </c>
      <c r="Z567" s="570">
        <v>7.8285107970194092</v>
      </c>
      <c r="AA567" s="570">
        <v>1.8140738685479003</v>
      </c>
      <c r="AB567" s="570">
        <v>1.8834231796678595</v>
      </c>
      <c r="AC567" s="570">
        <v>8.3424251841005006</v>
      </c>
      <c r="AD567" s="570">
        <v>46.872825072530816</v>
      </c>
      <c r="AE567" s="570">
        <v>40.226227989742405</v>
      </c>
      <c r="AF567" s="570">
        <v>34.027141423397495</v>
      </c>
      <c r="AG567" s="570">
        <v>32.754429595185677</v>
      </c>
      <c r="AH567" s="570">
        <v>0.19235701461913313</v>
      </c>
      <c r="AI567" s="570"/>
      <c r="AJ567" s="570"/>
      <c r="AK567" s="570"/>
      <c r="AL567" s="570"/>
    </row>
    <row r="568" spans="1:38">
      <c r="A568" s="570">
        <v>6</v>
      </c>
      <c r="B568" s="570">
        <v>44</v>
      </c>
      <c r="C568" s="570">
        <v>2010</v>
      </c>
      <c r="D568" s="570">
        <v>99</v>
      </c>
      <c r="E568" s="570">
        <v>99</v>
      </c>
      <c r="F568" s="570">
        <v>99</v>
      </c>
      <c r="G568" s="570">
        <v>99</v>
      </c>
      <c r="H568" s="570">
        <v>2</v>
      </c>
      <c r="I568" s="570">
        <v>99</v>
      </c>
      <c r="J568" s="570">
        <v>999</v>
      </c>
      <c r="K568" s="570">
        <v>99</v>
      </c>
      <c r="L568" s="570">
        <v>99</v>
      </c>
      <c r="M568" s="570">
        <v>99</v>
      </c>
      <c r="N568" s="570">
        <v>99</v>
      </c>
      <c r="O568" s="570">
        <v>99</v>
      </c>
      <c r="P568" s="570">
        <v>9999</v>
      </c>
      <c r="Q568" s="570">
        <v>353</v>
      </c>
      <c r="R568" s="570">
        <v>9044.630000000001</v>
      </c>
      <c r="S568" s="570">
        <v>4.7294648868997404</v>
      </c>
      <c r="T568" s="570">
        <v>3.803943334332085</v>
      </c>
      <c r="U568" s="570">
        <v>11.28206460629122</v>
      </c>
      <c r="V568" s="570">
        <v>1.0392907172543264</v>
      </c>
      <c r="W568" s="570">
        <v>0.5528142113054928</v>
      </c>
      <c r="X568" s="570">
        <v>28.127187071223485</v>
      </c>
      <c r="Y568" s="570">
        <v>7.275035020780285</v>
      </c>
      <c r="Z568" s="570">
        <v>7.4140777588600386</v>
      </c>
      <c r="AA568" s="570">
        <v>1.7815426969927179</v>
      </c>
      <c r="AB568" s="570">
        <v>1.9126362290521244</v>
      </c>
      <c r="AC568" s="570">
        <v>10.421940332652239</v>
      </c>
      <c r="AD568" s="570">
        <v>35.987598641173946</v>
      </c>
      <c r="AE568" s="570">
        <v>42.542017814674942</v>
      </c>
      <c r="AF568" s="570">
        <v>39.843079244937257</v>
      </c>
      <c r="AG568" s="570">
        <v>34.796870119365352</v>
      </c>
      <c r="AH568" s="570">
        <v>0.39802623213995486</v>
      </c>
      <c r="AI568" s="570"/>
      <c r="AJ568" s="570"/>
      <c r="AK568" s="570"/>
      <c r="AL568" s="570"/>
    </row>
    <row r="569" spans="1:38">
      <c r="A569" s="570">
        <v>6</v>
      </c>
      <c r="B569" s="570">
        <v>45</v>
      </c>
      <c r="C569" s="570">
        <v>2011</v>
      </c>
      <c r="D569" s="570">
        <v>99</v>
      </c>
      <c r="E569" s="570">
        <v>99</v>
      </c>
      <c r="F569" s="570">
        <v>99</v>
      </c>
      <c r="G569" s="570">
        <v>99</v>
      </c>
      <c r="H569" s="570">
        <v>2</v>
      </c>
      <c r="I569" s="570">
        <v>99</v>
      </c>
      <c r="J569" s="570">
        <v>999</v>
      </c>
      <c r="K569" s="570">
        <v>99</v>
      </c>
      <c r="L569" s="570">
        <v>99</v>
      </c>
      <c r="M569" s="570">
        <v>99</v>
      </c>
      <c r="N569" s="570">
        <v>99</v>
      </c>
      <c r="O569" s="570">
        <v>99</v>
      </c>
      <c r="P569" s="570">
        <v>9999</v>
      </c>
      <c r="Q569" s="570">
        <v>313</v>
      </c>
      <c r="R569" s="570">
        <v>6693</v>
      </c>
      <c r="S569" s="570">
        <v>4.5662632601225148</v>
      </c>
      <c r="T569" s="570">
        <v>3.8753922008068118</v>
      </c>
      <c r="U569" s="570">
        <v>11.999223068877908</v>
      </c>
      <c r="V569" s="570">
        <v>1.2699835649185716</v>
      </c>
      <c r="W569" s="570">
        <v>0.62752129090094144</v>
      </c>
      <c r="X569" s="570">
        <v>30.494546541162407</v>
      </c>
      <c r="Y569" s="570">
        <v>8.5611833258628405</v>
      </c>
      <c r="Z569" s="570">
        <v>7.5163267280260557</v>
      </c>
      <c r="AA569" s="570">
        <v>1.7991922687643547</v>
      </c>
      <c r="AB569" s="570">
        <v>2.0494439959621285</v>
      </c>
      <c r="AC569" s="570">
        <v>20.530796854622288</v>
      </c>
      <c r="AD569" s="570">
        <v>40.767970875393445</v>
      </c>
      <c r="AE569" s="570">
        <v>42.33193247522005</v>
      </c>
      <c r="AF569" s="570">
        <v>34.772443890274317</v>
      </c>
      <c r="AG569" s="570">
        <v>32.387007128377398</v>
      </c>
      <c r="AH569" s="570">
        <v>0.65740325713431935</v>
      </c>
      <c r="AI569" s="570"/>
      <c r="AJ569" s="570"/>
      <c r="AK569" s="570"/>
      <c r="AL569" s="570"/>
    </row>
    <row r="570" spans="1:38">
      <c r="A570" s="570">
        <v>6</v>
      </c>
      <c r="B570" s="570">
        <v>46</v>
      </c>
      <c r="C570" s="570">
        <v>2012</v>
      </c>
      <c r="D570" s="570">
        <v>99</v>
      </c>
      <c r="E570" s="570">
        <v>99</v>
      </c>
      <c r="F570" s="570">
        <v>99</v>
      </c>
      <c r="G570" s="570">
        <v>99</v>
      </c>
      <c r="H570" s="570">
        <v>2</v>
      </c>
      <c r="I570" s="570">
        <v>99</v>
      </c>
      <c r="J570" s="570">
        <v>999</v>
      </c>
      <c r="K570" s="570">
        <v>99</v>
      </c>
      <c r="L570" s="570">
        <v>99</v>
      </c>
      <c r="M570" s="570">
        <v>99</v>
      </c>
      <c r="N570" s="570">
        <v>99</v>
      </c>
      <c r="O570" s="570">
        <v>99</v>
      </c>
      <c r="P570" s="570">
        <v>9999</v>
      </c>
      <c r="Q570" s="570">
        <v>303</v>
      </c>
      <c r="R570" s="570">
        <v>7736</v>
      </c>
      <c r="S570" s="570">
        <v>5.0405894519131342</v>
      </c>
      <c r="T570" s="570">
        <v>4.4055067218200623</v>
      </c>
      <c r="U570" s="570">
        <v>13.260380041365041</v>
      </c>
      <c r="V570" s="570">
        <v>1.2409513960703202</v>
      </c>
      <c r="W570" s="570">
        <v>1.0211995863495349</v>
      </c>
      <c r="X570" s="570">
        <v>36.776111685625636</v>
      </c>
      <c r="Y570" s="570">
        <v>10.121509824198553</v>
      </c>
      <c r="Z570" s="570">
        <v>7.5608228864388893</v>
      </c>
      <c r="AA570" s="570">
        <v>1.7300814621214899</v>
      </c>
      <c r="AB570" s="570">
        <v>2.0624594701182279</v>
      </c>
      <c r="AC570" s="570">
        <v>17.949239028739683</v>
      </c>
      <c r="AD570" s="570">
        <v>52.854923701626809</v>
      </c>
      <c r="AE570" s="570">
        <v>40.855542345347175</v>
      </c>
      <c r="AF570" s="570">
        <v>38.689672418104529</v>
      </c>
      <c r="AG570" s="570">
        <v>37.195356087330637</v>
      </c>
      <c r="AH570" s="570">
        <v>0.71096173733195411</v>
      </c>
      <c r="AI570" s="570"/>
      <c r="AJ570" s="570"/>
      <c r="AK570" s="570"/>
      <c r="AL570" s="570"/>
    </row>
    <row r="571" spans="1:38">
      <c r="A571" s="570">
        <v>6</v>
      </c>
      <c r="B571" s="570">
        <v>47</v>
      </c>
      <c r="C571" s="570">
        <v>2013</v>
      </c>
      <c r="D571" s="570">
        <v>99</v>
      </c>
      <c r="E571" s="570">
        <v>99</v>
      </c>
      <c r="F571" s="570">
        <v>99</v>
      </c>
      <c r="G571" s="570">
        <v>99</v>
      </c>
      <c r="H571" s="570">
        <v>2</v>
      </c>
      <c r="I571" s="570">
        <v>99</v>
      </c>
      <c r="J571" s="570">
        <v>999</v>
      </c>
      <c r="K571" s="570">
        <v>99</v>
      </c>
      <c r="L571" s="570">
        <v>99</v>
      </c>
      <c r="M571" s="570">
        <v>99</v>
      </c>
      <c r="N571" s="570">
        <v>99</v>
      </c>
      <c r="O571" s="570">
        <v>99</v>
      </c>
      <c r="P571" s="570">
        <v>9999</v>
      </c>
      <c r="Q571" s="570">
        <v>308</v>
      </c>
      <c r="R571" s="570">
        <v>8026</v>
      </c>
      <c r="S571" s="570">
        <v>5.1844006977323698</v>
      </c>
      <c r="T571" s="570">
        <v>4.6152504360827322</v>
      </c>
      <c r="U571" s="570">
        <v>13.405519561425352</v>
      </c>
      <c r="V571" s="570">
        <v>1.2833291801644655</v>
      </c>
      <c r="W571" s="570">
        <v>1.1836531273361577</v>
      </c>
      <c r="X571" s="570">
        <v>38.798903563418889</v>
      </c>
      <c r="Y571" s="570">
        <v>11.61226015449788</v>
      </c>
      <c r="Z571" s="570">
        <v>7.8065075810784892</v>
      </c>
      <c r="AA571" s="570">
        <v>1.7386235166901289</v>
      </c>
      <c r="AB571" s="570">
        <v>2.0359922785985134</v>
      </c>
      <c r="AC571" s="570">
        <v>18.225458220974119</v>
      </c>
      <c r="AD571" s="570">
        <v>45.703345478765279</v>
      </c>
      <c r="AE571" s="570">
        <v>41.517665182311248</v>
      </c>
      <c r="AF571" s="570">
        <v>34.954923566046759</v>
      </c>
      <c r="AG571" s="570">
        <v>32.373434975966198</v>
      </c>
      <c r="AH571" s="570">
        <v>1.4079242461998505</v>
      </c>
      <c r="AI571" s="570"/>
      <c r="AJ571" s="570"/>
      <c r="AK571" s="570"/>
      <c r="AL571" s="570"/>
    </row>
    <row r="572" spans="1:38">
      <c r="A572" s="570">
        <v>6</v>
      </c>
      <c r="B572" s="570">
        <v>48</v>
      </c>
      <c r="C572" s="570">
        <v>2014</v>
      </c>
      <c r="D572" s="570">
        <v>99</v>
      </c>
      <c r="E572" s="570">
        <v>99</v>
      </c>
      <c r="F572" s="570">
        <v>99</v>
      </c>
      <c r="G572" s="570">
        <v>99</v>
      </c>
      <c r="H572" s="570">
        <v>2</v>
      </c>
      <c r="I572" s="570">
        <v>99</v>
      </c>
      <c r="J572" s="570">
        <v>999</v>
      </c>
      <c r="K572" s="570">
        <v>99</v>
      </c>
      <c r="L572" s="570">
        <v>99</v>
      </c>
      <c r="M572" s="570">
        <v>99</v>
      </c>
      <c r="N572" s="570">
        <v>99</v>
      </c>
      <c r="O572" s="570">
        <v>99</v>
      </c>
      <c r="P572" s="570">
        <v>9999</v>
      </c>
      <c r="Q572" s="570">
        <v>297</v>
      </c>
      <c r="R572" s="570">
        <v>7467</v>
      </c>
      <c r="S572" s="570">
        <v>5.0322753448506763</v>
      </c>
      <c r="T572" s="570">
        <v>4.3147180929422797</v>
      </c>
      <c r="U572" s="570">
        <v>12.230601312441443</v>
      </c>
      <c r="V572" s="570">
        <v>1.0044194455604665</v>
      </c>
      <c r="W572" s="570">
        <v>1.1115575197535827</v>
      </c>
      <c r="X572" s="570">
        <v>31.337886701486529</v>
      </c>
      <c r="Y572" s="570">
        <v>10.379000937458152</v>
      </c>
      <c r="Z572" s="570">
        <v>7.8625145175478108</v>
      </c>
      <c r="AA572" s="570">
        <v>1.7552546621138772</v>
      </c>
      <c r="AB572" s="570">
        <v>2.0526879581254391</v>
      </c>
      <c r="AC572" s="570">
        <v>18.877667391051844</v>
      </c>
      <c r="AD572" s="570">
        <v>47.145557218237379</v>
      </c>
      <c r="AE572" s="570">
        <v>38.471360599167824</v>
      </c>
      <c r="AF572" s="570">
        <v>35.921489392408716</v>
      </c>
      <c r="AG572" s="570">
        <v>32.402708566542479</v>
      </c>
      <c r="AH572" s="570">
        <v>1.0178117048346056</v>
      </c>
      <c r="AI572" s="570"/>
      <c r="AJ572" s="570"/>
      <c r="AK572" s="570"/>
      <c r="AL572" s="570"/>
    </row>
    <row r="573" spans="1:38">
      <c r="A573" s="570">
        <v>6</v>
      </c>
      <c r="B573" s="570">
        <v>49</v>
      </c>
      <c r="C573" s="570">
        <v>2015</v>
      </c>
      <c r="D573" s="570">
        <v>99</v>
      </c>
      <c r="E573" s="570">
        <v>99</v>
      </c>
      <c r="F573" s="570">
        <v>99</v>
      </c>
      <c r="G573" s="570">
        <v>99</v>
      </c>
      <c r="H573" s="570">
        <v>2</v>
      </c>
      <c r="I573" s="570">
        <v>99</v>
      </c>
      <c r="J573" s="570">
        <v>999</v>
      </c>
      <c r="K573" s="570">
        <v>99</v>
      </c>
      <c r="L573" s="570">
        <v>99</v>
      </c>
      <c r="M573" s="570">
        <v>99</v>
      </c>
      <c r="N573" s="570">
        <v>99</v>
      </c>
      <c r="O573" s="570">
        <v>99</v>
      </c>
      <c r="P573" s="570">
        <v>9999</v>
      </c>
      <c r="Q573" s="570">
        <v>297</v>
      </c>
      <c r="R573" s="570">
        <v>8309</v>
      </c>
      <c r="S573" s="570">
        <v>5.2102539415092082</v>
      </c>
      <c r="T573" s="570">
        <v>4.0722108556986401</v>
      </c>
      <c r="U573" s="570">
        <v>11.551739078108071</v>
      </c>
      <c r="V573" s="570">
        <v>1.2877602599590805</v>
      </c>
      <c r="W573" s="570">
        <v>0.78228427006860013</v>
      </c>
      <c r="X573" s="570">
        <v>26.669876038031049</v>
      </c>
      <c r="Y573" s="570">
        <v>9.2911300998916833</v>
      </c>
      <c r="Z573" s="570">
        <v>7.594661547810694</v>
      </c>
      <c r="AA573" s="570">
        <v>1.6426324080840551</v>
      </c>
      <c r="AB573" s="570">
        <v>2.0268588100225768</v>
      </c>
      <c r="AC573" s="570">
        <v>16.902722247113701</v>
      </c>
      <c r="AD573" s="570">
        <v>44.32700027240061</v>
      </c>
      <c r="AE573" s="570">
        <v>28.361371396058679</v>
      </c>
      <c r="AF573" s="570">
        <v>35.819286976764239</v>
      </c>
      <c r="AG573" s="570">
        <v>34.175185236615029</v>
      </c>
      <c r="AH573" s="570">
        <v>0.49344084727403997</v>
      </c>
      <c r="AI573" s="570"/>
      <c r="AJ573" s="570"/>
      <c r="AK573" s="570"/>
      <c r="AL573" s="570"/>
    </row>
    <row r="574" spans="1:38">
      <c r="A574" s="570">
        <v>6</v>
      </c>
      <c r="B574" s="570">
        <v>50</v>
      </c>
      <c r="C574" s="570">
        <v>2016</v>
      </c>
      <c r="D574" s="570">
        <v>99</v>
      </c>
      <c r="E574" s="570">
        <v>99</v>
      </c>
      <c r="F574" s="570">
        <v>99</v>
      </c>
      <c r="G574" s="570">
        <v>99</v>
      </c>
      <c r="H574" s="570">
        <v>2</v>
      </c>
      <c r="I574" s="570">
        <v>99</v>
      </c>
      <c r="J574" s="570">
        <v>999</v>
      </c>
      <c r="K574" s="570">
        <v>99</v>
      </c>
      <c r="L574" s="570">
        <v>99</v>
      </c>
      <c r="M574" s="570">
        <v>99</v>
      </c>
      <c r="N574" s="570">
        <v>99</v>
      </c>
      <c r="O574" s="570">
        <v>99</v>
      </c>
      <c r="P574" s="570">
        <v>9999</v>
      </c>
      <c r="Q574" s="570">
        <v>292</v>
      </c>
      <c r="R574" s="570">
        <v>8501</v>
      </c>
      <c r="S574" s="570">
        <v>5.3453711328079052</v>
      </c>
      <c r="T574" s="570">
        <v>4.131631572756147</v>
      </c>
      <c r="U574" s="570">
        <v>11.951452770262344</v>
      </c>
      <c r="V574" s="570">
        <v>1.1410422303258441</v>
      </c>
      <c r="W574" s="570">
        <v>0.81166921538642511</v>
      </c>
      <c r="X574" s="570">
        <v>28.231972709093046</v>
      </c>
      <c r="Y574" s="570">
        <v>10.516409834137161</v>
      </c>
      <c r="Z574" s="570">
        <v>7.7679410070062209</v>
      </c>
      <c r="AA574" s="570">
        <v>1.7625143769842289</v>
      </c>
      <c r="AB574" s="570">
        <v>2.0672639118354064</v>
      </c>
      <c r="AC574" s="570">
        <v>19.405964515824095</v>
      </c>
      <c r="AD574" s="570">
        <v>52.47132463567295</v>
      </c>
      <c r="AE574" s="570">
        <v>32.512750181181055</v>
      </c>
      <c r="AF574" s="570">
        <v>36.831159828430309</v>
      </c>
      <c r="AG574" s="570">
        <v>34.88065823276753</v>
      </c>
      <c r="AH574" s="570">
        <v>0.89401246912127985</v>
      </c>
      <c r="AI574" s="570"/>
      <c r="AJ574" s="570"/>
      <c r="AK574" s="570"/>
      <c r="AL574" s="570"/>
    </row>
    <row r="575" spans="1:38">
      <c r="A575" s="570">
        <v>6</v>
      </c>
      <c r="B575" s="570">
        <v>51</v>
      </c>
      <c r="C575" s="570">
        <v>2017</v>
      </c>
      <c r="D575" s="570">
        <v>99</v>
      </c>
      <c r="E575" s="570">
        <v>99</v>
      </c>
      <c r="F575" s="570">
        <v>99</v>
      </c>
      <c r="G575" s="570">
        <v>99</v>
      </c>
      <c r="H575" s="570">
        <v>2</v>
      </c>
      <c r="I575" s="570">
        <v>99</v>
      </c>
      <c r="J575" s="570">
        <v>999</v>
      </c>
      <c r="K575" s="570">
        <v>99</v>
      </c>
      <c r="L575" s="570">
        <v>99</v>
      </c>
      <c r="M575" s="570">
        <v>99</v>
      </c>
      <c r="N575" s="570">
        <v>99</v>
      </c>
      <c r="O575" s="570">
        <v>99</v>
      </c>
      <c r="P575" s="570">
        <v>9999</v>
      </c>
      <c r="Q575" s="570">
        <v>314</v>
      </c>
      <c r="R575" s="570">
        <v>9600</v>
      </c>
      <c r="S575" s="570">
        <v>5.185833333333334</v>
      </c>
      <c r="T575" s="570">
        <v>4.2341666666666677</v>
      </c>
      <c r="U575" s="570">
        <v>12.196354166666662</v>
      </c>
      <c r="V575" s="570">
        <v>1.09375</v>
      </c>
      <c r="W575" s="570">
        <v>1.145833333333333</v>
      </c>
      <c r="X575" s="570">
        <v>28.395833333333325</v>
      </c>
      <c r="Y575" s="570">
        <v>9.65625</v>
      </c>
      <c r="Z575" s="570">
        <v>7.4665295680947485</v>
      </c>
      <c r="AA575" s="570">
        <v>2.4150240106926941</v>
      </c>
      <c r="AB575" s="570">
        <v>2.0666396167584602</v>
      </c>
      <c r="AC575" s="570">
        <v>14.41113610531672</v>
      </c>
      <c r="AD575" s="570">
        <v>52.481463929242622</v>
      </c>
      <c r="AE575" s="570">
        <v>24.669997368071712</v>
      </c>
      <c r="AF575" s="570">
        <v>34.643282451012219</v>
      </c>
      <c r="AG575" s="570">
        <v>34.150144551493781</v>
      </c>
      <c r="AH575" s="570">
        <v>1.302083333333333</v>
      </c>
      <c r="AI575" s="570"/>
      <c r="AJ575" s="570"/>
      <c r="AK575" s="570"/>
      <c r="AL575" s="570"/>
    </row>
    <row r="576" spans="1:38">
      <c r="A576" s="570">
        <v>6</v>
      </c>
      <c r="B576" s="570">
        <v>52</v>
      </c>
      <c r="C576" s="570">
        <v>2018</v>
      </c>
      <c r="D576" s="570">
        <v>99</v>
      </c>
      <c r="E576" s="570">
        <v>99</v>
      </c>
      <c r="F576" s="570">
        <v>99</v>
      </c>
      <c r="G576" s="570">
        <v>99</v>
      </c>
      <c r="H576" s="570">
        <v>2</v>
      </c>
      <c r="I576" s="570">
        <v>99</v>
      </c>
      <c r="J576" s="570">
        <v>999</v>
      </c>
      <c r="K576" s="570">
        <v>99</v>
      </c>
      <c r="L576" s="570">
        <v>99</v>
      </c>
      <c r="M576" s="570">
        <v>99</v>
      </c>
      <c r="N576" s="570">
        <v>99</v>
      </c>
      <c r="O576" s="570">
        <v>99</v>
      </c>
      <c r="P576" s="570">
        <v>9999</v>
      </c>
      <c r="Q576" s="570">
        <v>317</v>
      </c>
      <c r="R576" s="570">
        <v>9763</v>
      </c>
      <c r="S576" s="570">
        <v>5.1767899211308004</v>
      </c>
      <c r="T576" s="570">
        <v>4.4080712895626357</v>
      </c>
      <c r="U576" s="570">
        <v>12.119922155075258</v>
      </c>
      <c r="V576" s="570">
        <v>0.85014851992215501</v>
      </c>
      <c r="W576" s="570">
        <v>1.0242753252074157</v>
      </c>
      <c r="X576" s="570">
        <v>27.624705520844003</v>
      </c>
      <c r="Y576" s="570">
        <v>9.4130902386561512</v>
      </c>
      <c r="Z576" s="570">
        <v>7.3973049394206321</v>
      </c>
      <c r="AA576" s="570">
        <v>1.8496398933118512</v>
      </c>
      <c r="AB576" s="570">
        <v>1.9799321996339247</v>
      </c>
      <c r="AC576" s="570">
        <v>25.163659629241774</v>
      </c>
      <c r="AD576" s="570">
        <v>53.417422679220223</v>
      </c>
      <c r="AE576" s="570">
        <v>37.150490922439396</v>
      </c>
      <c r="AF576" s="570">
        <v>34.630391600454026</v>
      </c>
      <c r="AG576" s="570">
        <v>34.469620600485555</v>
      </c>
      <c r="AH576" s="570">
        <v>1.0550035849636381</v>
      </c>
      <c r="AI576" s="570"/>
      <c r="AJ576" s="570"/>
      <c r="AK576" s="570"/>
      <c r="AL576" s="570"/>
    </row>
    <row r="577" spans="1:38">
      <c r="A577" s="570">
        <v>6</v>
      </c>
      <c r="B577" s="570">
        <v>53</v>
      </c>
      <c r="C577" s="570">
        <v>2019</v>
      </c>
      <c r="D577" s="570">
        <v>99</v>
      </c>
      <c r="E577" s="570">
        <v>99</v>
      </c>
      <c r="F577" s="570">
        <v>99</v>
      </c>
      <c r="G577" s="570">
        <v>99</v>
      </c>
      <c r="H577" s="570">
        <v>2</v>
      </c>
      <c r="I577" s="570">
        <v>99</v>
      </c>
      <c r="J577" s="570">
        <v>999</v>
      </c>
      <c r="K577" s="570">
        <v>99</v>
      </c>
      <c r="L577" s="570">
        <v>99</v>
      </c>
      <c r="M577" s="570">
        <v>99</v>
      </c>
      <c r="N577" s="570">
        <v>99</v>
      </c>
      <c r="O577" s="570">
        <v>99</v>
      </c>
      <c r="P577" s="570">
        <v>9999</v>
      </c>
      <c r="Q577" s="570">
        <v>284</v>
      </c>
      <c r="R577" s="570">
        <v>10049</v>
      </c>
      <c r="S577" s="570">
        <v>5.3280923474972628</v>
      </c>
      <c r="T577" s="570">
        <v>4.5751816101104579</v>
      </c>
      <c r="U577" s="570">
        <v>12.456353866056368</v>
      </c>
      <c r="V577" s="570">
        <v>1.2737585829435765</v>
      </c>
      <c r="W577" s="570">
        <v>1.0846850432878894</v>
      </c>
      <c r="X577" s="570">
        <v>29.246691213056025</v>
      </c>
      <c r="Y577" s="570">
        <v>10.966265300029852</v>
      </c>
      <c r="Z577" s="570">
        <v>7.6892458422535155</v>
      </c>
      <c r="AA577" s="570">
        <v>1.75176806836407</v>
      </c>
      <c r="AB577" s="570">
        <v>1.9936572299466673</v>
      </c>
      <c r="AC577" s="570">
        <v>29.96407269285886</v>
      </c>
      <c r="AD577" s="570">
        <v>55.025300866610408</v>
      </c>
      <c r="AE577" s="570">
        <v>42.215318399946554</v>
      </c>
      <c r="AF577" s="570">
        <v>37.215761795422551</v>
      </c>
      <c r="AG577" s="570">
        <v>37.504146690246159</v>
      </c>
      <c r="AH577" s="570">
        <v>1.0050751318539157</v>
      </c>
      <c r="AI577" s="570"/>
      <c r="AJ577" s="570"/>
      <c r="AK577" s="570"/>
      <c r="AL577" s="570"/>
    </row>
    <row r="578" spans="1:38">
      <c r="A578" s="570">
        <v>6</v>
      </c>
      <c r="B578" s="570">
        <v>54</v>
      </c>
      <c r="C578" s="570">
        <v>2020</v>
      </c>
      <c r="D578" s="570">
        <v>99</v>
      </c>
      <c r="E578" s="570">
        <v>99</v>
      </c>
      <c r="F578" s="570">
        <v>99</v>
      </c>
      <c r="G578" s="570">
        <v>99</v>
      </c>
      <c r="H578" s="570">
        <v>2</v>
      </c>
      <c r="I578" s="570">
        <v>99</v>
      </c>
      <c r="J578" s="570">
        <v>999</v>
      </c>
      <c r="K578" s="570">
        <v>99</v>
      </c>
      <c r="L578" s="570">
        <v>99</v>
      </c>
      <c r="M578" s="570">
        <v>99</v>
      </c>
      <c r="N578" s="570">
        <v>99</v>
      </c>
      <c r="O578" s="570">
        <v>99</v>
      </c>
      <c r="P578" s="570">
        <v>9999</v>
      </c>
      <c r="Q578" s="570">
        <v>303</v>
      </c>
      <c r="R578" s="570">
        <v>9376</v>
      </c>
      <c r="S578" s="570">
        <v>5.3291382252559751</v>
      </c>
      <c r="T578" s="570">
        <v>4.430460750853241</v>
      </c>
      <c r="U578" s="570">
        <v>12.061124146757676</v>
      </c>
      <c r="V578" s="570">
        <v>1.3011945392491473</v>
      </c>
      <c r="W578" s="570">
        <v>0.84257679180887357</v>
      </c>
      <c r="X578" s="570">
        <v>27.335750853242313</v>
      </c>
      <c r="Y578" s="570">
        <v>10.388225255972699</v>
      </c>
      <c r="Z578" s="570">
        <v>7.5327537054164244</v>
      </c>
      <c r="AA578" s="570">
        <v>1.7943038734980463</v>
      </c>
      <c r="AB578" s="570">
        <v>1.9330921292582288</v>
      </c>
      <c r="AC578" s="570">
        <v>24.165803110077597</v>
      </c>
      <c r="AD578" s="570">
        <v>49.473999634480656</v>
      </c>
      <c r="AE578" s="570">
        <v>38.736609348740132</v>
      </c>
      <c r="AF578" s="570">
        <v>35.358449296677591</v>
      </c>
      <c r="AG578" s="570">
        <v>34.212982000692783</v>
      </c>
      <c r="AH578" s="570">
        <v>0.9492320819112624</v>
      </c>
      <c r="AI578" s="570"/>
      <c r="AJ578" s="570"/>
      <c r="AK578" s="570"/>
      <c r="AL578" s="570"/>
    </row>
    <row r="579" spans="1:38">
      <c r="A579" s="570">
        <v>6</v>
      </c>
      <c r="B579" s="570">
        <v>55</v>
      </c>
      <c r="C579" s="570">
        <v>2021</v>
      </c>
      <c r="D579" s="570">
        <v>99</v>
      </c>
      <c r="E579" s="570">
        <v>99</v>
      </c>
      <c r="F579" s="570">
        <v>99</v>
      </c>
      <c r="G579" s="570">
        <v>99</v>
      </c>
      <c r="H579" s="570">
        <v>2</v>
      </c>
      <c r="I579" s="570">
        <v>99</v>
      </c>
      <c r="J579" s="570">
        <v>999</v>
      </c>
      <c r="K579" s="570">
        <v>99</v>
      </c>
      <c r="L579" s="570">
        <v>99</v>
      </c>
      <c r="M579" s="570">
        <v>99</v>
      </c>
      <c r="N579" s="570">
        <v>99</v>
      </c>
      <c r="O579" s="570">
        <v>99</v>
      </c>
      <c r="P579" s="570">
        <v>9999</v>
      </c>
      <c r="Q579" s="570">
        <v>321</v>
      </c>
      <c r="R579" s="570">
        <v>9709.9</v>
      </c>
      <c r="S579" s="570">
        <v>5.3280363340508119</v>
      </c>
      <c r="T579" s="570">
        <v>4.5733735671840083</v>
      </c>
      <c r="U579" s="570">
        <v>12.66578440560667</v>
      </c>
      <c r="V579" s="570">
        <v>1.3594372753581396</v>
      </c>
      <c r="W579" s="570">
        <v>1.3285409736454543</v>
      </c>
      <c r="X579" s="570">
        <v>29.557461971801978</v>
      </c>
      <c r="Y579" s="570">
        <v>12.368819452311563</v>
      </c>
      <c r="Z579" s="570">
        <v>7.8145678791247644</v>
      </c>
      <c r="AA579" s="570">
        <v>1.7444348166270909</v>
      </c>
      <c r="AB579" s="570">
        <v>2.0291488001559514</v>
      </c>
      <c r="AC579" s="570">
        <v>34.685608220139279</v>
      </c>
      <c r="AD579" s="570">
        <v>56.552120429485115</v>
      </c>
      <c r="AE579" s="570">
        <v>43.688556360706862</v>
      </c>
      <c r="AF579" s="570">
        <v>36.656486301809437</v>
      </c>
      <c r="AG579" s="570">
        <v>36.551471287107177</v>
      </c>
      <c r="AH579" s="570">
        <v>1.0813705599439745</v>
      </c>
      <c r="AI579" s="570"/>
      <c r="AJ579" s="570"/>
      <c r="AK579" s="570"/>
      <c r="AL579" s="570"/>
    </row>
    <row r="580" spans="1:38">
      <c r="A580" s="570">
        <v>6</v>
      </c>
      <c r="B580" s="570">
        <v>56</v>
      </c>
      <c r="C580" s="570">
        <v>2022</v>
      </c>
      <c r="D580" s="570">
        <v>99</v>
      </c>
      <c r="E580" s="570">
        <v>99</v>
      </c>
      <c r="F580" s="570">
        <v>99</v>
      </c>
      <c r="G580" s="570">
        <v>99</v>
      </c>
      <c r="H580" s="570">
        <v>2</v>
      </c>
      <c r="I580" s="570">
        <v>99</v>
      </c>
      <c r="J580" s="570">
        <v>999</v>
      </c>
      <c r="K580" s="570">
        <v>99</v>
      </c>
      <c r="L580" s="570">
        <v>99</v>
      </c>
      <c r="M580" s="570">
        <v>99</v>
      </c>
      <c r="N580" s="570">
        <v>99</v>
      </c>
      <c r="O580" s="570">
        <v>99</v>
      </c>
      <c r="P580" s="570">
        <v>9999</v>
      </c>
      <c r="Q580" s="570">
        <v>315</v>
      </c>
      <c r="R580" s="570">
        <v>8956</v>
      </c>
      <c r="S580" s="570">
        <v>5.3535060294774466</v>
      </c>
      <c r="T580" s="570">
        <v>4.705113890129522</v>
      </c>
      <c r="U580" s="570">
        <v>12.837226440375163</v>
      </c>
      <c r="V580" s="570">
        <v>1.0830728003573025</v>
      </c>
      <c r="W580" s="570">
        <v>1.418043769539973</v>
      </c>
      <c r="X580" s="570">
        <v>31.00714604734257</v>
      </c>
      <c r="Y580" s="570">
        <v>11.589995533720408</v>
      </c>
      <c r="Z580" s="570">
        <v>7.6438829746383155</v>
      </c>
      <c r="AA580" s="570">
        <v>1.6992103330644848</v>
      </c>
      <c r="AB580" s="570">
        <v>1.9244381030541964</v>
      </c>
      <c r="AC580" s="570">
        <v>28.373586398384322</v>
      </c>
      <c r="AD580" s="570">
        <v>57.087764450566304</v>
      </c>
      <c r="AE580" s="570">
        <v>46.569858673422381</v>
      </c>
      <c r="AF580" s="570">
        <v>34.78058252427185</v>
      </c>
      <c r="AG580" s="570">
        <v>35.671868404326673</v>
      </c>
      <c r="AH580" s="570">
        <v>1.8646717284502012</v>
      </c>
      <c r="AI580" s="570">
        <v>483</v>
      </c>
      <c r="AJ580" s="570">
        <v>91.65362318840576</v>
      </c>
      <c r="AK580" s="570">
        <v>14.832884684479712</v>
      </c>
      <c r="AL580" s="570"/>
    </row>
    <row r="581" spans="1:38" s="531" customFormat="1">
      <c r="A581" s="570">
        <v>6</v>
      </c>
      <c r="B581" s="570">
        <v>57</v>
      </c>
      <c r="C581" s="570">
        <v>2023</v>
      </c>
      <c r="D581" s="570">
        <v>99</v>
      </c>
      <c r="E581" s="570">
        <v>99</v>
      </c>
      <c r="F581" s="570">
        <v>99</v>
      </c>
      <c r="G581" s="570">
        <v>99</v>
      </c>
      <c r="H581" s="570">
        <v>2</v>
      </c>
      <c r="I581" s="570">
        <v>99</v>
      </c>
      <c r="J581" s="570">
        <v>999</v>
      </c>
      <c r="K581" s="570">
        <v>99</v>
      </c>
      <c r="L581" s="570">
        <v>99</v>
      </c>
      <c r="M581" s="570">
        <v>99</v>
      </c>
      <c r="N581" s="570">
        <v>99</v>
      </c>
      <c r="O581" s="570">
        <v>99</v>
      </c>
      <c r="P581" s="570">
        <v>9999</v>
      </c>
      <c r="Q581" s="570">
        <v>338</v>
      </c>
      <c r="R581" s="570">
        <v>9157</v>
      </c>
      <c r="S581" s="570">
        <v>5.343453095992138</v>
      </c>
      <c r="T581" s="570">
        <v>4.7056896363437808</v>
      </c>
      <c r="U581" s="570">
        <v>12.754362782570732</v>
      </c>
      <c r="V581" s="570">
        <v>1.2886316479196243</v>
      </c>
      <c r="W581" s="570">
        <v>1.4087583269629795</v>
      </c>
      <c r="X581" s="570">
        <v>30.424811619526057</v>
      </c>
      <c r="Y581" s="570">
        <v>10.964289614502563</v>
      </c>
      <c r="Z581" s="570">
        <v>7.6122850810347904</v>
      </c>
      <c r="AA581" s="570">
        <v>1.7170378127458692</v>
      </c>
      <c r="AB581" s="570">
        <v>1.9139462634093964</v>
      </c>
      <c r="AC581" s="570">
        <v>33.951241750750981</v>
      </c>
      <c r="AD581" s="570">
        <v>55.963237256424051</v>
      </c>
      <c r="AE581" s="570">
        <v>46.567947008357429</v>
      </c>
      <c r="AF581" s="570">
        <v>34.589959581460363</v>
      </c>
      <c r="AG581" s="570">
        <v>35.694601205206297</v>
      </c>
      <c r="AH581" s="570">
        <v>2.2168832587091836</v>
      </c>
      <c r="AI581" s="570">
        <v>1009</v>
      </c>
      <c r="AJ581" s="570">
        <v>93.795341922695854</v>
      </c>
      <c r="AK581" s="570">
        <v>14.970014512582944</v>
      </c>
      <c r="AL581" s="570"/>
    </row>
    <row r="582" spans="1:38" s="531" customFormat="1">
      <c r="A582" s="570">
        <v>6</v>
      </c>
      <c r="B582" s="570">
        <v>58</v>
      </c>
      <c r="C582" s="570">
        <v>2024</v>
      </c>
      <c r="D582" s="570">
        <v>99</v>
      </c>
      <c r="E582" s="570">
        <v>99</v>
      </c>
      <c r="F582" s="570">
        <v>99</v>
      </c>
      <c r="G582" s="570">
        <v>99</v>
      </c>
      <c r="H582" s="570">
        <v>2</v>
      </c>
      <c r="I582" s="570">
        <v>99</v>
      </c>
      <c r="J582" s="570">
        <v>999</v>
      </c>
      <c r="K582" s="570">
        <v>99</v>
      </c>
      <c r="L582" s="570">
        <v>99</v>
      </c>
      <c r="M582" s="570">
        <v>99</v>
      </c>
      <c r="N582" s="570">
        <v>99</v>
      </c>
      <c r="O582" s="570">
        <v>99</v>
      </c>
      <c r="P582" s="570">
        <v>9999</v>
      </c>
      <c r="Q582" s="570">
        <v>336</v>
      </c>
      <c r="R582" s="570">
        <v>8483</v>
      </c>
      <c r="S582" s="570">
        <v>5.3634327478486394</v>
      </c>
      <c r="T582" s="570">
        <v>4.6691029117057612</v>
      </c>
      <c r="U582" s="570">
        <v>13.098007780266435</v>
      </c>
      <c r="V582" s="570">
        <v>3.1003182836260743</v>
      </c>
      <c r="W582" s="570">
        <v>1.4028056112224452</v>
      </c>
      <c r="X582" s="570">
        <v>31.627961805964876</v>
      </c>
      <c r="Y582" s="570">
        <v>12.130142638217611</v>
      </c>
      <c r="Z582" s="570">
        <v>7.5839989918677135</v>
      </c>
      <c r="AA582" s="570">
        <v>1.5059525428200879</v>
      </c>
      <c r="AB582" s="570">
        <v>1.7424048101280685</v>
      </c>
      <c r="AC582" s="570">
        <v>36.846197531073507</v>
      </c>
      <c r="AD582" s="570">
        <v>56.372605595991054</v>
      </c>
      <c r="AE582" s="570">
        <v>57.837424221177642</v>
      </c>
      <c r="AF582" s="570">
        <v>33.105682172962837</v>
      </c>
      <c r="AG582" s="570">
        <v>33.817035007551127</v>
      </c>
      <c r="AH582" s="570">
        <v>2.5109041612637042</v>
      </c>
      <c r="AI582" s="570">
        <v>6638</v>
      </c>
      <c r="AJ582" s="570">
        <v>92.870548357939356</v>
      </c>
      <c r="AK582" s="570">
        <v>14.837712097544422</v>
      </c>
      <c r="AL582" s="570"/>
    </row>
    <row r="583" spans="1:38">
      <c r="A583" s="570">
        <v>7</v>
      </c>
      <c r="B583" s="570">
        <v>1</v>
      </c>
      <c r="C583" s="570">
        <v>2024</v>
      </c>
      <c r="D583" s="570">
        <v>99</v>
      </c>
      <c r="E583" s="570">
        <v>99</v>
      </c>
      <c r="F583" s="570">
        <v>99</v>
      </c>
      <c r="G583" s="570">
        <v>1</v>
      </c>
      <c r="H583" s="570">
        <v>1</v>
      </c>
      <c r="I583" s="570">
        <v>99</v>
      </c>
      <c r="J583" s="570">
        <v>999</v>
      </c>
      <c r="K583" s="570">
        <v>99</v>
      </c>
      <c r="L583" s="570">
        <v>99</v>
      </c>
      <c r="M583" s="570">
        <v>99</v>
      </c>
      <c r="N583" s="570">
        <v>99</v>
      </c>
      <c r="O583" s="570">
        <v>99</v>
      </c>
      <c r="P583" s="570">
        <v>9999</v>
      </c>
      <c r="Q583" s="570">
        <v>137</v>
      </c>
      <c r="R583" s="570">
        <v>6274</v>
      </c>
      <c r="S583" s="570">
        <v>5.5926043991074259</v>
      </c>
      <c r="T583" s="570">
        <v>5.2744660503665921</v>
      </c>
      <c r="U583" s="570">
        <v>10.866990755498888</v>
      </c>
      <c r="V583" s="570">
        <v>1.7373286579534588</v>
      </c>
      <c r="W583" s="570">
        <v>1.5938795027095949</v>
      </c>
      <c r="X583" s="570">
        <v>22.234619062798849</v>
      </c>
      <c r="Y583" s="570">
        <v>7.3796620975454275</v>
      </c>
      <c r="Z583" s="570">
        <v>6.948640698199311</v>
      </c>
      <c r="AA583" s="570">
        <v>1.3570849074344544</v>
      </c>
      <c r="AB583" s="570">
        <v>1.4579085034862693</v>
      </c>
      <c r="AC583" s="570">
        <v>9.1177145023790427</v>
      </c>
      <c r="AD583" s="570">
        <v>36.60484176432356</v>
      </c>
      <c r="AE583" s="570">
        <v>56.33170013466389</v>
      </c>
      <c r="AF583" s="570">
        <v>68.998130430001083</v>
      </c>
      <c r="AG583" s="570">
        <v>66.823255212212885</v>
      </c>
      <c r="AH583" s="570">
        <v>2.1517373286579526</v>
      </c>
      <c r="AI583" s="570">
        <v>6258</v>
      </c>
      <c r="AJ583" s="570">
        <v>86.569223394055854</v>
      </c>
      <c r="AK583" s="570">
        <v>15.153792501202854</v>
      </c>
      <c r="AL583" s="570"/>
    </row>
    <row r="584" spans="1:38">
      <c r="A584" s="570">
        <v>7</v>
      </c>
      <c r="B584" s="570">
        <v>2</v>
      </c>
      <c r="C584" s="570">
        <v>2024</v>
      </c>
      <c r="D584" s="570">
        <v>99</v>
      </c>
      <c r="E584" s="570">
        <v>99</v>
      </c>
      <c r="F584" s="570">
        <v>99</v>
      </c>
      <c r="G584" s="570">
        <v>1</v>
      </c>
      <c r="H584" s="570">
        <v>2</v>
      </c>
      <c r="I584" s="570">
        <v>99</v>
      </c>
      <c r="J584" s="570">
        <v>999</v>
      </c>
      <c r="K584" s="570">
        <v>99</v>
      </c>
      <c r="L584" s="570">
        <v>99</v>
      </c>
      <c r="M584" s="570">
        <v>99</v>
      </c>
      <c r="N584" s="570">
        <v>99</v>
      </c>
      <c r="O584" s="570">
        <v>99</v>
      </c>
      <c r="P584" s="570">
        <v>9999</v>
      </c>
      <c r="Q584" s="570">
        <v>116</v>
      </c>
      <c r="R584" s="570">
        <v>2819</v>
      </c>
      <c r="S584" s="570">
        <v>5.5221709826179506</v>
      </c>
      <c r="T584" s="570">
        <v>4.6974104292302226</v>
      </c>
      <c r="U584" s="570">
        <v>12.007839659453705</v>
      </c>
      <c r="V584" s="570">
        <v>3.0507272082298695</v>
      </c>
      <c r="W584" s="570">
        <v>1.2061014544164599</v>
      </c>
      <c r="X584" s="570">
        <v>24.654132671159996</v>
      </c>
      <c r="Y584" s="570">
        <v>9.3650230578219222</v>
      </c>
      <c r="Z584" s="570">
        <v>7.2180599231446179</v>
      </c>
      <c r="AA584" s="570">
        <v>1.5795523312241637</v>
      </c>
      <c r="AB584" s="570">
        <v>1.5711674820085997</v>
      </c>
      <c r="AC584" s="570">
        <v>33.151428475718667</v>
      </c>
      <c r="AD584" s="570">
        <v>50.60105847557984</v>
      </c>
      <c r="AE584" s="570">
        <v>57.409883130226497</v>
      </c>
      <c r="AF584" s="570">
        <v>31.001869569998899</v>
      </c>
      <c r="AG584" s="570">
        <v>33.176744787787079</v>
      </c>
      <c r="AH584" s="570">
        <v>5.9950336998935789</v>
      </c>
      <c r="AI584" s="570">
        <v>2748</v>
      </c>
      <c r="AJ584" s="570">
        <v>89.926564774381475</v>
      </c>
      <c r="AK584" s="570">
        <v>14.640477804269072</v>
      </c>
      <c r="AL584" s="570"/>
    </row>
    <row r="585" spans="1:38">
      <c r="A585" s="570">
        <v>7</v>
      </c>
      <c r="B585" s="570">
        <v>3</v>
      </c>
      <c r="C585" s="570">
        <v>2024</v>
      </c>
      <c r="D585" s="570">
        <v>99</v>
      </c>
      <c r="E585" s="570">
        <v>99</v>
      </c>
      <c r="F585" s="570">
        <v>99</v>
      </c>
      <c r="G585" s="570">
        <v>2</v>
      </c>
      <c r="H585" s="570">
        <v>1</v>
      </c>
      <c r="I585" s="570">
        <v>99</v>
      </c>
      <c r="J585" s="570">
        <v>999</v>
      </c>
      <c r="K585" s="570">
        <v>99</v>
      </c>
      <c r="L585" s="570">
        <v>99</v>
      </c>
      <c r="M585" s="570">
        <v>99</v>
      </c>
      <c r="N585" s="570">
        <v>99</v>
      </c>
      <c r="O585" s="570">
        <v>99</v>
      </c>
      <c r="P585" s="570">
        <v>9999</v>
      </c>
      <c r="Q585" s="570">
        <v>194</v>
      </c>
      <c r="R585" s="570">
        <v>5720</v>
      </c>
      <c r="S585" s="570">
        <v>5.3358391608391607</v>
      </c>
      <c r="T585" s="570">
        <v>4.6061188811188805</v>
      </c>
      <c r="U585" s="570">
        <v>11.972604895104904</v>
      </c>
      <c r="V585" s="570">
        <v>2.3426573426573434</v>
      </c>
      <c r="W585" s="570">
        <v>1.3811188811188813</v>
      </c>
      <c r="X585" s="570">
        <v>26.241258741258743</v>
      </c>
      <c r="Y585" s="570">
        <v>8.8111888111888117</v>
      </c>
      <c r="Z585" s="570">
        <v>7.1430637438068558</v>
      </c>
      <c r="AA585" s="570">
        <v>1.6378314254912107</v>
      </c>
      <c r="AB585" s="570">
        <v>1.5767977773394155</v>
      </c>
      <c r="AC585" s="570">
        <v>9.899462395044976</v>
      </c>
      <c r="AD585" s="570">
        <v>47.273309601325202</v>
      </c>
      <c r="AE585" s="570">
        <v>57.294936656079827</v>
      </c>
      <c r="AF585" s="570">
        <v>73.286354900704694</v>
      </c>
      <c r="AG585" s="570">
        <v>68.878178597901851</v>
      </c>
      <c r="AH585" s="570">
        <v>0.96153846153846112</v>
      </c>
      <c r="AI585" s="570">
        <v>5349</v>
      </c>
      <c r="AJ585" s="570">
        <v>89.336941484389683</v>
      </c>
      <c r="AK585" s="570">
        <v>15.293643962860813</v>
      </c>
      <c r="AL585" s="570"/>
    </row>
    <row r="586" spans="1:38">
      <c r="A586" s="570">
        <v>7</v>
      </c>
      <c r="B586" s="570">
        <v>4</v>
      </c>
      <c r="C586" s="570">
        <v>2024</v>
      </c>
      <c r="D586" s="570">
        <v>99</v>
      </c>
      <c r="E586" s="570">
        <v>99</v>
      </c>
      <c r="F586" s="570">
        <v>99</v>
      </c>
      <c r="G586" s="570">
        <v>2</v>
      </c>
      <c r="H586" s="570">
        <v>2</v>
      </c>
      <c r="I586" s="570">
        <v>99</v>
      </c>
      <c r="J586" s="570">
        <v>999</v>
      </c>
      <c r="K586" s="570">
        <v>99</v>
      </c>
      <c r="L586" s="570">
        <v>99</v>
      </c>
      <c r="M586" s="570">
        <v>99</v>
      </c>
      <c r="N586" s="570">
        <v>99</v>
      </c>
      <c r="O586" s="570">
        <v>99</v>
      </c>
      <c r="P586" s="570">
        <v>9999</v>
      </c>
      <c r="Q586" s="570">
        <v>110</v>
      </c>
      <c r="R586" s="570">
        <v>2085</v>
      </c>
      <c r="S586" s="570">
        <v>5.1141486810551564</v>
      </c>
      <c r="T586" s="570">
        <v>4.6805755395683448</v>
      </c>
      <c r="U586" s="570">
        <v>14.840959232613873</v>
      </c>
      <c r="V586" s="570">
        <v>4.4604316546762588</v>
      </c>
      <c r="W586" s="570">
        <v>1.4868105515587526</v>
      </c>
      <c r="X586" s="570">
        <v>39.952038369304553</v>
      </c>
      <c r="Y586" s="570">
        <v>15.971223021582739</v>
      </c>
      <c r="Z586" s="570">
        <v>7.6952943384365247</v>
      </c>
      <c r="AA586" s="570">
        <v>1.5665619558724748</v>
      </c>
      <c r="AB586" s="570">
        <v>1.8447232814980592</v>
      </c>
      <c r="AC586" s="570">
        <v>44.548447148231197</v>
      </c>
      <c r="AD586" s="570">
        <v>69.431283746775151</v>
      </c>
      <c r="AE586" s="570">
        <v>67.597712733737836</v>
      </c>
      <c r="AF586" s="570">
        <v>26.71364509929532</v>
      </c>
      <c r="AG586" s="570">
        <v>31.121821402098135</v>
      </c>
      <c r="AH586" s="570">
        <v>4.7961630695443638E-2</v>
      </c>
      <c r="AI586" s="570">
        <v>2053</v>
      </c>
      <c r="AJ586" s="570">
        <v>96.810764734534885</v>
      </c>
      <c r="AK586" s="570">
        <v>14.975717526473318</v>
      </c>
      <c r="AL586" s="570"/>
    </row>
    <row r="587" spans="1:38">
      <c r="A587" s="570">
        <v>7</v>
      </c>
      <c r="B587" s="570">
        <v>5</v>
      </c>
      <c r="C587" s="570">
        <v>2024</v>
      </c>
      <c r="D587" s="570">
        <v>99</v>
      </c>
      <c r="E587" s="570">
        <v>99</v>
      </c>
      <c r="F587" s="570">
        <v>99</v>
      </c>
      <c r="G587" s="570">
        <v>3</v>
      </c>
      <c r="H587" s="570">
        <v>1</v>
      </c>
      <c r="I587" s="570">
        <v>99</v>
      </c>
      <c r="J587" s="570">
        <v>999</v>
      </c>
      <c r="K587" s="570">
        <v>99</v>
      </c>
      <c r="L587" s="570">
        <v>99</v>
      </c>
      <c r="M587" s="570">
        <v>99</v>
      </c>
      <c r="N587" s="570">
        <v>99</v>
      </c>
      <c r="O587" s="570">
        <v>99</v>
      </c>
      <c r="P587" s="570">
        <v>9999</v>
      </c>
      <c r="Q587" s="570">
        <v>73</v>
      </c>
      <c r="R587" s="570">
        <v>1698</v>
      </c>
      <c r="S587" s="570">
        <v>5.3727915194346307</v>
      </c>
      <c r="T587" s="570">
        <v>4.9393404004711412</v>
      </c>
      <c r="U587" s="570">
        <v>13.416254416961149</v>
      </c>
      <c r="V587" s="570">
        <v>2.7090694935217901</v>
      </c>
      <c r="W587" s="570">
        <v>2.4734982332155475</v>
      </c>
      <c r="X587" s="570">
        <v>31.56654888103651</v>
      </c>
      <c r="Y587" s="570">
        <v>13.486454652532393</v>
      </c>
      <c r="Z587" s="570">
        <v>8.218033381584112</v>
      </c>
      <c r="AA587" s="570">
        <v>1.6564509594416812</v>
      </c>
      <c r="AB587" s="570">
        <v>1.8933197393995151</v>
      </c>
      <c r="AC587" s="570">
        <v>41.196297872877174</v>
      </c>
      <c r="AD587" s="570">
        <v>64.05450936996543</v>
      </c>
      <c r="AE587" s="570">
        <v>60.079730134215083</v>
      </c>
      <c r="AF587" s="570">
        <v>39.097398111904205</v>
      </c>
      <c r="AG587" s="570">
        <v>42.722437681442095</v>
      </c>
      <c r="AH587" s="570">
        <v>1.590106007067138</v>
      </c>
      <c r="AI587" s="570">
        <v>1482</v>
      </c>
      <c r="AJ587" s="570">
        <v>93.143792172739765</v>
      </c>
      <c r="AK587" s="570">
        <v>15.154402891303988</v>
      </c>
      <c r="AL587" s="570"/>
    </row>
    <row r="588" spans="1:38">
      <c r="A588" s="570">
        <v>7</v>
      </c>
      <c r="B588" s="570">
        <v>6</v>
      </c>
      <c r="C588" s="570">
        <v>2024</v>
      </c>
      <c r="D588" s="570">
        <v>99</v>
      </c>
      <c r="E588" s="570">
        <v>99</v>
      </c>
      <c r="F588" s="570">
        <v>99</v>
      </c>
      <c r="G588" s="570">
        <v>3</v>
      </c>
      <c r="H588" s="570">
        <v>2</v>
      </c>
      <c r="I588" s="570">
        <v>99</v>
      </c>
      <c r="J588" s="570">
        <v>999</v>
      </c>
      <c r="K588" s="570">
        <v>99</v>
      </c>
      <c r="L588" s="570">
        <v>99</v>
      </c>
      <c r="M588" s="570">
        <v>99</v>
      </c>
      <c r="N588" s="570">
        <v>99</v>
      </c>
      <c r="O588" s="570">
        <v>99</v>
      </c>
      <c r="P588" s="570">
        <v>9999</v>
      </c>
      <c r="Q588" s="570">
        <v>88</v>
      </c>
      <c r="R588" s="570">
        <v>2645</v>
      </c>
      <c r="S588" s="570">
        <v>5.2635160680529296</v>
      </c>
      <c r="T588" s="570">
        <v>4.4839319470699426</v>
      </c>
      <c r="U588" s="570">
        <v>11.547069943289236</v>
      </c>
      <c r="V588" s="570">
        <v>1.6257088846880907</v>
      </c>
      <c r="W588" s="570">
        <v>0.71833648393194705</v>
      </c>
      <c r="X588" s="570">
        <v>24.272211720226839</v>
      </c>
      <c r="Y588" s="570">
        <v>7.18336483931947</v>
      </c>
      <c r="Z588" s="570">
        <v>6.8407129320377491</v>
      </c>
      <c r="AA588" s="570">
        <v>1.3846756904417099</v>
      </c>
      <c r="AB588" s="570">
        <v>1.5789933750793888</v>
      </c>
      <c r="AC588" s="570">
        <v>37.391373020482966</v>
      </c>
      <c r="AD588" s="570">
        <v>42.903507348970976</v>
      </c>
      <c r="AE588" s="570">
        <v>53.807595944071402</v>
      </c>
      <c r="AF588" s="570">
        <v>60.902601888095766</v>
      </c>
      <c r="AG588" s="570">
        <v>57.277562318557905</v>
      </c>
      <c r="AH588" s="570">
        <v>1.3610586011342147</v>
      </c>
      <c r="AI588" s="570">
        <v>1480</v>
      </c>
      <c r="AJ588" s="570">
        <v>92.17655405405408</v>
      </c>
      <c r="AK588" s="570">
        <v>14.775561281215525</v>
      </c>
      <c r="AL588" s="570"/>
    </row>
    <row r="589" spans="1:38">
      <c r="A589" s="570">
        <v>7</v>
      </c>
      <c r="B589" s="570">
        <v>7</v>
      </c>
      <c r="C589" s="570">
        <v>2024</v>
      </c>
      <c r="D589" s="570">
        <v>99</v>
      </c>
      <c r="E589" s="570">
        <v>99</v>
      </c>
      <c r="F589" s="570">
        <v>99</v>
      </c>
      <c r="G589" s="570">
        <v>4</v>
      </c>
      <c r="H589" s="570">
        <v>1</v>
      </c>
      <c r="I589" s="570">
        <v>99</v>
      </c>
      <c r="J589" s="570">
        <v>999</v>
      </c>
      <c r="K589" s="570">
        <v>99</v>
      </c>
      <c r="L589" s="570">
        <v>99</v>
      </c>
      <c r="M589" s="570">
        <v>99</v>
      </c>
      <c r="N589" s="570">
        <v>99</v>
      </c>
      <c r="O589" s="570">
        <v>99</v>
      </c>
      <c r="P589" s="570">
        <v>9999</v>
      </c>
      <c r="Q589" s="570">
        <v>90</v>
      </c>
      <c r="R589" s="570">
        <v>3449</v>
      </c>
      <c r="S589" s="570">
        <v>5.469411423601044</v>
      </c>
      <c r="T589" s="570">
        <v>5.0649463612641323</v>
      </c>
      <c r="U589" s="570">
        <v>16.819193969266443</v>
      </c>
      <c r="V589" s="570">
        <v>4.2910988692374596</v>
      </c>
      <c r="W589" s="570">
        <v>3.1313424180922009</v>
      </c>
      <c r="X589" s="570">
        <v>51.029283850391401</v>
      </c>
      <c r="Y589" s="570">
        <v>22.325311684546246</v>
      </c>
      <c r="Z589" s="570">
        <v>7.646573533024549</v>
      </c>
      <c r="AA589" s="570">
        <v>1.607735622420688</v>
      </c>
      <c r="AB589" s="570">
        <v>1.8264393089990425</v>
      </c>
      <c r="AC589" s="570">
        <v>31.693045727311819</v>
      </c>
      <c r="AD589" s="570">
        <v>60.923742235031597</v>
      </c>
      <c r="AE589" s="570">
        <v>58.422161400997936</v>
      </c>
      <c r="AF589" s="570">
        <v>78.690394706821792</v>
      </c>
      <c r="AG589" s="570">
        <v>78.620248481045394</v>
      </c>
      <c r="AH589" s="570">
        <v>0.66685995940852416</v>
      </c>
      <c r="AI589" s="570">
        <v>2855</v>
      </c>
      <c r="AJ589" s="570">
        <v>100.24861646234677</v>
      </c>
      <c r="AK589" s="570">
        <v>15.695464138485351</v>
      </c>
      <c r="AL589" s="570"/>
    </row>
    <row r="590" spans="1:38">
      <c r="A590" s="570">
        <v>7</v>
      </c>
      <c r="B590" s="570">
        <v>8</v>
      </c>
      <c r="C590" s="570">
        <v>2024</v>
      </c>
      <c r="D590" s="570">
        <v>99</v>
      </c>
      <c r="E590" s="570">
        <v>99</v>
      </c>
      <c r="F590" s="570">
        <v>99</v>
      </c>
      <c r="G590" s="570">
        <v>4</v>
      </c>
      <c r="H590" s="570">
        <v>2</v>
      </c>
      <c r="I590" s="570">
        <v>99</v>
      </c>
      <c r="J590" s="570">
        <v>999</v>
      </c>
      <c r="K590" s="570">
        <v>99</v>
      </c>
      <c r="L590" s="570">
        <v>99</v>
      </c>
      <c r="M590" s="570">
        <v>99</v>
      </c>
      <c r="N590" s="570">
        <v>99</v>
      </c>
      <c r="O590" s="570">
        <v>99</v>
      </c>
      <c r="P590" s="570">
        <v>9999</v>
      </c>
      <c r="Q590" s="570">
        <v>22</v>
      </c>
      <c r="R590" s="570">
        <v>934</v>
      </c>
      <c r="S590" s="570">
        <v>5.7237687366167007</v>
      </c>
      <c r="T590" s="570">
        <v>5.0824411134903631</v>
      </c>
      <c r="U590" s="570">
        <v>16.889614561027852</v>
      </c>
      <c r="V590" s="570">
        <v>4.3897216274089956</v>
      </c>
      <c r="W590" s="570">
        <v>3.7473233404710911</v>
      </c>
      <c r="X590" s="570">
        <v>54.925053533190592</v>
      </c>
      <c r="Y590" s="570">
        <v>25.910064239828703</v>
      </c>
      <c r="Z590" s="570">
        <v>8.2991272509624494</v>
      </c>
      <c r="AA590" s="570">
        <v>1.3366567701730991</v>
      </c>
      <c r="AB590" s="570">
        <v>2.2793768716892582</v>
      </c>
      <c r="AC590" s="570">
        <v>40.403864283256702</v>
      </c>
      <c r="AD590" s="570">
        <v>68.085673512459209</v>
      </c>
      <c r="AE590" s="570">
        <v>51.948234326499886</v>
      </c>
      <c r="AF590" s="570">
        <v>21.30960529317818</v>
      </c>
      <c r="AG590" s="570">
        <v>21.379751518954613</v>
      </c>
      <c r="AH590" s="570">
        <v>0.74946466809421819</v>
      </c>
      <c r="AI590" s="570">
        <v>357</v>
      </c>
      <c r="AJ590" s="570">
        <v>95.749859943977583</v>
      </c>
      <c r="AK590" s="570">
        <v>15.81994711293992</v>
      </c>
      <c r="AL590" s="570"/>
    </row>
    <row r="591" spans="1:38">
      <c r="A591" s="570">
        <v>7</v>
      </c>
      <c r="B591" s="570">
        <v>9</v>
      </c>
      <c r="C591" s="570">
        <v>2023</v>
      </c>
      <c r="D591" s="570">
        <v>99</v>
      </c>
      <c r="E591" s="570">
        <v>99</v>
      </c>
      <c r="F591" s="570">
        <v>99</v>
      </c>
      <c r="G591" s="570">
        <v>1</v>
      </c>
      <c r="H591" s="570">
        <v>1</v>
      </c>
      <c r="I591" s="570">
        <v>99</v>
      </c>
      <c r="J591" s="570">
        <v>999</v>
      </c>
      <c r="K591" s="570">
        <v>99</v>
      </c>
      <c r="L591" s="570">
        <v>99</v>
      </c>
      <c r="M591" s="570">
        <v>99</v>
      </c>
      <c r="N591" s="570">
        <v>99</v>
      </c>
      <c r="O591" s="570">
        <v>99</v>
      </c>
      <c r="P591" s="570">
        <v>9999</v>
      </c>
      <c r="Q591" s="570">
        <v>139</v>
      </c>
      <c r="R591" s="570">
        <v>6897</v>
      </c>
      <c r="S591" s="570">
        <v>5.3111497752646084</v>
      </c>
      <c r="T591" s="570">
        <v>5.1274467159634627</v>
      </c>
      <c r="U591" s="570">
        <v>10.75267507612004</v>
      </c>
      <c r="V591" s="570">
        <v>0.73945193562418443</v>
      </c>
      <c r="W591" s="570">
        <v>1.7398869073510215</v>
      </c>
      <c r="X591" s="570">
        <v>20.646657967232127</v>
      </c>
      <c r="Y591" s="570">
        <v>6.6985645933014348</v>
      </c>
      <c r="Z591" s="570">
        <v>6.73764570710527</v>
      </c>
      <c r="AA591" s="570">
        <v>1.3919064599308948</v>
      </c>
      <c r="AB591" s="570">
        <v>1.7348099772162848</v>
      </c>
      <c r="AC591" s="570">
        <v>6.5786589950099916</v>
      </c>
      <c r="AD591" s="570">
        <v>34.602633302847622</v>
      </c>
      <c r="AE591" s="570">
        <v>41.05585589037328</v>
      </c>
      <c r="AF591" s="570">
        <v>67.630908021180645</v>
      </c>
      <c r="AG591" s="570">
        <v>63.906010738724589</v>
      </c>
      <c r="AH591" s="570">
        <v>0.76845005074670181</v>
      </c>
      <c r="AI591" s="570">
        <v>2763</v>
      </c>
      <c r="AJ591" s="570">
        <v>93.16959826275783</v>
      </c>
      <c r="AK591" s="570">
        <v>14.753956422683002</v>
      </c>
      <c r="AL591" s="570"/>
    </row>
    <row r="592" spans="1:38">
      <c r="A592" s="570">
        <v>7</v>
      </c>
      <c r="B592" s="570">
        <v>10</v>
      </c>
      <c r="C592" s="570">
        <v>2023</v>
      </c>
      <c r="D592" s="570">
        <v>99</v>
      </c>
      <c r="E592" s="570">
        <v>99</v>
      </c>
      <c r="F592" s="570">
        <v>99</v>
      </c>
      <c r="G592" s="570">
        <v>1</v>
      </c>
      <c r="H592" s="570">
        <v>2</v>
      </c>
      <c r="I592" s="570">
        <v>99</v>
      </c>
      <c r="J592" s="570">
        <v>999</v>
      </c>
      <c r="K592" s="570">
        <v>99</v>
      </c>
      <c r="L592" s="570">
        <v>99</v>
      </c>
      <c r="M592" s="570">
        <v>99</v>
      </c>
      <c r="N592" s="570">
        <v>99</v>
      </c>
      <c r="O592" s="570">
        <v>99</v>
      </c>
      <c r="P592" s="570">
        <v>9999</v>
      </c>
      <c r="Q592" s="570">
        <v>116</v>
      </c>
      <c r="R592" s="570">
        <v>3301</v>
      </c>
      <c r="S592" s="570">
        <v>5.9521357164495603</v>
      </c>
      <c r="T592" s="570">
        <v>4.7446228415631637</v>
      </c>
      <c r="U592" s="570">
        <v>12.688912450772522</v>
      </c>
      <c r="V592" s="570">
        <v>1.8176310209027564</v>
      </c>
      <c r="W592" s="570">
        <v>2.1205695243865494</v>
      </c>
      <c r="X592" s="570">
        <v>29.324447137231143</v>
      </c>
      <c r="Y592" s="570">
        <v>11.208724628900336</v>
      </c>
      <c r="Z592" s="570">
        <v>7.8720919472193556</v>
      </c>
      <c r="AA592" s="570">
        <v>1.8839745288098233</v>
      </c>
      <c r="AB592" s="570">
        <v>1.8606169683764904</v>
      </c>
      <c r="AC592" s="570">
        <v>29.714004316564555</v>
      </c>
      <c r="AD592" s="570">
        <v>55.386119259352753</v>
      </c>
      <c r="AE592" s="570">
        <v>43.847315678081841</v>
      </c>
      <c r="AF592" s="570">
        <v>32.369091978819377</v>
      </c>
      <c r="AG592" s="570">
        <v>36.093989261275425</v>
      </c>
      <c r="AH592" s="570">
        <v>5.7861254165404441</v>
      </c>
      <c r="AI592" s="570">
        <v>728</v>
      </c>
      <c r="AJ592" s="570">
        <v>95.386813186813214</v>
      </c>
      <c r="AK592" s="570">
        <v>14.693134592396213</v>
      </c>
      <c r="AL592" s="570"/>
    </row>
    <row r="593" spans="1:38">
      <c r="A593" s="570">
        <v>7</v>
      </c>
      <c r="B593" s="570">
        <v>11</v>
      </c>
      <c r="C593" s="570">
        <v>2023</v>
      </c>
      <c r="D593" s="570">
        <v>99</v>
      </c>
      <c r="E593" s="570">
        <v>99</v>
      </c>
      <c r="F593" s="570">
        <v>99</v>
      </c>
      <c r="G593" s="570">
        <v>2</v>
      </c>
      <c r="H593" s="570">
        <v>1</v>
      </c>
      <c r="I593" s="570">
        <v>99</v>
      </c>
      <c r="J593" s="570">
        <v>999</v>
      </c>
      <c r="K593" s="570">
        <v>99</v>
      </c>
      <c r="L593" s="570">
        <v>99</v>
      </c>
      <c r="M593" s="570">
        <v>99</v>
      </c>
      <c r="N593" s="570">
        <v>99</v>
      </c>
      <c r="O593" s="570">
        <v>99</v>
      </c>
      <c r="P593" s="570">
        <v>9999</v>
      </c>
      <c r="Q593" s="570">
        <v>165</v>
      </c>
      <c r="R593" s="570">
        <v>5684</v>
      </c>
      <c r="S593" s="570">
        <v>5.3282899366643202</v>
      </c>
      <c r="T593" s="570">
        <v>4.6043279380717808</v>
      </c>
      <c r="U593" s="570">
        <v>11.302709359605938</v>
      </c>
      <c r="V593" s="570">
        <v>0.68613652357494737</v>
      </c>
      <c r="W593" s="570">
        <v>0.51020408163265307</v>
      </c>
      <c r="X593" s="570">
        <v>24.472202674173118</v>
      </c>
      <c r="Y593" s="570">
        <v>7.2308233638282893</v>
      </c>
      <c r="Z593" s="570">
        <v>6.9485403450499943</v>
      </c>
      <c r="AA593" s="570">
        <v>1.3446672488896716</v>
      </c>
      <c r="AB593" s="570">
        <v>1.8171679877086295</v>
      </c>
      <c r="AC593" s="570">
        <v>9.7384841562187514</v>
      </c>
      <c r="AD593" s="570">
        <v>37.009483857347526</v>
      </c>
      <c r="AE593" s="570">
        <v>49.711537310604989</v>
      </c>
      <c r="AF593" s="570">
        <v>71.31744040150565</v>
      </c>
      <c r="AG593" s="570">
        <v>67.650462536394841</v>
      </c>
      <c r="AH593" s="570">
        <v>0.10555946516537644</v>
      </c>
      <c r="AI593" s="570">
        <v>89</v>
      </c>
      <c r="AJ593" s="570">
        <v>101.91348314606743</v>
      </c>
      <c r="AK593" s="570">
        <v>15.346055049384477</v>
      </c>
      <c r="AL593" s="570"/>
    </row>
    <row r="594" spans="1:38">
      <c r="A594" s="570">
        <v>7</v>
      </c>
      <c r="B594" s="570">
        <v>12</v>
      </c>
      <c r="C594" s="570">
        <v>2023</v>
      </c>
      <c r="D594" s="570">
        <v>99</v>
      </c>
      <c r="E594" s="570">
        <v>99</v>
      </c>
      <c r="F594" s="570">
        <v>99</v>
      </c>
      <c r="G594" s="570">
        <v>2</v>
      </c>
      <c r="H594" s="570">
        <v>2</v>
      </c>
      <c r="I594" s="570">
        <v>99</v>
      </c>
      <c r="J594" s="570">
        <v>999</v>
      </c>
      <c r="K594" s="570">
        <v>99</v>
      </c>
      <c r="L594" s="570">
        <v>99</v>
      </c>
      <c r="M594" s="570">
        <v>99</v>
      </c>
      <c r="N594" s="570">
        <v>99</v>
      </c>
      <c r="O594" s="570">
        <v>99</v>
      </c>
      <c r="P594" s="570">
        <v>9999</v>
      </c>
      <c r="Q594" s="570">
        <v>122</v>
      </c>
      <c r="R594" s="570">
        <v>2286</v>
      </c>
      <c r="S594" s="570">
        <v>5.1701662292213477</v>
      </c>
      <c r="T594" s="570">
        <v>4.8534558180227458</v>
      </c>
      <c r="U594" s="570">
        <v>13.438713910761162</v>
      </c>
      <c r="V594" s="570">
        <v>0.83114610673665779</v>
      </c>
      <c r="W594" s="570">
        <v>1.0936132983377078</v>
      </c>
      <c r="X594" s="570">
        <v>31.933508311461075</v>
      </c>
      <c r="Y594" s="570">
        <v>11.504811898512688</v>
      </c>
      <c r="Z594" s="570">
        <v>7.0983986407400277</v>
      </c>
      <c r="AA594" s="570">
        <v>1.5869113235845205</v>
      </c>
      <c r="AB594" s="570">
        <v>2.0187125150208174</v>
      </c>
      <c r="AC594" s="570">
        <v>40.718639516134033</v>
      </c>
      <c r="AD594" s="570">
        <v>62.324210671172246</v>
      </c>
      <c r="AE594" s="570">
        <v>49.636566673153872</v>
      </c>
      <c r="AF594" s="570">
        <v>28.682559598494361</v>
      </c>
      <c r="AG594" s="570">
        <v>32.349537463605159</v>
      </c>
      <c r="AH594" s="570">
        <v>0.13123359580052493</v>
      </c>
      <c r="AI594" s="570">
        <v>281</v>
      </c>
      <c r="AJ594" s="570">
        <v>89.672241992882491</v>
      </c>
      <c r="AK594" s="570">
        <v>15.687340426803356</v>
      </c>
      <c r="AL594" s="570"/>
    </row>
    <row r="595" spans="1:38">
      <c r="A595" s="570">
        <v>7</v>
      </c>
      <c r="B595" s="570">
        <v>13</v>
      </c>
      <c r="C595" s="570">
        <v>2023</v>
      </c>
      <c r="D595" s="570">
        <v>99</v>
      </c>
      <c r="E595" s="570">
        <v>99</v>
      </c>
      <c r="F595" s="570">
        <v>99</v>
      </c>
      <c r="G595" s="570">
        <v>3</v>
      </c>
      <c r="H595" s="570">
        <v>1</v>
      </c>
      <c r="I595" s="570">
        <v>99</v>
      </c>
      <c r="J595" s="570">
        <v>999</v>
      </c>
      <c r="K595" s="570">
        <v>99</v>
      </c>
      <c r="L595" s="570">
        <v>99</v>
      </c>
      <c r="M595" s="570">
        <v>99</v>
      </c>
      <c r="N595" s="570">
        <v>99</v>
      </c>
      <c r="O595" s="570">
        <v>99</v>
      </c>
      <c r="P595" s="570">
        <v>9999</v>
      </c>
      <c r="Q595" s="570">
        <v>71</v>
      </c>
      <c r="R595" s="570">
        <v>1318</v>
      </c>
      <c r="S595" s="570">
        <v>5.6350531107738995</v>
      </c>
      <c r="T595" s="570">
        <v>4.9226100151745076</v>
      </c>
      <c r="U595" s="570">
        <v>13.332928679817902</v>
      </c>
      <c r="V595" s="570">
        <v>1.062215477996965</v>
      </c>
      <c r="W595" s="570">
        <v>2.4279210925644921</v>
      </c>
      <c r="X595" s="570">
        <v>31.031866464339895</v>
      </c>
      <c r="Y595" s="570">
        <v>16.236722306525035</v>
      </c>
      <c r="Z595" s="570">
        <v>7.9514608126816286</v>
      </c>
      <c r="AA595" s="570">
        <v>1.8015042918116997</v>
      </c>
      <c r="AB595" s="570">
        <v>2.2343888067133393</v>
      </c>
      <c r="AC595" s="570">
        <v>33.661029834297395</v>
      </c>
      <c r="AD595" s="570">
        <v>64.37678582190091</v>
      </c>
      <c r="AE595" s="570">
        <v>56.580754994616008</v>
      </c>
      <c r="AF595" s="570">
        <v>33.942827710533095</v>
      </c>
      <c r="AG595" s="570">
        <v>37.868659572542391</v>
      </c>
      <c r="AH595" s="570">
        <v>7.5872534142640377E-2</v>
      </c>
      <c r="AI595" s="570">
        <v>0</v>
      </c>
      <c r="AJ595" s="570"/>
      <c r="AK595" s="570"/>
      <c r="AL595" s="570"/>
    </row>
    <row r="596" spans="1:38">
      <c r="A596" s="570">
        <v>7</v>
      </c>
      <c r="B596" s="570">
        <v>14</v>
      </c>
      <c r="C596" s="570">
        <v>2023</v>
      </c>
      <c r="D596" s="570">
        <v>99</v>
      </c>
      <c r="E596" s="570">
        <v>99</v>
      </c>
      <c r="F596" s="570">
        <v>99</v>
      </c>
      <c r="G596" s="570">
        <v>3</v>
      </c>
      <c r="H596" s="570">
        <v>2</v>
      </c>
      <c r="I596" s="570">
        <v>99</v>
      </c>
      <c r="J596" s="570">
        <v>999</v>
      </c>
      <c r="K596" s="570">
        <v>99</v>
      </c>
      <c r="L596" s="570">
        <v>99</v>
      </c>
      <c r="M596" s="570">
        <v>99</v>
      </c>
      <c r="N596" s="570">
        <v>99</v>
      </c>
      <c r="O596" s="570">
        <v>99</v>
      </c>
      <c r="P596" s="570">
        <v>9999</v>
      </c>
      <c r="Q596" s="570">
        <v>73</v>
      </c>
      <c r="R596" s="570">
        <v>2565</v>
      </c>
      <c r="S596" s="570">
        <v>4.610136452241715</v>
      </c>
      <c r="T596" s="570">
        <v>4.3559454191033131</v>
      </c>
      <c r="U596" s="570">
        <v>11.240467836257302</v>
      </c>
      <c r="V596" s="570">
        <v>0.66276803118908401</v>
      </c>
      <c r="W596" s="570">
        <v>0.50682261208576995</v>
      </c>
      <c r="X596" s="570">
        <v>24.288499025341128</v>
      </c>
      <c r="Y596" s="570">
        <v>7.1734892787524371</v>
      </c>
      <c r="Z596" s="570">
        <v>7.2285210347850946</v>
      </c>
      <c r="AA596" s="570">
        <v>1.4282224195223945</v>
      </c>
      <c r="AB596" s="570">
        <v>1.7748537904649344</v>
      </c>
      <c r="AC596" s="570">
        <v>31.509764801037129</v>
      </c>
      <c r="AD596" s="570">
        <v>45.581089610845034</v>
      </c>
      <c r="AE596" s="570">
        <v>48.199843766652222</v>
      </c>
      <c r="AF596" s="570">
        <v>66.057172289466891</v>
      </c>
      <c r="AG596" s="570">
        <v>62.131340427457616</v>
      </c>
      <c r="AH596" s="570">
        <v>0.35087719298245607</v>
      </c>
      <c r="AI596" s="570">
        <v>0</v>
      </c>
      <c r="AJ596" s="570"/>
      <c r="AK596" s="570"/>
      <c r="AL596" s="570"/>
    </row>
    <row r="597" spans="1:38">
      <c r="A597" s="570">
        <v>7</v>
      </c>
      <c r="B597" s="570">
        <v>15</v>
      </c>
      <c r="C597" s="570">
        <v>2023</v>
      </c>
      <c r="D597" s="570">
        <v>99</v>
      </c>
      <c r="E597" s="570">
        <v>99</v>
      </c>
      <c r="F597" s="570">
        <v>99</v>
      </c>
      <c r="G597" s="570">
        <v>4</v>
      </c>
      <c r="H597" s="570">
        <v>1</v>
      </c>
      <c r="I597" s="570">
        <v>99</v>
      </c>
      <c r="J597" s="570">
        <v>999</v>
      </c>
      <c r="K597" s="570">
        <v>99</v>
      </c>
      <c r="L597" s="570">
        <v>99</v>
      </c>
      <c r="M597" s="570">
        <v>99</v>
      </c>
      <c r="N597" s="570">
        <v>99</v>
      </c>
      <c r="O597" s="570">
        <v>99</v>
      </c>
      <c r="P597" s="570">
        <v>9999</v>
      </c>
      <c r="Q597" s="570">
        <v>76</v>
      </c>
      <c r="R597" s="570">
        <v>3417</v>
      </c>
      <c r="S597" s="570">
        <v>5.0119988293824997</v>
      </c>
      <c r="T597" s="570">
        <v>4.8024582967515377</v>
      </c>
      <c r="U597" s="570">
        <v>15.928241147205153</v>
      </c>
      <c r="V597" s="570">
        <v>1.6973953760608731</v>
      </c>
      <c r="W597" s="570">
        <v>1.9315188762071995</v>
      </c>
      <c r="X597" s="570">
        <v>46.356453028972787</v>
      </c>
      <c r="Y597" s="570">
        <v>18.846941761779327</v>
      </c>
      <c r="Z597" s="570">
        <v>7.532606027419976</v>
      </c>
      <c r="AA597" s="570">
        <v>1.4262175815736722</v>
      </c>
      <c r="AB597" s="570">
        <v>2.0529755524022386</v>
      </c>
      <c r="AC597" s="570">
        <v>27.777005035527797</v>
      </c>
      <c r="AD597" s="570">
        <v>57.892456101169806</v>
      </c>
      <c r="AE597" s="570">
        <v>53.274667805592863</v>
      </c>
      <c r="AF597" s="570">
        <v>77.272727272727266</v>
      </c>
      <c r="AG597" s="570">
        <v>77.998042410615142</v>
      </c>
      <c r="AH597" s="570">
        <v>0</v>
      </c>
      <c r="AI597" s="570">
        <v>0</v>
      </c>
      <c r="AJ597" s="570"/>
      <c r="AK597" s="570"/>
      <c r="AL597" s="570"/>
    </row>
    <row r="598" spans="1:38">
      <c r="A598" s="570">
        <v>7</v>
      </c>
      <c r="B598" s="570">
        <v>16</v>
      </c>
      <c r="C598" s="570">
        <v>2023</v>
      </c>
      <c r="D598" s="570">
        <v>99</v>
      </c>
      <c r="E598" s="570">
        <v>99</v>
      </c>
      <c r="F598" s="570">
        <v>99</v>
      </c>
      <c r="G598" s="570">
        <v>4</v>
      </c>
      <c r="H598" s="570">
        <v>2</v>
      </c>
      <c r="I598" s="570">
        <v>99</v>
      </c>
      <c r="J598" s="570">
        <v>999</v>
      </c>
      <c r="K598" s="570">
        <v>99</v>
      </c>
      <c r="L598" s="570">
        <v>99</v>
      </c>
      <c r="M598" s="570">
        <v>99</v>
      </c>
      <c r="N598" s="570">
        <v>99</v>
      </c>
      <c r="O598" s="570">
        <v>99</v>
      </c>
      <c r="P598" s="570">
        <v>9999</v>
      </c>
      <c r="Q598" s="570">
        <v>27</v>
      </c>
      <c r="R598" s="570">
        <v>1005</v>
      </c>
      <c r="S598" s="570">
        <v>5.6099502487562196</v>
      </c>
      <c r="T598" s="570">
        <v>5.1343283582089532</v>
      </c>
      <c r="U598" s="570">
        <v>15.276517412935316</v>
      </c>
      <c r="V598" s="570">
        <v>2.189054726368159</v>
      </c>
      <c r="W598" s="570">
        <v>2.0895522388059695</v>
      </c>
      <c r="X598" s="570">
        <v>46.268656716417915</v>
      </c>
      <c r="Y598" s="570">
        <v>18.606965174129353</v>
      </c>
      <c r="Z598" s="570">
        <v>7.948233372406392</v>
      </c>
      <c r="AA598" s="570">
        <v>1.2415287068220062</v>
      </c>
      <c r="AB598" s="570">
        <v>2.0362060300123126</v>
      </c>
      <c r="AC598" s="570">
        <v>41.730057083250429</v>
      </c>
      <c r="AD598" s="570">
        <v>60.253136087910256</v>
      </c>
      <c r="AE598" s="570">
        <v>54.263973766881719</v>
      </c>
      <c r="AF598" s="570">
        <v>22.727272727272723</v>
      </c>
      <c r="AG598" s="570">
        <v>22.001957589384876</v>
      </c>
      <c r="AH598" s="570">
        <v>0</v>
      </c>
      <c r="AI598" s="570">
        <v>0</v>
      </c>
      <c r="AJ598" s="570"/>
      <c r="AK598" s="570"/>
      <c r="AL598" s="570"/>
    </row>
    <row r="599" spans="1:38">
      <c r="A599" s="570">
        <v>7</v>
      </c>
      <c r="B599" s="570">
        <v>17</v>
      </c>
      <c r="C599" s="570">
        <v>2022</v>
      </c>
      <c r="D599" s="570">
        <v>99</v>
      </c>
      <c r="E599" s="570">
        <v>99</v>
      </c>
      <c r="F599" s="570">
        <v>99</v>
      </c>
      <c r="G599" s="570">
        <v>1</v>
      </c>
      <c r="H599" s="570">
        <v>1</v>
      </c>
      <c r="I599" s="570">
        <v>99</v>
      </c>
      <c r="J599" s="570">
        <v>999</v>
      </c>
      <c r="K599" s="570">
        <v>99</v>
      </c>
      <c r="L599" s="570">
        <v>99</v>
      </c>
      <c r="M599" s="570">
        <v>99</v>
      </c>
      <c r="N599" s="570">
        <v>99</v>
      </c>
      <c r="O599" s="570">
        <v>99</v>
      </c>
      <c r="P599" s="570">
        <v>9999</v>
      </c>
      <c r="Q599" s="570">
        <v>139</v>
      </c>
      <c r="R599" s="570">
        <v>6640</v>
      </c>
      <c r="S599" s="570">
        <v>5.3085843373493971</v>
      </c>
      <c r="T599" s="570">
        <v>5.243975903614456</v>
      </c>
      <c r="U599" s="570">
        <v>11.11498493975904</v>
      </c>
      <c r="V599" s="570">
        <v>0.67771084337349397</v>
      </c>
      <c r="W599" s="570">
        <v>1.4006024096385543</v>
      </c>
      <c r="X599" s="570">
        <v>21.581325301204828</v>
      </c>
      <c r="Y599" s="570">
        <v>8.6445783132530121</v>
      </c>
      <c r="Z599" s="570">
        <v>7.3041014121883379</v>
      </c>
      <c r="AA599" s="570">
        <v>1.4528073515502784</v>
      </c>
      <c r="AB599" s="570">
        <v>1.9481516972669095</v>
      </c>
      <c r="AC599" s="570">
        <v>12.526810243599176</v>
      </c>
      <c r="AD599" s="570">
        <v>35.316214905613478</v>
      </c>
      <c r="AE599" s="570">
        <v>38.493307649210301</v>
      </c>
      <c r="AF599" s="570">
        <v>66.767219708396183</v>
      </c>
      <c r="AG599" s="570">
        <v>65.500755264218242</v>
      </c>
      <c r="AH599" s="570">
        <v>0.54216867469879515</v>
      </c>
      <c r="AI599" s="570">
        <v>0</v>
      </c>
      <c r="AJ599" s="570"/>
      <c r="AK599" s="570"/>
      <c r="AL599" s="570"/>
    </row>
    <row r="600" spans="1:38">
      <c r="A600" s="570">
        <v>7</v>
      </c>
      <c r="B600" s="570">
        <v>18</v>
      </c>
      <c r="C600" s="570">
        <v>2022</v>
      </c>
      <c r="D600" s="570">
        <v>99</v>
      </c>
      <c r="E600" s="570">
        <v>99</v>
      </c>
      <c r="F600" s="570">
        <v>99</v>
      </c>
      <c r="G600" s="570">
        <v>1</v>
      </c>
      <c r="H600" s="570">
        <v>2</v>
      </c>
      <c r="I600" s="570">
        <v>99</v>
      </c>
      <c r="J600" s="570">
        <v>999</v>
      </c>
      <c r="K600" s="570">
        <v>99</v>
      </c>
      <c r="L600" s="570">
        <v>99</v>
      </c>
      <c r="M600" s="570">
        <v>99</v>
      </c>
      <c r="N600" s="570">
        <v>99</v>
      </c>
      <c r="O600" s="570">
        <v>99</v>
      </c>
      <c r="P600" s="570">
        <v>9999</v>
      </c>
      <c r="Q600" s="570">
        <v>91</v>
      </c>
      <c r="R600" s="570">
        <v>3305</v>
      </c>
      <c r="S600" s="570">
        <v>5.9869894099848731</v>
      </c>
      <c r="T600" s="570">
        <v>4.6444780635400909</v>
      </c>
      <c r="U600" s="570">
        <v>11.761664145234484</v>
      </c>
      <c r="V600" s="570">
        <v>1.0892586989409985</v>
      </c>
      <c r="W600" s="570">
        <v>1.059001512859304</v>
      </c>
      <c r="X600" s="570">
        <v>25.295007564296522</v>
      </c>
      <c r="Y600" s="570">
        <v>8.895612708018156</v>
      </c>
      <c r="Z600" s="570">
        <v>7.334756602417186</v>
      </c>
      <c r="AA600" s="570">
        <v>1.8205783311346659</v>
      </c>
      <c r="AB600" s="570">
        <v>1.8099792063950153</v>
      </c>
      <c r="AC600" s="570">
        <v>23.581849220079153</v>
      </c>
      <c r="AD600" s="570">
        <v>51.499365003690627</v>
      </c>
      <c r="AE600" s="570">
        <v>39.416439339852559</v>
      </c>
      <c r="AF600" s="570">
        <v>33.232780291603831</v>
      </c>
      <c r="AG600" s="570">
        <v>34.499244735781751</v>
      </c>
      <c r="AH600" s="570">
        <v>4.689863842662632</v>
      </c>
      <c r="AI600" s="570">
        <v>30</v>
      </c>
      <c r="AJ600" s="570">
        <v>84.67333333333336</v>
      </c>
      <c r="AK600" s="570">
        <v>15.346124919884646</v>
      </c>
      <c r="AL600" s="570"/>
    </row>
    <row r="601" spans="1:38">
      <c r="A601" s="570">
        <v>7</v>
      </c>
      <c r="B601" s="570">
        <v>19</v>
      </c>
      <c r="C601" s="570">
        <v>2022</v>
      </c>
      <c r="D601" s="570">
        <v>99</v>
      </c>
      <c r="E601" s="570">
        <v>99</v>
      </c>
      <c r="F601" s="570">
        <v>99</v>
      </c>
      <c r="G601" s="570">
        <v>2</v>
      </c>
      <c r="H601" s="570">
        <v>1</v>
      </c>
      <c r="I601" s="570">
        <v>99</v>
      </c>
      <c r="J601" s="570">
        <v>999</v>
      </c>
      <c r="K601" s="570">
        <v>99</v>
      </c>
      <c r="L601" s="570">
        <v>99</v>
      </c>
      <c r="M601" s="570">
        <v>99</v>
      </c>
      <c r="N601" s="570">
        <v>99</v>
      </c>
      <c r="O601" s="570">
        <v>99</v>
      </c>
      <c r="P601" s="570">
        <v>9999</v>
      </c>
      <c r="Q601" s="570">
        <v>152</v>
      </c>
      <c r="R601" s="570">
        <v>5577</v>
      </c>
      <c r="S601" s="570">
        <v>5.1649632418863192</v>
      </c>
      <c r="T601" s="570">
        <v>4.7204590281513363</v>
      </c>
      <c r="U601" s="570">
        <v>11.622954993724241</v>
      </c>
      <c r="V601" s="570">
        <v>1.9723865877712032</v>
      </c>
      <c r="W601" s="570">
        <v>0.21516944593867665</v>
      </c>
      <c r="X601" s="570">
        <v>26.663080509234351</v>
      </c>
      <c r="Y601" s="570">
        <v>8.7860857091626308</v>
      </c>
      <c r="Z601" s="570">
        <v>7.262001544606826</v>
      </c>
      <c r="AA601" s="570">
        <v>1.2614356812887564</v>
      </c>
      <c r="AB601" s="570">
        <v>1.3955278107937985</v>
      </c>
      <c r="AC601" s="570">
        <v>15.745110967377402</v>
      </c>
      <c r="AD601" s="570">
        <v>34.464448459100886</v>
      </c>
      <c r="AE601" s="570">
        <v>45.053666003554689</v>
      </c>
      <c r="AF601" s="570">
        <v>73.887122416534197</v>
      </c>
      <c r="AG601" s="570">
        <v>68.603233964586963</v>
      </c>
      <c r="AH601" s="570">
        <v>0.17930787161556397</v>
      </c>
      <c r="AI601" s="570">
        <v>0</v>
      </c>
      <c r="AJ601" s="570"/>
      <c r="AK601" s="570"/>
      <c r="AL601" s="570"/>
    </row>
    <row r="602" spans="1:38">
      <c r="A602" s="570">
        <v>7</v>
      </c>
      <c r="B602" s="570">
        <v>20</v>
      </c>
      <c r="C602" s="570">
        <v>2022</v>
      </c>
      <c r="D602" s="570">
        <v>99</v>
      </c>
      <c r="E602" s="570">
        <v>99</v>
      </c>
      <c r="F602" s="570">
        <v>99</v>
      </c>
      <c r="G602" s="570">
        <v>2</v>
      </c>
      <c r="H602" s="570">
        <v>2</v>
      </c>
      <c r="I602" s="570">
        <v>99</v>
      </c>
      <c r="J602" s="570">
        <v>999</v>
      </c>
      <c r="K602" s="570">
        <v>99</v>
      </c>
      <c r="L602" s="570">
        <v>99</v>
      </c>
      <c r="M602" s="570">
        <v>99</v>
      </c>
      <c r="N602" s="570">
        <v>99</v>
      </c>
      <c r="O602" s="570">
        <v>99</v>
      </c>
      <c r="P602" s="570">
        <v>9999</v>
      </c>
      <c r="Q602" s="570">
        <v>112</v>
      </c>
      <c r="R602" s="570">
        <v>1971</v>
      </c>
      <c r="S602" s="570">
        <v>5.4013191273465244</v>
      </c>
      <c r="T602" s="570">
        <v>5.1308980213089805</v>
      </c>
      <c r="U602" s="570">
        <v>15.051192288178587</v>
      </c>
      <c r="V602" s="570">
        <v>1.1161846778285136</v>
      </c>
      <c r="W602" s="570">
        <v>2.2323693556570272</v>
      </c>
      <c r="X602" s="570">
        <v>40.892947742262805</v>
      </c>
      <c r="Y602" s="570">
        <v>16.48909183155758</v>
      </c>
      <c r="Z602" s="570">
        <v>7.7298549063827986</v>
      </c>
      <c r="AA602" s="570">
        <v>1.4362058523287204</v>
      </c>
      <c r="AB602" s="570">
        <v>2.0212253104760287</v>
      </c>
      <c r="AC602" s="570">
        <v>36.158632632924942</v>
      </c>
      <c r="AD602" s="570">
        <v>64.230019846237198</v>
      </c>
      <c r="AE602" s="570">
        <v>53.89149449580453</v>
      </c>
      <c r="AF602" s="570">
        <v>26.112877583465821</v>
      </c>
      <c r="AG602" s="570">
        <v>31.396766035413066</v>
      </c>
      <c r="AH602" s="570">
        <v>0.60882800608827992</v>
      </c>
      <c r="AI602" s="570">
        <v>453</v>
      </c>
      <c r="AJ602" s="570">
        <v>92.115894039735068</v>
      </c>
      <c r="AK602" s="570">
        <v>14.798895264916476</v>
      </c>
      <c r="AL602" s="570"/>
    </row>
    <row r="603" spans="1:38">
      <c r="A603" s="570">
        <v>7</v>
      </c>
      <c r="B603" s="570">
        <v>21</v>
      </c>
      <c r="C603" s="570">
        <v>2022</v>
      </c>
      <c r="D603" s="570">
        <v>99</v>
      </c>
      <c r="E603" s="570">
        <v>99</v>
      </c>
      <c r="F603" s="570">
        <v>99</v>
      </c>
      <c r="G603" s="570">
        <v>3</v>
      </c>
      <c r="H603" s="570">
        <v>1</v>
      </c>
      <c r="I603" s="570">
        <v>99</v>
      </c>
      <c r="J603" s="570">
        <v>999</v>
      </c>
      <c r="K603" s="570">
        <v>99</v>
      </c>
      <c r="L603" s="570">
        <v>99</v>
      </c>
      <c r="M603" s="570">
        <v>99</v>
      </c>
      <c r="N603" s="570">
        <v>99</v>
      </c>
      <c r="O603" s="570">
        <v>99</v>
      </c>
      <c r="P603" s="570">
        <v>9999</v>
      </c>
      <c r="Q603" s="570">
        <v>46</v>
      </c>
      <c r="R603" s="570">
        <v>1328</v>
      </c>
      <c r="S603" s="570">
        <v>5.4262048192771086</v>
      </c>
      <c r="T603" s="570">
        <v>4.9457831325301207</v>
      </c>
      <c r="U603" s="570">
        <v>13.49124999999999</v>
      </c>
      <c r="V603" s="570">
        <v>2.4849397590361444</v>
      </c>
      <c r="W603" s="570">
        <v>1.8072289156626504</v>
      </c>
      <c r="X603" s="570">
        <v>32.831325301204807</v>
      </c>
      <c r="Y603" s="570">
        <v>14.834337349397597</v>
      </c>
      <c r="Z603" s="570">
        <v>7.6917719262346003</v>
      </c>
      <c r="AA603" s="570">
        <v>1.6720523588031504</v>
      </c>
      <c r="AB603" s="570">
        <v>1.9051484592450216</v>
      </c>
      <c r="AC603" s="570">
        <v>15.785576316405868</v>
      </c>
      <c r="AD603" s="570">
        <v>54.192322569989201</v>
      </c>
      <c r="AE603" s="570">
        <v>45.898912377669618</v>
      </c>
      <c r="AF603" s="570">
        <v>33.61174386231334</v>
      </c>
      <c r="AG603" s="570">
        <v>37.473750524989498</v>
      </c>
      <c r="AH603" s="570">
        <v>0</v>
      </c>
      <c r="AI603" s="570">
        <v>0</v>
      </c>
      <c r="AJ603" s="570"/>
      <c r="AK603" s="570"/>
      <c r="AL603" s="570"/>
    </row>
    <row r="604" spans="1:38">
      <c r="A604" s="570">
        <v>7</v>
      </c>
      <c r="B604" s="570">
        <v>22</v>
      </c>
      <c r="C604" s="570">
        <v>2022</v>
      </c>
      <c r="D604" s="570">
        <v>99</v>
      </c>
      <c r="E604" s="570">
        <v>99</v>
      </c>
      <c r="F604" s="570">
        <v>99</v>
      </c>
      <c r="G604" s="570">
        <v>3</v>
      </c>
      <c r="H604" s="570">
        <v>2</v>
      </c>
      <c r="I604" s="570">
        <v>99</v>
      </c>
      <c r="J604" s="570">
        <v>999</v>
      </c>
      <c r="K604" s="570">
        <v>99</v>
      </c>
      <c r="L604" s="570">
        <v>99</v>
      </c>
      <c r="M604" s="570">
        <v>99</v>
      </c>
      <c r="N604" s="570">
        <v>99</v>
      </c>
      <c r="O604" s="570">
        <v>99</v>
      </c>
      <c r="P604" s="570">
        <v>9999</v>
      </c>
      <c r="Q604" s="570">
        <v>84</v>
      </c>
      <c r="R604" s="570">
        <v>2623</v>
      </c>
      <c r="S604" s="570">
        <v>4.3892489515821564</v>
      </c>
      <c r="T604" s="570">
        <v>4.2947007243614195</v>
      </c>
      <c r="U604" s="570">
        <v>11.39691193290126</v>
      </c>
      <c r="V604" s="570">
        <v>0.41936713686618377</v>
      </c>
      <c r="W604" s="570">
        <v>0.41936713686618377</v>
      </c>
      <c r="X604" s="570">
        <v>24.018299656881425</v>
      </c>
      <c r="Y604" s="570">
        <v>7.7011056042699204</v>
      </c>
      <c r="Z604" s="570">
        <v>7.0640705160469235</v>
      </c>
      <c r="AA604" s="570">
        <v>1.42007512170672</v>
      </c>
      <c r="AB604" s="570">
        <v>1.7485025824979901</v>
      </c>
      <c r="AC604" s="570">
        <v>23.654980584634981</v>
      </c>
      <c r="AD604" s="570">
        <v>45.729179392027319</v>
      </c>
      <c r="AE604" s="570">
        <v>54.063452214404251</v>
      </c>
      <c r="AF604" s="570">
        <v>66.388256137686682</v>
      </c>
      <c r="AG604" s="570">
        <v>62.526249475010523</v>
      </c>
      <c r="AH604" s="570">
        <v>0</v>
      </c>
      <c r="AI604" s="570">
        <v>0</v>
      </c>
      <c r="AJ604" s="570"/>
      <c r="AK604" s="570"/>
      <c r="AL604" s="570"/>
    </row>
    <row r="605" spans="1:38">
      <c r="A605" s="570">
        <v>7</v>
      </c>
      <c r="B605" s="570">
        <v>23</v>
      </c>
      <c r="C605" s="570">
        <v>2022</v>
      </c>
      <c r="D605" s="570">
        <v>99</v>
      </c>
      <c r="E605" s="570">
        <v>99</v>
      </c>
      <c r="F605" s="570">
        <v>99</v>
      </c>
      <c r="G605" s="570">
        <v>4</v>
      </c>
      <c r="H605" s="570">
        <v>1</v>
      </c>
      <c r="I605" s="570">
        <v>99</v>
      </c>
      <c r="J605" s="570">
        <v>999</v>
      </c>
      <c r="K605" s="570">
        <v>99</v>
      </c>
      <c r="L605" s="570">
        <v>99</v>
      </c>
      <c r="M605" s="570">
        <v>99</v>
      </c>
      <c r="N605" s="570">
        <v>99</v>
      </c>
      <c r="O605" s="570">
        <v>99</v>
      </c>
      <c r="P605" s="570">
        <v>9999</v>
      </c>
      <c r="Q605" s="570">
        <v>81</v>
      </c>
      <c r="R605" s="570">
        <v>3249</v>
      </c>
      <c r="S605" s="570">
        <v>4.6928285626346558</v>
      </c>
      <c r="T605" s="570">
        <v>4.310249307479225</v>
      </c>
      <c r="U605" s="570">
        <v>15.631902123730397</v>
      </c>
      <c r="V605" s="570">
        <v>2.2776238842720842</v>
      </c>
      <c r="W605" s="570">
        <v>1.4773776546629733</v>
      </c>
      <c r="X605" s="570">
        <v>46.568174823022474</v>
      </c>
      <c r="Y605" s="570">
        <v>18.559556786703599</v>
      </c>
      <c r="Z605" s="570">
        <v>7.6035744223737316</v>
      </c>
      <c r="AA605" s="570">
        <v>1.5138066654456284</v>
      </c>
      <c r="AB605" s="570">
        <v>2.119198665754864</v>
      </c>
      <c r="AC605" s="570">
        <v>40.778210935722591</v>
      </c>
      <c r="AD605" s="570">
        <v>60.845620847277267</v>
      </c>
      <c r="AE605" s="570">
        <v>51.421283957414488</v>
      </c>
      <c r="AF605" s="570">
        <v>75.452856479331146</v>
      </c>
      <c r="AG605" s="570">
        <v>75.436068856065148</v>
      </c>
      <c r="AH605" s="570">
        <v>0</v>
      </c>
      <c r="AI605" s="570">
        <v>0</v>
      </c>
      <c r="AJ605" s="570"/>
      <c r="AK605" s="570"/>
      <c r="AL605" s="570"/>
    </row>
    <row r="606" spans="1:38">
      <c r="A606" s="570">
        <v>7</v>
      </c>
      <c r="B606" s="570">
        <v>24</v>
      </c>
      <c r="C606" s="570">
        <v>2022</v>
      </c>
      <c r="D606" s="570">
        <v>99</v>
      </c>
      <c r="E606" s="570">
        <v>99</v>
      </c>
      <c r="F606" s="570">
        <v>99</v>
      </c>
      <c r="G606" s="570">
        <v>4</v>
      </c>
      <c r="H606" s="570">
        <v>2</v>
      </c>
      <c r="I606" s="570">
        <v>99</v>
      </c>
      <c r="J606" s="570">
        <v>999</v>
      </c>
      <c r="K606" s="570">
        <v>99</v>
      </c>
      <c r="L606" s="570">
        <v>99</v>
      </c>
      <c r="M606" s="570">
        <v>99</v>
      </c>
      <c r="N606" s="570">
        <v>99</v>
      </c>
      <c r="O606" s="570">
        <v>99</v>
      </c>
      <c r="P606" s="570">
        <v>9999</v>
      </c>
      <c r="Q606" s="570">
        <v>28</v>
      </c>
      <c r="R606" s="570">
        <v>1057</v>
      </c>
      <c r="S606" s="570">
        <v>5.6764427625354781</v>
      </c>
      <c r="T606" s="570">
        <v>5.1192052980132443</v>
      </c>
      <c r="U606" s="570">
        <v>15.64607379375591</v>
      </c>
      <c r="V606" s="570">
        <v>2.6490066225165556</v>
      </c>
      <c r="W606" s="570">
        <v>3.5004730368968779</v>
      </c>
      <c r="X606" s="570">
        <v>47.77672658467359</v>
      </c>
      <c r="Y606" s="570">
        <v>20.52980132450331</v>
      </c>
      <c r="Z606" s="570">
        <v>8.1123115731481459</v>
      </c>
      <c r="AA606" s="570">
        <v>1.2567108127846456</v>
      </c>
      <c r="AB606" s="570">
        <v>2.2343707421737018</v>
      </c>
      <c r="AC606" s="570">
        <v>54.784640575023445</v>
      </c>
      <c r="AD606" s="570">
        <v>68.717750522535979</v>
      </c>
      <c r="AE606" s="570">
        <v>55.551274936511824</v>
      </c>
      <c r="AF606" s="570">
        <v>24.54714352066884</v>
      </c>
      <c r="AG606" s="570">
        <v>24.56393114393483</v>
      </c>
      <c r="AH606" s="570">
        <v>0</v>
      </c>
      <c r="AI606" s="570">
        <v>0</v>
      </c>
      <c r="AJ606" s="570"/>
      <c r="AK606" s="570"/>
      <c r="AL606" s="570"/>
    </row>
    <row r="607" spans="1:38">
      <c r="A607" s="570">
        <v>7</v>
      </c>
      <c r="B607" s="570">
        <v>25</v>
      </c>
      <c r="C607" s="570">
        <v>2021</v>
      </c>
      <c r="D607" s="570">
        <v>99</v>
      </c>
      <c r="E607" s="570">
        <v>99</v>
      </c>
      <c r="F607" s="570">
        <v>99</v>
      </c>
      <c r="G607" s="570">
        <v>1</v>
      </c>
      <c r="H607" s="570">
        <v>1</v>
      </c>
      <c r="I607" s="570">
        <v>99</v>
      </c>
      <c r="J607" s="570">
        <v>999</v>
      </c>
      <c r="K607" s="570">
        <v>99</v>
      </c>
      <c r="L607" s="570">
        <v>99</v>
      </c>
      <c r="M607" s="570">
        <v>99</v>
      </c>
      <c r="N607" s="570">
        <v>99</v>
      </c>
      <c r="O607" s="570">
        <v>99</v>
      </c>
      <c r="P607" s="570">
        <v>9999</v>
      </c>
      <c r="Q607" s="570">
        <v>133</v>
      </c>
      <c r="R607" s="570">
        <v>6400</v>
      </c>
      <c r="S607" s="570">
        <v>5.0228124999999997</v>
      </c>
      <c r="T607" s="570">
        <v>5.2610937499999997</v>
      </c>
      <c r="U607" s="570">
        <v>10.957462499999984</v>
      </c>
      <c r="V607" s="570">
        <v>0.859375</v>
      </c>
      <c r="W607" s="570">
        <v>1.15625</v>
      </c>
      <c r="X607" s="570">
        <v>22.5</v>
      </c>
      <c r="Y607" s="570">
        <v>8.96875</v>
      </c>
      <c r="Z607" s="570">
        <v>7.3630713635577907</v>
      </c>
      <c r="AA607" s="570">
        <v>1.5204167487382378</v>
      </c>
      <c r="AB607" s="570">
        <v>2.1439126156891142</v>
      </c>
      <c r="AC607" s="570">
        <v>12.569173089486956</v>
      </c>
      <c r="AD607" s="570">
        <v>28.198506918930175</v>
      </c>
      <c r="AE607" s="570">
        <v>40.370057335702754</v>
      </c>
      <c r="AF607" s="570">
        <v>66.74383923077724</v>
      </c>
      <c r="AG607" s="570">
        <v>65.363261895925049</v>
      </c>
      <c r="AH607" s="570">
        <v>0.8125</v>
      </c>
      <c r="AI607" s="570"/>
      <c r="AJ607" s="570"/>
      <c r="AK607" s="570"/>
      <c r="AL607" s="570"/>
    </row>
    <row r="608" spans="1:38">
      <c r="A608" s="570">
        <v>7</v>
      </c>
      <c r="B608" s="570">
        <v>26</v>
      </c>
      <c r="C608" s="570">
        <v>2021</v>
      </c>
      <c r="D608" s="570">
        <v>99</v>
      </c>
      <c r="E608" s="570">
        <v>99</v>
      </c>
      <c r="F608" s="570">
        <v>99</v>
      </c>
      <c r="G608" s="570">
        <v>1</v>
      </c>
      <c r="H608" s="570">
        <v>2</v>
      </c>
      <c r="I608" s="570">
        <v>99</v>
      </c>
      <c r="J608" s="570">
        <v>999</v>
      </c>
      <c r="K608" s="570">
        <v>99</v>
      </c>
      <c r="L608" s="570">
        <v>99</v>
      </c>
      <c r="M608" s="570">
        <v>99</v>
      </c>
      <c r="N608" s="570">
        <v>99</v>
      </c>
      <c r="O608" s="570">
        <v>99</v>
      </c>
      <c r="P608" s="570">
        <v>9999</v>
      </c>
      <c r="Q608" s="570">
        <v>102</v>
      </c>
      <c r="R608" s="570">
        <v>3188.9</v>
      </c>
      <c r="S608" s="570">
        <v>5.8545893568315091</v>
      </c>
      <c r="T608" s="570">
        <v>4.2851767067013693</v>
      </c>
      <c r="U608" s="570">
        <v>11.653391451597733</v>
      </c>
      <c r="V608" s="570">
        <v>1.5992975634231248</v>
      </c>
      <c r="W608" s="570">
        <v>0.62717551506789182</v>
      </c>
      <c r="X608" s="570">
        <v>23.613158142306119</v>
      </c>
      <c r="Y608" s="570">
        <v>9.9407319138260863</v>
      </c>
      <c r="Z608" s="570">
        <v>7.6087499209872194</v>
      </c>
      <c r="AA608" s="570">
        <v>1.955771190549378</v>
      </c>
      <c r="AB608" s="570">
        <v>1.9425114441096341</v>
      </c>
      <c r="AC608" s="570">
        <v>33.981326770998209</v>
      </c>
      <c r="AD608" s="570">
        <v>54.302132504337216</v>
      </c>
      <c r="AE608" s="570">
        <v>31.993762764418054</v>
      </c>
      <c r="AF608" s="570">
        <v>33.256160769222745</v>
      </c>
      <c r="AG608" s="570">
        <v>34.636738104074951</v>
      </c>
      <c r="AH608" s="570">
        <v>3.1045187995860646</v>
      </c>
      <c r="AI608" s="570"/>
      <c r="AJ608" s="570"/>
      <c r="AK608" s="570"/>
      <c r="AL608" s="570"/>
    </row>
    <row r="609" spans="1:38">
      <c r="A609" s="570">
        <v>7</v>
      </c>
      <c r="B609" s="570">
        <v>27</v>
      </c>
      <c r="C609" s="570">
        <v>2021</v>
      </c>
      <c r="D609" s="570">
        <v>99</v>
      </c>
      <c r="E609" s="570">
        <v>99</v>
      </c>
      <c r="F609" s="570">
        <v>99</v>
      </c>
      <c r="G609" s="570">
        <v>2</v>
      </c>
      <c r="H609" s="570">
        <v>1</v>
      </c>
      <c r="I609" s="570">
        <v>99</v>
      </c>
      <c r="J609" s="570">
        <v>999</v>
      </c>
      <c r="K609" s="570">
        <v>99</v>
      </c>
      <c r="L609" s="570">
        <v>99</v>
      </c>
      <c r="M609" s="570">
        <v>99</v>
      </c>
      <c r="N609" s="570">
        <v>99</v>
      </c>
      <c r="O609" s="570">
        <v>99</v>
      </c>
      <c r="P609" s="570">
        <v>9999</v>
      </c>
      <c r="Q609" s="570">
        <v>154</v>
      </c>
      <c r="R609" s="570">
        <v>5558</v>
      </c>
      <c r="S609" s="570">
        <v>5.0719683339330688</v>
      </c>
      <c r="T609" s="570">
        <v>4.6788413098236763</v>
      </c>
      <c r="U609" s="570">
        <v>12.316806405181737</v>
      </c>
      <c r="V609" s="570">
        <v>2.1770421014753514</v>
      </c>
      <c r="W609" s="570">
        <v>0.32385750269881258</v>
      </c>
      <c r="X609" s="570">
        <v>29.417056495142138</v>
      </c>
      <c r="Y609" s="570">
        <v>9.9676142497301186</v>
      </c>
      <c r="Z609" s="570">
        <v>7.4413973459896932</v>
      </c>
      <c r="AA609" s="570">
        <v>1.2589523013847923</v>
      </c>
      <c r="AB609" s="570">
        <v>1.5106513837086917</v>
      </c>
      <c r="AC609" s="570">
        <v>27.146262280052536</v>
      </c>
      <c r="AD609" s="570">
        <v>35.648448715205575</v>
      </c>
      <c r="AE609" s="570">
        <v>47.590024545994154</v>
      </c>
      <c r="AF609" s="570">
        <v>75.424073822771049</v>
      </c>
      <c r="AG609" s="570">
        <v>72.320908932154197</v>
      </c>
      <c r="AH609" s="570">
        <v>0.39582583663188192</v>
      </c>
      <c r="AI609" s="570"/>
      <c r="AJ609" s="570"/>
      <c r="AK609" s="570"/>
      <c r="AL609" s="570"/>
    </row>
    <row r="610" spans="1:38">
      <c r="A610" s="570">
        <v>7</v>
      </c>
      <c r="B610" s="570">
        <v>28</v>
      </c>
      <c r="C610" s="570">
        <v>2021</v>
      </c>
      <c r="D610" s="570">
        <v>99</v>
      </c>
      <c r="E610" s="570">
        <v>99</v>
      </c>
      <c r="F610" s="570">
        <v>99</v>
      </c>
      <c r="G610" s="570">
        <v>2</v>
      </c>
      <c r="H610" s="570">
        <v>2</v>
      </c>
      <c r="I610" s="570">
        <v>99</v>
      </c>
      <c r="J610" s="570">
        <v>999</v>
      </c>
      <c r="K610" s="570">
        <v>99</v>
      </c>
      <c r="L610" s="570">
        <v>99</v>
      </c>
      <c r="M610" s="570">
        <v>99</v>
      </c>
      <c r="N610" s="570">
        <v>99</v>
      </c>
      <c r="O610" s="570">
        <v>99</v>
      </c>
      <c r="P610" s="570">
        <v>9999</v>
      </c>
      <c r="Q610" s="570">
        <v>105</v>
      </c>
      <c r="R610" s="570">
        <v>1811</v>
      </c>
      <c r="S610" s="570">
        <v>5.4544450579790178</v>
      </c>
      <c r="T610" s="570">
        <v>4.9221424627277743</v>
      </c>
      <c r="U610" s="570">
        <v>14.467255659856416</v>
      </c>
      <c r="V610" s="570">
        <v>1.2147984538928771</v>
      </c>
      <c r="W610" s="570">
        <v>2.2087244616234125</v>
      </c>
      <c r="X610" s="570">
        <v>35.726118166758681</v>
      </c>
      <c r="Y610" s="570">
        <v>15.516289342904473</v>
      </c>
      <c r="Z610" s="570">
        <v>7.7110800493627858</v>
      </c>
      <c r="AA610" s="570">
        <v>1.4210284182518813</v>
      </c>
      <c r="AB610" s="570">
        <v>2.1559853491259728</v>
      </c>
      <c r="AC610" s="570">
        <v>38.137084296309773</v>
      </c>
      <c r="AD610" s="570">
        <v>62.112355922125694</v>
      </c>
      <c r="AE610" s="570">
        <v>53.96297822992176</v>
      </c>
      <c r="AF610" s="570">
        <v>24.575926177228929</v>
      </c>
      <c r="AG610" s="570">
        <v>27.679091067845842</v>
      </c>
      <c r="AH610" s="570">
        <v>0.33130866924351193</v>
      </c>
      <c r="AI610" s="570"/>
      <c r="AJ610" s="570"/>
      <c r="AK610" s="570"/>
      <c r="AL610" s="570"/>
    </row>
    <row r="611" spans="1:38">
      <c r="A611" s="570">
        <v>7</v>
      </c>
      <c r="B611" s="570">
        <v>29</v>
      </c>
      <c r="C611" s="570">
        <v>2021</v>
      </c>
      <c r="D611" s="570">
        <v>99</v>
      </c>
      <c r="E611" s="570">
        <v>99</v>
      </c>
      <c r="F611" s="570">
        <v>99</v>
      </c>
      <c r="G611" s="570">
        <v>3</v>
      </c>
      <c r="H611" s="570">
        <v>1</v>
      </c>
      <c r="I611" s="570">
        <v>99</v>
      </c>
      <c r="J611" s="570">
        <v>999</v>
      </c>
      <c r="K611" s="570">
        <v>99</v>
      </c>
      <c r="L611" s="570">
        <v>99</v>
      </c>
      <c r="M611" s="570">
        <v>99</v>
      </c>
      <c r="N611" s="570">
        <v>99</v>
      </c>
      <c r="O611" s="570">
        <v>99</v>
      </c>
      <c r="P611" s="570">
        <v>9999</v>
      </c>
      <c r="Q611" s="570">
        <v>55</v>
      </c>
      <c r="R611" s="570">
        <v>1347</v>
      </c>
      <c r="S611" s="570">
        <v>5.5397178916109855</v>
      </c>
      <c r="T611" s="570">
        <v>4.9198218262806241</v>
      </c>
      <c r="U611" s="570">
        <v>13.374662212323656</v>
      </c>
      <c r="V611" s="570">
        <v>1.0393466963622868</v>
      </c>
      <c r="W611" s="570">
        <v>3.0438010393466968</v>
      </c>
      <c r="X611" s="570">
        <v>30.215293244246475</v>
      </c>
      <c r="Y611" s="570">
        <v>13.956941351150704</v>
      </c>
      <c r="Z611" s="570">
        <v>8.3874661023396868</v>
      </c>
      <c r="AA611" s="570">
        <v>1.6226462235311887</v>
      </c>
      <c r="AB611" s="570">
        <v>2.1857574947178278</v>
      </c>
      <c r="AC611" s="570">
        <v>34.891710692388891</v>
      </c>
      <c r="AD611" s="570">
        <v>66.451757521303691</v>
      </c>
      <c r="AE611" s="570">
        <v>47.814292539338659</v>
      </c>
      <c r="AF611" s="570">
        <v>27.819083023543993</v>
      </c>
      <c r="AG611" s="570">
        <v>30.724814306401321</v>
      </c>
      <c r="AH611" s="570">
        <v>0</v>
      </c>
      <c r="AI611" s="570"/>
      <c r="AJ611" s="570"/>
      <c r="AK611" s="570"/>
      <c r="AL611" s="570"/>
    </row>
    <row r="612" spans="1:38">
      <c r="A612" s="570">
        <v>7</v>
      </c>
      <c r="B612" s="570">
        <v>30</v>
      </c>
      <c r="C612" s="570">
        <v>2021</v>
      </c>
      <c r="D612" s="570">
        <v>99</v>
      </c>
      <c r="E612" s="570">
        <v>99</v>
      </c>
      <c r="F612" s="570">
        <v>99</v>
      </c>
      <c r="G612" s="570">
        <v>3</v>
      </c>
      <c r="H612" s="570">
        <v>2</v>
      </c>
      <c r="I612" s="570">
        <v>99</v>
      </c>
      <c r="J612" s="570">
        <v>999</v>
      </c>
      <c r="K612" s="570">
        <v>99</v>
      </c>
      <c r="L612" s="570">
        <v>99</v>
      </c>
      <c r="M612" s="570">
        <v>99</v>
      </c>
      <c r="N612" s="570">
        <v>99</v>
      </c>
      <c r="O612" s="570">
        <v>99</v>
      </c>
      <c r="P612" s="570">
        <v>9999</v>
      </c>
      <c r="Q612" s="570">
        <v>88</v>
      </c>
      <c r="R612" s="570">
        <v>3495</v>
      </c>
      <c r="S612" s="570">
        <v>4.5879828326180245</v>
      </c>
      <c r="T612" s="570">
        <v>4.5055793991416309</v>
      </c>
      <c r="U612" s="570">
        <v>11.622288984263252</v>
      </c>
      <c r="V612" s="570">
        <v>0.71530758226037205</v>
      </c>
      <c r="W612" s="570">
        <v>1.1158798283261804</v>
      </c>
      <c r="X612" s="570">
        <v>25.293276108726751</v>
      </c>
      <c r="Y612" s="570">
        <v>8.240343347639481</v>
      </c>
      <c r="Z612" s="570">
        <v>7.1767840955182738</v>
      </c>
      <c r="AA612" s="570">
        <v>1.5749010713504401</v>
      </c>
      <c r="AB612" s="570">
        <v>1.8885727594482848</v>
      </c>
      <c r="AC612" s="570">
        <v>30.327795200466504</v>
      </c>
      <c r="AD612" s="570">
        <v>45.075473185205091</v>
      </c>
      <c r="AE612" s="570">
        <v>60.047091109180265</v>
      </c>
      <c r="AF612" s="570">
        <v>72.180916976456018</v>
      </c>
      <c r="AG612" s="570">
        <v>69.275185693598701</v>
      </c>
      <c r="AH612" s="570">
        <v>0</v>
      </c>
      <c r="AI612" s="570"/>
      <c r="AJ612" s="570"/>
      <c r="AK612" s="570"/>
      <c r="AL612" s="570"/>
    </row>
    <row r="613" spans="1:38">
      <c r="A613" s="570">
        <v>7</v>
      </c>
      <c r="B613" s="570">
        <v>31</v>
      </c>
      <c r="C613" s="570">
        <v>2021</v>
      </c>
      <c r="D613" s="570">
        <v>99</v>
      </c>
      <c r="E613" s="570">
        <v>99</v>
      </c>
      <c r="F613" s="570">
        <v>99</v>
      </c>
      <c r="G613" s="570">
        <v>4</v>
      </c>
      <c r="H613" s="570">
        <v>1</v>
      </c>
      <c r="I613" s="570">
        <v>99</v>
      </c>
      <c r="J613" s="570">
        <v>999</v>
      </c>
      <c r="K613" s="570">
        <v>99</v>
      </c>
      <c r="L613" s="570">
        <v>99</v>
      </c>
      <c r="M613" s="570">
        <v>99</v>
      </c>
      <c r="N613" s="570">
        <v>99</v>
      </c>
      <c r="O613" s="570">
        <v>99</v>
      </c>
      <c r="P613" s="570">
        <v>9999</v>
      </c>
      <c r="Q613" s="570">
        <v>82</v>
      </c>
      <c r="R613" s="570">
        <v>3474</v>
      </c>
      <c r="S613" s="570">
        <v>5.0138169257340222</v>
      </c>
      <c r="T613" s="570">
        <v>4.5423143350604498</v>
      </c>
      <c r="U613" s="570">
        <v>16.3738860103627</v>
      </c>
      <c r="V613" s="570">
        <v>2.3316062176165802</v>
      </c>
      <c r="W613" s="570">
        <v>2.9648819804260214</v>
      </c>
      <c r="X613" s="570">
        <v>48.531951640759935</v>
      </c>
      <c r="Y613" s="570">
        <v>21.042026482440995</v>
      </c>
      <c r="Z613" s="570">
        <v>7.7947570790484813</v>
      </c>
      <c r="AA613" s="570">
        <v>1.529910649025793</v>
      </c>
      <c r="AB613" s="570">
        <v>2.3596029124934774</v>
      </c>
      <c r="AC613" s="570">
        <v>32.032214910468042</v>
      </c>
      <c r="AD613" s="570">
        <v>60.120330695780481</v>
      </c>
      <c r="AE613" s="570">
        <v>58.280237031168078</v>
      </c>
      <c r="AF613" s="570">
        <v>74.088291746641062</v>
      </c>
      <c r="AG613" s="570">
        <v>74.959537340689451</v>
      </c>
      <c r="AH613" s="570">
        <v>0</v>
      </c>
      <c r="AI613" s="570"/>
      <c r="AJ613" s="570"/>
      <c r="AK613" s="570"/>
      <c r="AL613" s="570"/>
    </row>
    <row r="614" spans="1:38">
      <c r="A614" s="570">
        <v>7</v>
      </c>
      <c r="B614" s="570">
        <v>32</v>
      </c>
      <c r="C614" s="570">
        <v>2021</v>
      </c>
      <c r="D614" s="570">
        <v>99</v>
      </c>
      <c r="E614" s="570">
        <v>99</v>
      </c>
      <c r="F614" s="570">
        <v>99</v>
      </c>
      <c r="G614" s="570">
        <v>4</v>
      </c>
      <c r="H614" s="570">
        <v>2</v>
      </c>
      <c r="I614" s="570">
        <v>99</v>
      </c>
      <c r="J614" s="570">
        <v>999</v>
      </c>
      <c r="K614" s="570">
        <v>99</v>
      </c>
      <c r="L614" s="570">
        <v>99</v>
      </c>
      <c r="M614" s="570">
        <v>99</v>
      </c>
      <c r="N614" s="570">
        <v>99</v>
      </c>
      <c r="O614" s="570">
        <v>99</v>
      </c>
      <c r="P614" s="570">
        <v>9999</v>
      </c>
      <c r="Q614" s="570">
        <v>26</v>
      </c>
      <c r="R614" s="570">
        <v>1215</v>
      </c>
      <c r="S614" s="570">
        <v>5.8864197530864173</v>
      </c>
      <c r="T614" s="570">
        <v>5.0049382716049378</v>
      </c>
      <c r="U614" s="570">
        <v>15.63942386831272</v>
      </c>
      <c r="V614" s="570">
        <v>2.7983539094650198</v>
      </c>
      <c r="W614" s="570">
        <v>2.4691358024691361</v>
      </c>
      <c r="X614" s="570">
        <v>48.230452674897123</v>
      </c>
      <c r="Y614" s="570">
        <v>25.925925925925927</v>
      </c>
      <c r="Z614" s="570">
        <v>8.9328137676764889</v>
      </c>
      <c r="AA614" s="570">
        <v>1.2233415500534501</v>
      </c>
      <c r="AB614" s="570">
        <v>2.2835915633686263</v>
      </c>
      <c r="AC614" s="570">
        <v>51.282271592342802</v>
      </c>
      <c r="AD614" s="570">
        <v>70.81381210794801</v>
      </c>
      <c r="AE614" s="570">
        <v>54.200114296926486</v>
      </c>
      <c r="AF614" s="570">
        <v>25.911708253358928</v>
      </c>
      <c r="AG614" s="570">
        <v>25.040462659310553</v>
      </c>
      <c r="AH614" s="570">
        <v>0</v>
      </c>
      <c r="AI614" s="570"/>
      <c r="AJ614" s="570"/>
      <c r="AK614" s="570"/>
      <c r="AL614" s="570"/>
    </row>
    <row r="615" spans="1:38">
      <c r="A615" s="570">
        <v>7</v>
      </c>
      <c r="B615" s="570">
        <v>33</v>
      </c>
      <c r="C615" s="570">
        <v>2020</v>
      </c>
      <c r="D615" s="570">
        <v>99</v>
      </c>
      <c r="E615" s="570">
        <v>99</v>
      </c>
      <c r="F615" s="570">
        <v>99</v>
      </c>
      <c r="G615" s="570">
        <v>1</v>
      </c>
      <c r="H615" s="570">
        <v>1</v>
      </c>
      <c r="I615" s="570">
        <v>99</v>
      </c>
      <c r="J615" s="570">
        <v>999</v>
      </c>
      <c r="K615" s="570">
        <v>99</v>
      </c>
      <c r="L615" s="570">
        <v>99</v>
      </c>
      <c r="M615" s="570">
        <v>99</v>
      </c>
      <c r="N615" s="570">
        <v>99</v>
      </c>
      <c r="O615" s="570">
        <v>99</v>
      </c>
      <c r="P615" s="570">
        <v>9999</v>
      </c>
      <c r="Q615" s="570">
        <v>133</v>
      </c>
      <c r="R615" s="570">
        <v>6549</v>
      </c>
      <c r="S615" s="570">
        <v>4.9486944571690321</v>
      </c>
      <c r="T615" s="570">
        <v>5.6193311956023804</v>
      </c>
      <c r="U615" s="570">
        <v>10.691728508169202</v>
      </c>
      <c r="V615" s="570">
        <v>0.39700717666819368</v>
      </c>
      <c r="W615" s="570">
        <v>1.7559932814170105</v>
      </c>
      <c r="X615" s="570">
        <v>21.438387540082456</v>
      </c>
      <c r="Y615" s="570">
        <v>8.0775690945182479</v>
      </c>
      <c r="Z615" s="570">
        <v>7.3108095078028734</v>
      </c>
      <c r="AA615" s="570">
        <v>1.3191774887588841</v>
      </c>
      <c r="AB615" s="570">
        <v>2.0973407921284437</v>
      </c>
      <c r="AC615" s="570">
        <v>1.944389396524036</v>
      </c>
      <c r="AD615" s="570">
        <v>19.986592505233169</v>
      </c>
      <c r="AE615" s="570">
        <v>34.758578002883674</v>
      </c>
      <c r="AF615" s="570">
        <v>68.389724310776941</v>
      </c>
      <c r="AG615" s="570">
        <v>66.916329799988233</v>
      </c>
      <c r="AH615" s="570">
        <v>0.79401435333638737</v>
      </c>
      <c r="AI615" s="570"/>
      <c r="AJ615" s="570"/>
      <c r="AK615" s="570"/>
      <c r="AL615" s="570"/>
    </row>
    <row r="616" spans="1:38">
      <c r="A616" s="570">
        <v>7</v>
      </c>
      <c r="B616" s="570">
        <v>34</v>
      </c>
      <c r="C616" s="570">
        <v>2020</v>
      </c>
      <c r="D616" s="570">
        <v>99</v>
      </c>
      <c r="E616" s="570">
        <v>99</v>
      </c>
      <c r="F616" s="570">
        <v>99</v>
      </c>
      <c r="G616" s="570">
        <v>1</v>
      </c>
      <c r="H616" s="570">
        <v>2</v>
      </c>
      <c r="I616" s="570">
        <v>99</v>
      </c>
      <c r="J616" s="570">
        <v>999</v>
      </c>
      <c r="K616" s="570">
        <v>99</v>
      </c>
      <c r="L616" s="570">
        <v>99</v>
      </c>
      <c r="M616" s="570">
        <v>99</v>
      </c>
      <c r="N616" s="570">
        <v>99</v>
      </c>
      <c r="O616" s="570">
        <v>99</v>
      </c>
      <c r="P616" s="570">
        <v>9999</v>
      </c>
      <c r="Q616" s="570">
        <v>106</v>
      </c>
      <c r="R616" s="570">
        <v>3027</v>
      </c>
      <c r="S616" s="570">
        <v>6.0766435414601956</v>
      </c>
      <c r="T616" s="570">
        <v>4.576808721506441</v>
      </c>
      <c r="U616" s="570">
        <v>11.436471754212096</v>
      </c>
      <c r="V616" s="570">
        <v>1.0571522960026429</v>
      </c>
      <c r="W616" s="570">
        <v>0.85893624050214723</v>
      </c>
      <c r="X616" s="570">
        <v>23.885034687809711</v>
      </c>
      <c r="Y616" s="570">
        <v>8.5563263957713929</v>
      </c>
      <c r="Z616" s="570">
        <v>7.1480763990681853</v>
      </c>
      <c r="AA616" s="570">
        <v>2.1345722393465256</v>
      </c>
      <c r="AB616" s="570">
        <v>1.8593500692348328</v>
      </c>
      <c r="AC616" s="570">
        <v>23.578975412236719</v>
      </c>
      <c r="AD616" s="570">
        <v>42.416156611599035</v>
      </c>
      <c r="AE616" s="570">
        <v>25.93809915469652</v>
      </c>
      <c r="AF616" s="570">
        <v>31.610275689223052</v>
      </c>
      <c r="AG616" s="570">
        <v>33.083670200011753</v>
      </c>
      <c r="AH616" s="570">
        <v>2.3785926660059471</v>
      </c>
      <c r="AI616" s="570"/>
      <c r="AJ616" s="570"/>
      <c r="AK616" s="570"/>
      <c r="AL616" s="570"/>
    </row>
    <row r="617" spans="1:38">
      <c r="A617" s="570">
        <v>7</v>
      </c>
      <c r="B617" s="570">
        <v>35</v>
      </c>
      <c r="C617" s="570">
        <v>2020</v>
      </c>
      <c r="D617" s="570">
        <v>99</v>
      </c>
      <c r="E617" s="570">
        <v>99</v>
      </c>
      <c r="F617" s="570">
        <v>99</v>
      </c>
      <c r="G617" s="570">
        <v>2</v>
      </c>
      <c r="H617" s="570">
        <v>1</v>
      </c>
      <c r="I617" s="570">
        <v>99</v>
      </c>
      <c r="J617" s="570">
        <v>999</v>
      </c>
      <c r="K617" s="570">
        <v>99</v>
      </c>
      <c r="L617" s="570">
        <v>99</v>
      </c>
      <c r="M617" s="570">
        <v>99</v>
      </c>
      <c r="N617" s="570">
        <v>99</v>
      </c>
      <c r="O617" s="570">
        <v>99</v>
      </c>
      <c r="P617" s="570">
        <v>9999</v>
      </c>
      <c r="Q617" s="570">
        <v>147</v>
      </c>
      <c r="R617" s="570">
        <v>5493</v>
      </c>
      <c r="S617" s="570">
        <v>4.9133442563262335</v>
      </c>
      <c r="T617" s="570">
        <v>4.636810486073184</v>
      </c>
      <c r="U617" s="570">
        <v>11.719801565628959</v>
      </c>
      <c r="V617" s="570">
        <v>1.0922992900054618</v>
      </c>
      <c r="W617" s="570">
        <v>0.74640451483706549</v>
      </c>
      <c r="X617" s="570">
        <v>27.817221918805753</v>
      </c>
      <c r="Y617" s="570">
        <v>9.0660841070453291</v>
      </c>
      <c r="Z617" s="570">
        <v>7.4608421513802385</v>
      </c>
      <c r="AA617" s="570">
        <v>1.3708594952405257</v>
      </c>
      <c r="AB617" s="570">
        <v>1.7440667888829469</v>
      </c>
      <c r="AC617" s="570">
        <v>8.6741337974745978</v>
      </c>
      <c r="AD617" s="570">
        <v>33.026787422665258</v>
      </c>
      <c r="AE617" s="570">
        <v>47.430878273593905</v>
      </c>
      <c r="AF617" s="570">
        <v>73.064644852354363</v>
      </c>
      <c r="AG617" s="570">
        <v>70.225173272513615</v>
      </c>
      <c r="AH617" s="570">
        <v>5.4614964500273089E-2</v>
      </c>
      <c r="AI617" s="570"/>
      <c r="AJ617" s="570"/>
      <c r="AK617" s="570"/>
      <c r="AL617" s="570"/>
    </row>
    <row r="618" spans="1:38">
      <c r="A618" s="570">
        <v>7</v>
      </c>
      <c r="B618" s="570">
        <v>36</v>
      </c>
      <c r="C618" s="570">
        <v>2020</v>
      </c>
      <c r="D618" s="570">
        <v>99</v>
      </c>
      <c r="E618" s="570">
        <v>99</v>
      </c>
      <c r="F618" s="570">
        <v>99</v>
      </c>
      <c r="G618" s="570">
        <v>2</v>
      </c>
      <c r="H618" s="570">
        <v>2</v>
      </c>
      <c r="I618" s="570">
        <v>99</v>
      </c>
      <c r="J618" s="570">
        <v>999</v>
      </c>
      <c r="K618" s="570">
        <v>99</v>
      </c>
      <c r="L618" s="570">
        <v>99</v>
      </c>
      <c r="M618" s="570">
        <v>99</v>
      </c>
      <c r="N618" s="570">
        <v>99</v>
      </c>
      <c r="O618" s="570">
        <v>99</v>
      </c>
      <c r="P618" s="570">
        <v>9999</v>
      </c>
      <c r="Q618" s="570">
        <v>103</v>
      </c>
      <c r="R618" s="570">
        <v>2025</v>
      </c>
      <c r="S618" s="570">
        <v>5.0498765432098756</v>
      </c>
      <c r="T618" s="570">
        <v>4.5659259259259262</v>
      </c>
      <c r="U618" s="570">
        <v>13.479111111111092</v>
      </c>
      <c r="V618" s="570">
        <v>1.0864197530864197</v>
      </c>
      <c r="W618" s="570">
        <v>0.54320987654320996</v>
      </c>
      <c r="X618" s="570">
        <v>34.864197530864203</v>
      </c>
      <c r="Y618" s="570">
        <v>12.543209876543211</v>
      </c>
      <c r="Z618" s="570">
        <v>7.7727668429627998</v>
      </c>
      <c r="AA618" s="570">
        <v>1.5466351320437548</v>
      </c>
      <c r="AB618" s="570">
        <v>2.0244735805793188</v>
      </c>
      <c r="AC618" s="570">
        <v>18.417453504380536</v>
      </c>
      <c r="AD618" s="570">
        <v>52.928237824711005</v>
      </c>
      <c r="AE618" s="570">
        <v>43.779384281692671</v>
      </c>
      <c r="AF618" s="570">
        <v>26.935355147645645</v>
      </c>
      <c r="AG618" s="570">
        <v>29.774826727486367</v>
      </c>
      <c r="AH618" s="570">
        <v>0.69135802469135788</v>
      </c>
      <c r="AI618" s="570"/>
      <c r="AJ618" s="570"/>
      <c r="AK618" s="570"/>
      <c r="AL618" s="570"/>
    </row>
    <row r="619" spans="1:38">
      <c r="A619" s="570">
        <v>7</v>
      </c>
      <c r="B619" s="570">
        <v>37</v>
      </c>
      <c r="C619" s="570">
        <v>2020</v>
      </c>
      <c r="D619" s="570">
        <v>99</v>
      </c>
      <c r="E619" s="570">
        <v>99</v>
      </c>
      <c r="F619" s="570">
        <v>99</v>
      </c>
      <c r="G619" s="570">
        <v>3</v>
      </c>
      <c r="H619" s="570">
        <v>1</v>
      </c>
      <c r="I619" s="570">
        <v>99</v>
      </c>
      <c r="J619" s="570">
        <v>999</v>
      </c>
      <c r="K619" s="570">
        <v>99</v>
      </c>
      <c r="L619" s="570">
        <v>99</v>
      </c>
      <c r="M619" s="570">
        <v>99</v>
      </c>
      <c r="N619" s="570">
        <v>99</v>
      </c>
      <c r="O619" s="570">
        <v>99</v>
      </c>
      <c r="P619" s="570">
        <v>9999</v>
      </c>
      <c r="Q619" s="570">
        <v>58</v>
      </c>
      <c r="R619" s="570">
        <v>1394</v>
      </c>
      <c r="S619" s="570">
        <v>5.3565279770444763</v>
      </c>
      <c r="T619" s="570">
        <v>4.8794835007173605</v>
      </c>
      <c r="U619" s="570">
        <v>14.17208751793398</v>
      </c>
      <c r="V619" s="570">
        <v>0.93256814921090381</v>
      </c>
      <c r="W619" s="570">
        <v>2.9411764705882355</v>
      </c>
      <c r="X619" s="570">
        <v>36.728837876614072</v>
      </c>
      <c r="Y619" s="570">
        <v>15.638450502152081</v>
      </c>
      <c r="Z619" s="570">
        <v>8.1742351212395068</v>
      </c>
      <c r="AA619" s="570">
        <v>1.7452139093091084</v>
      </c>
      <c r="AB619" s="570">
        <v>2.1913081901041633</v>
      </c>
      <c r="AC619" s="570">
        <v>16.107313766939797</v>
      </c>
      <c r="AD619" s="570">
        <v>60.322308367280115</v>
      </c>
      <c r="AE619" s="570">
        <v>34.099993795779113</v>
      </c>
      <c r="AF619" s="570">
        <v>30.160103851146687</v>
      </c>
      <c r="AG619" s="570">
        <v>35.782142843558717</v>
      </c>
      <c r="AH619" s="570">
        <v>0</v>
      </c>
      <c r="AI619" s="570"/>
      <c r="AJ619" s="570"/>
      <c r="AK619" s="570"/>
      <c r="AL619" s="570"/>
    </row>
    <row r="620" spans="1:38">
      <c r="A620" s="570">
        <v>7</v>
      </c>
      <c r="B620" s="570">
        <v>38</v>
      </c>
      <c r="C620" s="570">
        <v>2020</v>
      </c>
      <c r="D620" s="570">
        <v>99</v>
      </c>
      <c r="E620" s="570">
        <v>99</v>
      </c>
      <c r="F620" s="570">
        <v>99</v>
      </c>
      <c r="G620" s="570">
        <v>3</v>
      </c>
      <c r="H620" s="570">
        <v>2</v>
      </c>
      <c r="I620" s="570">
        <v>99</v>
      </c>
      <c r="J620" s="570">
        <v>999</v>
      </c>
      <c r="K620" s="570">
        <v>99</v>
      </c>
      <c r="L620" s="570">
        <v>99</v>
      </c>
      <c r="M620" s="570">
        <v>99</v>
      </c>
      <c r="N620" s="570">
        <v>99</v>
      </c>
      <c r="O620" s="570">
        <v>99</v>
      </c>
      <c r="P620" s="570">
        <v>9999</v>
      </c>
      <c r="Q620" s="570">
        <v>69</v>
      </c>
      <c r="R620" s="570">
        <v>3228</v>
      </c>
      <c r="S620" s="570">
        <v>4.7360594795539033</v>
      </c>
      <c r="T620" s="570">
        <v>4.2936802973977697</v>
      </c>
      <c r="U620" s="570">
        <v>10.983798017348199</v>
      </c>
      <c r="V620" s="570">
        <v>0.99132589838909568</v>
      </c>
      <c r="W620" s="570">
        <v>0.89838909541511747</v>
      </c>
      <c r="X620" s="570">
        <v>22.118959107806685</v>
      </c>
      <c r="Y620" s="570">
        <v>8.3952912019826496</v>
      </c>
      <c r="Z620" s="570">
        <v>7.1791093098049101</v>
      </c>
      <c r="AA620" s="570">
        <v>1.4302367067567436</v>
      </c>
      <c r="AB620" s="570">
        <v>1.8431015323050004</v>
      </c>
      <c r="AC620" s="570">
        <v>29.581329383173557</v>
      </c>
      <c r="AD620" s="570">
        <v>47.072485535961114</v>
      </c>
      <c r="AE620" s="570">
        <v>54.190695319955374</v>
      </c>
      <c r="AF620" s="570">
        <v>69.839896148853299</v>
      </c>
      <c r="AG620" s="570">
        <v>64.217857156441298</v>
      </c>
      <c r="AH620" s="570">
        <v>9.2936802973977675E-2</v>
      </c>
      <c r="AI620" s="570"/>
      <c r="AJ620" s="570"/>
      <c r="AK620" s="570"/>
      <c r="AL620" s="570"/>
    </row>
    <row r="621" spans="1:38">
      <c r="A621" s="570">
        <v>7</v>
      </c>
      <c r="B621" s="570">
        <v>39</v>
      </c>
      <c r="C621" s="570">
        <v>2020</v>
      </c>
      <c r="D621" s="570">
        <v>99</v>
      </c>
      <c r="E621" s="570">
        <v>99</v>
      </c>
      <c r="F621" s="570">
        <v>99</v>
      </c>
      <c r="G621" s="570">
        <v>4</v>
      </c>
      <c r="H621" s="570">
        <v>1</v>
      </c>
      <c r="I621" s="570">
        <v>99</v>
      </c>
      <c r="J621" s="570">
        <v>999</v>
      </c>
      <c r="K621" s="570">
        <v>99</v>
      </c>
      <c r="L621" s="570">
        <v>99</v>
      </c>
      <c r="M621" s="570">
        <v>99</v>
      </c>
      <c r="N621" s="570">
        <v>99</v>
      </c>
      <c r="O621" s="570">
        <v>99</v>
      </c>
      <c r="P621" s="570">
        <v>9999</v>
      </c>
      <c r="Q621" s="570">
        <v>84</v>
      </c>
      <c r="R621" s="570">
        <v>3705</v>
      </c>
      <c r="S621" s="570">
        <v>5.1759784075573556</v>
      </c>
      <c r="T621" s="570">
        <v>5.0828609986504718</v>
      </c>
      <c r="U621" s="570">
        <v>17.083597840755726</v>
      </c>
      <c r="V621" s="570">
        <v>2.1592442645074219</v>
      </c>
      <c r="W621" s="570">
        <v>2.8879892037786759</v>
      </c>
      <c r="X621" s="570">
        <v>53.63022941970312</v>
      </c>
      <c r="Y621" s="570">
        <v>23.292847503373824</v>
      </c>
      <c r="Z621" s="570">
        <v>7.6834060278724419</v>
      </c>
      <c r="AA621" s="570">
        <v>1.5282549898409332</v>
      </c>
      <c r="AB621" s="570">
        <v>2.1719324575390968</v>
      </c>
      <c r="AC621" s="570">
        <v>29.356290155142425</v>
      </c>
      <c r="AD621" s="570">
        <v>60.71120908778844</v>
      </c>
      <c r="AE621" s="570">
        <v>52.01687743207922</v>
      </c>
      <c r="AF621" s="570">
        <v>77.171422620287458</v>
      </c>
      <c r="AG621" s="570">
        <v>80.109030760758685</v>
      </c>
      <c r="AH621" s="570">
        <v>0</v>
      </c>
      <c r="AI621" s="570"/>
      <c r="AJ621" s="570"/>
      <c r="AK621" s="570"/>
      <c r="AL621" s="570"/>
    </row>
    <row r="622" spans="1:38">
      <c r="A622" s="570">
        <v>7</v>
      </c>
      <c r="B622" s="570">
        <v>40</v>
      </c>
      <c r="C622" s="570">
        <v>2020</v>
      </c>
      <c r="D622" s="570">
        <v>99</v>
      </c>
      <c r="E622" s="570">
        <v>99</v>
      </c>
      <c r="F622" s="570">
        <v>99</v>
      </c>
      <c r="G622" s="570">
        <v>4</v>
      </c>
      <c r="H622" s="570">
        <v>2</v>
      </c>
      <c r="I622" s="570">
        <v>99</v>
      </c>
      <c r="J622" s="570">
        <v>999</v>
      </c>
      <c r="K622" s="570">
        <v>99</v>
      </c>
      <c r="L622" s="570">
        <v>99</v>
      </c>
      <c r="M622" s="570">
        <v>99</v>
      </c>
      <c r="N622" s="570">
        <v>99</v>
      </c>
      <c r="O622" s="570">
        <v>99</v>
      </c>
      <c r="P622" s="570">
        <v>9999</v>
      </c>
      <c r="Q622" s="570">
        <v>25</v>
      </c>
      <c r="R622" s="570">
        <v>1096</v>
      </c>
      <c r="S622" s="570">
        <v>5.5273722627737216</v>
      </c>
      <c r="T622" s="570">
        <v>4.1788321167883211</v>
      </c>
      <c r="U622" s="570">
        <v>14.339416058394162</v>
      </c>
      <c r="V622" s="570">
        <v>3.2846715328467146</v>
      </c>
      <c r="W622" s="570">
        <v>1.1861313868613139</v>
      </c>
      <c r="X622" s="570">
        <v>38.321167883211672</v>
      </c>
      <c r="Y622" s="570">
        <v>17.335766423357665</v>
      </c>
      <c r="Z622" s="570">
        <v>8.2142688535071997</v>
      </c>
      <c r="AA622" s="570">
        <v>1.3232821228857048</v>
      </c>
      <c r="AB622" s="570">
        <v>2.1518428922969939</v>
      </c>
      <c r="AC622" s="570">
        <v>42.842197073028991</v>
      </c>
      <c r="AD622" s="570">
        <v>69.947804785734419</v>
      </c>
      <c r="AE622" s="570">
        <v>52.313713881789589</v>
      </c>
      <c r="AF622" s="570">
        <v>22.828577379712559</v>
      </c>
      <c r="AG622" s="570">
        <v>19.890969239241318</v>
      </c>
      <c r="AH622" s="570">
        <v>0</v>
      </c>
      <c r="AI622" s="570"/>
      <c r="AJ622" s="570"/>
      <c r="AK622" s="570"/>
      <c r="AL622" s="570"/>
    </row>
    <row r="623" spans="1:38">
      <c r="A623" s="570">
        <v>7</v>
      </c>
      <c r="B623" s="570">
        <v>41</v>
      </c>
      <c r="C623" s="570">
        <v>2019</v>
      </c>
      <c r="D623" s="570">
        <v>99</v>
      </c>
      <c r="E623" s="570">
        <v>99</v>
      </c>
      <c r="F623" s="570">
        <v>99</v>
      </c>
      <c r="G623" s="570">
        <v>1</v>
      </c>
      <c r="H623" s="570">
        <v>1</v>
      </c>
      <c r="I623" s="570">
        <v>99</v>
      </c>
      <c r="J623" s="570">
        <v>999</v>
      </c>
      <c r="K623" s="570">
        <v>99</v>
      </c>
      <c r="L623" s="570">
        <v>99</v>
      </c>
      <c r="M623" s="570">
        <v>99</v>
      </c>
      <c r="N623" s="570">
        <v>99</v>
      </c>
      <c r="O623" s="570">
        <v>99</v>
      </c>
      <c r="P623" s="570">
        <v>9999</v>
      </c>
      <c r="Q623" s="570">
        <v>129</v>
      </c>
      <c r="R623" s="570">
        <v>6463</v>
      </c>
      <c r="S623" s="570">
        <v>4.8701841250193425</v>
      </c>
      <c r="T623" s="570">
        <v>5.1657125174067779</v>
      </c>
      <c r="U623" s="570">
        <v>10.606732167723967</v>
      </c>
      <c r="V623" s="570">
        <v>0.27850843261643204</v>
      </c>
      <c r="W623" s="570">
        <v>1.3151787095775955</v>
      </c>
      <c r="X623" s="570">
        <v>21.182113569549749</v>
      </c>
      <c r="Y623" s="570">
        <v>7.4268915364381858</v>
      </c>
      <c r="Z623" s="570">
        <v>7.236087790686744</v>
      </c>
      <c r="AA623" s="570">
        <v>1.410822456311366</v>
      </c>
      <c r="AB623" s="570">
        <v>1.9301400185170841</v>
      </c>
      <c r="AC623" s="570">
        <v>6.9642756463686002</v>
      </c>
      <c r="AD623" s="570">
        <v>31.217037546304375</v>
      </c>
      <c r="AE623" s="570">
        <v>35.768659340998198</v>
      </c>
      <c r="AF623" s="570">
        <v>67.127129206481101</v>
      </c>
      <c r="AG623" s="570">
        <v>63.753472312317037</v>
      </c>
      <c r="AH623" s="570">
        <v>0.68079839084016724</v>
      </c>
      <c r="AI623" s="570"/>
      <c r="AJ623" s="570"/>
      <c r="AK623" s="570"/>
      <c r="AL623" s="570"/>
    </row>
    <row r="624" spans="1:38">
      <c r="A624" s="570">
        <v>7</v>
      </c>
      <c r="B624" s="570">
        <v>42</v>
      </c>
      <c r="C624" s="570">
        <v>2019</v>
      </c>
      <c r="D624" s="570">
        <v>99</v>
      </c>
      <c r="E624" s="570">
        <v>99</v>
      </c>
      <c r="F624" s="570">
        <v>99</v>
      </c>
      <c r="G624" s="570">
        <v>1</v>
      </c>
      <c r="H624" s="570">
        <v>2</v>
      </c>
      <c r="I624" s="570">
        <v>99</v>
      </c>
      <c r="J624" s="570">
        <v>999</v>
      </c>
      <c r="K624" s="570">
        <v>99</v>
      </c>
      <c r="L624" s="570">
        <v>99</v>
      </c>
      <c r="M624" s="570">
        <v>99</v>
      </c>
      <c r="N624" s="570">
        <v>99</v>
      </c>
      <c r="O624" s="570">
        <v>99</v>
      </c>
      <c r="P624" s="570">
        <v>9999</v>
      </c>
      <c r="Q624" s="570">
        <v>84</v>
      </c>
      <c r="R624" s="570">
        <v>3165</v>
      </c>
      <c r="S624" s="570">
        <v>6.0824644549763045</v>
      </c>
      <c r="T624" s="570">
        <v>4.6331753554502386</v>
      </c>
      <c r="U624" s="570">
        <v>12.314154818325436</v>
      </c>
      <c r="V624" s="570">
        <v>1.8009478672985779</v>
      </c>
      <c r="W624" s="570">
        <v>0.72669826224328604</v>
      </c>
      <c r="X624" s="570">
        <v>27.582938388625593</v>
      </c>
      <c r="Y624" s="570">
        <v>11.058451816745659</v>
      </c>
      <c r="Z624" s="570">
        <v>7.8070366822515904</v>
      </c>
      <c r="AA624" s="570">
        <v>1.9519890432683953</v>
      </c>
      <c r="AB624" s="570">
        <v>1.8040779318256699</v>
      </c>
      <c r="AC624" s="570">
        <v>34.247031097562456</v>
      </c>
      <c r="AD624" s="570">
        <v>51.165181913730862</v>
      </c>
      <c r="AE624" s="570">
        <v>43.449509639719281</v>
      </c>
      <c r="AF624" s="570">
        <v>32.872870793518899</v>
      </c>
      <c r="AG624" s="570">
        <v>36.246527687682963</v>
      </c>
      <c r="AH624" s="570">
        <v>2.496050552922592</v>
      </c>
      <c r="AI624" s="570"/>
      <c r="AJ624" s="570"/>
      <c r="AK624" s="570"/>
      <c r="AL624" s="570"/>
    </row>
    <row r="625" spans="1:38">
      <c r="A625" s="570">
        <v>7</v>
      </c>
      <c r="B625" s="570">
        <v>43</v>
      </c>
      <c r="C625" s="570">
        <v>2019</v>
      </c>
      <c r="D625" s="570">
        <v>99</v>
      </c>
      <c r="E625" s="570">
        <v>99</v>
      </c>
      <c r="F625" s="570">
        <v>99</v>
      </c>
      <c r="G625" s="570">
        <v>2</v>
      </c>
      <c r="H625" s="570">
        <v>1</v>
      </c>
      <c r="I625" s="570">
        <v>99</v>
      </c>
      <c r="J625" s="570">
        <v>999</v>
      </c>
      <c r="K625" s="570">
        <v>99</v>
      </c>
      <c r="L625" s="570">
        <v>99</v>
      </c>
      <c r="M625" s="570">
        <v>99</v>
      </c>
      <c r="N625" s="570">
        <v>99</v>
      </c>
      <c r="O625" s="570">
        <v>99</v>
      </c>
      <c r="P625" s="570">
        <v>9999</v>
      </c>
      <c r="Q625" s="570">
        <v>161</v>
      </c>
      <c r="R625" s="570">
        <v>5788</v>
      </c>
      <c r="S625" s="570">
        <v>4.662750518313751</v>
      </c>
      <c r="T625" s="570">
        <v>4.4490324809951636</v>
      </c>
      <c r="U625" s="570">
        <v>11.54407049067035</v>
      </c>
      <c r="V625" s="570">
        <v>1.3648928818244648</v>
      </c>
      <c r="W625" s="570">
        <v>0.3800967519004837</v>
      </c>
      <c r="X625" s="570">
        <v>27.60884588804424</v>
      </c>
      <c r="Y625" s="570">
        <v>9.2432619212163107</v>
      </c>
      <c r="Z625" s="570">
        <v>7.5267497890900881</v>
      </c>
      <c r="AA625" s="570">
        <v>1.346223121080836</v>
      </c>
      <c r="AB625" s="570">
        <v>1.7642677620850755</v>
      </c>
      <c r="AC625" s="570">
        <v>17.804766470537505</v>
      </c>
      <c r="AD625" s="570">
        <v>35.454818207350449</v>
      </c>
      <c r="AE625" s="570">
        <v>49.286958018244221</v>
      </c>
      <c r="AF625" s="570">
        <v>72.622333751568391</v>
      </c>
      <c r="AG625" s="570">
        <v>69.038761141278613</v>
      </c>
      <c r="AH625" s="570">
        <v>0.29371112646855563</v>
      </c>
      <c r="AI625" s="570"/>
      <c r="AJ625" s="570"/>
      <c r="AK625" s="570"/>
      <c r="AL625" s="570"/>
    </row>
    <row r="626" spans="1:38">
      <c r="A626" s="570">
        <v>7</v>
      </c>
      <c r="B626" s="570">
        <v>44</v>
      </c>
      <c r="C626" s="570">
        <v>2019</v>
      </c>
      <c r="D626" s="570">
        <v>99</v>
      </c>
      <c r="E626" s="570">
        <v>99</v>
      </c>
      <c r="F626" s="570">
        <v>99</v>
      </c>
      <c r="G626" s="570">
        <v>2</v>
      </c>
      <c r="H626" s="570">
        <v>2</v>
      </c>
      <c r="I626" s="570">
        <v>99</v>
      </c>
      <c r="J626" s="570">
        <v>999</v>
      </c>
      <c r="K626" s="570">
        <v>99</v>
      </c>
      <c r="L626" s="570">
        <v>99</v>
      </c>
      <c r="M626" s="570">
        <v>99</v>
      </c>
      <c r="N626" s="570">
        <v>99</v>
      </c>
      <c r="O626" s="570">
        <v>99</v>
      </c>
      <c r="P626" s="570">
        <v>9999</v>
      </c>
      <c r="Q626" s="570">
        <v>111</v>
      </c>
      <c r="R626" s="570">
        <v>2182</v>
      </c>
      <c r="S626" s="570">
        <v>4.9945004582951409</v>
      </c>
      <c r="T626" s="570">
        <v>4.6136571952337322</v>
      </c>
      <c r="U626" s="570">
        <v>13.732768102658095</v>
      </c>
      <c r="V626" s="570">
        <v>0.82493125572868942</v>
      </c>
      <c r="W626" s="570">
        <v>1.3748854262144825</v>
      </c>
      <c r="X626" s="570">
        <v>34.738771769019252</v>
      </c>
      <c r="Y626" s="570">
        <v>11.8698441796517</v>
      </c>
      <c r="Z626" s="570">
        <v>7.4505798309248892</v>
      </c>
      <c r="AA626" s="570">
        <v>1.5786635922912211</v>
      </c>
      <c r="AB626" s="570">
        <v>2.1304084691567118</v>
      </c>
      <c r="AC626" s="570">
        <v>32.303620148730126</v>
      </c>
      <c r="AD626" s="570">
        <v>62.995235932765517</v>
      </c>
      <c r="AE626" s="570">
        <v>52.972195885064558</v>
      </c>
      <c r="AF626" s="570">
        <v>27.37766624843162</v>
      </c>
      <c r="AG626" s="570">
        <v>30.961238858721408</v>
      </c>
      <c r="AH626" s="570">
        <v>1.0082493125572873</v>
      </c>
      <c r="AI626" s="570"/>
      <c r="AJ626" s="570"/>
      <c r="AK626" s="570"/>
      <c r="AL626" s="570"/>
    </row>
    <row r="627" spans="1:38">
      <c r="A627" s="570">
        <v>7</v>
      </c>
      <c r="B627" s="570">
        <v>45</v>
      </c>
      <c r="C627" s="570">
        <v>2019</v>
      </c>
      <c r="D627" s="570">
        <v>99</v>
      </c>
      <c r="E627" s="570">
        <v>99</v>
      </c>
      <c r="F627" s="570">
        <v>99</v>
      </c>
      <c r="G627" s="570">
        <v>3</v>
      </c>
      <c r="H627" s="570">
        <v>1</v>
      </c>
      <c r="I627" s="570">
        <v>99</v>
      </c>
      <c r="J627" s="570">
        <v>999</v>
      </c>
      <c r="K627" s="570">
        <v>99</v>
      </c>
      <c r="L627" s="570">
        <v>99</v>
      </c>
      <c r="M627" s="570">
        <v>99</v>
      </c>
      <c r="N627" s="570">
        <v>99</v>
      </c>
      <c r="O627" s="570">
        <v>99</v>
      </c>
      <c r="P627" s="570">
        <v>9999</v>
      </c>
      <c r="Q627" s="570">
        <v>44</v>
      </c>
      <c r="R627" s="570">
        <v>1122</v>
      </c>
      <c r="S627" s="570">
        <v>5.3591800356506241</v>
      </c>
      <c r="T627" s="570">
        <v>4.783422459893047</v>
      </c>
      <c r="U627" s="570">
        <v>14.666613190730837</v>
      </c>
      <c r="V627" s="570">
        <v>0.80213903743315507</v>
      </c>
      <c r="W627" s="570">
        <v>2.4955436720142599</v>
      </c>
      <c r="X627" s="570">
        <v>36.72014260249555</v>
      </c>
      <c r="Y627" s="570">
        <v>15.418894830659539</v>
      </c>
      <c r="Z627" s="570">
        <v>8.1839508679720687</v>
      </c>
      <c r="AA627" s="570">
        <v>1.6856980563802437</v>
      </c>
      <c r="AB627" s="570">
        <v>2.2032166683823462</v>
      </c>
      <c r="AC627" s="570">
        <v>15.051513302366772</v>
      </c>
      <c r="AD627" s="570">
        <v>64.12265625414696</v>
      </c>
      <c r="AE627" s="570">
        <v>40.034949651490948</v>
      </c>
      <c r="AF627" s="570">
        <v>24.217569609324407</v>
      </c>
      <c r="AG627" s="570">
        <v>30.160550164457717</v>
      </c>
      <c r="AH627" s="570">
        <v>0</v>
      </c>
      <c r="AI627" s="570"/>
      <c r="AJ627" s="570"/>
      <c r="AK627" s="570"/>
      <c r="AL627" s="570"/>
    </row>
    <row r="628" spans="1:38">
      <c r="A628" s="570">
        <v>7</v>
      </c>
      <c r="B628" s="570">
        <v>46</v>
      </c>
      <c r="C628" s="570">
        <v>2019</v>
      </c>
      <c r="D628" s="570">
        <v>99</v>
      </c>
      <c r="E628" s="570">
        <v>99</v>
      </c>
      <c r="F628" s="570">
        <v>99</v>
      </c>
      <c r="G628" s="570">
        <v>3</v>
      </c>
      <c r="H628" s="570">
        <v>2</v>
      </c>
      <c r="I628" s="570">
        <v>99</v>
      </c>
      <c r="J628" s="570">
        <v>999</v>
      </c>
      <c r="K628" s="570">
        <v>99</v>
      </c>
      <c r="L628" s="570">
        <v>99</v>
      </c>
      <c r="M628" s="570">
        <v>99</v>
      </c>
      <c r="N628" s="570">
        <v>99</v>
      </c>
      <c r="O628" s="570">
        <v>99</v>
      </c>
      <c r="P628" s="570">
        <v>9999</v>
      </c>
      <c r="Q628" s="570">
        <v>63</v>
      </c>
      <c r="R628" s="570">
        <v>3511</v>
      </c>
      <c r="S628" s="570">
        <v>4.8080318997436606</v>
      </c>
      <c r="T628" s="570">
        <v>4.4386214753631439</v>
      </c>
      <c r="U628" s="570">
        <v>10.853090287667325</v>
      </c>
      <c r="V628" s="570">
        <v>0.7405297636001138</v>
      </c>
      <c r="W628" s="570">
        <v>1.0538308174309312</v>
      </c>
      <c r="X628" s="570">
        <v>22.272856735972653</v>
      </c>
      <c r="Y628" s="570">
        <v>8.2597550555397312</v>
      </c>
      <c r="Z628" s="570">
        <v>7.3839739626550429</v>
      </c>
      <c r="AA628" s="570">
        <v>1.4802038914828362</v>
      </c>
      <c r="AB628" s="570">
        <v>1.9700493748712431</v>
      </c>
      <c r="AC628" s="570">
        <v>19.564258423615904</v>
      </c>
      <c r="AD628" s="570">
        <v>50.423985242844843</v>
      </c>
      <c r="AE628" s="570">
        <v>40.344738495622622</v>
      </c>
      <c r="AF628" s="570">
        <v>75.782430390675557</v>
      </c>
      <c r="AG628" s="570">
        <v>69.839449835542254</v>
      </c>
      <c r="AH628" s="570">
        <v>0</v>
      </c>
      <c r="AI628" s="570"/>
      <c r="AJ628" s="570"/>
      <c r="AK628" s="570"/>
      <c r="AL628" s="570"/>
    </row>
    <row r="629" spans="1:38">
      <c r="A629" s="570">
        <v>7</v>
      </c>
      <c r="B629" s="570">
        <v>47</v>
      </c>
      <c r="C629" s="570">
        <v>2019</v>
      </c>
      <c r="D629" s="570">
        <v>99</v>
      </c>
      <c r="E629" s="570">
        <v>99</v>
      </c>
      <c r="F629" s="570">
        <v>99</v>
      </c>
      <c r="G629" s="570">
        <v>4</v>
      </c>
      <c r="H629" s="570">
        <v>1</v>
      </c>
      <c r="I629" s="570">
        <v>99</v>
      </c>
      <c r="J629" s="570">
        <v>999</v>
      </c>
      <c r="K629" s="570">
        <v>99</v>
      </c>
      <c r="L629" s="570">
        <v>99</v>
      </c>
      <c r="M629" s="570">
        <v>99</v>
      </c>
      <c r="N629" s="570">
        <v>99</v>
      </c>
      <c r="O629" s="570">
        <v>99</v>
      </c>
      <c r="P629" s="570">
        <v>9999</v>
      </c>
      <c r="Q629" s="570">
        <v>91</v>
      </c>
      <c r="R629" s="570">
        <v>3580</v>
      </c>
      <c r="S629" s="570">
        <v>5.15949720670391</v>
      </c>
      <c r="T629" s="570">
        <v>5.0217877094972065</v>
      </c>
      <c r="U629" s="570">
        <v>15.855287709497205</v>
      </c>
      <c r="V629" s="570">
        <v>1.6480446927374299</v>
      </c>
      <c r="W629" s="570">
        <v>3.9664804469273753</v>
      </c>
      <c r="X629" s="570">
        <v>44.078212290502783</v>
      </c>
      <c r="Y629" s="570">
        <v>18.603351955307264</v>
      </c>
      <c r="Z629" s="570">
        <v>7.5127637388271342</v>
      </c>
      <c r="AA629" s="570">
        <v>1.4423683866617971</v>
      </c>
      <c r="AB629" s="570">
        <v>2.241077937878964</v>
      </c>
      <c r="AC629" s="570">
        <v>29.214561721232275</v>
      </c>
      <c r="AD629" s="570">
        <v>58.109839896703555</v>
      </c>
      <c r="AE629" s="570">
        <v>51.196451773732122</v>
      </c>
      <c r="AF629" s="570">
        <v>75.036679941312102</v>
      </c>
      <c r="AG629" s="570">
        <v>75.792290252703182</v>
      </c>
      <c r="AH629" s="570">
        <v>2.7932960893854757E-2</v>
      </c>
      <c r="AI629" s="570"/>
      <c r="AJ629" s="570"/>
      <c r="AK629" s="570"/>
      <c r="AL629" s="570"/>
    </row>
    <row r="630" spans="1:38">
      <c r="A630" s="570">
        <v>7</v>
      </c>
      <c r="B630" s="570">
        <v>48</v>
      </c>
      <c r="C630" s="570">
        <v>2019</v>
      </c>
      <c r="D630" s="570">
        <v>99</v>
      </c>
      <c r="E630" s="570">
        <v>99</v>
      </c>
      <c r="F630" s="570">
        <v>99</v>
      </c>
      <c r="G630" s="570">
        <v>4</v>
      </c>
      <c r="H630" s="570">
        <v>2</v>
      </c>
      <c r="I630" s="570">
        <v>99</v>
      </c>
      <c r="J630" s="570">
        <v>999</v>
      </c>
      <c r="K630" s="570">
        <v>99</v>
      </c>
      <c r="L630" s="570">
        <v>99</v>
      </c>
      <c r="M630" s="570">
        <v>99</v>
      </c>
      <c r="N630" s="570">
        <v>99</v>
      </c>
      <c r="O630" s="570">
        <v>99</v>
      </c>
      <c r="P630" s="570">
        <v>9999</v>
      </c>
      <c r="Q630" s="570">
        <v>26</v>
      </c>
      <c r="R630" s="570">
        <v>1191</v>
      </c>
      <c r="S630" s="570">
        <v>5.4676742233417297</v>
      </c>
      <c r="T630" s="570">
        <v>4.7531486146095698</v>
      </c>
      <c r="U630" s="570">
        <v>15.22208228379511</v>
      </c>
      <c r="V630" s="570">
        <v>2.2670025188916871</v>
      </c>
      <c r="W630" s="570">
        <v>1.5952980688497063</v>
      </c>
      <c r="X630" s="570">
        <v>44.164567590260269</v>
      </c>
      <c r="Y630" s="570">
        <v>17.044500419815275</v>
      </c>
      <c r="Z630" s="570">
        <v>7.4962072266021247</v>
      </c>
      <c r="AA630" s="570">
        <v>1.4861536855792949</v>
      </c>
      <c r="AB630" s="570">
        <v>2.2432706894118151</v>
      </c>
      <c r="AC630" s="570">
        <v>46.152672084210813</v>
      </c>
      <c r="AD630" s="570">
        <v>64.659818231746669</v>
      </c>
      <c r="AE630" s="570">
        <v>39.427102104502495</v>
      </c>
      <c r="AF630" s="570">
        <v>24.963320058687898</v>
      </c>
      <c r="AG630" s="570">
        <v>24.207709747296832</v>
      </c>
      <c r="AH630" s="570">
        <v>0</v>
      </c>
      <c r="AI630" s="570"/>
      <c r="AJ630" s="570"/>
      <c r="AK630" s="570"/>
      <c r="AL630" s="570"/>
    </row>
    <row r="631" spans="1:38">
      <c r="A631" s="570">
        <v>7</v>
      </c>
      <c r="B631" s="570">
        <v>49</v>
      </c>
      <c r="C631" s="570">
        <v>2018</v>
      </c>
      <c r="D631" s="570">
        <v>99</v>
      </c>
      <c r="E631" s="570">
        <v>99</v>
      </c>
      <c r="F631" s="570">
        <v>99</v>
      </c>
      <c r="G631" s="570">
        <v>1</v>
      </c>
      <c r="H631" s="570">
        <v>1</v>
      </c>
      <c r="I631" s="570">
        <v>99</v>
      </c>
      <c r="J631" s="570">
        <v>999</v>
      </c>
      <c r="K631" s="570">
        <v>99</v>
      </c>
      <c r="L631" s="570">
        <v>99</v>
      </c>
      <c r="M631" s="570">
        <v>99</v>
      </c>
      <c r="N631" s="570">
        <v>99</v>
      </c>
      <c r="O631" s="570">
        <v>99</v>
      </c>
      <c r="P631" s="570">
        <v>9999</v>
      </c>
      <c r="Q631" s="570">
        <v>148</v>
      </c>
      <c r="R631" s="570">
        <v>7358</v>
      </c>
      <c r="S631" s="570">
        <v>5.1141614569176408</v>
      </c>
      <c r="T631" s="570">
        <v>4.9641206849687407</v>
      </c>
      <c r="U631" s="570">
        <v>10.747579505300383</v>
      </c>
      <c r="V631" s="570">
        <v>0.57080728458820318</v>
      </c>
      <c r="W631" s="570">
        <v>1.4134275618374561</v>
      </c>
      <c r="X631" s="570">
        <v>22.506115792334871</v>
      </c>
      <c r="Y631" s="570">
        <v>7.3389508018483296</v>
      </c>
      <c r="Z631" s="570">
        <v>7.2050836337974848</v>
      </c>
      <c r="AA631" s="570">
        <v>1.325421275282139</v>
      </c>
      <c r="AB631" s="570">
        <v>1.7193922902868224</v>
      </c>
      <c r="AC631" s="570">
        <v>-2.1063546671377562</v>
      </c>
      <c r="AD631" s="570">
        <v>34.353622790665177</v>
      </c>
      <c r="AE631" s="570">
        <v>38.019021635796406</v>
      </c>
      <c r="AF631" s="570">
        <v>67.52317151509591</v>
      </c>
      <c r="AG631" s="570">
        <v>64.985476595859097</v>
      </c>
      <c r="AH631" s="570">
        <v>0.89698287578146274</v>
      </c>
      <c r="AI631" s="570"/>
      <c r="AJ631" s="570"/>
      <c r="AK631" s="570"/>
      <c r="AL631" s="570"/>
    </row>
    <row r="632" spans="1:38">
      <c r="A632" s="570">
        <v>7</v>
      </c>
      <c r="B632" s="570">
        <v>50</v>
      </c>
      <c r="C632" s="570">
        <v>2018</v>
      </c>
      <c r="D632" s="570">
        <v>99</v>
      </c>
      <c r="E632" s="570">
        <v>99</v>
      </c>
      <c r="F632" s="570">
        <v>99</v>
      </c>
      <c r="G632" s="570">
        <v>1</v>
      </c>
      <c r="H632" s="570">
        <v>2</v>
      </c>
      <c r="I632" s="570">
        <v>99</v>
      </c>
      <c r="J632" s="570">
        <v>999</v>
      </c>
      <c r="K632" s="570">
        <v>99</v>
      </c>
      <c r="L632" s="570">
        <v>99</v>
      </c>
      <c r="M632" s="570">
        <v>99</v>
      </c>
      <c r="N632" s="570">
        <v>99</v>
      </c>
      <c r="O632" s="570">
        <v>99</v>
      </c>
      <c r="P632" s="570">
        <v>9999</v>
      </c>
      <c r="Q632" s="570">
        <v>103</v>
      </c>
      <c r="R632" s="570">
        <v>3539</v>
      </c>
      <c r="S632" s="570">
        <v>5.8519355750211917</v>
      </c>
      <c r="T632" s="570">
        <v>4.3387962701328062</v>
      </c>
      <c r="U632" s="570">
        <v>12.03987001977959</v>
      </c>
      <c r="V632" s="570">
        <v>1.017236507487991</v>
      </c>
      <c r="W632" s="570">
        <v>0.84769708957332612</v>
      </c>
      <c r="X632" s="570">
        <v>26.052557219553545</v>
      </c>
      <c r="Y632" s="570">
        <v>8.9855891494772511</v>
      </c>
      <c r="Z632" s="570">
        <v>7.3655691582665517</v>
      </c>
      <c r="AA632" s="570">
        <v>1.9986159552185387</v>
      </c>
      <c r="AB632" s="570">
        <v>1.9017089971784205</v>
      </c>
      <c r="AC632" s="570">
        <v>14.371137291007324</v>
      </c>
      <c r="AD632" s="570">
        <v>52.978352242987761</v>
      </c>
      <c r="AE632" s="570">
        <v>25.949996712635969</v>
      </c>
      <c r="AF632" s="570">
        <v>32.476828484904104</v>
      </c>
      <c r="AG632" s="570">
        <v>35.014523404140903</v>
      </c>
      <c r="AH632" s="570">
        <v>2.1474992935857586</v>
      </c>
      <c r="AI632" s="570"/>
      <c r="AJ632" s="570"/>
      <c r="AK632" s="570"/>
      <c r="AL632" s="570"/>
    </row>
    <row r="633" spans="1:38">
      <c r="A633" s="570">
        <v>7</v>
      </c>
      <c r="B633" s="570">
        <v>51</v>
      </c>
      <c r="C633" s="570">
        <v>2018</v>
      </c>
      <c r="D633" s="570">
        <v>99</v>
      </c>
      <c r="E633" s="570">
        <v>99</v>
      </c>
      <c r="F633" s="570">
        <v>99</v>
      </c>
      <c r="G633" s="570">
        <v>2</v>
      </c>
      <c r="H633" s="570">
        <v>1</v>
      </c>
      <c r="I633" s="570">
        <v>99</v>
      </c>
      <c r="J633" s="570">
        <v>999</v>
      </c>
      <c r="K633" s="570">
        <v>99</v>
      </c>
      <c r="L633" s="570">
        <v>99</v>
      </c>
      <c r="M633" s="570">
        <v>99</v>
      </c>
      <c r="N633" s="570">
        <v>99</v>
      </c>
      <c r="O633" s="570">
        <v>99</v>
      </c>
      <c r="P633" s="570">
        <v>9999</v>
      </c>
      <c r="Q633" s="570">
        <v>169</v>
      </c>
      <c r="R633" s="570">
        <v>5800</v>
      </c>
      <c r="S633" s="570">
        <v>4.9213793103448289</v>
      </c>
      <c r="T633" s="570">
        <v>4.4124137931034486</v>
      </c>
      <c r="U633" s="570">
        <v>11.489051724137919</v>
      </c>
      <c r="V633" s="570">
        <v>1.0862068965517244</v>
      </c>
      <c r="W633" s="570">
        <v>0.77586206896551702</v>
      </c>
      <c r="X633" s="570">
        <v>26.586206896551719</v>
      </c>
      <c r="Y633" s="570">
        <v>8.8103448275862046</v>
      </c>
      <c r="Z633" s="570">
        <v>7.3231418119086644</v>
      </c>
      <c r="AA633" s="570">
        <v>1.4269662155291529</v>
      </c>
      <c r="AB633" s="570">
        <v>1.7737310280337737</v>
      </c>
      <c r="AC633" s="570">
        <v>3.4189608709378358</v>
      </c>
      <c r="AD633" s="570">
        <v>36.662699575141069</v>
      </c>
      <c r="AE633" s="570">
        <v>53.085829831325448</v>
      </c>
      <c r="AF633" s="570">
        <v>72.148277148899098</v>
      </c>
      <c r="AG633" s="570">
        <v>68.25153609870361</v>
      </c>
      <c r="AH633" s="570">
        <v>0.36206896551724149</v>
      </c>
      <c r="AI633" s="570"/>
      <c r="AJ633" s="570"/>
      <c r="AK633" s="570"/>
      <c r="AL633" s="570"/>
    </row>
    <row r="634" spans="1:38">
      <c r="A634" s="570">
        <v>7</v>
      </c>
      <c r="B634" s="570">
        <v>52</v>
      </c>
      <c r="C634" s="570">
        <v>2018</v>
      </c>
      <c r="D634" s="570">
        <v>99</v>
      </c>
      <c r="E634" s="570">
        <v>99</v>
      </c>
      <c r="F634" s="570">
        <v>99</v>
      </c>
      <c r="G634" s="570">
        <v>2</v>
      </c>
      <c r="H634" s="570">
        <v>2</v>
      </c>
      <c r="I634" s="570">
        <v>99</v>
      </c>
      <c r="J634" s="570">
        <v>999</v>
      </c>
      <c r="K634" s="570">
        <v>99</v>
      </c>
      <c r="L634" s="570">
        <v>99</v>
      </c>
      <c r="M634" s="570">
        <v>99</v>
      </c>
      <c r="N634" s="570">
        <v>99</v>
      </c>
      <c r="O634" s="570">
        <v>99</v>
      </c>
      <c r="P634" s="570">
        <v>9999</v>
      </c>
      <c r="Q634" s="570">
        <v>125</v>
      </c>
      <c r="R634" s="570">
        <v>2239</v>
      </c>
      <c r="S634" s="570">
        <v>5.0227780259044197</v>
      </c>
      <c r="T634" s="570">
        <v>4.5506922733363089</v>
      </c>
      <c r="U634" s="570">
        <v>13.844216167932096</v>
      </c>
      <c r="V634" s="570">
        <v>0.93791871371147839</v>
      </c>
      <c r="W634" s="570">
        <v>0.89325591782045521</v>
      </c>
      <c r="X634" s="570">
        <v>36.087539079946403</v>
      </c>
      <c r="Y634" s="570">
        <v>11.746315319338992</v>
      </c>
      <c r="Z634" s="570">
        <v>7.1897283748575767</v>
      </c>
      <c r="AA634" s="570">
        <v>1.5512444140441306</v>
      </c>
      <c r="AB634" s="570">
        <v>1.9995529231185876</v>
      </c>
      <c r="AC634" s="570">
        <v>35.368723163153405</v>
      </c>
      <c r="AD634" s="570">
        <v>55.773439263512387</v>
      </c>
      <c r="AE634" s="570">
        <v>53.980677465963531</v>
      </c>
      <c r="AF634" s="570">
        <v>27.851722851100888</v>
      </c>
      <c r="AG634" s="570">
        <v>31.748463901296375</v>
      </c>
      <c r="AH634" s="570">
        <v>0.98258150960250079</v>
      </c>
      <c r="AI634" s="570"/>
      <c r="AJ634" s="570"/>
      <c r="AK634" s="570"/>
      <c r="AL634" s="570"/>
    </row>
    <row r="635" spans="1:38">
      <c r="A635" s="570">
        <v>7</v>
      </c>
      <c r="B635" s="570">
        <v>53</v>
      </c>
      <c r="C635" s="570">
        <v>2018</v>
      </c>
      <c r="D635" s="570">
        <v>99</v>
      </c>
      <c r="E635" s="570">
        <v>99</v>
      </c>
      <c r="F635" s="570">
        <v>99</v>
      </c>
      <c r="G635" s="570">
        <v>3</v>
      </c>
      <c r="H635" s="570">
        <v>1</v>
      </c>
      <c r="I635" s="570">
        <v>99</v>
      </c>
      <c r="J635" s="570">
        <v>999</v>
      </c>
      <c r="K635" s="570">
        <v>99</v>
      </c>
      <c r="L635" s="570">
        <v>99</v>
      </c>
      <c r="M635" s="570">
        <v>99</v>
      </c>
      <c r="N635" s="570">
        <v>99</v>
      </c>
      <c r="O635" s="570">
        <v>99</v>
      </c>
      <c r="P635" s="570">
        <v>9999</v>
      </c>
      <c r="Q635" s="570">
        <v>43</v>
      </c>
      <c r="R635" s="570">
        <v>1261</v>
      </c>
      <c r="S635" s="570">
        <v>5.5820777160983344</v>
      </c>
      <c r="T635" s="570">
        <v>4.4242664551942905</v>
      </c>
      <c r="U635" s="570">
        <v>13.080190325138764</v>
      </c>
      <c r="V635" s="570">
        <v>1.7446471054718475</v>
      </c>
      <c r="W635" s="570">
        <v>3.0134813639968279</v>
      </c>
      <c r="X635" s="570">
        <v>29.817605075337035</v>
      </c>
      <c r="Y635" s="570">
        <v>14.27438540840603</v>
      </c>
      <c r="Z635" s="570">
        <v>8.2139076250525456</v>
      </c>
      <c r="AA635" s="570">
        <v>1.7847612404674411</v>
      </c>
      <c r="AB635" s="570">
        <v>2.240853724261739</v>
      </c>
      <c r="AC635" s="570">
        <v>16.763796780027654</v>
      </c>
      <c r="AD635" s="570">
        <v>61.883628065980865</v>
      </c>
      <c r="AE635" s="570">
        <v>41.988739103700198</v>
      </c>
      <c r="AF635" s="570">
        <v>30.283381364073005</v>
      </c>
      <c r="AG635" s="570">
        <v>35.957839772299174</v>
      </c>
      <c r="AH635" s="570">
        <v>7.9302141157811271E-2</v>
      </c>
      <c r="AI635" s="570"/>
      <c r="AJ635" s="570"/>
      <c r="AK635" s="570"/>
      <c r="AL635" s="570"/>
    </row>
    <row r="636" spans="1:38">
      <c r="A636" s="570">
        <v>7</v>
      </c>
      <c r="B636" s="570">
        <v>54</v>
      </c>
      <c r="C636" s="570">
        <v>2018</v>
      </c>
      <c r="D636" s="570">
        <v>99</v>
      </c>
      <c r="E636" s="570">
        <v>99</v>
      </c>
      <c r="F636" s="570">
        <v>99</v>
      </c>
      <c r="G636" s="570">
        <v>3</v>
      </c>
      <c r="H636" s="570">
        <v>2</v>
      </c>
      <c r="I636" s="570">
        <v>99</v>
      </c>
      <c r="J636" s="570">
        <v>999</v>
      </c>
      <c r="K636" s="570">
        <v>99</v>
      </c>
      <c r="L636" s="570">
        <v>99</v>
      </c>
      <c r="M636" s="570">
        <v>99</v>
      </c>
      <c r="N636" s="570">
        <v>99</v>
      </c>
      <c r="O636" s="570">
        <v>99</v>
      </c>
      <c r="P636" s="570">
        <v>9999</v>
      </c>
      <c r="Q636" s="570">
        <v>62</v>
      </c>
      <c r="R636" s="570">
        <v>2903</v>
      </c>
      <c r="S636" s="570">
        <v>4.589045814674475</v>
      </c>
      <c r="T636" s="570">
        <v>4.1753358594557364</v>
      </c>
      <c r="U636" s="570">
        <v>10.119393730623491</v>
      </c>
      <c r="V636" s="570">
        <v>0.4133654839820875</v>
      </c>
      <c r="W636" s="570">
        <v>0.96451946262487043</v>
      </c>
      <c r="X636" s="570">
        <v>18.394764037202897</v>
      </c>
      <c r="Y636" s="570">
        <v>6.3382707543920063</v>
      </c>
      <c r="Z636" s="570">
        <v>6.800832205083208</v>
      </c>
      <c r="AA636" s="570">
        <v>1.6772609079262353</v>
      </c>
      <c r="AB636" s="570">
        <v>1.9056051671932359</v>
      </c>
      <c r="AC636" s="570">
        <v>22.236423687626019</v>
      </c>
      <c r="AD636" s="570">
        <v>39.389250633298992</v>
      </c>
      <c r="AE636" s="570">
        <v>41.38762547113194</v>
      </c>
      <c r="AF636" s="570">
        <v>69.716618635926991</v>
      </c>
      <c r="AG636" s="570">
        <v>64.042160227700847</v>
      </c>
      <c r="AH636" s="570">
        <v>0.17223561832586975</v>
      </c>
      <c r="AI636" s="570"/>
      <c r="AJ636" s="570"/>
      <c r="AK636" s="570"/>
      <c r="AL636" s="570"/>
    </row>
    <row r="637" spans="1:38">
      <c r="A637" s="570">
        <v>7</v>
      </c>
      <c r="B637" s="570">
        <v>55</v>
      </c>
      <c r="C637" s="570">
        <v>2018</v>
      </c>
      <c r="D637" s="570">
        <v>99</v>
      </c>
      <c r="E637" s="570">
        <v>99</v>
      </c>
      <c r="F637" s="570">
        <v>99</v>
      </c>
      <c r="G637" s="570">
        <v>4</v>
      </c>
      <c r="H637" s="570">
        <v>1</v>
      </c>
      <c r="I637" s="570">
        <v>99</v>
      </c>
      <c r="J637" s="570">
        <v>999</v>
      </c>
      <c r="K637" s="570">
        <v>99</v>
      </c>
      <c r="L637" s="570">
        <v>99</v>
      </c>
      <c r="M637" s="570">
        <v>99</v>
      </c>
      <c r="N637" s="570">
        <v>99</v>
      </c>
      <c r="O637" s="570">
        <v>99</v>
      </c>
      <c r="P637" s="570">
        <v>9999</v>
      </c>
      <c r="Q637" s="570">
        <v>89</v>
      </c>
      <c r="R637" s="570">
        <v>4010</v>
      </c>
      <c r="S637" s="570">
        <v>4.9386533665835399</v>
      </c>
      <c r="T637" s="570">
        <v>4.8399002493765586</v>
      </c>
      <c r="U637" s="570">
        <v>15.645985037406501</v>
      </c>
      <c r="V637" s="570">
        <v>1.7206982543640901</v>
      </c>
      <c r="W637" s="570">
        <v>2.518703241895262</v>
      </c>
      <c r="X637" s="570">
        <v>44.139650872817953</v>
      </c>
      <c r="Y637" s="570">
        <v>16.334164588528679</v>
      </c>
      <c r="Z637" s="570">
        <v>7.1782943875261589</v>
      </c>
      <c r="AA637" s="570">
        <v>1.552803652779281</v>
      </c>
      <c r="AB637" s="570">
        <v>2.0247358104872002</v>
      </c>
      <c r="AC637" s="570">
        <v>29.419641257802393</v>
      </c>
      <c r="AD637" s="570">
        <v>55.570425793346949</v>
      </c>
      <c r="AE637" s="570">
        <v>52.25152371242531</v>
      </c>
      <c r="AF637" s="570">
        <v>78.750981932443054</v>
      </c>
      <c r="AG637" s="570">
        <v>80.349570912462582</v>
      </c>
      <c r="AH637" s="570">
        <v>0</v>
      </c>
      <c r="AI637" s="570"/>
      <c r="AJ637" s="570"/>
      <c r="AK637" s="570"/>
      <c r="AL637" s="570"/>
    </row>
    <row r="638" spans="1:38">
      <c r="A638" s="570">
        <v>7</v>
      </c>
      <c r="B638" s="570">
        <v>56</v>
      </c>
      <c r="C638" s="570">
        <v>2018</v>
      </c>
      <c r="D638" s="570">
        <v>99</v>
      </c>
      <c r="E638" s="570">
        <v>99</v>
      </c>
      <c r="F638" s="570">
        <v>99</v>
      </c>
      <c r="G638" s="570">
        <v>4</v>
      </c>
      <c r="H638" s="570">
        <v>2</v>
      </c>
      <c r="I638" s="570">
        <v>99</v>
      </c>
      <c r="J638" s="570">
        <v>999</v>
      </c>
      <c r="K638" s="570">
        <v>99</v>
      </c>
      <c r="L638" s="570">
        <v>99</v>
      </c>
      <c r="M638" s="570">
        <v>99</v>
      </c>
      <c r="N638" s="570">
        <v>99</v>
      </c>
      <c r="O638" s="570">
        <v>99</v>
      </c>
      <c r="P638" s="570">
        <v>9999</v>
      </c>
      <c r="Q638" s="570">
        <v>27</v>
      </c>
      <c r="R638" s="570">
        <v>1082</v>
      </c>
      <c r="S638" s="570">
        <v>4.8641404805914989</v>
      </c>
      <c r="T638" s="570">
        <v>4.963955637707949</v>
      </c>
      <c r="U638" s="570">
        <v>14.181053604436237</v>
      </c>
      <c r="V638" s="570">
        <v>1.293900184842883</v>
      </c>
      <c r="W638" s="570">
        <v>2.033271719038817</v>
      </c>
      <c r="X638" s="570">
        <v>40.018484288354891</v>
      </c>
      <c r="Y638" s="570">
        <v>14.232902033271715</v>
      </c>
      <c r="Z638" s="570">
        <v>8.0050400943467395</v>
      </c>
      <c r="AA638" s="570">
        <v>1.6469959913194459</v>
      </c>
      <c r="AB638" s="570">
        <v>2.239288380054838</v>
      </c>
      <c r="AC638" s="570">
        <v>56.0876432392688</v>
      </c>
      <c r="AD638" s="570">
        <v>73.143600349460925</v>
      </c>
      <c r="AE638" s="570">
        <v>55.348670392327342</v>
      </c>
      <c r="AF638" s="570">
        <v>21.249018067556953</v>
      </c>
      <c r="AG638" s="570">
        <v>19.650429087537425</v>
      </c>
      <c r="AH638" s="570">
        <v>0</v>
      </c>
      <c r="AI638" s="570"/>
      <c r="AJ638" s="570"/>
      <c r="AK638" s="570"/>
      <c r="AL638" s="570"/>
    </row>
    <row r="639" spans="1:38">
      <c r="A639" s="570">
        <v>7</v>
      </c>
      <c r="B639" s="570">
        <v>57</v>
      </c>
      <c r="C639" s="570">
        <v>2017</v>
      </c>
      <c r="D639" s="570">
        <v>99</v>
      </c>
      <c r="E639" s="570">
        <v>99</v>
      </c>
      <c r="F639" s="570">
        <v>99</v>
      </c>
      <c r="G639" s="570">
        <v>1</v>
      </c>
      <c r="H639" s="570">
        <v>1</v>
      </c>
      <c r="I639" s="570">
        <v>99</v>
      </c>
      <c r="J639" s="570">
        <v>999</v>
      </c>
      <c r="K639" s="570">
        <v>99</v>
      </c>
      <c r="L639" s="570">
        <v>99</v>
      </c>
      <c r="M639" s="570">
        <v>99</v>
      </c>
      <c r="N639" s="570">
        <v>99</v>
      </c>
      <c r="O639" s="570">
        <v>99</v>
      </c>
      <c r="P639" s="570">
        <v>9999</v>
      </c>
      <c r="Q639" s="570">
        <v>157</v>
      </c>
      <c r="R639" s="570">
        <v>7380</v>
      </c>
      <c r="S639" s="570">
        <v>5.0227642276422761</v>
      </c>
      <c r="T639" s="570">
        <v>4.7260162601626012</v>
      </c>
      <c r="U639" s="570">
        <v>10.609186991869937</v>
      </c>
      <c r="V639" s="570">
        <v>0.50135501355013556</v>
      </c>
      <c r="W639" s="570">
        <v>0.97560975609756095</v>
      </c>
      <c r="X639" s="570">
        <v>21.910569105691057</v>
      </c>
      <c r="Y639" s="570">
        <v>6.9783197831978319</v>
      </c>
      <c r="Z639" s="570">
        <v>7.0330508663075086</v>
      </c>
      <c r="AA639" s="570">
        <v>1.2983299471738576</v>
      </c>
      <c r="AB639" s="570">
        <v>1.640361718902664</v>
      </c>
      <c r="AC639" s="570">
        <v>2.3788313737436142</v>
      </c>
      <c r="AD639" s="570">
        <v>39.515977844588996</v>
      </c>
      <c r="AE639" s="570">
        <v>44.288645448110117</v>
      </c>
      <c r="AF639" s="570">
        <v>66.259651643023886</v>
      </c>
      <c r="AG639" s="570">
        <v>64.26321919365445</v>
      </c>
      <c r="AH639" s="570">
        <v>0.16260162601626013</v>
      </c>
      <c r="AI639" s="570"/>
      <c r="AJ639" s="570"/>
      <c r="AK639" s="570"/>
      <c r="AL639" s="570"/>
    </row>
    <row r="640" spans="1:38">
      <c r="A640" s="570">
        <v>7</v>
      </c>
      <c r="B640" s="570">
        <v>58</v>
      </c>
      <c r="C640" s="570">
        <v>2017</v>
      </c>
      <c r="D640" s="570">
        <v>99</v>
      </c>
      <c r="E640" s="570">
        <v>99</v>
      </c>
      <c r="F640" s="570">
        <v>99</v>
      </c>
      <c r="G640" s="570">
        <v>1</v>
      </c>
      <c r="H640" s="570">
        <v>2</v>
      </c>
      <c r="I640" s="570">
        <v>99</v>
      </c>
      <c r="J640" s="570">
        <v>999</v>
      </c>
      <c r="K640" s="570">
        <v>99</v>
      </c>
      <c r="L640" s="570">
        <v>99</v>
      </c>
      <c r="M640" s="570">
        <v>99</v>
      </c>
      <c r="N640" s="570">
        <v>99</v>
      </c>
      <c r="O640" s="570">
        <v>99</v>
      </c>
      <c r="P640" s="570">
        <v>9999</v>
      </c>
      <c r="Q640" s="570">
        <v>105</v>
      </c>
      <c r="R640" s="570">
        <v>3758</v>
      </c>
      <c r="S640" s="570">
        <v>5.6889302820649279</v>
      </c>
      <c r="T640" s="570">
        <v>4.1950505588078784</v>
      </c>
      <c r="U640" s="570">
        <v>11.586029803086753</v>
      </c>
      <c r="V640" s="570">
        <v>1.0377860564129859</v>
      </c>
      <c r="W640" s="570">
        <v>0.98456625864821701</v>
      </c>
      <c r="X640" s="570">
        <v>24.53432676955828</v>
      </c>
      <c r="Y640" s="570">
        <v>7.7434805747738142</v>
      </c>
      <c r="Z640" s="570">
        <v>7.0875475762212581</v>
      </c>
      <c r="AA640" s="570">
        <v>3.3175617461109352</v>
      </c>
      <c r="AB640" s="570">
        <v>1.9596805968361888</v>
      </c>
      <c r="AC640" s="570">
        <v>6.8710323433975988</v>
      </c>
      <c r="AD640" s="570">
        <v>51.409473292410304</v>
      </c>
      <c r="AE640" s="570">
        <v>19.241125445771797</v>
      </c>
      <c r="AF640" s="570">
        <v>33.740348356976121</v>
      </c>
      <c r="AG640" s="570">
        <v>35.736780806345557</v>
      </c>
      <c r="AH640" s="570">
        <v>2.8738690792975001</v>
      </c>
      <c r="AI640" s="570"/>
      <c r="AJ640" s="570"/>
      <c r="AK640" s="570"/>
      <c r="AL640" s="570"/>
    </row>
    <row r="641" spans="1:38">
      <c r="A641" s="570">
        <v>7</v>
      </c>
      <c r="B641" s="570">
        <v>59</v>
      </c>
      <c r="C641" s="570">
        <v>2017</v>
      </c>
      <c r="D641" s="570">
        <v>99</v>
      </c>
      <c r="E641" s="570">
        <v>99</v>
      </c>
      <c r="F641" s="570">
        <v>99</v>
      </c>
      <c r="G641" s="570">
        <v>2</v>
      </c>
      <c r="H641" s="570">
        <v>1</v>
      </c>
      <c r="I641" s="570">
        <v>99</v>
      </c>
      <c r="J641" s="570">
        <v>999</v>
      </c>
      <c r="K641" s="570">
        <v>99</v>
      </c>
      <c r="L641" s="570">
        <v>99</v>
      </c>
      <c r="M641" s="570">
        <v>99</v>
      </c>
      <c r="N641" s="570">
        <v>99</v>
      </c>
      <c r="O641" s="570">
        <v>99</v>
      </c>
      <c r="P641" s="570">
        <v>9999</v>
      </c>
      <c r="Q641" s="570">
        <v>153</v>
      </c>
      <c r="R641" s="570">
        <v>5606</v>
      </c>
      <c r="S641" s="570">
        <v>4.5579735997145923</v>
      </c>
      <c r="T641" s="570">
        <v>4.5478059222261882</v>
      </c>
      <c r="U641" s="570">
        <v>11.93376739207992</v>
      </c>
      <c r="V641" s="570">
        <v>0.73135925793792356</v>
      </c>
      <c r="W641" s="570">
        <v>1.3021762397431325</v>
      </c>
      <c r="X641" s="570">
        <v>29.771673207277928</v>
      </c>
      <c r="Y641" s="570">
        <v>9.8287549054584353</v>
      </c>
      <c r="Z641" s="570">
        <v>7.8086546229003551</v>
      </c>
      <c r="AA641" s="570">
        <v>1.3310862800723791</v>
      </c>
      <c r="AB641" s="570">
        <v>1.945506637851502</v>
      </c>
      <c r="AC641" s="570">
        <v>29.685694362149363</v>
      </c>
      <c r="AD641" s="570">
        <v>38.857903765967194</v>
      </c>
      <c r="AE641" s="570">
        <v>53.3250202792672</v>
      </c>
      <c r="AF641" s="570">
        <v>68.844406238487053</v>
      </c>
      <c r="AG641" s="570">
        <v>67.128466888151479</v>
      </c>
      <c r="AH641" s="570">
        <v>0.42811273635390634</v>
      </c>
      <c r="AI641" s="570"/>
      <c r="AJ641" s="570"/>
      <c r="AK641" s="570"/>
      <c r="AL641" s="570"/>
    </row>
    <row r="642" spans="1:38">
      <c r="A642" s="570">
        <v>7</v>
      </c>
      <c r="B642" s="570">
        <v>60</v>
      </c>
      <c r="C642" s="570">
        <v>2017</v>
      </c>
      <c r="D642" s="570">
        <v>99</v>
      </c>
      <c r="E642" s="570">
        <v>99</v>
      </c>
      <c r="F642" s="570">
        <v>99</v>
      </c>
      <c r="G642" s="570">
        <v>2</v>
      </c>
      <c r="H642" s="570">
        <v>2</v>
      </c>
      <c r="I642" s="570">
        <v>99</v>
      </c>
      <c r="J642" s="570">
        <v>999</v>
      </c>
      <c r="K642" s="570">
        <v>99</v>
      </c>
      <c r="L642" s="570">
        <v>99</v>
      </c>
      <c r="M642" s="570">
        <v>99</v>
      </c>
      <c r="N642" s="570">
        <v>99</v>
      </c>
      <c r="O642" s="570">
        <v>99</v>
      </c>
      <c r="P642" s="570">
        <v>9999</v>
      </c>
      <c r="Q642" s="570">
        <v>132</v>
      </c>
      <c r="R642" s="570">
        <v>2537</v>
      </c>
      <c r="S642" s="570">
        <v>4.6913677571935359</v>
      </c>
      <c r="T642" s="570">
        <v>3.9424517146235711</v>
      </c>
      <c r="U642" s="570">
        <v>12.912889239258984</v>
      </c>
      <c r="V642" s="570">
        <v>1.1036657469452109</v>
      </c>
      <c r="W642" s="570">
        <v>0.70949940875049244</v>
      </c>
      <c r="X642" s="570">
        <v>30.942057548285376</v>
      </c>
      <c r="Y642" s="570">
        <v>10.642491131257389</v>
      </c>
      <c r="Z642" s="570">
        <v>7.432868351860944</v>
      </c>
      <c r="AA642" s="570">
        <v>1.4601986562925611</v>
      </c>
      <c r="AB642" s="570">
        <v>2.0322195789727178</v>
      </c>
      <c r="AC642" s="570">
        <v>47.111238846989117</v>
      </c>
      <c r="AD642" s="570">
        <v>66.661496608968733</v>
      </c>
      <c r="AE642" s="570">
        <v>52.839068384893935</v>
      </c>
      <c r="AF642" s="570">
        <v>31.155593761512954</v>
      </c>
      <c r="AG642" s="570">
        <v>32.871533111848521</v>
      </c>
      <c r="AH642" s="570">
        <v>0.63066614111154895</v>
      </c>
      <c r="AI642" s="570"/>
      <c r="AJ642" s="570"/>
      <c r="AK642" s="570"/>
      <c r="AL642" s="570"/>
    </row>
    <row r="643" spans="1:38">
      <c r="A643" s="570">
        <v>7</v>
      </c>
      <c r="B643" s="570">
        <v>61</v>
      </c>
      <c r="C643" s="570">
        <v>2017</v>
      </c>
      <c r="D643" s="570">
        <v>99</v>
      </c>
      <c r="E643" s="570">
        <v>99</v>
      </c>
      <c r="F643" s="570">
        <v>99</v>
      </c>
      <c r="G643" s="570">
        <v>3</v>
      </c>
      <c r="H643" s="570">
        <v>1</v>
      </c>
      <c r="I643" s="570">
        <v>99</v>
      </c>
      <c r="J643" s="570">
        <v>999</v>
      </c>
      <c r="K643" s="570">
        <v>99</v>
      </c>
      <c r="L643" s="570">
        <v>99</v>
      </c>
      <c r="M643" s="570">
        <v>99</v>
      </c>
      <c r="N643" s="570">
        <v>99</v>
      </c>
      <c r="O643" s="570">
        <v>99</v>
      </c>
      <c r="P643" s="570">
        <v>9999</v>
      </c>
      <c r="Q643" s="570">
        <v>46</v>
      </c>
      <c r="R643" s="570">
        <v>1299</v>
      </c>
      <c r="S643" s="570">
        <v>5.3964588144726724</v>
      </c>
      <c r="T643" s="570">
        <v>4.9884526558891444</v>
      </c>
      <c r="U643" s="570">
        <v>14.23364126250962</v>
      </c>
      <c r="V643" s="570">
        <v>1.1547344110854503</v>
      </c>
      <c r="W643" s="570">
        <v>4.2340261739799843</v>
      </c>
      <c r="X643" s="570">
        <v>37.56735950731332</v>
      </c>
      <c r="Y643" s="570">
        <v>17.167051578137038</v>
      </c>
      <c r="Z643" s="570">
        <v>8.3684163683984885</v>
      </c>
      <c r="AA643" s="570">
        <v>1.5988890751011251</v>
      </c>
      <c r="AB643" s="570">
        <v>2.3171926269499767</v>
      </c>
      <c r="AC643" s="570">
        <v>14.101589583769737</v>
      </c>
      <c r="AD643" s="570">
        <v>62.216734140120387</v>
      </c>
      <c r="AE643" s="570">
        <v>37.212862750833345</v>
      </c>
      <c r="AF643" s="570">
        <v>33.333333333333343</v>
      </c>
      <c r="AG643" s="570">
        <v>37.322365765038327</v>
      </c>
      <c r="AH643" s="570">
        <v>0.23094688221709003</v>
      </c>
      <c r="AI643" s="570"/>
      <c r="AJ643" s="570"/>
      <c r="AK643" s="570"/>
      <c r="AL643" s="570"/>
    </row>
    <row r="644" spans="1:38">
      <c r="A644" s="570">
        <v>7</v>
      </c>
      <c r="B644" s="570">
        <v>62</v>
      </c>
      <c r="C644" s="570">
        <v>2017</v>
      </c>
      <c r="D644" s="570">
        <v>99</v>
      </c>
      <c r="E644" s="570">
        <v>99</v>
      </c>
      <c r="F644" s="570">
        <v>99</v>
      </c>
      <c r="G644" s="570">
        <v>3</v>
      </c>
      <c r="H644" s="570">
        <v>2</v>
      </c>
      <c r="I644" s="570">
        <v>99</v>
      </c>
      <c r="J644" s="570">
        <v>999</v>
      </c>
      <c r="K644" s="570">
        <v>99</v>
      </c>
      <c r="L644" s="570">
        <v>99</v>
      </c>
      <c r="M644" s="570">
        <v>99</v>
      </c>
      <c r="N644" s="570">
        <v>99</v>
      </c>
      <c r="O644" s="570">
        <v>99</v>
      </c>
      <c r="P644" s="570">
        <v>9999</v>
      </c>
      <c r="Q644" s="570">
        <v>55</v>
      </c>
      <c r="R644" s="570">
        <v>2598</v>
      </c>
      <c r="S644" s="570">
        <v>5.0642802155504238</v>
      </c>
      <c r="T644" s="570">
        <v>4.3860662047729004</v>
      </c>
      <c r="U644" s="570">
        <v>11.951693610469597</v>
      </c>
      <c r="V644" s="570">
        <v>1.308698999230177</v>
      </c>
      <c r="W644" s="570">
        <v>1.3856812933025404</v>
      </c>
      <c r="X644" s="570">
        <v>28.52193995381062</v>
      </c>
      <c r="Y644" s="570">
        <v>10.662047729022325</v>
      </c>
      <c r="Z644" s="570">
        <v>7.9245831140818543</v>
      </c>
      <c r="AA644" s="570">
        <v>1.5518080547046735</v>
      </c>
      <c r="AB644" s="570">
        <v>2.0833087539685797</v>
      </c>
      <c r="AC644" s="570">
        <v>18.052885079480301</v>
      </c>
      <c r="AD644" s="570">
        <v>34.650969513033033</v>
      </c>
      <c r="AE644" s="570">
        <v>23.437461746764484</v>
      </c>
      <c r="AF644" s="570">
        <v>66.666666666666686</v>
      </c>
      <c r="AG644" s="570">
        <v>62.67763423496168</v>
      </c>
      <c r="AH644" s="570">
        <v>3.8491147036181679E-2</v>
      </c>
      <c r="AI644" s="570"/>
      <c r="AJ644" s="570"/>
      <c r="AK644" s="570"/>
      <c r="AL644" s="570"/>
    </row>
    <row r="645" spans="1:38">
      <c r="A645" s="570">
        <v>7</v>
      </c>
      <c r="B645" s="570">
        <v>63</v>
      </c>
      <c r="C645" s="570">
        <v>2017</v>
      </c>
      <c r="D645" s="570">
        <v>99</v>
      </c>
      <c r="E645" s="570">
        <v>99</v>
      </c>
      <c r="F645" s="570">
        <v>99</v>
      </c>
      <c r="G645" s="570">
        <v>4</v>
      </c>
      <c r="H645" s="570">
        <v>1</v>
      </c>
      <c r="I645" s="570">
        <v>99</v>
      </c>
      <c r="J645" s="570">
        <v>999</v>
      </c>
      <c r="K645" s="570">
        <v>99</v>
      </c>
      <c r="L645" s="570">
        <v>99</v>
      </c>
      <c r="M645" s="570">
        <v>99</v>
      </c>
      <c r="N645" s="570">
        <v>99</v>
      </c>
      <c r="O645" s="570">
        <v>99</v>
      </c>
      <c r="P645" s="570">
        <v>9999</v>
      </c>
      <c r="Q645" s="570">
        <v>85</v>
      </c>
      <c r="R645" s="570">
        <v>3826</v>
      </c>
      <c r="S645" s="570">
        <v>4.4469419759539992</v>
      </c>
      <c r="T645" s="570">
        <v>4.5436487192890738</v>
      </c>
      <c r="U645" s="570">
        <v>16.226502875065364</v>
      </c>
      <c r="V645" s="570">
        <v>1.2545739675901728</v>
      </c>
      <c r="W645" s="570">
        <v>2.8750653423941461</v>
      </c>
      <c r="X645" s="570">
        <v>49.607945635128061</v>
      </c>
      <c r="Y645" s="570">
        <v>18.635650810245686</v>
      </c>
      <c r="Z645" s="570">
        <v>7.438040858025925</v>
      </c>
      <c r="AA645" s="570">
        <v>1.8145696879451827</v>
      </c>
      <c r="AB645" s="570">
        <v>2.3528969511427822</v>
      </c>
      <c r="AC645" s="570">
        <v>37.539280258722158</v>
      </c>
      <c r="AD645" s="570">
        <v>63.4848509325724</v>
      </c>
      <c r="AE645" s="570">
        <v>60.36918592076141</v>
      </c>
      <c r="AF645" s="570">
        <v>84.403264945951875</v>
      </c>
      <c r="AG645" s="570">
        <v>86.445789843045063</v>
      </c>
      <c r="AH645" s="570">
        <v>5.2273915316257184E-2</v>
      </c>
      <c r="AI645" s="570"/>
      <c r="AJ645" s="570"/>
      <c r="AK645" s="570"/>
      <c r="AL645" s="570"/>
    </row>
    <row r="646" spans="1:38">
      <c r="A646" s="570">
        <v>7</v>
      </c>
      <c r="B646" s="570">
        <v>64</v>
      </c>
      <c r="C646" s="570">
        <v>2017</v>
      </c>
      <c r="D646" s="570">
        <v>99</v>
      </c>
      <c r="E646" s="570">
        <v>99</v>
      </c>
      <c r="F646" s="570">
        <v>99</v>
      </c>
      <c r="G646" s="570">
        <v>4</v>
      </c>
      <c r="H646" s="570">
        <v>2</v>
      </c>
      <c r="I646" s="570">
        <v>99</v>
      </c>
      <c r="J646" s="570">
        <v>999</v>
      </c>
      <c r="K646" s="570">
        <v>99</v>
      </c>
      <c r="L646" s="570">
        <v>99</v>
      </c>
      <c r="M646" s="570">
        <v>99</v>
      </c>
      <c r="N646" s="570">
        <v>99</v>
      </c>
      <c r="O646" s="570">
        <v>99</v>
      </c>
      <c r="P646" s="570">
        <v>9999</v>
      </c>
      <c r="Q646" s="570">
        <v>22</v>
      </c>
      <c r="R646" s="570">
        <v>707</v>
      </c>
      <c r="S646" s="570">
        <v>4.7326732673267324</v>
      </c>
      <c r="T646" s="570">
        <v>4.9306930693069315</v>
      </c>
      <c r="U646" s="570">
        <v>13.76831683168318</v>
      </c>
      <c r="V646" s="570">
        <v>0.56577086280056565</v>
      </c>
      <c r="W646" s="570">
        <v>2.6874115983026878</v>
      </c>
      <c r="X646" s="570">
        <v>39.321074964639315</v>
      </c>
      <c r="Y646" s="570">
        <v>12.588401697312596</v>
      </c>
      <c r="Z646" s="570">
        <v>7.3788537551429476</v>
      </c>
      <c r="AA646" s="570">
        <v>1.3074020837764564</v>
      </c>
      <c r="AB646" s="570">
        <v>2.4348959881232792</v>
      </c>
      <c r="AC646" s="570">
        <v>38.330096008151315</v>
      </c>
      <c r="AD646" s="570">
        <v>80.802666379600993</v>
      </c>
      <c r="AE646" s="570">
        <v>51.180691678190151</v>
      </c>
      <c r="AF646" s="570">
        <v>15.5967350540481</v>
      </c>
      <c r="AG646" s="570">
        <v>13.55421015695492</v>
      </c>
      <c r="AH646" s="570">
        <v>0</v>
      </c>
      <c r="AI646" s="570"/>
      <c r="AJ646" s="570"/>
      <c r="AK646" s="570"/>
      <c r="AL646" s="570"/>
    </row>
    <row r="647" spans="1:38">
      <c r="A647" s="570">
        <v>7</v>
      </c>
      <c r="B647" s="570">
        <v>65</v>
      </c>
      <c r="C647" s="570">
        <v>2016</v>
      </c>
      <c r="D647" s="570">
        <v>99</v>
      </c>
      <c r="E647" s="570">
        <v>99</v>
      </c>
      <c r="F647" s="570">
        <v>99</v>
      </c>
      <c r="G647" s="570">
        <v>1</v>
      </c>
      <c r="H647" s="570">
        <v>1</v>
      </c>
      <c r="I647" s="570">
        <v>99</v>
      </c>
      <c r="J647" s="570">
        <v>999</v>
      </c>
      <c r="K647" s="570">
        <v>99</v>
      </c>
      <c r="L647" s="570">
        <v>99</v>
      </c>
      <c r="M647" s="570">
        <v>99</v>
      </c>
      <c r="N647" s="570">
        <v>99</v>
      </c>
      <c r="O647" s="570">
        <v>99</v>
      </c>
      <c r="P647" s="570">
        <v>9999</v>
      </c>
      <c r="Q647" s="570">
        <v>137</v>
      </c>
      <c r="R647" s="570">
        <v>5841</v>
      </c>
      <c r="S647" s="570">
        <v>5.2681047765793512</v>
      </c>
      <c r="T647" s="570">
        <v>4.9717514124293789</v>
      </c>
      <c r="U647" s="570">
        <v>11.079061804485518</v>
      </c>
      <c r="V647" s="570">
        <v>0.7704160246533126</v>
      </c>
      <c r="W647" s="570">
        <v>1.301147063858928</v>
      </c>
      <c r="X647" s="570">
        <v>23.112480739599381</v>
      </c>
      <c r="Y647" s="570">
        <v>8.6800205444273217</v>
      </c>
      <c r="Z647" s="570">
        <v>7.3751925421076718</v>
      </c>
      <c r="AA647" s="570">
        <v>1.3321867129230831</v>
      </c>
      <c r="AB647" s="570">
        <v>1.7067265224807078</v>
      </c>
      <c r="AC647" s="570">
        <v>9.6081604186276728</v>
      </c>
      <c r="AD647" s="570">
        <v>42.92745354067339</v>
      </c>
      <c r="AE647" s="570">
        <v>45.466752377465525</v>
      </c>
      <c r="AF647" s="570">
        <v>64.799201242511643</v>
      </c>
      <c r="AG647" s="570">
        <v>65.371020808520981</v>
      </c>
      <c r="AH647" s="570">
        <v>0.30816640986132504</v>
      </c>
      <c r="AI647" s="570"/>
      <c r="AJ647" s="570"/>
      <c r="AK647" s="570"/>
      <c r="AL647" s="570"/>
    </row>
    <row r="648" spans="1:38">
      <c r="A648" s="570">
        <v>7</v>
      </c>
      <c r="B648" s="570">
        <v>66</v>
      </c>
      <c r="C648" s="570">
        <v>2016</v>
      </c>
      <c r="D648" s="570">
        <v>99</v>
      </c>
      <c r="E648" s="570">
        <v>99</v>
      </c>
      <c r="F648" s="570">
        <v>99</v>
      </c>
      <c r="G648" s="570">
        <v>1</v>
      </c>
      <c r="H648" s="570">
        <v>2</v>
      </c>
      <c r="I648" s="570">
        <v>99</v>
      </c>
      <c r="J648" s="570">
        <v>999</v>
      </c>
      <c r="K648" s="570">
        <v>99</v>
      </c>
      <c r="L648" s="570">
        <v>99</v>
      </c>
      <c r="M648" s="570">
        <v>99</v>
      </c>
      <c r="N648" s="570">
        <v>99</v>
      </c>
      <c r="O648" s="570">
        <v>99</v>
      </c>
      <c r="P648" s="570">
        <v>9999</v>
      </c>
      <c r="Q648" s="570">
        <v>88</v>
      </c>
      <c r="R648" s="570">
        <v>3173</v>
      </c>
      <c r="S648" s="570">
        <v>5.7387330601953996</v>
      </c>
      <c r="T648" s="570">
        <v>4.1024267254963753</v>
      </c>
      <c r="U648" s="570">
        <v>10.803750393948938</v>
      </c>
      <c r="V648" s="570">
        <v>0.78789788843365904</v>
      </c>
      <c r="W648" s="570">
        <v>1.1660888748818152</v>
      </c>
      <c r="X648" s="570">
        <v>21.273242987708802</v>
      </c>
      <c r="Y648" s="570">
        <v>8.0995902930980179</v>
      </c>
      <c r="Z648" s="570">
        <v>7.4326395229042896</v>
      </c>
      <c r="AA648" s="570">
        <v>2.030682523632775</v>
      </c>
      <c r="AB648" s="570">
        <v>1.9824085566649745</v>
      </c>
      <c r="AC648" s="570">
        <v>16.570307372431802</v>
      </c>
      <c r="AD648" s="570">
        <v>61.126751674199845</v>
      </c>
      <c r="AE648" s="570">
        <v>35.127097114068981</v>
      </c>
      <c r="AF648" s="570">
        <v>35.200798757488343</v>
      </c>
      <c r="AG648" s="570">
        <v>34.628979191479011</v>
      </c>
      <c r="AH648" s="570">
        <v>1.3867002836432401</v>
      </c>
      <c r="AI648" s="570"/>
      <c r="AJ648" s="570"/>
      <c r="AK648" s="570"/>
      <c r="AL648" s="570"/>
    </row>
    <row r="649" spans="1:38">
      <c r="A649" s="570">
        <v>7</v>
      </c>
      <c r="B649" s="570">
        <v>67</v>
      </c>
      <c r="C649" s="570">
        <v>2016</v>
      </c>
      <c r="D649" s="570">
        <v>99</v>
      </c>
      <c r="E649" s="570">
        <v>99</v>
      </c>
      <c r="F649" s="570">
        <v>99</v>
      </c>
      <c r="G649" s="570">
        <v>2</v>
      </c>
      <c r="H649" s="570">
        <v>1</v>
      </c>
      <c r="I649" s="570">
        <v>99</v>
      </c>
      <c r="J649" s="570">
        <v>999</v>
      </c>
      <c r="K649" s="570">
        <v>99</v>
      </c>
      <c r="L649" s="570">
        <v>99</v>
      </c>
      <c r="M649" s="570">
        <v>99</v>
      </c>
      <c r="N649" s="570">
        <v>99</v>
      </c>
      <c r="O649" s="570">
        <v>99</v>
      </c>
      <c r="P649" s="570">
        <v>9999</v>
      </c>
      <c r="Q649" s="570">
        <v>163</v>
      </c>
      <c r="R649" s="570">
        <v>4767</v>
      </c>
      <c r="S649" s="570">
        <v>4.6165303125655548</v>
      </c>
      <c r="T649" s="570">
        <v>4.3379483952171176</v>
      </c>
      <c r="U649" s="570">
        <v>12.321942521501999</v>
      </c>
      <c r="V649" s="570">
        <v>1.4474512271869098</v>
      </c>
      <c r="W649" s="570">
        <v>0.8181246066708624</v>
      </c>
      <c r="X649" s="570">
        <v>31.571218795888395</v>
      </c>
      <c r="Y649" s="570">
        <v>10.635619886721207</v>
      </c>
      <c r="Z649" s="570">
        <v>7.8559650769445444</v>
      </c>
      <c r="AA649" s="570">
        <v>1.3774699319169903</v>
      </c>
      <c r="AB649" s="570">
        <v>1.7616860937376804</v>
      </c>
      <c r="AC649" s="570">
        <v>30.212638006925943</v>
      </c>
      <c r="AD649" s="570">
        <v>45.668782283209879</v>
      </c>
      <c r="AE649" s="570">
        <v>57.717908930153754</v>
      </c>
      <c r="AF649" s="570">
        <v>64.777823073787204</v>
      </c>
      <c r="AG649" s="570">
        <v>62.916143157209213</v>
      </c>
      <c r="AH649" s="570">
        <v>0.3146633102580238</v>
      </c>
      <c r="AI649" s="570"/>
      <c r="AJ649" s="570"/>
      <c r="AK649" s="570"/>
      <c r="AL649" s="570"/>
    </row>
    <row r="650" spans="1:38">
      <c r="A650" s="570">
        <v>7</v>
      </c>
      <c r="B650" s="570">
        <v>68</v>
      </c>
      <c r="C650" s="570">
        <v>2016</v>
      </c>
      <c r="D650" s="570">
        <v>99</v>
      </c>
      <c r="E650" s="570">
        <v>99</v>
      </c>
      <c r="F650" s="570">
        <v>99</v>
      </c>
      <c r="G650" s="570">
        <v>2</v>
      </c>
      <c r="H650" s="570">
        <v>2</v>
      </c>
      <c r="I650" s="570">
        <v>99</v>
      </c>
      <c r="J650" s="570">
        <v>999</v>
      </c>
      <c r="K650" s="570">
        <v>99</v>
      </c>
      <c r="L650" s="570">
        <v>99</v>
      </c>
      <c r="M650" s="570">
        <v>99</v>
      </c>
      <c r="N650" s="570">
        <v>99</v>
      </c>
      <c r="O650" s="570">
        <v>99</v>
      </c>
      <c r="P650" s="570">
        <v>9999</v>
      </c>
      <c r="Q650" s="570">
        <v>135</v>
      </c>
      <c r="R650" s="570">
        <v>2592</v>
      </c>
      <c r="S650" s="570">
        <v>5.0212191358024691</v>
      </c>
      <c r="T650" s="570">
        <v>4.2206790123456788</v>
      </c>
      <c r="U650" s="570">
        <v>13.357098765432108</v>
      </c>
      <c r="V650" s="570">
        <v>1.3503086419753083</v>
      </c>
      <c r="W650" s="570">
        <v>0.27006172839506171</v>
      </c>
      <c r="X650" s="570">
        <v>35.918209876543209</v>
      </c>
      <c r="Y650" s="570">
        <v>10.956790123456788</v>
      </c>
      <c r="Z650" s="570">
        <v>7.490479795746869</v>
      </c>
      <c r="AA650" s="570">
        <v>1.4742953102604788</v>
      </c>
      <c r="AB650" s="570">
        <v>1.9833189002099216</v>
      </c>
      <c r="AC650" s="570">
        <v>42.896498176788384</v>
      </c>
      <c r="AD650" s="570">
        <v>60.355450458467729</v>
      </c>
      <c r="AE650" s="570">
        <v>51.54850946430075</v>
      </c>
      <c r="AF650" s="570">
        <v>35.222176926212803</v>
      </c>
      <c r="AG650" s="570">
        <v>37.083856842790787</v>
      </c>
      <c r="AH650" s="570">
        <v>1.2345679012345681</v>
      </c>
      <c r="AI650" s="570"/>
      <c r="AJ650" s="570"/>
      <c r="AK650" s="570"/>
      <c r="AL650" s="570"/>
    </row>
    <row r="651" spans="1:38">
      <c r="A651" s="570">
        <v>7</v>
      </c>
      <c r="B651" s="570">
        <v>69</v>
      </c>
      <c r="C651" s="570">
        <v>2016</v>
      </c>
      <c r="D651" s="570">
        <v>99</v>
      </c>
      <c r="E651" s="570">
        <v>99</v>
      </c>
      <c r="F651" s="570">
        <v>99</v>
      </c>
      <c r="G651" s="570">
        <v>3</v>
      </c>
      <c r="H651" s="570">
        <v>1</v>
      </c>
      <c r="I651" s="570">
        <v>99</v>
      </c>
      <c r="J651" s="570">
        <v>999</v>
      </c>
      <c r="K651" s="570">
        <v>99</v>
      </c>
      <c r="L651" s="570">
        <v>99</v>
      </c>
      <c r="M651" s="570">
        <v>99</v>
      </c>
      <c r="N651" s="570">
        <v>99</v>
      </c>
      <c r="O651" s="570">
        <v>99</v>
      </c>
      <c r="P651" s="570">
        <v>9999</v>
      </c>
      <c r="Q651" s="570">
        <v>43</v>
      </c>
      <c r="R651" s="570">
        <v>994</v>
      </c>
      <c r="S651" s="570">
        <v>5.3973843058350113</v>
      </c>
      <c r="T651" s="570">
        <v>4.788732394366197</v>
      </c>
      <c r="U651" s="570">
        <v>14.261971830985919</v>
      </c>
      <c r="V651" s="570">
        <v>2.1126760563380276</v>
      </c>
      <c r="W651" s="570">
        <v>2.7162977867203209</v>
      </c>
      <c r="X651" s="570">
        <v>38.329979879275641</v>
      </c>
      <c r="Y651" s="570">
        <v>16.700201207243463</v>
      </c>
      <c r="Z651" s="570">
        <v>8.5622964241810919</v>
      </c>
      <c r="AA651" s="570">
        <v>1.6615043725113734</v>
      </c>
      <c r="AB651" s="570">
        <v>2.1804033469404223</v>
      </c>
      <c r="AC651" s="570">
        <v>24.11029455260115</v>
      </c>
      <c r="AD651" s="570">
        <v>62.717362261413648</v>
      </c>
      <c r="AE651" s="570">
        <v>42.222858434847446</v>
      </c>
      <c r="AF651" s="570">
        <v>32.675871137409601</v>
      </c>
      <c r="AG651" s="570">
        <v>37.833293746847538</v>
      </c>
      <c r="AH651" s="570">
        <v>0.20120724346076463</v>
      </c>
      <c r="AI651" s="570"/>
      <c r="AJ651" s="570"/>
      <c r="AK651" s="570"/>
      <c r="AL651" s="570"/>
    </row>
    <row r="652" spans="1:38">
      <c r="A652" s="570">
        <v>7</v>
      </c>
      <c r="B652" s="570">
        <v>70</v>
      </c>
      <c r="C652" s="570">
        <v>2016</v>
      </c>
      <c r="D652" s="570">
        <v>99</v>
      </c>
      <c r="E652" s="570">
        <v>99</v>
      </c>
      <c r="F652" s="570">
        <v>99</v>
      </c>
      <c r="G652" s="570">
        <v>3</v>
      </c>
      <c r="H652" s="570">
        <v>2</v>
      </c>
      <c r="I652" s="570">
        <v>99</v>
      </c>
      <c r="J652" s="570">
        <v>999</v>
      </c>
      <c r="K652" s="570">
        <v>99</v>
      </c>
      <c r="L652" s="570">
        <v>99</v>
      </c>
      <c r="M652" s="570">
        <v>99</v>
      </c>
      <c r="N652" s="570">
        <v>99</v>
      </c>
      <c r="O652" s="570">
        <v>99</v>
      </c>
      <c r="P652" s="570">
        <v>9999</v>
      </c>
      <c r="Q652" s="570">
        <v>45</v>
      </c>
      <c r="R652" s="570">
        <v>2048</v>
      </c>
      <c r="S652" s="570">
        <v>5.3671875</v>
      </c>
      <c r="T652" s="570">
        <v>3.9599609375</v>
      </c>
      <c r="U652" s="570">
        <v>11.374169921874998</v>
      </c>
      <c r="V652" s="570">
        <v>1.3671875</v>
      </c>
      <c r="W652" s="570">
        <v>0.244140625</v>
      </c>
      <c r="X652" s="570">
        <v>24.853515625</v>
      </c>
      <c r="Y652" s="570">
        <v>11.71875</v>
      </c>
      <c r="Z652" s="570">
        <v>7.99268230961151</v>
      </c>
      <c r="AA652" s="570">
        <v>1.5964858564496436</v>
      </c>
      <c r="AB652" s="570">
        <v>2.0915002835223619</v>
      </c>
      <c r="AC652" s="570">
        <v>5.073008749511434</v>
      </c>
      <c r="AD652" s="570">
        <v>20.181163342899783</v>
      </c>
      <c r="AE652" s="570">
        <v>6.4651226572586893</v>
      </c>
      <c r="AF652" s="570">
        <v>67.324128862590399</v>
      </c>
      <c r="AG652" s="570">
        <v>62.166706253152448</v>
      </c>
      <c r="AH652" s="570">
        <v>0</v>
      </c>
      <c r="AI652" s="570"/>
      <c r="AJ652" s="570"/>
      <c r="AK652" s="570"/>
      <c r="AL652" s="570"/>
    </row>
    <row r="653" spans="1:38">
      <c r="A653" s="570">
        <v>7</v>
      </c>
      <c r="B653" s="570">
        <v>71</v>
      </c>
      <c r="C653" s="570">
        <v>2016</v>
      </c>
      <c r="D653" s="570">
        <v>99</v>
      </c>
      <c r="E653" s="570">
        <v>99</v>
      </c>
      <c r="F653" s="570">
        <v>99</v>
      </c>
      <c r="G653" s="570">
        <v>4</v>
      </c>
      <c r="H653" s="570">
        <v>1</v>
      </c>
      <c r="I653" s="570">
        <v>99</v>
      </c>
      <c r="J653" s="570">
        <v>999</v>
      </c>
      <c r="K653" s="570">
        <v>99</v>
      </c>
      <c r="L653" s="570">
        <v>99</v>
      </c>
      <c r="M653" s="570">
        <v>99</v>
      </c>
      <c r="N653" s="570">
        <v>99</v>
      </c>
      <c r="O653" s="570">
        <v>99</v>
      </c>
      <c r="P653" s="570">
        <v>9999</v>
      </c>
      <c r="Q653" s="570">
        <v>82</v>
      </c>
      <c r="R653" s="570">
        <v>2978</v>
      </c>
      <c r="S653" s="570">
        <v>4.6648757555406322</v>
      </c>
      <c r="T653" s="570">
        <v>4.8740765614506385</v>
      </c>
      <c r="U653" s="570">
        <v>17.478072531900565</v>
      </c>
      <c r="V653" s="570">
        <v>1.6453995970449964</v>
      </c>
      <c r="W653" s="570">
        <v>5.0369375419744804</v>
      </c>
      <c r="X653" s="570">
        <v>55.809267965077218</v>
      </c>
      <c r="Y653" s="570">
        <v>24.143720617864343</v>
      </c>
      <c r="Z653" s="570">
        <v>7.6395184724153502</v>
      </c>
      <c r="AA653" s="570">
        <v>1.7899752563685156</v>
      </c>
      <c r="AB653" s="570">
        <v>2.4937651407219397</v>
      </c>
      <c r="AC653" s="570">
        <v>40.522050394924648</v>
      </c>
      <c r="AD653" s="570">
        <v>63.242929928647079</v>
      </c>
      <c r="AE653" s="570">
        <v>64.727630245925255</v>
      </c>
      <c r="AF653" s="570">
        <v>81.232951445717376</v>
      </c>
      <c r="AG653" s="570">
        <v>84.698663038950187</v>
      </c>
      <c r="AH653" s="570">
        <v>0</v>
      </c>
      <c r="AI653" s="570"/>
      <c r="AJ653" s="570"/>
      <c r="AK653" s="570"/>
      <c r="AL653" s="570"/>
    </row>
    <row r="654" spans="1:38">
      <c r="A654" s="570">
        <v>7</v>
      </c>
      <c r="B654" s="570">
        <v>72</v>
      </c>
      <c r="C654" s="570">
        <v>2016</v>
      </c>
      <c r="D654" s="570">
        <v>99</v>
      </c>
      <c r="E654" s="570">
        <v>99</v>
      </c>
      <c r="F654" s="570">
        <v>99</v>
      </c>
      <c r="G654" s="570">
        <v>4</v>
      </c>
      <c r="H654" s="570">
        <v>2</v>
      </c>
      <c r="I654" s="570">
        <v>99</v>
      </c>
      <c r="J654" s="570">
        <v>999</v>
      </c>
      <c r="K654" s="570">
        <v>99</v>
      </c>
      <c r="L654" s="570">
        <v>99</v>
      </c>
      <c r="M654" s="570">
        <v>99</v>
      </c>
      <c r="N654" s="570">
        <v>99</v>
      </c>
      <c r="O654" s="570">
        <v>99</v>
      </c>
      <c r="P654" s="570">
        <v>9999</v>
      </c>
      <c r="Q654" s="570">
        <v>24</v>
      </c>
      <c r="R654" s="570">
        <v>688</v>
      </c>
      <c r="S654" s="570">
        <v>4.6875</v>
      </c>
      <c r="T654" s="570">
        <v>4.4418604651162781</v>
      </c>
      <c r="U654" s="570">
        <v>13.66729651162791</v>
      </c>
      <c r="V654" s="570">
        <v>1.308139534883721</v>
      </c>
      <c r="W654" s="570">
        <v>2.9069767441860459</v>
      </c>
      <c r="X654" s="570">
        <v>41.424418604651159</v>
      </c>
      <c r="Y654" s="570">
        <v>16.424418604651173</v>
      </c>
      <c r="Z654" s="570">
        <v>8.473370922140349</v>
      </c>
      <c r="AA654" s="570">
        <v>1.4304681397490857</v>
      </c>
      <c r="AB654" s="570">
        <v>2.5732508223030854</v>
      </c>
      <c r="AC654" s="570">
        <v>53.507346190764473</v>
      </c>
      <c r="AD654" s="570">
        <v>79.335790561265284</v>
      </c>
      <c r="AE654" s="570">
        <v>58.993185758275906</v>
      </c>
      <c r="AF654" s="570">
        <v>18.767048554282596</v>
      </c>
      <c r="AG654" s="570">
        <v>15.301336961049818</v>
      </c>
      <c r="AH654" s="570">
        <v>0</v>
      </c>
      <c r="AI654" s="570"/>
      <c r="AJ654" s="570"/>
      <c r="AK654" s="570"/>
      <c r="AL654" s="570"/>
    </row>
    <row r="655" spans="1:38" s="531" customFormat="1">
      <c r="A655" s="570">
        <v>7</v>
      </c>
      <c r="B655" s="570">
        <v>73</v>
      </c>
      <c r="C655" s="570">
        <v>2015</v>
      </c>
      <c r="D655" s="570">
        <v>99</v>
      </c>
      <c r="E655" s="570">
        <v>99</v>
      </c>
      <c r="F655" s="570">
        <v>99</v>
      </c>
      <c r="G655" s="570">
        <v>1</v>
      </c>
      <c r="H655" s="570">
        <v>1</v>
      </c>
      <c r="I655" s="570">
        <v>99</v>
      </c>
      <c r="J655" s="570">
        <v>999</v>
      </c>
      <c r="K655" s="570">
        <v>99</v>
      </c>
      <c r="L655" s="570">
        <v>99</v>
      </c>
      <c r="M655" s="570">
        <v>99</v>
      </c>
      <c r="N655" s="570">
        <v>99</v>
      </c>
      <c r="O655" s="570">
        <v>99</v>
      </c>
      <c r="P655" s="570">
        <v>9999</v>
      </c>
      <c r="Q655" s="570">
        <v>127</v>
      </c>
      <c r="R655" s="570">
        <v>5226</v>
      </c>
      <c r="S655" s="570">
        <v>5.2034060466896284</v>
      </c>
      <c r="T655" s="570">
        <v>4.7560275545350175</v>
      </c>
      <c r="U655" s="570">
        <v>11.608821278224273</v>
      </c>
      <c r="V655" s="570">
        <v>1.0332950631458091</v>
      </c>
      <c r="W655" s="570">
        <v>1.0907003444316876</v>
      </c>
      <c r="X655" s="570">
        <v>26.94221201683888</v>
      </c>
      <c r="Y655" s="570">
        <v>11.194029850746269</v>
      </c>
      <c r="Z655" s="570">
        <v>7.7867868613937796</v>
      </c>
      <c r="AA655" s="570">
        <v>1.2470231965486347</v>
      </c>
      <c r="AB655" s="570">
        <v>1.7870743510902267</v>
      </c>
      <c r="AC655" s="570">
        <v>15.270002896074118</v>
      </c>
      <c r="AD655" s="570">
        <v>47.743856546261199</v>
      </c>
      <c r="AE655" s="570">
        <v>43.467532093085438</v>
      </c>
      <c r="AF655" s="570">
        <v>65.048543689320383</v>
      </c>
      <c r="AG655" s="570">
        <v>67.049320197784809</v>
      </c>
      <c r="AH655" s="570">
        <v>0.21048603138155375</v>
      </c>
      <c r="AI655" s="570"/>
      <c r="AJ655" s="570"/>
      <c r="AK655" s="570"/>
      <c r="AL655" s="570"/>
    </row>
    <row r="656" spans="1:38" s="531" customFormat="1">
      <c r="A656" s="570">
        <v>7</v>
      </c>
      <c r="B656" s="570">
        <v>74</v>
      </c>
      <c r="C656" s="570">
        <v>2015</v>
      </c>
      <c r="D656" s="570">
        <v>99</v>
      </c>
      <c r="E656" s="570">
        <v>99</v>
      </c>
      <c r="F656" s="570">
        <v>99</v>
      </c>
      <c r="G656" s="570">
        <v>1</v>
      </c>
      <c r="H656" s="570">
        <v>2</v>
      </c>
      <c r="I656" s="570">
        <v>99</v>
      </c>
      <c r="J656" s="570">
        <v>999</v>
      </c>
      <c r="K656" s="570">
        <v>99</v>
      </c>
      <c r="L656" s="570">
        <v>99</v>
      </c>
      <c r="M656" s="570">
        <v>99</v>
      </c>
      <c r="N656" s="570">
        <v>99</v>
      </c>
      <c r="O656" s="570">
        <v>99</v>
      </c>
      <c r="P656" s="570">
        <v>9999</v>
      </c>
      <c r="Q656" s="570">
        <v>85</v>
      </c>
      <c r="R656" s="570">
        <v>2808</v>
      </c>
      <c r="S656" s="570">
        <v>5.8472222222222223</v>
      </c>
      <c r="T656" s="570">
        <v>3.882478632478632</v>
      </c>
      <c r="U656" s="570">
        <v>10.617699430199425</v>
      </c>
      <c r="V656" s="570">
        <v>1.2108262108262109</v>
      </c>
      <c r="W656" s="570">
        <v>1.0683760683760684</v>
      </c>
      <c r="X656" s="570">
        <v>21.225071225071218</v>
      </c>
      <c r="Y656" s="570">
        <v>8.3689458689458682</v>
      </c>
      <c r="Z656" s="570">
        <v>7.5676048577391697</v>
      </c>
      <c r="AA656" s="570">
        <v>1.9192623016477224</v>
      </c>
      <c r="AB656" s="570">
        <v>2.088772212319125</v>
      </c>
      <c r="AC656" s="570">
        <v>15.390329805374837</v>
      </c>
      <c r="AD656" s="570">
        <v>44.370775806923149</v>
      </c>
      <c r="AE656" s="570">
        <v>30.484005561877225</v>
      </c>
      <c r="AF656" s="570">
        <v>34.951456310679625</v>
      </c>
      <c r="AG656" s="570">
        <v>32.950679802215205</v>
      </c>
      <c r="AH656" s="570">
        <v>1.0327635327635327</v>
      </c>
      <c r="AI656" s="570"/>
      <c r="AJ656" s="570"/>
      <c r="AK656" s="570"/>
      <c r="AL656" s="570"/>
    </row>
    <row r="657" spans="1:38" s="531" customFormat="1">
      <c r="A657" s="570">
        <v>7</v>
      </c>
      <c r="B657" s="570">
        <v>75</v>
      </c>
      <c r="C657" s="570">
        <v>2015</v>
      </c>
      <c r="D657" s="570">
        <v>99</v>
      </c>
      <c r="E657" s="570">
        <v>99</v>
      </c>
      <c r="F657" s="570">
        <v>99</v>
      </c>
      <c r="G657" s="570">
        <v>2</v>
      </c>
      <c r="H657" s="570">
        <v>1</v>
      </c>
      <c r="I657" s="570">
        <v>99</v>
      </c>
      <c r="J657" s="570">
        <v>999</v>
      </c>
      <c r="K657" s="570">
        <v>99</v>
      </c>
      <c r="L657" s="570">
        <v>99</v>
      </c>
      <c r="M657" s="570">
        <v>99</v>
      </c>
      <c r="N657" s="570">
        <v>99</v>
      </c>
      <c r="O657" s="570">
        <v>99</v>
      </c>
      <c r="P657" s="570">
        <v>9999</v>
      </c>
      <c r="Q657" s="570">
        <v>158</v>
      </c>
      <c r="R657" s="570">
        <v>5122</v>
      </c>
      <c r="S657" s="570">
        <v>4.4211245607184706</v>
      </c>
      <c r="T657" s="570">
        <v>4.1852791878172573</v>
      </c>
      <c r="U657" s="570">
        <v>10.827801639984383</v>
      </c>
      <c r="V657" s="570">
        <v>1.249511909410387</v>
      </c>
      <c r="W657" s="570">
        <v>0.54666146036704411</v>
      </c>
      <c r="X657" s="570">
        <v>24.67786021085514</v>
      </c>
      <c r="Y657" s="570">
        <v>8.7270597422881693</v>
      </c>
      <c r="Z657" s="570">
        <v>7.5769374209296867</v>
      </c>
      <c r="AA657" s="570">
        <v>1.4323638535673451</v>
      </c>
      <c r="AB657" s="570">
        <v>1.7831027174037013</v>
      </c>
      <c r="AC657" s="570">
        <v>32.282869240747715</v>
      </c>
      <c r="AD657" s="570">
        <v>46.32406764041032</v>
      </c>
      <c r="AE657" s="570">
        <v>54.32985981964611</v>
      </c>
      <c r="AF657" s="570">
        <v>67.112159329140482</v>
      </c>
      <c r="AG657" s="570">
        <v>62.880816702305935</v>
      </c>
      <c r="AH657" s="570">
        <v>9.7618117922686473E-2</v>
      </c>
      <c r="AI657" s="570"/>
      <c r="AJ657" s="570"/>
      <c r="AK657" s="570"/>
      <c r="AL657" s="570"/>
    </row>
    <row r="658" spans="1:38" s="531" customFormat="1">
      <c r="A658" s="570">
        <v>7</v>
      </c>
      <c r="B658" s="570">
        <v>76</v>
      </c>
      <c r="C658" s="570">
        <v>2015</v>
      </c>
      <c r="D658" s="570">
        <v>99</v>
      </c>
      <c r="E658" s="570">
        <v>99</v>
      </c>
      <c r="F658" s="570">
        <v>99</v>
      </c>
      <c r="G658" s="570">
        <v>2</v>
      </c>
      <c r="H658" s="570">
        <v>2</v>
      </c>
      <c r="I658" s="570">
        <v>99</v>
      </c>
      <c r="J658" s="570">
        <v>999</v>
      </c>
      <c r="K658" s="570">
        <v>99</v>
      </c>
      <c r="L658" s="570">
        <v>99</v>
      </c>
      <c r="M658" s="570">
        <v>99</v>
      </c>
      <c r="N658" s="570">
        <v>99</v>
      </c>
      <c r="O658" s="570">
        <v>99</v>
      </c>
      <c r="P658" s="570">
        <v>9999</v>
      </c>
      <c r="Q658" s="570">
        <v>133</v>
      </c>
      <c r="R658" s="570">
        <v>2510</v>
      </c>
      <c r="S658" s="570">
        <v>4.8358565737051773</v>
      </c>
      <c r="T658" s="570">
        <v>4.1864541832669309</v>
      </c>
      <c r="U658" s="570">
        <v>13.043266932270919</v>
      </c>
      <c r="V658" s="570">
        <v>1.3545816733067728</v>
      </c>
      <c r="W658" s="570">
        <v>0.23904382470119523</v>
      </c>
      <c r="X658" s="570">
        <v>34.103585657370502</v>
      </c>
      <c r="Y658" s="570">
        <v>10.597609561752989</v>
      </c>
      <c r="Z658" s="570">
        <v>7.3796824884233887</v>
      </c>
      <c r="AA658" s="570">
        <v>1.3210482539972048</v>
      </c>
      <c r="AB658" s="570">
        <v>1.8398791145799112</v>
      </c>
      <c r="AC658" s="570">
        <v>32.095612256663678</v>
      </c>
      <c r="AD658" s="570">
        <v>51.505887770509581</v>
      </c>
      <c r="AE658" s="570">
        <v>50.515592746074311</v>
      </c>
      <c r="AF658" s="570">
        <v>32.887840670859525</v>
      </c>
      <c r="AG658" s="570">
        <v>37.119183297694065</v>
      </c>
      <c r="AH658" s="570">
        <v>0.43824701195219129</v>
      </c>
      <c r="AI658" s="570"/>
      <c r="AJ658" s="570"/>
      <c r="AK658" s="570"/>
      <c r="AL658" s="570"/>
    </row>
    <row r="659" spans="1:38" s="531" customFormat="1">
      <c r="A659" s="570">
        <v>7</v>
      </c>
      <c r="B659" s="570">
        <v>77</v>
      </c>
      <c r="C659" s="570">
        <v>2015</v>
      </c>
      <c r="D659" s="570">
        <v>99</v>
      </c>
      <c r="E659" s="570">
        <v>99</v>
      </c>
      <c r="F659" s="570">
        <v>99</v>
      </c>
      <c r="G659" s="570">
        <v>3</v>
      </c>
      <c r="H659" s="570">
        <v>1</v>
      </c>
      <c r="I659" s="570">
        <v>99</v>
      </c>
      <c r="J659" s="570">
        <v>999</v>
      </c>
      <c r="K659" s="570">
        <v>99</v>
      </c>
      <c r="L659" s="570">
        <v>99</v>
      </c>
      <c r="M659" s="570">
        <v>99</v>
      </c>
      <c r="N659" s="570">
        <v>99</v>
      </c>
      <c r="O659" s="570">
        <v>99</v>
      </c>
      <c r="P659" s="570">
        <v>9999</v>
      </c>
      <c r="Q659" s="570">
        <v>30</v>
      </c>
      <c r="R659" s="570">
        <v>713</v>
      </c>
      <c r="S659" s="570">
        <v>4.7208976157082736</v>
      </c>
      <c r="T659" s="570">
        <v>4.4908835904628326</v>
      </c>
      <c r="U659" s="570">
        <v>13.59635343618514</v>
      </c>
      <c r="V659" s="570">
        <v>1.8232819074333799</v>
      </c>
      <c r="W659" s="570">
        <v>1.6830294530154275</v>
      </c>
      <c r="X659" s="570">
        <v>39.691444600280512</v>
      </c>
      <c r="Y659" s="570">
        <v>14.025245441795237</v>
      </c>
      <c r="Z659" s="570">
        <v>8.1431245591703139</v>
      </c>
      <c r="AA659" s="570">
        <v>1.9013019181359287</v>
      </c>
      <c r="AB659" s="570">
        <v>2.1741148166778559</v>
      </c>
      <c r="AC659" s="570">
        <v>27.138878593958005</v>
      </c>
      <c r="AD659" s="570">
        <v>60.124911163741352</v>
      </c>
      <c r="AE659" s="570">
        <v>52.444280898499024</v>
      </c>
      <c r="AF659" s="570">
        <v>24.8</v>
      </c>
      <c r="AG659" s="570">
        <v>30.101630497222473</v>
      </c>
      <c r="AH659" s="570">
        <v>0</v>
      </c>
      <c r="AI659" s="570"/>
      <c r="AJ659" s="570"/>
      <c r="AK659" s="570"/>
      <c r="AL659" s="570"/>
    </row>
    <row r="660" spans="1:38" s="531" customFormat="1">
      <c r="A660" s="570">
        <v>7</v>
      </c>
      <c r="B660" s="570">
        <v>78</v>
      </c>
      <c r="C660" s="570">
        <v>2015</v>
      </c>
      <c r="D660" s="570">
        <v>99</v>
      </c>
      <c r="E660" s="570">
        <v>99</v>
      </c>
      <c r="F660" s="570">
        <v>99</v>
      </c>
      <c r="G660" s="570">
        <v>3</v>
      </c>
      <c r="H660" s="570">
        <v>2</v>
      </c>
      <c r="I660" s="570">
        <v>99</v>
      </c>
      <c r="J660" s="570">
        <v>999</v>
      </c>
      <c r="K660" s="570">
        <v>99</v>
      </c>
      <c r="L660" s="570">
        <v>99</v>
      </c>
      <c r="M660" s="570">
        <v>99</v>
      </c>
      <c r="N660" s="570">
        <v>99</v>
      </c>
      <c r="O660" s="570">
        <v>99</v>
      </c>
      <c r="P660" s="570">
        <v>9999</v>
      </c>
      <c r="Q660" s="570">
        <v>57</v>
      </c>
      <c r="R660" s="570">
        <v>2162</v>
      </c>
      <c r="S660" s="570">
        <v>4.9838112858464392</v>
      </c>
      <c r="T660" s="570">
        <v>4.0800185013876051</v>
      </c>
      <c r="U660" s="570">
        <v>10.411979648473642</v>
      </c>
      <c r="V660" s="570">
        <v>1.3413506012950971</v>
      </c>
      <c r="W660" s="570">
        <v>0.83256244218316389</v>
      </c>
      <c r="X660" s="570">
        <v>21.369102682701204</v>
      </c>
      <c r="Y660" s="570">
        <v>8.2793709528214592</v>
      </c>
      <c r="Z660" s="570">
        <v>7.5142233224862576</v>
      </c>
      <c r="AA660" s="570">
        <v>1.46378316180215</v>
      </c>
      <c r="AB660" s="570">
        <v>1.9829472826205312</v>
      </c>
      <c r="AC660" s="570">
        <v>16.943968988325313</v>
      </c>
      <c r="AD660" s="570">
        <v>20.026491299359581</v>
      </c>
      <c r="AE660" s="570">
        <v>15.900111735969061</v>
      </c>
      <c r="AF660" s="570">
        <v>75.2</v>
      </c>
      <c r="AG660" s="570">
        <v>69.898369502777527</v>
      </c>
      <c r="AH660" s="570">
        <v>4.6253469010175775E-2</v>
      </c>
      <c r="AI660" s="570"/>
      <c r="AJ660" s="570"/>
      <c r="AK660" s="570"/>
      <c r="AL660" s="570"/>
    </row>
    <row r="661" spans="1:38" s="531" customFormat="1">
      <c r="A661" s="570">
        <v>7</v>
      </c>
      <c r="B661" s="570">
        <v>79</v>
      </c>
      <c r="C661" s="570">
        <v>2015</v>
      </c>
      <c r="D661" s="570">
        <v>99</v>
      </c>
      <c r="E661" s="570">
        <v>99</v>
      </c>
      <c r="F661" s="570">
        <v>99</v>
      </c>
      <c r="G661" s="570">
        <v>4</v>
      </c>
      <c r="H661" s="570">
        <v>1</v>
      </c>
      <c r="I661" s="570">
        <v>99</v>
      </c>
      <c r="J661" s="570">
        <v>999</v>
      </c>
      <c r="K661" s="570">
        <v>99</v>
      </c>
      <c r="L661" s="570">
        <v>99</v>
      </c>
      <c r="M661" s="570">
        <v>99</v>
      </c>
      <c r="N661" s="570">
        <v>99</v>
      </c>
      <c r="O661" s="570">
        <v>99</v>
      </c>
      <c r="P661" s="570">
        <v>9999</v>
      </c>
      <c r="Q661" s="570">
        <v>97</v>
      </c>
      <c r="R661" s="570">
        <v>3827</v>
      </c>
      <c r="S661" s="570">
        <v>4.5199895479487848</v>
      </c>
      <c r="T661" s="570">
        <v>4.5131957146590036</v>
      </c>
      <c r="U661" s="570">
        <v>15.430284818395577</v>
      </c>
      <c r="V661" s="570">
        <v>1.1235955056179776</v>
      </c>
      <c r="W661" s="570">
        <v>1.3065064018813699</v>
      </c>
      <c r="X661" s="570">
        <v>44.264436895740801</v>
      </c>
      <c r="Y661" s="570">
        <v>16.409720407629997</v>
      </c>
      <c r="Z661" s="570">
        <v>7.3650091874847936</v>
      </c>
      <c r="AA661" s="570">
        <v>1.7406452944745403</v>
      </c>
      <c r="AB661" s="570">
        <v>2.2054214749110606</v>
      </c>
      <c r="AC661" s="570">
        <v>32.305349261066581</v>
      </c>
      <c r="AD661" s="570">
        <v>67.16269876112402</v>
      </c>
      <c r="AE661" s="570">
        <v>55.602556437226909</v>
      </c>
      <c r="AF661" s="570">
        <v>82.195017182130556</v>
      </c>
      <c r="AG661" s="570">
        <v>84.394173039517597</v>
      </c>
      <c r="AH661" s="570">
        <v>0</v>
      </c>
      <c r="AI661" s="570"/>
      <c r="AJ661" s="570"/>
      <c r="AK661" s="570"/>
      <c r="AL661" s="570"/>
    </row>
    <row r="662" spans="1:38" s="531" customFormat="1">
      <c r="A662" s="570">
        <v>7</v>
      </c>
      <c r="B662" s="570">
        <v>80</v>
      </c>
      <c r="C662" s="570">
        <v>2015</v>
      </c>
      <c r="D662" s="570">
        <v>99</v>
      </c>
      <c r="E662" s="570">
        <v>99</v>
      </c>
      <c r="F662" s="570">
        <v>99</v>
      </c>
      <c r="G662" s="570">
        <v>4</v>
      </c>
      <c r="H662" s="570">
        <v>2</v>
      </c>
      <c r="I662" s="570">
        <v>99</v>
      </c>
      <c r="J662" s="570">
        <v>999</v>
      </c>
      <c r="K662" s="570">
        <v>99</v>
      </c>
      <c r="L662" s="570">
        <v>99</v>
      </c>
      <c r="M662" s="570">
        <v>99</v>
      </c>
      <c r="N662" s="570">
        <v>99</v>
      </c>
      <c r="O662" s="570">
        <v>99</v>
      </c>
      <c r="P662" s="570">
        <v>9999</v>
      </c>
      <c r="Q662" s="570">
        <v>22</v>
      </c>
      <c r="R662" s="570">
        <v>829</v>
      </c>
      <c r="S662" s="570">
        <v>4.7768395657418594</v>
      </c>
      <c r="T662" s="570">
        <v>4.3486127864897455</v>
      </c>
      <c r="U662" s="570">
        <v>13.172014475271403</v>
      </c>
      <c r="V662" s="570">
        <v>1.2062726176115799</v>
      </c>
      <c r="W662" s="570">
        <v>1.3268998793727382</v>
      </c>
      <c r="X662" s="570">
        <v>36.429433051869729</v>
      </c>
      <c r="Y662" s="570">
        <v>11.097708082026537</v>
      </c>
      <c r="Z662" s="570">
        <v>7.5020568740290052</v>
      </c>
      <c r="AA662" s="570">
        <v>1.2550094168987416</v>
      </c>
      <c r="AB662" s="570">
        <v>2.3780892941262142</v>
      </c>
      <c r="AC662" s="570">
        <v>31.48458653702388</v>
      </c>
      <c r="AD662" s="570">
        <v>79.237500596535142</v>
      </c>
      <c r="AE662" s="570">
        <v>35.749083049925694</v>
      </c>
      <c r="AF662" s="570">
        <v>17.804982817869412</v>
      </c>
      <c r="AG662" s="570">
        <v>15.605826960482396</v>
      </c>
      <c r="AH662" s="570">
        <v>0</v>
      </c>
      <c r="AI662" s="570"/>
      <c r="AJ662" s="570"/>
      <c r="AK662" s="570"/>
      <c r="AL662" s="570"/>
    </row>
    <row r="663" spans="1:38">
      <c r="A663" s="570">
        <v>8</v>
      </c>
      <c r="B663" s="570">
        <v>1</v>
      </c>
      <c r="C663" s="570">
        <v>2024</v>
      </c>
      <c r="D663" s="570">
        <v>99</v>
      </c>
      <c r="E663" s="570">
        <v>99</v>
      </c>
      <c r="F663" s="570">
        <v>99</v>
      </c>
      <c r="G663" s="570">
        <v>99</v>
      </c>
      <c r="H663" s="570">
        <v>99</v>
      </c>
      <c r="I663" s="570">
        <v>6</v>
      </c>
      <c r="J663" s="570">
        <v>999</v>
      </c>
      <c r="K663" s="570">
        <v>99</v>
      </c>
      <c r="L663" s="570">
        <v>99</v>
      </c>
      <c r="M663" s="570">
        <v>99</v>
      </c>
      <c r="N663" s="570">
        <v>99</v>
      </c>
      <c r="O663" s="570">
        <v>99</v>
      </c>
      <c r="P663" s="570">
        <v>9999</v>
      </c>
      <c r="Q663" s="570">
        <v>109</v>
      </c>
      <c r="R663" s="570">
        <v>5418</v>
      </c>
      <c r="S663" s="570">
        <v>5.5526024363233661</v>
      </c>
      <c r="T663" s="570">
        <v>5.3063861203396092</v>
      </c>
      <c r="U663" s="570">
        <v>10.544186046511626</v>
      </c>
      <c r="V663" s="570">
        <v>1.4027316352897743</v>
      </c>
      <c r="W663" s="570">
        <v>1.4581026208933183</v>
      </c>
      <c r="X663" s="570">
        <v>20.671834625323001</v>
      </c>
      <c r="Y663" s="570">
        <v>6.3122923588039859</v>
      </c>
      <c r="Z663" s="570">
        <v>6.647801406490526</v>
      </c>
      <c r="AA663" s="570">
        <v>1.3212009136103204</v>
      </c>
      <c r="AB663" s="570">
        <v>1.4423458600357939</v>
      </c>
      <c r="AC663" s="570">
        <v>8.7062224916457644</v>
      </c>
      <c r="AD663" s="570">
        <v>35.525915291946447</v>
      </c>
      <c r="AE663" s="570">
        <v>59.921182006682109</v>
      </c>
      <c r="AF663" s="570">
        <v>21.144239775210735</v>
      </c>
      <c r="AG663" s="570">
        <v>17.387329203435328</v>
      </c>
      <c r="AH663" s="570">
        <v>2.3440383905500179</v>
      </c>
      <c r="AI663" s="570">
        <v>5405</v>
      </c>
      <c r="AJ663" s="570">
        <v>86.075707678076014</v>
      </c>
      <c r="AK663" s="570">
        <v>15.039910195789473</v>
      </c>
      <c r="AL663" s="570"/>
    </row>
    <row r="664" spans="1:38">
      <c r="A664" s="570">
        <v>8</v>
      </c>
      <c r="B664" s="570">
        <v>2</v>
      </c>
      <c r="C664" s="570">
        <v>2024</v>
      </c>
      <c r="D664" s="570">
        <v>99</v>
      </c>
      <c r="E664" s="570">
        <v>99</v>
      </c>
      <c r="F664" s="570">
        <v>99</v>
      </c>
      <c r="G664" s="570">
        <v>99</v>
      </c>
      <c r="H664" s="570">
        <v>99</v>
      </c>
      <c r="I664" s="570">
        <v>24</v>
      </c>
      <c r="J664" s="570">
        <v>999</v>
      </c>
      <c r="K664" s="570">
        <v>99</v>
      </c>
      <c r="L664" s="570">
        <v>99</v>
      </c>
      <c r="M664" s="570">
        <v>99</v>
      </c>
      <c r="N664" s="570">
        <v>99</v>
      </c>
      <c r="O664" s="570">
        <v>99</v>
      </c>
      <c r="P664" s="570">
        <v>9999</v>
      </c>
      <c r="Q664" s="570">
        <v>226</v>
      </c>
      <c r="R664" s="570">
        <v>6775</v>
      </c>
      <c r="S664" s="570">
        <v>5.3332841328413281</v>
      </c>
      <c r="T664" s="570">
        <v>4.6466420664206636</v>
      </c>
      <c r="U664" s="570">
        <v>12.529505535055343</v>
      </c>
      <c r="V664" s="570">
        <v>2.8339483394833942</v>
      </c>
      <c r="W664" s="570">
        <v>1.608856088560886</v>
      </c>
      <c r="X664" s="570">
        <v>29.284132841328425</v>
      </c>
      <c r="Y664" s="570">
        <v>10.952029520295202</v>
      </c>
      <c r="Z664" s="570">
        <v>7.5916243597606687</v>
      </c>
      <c r="AA664" s="570">
        <v>1.6191403316987303</v>
      </c>
      <c r="AB664" s="570">
        <v>1.6288026121584902</v>
      </c>
      <c r="AC664" s="570">
        <v>13.766809525242078</v>
      </c>
      <c r="AD664" s="570">
        <v>50.81555269519361</v>
      </c>
      <c r="AE664" s="570">
        <v>57.679691248896681</v>
      </c>
      <c r="AF664" s="570">
        <v>26.44005619731502</v>
      </c>
      <c r="AG664" s="570">
        <v>25.835926947432345</v>
      </c>
      <c r="AH664" s="570">
        <v>0.98892988929889358</v>
      </c>
      <c r="AI664" s="570">
        <v>6321</v>
      </c>
      <c r="AJ664" s="570">
        <v>90.282297104888443</v>
      </c>
      <c r="AK664" s="570">
        <v>15.289117933196293</v>
      </c>
      <c r="AL664" s="570"/>
    </row>
    <row r="665" spans="1:38">
      <c r="A665" s="570">
        <v>8</v>
      </c>
      <c r="B665" s="570">
        <v>3</v>
      </c>
      <c r="C665" s="570">
        <v>2024</v>
      </c>
      <c r="D665" s="570">
        <v>99</v>
      </c>
      <c r="E665" s="570">
        <v>99</v>
      </c>
      <c r="F665" s="570">
        <v>99</v>
      </c>
      <c r="G665" s="570">
        <v>99</v>
      </c>
      <c r="H665" s="570">
        <v>99</v>
      </c>
      <c r="I665" s="570">
        <v>49</v>
      </c>
      <c r="J665" s="570">
        <v>999</v>
      </c>
      <c r="K665" s="570">
        <v>99</v>
      </c>
      <c r="L665" s="570">
        <v>99</v>
      </c>
      <c r="M665" s="570">
        <v>99</v>
      </c>
      <c r="N665" s="570">
        <v>99</v>
      </c>
      <c r="O665" s="570">
        <v>99</v>
      </c>
      <c r="P665" s="570">
        <v>9999</v>
      </c>
      <c r="Q665" s="570">
        <v>161</v>
      </c>
      <c r="R665" s="570">
        <v>4948</v>
      </c>
      <c r="S665" s="570">
        <v>5.5333468067906244</v>
      </c>
      <c r="T665" s="570">
        <v>5.0654810024252228</v>
      </c>
      <c r="U665" s="570">
        <v>15.245998383185135</v>
      </c>
      <c r="V665" s="570">
        <v>3.4155214227970894</v>
      </c>
      <c r="W665" s="570">
        <v>2.849636216653193</v>
      </c>
      <c r="X665" s="570">
        <v>42.198868229587696</v>
      </c>
      <c r="Y665" s="570">
        <v>17.825383993532743</v>
      </c>
      <c r="Z665" s="570">
        <v>7.8803744382473022</v>
      </c>
      <c r="AA665" s="570">
        <v>1.6384808815508556</v>
      </c>
      <c r="AB665" s="570">
        <v>1.7930964440212036</v>
      </c>
      <c r="AC665" s="570">
        <v>28.803951164465072</v>
      </c>
      <c r="AD665" s="570">
        <v>58.128408018672559</v>
      </c>
      <c r="AE665" s="570">
        <v>55.845064180695445</v>
      </c>
      <c r="AF665" s="570">
        <v>19.31002185451139</v>
      </c>
      <c r="AG665" s="570">
        <v>22.959708841581271</v>
      </c>
      <c r="AH665" s="570">
        <v>0.9296685529506874</v>
      </c>
      <c r="AI665" s="570">
        <v>4218</v>
      </c>
      <c r="AJ665" s="570">
        <v>96.716168800379165</v>
      </c>
      <c r="AK665" s="570">
        <v>15.641128773395579</v>
      </c>
      <c r="AL665" s="570"/>
    </row>
    <row r="666" spans="1:38">
      <c r="A666" s="570">
        <v>8</v>
      </c>
      <c r="B666" s="570">
        <v>4</v>
      </c>
      <c r="C666" s="570">
        <v>2024</v>
      </c>
      <c r="D666" s="570">
        <v>99</v>
      </c>
      <c r="E666" s="570">
        <v>99</v>
      </c>
      <c r="F666" s="570">
        <v>99</v>
      </c>
      <c r="G666" s="570">
        <v>99</v>
      </c>
      <c r="H666" s="570">
        <v>99</v>
      </c>
      <c r="I666" s="570">
        <v>80</v>
      </c>
      <c r="J666" s="570">
        <v>999</v>
      </c>
      <c r="K666" s="570">
        <v>99</v>
      </c>
      <c r="L666" s="570">
        <v>99</v>
      </c>
      <c r="M666" s="570">
        <v>99</v>
      </c>
      <c r="N666" s="570">
        <v>99</v>
      </c>
      <c r="O666" s="570">
        <v>99</v>
      </c>
      <c r="P666" s="570">
        <v>9999</v>
      </c>
      <c r="Q666" s="570">
        <v>149</v>
      </c>
      <c r="R666" s="570">
        <v>2712</v>
      </c>
      <c r="S666" s="570">
        <v>5.125</v>
      </c>
      <c r="T666" s="570">
        <v>4.6058259587020638</v>
      </c>
      <c r="U666" s="570">
        <v>14.388384955752221</v>
      </c>
      <c r="V666" s="570">
        <v>4.0191740412979371</v>
      </c>
      <c r="W666" s="570">
        <v>1.511799410029498</v>
      </c>
      <c r="X666" s="570">
        <v>37.5</v>
      </c>
      <c r="Y666" s="570">
        <v>14.454277286135696</v>
      </c>
      <c r="Z666" s="570">
        <v>7.5040368714468144</v>
      </c>
      <c r="AA666" s="570">
        <v>1.550124293237086</v>
      </c>
      <c r="AB666" s="570">
        <v>1.8127323317530319</v>
      </c>
      <c r="AC666" s="570">
        <v>40.505406160631715</v>
      </c>
      <c r="AD666" s="570">
        <v>68.024463962849509</v>
      </c>
      <c r="AE666" s="570">
        <v>64.386227348406607</v>
      </c>
      <c r="AF666" s="570">
        <v>10.583827661567282</v>
      </c>
      <c r="AG666" s="570">
        <v>11.876338021824717</v>
      </c>
      <c r="AH666" s="570">
        <v>1.6961651917404124</v>
      </c>
      <c r="AI666" s="570">
        <v>2677</v>
      </c>
      <c r="AJ666" s="570">
        <v>95.938812103100645</v>
      </c>
      <c r="AK666" s="570">
        <v>14.948235753475773</v>
      </c>
      <c r="AL666" s="570"/>
    </row>
    <row r="667" spans="1:38">
      <c r="A667" s="570">
        <v>8</v>
      </c>
      <c r="B667" s="570">
        <v>5</v>
      </c>
      <c r="C667" s="570">
        <v>2024</v>
      </c>
      <c r="D667" s="570">
        <v>99</v>
      </c>
      <c r="E667" s="570">
        <v>99</v>
      </c>
      <c r="F667" s="570">
        <v>99</v>
      </c>
      <c r="G667" s="570">
        <v>99</v>
      </c>
      <c r="H667" s="570">
        <v>99</v>
      </c>
      <c r="I667" s="570">
        <v>81</v>
      </c>
      <c r="J667" s="570">
        <v>999</v>
      </c>
      <c r="K667" s="570">
        <v>99</v>
      </c>
      <c r="L667" s="570">
        <v>99</v>
      </c>
      <c r="M667" s="570">
        <v>99</v>
      </c>
      <c r="N667" s="570">
        <v>99</v>
      </c>
      <c r="O667" s="570">
        <v>99</v>
      </c>
      <c r="P667" s="570">
        <v>9999</v>
      </c>
      <c r="Q667" s="570">
        <v>11</v>
      </c>
      <c r="R667" s="570">
        <v>102</v>
      </c>
      <c r="S667" s="570">
        <v>5.6176470588235299</v>
      </c>
      <c r="T667" s="570">
        <v>4.5686274509803919</v>
      </c>
      <c r="U667" s="570">
        <v>11.318627450980392</v>
      </c>
      <c r="V667" s="570">
        <v>0</v>
      </c>
      <c r="W667" s="570">
        <v>1.9607843137254899</v>
      </c>
      <c r="X667" s="570">
        <v>11.76470588235294</v>
      </c>
      <c r="Y667" s="570">
        <v>4.9019607843137267</v>
      </c>
      <c r="Z667" s="570">
        <v>6.2786243402759183</v>
      </c>
      <c r="AA667" s="570">
        <v>1.8152087204952327</v>
      </c>
      <c r="AB667" s="570">
        <v>1.6300475388326214</v>
      </c>
      <c r="AC667" s="570">
        <v>58.024012374531857</v>
      </c>
      <c r="AD667" s="570">
        <v>79.883897175535139</v>
      </c>
      <c r="AE667" s="570">
        <v>65.332319481720347</v>
      </c>
      <c r="AF667" s="570">
        <v>0.39806431470496406</v>
      </c>
      <c r="AG667" s="570">
        <v>0.35137815106612619</v>
      </c>
      <c r="AH667" s="570">
        <v>0</v>
      </c>
      <c r="AI667" s="570">
        <v>88</v>
      </c>
      <c r="AJ667" s="570">
        <v>88.486363636363649</v>
      </c>
      <c r="AK667" s="570">
        <v>14.295342558812463</v>
      </c>
      <c r="AL667" s="570"/>
    </row>
    <row r="668" spans="1:38">
      <c r="A668" s="570">
        <v>8</v>
      </c>
      <c r="B668" s="570">
        <v>6</v>
      </c>
      <c r="C668" s="570">
        <v>2024</v>
      </c>
      <c r="D668" s="570">
        <v>99</v>
      </c>
      <c r="E668" s="570">
        <v>99</v>
      </c>
      <c r="F668" s="570">
        <v>99</v>
      </c>
      <c r="G668" s="570">
        <v>99</v>
      </c>
      <c r="H668" s="570">
        <v>99</v>
      </c>
      <c r="I668" s="570">
        <v>83</v>
      </c>
      <c r="J668" s="570">
        <v>999</v>
      </c>
      <c r="K668" s="570">
        <v>99</v>
      </c>
      <c r="L668" s="570">
        <v>99</v>
      </c>
      <c r="M668" s="570">
        <v>99</v>
      </c>
      <c r="N668" s="570">
        <v>99</v>
      </c>
      <c r="O668" s="570">
        <v>99</v>
      </c>
      <c r="P668" s="570">
        <v>9999</v>
      </c>
      <c r="Q668" s="570">
        <v>178</v>
      </c>
      <c r="R668" s="570">
        <v>5669</v>
      </c>
      <c r="S668" s="570">
        <v>5.4729229140941991</v>
      </c>
      <c r="T668" s="570">
        <v>4.7011818662903515</v>
      </c>
      <c r="U668" s="570">
        <v>12.512718292467795</v>
      </c>
      <c r="V668" s="570">
        <v>2.7165284882695366</v>
      </c>
      <c r="W668" s="570">
        <v>1.3406244487563943</v>
      </c>
      <c r="X668" s="570">
        <v>29.176221555829944</v>
      </c>
      <c r="Y668" s="570">
        <v>11.148350679132124</v>
      </c>
      <c r="Z668" s="570">
        <v>7.5646354955227553</v>
      </c>
      <c r="AA668" s="570">
        <v>1.4644065169451099</v>
      </c>
      <c r="AB668" s="570">
        <v>1.708817373073209</v>
      </c>
      <c r="AC668" s="570">
        <v>37.404606778359742</v>
      </c>
      <c r="AD668" s="570">
        <v>51.27311982274189</v>
      </c>
      <c r="AE668" s="570">
        <v>54.363906992626482</v>
      </c>
      <c r="AF668" s="570">
        <v>22.123790196690599</v>
      </c>
      <c r="AG668" s="570">
        <v>21.589318834660205</v>
      </c>
      <c r="AH668" s="570">
        <v>2.9458458281883928</v>
      </c>
      <c r="AI668" s="570">
        <v>3873</v>
      </c>
      <c r="AJ668" s="570">
        <v>90.849393235218372</v>
      </c>
      <c r="AK668" s="570">
        <v>14.773642046545252</v>
      </c>
      <c r="AL668" s="570"/>
    </row>
    <row r="669" spans="1:38">
      <c r="A669" s="570">
        <v>8</v>
      </c>
      <c r="B669" s="570">
        <v>7</v>
      </c>
      <c r="C669" s="570">
        <v>2023</v>
      </c>
      <c r="D669" s="570">
        <v>99</v>
      </c>
      <c r="E669" s="570">
        <v>99</v>
      </c>
      <c r="F669" s="570">
        <v>99</v>
      </c>
      <c r="G669" s="570">
        <v>99</v>
      </c>
      <c r="H669" s="570">
        <v>99</v>
      </c>
      <c r="I669" s="570">
        <v>6</v>
      </c>
      <c r="J669" s="570">
        <v>999</v>
      </c>
      <c r="K669" s="570">
        <v>99</v>
      </c>
      <c r="L669" s="570">
        <v>99</v>
      </c>
      <c r="M669" s="570">
        <v>99</v>
      </c>
      <c r="N669" s="570">
        <v>99</v>
      </c>
      <c r="O669" s="570">
        <v>99</v>
      </c>
      <c r="P669" s="570">
        <v>9999</v>
      </c>
      <c r="Q669" s="570">
        <v>120</v>
      </c>
      <c r="R669" s="570">
        <v>5982</v>
      </c>
      <c r="S669" s="570">
        <v>5.2348712805081909</v>
      </c>
      <c r="T669" s="570">
        <v>5.1925777331995988</v>
      </c>
      <c r="U669" s="570">
        <v>10.781093279839514</v>
      </c>
      <c r="V669" s="570">
        <v>0.56837178201270488</v>
      </c>
      <c r="W669" s="570">
        <v>1.8722835172183216</v>
      </c>
      <c r="X669" s="570">
        <v>20.812437311935803</v>
      </c>
      <c r="Y669" s="570">
        <v>6.4025409562019391</v>
      </c>
      <c r="Z669" s="570">
        <v>6.6733096080605847</v>
      </c>
      <c r="AA669" s="570">
        <v>1.3440935250295685</v>
      </c>
      <c r="AB669" s="570">
        <v>1.7390893317107152</v>
      </c>
      <c r="AC669" s="570">
        <v>7.3117155041152557</v>
      </c>
      <c r="AD669" s="570">
        <v>33.899204488652806</v>
      </c>
      <c r="AE669" s="570">
        <v>43.463235612691058</v>
      </c>
      <c r="AF669" s="570">
        <v>22.596607864616779</v>
      </c>
      <c r="AG669" s="570">
        <v>19.710596456997912</v>
      </c>
      <c r="AH669" s="570">
        <v>0.76897358742895361</v>
      </c>
      <c r="AI669" s="570">
        <v>2754</v>
      </c>
      <c r="AJ669" s="570">
        <v>93.091830065359389</v>
      </c>
      <c r="AK669" s="570">
        <v>14.745397646192435</v>
      </c>
      <c r="AL669" s="570"/>
    </row>
    <row r="670" spans="1:38">
      <c r="A670" s="570">
        <v>8</v>
      </c>
      <c r="B670" s="570">
        <v>8</v>
      </c>
      <c r="C670" s="570">
        <v>2023</v>
      </c>
      <c r="D670" s="570">
        <v>99</v>
      </c>
      <c r="E670" s="570">
        <v>99</v>
      </c>
      <c r="F670" s="570">
        <v>99</v>
      </c>
      <c r="G670" s="570">
        <v>99</v>
      </c>
      <c r="H670" s="570">
        <v>99</v>
      </c>
      <c r="I670" s="570">
        <v>24</v>
      </c>
      <c r="J670" s="570">
        <v>999</v>
      </c>
      <c r="K670" s="570">
        <v>99</v>
      </c>
      <c r="L670" s="570">
        <v>99</v>
      </c>
      <c r="M670" s="570">
        <v>99</v>
      </c>
      <c r="N670" s="570">
        <v>99</v>
      </c>
      <c r="O670" s="570">
        <v>99</v>
      </c>
      <c r="P670" s="570">
        <v>9999</v>
      </c>
      <c r="Q670" s="570">
        <v>194</v>
      </c>
      <c r="R670" s="570">
        <v>6722</v>
      </c>
      <c r="S670" s="570">
        <v>5.3018446890806308</v>
      </c>
      <c r="T670" s="570">
        <v>4.6239214519488252</v>
      </c>
      <c r="U670" s="570">
        <v>11.544361797084248</v>
      </c>
      <c r="V670" s="570">
        <v>0.92234454031538227</v>
      </c>
      <c r="W670" s="570">
        <v>0.56530794406426643</v>
      </c>
      <c r="X670" s="570">
        <v>25.557869681642376</v>
      </c>
      <c r="Y670" s="570">
        <v>8.5093722106515912</v>
      </c>
      <c r="Z670" s="570">
        <v>7.1707981995189645</v>
      </c>
      <c r="AA670" s="570">
        <v>1.3450160972910099</v>
      </c>
      <c r="AB670" s="570">
        <v>1.8135852763725215</v>
      </c>
      <c r="AC670" s="570">
        <v>12.533029577722999</v>
      </c>
      <c r="AD670" s="570">
        <v>38.793500974405909</v>
      </c>
      <c r="AE670" s="570">
        <v>50.570662267663003</v>
      </c>
      <c r="AF670" s="570">
        <v>25.391908737203945</v>
      </c>
      <c r="AG670" s="570">
        <v>23.716958371574879</v>
      </c>
      <c r="AH670" s="570">
        <v>0.19339482296935437</v>
      </c>
      <c r="AI670" s="570">
        <v>98</v>
      </c>
      <c r="AJ670" s="570">
        <v>103.295918367347</v>
      </c>
      <c r="AK670" s="570">
        <v>15.532197731167178</v>
      </c>
      <c r="AL670" s="570"/>
    </row>
    <row r="671" spans="1:38">
      <c r="A671" s="570">
        <v>8</v>
      </c>
      <c r="B671" s="570">
        <v>9</v>
      </c>
      <c r="C671" s="570">
        <v>2023</v>
      </c>
      <c r="D671" s="570">
        <v>99</v>
      </c>
      <c r="E671" s="570">
        <v>99</v>
      </c>
      <c r="F671" s="570">
        <v>99</v>
      </c>
      <c r="G671" s="570">
        <v>99</v>
      </c>
      <c r="H671" s="570">
        <v>99</v>
      </c>
      <c r="I671" s="570">
        <v>49</v>
      </c>
      <c r="J671" s="570">
        <v>999</v>
      </c>
      <c r="K671" s="570">
        <v>99</v>
      </c>
      <c r="L671" s="570">
        <v>99</v>
      </c>
      <c r="M671" s="570">
        <v>99</v>
      </c>
      <c r="N671" s="570">
        <v>99</v>
      </c>
      <c r="O671" s="570">
        <v>99</v>
      </c>
      <c r="P671" s="570">
        <v>9999</v>
      </c>
      <c r="Q671" s="570">
        <v>146</v>
      </c>
      <c r="R671" s="570">
        <v>4612</v>
      </c>
      <c r="S671" s="570">
        <v>5.315698178664352</v>
      </c>
      <c r="T671" s="570">
        <v>4.8328274067649604</v>
      </c>
      <c r="U671" s="570">
        <v>14.811730268863846</v>
      </c>
      <c r="V671" s="570">
        <v>1.4310494362532522</v>
      </c>
      <c r="W671" s="570">
        <v>2.1032090199479625</v>
      </c>
      <c r="X671" s="570">
        <v>40.004336513443207</v>
      </c>
      <c r="Y671" s="570">
        <v>16.8256721595837</v>
      </c>
      <c r="Z671" s="570">
        <v>7.7150947913359857</v>
      </c>
      <c r="AA671" s="570">
        <v>1.6337681884116517</v>
      </c>
      <c r="AB671" s="570">
        <v>2.0901261872075914</v>
      </c>
      <c r="AC671" s="570">
        <v>16.810348290157421</v>
      </c>
      <c r="AD671" s="570">
        <v>57.522956755075981</v>
      </c>
      <c r="AE671" s="570">
        <v>50.17726079267468</v>
      </c>
      <c r="AF671" s="570">
        <v>17.421523816718921</v>
      </c>
      <c r="AG671" s="570">
        <v>20.877843966220972</v>
      </c>
      <c r="AH671" s="570">
        <v>2.1682567215958373E-2</v>
      </c>
      <c r="AI671" s="570">
        <v>0</v>
      </c>
      <c r="AJ671" s="570"/>
      <c r="AK671" s="570"/>
      <c r="AL671" s="570"/>
    </row>
    <row r="672" spans="1:38">
      <c r="A672" s="570">
        <v>8</v>
      </c>
      <c r="B672" s="570">
        <v>10</v>
      </c>
      <c r="C672" s="570">
        <v>2023</v>
      </c>
      <c r="D672" s="570">
        <v>99</v>
      </c>
      <c r="E672" s="570">
        <v>99</v>
      </c>
      <c r="F672" s="570">
        <v>99</v>
      </c>
      <c r="G672" s="570">
        <v>99</v>
      </c>
      <c r="H672" s="570">
        <v>99</v>
      </c>
      <c r="I672" s="570">
        <v>80</v>
      </c>
      <c r="J672" s="570">
        <v>999</v>
      </c>
      <c r="K672" s="570">
        <v>99</v>
      </c>
      <c r="L672" s="570">
        <v>99</v>
      </c>
      <c r="M672" s="570">
        <v>99</v>
      </c>
      <c r="N672" s="570">
        <v>99</v>
      </c>
      <c r="O672" s="570">
        <v>99</v>
      </c>
      <c r="P672" s="570">
        <v>9999</v>
      </c>
      <c r="Q672" s="570">
        <v>143</v>
      </c>
      <c r="R672" s="570">
        <v>2726</v>
      </c>
      <c r="S672" s="570">
        <v>5.1757153338224517</v>
      </c>
      <c r="T672" s="570">
        <v>4.8950843727072639</v>
      </c>
      <c r="U672" s="570">
        <v>13.587894350696988</v>
      </c>
      <c r="V672" s="570">
        <v>0.88041085840058719</v>
      </c>
      <c r="W672" s="570">
        <v>2.5311812179016875</v>
      </c>
      <c r="X672" s="570">
        <v>31.73147468818782</v>
      </c>
      <c r="Y672" s="570">
        <v>12.215700660308144</v>
      </c>
      <c r="Z672" s="570">
        <v>7.5995902048449278</v>
      </c>
      <c r="AA672" s="570">
        <v>1.6030089502121914</v>
      </c>
      <c r="AB672" s="570">
        <v>2.1212333697691328</v>
      </c>
      <c r="AC672" s="570">
        <v>47.927787025577182</v>
      </c>
      <c r="AD672" s="570">
        <v>67.612195567052538</v>
      </c>
      <c r="AE672" s="570">
        <v>55.583650399046157</v>
      </c>
      <c r="AF672" s="570">
        <v>10.297284025233251</v>
      </c>
      <c r="AG672" s="570">
        <v>11.32057710780443</v>
      </c>
      <c r="AH672" s="570">
        <v>3.3749082905355841</v>
      </c>
      <c r="AI672" s="570">
        <v>777</v>
      </c>
      <c r="AJ672" s="570">
        <v>93.56061776061776</v>
      </c>
      <c r="AK672" s="570">
        <v>15.335634004616445</v>
      </c>
      <c r="AL672" s="570"/>
    </row>
    <row r="673" spans="1:38">
      <c r="A673" s="570">
        <v>8</v>
      </c>
      <c r="B673" s="570">
        <v>11</v>
      </c>
      <c r="C673" s="570">
        <v>2023</v>
      </c>
      <c r="D673" s="570">
        <v>99</v>
      </c>
      <c r="E673" s="570">
        <v>99</v>
      </c>
      <c r="F673" s="570">
        <v>99</v>
      </c>
      <c r="G673" s="570">
        <v>99</v>
      </c>
      <c r="H673" s="570">
        <v>99</v>
      </c>
      <c r="I673" s="570">
        <v>81</v>
      </c>
      <c r="J673" s="570">
        <v>999</v>
      </c>
      <c r="K673" s="570">
        <v>99</v>
      </c>
      <c r="L673" s="570">
        <v>99</v>
      </c>
      <c r="M673" s="570">
        <v>99</v>
      </c>
      <c r="N673" s="570">
        <v>99</v>
      </c>
      <c r="O673" s="570">
        <v>99</v>
      </c>
      <c r="P673" s="570">
        <v>9999</v>
      </c>
      <c r="Q673" s="570">
        <v>10</v>
      </c>
      <c r="R673" s="570">
        <v>202</v>
      </c>
      <c r="S673" s="570">
        <v>4.9306930693069315</v>
      </c>
      <c r="T673" s="570">
        <v>4.3762376237623757</v>
      </c>
      <c r="U673" s="570">
        <v>11.15792079207921</v>
      </c>
      <c r="V673" s="570">
        <v>0.49504950495049505</v>
      </c>
      <c r="W673" s="570">
        <v>3.4653465346534662</v>
      </c>
      <c r="X673" s="570">
        <v>21.287128712871286</v>
      </c>
      <c r="Y673" s="570">
        <v>6.4356435643564369</v>
      </c>
      <c r="Z673" s="570">
        <v>6.5497231166376189</v>
      </c>
      <c r="AA673" s="570">
        <v>2.2810342701145703</v>
      </c>
      <c r="AB673" s="570">
        <v>2.5730957013079396</v>
      </c>
      <c r="AC673" s="570">
        <v>54.2630995545762</v>
      </c>
      <c r="AD673" s="570">
        <v>77.986170318978907</v>
      </c>
      <c r="AE673" s="570">
        <v>59.485983416958057</v>
      </c>
      <c r="AF673" s="570">
        <v>0.76304158954406387</v>
      </c>
      <c r="AG673" s="570">
        <v>0.6888508486169338</v>
      </c>
      <c r="AH673" s="570">
        <v>1.4851485148514851</v>
      </c>
      <c r="AI673" s="570">
        <v>0</v>
      </c>
      <c r="AJ673" s="570"/>
      <c r="AK673" s="570"/>
      <c r="AL673" s="570"/>
    </row>
    <row r="674" spans="1:38">
      <c r="A674" s="570">
        <v>8</v>
      </c>
      <c r="B674" s="570">
        <v>12</v>
      </c>
      <c r="C674" s="570">
        <v>2023</v>
      </c>
      <c r="D674" s="570">
        <v>99</v>
      </c>
      <c r="E674" s="570">
        <v>99</v>
      </c>
      <c r="F674" s="570">
        <v>99</v>
      </c>
      <c r="G674" s="570">
        <v>99</v>
      </c>
      <c r="H674" s="570">
        <v>99</v>
      </c>
      <c r="I674" s="570">
        <v>83</v>
      </c>
      <c r="J674" s="570">
        <v>999</v>
      </c>
      <c r="K674" s="570">
        <v>99</v>
      </c>
      <c r="L674" s="570">
        <v>99</v>
      </c>
      <c r="M674" s="570">
        <v>99</v>
      </c>
      <c r="N674" s="570">
        <v>99</v>
      </c>
      <c r="O674" s="570">
        <v>99</v>
      </c>
      <c r="P674" s="570">
        <v>9999</v>
      </c>
      <c r="Q674" s="570">
        <v>187</v>
      </c>
      <c r="R674" s="570">
        <v>6229</v>
      </c>
      <c r="S674" s="570">
        <v>5.4302456253010085</v>
      </c>
      <c r="T674" s="570">
        <v>4.6334885214320112</v>
      </c>
      <c r="U674" s="570">
        <v>12.441354952640868</v>
      </c>
      <c r="V674" s="570">
        <v>1.4930165355594796</v>
      </c>
      <c r="W674" s="570">
        <v>0.85085888585647806</v>
      </c>
      <c r="X674" s="570">
        <v>30.149301653555945</v>
      </c>
      <c r="Y674" s="570">
        <v>10.563493337614382</v>
      </c>
      <c r="Z674" s="570">
        <v>7.6180515710380643</v>
      </c>
      <c r="AA674" s="570">
        <v>1.7364914131745963</v>
      </c>
      <c r="AB674" s="570">
        <v>1.7823565068074945</v>
      </c>
      <c r="AC674" s="570">
        <v>28.517419724079339</v>
      </c>
      <c r="AD674" s="570">
        <v>49.206851051103158</v>
      </c>
      <c r="AE674" s="570">
        <v>42.814621755837869</v>
      </c>
      <c r="AF674" s="570">
        <v>23.52963396668304</v>
      </c>
      <c r="AG674" s="570">
        <v>23.685173248784871</v>
      </c>
      <c r="AH674" s="570">
        <v>1.7338256541981056</v>
      </c>
      <c r="AI674" s="570">
        <v>232</v>
      </c>
      <c r="AJ674" s="570">
        <v>94.581465517241369</v>
      </c>
      <c r="AK674" s="570">
        <v>13.745504403487988</v>
      </c>
      <c r="AL674" s="570"/>
    </row>
    <row r="675" spans="1:38">
      <c r="A675" s="570">
        <v>8</v>
      </c>
      <c r="B675" s="570">
        <v>13</v>
      </c>
      <c r="C675" s="570">
        <v>2022</v>
      </c>
      <c r="D675" s="570">
        <v>99</v>
      </c>
      <c r="E675" s="570">
        <v>99</v>
      </c>
      <c r="F675" s="570">
        <v>99</v>
      </c>
      <c r="G675" s="570">
        <v>99</v>
      </c>
      <c r="H675" s="570">
        <v>99</v>
      </c>
      <c r="I675" s="570">
        <v>6</v>
      </c>
      <c r="J675" s="570">
        <v>999</v>
      </c>
      <c r="K675" s="570">
        <v>99</v>
      </c>
      <c r="L675" s="570">
        <v>99</v>
      </c>
      <c r="M675" s="570">
        <v>99</v>
      </c>
      <c r="N675" s="570">
        <v>99</v>
      </c>
      <c r="O675" s="570">
        <v>99</v>
      </c>
      <c r="P675" s="570">
        <v>9999</v>
      </c>
      <c r="Q675" s="570">
        <v>119</v>
      </c>
      <c r="R675" s="570">
        <v>5623</v>
      </c>
      <c r="S675" s="570">
        <v>5.1764182820558409</v>
      </c>
      <c r="T675" s="570">
        <v>5.3483905388582604</v>
      </c>
      <c r="U675" s="570">
        <v>10.849706562333267</v>
      </c>
      <c r="V675" s="570">
        <v>0.40903432331495654</v>
      </c>
      <c r="W675" s="570">
        <v>1.5472167881913574</v>
      </c>
      <c r="X675" s="570">
        <v>20.291659256624577</v>
      </c>
      <c r="Y675" s="570">
        <v>8.3229592744086744</v>
      </c>
      <c r="Z675" s="570">
        <v>7.2660560986094351</v>
      </c>
      <c r="AA675" s="570">
        <v>1.4230510703975949</v>
      </c>
      <c r="AB675" s="570">
        <v>1.9871766985948032</v>
      </c>
      <c r="AC675" s="570">
        <v>13.644593417472247</v>
      </c>
      <c r="AD675" s="570">
        <v>36.438689580014803</v>
      </c>
      <c r="AE675" s="570">
        <v>44.049975559933969</v>
      </c>
      <c r="AF675" s="570">
        <v>21.836893203883484</v>
      </c>
      <c r="AG675" s="570">
        <v>18.928955332984664</v>
      </c>
      <c r="AH675" s="570">
        <v>0.26676151520540631</v>
      </c>
      <c r="AI675" s="570">
        <v>0</v>
      </c>
      <c r="AJ675" s="570"/>
      <c r="AK675" s="570"/>
      <c r="AL675" s="570"/>
    </row>
    <row r="676" spans="1:38">
      <c r="A676" s="570">
        <v>8</v>
      </c>
      <c r="B676" s="570">
        <v>14</v>
      </c>
      <c r="C676" s="570">
        <v>2022</v>
      </c>
      <c r="D676" s="570">
        <v>99</v>
      </c>
      <c r="E676" s="570">
        <v>99</v>
      </c>
      <c r="F676" s="570">
        <v>99</v>
      </c>
      <c r="G676" s="570">
        <v>99</v>
      </c>
      <c r="H676" s="570">
        <v>99</v>
      </c>
      <c r="I676" s="570">
        <v>24</v>
      </c>
      <c r="J676" s="570">
        <v>999</v>
      </c>
      <c r="K676" s="570">
        <v>99</v>
      </c>
      <c r="L676" s="570">
        <v>99</v>
      </c>
      <c r="M676" s="570">
        <v>99</v>
      </c>
      <c r="N676" s="570">
        <v>99</v>
      </c>
      <c r="O676" s="570">
        <v>99</v>
      </c>
      <c r="P676" s="570">
        <v>9999</v>
      </c>
      <c r="Q676" s="570">
        <v>182</v>
      </c>
      <c r="R676" s="570">
        <v>6646</v>
      </c>
      <c r="S676" s="570">
        <v>5.1716822148660846</v>
      </c>
      <c r="T676" s="570">
        <v>4.7347276557327724</v>
      </c>
      <c r="U676" s="570">
        <v>12.341769485404775</v>
      </c>
      <c r="V676" s="570">
        <v>2.4676497141137528</v>
      </c>
      <c r="W676" s="570">
        <v>0.24074631357207341</v>
      </c>
      <c r="X676" s="570">
        <v>29.972916039723145</v>
      </c>
      <c r="Y676" s="570">
        <v>10.893770689136325</v>
      </c>
      <c r="Z676" s="570">
        <v>7.562051600212806</v>
      </c>
      <c r="AA676" s="570">
        <v>1.2634536659253035</v>
      </c>
      <c r="AB676" s="570">
        <v>1.4201234649110144</v>
      </c>
      <c r="AC676" s="570">
        <v>19.003971693802598</v>
      </c>
      <c r="AD676" s="570">
        <v>36.231401927608253</v>
      </c>
      <c r="AE676" s="570">
        <v>45.122282559396993</v>
      </c>
      <c r="AF676" s="570">
        <v>25.809708737864071</v>
      </c>
      <c r="AG676" s="570">
        <v>25.449446298914378</v>
      </c>
      <c r="AH676" s="570">
        <v>0.15046644598254588</v>
      </c>
      <c r="AI676" s="570">
        <v>0</v>
      </c>
      <c r="AJ676" s="570"/>
      <c r="AK676" s="570"/>
      <c r="AL676" s="570"/>
    </row>
    <row r="677" spans="1:38">
      <c r="A677" s="570">
        <v>8</v>
      </c>
      <c r="B677" s="570">
        <v>15</v>
      </c>
      <c r="C677" s="570">
        <v>2022</v>
      </c>
      <c r="D677" s="570">
        <v>99</v>
      </c>
      <c r="E677" s="570">
        <v>99</v>
      </c>
      <c r="F677" s="570">
        <v>99</v>
      </c>
      <c r="G677" s="570">
        <v>99</v>
      </c>
      <c r="H677" s="570">
        <v>99</v>
      </c>
      <c r="I677" s="570">
        <v>49</v>
      </c>
      <c r="J677" s="570">
        <v>999</v>
      </c>
      <c r="K677" s="570">
        <v>99</v>
      </c>
      <c r="L677" s="570">
        <v>99</v>
      </c>
      <c r="M677" s="570">
        <v>99</v>
      </c>
      <c r="N677" s="570">
        <v>99</v>
      </c>
      <c r="O677" s="570">
        <v>99</v>
      </c>
      <c r="P677" s="570">
        <v>9999</v>
      </c>
      <c r="Q677" s="570">
        <v>125</v>
      </c>
      <c r="R677" s="570">
        <v>4525</v>
      </c>
      <c r="S677" s="570">
        <v>5.0892817679558009</v>
      </c>
      <c r="T677" s="570">
        <v>4.4590055248618796</v>
      </c>
      <c r="U677" s="570">
        <v>14.209469613259696</v>
      </c>
      <c r="V677" s="570">
        <v>1.657458563535912</v>
      </c>
      <c r="W677" s="570">
        <v>1.6353591160220995</v>
      </c>
      <c r="X677" s="570">
        <v>38.364640883977906</v>
      </c>
      <c r="Y677" s="570">
        <v>14.850828729281764</v>
      </c>
      <c r="Z677" s="570">
        <v>7.5705446139520784</v>
      </c>
      <c r="AA677" s="570">
        <v>1.6934015697429621</v>
      </c>
      <c r="AB677" s="570">
        <v>2.0903168241641832</v>
      </c>
      <c r="AC677" s="570">
        <v>16.779075226542719</v>
      </c>
      <c r="AD677" s="570">
        <v>54.43058819757384</v>
      </c>
      <c r="AE677" s="570">
        <v>47.757974374913992</v>
      </c>
      <c r="AF677" s="570">
        <v>17.572815533980588</v>
      </c>
      <c r="AG677" s="570">
        <v>19.949729963774381</v>
      </c>
      <c r="AH677" s="570">
        <v>0.46408839779005512</v>
      </c>
      <c r="AI677" s="570">
        <v>0</v>
      </c>
      <c r="AJ677" s="570"/>
      <c r="AK677" s="570"/>
      <c r="AL677" s="570"/>
    </row>
    <row r="678" spans="1:38">
      <c r="A678" s="570">
        <v>8</v>
      </c>
      <c r="B678" s="570">
        <v>16</v>
      </c>
      <c r="C678" s="570">
        <v>2022</v>
      </c>
      <c r="D678" s="570">
        <v>99</v>
      </c>
      <c r="E678" s="570">
        <v>99</v>
      </c>
      <c r="F678" s="570">
        <v>99</v>
      </c>
      <c r="G678" s="570">
        <v>99</v>
      </c>
      <c r="H678" s="570">
        <v>99</v>
      </c>
      <c r="I678" s="570">
        <v>80</v>
      </c>
      <c r="J678" s="570">
        <v>999</v>
      </c>
      <c r="K678" s="570">
        <v>99</v>
      </c>
      <c r="L678" s="570">
        <v>99</v>
      </c>
      <c r="M678" s="570">
        <v>99</v>
      </c>
      <c r="N678" s="570">
        <v>99</v>
      </c>
      <c r="O678" s="570">
        <v>99</v>
      </c>
      <c r="P678" s="570">
        <v>9999</v>
      </c>
      <c r="Q678" s="570">
        <v>126</v>
      </c>
      <c r="R678" s="570">
        <v>2315</v>
      </c>
      <c r="S678" s="570">
        <v>5.3473002159827203</v>
      </c>
      <c r="T678" s="570">
        <v>5.1464362850971916</v>
      </c>
      <c r="U678" s="570">
        <v>14.287775377969762</v>
      </c>
      <c r="V678" s="570">
        <v>0.82073434125269995</v>
      </c>
      <c r="W678" s="570">
        <v>2.1598272138228936</v>
      </c>
      <c r="X678" s="570">
        <v>36.414686825053998</v>
      </c>
      <c r="Y678" s="570">
        <v>15.377969762419005</v>
      </c>
      <c r="Z678" s="570">
        <v>7.7922064415775152</v>
      </c>
      <c r="AA678" s="570">
        <v>1.4274039064084816</v>
      </c>
      <c r="AB678" s="570">
        <v>2.0649662399357323</v>
      </c>
      <c r="AC678" s="570">
        <v>40.293904055174046</v>
      </c>
      <c r="AD678" s="570">
        <v>66.203357511643901</v>
      </c>
      <c r="AE678" s="570">
        <v>55.649350531838842</v>
      </c>
      <c r="AF678" s="570">
        <v>8.9902912621359228</v>
      </c>
      <c r="AG678" s="570">
        <v>10.262571115951671</v>
      </c>
      <c r="AH678" s="570">
        <v>3.6285097192224622</v>
      </c>
      <c r="AI678" s="570">
        <v>480</v>
      </c>
      <c r="AJ678" s="570">
        <v>91.569583333333284</v>
      </c>
      <c r="AK678" s="570">
        <v>14.832375974532773</v>
      </c>
      <c r="AL678" s="570"/>
    </row>
    <row r="679" spans="1:38">
      <c r="A679" s="570">
        <v>8</v>
      </c>
      <c r="B679" s="570">
        <v>17</v>
      </c>
      <c r="C679" s="570">
        <v>2022</v>
      </c>
      <c r="D679" s="570">
        <v>99</v>
      </c>
      <c r="E679" s="570">
        <v>99</v>
      </c>
      <c r="F679" s="570">
        <v>99</v>
      </c>
      <c r="G679" s="570">
        <v>99</v>
      </c>
      <c r="H679" s="570">
        <v>99</v>
      </c>
      <c r="I679" s="570">
        <v>81</v>
      </c>
      <c r="J679" s="570">
        <v>999</v>
      </c>
      <c r="K679" s="570">
        <v>99</v>
      </c>
      <c r="L679" s="570">
        <v>99</v>
      </c>
      <c r="M679" s="570">
        <v>99</v>
      </c>
      <c r="N679" s="570">
        <v>99</v>
      </c>
      <c r="O679" s="570">
        <v>99</v>
      </c>
      <c r="P679" s="570">
        <v>9999</v>
      </c>
      <c r="Q679" s="570">
        <v>11</v>
      </c>
      <c r="R679" s="570">
        <v>180</v>
      </c>
      <c r="S679" s="570">
        <v>4.5388888888888888</v>
      </c>
      <c r="T679" s="570">
        <v>3.7333333333333343</v>
      </c>
      <c r="U679" s="570">
        <v>9.2766666666666637</v>
      </c>
      <c r="V679" s="570">
        <v>1.1111111111111112</v>
      </c>
      <c r="W679" s="570">
        <v>2.2222222222222223</v>
      </c>
      <c r="X679" s="570">
        <v>18.888888888888889</v>
      </c>
      <c r="Y679" s="570">
        <v>3.3333333333333344</v>
      </c>
      <c r="Z679" s="570">
        <v>6.0306448890460951</v>
      </c>
      <c r="AA679" s="570">
        <v>2.4593673280583737</v>
      </c>
      <c r="AB679" s="570">
        <v>2.3228335186912461</v>
      </c>
      <c r="AC679" s="570">
        <v>79.53242041350542</v>
      </c>
      <c r="AD679" s="570">
        <v>81.08672549379385</v>
      </c>
      <c r="AE679" s="570">
        <v>74.090919392922544</v>
      </c>
      <c r="AF679" s="570">
        <v>0.69902912621359248</v>
      </c>
      <c r="AG679" s="570">
        <v>0.51808978206130385</v>
      </c>
      <c r="AH679" s="570">
        <v>0</v>
      </c>
      <c r="AI679" s="570">
        <v>0</v>
      </c>
      <c r="AJ679" s="570"/>
      <c r="AK679" s="570"/>
      <c r="AL679" s="570"/>
    </row>
    <row r="680" spans="1:38">
      <c r="A680" s="570">
        <v>8</v>
      </c>
      <c r="B680" s="570">
        <v>18</v>
      </c>
      <c r="C680" s="570">
        <v>2022</v>
      </c>
      <c r="D680" s="570">
        <v>99</v>
      </c>
      <c r="E680" s="570">
        <v>99</v>
      </c>
      <c r="F680" s="570">
        <v>99</v>
      </c>
      <c r="G680" s="570">
        <v>99</v>
      </c>
      <c r="H680" s="570">
        <v>99</v>
      </c>
      <c r="I680" s="570">
        <v>83</v>
      </c>
      <c r="J680" s="570">
        <v>999</v>
      </c>
      <c r="K680" s="570">
        <v>99</v>
      </c>
      <c r="L680" s="570">
        <v>99</v>
      </c>
      <c r="M680" s="570">
        <v>99</v>
      </c>
      <c r="N680" s="570">
        <v>99</v>
      </c>
      <c r="O680" s="570">
        <v>99</v>
      </c>
      <c r="P680" s="570">
        <v>9999</v>
      </c>
      <c r="Q680" s="570">
        <v>181</v>
      </c>
      <c r="R680" s="570">
        <v>6461</v>
      </c>
      <c r="S680" s="570">
        <v>5.3784243925089026</v>
      </c>
      <c r="T680" s="570">
        <v>4.5740597430738283</v>
      </c>
      <c r="U680" s="570">
        <v>12.416684723726975</v>
      </c>
      <c r="V680" s="570">
        <v>1.1762885002321621</v>
      </c>
      <c r="W680" s="570">
        <v>1.1298560594335243</v>
      </c>
      <c r="X680" s="570">
        <v>29.407212505804058</v>
      </c>
      <c r="Y680" s="570">
        <v>10.46277665995976</v>
      </c>
      <c r="Z680" s="570">
        <v>7.5458091433002306</v>
      </c>
      <c r="AA680" s="570">
        <v>1.7563096220976864</v>
      </c>
      <c r="AB680" s="570">
        <v>1.8281624804528835</v>
      </c>
      <c r="AC680" s="570">
        <v>23.443417282832534</v>
      </c>
      <c r="AD680" s="570">
        <v>51.659591075444737</v>
      </c>
      <c r="AE680" s="570">
        <v>43.212239337823121</v>
      </c>
      <c r="AF680" s="570">
        <v>25.091262135922339</v>
      </c>
      <c r="AG680" s="570">
        <v>24.891207506313599</v>
      </c>
      <c r="AH680" s="570">
        <v>1.2846308620956504</v>
      </c>
      <c r="AI680" s="570">
        <v>3</v>
      </c>
      <c r="AJ680" s="570">
        <v>105.1</v>
      </c>
      <c r="AK680" s="570">
        <v>14.914278275988533</v>
      </c>
      <c r="AL680" s="570"/>
    </row>
    <row r="681" spans="1:38">
      <c r="A681" s="570">
        <v>8</v>
      </c>
      <c r="B681" s="570">
        <v>19</v>
      </c>
      <c r="C681" s="570">
        <v>2021</v>
      </c>
      <c r="D681" s="570">
        <v>99</v>
      </c>
      <c r="E681" s="570">
        <v>99</v>
      </c>
      <c r="F681" s="570">
        <v>99</v>
      </c>
      <c r="G681" s="570">
        <v>99</v>
      </c>
      <c r="H681" s="570">
        <v>99</v>
      </c>
      <c r="I681" s="570">
        <v>6</v>
      </c>
      <c r="J681" s="570">
        <v>999</v>
      </c>
      <c r="K681" s="570">
        <v>99</v>
      </c>
      <c r="L681" s="570">
        <v>99</v>
      </c>
      <c r="M681" s="570">
        <v>99</v>
      </c>
      <c r="N681" s="570">
        <v>99</v>
      </c>
      <c r="O681" s="570">
        <v>99</v>
      </c>
      <c r="P681" s="570">
        <v>9999</v>
      </c>
      <c r="Q681" s="570">
        <v>114</v>
      </c>
      <c r="R681" s="570">
        <v>5180</v>
      </c>
      <c r="S681" s="570">
        <v>4.8986486486486491</v>
      </c>
      <c r="T681" s="570">
        <v>5.441891891891891</v>
      </c>
      <c r="U681" s="570">
        <v>10.743909266409265</v>
      </c>
      <c r="V681" s="570">
        <v>0.38610038610038611</v>
      </c>
      <c r="W681" s="570">
        <v>1.1776061776061777</v>
      </c>
      <c r="X681" s="570">
        <v>20.945945945945951</v>
      </c>
      <c r="Y681" s="570">
        <v>8.494208494208495</v>
      </c>
      <c r="Z681" s="570">
        <v>7.2186094840807007</v>
      </c>
      <c r="AA681" s="570">
        <v>1.4504552966816739</v>
      </c>
      <c r="AB681" s="570">
        <v>2.1829237884784054</v>
      </c>
      <c r="AC681" s="570">
        <v>9.9451145331440145</v>
      </c>
      <c r="AD681" s="570">
        <v>25.379754152461796</v>
      </c>
      <c r="AE681" s="570">
        <v>46.045682126894683</v>
      </c>
      <c r="AF681" s="570">
        <v>19.55536092476472</v>
      </c>
      <c r="AG681" s="570">
        <v>16.540556088446458</v>
      </c>
      <c r="AH681" s="570">
        <v>0.65637065637065639</v>
      </c>
      <c r="AI681" s="570"/>
      <c r="AJ681" s="570"/>
      <c r="AK681" s="570"/>
      <c r="AL681" s="570"/>
    </row>
    <row r="682" spans="1:38">
      <c r="A682" s="570">
        <v>8</v>
      </c>
      <c r="B682" s="570">
        <v>20</v>
      </c>
      <c r="C682" s="570">
        <v>2021</v>
      </c>
      <c r="D682" s="570">
        <v>99</v>
      </c>
      <c r="E682" s="570">
        <v>99</v>
      </c>
      <c r="F682" s="570">
        <v>99</v>
      </c>
      <c r="G682" s="570">
        <v>99</v>
      </c>
      <c r="H682" s="570">
        <v>99</v>
      </c>
      <c r="I682" s="570">
        <v>24</v>
      </c>
      <c r="J682" s="570">
        <v>999</v>
      </c>
      <c r="K682" s="570">
        <v>99</v>
      </c>
      <c r="L682" s="570">
        <v>99</v>
      </c>
      <c r="M682" s="570">
        <v>99</v>
      </c>
      <c r="N682" s="570">
        <v>99</v>
      </c>
      <c r="O682" s="570">
        <v>99</v>
      </c>
      <c r="P682" s="570">
        <v>9999</v>
      </c>
      <c r="Q682" s="570">
        <v>188</v>
      </c>
      <c r="R682" s="570">
        <v>6922</v>
      </c>
      <c r="S682" s="570">
        <v>5.0840797457382259</v>
      </c>
      <c r="T682" s="570">
        <v>4.6853510546084953</v>
      </c>
      <c r="U682" s="570">
        <v>12.609321005489752</v>
      </c>
      <c r="V682" s="570">
        <v>2.3981508234614282</v>
      </c>
      <c r="W682" s="570">
        <v>0.50563420976596363</v>
      </c>
      <c r="X682" s="570">
        <v>30.699219878647799</v>
      </c>
      <c r="Y682" s="570">
        <v>11.282866223634787</v>
      </c>
      <c r="Z682" s="570">
        <v>7.739504380561872</v>
      </c>
      <c r="AA682" s="570">
        <v>1.2734404656171805</v>
      </c>
      <c r="AB682" s="570">
        <v>1.5774658557303187</v>
      </c>
      <c r="AC682" s="570">
        <v>29.834165876429388</v>
      </c>
      <c r="AD682" s="570">
        <v>40.632361945022176</v>
      </c>
      <c r="AE682" s="570">
        <v>47.962155565461046</v>
      </c>
      <c r="AF682" s="570">
        <v>26.131700448112223</v>
      </c>
      <c r="AG682" s="570">
        <v>25.94067726540008</v>
      </c>
      <c r="AH682" s="570">
        <v>0.4189540595203699</v>
      </c>
      <c r="AI682" s="570"/>
      <c r="AJ682" s="570"/>
      <c r="AK682" s="570"/>
      <c r="AL682" s="570"/>
    </row>
    <row r="683" spans="1:38">
      <c r="A683" s="570">
        <v>8</v>
      </c>
      <c r="B683" s="570">
        <v>21</v>
      </c>
      <c r="C683" s="570">
        <v>2021</v>
      </c>
      <c r="D683" s="570">
        <v>99</v>
      </c>
      <c r="E683" s="570">
        <v>99</v>
      </c>
      <c r="F683" s="570">
        <v>99</v>
      </c>
      <c r="G683" s="570">
        <v>99</v>
      </c>
      <c r="H683" s="570">
        <v>99</v>
      </c>
      <c r="I683" s="570">
        <v>49</v>
      </c>
      <c r="J683" s="570">
        <v>999</v>
      </c>
      <c r="K683" s="570">
        <v>99</v>
      </c>
      <c r="L683" s="570">
        <v>99</v>
      </c>
      <c r="M683" s="570">
        <v>99</v>
      </c>
      <c r="N683" s="570">
        <v>99</v>
      </c>
      <c r="O683" s="570">
        <v>99</v>
      </c>
      <c r="P683" s="570">
        <v>9999</v>
      </c>
      <c r="Q683" s="570">
        <v>137</v>
      </c>
      <c r="R683" s="570">
        <v>4677</v>
      </c>
      <c r="S683" s="570">
        <v>5.2702587128501186</v>
      </c>
      <c r="T683" s="570">
        <v>4.5888389993585639</v>
      </c>
      <c r="U683" s="570">
        <v>15.084017532606373</v>
      </c>
      <c r="V683" s="570">
        <v>1.8174043190079112</v>
      </c>
      <c r="W683" s="570">
        <v>2.9933718195424426</v>
      </c>
      <c r="X683" s="570">
        <v>41.864443019029288</v>
      </c>
      <c r="Y683" s="570">
        <v>17.660893735300409</v>
      </c>
      <c r="Z683" s="570">
        <v>7.9731997533174068</v>
      </c>
      <c r="AA683" s="570">
        <v>1.676179372963398</v>
      </c>
      <c r="AB683" s="570">
        <v>2.3225262448831794</v>
      </c>
      <c r="AC683" s="570">
        <v>21.32871837927852</v>
      </c>
      <c r="AD683" s="570">
        <v>59.178788023800386</v>
      </c>
      <c r="AE683" s="570">
        <v>52.663725563114411</v>
      </c>
      <c r="AF683" s="570">
        <v>17.656452325313627</v>
      </c>
      <c r="AG683" s="570">
        <v>20.9672953590463</v>
      </c>
      <c r="AH683" s="570">
        <v>0.23519350010690621</v>
      </c>
      <c r="AI683" s="570"/>
      <c r="AJ683" s="570"/>
      <c r="AK683" s="570"/>
      <c r="AL683" s="570"/>
    </row>
    <row r="684" spans="1:38">
      <c r="A684" s="570">
        <v>8</v>
      </c>
      <c r="B684" s="570">
        <v>22</v>
      </c>
      <c r="C684" s="570">
        <v>2021</v>
      </c>
      <c r="D684" s="570">
        <v>99</v>
      </c>
      <c r="E684" s="570">
        <v>99</v>
      </c>
      <c r="F684" s="570">
        <v>99</v>
      </c>
      <c r="G684" s="570">
        <v>99</v>
      </c>
      <c r="H684" s="570">
        <v>99</v>
      </c>
      <c r="I684" s="570">
        <v>80</v>
      </c>
      <c r="J684" s="570">
        <v>999</v>
      </c>
      <c r="K684" s="570">
        <v>99</v>
      </c>
      <c r="L684" s="570">
        <v>99</v>
      </c>
      <c r="M684" s="570">
        <v>99</v>
      </c>
      <c r="N684" s="570">
        <v>99</v>
      </c>
      <c r="O684" s="570">
        <v>99</v>
      </c>
      <c r="P684" s="570">
        <v>9999</v>
      </c>
      <c r="Q684" s="570">
        <v>115</v>
      </c>
      <c r="R684" s="570">
        <v>2050</v>
      </c>
      <c r="S684" s="570">
        <v>5.3643902439024389</v>
      </c>
      <c r="T684" s="570">
        <v>4.7409756097560969</v>
      </c>
      <c r="U684" s="570">
        <v>13.480146341463415</v>
      </c>
      <c r="V684" s="570">
        <v>0.92682926829268286</v>
      </c>
      <c r="W684" s="570">
        <v>1.9512195121951219</v>
      </c>
      <c r="X684" s="570">
        <v>30.243902439024396</v>
      </c>
      <c r="Y684" s="570">
        <v>13.75609756097561</v>
      </c>
      <c r="Z684" s="570">
        <v>7.7460398050559025</v>
      </c>
      <c r="AA684" s="570">
        <v>1.4004878048780491</v>
      </c>
      <c r="AB684" s="570">
        <v>2.2206852434833326</v>
      </c>
      <c r="AC684" s="570">
        <v>45.957487760627686</v>
      </c>
      <c r="AD684" s="570">
        <v>66.081689242813127</v>
      </c>
      <c r="AE684" s="570">
        <v>57.555343958978995</v>
      </c>
      <c r="AF684" s="570">
        <v>7.7390907134686575</v>
      </c>
      <c r="AG684" s="570">
        <v>8.2130881214903297</v>
      </c>
      <c r="AH684" s="570">
        <v>3.0731707317073176</v>
      </c>
      <c r="AI684" s="570"/>
      <c r="AJ684" s="570"/>
      <c r="AK684" s="570"/>
      <c r="AL684" s="570"/>
    </row>
    <row r="685" spans="1:38">
      <c r="A685" s="570">
        <v>8</v>
      </c>
      <c r="B685" s="570">
        <v>23</v>
      </c>
      <c r="C685" s="570">
        <v>2021</v>
      </c>
      <c r="D685" s="570">
        <v>99</v>
      </c>
      <c r="E685" s="570">
        <v>99</v>
      </c>
      <c r="F685" s="570">
        <v>99</v>
      </c>
      <c r="G685" s="570">
        <v>99</v>
      </c>
      <c r="H685" s="570">
        <v>99</v>
      </c>
      <c r="I685" s="570">
        <v>81</v>
      </c>
      <c r="J685" s="570">
        <v>999</v>
      </c>
      <c r="K685" s="570">
        <v>99</v>
      </c>
      <c r="L685" s="570">
        <v>99</v>
      </c>
      <c r="M685" s="570">
        <v>99</v>
      </c>
      <c r="N685" s="570">
        <v>99</v>
      </c>
      <c r="O685" s="570">
        <v>99</v>
      </c>
      <c r="P685" s="570">
        <v>9999</v>
      </c>
      <c r="Q685" s="570">
        <v>14</v>
      </c>
      <c r="R685" s="570">
        <v>188</v>
      </c>
      <c r="S685" s="570">
        <v>4.9202127659574462</v>
      </c>
      <c r="T685" s="570">
        <v>4.1382978723404245</v>
      </c>
      <c r="U685" s="570">
        <v>9.0361702127659527</v>
      </c>
      <c r="V685" s="570">
        <v>0</v>
      </c>
      <c r="W685" s="570">
        <v>0</v>
      </c>
      <c r="X685" s="570">
        <v>7.4468085106382995</v>
      </c>
      <c r="Y685" s="570">
        <v>1.5957446808510645</v>
      </c>
      <c r="Z685" s="570">
        <v>4.5554234934932474</v>
      </c>
      <c r="AA685" s="570">
        <v>2.3084064590670681</v>
      </c>
      <c r="AB685" s="570">
        <v>2.0111448196835937</v>
      </c>
      <c r="AC685" s="570">
        <v>54.778045437159491</v>
      </c>
      <c r="AD685" s="570">
        <v>48.482779374696179</v>
      </c>
      <c r="AE685" s="570">
        <v>71.388208050620719</v>
      </c>
      <c r="AF685" s="570">
        <v>0.70973124591810155</v>
      </c>
      <c r="AG685" s="570">
        <v>0.50489406646044077</v>
      </c>
      <c r="AH685" s="570">
        <v>0</v>
      </c>
      <c r="AI685" s="570"/>
      <c r="AJ685" s="570"/>
      <c r="AK685" s="570"/>
      <c r="AL685" s="570"/>
    </row>
    <row r="686" spans="1:38">
      <c r="A686" s="570">
        <v>8</v>
      </c>
      <c r="B686" s="570">
        <v>24</v>
      </c>
      <c r="C686" s="570">
        <v>2021</v>
      </c>
      <c r="D686" s="570">
        <v>99</v>
      </c>
      <c r="E686" s="570">
        <v>99</v>
      </c>
      <c r="F686" s="570">
        <v>99</v>
      </c>
      <c r="G686" s="570">
        <v>99</v>
      </c>
      <c r="H686" s="570">
        <v>99</v>
      </c>
      <c r="I686" s="570">
        <v>83</v>
      </c>
      <c r="J686" s="570">
        <v>999</v>
      </c>
      <c r="K686" s="570">
        <v>99</v>
      </c>
      <c r="L686" s="570">
        <v>99</v>
      </c>
      <c r="M686" s="570">
        <v>99</v>
      </c>
      <c r="N686" s="570">
        <v>99</v>
      </c>
      <c r="O686" s="570">
        <v>99</v>
      </c>
      <c r="P686" s="570">
        <v>9999</v>
      </c>
      <c r="Q686" s="570">
        <v>195</v>
      </c>
      <c r="R686" s="570">
        <v>7471.9</v>
      </c>
      <c r="S686" s="570">
        <v>5.3283234518663267</v>
      </c>
      <c r="T686" s="570">
        <v>4.5383369691778563</v>
      </c>
      <c r="U686" s="570">
        <v>12.533679519265519</v>
      </c>
      <c r="V686" s="570">
        <v>1.5123328738339652</v>
      </c>
      <c r="W686" s="570">
        <v>1.191129431603742</v>
      </c>
      <c r="X686" s="570">
        <v>29.925454034449064</v>
      </c>
      <c r="Y686" s="570">
        <v>12.259264711786829</v>
      </c>
      <c r="Z686" s="570">
        <v>7.8640660162324449</v>
      </c>
      <c r="AA686" s="570">
        <v>1.8104607957428096</v>
      </c>
      <c r="AB686" s="570">
        <v>1.9703421811278812</v>
      </c>
      <c r="AC686" s="570">
        <v>32.213854281242583</v>
      </c>
      <c r="AD686" s="570">
        <v>53.831387863021185</v>
      </c>
      <c r="AE686" s="570">
        <v>40.05989938868327</v>
      </c>
      <c r="AF686" s="570">
        <v>28.207664342422675</v>
      </c>
      <c r="AG686" s="570">
        <v>27.833489099156392</v>
      </c>
      <c r="AH686" s="570">
        <v>0.56210602390288922</v>
      </c>
      <c r="AI686" s="570"/>
      <c r="AJ686" s="570"/>
      <c r="AK686" s="570"/>
      <c r="AL686" s="570"/>
    </row>
    <row r="687" spans="1:38">
      <c r="A687" s="570">
        <v>8</v>
      </c>
      <c r="B687" s="570">
        <v>25</v>
      </c>
      <c r="C687" s="570">
        <v>2020</v>
      </c>
      <c r="D687" s="570">
        <v>99</v>
      </c>
      <c r="E687" s="570">
        <v>99</v>
      </c>
      <c r="F687" s="570">
        <v>99</v>
      </c>
      <c r="G687" s="570">
        <v>99</v>
      </c>
      <c r="H687" s="570">
        <v>99</v>
      </c>
      <c r="I687" s="570">
        <v>6</v>
      </c>
      <c r="J687" s="570">
        <v>999</v>
      </c>
      <c r="K687" s="570">
        <v>99</v>
      </c>
      <c r="L687" s="570">
        <v>99</v>
      </c>
      <c r="M687" s="570">
        <v>99</v>
      </c>
      <c r="N687" s="570">
        <v>99</v>
      </c>
      <c r="O687" s="570">
        <v>99</v>
      </c>
      <c r="P687" s="570">
        <v>9999</v>
      </c>
      <c r="Q687" s="570">
        <v>116</v>
      </c>
      <c r="R687" s="570">
        <v>5515</v>
      </c>
      <c r="S687" s="570">
        <v>4.8870353581142334</v>
      </c>
      <c r="T687" s="570">
        <v>5.7980054397098817</v>
      </c>
      <c r="U687" s="570">
        <v>10.3656083408885</v>
      </c>
      <c r="V687" s="570">
        <v>0.2357207615593836</v>
      </c>
      <c r="W687" s="570">
        <v>1.722574796010879</v>
      </c>
      <c r="X687" s="570">
        <v>20.018132366273797</v>
      </c>
      <c r="Y687" s="570">
        <v>7.4524025385312802</v>
      </c>
      <c r="Z687" s="570">
        <v>7.1749467722605118</v>
      </c>
      <c r="AA687" s="570">
        <v>1.2738120363372003</v>
      </c>
      <c r="AB687" s="570">
        <v>2.0837835236213555</v>
      </c>
      <c r="AC687" s="570">
        <v>0.97527746021555295</v>
      </c>
      <c r="AD687" s="570">
        <v>18.973567095737486</v>
      </c>
      <c r="AE687" s="570">
        <v>37.784401870409283</v>
      </c>
      <c r="AF687" s="570">
        <v>20.797978655202314</v>
      </c>
      <c r="AG687" s="570">
        <v>17.295210592161681</v>
      </c>
      <c r="AH687" s="570">
        <v>0.67089755213055313</v>
      </c>
      <c r="AI687" s="570"/>
      <c r="AJ687" s="570"/>
      <c r="AK687" s="570"/>
      <c r="AL687" s="570"/>
    </row>
    <row r="688" spans="1:38">
      <c r="A688" s="570">
        <v>8</v>
      </c>
      <c r="B688" s="570">
        <v>26</v>
      </c>
      <c r="C688" s="570">
        <v>2020</v>
      </c>
      <c r="D688" s="570">
        <v>99</v>
      </c>
      <c r="E688" s="570">
        <v>99</v>
      </c>
      <c r="F688" s="570">
        <v>99</v>
      </c>
      <c r="G688" s="570">
        <v>99</v>
      </c>
      <c r="H688" s="570">
        <v>99</v>
      </c>
      <c r="I688" s="570">
        <v>24</v>
      </c>
      <c r="J688" s="570">
        <v>999</v>
      </c>
      <c r="K688" s="570">
        <v>99</v>
      </c>
      <c r="L688" s="570">
        <v>99</v>
      </c>
      <c r="M688" s="570">
        <v>99</v>
      </c>
      <c r="N688" s="570">
        <v>99</v>
      </c>
      <c r="O688" s="570">
        <v>99</v>
      </c>
      <c r="P688" s="570">
        <v>9999</v>
      </c>
      <c r="Q688" s="570">
        <v>181</v>
      </c>
      <c r="R688" s="570">
        <v>6873</v>
      </c>
      <c r="S688" s="570">
        <v>4.8636694311072315</v>
      </c>
      <c r="T688" s="570">
        <v>4.6595373199476242</v>
      </c>
      <c r="U688" s="570">
        <v>12.228545031281817</v>
      </c>
      <c r="V688" s="570">
        <v>1.163974974538047</v>
      </c>
      <c r="W688" s="570">
        <v>0.9166302924487123</v>
      </c>
      <c r="X688" s="570">
        <v>30.117852466171993</v>
      </c>
      <c r="Y688" s="570">
        <v>10.504874145205877</v>
      </c>
      <c r="Z688" s="570">
        <v>7.7736881608814228</v>
      </c>
      <c r="AA688" s="570">
        <v>1.3625095093592361</v>
      </c>
      <c r="AB688" s="570">
        <v>1.7777468107333276</v>
      </c>
      <c r="AC688" s="570">
        <v>8.7098283165578536</v>
      </c>
      <c r="AD688" s="570">
        <v>35.535707295892401</v>
      </c>
      <c r="AE688" s="570">
        <v>46.216347932062909</v>
      </c>
      <c r="AF688" s="570">
        <v>25.919221631406256</v>
      </c>
      <c r="AG688" s="570">
        <v>25.427676267571911</v>
      </c>
      <c r="AH688" s="570">
        <v>7.2748435908627937E-2</v>
      </c>
      <c r="AI688" s="570"/>
      <c r="AJ688" s="570"/>
      <c r="AK688" s="570"/>
      <c r="AL688" s="570"/>
    </row>
    <row r="689" spans="1:38">
      <c r="A689" s="570">
        <v>8</v>
      </c>
      <c r="B689" s="570">
        <v>27</v>
      </c>
      <c r="C689" s="570">
        <v>2020</v>
      </c>
      <c r="D689" s="570">
        <v>99</v>
      </c>
      <c r="E689" s="570">
        <v>99</v>
      </c>
      <c r="F689" s="570">
        <v>99</v>
      </c>
      <c r="G689" s="570">
        <v>99</v>
      </c>
      <c r="H689" s="570">
        <v>99</v>
      </c>
      <c r="I689" s="570">
        <v>49</v>
      </c>
      <c r="J689" s="570">
        <v>999</v>
      </c>
      <c r="K689" s="570">
        <v>99</v>
      </c>
      <c r="L689" s="570">
        <v>99</v>
      </c>
      <c r="M689" s="570">
        <v>99</v>
      </c>
      <c r="N689" s="570">
        <v>99</v>
      </c>
      <c r="O689" s="570">
        <v>99</v>
      </c>
      <c r="P689" s="570">
        <v>9999</v>
      </c>
      <c r="Q689" s="570">
        <v>141</v>
      </c>
      <c r="R689" s="570">
        <v>4753</v>
      </c>
      <c r="S689" s="570">
        <v>5.3991163475699571</v>
      </c>
      <c r="T689" s="570">
        <v>5.0292446875657468</v>
      </c>
      <c r="U689" s="570">
        <v>16.039238375762697</v>
      </c>
      <c r="V689" s="570">
        <v>1.8093835472333264</v>
      </c>
      <c r="W689" s="570">
        <v>3.071744161582159</v>
      </c>
      <c r="X689" s="570">
        <v>47.485798443088576</v>
      </c>
      <c r="Y689" s="570">
        <v>20.513359983168524</v>
      </c>
      <c r="Z689" s="570">
        <v>7.8076597638062637</v>
      </c>
      <c r="AA689" s="570">
        <v>1.6090604687132015</v>
      </c>
      <c r="AB689" s="570">
        <v>2.1992546500734371</v>
      </c>
      <c r="AC689" s="570">
        <v>19.66827422178164</v>
      </c>
      <c r="AD689" s="570">
        <v>61.867814677961498</v>
      </c>
      <c r="AE689" s="570">
        <v>45.176592858304176</v>
      </c>
      <c r="AF689" s="570">
        <v>17.924350416713803</v>
      </c>
      <c r="AG689" s="570">
        <v>23.064131139573757</v>
      </c>
      <c r="AH689" s="570">
        <v>0.27351146644224694</v>
      </c>
      <c r="AI689" s="570"/>
      <c r="AJ689" s="570"/>
      <c r="AK689" s="570"/>
      <c r="AL689" s="570"/>
    </row>
    <row r="690" spans="1:38">
      <c r="A690" s="570">
        <v>8</v>
      </c>
      <c r="B690" s="570">
        <v>28</v>
      </c>
      <c r="C690" s="570">
        <v>2020</v>
      </c>
      <c r="D690" s="570">
        <v>99</v>
      </c>
      <c r="E690" s="570">
        <v>99</v>
      </c>
      <c r="F690" s="570">
        <v>99</v>
      </c>
      <c r="G690" s="570">
        <v>99</v>
      </c>
      <c r="H690" s="570">
        <v>99</v>
      </c>
      <c r="I690" s="570">
        <v>80</v>
      </c>
      <c r="J690" s="570">
        <v>999</v>
      </c>
      <c r="K690" s="570">
        <v>99</v>
      </c>
      <c r="L690" s="570">
        <v>99</v>
      </c>
      <c r="M690" s="570">
        <v>99</v>
      </c>
      <c r="N690" s="570">
        <v>99</v>
      </c>
      <c r="O690" s="570">
        <v>99</v>
      </c>
      <c r="P690" s="570">
        <v>9999</v>
      </c>
      <c r="Q690" s="570">
        <v>109</v>
      </c>
      <c r="R690" s="570">
        <v>2244</v>
      </c>
      <c r="S690" s="570">
        <v>5.102049910873439</v>
      </c>
      <c r="T690" s="570">
        <v>4.5254010695187183</v>
      </c>
      <c r="U690" s="570">
        <v>12.885962566844912</v>
      </c>
      <c r="V690" s="570">
        <v>0.53475935828877008</v>
      </c>
      <c r="W690" s="570">
        <v>0.49019607843137247</v>
      </c>
      <c r="X690" s="570">
        <v>30.971479500891256</v>
      </c>
      <c r="Y690" s="570">
        <v>10.606060606060607</v>
      </c>
      <c r="Z690" s="570">
        <v>7.4523461660256736</v>
      </c>
      <c r="AA690" s="570">
        <v>1.5128137438342717</v>
      </c>
      <c r="AB690" s="570">
        <v>2.0446826978010328</v>
      </c>
      <c r="AC690" s="570">
        <v>17.949071919218131</v>
      </c>
      <c r="AD690" s="570">
        <v>51.577410035760082</v>
      </c>
      <c r="AE690" s="570">
        <v>41.702951971668575</v>
      </c>
      <c r="AF690" s="570">
        <v>8.4624957574386244</v>
      </c>
      <c r="AG690" s="570">
        <v>8.7483320864572818</v>
      </c>
      <c r="AH690" s="570">
        <v>2.5846702317290551</v>
      </c>
      <c r="AI690" s="570"/>
      <c r="AJ690" s="570"/>
      <c r="AK690" s="570"/>
      <c r="AL690" s="570"/>
    </row>
    <row r="691" spans="1:38">
      <c r="A691" s="570">
        <v>8</v>
      </c>
      <c r="B691" s="570">
        <v>29</v>
      </c>
      <c r="C691" s="570">
        <v>2020</v>
      </c>
      <c r="D691" s="570">
        <v>99</v>
      </c>
      <c r="E691" s="570">
        <v>99</v>
      </c>
      <c r="F691" s="570">
        <v>99</v>
      </c>
      <c r="G691" s="570">
        <v>99</v>
      </c>
      <c r="H691" s="570">
        <v>99</v>
      </c>
      <c r="I691" s="570">
        <v>81</v>
      </c>
      <c r="J691" s="570">
        <v>999</v>
      </c>
      <c r="K691" s="570">
        <v>99</v>
      </c>
      <c r="L691" s="570">
        <v>99</v>
      </c>
      <c r="M691" s="570">
        <v>99</v>
      </c>
      <c r="N691" s="570">
        <v>99</v>
      </c>
      <c r="O691" s="570">
        <v>99</v>
      </c>
      <c r="P691" s="570">
        <v>9999</v>
      </c>
      <c r="Q691" s="570">
        <v>12</v>
      </c>
      <c r="R691" s="570">
        <v>157</v>
      </c>
      <c r="S691" s="570">
        <v>5.1210191082802554</v>
      </c>
      <c r="T691" s="570">
        <v>3.7961783439490446</v>
      </c>
      <c r="U691" s="570">
        <v>9.1656050955413981</v>
      </c>
      <c r="V691" s="570">
        <v>0</v>
      </c>
      <c r="W691" s="570">
        <v>1.9108280254777077</v>
      </c>
      <c r="X691" s="570">
        <v>5.7324840764331197</v>
      </c>
      <c r="Y691" s="570">
        <v>0.63694267515923564</v>
      </c>
      <c r="Z691" s="570">
        <v>3.7704468196550303</v>
      </c>
      <c r="AA691" s="570">
        <v>1.7715023616888774</v>
      </c>
      <c r="AB691" s="570">
        <v>2.0181938494736587</v>
      </c>
      <c r="AC691" s="570">
        <v>36.613768116626474</v>
      </c>
      <c r="AD691" s="570">
        <v>52.02179549970888</v>
      </c>
      <c r="AE691" s="570">
        <v>58.94630037520907</v>
      </c>
      <c r="AF691" s="570">
        <v>0.59207300976731925</v>
      </c>
      <c r="AG691" s="570">
        <v>0.43535780663409057</v>
      </c>
      <c r="AH691" s="570">
        <v>1.9108280254777077</v>
      </c>
      <c r="AI691" s="570"/>
      <c r="AJ691" s="570"/>
      <c r="AK691" s="570"/>
      <c r="AL691" s="570"/>
    </row>
    <row r="692" spans="1:38">
      <c r="A692" s="570">
        <v>8</v>
      </c>
      <c r="B692" s="570">
        <v>30</v>
      </c>
      <c r="C692" s="570">
        <v>2020</v>
      </c>
      <c r="D692" s="570">
        <v>99</v>
      </c>
      <c r="E692" s="570">
        <v>99</v>
      </c>
      <c r="F692" s="570">
        <v>99</v>
      </c>
      <c r="G692" s="570">
        <v>99</v>
      </c>
      <c r="H692" s="570">
        <v>99</v>
      </c>
      <c r="I692" s="570">
        <v>83</v>
      </c>
      <c r="J692" s="570">
        <v>999</v>
      </c>
      <c r="K692" s="570">
        <v>99</v>
      </c>
      <c r="L692" s="570">
        <v>99</v>
      </c>
      <c r="M692" s="570">
        <v>99</v>
      </c>
      <c r="N692" s="570">
        <v>99</v>
      </c>
      <c r="O692" s="570">
        <v>99</v>
      </c>
      <c r="P692" s="570">
        <v>9999</v>
      </c>
      <c r="Q692" s="570">
        <v>183</v>
      </c>
      <c r="R692" s="570">
        <v>6975</v>
      </c>
      <c r="S692" s="570">
        <v>5.4068817204301078</v>
      </c>
      <c r="T692" s="570">
        <v>4.4141935483870975</v>
      </c>
      <c r="U692" s="570">
        <v>11.860931899641544</v>
      </c>
      <c r="V692" s="570">
        <v>1.5770609318996409</v>
      </c>
      <c r="W692" s="570">
        <v>0.93189964157706107</v>
      </c>
      <c r="X692" s="570">
        <v>26.652329749103952</v>
      </c>
      <c r="Y692" s="570">
        <v>10.53763440860215</v>
      </c>
      <c r="Z692" s="570">
        <v>7.5920724919458786</v>
      </c>
      <c r="AA692" s="570">
        <v>1.8700916994908472</v>
      </c>
      <c r="AB692" s="570">
        <v>1.890568738789312</v>
      </c>
      <c r="AC692" s="570">
        <v>26.389815455739729</v>
      </c>
      <c r="AD692" s="570">
        <v>48.746048136051598</v>
      </c>
      <c r="AE692" s="570">
        <v>38.152382714348605</v>
      </c>
      <c r="AF692" s="570">
        <v>26.303880529471659</v>
      </c>
      <c r="AG692" s="570">
        <v>25.029292107601275</v>
      </c>
      <c r="AH692" s="570">
        <v>0.40143369175627241</v>
      </c>
      <c r="AI692" s="570"/>
      <c r="AJ692" s="570"/>
      <c r="AK692" s="570"/>
      <c r="AL692" s="570"/>
    </row>
    <row r="693" spans="1:38">
      <c r="A693" s="570">
        <v>8</v>
      </c>
      <c r="B693" s="570">
        <v>31</v>
      </c>
      <c r="C693" s="570">
        <v>2019</v>
      </c>
      <c r="D693" s="570">
        <v>99</v>
      </c>
      <c r="E693" s="570">
        <v>99</v>
      </c>
      <c r="F693" s="570">
        <v>99</v>
      </c>
      <c r="G693" s="570">
        <v>99</v>
      </c>
      <c r="H693" s="570">
        <v>99</v>
      </c>
      <c r="I693" s="570">
        <v>6</v>
      </c>
      <c r="J693" s="570">
        <v>999</v>
      </c>
      <c r="K693" s="570">
        <v>99</v>
      </c>
      <c r="L693" s="570">
        <v>99</v>
      </c>
      <c r="M693" s="570">
        <v>99</v>
      </c>
      <c r="N693" s="570">
        <v>99</v>
      </c>
      <c r="O693" s="570">
        <v>99</v>
      </c>
      <c r="P693" s="570">
        <v>9999</v>
      </c>
      <c r="Q693" s="570">
        <v>113</v>
      </c>
      <c r="R693" s="570">
        <v>5707</v>
      </c>
      <c r="S693" s="570">
        <v>4.7914841422814076</v>
      </c>
      <c r="T693" s="570">
        <v>5.2360259330646564</v>
      </c>
      <c r="U693" s="570">
        <v>10.219607499561938</v>
      </c>
      <c r="V693" s="570">
        <v>0.17522340984755563</v>
      </c>
      <c r="W693" s="570">
        <v>1.3141755738566669</v>
      </c>
      <c r="X693" s="570">
        <v>19.222008060276856</v>
      </c>
      <c r="Y693" s="570">
        <v>6.3781321184510249</v>
      </c>
      <c r="Z693" s="570">
        <v>6.9616471156334017</v>
      </c>
      <c r="AA693" s="570">
        <v>1.3741120795769657</v>
      </c>
      <c r="AB693" s="570">
        <v>1.9208571379497392</v>
      </c>
      <c r="AC693" s="570">
        <v>7.4384728292845859</v>
      </c>
      <c r="AD693" s="570">
        <v>31.249704791753448</v>
      </c>
      <c r="AE693" s="570">
        <v>39.087075726852568</v>
      </c>
      <c r="AF693" s="570">
        <v>21.135471446559514</v>
      </c>
      <c r="AG693" s="570">
        <v>17.474614106129366</v>
      </c>
      <c r="AH693" s="570">
        <v>0.70089363939022253</v>
      </c>
      <c r="AI693" s="570"/>
      <c r="AJ693" s="570"/>
      <c r="AK693" s="570"/>
      <c r="AL693" s="570"/>
    </row>
    <row r="694" spans="1:38">
      <c r="A694" s="570">
        <v>8</v>
      </c>
      <c r="B694" s="570">
        <v>32</v>
      </c>
      <c r="C694" s="570">
        <v>2019</v>
      </c>
      <c r="D694" s="570">
        <v>99</v>
      </c>
      <c r="E694" s="570">
        <v>99</v>
      </c>
      <c r="F694" s="570">
        <v>99</v>
      </c>
      <c r="G694" s="570">
        <v>99</v>
      </c>
      <c r="H694" s="570">
        <v>99</v>
      </c>
      <c r="I694" s="570">
        <v>24</v>
      </c>
      <c r="J694" s="570">
        <v>999</v>
      </c>
      <c r="K694" s="570">
        <v>99</v>
      </c>
      <c r="L694" s="570">
        <v>99</v>
      </c>
      <c r="M694" s="570">
        <v>99</v>
      </c>
      <c r="N694" s="570">
        <v>99</v>
      </c>
      <c r="O694" s="570">
        <v>99</v>
      </c>
      <c r="P694" s="570">
        <v>9999</v>
      </c>
      <c r="Q694" s="570">
        <v>185</v>
      </c>
      <c r="R694" s="570">
        <v>6814</v>
      </c>
      <c r="S694" s="570">
        <v>4.6772820663340173</v>
      </c>
      <c r="T694" s="570">
        <v>4.5007337833871421</v>
      </c>
      <c r="U694" s="570">
        <v>12.216932785441742</v>
      </c>
      <c r="V694" s="570">
        <v>1.3795127678309362</v>
      </c>
      <c r="W694" s="570">
        <v>0.42559436454358679</v>
      </c>
      <c r="X694" s="570">
        <v>30.657469914881126</v>
      </c>
      <c r="Y694" s="570">
        <v>10.801291458761373</v>
      </c>
      <c r="Z694" s="570">
        <v>7.8084407631881652</v>
      </c>
      <c r="AA694" s="570">
        <v>1.3358386194154901</v>
      </c>
      <c r="AB694" s="570">
        <v>1.7786811224145254</v>
      </c>
      <c r="AC694" s="570">
        <v>17.806374947519092</v>
      </c>
      <c r="AD694" s="570">
        <v>37.597633061494967</v>
      </c>
      <c r="AE694" s="570">
        <v>49.456316789970685</v>
      </c>
      <c r="AF694" s="570">
        <v>25.235167765350713</v>
      </c>
      <c r="AG694" s="570">
        <v>24.941916374920218</v>
      </c>
      <c r="AH694" s="570">
        <v>0.24948635162899913</v>
      </c>
      <c r="AI694" s="570"/>
      <c r="AJ694" s="570"/>
      <c r="AK694" s="570"/>
      <c r="AL694" s="570"/>
    </row>
    <row r="695" spans="1:38">
      <c r="A695" s="570">
        <v>8</v>
      </c>
      <c r="B695" s="570">
        <v>33</v>
      </c>
      <c r="C695" s="570">
        <v>2019</v>
      </c>
      <c r="D695" s="570">
        <v>99</v>
      </c>
      <c r="E695" s="570">
        <v>99</v>
      </c>
      <c r="F695" s="570">
        <v>99</v>
      </c>
      <c r="G695" s="570">
        <v>99</v>
      </c>
      <c r="H695" s="570">
        <v>99</v>
      </c>
      <c r="I695" s="570">
        <v>49</v>
      </c>
      <c r="J695" s="570">
        <v>999</v>
      </c>
      <c r="K695" s="570">
        <v>99</v>
      </c>
      <c r="L695" s="570">
        <v>99</v>
      </c>
      <c r="M695" s="570">
        <v>99</v>
      </c>
      <c r="N695" s="570">
        <v>99</v>
      </c>
      <c r="O695" s="570">
        <v>99</v>
      </c>
      <c r="P695" s="570">
        <v>9999</v>
      </c>
      <c r="Q695" s="570">
        <v>134</v>
      </c>
      <c r="R695" s="570">
        <v>4432</v>
      </c>
      <c r="S695" s="570">
        <v>5.3546931407942244</v>
      </c>
      <c r="T695" s="570">
        <v>4.9485559566786996</v>
      </c>
      <c r="U695" s="570">
        <v>15.12111462093865</v>
      </c>
      <c r="V695" s="570">
        <v>1.3763537906137184</v>
      </c>
      <c r="W695" s="570">
        <v>3.9034296028880866</v>
      </c>
      <c r="X695" s="570">
        <v>39.959386281588451</v>
      </c>
      <c r="Y695" s="570">
        <v>17.012635379061372</v>
      </c>
      <c r="Z695" s="570">
        <v>7.7299969598633984</v>
      </c>
      <c r="AA695" s="570">
        <v>1.5423052263584507</v>
      </c>
      <c r="AB695" s="570">
        <v>2.271421827956019</v>
      </c>
      <c r="AC695" s="570">
        <v>20.383441009224313</v>
      </c>
      <c r="AD695" s="570">
        <v>60.988657234794751</v>
      </c>
      <c r="AE695" s="570">
        <v>44.401251854309827</v>
      </c>
      <c r="AF695" s="570">
        <v>16.413598992667211</v>
      </c>
      <c r="AG695" s="570">
        <v>20.079322828704299</v>
      </c>
      <c r="AH695" s="570">
        <v>0.11281588447653428</v>
      </c>
      <c r="AI695" s="570"/>
      <c r="AJ695" s="570"/>
      <c r="AK695" s="570"/>
      <c r="AL695" s="570"/>
    </row>
    <row r="696" spans="1:38">
      <c r="A696" s="570">
        <v>8</v>
      </c>
      <c r="B696" s="570">
        <v>34</v>
      </c>
      <c r="C696" s="570">
        <v>2019</v>
      </c>
      <c r="D696" s="570">
        <v>99</v>
      </c>
      <c r="E696" s="570">
        <v>99</v>
      </c>
      <c r="F696" s="570">
        <v>99</v>
      </c>
      <c r="G696" s="570">
        <v>99</v>
      </c>
      <c r="H696" s="570">
        <v>99</v>
      </c>
      <c r="I696" s="570">
        <v>80</v>
      </c>
      <c r="J696" s="570">
        <v>999</v>
      </c>
      <c r="K696" s="570">
        <v>99</v>
      </c>
      <c r="L696" s="570">
        <v>99</v>
      </c>
      <c r="M696" s="570">
        <v>99</v>
      </c>
      <c r="N696" s="570">
        <v>99</v>
      </c>
      <c r="O696" s="570">
        <v>99</v>
      </c>
      <c r="P696" s="570">
        <v>9999</v>
      </c>
      <c r="Q696" s="570">
        <v>109</v>
      </c>
      <c r="R696" s="570">
        <v>2297</v>
      </c>
      <c r="S696" s="570">
        <v>5.0818458859381792</v>
      </c>
      <c r="T696" s="570">
        <v>4.6708750544188078</v>
      </c>
      <c r="U696" s="570">
        <v>13.473182411841524</v>
      </c>
      <c r="V696" s="570">
        <v>0.69656073138876795</v>
      </c>
      <c r="W696" s="570">
        <v>1.3931214627775359</v>
      </c>
      <c r="X696" s="570">
        <v>32.520679146713114</v>
      </c>
      <c r="Y696" s="570">
        <v>11.885067479320856</v>
      </c>
      <c r="Z696" s="570">
        <v>7.5020446505221692</v>
      </c>
      <c r="AA696" s="570">
        <v>1.5536569095302106</v>
      </c>
      <c r="AB696" s="570">
        <v>2.1491188970327366</v>
      </c>
      <c r="AC696" s="570">
        <v>33.646838985802553</v>
      </c>
      <c r="AD696" s="570">
        <v>62.335695373314522</v>
      </c>
      <c r="AE696" s="570">
        <v>53.677363171968842</v>
      </c>
      <c r="AF696" s="570">
        <v>8.5067772757573508</v>
      </c>
      <c r="AG696" s="570">
        <v>9.2724967533572489</v>
      </c>
      <c r="AH696" s="570">
        <v>3.003918154114062</v>
      </c>
      <c r="AI696" s="570"/>
      <c r="AJ696" s="570"/>
      <c r="AK696" s="570"/>
      <c r="AL696" s="570"/>
    </row>
    <row r="697" spans="1:38">
      <c r="A697" s="570">
        <v>8</v>
      </c>
      <c r="B697" s="570">
        <v>35</v>
      </c>
      <c r="C697" s="570">
        <v>2019</v>
      </c>
      <c r="D697" s="570">
        <v>99</v>
      </c>
      <c r="E697" s="570">
        <v>99</v>
      </c>
      <c r="F697" s="570">
        <v>99</v>
      </c>
      <c r="G697" s="570">
        <v>99</v>
      </c>
      <c r="H697" s="570">
        <v>99</v>
      </c>
      <c r="I697" s="570">
        <v>81</v>
      </c>
      <c r="J697" s="570">
        <v>999</v>
      </c>
      <c r="K697" s="570">
        <v>99</v>
      </c>
      <c r="L697" s="570">
        <v>99</v>
      </c>
      <c r="M697" s="570">
        <v>99</v>
      </c>
      <c r="N697" s="570">
        <v>99</v>
      </c>
      <c r="O697" s="570">
        <v>99</v>
      </c>
      <c r="P697" s="570">
        <v>9999</v>
      </c>
      <c r="Q697" s="570">
        <v>10</v>
      </c>
      <c r="R697" s="570">
        <v>116</v>
      </c>
      <c r="S697" s="570">
        <v>5.8275862068965516</v>
      </c>
      <c r="T697" s="570">
        <v>3.7068965517241392</v>
      </c>
      <c r="U697" s="570">
        <v>10.016379310344826</v>
      </c>
      <c r="V697" s="570">
        <v>0</v>
      </c>
      <c r="W697" s="570">
        <v>0.86206896551724133</v>
      </c>
      <c r="X697" s="570">
        <v>13.793103448275859</v>
      </c>
      <c r="Y697" s="570">
        <v>1.7241379310344827</v>
      </c>
      <c r="Z697" s="570">
        <v>4.9534548021369318</v>
      </c>
      <c r="AA697" s="570">
        <v>1.8766985964396936</v>
      </c>
      <c r="AB697" s="570">
        <v>2.0172413793103439</v>
      </c>
      <c r="AC697" s="570">
        <v>37.541305916636333</v>
      </c>
      <c r="AD697" s="570">
        <v>73.613208143894425</v>
      </c>
      <c r="AE697" s="570">
        <v>43.980198803231666</v>
      </c>
      <c r="AF697" s="570">
        <v>0.42959780756980959</v>
      </c>
      <c r="AG697" s="570">
        <v>0.34812423388099961</v>
      </c>
      <c r="AH697" s="570">
        <v>0</v>
      </c>
      <c r="AI697" s="570"/>
      <c r="AJ697" s="570"/>
      <c r="AK697" s="570"/>
      <c r="AL697" s="570"/>
    </row>
    <row r="698" spans="1:38">
      <c r="A698" s="570">
        <v>8</v>
      </c>
      <c r="B698" s="570">
        <v>36</v>
      </c>
      <c r="C698" s="570">
        <v>2019</v>
      </c>
      <c r="D698" s="570">
        <v>99</v>
      </c>
      <c r="E698" s="570">
        <v>99</v>
      </c>
      <c r="F698" s="570">
        <v>99</v>
      </c>
      <c r="G698" s="570">
        <v>99</v>
      </c>
      <c r="H698" s="570">
        <v>99</v>
      </c>
      <c r="I698" s="570">
        <v>83</v>
      </c>
      <c r="J698" s="570">
        <v>999</v>
      </c>
      <c r="K698" s="570">
        <v>99</v>
      </c>
      <c r="L698" s="570">
        <v>99</v>
      </c>
      <c r="M698" s="570">
        <v>99</v>
      </c>
      <c r="N698" s="570">
        <v>99</v>
      </c>
      <c r="O698" s="570">
        <v>99</v>
      </c>
      <c r="P698" s="570">
        <v>9999</v>
      </c>
      <c r="Q698" s="570">
        <v>169</v>
      </c>
      <c r="R698" s="570">
        <v>7636</v>
      </c>
      <c r="S698" s="570">
        <v>5.3945783132530121</v>
      </c>
      <c r="T698" s="570">
        <v>4.5595861707700349</v>
      </c>
      <c r="U698" s="570">
        <v>12.187545835516016</v>
      </c>
      <c r="V698" s="570">
        <v>1.4667365112624411</v>
      </c>
      <c r="W698" s="570">
        <v>0.99528548978522813</v>
      </c>
      <c r="X698" s="570">
        <v>28.496595075955995</v>
      </c>
      <c r="Y698" s="570">
        <v>10.830277632268203</v>
      </c>
      <c r="Z698" s="570">
        <v>7.7480106574088881</v>
      </c>
      <c r="AA698" s="570">
        <v>1.7978705006505813</v>
      </c>
      <c r="AB698" s="570">
        <v>1.9403725446104163</v>
      </c>
      <c r="AC698" s="570">
        <v>30.082697242595945</v>
      </c>
      <c r="AD698" s="570">
        <v>52.548523750044737</v>
      </c>
      <c r="AE698" s="570">
        <v>39.859506607829005</v>
      </c>
      <c r="AF698" s="570">
        <v>28.279386712095405</v>
      </c>
      <c r="AG698" s="570">
        <v>27.883525703007873</v>
      </c>
      <c r="AH698" s="570">
        <v>0.41906757464641187</v>
      </c>
      <c r="AI698" s="570"/>
      <c r="AJ698" s="570"/>
      <c r="AK698" s="570"/>
      <c r="AL698" s="570"/>
    </row>
    <row r="699" spans="1:38">
      <c r="A699" s="570">
        <v>8</v>
      </c>
      <c r="B699" s="570">
        <v>37</v>
      </c>
      <c r="C699" s="570">
        <v>2018</v>
      </c>
      <c r="D699" s="570">
        <v>99</v>
      </c>
      <c r="E699" s="570">
        <v>99</v>
      </c>
      <c r="F699" s="570">
        <v>99</v>
      </c>
      <c r="G699" s="570">
        <v>99</v>
      </c>
      <c r="H699" s="570">
        <v>99</v>
      </c>
      <c r="I699" s="570">
        <v>6</v>
      </c>
      <c r="J699" s="570">
        <v>999</v>
      </c>
      <c r="K699" s="570">
        <v>99</v>
      </c>
      <c r="L699" s="570">
        <v>99</v>
      </c>
      <c r="M699" s="570">
        <v>99</v>
      </c>
      <c r="N699" s="570">
        <v>99</v>
      </c>
      <c r="O699" s="570">
        <v>99</v>
      </c>
      <c r="P699" s="570">
        <v>9999</v>
      </c>
      <c r="Q699" s="570">
        <v>131</v>
      </c>
      <c r="R699" s="570">
        <v>6217</v>
      </c>
      <c r="S699" s="570">
        <v>5.1317355637767408</v>
      </c>
      <c r="T699" s="570">
        <v>5.1476596429145891</v>
      </c>
      <c r="U699" s="570">
        <v>10.609843976194336</v>
      </c>
      <c r="V699" s="570">
        <v>0.33778349686343895</v>
      </c>
      <c r="W699" s="570">
        <v>1.5763229853627148</v>
      </c>
      <c r="X699" s="570">
        <v>21.569889013993887</v>
      </c>
      <c r="Y699" s="570">
        <v>6.9004342930673985</v>
      </c>
      <c r="Z699" s="570">
        <v>7.0776864905826153</v>
      </c>
      <c r="AA699" s="570">
        <v>1.264650899236043</v>
      </c>
      <c r="AB699" s="570">
        <v>1.6333763683219591</v>
      </c>
      <c r="AC699" s="570">
        <v>-2.2216096349936723</v>
      </c>
      <c r="AD699" s="570">
        <v>36.160172860565801</v>
      </c>
      <c r="AE699" s="570">
        <v>36.762272389174626</v>
      </c>
      <c r="AF699" s="570">
        <v>22.052355278093071</v>
      </c>
      <c r="AG699" s="570">
        <v>19.215126516367185</v>
      </c>
      <c r="AH699" s="570">
        <v>0.83641627794756324</v>
      </c>
      <c r="AI699" s="570"/>
      <c r="AJ699" s="570"/>
      <c r="AK699" s="570"/>
      <c r="AL699" s="570"/>
    </row>
    <row r="700" spans="1:38">
      <c r="A700" s="570">
        <v>8</v>
      </c>
      <c r="B700" s="570">
        <v>38</v>
      </c>
      <c r="C700" s="570">
        <v>2018</v>
      </c>
      <c r="D700" s="570">
        <v>99</v>
      </c>
      <c r="E700" s="570">
        <v>99</v>
      </c>
      <c r="F700" s="570">
        <v>99</v>
      </c>
      <c r="G700" s="570">
        <v>99</v>
      </c>
      <c r="H700" s="570">
        <v>99</v>
      </c>
      <c r="I700" s="570">
        <v>24</v>
      </c>
      <c r="J700" s="570">
        <v>999</v>
      </c>
      <c r="K700" s="570">
        <v>99</v>
      </c>
      <c r="L700" s="570">
        <v>99</v>
      </c>
      <c r="M700" s="570">
        <v>99</v>
      </c>
      <c r="N700" s="570">
        <v>99</v>
      </c>
      <c r="O700" s="570">
        <v>99</v>
      </c>
      <c r="P700" s="570">
        <v>9999</v>
      </c>
      <c r="Q700" s="570">
        <v>204</v>
      </c>
      <c r="R700" s="570">
        <v>7274</v>
      </c>
      <c r="S700" s="570">
        <v>4.8831454495463289</v>
      </c>
      <c r="T700" s="570">
        <v>4.3714599945009622</v>
      </c>
      <c r="U700" s="570">
        <v>11.875982952983238</v>
      </c>
      <c r="V700" s="570">
        <v>1.3747594171020077</v>
      </c>
      <c r="W700" s="570">
        <v>0.8798460269452848</v>
      </c>
      <c r="X700" s="570">
        <v>28.388781963156447</v>
      </c>
      <c r="Y700" s="570">
        <v>10.008248556502611</v>
      </c>
      <c r="Z700" s="570">
        <v>7.5766940583779006</v>
      </c>
      <c r="AA700" s="570">
        <v>1.4198731694935545</v>
      </c>
      <c r="AB700" s="570">
        <v>1.8096188133138345</v>
      </c>
      <c r="AC700" s="570">
        <v>6.2279625149230844</v>
      </c>
      <c r="AD700" s="570">
        <v>38.93072578021259</v>
      </c>
      <c r="AE700" s="570">
        <v>52.213624264098755</v>
      </c>
      <c r="AF700" s="570">
        <v>25.801645856980706</v>
      </c>
      <c r="AG700" s="570">
        <v>25.164960078625381</v>
      </c>
      <c r="AH700" s="570">
        <v>0.28869947759142151</v>
      </c>
      <c r="AI700" s="570"/>
      <c r="AJ700" s="570"/>
      <c r="AK700" s="570"/>
      <c r="AL700" s="570"/>
    </row>
    <row r="701" spans="1:38">
      <c r="A701" s="570">
        <v>8</v>
      </c>
      <c r="B701" s="570">
        <v>39</v>
      </c>
      <c r="C701" s="570">
        <v>2018</v>
      </c>
      <c r="D701" s="570">
        <v>99</v>
      </c>
      <c r="E701" s="570">
        <v>99</v>
      </c>
      <c r="F701" s="570">
        <v>99</v>
      </c>
      <c r="G701" s="570">
        <v>99</v>
      </c>
      <c r="H701" s="570">
        <v>99</v>
      </c>
      <c r="I701" s="570">
        <v>49</v>
      </c>
      <c r="J701" s="570">
        <v>999</v>
      </c>
      <c r="K701" s="570">
        <v>99</v>
      </c>
      <c r="L701" s="570">
        <v>99</v>
      </c>
      <c r="M701" s="570">
        <v>99</v>
      </c>
      <c r="N701" s="570">
        <v>99</v>
      </c>
      <c r="O701" s="570">
        <v>99</v>
      </c>
      <c r="P701" s="570">
        <v>9999</v>
      </c>
      <c r="Q701" s="570">
        <v>130</v>
      </c>
      <c r="R701" s="570">
        <v>4938</v>
      </c>
      <c r="S701" s="570">
        <v>5.1828675577156735</v>
      </c>
      <c r="T701" s="570">
        <v>4.7193195625759428</v>
      </c>
      <c r="U701" s="570">
        <v>14.703201701093578</v>
      </c>
      <c r="V701" s="570">
        <v>1.5188335358444716</v>
      </c>
      <c r="W701" s="570">
        <v>2.5516403402187122</v>
      </c>
      <c r="X701" s="570">
        <v>39.246658566221136</v>
      </c>
      <c r="Y701" s="570">
        <v>14.763061968408262</v>
      </c>
      <c r="Z701" s="570">
        <v>7.4672772590854093</v>
      </c>
      <c r="AA701" s="570">
        <v>1.6847462437737717</v>
      </c>
      <c r="AB701" s="570">
        <v>2.0865718974087479</v>
      </c>
      <c r="AC701" s="570">
        <v>17.501960703404812</v>
      </c>
      <c r="AD701" s="570">
        <v>57.543247643979264</v>
      </c>
      <c r="AE701" s="570">
        <v>45.20167421759939</v>
      </c>
      <c r="AF701" s="570">
        <v>17.515607264472195</v>
      </c>
      <c r="AG701" s="570">
        <v>21.150292804521921</v>
      </c>
      <c r="AH701" s="570">
        <v>0.30376670716889431</v>
      </c>
      <c r="AI701" s="570"/>
      <c r="AJ701" s="570"/>
      <c r="AK701" s="570"/>
      <c r="AL701" s="570"/>
    </row>
    <row r="702" spans="1:38">
      <c r="A702" s="570">
        <v>8</v>
      </c>
      <c r="B702" s="570">
        <v>40</v>
      </c>
      <c r="C702" s="570">
        <v>2018</v>
      </c>
      <c r="D702" s="570">
        <v>99</v>
      </c>
      <c r="E702" s="570">
        <v>99</v>
      </c>
      <c r="F702" s="570">
        <v>99</v>
      </c>
      <c r="G702" s="570">
        <v>99</v>
      </c>
      <c r="H702" s="570">
        <v>99</v>
      </c>
      <c r="I702" s="570">
        <v>80</v>
      </c>
      <c r="J702" s="570">
        <v>999</v>
      </c>
      <c r="K702" s="570">
        <v>99</v>
      </c>
      <c r="L702" s="570">
        <v>99</v>
      </c>
      <c r="M702" s="570">
        <v>99</v>
      </c>
      <c r="N702" s="570">
        <v>99</v>
      </c>
      <c r="O702" s="570">
        <v>99</v>
      </c>
      <c r="P702" s="570">
        <v>9999</v>
      </c>
      <c r="Q702" s="570">
        <v>130</v>
      </c>
      <c r="R702" s="570">
        <v>2566</v>
      </c>
      <c r="S702" s="570">
        <v>5.1297739672642244</v>
      </c>
      <c r="T702" s="570">
        <v>4.6208106001558837</v>
      </c>
      <c r="U702" s="570">
        <v>13.644972720187043</v>
      </c>
      <c r="V702" s="570">
        <v>1.2081060015588461</v>
      </c>
      <c r="W702" s="570">
        <v>0.66250974279033514</v>
      </c>
      <c r="X702" s="570">
        <v>33.982852689010137</v>
      </c>
      <c r="Y702" s="570">
        <v>11.535463756819953</v>
      </c>
      <c r="Z702" s="570">
        <v>7.2613614084634754</v>
      </c>
      <c r="AA702" s="570">
        <v>1.5199101161148341</v>
      </c>
      <c r="AB702" s="570">
        <v>2.0399410757036134</v>
      </c>
      <c r="AC702" s="570">
        <v>42.254737577144347</v>
      </c>
      <c r="AD702" s="570">
        <v>55.864849827893686</v>
      </c>
      <c r="AE702" s="570">
        <v>51.235475328613241</v>
      </c>
      <c r="AF702" s="570">
        <v>9.1018728717366617</v>
      </c>
      <c r="AG702" s="570">
        <v>10.199589831591824</v>
      </c>
      <c r="AH702" s="570">
        <v>2.8448947778643805</v>
      </c>
      <c r="AI702" s="570"/>
      <c r="AJ702" s="570"/>
      <c r="AK702" s="570"/>
      <c r="AL702" s="570"/>
    </row>
    <row r="703" spans="1:38">
      <c r="A703" s="570">
        <v>8</v>
      </c>
      <c r="B703" s="570">
        <v>41</v>
      </c>
      <c r="C703" s="570">
        <v>2018</v>
      </c>
      <c r="D703" s="570">
        <v>99</v>
      </c>
      <c r="E703" s="570">
        <v>99</v>
      </c>
      <c r="F703" s="570">
        <v>99</v>
      </c>
      <c r="G703" s="570">
        <v>99</v>
      </c>
      <c r="H703" s="570">
        <v>99</v>
      </c>
      <c r="I703" s="570">
        <v>81</v>
      </c>
      <c r="J703" s="570">
        <v>999</v>
      </c>
      <c r="K703" s="570">
        <v>99</v>
      </c>
      <c r="L703" s="570">
        <v>99</v>
      </c>
      <c r="M703" s="570">
        <v>99</v>
      </c>
      <c r="N703" s="570">
        <v>99</v>
      </c>
      <c r="O703" s="570">
        <v>99</v>
      </c>
      <c r="P703" s="570">
        <v>9999</v>
      </c>
      <c r="Q703" s="570">
        <v>6</v>
      </c>
      <c r="R703" s="570">
        <v>63</v>
      </c>
      <c r="S703" s="570">
        <v>5.4761904761904763</v>
      </c>
      <c r="T703" s="570">
        <v>1.0952380952380951</v>
      </c>
      <c r="U703" s="570">
        <v>10.519047619047615</v>
      </c>
      <c r="V703" s="570">
        <v>1.5873015873015868</v>
      </c>
      <c r="W703" s="570">
        <v>0</v>
      </c>
      <c r="X703" s="570">
        <v>17.460317460317459</v>
      </c>
      <c r="Y703" s="570">
        <v>4.7619047619047636</v>
      </c>
      <c r="Z703" s="570">
        <v>5.6189830504764879</v>
      </c>
      <c r="AA703" s="570">
        <v>2.3828563815612944</v>
      </c>
      <c r="AB703" s="570">
        <v>2.3885592769494202</v>
      </c>
      <c r="AC703" s="570">
        <v>82.075987310343862</v>
      </c>
      <c r="AD703" s="570">
        <v>33.515342210653685</v>
      </c>
      <c r="AE703" s="570">
        <v>49.402531586298437</v>
      </c>
      <c r="AF703" s="570">
        <v>0.22346765039727581</v>
      </c>
      <c r="AG703" s="570">
        <v>0.19305024366366524</v>
      </c>
      <c r="AH703" s="570">
        <v>0</v>
      </c>
      <c r="AI703" s="570"/>
      <c r="AJ703" s="570"/>
      <c r="AK703" s="570"/>
      <c r="AL703" s="570"/>
    </row>
    <row r="704" spans="1:38">
      <c r="A704" s="570">
        <v>8</v>
      </c>
      <c r="B704" s="570">
        <v>42</v>
      </c>
      <c r="C704" s="570">
        <v>2018</v>
      </c>
      <c r="D704" s="570">
        <v>99</v>
      </c>
      <c r="E704" s="570">
        <v>99</v>
      </c>
      <c r="F704" s="570">
        <v>99</v>
      </c>
      <c r="G704" s="570">
        <v>99</v>
      </c>
      <c r="H704" s="570">
        <v>99</v>
      </c>
      <c r="I704" s="570">
        <v>83</v>
      </c>
      <c r="J704" s="570">
        <v>999</v>
      </c>
      <c r="K704" s="570">
        <v>99</v>
      </c>
      <c r="L704" s="570">
        <v>99</v>
      </c>
      <c r="M704" s="570">
        <v>99</v>
      </c>
      <c r="N704" s="570">
        <v>99</v>
      </c>
      <c r="O704" s="570">
        <v>99</v>
      </c>
      <c r="P704" s="570">
        <v>9999</v>
      </c>
      <c r="Q704" s="570">
        <v>186</v>
      </c>
      <c r="R704" s="570">
        <v>7134</v>
      </c>
      <c r="S704" s="570">
        <v>5.191056910569106</v>
      </c>
      <c r="T704" s="570">
        <v>4.3608074011774596</v>
      </c>
      <c r="U704" s="570">
        <v>11.585520044855596</v>
      </c>
      <c r="V704" s="570">
        <v>0.71488645920941951</v>
      </c>
      <c r="W704" s="570">
        <v>1.163442668909447</v>
      </c>
      <c r="X704" s="570">
        <v>25.427530137370344</v>
      </c>
      <c r="Y704" s="570">
        <v>8.6907765629380425</v>
      </c>
      <c r="Z704" s="570">
        <v>7.3821764057906316</v>
      </c>
      <c r="AA704" s="570">
        <v>1.9491211792255547</v>
      </c>
      <c r="AB704" s="570">
        <v>1.9241024234380504</v>
      </c>
      <c r="AC704" s="570">
        <v>20.675755196760349</v>
      </c>
      <c r="AD704" s="570">
        <v>52.814296362818531</v>
      </c>
      <c r="AE704" s="570">
        <v>34.095760872153157</v>
      </c>
      <c r="AF704" s="570">
        <v>25.305051078320087</v>
      </c>
      <c r="AG704" s="570">
        <v>24.076980525230024</v>
      </c>
      <c r="AH704" s="570">
        <v>0.42052144659377622</v>
      </c>
      <c r="AI704" s="570"/>
      <c r="AJ704" s="570"/>
      <c r="AK704" s="570"/>
      <c r="AL704" s="570"/>
    </row>
    <row r="705" spans="1:38">
      <c r="A705" s="570">
        <v>8</v>
      </c>
      <c r="B705" s="570">
        <v>43</v>
      </c>
      <c r="C705" s="570">
        <v>2017</v>
      </c>
      <c r="D705" s="570">
        <v>99</v>
      </c>
      <c r="E705" s="570">
        <v>99</v>
      </c>
      <c r="F705" s="570">
        <v>99</v>
      </c>
      <c r="G705" s="570">
        <v>99</v>
      </c>
      <c r="H705" s="570">
        <v>99</v>
      </c>
      <c r="I705" s="570">
        <v>6</v>
      </c>
      <c r="J705" s="570">
        <v>999</v>
      </c>
      <c r="K705" s="570">
        <v>99</v>
      </c>
      <c r="L705" s="570">
        <v>99</v>
      </c>
      <c r="M705" s="570">
        <v>99</v>
      </c>
      <c r="N705" s="570">
        <v>99</v>
      </c>
      <c r="O705" s="570">
        <v>99</v>
      </c>
      <c r="P705" s="570">
        <v>9999</v>
      </c>
      <c r="Q705" s="570">
        <v>132</v>
      </c>
      <c r="R705" s="570">
        <v>5888</v>
      </c>
      <c r="S705" s="570">
        <v>5.0614809782608692</v>
      </c>
      <c r="T705" s="570">
        <v>4.8456182065217392</v>
      </c>
      <c r="U705" s="570">
        <v>10.378396739130457</v>
      </c>
      <c r="V705" s="570">
        <v>0.32269021739130432</v>
      </c>
      <c r="W705" s="570">
        <v>1.0869565217391304</v>
      </c>
      <c r="X705" s="570">
        <v>20.737092391304344</v>
      </c>
      <c r="Y705" s="570">
        <v>6.0971467391304346</v>
      </c>
      <c r="Z705" s="570">
        <v>6.8696944951524506</v>
      </c>
      <c r="AA705" s="570">
        <v>1.1721507926100805</v>
      </c>
      <c r="AB705" s="570">
        <v>1.5645457775671836</v>
      </c>
      <c r="AC705" s="570">
        <v>2.6959822412496273</v>
      </c>
      <c r="AD705" s="570">
        <v>40.276353258797499</v>
      </c>
      <c r="AE705" s="570">
        <v>45.276241451181185</v>
      </c>
      <c r="AF705" s="570">
        <v>21.247879903287505</v>
      </c>
      <c r="AG705" s="570">
        <v>17.823350841292037</v>
      </c>
      <c r="AH705" s="570">
        <v>0.1358695652173913</v>
      </c>
      <c r="AI705" s="570"/>
      <c r="AJ705" s="570"/>
      <c r="AK705" s="570"/>
      <c r="AL705" s="570"/>
    </row>
    <row r="706" spans="1:38">
      <c r="A706" s="570">
        <v>8</v>
      </c>
      <c r="B706" s="570">
        <v>44</v>
      </c>
      <c r="C706" s="570">
        <v>2017</v>
      </c>
      <c r="D706" s="570">
        <v>99</v>
      </c>
      <c r="E706" s="570">
        <v>99</v>
      </c>
      <c r="F706" s="570">
        <v>99</v>
      </c>
      <c r="G706" s="570">
        <v>99</v>
      </c>
      <c r="H706" s="570">
        <v>99</v>
      </c>
      <c r="I706" s="570">
        <v>24</v>
      </c>
      <c r="J706" s="570">
        <v>999</v>
      </c>
      <c r="K706" s="570">
        <v>99</v>
      </c>
      <c r="L706" s="570">
        <v>99</v>
      </c>
      <c r="M706" s="570">
        <v>99</v>
      </c>
      <c r="N706" s="570">
        <v>99</v>
      </c>
      <c r="O706" s="570">
        <v>99</v>
      </c>
      <c r="P706" s="570">
        <v>9999</v>
      </c>
      <c r="Q706" s="570">
        <v>194</v>
      </c>
      <c r="R706" s="570">
        <v>7382</v>
      </c>
      <c r="S706" s="570">
        <v>4.5551341099972911</v>
      </c>
      <c r="T706" s="570">
        <v>4.592386887022486</v>
      </c>
      <c r="U706" s="570">
        <v>12.512855594689803</v>
      </c>
      <c r="V706" s="570">
        <v>0.90761311297751279</v>
      </c>
      <c r="W706" s="570">
        <v>1.6120292603630453</v>
      </c>
      <c r="X706" s="570">
        <v>32.416689244107303</v>
      </c>
      <c r="Y706" s="570">
        <v>11.636412896234084</v>
      </c>
      <c r="Z706" s="570">
        <v>7.99731116765044</v>
      </c>
      <c r="AA706" s="570">
        <v>1.3396937146791368</v>
      </c>
      <c r="AB706" s="570">
        <v>2.0017769180048206</v>
      </c>
      <c r="AC706" s="570">
        <v>30.63182115229711</v>
      </c>
      <c r="AD706" s="570">
        <v>42.720406788291513</v>
      </c>
      <c r="AE706" s="570">
        <v>53.990506412213293</v>
      </c>
      <c r="AF706" s="570">
        <v>26.639240734726279</v>
      </c>
      <c r="AG706" s="570">
        <v>26.941499228825379</v>
      </c>
      <c r="AH706" s="570">
        <v>0.32511514494716875</v>
      </c>
      <c r="AI706" s="570"/>
      <c r="AJ706" s="570"/>
      <c r="AK706" s="570"/>
      <c r="AL706" s="570"/>
    </row>
    <row r="707" spans="1:38">
      <c r="A707" s="570">
        <v>8</v>
      </c>
      <c r="B707" s="570">
        <v>45</v>
      </c>
      <c r="C707" s="570">
        <v>2017</v>
      </c>
      <c r="D707" s="570">
        <v>99</v>
      </c>
      <c r="E707" s="570">
        <v>99</v>
      </c>
      <c r="F707" s="570">
        <v>99</v>
      </c>
      <c r="G707" s="570">
        <v>99</v>
      </c>
      <c r="H707" s="570">
        <v>99</v>
      </c>
      <c r="I707" s="570">
        <v>49</v>
      </c>
      <c r="J707" s="570">
        <v>999</v>
      </c>
      <c r="K707" s="570">
        <v>99</v>
      </c>
      <c r="L707" s="570">
        <v>99</v>
      </c>
      <c r="M707" s="570">
        <v>99</v>
      </c>
      <c r="N707" s="570">
        <v>99</v>
      </c>
      <c r="O707" s="570">
        <v>99</v>
      </c>
      <c r="P707" s="570">
        <v>9999</v>
      </c>
      <c r="Q707" s="570">
        <v>127</v>
      </c>
      <c r="R707" s="570">
        <v>4841</v>
      </c>
      <c r="S707" s="570">
        <v>4.7957033670729192</v>
      </c>
      <c r="T707" s="570">
        <v>4.5042346622598641</v>
      </c>
      <c r="U707" s="570">
        <v>14.933009708737893</v>
      </c>
      <c r="V707" s="570">
        <v>1.1361288989878124</v>
      </c>
      <c r="W707" s="570">
        <v>2.6234249122082209</v>
      </c>
      <c r="X707" s="570">
        <v>42.511877711216691</v>
      </c>
      <c r="Y707" s="570">
        <v>16.195001032844452</v>
      </c>
      <c r="Z707" s="570">
        <v>7.7340303316005468</v>
      </c>
      <c r="AA707" s="570">
        <v>1.9143480592761464</v>
      </c>
      <c r="AB707" s="570">
        <v>2.2806662137005409</v>
      </c>
      <c r="AC707" s="570">
        <v>17.497056720670837</v>
      </c>
      <c r="AD707" s="570">
        <v>60.452088168793111</v>
      </c>
      <c r="AE707" s="570">
        <v>52.227561344178483</v>
      </c>
      <c r="AF707" s="570">
        <v>17.469596910973976</v>
      </c>
      <c r="AG707" s="570">
        <v>21.085005378388928</v>
      </c>
      <c r="AH707" s="570">
        <v>0.18591200165255112</v>
      </c>
      <c r="AI707" s="570"/>
      <c r="AJ707" s="570"/>
      <c r="AK707" s="570"/>
      <c r="AL707" s="570"/>
    </row>
    <row r="708" spans="1:38">
      <c r="A708" s="570">
        <v>8</v>
      </c>
      <c r="B708" s="570">
        <v>46</v>
      </c>
      <c r="C708" s="570">
        <v>2017</v>
      </c>
      <c r="D708" s="570">
        <v>99</v>
      </c>
      <c r="E708" s="570">
        <v>99</v>
      </c>
      <c r="F708" s="570">
        <v>99</v>
      </c>
      <c r="G708" s="570">
        <v>99</v>
      </c>
      <c r="H708" s="570">
        <v>99</v>
      </c>
      <c r="I708" s="570">
        <v>80</v>
      </c>
      <c r="J708" s="570">
        <v>999</v>
      </c>
      <c r="K708" s="570">
        <v>99</v>
      </c>
      <c r="L708" s="570">
        <v>99</v>
      </c>
      <c r="M708" s="570">
        <v>99</v>
      </c>
      <c r="N708" s="570">
        <v>99</v>
      </c>
      <c r="O708" s="570">
        <v>99</v>
      </c>
      <c r="P708" s="570">
        <v>9999</v>
      </c>
      <c r="Q708" s="570">
        <v>132</v>
      </c>
      <c r="R708" s="570">
        <v>2628</v>
      </c>
      <c r="S708" s="570">
        <v>4.812404870624051</v>
      </c>
      <c r="T708" s="570">
        <v>4.0494672754946723</v>
      </c>
      <c r="U708" s="570">
        <v>13.355441400304436</v>
      </c>
      <c r="V708" s="570">
        <v>0.98934550989345516</v>
      </c>
      <c r="W708" s="570">
        <v>0.60882800608827992</v>
      </c>
      <c r="X708" s="570">
        <v>32.496194824961954</v>
      </c>
      <c r="Y708" s="570">
        <v>10.578386605783864</v>
      </c>
      <c r="Z708" s="570">
        <v>7.2401550273724125</v>
      </c>
      <c r="AA708" s="570">
        <v>1.4287379345769688</v>
      </c>
      <c r="AB708" s="570">
        <v>2.0920201773513298</v>
      </c>
      <c r="AC708" s="570">
        <v>51.860391272038434</v>
      </c>
      <c r="AD708" s="570">
        <v>66.137429186584683</v>
      </c>
      <c r="AE708" s="570">
        <v>51.704769676650173</v>
      </c>
      <c r="AF708" s="570">
        <v>9.4835985709646025</v>
      </c>
      <c r="AG708" s="570">
        <v>10.237051616200036</v>
      </c>
      <c r="AH708" s="570">
        <v>2.8919330289193304</v>
      </c>
      <c r="AI708" s="570"/>
      <c r="AJ708" s="570"/>
      <c r="AK708" s="570"/>
      <c r="AL708" s="570"/>
    </row>
    <row r="709" spans="1:38">
      <c r="A709" s="570">
        <v>8</v>
      </c>
      <c r="B709" s="570">
        <v>47</v>
      </c>
      <c r="C709" s="570">
        <v>2017</v>
      </c>
      <c r="D709" s="570">
        <v>99</v>
      </c>
      <c r="E709" s="570">
        <v>99</v>
      </c>
      <c r="F709" s="570">
        <v>99</v>
      </c>
      <c r="G709" s="570">
        <v>99</v>
      </c>
      <c r="H709" s="570">
        <v>99</v>
      </c>
      <c r="I709" s="570">
        <v>81</v>
      </c>
      <c r="J709" s="570">
        <v>999</v>
      </c>
      <c r="K709" s="570">
        <v>99</v>
      </c>
      <c r="L709" s="570">
        <v>99</v>
      </c>
      <c r="M709" s="570">
        <v>99</v>
      </c>
      <c r="N709" s="570">
        <v>99</v>
      </c>
      <c r="O709" s="570">
        <v>99</v>
      </c>
      <c r="P709" s="570">
        <v>9999</v>
      </c>
      <c r="Q709" s="570">
        <v>7</v>
      </c>
      <c r="R709" s="570">
        <v>131</v>
      </c>
      <c r="S709" s="570">
        <v>6.9923664122137428</v>
      </c>
      <c r="T709" s="570">
        <v>0</v>
      </c>
      <c r="U709" s="570">
        <v>12.289312977099241</v>
      </c>
      <c r="V709" s="570">
        <v>3.0534351145038183</v>
      </c>
      <c r="W709" s="570">
        <v>0</v>
      </c>
      <c r="X709" s="570">
        <v>12.977099236641219</v>
      </c>
      <c r="Y709" s="570">
        <v>4.5801526717557248</v>
      </c>
      <c r="Z709" s="570">
        <v>5.5380743464611308</v>
      </c>
      <c r="AA709" s="570">
        <v>1.7626150905246309</v>
      </c>
      <c r="AB709" s="570">
        <v>0</v>
      </c>
      <c r="AC709" s="570">
        <v>50.008718965320561</v>
      </c>
      <c r="AD709" s="570"/>
      <c r="AE709" s="570"/>
      <c r="AF709" s="570">
        <v>0.4727364584461044</v>
      </c>
      <c r="AG709" s="570">
        <v>0.46955901877652689</v>
      </c>
      <c r="AH709" s="570">
        <v>0</v>
      </c>
      <c r="AI709" s="570"/>
      <c r="AJ709" s="570"/>
      <c r="AK709" s="570"/>
      <c r="AL709" s="570"/>
    </row>
    <row r="710" spans="1:38">
      <c r="A710" s="570">
        <v>8</v>
      </c>
      <c r="B710" s="570">
        <v>48</v>
      </c>
      <c r="C710" s="570">
        <v>2017</v>
      </c>
      <c r="D710" s="570">
        <v>99</v>
      </c>
      <c r="E710" s="570">
        <v>99</v>
      </c>
      <c r="F710" s="570">
        <v>99</v>
      </c>
      <c r="G710" s="570">
        <v>99</v>
      </c>
      <c r="H710" s="570">
        <v>99</v>
      </c>
      <c r="I710" s="570">
        <v>83</v>
      </c>
      <c r="J710" s="570">
        <v>999</v>
      </c>
      <c r="K710" s="570">
        <v>99</v>
      </c>
      <c r="L710" s="570">
        <v>99</v>
      </c>
      <c r="M710" s="570">
        <v>99</v>
      </c>
      <c r="N710" s="570">
        <v>99</v>
      </c>
      <c r="O710" s="570">
        <v>99</v>
      </c>
      <c r="P710" s="570">
        <v>9999</v>
      </c>
      <c r="Q710" s="570">
        <v>181</v>
      </c>
      <c r="R710" s="570">
        <v>6841</v>
      </c>
      <c r="S710" s="570">
        <v>5.2946937582224809</v>
      </c>
      <c r="T710" s="570">
        <v>4.3862008478292651</v>
      </c>
      <c r="U710" s="570">
        <v>11.749305657067673</v>
      </c>
      <c r="V710" s="570">
        <v>1.0963309457681627</v>
      </c>
      <c r="W710" s="570">
        <v>1.3740681186960968</v>
      </c>
      <c r="X710" s="570">
        <v>27.115918725332545</v>
      </c>
      <c r="Y710" s="570">
        <v>9.3992106417190477</v>
      </c>
      <c r="Z710" s="570">
        <v>7.5360543436980416</v>
      </c>
      <c r="AA710" s="570">
        <v>2.6856964754356447</v>
      </c>
      <c r="AB710" s="570">
        <v>1.9831057164004089</v>
      </c>
      <c r="AC710" s="570">
        <v>8.4193279077606995</v>
      </c>
      <c r="AD710" s="570">
        <v>51.3471321589046</v>
      </c>
      <c r="AE710" s="570">
        <v>23.236856518579128</v>
      </c>
      <c r="AF710" s="570">
        <v>24.686947421601527</v>
      </c>
      <c r="AG710" s="570">
        <v>23.443533916517087</v>
      </c>
      <c r="AH710" s="570">
        <v>0.71626955123519931</v>
      </c>
      <c r="AI710" s="570"/>
      <c r="AJ710" s="570"/>
      <c r="AK710" s="570"/>
      <c r="AL710" s="570"/>
    </row>
    <row r="711" spans="1:38">
      <c r="A711" s="570">
        <v>8</v>
      </c>
      <c r="B711" s="570">
        <v>49</v>
      </c>
      <c r="C711" s="570">
        <v>2016</v>
      </c>
      <c r="D711" s="570">
        <v>99</v>
      </c>
      <c r="E711" s="570">
        <v>99</v>
      </c>
      <c r="F711" s="570">
        <v>99</v>
      </c>
      <c r="G711" s="570">
        <v>99</v>
      </c>
      <c r="H711" s="570">
        <v>99</v>
      </c>
      <c r="I711" s="570">
        <v>6</v>
      </c>
      <c r="J711" s="570">
        <v>999</v>
      </c>
      <c r="K711" s="570">
        <v>99</v>
      </c>
      <c r="L711" s="570">
        <v>99</v>
      </c>
      <c r="M711" s="570">
        <v>99</v>
      </c>
      <c r="N711" s="570">
        <v>99</v>
      </c>
      <c r="O711" s="570">
        <v>99</v>
      </c>
      <c r="P711" s="570">
        <v>9999</v>
      </c>
      <c r="Q711" s="570">
        <v>120</v>
      </c>
      <c r="R711" s="570">
        <v>4765</v>
      </c>
      <c r="S711" s="570">
        <v>5.3685204616998972</v>
      </c>
      <c r="T711" s="570">
        <v>5.1070304302203562</v>
      </c>
      <c r="U711" s="570">
        <v>10.897649527806921</v>
      </c>
      <c r="V711" s="570">
        <v>0.71353620146904517</v>
      </c>
      <c r="W711" s="570">
        <v>1.5739769150052461</v>
      </c>
      <c r="X711" s="570">
        <v>22.077649527806926</v>
      </c>
      <c r="Y711" s="570">
        <v>8.2896117523609654</v>
      </c>
      <c r="Z711" s="570">
        <v>7.3033160068312348</v>
      </c>
      <c r="AA711" s="570">
        <v>1.3012930907882581</v>
      </c>
      <c r="AB711" s="570">
        <v>1.6999113908508614</v>
      </c>
      <c r="AC711" s="570">
        <v>12.102859915461016</v>
      </c>
      <c r="AD711" s="570">
        <v>47.922466964241934</v>
      </c>
      <c r="AE711" s="570">
        <v>44.153705615273907</v>
      </c>
      <c r="AF711" s="570">
        <v>20.644686105454713</v>
      </c>
      <c r="AG711" s="570">
        <v>17.827469325579877</v>
      </c>
      <c r="AH711" s="570">
        <v>0.18887722980062965</v>
      </c>
      <c r="AI711" s="570"/>
      <c r="AJ711" s="570"/>
      <c r="AK711" s="570"/>
      <c r="AL711" s="570"/>
    </row>
    <row r="712" spans="1:38">
      <c r="A712" s="570">
        <v>8</v>
      </c>
      <c r="B712" s="570">
        <v>50</v>
      </c>
      <c r="C712" s="570">
        <v>2016</v>
      </c>
      <c r="D712" s="570">
        <v>99</v>
      </c>
      <c r="E712" s="570">
        <v>99</v>
      </c>
      <c r="F712" s="570">
        <v>99</v>
      </c>
      <c r="G712" s="570">
        <v>99</v>
      </c>
      <c r="H712" s="570">
        <v>99</v>
      </c>
      <c r="I712" s="570">
        <v>24</v>
      </c>
      <c r="J712" s="570">
        <v>999</v>
      </c>
      <c r="K712" s="570">
        <v>99</v>
      </c>
      <c r="L712" s="570">
        <v>99</v>
      </c>
      <c r="M712" s="570">
        <v>99</v>
      </c>
      <c r="N712" s="570">
        <v>99</v>
      </c>
      <c r="O712" s="570">
        <v>99</v>
      </c>
      <c r="P712" s="570">
        <v>9999</v>
      </c>
      <c r="Q712" s="570">
        <v>197</v>
      </c>
      <c r="R712" s="570">
        <v>6303</v>
      </c>
      <c r="S712" s="570">
        <v>4.6577820085673487</v>
      </c>
      <c r="T712" s="570">
        <v>4.4221799143265121</v>
      </c>
      <c r="U712" s="570">
        <v>12.629953990163402</v>
      </c>
      <c r="V712" s="570">
        <v>1.5230842455973339</v>
      </c>
      <c r="W712" s="570">
        <v>1.0153894970648898</v>
      </c>
      <c r="X712" s="570">
        <v>32.825638584800885</v>
      </c>
      <c r="Y712" s="570">
        <v>11.914961129620821</v>
      </c>
      <c r="Z712" s="570">
        <v>8.0663019300282475</v>
      </c>
      <c r="AA712" s="570">
        <v>1.3950591511822863</v>
      </c>
      <c r="AB712" s="570">
        <v>1.8012273588008043</v>
      </c>
      <c r="AC712" s="570">
        <v>28.82806031097244</v>
      </c>
      <c r="AD712" s="570">
        <v>46.308692392348362</v>
      </c>
      <c r="AE712" s="570">
        <v>56.758895574874991</v>
      </c>
      <c r="AF712" s="570">
        <v>27.30817555565184</v>
      </c>
      <c r="AG712" s="570">
        <v>27.33021396478744</v>
      </c>
      <c r="AH712" s="570">
        <v>0.23798191337458344</v>
      </c>
      <c r="AI712" s="570"/>
      <c r="AJ712" s="570"/>
      <c r="AK712" s="570"/>
      <c r="AL712" s="570"/>
    </row>
    <row r="713" spans="1:38">
      <c r="A713" s="570">
        <v>8</v>
      </c>
      <c r="B713" s="570">
        <v>51</v>
      </c>
      <c r="C713" s="570">
        <v>2016</v>
      </c>
      <c r="D713" s="570">
        <v>99</v>
      </c>
      <c r="E713" s="570">
        <v>99</v>
      </c>
      <c r="F713" s="570">
        <v>99</v>
      </c>
      <c r="G713" s="570">
        <v>99</v>
      </c>
      <c r="H713" s="570">
        <v>99</v>
      </c>
      <c r="I713" s="570">
        <v>49</v>
      </c>
      <c r="J713" s="570">
        <v>999</v>
      </c>
      <c r="K713" s="570">
        <v>99</v>
      </c>
      <c r="L713" s="570">
        <v>99</v>
      </c>
      <c r="M713" s="570">
        <v>99</v>
      </c>
      <c r="N713" s="570">
        <v>99</v>
      </c>
      <c r="O713" s="570">
        <v>99</v>
      </c>
      <c r="P713" s="570">
        <v>9999</v>
      </c>
      <c r="Q713" s="570">
        <v>117</v>
      </c>
      <c r="R713" s="570">
        <v>3512</v>
      </c>
      <c r="S713" s="570">
        <v>4.8678815489749443</v>
      </c>
      <c r="T713" s="570">
        <v>4.7796127562642363</v>
      </c>
      <c r="U713" s="570">
        <v>16.555723234624107</v>
      </c>
      <c r="V713" s="570">
        <v>1.5375854214123013</v>
      </c>
      <c r="W713" s="570">
        <v>4.3564920273348502</v>
      </c>
      <c r="X713" s="570">
        <v>50.5979498861048</v>
      </c>
      <c r="Y713" s="570">
        <v>21.440774487471529</v>
      </c>
      <c r="Z713" s="570">
        <v>7.7885824999471183</v>
      </c>
      <c r="AA713" s="570">
        <v>1.8116537014653575</v>
      </c>
      <c r="AB713" s="570">
        <v>2.4272689332227024</v>
      </c>
      <c r="AC713" s="570">
        <v>28.022672213493205</v>
      </c>
      <c r="AD713" s="570">
        <v>62.416994637038847</v>
      </c>
      <c r="AE713" s="570">
        <v>57.420289341272806</v>
      </c>
      <c r="AF713" s="570">
        <v>15.215978510463149</v>
      </c>
      <c r="AG713" s="570">
        <v>19.9616584768651</v>
      </c>
      <c r="AH713" s="570">
        <v>0.31321184510250571</v>
      </c>
      <c r="AI713" s="570"/>
      <c r="AJ713" s="570"/>
      <c r="AK713" s="570"/>
      <c r="AL713" s="570"/>
    </row>
    <row r="714" spans="1:38">
      <c r="A714" s="570">
        <v>8</v>
      </c>
      <c r="B714" s="570">
        <v>52</v>
      </c>
      <c r="C714" s="570">
        <v>2016</v>
      </c>
      <c r="D714" s="570">
        <v>99</v>
      </c>
      <c r="E714" s="570">
        <v>99</v>
      </c>
      <c r="F714" s="570">
        <v>99</v>
      </c>
      <c r="G714" s="570">
        <v>99</v>
      </c>
      <c r="H714" s="570">
        <v>99</v>
      </c>
      <c r="I714" s="570">
        <v>80</v>
      </c>
      <c r="J714" s="570">
        <v>999</v>
      </c>
      <c r="K714" s="570">
        <v>99</v>
      </c>
      <c r="L714" s="570">
        <v>99</v>
      </c>
      <c r="M714" s="570">
        <v>99</v>
      </c>
      <c r="N714" s="570">
        <v>99</v>
      </c>
      <c r="O714" s="570">
        <v>99</v>
      </c>
      <c r="P714" s="570">
        <v>9999</v>
      </c>
      <c r="Q714" s="570">
        <v>135</v>
      </c>
      <c r="R714" s="570">
        <v>2490</v>
      </c>
      <c r="S714" s="570">
        <v>4.9200803212851412</v>
      </c>
      <c r="T714" s="570">
        <v>4.2783132530120485</v>
      </c>
      <c r="U714" s="570">
        <v>13.567068273092362</v>
      </c>
      <c r="V714" s="570">
        <v>1.2851405622489962</v>
      </c>
      <c r="W714" s="570">
        <v>0.44176706827309253</v>
      </c>
      <c r="X714" s="570">
        <v>37.028112449799195</v>
      </c>
      <c r="Y714" s="570">
        <v>10.923694779116468</v>
      </c>
      <c r="Z714" s="570">
        <v>7.5064999838398254</v>
      </c>
      <c r="AA714" s="570">
        <v>1.5773364748823488</v>
      </c>
      <c r="AB714" s="570">
        <v>2.045283428642342</v>
      </c>
      <c r="AC714" s="570">
        <v>53.611669134424957</v>
      </c>
      <c r="AD714" s="570">
        <v>60.441445453301746</v>
      </c>
      <c r="AE714" s="570">
        <v>58.27698898441848</v>
      </c>
      <c r="AF714" s="570">
        <v>10.788094103375077</v>
      </c>
      <c r="AG714" s="570">
        <v>11.597898769178055</v>
      </c>
      <c r="AH714" s="570">
        <v>2.2489959839357434</v>
      </c>
      <c r="AI714" s="570"/>
      <c r="AJ714" s="570"/>
      <c r="AK714" s="570"/>
      <c r="AL714" s="570"/>
    </row>
    <row r="715" spans="1:38">
      <c r="A715" s="570">
        <v>8</v>
      </c>
      <c r="B715" s="570">
        <v>53</v>
      </c>
      <c r="C715" s="570">
        <v>2016</v>
      </c>
      <c r="D715" s="570">
        <v>99</v>
      </c>
      <c r="E715" s="570">
        <v>99</v>
      </c>
      <c r="F715" s="570">
        <v>99</v>
      </c>
      <c r="G715" s="570">
        <v>99</v>
      </c>
      <c r="H715" s="570">
        <v>99</v>
      </c>
      <c r="I715" s="570">
        <v>81</v>
      </c>
      <c r="J715" s="570">
        <v>999</v>
      </c>
      <c r="K715" s="570">
        <v>99</v>
      </c>
      <c r="L715" s="570">
        <v>99</v>
      </c>
      <c r="M715" s="570">
        <v>99</v>
      </c>
      <c r="N715" s="570">
        <v>99</v>
      </c>
      <c r="O715" s="570">
        <v>99</v>
      </c>
      <c r="P715" s="570">
        <v>9999</v>
      </c>
      <c r="Q715" s="570">
        <v>6</v>
      </c>
      <c r="R715" s="570">
        <v>217</v>
      </c>
      <c r="S715" s="570">
        <v>6.9493087557603692</v>
      </c>
      <c r="T715" s="570">
        <v>0</v>
      </c>
      <c r="U715" s="570">
        <v>12.88202764976959</v>
      </c>
      <c r="V715" s="570">
        <v>0.46082949308755761</v>
      </c>
      <c r="W715" s="570">
        <v>0</v>
      </c>
      <c r="X715" s="570">
        <v>12.44239631336406</v>
      </c>
      <c r="Y715" s="570">
        <v>3.2258064516129026</v>
      </c>
      <c r="Z715" s="570">
        <v>4.0367664592145989</v>
      </c>
      <c r="AA715" s="570">
        <v>1.6013277847633622</v>
      </c>
      <c r="AB715" s="570">
        <v>0</v>
      </c>
      <c r="AC715" s="570">
        <v>40.884770979215041</v>
      </c>
      <c r="AD715" s="570"/>
      <c r="AE715" s="570"/>
      <c r="AF715" s="570">
        <v>0.94016723712144179</v>
      </c>
      <c r="AG715" s="570">
        <v>0.95970535253568034</v>
      </c>
      <c r="AH715" s="570">
        <v>0</v>
      </c>
      <c r="AI715" s="570"/>
      <c r="AJ715" s="570"/>
      <c r="AK715" s="570"/>
      <c r="AL715" s="570"/>
    </row>
    <row r="716" spans="1:38">
      <c r="A716" s="570">
        <v>8</v>
      </c>
      <c r="B716" s="570">
        <v>54</v>
      </c>
      <c r="C716" s="570">
        <v>2016</v>
      </c>
      <c r="D716" s="570">
        <v>99</v>
      </c>
      <c r="E716" s="570">
        <v>99</v>
      </c>
      <c r="F716" s="570">
        <v>99</v>
      </c>
      <c r="G716" s="570">
        <v>99</v>
      </c>
      <c r="H716" s="570">
        <v>99</v>
      </c>
      <c r="I716" s="570">
        <v>83</v>
      </c>
      <c r="J716" s="570">
        <v>999</v>
      </c>
      <c r="K716" s="570">
        <v>99</v>
      </c>
      <c r="L716" s="570">
        <v>99</v>
      </c>
      <c r="M716" s="570">
        <v>99</v>
      </c>
      <c r="N716" s="570">
        <v>99</v>
      </c>
      <c r="O716" s="570">
        <v>99</v>
      </c>
      <c r="P716" s="570">
        <v>9999</v>
      </c>
      <c r="Q716" s="570">
        <v>154</v>
      </c>
      <c r="R716" s="570">
        <v>5794</v>
      </c>
      <c r="S716" s="570">
        <v>5.4680704176734549</v>
      </c>
      <c r="T716" s="570">
        <v>4.2233344839489124</v>
      </c>
      <c r="U716" s="570">
        <v>11.222281670693844</v>
      </c>
      <c r="V716" s="570">
        <v>1.1045909561615463</v>
      </c>
      <c r="W716" s="570">
        <v>1.0010355540214015</v>
      </c>
      <c r="X716" s="570">
        <v>25.043148084225059</v>
      </c>
      <c r="Y716" s="570">
        <v>10.614428719364861</v>
      </c>
      <c r="Z716" s="570">
        <v>7.8753294218710526</v>
      </c>
      <c r="AA716" s="570">
        <v>1.7898089632222747</v>
      </c>
      <c r="AB716" s="570">
        <v>1.9533304086859156</v>
      </c>
      <c r="AC716" s="570">
        <v>9.9330645423392578</v>
      </c>
      <c r="AD716" s="570">
        <v>55.150429618501477</v>
      </c>
      <c r="AE716" s="570">
        <v>34.148905630694294</v>
      </c>
      <c r="AF716" s="570">
        <v>25.102898487933796</v>
      </c>
      <c r="AG716" s="570">
        <v>22.323054111053835</v>
      </c>
      <c r="AH716" s="570">
        <v>0.34518467380048329</v>
      </c>
      <c r="AI716" s="570"/>
      <c r="AJ716" s="570"/>
      <c r="AK716" s="570"/>
      <c r="AL716" s="570"/>
    </row>
    <row r="717" spans="1:38" s="531" customFormat="1">
      <c r="A717" s="570">
        <v>8</v>
      </c>
      <c r="B717" s="570">
        <v>55</v>
      </c>
      <c r="C717" s="570">
        <v>2015</v>
      </c>
      <c r="D717" s="570">
        <v>99</v>
      </c>
      <c r="E717" s="570">
        <v>99</v>
      </c>
      <c r="F717" s="570">
        <v>99</v>
      </c>
      <c r="G717" s="570">
        <v>99</v>
      </c>
      <c r="H717" s="570">
        <v>99</v>
      </c>
      <c r="I717" s="570">
        <v>6</v>
      </c>
      <c r="J717" s="570">
        <v>999</v>
      </c>
      <c r="K717" s="570">
        <v>99</v>
      </c>
      <c r="L717" s="570">
        <v>99</v>
      </c>
      <c r="M717" s="570">
        <v>99</v>
      </c>
      <c r="N717" s="570">
        <v>99</v>
      </c>
      <c r="O717" s="570">
        <v>99</v>
      </c>
      <c r="P717" s="570">
        <v>9999</v>
      </c>
      <c r="Q717" s="570">
        <v>109</v>
      </c>
      <c r="R717" s="570">
        <v>4475</v>
      </c>
      <c r="S717" s="570">
        <v>5.227486033519555</v>
      </c>
      <c r="T717" s="570">
        <v>4.7486033519553077</v>
      </c>
      <c r="U717" s="570">
        <v>11.230011173184357</v>
      </c>
      <c r="V717" s="570">
        <v>0.69273743016759759</v>
      </c>
      <c r="W717" s="570">
        <v>1.1173184357541901</v>
      </c>
      <c r="X717" s="570">
        <v>24.871508379888276</v>
      </c>
      <c r="Y717" s="570">
        <v>10.100558659217876</v>
      </c>
      <c r="Z717" s="570">
        <v>7.5163003424466579</v>
      </c>
      <c r="AA717" s="570">
        <v>1.2323769301028096</v>
      </c>
      <c r="AB717" s="570">
        <v>1.7891153689922243</v>
      </c>
      <c r="AC717" s="570">
        <v>14.83647614876393</v>
      </c>
      <c r="AD717" s="570">
        <v>48.898458278540247</v>
      </c>
      <c r="AE717" s="570">
        <v>45.160902613757926</v>
      </c>
      <c r="AF717" s="570">
        <v>19.291287666508602</v>
      </c>
      <c r="AG717" s="570">
        <v>17.893198318005251</v>
      </c>
      <c r="AH717" s="570">
        <v>8.9385474860335212E-2</v>
      </c>
      <c r="AI717" s="570"/>
      <c r="AJ717" s="570"/>
      <c r="AK717" s="570"/>
      <c r="AL717" s="570"/>
    </row>
    <row r="718" spans="1:38" s="531" customFormat="1">
      <c r="A718" s="570">
        <v>8</v>
      </c>
      <c r="B718" s="570">
        <v>56</v>
      </c>
      <c r="C718" s="570">
        <v>2015</v>
      </c>
      <c r="D718" s="570">
        <v>99</v>
      </c>
      <c r="E718" s="570">
        <v>99</v>
      </c>
      <c r="F718" s="570">
        <v>99</v>
      </c>
      <c r="G718" s="570">
        <v>99</v>
      </c>
      <c r="H718" s="570">
        <v>99</v>
      </c>
      <c r="I718" s="570">
        <v>24</v>
      </c>
      <c r="J718" s="570">
        <v>999</v>
      </c>
      <c r="K718" s="570">
        <v>99</v>
      </c>
      <c r="L718" s="570">
        <v>99</v>
      </c>
      <c r="M718" s="570">
        <v>99</v>
      </c>
      <c r="N718" s="570">
        <v>99</v>
      </c>
      <c r="O718" s="570">
        <v>99</v>
      </c>
      <c r="P718" s="570">
        <v>9999</v>
      </c>
      <c r="Q718" s="570">
        <v>189</v>
      </c>
      <c r="R718" s="570">
        <v>6244</v>
      </c>
      <c r="S718" s="570">
        <v>4.4564381806534277</v>
      </c>
      <c r="T718" s="570">
        <v>4.263452914798207</v>
      </c>
      <c r="U718" s="570">
        <v>11.307206918641915</v>
      </c>
      <c r="V718" s="570">
        <v>1.4253683536194748</v>
      </c>
      <c r="W718" s="570">
        <v>0.64061499039077519</v>
      </c>
      <c r="X718" s="570">
        <v>27.226137091607939</v>
      </c>
      <c r="Y718" s="570">
        <v>10.297885970531716</v>
      </c>
      <c r="Z718" s="570">
        <v>7.9222385409140994</v>
      </c>
      <c r="AA718" s="570">
        <v>1.4527113081962277</v>
      </c>
      <c r="AB718" s="570">
        <v>1.8139619710832833</v>
      </c>
      <c r="AC718" s="570">
        <v>30.542879252160489</v>
      </c>
      <c r="AD718" s="570">
        <v>48.126505514639291</v>
      </c>
      <c r="AE718" s="570">
        <v>53.750952123813057</v>
      </c>
      <c r="AF718" s="570">
        <v>26.917273785403282</v>
      </c>
      <c r="AG718" s="570">
        <v>25.138130792538597</v>
      </c>
      <c r="AH718" s="570">
        <v>8.0076873798846898E-2</v>
      </c>
      <c r="AI718" s="570"/>
      <c r="AJ718" s="570"/>
      <c r="AK718" s="570"/>
      <c r="AL718" s="570"/>
    </row>
    <row r="719" spans="1:38" s="531" customFormat="1">
      <c r="A719" s="570">
        <v>8</v>
      </c>
      <c r="B719" s="570">
        <v>57</v>
      </c>
      <c r="C719" s="570">
        <v>2015</v>
      </c>
      <c r="D719" s="570">
        <v>99</v>
      </c>
      <c r="E719" s="570">
        <v>99</v>
      </c>
      <c r="F719" s="570">
        <v>99</v>
      </c>
      <c r="G719" s="570">
        <v>99</v>
      </c>
      <c r="H719" s="570">
        <v>99</v>
      </c>
      <c r="I719" s="570">
        <v>49</v>
      </c>
      <c r="J719" s="570">
        <v>999</v>
      </c>
      <c r="K719" s="570">
        <v>99</v>
      </c>
      <c r="L719" s="570">
        <v>99</v>
      </c>
      <c r="M719" s="570">
        <v>99</v>
      </c>
      <c r="N719" s="570">
        <v>99</v>
      </c>
      <c r="O719" s="570">
        <v>99</v>
      </c>
      <c r="P719" s="570">
        <v>9999</v>
      </c>
      <c r="Q719" s="570">
        <v>122</v>
      </c>
      <c r="R719" s="570">
        <v>4169</v>
      </c>
      <c r="S719" s="570">
        <v>4.6253298153034308</v>
      </c>
      <c r="T719" s="570">
        <v>4.5322619333173435</v>
      </c>
      <c r="U719" s="570">
        <v>15.355504917246311</v>
      </c>
      <c r="V719" s="570">
        <v>1.295274646198129</v>
      </c>
      <c r="W719" s="570">
        <v>1.3672343487646921</v>
      </c>
      <c r="X719" s="570">
        <v>44.039337970736391</v>
      </c>
      <c r="Y719" s="570">
        <v>15.95106740225474</v>
      </c>
      <c r="Z719" s="570">
        <v>7.3168491279693821</v>
      </c>
      <c r="AA719" s="570">
        <v>1.7687599256606756</v>
      </c>
      <c r="AB719" s="570">
        <v>2.2071815649226996</v>
      </c>
      <c r="AC719" s="570">
        <v>30.685679471936609</v>
      </c>
      <c r="AD719" s="570">
        <v>65.971815903104854</v>
      </c>
      <c r="AE719" s="570">
        <v>53.831232469941398</v>
      </c>
      <c r="AF719" s="570">
        <v>17.972151571323877</v>
      </c>
      <c r="AG719" s="570">
        <v>22.793485652841071</v>
      </c>
      <c r="AH719" s="570">
        <v>0.16790597265531301</v>
      </c>
      <c r="AI719" s="570"/>
      <c r="AJ719" s="570"/>
      <c r="AK719" s="570"/>
      <c r="AL719" s="570"/>
    </row>
    <row r="720" spans="1:38" s="531" customFormat="1">
      <c r="A720" s="570">
        <v>8</v>
      </c>
      <c r="B720" s="570">
        <v>58</v>
      </c>
      <c r="C720" s="570">
        <v>2015</v>
      </c>
      <c r="D720" s="570">
        <v>99</v>
      </c>
      <c r="E720" s="570">
        <v>99</v>
      </c>
      <c r="F720" s="570">
        <v>99</v>
      </c>
      <c r="G720" s="570">
        <v>99</v>
      </c>
      <c r="H720" s="570">
        <v>99</v>
      </c>
      <c r="I720" s="570">
        <v>80</v>
      </c>
      <c r="J720" s="570">
        <v>999</v>
      </c>
      <c r="K720" s="570">
        <v>99</v>
      </c>
      <c r="L720" s="570">
        <v>99</v>
      </c>
      <c r="M720" s="570">
        <v>99</v>
      </c>
      <c r="N720" s="570">
        <v>99</v>
      </c>
      <c r="O720" s="570">
        <v>99</v>
      </c>
      <c r="P720" s="570">
        <v>9999</v>
      </c>
      <c r="Q720" s="570">
        <v>140</v>
      </c>
      <c r="R720" s="570">
        <v>2508</v>
      </c>
      <c r="S720" s="570">
        <v>4.8975279106858061</v>
      </c>
      <c r="T720" s="570">
        <v>4.0972886762360448</v>
      </c>
      <c r="U720" s="570">
        <v>13.424681020733656</v>
      </c>
      <c r="V720" s="570">
        <v>1.5550239234449763</v>
      </c>
      <c r="W720" s="570">
        <v>0.39872408293460915</v>
      </c>
      <c r="X720" s="570">
        <v>35.486443381180223</v>
      </c>
      <c r="Y720" s="570">
        <v>11.204146730462522</v>
      </c>
      <c r="Z720" s="570">
        <v>7.4856854955604542</v>
      </c>
      <c r="AA720" s="570">
        <v>1.3823714502887672</v>
      </c>
      <c r="AB720" s="570">
        <v>1.9157141620807665</v>
      </c>
      <c r="AC720" s="570">
        <v>40.41163805634055</v>
      </c>
      <c r="AD720" s="570">
        <v>57.063859004663449</v>
      </c>
      <c r="AE720" s="570">
        <v>50.89019468313019</v>
      </c>
      <c r="AF720" s="570">
        <v>10.811742897788507</v>
      </c>
      <c r="AG720" s="570">
        <v>11.987986769067536</v>
      </c>
      <c r="AH720" s="570">
        <v>0.35885167464114842</v>
      </c>
      <c r="AI720" s="570"/>
      <c r="AJ720" s="570"/>
      <c r="AK720" s="570"/>
      <c r="AL720" s="570"/>
    </row>
    <row r="721" spans="1:38" s="531" customFormat="1">
      <c r="A721" s="570">
        <v>8</v>
      </c>
      <c r="B721" s="570">
        <v>59</v>
      </c>
      <c r="C721" s="570">
        <v>2015</v>
      </c>
      <c r="D721" s="570">
        <v>99</v>
      </c>
      <c r="E721" s="570">
        <v>99</v>
      </c>
      <c r="F721" s="570">
        <v>99</v>
      </c>
      <c r="G721" s="570">
        <v>99</v>
      </c>
      <c r="H721" s="570">
        <v>99</v>
      </c>
      <c r="I721" s="570">
        <v>81</v>
      </c>
      <c r="J721" s="570">
        <v>999</v>
      </c>
      <c r="K721" s="570">
        <v>99</v>
      </c>
      <c r="L721" s="570">
        <v>99</v>
      </c>
      <c r="M721" s="570">
        <v>99</v>
      </c>
      <c r="N721" s="570">
        <v>99</v>
      </c>
      <c r="O721" s="570">
        <v>99</v>
      </c>
      <c r="P721" s="570">
        <v>9999</v>
      </c>
      <c r="Q721" s="570">
        <v>7</v>
      </c>
      <c r="R721" s="570">
        <v>312</v>
      </c>
      <c r="S721" s="570">
        <v>6.3878205128205101</v>
      </c>
      <c r="T721" s="570">
        <v>0</v>
      </c>
      <c r="U721" s="570">
        <v>12.575320512820509</v>
      </c>
      <c r="V721" s="570">
        <v>2.5641025641025639</v>
      </c>
      <c r="W721" s="570">
        <v>0</v>
      </c>
      <c r="X721" s="570">
        <v>14.1025641025641</v>
      </c>
      <c r="Y721" s="570">
        <v>2.5641025641025639</v>
      </c>
      <c r="Z721" s="570">
        <v>4.2294980486371365</v>
      </c>
      <c r="AA721" s="570">
        <v>1.5442964935827732</v>
      </c>
      <c r="AB721" s="570">
        <v>0</v>
      </c>
      <c r="AC721" s="570">
        <v>33.804412138602359</v>
      </c>
      <c r="AD721" s="570"/>
      <c r="AE721" s="570"/>
      <c r="AF721" s="570">
        <v>1.3450015088157952</v>
      </c>
      <c r="AG721" s="570">
        <v>1.3969742609228184</v>
      </c>
      <c r="AH721" s="570">
        <v>0</v>
      </c>
      <c r="AI721" s="570"/>
      <c r="AJ721" s="570"/>
      <c r="AK721" s="570"/>
      <c r="AL721" s="570"/>
    </row>
    <row r="722" spans="1:38" s="531" customFormat="1">
      <c r="A722" s="570">
        <v>8</v>
      </c>
      <c r="B722" s="570">
        <v>60</v>
      </c>
      <c r="C722" s="570">
        <v>2015</v>
      </c>
      <c r="D722" s="570">
        <v>99</v>
      </c>
      <c r="E722" s="570">
        <v>99</v>
      </c>
      <c r="F722" s="570">
        <v>99</v>
      </c>
      <c r="G722" s="570">
        <v>99</v>
      </c>
      <c r="H722" s="570">
        <v>99</v>
      </c>
      <c r="I722" s="570">
        <v>83</v>
      </c>
      <c r="J722" s="570">
        <v>999</v>
      </c>
      <c r="K722" s="570">
        <v>99</v>
      </c>
      <c r="L722" s="570">
        <v>99</v>
      </c>
      <c r="M722" s="570">
        <v>99</v>
      </c>
      <c r="N722" s="570">
        <v>99</v>
      </c>
      <c r="O722" s="570">
        <v>99</v>
      </c>
      <c r="P722" s="570">
        <v>9999</v>
      </c>
      <c r="Q722" s="570">
        <v>159</v>
      </c>
      <c r="R722" s="570">
        <v>5489</v>
      </c>
      <c r="S722" s="570">
        <v>5.286208781198761</v>
      </c>
      <c r="T722" s="570">
        <v>4.2922208052468562</v>
      </c>
      <c r="U722" s="570">
        <v>10.637784660229553</v>
      </c>
      <c r="V722" s="570">
        <v>1.0930952814720349</v>
      </c>
      <c r="W722" s="570">
        <v>1.002004008016032</v>
      </c>
      <c r="X722" s="570">
        <v>23.355802514119144</v>
      </c>
      <c r="Y722" s="570">
        <v>8.7994170158498815</v>
      </c>
      <c r="Z722" s="570">
        <v>7.6284867482138976</v>
      </c>
      <c r="AA722" s="570">
        <v>1.7165386715372859</v>
      </c>
      <c r="AB722" s="570">
        <v>1.8843052492233561</v>
      </c>
      <c r="AC722" s="570">
        <v>10.876949964652804</v>
      </c>
      <c r="AD722" s="570">
        <v>48.742677519701601</v>
      </c>
      <c r="AE722" s="570">
        <v>33.175035592166651</v>
      </c>
      <c r="AF722" s="570">
        <v>23.662542570159939</v>
      </c>
      <c r="AG722" s="570">
        <v>20.790224206624725</v>
      </c>
      <c r="AH722" s="570">
        <v>0.58298415011841898</v>
      </c>
      <c r="AI722" s="570"/>
      <c r="AJ722" s="570"/>
      <c r="AK722" s="570"/>
      <c r="AL722" s="570"/>
    </row>
    <row r="723" spans="1:38">
      <c r="A723" s="570">
        <v>9</v>
      </c>
      <c r="B723" s="570">
        <v>1</v>
      </c>
      <c r="C723" s="570">
        <v>2024</v>
      </c>
      <c r="D723" s="570">
        <v>99</v>
      </c>
      <c r="E723" s="570">
        <v>99</v>
      </c>
      <c r="F723" s="570">
        <v>99</v>
      </c>
      <c r="G723" s="570">
        <v>99</v>
      </c>
      <c r="H723" s="570">
        <v>1</v>
      </c>
      <c r="I723" s="570">
        <v>99</v>
      </c>
      <c r="J723" s="570">
        <v>103</v>
      </c>
      <c r="K723" s="570">
        <v>99</v>
      </c>
      <c r="L723" s="570">
        <v>99</v>
      </c>
      <c r="M723" s="570">
        <v>99</v>
      </c>
      <c r="N723" s="570">
        <v>99</v>
      </c>
      <c r="O723" s="570">
        <v>99</v>
      </c>
      <c r="P723" s="570">
        <v>9999</v>
      </c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  <c r="AA723" s="570"/>
      <c r="AB723" s="570"/>
      <c r="AC723" s="570"/>
      <c r="AD723" s="570"/>
      <c r="AE723" s="570"/>
      <c r="AF723" s="570"/>
      <c r="AG723" s="570"/>
      <c r="AH723" s="570"/>
      <c r="AI723" s="570"/>
      <c r="AJ723" s="570"/>
      <c r="AK723" s="570"/>
      <c r="AL723" s="570"/>
    </row>
    <row r="724" spans="1:38">
      <c r="A724" s="570">
        <v>9</v>
      </c>
      <c r="B724" s="570">
        <v>2</v>
      </c>
      <c r="C724" s="570">
        <v>2024</v>
      </c>
      <c r="D724" s="570">
        <v>99</v>
      </c>
      <c r="E724" s="570">
        <v>99</v>
      </c>
      <c r="F724" s="570">
        <v>99</v>
      </c>
      <c r="G724" s="570">
        <v>99</v>
      </c>
      <c r="H724" s="570">
        <v>2</v>
      </c>
      <c r="I724" s="570">
        <v>99</v>
      </c>
      <c r="J724" s="570">
        <v>106</v>
      </c>
      <c r="K724" s="570">
        <v>99</v>
      </c>
      <c r="L724" s="570">
        <v>99</v>
      </c>
      <c r="M724" s="570">
        <v>99</v>
      </c>
      <c r="N724" s="570">
        <v>99</v>
      </c>
      <c r="O724" s="570">
        <v>99</v>
      </c>
      <c r="P724" s="570">
        <v>9999</v>
      </c>
      <c r="Q724" s="570">
        <v>16</v>
      </c>
      <c r="R724" s="570">
        <v>267</v>
      </c>
      <c r="S724" s="570">
        <v>6.355805243445694</v>
      </c>
      <c r="T724" s="570">
        <v>4.9588014981273405</v>
      </c>
      <c r="U724" s="570">
        <v>15.451310861423222</v>
      </c>
      <c r="V724" s="570">
        <v>3.7453183520599258</v>
      </c>
      <c r="W724" s="570">
        <v>3.3707865168539315</v>
      </c>
      <c r="X724" s="570">
        <v>40.074906367041201</v>
      </c>
      <c r="Y724" s="570">
        <v>13.483146067415724</v>
      </c>
      <c r="Z724" s="570">
        <v>7.402177795038269</v>
      </c>
      <c r="AA724" s="570">
        <v>1.7728692986469323</v>
      </c>
      <c r="AB724" s="570">
        <v>1.9124535846409452</v>
      </c>
      <c r="AC724" s="570">
        <v>40.116415838709599</v>
      </c>
      <c r="AD724" s="570">
        <v>70.580673578850124</v>
      </c>
      <c r="AE724" s="570">
        <v>53.123711237181347</v>
      </c>
      <c r="AF724" s="570">
        <v>1.0419918826100527</v>
      </c>
      <c r="AG724" s="570">
        <v>1.2556176372657459</v>
      </c>
      <c r="AH724" s="570">
        <v>0</v>
      </c>
      <c r="AI724" s="570">
        <v>261</v>
      </c>
      <c r="AJ724" s="570">
        <v>96.444827586206898</v>
      </c>
      <c r="AK724" s="570">
        <v>16.353083767552423</v>
      </c>
      <c r="AL724" s="570"/>
    </row>
    <row r="725" spans="1:38">
      <c r="A725" s="570">
        <v>9</v>
      </c>
      <c r="B725" s="570">
        <v>3</v>
      </c>
      <c r="C725" s="570">
        <v>2024</v>
      </c>
      <c r="D725" s="570">
        <v>99</v>
      </c>
      <c r="E725" s="570">
        <v>99</v>
      </c>
      <c r="F725" s="570">
        <v>99</v>
      </c>
      <c r="G725" s="570">
        <v>99</v>
      </c>
      <c r="H725" s="570">
        <v>1</v>
      </c>
      <c r="I725" s="570">
        <v>99</v>
      </c>
      <c r="J725" s="570">
        <v>110</v>
      </c>
      <c r="K725" s="570">
        <v>99</v>
      </c>
      <c r="L725" s="570">
        <v>99</v>
      </c>
      <c r="M725" s="570">
        <v>99</v>
      </c>
      <c r="N725" s="570">
        <v>99</v>
      </c>
      <c r="O725" s="570">
        <v>99</v>
      </c>
      <c r="P725" s="570">
        <v>9999</v>
      </c>
      <c r="Q725" s="570">
        <v>109</v>
      </c>
      <c r="R725" s="570">
        <v>5418</v>
      </c>
      <c r="S725" s="570">
        <v>5.5526024363233661</v>
      </c>
      <c r="T725" s="570">
        <v>5.3063861203396092</v>
      </c>
      <c r="U725" s="570">
        <v>10.544186046511626</v>
      </c>
      <c r="V725" s="570">
        <v>1.4027316352897743</v>
      </c>
      <c r="W725" s="570">
        <v>1.4581026208933183</v>
      </c>
      <c r="X725" s="570">
        <v>20.671834625323001</v>
      </c>
      <c r="Y725" s="570">
        <v>6.3122923588039859</v>
      </c>
      <c r="Z725" s="570">
        <v>6.647801406490526</v>
      </c>
      <c r="AA725" s="570">
        <v>1.3212009136103204</v>
      </c>
      <c r="AB725" s="570">
        <v>1.4423458600357939</v>
      </c>
      <c r="AC725" s="570">
        <v>8.7062224916457644</v>
      </c>
      <c r="AD725" s="570">
        <v>35.525915291946447</v>
      </c>
      <c r="AE725" s="570">
        <v>59.921182006682109</v>
      </c>
      <c r="AF725" s="570">
        <v>21.144239775210735</v>
      </c>
      <c r="AG725" s="570">
        <v>17.387329203435318</v>
      </c>
      <c r="AH725" s="570">
        <v>2.3440383905500179</v>
      </c>
      <c r="AI725" s="570">
        <v>5405</v>
      </c>
      <c r="AJ725" s="570">
        <v>86.075707678076014</v>
      </c>
      <c r="AK725" s="570">
        <v>15.039910195789473</v>
      </c>
      <c r="AL725" s="570"/>
    </row>
    <row r="726" spans="1:38">
      <c r="A726" s="570">
        <v>9</v>
      </c>
      <c r="B726" s="570">
        <v>4</v>
      </c>
      <c r="C726" s="570">
        <v>2024</v>
      </c>
      <c r="D726" s="570">
        <v>99</v>
      </c>
      <c r="E726" s="570">
        <v>99</v>
      </c>
      <c r="F726" s="570">
        <v>99</v>
      </c>
      <c r="G726" s="570">
        <v>99</v>
      </c>
      <c r="H726" s="570">
        <v>1</v>
      </c>
      <c r="I726" s="570">
        <v>99</v>
      </c>
      <c r="J726" s="570">
        <v>111</v>
      </c>
      <c r="K726" s="570">
        <v>99</v>
      </c>
      <c r="L726" s="570">
        <v>99</v>
      </c>
      <c r="M726" s="570">
        <v>99</v>
      </c>
      <c r="N726" s="570">
        <v>99</v>
      </c>
      <c r="O726" s="570">
        <v>99</v>
      </c>
      <c r="P726" s="570">
        <v>9999</v>
      </c>
      <c r="Q726" s="570">
        <v>18</v>
      </c>
      <c r="R726" s="570">
        <v>182</v>
      </c>
      <c r="S726" s="570">
        <v>5.5659340659340657</v>
      </c>
      <c r="T726" s="570">
        <v>4.9945054945054945</v>
      </c>
      <c r="U726" s="570">
        <v>16.529670329670331</v>
      </c>
      <c r="V726" s="570">
        <v>5.4945054945054927</v>
      </c>
      <c r="W726" s="570">
        <v>1.0989010989010985</v>
      </c>
      <c r="X726" s="570">
        <v>52.19780219780219</v>
      </c>
      <c r="Y726" s="570">
        <v>14.835164835164836</v>
      </c>
      <c r="Z726" s="570">
        <v>6.9199265464165869</v>
      </c>
      <c r="AA726" s="570">
        <v>1.3641984145768611</v>
      </c>
      <c r="AB726" s="570">
        <v>1.5741638378616603</v>
      </c>
      <c r="AC726" s="570">
        <v>30.902831111609704</v>
      </c>
      <c r="AD726" s="570">
        <v>72.938092303993287</v>
      </c>
      <c r="AE726" s="570">
        <v>56.689696012642351</v>
      </c>
      <c r="AF726" s="570">
        <v>0.71027162035591596</v>
      </c>
      <c r="AG726" s="570">
        <v>0.91562237303363714</v>
      </c>
      <c r="AH726" s="570">
        <v>0.54945054945054927</v>
      </c>
      <c r="AI726" s="570">
        <v>182</v>
      </c>
      <c r="AJ726" s="570">
        <v>98.624175824175808</v>
      </c>
      <c r="AK726" s="570">
        <v>16.334167015220327</v>
      </c>
      <c r="AL726" s="570"/>
    </row>
    <row r="727" spans="1:38">
      <c r="A727" s="570">
        <v>9</v>
      </c>
      <c r="B727" s="570">
        <v>5</v>
      </c>
      <c r="C727" s="570">
        <v>2024</v>
      </c>
      <c r="D727" s="570">
        <v>99</v>
      </c>
      <c r="E727" s="570">
        <v>99</v>
      </c>
      <c r="F727" s="570">
        <v>99</v>
      </c>
      <c r="G727" s="570">
        <v>99</v>
      </c>
      <c r="H727" s="570">
        <v>1</v>
      </c>
      <c r="I727" s="570">
        <v>99</v>
      </c>
      <c r="J727" s="570">
        <v>116</v>
      </c>
      <c r="K727" s="570">
        <v>99</v>
      </c>
      <c r="L727" s="570">
        <v>99</v>
      </c>
      <c r="M727" s="570">
        <v>99</v>
      </c>
      <c r="N727" s="570">
        <v>99</v>
      </c>
      <c r="O727" s="570">
        <v>99</v>
      </c>
      <c r="P727" s="570">
        <v>9999</v>
      </c>
      <c r="Q727" s="570">
        <v>58</v>
      </c>
      <c r="R727" s="570">
        <v>1053</v>
      </c>
      <c r="S727" s="570">
        <v>5.1367521367521372</v>
      </c>
      <c r="T727" s="570">
        <v>4.2440645773979124</v>
      </c>
      <c r="U727" s="570">
        <v>12.10816714150047</v>
      </c>
      <c r="V727" s="570">
        <v>2.6590693257359925</v>
      </c>
      <c r="W727" s="570">
        <v>2.8490028490028494</v>
      </c>
      <c r="X727" s="570">
        <v>22.886989553656225</v>
      </c>
      <c r="Y727" s="570">
        <v>10.63627730294397</v>
      </c>
      <c r="Z727" s="570">
        <v>7.4756997762051487</v>
      </c>
      <c r="AA727" s="570">
        <v>1.7666069151610551</v>
      </c>
      <c r="AB727" s="570">
        <v>1.8367038180142197</v>
      </c>
      <c r="AC727" s="570">
        <v>42.505249382160656</v>
      </c>
      <c r="AD727" s="570">
        <v>68.785766640456018</v>
      </c>
      <c r="AE727" s="570">
        <v>63.068218780062509</v>
      </c>
      <c r="AF727" s="570">
        <v>4.1094286606306589</v>
      </c>
      <c r="AG727" s="570">
        <v>3.8804991669796438</v>
      </c>
      <c r="AH727" s="570">
        <v>0.85470085470085477</v>
      </c>
      <c r="AI727" s="570">
        <v>814</v>
      </c>
      <c r="AJ727" s="570">
        <v>91.491400491400483</v>
      </c>
      <c r="AK727" s="570">
        <v>15.30496890359378</v>
      </c>
      <c r="AL727" s="570"/>
    </row>
    <row r="728" spans="1:38">
      <c r="A728" s="570">
        <v>9</v>
      </c>
      <c r="B728" s="570">
        <v>6</v>
      </c>
      <c r="C728" s="570">
        <v>2024</v>
      </c>
      <c r="D728" s="570">
        <v>99</v>
      </c>
      <c r="E728" s="570">
        <v>99</v>
      </c>
      <c r="F728" s="570">
        <v>99</v>
      </c>
      <c r="G728" s="570">
        <v>99</v>
      </c>
      <c r="H728" s="570">
        <v>2</v>
      </c>
      <c r="I728" s="570">
        <v>99</v>
      </c>
      <c r="J728" s="570">
        <v>117</v>
      </c>
      <c r="K728" s="570">
        <v>99</v>
      </c>
      <c r="L728" s="570">
        <v>99</v>
      </c>
      <c r="M728" s="570">
        <v>99</v>
      </c>
      <c r="N728" s="570">
        <v>99</v>
      </c>
      <c r="O728" s="570">
        <v>99</v>
      </c>
      <c r="P728" s="570">
        <v>9999</v>
      </c>
      <c r="Q728" s="570">
        <v>15</v>
      </c>
      <c r="R728" s="570">
        <v>252</v>
      </c>
      <c r="S728" s="570">
        <v>5.1111111111111116</v>
      </c>
      <c r="T728" s="570">
        <v>4.4603174603174622</v>
      </c>
      <c r="U728" s="570">
        <v>12.76865079365079</v>
      </c>
      <c r="V728" s="570">
        <v>1.1904761904761909</v>
      </c>
      <c r="W728" s="570">
        <v>1.5873015873015868</v>
      </c>
      <c r="X728" s="570">
        <v>20.63492063492064</v>
      </c>
      <c r="Y728" s="570">
        <v>6.7460317460317443</v>
      </c>
      <c r="Z728" s="570">
        <v>6.0891923322397519</v>
      </c>
      <c r="AA728" s="570">
        <v>1.4210560695249477</v>
      </c>
      <c r="AB728" s="570">
        <v>1.6312951016731323</v>
      </c>
      <c r="AC728" s="570">
        <v>30.380846354137127</v>
      </c>
      <c r="AD728" s="570">
        <v>55.650584947178594</v>
      </c>
      <c r="AE728" s="570">
        <v>53.085148948174051</v>
      </c>
      <c r="AF728" s="570">
        <v>0.98345301280049979</v>
      </c>
      <c r="AG728" s="570">
        <v>0.97932392956732239</v>
      </c>
      <c r="AH728" s="570">
        <v>0</v>
      </c>
      <c r="AI728" s="570">
        <v>250</v>
      </c>
      <c r="AJ728" s="570">
        <v>92.071600000000004</v>
      </c>
      <c r="AK728" s="570">
        <v>15.389034375155067</v>
      </c>
      <c r="AL728" s="570"/>
    </row>
    <row r="729" spans="1:38">
      <c r="A729" s="570">
        <v>9</v>
      </c>
      <c r="B729" s="570">
        <v>7</v>
      </c>
      <c r="C729" s="570">
        <v>2024</v>
      </c>
      <c r="D729" s="570">
        <v>99</v>
      </c>
      <c r="E729" s="570">
        <v>99</v>
      </c>
      <c r="F729" s="570">
        <v>99</v>
      </c>
      <c r="G729" s="570">
        <v>99</v>
      </c>
      <c r="H729" s="570">
        <v>1</v>
      </c>
      <c r="I729" s="570">
        <v>99</v>
      </c>
      <c r="J729" s="570">
        <v>134</v>
      </c>
      <c r="K729" s="570">
        <v>99</v>
      </c>
      <c r="L729" s="570">
        <v>99</v>
      </c>
      <c r="M729" s="570">
        <v>99</v>
      </c>
      <c r="N729" s="570">
        <v>99</v>
      </c>
      <c r="O729" s="570">
        <v>99</v>
      </c>
      <c r="P729" s="570">
        <v>9999</v>
      </c>
      <c r="Q729" s="570">
        <v>154</v>
      </c>
      <c r="R729" s="570">
        <v>5540</v>
      </c>
      <c r="S729" s="570">
        <v>5.3629963898916966</v>
      </c>
      <c r="T729" s="570">
        <v>4.711732851985559</v>
      </c>
      <c r="U729" s="570">
        <v>12.478176895306852</v>
      </c>
      <c r="V729" s="570">
        <v>2.7797833935018055</v>
      </c>
      <c r="W729" s="570">
        <v>1.3898916967509027</v>
      </c>
      <c r="X729" s="570">
        <v>29.747292418772556</v>
      </c>
      <c r="Y729" s="570">
        <v>10.884476534296033</v>
      </c>
      <c r="Z729" s="570">
        <v>7.597560310327875</v>
      </c>
      <c r="AA729" s="570">
        <v>1.5942707815476995</v>
      </c>
      <c r="AB729" s="570">
        <v>1.575686049919182</v>
      </c>
      <c r="AC729" s="570">
        <v>7.1152429962479697</v>
      </c>
      <c r="AD729" s="570">
        <v>46.389029426188785</v>
      </c>
      <c r="AE729" s="570">
        <v>56.195866987702395</v>
      </c>
      <c r="AF729" s="570">
        <v>21.620355916328435</v>
      </c>
      <c r="AG729" s="570">
        <v>21.03980540741907</v>
      </c>
      <c r="AH729" s="570">
        <v>1.0288808664259932</v>
      </c>
      <c r="AI729" s="570">
        <v>5325</v>
      </c>
      <c r="AJ729" s="570">
        <v>89.812356807511691</v>
      </c>
      <c r="AK729" s="570">
        <v>15.250976783368689</v>
      </c>
      <c r="AL729" s="570"/>
    </row>
    <row r="730" spans="1:38">
      <c r="A730" s="570">
        <v>9</v>
      </c>
      <c r="B730" s="570">
        <v>8</v>
      </c>
      <c r="C730" s="570">
        <v>2024</v>
      </c>
      <c r="D730" s="570">
        <v>99</v>
      </c>
      <c r="E730" s="570">
        <v>99</v>
      </c>
      <c r="F730" s="570">
        <v>99</v>
      </c>
      <c r="G730" s="570">
        <v>99</v>
      </c>
      <c r="H730" s="570">
        <v>2</v>
      </c>
      <c r="I730" s="570">
        <v>99</v>
      </c>
      <c r="J730" s="570">
        <v>141</v>
      </c>
      <c r="K730" s="570">
        <v>99</v>
      </c>
      <c r="L730" s="570">
        <v>99</v>
      </c>
      <c r="M730" s="570">
        <v>99</v>
      </c>
      <c r="N730" s="570">
        <v>99</v>
      </c>
      <c r="O730" s="570">
        <v>99</v>
      </c>
      <c r="P730" s="570">
        <v>9999</v>
      </c>
      <c r="Q730" s="570">
        <v>103</v>
      </c>
      <c r="R730" s="570">
        <v>1985</v>
      </c>
      <c r="S730" s="570">
        <v>5.0906801007556677</v>
      </c>
      <c r="T730" s="570">
        <v>4.6871536523929471</v>
      </c>
      <c r="U730" s="570">
        <v>14.999294710327421</v>
      </c>
      <c r="V730" s="570">
        <v>5.0377833753148611</v>
      </c>
      <c r="W730" s="570">
        <v>1.5113350125944589</v>
      </c>
      <c r="X730" s="570">
        <v>42.115869017632242</v>
      </c>
      <c r="Y730" s="570">
        <v>17.229219143576827</v>
      </c>
      <c r="Z730" s="570">
        <v>7.874222172216669</v>
      </c>
      <c r="AA730" s="570">
        <v>1.5784565974895142</v>
      </c>
      <c r="AB730" s="570">
        <v>1.8666801871170435</v>
      </c>
      <c r="AC730" s="570">
        <v>45.903125682925591</v>
      </c>
      <c r="AD730" s="570">
        <v>70.527067425434765</v>
      </c>
      <c r="AE730" s="570">
        <v>68.840559075418966</v>
      </c>
      <c r="AF730" s="570">
        <v>7.7466437714642513</v>
      </c>
      <c r="AG730" s="570">
        <v>9.0617518567192619</v>
      </c>
      <c r="AH730" s="570">
        <v>0.40302267002518888</v>
      </c>
      <c r="AI730" s="570">
        <v>1960</v>
      </c>
      <c r="AJ730" s="570">
        <v>97.179744897959168</v>
      </c>
      <c r="AK730" s="570">
        <v>14.907695118346727</v>
      </c>
      <c r="AL730" s="570"/>
    </row>
    <row r="731" spans="1:38">
      <c r="A731" s="570">
        <v>9</v>
      </c>
      <c r="B731" s="570">
        <v>9</v>
      </c>
      <c r="C731" s="570">
        <v>2024</v>
      </c>
      <c r="D731" s="570">
        <v>99</v>
      </c>
      <c r="E731" s="570">
        <v>99</v>
      </c>
      <c r="F731" s="570">
        <v>99</v>
      </c>
      <c r="G731" s="570">
        <v>99</v>
      </c>
      <c r="H731" s="570">
        <v>2</v>
      </c>
      <c r="I731" s="570">
        <v>99</v>
      </c>
      <c r="J731" s="570">
        <v>143</v>
      </c>
      <c r="K731" s="570">
        <v>99</v>
      </c>
      <c r="L731" s="570">
        <v>99</v>
      </c>
      <c r="M731" s="570">
        <v>99</v>
      </c>
      <c r="N731" s="570">
        <v>99</v>
      </c>
      <c r="O731" s="570">
        <v>99</v>
      </c>
      <c r="P731" s="570">
        <v>9999</v>
      </c>
      <c r="Q731" s="570">
        <v>2</v>
      </c>
      <c r="R731" s="570">
        <v>6</v>
      </c>
      <c r="S731" s="570">
        <v>6.8333333333333313</v>
      </c>
      <c r="T731" s="570">
        <v>4.5</v>
      </c>
      <c r="U731" s="570">
        <v>17.483333333333338</v>
      </c>
      <c r="V731" s="570">
        <v>0</v>
      </c>
      <c r="W731" s="570">
        <v>0</v>
      </c>
      <c r="X731" s="570">
        <v>33.333333333333343</v>
      </c>
      <c r="Y731" s="570">
        <v>16.666666666666671</v>
      </c>
      <c r="Z731" s="570">
        <v>10.73288042522706</v>
      </c>
      <c r="AA731" s="570">
        <v>1.2133516482134219</v>
      </c>
      <c r="AB731" s="570">
        <v>1.1180339887498949</v>
      </c>
      <c r="AC731" s="570">
        <v>22.887283325874719</v>
      </c>
      <c r="AD731" s="570">
        <v>35.764708161215005</v>
      </c>
      <c r="AE731" s="570">
        <v>-43.000658178376497</v>
      </c>
      <c r="AF731" s="570">
        <v>2.3415547923821407E-2</v>
      </c>
      <c r="AG731" s="570">
        <v>3.1926867082578282E-2</v>
      </c>
      <c r="AH731" s="570">
        <v>0</v>
      </c>
      <c r="AI731" s="570">
        <v>0</v>
      </c>
      <c r="AJ731" s="570"/>
      <c r="AK731" s="570"/>
      <c r="AL731" s="570"/>
    </row>
    <row r="732" spans="1:38">
      <c r="A732" s="570">
        <v>9</v>
      </c>
      <c r="B732" s="570">
        <v>10</v>
      </c>
      <c r="C732" s="570">
        <v>2024</v>
      </c>
      <c r="D732" s="570">
        <v>99</v>
      </c>
      <c r="E732" s="570">
        <v>99</v>
      </c>
      <c r="F732" s="570">
        <v>99</v>
      </c>
      <c r="G732" s="570">
        <v>99</v>
      </c>
      <c r="H732" s="570">
        <v>2</v>
      </c>
      <c r="I732" s="570">
        <v>99</v>
      </c>
      <c r="J732" s="570">
        <v>147</v>
      </c>
      <c r="K732" s="570">
        <v>99</v>
      </c>
      <c r="L732" s="570">
        <v>99</v>
      </c>
      <c r="M732" s="570">
        <v>99</v>
      </c>
      <c r="N732" s="570">
        <v>99</v>
      </c>
      <c r="O732" s="570">
        <v>99</v>
      </c>
      <c r="P732" s="570">
        <v>9999</v>
      </c>
      <c r="Q732" s="570">
        <v>11</v>
      </c>
      <c r="R732" s="570">
        <v>102</v>
      </c>
      <c r="S732" s="570">
        <v>5.6176470588235299</v>
      </c>
      <c r="T732" s="570">
        <v>4.5686274509803919</v>
      </c>
      <c r="U732" s="570">
        <v>11.318627450980392</v>
      </c>
      <c r="V732" s="570">
        <v>0</v>
      </c>
      <c r="W732" s="570">
        <v>1.9607843137254899</v>
      </c>
      <c r="X732" s="570">
        <v>11.76470588235294</v>
      </c>
      <c r="Y732" s="570">
        <v>4.9019607843137267</v>
      </c>
      <c r="Z732" s="570">
        <v>6.2786243402759183</v>
      </c>
      <c r="AA732" s="570">
        <v>1.8152087204952327</v>
      </c>
      <c r="AB732" s="570">
        <v>1.6300475388326214</v>
      </c>
      <c r="AC732" s="570">
        <v>58.024012374531857</v>
      </c>
      <c r="AD732" s="570">
        <v>79.883897175535139</v>
      </c>
      <c r="AE732" s="570">
        <v>65.332319481720347</v>
      </c>
      <c r="AF732" s="570">
        <v>0.39806431470496406</v>
      </c>
      <c r="AG732" s="570">
        <v>0.35137815106612619</v>
      </c>
      <c r="AH732" s="570">
        <v>0</v>
      </c>
      <c r="AI732" s="570">
        <v>88</v>
      </c>
      <c r="AJ732" s="570">
        <v>88.486363636363649</v>
      </c>
      <c r="AK732" s="570">
        <v>14.295342558812463</v>
      </c>
      <c r="AL732" s="570"/>
    </row>
    <row r="733" spans="1:38">
      <c r="A733" s="570">
        <v>9</v>
      </c>
      <c r="B733" s="570">
        <v>11</v>
      </c>
      <c r="C733" s="570">
        <v>2024</v>
      </c>
      <c r="D733" s="570">
        <v>99</v>
      </c>
      <c r="E733" s="570">
        <v>99</v>
      </c>
      <c r="F733" s="570">
        <v>99</v>
      </c>
      <c r="G733" s="570">
        <v>99</v>
      </c>
      <c r="H733" s="570">
        <v>1</v>
      </c>
      <c r="I733" s="570">
        <v>99</v>
      </c>
      <c r="J733" s="570">
        <v>155</v>
      </c>
      <c r="K733" s="570">
        <v>99</v>
      </c>
      <c r="L733" s="570">
        <v>99</v>
      </c>
      <c r="M733" s="570">
        <v>99</v>
      </c>
      <c r="N733" s="570">
        <v>99</v>
      </c>
      <c r="O733" s="570">
        <v>99</v>
      </c>
      <c r="P733" s="570">
        <v>9999</v>
      </c>
      <c r="Q733" s="570">
        <v>61</v>
      </c>
      <c r="R733" s="570">
        <v>2770</v>
      </c>
      <c r="S733" s="570">
        <v>5.5498194945848383</v>
      </c>
      <c r="T733" s="570">
        <v>5.1270758122743683</v>
      </c>
      <c r="U733" s="570">
        <v>17.339602888086663</v>
      </c>
      <c r="V733" s="570">
        <v>4.54873646209386</v>
      </c>
      <c r="W733" s="570">
        <v>3.393501805054151</v>
      </c>
      <c r="X733" s="570">
        <v>53.610108303249113</v>
      </c>
      <c r="Y733" s="570">
        <v>24.151624548736464</v>
      </c>
      <c r="Z733" s="570">
        <v>7.5531901014556659</v>
      </c>
      <c r="AA733" s="570">
        <v>1.6271195463023962</v>
      </c>
      <c r="AB733" s="570">
        <v>1.8512625523068849</v>
      </c>
      <c r="AC733" s="570">
        <v>31.010899498371895</v>
      </c>
      <c r="AD733" s="570">
        <v>64.653213107880475</v>
      </c>
      <c r="AE733" s="570">
        <v>58.875158917048346</v>
      </c>
      <c r="AF733" s="570">
        <v>10.810177958164218</v>
      </c>
      <c r="AG733" s="570">
        <v>14.618396327771162</v>
      </c>
      <c r="AH733" s="570">
        <v>0.72202166064981932</v>
      </c>
      <c r="AI733" s="570">
        <v>2465</v>
      </c>
      <c r="AJ733" s="570">
        <v>100.11395537525348</v>
      </c>
      <c r="AK733" s="570">
        <v>15.815908753290437</v>
      </c>
      <c r="AL733" s="570"/>
    </row>
    <row r="734" spans="1:38">
      <c r="A734" s="570">
        <v>9</v>
      </c>
      <c r="B734" s="570">
        <v>12</v>
      </c>
      <c r="C734" s="570">
        <v>2024</v>
      </c>
      <c r="D734" s="570">
        <v>99</v>
      </c>
      <c r="E734" s="570">
        <v>99</v>
      </c>
      <c r="F734" s="570">
        <v>99</v>
      </c>
      <c r="G734" s="570">
        <v>99</v>
      </c>
      <c r="H734" s="570">
        <v>2</v>
      </c>
      <c r="I734" s="570">
        <v>99</v>
      </c>
      <c r="J734" s="570">
        <v>160</v>
      </c>
      <c r="K734" s="570">
        <v>99</v>
      </c>
      <c r="L734" s="570">
        <v>99</v>
      </c>
      <c r="M734" s="570">
        <v>99</v>
      </c>
      <c r="N734" s="570">
        <v>99</v>
      </c>
      <c r="O734" s="570">
        <v>99</v>
      </c>
      <c r="P734" s="570">
        <v>9999</v>
      </c>
      <c r="Q734" s="570">
        <v>31</v>
      </c>
      <c r="R734" s="570">
        <v>475</v>
      </c>
      <c r="S734" s="570">
        <v>5.2757894736842097</v>
      </c>
      <c r="T734" s="570">
        <v>4.3431578947368408</v>
      </c>
      <c r="U734" s="570">
        <v>12.694736842105264</v>
      </c>
      <c r="V734" s="570">
        <v>1.2631578947368423</v>
      </c>
      <c r="W734" s="570">
        <v>1.4736842105263157</v>
      </c>
      <c r="X734" s="570">
        <v>27.157894736842099</v>
      </c>
      <c r="Y734" s="570">
        <v>6.9473684210526319</v>
      </c>
      <c r="Z734" s="570">
        <v>6.0748622409514388</v>
      </c>
      <c r="AA734" s="570">
        <v>1.4859847551441348</v>
      </c>
      <c r="AB734" s="570">
        <v>1.6371125178563284</v>
      </c>
      <c r="AC734" s="570">
        <v>22.101495398085937</v>
      </c>
      <c r="AD734" s="570">
        <v>58.316389570709951</v>
      </c>
      <c r="AE734" s="570">
        <v>51.408367627537693</v>
      </c>
      <c r="AF734" s="570">
        <v>1.8537308773025287</v>
      </c>
      <c r="AG734" s="570">
        <v>1.8352622355381032</v>
      </c>
      <c r="AH734" s="570">
        <v>8</v>
      </c>
      <c r="AI734" s="570">
        <v>467</v>
      </c>
      <c r="AJ734" s="570">
        <v>92.80085653104922</v>
      </c>
      <c r="AK734" s="570">
        <v>14.88241131971367</v>
      </c>
      <c r="AL734" s="570"/>
    </row>
    <row r="735" spans="1:38">
      <c r="A735" s="570">
        <v>9</v>
      </c>
      <c r="B735" s="570">
        <v>13</v>
      </c>
      <c r="C735" s="570">
        <v>2024</v>
      </c>
      <c r="D735" s="570">
        <v>99</v>
      </c>
      <c r="E735" s="570">
        <v>99</v>
      </c>
      <c r="F735" s="570">
        <v>99</v>
      </c>
      <c r="G735" s="570">
        <v>99</v>
      </c>
      <c r="H735" s="570">
        <v>1</v>
      </c>
      <c r="I735" s="570">
        <v>99</v>
      </c>
      <c r="J735" s="570">
        <v>171</v>
      </c>
      <c r="K735" s="570">
        <v>99</v>
      </c>
      <c r="L735" s="570">
        <v>99</v>
      </c>
      <c r="M735" s="570">
        <v>99</v>
      </c>
      <c r="N735" s="570">
        <v>99</v>
      </c>
      <c r="O735" s="570">
        <v>99</v>
      </c>
      <c r="P735" s="570">
        <v>9999</v>
      </c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  <c r="AA735" s="570"/>
      <c r="AB735" s="570"/>
      <c r="AC735" s="570"/>
      <c r="AD735" s="570"/>
      <c r="AE735" s="570"/>
      <c r="AF735" s="570"/>
      <c r="AG735" s="570"/>
      <c r="AH735" s="570"/>
      <c r="AI735" s="570"/>
      <c r="AJ735" s="570"/>
      <c r="AK735" s="570"/>
      <c r="AL735" s="570"/>
    </row>
    <row r="736" spans="1:38">
      <c r="A736" s="570">
        <v>9</v>
      </c>
      <c r="B736" s="570">
        <v>14</v>
      </c>
      <c r="C736" s="570">
        <v>2024</v>
      </c>
      <c r="D736" s="570">
        <v>99</v>
      </c>
      <c r="E736" s="570">
        <v>99</v>
      </c>
      <c r="F736" s="570">
        <v>99</v>
      </c>
      <c r="G736" s="570">
        <v>99</v>
      </c>
      <c r="H736" s="570">
        <v>2</v>
      </c>
      <c r="I736" s="570">
        <v>99</v>
      </c>
      <c r="J736" s="570">
        <v>175</v>
      </c>
      <c r="K736" s="570">
        <v>99</v>
      </c>
      <c r="L736" s="570">
        <v>99</v>
      </c>
      <c r="M736" s="570">
        <v>99</v>
      </c>
      <c r="N736" s="570">
        <v>99</v>
      </c>
      <c r="O736" s="570">
        <v>99</v>
      </c>
      <c r="P736" s="570">
        <v>9999</v>
      </c>
      <c r="Q736" s="570">
        <v>36</v>
      </c>
      <c r="R736" s="570">
        <v>2036</v>
      </c>
      <c r="S736" s="570">
        <v>5.0510805500982316</v>
      </c>
      <c r="T736" s="570">
        <v>4.4990176817288807</v>
      </c>
      <c r="U736" s="570">
        <v>11.366257367387041</v>
      </c>
      <c r="V736" s="570">
        <v>2.1611001964636536</v>
      </c>
      <c r="W736" s="570">
        <v>0.78585461689587388</v>
      </c>
      <c r="X736" s="570">
        <v>26.326129666011781</v>
      </c>
      <c r="Y736" s="570">
        <v>8.6444007858546144</v>
      </c>
      <c r="Z736" s="570">
        <v>7.2966159998779903</v>
      </c>
      <c r="AA736" s="570">
        <v>1.2471357405662511</v>
      </c>
      <c r="AB736" s="570">
        <v>1.6202606625535891</v>
      </c>
      <c r="AC736" s="570">
        <v>36.098600680014009</v>
      </c>
      <c r="AD736" s="570">
        <v>38.835932575219914</v>
      </c>
      <c r="AE736" s="570">
        <v>58.386855540993359</v>
      </c>
      <c r="AF736" s="570">
        <v>7.9456759288167342</v>
      </c>
      <c r="AG736" s="570">
        <v>7.0432981884166121</v>
      </c>
      <c r="AH736" s="570">
        <v>0</v>
      </c>
      <c r="AI736" s="570">
        <v>905</v>
      </c>
      <c r="AJ736" s="570">
        <v>92.700220994475117</v>
      </c>
      <c r="AK736" s="570">
        <v>14.518495440731638</v>
      </c>
      <c r="AL736" s="570"/>
    </row>
    <row r="737" spans="1:38">
      <c r="A737" s="570">
        <v>9</v>
      </c>
      <c r="B737" s="570">
        <v>15</v>
      </c>
      <c r="C737" s="570">
        <v>2024</v>
      </c>
      <c r="D737" s="570">
        <v>99</v>
      </c>
      <c r="E737" s="570">
        <v>99</v>
      </c>
      <c r="F737" s="570">
        <v>99</v>
      </c>
      <c r="G737" s="570">
        <v>99</v>
      </c>
      <c r="H737" s="570">
        <v>2</v>
      </c>
      <c r="I737" s="570">
        <v>99</v>
      </c>
      <c r="J737" s="570">
        <v>177</v>
      </c>
      <c r="K737" s="570">
        <v>99</v>
      </c>
      <c r="L737" s="570">
        <v>99</v>
      </c>
      <c r="M737" s="570">
        <v>99</v>
      </c>
      <c r="N737" s="570">
        <v>99</v>
      </c>
      <c r="O737" s="570">
        <v>99</v>
      </c>
      <c r="P737" s="570">
        <v>9999</v>
      </c>
      <c r="Q737" s="570">
        <v>55</v>
      </c>
      <c r="R737" s="570">
        <v>940</v>
      </c>
      <c r="S737" s="570">
        <v>5.8627659574468076</v>
      </c>
      <c r="T737" s="570">
        <v>4.4904255319148945</v>
      </c>
      <c r="U737" s="570">
        <v>13.229361702127656</v>
      </c>
      <c r="V737" s="570">
        <v>1.5957446808510645</v>
      </c>
      <c r="W737" s="570">
        <v>0.21276595744680857</v>
      </c>
      <c r="X737" s="570">
        <v>21.702127659574472</v>
      </c>
      <c r="Y737" s="570">
        <v>5.212765957446809</v>
      </c>
      <c r="Z737" s="570">
        <v>5.3164367383216131</v>
      </c>
      <c r="AA737" s="570">
        <v>1.5085912861435797</v>
      </c>
      <c r="AB737" s="570">
        <v>1.3717956200461892</v>
      </c>
      <c r="AC737" s="570">
        <v>31.414683647783423</v>
      </c>
      <c r="AD737" s="570">
        <v>61.556065967741809</v>
      </c>
      <c r="AE737" s="570">
        <v>51.162272319573916</v>
      </c>
      <c r="AF737" s="570">
        <v>3.6684358413986886</v>
      </c>
      <c r="AG737" s="570">
        <v>3.7848403078370865</v>
      </c>
      <c r="AH737" s="570">
        <v>3.8297872340425534</v>
      </c>
      <c r="AI737" s="570">
        <v>903</v>
      </c>
      <c r="AJ737" s="570">
        <v>93.795238095238048</v>
      </c>
      <c r="AK737" s="570">
        <v>15.308496367483546</v>
      </c>
      <c r="AL737" s="570"/>
    </row>
    <row r="738" spans="1:38">
      <c r="A738" s="570">
        <v>9</v>
      </c>
      <c r="B738" s="570">
        <v>16</v>
      </c>
      <c r="C738" s="570">
        <v>2024</v>
      </c>
      <c r="D738" s="570">
        <v>99</v>
      </c>
      <c r="E738" s="570">
        <v>99</v>
      </c>
      <c r="F738" s="570">
        <v>99</v>
      </c>
      <c r="G738" s="570">
        <v>99</v>
      </c>
      <c r="H738" s="570">
        <v>2</v>
      </c>
      <c r="I738" s="570">
        <v>99</v>
      </c>
      <c r="J738" s="570">
        <v>178</v>
      </c>
      <c r="K738" s="570">
        <v>99</v>
      </c>
      <c r="L738" s="570">
        <v>99</v>
      </c>
      <c r="M738" s="570">
        <v>99</v>
      </c>
      <c r="N738" s="570">
        <v>99</v>
      </c>
      <c r="O738" s="570">
        <v>99</v>
      </c>
      <c r="P738" s="570">
        <v>9999</v>
      </c>
      <c r="Q738" s="570">
        <v>18</v>
      </c>
      <c r="R738" s="570">
        <v>525</v>
      </c>
      <c r="S738" s="570">
        <v>5.3142857142857123</v>
      </c>
      <c r="T738" s="570">
        <v>4.4971428571428591</v>
      </c>
      <c r="U738" s="570">
        <v>12.026095238095236</v>
      </c>
      <c r="V738" s="570">
        <v>3.6190476190476177</v>
      </c>
      <c r="W738" s="570">
        <v>0.3809523809523811</v>
      </c>
      <c r="X738" s="570">
        <v>24.190476190476179</v>
      </c>
      <c r="Y738" s="570">
        <v>8.5714285714285694</v>
      </c>
      <c r="Z738" s="570">
        <v>6.9065617516261328</v>
      </c>
      <c r="AA738" s="570">
        <v>1.4587292951272985</v>
      </c>
      <c r="AB738" s="570">
        <v>1.6728906913800801</v>
      </c>
      <c r="AC738" s="570">
        <v>44.480492808428529</v>
      </c>
      <c r="AD738" s="570">
        <v>51.310367413958282</v>
      </c>
      <c r="AE738" s="570">
        <v>54.401816638024123</v>
      </c>
      <c r="AF738" s="570">
        <v>2.0488604433343749</v>
      </c>
      <c r="AG738" s="570">
        <v>1.9216078236346472</v>
      </c>
      <c r="AH738" s="570">
        <v>11.619047619047622</v>
      </c>
      <c r="AI738" s="570">
        <v>495</v>
      </c>
      <c r="AJ738" s="570">
        <v>91.743232323232348</v>
      </c>
      <c r="AK738" s="570">
        <v>14.225912621807996</v>
      </c>
      <c r="AL738" s="570"/>
    </row>
    <row r="739" spans="1:38">
      <c r="A739" s="570">
        <v>9</v>
      </c>
      <c r="B739" s="570">
        <v>17</v>
      </c>
      <c r="C739" s="570">
        <v>2024</v>
      </c>
      <c r="D739" s="570">
        <v>99</v>
      </c>
      <c r="E739" s="570">
        <v>99</v>
      </c>
      <c r="F739" s="570">
        <v>99</v>
      </c>
      <c r="G739" s="570">
        <v>99</v>
      </c>
      <c r="H739" s="570">
        <v>2</v>
      </c>
      <c r="I739" s="570">
        <v>99</v>
      </c>
      <c r="J739" s="570">
        <v>181</v>
      </c>
      <c r="K739" s="570">
        <v>99</v>
      </c>
      <c r="L739" s="570">
        <v>99</v>
      </c>
      <c r="M739" s="570">
        <v>99</v>
      </c>
      <c r="N739" s="570">
        <v>99</v>
      </c>
      <c r="O739" s="570">
        <v>99</v>
      </c>
      <c r="P739" s="570">
        <v>9999</v>
      </c>
      <c r="Q739" s="570">
        <v>20</v>
      </c>
      <c r="R739" s="570">
        <v>615</v>
      </c>
      <c r="S739" s="570">
        <v>5.6650406504065041</v>
      </c>
      <c r="T739" s="570">
        <v>4.6357723577235772</v>
      </c>
      <c r="U739" s="570">
        <v>14.29837398373984</v>
      </c>
      <c r="V739" s="570">
        <v>3.5772357723577239</v>
      </c>
      <c r="W739" s="570">
        <v>0.48780487804878048</v>
      </c>
      <c r="X739" s="570">
        <v>40.162601626016254</v>
      </c>
      <c r="Y739" s="570">
        <v>16.260162601626011</v>
      </c>
      <c r="Z739" s="570">
        <v>7.9200905774141903</v>
      </c>
      <c r="AA739" s="570">
        <v>1.196878306794124</v>
      </c>
      <c r="AB739" s="570">
        <v>1.8872326744975536</v>
      </c>
      <c r="AC739" s="570">
        <v>29.851086041013374</v>
      </c>
      <c r="AD739" s="570">
        <v>69.10284023780703</v>
      </c>
      <c r="AE739" s="570">
        <v>41.245886959148926</v>
      </c>
      <c r="AF739" s="570">
        <v>2.4000936621916957</v>
      </c>
      <c r="AG739" s="570">
        <v>2.6763480046773318</v>
      </c>
      <c r="AH739" s="570">
        <v>1.1382113821138209</v>
      </c>
      <c r="AI739" s="570">
        <v>358</v>
      </c>
      <c r="AJ739" s="570">
        <v>95.736312849162005</v>
      </c>
      <c r="AK739" s="570">
        <v>15.8188976316371</v>
      </c>
      <c r="AL739" s="570"/>
    </row>
    <row r="740" spans="1:38">
      <c r="A740" s="570">
        <v>9</v>
      </c>
      <c r="B740" s="570">
        <v>18</v>
      </c>
      <c r="C740" s="570">
        <v>2024</v>
      </c>
      <c r="D740" s="570">
        <v>99</v>
      </c>
      <c r="E740" s="570">
        <v>99</v>
      </c>
      <c r="F740" s="570">
        <v>99</v>
      </c>
      <c r="G740" s="570">
        <v>99</v>
      </c>
      <c r="H740" s="570">
        <v>2</v>
      </c>
      <c r="I740" s="570">
        <v>99</v>
      </c>
      <c r="J740" s="570">
        <v>262</v>
      </c>
      <c r="K740" s="570">
        <v>99</v>
      </c>
      <c r="L740" s="570">
        <v>99</v>
      </c>
      <c r="M740" s="570">
        <v>99</v>
      </c>
      <c r="N740" s="570">
        <v>99</v>
      </c>
      <c r="O740" s="570">
        <v>99</v>
      </c>
      <c r="P740" s="570">
        <v>9999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  <c r="AA740" s="570"/>
      <c r="AB740" s="570"/>
      <c r="AC740" s="570"/>
      <c r="AD740" s="570"/>
      <c r="AE740" s="570"/>
      <c r="AF740" s="570"/>
      <c r="AG740" s="570"/>
      <c r="AH740" s="570"/>
      <c r="AI740" s="570"/>
      <c r="AJ740" s="570"/>
      <c r="AK740" s="570"/>
      <c r="AL740" s="570"/>
    </row>
    <row r="741" spans="1:38">
      <c r="A741" s="570">
        <v>9</v>
      </c>
      <c r="B741" s="570">
        <v>19</v>
      </c>
      <c r="C741" s="570">
        <v>2024</v>
      </c>
      <c r="D741" s="570">
        <v>99</v>
      </c>
      <c r="E741" s="570">
        <v>99</v>
      </c>
      <c r="F741" s="570">
        <v>99</v>
      </c>
      <c r="G741" s="570">
        <v>99</v>
      </c>
      <c r="H741" s="570">
        <v>2</v>
      </c>
      <c r="I741" s="570">
        <v>99</v>
      </c>
      <c r="J741" s="570">
        <v>267</v>
      </c>
      <c r="K741" s="570">
        <v>99</v>
      </c>
      <c r="L741" s="570">
        <v>99</v>
      </c>
      <c r="M741" s="570">
        <v>99</v>
      </c>
      <c r="N741" s="570">
        <v>99</v>
      </c>
      <c r="O741" s="570">
        <v>99</v>
      </c>
      <c r="P741" s="570">
        <v>9999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  <c r="AA741" s="570"/>
      <c r="AB741" s="570"/>
      <c r="AC741" s="570"/>
      <c r="AD741" s="570"/>
      <c r="AE741" s="570"/>
      <c r="AF741" s="570"/>
      <c r="AG741" s="570"/>
      <c r="AH741" s="570"/>
      <c r="AI741" s="570"/>
      <c r="AJ741" s="570"/>
      <c r="AK741" s="570"/>
      <c r="AL741" s="570"/>
    </row>
    <row r="742" spans="1:38">
      <c r="A742" s="570">
        <v>9</v>
      </c>
      <c r="B742" s="570">
        <v>20</v>
      </c>
      <c r="C742" s="570">
        <v>2024</v>
      </c>
      <c r="D742" s="570">
        <v>99</v>
      </c>
      <c r="E742" s="570">
        <v>99</v>
      </c>
      <c r="F742" s="570">
        <v>99</v>
      </c>
      <c r="G742" s="570">
        <v>99</v>
      </c>
      <c r="H742" s="570">
        <v>1</v>
      </c>
      <c r="I742" s="570">
        <v>99</v>
      </c>
      <c r="J742" s="570">
        <v>309</v>
      </c>
      <c r="K742" s="570">
        <v>99</v>
      </c>
      <c r="L742" s="570">
        <v>99</v>
      </c>
      <c r="M742" s="570">
        <v>99</v>
      </c>
      <c r="N742" s="570">
        <v>99</v>
      </c>
      <c r="O742" s="570">
        <v>99</v>
      </c>
      <c r="P742" s="570">
        <v>9999</v>
      </c>
      <c r="Q742" s="570">
        <v>69</v>
      </c>
      <c r="R742" s="570">
        <v>1321</v>
      </c>
      <c r="S742" s="570">
        <v>5.7509462528387596</v>
      </c>
      <c r="T742" s="570">
        <v>5.0401211203633611</v>
      </c>
      <c r="U742" s="570">
        <v>12.201589704769113</v>
      </c>
      <c r="V742" s="570">
        <v>1.4383043149129451</v>
      </c>
      <c r="W742" s="570">
        <v>2.1196063588190768</v>
      </c>
      <c r="X742" s="570">
        <v>24.072672218016656</v>
      </c>
      <c r="Y742" s="570">
        <v>7.8728236184708544</v>
      </c>
      <c r="Z742" s="570">
        <v>7.1607098691501285</v>
      </c>
      <c r="AA742" s="570">
        <v>1.702529915429561</v>
      </c>
      <c r="AB742" s="570">
        <v>1.6944656721726896</v>
      </c>
      <c r="AC742" s="570">
        <v>30.458261430840501</v>
      </c>
      <c r="AD742" s="570">
        <v>66.285337843317492</v>
      </c>
      <c r="AE742" s="570">
        <v>50.544161948067313</v>
      </c>
      <c r="AF742" s="570">
        <v>5.1553231345613488</v>
      </c>
      <c r="AG742" s="570">
        <v>4.9056894346722748</v>
      </c>
      <c r="AH742" s="570">
        <v>1.2869038607115819</v>
      </c>
      <c r="AI742" s="570">
        <v>1305</v>
      </c>
      <c r="AJ742" s="570">
        <v>89.446283524904345</v>
      </c>
      <c r="AK742" s="570">
        <v>15.579426011987652</v>
      </c>
      <c r="AL742" s="570"/>
    </row>
    <row r="743" spans="1:38">
      <c r="A743" s="570">
        <v>9</v>
      </c>
      <c r="B743" s="570">
        <v>21</v>
      </c>
      <c r="C743" s="570">
        <v>2024</v>
      </c>
      <c r="D743" s="570">
        <v>99</v>
      </c>
      <c r="E743" s="570">
        <v>99</v>
      </c>
      <c r="F743" s="570">
        <v>99</v>
      </c>
      <c r="G743" s="570">
        <v>99</v>
      </c>
      <c r="H743" s="570">
        <v>2</v>
      </c>
      <c r="I743" s="570">
        <v>99</v>
      </c>
      <c r="J743" s="570">
        <v>470</v>
      </c>
      <c r="K743" s="570">
        <v>99</v>
      </c>
      <c r="L743" s="570">
        <v>99</v>
      </c>
      <c r="M743" s="570">
        <v>99</v>
      </c>
      <c r="N743" s="570">
        <v>99</v>
      </c>
      <c r="O743" s="570">
        <v>99</v>
      </c>
      <c r="P743" s="570">
        <v>9999</v>
      </c>
      <c r="Q743" s="570">
        <v>30</v>
      </c>
      <c r="R743" s="570">
        <v>960</v>
      </c>
      <c r="S743" s="570">
        <v>5.5729166666666679</v>
      </c>
      <c r="T743" s="570">
        <v>5.0072916666666654</v>
      </c>
      <c r="U743" s="570">
        <v>9.4028124999999978</v>
      </c>
      <c r="V743" s="570">
        <v>2.6041666666666661</v>
      </c>
      <c r="W743" s="570">
        <v>1.25</v>
      </c>
      <c r="X743" s="570">
        <v>17.1875</v>
      </c>
      <c r="Y743" s="570">
        <v>8.6458333333333357</v>
      </c>
      <c r="Z743" s="570">
        <v>7.3474855680822655</v>
      </c>
      <c r="AA743" s="570">
        <v>1.584066442121526</v>
      </c>
      <c r="AB743" s="570">
        <v>1.3474315684283285</v>
      </c>
      <c r="AC743" s="570">
        <v>33.332468971557368</v>
      </c>
      <c r="AD743" s="570">
        <v>52.044017248716443</v>
      </c>
      <c r="AE743" s="570">
        <v>66.95753689286272</v>
      </c>
      <c r="AF743" s="570">
        <v>3.7464876678114254</v>
      </c>
      <c r="AG743" s="570">
        <v>2.7473236519953224</v>
      </c>
      <c r="AH743" s="570">
        <v>6.5625</v>
      </c>
      <c r="AI743" s="570">
        <v>951</v>
      </c>
      <c r="AJ743" s="570">
        <v>82.450368033648815</v>
      </c>
      <c r="AK743" s="570">
        <v>13.966727749019602</v>
      </c>
      <c r="AL743" s="570"/>
    </row>
    <row r="744" spans="1:38">
      <c r="A744" s="570">
        <v>9</v>
      </c>
      <c r="B744" s="570">
        <v>22</v>
      </c>
      <c r="C744" s="570">
        <v>2024</v>
      </c>
      <c r="D744" s="570">
        <v>99</v>
      </c>
      <c r="E744" s="570">
        <v>99</v>
      </c>
      <c r="F744" s="570">
        <v>99</v>
      </c>
      <c r="G744" s="570">
        <v>99</v>
      </c>
      <c r="H744" s="570">
        <v>2</v>
      </c>
      <c r="I744" s="570">
        <v>99</v>
      </c>
      <c r="J744" s="570">
        <v>629</v>
      </c>
      <c r="K744" s="570">
        <v>99</v>
      </c>
      <c r="L744" s="570">
        <v>99</v>
      </c>
      <c r="M744" s="570">
        <v>99</v>
      </c>
      <c r="N744" s="570">
        <v>99</v>
      </c>
      <c r="O744" s="570">
        <v>99</v>
      </c>
      <c r="P744" s="570">
        <v>9999</v>
      </c>
      <c r="Q744" s="570">
        <v>4</v>
      </c>
      <c r="R744" s="570">
        <v>320</v>
      </c>
      <c r="S744" s="570">
        <v>5.8406250000000002</v>
      </c>
      <c r="T744" s="570">
        <v>5.9375</v>
      </c>
      <c r="U744" s="570">
        <v>21.853124999999995</v>
      </c>
      <c r="V744" s="570">
        <v>5.9375</v>
      </c>
      <c r="W744" s="570">
        <v>10</v>
      </c>
      <c r="X744" s="570">
        <v>83.125</v>
      </c>
      <c r="Y744" s="570">
        <v>44.375</v>
      </c>
      <c r="Z744" s="570">
        <v>6.5591055209056748</v>
      </c>
      <c r="AA744" s="570">
        <v>1.5641210341194829</v>
      </c>
      <c r="AB744" s="570">
        <v>2.6848824462162204</v>
      </c>
      <c r="AC744" s="570">
        <v>65.794665546900788</v>
      </c>
      <c r="AD744" s="570">
        <v>64.116177509865622</v>
      </c>
      <c r="AE744" s="570">
        <v>63.684393227451544</v>
      </c>
      <c r="AF744" s="570">
        <v>1.2488292226038085</v>
      </c>
      <c r="AG744" s="570">
        <v>2.1283563537509038</v>
      </c>
      <c r="AH744" s="570">
        <v>0</v>
      </c>
      <c r="AI744" s="570"/>
      <c r="AJ744" s="570"/>
      <c r="AK744" s="570"/>
      <c r="AL744" s="570"/>
    </row>
    <row r="745" spans="1:38">
      <c r="A745" s="570">
        <v>9</v>
      </c>
      <c r="B745" s="570">
        <v>23</v>
      </c>
      <c r="C745" s="570">
        <v>2024</v>
      </c>
      <c r="D745" s="570">
        <v>99</v>
      </c>
      <c r="E745" s="570">
        <v>99</v>
      </c>
      <c r="F745" s="570">
        <v>99</v>
      </c>
      <c r="G745" s="570">
        <v>99</v>
      </c>
      <c r="H745" s="570">
        <v>1</v>
      </c>
      <c r="I745" s="570">
        <v>99</v>
      </c>
      <c r="J745" s="570">
        <v>643</v>
      </c>
      <c r="K745" s="570">
        <v>99</v>
      </c>
      <c r="L745" s="570">
        <v>99</v>
      </c>
      <c r="M745" s="570">
        <v>99</v>
      </c>
      <c r="N745" s="570">
        <v>99</v>
      </c>
      <c r="O745" s="570">
        <v>99</v>
      </c>
      <c r="P745" s="570">
        <v>9999</v>
      </c>
      <c r="Q745" s="570">
        <v>30</v>
      </c>
      <c r="R745" s="570">
        <v>855</v>
      </c>
      <c r="S745" s="570">
        <v>5.1485380116959059</v>
      </c>
      <c r="T745" s="570">
        <v>4.9005847953216364</v>
      </c>
      <c r="U745" s="570">
        <v>13.164210526315799</v>
      </c>
      <c r="V745" s="570">
        <v>2.807017543859649</v>
      </c>
      <c r="W745" s="570">
        <v>2.2222222222222223</v>
      </c>
      <c r="X745" s="570">
        <v>33.216374269005847</v>
      </c>
      <c r="Y745" s="570">
        <v>12.631578947368421</v>
      </c>
      <c r="Z745" s="570">
        <v>7.8970751001218948</v>
      </c>
      <c r="AA745" s="570">
        <v>1.4899804435761297</v>
      </c>
      <c r="AB745" s="570">
        <v>1.7372929495388389</v>
      </c>
      <c r="AC745" s="570">
        <v>29.73699941884388</v>
      </c>
      <c r="AD745" s="570">
        <v>35.956400320659597</v>
      </c>
      <c r="AE745" s="570">
        <v>55.920312528440142</v>
      </c>
      <c r="AF745" s="570">
        <v>3.3367155791445513</v>
      </c>
      <c r="AG745" s="570">
        <v>3.4256402265133623</v>
      </c>
      <c r="AH745" s="570">
        <v>0.93567251461988299</v>
      </c>
      <c r="AI745" s="570">
        <v>448</v>
      </c>
      <c r="AJ745" s="570">
        <v>99.197544642857125</v>
      </c>
      <c r="AK745" s="570">
        <v>14.859185588566165</v>
      </c>
      <c r="AL745" s="570"/>
    </row>
    <row r="746" spans="1:38">
      <c r="A746" s="570">
        <v>9</v>
      </c>
      <c r="B746" s="570">
        <v>24</v>
      </c>
      <c r="C746" s="570">
        <v>2024</v>
      </c>
      <c r="D746" s="570">
        <v>99</v>
      </c>
      <c r="E746" s="570">
        <v>99</v>
      </c>
      <c r="F746" s="570">
        <v>99</v>
      </c>
      <c r="G746" s="570">
        <v>99</v>
      </c>
      <c r="H746" s="570">
        <v>2</v>
      </c>
      <c r="I746" s="570">
        <v>99</v>
      </c>
      <c r="J746" s="570">
        <v>704</v>
      </c>
      <c r="K746" s="570">
        <v>99</v>
      </c>
      <c r="L746" s="570">
        <v>99</v>
      </c>
      <c r="M746" s="570">
        <v>99</v>
      </c>
      <c r="N746" s="570">
        <v>99</v>
      </c>
      <c r="O746" s="570">
        <v>99</v>
      </c>
      <c r="P746" s="570">
        <v>9999</v>
      </c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  <c r="AA746" s="570"/>
      <c r="AB746" s="570"/>
      <c r="AC746" s="570"/>
      <c r="AD746" s="570"/>
      <c r="AE746" s="570"/>
      <c r="AF746" s="570"/>
      <c r="AG746" s="570"/>
      <c r="AH746" s="570"/>
      <c r="AI746" s="570"/>
      <c r="AJ746" s="570"/>
      <c r="AK746" s="570"/>
      <c r="AL746" s="570"/>
    </row>
    <row r="747" spans="1:38">
      <c r="A747" s="570">
        <v>9</v>
      </c>
      <c r="B747" s="570">
        <v>25</v>
      </c>
      <c r="C747" s="570">
        <v>2024</v>
      </c>
      <c r="D747" s="570">
        <v>99</v>
      </c>
      <c r="E747" s="570">
        <v>99</v>
      </c>
      <c r="F747" s="570">
        <v>99</v>
      </c>
      <c r="G747" s="570">
        <v>99</v>
      </c>
      <c r="H747" s="570">
        <v>1</v>
      </c>
      <c r="I747" s="570">
        <v>99</v>
      </c>
      <c r="J747" s="570">
        <v>802</v>
      </c>
      <c r="K747" s="570">
        <v>99</v>
      </c>
      <c r="L747" s="570">
        <v>99</v>
      </c>
      <c r="M747" s="570">
        <v>99</v>
      </c>
      <c r="N747" s="570">
        <v>99</v>
      </c>
      <c r="O747" s="570">
        <v>99</v>
      </c>
      <c r="P747" s="570">
        <v>9999</v>
      </c>
      <c r="Q747" s="570">
        <v>1</v>
      </c>
      <c r="R747" s="570">
        <v>1</v>
      </c>
      <c r="S747" s="570">
        <v>0</v>
      </c>
      <c r="T747" s="570">
        <v>7</v>
      </c>
      <c r="U747" s="570">
        <v>9.6</v>
      </c>
      <c r="V747" s="570">
        <v>0</v>
      </c>
      <c r="W747" s="570">
        <v>0</v>
      </c>
      <c r="X747" s="570">
        <v>0</v>
      </c>
      <c r="Y747" s="570">
        <v>0</v>
      </c>
      <c r="Z747" s="570">
        <v>0</v>
      </c>
      <c r="AA747" s="570"/>
      <c r="AB747" s="570">
        <v>0</v>
      </c>
      <c r="AC747" s="570"/>
      <c r="AD747" s="570"/>
      <c r="AE747" s="570"/>
      <c r="AF747" s="570">
        <v>3.9025913206369007E-3</v>
      </c>
      <c r="AG747" s="570">
        <v>2.9218105242397657E-3</v>
      </c>
      <c r="AH747" s="570">
        <v>100</v>
      </c>
      <c r="AI747" s="570"/>
      <c r="AJ747" s="570"/>
      <c r="AK747" s="570"/>
      <c r="AL747" s="570"/>
    </row>
    <row r="748" spans="1:38">
      <c r="A748" s="570">
        <v>9</v>
      </c>
      <c r="B748" s="570">
        <v>26</v>
      </c>
      <c r="C748" s="570">
        <v>2023</v>
      </c>
      <c r="D748" s="570">
        <v>99</v>
      </c>
      <c r="E748" s="570">
        <v>99</v>
      </c>
      <c r="F748" s="570">
        <v>99</v>
      </c>
      <c r="G748" s="570">
        <v>99</v>
      </c>
      <c r="H748" s="570">
        <v>1</v>
      </c>
      <c r="I748" s="570">
        <v>99</v>
      </c>
      <c r="J748" s="570">
        <v>103</v>
      </c>
      <c r="K748" s="570">
        <v>99</v>
      </c>
      <c r="L748" s="570">
        <v>99</v>
      </c>
      <c r="M748" s="570">
        <v>99</v>
      </c>
      <c r="N748" s="570">
        <v>99</v>
      </c>
      <c r="O748" s="570">
        <v>99</v>
      </c>
      <c r="P748" s="570">
        <v>9999</v>
      </c>
      <c r="Q748" s="570">
        <v>23</v>
      </c>
      <c r="R748" s="570">
        <v>403</v>
      </c>
      <c r="S748" s="570">
        <v>6.2109181141439205</v>
      </c>
      <c r="T748" s="570">
        <v>4.2531017369727051</v>
      </c>
      <c r="U748" s="570">
        <v>15.734491315136459</v>
      </c>
      <c r="V748" s="570">
        <v>0.74441687344913132</v>
      </c>
      <c r="W748" s="570">
        <v>0.74441687344913132</v>
      </c>
      <c r="X748" s="570">
        <v>45.657568238213393</v>
      </c>
      <c r="Y748" s="570">
        <v>6.6997518610421825</v>
      </c>
      <c r="Z748" s="570">
        <v>6.0510874216471491</v>
      </c>
      <c r="AA748" s="570">
        <v>1.7773540712349365</v>
      </c>
      <c r="AB748" s="570">
        <v>2.0612119244730827</v>
      </c>
      <c r="AC748" s="570">
        <v>-3.0716324882702759</v>
      </c>
      <c r="AD748" s="570">
        <v>50.93024584402356</v>
      </c>
      <c r="AE748" s="570">
        <v>36.337666331004861</v>
      </c>
      <c r="AF748" s="570">
        <v>1.5223057454765236</v>
      </c>
      <c r="AG748" s="570">
        <v>1.9379756116420319</v>
      </c>
      <c r="AH748" s="570">
        <v>0</v>
      </c>
      <c r="AI748" s="570">
        <v>0</v>
      </c>
      <c r="AJ748" s="570"/>
      <c r="AK748" s="570"/>
      <c r="AL748" s="570"/>
    </row>
    <row r="749" spans="1:38">
      <c r="A749" s="570">
        <v>9</v>
      </c>
      <c r="B749" s="570">
        <v>27</v>
      </c>
      <c r="C749" s="570">
        <v>2023</v>
      </c>
      <c r="D749" s="570">
        <v>99</v>
      </c>
      <c r="E749" s="570">
        <v>99</v>
      </c>
      <c r="F749" s="570">
        <v>99</v>
      </c>
      <c r="G749" s="570">
        <v>99</v>
      </c>
      <c r="H749" s="570">
        <v>2</v>
      </c>
      <c r="I749" s="570">
        <v>99</v>
      </c>
      <c r="J749" s="570">
        <v>106</v>
      </c>
      <c r="K749" s="570">
        <v>99</v>
      </c>
      <c r="L749" s="570">
        <v>99</v>
      </c>
      <c r="M749" s="570">
        <v>99</v>
      </c>
      <c r="N749" s="570">
        <v>99</v>
      </c>
      <c r="O749" s="570">
        <v>99</v>
      </c>
      <c r="P749" s="570">
        <v>9999</v>
      </c>
      <c r="Q749" s="570">
        <v>22</v>
      </c>
      <c r="R749" s="570">
        <v>459</v>
      </c>
      <c r="S749" s="570">
        <v>7.2832244008714593</v>
      </c>
      <c r="T749" s="570">
        <v>4.3267973856209139</v>
      </c>
      <c r="U749" s="570">
        <v>14.430718954248372</v>
      </c>
      <c r="V749" s="570">
        <v>3.2679738562091498</v>
      </c>
      <c r="W749" s="570">
        <v>2.3965141612200438</v>
      </c>
      <c r="X749" s="570">
        <v>37.690631808278866</v>
      </c>
      <c r="Y749" s="570">
        <v>13.071895424836597</v>
      </c>
      <c r="Z749" s="570">
        <v>7.72572265556063</v>
      </c>
      <c r="AA749" s="570">
        <v>2.4204920491713597</v>
      </c>
      <c r="AB749" s="570">
        <v>2.222376003906239</v>
      </c>
      <c r="AC749" s="570">
        <v>47.065763491651445</v>
      </c>
      <c r="AD749" s="570">
        <v>58.671739704013362</v>
      </c>
      <c r="AE749" s="570">
        <v>50.809209395600398</v>
      </c>
      <c r="AF749" s="570">
        <v>1.7338420277263622</v>
      </c>
      <c r="AG749" s="570">
        <v>2.0243761329180483</v>
      </c>
      <c r="AH749" s="570">
        <v>0</v>
      </c>
      <c r="AI749" s="570">
        <v>232</v>
      </c>
      <c r="AJ749" s="570">
        <v>94.581465517241369</v>
      </c>
      <c r="AK749" s="570">
        <v>13.745504403487988</v>
      </c>
      <c r="AL749" s="570"/>
    </row>
    <row r="750" spans="1:38">
      <c r="A750" s="570">
        <v>9</v>
      </c>
      <c r="B750" s="570">
        <v>28</v>
      </c>
      <c r="C750" s="570">
        <v>2023</v>
      </c>
      <c r="D750" s="570">
        <v>99</v>
      </c>
      <c r="E750" s="570">
        <v>99</v>
      </c>
      <c r="F750" s="570">
        <v>99</v>
      </c>
      <c r="G750" s="570">
        <v>99</v>
      </c>
      <c r="H750" s="570">
        <v>1</v>
      </c>
      <c r="I750" s="570">
        <v>99</v>
      </c>
      <c r="J750" s="570">
        <v>110</v>
      </c>
      <c r="K750" s="570">
        <v>99</v>
      </c>
      <c r="L750" s="570">
        <v>99</v>
      </c>
      <c r="M750" s="570">
        <v>99</v>
      </c>
      <c r="N750" s="570">
        <v>99</v>
      </c>
      <c r="O750" s="570">
        <v>99</v>
      </c>
      <c r="P750" s="570">
        <v>9999</v>
      </c>
      <c r="Q750" s="570">
        <v>106</v>
      </c>
      <c r="R750" s="570">
        <v>5579</v>
      </c>
      <c r="S750" s="570">
        <v>5.1643663739021308</v>
      </c>
      <c r="T750" s="570">
        <v>5.2604409392364211</v>
      </c>
      <c r="U750" s="570">
        <v>10.42328374260619</v>
      </c>
      <c r="V750" s="570">
        <v>0.55565513532891198</v>
      </c>
      <c r="W750" s="570">
        <v>1.9537551532532715</v>
      </c>
      <c r="X750" s="570">
        <v>19.017745115612112</v>
      </c>
      <c r="Y750" s="570">
        <v>6.3810718766804095</v>
      </c>
      <c r="Z750" s="570">
        <v>6.5730187335715984</v>
      </c>
      <c r="AA750" s="570">
        <v>1.2787140118618716</v>
      </c>
      <c r="AB750" s="570">
        <v>1.6934115932149172</v>
      </c>
      <c r="AC750" s="570">
        <v>4.195102325691245</v>
      </c>
      <c r="AD750" s="570">
        <v>37.013661290469088</v>
      </c>
      <c r="AE750" s="570">
        <v>49.14593298166816</v>
      </c>
      <c r="AF750" s="570">
        <v>21.074302119140256</v>
      </c>
      <c r="AG750" s="570">
        <v>17.772620845355878</v>
      </c>
      <c r="AH750" s="570">
        <v>0.82452052339128867</v>
      </c>
      <c r="AI750" s="570">
        <v>2754</v>
      </c>
      <c r="AJ750" s="570">
        <v>93.091830065359389</v>
      </c>
      <c r="AK750" s="570">
        <v>14.745397646192435</v>
      </c>
      <c r="AL750" s="570"/>
    </row>
    <row r="751" spans="1:38">
      <c r="A751" s="570">
        <v>9</v>
      </c>
      <c r="B751" s="570">
        <v>29</v>
      </c>
      <c r="C751" s="570">
        <v>2023</v>
      </c>
      <c r="D751" s="570">
        <v>99</v>
      </c>
      <c r="E751" s="570">
        <v>99</v>
      </c>
      <c r="F751" s="570">
        <v>99</v>
      </c>
      <c r="G751" s="570">
        <v>99</v>
      </c>
      <c r="H751" s="570">
        <v>1</v>
      </c>
      <c r="I751" s="570">
        <v>99</v>
      </c>
      <c r="J751" s="570">
        <v>111</v>
      </c>
      <c r="K751" s="570">
        <v>99</v>
      </c>
      <c r="L751" s="570">
        <v>99</v>
      </c>
      <c r="M751" s="570">
        <v>99</v>
      </c>
      <c r="N751" s="570">
        <v>99</v>
      </c>
      <c r="O751" s="570">
        <v>99</v>
      </c>
      <c r="P751" s="570">
        <v>9999</v>
      </c>
      <c r="Q751" s="570">
        <v>16</v>
      </c>
      <c r="R751" s="570">
        <v>194</v>
      </c>
      <c r="S751" s="570">
        <v>5.3195876288659774</v>
      </c>
      <c r="T751" s="570">
        <v>4.8350515463917532</v>
      </c>
      <c r="U751" s="570">
        <v>16.24896907216495</v>
      </c>
      <c r="V751" s="570">
        <v>2.577319587628867</v>
      </c>
      <c r="W751" s="570">
        <v>1.0309278350515465</v>
      </c>
      <c r="X751" s="570">
        <v>51.546391752577343</v>
      </c>
      <c r="Y751" s="570">
        <v>16.494845360824741</v>
      </c>
      <c r="Z751" s="570">
        <v>7.1851668490389349</v>
      </c>
      <c r="AA751" s="570">
        <v>1.5830701722148133</v>
      </c>
      <c r="AB751" s="570">
        <v>1.9032279274261197</v>
      </c>
      <c r="AC751" s="570">
        <v>7.4258227709630846</v>
      </c>
      <c r="AD751" s="570">
        <v>40.406574188583072</v>
      </c>
      <c r="AE751" s="570">
        <v>48.626424156080787</v>
      </c>
      <c r="AF751" s="570">
        <v>0.73282212065122943</v>
      </c>
      <c r="AG751" s="570">
        <v>0.96342540933278387</v>
      </c>
      <c r="AH751" s="570">
        <v>3.6082474226804129</v>
      </c>
      <c r="AI751" s="570">
        <v>98</v>
      </c>
      <c r="AJ751" s="570">
        <v>103.295918367347</v>
      </c>
      <c r="AK751" s="570">
        <v>15.532197731167178</v>
      </c>
      <c r="AL751" s="570"/>
    </row>
    <row r="752" spans="1:38">
      <c r="A752" s="570">
        <v>9</v>
      </c>
      <c r="B752" s="570">
        <v>30</v>
      </c>
      <c r="C752" s="570">
        <v>2023</v>
      </c>
      <c r="D752" s="570">
        <v>99</v>
      </c>
      <c r="E752" s="570">
        <v>99</v>
      </c>
      <c r="F752" s="570">
        <v>99</v>
      </c>
      <c r="G752" s="570">
        <v>99</v>
      </c>
      <c r="H752" s="570">
        <v>1</v>
      </c>
      <c r="I752" s="570">
        <v>99</v>
      </c>
      <c r="J752" s="570">
        <v>116</v>
      </c>
      <c r="K752" s="570">
        <v>99</v>
      </c>
      <c r="L752" s="570">
        <v>99</v>
      </c>
      <c r="M752" s="570">
        <v>99</v>
      </c>
      <c r="N752" s="570">
        <v>99</v>
      </c>
      <c r="O752" s="570">
        <v>99</v>
      </c>
      <c r="P752" s="570">
        <v>9999</v>
      </c>
      <c r="Q752" s="570">
        <v>50</v>
      </c>
      <c r="R752" s="570">
        <v>1272</v>
      </c>
      <c r="S752" s="570">
        <v>5.2075471698113205</v>
      </c>
      <c r="T752" s="570">
        <v>4.1886792452830193</v>
      </c>
      <c r="U752" s="570">
        <v>11.668946540880505</v>
      </c>
      <c r="V752" s="570">
        <v>1.415094339622641</v>
      </c>
      <c r="W752" s="570">
        <v>0.55031446540880513</v>
      </c>
      <c r="X752" s="570">
        <v>22.169811320754722</v>
      </c>
      <c r="Y752" s="570">
        <v>9.2767295597484321</v>
      </c>
      <c r="Z752" s="570">
        <v>7.2085762704017284</v>
      </c>
      <c r="AA752" s="570">
        <v>1.1972214776902952</v>
      </c>
      <c r="AB752" s="570">
        <v>1.8789459487298952</v>
      </c>
      <c r="AC752" s="570">
        <v>32.72361403790535</v>
      </c>
      <c r="AD752" s="570">
        <v>54.206571053661683</v>
      </c>
      <c r="AE752" s="570">
        <v>48.584512566735931</v>
      </c>
      <c r="AF752" s="570">
        <v>4.8048955539606402</v>
      </c>
      <c r="AG752" s="570">
        <v>4.5363788370984919</v>
      </c>
      <c r="AH752" s="570">
        <v>0</v>
      </c>
      <c r="AI752" s="570">
        <v>0</v>
      </c>
      <c r="AJ752" s="570"/>
      <c r="AK752" s="570"/>
      <c r="AL752" s="570"/>
    </row>
    <row r="753" spans="1:38">
      <c r="A753" s="570">
        <v>9</v>
      </c>
      <c r="B753" s="570">
        <v>31</v>
      </c>
      <c r="C753" s="570">
        <v>2023</v>
      </c>
      <c r="D753" s="570">
        <v>99</v>
      </c>
      <c r="E753" s="570">
        <v>99</v>
      </c>
      <c r="F753" s="570">
        <v>99</v>
      </c>
      <c r="G753" s="570">
        <v>99</v>
      </c>
      <c r="H753" s="570">
        <v>2</v>
      </c>
      <c r="I753" s="570">
        <v>99</v>
      </c>
      <c r="J753" s="570">
        <v>117</v>
      </c>
      <c r="K753" s="570">
        <v>99</v>
      </c>
      <c r="L753" s="570">
        <v>99</v>
      </c>
      <c r="M753" s="570">
        <v>99</v>
      </c>
      <c r="N753" s="570">
        <v>99</v>
      </c>
      <c r="O753" s="570">
        <v>99</v>
      </c>
      <c r="P753" s="570">
        <v>9999</v>
      </c>
      <c r="Q753" s="570">
        <v>16</v>
      </c>
      <c r="R753" s="570">
        <v>285</v>
      </c>
      <c r="S753" s="570">
        <v>5.4947368421052625</v>
      </c>
      <c r="T753" s="570">
        <v>4.3052631578947356</v>
      </c>
      <c r="U753" s="570">
        <v>12.032631578947372</v>
      </c>
      <c r="V753" s="570">
        <v>1.4035087719298245</v>
      </c>
      <c r="W753" s="570">
        <v>0.70175438596491213</v>
      </c>
      <c r="X753" s="570">
        <v>19.649122807017548</v>
      </c>
      <c r="Y753" s="570">
        <v>5.2631578947368443</v>
      </c>
      <c r="Z753" s="570">
        <v>5.4369065399282892</v>
      </c>
      <c r="AA753" s="570">
        <v>1.1626378133941313</v>
      </c>
      <c r="AB753" s="570">
        <v>1.5832922675337404</v>
      </c>
      <c r="AC753" s="570">
        <v>10.513235421926002</v>
      </c>
      <c r="AD753" s="570">
        <v>52.636846868340491</v>
      </c>
      <c r="AE753" s="570">
        <v>47.644904814326061</v>
      </c>
      <c r="AF753" s="570">
        <v>1.0765685793072188</v>
      </c>
      <c r="AG753" s="570">
        <v>1.0480838613789671</v>
      </c>
      <c r="AH753" s="570">
        <v>0</v>
      </c>
      <c r="AI753" s="570">
        <v>282</v>
      </c>
      <c r="AJ753" s="570">
        <v>89.690425531914812</v>
      </c>
      <c r="AK753" s="570">
        <v>15.722031910387315</v>
      </c>
      <c r="AL753" s="570"/>
    </row>
    <row r="754" spans="1:38">
      <c r="A754" s="570">
        <v>9</v>
      </c>
      <c r="B754" s="570">
        <v>32</v>
      </c>
      <c r="C754" s="570">
        <v>2023</v>
      </c>
      <c r="D754" s="570">
        <v>99</v>
      </c>
      <c r="E754" s="570">
        <v>99</v>
      </c>
      <c r="F754" s="570">
        <v>99</v>
      </c>
      <c r="G754" s="570">
        <v>99</v>
      </c>
      <c r="H754" s="570">
        <v>1</v>
      </c>
      <c r="I754" s="570">
        <v>99</v>
      </c>
      <c r="J754" s="570">
        <v>134</v>
      </c>
      <c r="K754" s="570">
        <v>99</v>
      </c>
      <c r="L754" s="570">
        <v>99</v>
      </c>
      <c r="M754" s="570">
        <v>99</v>
      </c>
      <c r="N754" s="570">
        <v>99</v>
      </c>
      <c r="O754" s="570">
        <v>99</v>
      </c>
      <c r="P754" s="570">
        <v>9999</v>
      </c>
      <c r="Q754" s="570">
        <v>129</v>
      </c>
      <c r="R754" s="570">
        <v>5253</v>
      </c>
      <c r="S754" s="570">
        <v>5.3241956976965525</v>
      </c>
      <c r="T754" s="570">
        <v>4.7218732153055409</v>
      </c>
      <c r="U754" s="570">
        <v>11.338416143156319</v>
      </c>
      <c r="V754" s="570">
        <v>0.74243289548829206</v>
      </c>
      <c r="W754" s="570">
        <v>0.55206548638873032</v>
      </c>
      <c r="X754" s="570">
        <v>25.41404911479156</v>
      </c>
      <c r="Y754" s="570">
        <v>8.0335046640015229</v>
      </c>
      <c r="Z754" s="570">
        <v>7.1017304919209421</v>
      </c>
      <c r="AA754" s="570">
        <v>1.3682994657282439</v>
      </c>
      <c r="AB754" s="570">
        <v>1.7783442937465643</v>
      </c>
      <c r="AC754" s="570">
        <v>8.6133450788890187</v>
      </c>
      <c r="AD754" s="570">
        <v>35.399877756637004</v>
      </c>
      <c r="AE754" s="570">
        <v>51.256185065863086</v>
      </c>
      <c r="AF754" s="570">
        <v>19.842858761757263</v>
      </c>
      <c r="AG754" s="570">
        <v>18.20330925915912</v>
      </c>
      <c r="AH754" s="570">
        <v>0.11422044545973728</v>
      </c>
      <c r="AI754" s="570">
        <v>0</v>
      </c>
      <c r="AJ754" s="570"/>
      <c r="AK754" s="570"/>
      <c r="AL754" s="570"/>
    </row>
    <row r="755" spans="1:38">
      <c r="A755" s="570">
        <v>9</v>
      </c>
      <c r="B755" s="570">
        <v>33</v>
      </c>
      <c r="C755" s="570">
        <v>2023</v>
      </c>
      <c r="D755" s="570">
        <v>99</v>
      </c>
      <c r="E755" s="570">
        <v>99</v>
      </c>
      <c r="F755" s="570">
        <v>99</v>
      </c>
      <c r="G755" s="570">
        <v>99</v>
      </c>
      <c r="H755" s="570">
        <v>2</v>
      </c>
      <c r="I755" s="570">
        <v>99</v>
      </c>
      <c r="J755" s="570">
        <v>141</v>
      </c>
      <c r="K755" s="570">
        <v>99</v>
      </c>
      <c r="L755" s="570">
        <v>99</v>
      </c>
      <c r="M755" s="570">
        <v>99</v>
      </c>
      <c r="N755" s="570">
        <v>99</v>
      </c>
      <c r="O755" s="570">
        <v>99</v>
      </c>
      <c r="P755" s="570">
        <v>9999</v>
      </c>
      <c r="Q755" s="570">
        <v>98</v>
      </c>
      <c r="R755" s="570">
        <v>1929</v>
      </c>
      <c r="S755" s="570">
        <v>4.9984447900466558</v>
      </c>
      <c r="T755" s="570">
        <v>4.9237947122861581</v>
      </c>
      <c r="U755" s="570">
        <v>13.579419388284103</v>
      </c>
      <c r="V755" s="570">
        <v>0.93312597200622094</v>
      </c>
      <c r="W755" s="570">
        <v>1.192327630896838</v>
      </c>
      <c r="X755" s="570">
        <v>34.370139968895799</v>
      </c>
      <c r="Y755" s="570">
        <v>13.011923276308968</v>
      </c>
      <c r="Z755" s="570">
        <v>7.5191434603450302</v>
      </c>
      <c r="AA755" s="570">
        <v>1.6483171326578649</v>
      </c>
      <c r="AB755" s="570">
        <v>2.1554177610327563</v>
      </c>
      <c r="AC755" s="570">
        <v>50.524888876892199</v>
      </c>
      <c r="AD755" s="570">
        <v>65.510694378725987</v>
      </c>
      <c r="AE755" s="570">
        <v>56.333875292792975</v>
      </c>
      <c r="AF755" s="570">
        <v>7.2866694367846492</v>
      </c>
      <c r="AG755" s="570">
        <v>8.0057861148524889</v>
      </c>
      <c r="AH755" s="570">
        <v>0.51840331778123394</v>
      </c>
      <c r="AI755" s="570">
        <v>0</v>
      </c>
      <c r="AJ755" s="570"/>
      <c r="AK755" s="570"/>
      <c r="AL755" s="570"/>
    </row>
    <row r="756" spans="1:38">
      <c r="A756" s="570">
        <v>9</v>
      </c>
      <c r="B756" s="570">
        <v>34</v>
      </c>
      <c r="C756" s="570">
        <v>2023</v>
      </c>
      <c r="D756" s="570">
        <v>99</v>
      </c>
      <c r="E756" s="570">
        <v>99</v>
      </c>
      <c r="F756" s="570">
        <v>99</v>
      </c>
      <c r="G756" s="570">
        <v>99</v>
      </c>
      <c r="H756" s="570">
        <v>2</v>
      </c>
      <c r="I756" s="570">
        <v>99</v>
      </c>
      <c r="J756" s="570">
        <v>143</v>
      </c>
      <c r="K756" s="570">
        <v>99</v>
      </c>
      <c r="L756" s="570">
        <v>99</v>
      </c>
      <c r="M756" s="570">
        <v>99</v>
      </c>
      <c r="N756" s="570">
        <v>99</v>
      </c>
      <c r="O756" s="570">
        <v>99</v>
      </c>
      <c r="P756" s="570">
        <v>9999</v>
      </c>
      <c r="Q756" s="570">
        <v>22</v>
      </c>
      <c r="R756" s="570">
        <v>462</v>
      </c>
      <c r="S756" s="570">
        <v>5.5649350649350637</v>
      </c>
      <c r="T756" s="570">
        <v>4.9675324675324681</v>
      </c>
      <c r="U756" s="570">
        <v>16.423376623376612</v>
      </c>
      <c r="V756" s="570">
        <v>2.3809523809523818</v>
      </c>
      <c r="W756" s="570">
        <v>0.4329004329004329</v>
      </c>
      <c r="X756" s="570">
        <v>55.194805194805191</v>
      </c>
      <c r="Y756" s="570">
        <v>17.0995670995671</v>
      </c>
      <c r="Z756" s="570">
        <v>7.1183573930393917</v>
      </c>
      <c r="AA756" s="570">
        <v>1.5158269984697914</v>
      </c>
      <c r="AB756" s="570">
        <v>1.81415370119052</v>
      </c>
      <c r="AC756" s="570">
        <v>16.960612906084059</v>
      </c>
      <c r="AD756" s="570">
        <v>65.092826468776991</v>
      </c>
      <c r="AE756" s="570">
        <v>32.072605141232714</v>
      </c>
      <c r="AF756" s="570">
        <v>1.7451743285611756</v>
      </c>
      <c r="AG756" s="570">
        <v>2.3189692084679194</v>
      </c>
      <c r="AH756" s="570">
        <v>0</v>
      </c>
      <c r="AI756" s="570">
        <v>0</v>
      </c>
      <c r="AJ756" s="570"/>
      <c r="AK756" s="570"/>
      <c r="AL756" s="570"/>
    </row>
    <row r="757" spans="1:38">
      <c r="A757" s="570">
        <v>9</v>
      </c>
      <c r="B757" s="570">
        <v>35</v>
      </c>
      <c r="C757" s="570">
        <v>2023</v>
      </c>
      <c r="D757" s="570">
        <v>99</v>
      </c>
      <c r="E757" s="570">
        <v>99</v>
      </c>
      <c r="F757" s="570">
        <v>99</v>
      </c>
      <c r="G757" s="570">
        <v>99</v>
      </c>
      <c r="H757" s="570">
        <v>2</v>
      </c>
      <c r="I757" s="570">
        <v>99</v>
      </c>
      <c r="J757" s="570">
        <v>147</v>
      </c>
      <c r="K757" s="570">
        <v>99</v>
      </c>
      <c r="L757" s="570">
        <v>99</v>
      </c>
      <c r="M757" s="570">
        <v>99</v>
      </c>
      <c r="N757" s="570">
        <v>99</v>
      </c>
      <c r="O757" s="570">
        <v>99</v>
      </c>
      <c r="P757" s="570">
        <v>9999</v>
      </c>
      <c r="Q757" s="570">
        <v>10</v>
      </c>
      <c r="R757" s="570">
        <v>202</v>
      </c>
      <c r="S757" s="570">
        <v>4.9306930693069315</v>
      </c>
      <c r="T757" s="570">
        <v>4.3762376237623757</v>
      </c>
      <c r="U757" s="570">
        <v>11.15792079207921</v>
      </c>
      <c r="V757" s="570">
        <v>0.49504950495049505</v>
      </c>
      <c r="W757" s="570">
        <v>3.4653465346534662</v>
      </c>
      <c r="X757" s="570">
        <v>21.287128712871286</v>
      </c>
      <c r="Y757" s="570">
        <v>6.4356435643564369</v>
      </c>
      <c r="Z757" s="570">
        <v>6.5497231166376189</v>
      </c>
      <c r="AA757" s="570">
        <v>2.2810342701145703</v>
      </c>
      <c r="AB757" s="570">
        <v>2.5730957013079396</v>
      </c>
      <c r="AC757" s="570">
        <v>54.2630995545762</v>
      </c>
      <c r="AD757" s="570">
        <v>77.986170318978907</v>
      </c>
      <c r="AE757" s="570">
        <v>59.485983416958057</v>
      </c>
      <c r="AF757" s="570">
        <v>0.76304158954406387</v>
      </c>
      <c r="AG757" s="570">
        <v>0.68885084861693435</v>
      </c>
      <c r="AH757" s="570">
        <v>1.4851485148514851</v>
      </c>
      <c r="AI757" s="570">
        <v>0</v>
      </c>
      <c r="AJ757" s="570"/>
      <c r="AK757" s="570"/>
      <c r="AL757" s="570"/>
    </row>
    <row r="758" spans="1:38">
      <c r="A758" s="570">
        <v>9</v>
      </c>
      <c r="B758" s="570">
        <v>36</v>
      </c>
      <c r="C758" s="570">
        <v>2023</v>
      </c>
      <c r="D758" s="570">
        <v>99</v>
      </c>
      <c r="E758" s="570">
        <v>99</v>
      </c>
      <c r="F758" s="570">
        <v>99</v>
      </c>
      <c r="G758" s="570">
        <v>99</v>
      </c>
      <c r="H758" s="570">
        <v>1</v>
      </c>
      <c r="I758" s="570">
        <v>99</v>
      </c>
      <c r="J758" s="570">
        <v>155</v>
      </c>
      <c r="K758" s="570">
        <v>99</v>
      </c>
      <c r="L758" s="570">
        <v>99</v>
      </c>
      <c r="M758" s="570">
        <v>99</v>
      </c>
      <c r="N758" s="570">
        <v>99</v>
      </c>
      <c r="O758" s="570">
        <v>99</v>
      </c>
      <c r="P758" s="570">
        <v>9999</v>
      </c>
      <c r="Q758" s="570">
        <v>56</v>
      </c>
      <c r="R758" s="570">
        <v>2674</v>
      </c>
      <c r="S758" s="570">
        <v>5.1204188481675379</v>
      </c>
      <c r="T758" s="570">
        <v>4.8956619296933424</v>
      </c>
      <c r="U758" s="570">
        <v>16.67771129394167</v>
      </c>
      <c r="V758" s="570">
        <v>1.944652206432312</v>
      </c>
      <c r="W758" s="570">
        <v>2.2438294689603597</v>
      </c>
      <c r="X758" s="570">
        <v>50.897531787584143</v>
      </c>
      <c r="Y758" s="570">
        <v>21.054599850411371</v>
      </c>
      <c r="Z758" s="570">
        <v>7.5217145535708623</v>
      </c>
      <c r="AA758" s="570">
        <v>1.4416116857148791</v>
      </c>
      <c r="AB758" s="570">
        <v>2.0931817294670299</v>
      </c>
      <c r="AC758" s="570">
        <v>28.751547110852432</v>
      </c>
      <c r="AD758" s="570">
        <v>59.436112560007118</v>
      </c>
      <c r="AE758" s="570">
        <v>53.583189407863351</v>
      </c>
      <c r="AF758" s="570">
        <v>10.100857477429832</v>
      </c>
      <c r="AG758" s="570">
        <v>13.629766278490859</v>
      </c>
      <c r="AH758" s="570">
        <v>0</v>
      </c>
      <c r="AI758" s="570">
        <v>0</v>
      </c>
      <c r="AJ758" s="570"/>
      <c r="AK758" s="570"/>
      <c r="AL758" s="570"/>
    </row>
    <row r="759" spans="1:38">
      <c r="A759" s="570">
        <v>9</v>
      </c>
      <c r="B759" s="570">
        <v>37</v>
      </c>
      <c r="C759" s="570">
        <v>2023</v>
      </c>
      <c r="D759" s="570">
        <v>99</v>
      </c>
      <c r="E759" s="570">
        <v>99</v>
      </c>
      <c r="F759" s="570">
        <v>99</v>
      </c>
      <c r="G759" s="570">
        <v>99</v>
      </c>
      <c r="H759" s="570">
        <v>2</v>
      </c>
      <c r="I759" s="570">
        <v>99</v>
      </c>
      <c r="J759" s="570">
        <v>160</v>
      </c>
      <c r="K759" s="570">
        <v>99</v>
      </c>
      <c r="L759" s="570">
        <v>99</v>
      </c>
      <c r="M759" s="570">
        <v>99</v>
      </c>
      <c r="N759" s="570">
        <v>99</v>
      </c>
      <c r="O759" s="570">
        <v>99</v>
      </c>
      <c r="P759" s="570">
        <v>9999</v>
      </c>
      <c r="Q759" s="570">
        <v>29</v>
      </c>
      <c r="R759" s="570">
        <v>512</v>
      </c>
      <c r="S759" s="570">
        <v>5.666015625</v>
      </c>
      <c r="T759" s="570">
        <v>5.115234375</v>
      </c>
      <c r="U759" s="570">
        <v>14.48554687500001</v>
      </c>
      <c r="V759" s="570">
        <v>0.390625</v>
      </c>
      <c r="W759" s="570">
        <v>8.59375</v>
      </c>
      <c r="X759" s="570">
        <v>28.515625</v>
      </c>
      <c r="Y759" s="570">
        <v>13.0859375</v>
      </c>
      <c r="Z759" s="570">
        <v>8.7107661750949088</v>
      </c>
      <c r="AA759" s="570">
        <v>1.5090150139265877</v>
      </c>
      <c r="AB759" s="570">
        <v>2.1938306483906995</v>
      </c>
      <c r="AC759" s="570">
        <v>52.904740742448041</v>
      </c>
      <c r="AD759" s="570">
        <v>77.447121761412191</v>
      </c>
      <c r="AE759" s="570">
        <v>61.929942531576401</v>
      </c>
      <c r="AF759" s="570">
        <v>1.93404600914139</v>
      </c>
      <c r="AG759" s="570">
        <v>2.2667071315729879</v>
      </c>
      <c r="AH759" s="570">
        <v>16.015625</v>
      </c>
      <c r="AI759" s="570">
        <v>495</v>
      </c>
      <c r="AJ759" s="570">
        <v>95.765454545454531</v>
      </c>
      <c r="AK759" s="570">
        <v>15.115504288601525</v>
      </c>
      <c r="AL759" s="570"/>
    </row>
    <row r="760" spans="1:38">
      <c r="A760" s="570">
        <v>9</v>
      </c>
      <c r="B760" s="570">
        <v>38</v>
      </c>
      <c r="C760" s="570">
        <v>2023</v>
      </c>
      <c r="D760" s="570">
        <v>99</v>
      </c>
      <c r="E760" s="570">
        <v>99</v>
      </c>
      <c r="F760" s="570">
        <v>99</v>
      </c>
      <c r="G760" s="570">
        <v>99</v>
      </c>
      <c r="H760" s="570">
        <v>1</v>
      </c>
      <c r="I760" s="570">
        <v>99</v>
      </c>
      <c r="J760" s="570">
        <v>171</v>
      </c>
      <c r="K760" s="570">
        <v>99</v>
      </c>
      <c r="L760" s="570">
        <v>99</v>
      </c>
      <c r="M760" s="570">
        <v>99</v>
      </c>
      <c r="N760" s="570">
        <v>99</v>
      </c>
      <c r="O760" s="570">
        <v>99</v>
      </c>
      <c r="P760" s="570">
        <v>9999</v>
      </c>
      <c r="Q760" s="570">
        <v>1</v>
      </c>
      <c r="R760" s="570">
        <v>3</v>
      </c>
      <c r="S760" s="570">
        <v>5</v>
      </c>
      <c r="T760" s="570">
        <v>4</v>
      </c>
      <c r="U760" s="570">
        <v>15.1</v>
      </c>
      <c r="V760" s="570">
        <v>0</v>
      </c>
      <c r="W760" s="570">
        <v>0</v>
      </c>
      <c r="X760" s="570">
        <v>33.333333333333343</v>
      </c>
      <c r="Y760" s="570">
        <v>0</v>
      </c>
      <c r="Z760" s="570">
        <v>3.0099833886584855</v>
      </c>
      <c r="AA760" s="570">
        <v>0.81649658092772603</v>
      </c>
      <c r="AB760" s="570">
        <v>0.81649658092772603</v>
      </c>
      <c r="AC760" s="570">
        <v>-16.275769175423012</v>
      </c>
      <c r="AD760" s="570">
        <v>77.309903583260308</v>
      </c>
      <c r="AE760" s="570">
        <v>49.999999999999993</v>
      </c>
      <c r="AF760" s="570">
        <v>1.1332300834812828E-2</v>
      </c>
      <c r="AG760" s="570">
        <v>1.3844865984447898E-2</v>
      </c>
      <c r="AH760" s="570">
        <v>0</v>
      </c>
      <c r="AI760" s="570"/>
      <c r="AJ760" s="570"/>
      <c r="AK760" s="570"/>
      <c r="AL760" s="570"/>
    </row>
    <row r="761" spans="1:38">
      <c r="A761" s="570">
        <v>9</v>
      </c>
      <c r="B761" s="570">
        <v>39</v>
      </c>
      <c r="C761" s="570">
        <v>2023</v>
      </c>
      <c r="D761" s="570">
        <v>99</v>
      </c>
      <c r="E761" s="570">
        <v>99</v>
      </c>
      <c r="F761" s="570">
        <v>99</v>
      </c>
      <c r="G761" s="570">
        <v>99</v>
      </c>
      <c r="H761" s="570">
        <v>2</v>
      </c>
      <c r="I761" s="570">
        <v>99</v>
      </c>
      <c r="J761" s="570">
        <v>175</v>
      </c>
      <c r="K761" s="570">
        <v>99</v>
      </c>
      <c r="L761" s="570">
        <v>99</v>
      </c>
      <c r="M761" s="570">
        <v>99</v>
      </c>
      <c r="N761" s="570">
        <v>99</v>
      </c>
      <c r="O761" s="570">
        <v>99</v>
      </c>
      <c r="P761" s="570">
        <v>9999</v>
      </c>
      <c r="Q761" s="570">
        <v>23</v>
      </c>
      <c r="R761" s="570">
        <v>1828</v>
      </c>
      <c r="S761" s="570">
        <v>4.477571115973741</v>
      </c>
      <c r="T761" s="570">
        <v>4.5071115973741804</v>
      </c>
      <c r="U761" s="570">
        <v>11.123085339168497</v>
      </c>
      <c r="V761" s="570">
        <v>0.71115973741794303</v>
      </c>
      <c r="W761" s="570">
        <v>0.60175054704595199</v>
      </c>
      <c r="X761" s="570">
        <v>26.859956236323843</v>
      </c>
      <c r="Y761" s="570">
        <v>9.4091903719912473</v>
      </c>
      <c r="Z761" s="570">
        <v>7.9341224200892189</v>
      </c>
      <c r="AA761" s="570">
        <v>1.283645744789186</v>
      </c>
      <c r="AB761" s="570">
        <v>1.7927198309719301</v>
      </c>
      <c r="AC761" s="570">
        <v>27.459429631684326</v>
      </c>
      <c r="AD761" s="570">
        <v>42.52207436185693</v>
      </c>
      <c r="AE761" s="570">
        <v>50.783979330098198</v>
      </c>
      <c r="AF761" s="570">
        <v>6.9051486420126187</v>
      </c>
      <c r="AG761" s="570">
        <v>6.2142971316066067</v>
      </c>
      <c r="AH761" s="570">
        <v>0</v>
      </c>
      <c r="AI761" s="570">
        <v>0</v>
      </c>
      <c r="AJ761" s="570"/>
      <c r="AK761" s="570"/>
      <c r="AL761" s="570"/>
    </row>
    <row r="762" spans="1:38">
      <c r="A762" s="570">
        <v>9</v>
      </c>
      <c r="B762" s="570">
        <v>40</v>
      </c>
      <c r="C762" s="570">
        <v>2023</v>
      </c>
      <c r="D762" s="570">
        <v>99</v>
      </c>
      <c r="E762" s="570">
        <v>99</v>
      </c>
      <c r="F762" s="570">
        <v>99</v>
      </c>
      <c r="G762" s="570">
        <v>99</v>
      </c>
      <c r="H762" s="570">
        <v>2</v>
      </c>
      <c r="I762" s="570">
        <v>99</v>
      </c>
      <c r="J762" s="570">
        <v>177</v>
      </c>
      <c r="K762" s="570">
        <v>99</v>
      </c>
      <c r="L762" s="570">
        <v>99</v>
      </c>
      <c r="M762" s="570">
        <v>99</v>
      </c>
      <c r="N762" s="570">
        <v>99</v>
      </c>
      <c r="O762" s="570">
        <v>99</v>
      </c>
      <c r="P762" s="570">
        <v>9999</v>
      </c>
      <c r="Q762" s="570">
        <v>49</v>
      </c>
      <c r="R762" s="570">
        <v>929</v>
      </c>
      <c r="S762" s="570">
        <v>5.034445640473626</v>
      </c>
      <c r="T762" s="570">
        <v>4.1194833153928956</v>
      </c>
      <c r="U762" s="570">
        <v>12.896017222820236</v>
      </c>
      <c r="V762" s="570">
        <v>1.291711517761033</v>
      </c>
      <c r="W762" s="570">
        <v>0.10764262648008611</v>
      </c>
      <c r="X762" s="570">
        <v>21.420882669537139</v>
      </c>
      <c r="Y762" s="570">
        <v>5.9203444564047345</v>
      </c>
      <c r="Z762" s="570">
        <v>5.5701974215548589</v>
      </c>
      <c r="AA762" s="570">
        <v>1.1933154957716339</v>
      </c>
      <c r="AB762" s="570">
        <v>1.383330465796609</v>
      </c>
      <c r="AC762" s="570">
        <v>39.468850542928323</v>
      </c>
      <c r="AD762" s="570">
        <v>63.258282057739059</v>
      </c>
      <c r="AE762" s="570">
        <v>49.961090664469182</v>
      </c>
      <c r="AF762" s="570">
        <v>3.5092358251803719</v>
      </c>
      <c r="AG762" s="570">
        <v>3.6615238949244944</v>
      </c>
      <c r="AH762" s="570">
        <v>0.6458557588805165</v>
      </c>
      <c r="AI762" s="570"/>
      <c r="AJ762" s="570"/>
      <c r="AK762" s="570"/>
      <c r="AL762" s="570"/>
    </row>
    <row r="763" spans="1:38">
      <c r="A763" s="570">
        <v>9</v>
      </c>
      <c r="B763" s="570">
        <v>41</v>
      </c>
      <c r="C763" s="570">
        <v>2023</v>
      </c>
      <c r="D763" s="570">
        <v>99</v>
      </c>
      <c r="E763" s="570">
        <v>99</v>
      </c>
      <c r="F763" s="570">
        <v>99</v>
      </c>
      <c r="G763" s="570">
        <v>99</v>
      </c>
      <c r="H763" s="570">
        <v>2</v>
      </c>
      <c r="I763" s="570">
        <v>99</v>
      </c>
      <c r="J763" s="570">
        <v>178</v>
      </c>
      <c r="K763" s="570">
        <v>99</v>
      </c>
      <c r="L763" s="570">
        <v>99</v>
      </c>
      <c r="M763" s="570">
        <v>99</v>
      </c>
      <c r="N763" s="570">
        <v>99</v>
      </c>
      <c r="O763" s="570">
        <v>99</v>
      </c>
      <c r="P763" s="570">
        <v>9999</v>
      </c>
      <c r="Q763" s="570">
        <v>16</v>
      </c>
      <c r="R763" s="570">
        <v>530</v>
      </c>
      <c r="S763" s="570">
        <v>4.9245283018867916</v>
      </c>
      <c r="T763" s="570">
        <v>4.2471698113207532</v>
      </c>
      <c r="U763" s="570">
        <v>11.611509433962269</v>
      </c>
      <c r="V763" s="570">
        <v>1.886792452830188</v>
      </c>
      <c r="W763" s="570">
        <v>0.3773584905660376</v>
      </c>
      <c r="X763" s="570">
        <v>23.773584905660393</v>
      </c>
      <c r="Y763" s="570">
        <v>6.9811320754716988</v>
      </c>
      <c r="Z763" s="570">
        <v>6.6738831717024816</v>
      </c>
      <c r="AA763" s="570">
        <v>1.8908823597081896</v>
      </c>
      <c r="AB763" s="570">
        <v>1.7658290878198071</v>
      </c>
      <c r="AC763" s="570">
        <v>66.541979679416556</v>
      </c>
      <c r="AD763" s="570">
        <v>49.463401209563365</v>
      </c>
      <c r="AE763" s="570">
        <v>45.256616859886797</v>
      </c>
      <c r="AF763" s="570">
        <v>2.0020398141502662</v>
      </c>
      <c r="AG763" s="570">
        <v>1.8808540784744112</v>
      </c>
      <c r="AH763" s="570">
        <v>12.830188679245282</v>
      </c>
      <c r="AI763" s="570">
        <v>0</v>
      </c>
      <c r="AJ763" s="570"/>
      <c r="AK763" s="570"/>
      <c r="AL763" s="570"/>
    </row>
    <row r="764" spans="1:38">
      <c r="A764" s="570">
        <v>9</v>
      </c>
      <c r="B764" s="570">
        <v>42</v>
      </c>
      <c r="C764" s="570">
        <v>2023</v>
      </c>
      <c r="D764" s="570">
        <v>99</v>
      </c>
      <c r="E764" s="570">
        <v>99</v>
      </c>
      <c r="F764" s="570">
        <v>99</v>
      </c>
      <c r="G764" s="570">
        <v>99</v>
      </c>
      <c r="H764" s="570">
        <v>2</v>
      </c>
      <c r="I764" s="570">
        <v>99</v>
      </c>
      <c r="J764" s="570">
        <v>181</v>
      </c>
      <c r="K764" s="570">
        <v>99</v>
      </c>
      <c r="L764" s="570">
        <v>99</v>
      </c>
      <c r="M764" s="570">
        <v>99</v>
      </c>
      <c r="N764" s="570">
        <v>99</v>
      </c>
      <c r="O764" s="570">
        <v>99</v>
      </c>
      <c r="P764" s="570">
        <v>9999</v>
      </c>
      <c r="Q764" s="570">
        <v>25</v>
      </c>
      <c r="R764" s="570">
        <v>815</v>
      </c>
      <c r="S764" s="570">
        <v>5.4957055214723933</v>
      </c>
      <c r="T764" s="570">
        <v>4.9006134969325155</v>
      </c>
      <c r="U764" s="570">
        <v>13.885030674846622</v>
      </c>
      <c r="V764" s="570">
        <v>1.717791411042944</v>
      </c>
      <c r="W764" s="570">
        <v>1.1042944785276076</v>
      </c>
      <c r="X764" s="570">
        <v>38.895705521472408</v>
      </c>
      <c r="Y764" s="570">
        <v>12.392638036809815</v>
      </c>
      <c r="Z764" s="570">
        <v>7.6167797789822878</v>
      </c>
      <c r="AA764" s="570">
        <v>1.1877363991110137</v>
      </c>
      <c r="AB764" s="570">
        <v>1.8918454953359003</v>
      </c>
      <c r="AC764" s="570">
        <v>33.945744127822927</v>
      </c>
      <c r="AD764" s="570">
        <v>56.050819490532994</v>
      </c>
      <c r="AE764" s="570">
        <v>51.665143428288815</v>
      </c>
      <c r="AF764" s="570">
        <v>3.0786083934574848</v>
      </c>
      <c r="AG764" s="570">
        <v>3.4585575483401247</v>
      </c>
      <c r="AH764" s="570">
        <v>0</v>
      </c>
      <c r="AI764" s="570">
        <v>0</v>
      </c>
      <c r="AJ764" s="570"/>
      <c r="AK764" s="570"/>
      <c r="AL764" s="570"/>
    </row>
    <row r="765" spans="1:38">
      <c r="A765" s="570">
        <v>9</v>
      </c>
      <c r="B765" s="570">
        <v>43</v>
      </c>
      <c r="C765" s="570">
        <v>2023</v>
      </c>
      <c r="D765" s="570">
        <v>99</v>
      </c>
      <c r="E765" s="570">
        <v>99</v>
      </c>
      <c r="F765" s="570">
        <v>99</v>
      </c>
      <c r="G765" s="570">
        <v>99</v>
      </c>
      <c r="H765" s="570">
        <v>2</v>
      </c>
      <c r="I765" s="570">
        <v>99</v>
      </c>
      <c r="J765" s="570">
        <v>262</v>
      </c>
      <c r="K765" s="570">
        <v>99</v>
      </c>
      <c r="L765" s="570">
        <v>99</v>
      </c>
      <c r="M765" s="570">
        <v>99</v>
      </c>
      <c r="N765" s="570">
        <v>99</v>
      </c>
      <c r="O765" s="570">
        <v>99</v>
      </c>
      <c r="P765" s="570">
        <v>9999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  <c r="AA765" s="570"/>
      <c r="AB765" s="570"/>
      <c r="AC765" s="570"/>
      <c r="AD765" s="570"/>
      <c r="AE765" s="570"/>
      <c r="AF765" s="570"/>
      <c r="AG765" s="570"/>
      <c r="AH765" s="570"/>
      <c r="AI765" s="570"/>
      <c r="AJ765" s="570"/>
      <c r="AK765" s="570"/>
      <c r="AL765" s="570"/>
    </row>
    <row r="766" spans="1:38">
      <c r="A766" s="570">
        <v>9</v>
      </c>
      <c r="B766" s="570">
        <v>44</v>
      </c>
      <c r="C766" s="570">
        <v>2023</v>
      </c>
      <c r="D766" s="570">
        <v>99</v>
      </c>
      <c r="E766" s="570">
        <v>99</v>
      </c>
      <c r="F766" s="570">
        <v>99</v>
      </c>
      <c r="G766" s="570">
        <v>99</v>
      </c>
      <c r="H766" s="570">
        <v>2</v>
      </c>
      <c r="I766" s="570">
        <v>99</v>
      </c>
      <c r="J766" s="570">
        <v>267</v>
      </c>
      <c r="K766" s="570">
        <v>99</v>
      </c>
      <c r="L766" s="570">
        <v>99</v>
      </c>
      <c r="M766" s="570">
        <v>99</v>
      </c>
      <c r="N766" s="570">
        <v>99</v>
      </c>
      <c r="O766" s="570">
        <v>99</v>
      </c>
      <c r="P766" s="570">
        <v>9999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  <c r="AA766" s="570"/>
      <c r="AB766" s="570"/>
      <c r="AC766" s="570"/>
      <c r="AD766" s="570"/>
      <c r="AE766" s="570"/>
      <c r="AF766" s="570"/>
      <c r="AG766" s="570"/>
      <c r="AH766" s="570"/>
      <c r="AI766" s="570"/>
      <c r="AJ766" s="570"/>
      <c r="AK766" s="570"/>
      <c r="AL766" s="570"/>
    </row>
    <row r="767" spans="1:38">
      <c r="A767" s="570">
        <v>9</v>
      </c>
      <c r="B767" s="570">
        <v>45</v>
      </c>
      <c r="C767" s="570">
        <v>2023</v>
      </c>
      <c r="D767" s="570">
        <v>99</v>
      </c>
      <c r="E767" s="570">
        <v>99</v>
      </c>
      <c r="F767" s="570">
        <v>99</v>
      </c>
      <c r="G767" s="570">
        <v>99</v>
      </c>
      <c r="H767" s="570">
        <v>1</v>
      </c>
      <c r="I767" s="570">
        <v>99</v>
      </c>
      <c r="J767" s="570">
        <v>309</v>
      </c>
      <c r="K767" s="570">
        <v>99</v>
      </c>
      <c r="L767" s="570">
        <v>99</v>
      </c>
      <c r="M767" s="570">
        <v>99</v>
      </c>
      <c r="N767" s="570">
        <v>99</v>
      </c>
      <c r="O767" s="570">
        <v>99</v>
      </c>
      <c r="P767" s="570">
        <v>9999</v>
      </c>
      <c r="Q767" s="570">
        <v>69</v>
      </c>
      <c r="R767" s="570">
        <v>1182</v>
      </c>
      <c r="S767" s="570">
        <v>6.187817258883249</v>
      </c>
      <c r="T767" s="570">
        <v>4.9060913705583742</v>
      </c>
      <c r="U767" s="570">
        <v>11.504737732656523</v>
      </c>
      <c r="V767" s="570">
        <v>0.59221658206429773</v>
      </c>
      <c r="W767" s="570">
        <v>2.6226734348561762</v>
      </c>
      <c r="X767" s="570">
        <v>21.235194585448394</v>
      </c>
      <c r="Y767" s="570">
        <v>10.744500846023691</v>
      </c>
      <c r="Z767" s="570">
        <v>7.2655989763071283</v>
      </c>
      <c r="AA767" s="570">
        <v>1.8661433960785296</v>
      </c>
      <c r="AB767" s="570">
        <v>2.1864403195237769</v>
      </c>
      <c r="AC767" s="570">
        <v>25.0603212689396</v>
      </c>
      <c r="AD767" s="570">
        <v>65.922227919321998</v>
      </c>
      <c r="AE767" s="570">
        <v>50.32020584643611</v>
      </c>
      <c r="AF767" s="570">
        <v>4.464926528916255</v>
      </c>
      <c r="AG767" s="570">
        <v>4.1560881804881529</v>
      </c>
      <c r="AH767" s="570">
        <v>8.4602368866328256E-2</v>
      </c>
      <c r="AI767" s="570">
        <v>0</v>
      </c>
      <c r="AJ767" s="570"/>
      <c r="AK767" s="570"/>
      <c r="AL767" s="570"/>
    </row>
    <row r="768" spans="1:38">
      <c r="A768" s="570">
        <v>9</v>
      </c>
      <c r="B768" s="570">
        <v>46</v>
      </c>
      <c r="C768" s="570">
        <v>2023</v>
      </c>
      <c r="D768" s="570">
        <v>99</v>
      </c>
      <c r="E768" s="570">
        <v>99</v>
      </c>
      <c r="F768" s="570">
        <v>99</v>
      </c>
      <c r="G768" s="570">
        <v>99</v>
      </c>
      <c r="H768" s="570">
        <v>2</v>
      </c>
      <c r="I768" s="570">
        <v>99</v>
      </c>
      <c r="J768" s="570">
        <v>470</v>
      </c>
      <c r="K768" s="570">
        <v>99</v>
      </c>
      <c r="L768" s="570">
        <v>99</v>
      </c>
      <c r="M768" s="570">
        <v>99</v>
      </c>
      <c r="N768" s="570">
        <v>99</v>
      </c>
      <c r="O768" s="570">
        <v>99</v>
      </c>
      <c r="P768" s="570">
        <v>9999</v>
      </c>
      <c r="Q768" s="570">
        <v>30</v>
      </c>
      <c r="R768" s="570">
        <v>1014</v>
      </c>
      <c r="S768" s="570">
        <v>6.6962524654832363</v>
      </c>
      <c r="T768" s="570">
        <v>5.0295857988165684</v>
      </c>
      <c r="U768" s="570">
        <v>9.3164694280078884</v>
      </c>
      <c r="V768" s="570">
        <v>0.98619329388560162</v>
      </c>
      <c r="W768" s="570">
        <v>0.49309664694280081</v>
      </c>
      <c r="X768" s="570">
        <v>16.666666666666671</v>
      </c>
      <c r="Y768" s="570">
        <v>6.7061143984220903</v>
      </c>
      <c r="Z768" s="570">
        <v>6.9387610772054096</v>
      </c>
      <c r="AA768" s="570">
        <v>1.4289365707558317</v>
      </c>
      <c r="AB768" s="570">
        <v>1.2775996145831203</v>
      </c>
      <c r="AC768" s="570">
        <v>16.741555566547461</v>
      </c>
      <c r="AD768" s="570">
        <v>42.899953159913501</v>
      </c>
      <c r="AE768" s="570">
        <v>34.524832725992376</v>
      </c>
      <c r="AF768" s="570">
        <v>3.830317682166736</v>
      </c>
      <c r="AG768" s="570">
        <v>2.8872199661916298</v>
      </c>
      <c r="AH768" s="570">
        <v>3.3530571992110452</v>
      </c>
      <c r="AI768" s="570">
        <v>0</v>
      </c>
      <c r="AJ768" s="570"/>
      <c r="AK768" s="570"/>
      <c r="AL768" s="570"/>
    </row>
    <row r="769" spans="1:38">
      <c r="A769" s="570">
        <v>9</v>
      </c>
      <c r="B769" s="570">
        <v>47</v>
      </c>
      <c r="C769" s="570">
        <v>2023</v>
      </c>
      <c r="D769" s="570">
        <v>99</v>
      </c>
      <c r="E769" s="570">
        <v>99</v>
      </c>
      <c r="F769" s="570">
        <v>99</v>
      </c>
      <c r="G769" s="570">
        <v>99</v>
      </c>
      <c r="H769" s="570">
        <v>2</v>
      </c>
      <c r="I769" s="570">
        <v>99</v>
      </c>
      <c r="J769" s="570">
        <v>629</v>
      </c>
      <c r="K769" s="570">
        <v>99</v>
      </c>
      <c r="L769" s="570">
        <v>99</v>
      </c>
      <c r="M769" s="570">
        <v>99</v>
      </c>
      <c r="N769" s="570">
        <v>99</v>
      </c>
      <c r="O769" s="570">
        <v>99</v>
      </c>
      <c r="P769" s="570">
        <v>9999</v>
      </c>
      <c r="Q769" s="570">
        <v>4</v>
      </c>
      <c r="R769" s="570">
        <v>192</v>
      </c>
      <c r="S769" s="570">
        <v>6.09375</v>
      </c>
      <c r="T769" s="570">
        <v>6.09375</v>
      </c>
      <c r="U769" s="570">
        <v>21.120833333333341</v>
      </c>
      <c r="V769" s="570">
        <v>4.1666666666666679</v>
      </c>
      <c r="W769" s="570">
        <v>6.25</v>
      </c>
      <c r="X769" s="570">
        <v>77.083333333333314</v>
      </c>
      <c r="Y769" s="570">
        <v>44.791666666666657</v>
      </c>
      <c r="Z769" s="570">
        <v>6.5131504260397808</v>
      </c>
      <c r="AA769" s="570">
        <v>1.3391393769258424</v>
      </c>
      <c r="AB769" s="570">
        <v>2.3366559304912657</v>
      </c>
      <c r="AC769" s="570">
        <v>57.65014752439189</v>
      </c>
      <c r="AD769" s="570">
        <v>65.485784628755809</v>
      </c>
      <c r="AE769" s="570">
        <v>53.648226756167595</v>
      </c>
      <c r="AF769" s="570">
        <v>0.72526725342802101</v>
      </c>
      <c r="AG769" s="570">
        <v>1.239375287861658</v>
      </c>
      <c r="AH769" s="570">
        <v>0</v>
      </c>
      <c r="AI769" s="570"/>
      <c r="AJ769" s="570"/>
      <c r="AK769" s="570"/>
      <c r="AL769" s="570"/>
    </row>
    <row r="770" spans="1:38">
      <c r="A770" s="570">
        <v>9</v>
      </c>
      <c r="B770" s="570">
        <v>48</v>
      </c>
      <c r="C770" s="570">
        <v>2023</v>
      </c>
      <c r="D770" s="570">
        <v>99</v>
      </c>
      <c r="E770" s="570">
        <v>99</v>
      </c>
      <c r="F770" s="570">
        <v>99</v>
      </c>
      <c r="G770" s="570">
        <v>99</v>
      </c>
      <c r="H770" s="570">
        <v>1</v>
      </c>
      <c r="I770" s="570">
        <v>99</v>
      </c>
      <c r="J770" s="570">
        <v>643</v>
      </c>
      <c r="K770" s="570">
        <v>99</v>
      </c>
      <c r="L770" s="570">
        <v>99</v>
      </c>
      <c r="M770" s="570">
        <v>99</v>
      </c>
      <c r="N770" s="570">
        <v>99</v>
      </c>
      <c r="O770" s="570">
        <v>99</v>
      </c>
      <c r="P770" s="570">
        <v>9999</v>
      </c>
      <c r="Q770" s="570">
        <v>21</v>
      </c>
      <c r="R770" s="570">
        <v>747</v>
      </c>
      <c r="S770" s="570">
        <v>4.6224899598393563</v>
      </c>
      <c r="T770" s="570">
        <v>4.4658634538152624</v>
      </c>
      <c r="U770" s="570">
        <v>13.265863453815269</v>
      </c>
      <c r="V770" s="570">
        <v>0.93708165997322646</v>
      </c>
      <c r="W770" s="570">
        <v>0.8032128514056226</v>
      </c>
      <c r="X770" s="570">
        <v>30.120481927710841</v>
      </c>
      <c r="Y770" s="570">
        <v>11.111111111111112</v>
      </c>
      <c r="Z770" s="570">
        <v>6.9412797679315918</v>
      </c>
      <c r="AA770" s="570">
        <v>1.2985122620181062</v>
      </c>
      <c r="AB770" s="570">
        <v>1.8605606955531095</v>
      </c>
      <c r="AC770" s="570">
        <v>13.27162408655378</v>
      </c>
      <c r="AD770" s="570">
        <v>48.942180592748407</v>
      </c>
      <c r="AE770" s="570">
        <v>49.33574874224476</v>
      </c>
      <c r="AF770" s="570">
        <v>2.8217429078683942</v>
      </c>
      <c r="AG770" s="570">
        <v>3.0286331999886325</v>
      </c>
      <c r="AH770" s="570">
        <v>0</v>
      </c>
      <c r="AI770" s="570">
        <v>0</v>
      </c>
      <c r="AJ770" s="570"/>
      <c r="AK770" s="570"/>
      <c r="AL770" s="570"/>
    </row>
    <row r="771" spans="1:38">
      <c r="A771" s="570">
        <v>9</v>
      </c>
      <c r="B771" s="570">
        <v>49</v>
      </c>
      <c r="C771" s="570">
        <v>2023</v>
      </c>
      <c r="D771" s="570">
        <v>99</v>
      </c>
      <c r="E771" s="570">
        <v>99</v>
      </c>
      <c r="F771" s="570">
        <v>99</v>
      </c>
      <c r="G771" s="570">
        <v>99</v>
      </c>
      <c r="H771" s="570">
        <v>2</v>
      </c>
      <c r="I771" s="570">
        <v>99</v>
      </c>
      <c r="J771" s="570">
        <v>704</v>
      </c>
      <c r="K771" s="570">
        <v>99</v>
      </c>
      <c r="L771" s="570">
        <v>99</v>
      </c>
      <c r="M771" s="570">
        <v>99</v>
      </c>
      <c r="N771" s="570">
        <v>99</v>
      </c>
      <c r="O771" s="570">
        <v>99</v>
      </c>
      <c r="P771" s="570">
        <v>9999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  <c r="AA771" s="570"/>
      <c r="AB771" s="570"/>
      <c r="AC771" s="570"/>
      <c r="AD771" s="570"/>
      <c r="AE771" s="570"/>
      <c r="AF771" s="570"/>
      <c r="AG771" s="570"/>
      <c r="AH771" s="570"/>
      <c r="AI771" s="570"/>
      <c r="AJ771" s="570"/>
      <c r="AK771" s="570"/>
      <c r="AL771" s="570"/>
    </row>
    <row r="772" spans="1:38">
      <c r="A772" s="570">
        <v>9</v>
      </c>
      <c r="B772" s="570">
        <v>50</v>
      </c>
      <c r="C772" s="570">
        <v>2023</v>
      </c>
      <c r="D772" s="570">
        <v>99</v>
      </c>
      <c r="E772" s="570">
        <v>99</v>
      </c>
      <c r="F772" s="570">
        <v>99</v>
      </c>
      <c r="G772" s="570">
        <v>99</v>
      </c>
      <c r="H772" s="570">
        <v>1</v>
      </c>
      <c r="I772" s="570">
        <v>99</v>
      </c>
      <c r="J772" s="570">
        <v>802</v>
      </c>
      <c r="K772" s="570">
        <v>99</v>
      </c>
      <c r="L772" s="570">
        <v>99</v>
      </c>
      <c r="M772" s="570">
        <v>99</v>
      </c>
      <c r="N772" s="570">
        <v>99</v>
      </c>
      <c r="O772" s="570">
        <v>99</v>
      </c>
      <c r="P772" s="570">
        <v>9999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  <c r="AA772" s="570"/>
      <c r="AB772" s="570"/>
      <c r="AC772" s="570"/>
      <c r="AD772" s="570"/>
      <c r="AE772" s="570"/>
      <c r="AF772" s="570"/>
      <c r="AG772" s="570"/>
      <c r="AH772" s="570"/>
      <c r="AI772" s="570"/>
      <c r="AJ772" s="570"/>
      <c r="AK772" s="570"/>
      <c r="AL772" s="570"/>
    </row>
    <row r="773" spans="1:38">
      <c r="A773" s="570">
        <v>9</v>
      </c>
      <c r="B773" s="570">
        <v>51</v>
      </c>
      <c r="C773" s="570">
        <v>2022</v>
      </c>
      <c r="D773" s="570">
        <v>99</v>
      </c>
      <c r="E773" s="570">
        <v>99</v>
      </c>
      <c r="F773" s="570">
        <v>99</v>
      </c>
      <c r="G773" s="570">
        <v>99</v>
      </c>
      <c r="H773" s="570">
        <v>1</v>
      </c>
      <c r="I773" s="570">
        <v>99</v>
      </c>
      <c r="J773" s="570">
        <v>103</v>
      </c>
      <c r="K773" s="570">
        <v>99</v>
      </c>
      <c r="L773" s="570">
        <v>99</v>
      </c>
      <c r="M773" s="570">
        <v>99</v>
      </c>
      <c r="N773" s="570">
        <v>99</v>
      </c>
      <c r="O773" s="570">
        <v>99</v>
      </c>
      <c r="P773" s="570">
        <v>9999</v>
      </c>
      <c r="Q773" s="570">
        <v>30</v>
      </c>
      <c r="R773" s="570">
        <v>560</v>
      </c>
      <c r="S773" s="570">
        <v>6.5196428571428564</v>
      </c>
      <c r="T773" s="570">
        <v>4.5446428571428559</v>
      </c>
      <c r="U773" s="570">
        <v>14.875535714285702</v>
      </c>
      <c r="V773" s="570">
        <v>0.89285714285714302</v>
      </c>
      <c r="W773" s="570">
        <v>1.6071428571428577</v>
      </c>
      <c r="X773" s="570">
        <v>30.714285714285719</v>
      </c>
      <c r="Y773" s="570">
        <v>12.321428571428569</v>
      </c>
      <c r="Z773" s="570">
        <v>7.1366627403957743</v>
      </c>
      <c r="AA773" s="570">
        <v>1.82433154517886</v>
      </c>
      <c r="AB773" s="570">
        <v>2.1367882810805723</v>
      </c>
      <c r="AC773" s="570">
        <v>28.044434487191527</v>
      </c>
      <c r="AD773" s="570">
        <v>64.411340762957693</v>
      </c>
      <c r="AE773" s="570">
        <v>48.397160690036337</v>
      </c>
      <c r="AF773" s="570">
        <v>2.1747572815533971</v>
      </c>
      <c r="AG773" s="570">
        <v>2.5846468508236202</v>
      </c>
      <c r="AH773" s="570">
        <v>0</v>
      </c>
      <c r="AI773" s="570">
        <v>0</v>
      </c>
      <c r="AJ773" s="570"/>
      <c r="AK773" s="570"/>
      <c r="AL773" s="570"/>
    </row>
    <row r="774" spans="1:38">
      <c r="A774" s="570">
        <v>9</v>
      </c>
      <c r="B774" s="570">
        <v>52</v>
      </c>
      <c r="C774" s="570">
        <v>2022</v>
      </c>
      <c r="D774" s="570">
        <v>99</v>
      </c>
      <c r="E774" s="570">
        <v>99</v>
      </c>
      <c r="F774" s="570">
        <v>99</v>
      </c>
      <c r="G774" s="570">
        <v>99</v>
      </c>
      <c r="H774" s="570">
        <v>2</v>
      </c>
      <c r="I774" s="570">
        <v>99</v>
      </c>
      <c r="J774" s="570">
        <v>106</v>
      </c>
      <c r="K774" s="570">
        <v>99</v>
      </c>
      <c r="L774" s="570">
        <v>99</v>
      </c>
      <c r="M774" s="570">
        <v>99</v>
      </c>
      <c r="N774" s="570">
        <v>99</v>
      </c>
      <c r="O774" s="570">
        <v>99</v>
      </c>
      <c r="P774" s="570">
        <v>9999</v>
      </c>
      <c r="Q774" s="570">
        <v>16</v>
      </c>
      <c r="R774" s="570">
        <v>336</v>
      </c>
      <c r="S774" s="570">
        <v>8.5357142857142883</v>
      </c>
      <c r="T774" s="570">
        <v>4.6696428571428559</v>
      </c>
      <c r="U774" s="570">
        <v>14.621726190476187</v>
      </c>
      <c r="V774" s="570">
        <v>1.1904761904761909</v>
      </c>
      <c r="W774" s="570">
        <v>3.2738095238095242</v>
      </c>
      <c r="X774" s="570">
        <v>37.797619047619051</v>
      </c>
      <c r="Y774" s="570">
        <v>15.178571428571423</v>
      </c>
      <c r="Z774" s="570">
        <v>8.3970146691309218</v>
      </c>
      <c r="AA774" s="570">
        <v>2.065570534417319</v>
      </c>
      <c r="AB774" s="570">
        <v>2.4762745378359599</v>
      </c>
      <c r="AC774" s="570">
        <v>46.190533132543855</v>
      </c>
      <c r="AD774" s="570">
        <v>72.830068465987452</v>
      </c>
      <c r="AE774" s="570">
        <v>45.354263809539191</v>
      </c>
      <c r="AF774" s="570">
        <v>1.3048543689320391</v>
      </c>
      <c r="AG774" s="570">
        <v>1.5243282370876636</v>
      </c>
      <c r="AH774" s="570">
        <v>0</v>
      </c>
      <c r="AI774" s="570">
        <v>0</v>
      </c>
      <c r="AJ774" s="570"/>
      <c r="AK774" s="570"/>
      <c r="AL774" s="570"/>
    </row>
    <row r="775" spans="1:38">
      <c r="A775" s="570">
        <v>9</v>
      </c>
      <c r="B775" s="570">
        <v>53</v>
      </c>
      <c r="C775" s="570">
        <v>2022</v>
      </c>
      <c r="D775" s="570">
        <v>99</v>
      </c>
      <c r="E775" s="570">
        <v>99</v>
      </c>
      <c r="F775" s="570">
        <v>99</v>
      </c>
      <c r="G775" s="570">
        <v>99</v>
      </c>
      <c r="H775" s="570">
        <v>1</v>
      </c>
      <c r="I775" s="570">
        <v>99</v>
      </c>
      <c r="J775" s="570">
        <v>110</v>
      </c>
      <c r="K775" s="570">
        <v>99</v>
      </c>
      <c r="L775" s="570">
        <v>99</v>
      </c>
      <c r="M775" s="570">
        <v>99</v>
      </c>
      <c r="N775" s="570">
        <v>99</v>
      </c>
      <c r="O775" s="570">
        <v>99</v>
      </c>
      <c r="P775" s="570">
        <v>9999</v>
      </c>
      <c r="Q775" s="570">
        <v>98</v>
      </c>
      <c r="R775" s="570">
        <v>5063</v>
      </c>
      <c r="S775" s="570">
        <v>5.0278491013233264</v>
      </c>
      <c r="T775" s="570">
        <v>5.4372901441832893</v>
      </c>
      <c r="U775" s="570">
        <v>10.404424254394637</v>
      </c>
      <c r="V775" s="570">
        <v>0.35552044242543945</v>
      </c>
      <c r="W775" s="570">
        <v>1.5405885838435711</v>
      </c>
      <c r="X775" s="570">
        <v>19.138850483902829</v>
      </c>
      <c r="Y775" s="570">
        <v>7.8807031404305725</v>
      </c>
      <c r="Z775" s="570">
        <v>7.1421839935449496</v>
      </c>
      <c r="AA775" s="570">
        <v>1.2881410568433012</v>
      </c>
      <c r="AB775" s="570">
        <v>1.9496850766823464</v>
      </c>
      <c r="AC775" s="570">
        <v>5.4213381662453513</v>
      </c>
      <c r="AD775" s="570">
        <v>37.015098886851128</v>
      </c>
      <c r="AE775" s="570">
        <v>52.056984665645906</v>
      </c>
      <c r="AF775" s="570">
        <v>19.662135922330098</v>
      </c>
      <c r="AG775" s="570">
        <v>16.344308482161082</v>
      </c>
      <c r="AH775" s="570">
        <v>0.2962670353545328</v>
      </c>
      <c r="AI775" s="570">
        <v>0</v>
      </c>
      <c r="AJ775" s="570"/>
      <c r="AK775" s="570"/>
      <c r="AL775" s="570"/>
    </row>
    <row r="776" spans="1:38">
      <c r="A776" s="570">
        <v>9</v>
      </c>
      <c r="B776" s="570">
        <v>54</v>
      </c>
      <c r="C776" s="570">
        <v>2022</v>
      </c>
      <c r="D776" s="570">
        <v>99</v>
      </c>
      <c r="E776" s="570">
        <v>99</v>
      </c>
      <c r="F776" s="570">
        <v>99</v>
      </c>
      <c r="G776" s="570">
        <v>99</v>
      </c>
      <c r="H776" s="570">
        <v>1</v>
      </c>
      <c r="I776" s="570">
        <v>99</v>
      </c>
      <c r="J776" s="570">
        <v>111</v>
      </c>
      <c r="K776" s="570">
        <v>99</v>
      </c>
      <c r="L776" s="570">
        <v>99</v>
      </c>
      <c r="M776" s="570">
        <v>99</v>
      </c>
      <c r="N776" s="570">
        <v>99</v>
      </c>
      <c r="O776" s="570">
        <v>99</v>
      </c>
      <c r="P776" s="570">
        <v>9999</v>
      </c>
      <c r="Q776" s="570">
        <v>11</v>
      </c>
      <c r="R776" s="570">
        <v>190</v>
      </c>
      <c r="S776" s="570">
        <v>5.3315789473684196</v>
      </c>
      <c r="T776" s="570">
        <v>4.73157894736842</v>
      </c>
      <c r="U776" s="570">
        <v>18.793157894736833</v>
      </c>
      <c r="V776" s="570">
        <v>4.2105263157894726</v>
      </c>
      <c r="W776" s="570">
        <v>0</v>
      </c>
      <c r="X776" s="570">
        <v>62.631578947368403</v>
      </c>
      <c r="Y776" s="570">
        <v>25.789473684210527</v>
      </c>
      <c r="Z776" s="570">
        <v>6.9002063681050796</v>
      </c>
      <c r="AA776" s="570">
        <v>1.5962299766963879</v>
      </c>
      <c r="AB776" s="570">
        <v>1.9645684222934501</v>
      </c>
      <c r="AC776" s="570">
        <v>15.67964366504418</v>
      </c>
      <c r="AD776" s="570">
        <v>38.866316863153315</v>
      </c>
      <c r="AE776" s="570">
        <v>36.069611551735811</v>
      </c>
      <c r="AF776" s="570">
        <v>0.73786407766990303</v>
      </c>
      <c r="AG776" s="570">
        <v>1.1078830906733128</v>
      </c>
      <c r="AH776" s="570">
        <v>0</v>
      </c>
      <c r="AI776" s="570">
        <v>0</v>
      </c>
      <c r="AJ776" s="570"/>
      <c r="AK776" s="570"/>
      <c r="AL776" s="570"/>
    </row>
    <row r="777" spans="1:38">
      <c r="A777" s="570">
        <v>9</v>
      </c>
      <c r="B777" s="570">
        <v>55</v>
      </c>
      <c r="C777" s="570">
        <v>2022</v>
      </c>
      <c r="D777" s="570">
        <v>99</v>
      </c>
      <c r="E777" s="570">
        <v>99</v>
      </c>
      <c r="F777" s="570">
        <v>99</v>
      </c>
      <c r="G777" s="570">
        <v>99</v>
      </c>
      <c r="H777" s="570">
        <v>1</v>
      </c>
      <c r="I777" s="570">
        <v>99</v>
      </c>
      <c r="J777" s="570">
        <v>116</v>
      </c>
      <c r="K777" s="570">
        <v>99</v>
      </c>
      <c r="L777" s="570">
        <v>99</v>
      </c>
      <c r="M777" s="570">
        <v>99</v>
      </c>
      <c r="N777" s="570">
        <v>99</v>
      </c>
      <c r="O777" s="570">
        <v>99</v>
      </c>
      <c r="P777" s="570">
        <v>9999</v>
      </c>
      <c r="Q777" s="570">
        <v>46</v>
      </c>
      <c r="R777" s="570">
        <v>1382</v>
      </c>
      <c r="S777" s="570">
        <v>5.1606367583212736</v>
      </c>
      <c r="T777" s="570">
        <v>4.4703328509406646</v>
      </c>
      <c r="U777" s="570">
        <v>12.303046309696079</v>
      </c>
      <c r="V777" s="570">
        <v>1.8813314037626625</v>
      </c>
      <c r="W777" s="570">
        <v>0.36179450072358887</v>
      </c>
      <c r="X777" s="570">
        <v>24.02315484804631</v>
      </c>
      <c r="Y777" s="570">
        <v>9.768451519536903</v>
      </c>
      <c r="Z777" s="570">
        <v>7.2690918378374612</v>
      </c>
      <c r="AA777" s="570">
        <v>1.0814642214455223</v>
      </c>
      <c r="AB777" s="570">
        <v>1.7437678250988311</v>
      </c>
      <c r="AC777" s="570">
        <v>29.418959182432022</v>
      </c>
      <c r="AD777" s="570">
        <v>49.035971400213391</v>
      </c>
      <c r="AE777" s="570">
        <v>53.548557752053128</v>
      </c>
      <c r="AF777" s="570">
        <v>5.3669902912621366</v>
      </c>
      <c r="AG777" s="570">
        <v>5.2754713901843049</v>
      </c>
      <c r="AH777" s="570">
        <v>0</v>
      </c>
      <c r="AI777" s="570">
        <v>0</v>
      </c>
      <c r="AJ777" s="570"/>
      <c r="AK777" s="570"/>
      <c r="AL777" s="570"/>
    </row>
    <row r="778" spans="1:38">
      <c r="A778" s="570">
        <v>9</v>
      </c>
      <c r="B778" s="570">
        <v>56</v>
      </c>
      <c r="C778" s="570">
        <v>2022</v>
      </c>
      <c r="D778" s="570">
        <v>99</v>
      </c>
      <c r="E778" s="570">
        <v>99</v>
      </c>
      <c r="F778" s="570">
        <v>99</v>
      </c>
      <c r="G778" s="570">
        <v>99</v>
      </c>
      <c r="H778" s="570">
        <v>2</v>
      </c>
      <c r="I778" s="570">
        <v>99</v>
      </c>
      <c r="J778" s="570">
        <v>117</v>
      </c>
      <c r="K778" s="570">
        <v>99</v>
      </c>
      <c r="L778" s="570">
        <v>99</v>
      </c>
      <c r="M778" s="570">
        <v>99</v>
      </c>
      <c r="N778" s="570">
        <v>99</v>
      </c>
      <c r="O778" s="570">
        <v>99</v>
      </c>
      <c r="P778" s="570">
        <v>9999</v>
      </c>
      <c r="Q778" s="570">
        <v>13</v>
      </c>
      <c r="R778" s="570">
        <v>488</v>
      </c>
      <c r="S778" s="570">
        <v>5.1454918032786878</v>
      </c>
      <c r="T778" s="570">
        <v>4.2479508196721314</v>
      </c>
      <c r="U778" s="570">
        <v>12.130737704918021</v>
      </c>
      <c r="V778" s="570">
        <v>0.20491803278688528</v>
      </c>
      <c r="W778" s="570">
        <v>0.61475409836065587</v>
      </c>
      <c r="X778" s="570">
        <v>23.155737704918032</v>
      </c>
      <c r="Y778" s="570">
        <v>3.4836065573770503</v>
      </c>
      <c r="Z778" s="570">
        <v>5.5866899299875721</v>
      </c>
      <c r="AA778" s="570">
        <v>1.2968041439005848</v>
      </c>
      <c r="AB778" s="570">
        <v>1.5477362837830837</v>
      </c>
      <c r="AC778" s="570">
        <v>8.0814306177251449</v>
      </c>
      <c r="AD778" s="570">
        <v>56.109118270178598</v>
      </c>
      <c r="AE778" s="570">
        <v>50.169525355762019</v>
      </c>
      <c r="AF778" s="570">
        <v>1.8951456310679613</v>
      </c>
      <c r="AG778" s="570">
        <v>1.8367396645385701</v>
      </c>
      <c r="AH778" s="570">
        <v>0</v>
      </c>
      <c r="AI778" s="570">
        <v>480</v>
      </c>
      <c r="AJ778" s="570">
        <v>91.569583333333284</v>
      </c>
      <c r="AK778" s="570">
        <v>14.832375974532773</v>
      </c>
      <c r="AL778" s="570"/>
    </row>
    <row r="779" spans="1:38">
      <c r="A779" s="570">
        <v>9</v>
      </c>
      <c r="B779" s="570">
        <v>57</v>
      </c>
      <c r="C779" s="570">
        <v>2022</v>
      </c>
      <c r="D779" s="570">
        <v>99</v>
      </c>
      <c r="E779" s="570">
        <v>99</v>
      </c>
      <c r="F779" s="570">
        <v>99</v>
      </c>
      <c r="G779" s="570">
        <v>99</v>
      </c>
      <c r="H779" s="570">
        <v>1</v>
      </c>
      <c r="I779" s="570">
        <v>99</v>
      </c>
      <c r="J779" s="570">
        <v>134</v>
      </c>
      <c r="K779" s="570">
        <v>99</v>
      </c>
      <c r="L779" s="570">
        <v>99</v>
      </c>
      <c r="M779" s="570">
        <v>99</v>
      </c>
      <c r="N779" s="570">
        <v>99</v>
      </c>
      <c r="O779" s="570">
        <v>99</v>
      </c>
      <c r="P779" s="570">
        <v>9999</v>
      </c>
      <c r="Q779" s="570">
        <v>125</v>
      </c>
      <c r="R779" s="570">
        <v>5074</v>
      </c>
      <c r="S779" s="570">
        <v>5.1687031927473388</v>
      </c>
      <c r="T779" s="570">
        <v>4.8068584942845884</v>
      </c>
      <c r="U779" s="570">
        <v>12.110739061884132</v>
      </c>
      <c r="V779" s="570">
        <v>2.5620811982656684</v>
      </c>
      <c r="W779" s="570">
        <v>0.216791486007095</v>
      </c>
      <c r="X779" s="570">
        <v>30.370516357903028</v>
      </c>
      <c r="Y779" s="570">
        <v>10.642491131257389</v>
      </c>
      <c r="Z779" s="570">
        <v>7.5573922458641363</v>
      </c>
      <c r="AA779" s="570">
        <v>1.2945711564494304</v>
      </c>
      <c r="AB779" s="570">
        <v>1.2824211959597516</v>
      </c>
      <c r="AC779" s="570">
        <v>16.805880063594877</v>
      </c>
      <c r="AD779" s="570">
        <v>33.232100049328182</v>
      </c>
      <c r="AE779" s="570">
        <v>44.722542626117949</v>
      </c>
      <c r="AF779" s="570">
        <v>19.704854368932043</v>
      </c>
      <c r="AG779" s="570">
        <v>19.066091818056751</v>
      </c>
      <c r="AH779" s="570">
        <v>0.19708316909735904</v>
      </c>
      <c r="AI779" s="570">
        <v>0</v>
      </c>
      <c r="AJ779" s="570"/>
      <c r="AK779" s="570"/>
      <c r="AL779" s="570"/>
    </row>
    <row r="780" spans="1:38">
      <c r="A780" s="570">
        <v>9</v>
      </c>
      <c r="B780" s="570">
        <v>58</v>
      </c>
      <c r="C780" s="570">
        <v>2022</v>
      </c>
      <c r="D780" s="570">
        <v>99</v>
      </c>
      <c r="E780" s="570">
        <v>99</v>
      </c>
      <c r="F780" s="570">
        <v>99</v>
      </c>
      <c r="G780" s="570">
        <v>99</v>
      </c>
      <c r="H780" s="570">
        <v>2</v>
      </c>
      <c r="I780" s="570">
        <v>99</v>
      </c>
      <c r="J780" s="570">
        <v>141</v>
      </c>
      <c r="K780" s="570">
        <v>99</v>
      </c>
      <c r="L780" s="570">
        <v>99</v>
      </c>
      <c r="M780" s="570">
        <v>99</v>
      </c>
      <c r="N780" s="570">
        <v>99</v>
      </c>
      <c r="O780" s="570">
        <v>99</v>
      </c>
      <c r="P780" s="570">
        <v>9999</v>
      </c>
      <c r="Q780" s="570">
        <v>91</v>
      </c>
      <c r="R780" s="570">
        <v>1423</v>
      </c>
      <c r="S780" s="570">
        <v>5.3520730850316252</v>
      </c>
      <c r="T780" s="570">
        <v>5.489810260014055</v>
      </c>
      <c r="U780" s="570">
        <v>15.262403373155299</v>
      </c>
      <c r="V780" s="570">
        <v>1.0541110330288124</v>
      </c>
      <c r="W780" s="570">
        <v>2.8812368236120878</v>
      </c>
      <c r="X780" s="570">
        <v>43.35910049191849</v>
      </c>
      <c r="Y780" s="570">
        <v>20.8011243851019</v>
      </c>
      <c r="Z780" s="570">
        <v>8.4833787546705768</v>
      </c>
      <c r="AA780" s="570">
        <v>1.4355714346282802</v>
      </c>
      <c r="AB780" s="570">
        <v>2.0872740006715138</v>
      </c>
      <c r="AC780" s="570">
        <v>50.505111694004064</v>
      </c>
      <c r="AD780" s="570">
        <v>66.961679946372456</v>
      </c>
      <c r="AE780" s="570">
        <v>60.662590345797682</v>
      </c>
      <c r="AF780" s="570">
        <v>5.5262135922330087</v>
      </c>
      <c r="AG780" s="570">
        <v>6.7385801429633618</v>
      </c>
      <c r="AH780" s="570">
        <v>0.84328882642304992</v>
      </c>
      <c r="AI780" s="570">
        <v>0</v>
      </c>
      <c r="AJ780" s="570"/>
      <c r="AK780" s="570"/>
      <c r="AL780" s="570"/>
    </row>
    <row r="781" spans="1:38">
      <c r="A781" s="570">
        <v>9</v>
      </c>
      <c r="B781" s="570">
        <v>59</v>
      </c>
      <c r="C781" s="570">
        <v>2022</v>
      </c>
      <c r="D781" s="570">
        <v>99</v>
      </c>
      <c r="E781" s="570">
        <v>99</v>
      </c>
      <c r="F781" s="570">
        <v>99</v>
      </c>
      <c r="G781" s="570">
        <v>99</v>
      </c>
      <c r="H781" s="570">
        <v>2</v>
      </c>
      <c r="I781" s="570">
        <v>99</v>
      </c>
      <c r="J781" s="570">
        <v>143</v>
      </c>
      <c r="K781" s="570">
        <v>99</v>
      </c>
      <c r="L781" s="570">
        <v>99</v>
      </c>
      <c r="M781" s="570">
        <v>99</v>
      </c>
      <c r="N781" s="570">
        <v>99</v>
      </c>
      <c r="O781" s="570">
        <v>99</v>
      </c>
      <c r="P781" s="570">
        <v>9999</v>
      </c>
      <c r="Q781" s="570">
        <v>20</v>
      </c>
      <c r="R781" s="570">
        <v>340</v>
      </c>
      <c r="S781" s="570">
        <v>5.8264705882352947</v>
      </c>
      <c r="T781" s="570">
        <v>4.5235294117647058</v>
      </c>
      <c r="U781" s="570">
        <v>14.568235294117638</v>
      </c>
      <c r="V781" s="570">
        <v>2.3529411764705879</v>
      </c>
      <c r="W781" s="570">
        <v>0.88235294117647056</v>
      </c>
      <c r="X781" s="570">
        <v>38.529411764705877</v>
      </c>
      <c r="Y781" s="570">
        <v>11.76470588235294</v>
      </c>
      <c r="Z781" s="570">
        <v>7.2121174465120701</v>
      </c>
      <c r="AA781" s="570">
        <v>1.5461163534956599</v>
      </c>
      <c r="AB781" s="570">
        <v>1.6385177705563845</v>
      </c>
      <c r="AC781" s="570">
        <v>1.9340754684378596</v>
      </c>
      <c r="AD781" s="570">
        <v>50.003312119735469</v>
      </c>
      <c r="AE781" s="570">
        <v>45.846052616390317</v>
      </c>
      <c r="AF781" s="570">
        <v>1.3203883495145636</v>
      </c>
      <c r="AG781" s="570">
        <v>1.5368321406791541</v>
      </c>
      <c r="AH781" s="570">
        <v>0</v>
      </c>
      <c r="AI781" s="570">
        <v>0</v>
      </c>
      <c r="AJ781" s="570"/>
      <c r="AK781" s="570"/>
      <c r="AL781" s="570"/>
    </row>
    <row r="782" spans="1:38">
      <c r="A782" s="570">
        <v>9</v>
      </c>
      <c r="B782" s="570">
        <v>60</v>
      </c>
      <c r="C782" s="570">
        <v>2022</v>
      </c>
      <c r="D782" s="570">
        <v>99</v>
      </c>
      <c r="E782" s="570">
        <v>99</v>
      </c>
      <c r="F782" s="570">
        <v>99</v>
      </c>
      <c r="G782" s="570">
        <v>99</v>
      </c>
      <c r="H782" s="570">
        <v>2</v>
      </c>
      <c r="I782" s="570">
        <v>99</v>
      </c>
      <c r="J782" s="570">
        <v>147</v>
      </c>
      <c r="K782" s="570">
        <v>99</v>
      </c>
      <c r="L782" s="570">
        <v>99</v>
      </c>
      <c r="M782" s="570">
        <v>99</v>
      </c>
      <c r="N782" s="570">
        <v>99</v>
      </c>
      <c r="O782" s="570">
        <v>99</v>
      </c>
      <c r="P782" s="570">
        <v>9999</v>
      </c>
      <c r="Q782" s="570">
        <v>11</v>
      </c>
      <c r="R782" s="570">
        <v>180</v>
      </c>
      <c r="S782" s="570">
        <v>4.5388888888888888</v>
      </c>
      <c r="T782" s="570">
        <v>3.7333333333333343</v>
      </c>
      <c r="U782" s="570">
        <v>9.2766666666666637</v>
      </c>
      <c r="V782" s="570">
        <v>1.1111111111111112</v>
      </c>
      <c r="W782" s="570">
        <v>2.2222222222222223</v>
      </c>
      <c r="X782" s="570">
        <v>18.888888888888889</v>
      </c>
      <c r="Y782" s="570">
        <v>3.3333333333333344</v>
      </c>
      <c r="Z782" s="570">
        <v>6.0306448890460951</v>
      </c>
      <c r="AA782" s="570">
        <v>2.4593673280583737</v>
      </c>
      <c r="AB782" s="570">
        <v>2.3228335186912461</v>
      </c>
      <c r="AC782" s="570">
        <v>79.53242041350542</v>
      </c>
      <c r="AD782" s="570">
        <v>81.08672549379385</v>
      </c>
      <c r="AE782" s="570">
        <v>74.090919392922544</v>
      </c>
      <c r="AF782" s="570">
        <v>0.69902912621359248</v>
      </c>
      <c r="AG782" s="570">
        <v>0.51808978206130407</v>
      </c>
      <c r="AH782" s="570">
        <v>0</v>
      </c>
      <c r="AI782" s="570">
        <v>0</v>
      </c>
      <c r="AJ782" s="570"/>
      <c r="AK782" s="570"/>
      <c r="AL782" s="570"/>
    </row>
    <row r="783" spans="1:38">
      <c r="A783" s="570">
        <v>9</v>
      </c>
      <c r="B783" s="570">
        <v>61</v>
      </c>
      <c r="C783" s="570">
        <v>2022</v>
      </c>
      <c r="D783" s="570">
        <v>99</v>
      </c>
      <c r="E783" s="570">
        <v>99</v>
      </c>
      <c r="F783" s="570">
        <v>99</v>
      </c>
      <c r="G783" s="570">
        <v>99</v>
      </c>
      <c r="H783" s="570">
        <v>1</v>
      </c>
      <c r="I783" s="570">
        <v>99</v>
      </c>
      <c r="J783" s="570">
        <v>155</v>
      </c>
      <c r="K783" s="570">
        <v>99</v>
      </c>
      <c r="L783" s="570">
        <v>99</v>
      </c>
      <c r="M783" s="570">
        <v>99</v>
      </c>
      <c r="N783" s="570">
        <v>99</v>
      </c>
      <c r="O783" s="570">
        <v>99</v>
      </c>
      <c r="P783" s="570">
        <v>9999</v>
      </c>
      <c r="Q783" s="570">
        <v>58</v>
      </c>
      <c r="R783" s="570">
        <v>2573</v>
      </c>
      <c r="S783" s="570">
        <v>4.8072289156626509</v>
      </c>
      <c r="T783" s="570">
        <v>4.2526233968130596</v>
      </c>
      <c r="U783" s="570">
        <v>16.175441119316005</v>
      </c>
      <c r="V783" s="570">
        <v>2.5262339681305859</v>
      </c>
      <c r="W783" s="570">
        <v>1.5157403808783521</v>
      </c>
      <c r="X783" s="570">
        <v>48.814613291877194</v>
      </c>
      <c r="Y783" s="570">
        <v>20.09327633113098</v>
      </c>
      <c r="Z783" s="570">
        <v>7.4147025931602002</v>
      </c>
      <c r="AA783" s="570">
        <v>1.5578475716256717</v>
      </c>
      <c r="AB783" s="570">
        <v>2.1579483490967566</v>
      </c>
      <c r="AC783" s="570">
        <v>34.631828433928462</v>
      </c>
      <c r="AD783" s="570">
        <v>64.910082298737393</v>
      </c>
      <c r="AE783" s="570">
        <v>50.235889046242654</v>
      </c>
      <c r="AF783" s="570">
        <v>9.9922330097087393</v>
      </c>
      <c r="AG783" s="570">
        <v>12.91327767182902</v>
      </c>
      <c r="AH783" s="570">
        <v>0</v>
      </c>
      <c r="AI783" s="570">
        <v>0</v>
      </c>
      <c r="AJ783" s="570"/>
      <c r="AK783" s="570"/>
      <c r="AL783" s="570"/>
    </row>
    <row r="784" spans="1:38">
      <c r="A784" s="570">
        <v>9</v>
      </c>
      <c r="B784" s="570">
        <v>62</v>
      </c>
      <c r="C784" s="570">
        <v>2022</v>
      </c>
      <c r="D784" s="570">
        <v>99</v>
      </c>
      <c r="E784" s="570">
        <v>99</v>
      </c>
      <c r="F784" s="570">
        <v>99</v>
      </c>
      <c r="G784" s="570">
        <v>99</v>
      </c>
      <c r="H784" s="570">
        <v>2</v>
      </c>
      <c r="I784" s="570">
        <v>99</v>
      </c>
      <c r="J784" s="570">
        <v>160</v>
      </c>
      <c r="K784" s="570">
        <v>99</v>
      </c>
      <c r="L784" s="570">
        <v>99</v>
      </c>
      <c r="M784" s="570">
        <v>99</v>
      </c>
      <c r="N784" s="570">
        <v>99</v>
      </c>
      <c r="O784" s="570">
        <v>99</v>
      </c>
      <c r="P784" s="570">
        <v>9999</v>
      </c>
      <c r="Q784" s="570">
        <v>22</v>
      </c>
      <c r="R784" s="570">
        <v>404</v>
      </c>
      <c r="S784" s="570">
        <v>5.5742574257425748</v>
      </c>
      <c r="T784" s="570">
        <v>5.0222772277227721</v>
      </c>
      <c r="U784" s="570">
        <v>13.46039603960396</v>
      </c>
      <c r="V784" s="570">
        <v>0.74257425742574257</v>
      </c>
      <c r="W784" s="570">
        <v>1.4851485148514851</v>
      </c>
      <c r="X784" s="570">
        <v>27.970297029702969</v>
      </c>
      <c r="Y784" s="570">
        <v>10.643564356435643</v>
      </c>
      <c r="Z784" s="570">
        <v>6.862036172828887</v>
      </c>
      <c r="AA784" s="570">
        <v>1.5113205467795805</v>
      </c>
      <c r="AB784" s="570">
        <v>2.1884029988832112</v>
      </c>
      <c r="AC784" s="570">
        <v>28.492876608520699</v>
      </c>
      <c r="AD784" s="570">
        <v>65.224472401301583</v>
      </c>
      <c r="AE784" s="570">
        <v>47.885109909218322</v>
      </c>
      <c r="AF784" s="570">
        <v>1.568932038834951</v>
      </c>
      <c r="AG784" s="570">
        <v>1.6872513084497383</v>
      </c>
      <c r="AH784" s="570">
        <v>17.821782178217827</v>
      </c>
      <c r="AI784" s="570">
        <v>0</v>
      </c>
      <c r="AJ784" s="570"/>
      <c r="AK784" s="570"/>
      <c r="AL784" s="570"/>
    </row>
    <row r="785" spans="1:38">
      <c r="A785" s="570">
        <v>9</v>
      </c>
      <c r="B785" s="570">
        <v>63</v>
      </c>
      <c r="C785" s="570">
        <v>2022</v>
      </c>
      <c r="D785" s="570">
        <v>99</v>
      </c>
      <c r="E785" s="570">
        <v>99</v>
      </c>
      <c r="F785" s="570">
        <v>99</v>
      </c>
      <c r="G785" s="570">
        <v>99</v>
      </c>
      <c r="H785" s="570">
        <v>1</v>
      </c>
      <c r="I785" s="570">
        <v>99</v>
      </c>
      <c r="J785" s="570">
        <v>171</v>
      </c>
      <c r="K785" s="570">
        <v>99</v>
      </c>
      <c r="L785" s="570">
        <v>99</v>
      </c>
      <c r="M785" s="570">
        <v>99</v>
      </c>
      <c r="N785" s="570">
        <v>99</v>
      </c>
      <c r="O785" s="570">
        <v>99</v>
      </c>
      <c r="P785" s="570">
        <v>9999</v>
      </c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  <c r="AA785" s="570"/>
      <c r="AB785" s="570"/>
      <c r="AC785" s="570"/>
      <c r="AD785" s="570"/>
      <c r="AE785" s="570"/>
      <c r="AF785" s="570"/>
      <c r="AG785" s="570"/>
      <c r="AH785" s="570"/>
      <c r="AI785" s="570"/>
      <c r="AJ785" s="570"/>
      <c r="AK785" s="570"/>
      <c r="AL785" s="570"/>
    </row>
    <row r="786" spans="1:38">
      <c r="A786" s="570">
        <v>9</v>
      </c>
      <c r="B786" s="570">
        <v>64</v>
      </c>
      <c r="C786" s="570">
        <v>2022</v>
      </c>
      <c r="D786" s="570">
        <v>99</v>
      </c>
      <c r="E786" s="570">
        <v>99</v>
      </c>
      <c r="F786" s="570">
        <v>99</v>
      </c>
      <c r="G786" s="570">
        <v>99</v>
      </c>
      <c r="H786" s="570">
        <v>2</v>
      </c>
      <c r="I786" s="570">
        <v>99</v>
      </c>
      <c r="J786" s="570">
        <v>175</v>
      </c>
      <c r="K786" s="570">
        <v>99</v>
      </c>
      <c r="L786" s="570">
        <v>99</v>
      </c>
      <c r="M786" s="570">
        <v>99</v>
      </c>
      <c r="N786" s="570">
        <v>99</v>
      </c>
      <c r="O786" s="570">
        <v>99</v>
      </c>
      <c r="P786" s="570">
        <v>9999</v>
      </c>
      <c r="Q786" s="570">
        <v>31</v>
      </c>
      <c r="R786" s="570">
        <v>1853</v>
      </c>
      <c r="S786" s="570">
        <v>4.2795466810577452</v>
      </c>
      <c r="T786" s="570">
        <v>4.4867781975175376</v>
      </c>
      <c r="U786" s="570">
        <v>11.386508364813828</v>
      </c>
      <c r="V786" s="570">
        <v>0.26983270372369139</v>
      </c>
      <c r="W786" s="570">
        <v>0.32379924446842956</v>
      </c>
      <c r="X786" s="570">
        <v>27.037236913113858</v>
      </c>
      <c r="Y786" s="570">
        <v>9.390178089584456</v>
      </c>
      <c r="Z786" s="570">
        <v>7.595211897754174</v>
      </c>
      <c r="AA786" s="570">
        <v>1.267126562086611</v>
      </c>
      <c r="AB786" s="570">
        <v>1.7204722782247515</v>
      </c>
      <c r="AC786" s="570">
        <v>9.8359482188356324</v>
      </c>
      <c r="AD786" s="570">
        <v>41.838408126265527</v>
      </c>
      <c r="AE786" s="570">
        <v>53.788128256078942</v>
      </c>
      <c r="AF786" s="570">
        <v>7.1961165048543698</v>
      </c>
      <c r="AG786" s="570">
        <v>6.54646061185045</v>
      </c>
      <c r="AH786" s="570">
        <v>0</v>
      </c>
      <c r="AI786" s="570">
        <v>0</v>
      </c>
      <c r="AJ786" s="570"/>
      <c r="AK786" s="570"/>
      <c r="AL786" s="570"/>
    </row>
    <row r="787" spans="1:38">
      <c r="A787" s="570">
        <v>9</v>
      </c>
      <c r="B787" s="570">
        <v>65</v>
      </c>
      <c r="C787" s="570">
        <v>2022</v>
      </c>
      <c r="D787" s="570">
        <v>99</v>
      </c>
      <c r="E787" s="570">
        <v>99</v>
      </c>
      <c r="F787" s="570">
        <v>99</v>
      </c>
      <c r="G787" s="570">
        <v>99</v>
      </c>
      <c r="H787" s="570">
        <v>2</v>
      </c>
      <c r="I787" s="570">
        <v>99</v>
      </c>
      <c r="J787" s="570">
        <v>177</v>
      </c>
      <c r="K787" s="570">
        <v>99</v>
      </c>
      <c r="L787" s="570">
        <v>99</v>
      </c>
      <c r="M787" s="570">
        <v>99</v>
      </c>
      <c r="N787" s="570">
        <v>99</v>
      </c>
      <c r="O787" s="570">
        <v>99</v>
      </c>
      <c r="P787" s="570">
        <v>9999</v>
      </c>
      <c r="Q787" s="570">
        <v>38</v>
      </c>
      <c r="R787" s="570">
        <v>609</v>
      </c>
      <c r="S787" s="570">
        <v>4.848932676518884</v>
      </c>
      <c r="T787" s="570">
        <v>3.9080459770114944</v>
      </c>
      <c r="U787" s="570">
        <v>12.96765188834155</v>
      </c>
      <c r="V787" s="570">
        <v>1.4778325123152705</v>
      </c>
      <c r="W787" s="570">
        <v>0.4926108374384236</v>
      </c>
      <c r="X787" s="570">
        <v>22.824302134646956</v>
      </c>
      <c r="Y787" s="570">
        <v>7.8817733990147776</v>
      </c>
      <c r="Z787" s="570">
        <v>6.0665808753836243</v>
      </c>
      <c r="AA787" s="570">
        <v>1.5248902656364287</v>
      </c>
      <c r="AB787" s="570">
        <v>1.6760902266298221</v>
      </c>
      <c r="AC787" s="570">
        <v>56.191829061652449</v>
      </c>
      <c r="AD787" s="570">
        <v>57.273289052926785</v>
      </c>
      <c r="AE787" s="570">
        <v>68.456796639151051</v>
      </c>
      <c r="AF787" s="570">
        <v>2.3650485436893209</v>
      </c>
      <c r="AG787" s="570">
        <v>2.4502996980912313</v>
      </c>
      <c r="AH787" s="570">
        <v>0</v>
      </c>
      <c r="AI787" s="570"/>
      <c r="AJ787" s="570"/>
      <c r="AK787" s="570"/>
      <c r="AL787" s="570"/>
    </row>
    <row r="788" spans="1:38">
      <c r="A788" s="570">
        <v>9</v>
      </c>
      <c r="B788" s="570">
        <v>66</v>
      </c>
      <c r="C788" s="570">
        <v>2022</v>
      </c>
      <c r="D788" s="570">
        <v>99</v>
      </c>
      <c r="E788" s="570">
        <v>99</v>
      </c>
      <c r="F788" s="570">
        <v>99</v>
      </c>
      <c r="G788" s="570">
        <v>99</v>
      </c>
      <c r="H788" s="570">
        <v>2</v>
      </c>
      <c r="I788" s="570">
        <v>99</v>
      </c>
      <c r="J788" s="570">
        <v>178</v>
      </c>
      <c r="K788" s="570">
        <v>99</v>
      </c>
      <c r="L788" s="570">
        <v>99</v>
      </c>
      <c r="M788" s="570">
        <v>99</v>
      </c>
      <c r="N788" s="570">
        <v>99</v>
      </c>
      <c r="O788" s="570">
        <v>99</v>
      </c>
      <c r="P788" s="570">
        <v>9999</v>
      </c>
      <c r="Q788" s="570">
        <v>17</v>
      </c>
      <c r="R788" s="570">
        <v>856</v>
      </c>
      <c r="S788" s="570">
        <v>4.9579439252336437</v>
      </c>
      <c r="T788" s="570">
        <v>4.481308411214953</v>
      </c>
      <c r="U788" s="570">
        <v>12.90630841121496</v>
      </c>
      <c r="V788" s="570">
        <v>0.7009345794392523</v>
      </c>
      <c r="W788" s="570">
        <v>0.46728971962616805</v>
      </c>
      <c r="X788" s="570">
        <v>20.794392523364483</v>
      </c>
      <c r="Y788" s="570">
        <v>6.074766355140186</v>
      </c>
      <c r="Z788" s="570">
        <v>5.5369601311249852</v>
      </c>
      <c r="AA788" s="570">
        <v>1.1286860596085571</v>
      </c>
      <c r="AB788" s="570">
        <v>1.6610227027049389</v>
      </c>
      <c r="AC788" s="570">
        <v>46.144461020208787</v>
      </c>
      <c r="AD788" s="570">
        <v>51.910131337177717</v>
      </c>
      <c r="AE788" s="570">
        <v>44.823310588231571</v>
      </c>
      <c r="AF788" s="570">
        <v>3.3242718446601929</v>
      </c>
      <c r="AG788" s="570">
        <v>3.4278070992076159</v>
      </c>
      <c r="AH788" s="570">
        <v>3.2710280373831795</v>
      </c>
      <c r="AI788" s="570">
        <v>0</v>
      </c>
      <c r="AJ788" s="570"/>
      <c r="AK788" s="570"/>
      <c r="AL788" s="570"/>
    </row>
    <row r="789" spans="1:38">
      <c r="A789" s="570">
        <v>9</v>
      </c>
      <c r="B789" s="570">
        <v>67</v>
      </c>
      <c r="C789" s="570">
        <v>2022</v>
      </c>
      <c r="D789" s="570">
        <v>99</v>
      </c>
      <c r="E789" s="570">
        <v>99</v>
      </c>
      <c r="F789" s="570">
        <v>99</v>
      </c>
      <c r="G789" s="570">
        <v>99</v>
      </c>
      <c r="H789" s="570">
        <v>2</v>
      </c>
      <c r="I789" s="570">
        <v>99</v>
      </c>
      <c r="J789" s="570">
        <v>181</v>
      </c>
      <c r="K789" s="570">
        <v>99</v>
      </c>
      <c r="L789" s="570">
        <v>99</v>
      </c>
      <c r="M789" s="570">
        <v>99</v>
      </c>
      <c r="N789" s="570">
        <v>99</v>
      </c>
      <c r="O789" s="570">
        <v>99</v>
      </c>
      <c r="P789" s="570">
        <v>9999</v>
      </c>
      <c r="Q789" s="570">
        <v>23</v>
      </c>
      <c r="R789" s="570">
        <v>651</v>
      </c>
      <c r="S789" s="570">
        <v>5.5990783410138238</v>
      </c>
      <c r="T789" s="570">
        <v>4.8525345622119804</v>
      </c>
      <c r="U789" s="570">
        <v>13.763594470046083</v>
      </c>
      <c r="V789" s="570">
        <v>1.9969278033794164</v>
      </c>
      <c r="W789" s="570">
        <v>1.5360983102918588</v>
      </c>
      <c r="X789" s="570">
        <v>39.324116743471592</v>
      </c>
      <c r="Y789" s="570">
        <v>13.978494623655916</v>
      </c>
      <c r="Z789" s="570">
        <v>8.0135932123790141</v>
      </c>
      <c r="AA789" s="570">
        <v>1.2918029690759258</v>
      </c>
      <c r="AB789" s="570">
        <v>2.031186693154031</v>
      </c>
      <c r="AC789" s="570">
        <v>55.136077616744487</v>
      </c>
      <c r="AD789" s="570">
        <v>65.635579904993492</v>
      </c>
      <c r="AE789" s="570">
        <v>53.772161992501601</v>
      </c>
      <c r="AF789" s="570">
        <v>2.5281553398058243</v>
      </c>
      <c r="AG789" s="570">
        <v>2.780055249878723</v>
      </c>
      <c r="AH789" s="570">
        <v>0</v>
      </c>
      <c r="AI789" s="570">
        <v>0</v>
      </c>
      <c r="AJ789" s="570"/>
      <c r="AK789" s="570"/>
      <c r="AL789" s="570"/>
    </row>
    <row r="790" spans="1:38">
      <c r="A790" s="570">
        <v>9</v>
      </c>
      <c r="B790" s="570">
        <v>68</v>
      </c>
      <c r="C790" s="570">
        <v>2022</v>
      </c>
      <c r="D790" s="570">
        <v>99</v>
      </c>
      <c r="E790" s="570">
        <v>99</v>
      </c>
      <c r="F790" s="570">
        <v>99</v>
      </c>
      <c r="G790" s="570">
        <v>99</v>
      </c>
      <c r="H790" s="570">
        <v>2</v>
      </c>
      <c r="I790" s="570">
        <v>99</v>
      </c>
      <c r="J790" s="570">
        <v>262</v>
      </c>
      <c r="K790" s="570">
        <v>99</v>
      </c>
      <c r="L790" s="570">
        <v>99</v>
      </c>
      <c r="M790" s="570">
        <v>99</v>
      </c>
      <c r="N790" s="570">
        <v>99</v>
      </c>
      <c r="O790" s="570">
        <v>99</v>
      </c>
      <c r="P790" s="570">
        <v>9999</v>
      </c>
      <c r="Q790" s="570">
        <v>1</v>
      </c>
      <c r="R790" s="570">
        <v>3</v>
      </c>
      <c r="S790" s="570">
        <v>5</v>
      </c>
      <c r="T790" s="570">
        <v>5.3333333333333321</v>
      </c>
      <c r="U790" s="570">
        <v>17.266666666666662</v>
      </c>
      <c r="V790" s="570">
        <v>0</v>
      </c>
      <c r="W790" s="570">
        <v>0</v>
      </c>
      <c r="X790" s="570">
        <v>66.666666666666686</v>
      </c>
      <c r="Y790" s="570">
        <v>0</v>
      </c>
      <c r="Z790" s="570">
        <v>1.8006171781426019</v>
      </c>
      <c r="AA790" s="570">
        <v>0.81649658092772603</v>
      </c>
      <c r="AB790" s="570">
        <v>0.47140452079103318</v>
      </c>
      <c r="AC790" s="570">
        <v>97.492552570525632</v>
      </c>
      <c r="AD790" s="570">
        <v>-73.304457729123996</v>
      </c>
      <c r="AE790" s="570">
        <v>-86.60254037844355</v>
      </c>
      <c r="AF790" s="570">
        <v>1.1650485436893203E-2</v>
      </c>
      <c r="AG790" s="570">
        <v>1.607201503819353E-2</v>
      </c>
      <c r="AH790" s="570">
        <v>0</v>
      </c>
      <c r="AI790" s="570">
        <v>3</v>
      </c>
      <c r="AJ790" s="570">
        <v>105.1</v>
      </c>
      <c r="AK790" s="570">
        <v>14.914278275988533</v>
      </c>
      <c r="AL790" s="570"/>
    </row>
    <row r="791" spans="1:38">
      <c r="A791" s="570">
        <v>9</v>
      </c>
      <c r="B791" s="570">
        <v>69</v>
      </c>
      <c r="C791" s="570">
        <v>2022</v>
      </c>
      <c r="D791" s="570">
        <v>99</v>
      </c>
      <c r="E791" s="570">
        <v>99</v>
      </c>
      <c r="F791" s="570">
        <v>99</v>
      </c>
      <c r="G791" s="570">
        <v>99</v>
      </c>
      <c r="H791" s="570">
        <v>2</v>
      </c>
      <c r="I791" s="570">
        <v>99</v>
      </c>
      <c r="J791" s="570">
        <v>267</v>
      </c>
      <c r="K791" s="570">
        <v>99</v>
      </c>
      <c r="L791" s="570">
        <v>99</v>
      </c>
      <c r="M791" s="570">
        <v>99</v>
      </c>
      <c r="N791" s="570">
        <v>99</v>
      </c>
      <c r="O791" s="570">
        <v>99</v>
      </c>
      <c r="P791" s="570">
        <v>9999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  <c r="AA791" s="570"/>
      <c r="AB791" s="570"/>
      <c r="AC791" s="570"/>
      <c r="AD791" s="570"/>
      <c r="AE791" s="570"/>
      <c r="AF791" s="570"/>
      <c r="AG791" s="570"/>
      <c r="AH791" s="570"/>
      <c r="AI791" s="570"/>
      <c r="AJ791" s="570"/>
      <c r="AK791" s="570"/>
      <c r="AL791" s="570"/>
    </row>
    <row r="792" spans="1:38">
      <c r="A792" s="570">
        <v>9</v>
      </c>
      <c r="B792" s="570">
        <v>70</v>
      </c>
      <c r="C792" s="570">
        <v>2022</v>
      </c>
      <c r="D792" s="570">
        <v>99</v>
      </c>
      <c r="E792" s="570">
        <v>99</v>
      </c>
      <c r="F792" s="570">
        <v>99</v>
      </c>
      <c r="G792" s="570">
        <v>99</v>
      </c>
      <c r="H792" s="570">
        <v>1</v>
      </c>
      <c r="I792" s="570">
        <v>99</v>
      </c>
      <c r="J792" s="570">
        <v>309</v>
      </c>
      <c r="K792" s="570">
        <v>99</v>
      </c>
      <c r="L792" s="570">
        <v>99</v>
      </c>
      <c r="M792" s="570">
        <v>99</v>
      </c>
      <c r="N792" s="570">
        <v>99</v>
      </c>
      <c r="O792" s="570">
        <v>99</v>
      </c>
      <c r="P792" s="570">
        <v>9999</v>
      </c>
      <c r="Q792" s="570">
        <v>43</v>
      </c>
      <c r="R792" s="570">
        <v>1225</v>
      </c>
      <c r="S792" s="570">
        <v>6.0767346938775528</v>
      </c>
      <c r="T792" s="570">
        <v>4.8677551020408156</v>
      </c>
      <c r="U792" s="570">
        <v>10.50424489795917</v>
      </c>
      <c r="V792" s="570">
        <v>8.1632653061224483E-2</v>
      </c>
      <c r="W792" s="570">
        <v>2.0408163265306123</v>
      </c>
      <c r="X792" s="570">
        <v>17.795918367346939</v>
      </c>
      <c r="Y792" s="570">
        <v>5.3877551020408179</v>
      </c>
      <c r="Z792" s="570">
        <v>6.2072530272341018</v>
      </c>
      <c r="AA792" s="570">
        <v>1.7272809678386305</v>
      </c>
      <c r="AB792" s="570">
        <v>1.9576279537570735</v>
      </c>
      <c r="AC792" s="570">
        <v>6.6270591318173677</v>
      </c>
      <c r="AD792" s="570">
        <v>63.234950167998889</v>
      </c>
      <c r="AE792" s="570">
        <v>38.540817620264825</v>
      </c>
      <c r="AF792" s="570">
        <v>4.7572815533980579</v>
      </c>
      <c r="AG792" s="570">
        <v>3.9924684924124056</v>
      </c>
      <c r="AH792" s="570">
        <v>1.714285714285714</v>
      </c>
      <c r="AI792" s="570">
        <v>0</v>
      </c>
      <c r="AJ792" s="570"/>
      <c r="AK792" s="570"/>
      <c r="AL792" s="570"/>
    </row>
    <row r="793" spans="1:38">
      <c r="A793" s="570">
        <v>9</v>
      </c>
      <c r="B793" s="570">
        <v>71</v>
      </c>
      <c r="C793" s="570">
        <v>2022</v>
      </c>
      <c r="D793" s="570">
        <v>99</v>
      </c>
      <c r="E793" s="570">
        <v>99</v>
      </c>
      <c r="F793" s="570">
        <v>99</v>
      </c>
      <c r="G793" s="570">
        <v>99</v>
      </c>
      <c r="H793" s="570">
        <v>2</v>
      </c>
      <c r="I793" s="570">
        <v>99</v>
      </c>
      <c r="J793" s="570">
        <v>470</v>
      </c>
      <c r="K793" s="570">
        <v>99</v>
      </c>
      <c r="L793" s="570">
        <v>99</v>
      </c>
      <c r="M793" s="570">
        <v>99</v>
      </c>
      <c r="N793" s="570">
        <v>99</v>
      </c>
      <c r="O793" s="570">
        <v>99</v>
      </c>
      <c r="P793" s="570">
        <v>9999</v>
      </c>
      <c r="Q793" s="570">
        <v>24</v>
      </c>
      <c r="R793" s="570">
        <v>1336</v>
      </c>
      <c r="S793" s="570">
        <v>6.3016467065868271</v>
      </c>
      <c r="T793" s="570">
        <v>4.5755988023952092</v>
      </c>
      <c r="U793" s="570">
        <v>9.4377245508982064</v>
      </c>
      <c r="V793" s="570">
        <v>1.0479041916167662</v>
      </c>
      <c r="W793" s="570">
        <v>0.44910179640718562</v>
      </c>
      <c r="X793" s="570">
        <v>21.706586826347312</v>
      </c>
      <c r="Y793" s="570">
        <v>6.2125748502994051</v>
      </c>
      <c r="Z793" s="570">
        <v>7.1526312462258996</v>
      </c>
      <c r="AA793" s="570">
        <v>1.5475101639469435</v>
      </c>
      <c r="AB793" s="570">
        <v>1.4825240758408176</v>
      </c>
      <c r="AC793" s="570">
        <v>14.162933126363139</v>
      </c>
      <c r="AD793" s="570">
        <v>39.415820296169251</v>
      </c>
      <c r="AE793" s="570">
        <v>47.667075218109694</v>
      </c>
      <c r="AF793" s="570">
        <v>5.1883495145631056</v>
      </c>
      <c r="AG793" s="570">
        <v>3.9121394442775026</v>
      </c>
      <c r="AH793" s="570">
        <v>4.1167664670658679</v>
      </c>
      <c r="AI793" s="570">
        <v>0</v>
      </c>
      <c r="AJ793" s="570"/>
      <c r="AK793" s="570"/>
      <c r="AL793" s="570"/>
    </row>
    <row r="794" spans="1:38">
      <c r="A794" s="570">
        <v>9</v>
      </c>
      <c r="B794" s="570">
        <v>72</v>
      </c>
      <c r="C794" s="570">
        <v>2022</v>
      </c>
      <c r="D794" s="570">
        <v>99</v>
      </c>
      <c r="E794" s="570">
        <v>99</v>
      </c>
      <c r="F794" s="570">
        <v>99</v>
      </c>
      <c r="G794" s="570">
        <v>99</v>
      </c>
      <c r="H794" s="570">
        <v>2</v>
      </c>
      <c r="I794" s="570">
        <v>99</v>
      </c>
      <c r="J794" s="570">
        <v>629</v>
      </c>
      <c r="K794" s="570">
        <v>99</v>
      </c>
      <c r="L794" s="570">
        <v>99</v>
      </c>
      <c r="M794" s="570">
        <v>99</v>
      </c>
      <c r="N794" s="570">
        <v>99</v>
      </c>
      <c r="O794" s="570">
        <v>99</v>
      </c>
      <c r="P794" s="570">
        <v>9999</v>
      </c>
      <c r="Q794" s="570">
        <v>8</v>
      </c>
      <c r="R794" s="570">
        <v>406</v>
      </c>
      <c r="S794" s="570">
        <v>5.8004926108374386</v>
      </c>
      <c r="T794" s="570">
        <v>5.5467980295566512</v>
      </c>
      <c r="U794" s="570">
        <v>18.664532019704456</v>
      </c>
      <c r="V794" s="570">
        <v>3.6945812807881762</v>
      </c>
      <c r="W794" s="570">
        <v>6.6502463054187197</v>
      </c>
      <c r="X794" s="570">
        <v>61.330049261083751</v>
      </c>
      <c r="Y794" s="570">
        <v>31.03448275862068</v>
      </c>
      <c r="Z794" s="570">
        <v>7.3190771143378788</v>
      </c>
      <c r="AA794" s="570">
        <v>1.1878281516809128</v>
      </c>
      <c r="AB794" s="570">
        <v>2.4668296187768899</v>
      </c>
      <c r="AC794" s="570">
        <v>54.99150772305881</v>
      </c>
      <c r="AD794" s="570">
        <v>73.119474384020947</v>
      </c>
      <c r="AE794" s="570">
        <v>58.445029401144851</v>
      </c>
      <c r="AF794" s="570">
        <v>1.5766990291262137</v>
      </c>
      <c r="AG794" s="570">
        <v>2.3511682539850005</v>
      </c>
      <c r="AH794" s="570">
        <v>0</v>
      </c>
      <c r="AI794" s="570"/>
      <c r="AJ794" s="570"/>
      <c r="AK794" s="570"/>
      <c r="AL794" s="570"/>
    </row>
    <row r="795" spans="1:38">
      <c r="A795" s="570">
        <v>9</v>
      </c>
      <c r="B795" s="570">
        <v>73</v>
      </c>
      <c r="C795" s="570">
        <v>2022</v>
      </c>
      <c r="D795" s="570">
        <v>99</v>
      </c>
      <c r="E795" s="570">
        <v>99</v>
      </c>
      <c r="F795" s="570">
        <v>99</v>
      </c>
      <c r="G795" s="570">
        <v>99</v>
      </c>
      <c r="H795" s="570">
        <v>1</v>
      </c>
      <c r="I795" s="570">
        <v>99</v>
      </c>
      <c r="J795" s="570">
        <v>643</v>
      </c>
      <c r="K795" s="570">
        <v>99</v>
      </c>
      <c r="L795" s="570">
        <v>99</v>
      </c>
      <c r="M795" s="570">
        <v>99</v>
      </c>
      <c r="N795" s="570">
        <v>99</v>
      </c>
      <c r="O795" s="570">
        <v>99</v>
      </c>
      <c r="P795" s="570">
        <v>9999</v>
      </c>
      <c r="Q795" s="570">
        <v>24</v>
      </c>
      <c r="R795" s="570">
        <v>727</v>
      </c>
      <c r="S795" s="570">
        <v>4.4236588720770307</v>
      </c>
      <c r="T795" s="570">
        <v>4.5006877579092173</v>
      </c>
      <c r="U795" s="570">
        <v>13.494828060522702</v>
      </c>
      <c r="V795" s="570">
        <v>1.2379642365887205</v>
      </c>
      <c r="W795" s="570">
        <v>1.3755158184319125</v>
      </c>
      <c r="X795" s="570">
        <v>36.038514442916096</v>
      </c>
      <c r="Y795" s="570">
        <v>12.242090784044017</v>
      </c>
      <c r="Z795" s="570">
        <v>7.7398500916272948</v>
      </c>
      <c r="AA795" s="570">
        <v>1.365477816114286</v>
      </c>
      <c r="AB795" s="570">
        <v>1.9554001184604552</v>
      </c>
      <c r="AC795" s="570">
        <v>53.795070090065913</v>
      </c>
      <c r="AD795" s="570">
        <v>52.36167913306555</v>
      </c>
      <c r="AE795" s="570">
        <v>55.832838744989999</v>
      </c>
      <c r="AF795" s="570">
        <v>2.823300970873786</v>
      </c>
      <c r="AG795" s="570">
        <v>3.0439837995329495</v>
      </c>
      <c r="AH795" s="570">
        <v>0</v>
      </c>
      <c r="AI795" s="570">
        <v>0</v>
      </c>
      <c r="AJ795" s="570"/>
      <c r="AK795" s="570"/>
      <c r="AL795" s="570"/>
    </row>
    <row r="796" spans="1:38">
      <c r="A796" s="570">
        <v>9</v>
      </c>
      <c r="B796" s="570">
        <v>74</v>
      </c>
      <c r="C796" s="570">
        <v>2022</v>
      </c>
      <c r="D796" s="570">
        <v>99</v>
      </c>
      <c r="E796" s="570">
        <v>99</v>
      </c>
      <c r="F796" s="570">
        <v>99</v>
      </c>
      <c r="G796" s="570">
        <v>99</v>
      </c>
      <c r="H796" s="570">
        <v>2</v>
      </c>
      <c r="I796" s="570">
        <v>99</v>
      </c>
      <c r="J796" s="570">
        <v>704</v>
      </c>
      <c r="K796" s="570">
        <v>99</v>
      </c>
      <c r="L796" s="570">
        <v>99</v>
      </c>
      <c r="M796" s="570">
        <v>99</v>
      </c>
      <c r="N796" s="570">
        <v>99</v>
      </c>
      <c r="O796" s="570">
        <v>99</v>
      </c>
      <c r="P796" s="570">
        <v>9999</v>
      </c>
      <c r="Q796" s="570">
        <v>6</v>
      </c>
      <c r="R796" s="570">
        <v>71</v>
      </c>
      <c r="S796" s="570">
        <v>4.788732394366197</v>
      </c>
      <c r="T796" s="570">
        <v>5.295774647887324</v>
      </c>
      <c r="U796" s="570">
        <v>15.708450704225349</v>
      </c>
      <c r="V796" s="570">
        <v>2.8169014084507031</v>
      </c>
      <c r="W796" s="570">
        <v>4.2253521126760551</v>
      </c>
      <c r="X796" s="570">
        <v>38.028169014084497</v>
      </c>
      <c r="Y796" s="570">
        <v>15.492957746478874</v>
      </c>
      <c r="Z796" s="570">
        <v>7.2707352143664945</v>
      </c>
      <c r="AA796" s="570">
        <v>1.161779753650777</v>
      </c>
      <c r="AB796" s="570">
        <v>1.6816689077858371</v>
      </c>
      <c r="AC796" s="570">
        <v>51.276979182586082</v>
      </c>
      <c r="AD796" s="570">
        <v>53.232881485063594</v>
      </c>
      <c r="AE796" s="570">
        <v>44.289896503310359</v>
      </c>
      <c r="AF796" s="570">
        <v>0.27572815533980594</v>
      </c>
      <c r="AG796" s="570">
        <v>0.34604475621809355</v>
      </c>
      <c r="AH796" s="570">
        <v>0</v>
      </c>
      <c r="AI796" s="570"/>
      <c r="AJ796" s="570"/>
      <c r="AK796" s="570"/>
      <c r="AL796" s="570"/>
    </row>
    <row r="797" spans="1:38">
      <c r="A797" s="570">
        <v>9</v>
      </c>
      <c r="B797" s="570">
        <v>75</v>
      </c>
      <c r="C797" s="570">
        <v>2022</v>
      </c>
      <c r="D797" s="570">
        <v>99</v>
      </c>
      <c r="E797" s="570">
        <v>99</v>
      </c>
      <c r="F797" s="570">
        <v>99</v>
      </c>
      <c r="G797" s="570">
        <v>99</v>
      </c>
      <c r="H797" s="570">
        <v>1</v>
      </c>
      <c r="I797" s="570">
        <v>99</v>
      </c>
      <c r="J797" s="570">
        <v>802</v>
      </c>
      <c r="K797" s="570">
        <v>99</v>
      </c>
      <c r="L797" s="570">
        <v>99</v>
      </c>
      <c r="M797" s="570">
        <v>99</v>
      </c>
      <c r="N797" s="570">
        <v>99</v>
      </c>
      <c r="O797" s="570">
        <v>99</v>
      </c>
      <c r="P797" s="570">
        <v>9999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  <c r="AA797" s="570"/>
      <c r="AB797" s="570"/>
      <c r="AC797" s="570"/>
      <c r="AD797" s="570"/>
      <c r="AE797" s="570"/>
      <c r="AF797" s="570"/>
      <c r="AG797" s="570"/>
      <c r="AH797" s="570"/>
      <c r="AI797" s="570"/>
      <c r="AJ797" s="570"/>
      <c r="AK797" s="570"/>
      <c r="AL797" s="570"/>
    </row>
    <row r="798" spans="1:38">
      <c r="A798" s="570">
        <v>9</v>
      </c>
      <c r="B798" s="570">
        <v>76</v>
      </c>
      <c r="C798" s="570">
        <v>2021</v>
      </c>
      <c r="D798" s="570">
        <v>99</v>
      </c>
      <c r="E798" s="570">
        <v>99</v>
      </c>
      <c r="F798" s="570">
        <v>99</v>
      </c>
      <c r="G798" s="570">
        <v>99</v>
      </c>
      <c r="H798" s="570">
        <v>1</v>
      </c>
      <c r="I798" s="570">
        <v>99</v>
      </c>
      <c r="J798" s="570">
        <v>103</v>
      </c>
      <c r="K798" s="570">
        <v>99</v>
      </c>
      <c r="L798" s="570">
        <v>99</v>
      </c>
      <c r="M798" s="570">
        <v>99</v>
      </c>
      <c r="N798" s="570">
        <v>99</v>
      </c>
      <c r="O798" s="570">
        <v>99</v>
      </c>
      <c r="P798" s="570">
        <v>9999</v>
      </c>
      <c r="Q798" s="570">
        <v>21</v>
      </c>
      <c r="R798" s="570">
        <v>351</v>
      </c>
      <c r="S798" s="570">
        <v>6.2763532763532783</v>
      </c>
      <c r="T798" s="570">
        <v>4.1196581196581192</v>
      </c>
      <c r="U798" s="570">
        <v>14.535954415954413</v>
      </c>
      <c r="V798" s="570">
        <v>1.994301994301994</v>
      </c>
      <c r="W798" s="570">
        <v>0</v>
      </c>
      <c r="X798" s="570">
        <v>29.914529914529911</v>
      </c>
      <c r="Y798" s="570">
        <v>8.2621082621082618</v>
      </c>
      <c r="Z798" s="570">
        <v>5.744597277291418</v>
      </c>
      <c r="AA798" s="570">
        <v>1.7991718039251077</v>
      </c>
      <c r="AB798" s="570">
        <v>1.9399638430078172</v>
      </c>
      <c r="AC798" s="570">
        <v>17.489063864299212</v>
      </c>
      <c r="AD798" s="570">
        <v>33.349835979762283</v>
      </c>
      <c r="AE798" s="570">
        <v>41.742795333988745</v>
      </c>
      <c r="AF798" s="570">
        <v>1.3250833367939021</v>
      </c>
      <c r="AG798" s="570">
        <v>1.5163822194308603</v>
      </c>
      <c r="AH798" s="570">
        <v>0</v>
      </c>
      <c r="AI798" s="570"/>
      <c r="AJ798" s="570"/>
      <c r="AK798" s="570"/>
      <c r="AL798" s="570"/>
    </row>
    <row r="799" spans="1:38">
      <c r="A799" s="570">
        <v>9</v>
      </c>
      <c r="B799" s="570">
        <v>77</v>
      </c>
      <c r="C799" s="570">
        <v>2021</v>
      </c>
      <c r="D799" s="570">
        <v>99</v>
      </c>
      <c r="E799" s="570">
        <v>99</v>
      </c>
      <c r="F799" s="570">
        <v>99</v>
      </c>
      <c r="G799" s="570">
        <v>99</v>
      </c>
      <c r="H799" s="570">
        <v>2</v>
      </c>
      <c r="I799" s="570">
        <v>99</v>
      </c>
      <c r="J799" s="570">
        <v>106</v>
      </c>
      <c r="K799" s="570">
        <v>99</v>
      </c>
      <c r="L799" s="570">
        <v>99</v>
      </c>
      <c r="M799" s="570">
        <v>99</v>
      </c>
      <c r="N799" s="570">
        <v>99</v>
      </c>
      <c r="O799" s="570">
        <v>99</v>
      </c>
      <c r="P799" s="570">
        <v>9999</v>
      </c>
      <c r="Q799" s="570">
        <v>25</v>
      </c>
      <c r="R799" s="570">
        <v>483</v>
      </c>
      <c r="S799" s="570">
        <v>8.4037267080745366</v>
      </c>
      <c r="T799" s="570">
        <v>4.0186335403726705</v>
      </c>
      <c r="U799" s="570">
        <v>15.201449275362309</v>
      </c>
      <c r="V799" s="570">
        <v>3.1055900621118009</v>
      </c>
      <c r="W799" s="570">
        <v>0.6211180124223602</v>
      </c>
      <c r="X799" s="570">
        <v>45.962732919254641</v>
      </c>
      <c r="Y799" s="570">
        <v>11.594202898550723</v>
      </c>
      <c r="Z799" s="570">
        <v>7.2042644642620912</v>
      </c>
      <c r="AA799" s="570">
        <v>2.1594192973364472</v>
      </c>
      <c r="AB799" s="570">
        <v>2.0444502964796354</v>
      </c>
      <c r="AC799" s="570">
        <v>32.547284348867485</v>
      </c>
      <c r="AD799" s="570">
        <v>64.812939890150091</v>
      </c>
      <c r="AE799" s="570">
        <v>23.324687258181424</v>
      </c>
      <c r="AF799" s="570">
        <v>1.8234052754172501</v>
      </c>
      <c r="AG799" s="570">
        <v>2.1821778338665503</v>
      </c>
      <c r="AH799" s="570">
        <v>0</v>
      </c>
      <c r="AI799" s="570"/>
      <c r="AJ799" s="570"/>
      <c r="AK799" s="570"/>
      <c r="AL799" s="570"/>
    </row>
    <row r="800" spans="1:38">
      <c r="A800" s="570">
        <v>9</v>
      </c>
      <c r="B800" s="570">
        <v>78</v>
      </c>
      <c r="C800" s="570">
        <v>2021</v>
      </c>
      <c r="D800" s="570">
        <v>99</v>
      </c>
      <c r="E800" s="570">
        <v>99</v>
      </c>
      <c r="F800" s="570">
        <v>99</v>
      </c>
      <c r="G800" s="570">
        <v>99</v>
      </c>
      <c r="H800" s="570">
        <v>1</v>
      </c>
      <c r="I800" s="570">
        <v>99</v>
      </c>
      <c r="J800" s="570">
        <v>109</v>
      </c>
      <c r="K800" s="570">
        <v>99</v>
      </c>
      <c r="L800" s="570">
        <v>99</v>
      </c>
      <c r="M800" s="570">
        <v>99</v>
      </c>
      <c r="N800" s="570">
        <v>99</v>
      </c>
      <c r="O800" s="570">
        <v>99</v>
      </c>
      <c r="P800" s="570">
        <v>9999</v>
      </c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  <c r="AA800" s="570"/>
      <c r="AB800" s="570"/>
      <c r="AC800" s="570"/>
      <c r="AD800" s="570"/>
      <c r="AE800" s="570"/>
      <c r="AF800" s="570"/>
      <c r="AG800" s="570"/>
      <c r="AH800" s="570"/>
      <c r="AI800" s="570"/>
      <c r="AJ800" s="570"/>
      <c r="AK800" s="570"/>
      <c r="AL800" s="570"/>
    </row>
    <row r="801" spans="1:38">
      <c r="A801" s="570">
        <v>9</v>
      </c>
      <c r="B801" s="570">
        <v>79</v>
      </c>
      <c r="C801" s="570">
        <v>2021</v>
      </c>
      <c r="D801" s="570">
        <v>99</v>
      </c>
      <c r="E801" s="570">
        <v>99</v>
      </c>
      <c r="F801" s="570">
        <v>99</v>
      </c>
      <c r="G801" s="570">
        <v>99</v>
      </c>
      <c r="H801" s="570">
        <v>1</v>
      </c>
      <c r="I801" s="570">
        <v>99</v>
      </c>
      <c r="J801" s="570">
        <v>110</v>
      </c>
      <c r="K801" s="570">
        <v>99</v>
      </c>
      <c r="L801" s="570">
        <v>99</v>
      </c>
      <c r="M801" s="570">
        <v>99</v>
      </c>
      <c r="N801" s="570">
        <v>99</v>
      </c>
      <c r="O801" s="570">
        <v>99</v>
      </c>
      <c r="P801" s="570">
        <v>9999</v>
      </c>
      <c r="Q801" s="570">
        <v>99</v>
      </c>
      <c r="R801" s="570">
        <v>4829</v>
      </c>
      <c r="S801" s="570">
        <v>4.7985090080762065</v>
      </c>
      <c r="T801" s="570">
        <v>5.5379995858355757</v>
      </c>
      <c r="U801" s="570">
        <v>10.468281217643401</v>
      </c>
      <c r="V801" s="570">
        <v>0.26920687512942643</v>
      </c>
      <c r="W801" s="570">
        <v>1.2632014909919238</v>
      </c>
      <c r="X801" s="570">
        <v>20.294056740525988</v>
      </c>
      <c r="Y801" s="570">
        <v>8.5110788983226353</v>
      </c>
      <c r="Z801" s="570">
        <v>7.2371288469833059</v>
      </c>
      <c r="AA801" s="570">
        <v>1.368744776188674</v>
      </c>
      <c r="AB801" s="570">
        <v>2.1683292901541296</v>
      </c>
      <c r="AC801" s="570">
        <v>5.8374543681479398</v>
      </c>
      <c r="AD801" s="570">
        <v>28.107340358655556</v>
      </c>
      <c r="AE801" s="570">
        <v>53.910878437300227</v>
      </c>
      <c r="AF801" s="570">
        <v>18.230277587970811</v>
      </c>
      <c r="AG801" s="570">
        <v>15.024173869015597</v>
      </c>
      <c r="AH801" s="570">
        <v>0.70407951956926884</v>
      </c>
      <c r="AI801" s="570"/>
      <c r="AJ801" s="570"/>
      <c r="AK801" s="570"/>
      <c r="AL801" s="570"/>
    </row>
    <row r="802" spans="1:38">
      <c r="A802" s="570">
        <v>9</v>
      </c>
      <c r="B802" s="570">
        <v>80</v>
      </c>
      <c r="C802" s="570">
        <v>2021</v>
      </c>
      <c r="D802" s="570">
        <v>99</v>
      </c>
      <c r="E802" s="570">
        <v>99</v>
      </c>
      <c r="F802" s="570">
        <v>99</v>
      </c>
      <c r="G802" s="570">
        <v>99</v>
      </c>
      <c r="H802" s="570">
        <v>1</v>
      </c>
      <c r="I802" s="570">
        <v>99</v>
      </c>
      <c r="J802" s="570">
        <v>111</v>
      </c>
      <c r="K802" s="570">
        <v>99</v>
      </c>
      <c r="L802" s="570">
        <v>99</v>
      </c>
      <c r="M802" s="570">
        <v>99</v>
      </c>
      <c r="N802" s="570">
        <v>99</v>
      </c>
      <c r="O802" s="570">
        <v>99</v>
      </c>
      <c r="P802" s="570">
        <v>9999</v>
      </c>
      <c r="Q802" s="570">
        <v>10</v>
      </c>
      <c r="R802" s="570">
        <v>198</v>
      </c>
      <c r="S802" s="570">
        <v>5.2323232323232336</v>
      </c>
      <c r="T802" s="570">
        <v>4.6969696969696964</v>
      </c>
      <c r="U802" s="570">
        <v>17.0510101010101</v>
      </c>
      <c r="V802" s="570">
        <v>5.5555555555555562</v>
      </c>
      <c r="W802" s="570">
        <v>0</v>
      </c>
      <c r="X802" s="570">
        <v>60.101010101010097</v>
      </c>
      <c r="Y802" s="570">
        <v>22.222222222222225</v>
      </c>
      <c r="Z802" s="570">
        <v>7.6820148076496579</v>
      </c>
      <c r="AA802" s="570">
        <v>1.5164304366696932</v>
      </c>
      <c r="AB802" s="570">
        <v>1.9769098703394057</v>
      </c>
      <c r="AC802" s="570">
        <v>9.2459977090970327</v>
      </c>
      <c r="AD802" s="570">
        <v>64.342811844981952</v>
      </c>
      <c r="AE802" s="570">
        <v>32.673185721941799</v>
      </c>
      <c r="AF802" s="570">
        <v>0.74748290793502192</v>
      </c>
      <c r="AG802" s="570">
        <v>1.0033981974199997</v>
      </c>
      <c r="AH802" s="570">
        <v>3.535353535353535</v>
      </c>
      <c r="AI802" s="570"/>
      <c r="AJ802" s="570"/>
      <c r="AK802" s="570"/>
      <c r="AL802" s="570"/>
    </row>
    <row r="803" spans="1:38">
      <c r="A803" s="570">
        <v>9</v>
      </c>
      <c r="B803" s="570">
        <v>81</v>
      </c>
      <c r="C803" s="570">
        <v>2021</v>
      </c>
      <c r="D803" s="570">
        <v>99</v>
      </c>
      <c r="E803" s="570">
        <v>99</v>
      </c>
      <c r="F803" s="570">
        <v>99</v>
      </c>
      <c r="G803" s="570">
        <v>99</v>
      </c>
      <c r="H803" s="570">
        <v>1</v>
      </c>
      <c r="I803" s="570">
        <v>99</v>
      </c>
      <c r="J803" s="570">
        <v>113</v>
      </c>
      <c r="K803" s="570">
        <v>99</v>
      </c>
      <c r="L803" s="570">
        <v>99</v>
      </c>
      <c r="M803" s="570">
        <v>99</v>
      </c>
      <c r="N803" s="570">
        <v>99</v>
      </c>
      <c r="O803" s="570">
        <v>99</v>
      </c>
      <c r="P803" s="570">
        <v>9999</v>
      </c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  <c r="AA803" s="570"/>
      <c r="AB803" s="570"/>
      <c r="AC803" s="570"/>
      <c r="AD803" s="570"/>
      <c r="AE803" s="570"/>
      <c r="AF803" s="570"/>
      <c r="AG803" s="570"/>
      <c r="AH803" s="570"/>
      <c r="AI803" s="570"/>
      <c r="AJ803" s="570"/>
      <c r="AK803" s="570"/>
      <c r="AL803" s="570"/>
    </row>
    <row r="804" spans="1:38">
      <c r="A804" s="570">
        <v>9</v>
      </c>
      <c r="B804" s="570">
        <v>82</v>
      </c>
      <c r="C804" s="570">
        <v>2021</v>
      </c>
      <c r="D804" s="570">
        <v>99</v>
      </c>
      <c r="E804" s="570">
        <v>99</v>
      </c>
      <c r="F804" s="570">
        <v>99</v>
      </c>
      <c r="G804" s="570">
        <v>99</v>
      </c>
      <c r="H804" s="570">
        <v>1</v>
      </c>
      <c r="I804" s="570">
        <v>99</v>
      </c>
      <c r="J804" s="570">
        <v>116</v>
      </c>
      <c r="K804" s="570">
        <v>99</v>
      </c>
      <c r="L804" s="570">
        <v>99</v>
      </c>
      <c r="M804" s="570">
        <v>99</v>
      </c>
      <c r="N804" s="570">
        <v>99</v>
      </c>
      <c r="O804" s="570">
        <v>99</v>
      </c>
      <c r="P804" s="570">
        <v>9999</v>
      </c>
      <c r="Q804" s="570">
        <v>42</v>
      </c>
      <c r="R804" s="570">
        <v>863</v>
      </c>
      <c r="S804" s="570">
        <v>5.1784472769409051</v>
      </c>
      <c r="T804" s="570">
        <v>3.9188876013904976</v>
      </c>
      <c r="U804" s="570">
        <v>13.097670915411364</v>
      </c>
      <c r="V804" s="570">
        <v>2.5492468134414823</v>
      </c>
      <c r="W804" s="570">
        <v>0.11587485515643103</v>
      </c>
      <c r="X804" s="570">
        <v>30.243337195828506</v>
      </c>
      <c r="Y804" s="570">
        <v>11.9351100811124</v>
      </c>
      <c r="Z804" s="570">
        <v>7.6094972995869821</v>
      </c>
      <c r="AA804" s="570">
        <v>1.1384561517445779</v>
      </c>
      <c r="AB804" s="570">
        <v>1.9878897934582549</v>
      </c>
      <c r="AC804" s="570">
        <v>26.798222537974318</v>
      </c>
      <c r="AD804" s="570">
        <v>62.548615950922255</v>
      </c>
      <c r="AE804" s="570">
        <v>47.693522530700861</v>
      </c>
      <c r="AF804" s="570">
        <v>3.2579684320602227</v>
      </c>
      <c r="AG804" s="570">
        <v>3.3594090254777753</v>
      </c>
      <c r="AH804" s="570">
        <v>0.11587485515643103</v>
      </c>
      <c r="AI804" s="570"/>
      <c r="AJ804" s="570"/>
      <c r="AK804" s="570"/>
      <c r="AL804" s="570"/>
    </row>
    <row r="805" spans="1:38">
      <c r="A805" s="570">
        <v>9</v>
      </c>
      <c r="B805" s="570">
        <v>83</v>
      </c>
      <c r="C805" s="570">
        <v>2021</v>
      </c>
      <c r="D805" s="570">
        <v>99</v>
      </c>
      <c r="E805" s="570">
        <v>99</v>
      </c>
      <c r="F805" s="570">
        <v>99</v>
      </c>
      <c r="G805" s="570">
        <v>99</v>
      </c>
      <c r="H805" s="570">
        <v>2</v>
      </c>
      <c r="I805" s="570">
        <v>99</v>
      </c>
      <c r="J805" s="570">
        <v>117</v>
      </c>
      <c r="K805" s="570">
        <v>99</v>
      </c>
      <c r="L805" s="570">
        <v>99</v>
      </c>
      <c r="M805" s="570">
        <v>99</v>
      </c>
      <c r="N805" s="570">
        <v>99</v>
      </c>
      <c r="O805" s="570">
        <v>99</v>
      </c>
      <c r="P805" s="570">
        <v>9999</v>
      </c>
      <c r="Q805" s="570">
        <v>15</v>
      </c>
      <c r="R805" s="570">
        <v>285</v>
      </c>
      <c r="S805" s="570">
        <v>4.8350877192982438</v>
      </c>
      <c r="T805" s="570">
        <v>4.2105263157894726</v>
      </c>
      <c r="U805" s="570">
        <v>13.115789473684218</v>
      </c>
      <c r="V805" s="570">
        <v>0.70175438596491213</v>
      </c>
      <c r="W805" s="570">
        <v>0</v>
      </c>
      <c r="X805" s="570">
        <v>27.368421052631579</v>
      </c>
      <c r="Y805" s="570">
        <v>9.824561403508774</v>
      </c>
      <c r="Z805" s="570">
        <v>6.6659856531205079</v>
      </c>
      <c r="AA805" s="570">
        <v>1.0878098434300085</v>
      </c>
      <c r="AB805" s="570">
        <v>1.7665194454242124</v>
      </c>
      <c r="AC805" s="570">
        <v>42.844783346446285</v>
      </c>
      <c r="AD805" s="570">
        <v>54.249961731891318</v>
      </c>
      <c r="AE805" s="570">
        <v>60.419008300799383</v>
      </c>
      <c r="AF805" s="570">
        <v>1.0759223674822282</v>
      </c>
      <c r="AG805" s="570">
        <v>1.1109571582464861</v>
      </c>
      <c r="AH805" s="570">
        <v>0</v>
      </c>
      <c r="AI805" s="570"/>
      <c r="AJ805" s="570"/>
      <c r="AK805" s="570"/>
      <c r="AL805" s="570"/>
    </row>
    <row r="806" spans="1:38">
      <c r="A806" s="570">
        <v>9</v>
      </c>
      <c r="B806" s="570">
        <v>84</v>
      </c>
      <c r="C806" s="570">
        <v>2021</v>
      </c>
      <c r="D806" s="570">
        <v>99</v>
      </c>
      <c r="E806" s="570">
        <v>99</v>
      </c>
      <c r="F806" s="570">
        <v>99</v>
      </c>
      <c r="G806" s="570">
        <v>99</v>
      </c>
      <c r="H806" s="570">
        <v>1</v>
      </c>
      <c r="I806" s="570">
        <v>99</v>
      </c>
      <c r="J806" s="570">
        <v>134</v>
      </c>
      <c r="K806" s="570">
        <v>99</v>
      </c>
      <c r="L806" s="570">
        <v>99</v>
      </c>
      <c r="M806" s="570">
        <v>99</v>
      </c>
      <c r="N806" s="570">
        <v>99</v>
      </c>
      <c r="O806" s="570">
        <v>99</v>
      </c>
      <c r="P806" s="570">
        <v>9999</v>
      </c>
      <c r="Q806" s="570">
        <v>135</v>
      </c>
      <c r="R806" s="570">
        <v>5858</v>
      </c>
      <c r="S806" s="570">
        <v>5.0652099692727885</v>
      </c>
      <c r="T806" s="570">
        <v>4.7987367702287491</v>
      </c>
      <c r="U806" s="570">
        <v>12.3864629566405</v>
      </c>
      <c r="V806" s="570">
        <v>2.2703994537384768</v>
      </c>
      <c r="W806" s="570">
        <v>0.58040286787299433</v>
      </c>
      <c r="X806" s="570">
        <v>29.771252987367699</v>
      </c>
      <c r="Y806" s="570">
        <v>10.82280641857289</v>
      </c>
      <c r="Z806" s="570">
        <v>7.7133337784349614</v>
      </c>
      <c r="AA806" s="570">
        <v>1.2826207720997715</v>
      </c>
      <c r="AB806" s="570">
        <v>1.4574721619236717</v>
      </c>
      <c r="AC806" s="570">
        <v>30.959034788949943</v>
      </c>
      <c r="AD806" s="570">
        <v>37.496892981859709</v>
      </c>
      <c r="AE806" s="570">
        <v>51.300872437663521</v>
      </c>
      <c r="AF806" s="570">
        <v>22.114923609511905</v>
      </c>
      <c r="AG806" s="570">
        <v>21.565259579092896</v>
      </c>
      <c r="AH806" s="570">
        <v>0.35848412427449655</v>
      </c>
      <c r="AI806" s="570"/>
      <c r="AJ806" s="570"/>
      <c r="AK806" s="570"/>
      <c r="AL806" s="570"/>
    </row>
    <row r="807" spans="1:38">
      <c r="A807" s="570">
        <v>9</v>
      </c>
      <c r="B807" s="570">
        <v>85</v>
      </c>
      <c r="C807" s="570">
        <v>2021</v>
      </c>
      <c r="D807" s="570">
        <v>99</v>
      </c>
      <c r="E807" s="570">
        <v>99</v>
      </c>
      <c r="F807" s="570">
        <v>99</v>
      </c>
      <c r="G807" s="570">
        <v>99</v>
      </c>
      <c r="H807" s="570">
        <v>2</v>
      </c>
      <c r="I807" s="570">
        <v>99</v>
      </c>
      <c r="J807" s="570">
        <v>141</v>
      </c>
      <c r="K807" s="570">
        <v>99</v>
      </c>
      <c r="L807" s="570">
        <v>99</v>
      </c>
      <c r="M807" s="570">
        <v>99</v>
      </c>
      <c r="N807" s="570">
        <v>99</v>
      </c>
      <c r="O807" s="570">
        <v>99</v>
      </c>
      <c r="P807" s="570">
        <v>9999</v>
      </c>
      <c r="Q807" s="570">
        <v>80</v>
      </c>
      <c r="R807" s="570">
        <v>1471</v>
      </c>
      <c r="S807" s="570">
        <v>5.475186947654656</v>
      </c>
      <c r="T807" s="570">
        <v>4.9490142760027194</v>
      </c>
      <c r="U807" s="570">
        <v>13.903195105370484</v>
      </c>
      <c r="V807" s="570">
        <v>0.95173351461590749</v>
      </c>
      <c r="W807" s="570">
        <v>2.6512576478585994</v>
      </c>
      <c r="X807" s="570">
        <v>33.310673011556759</v>
      </c>
      <c r="Y807" s="570">
        <v>15.839564921821893</v>
      </c>
      <c r="Z807" s="570">
        <v>8.0899722648532322</v>
      </c>
      <c r="AA807" s="570">
        <v>1.4100841838582652</v>
      </c>
      <c r="AB807" s="570">
        <v>2.2972770910595157</v>
      </c>
      <c r="AC807" s="570">
        <v>47.108663970811342</v>
      </c>
      <c r="AD807" s="570">
        <v>67.494951808752944</v>
      </c>
      <c r="AE807" s="570">
        <v>58.480303571437261</v>
      </c>
      <c r="AF807" s="570">
        <v>5.5532694826889752</v>
      </c>
      <c r="AG807" s="570">
        <v>6.0783444134814868</v>
      </c>
      <c r="AH807" s="570">
        <v>0.40788579197824626</v>
      </c>
      <c r="AI807" s="570"/>
      <c r="AJ807" s="570"/>
      <c r="AK807" s="570"/>
      <c r="AL807" s="570"/>
    </row>
    <row r="808" spans="1:38">
      <c r="A808" s="570">
        <v>9</v>
      </c>
      <c r="B808" s="570">
        <v>86</v>
      </c>
      <c r="C808" s="570">
        <v>2021</v>
      </c>
      <c r="D808" s="570">
        <v>99</v>
      </c>
      <c r="E808" s="570">
        <v>99</v>
      </c>
      <c r="F808" s="570">
        <v>99</v>
      </c>
      <c r="G808" s="570">
        <v>99</v>
      </c>
      <c r="H808" s="570">
        <v>2</v>
      </c>
      <c r="I808" s="570">
        <v>99</v>
      </c>
      <c r="J808" s="570">
        <v>143</v>
      </c>
      <c r="K808" s="570">
        <v>99</v>
      </c>
      <c r="L808" s="570">
        <v>99</v>
      </c>
      <c r="M808" s="570">
        <v>99</v>
      </c>
      <c r="N808" s="570">
        <v>99</v>
      </c>
      <c r="O808" s="570">
        <v>99</v>
      </c>
      <c r="P808" s="570">
        <v>9999</v>
      </c>
      <c r="Q808" s="570">
        <v>21</v>
      </c>
      <c r="R808" s="570">
        <v>407</v>
      </c>
      <c r="S808" s="570">
        <v>5.4815724815724796</v>
      </c>
      <c r="T808" s="570">
        <v>4.7936117936117952</v>
      </c>
      <c r="U808" s="570">
        <v>14.840540540540529</v>
      </c>
      <c r="V808" s="570">
        <v>2.4570024570024569</v>
      </c>
      <c r="W808" s="570">
        <v>0.24570024570024568</v>
      </c>
      <c r="X808" s="570">
        <v>41.769041769041777</v>
      </c>
      <c r="Y808" s="570">
        <v>12.285012285012284</v>
      </c>
      <c r="Z808" s="570">
        <v>7.3822952226593683</v>
      </c>
      <c r="AA808" s="570">
        <v>1.59514912199609</v>
      </c>
      <c r="AB808" s="570">
        <v>1.7089613428655503</v>
      </c>
      <c r="AC808" s="570">
        <v>12.605514803482823</v>
      </c>
      <c r="AD808" s="570">
        <v>52.076792053828051</v>
      </c>
      <c r="AE808" s="570">
        <v>35.822578743361241</v>
      </c>
      <c r="AF808" s="570">
        <v>1.5364926440886559</v>
      </c>
      <c r="AG808" s="570">
        <v>1.7951557869247161</v>
      </c>
      <c r="AH808" s="570">
        <v>0</v>
      </c>
      <c r="AI808" s="570"/>
      <c r="AJ808" s="570"/>
      <c r="AK808" s="570"/>
      <c r="AL808" s="570"/>
    </row>
    <row r="809" spans="1:38">
      <c r="A809" s="570">
        <v>9</v>
      </c>
      <c r="B809" s="570">
        <v>87</v>
      </c>
      <c r="C809" s="570">
        <v>2021</v>
      </c>
      <c r="D809" s="570">
        <v>99</v>
      </c>
      <c r="E809" s="570">
        <v>99</v>
      </c>
      <c r="F809" s="570">
        <v>99</v>
      </c>
      <c r="G809" s="570">
        <v>99</v>
      </c>
      <c r="H809" s="570">
        <v>2</v>
      </c>
      <c r="I809" s="570">
        <v>99</v>
      </c>
      <c r="J809" s="570">
        <v>147</v>
      </c>
      <c r="K809" s="570">
        <v>99</v>
      </c>
      <c r="L809" s="570">
        <v>99</v>
      </c>
      <c r="M809" s="570">
        <v>99</v>
      </c>
      <c r="N809" s="570">
        <v>99</v>
      </c>
      <c r="O809" s="570">
        <v>99</v>
      </c>
      <c r="P809" s="570">
        <v>9999</v>
      </c>
      <c r="Q809" s="570">
        <v>14</v>
      </c>
      <c r="R809" s="570">
        <v>188</v>
      </c>
      <c r="S809" s="570">
        <v>4.9202127659574462</v>
      </c>
      <c r="T809" s="570">
        <v>4.1382978723404245</v>
      </c>
      <c r="U809" s="570">
        <v>9.0361702127659527</v>
      </c>
      <c r="V809" s="570">
        <v>0</v>
      </c>
      <c r="W809" s="570">
        <v>0</v>
      </c>
      <c r="X809" s="570">
        <v>7.4468085106382995</v>
      </c>
      <c r="Y809" s="570">
        <v>1.5957446808510645</v>
      </c>
      <c r="Z809" s="570">
        <v>4.5554234934932474</v>
      </c>
      <c r="AA809" s="570">
        <v>2.3084064590670681</v>
      </c>
      <c r="AB809" s="570">
        <v>2.0111448196835937</v>
      </c>
      <c r="AC809" s="570">
        <v>54.778045437159491</v>
      </c>
      <c r="AD809" s="570">
        <v>48.482779374696179</v>
      </c>
      <c r="AE809" s="570">
        <v>71.388208050620719</v>
      </c>
      <c r="AF809" s="570">
        <v>0.70973124591810155</v>
      </c>
      <c r="AG809" s="570">
        <v>0.50489406646044099</v>
      </c>
      <c r="AH809" s="570">
        <v>0</v>
      </c>
      <c r="AI809" s="570"/>
      <c r="AJ809" s="570"/>
      <c r="AK809" s="570"/>
      <c r="AL809" s="570"/>
    </row>
    <row r="810" spans="1:38">
      <c r="A810" s="570">
        <v>9</v>
      </c>
      <c r="B810" s="570">
        <v>88</v>
      </c>
      <c r="C810" s="570">
        <v>2021</v>
      </c>
      <c r="D810" s="570">
        <v>99</v>
      </c>
      <c r="E810" s="570">
        <v>99</v>
      </c>
      <c r="F810" s="570">
        <v>99</v>
      </c>
      <c r="G810" s="570">
        <v>99</v>
      </c>
      <c r="H810" s="570">
        <v>1</v>
      </c>
      <c r="I810" s="570">
        <v>99</v>
      </c>
      <c r="J810" s="570">
        <v>155</v>
      </c>
      <c r="K810" s="570">
        <v>99</v>
      </c>
      <c r="L810" s="570">
        <v>99</v>
      </c>
      <c r="M810" s="570">
        <v>99</v>
      </c>
      <c r="N810" s="570">
        <v>99</v>
      </c>
      <c r="O810" s="570">
        <v>99</v>
      </c>
      <c r="P810" s="570">
        <v>9999</v>
      </c>
      <c r="Q810" s="570">
        <v>60</v>
      </c>
      <c r="R810" s="570">
        <v>2856</v>
      </c>
      <c r="S810" s="570">
        <v>5.01435574229692</v>
      </c>
      <c r="T810" s="570">
        <v>4.5609243697478989</v>
      </c>
      <c r="U810" s="570">
        <v>16.89923669467786</v>
      </c>
      <c r="V810" s="570">
        <v>2.4859943977591037</v>
      </c>
      <c r="W810" s="570">
        <v>3.3963585434173655</v>
      </c>
      <c r="X810" s="570">
        <v>51.120448179271698</v>
      </c>
      <c r="Y810" s="570">
        <v>23.004201680672264</v>
      </c>
      <c r="Z810" s="570">
        <v>7.7809286648801743</v>
      </c>
      <c r="AA810" s="570">
        <v>1.5326067820929929</v>
      </c>
      <c r="AB810" s="570">
        <v>2.424157652053835</v>
      </c>
      <c r="AC810" s="570">
        <v>33.998702998062505</v>
      </c>
      <c r="AD810" s="570">
        <v>62.803579881201898</v>
      </c>
      <c r="AE810" s="570">
        <v>59.260167099342681</v>
      </c>
      <c r="AF810" s="570">
        <v>10.781874672032439</v>
      </c>
      <c r="AG810" s="570">
        <v>14.344430362809836</v>
      </c>
      <c r="AH810" s="570">
        <v>0</v>
      </c>
      <c r="AI810" s="570"/>
      <c r="AJ810" s="570"/>
      <c r="AK810" s="570"/>
      <c r="AL810" s="570"/>
    </row>
    <row r="811" spans="1:38">
      <c r="A811" s="570">
        <v>9</v>
      </c>
      <c r="B811" s="570">
        <v>89</v>
      </c>
      <c r="C811" s="570">
        <v>2021</v>
      </c>
      <c r="D811" s="570">
        <v>99</v>
      </c>
      <c r="E811" s="570">
        <v>99</v>
      </c>
      <c r="F811" s="570">
        <v>99</v>
      </c>
      <c r="G811" s="570">
        <v>99</v>
      </c>
      <c r="H811" s="570">
        <v>2</v>
      </c>
      <c r="I811" s="570">
        <v>99</v>
      </c>
      <c r="J811" s="570">
        <v>160</v>
      </c>
      <c r="K811" s="570">
        <v>99</v>
      </c>
      <c r="L811" s="570">
        <v>99</v>
      </c>
      <c r="M811" s="570">
        <v>99</v>
      </c>
      <c r="N811" s="570">
        <v>99</v>
      </c>
      <c r="O811" s="570">
        <v>99</v>
      </c>
      <c r="P811" s="570">
        <v>9999</v>
      </c>
      <c r="Q811" s="570">
        <v>20</v>
      </c>
      <c r="R811" s="570">
        <v>294</v>
      </c>
      <c r="S811" s="570">
        <v>5.3231292517006805</v>
      </c>
      <c r="T811" s="570">
        <v>4.2142857142857153</v>
      </c>
      <c r="U811" s="570">
        <v>11.716666666666672</v>
      </c>
      <c r="V811" s="570">
        <v>1.0204081632653061</v>
      </c>
      <c r="W811" s="570">
        <v>0.3401360544217687</v>
      </c>
      <c r="X811" s="570">
        <v>17.687074829931973</v>
      </c>
      <c r="Y811" s="570">
        <v>7.1428571428571441</v>
      </c>
      <c r="Z811" s="570">
        <v>6.6109958735359253</v>
      </c>
      <c r="AA811" s="570">
        <v>1.4986419261283781</v>
      </c>
      <c r="AB811" s="570">
        <v>2.0466498259849142</v>
      </c>
      <c r="AC811" s="570">
        <v>44.102322171022649</v>
      </c>
      <c r="AD811" s="570">
        <v>64.6604216558068</v>
      </c>
      <c r="AE811" s="570">
        <v>47.866955634681439</v>
      </c>
      <c r="AF811" s="570">
        <v>1.1098988632974565</v>
      </c>
      <c r="AG811" s="570">
        <v>1.0237865497623517</v>
      </c>
      <c r="AH811" s="570">
        <v>19.387755102040817</v>
      </c>
      <c r="AI811" s="570"/>
      <c r="AJ811" s="570"/>
      <c r="AK811" s="570"/>
      <c r="AL811" s="570"/>
    </row>
    <row r="812" spans="1:38">
      <c r="A812" s="570">
        <v>9</v>
      </c>
      <c r="B812" s="570">
        <v>90</v>
      </c>
      <c r="C812" s="570">
        <v>2021</v>
      </c>
      <c r="D812" s="570">
        <v>99</v>
      </c>
      <c r="E812" s="570">
        <v>99</v>
      </c>
      <c r="F812" s="570">
        <v>99</v>
      </c>
      <c r="G812" s="570">
        <v>99</v>
      </c>
      <c r="H812" s="570">
        <v>1</v>
      </c>
      <c r="I812" s="570">
        <v>99</v>
      </c>
      <c r="J812" s="570">
        <v>171</v>
      </c>
      <c r="K812" s="570">
        <v>99</v>
      </c>
      <c r="L812" s="570">
        <v>99</v>
      </c>
      <c r="M812" s="570">
        <v>99</v>
      </c>
      <c r="N812" s="570">
        <v>99</v>
      </c>
      <c r="O812" s="570">
        <v>99</v>
      </c>
      <c r="P812" s="570">
        <v>9999</v>
      </c>
      <c r="Q812" s="570">
        <v>1</v>
      </c>
      <c r="R812" s="570">
        <v>3</v>
      </c>
      <c r="S812" s="570">
        <v>5</v>
      </c>
      <c r="T812" s="570">
        <v>3</v>
      </c>
      <c r="U812" s="570">
        <v>14.143333333333338</v>
      </c>
      <c r="V812" s="570">
        <v>0</v>
      </c>
      <c r="W812" s="570">
        <v>0</v>
      </c>
      <c r="X812" s="570">
        <v>33.333333333333343</v>
      </c>
      <c r="Y812" s="570">
        <v>0</v>
      </c>
      <c r="Z812" s="570">
        <v>3.4783552946120393</v>
      </c>
      <c r="AA812" s="570">
        <v>0</v>
      </c>
      <c r="AB812" s="570">
        <v>1.4142135623730951</v>
      </c>
      <c r="AC812" s="570"/>
      <c r="AD812" s="570">
        <v>86.939364864731644</v>
      </c>
      <c r="AE812" s="570"/>
      <c r="AF812" s="570">
        <v>1.132549860507609E-2</v>
      </c>
      <c r="AG812" s="570">
        <v>1.2610463409416368E-2</v>
      </c>
      <c r="AH812" s="570">
        <v>0</v>
      </c>
      <c r="AI812" s="570"/>
      <c r="AJ812" s="570"/>
      <c r="AK812" s="570"/>
      <c r="AL812" s="570"/>
    </row>
    <row r="813" spans="1:38">
      <c r="A813" s="570">
        <v>9</v>
      </c>
      <c r="B813" s="570">
        <v>91</v>
      </c>
      <c r="C813" s="570">
        <v>2021</v>
      </c>
      <c r="D813" s="570">
        <v>99</v>
      </c>
      <c r="E813" s="570">
        <v>99</v>
      </c>
      <c r="F813" s="570">
        <v>99</v>
      </c>
      <c r="G813" s="570">
        <v>99</v>
      </c>
      <c r="H813" s="570">
        <v>2</v>
      </c>
      <c r="I813" s="570">
        <v>99</v>
      </c>
      <c r="J813" s="570">
        <v>175</v>
      </c>
      <c r="K813" s="570">
        <v>99</v>
      </c>
      <c r="L813" s="570">
        <v>99</v>
      </c>
      <c r="M813" s="570">
        <v>99</v>
      </c>
      <c r="N813" s="570">
        <v>99</v>
      </c>
      <c r="O813" s="570">
        <v>99</v>
      </c>
      <c r="P813" s="570">
        <v>9999</v>
      </c>
      <c r="Q813" s="570">
        <v>35</v>
      </c>
      <c r="R813" s="570">
        <v>2728</v>
      </c>
      <c r="S813" s="570">
        <v>4.411290322580645</v>
      </c>
      <c r="T813" s="570">
        <v>4.4039589442815252</v>
      </c>
      <c r="U813" s="570">
        <v>11.35432551319647</v>
      </c>
      <c r="V813" s="570">
        <v>0.9164222873900294</v>
      </c>
      <c r="W813" s="570">
        <v>1.1730205278592376</v>
      </c>
      <c r="X813" s="570">
        <v>26.09970674486804</v>
      </c>
      <c r="Y813" s="570">
        <v>9.4941348973607038</v>
      </c>
      <c r="Z813" s="570">
        <v>7.5762485048497439</v>
      </c>
      <c r="AA813" s="570">
        <v>1.5324606286849254</v>
      </c>
      <c r="AB813" s="570">
        <v>1.8436740186045577</v>
      </c>
      <c r="AC813" s="570">
        <v>27.0144045210284</v>
      </c>
      <c r="AD813" s="570">
        <v>42.903307094839434</v>
      </c>
      <c r="AE813" s="570">
        <v>60.755261332989456</v>
      </c>
      <c r="AF813" s="570">
        <v>10.298653398215858</v>
      </c>
      <c r="AG813" s="570">
        <v>9.2058463332855904</v>
      </c>
      <c r="AH813" s="570">
        <v>0</v>
      </c>
      <c r="AI813" s="570"/>
      <c r="AJ813" s="570"/>
      <c r="AK813" s="570"/>
      <c r="AL813" s="570"/>
    </row>
    <row r="814" spans="1:38">
      <c r="A814" s="570">
        <v>9</v>
      </c>
      <c r="B814" s="570">
        <v>92</v>
      </c>
      <c r="C814" s="570">
        <v>2021</v>
      </c>
      <c r="D814" s="570">
        <v>99</v>
      </c>
      <c r="E814" s="570">
        <v>99</v>
      </c>
      <c r="F814" s="570">
        <v>99</v>
      </c>
      <c r="G814" s="570">
        <v>99</v>
      </c>
      <c r="H814" s="570">
        <v>2</v>
      </c>
      <c r="I814" s="570">
        <v>99</v>
      </c>
      <c r="J814" s="570">
        <v>177</v>
      </c>
      <c r="K814" s="570">
        <v>99</v>
      </c>
      <c r="L814" s="570">
        <v>99</v>
      </c>
      <c r="M814" s="570">
        <v>99</v>
      </c>
      <c r="N814" s="570">
        <v>99</v>
      </c>
      <c r="O814" s="570">
        <v>99</v>
      </c>
      <c r="P814" s="570">
        <v>9999</v>
      </c>
      <c r="Q814" s="570">
        <v>35</v>
      </c>
      <c r="R814" s="570">
        <v>791</v>
      </c>
      <c r="S814" s="570">
        <v>5.3817951959544885</v>
      </c>
      <c r="T814" s="570">
        <v>4.9355246523388123</v>
      </c>
      <c r="U814" s="570">
        <v>12.676864728192164</v>
      </c>
      <c r="V814" s="570">
        <v>0.25284450063211122</v>
      </c>
      <c r="W814" s="570">
        <v>0.88495575221238942</v>
      </c>
      <c r="X814" s="570">
        <v>22.123893805309734</v>
      </c>
      <c r="Y814" s="570">
        <v>8.3438685208596706</v>
      </c>
      <c r="Z814" s="570">
        <v>6.5935403611194801</v>
      </c>
      <c r="AA814" s="570">
        <v>1.1892363084123376</v>
      </c>
      <c r="AB814" s="570">
        <v>1.8980700016229743</v>
      </c>
      <c r="AC814" s="570">
        <v>26.265212934479582</v>
      </c>
      <c r="AD814" s="570">
        <v>39.611831025967035</v>
      </c>
      <c r="AE814" s="570">
        <v>51.496940684789003</v>
      </c>
      <c r="AF814" s="570">
        <v>2.9861564655383943</v>
      </c>
      <c r="AG814" s="570">
        <v>2.9802064763512073</v>
      </c>
      <c r="AH814" s="570">
        <v>0</v>
      </c>
      <c r="AI814" s="570"/>
      <c r="AJ814" s="570"/>
      <c r="AK814" s="570"/>
      <c r="AL814" s="570"/>
    </row>
    <row r="815" spans="1:38">
      <c r="A815" s="570">
        <v>9</v>
      </c>
      <c r="B815" s="570">
        <v>93</v>
      </c>
      <c r="C815" s="570">
        <v>2021</v>
      </c>
      <c r="D815" s="570">
        <v>99</v>
      </c>
      <c r="E815" s="570">
        <v>99</v>
      </c>
      <c r="F815" s="570">
        <v>99</v>
      </c>
      <c r="G815" s="570">
        <v>99</v>
      </c>
      <c r="H815" s="570">
        <v>2</v>
      </c>
      <c r="I815" s="570">
        <v>99</v>
      </c>
      <c r="J815" s="570">
        <v>178</v>
      </c>
      <c r="K815" s="570">
        <v>99</v>
      </c>
      <c r="L815" s="570">
        <v>99</v>
      </c>
      <c r="M815" s="570">
        <v>99</v>
      </c>
      <c r="N815" s="570">
        <v>99</v>
      </c>
      <c r="O815" s="570">
        <v>99</v>
      </c>
      <c r="P815" s="570">
        <v>9999</v>
      </c>
      <c r="Q815" s="570">
        <v>17</v>
      </c>
      <c r="R815" s="570">
        <v>654.9</v>
      </c>
      <c r="S815" s="570">
        <v>5.0644373186746083</v>
      </c>
      <c r="T815" s="570">
        <v>4.7259123530309992</v>
      </c>
      <c r="U815" s="570">
        <v>13.941212398839516</v>
      </c>
      <c r="V815" s="570">
        <v>0.91617040769583125</v>
      </c>
      <c r="W815" s="570">
        <v>1.8323408153916625</v>
      </c>
      <c r="X815" s="570">
        <v>24.43121087188884</v>
      </c>
      <c r="Y815" s="570">
        <v>9.161704076958312</v>
      </c>
      <c r="Z815" s="570">
        <v>6.1427999833185742</v>
      </c>
      <c r="AA815" s="570">
        <v>1.0919553033035663</v>
      </c>
      <c r="AB815" s="570">
        <v>2.0187996586109365</v>
      </c>
      <c r="AC815" s="570">
        <v>57.854961999105768</v>
      </c>
      <c r="AD815" s="570">
        <v>57.960407802833295</v>
      </c>
      <c r="AE815" s="570">
        <v>46.240386864540191</v>
      </c>
      <c r="AF815" s="570">
        <v>2.4723563454881097</v>
      </c>
      <c r="AG815" s="570">
        <v>2.7135232612376217</v>
      </c>
      <c r="AH815" s="570">
        <v>3.3592914948847157</v>
      </c>
      <c r="AI815" s="570"/>
      <c r="AJ815" s="570"/>
      <c r="AK815" s="570"/>
      <c r="AL815" s="570"/>
    </row>
    <row r="816" spans="1:38">
      <c r="A816" s="570">
        <v>9</v>
      </c>
      <c r="B816" s="570">
        <v>94</v>
      </c>
      <c r="C816" s="570">
        <v>2021</v>
      </c>
      <c r="D816" s="570">
        <v>99</v>
      </c>
      <c r="E816" s="570">
        <v>99</v>
      </c>
      <c r="F816" s="570">
        <v>99</v>
      </c>
      <c r="G816" s="570">
        <v>99</v>
      </c>
      <c r="H816" s="570">
        <v>2</v>
      </c>
      <c r="I816" s="570">
        <v>99</v>
      </c>
      <c r="J816" s="570">
        <v>181</v>
      </c>
      <c r="K816" s="570">
        <v>99</v>
      </c>
      <c r="L816" s="570">
        <v>99</v>
      </c>
      <c r="M816" s="570">
        <v>99</v>
      </c>
      <c r="N816" s="570">
        <v>99</v>
      </c>
      <c r="O816" s="570">
        <v>99</v>
      </c>
      <c r="P816" s="570">
        <v>9999</v>
      </c>
      <c r="Q816" s="570">
        <v>21</v>
      </c>
      <c r="R816" s="570">
        <v>853</v>
      </c>
      <c r="S816" s="570">
        <v>5.7690504103165292</v>
      </c>
      <c r="T816" s="570">
        <v>4.6764361078546308</v>
      </c>
      <c r="U816" s="570">
        <v>13.560257913247348</v>
      </c>
      <c r="V816" s="570">
        <v>1.9929660023446656</v>
      </c>
      <c r="W816" s="570">
        <v>1.9929660023446656</v>
      </c>
      <c r="X816" s="570">
        <v>37.162954279015246</v>
      </c>
      <c r="Y816" s="570">
        <v>20.633059788980074</v>
      </c>
      <c r="Z816" s="570">
        <v>9.0359035541645358</v>
      </c>
      <c r="AA816" s="570">
        <v>1.152754451866568</v>
      </c>
      <c r="AB816" s="570">
        <v>2.2412252672228878</v>
      </c>
      <c r="AC816" s="570">
        <v>55.283859062638129</v>
      </c>
      <c r="AD816" s="570">
        <v>71.68666459316897</v>
      </c>
      <c r="AE816" s="570">
        <v>55.915249420704498</v>
      </c>
      <c r="AF816" s="570">
        <v>3.2202167700433004</v>
      </c>
      <c r="AG816" s="570">
        <v>3.4377555788446399</v>
      </c>
      <c r="AH816" s="570">
        <v>0</v>
      </c>
      <c r="AI816" s="570"/>
      <c r="AJ816" s="570"/>
      <c r="AK816" s="570"/>
      <c r="AL816" s="570"/>
    </row>
    <row r="817" spans="1:38">
      <c r="A817" s="570">
        <v>9</v>
      </c>
      <c r="B817" s="570">
        <v>95</v>
      </c>
      <c r="C817" s="570">
        <v>2021</v>
      </c>
      <c r="D817" s="570">
        <v>99</v>
      </c>
      <c r="E817" s="570">
        <v>99</v>
      </c>
      <c r="F817" s="570">
        <v>99</v>
      </c>
      <c r="G817" s="570">
        <v>99</v>
      </c>
      <c r="H817" s="570">
        <v>2</v>
      </c>
      <c r="I817" s="570">
        <v>99</v>
      </c>
      <c r="J817" s="570">
        <v>262</v>
      </c>
      <c r="K817" s="570">
        <v>99</v>
      </c>
      <c r="L817" s="570">
        <v>99</v>
      </c>
      <c r="M817" s="570">
        <v>99</v>
      </c>
      <c r="N817" s="570">
        <v>99</v>
      </c>
      <c r="O817" s="570">
        <v>99</v>
      </c>
      <c r="P817" s="570">
        <v>9999</v>
      </c>
      <c r="Q817" s="570">
        <v>2</v>
      </c>
      <c r="R817" s="570">
        <v>8</v>
      </c>
      <c r="S817" s="570">
        <v>6.125</v>
      </c>
      <c r="T817" s="570">
        <v>5</v>
      </c>
      <c r="U817" s="570">
        <v>16.987500000000001</v>
      </c>
      <c r="V817" s="570">
        <v>0</v>
      </c>
      <c r="W817" s="570">
        <v>0</v>
      </c>
      <c r="X817" s="570">
        <v>62.5</v>
      </c>
      <c r="Y817" s="570">
        <v>0</v>
      </c>
      <c r="Z817" s="570">
        <v>2.0720988755365939</v>
      </c>
      <c r="AA817" s="570">
        <v>2.0879116360612588</v>
      </c>
      <c r="AB817" s="570">
        <v>1.5</v>
      </c>
      <c r="AC817" s="570">
        <v>57.532495494163989</v>
      </c>
      <c r="AD817" s="570">
        <v>71.183861803797186</v>
      </c>
      <c r="AE817" s="570">
        <v>71.842120810709986</v>
      </c>
      <c r="AF817" s="570">
        <v>3.0201329613536231E-2</v>
      </c>
      <c r="AG817" s="570">
        <v>4.0390336491625822E-2</v>
      </c>
      <c r="AH817" s="570">
        <v>0</v>
      </c>
      <c r="AI817" s="570"/>
      <c r="AJ817" s="570"/>
      <c r="AK817" s="570"/>
      <c r="AL817" s="570"/>
    </row>
    <row r="818" spans="1:38">
      <c r="A818" s="570">
        <v>9</v>
      </c>
      <c r="B818" s="570">
        <v>96</v>
      </c>
      <c r="C818" s="570">
        <v>2021</v>
      </c>
      <c r="D818" s="570">
        <v>99</v>
      </c>
      <c r="E818" s="570">
        <v>99</v>
      </c>
      <c r="F818" s="570">
        <v>99</v>
      </c>
      <c r="G818" s="570">
        <v>99</v>
      </c>
      <c r="H818" s="570">
        <v>2</v>
      </c>
      <c r="I818" s="570">
        <v>99</v>
      </c>
      <c r="J818" s="570">
        <v>267</v>
      </c>
      <c r="K818" s="570">
        <v>99</v>
      </c>
      <c r="L818" s="570">
        <v>99</v>
      </c>
      <c r="M818" s="570">
        <v>99</v>
      </c>
      <c r="N818" s="570">
        <v>99</v>
      </c>
      <c r="O818" s="570">
        <v>99</v>
      </c>
      <c r="P818" s="570">
        <v>9999</v>
      </c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  <c r="AA818" s="570"/>
      <c r="AB818" s="570"/>
      <c r="AC818" s="570"/>
      <c r="AD818" s="570"/>
      <c r="AE818" s="570"/>
      <c r="AF818" s="570"/>
      <c r="AG818" s="570"/>
      <c r="AH818" s="570"/>
      <c r="AI818" s="570"/>
      <c r="AJ818" s="570"/>
      <c r="AK818" s="570"/>
      <c r="AL818" s="570"/>
    </row>
    <row r="819" spans="1:38">
      <c r="A819" s="570">
        <v>9</v>
      </c>
      <c r="B819" s="570">
        <v>97</v>
      </c>
      <c r="C819" s="570">
        <v>2021</v>
      </c>
      <c r="D819" s="570">
        <v>99</v>
      </c>
      <c r="E819" s="570">
        <v>99</v>
      </c>
      <c r="F819" s="570">
        <v>99</v>
      </c>
      <c r="G819" s="570">
        <v>99</v>
      </c>
      <c r="H819" s="570">
        <v>1</v>
      </c>
      <c r="I819" s="570">
        <v>99</v>
      </c>
      <c r="J819" s="570">
        <v>309</v>
      </c>
      <c r="K819" s="570">
        <v>99</v>
      </c>
      <c r="L819" s="570">
        <v>99</v>
      </c>
      <c r="M819" s="570">
        <v>99</v>
      </c>
      <c r="N819" s="570">
        <v>99</v>
      </c>
      <c r="O819" s="570">
        <v>99</v>
      </c>
      <c r="P819" s="570">
        <v>9999</v>
      </c>
      <c r="Q819" s="570">
        <v>55</v>
      </c>
      <c r="R819" s="570">
        <v>1203</v>
      </c>
      <c r="S819" s="570">
        <v>6.0108063175394841</v>
      </c>
      <c r="T819" s="570">
        <v>4.7231920199501252</v>
      </c>
      <c r="U819" s="570">
        <v>11.35916043225269</v>
      </c>
      <c r="V819" s="570">
        <v>0.33250207813798849</v>
      </c>
      <c r="W819" s="570">
        <v>3.0756442227763925</v>
      </c>
      <c r="X819" s="570">
        <v>22.610141313383203</v>
      </c>
      <c r="Y819" s="570">
        <v>7.8969243557772257</v>
      </c>
      <c r="Z819" s="570">
        <v>7.2813500166431124</v>
      </c>
      <c r="AA819" s="570">
        <v>1.8508068196108036</v>
      </c>
      <c r="AB819" s="570">
        <v>2.2064710510876737</v>
      </c>
      <c r="AC819" s="570">
        <v>27.934491301009167</v>
      </c>
      <c r="AD819" s="570">
        <v>70.625314573077333</v>
      </c>
      <c r="AE819" s="570">
        <v>43.124463875068209</v>
      </c>
      <c r="AF819" s="570">
        <v>4.5415249406355116</v>
      </c>
      <c r="AG819" s="570">
        <v>4.0613449262812429</v>
      </c>
      <c r="AH819" s="570">
        <v>0.91438071487946804</v>
      </c>
      <c r="AI819" s="570"/>
      <c r="AJ819" s="570"/>
      <c r="AK819" s="570"/>
      <c r="AL819" s="570"/>
    </row>
    <row r="820" spans="1:38">
      <c r="A820" s="570">
        <v>9</v>
      </c>
      <c r="B820" s="570">
        <v>98</v>
      </c>
      <c r="C820" s="570">
        <v>2021</v>
      </c>
      <c r="D820" s="570">
        <v>99</v>
      </c>
      <c r="E820" s="570">
        <v>99</v>
      </c>
      <c r="F820" s="570">
        <v>99</v>
      </c>
      <c r="G820" s="570">
        <v>99</v>
      </c>
      <c r="H820" s="570">
        <v>2</v>
      </c>
      <c r="I820" s="570">
        <v>99</v>
      </c>
      <c r="J820" s="570">
        <v>470</v>
      </c>
      <c r="K820" s="570">
        <v>99</v>
      </c>
      <c r="L820" s="570">
        <v>99</v>
      </c>
      <c r="M820" s="570">
        <v>99</v>
      </c>
      <c r="N820" s="570">
        <v>99</v>
      </c>
      <c r="O820" s="570">
        <v>99</v>
      </c>
      <c r="P820" s="570">
        <v>9999</v>
      </c>
      <c r="Q820" s="570">
        <v>27</v>
      </c>
      <c r="R820" s="570">
        <v>1099</v>
      </c>
      <c r="S820" s="570">
        <v>5.7015468607825284</v>
      </c>
      <c r="T820" s="570">
        <v>4.0118289353958154</v>
      </c>
      <c r="U820" s="570">
        <v>8.7373976342129254</v>
      </c>
      <c r="V820" s="570">
        <v>1.9108280254777077</v>
      </c>
      <c r="W820" s="570">
        <v>0</v>
      </c>
      <c r="X820" s="570">
        <v>15.377616014558692</v>
      </c>
      <c r="Y820" s="570">
        <v>8.8262056414922689</v>
      </c>
      <c r="Z820" s="570">
        <v>7.2633907560455553</v>
      </c>
      <c r="AA820" s="570">
        <v>1.7707838649060816</v>
      </c>
      <c r="AB820" s="570">
        <v>1.6802785374626299</v>
      </c>
      <c r="AC820" s="570">
        <v>27.136229013799444</v>
      </c>
      <c r="AD820" s="570">
        <v>52.008014540879422</v>
      </c>
      <c r="AE820" s="570">
        <v>56.510507915293651</v>
      </c>
      <c r="AF820" s="570">
        <v>4.1489076556595412</v>
      </c>
      <c r="AG820" s="570">
        <v>2.8538937978453873</v>
      </c>
      <c r="AH820" s="570">
        <v>1.8198362147406737</v>
      </c>
      <c r="AI820" s="570"/>
      <c r="AJ820" s="570"/>
      <c r="AK820" s="570"/>
      <c r="AL820" s="570"/>
    </row>
    <row r="821" spans="1:38">
      <c r="A821" s="570">
        <v>9</v>
      </c>
      <c r="B821" s="570">
        <v>99</v>
      </c>
      <c r="C821" s="570">
        <v>2021</v>
      </c>
      <c r="D821" s="570">
        <v>99</v>
      </c>
      <c r="E821" s="570">
        <v>99</v>
      </c>
      <c r="F821" s="570">
        <v>99</v>
      </c>
      <c r="G821" s="570">
        <v>99</v>
      </c>
      <c r="H821" s="570">
        <v>2</v>
      </c>
      <c r="I821" s="570">
        <v>99</v>
      </c>
      <c r="J821" s="570">
        <v>629</v>
      </c>
      <c r="K821" s="570">
        <v>99</v>
      </c>
      <c r="L821" s="570">
        <v>99</v>
      </c>
      <c r="M821" s="570">
        <v>99</v>
      </c>
      <c r="N821" s="570">
        <v>99</v>
      </c>
      <c r="O821" s="570">
        <v>99</v>
      </c>
      <c r="P821" s="570">
        <v>9999</v>
      </c>
      <c r="Q821" s="570">
        <v>7</v>
      </c>
      <c r="R821" s="570">
        <v>362</v>
      </c>
      <c r="S821" s="570">
        <v>6.1629834254143638</v>
      </c>
      <c r="T821" s="570">
        <v>5.779005524861879</v>
      </c>
      <c r="U821" s="570">
        <v>20.538674033149185</v>
      </c>
      <c r="V821" s="570">
        <v>4.6961325966850813</v>
      </c>
      <c r="W821" s="570">
        <v>3.5911602209944755</v>
      </c>
      <c r="X821" s="570">
        <v>74.309392265193367</v>
      </c>
      <c r="Y821" s="570">
        <v>38.397790055248628</v>
      </c>
      <c r="Z821" s="570">
        <v>6.4219363707606956</v>
      </c>
      <c r="AA821" s="570">
        <v>1.335226073829286</v>
      </c>
      <c r="AB821" s="570">
        <v>2.1938641468872011</v>
      </c>
      <c r="AC821" s="570">
        <v>38.604932174278474</v>
      </c>
      <c r="AD821" s="570">
        <v>62.978224884746894</v>
      </c>
      <c r="AE821" s="570">
        <v>46.872387590391611</v>
      </c>
      <c r="AF821" s="570">
        <v>1.3666101650125144</v>
      </c>
      <c r="AG821" s="570">
        <v>2.2097288580959398</v>
      </c>
      <c r="AH821" s="570">
        <v>0</v>
      </c>
      <c r="AI821" s="570"/>
      <c r="AJ821" s="570"/>
      <c r="AK821" s="570"/>
      <c r="AL821" s="570"/>
    </row>
    <row r="822" spans="1:38">
      <c r="A822" s="570">
        <v>9</v>
      </c>
      <c r="B822" s="570">
        <v>100</v>
      </c>
      <c r="C822" s="570">
        <v>2021</v>
      </c>
      <c r="D822" s="570">
        <v>99</v>
      </c>
      <c r="E822" s="570">
        <v>99</v>
      </c>
      <c r="F822" s="570">
        <v>99</v>
      </c>
      <c r="G822" s="570">
        <v>99</v>
      </c>
      <c r="H822" s="570">
        <v>1</v>
      </c>
      <c r="I822" s="570">
        <v>99</v>
      </c>
      <c r="J822" s="570">
        <v>643</v>
      </c>
      <c r="K822" s="570">
        <v>99</v>
      </c>
      <c r="L822" s="570">
        <v>99</v>
      </c>
      <c r="M822" s="570">
        <v>99</v>
      </c>
      <c r="N822" s="570">
        <v>99</v>
      </c>
      <c r="O822" s="570">
        <v>99</v>
      </c>
      <c r="P822" s="570">
        <v>9999</v>
      </c>
      <c r="Q822" s="570">
        <v>21</v>
      </c>
      <c r="R822" s="570">
        <v>614</v>
      </c>
      <c r="S822" s="570">
        <v>5.0065146579804569</v>
      </c>
      <c r="T822" s="570">
        <v>4.4625407166123763</v>
      </c>
      <c r="U822" s="570">
        <v>13.911758957654715</v>
      </c>
      <c r="V822" s="570">
        <v>1.6286644951140059</v>
      </c>
      <c r="W822" s="570">
        <v>0.97719869706840379</v>
      </c>
      <c r="X822" s="570">
        <v>36.319218241042336</v>
      </c>
      <c r="Y822" s="570">
        <v>11.889250814332248</v>
      </c>
      <c r="Z822" s="570">
        <v>7.391647665592374</v>
      </c>
      <c r="AA822" s="570">
        <v>1.5207436149112341</v>
      </c>
      <c r="AB822" s="570">
        <v>2.0341700067645112</v>
      </c>
      <c r="AC822" s="570">
        <v>24.110528744010505</v>
      </c>
      <c r="AD822" s="570">
        <v>47.909006339576301</v>
      </c>
      <c r="AE822" s="570">
        <v>53.814950417015446</v>
      </c>
      <c r="AF822" s="570">
        <v>2.3179520478389062</v>
      </c>
      <c r="AG822" s="570">
        <v>2.5386827376813774</v>
      </c>
      <c r="AH822" s="570">
        <v>0</v>
      </c>
      <c r="AI822" s="570"/>
      <c r="AJ822" s="570"/>
      <c r="AK822" s="570"/>
      <c r="AL822" s="570"/>
    </row>
    <row r="823" spans="1:38">
      <c r="A823" s="570">
        <v>9</v>
      </c>
      <c r="B823" s="570">
        <v>101</v>
      </c>
      <c r="C823" s="570">
        <v>2021</v>
      </c>
      <c r="D823" s="570">
        <v>99</v>
      </c>
      <c r="E823" s="570">
        <v>99</v>
      </c>
      <c r="F823" s="570">
        <v>99</v>
      </c>
      <c r="G823" s="570">
        <v>99</v>
      </c>
      <c r="H823" s="570">
        <v>2</v>
      </c>
      <c r="I823" s="570">
        <v>99</v>
      </c>
      <c r="J823" s="570">
        <v>704</v>
      </c>
      <c r="K823" s="570">
        <v>99</v>
      </c>
      <c r="L823" s="570">
        <v>99</v>
      </c>
      <c r="M823" s="570">
        <v>99</v>
      </c>
      <c r="N823" s="570">
        <v>99</v>
      </c>
      <c r="O823" s="570">
        <v>99</v>
      </c>
      <c r="P823" s="570">
        <v>9999</v>
      </c>
      <c r="Q823" s="570">
        <v>10</v>
      </c>
      <c r="R823" s="570">
        <v>86</v>
      </c>
      <c r="S823" s="570">
        <v>5.2093023255813948</v>
      </c>
      <c r="T823" s="570">
        <v>5.5232558139534911</v>
      </c>
      <c r="U823" s="570">
        <v>16.229069767441857</v>
      </c>
      <c r="V823" s="570">
        <v>0</v>
      </c>
      <c r="W823" s="570">
        <v>4.6511627906976756</v>
      </c>
      <c r="X823" s="570">
        <v>43.023255813953497</v>
      </c>
      <c r="Y823" s="570">
        <v>15.11627906976744</v>
      </c>
      <c r="Z823" s="570">
        <v>7.3018931326549854</v>
      </c>
      <c r="AA823" s="570">
        <v>1.276953852399286</v>
      </c>
      <c r="AB823" s="570">
        <v>2.5138071940739257</v>
      </c>
      <c r="AC823" s="570">
        <v>58.522100568329151</v>
      </c>
      <c r="AD823" s="570">
        <v>64.038155024738685</v>
      </c>
      <c r="AE823" s="570">
        <v>54.184112148174989</v>
      </c>
      <c r="AF823" s="570">
        <v>0.32466429334551444</v>
      </c>
      <c r="AG823" s="570">
        <v>0.41481083621311376</v>
      </c>
      <c r="AH823" s="570">
        <v>0</v>
      </c>
      <c r="AI823" s="570"/>
      <c r="AJ823" s="570"/>
      <c r="AK823" s="570"/>
      <c r="AL823" s="570"/>
    </row>
    <row r="824" spans="1:38">
      <c r="A824" s="570">
        <v>9</v>
      </c>
      <c r="B824" s="570">
        <v>102</v>
      </c>
      <c r="C824" s="570">
        <v>2021</v>
      </c>
      <c r="D824" s="570">
        <v>99</v>
      </c>
      <c r="E824" s="570">
        <v>99</v>
      </c>
      <c r="F824" s="570">
        <v>99</v>
      </c>
      <c r="G824" s="570">
        <v>99</v>
      </c>
      <c r="H824" s="570">
        <v>1</v>
      </c>
      <c r="I824" s="570">
        <v>99</v>
      </c>
      <c r="J824" s="570">
        <v>802</v>
      </c>
      <c r="K824" s="570">
        <v>99</v>
      </c>
      <c r="L824" s="570">
        <v>99</v>
      </c>
      <c r="M824" s="570">
        <v>99</v>
      </c>
      <c r="N824" s="570">
        <v>99</v>
      </c>
      <c r="O824" s="570">
        <v>99</v>
      </c>
      <c r="P824" s="570">
        <v>9999</v>
      </c>
      <c r="Q824" s="570">
        <v>1</v>
      </c>
      <c r="R824" s="570">
        <v>4</v>
      </c>
      <c r="S824" s="570">
        <v>5.75</v>
      </c>
      <c r="T824" s="570">
        <v>3.5</v>
      </c>
      <c r="U824" s="570">
        <v>19.210000000000004</v>
      </c>
      <c r="V824" s="570">
        <v>0</v>
      </c>
      <c r="W824" s="570">
        <v>0</v>
      </c>
      <c r="X824" s="570">
        <v>75</v>
      </c>
      <c r="Y824" s="570">
        <v>25</v>
      </c>
      <c r="Z824" s="570">
        <v>4.3136701311064529</v>
      </c>
      <c r="AA824" s="570">
        <v>0.4330127018922193</v>
      </c>
      <c r="AB824" s="570">
        <v>1.5</v>
      </c>
      <c r="AC824" s="570">
        <v>91.815617009752174</v>
      </c>
      <c r="AD824" s="570">
        <v>85.194275137059876</v>
      </c>
      <c r="AE824" s="570">
        <v>57.735026918962582</v>
      </c>
      <c r="AF824" s="570">
        <v>1.5100664806768116E-2</v>
      </c>
      <c r="AG824" s="570">
        <v>2.2837332273852311E-2</v>
      </c>
      <c r="AH824" s="570">
        <v>0</v>
      </c>
      <c r="AI824" s="570"/>
      <c r="AJ824" s="570"/>
      <c r="AK824" s="570"/>
      <c r="AL824" s="570"/>
    </row>
    <row r="825" spans="1:38">
      <c r="A825" s="570">
        <v>9</v>
      </c>
      <c r="B825" s="570">
        <v>103</v>
      </c>
      <c r="C825" s="570">
        <v>2020</v>
      </c>
      <c r="D825" s="570">
        <v>99</v>
      </c>
      <c r="E825" s="570">
        <v>99</v>
      </c>
      <c r="F825" s="570">
        <v>99</v>
      </c>
      <c r="G825" s="570">
        <v>99</v>
      </c>
      <c r="H825" s="570">
        <v>1</v>
      </c>
      <c r="I825" s="570">
        <v>99</v>
      </c>
      <c r="J825" s="570">
        <v>103</v>
      </c>
      <c r="K825" s="570">
        <v>99</v>
      </c>
      <c r="L825" s="570">
        <v>99</v>
      </c>
      <c r="M825" s="570">
        <v>99</v>
      </c>
      <c r="N825" s="570">
        <v>99</v>
      </c>
      <c r="O825" s="570">
        <v>99</v>
      </c>
      <c r="P825" s="570">
        <v>9999</v>
      </c>
      <c r="Q825" s="570">
        <v>33</v>
      </c>
      <c r="R825" s="570">
        <v>362</v>
      </c>
      <c r="S825" s="570">
        <v>6.2265193370165743</v>
      </c>
      <c r="T825" s="570">
        <v>3.881215469613259</v>
      </c>
      <c r="U825" s="570">
        <v>13.982596685082871</v>
      </c>
      <c r="V825" s="570">
        <v>1.3812154696132597</v>
      </c>
      <c r="W825" s="570">
        <v>0.5524861878453039</v>
      </c>
      <c r="X825" s="570">
        <v>29.005524861878445</v>
      </c>
      <c r="Y825" s="570">
        <v>10.497237569060774</v>
      </c>
      <c r="Z825" s="570">
        <v>7.5632398928710396</v>
      </c>
      <c r="AA825" s="570">
        <v>1.744308356309537</v>
      </c>
      <c r="AB825" s="570">
        <v>2.0355217510202919</v>
      </c>
      <c r="AC825" s="570">
        <v>32.613386435600724</v>
      </c>
      <c r="AD825" s="570">
        <v>48.477158765745045</v>
      </c>
      <c r="AE825" s="570">
        <v>39.581166507731879</v>
      </c>
      <c r="AF825" s="570">
        <v>1.3651619715654104</v>
      </c>
      <c r="AG825" s="570">
        <v>1.5313763793188171</v>
      </c>
      <c r="AH825" s="570">
        <v>1.1049723756906078</v>
      </c>
      <c r="AI825" s="570"/>
      <c r="AJ825" s="570"/>
      <c r="AK825" s="570"/>
      <c r="AL825" s="570"/>
    </row>
    <row r="826" spans="1:38">
      <c r="A826" s="570">
        <v>9</v>
      </c>
      <c r="B826" s="570">
        <v>104</v>
      </c>
      <c r="C826" s="570">
        <v>2020</v>
      </c>
      <c r="D826" s="570">
        <v>99</v>
      </c>
      <c r="E826" s="570">
        <v>99</v>
      </c>
      <c r="F826" s="570">
        <v>99</v>
      </c>
      <c r="G826" s="570">
        <v>99</v>
      </c>
      <c r="H826" s="570">
        <v>2</v>
      </c>
      <c r="I826" s="570">
        <v>99</v>
      </c>
      <c r="J826" s="570">
        <v>106</v>
      </c>
      <c r="K826" s="570">
        <v>99</v>
      </c>
      <c r="L826" s="570">
        <v>99</v>
      </c>
      <c r="M826" s="570">
        <v>99</v>
      </c>
      <c r="N826" s="570">
        <v>99</v>
      </c>
      <c r="O826" s="570">
        <v>99</v>
      </c>
      <c r="P826" s="570">
        <v>9999</v>
      </c>
      <c r="Q826" s="570">
        <v>25</v>
      </c>
      <c r="R826" s="570">
        <v>479</v>
      </c>
      <c r="S826" s="570">
        <v>9.0020876826722347</v>
      </c>
      <c r="T826" s="570">
        <v>4.1795407098121089</v>
      </c>
      <c r="U826" s="570">
        <v>14.755741127348635</v>
      </c>
      <c r="V826" s="570">
        <v>1.4613778705636742</v>
      </c>
      <c r="W826" s="570">
        <v>2.0876826722338211</v>
      </c>
      <c r="X826" s="570">
        <v>44.885177453027154</v>
      </c>
      <c r="Y826" s="570">
        <v>12.31732776617954</v>
      </c>
      <c r="Z826" s="570">
        <v>7.4383031871921439</v>
      </c>
      <c r="AA826" s="570">
        <v>1.9890083723966896</v>
      </c>
      <c r="AB826" s="570">
        <v>2.2902897041482033</v>
      </c>
      <c r="AC826" s="570">
        <v>32.616505085156241</v>
      </c>
      <c r="AD826" s="570">
        <v>70.171311367860596</v>
      </c>
      <c r="AE826" s="570">
        <v>30.834481062477952</v>
      </c>
      <c r="AF826" s="570">
        <v>1.8063883546404187</v>
      </c>
      <c r="AG826" s="570">
        <v>2.1383662107642474</v>
      </c>
      <c r="AH826" s="570">
        <v>0</v>
      </c>
      <c r="AI826" s="570"/>
      <c r="AJ826" s="570"/>
      <c r="AK826" s="570"/>
      <c r="AL826" s="570"/>
    </row>
    <row r="827" spans="1:38">
      <c r="A827" s="570">
        <v>9</v>
      </c>
      <c r="B827" s="570">
        <v>105</v>
      </c>
      <c r="C827" s="570">
        <v>2020</v>
      </c>
      <c r="D827" s="570">
        <v>99</v>
      </c>
      <c r="E827" s="570">
        <v>99</v>
      </c>
      <c r="F827" s="570">
        <v>99</v>
      </c>
      <c r="G827" s="570">
        <v>99</v>
      </c>
      <c r="H827" s="570">
        <v>1</v>
      </c>
      <c r="I827" s="570">
        <v>99</v>
      </c>
      <c r="J827" s="570">
        <v>109</v>
      </c>
      <c r="K827" s="570">
        <v>99</v>
      </c>
      <c r="L827" s="570">
        <v>99</v>
      </c>
      <c r="M827" s="570">
        <v>99</v>
      </c>
      <c r="N827" s="570">
        <v>99</v>
      </c>
      <c r="O827" s="570">
        <v>99</v>
      </c>
      <c r="P827" s="570">
        <v>9999</v>
      </c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  <c r="AA827" s="570"/>
      <c r="AB827" s="570"/>
      <c r="AC827" s="570"/>
      <c r="AD827" s="570"/>
      <c r="AE827" s="570"/>
      <c r="AF827" s="570"/>
      <c r="AG827" s="570"/>
      <c r="AH827" s="570"/>
      <c r="AI827" s="570"/>
      <c r="AJ827" s="570"/>
      <c r="AK827" s="570"/>
      <c r="AL827" s="570"/>
    </row>
    <row r="828" spans="1:38">
      <c r="A828" s="570">
        <v>9</v>
      </c>
      <c r="B828" s="570">
        <v>106</v>
      </c>
      <c r="C828" s="570">
        <v>2020</v>
      </c>
      <c r="D828" s="570">
        <v>99</v>
      </c>
      <c r="E828" s="570">
        <v>99</v>
      </c>
      <c r="F828" s="570">
        <v>99</v>
      </c>
      <c r="G828" s="570">
        <v>99</v>
      </c>
      <c r="H828" s="570">
        <v>1</v>
      </c>
      <c r="I828" s="570">
        <v>99</v>
      </c>
      <c r="J828" s="570">
        <v>110</v>
      </c>
      <c r="K828" s="570">
        <v>99</v>
      </c>
      <c r="L828" s="570">
        <v>99</v>
      </c>
      <c r="M828" s="570">
        <v>99</v>
      </c>
      <c r="N828" s="570">
        <v>99</v>
      </c>
      <c r="O828" s="570">
        <v>99</v>
      </c>
      <c r="P828" s="570">
        <v>9999</v>
      </c>
      <c r="Q828" s="570">
        <v>94</v>
      </c>
      <c r="R828" s="570">
        <v>5153</v>
      </c>
      <c r="S828" s="570">
        <v>4.7929361536968758</v>
      </c>
      <c r="T828" s="570">
        <v>5.9326605860663681</v>
      </c>
      <c r="U828" s="570">
        <v>10.111513681350681</v>
      </c>
      <c r="V828" s="570">
        <v>0.15524936929943725</v>
      </c>
      <c r="W828" s="570">
        <v>1.8047739181059577</v>
      </c>
      <c r="X828" s="570">
        <v>19.386764991267224</v>
      </c>
      <c r="Y828" s="570">
        <v>7.2385018435862589</v>
      </c>
      <c r="Z828" s="570">
        <v>7.0777267173027587</v>
      </c>
      <c r="AA828" s="570">
        <v>1.178109317236772</v>
      </c>
      <c r="AB828" s="570">
        <v>2.0198718394709214</v>
      </c>
      <c r="AC828" s="570">
        <v>-6.8493831736862898</v>
      </c>
      <c r="AD828" s="570">
        <v>21.215583445092065</v>
      </c>
      <c r="AE828" s="570">
        <v>49.070581797398518</v>
      </c>
      <c r="AF828" s="570">
        <v>19.432816683636911</v>
      </c>
      <c r="AG828" s="570">
        <v>15.763834212842861</v>
      </c>
      <c r="AH828" s="570">
        <v>0.64040364836017838</v>
      </c>
      <c r="AI828" s="570"/>
      <c r="AJ828" s="570"/>
      <c r="AK828" s="570"/>
      <c r="AL828" s="570"/>
    </row>
    <row r="829" spans="1:38">
      <c r="A829" s="570">
        <v>9</v>
      </c>
      <c r="B829" s="570">
        <v>107</v>
      </c>
      <c r="C829" s="570">
        <v>2020</v>
      </c>
      <c r="D829" s="570">
        <v>99</v>
      </c>
      <c r="E829" s="570">
        <v>99</v>
      </c>
      <c r="F829" s="570">
        <v>99</v>
      </c>
      <c r="G829" s="570">
        <v>99</v>
      </c>
      <c r="H829" s="570">
        <v>1</v>
      </c>
      <c r="I829" s="570">
        <v>99</v>
      </c>
      <c r="J829" s="570">
        <v>111</v>
      </c>
      <c r="K829" s="570">
        <v>99</v>
      </c>
      <c r="L829" s="570">
        <v>99</v>
      </c>
      <c r="M829" s="570">
        <v>99</v>
      </c>
      <c r="N829" s="570">
        <v>99</v>
      </c>
      <c r="O829" s="570">
        <v>99</v>
      </c>
      <c r="P829" s="570">
        <v>9999</v>
      </c>
      <c r="Q829" s="570">
        <v>15</v>
      </c>
      <c r="R829" s="570">
        <v>238</v>
      </c>
      <c r="S829" s="570">
        <v>4.8487394957983199</v>
      </c>
      <c r="T829" s="570">
        <v>4.4453781512605044</v>
      </c>
      <c r="U829" s="570">
        <v>18.108823529411769</v>
      </c>
      <c r="V829" s="570">
        <v>5.46218487394958</v>
      </c>
      <c r="W829" s="570">
        <v>0</v>
      </c>
      <c r="X829" s="570">
        <v>60.924369747899149</v>
      </c>
      <c r="Y829" s="570">
        <v>28.571428571428577</v>
      </c>
      <c r="Z829" s="570">
        <v>7.6904260764775136</v>
      </c>
      <c r="AA829" s="570">
        <v>1.564515418640154</v>
      </c>
      <c r="AB829" s="570">
        <v>2.0008295716149034</v>
      </c>
      <c r="AC829" s="570">
        <v>34.869726270112928</v>
      </c>
      <c r="AD829" s="570">
        <v>45.840819572170446</v>
      </c>
      <c r="AE829" s="570">
        <v>53.694472848518863</v>
      </c>
      <c r="AF829" s="570">
        <v>0.89753742881924814</v>
      </c>
      <c r="AG829" s="570">
        <v>1.3039253723504298</v>
      </c>
      <c r="AH829" s="570">
        <v>0.84033613445378108</v>
      </c>
      <c r="AI829" s="570"/>
      <c r="AJ829" s="570"/>
      <c r="AK829" s="570"/>
      <c r="AL829" s="570"/>
    </row>
    <row r="830" spans="1:38">
      <c r="A830" s="570">
        <v>9</v>
      </c>
      <c r="B830" s="570">
        <v>108</v>
      </c>
      <c r="C830" s="570">
        <v>2020</v>
      </c>
      <c r="D830" s="570">
        <v>99</v>
      </c>
      <c r="E830" s="570">
        <v>99</v>
      </c>
      <c r="F830" s="570">
        <v>99</v>
      </c>
      <c r="G830" s="570">
        <v>99</v>
      </c>
      <c r="H830" s="570">
        <v>1</v>
      </c>
      <c r="I830" s="570">
        <v>99</v>
      </c>
      <c r="J830" s="570">
        <v>113</v>
      </c>
      <c r="K830" s="570">
        <v>99</v>
      </c>
      <c r="L830" s="570">
        <v>99</v>
      </c>
      <c r="M830" s="570">
        <v>99</v>
      </c>
      <c r="N830" s="570">
        <v>99</v>
      </c>
      <c r="O830" s="570">
        <v>99</v>
      </c>
      <c r="P830" s="570">
        <v>9999</v>
      </c>
      <c r="Q830" s="570"/>
      <c r="R830" s="570"/>
      <c r="S830" s="570"/>
      <c r="T830" s="570"/>
      <c r="U830" s="570"/>
      <c r="V830" s="570"/>
      <c r="W830" s="570"/>
      <c r="X830" s="570"/>
      <c r="Y830" s="570"/>
      <c r="Z830" s="570"/>
      <c r="AA830" s="570"/>
      <c r="AB830" s="570"/>
      <c r="AC830" s="570"/>
      <c r="AD830" s="570"/>
      <c r="AE830" s="570"/>
      <c r="AF830" s="570"/>
      <c r="AG830" s="570"/>
      <c r="AH830" s="570"/>
      <c r="AI830" s="570"/>
      <c r="AJ830" s="570"/>
      <c r="AK830" s="570"/>
      <c r="AL830" s="570"/>
    </row>
    <row r="831" spans="1:38">
      <c r="A831" s="570">
        <v>9</v>
      </c>
      <c r="B831" s="570">
        <v>109</v>
      </c>
      <c r="C831" s="570">
        <v>2020</v>
      </c>
      <c r="D831" s="570">
        <v>99</v>
      </c>
      <c r="E831" s="570">
        <v>99</v>
      </c>
      <c r="F831" s="570">
        <v>99</v>
      </c>
      <c r="G831" s="570">
        <v>99</v>
      </c>
      <c r="H831" s="570">
        <v>1</v>
      </c>
      <c r="I831" s="570">
        <v>99</v>
      </c>
      <c r="J831" s="570">
        <v>116</v>
      </c>
      <c r="K831" s="570">
        <v>99</v>
      </c>
      <c r="L831" s="570">
        <v>99</v>
      </c>
      <c r="M831" s="570">
        <v>99</v>
      </c>
      <c r="N831" s="570">
        <v>99</v>
      </c>
      <c r="O831" s="570">
        <v>99</v>
      </c>
      <c r="P831" s="570">
        <v>9999</v>
      </c>
      <c r="Q831" s="570">
        <v>39</v>
      </c>
      <c r="R831" s="570">
        <v>1050</v>
      </c>
      <c r="S831" s="570">
        <v>4.8323809523809516</v>
      </c>
      <c r="T831" s="570">
        <v>3.9514285714285697</v>
      </c>
      <c r="U831" s="570">
        <v>13.053276190476179</v>
      </c>
      <c r="V831" s="570">
        <v>1.5238095238095244</v>
      </c>
      <c r="W831" s="570">
        <v>0.7619047619047622</v>
      </c>
      <c r="X831" s="570">
        <v>32.190476190476197</v>
      </c>
      <c r="Y831" s="570">
        <v>11.809523809523805</v>
      </c>
      <c r="Z831" s="570">
        <v>7.8267594906013986</v>
      </c>
      <c r="AA831" s="570">
        <v>1.2567907154710889</v>
      </c>
      <c r="AB831" s="570">
        <v>1.9872265567255032</v>
      </c>
      <c r="AC831" s="570">
        <v>19.135307871138167</v>
      </c>
      <c r="AD831" s="570">
        <v>55.669302322955595</v>
      </c>
      <c r="AE831" s="570">
        <v>44.899691378725763</v>
      </c>
      <c r="AF831" s="570">
        <v>3.9597239506731512</v>
      </c>
      <c r="AG831" s="570">
        <v>4.1466212482685512</v>
      </c>
      <c r="AH831" s="570">
        <v>0</v>
      </c>
      <c r="AI831" s="570"/>
      <c r="AJ831" s="570"/>
      <c r="AK831" s="570"/>
      <c r="AL831" s="570"/>
    </row>
    <row r="832" spans="1:38">
      <c r="A832" s="570">
        <v>9</v>
      </c>
      <c r="B832" s="570">
        <v>110</v>
      </c>
      <c r="C832" s="570">
        <v>2020</v>
      </c>
      <c r="D832" s="570">
        <v>99</v>
      </c>
      <c r="E832" s="570">
        <v>99</v>
      </c>
      <c r="F832" s="570">
        <v>99</v>
      </c>
      <c r="G832" s="570">
        <v>99</v>
      </c>
      <c r="H832" s="570">
        <v>2</v>
      </c>
      <c r="I832" s="570">
        <v>99</v>
      </c>
      <c r="J832" s="570">
        <v>117</v>
      </c>
      <c r="K832" s="570">
        <v>99</v>
      </c>
      <c r="L832" s="570">
        <v>99</v>
      </c>
      <c r="M832" s="570">
        <v>99</v>
      </c>
      <c r="N832" s="570">
        <v>99</v>
      </c>
      <c r="O832" s="570">
        <v>99</v>
      </c>
      <c r="P832" s="570">
        <v>9999</v>
      </c>
      <c r="Q832" s="570">
        <v>13</v>
      </c>
      <c r="R832" s="570">
        <v>384</v>
      </c>
      <c r="S832" s="570">
        <v>4.2317708333333321</v>
      </c>
      <c r="T832" s="570">
        <v>4.1171875</v>
      </c>
      <c r="U832" s="570">
        <v>12.37291666666667</v>
      </c>
      <c r="V832" s="570">
        <v>0</v>
      </c>
      <c r="W832" s="570">
        <v>0</v>
      </c>
      <c r="X832" s="570">
        <v>26.302083333333325</v>
      </c>
      <c r="Y832" s="570">
        <v>3.90625</v>
      </c>
      <c r="Z832" s="570">
        <v>5.8312328807656204</v>
      </c>
      <c r="AA832" s="570">
        <v>1.013415732798066</v>
      </c>
      <c r="AB832" s="570">
        <v>1.632775119189336</v>
      </c>
      <c r="AC832" s="570">
        <v>11.47569771277908</v>
      </c>
      <c r="AD832" s="570">
        <v>36.936052176153154</v>
      </c>
      <c r="AE832" s="570">
        <v>43.055013140010125</v>
      </c>
      <c r="AF832" s="570">
        <v>1.4481276162461818</v>
      </c>
      <c r="AG832" s="570">
        <v>1.4374371166642756</v>
      </c>
      <c r="AH832" s="570">
        <v>0</v>
      </c>
      <c r="AI832" s="570"/>
      <c r="AJ832" s="570"/>
      <c r="AK832" s="570"/>
      <c r="AL832" s="570"/>
    </row>
    <row r="833" spans="1:38">
      <c r="A833" s="570">
        <v>9</v>
      </c>
      <c r="B833" s="570">
        <v>111</v>
      </c>
      <c r="C833" s="570">
        <v>2020</v>
      </c>
      <c r="D833" s="570">
        <v>99</v>
      </c>
      <c r="E833" s="570">
        <v>99</v>
      </c>
      <c r="F833" s="570">
        <v>99</v>
      </c>
      <c r="G833" s="570">
        <v>99</v>
      </c>
      <c r="H833" s="570">
        <v>1</v>
      </c>
      <c r="I833" s="570">
        <v>99</v>
      </c>
      <c r="J833" s="570">
        <v>134</v>
      </c>
      <c r="K833" s="570">
        <v>99</v>
      </c>
      <c r="L833" s="570">
        <v>99</v>
      </c>
      <c r="M833" s="570">
        <v>99</v>
      </c>
      <c r="N833" s="570">
        <v>99</v>
      </c>
      <c r="O833" s="570">
        <v>99</v>
      </c>
      <c r="P833" s="570">
        <v>9999</v>
      </c>
      <c r="Q833" s="570">
        <v>130</v>
      </c>
      <c r="R833" s="570">
        <v>5585</v>
      </c>
      <c r="S833" s="570">
        <v>4.8701880035810197</v>
      </c>
      <c r="T833" s="570">
        <v>4.8017905102954339</v>
      </c>
      <c r="U833" s="570">
        <v>11.822909579230062</v>
      </c>
      <c r="V833" s="570">
        <v>0.91316025067144158</v>
      </c>
      <c r="W833" s="570">
        <v>0.98478066248880924</v>
      </c>
      <c r="X833" s="570">
        <v>28.415398388540744</v>
      </c>
      <c r="Y833" s="570">
        <v>9.4897045658012509</v>
      </c>
      <c r="Z833" s="570">
        <v>7.6526810162048351</v>
      </c>
      <c r="AA833" s="570">
        <v>1.3722460858282481</v>
      </c>
      <c r="AB833" s="570">
        <v>1.6910730964475098</v>
      </c>
      <c r="AC833" s="570">
        <v>5.845427696454931</v>
      </c>
      <c r="AD833" s="570">
        <v>33.506764013825673</v>
      </c>
      <c r="AE833" s="570">
        <v>46.96853486101972</v>
      </c>
      <c r="AF833" s="570">
        <v>21.061960251913874</v>
      </c>
      <c r="AG833" s="570">
        <v>19.977129646952928</v>
      </c>
      <c r="AH833" s="570">
        <v>5.3715308863025953E-2</v>
      </c>
      <c r="AI833" s="570"/>
      <c r="AJ833" s="570"/>
      <c r="AK833" s="570"/>
      <c r="AL833" s="570"/>
    </row>
    <row r="834" spans="1:38">
      <c r="A834" s="570">
        <v>9</v>
      </c>
      <c r="B834" s="570">
        <v>112</v>
      </c>
      <c r="C834" s="570">
        <v>2020</v>
      </c>
      <c r="D834" s="570">
        <v>99</v>
      </c>
      <c r="E834" s="570">
        <v>99</v>
      </c>
      <c r="F834" s="570">
        <v>99</v>
      </c>
      <c r="G834" s="570">
        <v>99</v>
      </c>
      <c r="H834" s="570">
        <v>2</v>
      </c>
      <c r="I834" s="570">
        <v>99</v>
      </c>
      <c r="J834" s="570">
        <v>141</v>
      </c>
      <c r="K834" s="570">
        <v>99</v>
      </c>
      <c r="L834" s="570">
        <v>99</v>
      </c>
      <c r="M834" s="570">
        <v>99</v>
      </c>
      <c r="N834" s="570">
        <v>99</v>
      </c>
      <c r="O834" s="570">
        <v>99</v>
      </c>
      <c r="P834" s="570">
        <v>9999</v>
      </c>
      <c r="Q834" s="570">
        <v>80</v>
      </c>
      <c r="R834" s="570">
        <v>1558</v>
      </c>
      <c r="S834" s="570">
        <v>5.2894736842105283</v>
      </c>
      <c r="T834" s="570">
        <v>4.7804878048780486</v>
      </c>
      <c r="U834" s="570">
        <v>13.148331193838253</v>
      </c>
      <c r="V834" s="570">
        <v>0.77021822849807442</v>
      </c>
      <c r="W834" s="570">
        <v>0.57766367137355557</v>
      </c>
      <c r="X834" s="570">
        <v>34.788189987163022</v>
      </c>
      <c r="Y834" s="570">
        <v>13.350449293966628</v>
      </c>
      <c r="Z834" s="570">
        <v>8.1188638589487052</v>
      </c>
      <c r="AA834" s="570">
        <v>1.5502799797696596</v>
      </c>
      <c r="AB834" s="570">
        <v>2.0997167773539371</v>
      </c>
      <c r="AC834" s="570">
        <v>17.641205559291173</v>
      </c>
      <c r="AD834" s="570">
        <v>53.345183141405215</v>
      </c>
      <c r="AE834" s="570">
        <v>43.340046979587314</v>
      </c>
      <c r="AF834" s="570">
        <v>5.8754761096654988</v>
      </c>
      <c r="AG834" s="570">
        <v>6.197601254120924</v>
      </c>
      <c r="AH834" s="570">
        <v>0.89858793324775377</v>
      </c>
      <c r="AI834" s="570"/>
      <c r="AJ834" s="570"/>
      <c r="AK834" s="570"/>
      <c r="AL834" s="570"/>
    </row>
    <row r="835" spans="1:38">
      <c r="A835" s="570">
        <v>9</v>
      </c>
      <c r="B835" s="570">
        <v>113</v>
      </c>
      <c r="C835" s="570">
        <v>2020</v>
      </c>
      <c r="D835" s="570">
        <v>99</v>
      </c>
      <c r="E835" s="570">
        <v>99</v>
      </c>
      <c r="F835" s="570">
        <v>99</v>
      </c>
      <c r="G835" s="570">
        <v>99</v>
      </c>
      <c r="H835" s="570">
        <v>2</v>
      </c>
      <c r="I835" s="570">
        <v>99</v>
      </c>
      <c r="J835" s="570">
        <v>143</v>
      </c>
      <c r="K835" s="570">
        <v>99</v>
      </c>
      <c r="L835" s="570">
        <v>99</v>
      </c>
      <c r="M835" s="570">
        <v>99</v>
      </c>
      <c r="N835" s="570">
        <v>99</v>
      </c>
      <c r="O835" s="570">
        <v>99</v>
      </c>
      <c r="P835" s="570">
        <v>9999</v>
      </c>
      <c r="Q835" s="570">
        <v>23</v>
      </c>
      <c r="R835" s="570">
        <v>442</v>
      </c>
      <c r="S835" s="570">
        <v>4.9751131221719476</v>
      </c>
      <c r="T835" s="570">
        <v>4.511312217194571</v>
      </c>
      <c r="U835" s="570">
        <v>17.285746606334843</v>
      </c>
      <c r="V835" s="570">
        <v>5.2036199095022644</v>
      </c>
      <c r="W835" s="570">
        <v>0.67873303167420851</v>
      </c>
      <c r="X835" s="570">
        <v>58.371040723981885</v>
      </c>
      <c r="Y835" s="570">
        <v>21.945701357466064</v>
      </c>
      <c r="Z835" s="570">
        <v>7.6126383668290307</v>
      </c>
      <c r="AA835" s="570">
        <v>1.6550527628558735</v>
      </c>
      <c r="AB835" s="570">
        <v>1.7723641693157379</v>
      </c>
      <c r="AC835" s="570">
        <v>42.70042196404895</v>
      </c>
      <c r="AD835" s="570">
        <v>72.704441201260764</v>
      </c>
      <c r="AE835" s="570">
        <v>46.78782155235421</v>
      </c>
      <c r="AF835" s="570">
        <v>1.6668552249500324</v>
      </c>
      <c r="AG835" s="570">
        <v>2.3115109451191409</v>
      </c>
      <c r="AH835" s="570">
        <v>0</v>
      </c>
      <c r="AI835" s="570"/>
      <c r="AJ835" s="570"/>
      <c r="AK835" s="570"/>
      <c r="AL835" s="570"/>
    </row>
    <row r="836" spans="1:38">
      <c r="A836" s="570">
        <v>9</v>
      </c>
      <c r="B836" s="570">
        <v>114</v>
      </c>
      <c r="C836" s="570">
        <v>2020</v>
      </c>
      <c r="D836" s="570">
        <v>99</v>
      </c>
      <c r="E836" s="570">
        <v>99</v>
      </c>
      <c r="F836" s="570">
        <v>99</v>
      </c>
      <c r="G836" s="570">
        <v>99</v>
      </c>
      <c r="H836" s="570">
        <v>2</v>
      </c>
      <c r="I836" s="570">
        <v>99</v>
      </c>
      <c r="J836" s="570">
        <v>147</v>
      </c>
      <c r="K836" s="570">
        <v>99</v>
      </c>
      <c r="L836" s="570">
        <v>99</v>
      </c>
      <c r="M836" s="570">
        <v>99</v>
      </c>
      <c r="N836" s="570">
        <v>99</v>
      </c>
      <c r="O836" s="570">
        <v>99</v>
      </c>
      <c r="P836" s="570">
        <v>9999</v>
      </c>
      <c r="Q836" s="570">
        <v>12</v>
      </c>
      <c r="R836" s="570">
        <v>157</v>
      </c>
      <c r="S836" s="570">
        <v>5.1210191082802554</v>
      </c>
      <c r="T836" s="570">
        <v>3.7961783439490446</v>
      </c>
      <c r="U836" s="570">
        <v>9.1656050955413981</v>
      </c>
      <c r="V836" s="570">
        <v>0</v>
      </c>
      <c r="W836" s="570">
        <v>1.9108280254777077</v>
      </c>
      <c r="X836" s="570">
        <v>5.7324840764331197</v>
      </c>
      <c r="Y836" s="570">
        <v>0.63694267515923564</v>
      </c>
      <c r="Z836" s="570">
        <v>3.7704468196550303</v>
      </c>
      <c r="AA836" s="570">
        <v>1.7715023616888774</v>
      </c>
      <c r="AB836" s="570">
        <v>2.0181938494736587</v>
      </c>
      <c r="AC836" s="570">
        <v>36.613768116626474</v>
      </c>
      <c r="AD836" s="570">
        <v>52.02179549970888</v>
      </c>
      <c r="AE836" s="570">
        <v>58.94630037520907</v>
      </c>
      <c r="AF836" s="570">
        <v>0.59207300976731925</v>
      </c>
      <c r="AG836" s="570">
        <v>0.43535780663409057</v>
      </c>
      <c r="AH836" s="570">
        <v>1.9108280254777077</v>
      </c>
      <c r="AI836" s="570"/>
      <c r="AJ836" s="570"/>
      <c r="AK836" s="570"/>
      <c r="AL836" s="570"/>
    </row>
    <row r="837" spans="1:38">
      <c r="A837" s="570">
        <v>9</v>
      </c>
      <c r="B837" s="570">
        <v>115</v>
      </c>
      <c r="C837" s="570">
        <v>2020</v>
      </c>
      <c r="D837" s="570">
        <v>99</v>
      </c>
      <c r="E837" s="570">
        <v>99</v>
      </c>
      <c r="F837" s="570">
        <v>99</v>
      </c>
      <c r="G837" s="570">
        <v>99</v>
      </c>
      <c r="H837" s="570">
        <v>1</v>
      </c>
      <c r="I837" s="570">
        <v>99</v>
      </c>
      <c r="J837" s="570">
        <v>155</v>
      </c>
      <c r="K837" s="570">
        <v>99</v>
      </c>
      <c r="L837" s="570">
        <v>99</v>
      </c>
      <c r="M837" s="570">
        <v>99</v>
      </c>
      <c r="N837" s="570">
        <v>99</v>
      </c>
      <c r="O837" s="570">
        <v>99</v>
      </c>
      <c r="P837" s="570">
        <v>9999</v>
      </c>
      <c r="Q837" s="570">
        <v>66</v>
      </c>
      <c r="R837" s="570">
        <v>2921</v>
      </c>
      <c r="S837" s="570">
        <v>5.1033892502567619</v>
      </c>
      <c r="T837" s="570">
        <v>5.2016432728517614</v>
      </c>
      <c r="U837" s="570">
        <v>17.470636768230037</v>
      </c>
      <c r="V837" s="570">
        <v>2.1910304690174596</v>
      </c>
      <c r="W837" s="570">
        <v>3.4234851078397814</v>
      </c>
      <c r="X837" s="570">
        <v>55.289284491612491</v>
      </c>
      <c r="Y837" s="570">
        <v>25.368024649092781</v>
      </c>
      <c r="Z837" s="570">
        <v>7.7476419625152788</v>
      </c>
      <c r="AA837" s="570">
        <v>1.5381462949907354</v>
      </c>
      <c r="AB837" s="570">
        <v>2.1864661140489674</v>
      </c>
      <c r="AC837" s="570">
        <v>34.935896419505845</v>
      </c>
      <c r="AD837" s="570">
        <v>67.367861998233707</v>
      </c>
      <c r="AE837" s="570">
        <v>55.337022006996797</v>
      </c>
      <c r="AF837" s="570">
        <v>11.015574914205978</v>
      </c>
      <c r="AG837" s="570">
        <v>15.439236998987573</v>
      </c>
      <c r="AH837" s="570">
        <v>0</v>
      </c>
      <c r="AI837" s="570"/>
      <c r="AJ837" s="570"/>
      <c r="AK837" s="570"/>
      <c r="AL837" s="570"/>
    </row>
    <row r="838" spans="1:38">
      <c r="A838" s="570">
        <v>9</v>
      </c>
      <c r="B838" s="570">
        <v>116</v>
      </c>
      <c r="C838" s="570">
        <v>2020</v>
      </c>
      <c r="D838" s="570">
        <v>99</v>
      </c>
      <c r="E838" s="570">
        <v>99</v>
      </c>
      <c r="F838" s="570">
        <v>99</v>
      </c>
      <c r="G838" s="570">
        <v>99</v>
      </c>
      <c r="H838" s="570">
        <v>2</v>
      </c>
      <c r="I838" s="570">
        <v>99</v>
      </c>
      <c r="J838" s="570">
        <v>160</v>
      </c>
      <c r="K838" s="570">
        <v>99</v>
      </c>
      <c r="L838" s="570">
        <v>99</v>
      </c>
      <c r="M838" s="570">
        <v>99</v>
      </c>
      <c r="N838" s="570">
        <v>99</v>
      </c>
      <c r="O838" s="570">
        <v>99</v>
      </c>
      <c r="P838" s="570">
        <v>9999</v>
      </c>
      <c r="Q838" s="570">
        <v>16</v>
      </c>
      <c r="R838" s="570">
        <v>302</v>
      </c>
      <c r="S838" s="570">
        <v>5.241721854304636</v>
      </c>
      <c r="T838" s="570">
        <v>3.7284768211920527</v>
      </c>
      <c r="U838" s="570">
        <v>12.184768211920538</v>
      </c>
      <c r="V838" s="570">
        <v>0</v>
      </c>
      <c r="W838" s="570">
        <v>0.66225165562913901</v>
      </c>
      <c r="X838" s="570">
        <v>17.21854304635762</v>
      </c>
      <c r="Y838" s="570">
        <v>4.9668874172185431</v>
      </c>
      <c r="Z838" s="570">
        <v>5.3099151081922118</v>
      </c>
      <c r="AA838" s="570">
        <v>1.4618258389979717</v>
      </c>
      <c r="AB838" s="570">
        <v>1.9358376007171048</v>
      </c>
      <c r="AC838" s="570">
        <v>25.70677304828309</v>
      </c>
      <c r="AD838" s="570">
        <v>56.819636633540682</v>
      </c>
      <c r="AE838" s="570">
        <v>28.763903438611141</v>
      </c>
      <c r="AF838" s="570">
        <v>1.1388920315269453</v>
      </c>
      <c r="AG838" s="570">
        <v>1.113293715672083</v>
      </c>
      <c r="AH838" s="570">
        <v>14.569536423841059</v>
      </c>
      <c r="AI838" s="570"/>
      <c r="AJ838" s="570"/>
      <c r="AK838" s="570"/>
      <c r="AL838" s="570"/>
    </row>
    <row r="839" spans="1:38">
      <c r="A839" s="570">
        <v>9</v>
      </c>
      <c r="B839" s="570">
        <v>117</v>
      </c>
      <c r="C839" s="570">
        <v>2020</v>
      </c>
      <c r="D839" s="570">
        <v>99</v>
      </c>
      <c r="E839" s="570">
        <v>99</v>
      </c>
      <c r="F839" s="570">
        <v>99</v>
      </c>
      <c r="G839" s="570">
        <v>99</v>
      </c>
      <c r="H839" s="570">
        <v>1</v>
      </c>
      <c r="I839" s="570">
        <v>99</v>
      </c>
      <c r="J839" s="570">
        <v>171</v>
      </c>
      <c r="K839" s="570">
        <v>99</v>
      </c>
      <c r="L839" s="570">
        <v>99</v>
      </c>
      <c r="M839" s="570">
        <v>99</v>
      </c>
      <c r="N839" s="570">
        <v>99</v>
      </c>
      <c r="O839" s="570">
        <v>99</v>
      </c>
      <c r="P839" s="570">
        <v>9999</v>
      </c>
      <c r="Q839" s="570"/>
      <c r="R839" s="570"/>
      <c r="S839" s="570"/>
      <c r="T839" s="570"/>
      <c r="U839" s="570"/>
      <c r="V839" s="570"/>
      <c r="W839" s="570"/>
      <c r="X839" s="570"/>
      <c r="Y839" s="570"/>
      <c r="Z839" s="570"/>
      <c r="AA839" s="570"/>
      <c r="AB839" s="570"/>
      <c r="AC839" s="570"/>
      <c r="AD839" s="570"/>
      <c r="AE839" s="570"/>
      <c r="AF839" s="570"/>
      <c r="AG839" s="570"/>
      <c r="AH839" s="570"/>
      <c r="AI839" s="570"/>
      <c r="AJ839" s="570"/>
      <c r="AK839" s="570"/>
      <c r="AL839" s="570"/>
    </row>
    <row r="840" spans="1:38">
      <c r="A840" s="570">
        <v>9</v>
      </c>
      <c r="B840" s="570">
        <v>118</v>
      </c>
      <c r="C840" s="570">
        <v>2020</v>
      </c>
      <c r="D840" s="570">
        <v>99</v>
      </c>
      <c r="E840" s="570">
        <v>99</v>
      </c>
      <c r="F840" s="570">
        <v>99</v>
      </c>
      <c r="G840" s="570">
        <v>99</v>
      </c>
      <c r="H840" s="570">
        <v>2</v>
      </c>
      <c r="I840" s="570">
        <v>99</v>
      </c>
      <c r="J840" s="570">
        <v>175</v>
      </c>
      <c r="K840" s="570">
        <v>99</v>
      </c>
      <c r="L840" s="570">
        <v>99</v>
      </c>
      <c r="M840" s="570">
        <v>99</v>
      </c>
      <c r="N840" s="570">
        <v>99</v>
      </c>
      <c r="O840" s="570">
        <v>99</v>
      </c>
      <c r="P840" s="570">
        <v>9999</v>
      </c>
      <c r="Q840" s="570">
        <v>29</v>
      </c>
      <c r="R840" s="570">
        <v>2508</v>
      </c>
      <c r="S840" s="570">
        <v>4.5829346092503984</v>
      </c>
      <c r="T840" s="570">
        <v>4.3217703349282308</v>
      </c>
      <c r="U840" s="570">
        <v>10.705303030303025</v>
      </c>
      <c r="V840" s="570">
        <v>0.95693779904306242</v>
      </c>
      <c r="W840" s="570">
        <v>0.95693779904306242</v>
      </c>
      <c r="X840" s="570">
        <v>22.687400318979265</v>
      </c>
      <c r="Y840" s="570">
        <v>9.6092503987240825</v>
      </c>
      <c r="Z840" s="570">
        <v>7.610282734388214</v>
      </c>
      <c r="AA840" s="570">
        <v>1.347179344228792</v>
      </c>
      <c r="AB840" s="570">
        <v>1.82763337567095</v>
      </c>
      <c r="AC840" s="570">
        <v>26.6543435398818</v>
      </c>
      <c r="AD840" s="570">
        <v>46.450956105161197</v>
      </c>
      <c r="AE840" s="570">
        <v>58.324368564187729</v>
      </c>
      <c r="AF840" s="570">
        <v>9.4580834936078748</v>
      </c>
      <c r="AG840" s="570">
        <v>8.1229174527713894</v>
      </c>
      <c r="AH840" s="570">
        <v>0</v>
      </c>
      <c r="AI840" s="570"/>
      <c r="AJ840" s="570"/>
      <c r="AK840" s="570"/>
      <c r="AL840" s="570"/>
    </row>
    <row r="841" spans="1:38">
      <c r="A841" s="570">
        <v>9</v>
      </c>
      <c r="B841" s="570">
        <v>119</v>
      </c>
      <c r="C841" s="570">
        <v>2020</v>
      </c>
      <c r="D841" s="570">
        <v>99</v>
      </c>
      <c r="E841" s="570">
        <v>99</v>
      </c>
      <c r="F841" s="570">
        <v>99</v>
      </c>
      <c r="G841" s="570">
        <v>99</v>
      </c>
      <c r="H841" s="570">
        <v>2</v>
      </c>
      <c r="I841" s="570">
        <v>99</v>
      </c>
      <c r="J841" s="570">
        <v>177</v>
      </c>
      <c r="K841" s="570">
        <v>99</v>
      </c>
      <c r="L841" s="570">
        <v>99</v>
      </c>
      <c r="M841" s="570">
        <v>99</v>
      </c>
      <c r="N841" s="570">
        <v>99</v>
      </c>
      <c r="O841" s="570">
        <v>99</v>
      </c>
      <c r="P841" s="570">
        <v>9999</v>
      </c>
      <c r="Q841" s="570">
        <v>33</v>
      </c>
      <c r="R841" s="570">
        <v>864</v>
      </c>
      <c r="S841" s="570">
        <v>5.4201388888888884</v>
      </c>
      <c r="T841" s="570">
        <v>4.4409722222222223</v>
      </c>
      <c r="U841" s="570">
        <v>11.246643518518509</v>
      </c>
      <c r="V841" s="570">
        <v>0.34722222222222221</v>
      </c>
      <c r="W841" s="570">
        <v>0.46296296296296302</v>
      </c>
      <c r="X841" s="570">
        <v>15.393518518518523</v>
      </c>
      <c r="Y841" s="570">
        <v>3.7037037037037042</v>
      </c>
      <c r="Z841" s="570">
        <v>5.3380090470028128</v>
      </c>
      <c r="AA841" s="570">
        <v>1.3248382078601777</v>
      </c>
      <c r="AB841" s="570">
        <v>1.9605453179339769</v>
      </c>
      <c r="AC841" s="570">
        <v>34.351840324451608</v>
      </c>
      <c r="AD841" s="570">
        <v>36.254012691294719</v>
      </c>
      <c r="AE841" s="570">
        <v>39.521593265460353</v>
      </c>
      <c r="AF841" s="570">
        <v>3.2582871365539083</v>
      </c>
      <c r="AG841" s="570">
        <v>2.939829981128645</v>
      </c>
      <c r="AH841" s="570">
        <v>0</v>
      </c>
      <c r="AI841" s="570"/>
      <c r="AJ841" s="570"/>
      <c r="AK841" s="570"/>
      <c r="AL841" s="570"/>
    </row>
    <row r="842" spans="1:38">
      <c r="A842" s="570">
        <v>9</v>
      </c>
      <c r="B842" s="570">
        <v>120</v>
      </c>
      <c r="C842" s="570">
        <v>2020</v>
      </c>
      <c r="D842" s="570">
        <v>99</v>
      </c>
      <c r="E842" s="570">
        <v>99</v>
      </c>
      <c r="F842" s="570">
        <v>99</v>
      </c>
      <c r="G842" s="570">
        <v>99</v>
      </c>
      <c r="H842" s="570">
        <v>2</v>
      </c>
      <c r="I842" s="570">
        <v>99</v>
      </c>
      <c r="J842" s="570">
        <v>178</v>
      </c>
      <c r="K842" s="570">
        <v>99</v>
      </c>
      <c r="L842" s="570">
        <v>99</v>
      </c>
      <c r="M842" s="570">
        <v>99</v>
      </c>
      <c r="N842" s="570">
        <v>99</v>
      </c>
      <c r="O842" s="570">
        <v>99</v>
      </c>
      <c r="P842" s="570">
        <v>9999</v>
      </c>
      <c r="Q842" s="570">
        <v>12</v>
      </c>
      <c r="R842" s="570">
        <v>433</v>
      </c>
      <c r="S842" s="570">
        <v>4.8983833718244805</v>
      </c>
      <c r="T842" s="570">
        <v>4.9445727482678992</v>
      </c>
      <c r="U842" s="570">
        <v>12.599307159353357</v>
      </c>
      <c r="V842" s="570">
        <v>0.92378752886836013</v>
      </c>
      <c r="W842" s="570">
        <v>1.8475750577367205</v>
      </c>
      <c r="X842" s="570">
        <v>22.632794457274823</v>
      </c>
      <c r="Y842" s="570">
        <v>11.316397228637411</v>
      </c>
      <c r="Z842" s="570">
        <v>6.6537960465767698</v>
      </c>
      <c r="AA842" s="570">
        <v>1.2655762714090089</v>
      </c>
      <c r="AB842" s="570">
        <v>1.9334599327843047</v>
      </c>
      <c r="AC842" s="570">
        <v>59.106566341156523</v>
      </c>
      <c r="AD842" s="570">
        <v>60.694659205660301</v>
      </c>
      <c r="AE842" s="570">
        <v>59.796694440333361</v>
      </c>
      <c r="AF842" s="570">
        <v>1.6329147339442625</v>
      </c>
      <c r="AG842" s="570">
        <v>1.6505173829689253</v>
      </c>
      <c r="AH842" s="570">
        <v>3.0023094688221703</v>
      </c>
      <c r="AI842" s="570"/>
      <c r="AJ842" s="570"/>
      <c r="AK842" s="570"/>
      <c r="AL842" s="570"/>
    </row>
    <row r="843" spans="1:38">
      <c r="A843" s="570">
        <v>9</v>
      </c>
      <c r="B843" s="570">
        <v>121</v>
      </c>
      <c r="C843" s="570">
        <v>2020</v>
      </c>
      <c r="D843" s="570">
        <v>99</v>
      </c>
      <c r="E843" s="570">
        <v>99</v>
      </c>
      <c r="F843" s="570">
        <v>99</v>
      </c>
      <c r="G843" s="570">
        <v>99</v>
      </c>
      <c r="H843" s="570">
        <v>2</v>
      </c>
      <c r="I843" s="570">
        <v>99</v>
      </c>
      <c r="J843" s="570">
        <v>181</v>
      </c>
      <c r="K843" s="570">
        <v>99</v>
      </c>
      <c r="L843" s="570">
        <v>99</v>
      </c>
      <c r="M843" s="570">
        <v>99</v>
      </c>
      <c r="N843" s="570">
        <v>99</v>
      </c>
      <c r="O843" s="570">
        <v>99</v>
      </c>
      <c r="P843" s="570">
        <v>9999</v>
      </c>
      <c r="Q843" s="570">
        <v>18</v>
      </c>
      <c r="R843" s="570">
        <v>702</v>
      </c>
      <c r="S843" s="570">
        <v>5.2920227920227916</v>
      </c>
      <c r="T843" s="570">
        <v>3.7564102564102559</v>
      </c>
      <c r="U843" s="570">
        <v>12.21666666666666</v>
      </c>
      <c r="V843" s="570">
        <v>1.5669515669515675</v>
      </c>
      <c r="W843" s="570">
        <v>0.28490028490028496</v>
      </c>
      <c r="X843" s="570">
        <v>28.062678062678064</v>
      </c>
      <c r="Y843" s="570">
        <v>10.541310541310539</v>
      </c>
      <c r="Z843" s="570">
        <v>7.4646340907148492</v>
      </c>
      <c r="AA843" s="570">
        <v>1.204889922763174</v>
      </c>
      <c r="AB843" s="570">
        <v>2.0075875140480113</v>
      </c>
      <c r="AC843" s="570">
        <v>28.4483874493211</v>
      </c>
      <c r="AD843" s="570">
        <v>67.02166213017064</v>
      </c>
      <c r="AE843" s="570">
        <v>45.577029951356238</v>
      </c>
      <c r="AF843" s="570">
        <v>2.647358298450051</v>
      </c>
      <c r="AG843" s="570">
        <v>2.5946296632902182</v>
      </c>
      <c r="AH843" s="570">
        <v>0</v>
      </c>
      <c r="AI843" s="570"/>
      <c r="AJ843" s="570"/>
      <c r="AK843" s="570"/>
      <c r="AL843" s="570"/>
    </row>
    <row r="844" spans="1:38">
      <c r="A844" s="570">
        <v>9</v>
      </c>
      <c r="B844" s="570">
        <v>122</v>
      </c>
      <c r="C844" s="570">
        <v>2020</v>
      </c>
      <c r="D844" s="570">
        <v>99</v>
      </c>
      <c r="E844" s="570">
        <v>99</v>
      </c>
      <c r="F844" s="570">
        <v>99</v>
      </c>
      <c r="G844" s="570">
        <v>99</v>
      </c>
      <c r="H844" s="570">
        <v>2</v>
      </c>
      <c r="I844" s="570">
        <v>99</v>
      </c>
      <c r="J844" s="570">
        <v>262</v>
      </c>
      <c r="K844" s="570">
        <v>99</v>
      </c>
      <c r="L844" s="570">
        <v>99</v>
      </c>
      <c r="M844" s="570">
        <v>99</v>
      </c>
      <c r="N844" s="570">
        <v>99</v>
      </c>
      <c r="O844" s="570">
        <v>99</v>
      </c>
      <c r="P844" s="570">
        <v>9999</v>
      </c>
      <c r="Q844" s="570"/>
      <c r="R844" s="570"/>
      <c r="S844" s="570"/>
      <c r="T844" s="570"/>
      <c r="U844" s="570"/>
      <c r="V844" s="570"/>
      <c r="W844" s="570"/>
      <c r="X844" s="570"/>
      <c r="Y844" s="570"/>
      <c r="Z844" s="570"/>
      <c r="AA844" s="570"/>
      <c r="AB844" s="570"/>
      <c r="AC844" s="570"/>
      <c r="AD844" s="570"/>
      <c r="AE844" s="570"/>
      <c r="AF844" s="570"/>
      <c r="AG844" s="570"/>
      <c r="AH844" s="570"/>
      <c r="AI844" s="570"/>
      <c r="AJ844" s="570"/>
      <c r="AK844" s="570"/>
      <c r="AL844" s="570"/>
    </row>
    <row r="845" spans="1:38">
      <c r="A845" s="570">
        <v>9</v>
      </c>
      <c r="B845" s="570">
        <v>123</v>
      </c>
      <c r="C845" s="570">
        <v>2020</v>
      </c>
      <c r="D845" s="570">
        <v>99</v>
      </c>
      <c r="E845" s="570">
        <v>99</v>
      </c>
      <c r="F845" s="570">
        <v>99</v>
      </c>
      <c r="G845" s="570">
        <v>99</v>
      </c>
      <c r="H845" s="570">
        <v>2</v>
      </c>
      <c r="I845" s="570">
        <v>99</v>
      </c>
      <c r="J845" s="570">
        <v>267</v>
      </c>
      <c r="K845" s="570">
        <v>99</v>
      </c>
      <c r="L845" s="570">
        <v>99</v>
      </c>
      <c r="M845" s="570">
        <v>99</v>
      </c>
      <c r="N845" s="570">
        <v>99</v>
      </c>
      <c r="O845" s="570">
        <v>99</v>
      </c>
      <c r="P845" s="570">
        <v>9999</v>
      </c>
      <c r="Q845" s="570"/>
      <c r="R845" s="570"/>
      <c r="S845" s="570"/>
      <c r="T845" s="570"/>
      <c r="U845" s="570"/>
      <c r="V845" s="570"/>
      <c r="W845" s="570"/>
      <c r="X845" s="570"/>
      <c r="Y845" s="570"/>
      <c r="Z845" s="570"/>
      <c r="AA845" s="570"/>
      <c r="AB845" s="570"/>
      <c r="AC845" s="570"/>
      <c r="AD845" s="570"/>
      <c r="AE845" s="570"/>
      <c r="AF845" s="570"/>
      <c r="AG845" s="570"/>
      <c r="AH845" s="570"/>
      <c r="AI845" s="570"/>
      <c r="AJ845" s="570"/>
      <c r="AK845" s="570"/>
      <c r="AL845" s="570"/>
    </row>
    <row r="846" spans="1:38">
      <c r="A846" s="570">
        <v>9</v>
      </c>
      <c r="B846" s="570">
        <v>124</v>
      </c>
      <c r="C846" s="570">
        <v>2020</v>
      </c>
      <c r="D846" s="570">
        <v>99</v>
      </c>
      <c r="E846" s="570">
        <v>99</v>
      </c>
      <c r="F846" s="570">
        <v>99</v>
      </c>
      <c r="G846" s="570">
        <v>99</v>
      </c>
      <c r="H846" s="570">
        <v>1</v>
      </c>
      <c r="I846" s="570">
        <v>99</v>
      </c>
      <c r="J846" s="570">
        <v>309</v>
      </c>
      <c r="K846" s="570">
        <v>99</v>
      </c>
      <c r="L846" s="570">
        <v>99</v>
      </c>
      <c r="M846" s="570">
        <v>99</v>
      </c>
      <c r="N846" s="570">
        <v>99</v>
      </c>
      <c r="O846" s="570">
        <v>99</v>
      </c>
      <c r="P846" s="570">
        <v>9999</v>
      </c>
      <c r="Q846" s="570">
        <v>56</v>
      </c>
      <c r="R846" s="570">
        <v>1006</v>
      </c>
      <c r="S846" s="570">
        <v>6.215705765407554</v>
      </c>
      <c r="T846" s="570">
        <v>4.8300198807157049</v>
      </c>
      <c r="U846" s="570">
        <v>12.351838966202783</v>
      </c>
      <c r="V846" s="570">
        <v>0.59642147117296207</v>
      </c>
      <c r="W846" s="570">
        <v>3.7773359840954281</v>
      </c>
      <c r="X846" s="570">
        <v>26.043737574552686</v>
      </c>
      <c r="Y846" s="570">
        <v>10.834990059642148</v>
      </c>
      <c r="Z846" s="570">
        <v>7.1520174340983447</v>
      </c>
      <c r="AA846" s="570">
        <v>1.6594185216294877</v>
      </c>
      <c r="AB846" s="570">
        <v>2.3086692438582803</v>
      </c>
      <c r="AC846" s="570">
        <v>23.547256144665809</v>
      </c>
      <c r="AD846" s="570">
        <v>71.252719811605772</v>
      </c>
      <c r="AE846" s="570">
        <v>35.751770788801338</v>
      </c>
      <c r="AF846" s="570">
        <v>3.793792661311612</v>
      </c>
      <c r="AG846" s="570">
        <v>3.7593706305384842</v>
      </c>
      <c r="AH846" s="570">
        <v>1.292246520874752</v>
      </c>
      <c r="AI846" s="570"/>
      <c r="AJ846" s="570"/>
      <c r="AK846" s="570"/>
      <c r="AL846" s="570"/>
    </row>
    <row r="847" spans="1:38">
      <c r="A847" s="570">
        <v>9</v>
      </c>
      <c r="B847" s="570">
        <v>125</v>
      </c>
      <c r="C847" s="570">
        <v>2020</v>
      </c>
      <c r="D847" s="570">
        <v>99</v>
      </c>
      <c r="E847" s="570">
        <v>99</v>
      </c>
      <c r="F847" s="570">
        <v>99</v>
      </c>
      <c r="G847" s="570">
        <v>99</v>
      </c>
      <c r="H847" s="570">
        <v>2</v>
      </c>
      <c r="I847" s="570">
        <v>99</v>
      </c>
      <c r="J847" s="570">
        <v>470</v>
      </c>
      <c r="K847" s="570">
        <v>99</v>
      </c>
      <c r="L847" s="570">
        <v>99</v>
      </c>
      <c r="M847" s="570">
        <v>99</v>
      </c>
      <c r="N847" s="570">
        <v>99</v>
      </c>
      <c r="O847" s="570">
        <v>99</v>
      </c>
      <c r="P847" s="570">
        <v>9999</v>
      </c>
      <c r="Q847" s="570">
        <v>32</v>
      </c>
      <c r="R847" s="570">
        <v>1087</v>
      </c>
      <c r="S847" s="570">
        <v>6.0294388224471014</v>
      </c>
      <c r="T847" s="570">
        <v>4.7046918123275079</v>
      </c>
      <c r="U847" s="570">
        <v>8.5862005519779192</v>
      </c>
      <c r="V847" s="570">
        <v>1.1959521619135236</v>
      </c>
      <c r="W847" s="570">
        <v>0.27598896044158222</v>
      </c>
      <c r="X847" s="570">
        <v>13.615455381784727</v>
      </c>
      <c r="Y847" s="570">
        <v>5.703771849126035</v>
      </c>
      <c r="Z847" s="570">
        <v>6.4170249211970276</v>
      </c>
      <c r="AA847" s="570">
        <v>1.8783269674312004</v>
      </c>
      <c r="AB847" s="570">
        <v>1.3813736852445924</v>
      </c>
      <c r="AC847" s="570">
        <v>5.5002807071329585</v>
      </c>
      <c r="AD847" s="570">
        <v>34.015556243920877</v>
      </c>
      <c r="AE847" s="570">
        <v>49.051411365882579</v>
      </c>
      <c r="AF847" s="570">
        <v>4.0992570803635404</v>
      </c>
      <c r="AG847" s="570">
        <v>2.8236841423747698</v>
      </c>
      <c r="AH847" s="570">
        <v>1.3799448022079113</v>
      </c>
      <c r="AI847" s="570"/>
      <c r="AJ847" s="570"/>
      <c r="AK847" s="570"/>
      <c r="AL847" s="570"/>
    </row>
    <row r="848" spans="1:38">
      <c r="A848" s="570">
        <v>9</v>
      </c>
      <c r="B848" s="570">
        <v>126</v>
      </c>
      <c r="C848" s="570">
        <v>2020</v>
      </c>
      <c r="D848" s="570">
        <v>99</v>
      </c>
      <c r="E848" s="570">
        <v>99</v>
      </c>
      <c r="F848" s="570">
        <v>99</v>
      </c>
      <c r="G848" s="570">
        <v>99</v>
      </c>
      <c r="H848" s="570">
        <v>2</v>
      </c>
      <c r="I848" s="570">
        <v>99</v>
      </c>
      <c r="J848" s="570">
        <v>629</v>
      </c>
      <c r="K848" s="570">
        <v>99</v>
      </c>
      <c r="L848" s="570">
        <v>99</v>
      </c>
      <c r="M848" s="570">
        <v>99</v>
      </c>
      <c r="N848" s="570">
        <v>99</v>
      </c>
      <c r="O848" s="570">
        <v>99</v>
      </c>
      <c r="P848" s="570">
        <v>9999</v>
      </c>
      <c r="Q848" s="570">
        <v>10</v>
      </c>
      <c r="R848" s="570">
        <v>394</v>
      </c>
      <c r="S848" s="570">
        <v>5.9467005076142119</v>
      </c>
      <c r="T848" s="570">
        <v>4.9314720812182733</v>
      </c>
      <c r="U848" s="570">
        <v>18.121573604060902</v>
      </c>
      <c r="V848" s="570">
        <v>6.345177664974619</v>
      </c>
      <c r="W848" s="570">
        <v>2.7918781725888322</v>
      </c>
      <c r="X848" s="570">
        <v>56.598984771573598</v>
      </c>
      <c r="Y848" s="570">
        <v>29.44162436548223</v>
      </c>
      <c r="Z848" s="570">
        <v>8.1291052298817608</v>
      </c>
      <c r="AA848" s="570">
        <v>1.4176916164813045</v>
      </c>
      <c r="AB848" s="570">
        <v>2.1943338120400386</v>
      </c>
      <c r="AC848" s="570">
        <v>51.361335623799128</v>
      </c>
      <c r="AD848" s="570">
        <v>67.570775867424885</v>
      </c>
      <c r="AE848" s="570">
        <v>54.219324987957215</v>
      </c>
      <c r="AF848" s="570">
        <v>1.4858392729192589</v>
      </c>
      <c r="AG848" s="570">
        <v>2.1601189740005173</v>
      </c>
      <c r="AH848" s="570">
        <v>0</v>
      </c>
      <c r="AI848" s="570"/>
      <c r="AJ848" s="570"/>
      <c r="AK848" s="570"/>
      <c r="AL848" s="570"/>
    </row>
    <row r="849" spans="1:38">
      <c r="A849" s="570">
        <v>9</v>
      </c>
      <c r="B849" s="570">
        <v>127</v>
      </c>
      <c r="C849" s="570">
        <v>2020</v>
      </c>
      <c r="D849" s="570">
        <v>99</v>
      </c>
      <c r="E849" s="570">
        <v>99</v>
      </c>
      <c r="F849" s="570">
        <v>99</v>
      </c>
      <c r="G849" s="570">
        <v>99</v>
      </c>
      <c r="H849" s="570">
        <v>1</v>
      </c>
      <c r="I849" s="570">
        <v>99</v>
      </c>
      <c r="J849" s="570">
        <v>643</v>
      </c>
      <c r="K849" s="570">
        <v>99</v>
      </c>
      <c r="L849" s="570">
        <v>99</v>
      </c>
      <c r="M849" s="570">
        <v>99</v>
      </c>
      <c r="N849" s="570">
        <v>99</v>
      </c>
      <c r="O849" s="570">
        <v>99</v>
      </c>
      <c r="P849" s="570">
        <v>9999</v>
      </c>
      <c r="Q849" s="570">
        <v>22</v>
      </c>
      <c r="R849" s="570">
        <v>826</v>
      </c>
      <c r="S849" s="570">
        <v>5.4503631961259078</v>
      </c>
      <c r="T849" s="570">
        <v>4.6622276029055678</v>
      </c>
      <c r="U849" s="570">
        <v>15.468305084745754</v>
      </c>
      <c r="V849" s="570">
        <v>1.9370460048426152</v>
      </c>
      <c r="W849" s="570">
        <v>0.96852300242130751</v>
      </c>
      <c r="X849" s="570">
        <v>46.004842615012123</v>
      </c>
      <c r="Y849" s="570">
        <v>15.133171912832932</v>
      </c>
      <c r="Z849" s="570">
        <v>7.2163121670221244</v>
      </c>
      <c r="AA849" s="570">
        <v>1.4331195299823756</v>
      </c>
      <c r="AB849" s="570">
        <v>2.0362220813707452</v>
      </c>
      <c r="AC849" s="570">
        <v>12.428190146933241</v>
      </c>
      <c r="AD849" s="570">
        <v>30.398363566240885</v>
      </c>
      <c r="AE849" s="570">
        <v>46.160604504135321</v>
      </c>
      <c r="AF849" s="570">
        <v>3.1149828411962153</v>
      </c>
      <c r="AG849" s="570">
        <v>3.8655235100476562</v>
      </c>
      <c r="AH849" s="570">
        <v>0</v>
      </c>
      <c r="AI849" s="570"/>
      <c r="AJ849" s="570"/>
      <c r="AK849" s="570"/>
      <c r="AL849" s="570"/>
    </row>
    <row r="850" spans="1:38">
      <c r="A850" s="570">
        <v>9</v>
      </c>
      <c r="B850" s="570">
        <v>128</v>
      </c>
      <c r="C850" s="570">
        <v>2020</v>
      </c>
      <c r="D850" s="570">
        <v>99</v>
      </c>
      <c r="E850" s="570">
        <v>99</v>
      </c>
      <c r="F850" s="570">
        <v>99</v>
      </c>
      <c r="G850" s="570">
        <v>99</v>
      </c>
      <c r="H850" s="570">
        <v>2</v>
      </c>
      <c r="I850" s="570">
        <v>99</v>
      </c>
      <c r="J850" s="570">
        <v>704</v>
      </c>
      <c r="K850" s="570">
        <v>99</v>
      </c>
      <c r="L850" s="570">
        <v>99</v>
      </c>
      <c r="M850" s="570">
        <v>99</v>
      </c>
      <c r="N850" s="570">
        <v>99</v>
      </c>
      <c r="O850" s="570">
        <v>99</v>
      </c>
      <c r="P850" s="570">
        <v>9999</v>
      </c>
      <c r="Q850" s="570">
        <v>5</v>
      </c>
      <c r="R850" s="570">
        <v>66</v>
      </c>
      <c r="S850" s="570">
        <v>4.4242424242424239</v>
      </c>
      <c r="T850" s="570">
        <v>4.2727272727272716</v>
      </c>
      <c r="U850" s="570">
        <v>14.40909090909091</v>
      </c>
      <c r="V850" s="570">
        <v>0</v>
      </c>
      <c r="W850" s="570">
        <v>0</v>
      </c>
      <c r="X850" s="570">
        <v>27.272727272727277</v>
      </c>
      <c r="Y850" s="570">
        <v>7.5757575757575761</v>
      </c>
      <c r="Z850" s="570">
        <v>6.0450011222077604</v>
      </c>
      <c r="AA850" s="570">
        <v>1.661147887717062</v>
      </c>
      <c r="AB850" s="570">
        <v>1.8873217720024276</v>
      </c>
      <c r="AC850" s="570">
        <v>60.029645805014354</v>
      </c>
      <c r="AD850" s="570">
        <v>55.158657190349842</v>
      </c>
      <c r="AE850" s="570">
        <v>79.434205707331884</v>
      </c>
      <c r="AF850" s="570">
        <v>0.24889693404231256</v>
      </c>
      <c r="AG850" s="570">
        <v>0.28771735518347497</v>
      </c>
      <c r="AH850" s="570">
        <v>0</v>
      </c>
      <c r="AI850" s="570"/>
      <c r="AJ850" s="570"/>
      <c r="AK850" s="570"/>
      <c r="AL850" s="570"/>
    </row>
    <row r="851" spans="1:38">
      <c r="A851" s="570">
        <v>9</v>
      </c>
      <c r="B851" s="570">
        <v>129</v>
      </c>
      <c r="C851" s="570">
        <v>2020</v>
      </c>
      <c r="D851" s="570">
        <v>99</v>
      </c>
      <c r="E851" s="570">
        <v>99</v>
      </c>
      <c r="F851" s="570">
        <v>99</v>
      </c>
      <c r="G851" s="570">
        <v>99</v>
      </c>
      <c r="H851" s="570">
        <v>1</v>
      </c>
      <c r="I851" s="570">
        <v>99</v>
      </c>
      <c r="J851" s="570">
        <v>802</v>
      </c>
      <c r="K851" s="570">
        <v>99</v>
      </c>
      <c r="L851" s="570">
        <v>99</v>
      </c>
      <c r="M851" s="570">
        <v>99</v>
      </c>
      <c r="N851" s="570">
        <v>99</v>
      </c>
      <c r="O851" s="570">
        <v>99</v>
      </c>
      <c r="P851" s="570">
        <v>9999</v>
      </c>
      <c r="Q851" s="570"/>
      <c r="R851" s="570"/>
      <c r="S851" s="570"/>
      <c r="T851" s="570"/>
      <c r="U851" s="570"/>
      <c r="V851" s="570"/>
      <c r="W851" s="570"/>
      <c r="X851" s="570"/>
      <c r="Y851" s="570"/>
      <c r="Z851" s="570"/>
      <c r="AA851" s="570"/>
      <c r="AB851" s="570"/>
      <c r="AC851" s="570"/>
      <c r="AD851" s="570"/>
      <c r="AE851" s="570"/>
      <c r="AF851" s="570"/>
      <c r="AG851" s="570"/>
      <c r="AH851" s="570"/>
      <c r="AI851" s="570"/>
      <c r="AJ851" s="570"/>
      <c r="AK851" s="570"/>
      <c r="AL851" s="570"/>
    </row>
    <row r="852" spans="1:38">
      <c r="A852" s="570">
        <v>9</v>
      </c>
      <c r="B852" s="570">
        <v>130</v>
      </c>
      <c r="C852" s="570">
        <v>2019</v>
      </c>
      <c r="D852" s="570">
        <v>99</v>
      </c>
      <c r="E852" s="570">
        <v>99</v>
      </c>
      <c r="F852" s="570">
        <v>99</v>
      </c>
      <c r="G852" s="570">
        <v>99</v>
      </c>
      <c r="H852" s="570">
        <v>1</v>
      </c>
      <c r="I852" s="570">
        <v>99</v>
      </c>
      <c r="J852" s="570">
        <v>103</v>
      </c>
      <c r="K852" s="570">
        <v>99</v>
      </c>
      <c r="L852" s="570">
        <v>99</v>
      </c>
      <c r="M852" s="570">
        <v>99</v>
      </c>
      <c r="N852" s="570">
        <v>99</v>
      </c>
      <c r="O852" s="570">
        <v>99</v>
      </c>
      <c r="P852" s="570">
        <v>9999</v>
      </c>
      <c r="Q852" s="570">
        <v>29</v>
      </c>
      <c r="R852" s="570">
        <v>401</v>
      </c>
      <c r="S852" s="570">
        <v>6.271820448877806</v>
      </c>
      <c r="T852" s="570">
        <v>3.7955112219451377</v>
      </c>
      <c r="U852" s="570">
        <v>14.544887780548621</v>
      </c>
      <c r="V852" s="570">
        <v>1.4962593516209477</v>
      </c>
      <c r="W852" s="570">
        <v>0.24937655860349123</v>
      </c>
      <c r="X852" s="570">
        <v>33.416458852867834</v>
      </c>
      <c r="Y852" s="570">
        <v>8.4788029925187001</v>
      </c>
      <c r="Z852" s="570">
        <v>6.6905546292335636</v>
      </c>
      <c r="AA852" s="570">
        <v>1.7366315684880127</v>
      </c>
      <c r="AB852" s="570">
        <v>1.8971246915425988</v>
      </c>
      <c r="AC852" s="570">
        <v>18.430237653616373</v>
      </c>
      <c r="AD852" s="570">
        <v>39.026547959897151</v>
      </c>
      <c r="AE852" s="570">
        <v>39.684693894711245</v>
      </c>
      <c r="AF852" s="570">
        <v>1.4850751796163244</v>
      </c>
      <c r="AG852" s="570">
        <v>1.7475123453919723</v>
      </c>
      <c r="AH852" s="570">
        <v>0.49875311720698245</v>
      </c>
      <c r="AI852" s="570"/>
      <c r="AJ852" s="570"/>
      <c r="AK852" s="570"/>
      <c r="AL852" s="570"/>
    </row>
    <row r="853" spans="1:38">
      <c r="A853" s="570">
        <v>9</v>
      </c>
      <c r="B853" s="570">
        <v>131</v>
      </c>
      <c r="C853" s="570">
        <v>2019</v>
      </c>
      <c r="D853" s="570">
        <v>99</v>
      </c>
      <c r="E853" s="570">
        <v>99</v>
      </c>
      <c r="F853" s="570">
        <v>99</v>
      </c>
      <c r="G853" s="570">
        <v>99</v>
      </c>
      <c r="H853" s="570">
        <v>2</v>
      </c>
      <c r="I853" s="570">
        <v>99</v>
      </c>
      <c r="J853" s="570">
        <v>106</v>
      </c>
      <c r="K853" s="570">
        <v>99</v>
      </c>
      <c r="L853" s="570">
        <v>99</v>
      </c>
      <c r="M853" s="570">
        <v>99</v>
      </c>
      <c r="N853" s="570">
        <v>99</v>
      </c>
      <c r="O853" s="570">
        <v>99</v>
      </c>
      <c r="P853" s="570">
        <v>9999</v>
      </c>
      <c r="Q853" s="570">
        <v>26</v>
      </c>
      <c r="R853" s="570">
        <v>764</v>
      </c>
      <c r="S853" s="570">
        <v>7.9502617801047117</v>
      </c>
      <c r="T853" s="570">
        <v>4.8311518324607317</v>
      </c>
      <c r="U853" s="570">
        <v>15.79267015706807</v>
      </c>
      <c r="V853" s="570">
        <v>2.8795811518324608</v>
      </c>
      <c r="W853" s="570">
        <v>0.78534031413612548</v>
      </c>
      <c r="X853" s="570">
        <v>49.083769633507842</v>
      </c>
      <c r="Y853" s="570">
        <v>16.230366492146597</v>
      </c>
      <c r="Z853" s="570">
        <v>7.6534869506499392</v>
      </c>
      <c r="AA853" s="570">
        <v>1.8298391868674664</v>
      </c>
      <c r="AB853" s="570">
        <v>1.8565077932427312</v>
      </c>
      <c r="AC853" s="570">
        <v>35.03811341944337</v>
      </c>
      <c r="AD853" s="570">
        <v>52.703782104727203</v>
      </c>
      <c r="AE853" s="570">
        <v>38.93760721336907</v>
      </c>
      <c r="AF853" s="570">
        <v>2.8294200429597809</v>
      </c>
      <c r="AG853" s="570">
        <v>3.6150509994961681</v>
      </c>
      <c r="AH853" s="570">
        <v>0</v>
      </c>
      <c r="AI853" s="570"/>
      <c r="AJ853" s="570"/>
      <c r="AK853" s="570"/>
      <c r="AL853" s="570"/>
    </row>
    <row r="854" spans="1:38" s="531" customFormat="1">
      <c r="A854" s="570">
        <v>9</v>
      </c>
      <c r="B854" s="570">
        <v>132</v>
      </c>
      <c r="C854" s="570">
        <v>2019</v>
      </c>
      <c r="D854" s="570">
        <v>99</v>
      </c>
      <c r="E854" s="570">
        <v>99</v>
      </c>
      <c r="F854" s="570">
        <v>99</v>
      </c>
      <c r="G854" s="570">
        <v>99</v>
      </c>
      <c r="H854" s="570">
        <v>1</v>
      </c>
      <c r="I854" s="570">
        <v>99</v>
      </c>
      <c r="J854" s="570">
        <v>109</v>
      </c>
      <c r="K854" s="570">
        <v>99</v>
      </c>
      <c r="L854" s="570">
        <v>99</v>
      </c>
      <c r="M854" s="570">
        <v>99</v>
      </c>
      <c r="N854" s="570">
        <v>99</v>
      </c>
      <c r="O854" s="570">
        <v>99</v>
      </c>
      <c r="P854" s="570">
        <v>9999</v>
      </c>
      <c r="Q854" s="570"/>
      <c r="R854" s="570"/>
      <c r="S854" s="570"/>
      <c r="T854" s="570"/>
      <c r="U854" s="570"/>
      <c r="V854" s="570"/>
      <c r="W854" s="570"/>
      <c r="X854" s="570"/>
      <c r="Y854" s="570"/>
      <c r="Z854" s="570"/>
      <c r="AA854" s="570"/>
      <c r="AB854" s="570"/>
      <c r="AC854" s="570"/>
      <c r="AD854" s="570"/>
      <c r="AE854" s="570"/>
      <c r="AF854" s="570"/>
      <c r="AG854" s="570"/>
      <c r="AH854" s="570"/>
      <c r="AI854" s="570"/>
      <c r="AJ854" s="570"/>
      <c r="AK854" s="570"/>
      <c r="AL854" s="570"/>
    </row>
    <row r="855" spans="1:38" s="531" customFormat="1">
      <c r="A855" s="570">
        <v>9</v>
      </c>
      <c r="B855" s="570">
        <v>133</v>
      </c>
      <c r="C855" s="570">
        <v>2019</v>
      </c>
      <c r="D855" s="570">
        <v>99</v>
      </c>
      <c r="E855" s="570">
        <v>99</v>
      </c>
      <c r="F855" s="570">
        <v>99</v>
      </c>
      <c r="G855" s="570">
        <v>99</v>
      </c>
      <c r="H855" s="570">
        <v>1</v>
      </c>
      <c r="I855" s="570">
        <v>99</v>
      </c>
      <c r="J855" s="570">
        <v>110</v>
      </c>
      <c r="K855" s="570">
        <v>99</v>
      </c>
      <c r="L855" s="570">
        <v>99</v>
      </c>
      <c r="M855" s="570">
        <v>99</v>
      </c>
      <c r="N855" s="570">
        <v>99</v>
      </c>
      <c r="O855" s="570">
        <v>99</v>
      </c>
      <c r="P855" s="570">
        <v>9999</v>
      </c>
      <c r="Q855" s="570">
        <v>95</v>
      </c>
      <c r="R855" s="570">
        <v>5306</v>
      </c>
      <c r="S855" s="570">
        <v>4.6796079909536372</v>
      </c>
      <c r="T855" s="570">
        <v>5.3448925744440237</v>
      </c>
      <c r="U855" s="570">
        <v>9.8927252167357587</v>
      </c>
      <c r="V855" s="570">
        <v>7.5386355069732389E-2</v>
      </c>
      <c r="W855" s="570">
        <v>1.3946475687900488</v>
      </c>
      <c r="X855" s="570">
        <v>18.149264983038066</v>
      </c>
      <c r="Y855" s="570">
        <v>6.2193742932529199</v>
      </c>
      <c r="Z855" s="570">
        <v>6.8719374386032177</v>
      </c>
      <c r="AA855" s="570">
        <v>1.2746871329711271</v>
      </c>
      <c r="AB855" s="570">
        <v>1.87826090801882</v>
      </c>
      <c r="AC855" s="570">
        <v>0.94804040033636816</v>
      </c>
      <c r="AD855" s="570">
        <v>35.84583878067837</v>
      </c>
      <c r="AE855" s="570">
        <v>49.46092448896264</v>
      </c>
      <c r="AF855" s="570">
        <v>19.650396266943194</v>
      </c>
      <c r="AG855" s="570">
        <v>15.727101760737401</v>
      </c>
      <c r="AH855" s="570">
        <v>0.71617037316245746</v>
      </c>
      <c r="AI855" s="570"/>
      <c r="AJ855" s="570"/>
      <c r="AK855" s="570"/>
      <c r="AL855" s="570"/>
    </row>
    <row r="856" spans="1:38" s="531" customFormat="1">
      <c r="A856" s="570">
        <v>9</v>
      </c>
      <c r="B856" s="570">
        <v>134</v>
      </c>
      <c r="C856" s="570">
        <v>2019</v>
      </c>
      <c r="D856" s="570">
        <v>99</v>
      </c>
      <c r="E856" s="570">
        <v>99</v>
      </c>
      <c r="F856" s="570">
        <v>99</v>
      </c>
      <c r="G856" s="570">
        <v>99</v>
      </c>
      <c r="H856" s="570">
        <v>1</v>
      </c>
      <c r="I856" s="570">
        <v>99</v>
      </c>
      <c r="J856" s="570">
        <v>111</v>
      </c>
      <c r="K856" s="570">
        <v>99</v>
      </c>
      <c r="L856" s="570">
        <v>99</v>
      </c>
      <c r="M856" s="570">
        <v>99</v>
      </c>
      <c r="N856" s="570">
        <v>99</v>
      </c>
      <c r="O856" s="570">
        <v>99</v>
      </c>
      <c r="P856" s="570">
        <v>9999</v>
      </c>
      <c r="Q856" s="570">
        <v>24</v>
      </c>
      <c r="R856" s="570">
        <v>326</v>
      </c>
      <c r="S856" s="570">
        <v>4.0705521472392636</v>
      </c>
      <c r="T856" s="570">
        <v>3.3895705521472395</v>
      </c>
      <c r="U856" s="570">
        <v>11.734662576687112</v>
      </c>
      <c r="V856" s="570">
        <v>1.5337423312883436</v>
      </c>
      <c r="W856" s="570">
        <v>0.30674846625766872</v>
      </c>
      <c r="X856" s="570">
        <v>36.196319018404907</v>
      </c>
      <c r="Y856" s="570">
        <v>12.883435582822084</v>
      </c>
      <c r="Z856" s="570">
        <v>9.3819527695241209</v>
      </c>
      <c r="AA856" s="570">
        <v>1.542225008661841</v>
      </c>
      <c r="AB856" s="570">
        <v>1.9309590578412588</v>
      </c>
      <c r="AC856" s="570">
        <v>59.564340450748595</v>
      </c>
      <c r="AD856" s="570">
        <v>79.089068766338983</v>
      </c>
      <c r="AE856" s="570">
        <v>60.056477048978799</v>
      </c>
      <c r="AF856" s="570">
        <v>1.2073179764461892</v>
      </c>
      <c r="AG856" s="570">
        <v>1.1461823364418335</v>
      </c>
      <c r="AH856" s="570">
        <v>1.8404907975460123</v>
      </c>
      <c r="AI856" s="570"/>
      <c r="AJ856" s="570"/>
      <c r="AK856" s="570"/>
      <c r="AL856" s="570"/>
    </row>
    <row r="857" spans="1:38" s="531" customFormat="1">
      <c r="A857" s="570">
        <v>9</v>
      </c>
      <c r="B857" s="570">
        <v>135</v>
      </c>
      <c r="C857" s="570">
        <v>2019</v>
      </c>
      <c r="D857" s="570">
        <v>99</v>
      </c>
      <c r="E857" s="570">
        <v>99</v>
      </c>
      <c r="F857" s="570">
        <v>99</v>
      </c>
      <c r="G857" s="570">
        <v>99</v>
      </c>
      <c r="H857" s="570">
        <v>1</v>
      </c>
      <c r="I857" s="570">
        <v>99</v>
      </c>
      <c r="J857" s="570">
        <v>113</v>
      </c>
      <c r="K857" s="570">
        <v>99</v>
      </c>
      <c r="L857" s="570">
        <v>99</v>
      </c>
      <c r="M857" s="570">
        <v>99</v>
      </c>
      <c r="N857" s="570">
        <v>99</v>
      </c>
      <c r="O857" s="570">
        <v>99</v>
      </c>
      <c r="P857" s="570">
        <v>9999</v>
      </c>
      <c r="Q857" s="570"/>
      <c r="R857" s="570"/>
      <c r="S857" s="570"/>
      <c r="T857" s="570"/>
      <c r="U857" s="570"/>
      <c r="V857" s="570"/>
      <c r="W857" s="570"/>
      <c r="X857" s="570"/>
      <c r="Y857" s="570"/>
      <c r="Z857" s="570"/>
      <c r="AA857" s="570"/>
      <c r="AB857" s="570"/>
      <c r="AC857" s="570"/>
      <c r="AD857" s="570"/>
      <c r="AE857" s="570"/>
      <c r="AF857" s="570"/>
      <c r="AG857" s="570"/>
      <c r="AH857" s="570"/>
      <c r="AI857" s="570"/>
      <c r="AJ857" s="570"/>
      <c r="AK857" s="570"/>
      <c r="AL857" s="570"/>
    </row>
    <row r="858" spans="1:38" s="531" customFormat="1">
      <c r="A858" s="570">
        <v>9</v>
      </c>
      <c r="B858" s="570">
        <v>136</v>
      </c>
      <c r="C858" s="570">
        <v>2019</v>
      </c>
      <c r="D858" s="570">
        <v>99</v>
      </c>
      <c r="E858" s="570">
        <v>99</v>
      </c>
      <c r="F858" s="570">
        <v>99</v>
      </c>
      <c r="G858" s="570">
        <v>99</v>
      </c>
      <c r="H858" s="570">
        <v>1</v>
      </c>
      <c r="I858" s="570">
        <v>99</v>
      </c>
      <c r="J858" s="570">
        <v>116</v>
      </c>
      <c r="K858" s="570">
        <v>99</v>
      </c>
      <c r="L858" s="570">
        <v>99</v>
      </c>
      <c r="M858" s="570">
        <v>99</v>
      </c>
      <c r="N858" s="570">
        <v>99</v>
      </c>
      <c r="O858" s="570">
        <v>99</v>
      </c>
      <c r="P858" s="570">
        <v>9999</v>
      </c>
      <c r="Q858" s="570">
        <v>41</v>
      </c>
      <c r="R858" s="570">
        <v>1034</v>
      </c>
      <c r="S858" s="570">
        <v>4.7582205029013531</v>
      </c>
      <c r="T858" s="570">
        <v>4.5299806576402322</v>
      </c>
      <c r="U858" s="570">
        <v>14.636150870406203</v>
      </c>
      <c r="V858" s="570">
        <v>1.83752417794971</v>
      </c>
      <c r="W858" s="570">
        <v>0.58027079303675055</v>
      </c>
      <c r="X858" s="570">
        <v>38.297872340425535</v>
      </c>
      <c r="Y858" s="570">
        <v>15.957446808510644</v>
      </c>
      <c r="Z858" s="570">
        <v>8.1084682123649028</v>
      </c>
      <c r="AA858" s="570">
        <v>1.338160031010182</v>
      </c>
      <c r="AB858" s="570">
        <v>1.9133983963679779</v>
      </c>
      <c r="AC858" s="570">
        <v>33.228218808054038</v>
      </c>
      <c r="AD858" s="570">
        <v>45.068104114721379</v>
      </c>
      <c r="AE858" s="570">
        <v>53.46559345064415</v>
      </c>
      <c r="AF858" s="570">
        <v>3.8293459743722682</v>
      </c>
      <c r="AG858" s="570">
        <v>4.5343278838313159</v>
      </c>
      <c r="AH858" s="570">
        <v>0.38684719535783357</v>
      </c>
      <c r="AI858" s="570"/>
      <c r="AJ858" s="570"/>
      <c r="AK858" s="570"/>
      <c r="AL858" s="570"/>
    </row>
    <row r="859" spans="1:38" s="531" customFormat="1">
      <c r="A859" s="570">
        <v>9</v>
      </c>
      <c r="B859" s="570">
        <v>137</v>
      </c>
      <c r="C859" s="570">
        <v>2019</v>
      </c>
      <c r="D859" s="570">
        <v>99</v>
      </c>
      <c r="E859" s="570">
        <v>99</v>
      </c>
      <c r="F859" s="570">
        <v>99</v>
      </c>
      <c r="G859" s="570">
        <v>99</v>
      </c>
      <c r="H859" s="570">
        <v>2</v>
      </c>
      <c r="I859" s="570">
        <v>99</v>
      </c>
      <c r="J859" s="570">
        <v>117</v>
      </c>
      <c r="K859" s="570">
        <v>99</v>
      </c>
      <c r="L859" s="570">
        <v>99</v>
      </c>
      <c r="M859" s="570">
        <v>99</v>
      </c>
      <c r="N859" s="570">
        <v>99</v>
      </c>
      <c r="O859" s="570">
        <v>99</v>
      </c>
      <c r="P859" s="570">
        <v>9999</v>
      </c>
      <c r="Q859" s="570">
        <v>16</v>
      </c>
      <c r="R859" s="570">
        <v>436</v>
      </c>
      <c r="S859" s="570">
        <v>4.2706422018348622</v>
      </c>
      <c r="T859" s="570">
        <v>4.022935779816514</v>
      </c>
      <c r="U859" s="570">
        <v>11.683256880733937</v>
      </c>
      <c r="V859" s="570">
        <v>0</v>
      </c>
      <c r="W859" s="570">
        <v>0</v>
      </c>
      <c r="X859" s="570">
        <v>21.559633027522935</v>
      </c>
      <c r="Y859" s="570">
        <v>6.6513761467889907</v>
      </c>
      <c r="Z859" s="570">
        <v>6.0913361121563501</v>
      </c>
      <c r="AA859" s="570">
        <v>1.0339026228075656</v>
      </c>
      <c r="AB859" s="570">
        <v>1.6588452393113284</v>
      </c>
      <c r="AC859" s="570">
        <v>21.311184264720357</v>
      </c>
      <c r="AD859" s="570">
        <v>52.738972612486947</v>
      </c>
      <c r="AE859" s="570">
        <v>52.862507735274157</v>
      </c>
      <c r="AF859" s="570">
        <v>1.6146952077623877</v>
      </c>
      <c r="AG859" s="570">
        <v>1.5262157113059867</v>
      </c>
      <c r="AH859" s="570">
        <v>0</v>
      </c>
      <c r="AI859" s="570"/>
      <c r="AJ859" s="570"/>
      <c r="AK859" s="570"/>
      <c r="AL859" s="570"/>
    </row>
    <row r="860" spans="1:38" s="531" customFormat="1">
      <c r="A860" s="570">
        <v>9</v>
      </c>
      <c r="B860" s="570">
        <v>138</v>
      </c>
      <c r="C860" s="570">
        <v>2019</v>
      </c>
      <c r="D860" s="570">
        <v>99</v>
      </c>
      <c r="E860" s="570">
        <v>99</v>
      </c>
      <c r="F860" s="570">
        <v>99</v>
      </c>
      <c r="G860" s="570">
        <v>99</v>
      </c>
      <c r="H860" s="570">
        <v>1</v>
      </c>
      <c r="I860" s="570">
        <v>99</v>
      </c>
      <c r="J860" s="570">
        <v>134</v>
      </c>
      <c r="K860" s="570">
        <v>99</v>
      </c>
      <c r="L860" s="570">
        <v>99</v>
      </c>
      <c r="M860" s="570">
        <v>99</v>
      </c>
      <c r="N860" s="570">
        <v>99</v>
      </c>
      <c r="O860" s="570">
        <v>99</v>
      </c>
      <c r="P860" s="570">
        <v>9999</v>
      </c>
      <c r="Q860" s="570">
        <v>120</v>
      </c>
      <c r="R860" s="570">
        <v>5447</v>
      </c>
      <c r="S860" s="570">
        <v>4.6970809619974316</v>
      </c>
      <c r="T860" s="570">
        <v>4.5604920139526337</v>
      </c>
      <c r="U860" s="570">
        <v>11.773471635762791</v>
      </c>
      <c r="V860" s="570">
        <v>1.2851110703139343</v>
      </c>
      <c r="W860" s="570">
        <v>0.40389205067009371</v>
      </c>
      <c r="X860" s="570">
        <v>28.80484670460805</v>
      </c>
      <c r="Y860" s="570">
        <v>9.6566917569304227</v>
      </c>
      <c r="Z860" s="570">
        <v>7.547336896311915</v>
      </c>
      <c r="AA860" s="570">
        <v>1.3134001428536477</v>
      </c>
      <c r="AB860" s="570">
        <v>1.7193281250688479</v>
      </c>
      <c r="AC860" s="570">
        <v>10.718769930533204</v>
      </c>
      <c r="AD860" s="570">
        <v>33.175680417365079</v>
      </c>
      <c r="AE860" s="570">
        <v>46.908165345777057</v>
      </c>
      <c r="AF860" s="570">
        <v>20.172579808903045</v>
      </c>
      <c r="AG860" s="570">
        <v>19.214426311396775</v>
      </c>
      <c r="AH860" s="570">
        <v>0.12851110703139343</v>
      </c>
      <c r="AI860" s="570"/>
      <c r="AJ860" s="570"/>
      <c r="AK860" s="570"/>
      <c r="AL860" s="570"/>
    </row>
    <row r="861" spans="1:38" s="531" customFormat="1">
      <c r="A861" s="570">
        <v>9</v>
      </c>
      <c r="B861" s="570">
        <v>139</v>
      </c>
      <c r="C861" s="570">
        <v>2019</v>
      </c>
      <c r="D861" s="570">
        <v>99</v>
      </c>
      <c r="E861" s="570">
        <v>99</v>
      </c>
      <c r="F861" s="570">
        <v>99</v>
      </c>
      <c r="G861" s="570">
        <v>99</v>
      </c>
      <c r="H861" s="570">
        <v>2</v>
      </c>
      <c r="I861" s="570">
        <v>99</v>
      </c>
      <c r="J861" s="570">
        <v>141</v>
      </c>
      <c r="K861" s="570">
        <v>99</v>
      </c>
      <c r="L861" s="570">
        <v>99</v>
      </c>
      <c r="M861" s="570">
        <v>99</v>
      </c>
      <c r="N861" s="570">
        <v>99</v>
      </c>
      <c r="O861" s="570">
        <v>99</v>
      </c>
      <c r="P861" s="570">
        <v>9999</v>
      </c>
      <c r="Q861" s="570">
        <v>76</v>
      </c>
      <c r="R861" s="570">
        <v>1619</v>
      </c>
      <c r="S861" s="570">
        <v>5.2328597899938236</v>
      </c>
      <c r="T861" s="570">
        <v>4.8406423718344653</v>
      </c>
      <c r="U861" s="570">
        <v>14.001852995676337</v>
      </c>
      <c r="V861" s="570">
        <v>0.86473131562693006</v>
      </c>
      <c r="W861" s="570">
        <v>1.914762198888202</v>
      </c>
      <c r="X861" s="570">
        <v>37.245213094502787</v>
      </c>
      <c r="Y861" s="570">
        <v>13.835701050030883</v>
      </c>
      <c r="Z861" s="570">
        <v>7.9494439630199363</v>
      </c>
      <c r="AA861" s="570">
        <v>1.5834247718587973</v>
      </c>
      <c r="AB861" s="570">
        <v>2.2459744693163941</v>
      </c>
      <c r="AC861" s="570">
        <v>34.298694375331301</v>
      </c>
      <c r="AD861" s="570">
        <v>64.606518036302489</v>
      </c>
      <c r="AE861" s="570">
        <v>52.626523838857025</v>
      </c>
      <c r="AF861" s="570">
        <v>5.9958521590993268</v>
      </c>
      <c r="AG861" s="570">
        <v>6.792002976029254</v>
      </c>
      <c r="AH861" s="570">
        <v>1.1735639283508339</v>
      </c>
      <c r="AI861" s="570"/>
      <c r="AJ861" s="570"/>
      <c r="AK861" s="570"/>
      <c r="AL861" s="570"/>
    </row>
    <row r="862" spans="1:38" s="531" customFormat="1">
      <c r="A862" s="570">
        <v>9</v>
      </c>
      <c r="B862" s="570">
        <v>140</v>
      </c>
      <c r="C862" s="570">
        <v>2019</v>
      </c>
      <c r="D862" s="570">
        <v>99</v>
      </c>
      <c r="E862" s="570">
        <v>99</v>
      </c>
      <c r="F862" s="570">
        <v>99</v>
      </c>
      <c r="G862" s="570">
        <v>99</v>
      </c>
      <c r="H862" s="570">
        <v>2</v>
      </c>
      <c r="I862" s="570">
        <v>99</v>
      </c>
      <c r="J862" s="570">
        <v>143</v>
      </c>
      <c r="K862" s="570">
        <v>99</v>
      </c>
      <c r="L862" s="570">
        <v>99</v>
      </c>
      <c r="M862" s="570">
        <v>99</v>
      </c>
      <c r="N862" s="570">
        <v>99</v>
      </c>
      <c r="O862" s="570">
        <v>99</v>
      </c>
      <c r="P862" s="570">
        <v>9999</v>
      </c>
      <c r="Q862" s="570">
        <v>19</v>
      </c>
      <c r="R862" s="570">
        <v>470</v>
      </c>
      <c r="S862" s="570">
        <v>4.5042553191489372</v>
      </c>
      <c r="T862" s="570">
        <v>3.972340425531915</v>
      </c>
      <c r="U862" s="570">
        <v>12.787872340425539</v>
      </c>
      <c r="V862" s="570">
        <v>2.1276595744680855</v>
      </c>
      <c r="W862" s="570">
        <v>0</v>
      </c>
      <c r="X862" s="570">
        <v>31.702127659574472</v>
      </c>
      <c r="Y862" s="570">
        <v>10</v>
      </c>
      <c r="Z862" s="570">
        <v>7.7342043384992252</v>
      </c>
      <c r="AA862" s="570">
        <v>1.6317928329618778</v>
      </c>
      <c r="AB862" s="570">
        <v>1.803448484792938</v>
      </c>
      <c r="AC862" s="570">
        <v>47.884730374113246</v>
      </c>
      <c r="AD862" s="570">
        <v>67.867063606162844</v>
      </c>
      <c r="AE862" s="570">
        <v>55.56592035737328</v>
      </c>
      <c r="AF862" s="570">
        <v>1.74061180653285</v>
      </c>
      <c r="AG862" s="570">
        <v>1.8007841319347413</v>
      </c>
      <c r="AH862" s="570">
        <v>0</v>
      </c>
      <c r="AI862" s="570"/>
      <c r="AJ862" s="570"/>
      <c r="AK862" s="570"/>
      <c r="AL862" s="570"/>
    </row>
    <row r="863" spans="1:38" s="531" customFormat="1">
      <c r="A863" s="570">
        <v>9</v>
      </c>
      <c r="B863" s="570">
        <v>141</v>
      </c>
      <c r="C863" s="570">
        <v>2019</v>
      </c>
      <c r="D863" s="570">
        <v>99</v>
      </c>
      <c r="E863" s="570">
        <v>99</v>
      </c>
      <c r="F863" s="570">
        <v>99</v>
      </c>
      <c r="G863" s="570">
        <v>99</v>
      </c>
      <c r="H863" s="570">
        <v>2</v>
      </c>
      <c r="I863" s="570">
        <v>99</v>
      </c>
      <c r="J863" s="570">
        <v>147</v>
      </c>
      <c r="K863" s="570">
        <v>99</v>
      </c>
      <c r="L863" s="570">
        <v>99</v>
      </c>
      <c r="M863" s="570">
        <v>99</v>
      </c>
      <c r="N863" s="570">
        <v>99</v>
      </c>
      <c r="O863" s="570">
        <v>99</v>
      </c>
      <c r="P863" s="570">
        <v>9999</v>
      </c>
      <c r="Q863" s="570">
        <v>10</v>
      </c>
      <c r="R863" s="570">
        <v>116</v>
      </c>
      <c r="S863" s="570">
        <v>5.8275862068965516</v>
      </c>
      <c r="T863" s="570">
        <v>3.7068965517241392</v>
      </c>
      <c r="U863" s="570">
        <v>10.016379310344826</v>
      </c>
      <c r="V863" s="570">
        <v>0</v>
      </c>
      <c r="W863" s="570">
        <v>0.86206896551724133</v>
      </c>
      <c r="X863" s="570">
        <v>13.793103448275859</v>
      </c>
      <c r="Y863" s="570">
        <v>1.7241379310344827</v>
      </c>
      <c r="Z863" s="570">
        <v>4.9534548021369318</v>
      </c>
      <c r="AA863" s="570">
        <v>1.8766985964396936</v>
      </c>
      <c r="AB863" s="570">
        <v>2.0172413793103439</v>
      </c>
      <c r="AC863" s="570">
        <v>37.541305916636333</v>
      </c>
      <c r="AD863" s="570">
        <v>73.613208143894425</v>
      </c>
      <c r="AE863" s="570">
        <v>43.980198803231666</v>
      </c>
      <c r="AF863" s="570">
        <v>0.42959780756980959</v>
      </c>
      <c r="AG863" s="570">
        <v>0.34812423388100006</v>
      </c>
      <c r="AH863" s="570">
        <v>0</v>
      </c>
      <c r="AI863" s="570"/>
      <c r="AJ863" s="570"/>
      <c r="AK863" s="570"/>
      <c r="AL863" s="570"/>
    </row>
    <row r="864" spans="1:38" s="531" customFormat="1">
      <c r="A864" s="570">
        <v>9</v>
      </c>
      <c r="B864" s="570">
        <v>142</v>
      </c>
      <c r="C864" s="570">
        <v>2019</v>
      </c>
      <c r="D864" s="570">
        <v>99</v>
      </c>
      <c r="E864" s="570">
        <v>99</v>
      </c>
      <c r="F864" s="570">
        <v>99</v>
      </c>
      <c r="G864" s="570">
        <v>99</v>
      </c>
      <c r="H864" s="570">
        <v>1</v>
      </c>
      <c r="I864" s="570">
        <v>99</v>
      </c>
      <c r="J864" s="570">
        <v>155</v>
      </c>
      <c r="K864" s="570">
        <v>99</v>
      </c>
      <c r="L864" s="570">
        <v>99</v>
      </c>
      <c r="M864" s="570">
        <v>99</v>
      </c>
      <c r="N864" s="570">
        <v>99</v>
      </c>
      <c r="O864" s="570">
        <v>99</v>
      </c>
      <c r="P864" s="570">
        <v>9999</v>
      </c>
      <c r="Q864" s="570">
        <v>68</v>
      </c>
      <c r="R864" s="570">
        <v>2838</v>
      </c>
      <c r="S864" s="570">
        <v>5.1878083157152917</v>
      </c>
      <c r="T864" s="570">
        <v>5.0877378435517961</v>
      </c>
      <c r="U864" s="570">
        <v>16.187959830866824</v>
      </c>
      <c r="V864" s="570">
        <v>1.6208597603946437</v>
      </c>
      <c r="W864" s="570">
        <v>4.3692741367159966</v>
      </c>
      <c r="X864" s="570">
        <v>46.405919661733606</v>
      </c>
      <c r="Y864" s="570">
        <v>20.049330514446797</v>
      </c>
      <c r="Z864" s="570">
        <v>7.5555987969788818</v>
      </c>
      <c r="AA864" s="570">
        <v>1.449028029280977</v>
      </c>
      <c r="AB864" s="570">
        <v>2.2501392390520598</v>
      </c>
      <c r="AC864" s="570">
        <v>25.678881663144718</v>
      </c>
      <c r="AD864" s="570">
        <v>61.804298956541714</v>
      </c>
      <c r="AE864" s="570">
        <v>53.539966665185744</v>
      </c>
      <c r="AF864" s="570">
        <v>10.510332567957931</v>
      </c>
      <c r="AG864" s="570">
        <v>13.764803444485423</v>
      </c>
      <c r="AH864" s="570">
        <v>0</v>
      </c>
      <c r="AI864" s="570"/>
      <c r="AJ864" s="570"/>
      <c r="AK864" s="570"/>
      <c r="AL864" s="570"/>
    </row>
    <row r="865" spans="1:38" s="531" customFormat="1">
      <c r="A865" s="570">
        <v>9</v>
      </c>
      <c r="B865" s="570">
        <v>143</v>
      </c>
      <c r="C865" s="570">
        <v>2019</v>
      </c>
      <c r="D865" s="570">
        <v>99</v>
      </c>
      <c r="E865" s="570">
        <v>99</v>
      </c>
      <c r="F865" s="570">
        <v>99</v>
      </c>
      <c r="G865" s="570">
        <v>99</v>
      </c>
      <c r="H865" s="570">
        <v>2</v>
      </c>
      <c r="I865" s="570">
        <v>99</v>
      </c>
      <c r="J865" s="570">
        <v>160</v>
      </c>
      <c r="K865" s="570">
        <v>99</v>
      </c>
      <c r="L865" s="570">
        <v>99</v>
      </c>
      <c r="M865" s="570">
        <v>99</v>
      </c>
      <c r="N865" s="570">
        <v>99</v>
      </c>
      <c r="O865" s="570">
        <v>99</v>
      </c>
      <c r="P865" s="570">
        <v>9999</v>
      </c>
      <c r="Q865" s="570">
        <v>17</v>
      </c>
      <c r="R865" s="570">
        <v>242</v>
      </c>
      <c r="S865" s="570">
        <v>5.5330578512396684</v>
      </c>
      <c r="T865" s="570">
        <v>4.7024793388429762</v>
      </c>
      <c r="U865" s="570">
        <v>13.161157024793397</v>
      </c>
      <c r="V865" s="570">
        <v>0.82644628099173589</v>
      </c>
      <c r="W865" s="570">
        <v>0.41322314049586795</v>
      </c>
      <c r="X865" s="570">
        <v>20.661157024793397</v>
      </c>
      <c r="Y865" s="570">
        <v>8.2644628099173563</v>
      </c>
      <c r="Z865" s="570">
        <v>6.0697512019051443</v>
      </c>
      <c r="AA865" s="570">
        <v>1.6341342606338085</v>
      </c>
      <c r="AB865" s="570">
        <v>2.0455338493684141</v>
      </c>
      <c r="AC865" s="570">
        <v>29.375369694321751</v>
      </c>
      <c r="AD865" s="570">
        <v>47.866024231781559</v>
      </c>
      <c r="AE865" s="570">
        <v>51.596712916956086</v>
      </c>
      <c r="AF865" s="570">
        <v>0.89622990889563747</v>
      </c>
      <c r="AG865" s="570">
        <v>0.95427806602202114</v>
      </c>
      <c r="AH865" s="570">
        <v>20.661157024793397</v>
      </c>
      <c r="AI865" s="570"/>
      <c r="AJ865" s="570"/>
      <c r="AK865" s="570"/>
      <c r="AL865" s="570"/>
    </row>
    <row r="866" spans="1:38" s="531" customFormat="1">
      <c r="A866" s="570">
        <v>9</v>
      </c>
      <c r="B866" s="570">
        <v>144</v>
      </c>
      <c r="C866" s="570">
        <v>2019</v>
      </c>
      <c r="D866" s="570">
        <v>99</v>
      </c>
      <c r="E866" s="570">
        <v>99</v>
      </c>
      <c r="F866" s="570">
        <v>99</v>
      </c>
      <c r="G866" s="570">
        <v>99</v>
      </c>
      <c r="H866" s="570">
        <v>1</v>
      </c>
      <c r="I866" s="570">
        <v>99</v>
      </c>
      <c r="J866" s="570">
        <v>171</v>
      </c>
      <c r="K866" s="570">
        <v>99</v>
      </c>
      <c r="L866" s="570">
        <v>99</v>
      </c>
      <c r="M866" s="570">
        <v>99</v>
      </c>
      <c r="N866" s="570">
        <v>99</v>
      </c>
      <c r="O866" s="570">
        <v>99</v>
      </c>
      <c r="P866" s="570">
        <v>9999</v>
      </c>
      <c r="Q866" s="570">
        <v>1</v>
      </c>
      <c r="R866" s="570">
        <v>7</v>
      </c>
      <c r="S866" s="570">
        <v>5.5714285714285694</v>
      </c>
      <c r="T866" s="570">
        <v>5.4285714285714306</v>
      </c>
      <c r="U866" s="570">
        <v>22.400000000000006</v>
      </c>
      <c r="V866" s="570">
        <v>0</v>
      </c>
      <c r="W866" s="570">
        <v>0</v>
      </c>
      <c r="X866" s="570">
        <v>85.714285714285694</v>
      </c>
      <c r="Y866" s="570">
        <v>42.857142857142847</v>
      </c>
      <c r="Z866" s="570">
        <v>9.1484581058386905</v>
      </c>
      <c r="AA866" s="570">
        <v>0.49487165930539456</v>
      </c>
      <c r="AB866" s="570">
        <v>1.9166296949998196</v>
      </c>
      <c r="AC866" s="570">
        <v>53.958216176568683</v>
      </c>
      <c r="AD866" s="570">
        <v>50.350561595835927</v>
      </c>
      <c r="AE866" s="570">
        <v>64.54972243679002</v>
      </c>
      <c r="AF866" s="570">
        <v>2.5924005629212658E-2</v>
      </c>
      <c r="AG866" s="570">
        <v>4.6979843250314846E-2</v>
      </c>
      <c r="AH866" s="570">
        <v>0</v>
      </c>
      <c r="AI866" s="570"/>
      <c r="AJ866" s="570"/>
      <c r="AK866" s="570"/>
      <c r="AL866" s="570"/>
    </row>
    <row r="867" spans="1:38" s="531" customFormat="1">
      <c r="A867" s="570">
        <v>9</v>
      </c>
      <c r="B867" s="570">
        <v>145</v>
      </c>
      <c r="C867" s="570">
        <v>2019</v>
      </c>
      <c r="D867" s="570">
        <v>99</v>
      </c>
      <c r="E867" s="570">
        <v>99</v>
      </c>
      <c r="F867" s="570">
        <v>99</v>
      </c>
      <c r="G867" s="570">
        <v>99</v>
      </c>
      <c r="H867" s="570">
        <v>2</v>
      </c>
      <c r="I867" s="570">
        <v>99</v>
      </c>
      <c r="J867" s="570">
        <v>175</v>
      </c>
      <c r="K867" s="570">
        <v>99</v>
      </c>
      <c r="L867" s="570">
        <v>99</v>
      </c>
      <c r="M867" s="570">
        <v>99</v>
      </c>
      <c r="N867" s="570">
        <v>99</v>
      </c>
      <c r="O867" s="570">
        <v>99</v>
      </c>
      <c r="P867" s="570">
        <v>9999</v>
      </c>
      <c r="Q867" s="570">
        <v>28</v>
      </c>
      <c r="R867" s="570">
        <v>2738</v>
      </c>
      <c r="S867" s="570">
        <v>4.685536888239592</v>
      </c>
      <c r="T867" s="570">
        <v>4.5924032140248352</v>
      </c>
      <c r="U867" s="570">
        <v>10.74696859021183</v>
      </c>
      <c r="V867" s="570">
        <v>0.87655222790357934</v>
      </c>
      <c r="W867" s="570">
        <v>1.0956902848794743</v>
      </c>
      <c r="X867" s="570">
        <v>24.872169466764063</v>
      </c>
      <c r="Y867" s="570">
        <v>9.9342585829072352</v>
      </c>
      <c r="Z867" s="570">
        <v>7.9997813118233108</v>
      </c>
      <c r="AA867" s="570">
        <v>1.4121779723380177</v>
      </c>
      <c r="AB867" s="570">
        <v>1.921688331496088</v>
      </c>
      <c r="AC867" s="570">
        <v>15.242842550666747</v>
      </c>
      <c r="AD867" s="570">
        <v>50.885360629894414</v>
      </c>
      <c r="AE867" s="570">
        <v>43.686836958745239</v>
      </c>
      <c r="AF867" s="570">
        <v>10.139989630397748</v>
      </c>
      <c r="AG867" s="570">
        <v>8.8162709413849729</v>
      </c>
      <c r="AH867" s="570">
        <v>0</v>
      </c>
      <c r="AI867" s="570"/>
      <c r="AJ867" s="570"/>
      <c r="AK867" s="570"/>
      <c r="AL867" s="570"/>
    </row>
    <row r="868" spans="1:38" s="531" customFormat="1">
      <c r="A868" s="570">
        <v>9</v>
      </c>
      <c r="B868" s="570">
        <v>146</v>
      </c>
      <c r="C868" s="570">
        <v>2019</v>
      </c>
      <c r="D868" s="570">
        <v>99</v>
      </c>
      <c r="E868" s="570">
        <v>99</v>
      </c>
      <c r="F868" s="570">
        <v>99</v>
      </c>
      <c r="G868" s="570">
        <v>99</v>
      </c>
      <c r="H868" s="570">
        <v>2</v>
      </c>
      <c r="I868" s="570">
        <v>99</v>
      </c>
      <c r="J868" s="570">
        <v>177</v>
      </c>
      <c r="K868" s="570">
        <v>99</v>
      </c>
      <c r="L868" s="570">
        <v>99</v>
      </c>
      <c r="M868" s="570">
        <v>99</v>
      </c>
      <c r="N868" s="570">
        <v>99</v>
      </c>
      <c r="O868" s="570">
        <v>99</v>
      </c>
      <c r="P868" s="570">
        <v>9999</v>
      </c>
      <c r="Q868" s="570">
        <v>27</v>
      </c>
      <c r="R868" s="570">
        <v>924</v>
      </c>
      <c r="S868" s="570">
        <v>5.5238095238095237</v>
      </c>
      <c r="T868" s="570">
        <v>4.2532467532467528</v>
      </c>
      <c r="U868" s="570">
        <v>11.581601731601742</v>
      </c>
      <c r="V868" s="570">
        <v>0.32467532467532462</v>
      </c>
      <c r="W868" s="570">
        <v>0.75757575757575757</v>
      </c>
      <c r="X868" s="570">
        <v>12.44588744588745</v>
      </c>
      <c r="Y868" s="570">
        <v>3.5714285714285721</v>
      </c>
      <c r="Z868" s="570">
        <v>4.8381988381241881</v>
      </c>
      <c r="AA868" s="570">
        <v>1.2008637721309847</v>
      </c>
      <c r="AB868" s="570">
        <v>1.9408850849905608</v>
      </c>
      <c r="AC868" s="570">
        <v>23.412777850964929</v>
      </c>
      <c r="AD868" s="570">
        <v>50.935214805500841</v>
      </c>
      <c r="AE868" s="570">
        <v>40.603063513853577</v>
      </c>
      <c r="AF868" s="570">
        <v>3.4219687430560697</v>
      </c>
      <c r="AG868" s="570">
        <v>3.2063143785645409</v>
      </c>
      <c r="AH868" s="570">
        <v>0</v>
      </c>
      <c r="AI868" s="570"/>
      <c r="AJ868" s="570"/>
      <c r="AK868" s="570"/>
      <c r="AL868" s="570"/>
    </row>
    <row r="869" spans="1:38" s="531" customFormat="1">
      <c r="A869" s="570">
        <v>9</v>
      </c>
      <c r="B869" s="570">
        <v>147</v>
      </c>
      <c r="C869" s="570">
        <v>2019</v>
      </c>
      <c r="D869" s="570">
        <v>99</v>
      </c>
      <c r="E869" s="570">
        <v>99</v>
      </c>
      <c r="F869" s="570">
        <v>99</v>
      </c>
      <c r="G869" s="570">
        <v>99</v>
      </c>
      <c r="H869" s="570">
        <v>2</v>
      </c>
      <c r="I869" s="570">
        <v>99</v>
      </c>
      <c r="J869" s="570">
        <v>178</v>
      </c>
      <c r="K869" s="570">
        <v>99</v>
      </c>
      <c r="L869" s="570">
        <v>99</v>
      </c>
      <c r="M869" s="570">
        <v>99</v>
      </c>
      <c r="N869" s="570">
        <v>99</v>
      </c>
      <c r="O869" s="570">
        <v>99</v>
      </c>
      <c r="P869" s="570">
        <v>9999</v>
      </c>
      <c r="Q869" s="570">
        <v>11</v>
      </c>
      <c r="R869" s="570">
        <v>395</v>
      </c>
      <c r="S869" s="570">
        <v>5.4354430379746841</v>
      </c>
      <c r="T869" s="570">
        <v>5.2582278481012645</v>
      </c>
      <c r="U869" s="570">
        <v>14.54227848101266</v>
      </c>
      <c r="V869" s="570">
        <v>1.7721518987341764</v>
      </c>
      <c r="W869" s="570">
        <v>1.7721518987341764</v>
      </c>
      <c r="X869" s="570">
        <v>29.367088607594944</v>
      </c>
      <c r="Y869" s="570">
        <v>15.443037974683548</v>
      </c>
      <c r="Z869" s="570">
        <v>7.0884973589981888</v>
      </c>
      <c r="AA869" s="570">
        <v>1.4799108743848133</v>
      </c>
      <c r="AB869" s="570">
        <v>1.6609138551295175</v>
      </c>
      <c r="AC869" s="570">
        <v>58.87338221142609</v>
      </c>
      <c r="AD869" s="570">
        <v>58.926901753745199</v>
      </c>
      <c r="AE869" s="570">
        <v>56.29603309116056</v>
      </c>
      <c r="AF869" s="570">
        <v>1.4628546033627139</v>
      </c>
      <c r="AG869" s="570">
        <v>1.7210562219289451</v>
      </c>
      <c r="AH869" s="570">
        <v>6.329113924050632</v>
      </c>
      <c r="AI869" s="570"/>
      <c r="AJ869" s="570"/>
      <c r="AK869" s="570"/>
      <c r="AL869" s="570"/>
    </row>
    <row r="870" spans="1:38" s="531" customFormat="1">
      <c r="A870" s="570">
        <v>9</v>
      </c>
      <c r="B870" s="570">
        <v>148</v>
      </c>
      <c r="C870" s="570">
        <v>2019</v>
      </c>
      <c r="D870" s="570">
        <v>99</v>
      </c>
      <c r="E870" s="570">
        <v>99</v>
      </c>
      <c r="F870" s="570">
        <v>99</v>
      </c>
      <c r="G870" s="570">
        <v>99</v>
      </c>
      <c r="H870" s="570">
        <v>2</v>
      </c>
      <c r="I870" s="570">
        <v>99</v>
      </c>
      <c r="J870" s="570">
        <v>181</v>
      </c>
      <c r="K870" s="570">
        <v>99</v>
      </c>
      <c r="L870" s="570">
        <v>99</v>
      </c>
      <c r="M870" s="570">
        <v>99</v>
      </c>
      <c r="N870" s="570">
        <v>99</v>
      </c>
      <c r="O870" s="570">
        <v>99</v>
      </c>
      <c r="P870" s="570">
        <v>9999</v>
      </c>
      <c r="Q870" s="570">
        <v>16</v>
      </c>
      <c r="R870" s="570">
        <v>723</v>
      </c>
      <c r="S870" s="570">
        <v>5.0387275242047034</v>
      </c>
      <c r="T870" s="570">
        <v>4.7510373443983411</v>
      </c>
      <c r="U870" s="570">
        <v>13.362932226832656</v>
      </c>
      <c r="V870" s="570">
        <v>0.27662517289073318</v>
      </c>
      <c r="W870" s="570">
        <v>0.829875518672199</v>
      </c>
      <c r="X870" s="570">
        <v>36.929460580912846</v>
      </c>
      <c r="Y870" s="570">
        <v>10.235131396957124</v>
      </c>
      <c r="Z870" s="570">
        <v>7.1891733745045228</v>
      </c>
      <c r="AA870" s="570">
        <v>1.416615309127957</v>
      </c>
      <c r="AB870" s="570">
        <v>2.1199137231562375</v>
      </c>
      <c r="AC870" s="570">
        <v>36.087870230778158</v>
      </c>
      <c r="AD870" s="570">
        <v>62.916194109952002</v>
      </c>
      <c r="AE870" s="570">
        <v>35.277994412152822</v>
      </c>
      <c r="AF870" s="570">
        <v>2.6775794385601071</v>
      </c>
      <c r="AG870" s="570">
        <v>2.8947133774144906</v>
      </c>
      <c r="AH870" s="570">
        <v>0</v>
      </c>
      <c r="AI870" s="570"/>
      <c r="AJ870" s="570"/>
      <c r="AK870" s="570"/>
      <c r="AL870" s="570"/>
    </row>
    <row r="871" spans="1:38" s="531" customFormat="1">
      <c r="A871" s="570">
        <v>9</v>
      </c>
      <c r="B871" s="570">
        <v>149</v>
      </c>
      <c r="C871" s="570">
        <v>2019</v>
      </c>
      <c r="D871" s="570">
        <v>99</v>
      </c>
      <c r="E871" s="570">
        <v>99</v>
      </c>
      <c r="F871" s="570">
        <v>99</v>
      </c>
      <c r="G871" s="570">
        <v>99</v>
      </c>
      <c r="H871" s="570">
        <v>2</v>
      </c>
      <c r="I871" s="570">
        <v>99</v>
      </c>
      <c r="J871" s="570">
        <v>262</v>
      </c>
      <c r="K871" s="570">
        <v>99</v>
      </c>
      <c r="L871" s="570">
        <v>99</v>
      </c>
      <c r="M871" s="570">
        <v>99</v>
      </c>
      <c r="N871" s="570">
        <v>99</v>
      </c>
      <c r="O871" s="570">
        <v>99</v>
      </c>
      <c r="P871" s="570">
        <v>9999</v>
      </c>
      <c r="Q871" s="570">
        <v>6</v>
      </c>
      <c r="R871" s="570">
        <v>37</v>
      </c>
      <c r="S871" s="570">
        <v>2.8378378378378382</v>
      </c>
      <c r="T871" s="570">
        <v>2.8108108108108105</v>
      </c>
      <c r="U871" s="570">
        <v>10.594594594594598</v>
      </c>
      <c r="V871" s="570">
        <v>2.7027027027027031</v>
      </c>
      <c r="W871" s="570">
        <v>0</v>
      </c>
      <c r="X871" s="570">
        <v>16.216216216216221</v>
      </c>
      <c r="Y871" s="570">
        <v>10.810810810810812</v>
      </c>
      <c r="Z871" s="570">
        <v>7.4252289416317936</v>
      </c>
      <c r="AA871" s="570">
        <v>2.3424809383805902</v>
      </c>
      <c r="AB871" s="570">
        <v>1.798465379417743</v>
      </c>
      <c r="AC871" s="570">
        <v>92.52742455296648</v>
      </c>
      <c r="AD871" s="570">
        <v>91.593485450919701</v>
      </c>
      <c r="AE871" s="570">
        <v>83.954347262180605</v>
      </c>
      <c r="AF871" s="570">
        <v>0.13702688689726683</v>
      </c>
      <c r="AG871" s="570">
        <v>0.11744960812578711</v>
      </c>
      <c r="AH871" s="570">
        <v>0</v>
      </c>
      <c r="AI871" s="570"/>
      <c r="AJ871" s="570"/>
      <c r="AK871" s="570"/>
      <c r="AL871" s="570"/>
    </row>
    <row r="872" spans="1:38" s="531" customFormat="1">
      <c r="A872" s="570">
        <v>9</v>
      </c>
      <c r="B872" s="570">
        <v>150</v>
      </c>
      <c r="C872" s="570">
        <v>2019</v>
      </c>
      <c r="D872" s="570">
        <v>99</v>
      </c>
      <c r="E872" s="570">
        <v>99</v>
      </c>
      <c r="F872" s="570">
        <v>99</v>
      </c>
      <c r="G872" s="570">
        <v>99</v>
      </c>
      <c r="H872" s="570">
        <v>2</v>
      </c>
      <c r="I872" s="570">
        <v>99</v>
      </c>
      <c r="J872" s="570">
        <v>267</v>
      </c>
      <c r="K872" s="570">
        <v>99</v>
      </c>
      <c r="L872" s="570">
        <v>99</v>
      </c>
      <c r="M872" s="570">
        <v>99</v>
      </c>
      <c r="N872" s="570">
        <v>99</v>
      </c>
      <c r="O872" s="570">
        <v>99</v>
      </c>
      <c r="P872" s="570">
        <v>9999</v>
      </c>
      <c r="Q872" s="570"/>
      <c r="R872" s="570"/>
      <c r="S872" s="570"/>
      <c r="T872" s="570"/>
      <c r="U872" s="570"/>
      <c r="V872" s="570"/>
      <c r="W872" s="570"/>
      <c r="X872" s="570"/>
      <c r="Y872" s="570"/>
      <c r="Z872" s="570"/>
      <c r="AA872" s="570"/>
      <c r="AB872" s="570"/>
      <c r="AC872" s="570"/>
      <c r="AD872" s="570"/>
      <c r="AE872" s="570"/>
      <c r="AF872" s="570"/>
      <c r="AG872" s="570"/>
      <c r="AH872" s="570"/>
      <c r="AI872" s="570"/>
      <c r="AJ872" s="570"/>
      <c r="AK872" s="570"/>
      <c r="AL872" s="570"/>
    </row>
    <row r="873" spans="1:38" s="531" customFormat="1">
      <c r="A873" s="570">
        <v>9</v>
      </c>
      <c r="B873" s="570">
        <v>151</v>
      </c>
      <c r="C873" s="570">
        <v>2019</v>
      </c>
      <c r="D873" s="570">
        <v>99</v>
      </c>
      <c r="E873" s="570">
        <v>99</v>
      </c>
      <c r="F873" s="570">
        <v>99</v>
      </c>
      <c r="G873" s="570">
        <v>99</v>
      </c>
      <c r="H873" s="570">
        <v>1</v>
      </c>
      <c r="I873" s="570">
        <v>99</v>
      </c>
      <c r="J873" s="570">
        <v>309</v>
      </c>
      <c r="K873" s="570">
        <v>99</v>
      </c>
      <c r="L873" s="570">
        <v>99</v>
      </c>
      <c r="M873" s="570">
        <v>99</v>
      </c>
      <c r="N873" s="570">
        <v>99</v>
      </c>
      <c r="O873" s="570">
        <v>99</v>
      </c>
      <c r="P873" s="570">
        <v>9999</v>
      </c>
      <c r="Q873" s="570">
        <v>43</v>
      </c>
      <c r="R873" s="570">
        <v>852</v>
      </c>
      <c r="S873" s="570">
        <v>6.1748826291079792</v>
      </c>
      <c r="T873" s="570">
        <v>4.640845070422535</v>
      </c>
      <c r="U873" s="570">
        <v>12.036208920187798</v>
      </c>
      <c r="V873" s="570">
        <v>0.23474178403755877</v>
      </c>
      <c r="W873" s="570">
        <v>3.6384976525821591</v>
      </c>
      <c r="X873" s="570">
        <v>22.652582159624409</v>
      </c>
      <c r="Y873" s="570">
        <v>10.32863849765258</v>
      </c>
      <c r="Z873" s="570">
        <v>7.8666864795554012</v>
      </c>
      <c r="AA873" s="570">
        <v>1.6730894395127396</v>
      </c>
      <c r="AB873" s="570">
        <v>2.3701237541106681</v>
      </c>
      <c r="AC873" s="570">
        <v>18.777895028210224</v>
      </c>
      <c r="AD873" s="570">
        <v>71.968830551648807</v>
      </c>
      <c r="AE873" s="570">
        <v>36.569407584096609</v>
      </c>
      <c r="AF873" s="570">
        <v>3.15532182801274</v>
      </c>
      <c r="AG873" s="570">
        <v>3.0725206986957354</v>
      </c>
      <c r="AH873" s="570">
        <v>0.46948356807511754</v>
      </c>
      <c r="AI873" s="570"/>
      <c r="AJ873" s="570"/>
      <c r="AK873" s="570"/>
      <c r="AL873" s="570"/>
    </row>
    <row r="874" spans="1:38" s="531" customFormat="1">
      <c r="A874" s="570">
        <v>9</v>
      </c>
      <c r="B874" s="570">
        <v>152</v>
      </c>
      <c r="C874" s="570">
        <v>2019</v>
      </c>
      <c r="D874" s="570">
        <v>99</v>
      </c>
      <c r="E874" s="570">
        <v>99</v>
      </c>
      <c r="F874" s="570">
        <v>99</v>
      </c>
      <c r="G874" s="570">
        <v>99</v>
      </c>
      <c r="H874" s="570">
        <v>2</v>
      </c>
      <c r="I874" s="570">
        <v>99</v>
      </c>
      <c r="J874" s="570">
        <v>470</v>
      </c>
      <c r="K874" s="570">
        <v>99</v>
      </c>
      <c r="L874" s="570">
        <v>99</v>
      </c>
      <c r="M874" s="570">
        <v>99</v>
      </c>
      <c r="N874" s="570">
        <v>99</v>
      </c>
      <c r="O874" s="570">
        <v>99</v>
      </c>
      <c r="P874" s="570">
        <v>9999</v>
      </c>
      <c r="Q874" s="570">
        <v>25</v>
      </c>
      <c r="R874" s="570">
        <v>1084</v>
      </c>
      <c r="S874" s="570">
        <v>5.6881918819188204</v>
      </c>
      <c r="T874" s="570">
        <v>4.391143911439114</v>
      </c>
      <c r="U874" s="570">
        <v>9.3923431734317404</v>
      </c>
      <c r="V874" s="570">
        <v>1.6605166051660518</v>
      </c>
      <c r="W874" s="570">
        <v>0.64575645756457556</v>
      </c>
      <c r="X874" s="570">
        <v>18.726937269372694</v>
      </c>
      <c r="Y874" s="570">
        <v>7.4723247232472305</v>
      </c>
      <c r="Z874" s="570">
        <v>7.516025096746656</v>
      </c>
      <c r="AA874" s="570">
        <v>1.7161617411692027</v>
      </c>
      <c r="AB874" s="570">
        <v>1.663631764299474</v>
      </c>
      <c r="AC874" s="570">
        <v>8.229115853838147</v>
      </c>
      <c r="AD874" s="570">
        <v>39.984184132715725</v>
      </c>
      <c r="AE874" s="570">
        <v>52.674200954577238</v>
      </c>
      <c r="AF874" s="570">
        <v>4.0145174431523589</v>
      </c>
      <c r="AG874" s="570">
        <v>3.0504839163547892</v>
      </c>
      <c r="AH874" s="570">
        <v>0.64575645756457556</v>
      </c>
      <c r="AI874" s="570"/>
      <c r="AJ874" s="570"/>
      <c r="AK874" s="570"/>
      <c r="AL874" s="570"/>
    </row>
    <row r="875" spans="1:38" s="531" customFormat="1">
      <c r="A875" s="570">
        <v>9</v>
      </c>
      <c r="B875" s="570">
        <v>153</v>
      </c>
      <c r="C875" s="570">
        <v>2019</v>
      </c>
      <c r="D875" s="570">
        <v>99</v>
      </c>
      <c r="E875" s="570">
        <v>99</v>
      </c>
      <c r="F875" s="570">
        <v>99</v>
      </c>
      <c r="G875" s="570">
        <v>99</v>
      </c>
      <c r="H875" s="570">
        <v>2</v>
      </c>
      <c r="I875" s="570">
        <v>99</v>
      </c>
      <c r="J875" s="570">
        <v>629</v>
      </c>
      <c r="K875" s="570">
        <v>99</v>
      </c>
      <c r="L875" s="570">
        <v>99</v>
      </c>
      <c r="M875" s="570">
        <v>99</v>
      </c>
      <c r="N875" s="570">
        <v>99</v>
      </c>
      <c r="O875" s="570">
        <v>99</v>
      </c>
      <c r="P875" s="570">
        <v>9999</v>
      </c>
      <c r="Q875" s="570">
        <v>10</v>
      </c>
      <c r="R875" s="570">
        <v>468</v>
      </c>
      <c r="S875" s="570">
        <v>6.1303418803418799</v>
      </c>
      <c r="T875" s="570">
        <v>4.7564102564102564</v>
      </c>
      <c r="U875" s="570">
        <v>18.094230769230776</v>
      </c>
      <c r="V875" s="570">
        <v>5.3418803418803424</v>
      </c>
      <c r="W875" s="570">
        <v>2.7777777777777781</v>
      </c>
      <c r="X875" s="570">
        <v>55.341880341880355</v>
      </c>
      <c r="Y875" s="570">
        <v>27.564102564102559</v>
      </c>
      <c r="Z875" s="570">
        <v>7.0405835797415532</v>
      </c>
      <c r="AA875" s="570">
        <v>1.3405646416087129</v>
      </c>
      <c r="AB875" s="570">
        <v>2.4215162522466795</v>
      </c>
      <c r="AC875" s="570">
        <v>45.258851310681109</v>
      </c>
      <c r="AD875" s="570">
        <v>75.325644387088289</v>
      </c>
      <c r="AE875" s="570">
        <v>52.517631641935111</v>
      </c>
      <c r="AF875" s="570">
        <v>1.733204947781646</v>
      </c>
      <c r="AG875" s="570">
        <v>2.5371811902295356</v>
      </c>
      <c r="AH875" s="570">
        <v>0</v>
      </c>
      <c r="AI875" s="570"/>
      <c r="AJ875" s="570"/>
      <c r="AK875" s="570"/>
      <c r="AL875" s="570"/>
    </row>
    <row r="876" spans="1:38" s="531" customFormat="1">
      <c r="A876" s="570">
        <v>9</v>
      </c>
      <c r="B876" s="570">
        <v>154</v>
      </c>
      <c r="C876" s="570">
        <v>2019</v>
      </c>
      <c r="D876" s="570">
        <v>99</v>
      </c>
      <c r="E876" s="570">
        <v>99</v>
      </c>
      <c r="F876" s="570">
        <v>99</v>
      </c>
      <c r="G876" s="570">
        <v>99</v>
      </c>
      <c r="H876" s="570">
        <v>1</v>
      </c>
      <c r="I876" s="570">
        <v>99</v>
      </c>
      <c r="J876" s="570">
        <v>643</v>
      </c>
      <c r="K876" s="570">
        <v>99</v>
      </c>
      <c r="L876" s="570">
        <v>99</v>
      </c>
      <c r="M876" s="570">
        <v>99</v>
      </c>
      <c r="N876" s="570">
        <v>99</v>
      </c>
      <c r="O876" s="570">
        <v>99</v>
      </c>
      <c r="P876" s="570">
        <v>9999</v>
      </c>
      <c r="Q876" s="570">
        <v>23</v>
      </c>
      <c r="R876" s="570">
        <v>742</v>
      </c>
      <c r="S876" s="570">
        <v>5.0512129380053912</v>
      </c>
      <c r="T876" s="570">
        <v>4.7695417789757428</v>
      </c>
      <c r="U876" s="570">
        <v>14.582884097035047</v>
      </c>
      <c r="V876" s="570">
        <v>1.7520215633423184</v>
      </c>
      <c r="W876" s="570">
        <v>2.4258760107816713</v>
      </c>
      <c r="X876" s="570">
        <v>35.175202156334223</v>
      </c>
      <c r="Y876" s="570">
        <v>13.072776280323453</v>
      </c>
      <c r="Z876" s="570">
        <v>7.2062877445080638</v>
      </c>
      <c r="AA876" s="570">
        <v>1.4113774829581696</v>
      </c>
      <c r="AB876" s="570">
        <v>2.1878097837498967</v>
      </c>
      <c r="AC876" s="570">
        <v>42.742370812919475</v>
      </c>
      <c r="AD876" s="570">
        <v>41.932136178031989</v>
      </c>
      <c r="AE876" s="570">
        <v>41.2347777522752</v>
      </c>
      <c r="AF876" s="570">
        <v>2.747944596696541</v>
      </c>
      <c r="AG876" s="570">
        <v>3.2419986855231642</v>
      </c>
      <c r="AH876" s="570">
        <v>0.13477088948787061</v>
      </c>
      <c r="AI876" s="570"/>
      <c r="AJ876" s="570"/>
      <c r="AK876" s="570"/>
      <c r="AL876" s="570"/>
    </row>
    <row r="877" spans="1:38" s="531" customFormat="1">
      <c r="A877" s="570">
        <v>9</v>
      </c>
      <c r="B877" s="570">
        <v>155</v>
      </c>
      <c r="C877" s="570">
        <v>2019</v>
      </c>
      <c r="D877" s="570">
        <v>99</v>
      </c>
      <c r="E877" s="570">
        <v>99</v>
      </c>
      <c r="F877" s="570">
        <v>99</v>
      </c>
      <c r="G877" s="570">
        <v>99</v>
      </c>
      <c r="H877" s="570">
        <v>2</v>
      </c>
      <c r="I877" s="570">
        <v>99</v>
      </c>
      <c r="J877" s="570">
        <v>704</v>
      </c>
      <c r="K877" s="570">
        <v>99</v>
      </c>
      <c r="L877" s="570">
        <v>99</v>
      </c>
      <c r="M877" s="570">
        <v>99</v>
      </c>
      <c r="N877" s="570">
        <v>99</v>
      </c>
      <c r="O877" s="570">
        <v>99</v>
      </c>
      <c r="P877" s="570">
        <v>9999</v>
      </c>
      <c r="Q877" s="570">
        <v>4</v>
      </c>
      <c r="R877" s="570">
        <v>33</v>
      </c>
      <c r="S877" s="570">
        <v>4.2121212121212119</v>
      </c>
      <c r="T877" s="570">
        <v>4.6363636363636367</v>
      </c>
      <c r="U877" s="570">
        <v>12.563636363636363</v>
      </c>
      <c r="V877" s="570">
        <v>0</v>
      </c>
      <c r="W877" s="570">
        <v>0</v>
      </c>
      <c r="X877" s="570">
        <v>15.151515151515152</v>
      </c>
      <c r="Y877" s="570">
        <v>6.0606060606060606</v>
      </c>
      <c r="Z877" s="570">
        <v>4.8890612708568995</v>
      </c>
      <c r="AA877" s="570">
        <v>1.1744134772773396</v>
      </c>
      <c r="AB877" s="570">
        <v>1.7721444263289019</v>
      </c>
      <c r="AC877" s="570">
        <v>35.600063596916904</v>
      </c>
      <c r="AD877" s="570">
        <v>58.291109313817557</v>
      </c>
      <c r="AE877" s="570">
        <v>47.386677787761805</v>
      </c>
      <c r="AF877" s="570">
        <v>0.12221316939485964</v>
      </c>
      <c r="AG877" s="570">
        <v>0.12422093757385548</v>
      </c>
      <c r="AH877" s="570">
        <v>0</v>
      </c>
      <c r="AI877" s="570"/>
      <c r="AJ877" s="570"/>
      <c r="AK877" s="570"/>
      <c r="AL877" s="570"/>
    </row>
    <row r="878" spans="1:38" s="531" customFormat="1">
      <c r="A878" s="570">
        <v>9</v>
      </c>
      <c r="B878" s="570">
        <v>156</v>
      </c>
      <c r="C878" s="570">
        <v>2019</v>
      </c>
      <c r="D878" s="570">
        <v>99</v>
      </c>
      <c r="E878" s="570">
        <v>99</v>
      </c>
      <c r="F878" s="570">
        <v>99</v>
      </c>
      <c r="G878" s="570">
        <v>99</v>
      </c>
      <c r="H878" s="570">
        <v>1</v>
      </c>
      <c r="I878" s="570">
        <v>99</v>
      </c>
      <c r="J878" s="570">
        <v>802</v>
      </c>
      <c r="K878" s="570">
        <v>99</v>
      </c>
      <c r="L878" s="570">
        <v>99</v>
      </c>
      <c r="M878" s="570">
        <v>99</v>
      </c>
      <c r="N878" s="570">
        <v>99</v>
      </c>
      <c r="O878" s="570">
        <v>99</v>
      </c>
      <c r="P878" s="570">
        <v>9999</v>
      </c>
      <c r="Q878" s="570"/>
      <c r="R878" s="570"/>
      <c r="S878" s="570"/>
      <c r="T878" s="570"/>
      <c r="U878" s="570"/>
      <c r="V878" s="570"/>
      <c r="W878" s="570"/>
      <c r="X878" s="570"/>
      <c r="Y878" s="570"/>
      <c r="Z878" s="570"/>
      <c r="AA878" s="570"/>
      <c r="AB878" s="570"/>
      <c r="AC878" s="570"/>
      <c r="AD878" s="570"/>
      <c r="AE878" s="570"/>
      <c r="AF878" s="570"/>
      <c r="AG878" s="570"/>
      <c r="AH878" s="570"/>
      <c r="AI878" s="570"/>
      <c r="AJ878" s="570"/>
      <c r="AK878" s="570"/>
      <c r="AL878" s="570"/>
    </row>
    <row r="879" spans="1:38" s="46" customFormat="1">
      <c r="A879" s="570">
        <v>10</v>
      </c>
      <c r="B879" s="570">
        <v>1</v>
      </c>
      <c r="C879" s="570">
        <v>2024</v>
      </c>
      <c r="D879" s="570">
        <v>99</v>
      </c>
      <c r="E879" s="570">
        <v>99</v>
      </c>
      <c r="F879" s="570">
        <v>99</v>
      </c>
      <c r="G879" s="570">
        <v>99</v>
      </c>
      <c r="H879" s="570">
        <v>99</v>
      </c>
      <c r="I879" s="570">
        <v>99</v>
      </c>
      <c r="J879" s="570">
        <v>999</v>
      </c>
      <c r="K879" s="570">
        <v>0</v>
      </c>
      <c r="L879" s="570">
        <v>99</v>
      </c>
      <c r="M879" s="570">
        <v>99</v>
      </c>
      <c r="N879" s="570">
        <v>99</v>
      </c>
      <c r="O879" s="570">
        <v>99</v>
      </c>
      <c r="P879" s="570">
        <v>9999</v>
      </c>
      <c r="Q879" s="570">
        <v>803</v>
      </c>
      <c r="R879" s="570">
        <v>24994</v>
      </c>
      <c r="S879" s="570">
        <v>5.4696727214531489</v>
      </c>
      <c r="T879" s="570">
        <v>4.8838921341121875</v>
      </c>
      <c r="U879" s="570">
        <v>12.867924301832439</v>
      </c>
      <c r="V879" s="570">
        <v>2.7926702408578064</v>
      </c>
      <c r="W879" s="570">
        <v>1.764423461630791</v>
      </c>
      <c r="X879" s="570">
        <v>31.06745618948548</v>
      </c>
      <c r="Y879" s="570">
        <v>11.770824997999521</v>
      </c>
      <c r="Z879" s="570">
        <v>7.5946325930307008</v>
      </c>
      <c r="AA879" s="570">
        <v>1.4726917511662121</v>
      </c>
      <c r="AB879" s="570">
        <v>1.6866075162013947</v>
      </c>
      <c r="AC879" s="570">
        <v>24.20745217686758</v>
      </c>
      <c r="AD879" s="570">
        <v>49.056226745369486</v>
      </c>
      <c r="AE879" s="570">
        <v>59.394565181901122</v>
      </c>
      <c r="AF879" s="570">
        <v>97.541367467998739</v>
      </c>
      <c r="AG879" s="570">
        <v>97.887013587027653</v>
      </c>
      <c r="AH879" s="570">
        <v>0</v>
      </c>
      <c r="AI879" s="570">
        <v>22096</v>
      </c>
      <c r="AJ879" s="570">
        <v>91.342872013033983</v>
      </c>
      <c r="AK879" s="570">
        <v>15.191215119989405</v>
      </c>
      <c r="AL879" s="570"/>
    </row>
    <row r="880" spans="1:38" s="46" customFormat="1">
      <c r="A880" s="570">
        <v>10</v>
      </c>
      <c r="B880" s="570">
        <v>2</v>
      </c>
      <c r="C880" s="570">
        <v>2024</v>
      </c>
      <c r="D880" s="570">
        <v>99</v>
      </c>
      <c r="E880" s="570">
        <v>99</v>
      </c>
      <c r="F880" s="570">
        <v>99</v>
      </c>
      <c r="G880" s="570">
        <v>99</v>
      </c>
      <c r="H880" s="570">
        <v>99</v>
      </c>
      <c r="I880" s="570">
        <v>99</v>
      </c>
      <c r="J880" s="570">
        <v>999</v>
      </c>
      <c r="K880" s="570">
        <v>4</v>
      </c>
      <c r="L880" s="570">
        <v>99</v>
      </c>
      <c r="M880" s="570">
        <v>99</v>
      </c>
      <c r="N880" s="570">
        <v>99</v>
      </c>
      <c r="O880" s="570">
        <v>99</v>
      </c>
      <c r="P880" s="570">
        <v>9999</v>
      </c>
      <c r="Q880" s="570">
        <v>98</v>
      </c>
      <c r="R880" s="570">
        <v>630</v>
      </c>
      <c r="S880" s="570">
        <v>3.7857142857142847</v>
      </c>
      <c r="T880" s="570">
        <v>4.5</v>
      </c>
      <c r="U880" s="570">
        <v>11.01984126984128</v>
      </c>
      <c r="V880" s="570">
        <v>0.31746031746031739</v>
      </c>
      <c r="W880" s="570">
        <v>1.1111111111111112</v>
      </c>
      <c r="X880" s="570">
        <v>17.460317460317459</v>
      </c>
      <c r="Y880" s="570">
        <v>8.412698412698413</v>
      </c>
      <c r="Z880" s="570">
        <v>7.9469133454968732</v>
      </c>
      <c r="AA880" s="570">
        <v>2.5279615442409327</v>
      </c>
      <c r="AB880" s="570">
        <v>1.603319968264264</v>
      </c>
      <c r="AC880" s="570">
        <v>-0.89062933217213058</v>
      </c>
      <c r="AD880" s="570">
        <v>53.577811468006338</v>
      </c>
      <c r="AE880" s="570">
        <v>33.855854813534997</v>
      </c>
      <c r="AF880" s="570">
        <v>2.4586325320012494</v>
      </c>
      <c r="AG880" s="570">
        <v>2.1129864129723548</v>
      </c>
      <c r="AH880" s="570">
        <v>71.904761904761898</v>
      </c>
      <c r="AI880" s="570">
        <v>486</v>
      </c>
      <c r="AJ880" s="570">
        <v>86.471193415637885</v>
      </c>
      <c r="AK880" s="570">
        <v>13.858341239449881</v>
      </c>
      <c r="AL880" s="570"/>
    </row>
    <row r="881" spans="1:38" s="46" customFormat="1">
      <c r="A881" s="570">
        <v>10</v>
      </c>
      <c r="B881" s="570">
        <v>3</v>
      </c>
      <c r="C881" s="570">
        <v>2023</v>
      </c>
      <c r="D881" s="570">
        <v>99</v>
      </c>
      <c r="E881" s="570">
        <v>99</v>
      </c>
      <c r="F881" s="570">
        <v>99</v>
      </c>
      <c r="G881" s="570">
        <v>99</v>
      </c>
      <c r="H881" s="570">
        <v>99</v>
      </c>
      <c r="I881" s="570">
        <v>99</v>
      </c>
      <c r="J881" s="570">
        <v>999</v>
      </c>
      <c r="K881" s="570">
        <v>0</v>
      </c>
      <c r="L881" s="570">
        <v>99</v>
      </c>
      <c r="M881" s="570">
        <v>99</v>
      </c>
      <c r="N881" s="570">
        <v>99</v>
      </c>
      <c r="O881" s="570">
        <v>99</v>
      </c>
      <c r="P881" s="570">
        <v>9999</v>
      </c>
      <c r="Q881" s="570">
        <v>758</v>
      </c>
      <c r="R881" s="570">
        <v>26135</v>
      </c>
      <c r="S881" s="570">
        <v>5.293170078438874</v>
      </c>
      <c r="T881" s="570">
        <v>4.8090682992156113</v>
      </c>
      <c r="U881" s="570">
        <v>12.321144059689971</v>
      </c>
      <c r="V881" s="570">
        <v>1.0598813851157449</v>
      </c>
      <c r="W881" s="570">
        <v>1.277979720681079</v>
      </c>
      <c r="X881" s="570">
        <v>28.6971494164913</v>
      </c>
      <c r="Y881" s="570">
        <v>10.254448058159561</v>
      </c>
      <c r="Z881" s="570">
        <v>7.3996351385309502</v>
      </c>
      <c r="AA881" s="570">
        <v>1.5316535297707783</v>
      </c>
      <c r="AB881" s="570">
        <v>1.8865391772928328</v>
      </c>
      <c r="AC881" s="570">
        <v>20.395118410183521</v>
      </c>
      <c r="AD881" s="570">
        <v>45.447939577363691</v>
      </c>
      <c r="AE881" s="570">
        <v>46.986215584437218</v>
      </c>
      <c r="AF881" s="570">
        <v>98.723227439277778</v>
      </c>
      <c r="AG881" s="570">
        <v>98.415633879395614</v>
      </c>
      <c r="AH881" s="570">
        <v>0</v>
      </c>
      <c r="AI881" s="570">
        <v>3736</v>
      </c>
      <c r="AJ881" s="570">
        <v>93.315256959314397</v>
      </c>
      <c r="AK881" s="570">
        <v>14.716134838207559</v>
      </c>
      <c r="AL881" s="570"/>
    </row>
    <row r="882" spans="1:38" s="46" customFormat="1">
      <c r="A882" s="570">
        <v>10</v>
      </c>
      <c r="B882" s="570">
        <v>4</v>
      </c>
      <c r="C882" s="570">
        <v>2023</v>
      </c>
      <c r="D882" s="570">
        <v>99</v>
      </c>
      <c r="E882" s="570">
        <v>99</v>
      </c>
      <c r="F882" s="570">
        <v>99</v>
      </c>
      <c r="G882" s="570">
        <v>99</v>
      </c>
      <c r="H882" s="570">
        <v>99</v>
      </c>
      <c r="I882" s="570">
        <v>99</v>
      </c>
      <c r="J882" s="570">
        <v>999</v>
      </c>
      <c r="K882" s="570">
        <v>4</v>
      </c>
      <c r="L882" s="570">
        <v>99</v>
      </c>
      <c r="M882" s="570">
        <v>99</v>
      </c>
      <c r="N882" s="570">
        <v>99</v>
      </c>
      <c r="O882" s="570">
        <v>99</v>
      </c>
      <c r="P882" s="570">
        <v>9999</v>
      </c>
      <c r="Q882" s="570">
        <v>25</v>
      </c>
      <c r="R882" s="570">
        <v>338</v>
      </c>
      <c r="S882" s="570">
        <v>6.1035502958579881</v>
      </c>
      <c r="T882" s="570">
        <v>5.437869822485208</v>
      </c>
      <c r="U882" s="570">
        <v>15.337278106508879</v>
      </c>
      <c r="V882" s="570">
        <v>0.8875739644970414</v>
      </c>
      <c r="W882" s="570">
        <v>12.426035502958579</v>
      </c>
      <c r="X882" s="570">
        <v>27.810650887573964</v>
      </c>
      <c r="Y882" s="570">
        <v>16.272189349112423</v>
      </c>
      <c r="Z882" s="570">
        <v>9.6793335471373911</v>
      </c>
      <c r="AA882" s="570">
        <v>1.5262745567617435</v>
      </c>
      <c r="AB882" s="570">
        <v>2.4051198264335021</v>
      </c>
      <c r="AC882" s="570">
        <v>43.431388196099</v>
      </c>
      <c r="AD882" s="570">
        <v>72.872738191310589</v>
      </c>
      <c r="AE882" s="570">
        <v>35.516641583209342</v>
      </c>
      <c r="AF882" s="570">
        <v>1.2767725607222451</v>
      </c>
      <c r="AG882" s="570">
        <v>1.5843661206043835</v>
      </c>
      <c r="AH882" s="570">
        <v>77.810650887573985</v>
      </c>
      <c r="AI882" s="570">
        <v>125</v>
      </c>
      <c r="AJ882" s="570">
        <v>100.0928</v>
      </c>
      <c r="AK882" s="570">
        <v>18.04996306336902</v>
      </c>
      <c r="AL882" s="570"/>
    </row>
    <row r="883" spans="1:38" s="46" customFormat="1">
      <c r="A883" s="570">
        <v>10</v>
      </c>
      <c r="B883" s="570">
        <v>5</v>
      </c>
      <c r="C883" s="570">
        <v>2022</v>
      </c>
      <c r="D883" s="570">
        <v>99</v>
      </c>
      <c r="E883" s="570">
        <v>99</v>
      </c>
      <c r="F883" s="570">
        <v>99</v>
      </c>
      <c r="G883" s="570">
        <v>99</v>
      </c>
      <c r="H883" s="570">
        <v>99</v>
      </c>
      <c r="I883" s="570">
        <v>99</v>
      </c>
      <c r="J883" s="570">
        <v>999</v>
      </c>
      <c r="K883" s="570">
        <v>0</v>
      </c>
      <c r="L883" s="570">
        <v>99</v>
      </c>
      <c r="M883" s="570">
        <v>99</v>
      </c>
      <c r="N883" s="570">
        <v>99</v>
      </c>
      <c r="O883" s="570">
        <v>99</v>
      </c>
      <c r="P883" s="570">
        <v>9999</v>
      </c>
      <c r="Q883" s="570">
        <v>711</v>
      </c>
      <c r="R883" s="570">
        <v>25438</v>
      </c>
      <c r="S883" s="570">
        <v>5.2180989071467891</v>
      </c>
      <c r="T883" s="570">
        <v>4.81213145687554</v>
      </c>
      <c r="U883" s="570">
        <v>12.528714914694564</v>
      </c>
      <c r="V883" s="570">
        <v>1.4112744712634639</v>
      </c>
      <c r="W883" s="570">
        <v>1.1950625049139081</v>
      </c>
      <c r="X883" s="570">
        <v>29.88835600283041</v>
      </c>
      <c r="Y883" s="570">
        <v>11.368818303325732</v>
      </c>
      <c r="Z883" s="570">
        <v>7.6346488342924514</v>
      </c>
      <c r="AA883" s="570">
        <v>1.5410873953851596</v>
      </c>
      <c r="AB883" s="570">
        <v>1.87854731645051</v>
      </c>
      <c r="AC883" s="570">
        <v>20.889030326446001</v>
      </c>
      <c r="AD883" s="570">
        <v>43.946073690139762</v>
      </c>
      <c r="AE883" s="570">
        <v>45.295853952131239</v>
      </c>
      <c r="AF883" s="570">
        <v>98.788349514563123</v>
      </c>
      <c r="AG883" s="570">
        <v>98.884918632321188</v>
      </c>
      <c r="AH883" s="570">
        <v>0</v>
      </c>
      <c r="AI883" s="570">
        <v>483</v>
      </c>
      <c r="AJ883" s="570">
        <v>91.65362318840576</v>
      </c>
      <c r="AK883" s="570">
        <v>14.832884684479712</v>
      </c>
      <c r="AL883" s="570"/>
    </row>
    <row r="884" spans="1:38" s="46" customFormat="1">
      <c r="A884" s="570">
        <v>10</v>
      </c>
      <c r="B884" s="570">
        <v>6</v>
      </c>
      <c r="C884" s="570">
        <v>2022</v>
      </c>
      <c r="D884" s="570">
        <v>99</v>
      </c>
      <c r="E884" s="570">
        <v>99</v>
      </c>
      <c r="F884" s="570">
        <v>99</v>
      </c>
      <c r="G884" s="570">
        <v>99</v>
      </c>
      <c r="H884" s="570">
        <v>99</v>
      </c>
      <c r="I884" s="570">
        <v>99</v>
      </c>
      <c r="J884" s="570">
        <v>999</v>
      </c>
      <c r="K884" s="570">
        <v>4</v>
      </c>
      <c r="L884" s="570">
        <v>99</v>
      </c>
      <c r="M884" s="570">
        <v>99</v>
      </c>
      <c r="N884" s="570">
        <v>99</v>
      </c>
      <c r="O884" s="570">
        <v>99</v>
      </c>
      <c r="P884" s="570">
        <v>9999</v>
      </c>
      <c r="Q884" s="570">
        <v>16</v>
      </c>
      <c r="R884" s="570">
        <v>312</v>
      </c>
      <c r="S884" s="570">
        <v>5.4967948717948723</v>
      </c>
      <c r="T884" s="570">
        <v>4.6346153846153859</v>
      </c>
      <c r="U884" s="570">
        <v>11.518910256410257</v>
      </c>
      <c r="V884" s="570">
        <v>0</v>
      </c>
      <c r="W884" s="570">
        <v>0</v>
      </c>
      <c r="X884" s="570">
        <v>13.782051282051279</v>
      </c>
      <c r="Y884" s="570">
        <v>3.2051282051282048</v>
      </c>
      <c r="Z884" s="570">
        <v>4.4665776024967423</v>
      </c>
      <c r="AA884" s="570">
        <v>1.4500185618526746</v>
      </c>
      <c r="AB884" s="570">
        <v>1.8711251875424095</v>
      </c>
      <c r="AC884" s="570">
        <v>7.58492044457505</v>
      </c>
      <c r="AD884" s="570">
        <v>49.704003001327216</v>
      </c>
      <c r="AE884" s="570">
        <v>36.105348316709552</v>
      </c>
      <c r="AF884" s="570">
        <v>1.2116504854368937</v>
      </c>
      <c r="AG884" s="570">
        <v>1.1150813676788351</v>
      </c>
      <c r="AH884" s="570">
        <v>68.269230769230731</v>
      </c>
      <c r="AI884" s="570">
        <v>0</v>
      </c>
      <c r="AJ884" s="570"/>
      <c r="AK884" s="570"/>
      <c r="AL884" s="570"/>
    </row>
    <row r="885" spans="1:38">
      <c r="A885" s="570">
        <v>10</v>
      </c>
      <c r="B885" s="570">
        <v>7</v>
      </c>
      <c r="C885" s="570">
        <v>2021</v>
      </c>
      <c r="D885" s="570">
        <v>99</v>
      </c>
      <c r="E885" s="570">
        <v>99</v>
      </c>
      <c r="F885" s="570">
        <v>99</v>
      </c>
      <c r="G885" s="570">
        <v>99</v>
      </c>
      <c r="H885" s="570">
        <v>99</v>
      </c>
      <c r="I885" s="570">
        <v>99</v>
      </c>
      <c r="J885" s="570">
        <v>999</v>
      </c>
      <c r="K885" s="570">
        <v>0</v>
      </c>
      <c r="L885" s="570">
        <v>99</v>
      </c>
      <c r="M885" s="570">
        <v>99</v>
      </c>
      <c r="N885" s="570">
        <v>99</v>
      </c>
      <c r="O885" s="570">
        <v>99</v>
      </c>
      <c r="P885" s="570">
        <v>9999</v>
      </c>
      <c r="Q885" s="570">
        <v>720</v>
      </c>
      <c r="R885" s="570">
        <v>26209.9</v>
      </c>
      <c r="S885" s="570">
        <v>5.1671582112102685</v>
      </c>
      <c r="T885" s="570">
        <v>4.7780800384587492</v>
      </c>
      <c r="U885" s="570">
        <v>12.712774180748479</v>
      </c>
      <c r="V885" s="570">
        <v>1.5299562379101024</v>
      </c>
      <c r="W885" s="570">
        <v>1.3887882059832353</v>
      </c>
      <c r="X885" s="570">
        <v>30.503740952846055</v>
      </c>
      <c r="Y885" s="570">
        <v>12.315956947565612</v>
      </c>
      <c r="Z885" s="570">
        <v>7.8415202974156255</v>
      </c>
      <c r="AA885" s="570">
        <v>1.5739496800890149</v>
      </c>
      <c r="AB885" s="570">
        <v>2.0391335110969622</v>
      </c>
      <c r="AC885" s="570">
        <v>27.277091702773049</v>
      </c>
      <c r="AD885" s="570">
        <v>43.6283057195418</v>
      </c>
      <c r="AE885" s="570">
        <v>44.355744040192626</v>
      </c>
      <c r="AF885" s="570">
        <v>98.9467286297279</v>
      </c>
      <c r="AG885" s="570">
        <v>99.029300439966377</v>
      </c>
      <c r="AH885" s="570">
        <v>0</v>
      </c>
      <c r="AI885" s="570"/>
      <c r="AJ885" s="570"/>
      <c r="AK885" s="570"/>
      <c r="AL885" s="570"/>
    </row>
    <row r="886" spans="1:38">
      <c r="A886" s="570">
        <v>10</v>
      </c>
      <c r="B886" s="570">
        <v>8</v>
      </c>
      <c r="C886" s="570">
        <v>2021</v>
      </c>
      <c r="D886" s="570">
        <v>99</v>
      </c>
      <c r="E886" s="570">
        <v>99</v>
      </c>
      <c r="F886" s="570">
        <v>99</v>
      </c>
      <c r="G886" s="570">
        <v>99</v>
      </c>
      <c r="H886" s="570">
        <v>99</v>
      </c>
      <c r="I886" s="570">
        <v>99</v>
      </c>
      <c r="J886" s="570">
        <v>999</v>
      </c>
      <c r="K886" s="570">
        <v>4</v>
      </c>
      <c r="L886" s="570">
        <v>99</v>
      </c>
      <c r="M886" s="570">
        <v>99</v>
      </c>
      <c r="N886" s="570">
        <v>99</v>
      </c>
      <c r="O886" s="570">
        <v>99</v>
      </c>
      <c r="P886" s="570">
        <v>9999</v>
      </c>
      <c r="Q886" s="570">
        <v>15</v>
      </c>
      <c r="R886" s="570">
        <v>279</v>
      </c>
      <c r="S886" s="570">
        <v>5.4480286738351245</v>
      </c>
      <c r="T886" s="570">
        <v>4.5053763440860228</v>
      </c>
      <c r="U886" s="570">
        <v>11.70637992831541</v>
      </c>
      <c r="V886" s="570">
        <v>0.71684587813620071</v>
      </c>
      <c r="W886" s="570">
        <v>0.35842293906810035</v>
      </c>
      <c r="X886" s="570">
        <v>15.412186379928317</v>
      </c>
      <c r="Y886" s="570">
        <v>7.1684587813620073</v>
      </c>
      <c r="Z886" s="570">
        <v>5.8019480240325914</v>
      </c>
      <c r="AA886" s="570">
        <v>1.4430607850279005</v>
      </c>
      <c r="AB886" s="570">
        <v>1.9211536403885112</v>
      </c>
      <c r="AC886" s="570">
        <v>29.955004500503733</v>
      </c>
      <c r="AD886" s="570">
        <v>56.333509105830622</v>
      </c>
      <c r="AE886" s="570">
        <v>32.8162179886654</v>
      </c>
      <c r="AF886" s="570">
        <v>1.0532713702720762</v>
      </c>
      <c r="AG886" s="570">
        <v>0.97069956003362323</v>
      </c>
      <c r="AH886" s="570">
        <v>64.157706093189958</v>
      </c>
      <c r="AI886" s="570"/>
      <c r="AJ886" s="570"/>
      <c r="AK886" s="570"/>
      <c r="AL886" s="570"/>
    </row>
    <row r="887" spans="1:38">
      <c r="A887" s="570">
        <v>10</v>
      </c>
      <c r="B887" s="570">
        <v>9</v>
      </c>
      <c r="C887" s="570">
        <v>2020</v>
      </c>
      <c r="D887" s="570">
        <v>99</v>
      </c>
      <c r="E887" s="570">
        <v>99</v>
      </c>
      <c r="F887" s="570">
        <v>99</v>
      </c>
      <c r="G887" s="570">
        <v>99</v>
      </c>
      <c r="H887" s="570">
        <v>99</v>
      </c>
      <c r="I887" s="570">
        <v>99</v>
      </c>
      <c r="J887" s="570">
        <v>999</v>
      </c>
      <c r="K887" s="570">
        <v>0</v>
      </c>
      <c r="L887" s="570">
        <v>99</v>
      </c>
      <c r="M887" s="570">
        <v>99</v>
      </c>
      <c r="N887" s="570">
        <v>99</v>
      </c>
      <c r="O887" s="570">
        <v>99</v>
      </c>
      <c r="P887" s="570">
        <v>9999</v>
      </c>
      <c r="Q887" s="570">
        <v>709</v>
      </c>
      <c r="R887" s="570">
        <v>26295</v>
      </c>
      <c r="S887" s="570">
        <v>5.131013500665528</v>
      </c>
      <c r="T887" s="570">
        <v>4.8851492679216602</v>
      </c>
      <c r="U887" s="570">
        <v>12.4816143753566</v>
      </c>
      <c r="V887" s="570">
        <v>1.140901312036509</v>
      </c>
      <c r="W887" s="570">
        <v>1.4489446662863661</v>
      </c>
      <c r="X887" s="570">
        <v>30.328959878303859</v>
      </c>
      <c r="Y887" s="570">
        <v>11.698041452747672</v>
      </c>
      <c r="Z887" s="570">
        <v>7.8056536834844676</v>
      </c>
      <c r="AA887" s="570">
        <v>1.5756714084903689</v>
      </c>
      <c r="AB887" s="570">
        <v>2.0446913049131097</v>
      </c>
      <c r="AC887" s="570">
        <v>17.337224378697421</v>
      </c>
      <c r="AD887" s="570">
        <v>38.243017872550006</v>
      </c>
      <c r="AE887" s="570">
        <v>37.515436849335259</v>
      </c>
      <c r="AF887" s="570">
        <v>99.162801221857634</v>
      </c>
      <c r="AG887" s="570">
        <v>99.295479733443614</v>
      </c>
      <c r="AH887" s="570">
        <v>0</v>
      </c>
      <c r="AI887" s="570"/>
      <c r="AJ887" s="570"/>
      <c r="AK887" s="570"/>
      <c r="AL887" s="570"/>
    </row>
    <row r="888" spans="1:38">
      <c r="A888" s="570">
        <v>10</v>
      </c>
      <c r="B888" s="570">
        <v>10</v>
      </c>
      <c r="C888" s="570">
        <v>2020</v>
      </c>
      <c r="D888" s="570">
        <v>99</v>
      </c>
      <c r="E888" s="570">
        <v>99</v>
      </c>
      <c r="F888" s="570">
        <v>99</v>
      </c>
      <c r="G888" s="570">
        <v>99</v>
      </c>
      <c r="H888" s="570">
        <v>99</v>
      </c>
      <c r="I888" s="570">
        <v>99</v>
      </c>
      <c r="J888" s="570">
        <v>999</v>
      </c>
      <c r="K888" s="570">
        <v>4</v>
      </c>
      <c r="L888" s="570">
        <v>99</v>
      </c>
      <c r="M888" s="570">
        <v>99</v>
      </c>
      <c r="N888" s="570">
        <v>99</v>
      </c>
      <c r="O888" s="570">
        <v>99</v>
      </c>
      <c r="P888" s="570">
        <v>9999</v>
      </c>
      <c r="Q888" s="570">
        <v>12</v>
      </c>
      <c r="R888" s="570">
        <v>222</v>
      </c>
      <c r="S888" s="570">
        <v>4.9009009009008997</v>
      </c>
      <c r="T888" s="570">
        <v>4.4594594594594588</v>
      </c>
      <c r="U888" s="570">
        <v>10.489504504504509</v>
      </c>
      <c r="V888" s="570">
        <v>0.45045045045045035</v>
      </c>
      <c r="W888" s="570">
        <v>0.90090090090090069</v>
      </c>
      <c r="X888" s="570">
        <v>8.5585585585585608</v>
      </c>
      <c r="Y888" s="570">
        <v>2.7027027027027031</v>
      </c>
      <c r="Z888" s="570">
        <v>4.7293363939835196</v>
      </c>
      <c r="AA888" s="570">
        <v>1.3979067681793789</v>
      </c>
      <c r="AB888" s="570">
        <v>1.7796840684491162</v>
      </c>
      <c r="AC888" s="570">
        <v>6.4025602650672946</v>
      </c>
      <c r="AD888" s="570">
        <v>38.612554002005758</v>
      </c>
      <c r="AE888" s="570">
        <v>25.911356264856007</v>
      </c>
      <c r="AF888" s="570">
        <v>0.83719877814232357</v>
      </c>
      <c r="AG888" s="570">
        <v>0.70452026655636069</v>
      </c>
      <c r="AH888" s="570">
        <v>64.864864864864884</v>
      </c>
      <c r="AI888" s="570"/>
      <c r="AJ888" s="570"/>
      <c r="AK888" s="570"/>
      <c r="AL888" s="570"/>
    </row>
    <row r="889" spans="1:38">
      <c r="A889" s="570">
        <v>10</v>
      </c>
      <c r="B889" s="570">
        <v>11</v>
      </c>
      <c r="C889" s="570">
        <v>2019</v>
      </c>
      <c r="D889" s="570">
        <v>99</v>
      </c>
      <c r="E889" s="570">
        <v>99</v>
      </c>
      <c r="F889" s="570">
        <v>99</v>
      </c>
      <c r="G889" s="570">
        <v>99</v>
      </c>
      <c r="H889" s="570">
        <v>99</v>
      </c>
      <c r="I889" s="570">
        <v>99</v>
      </c>
      <c r="J889" s="570">
        <v>999</v>
      </c>
      <c r="K889" s="570">
        <v>0</v>
      </c>
      <c r="L889" s="570">
        <v>99</v>
      </c>
      <c r="M889" s="570">
        <v>99</v>
      </c>
      <c r="N889" s="570">
        <v>99</v>
      </c>
      <c r="O889" s="570">
        <v>99</v>
      </c>
      <c r="P889" s="570">
        <v>9999</v>
      </c>
      <c r="Q889" s="570">
        <v>691</v>
      </c>
      <c r="R889" s="570">
        <v>26779</v>
      </c>
      <c r="S889" s="570">
        <v>5.0510101198700452</v>
      </c>
      <c r="T889" s="570">
        <v>4.7546585010642657</v>
      </c>
      <c r="U889" s="570">
        <v>12.364697710892802</v>
      </c>
      <c r="V889" s="570">
        <v>1.0941409313267856</v>
      </c>
      <c r="W889" s="570">
        <v>1.437693715224617</v>
      </c>
      <c r="X889" s="570">
        <v>29.392434370215476</v>
      </c>
      <c r="Y889" s="570">
        <v>11.01236043168154</v>
      </c>
      <c r="Z889" s="570">
        <v>7.7449089077676012</v>
      </c>
      <c r="AA889" s="570">
        <v>1.5732879834410629</v>
      </c>
      <c r="AB889" s="570">
        <v>1.9982824914891124</v>
      </c>
      <c r="AC889" s="570">
        <v>23.048644665879294</v>
      </c>
      <c r="AD889" s="570">
        <v>45.239260741686159</v>
      </c>
      <c r="AE889" s="570">
        <v>41.600214750537624</v>
      </c>
      <c r="AF889" s="570">
        <v>99.174135249240777</v>
      </c>
      <c r="AG889" s="570">
        <v>99.207239114458758</v>
      </c>
      <c r="AH889" s="570">
        <v>0</v>
      </c>
      <c r="AI889" s="570"/>
      <c r="AJ889" s="570"/>
      <c r="AK889" s="570"/>
      <c r="AL889" s="570"/>
    </row>
    <row r="890" spans="1:38">
      <c r="A890" s="570">
        <v>10</v>
      </c>
      <c r="B890" s="570">
        <v>12</v>
      </c>
      <c r="C890" s="570">
        <v>2019</v>
      </c>
      <c r="D890" s="570">
        <v>99</v>
      </c>
      <c r="E890" s="570">
        <v>99</v>
      </c>
      <c r="F890" s="570">
        <v>99</v>
      </c>
      <c r="G890" s="570">
        <v>99</v>
      </c>
      <c r="H890" s="570">
        <v>99</v>
      </c>
      <c r="I890" s="570">
        <v>99</v>
      </c>
      <c r="J890" s="570">
        <v>999</v>
      </c>
      <c r="K890" s="570">
        <v>4</v>
      </c>
      <c r="L890" s="570">
        <v>99</v>
      </c>
      <c r="M890" s="570">
        <v>99</v>
      </c>
      <c r="N890" s="570">
        <v>99</v>
      </c>
      <c r="O890" s="570">
        <v>99</v>
      </c>
      <c r="P890" s="570">
        <v>9999</v>
      </c>
      <c r="Q890" s="570">
        <v>16</v>
      </c>
      <c r="R890" s="570">
        <v>223</v>
      </c>
      <c r="S890" s="570">
        <v>5.5112107623318387</v>
      </c>
      <c r="T890" s="570">
        <v>5.0807174887892383</v>
      </c>
      <c r="U890" s="570">
        <v>11.86511210762332</v>
      </c>
      <c r="V890" s="570">
        <v>0</v>
      </c>
      <c r="W890" s="570">
        <v>0.44843049327354256</v>
      </c>
      <c r="X890" s="570">
        <v>11.210762331838563</v>
      </c>
      <c r="Y890" s="570">
        <v>3.1390134529147993</v>
      </c>
      <c r="Z890" s="570">
        <v>4.6517875305719079</v>
      </c>
      <c r="AA890" s="570">
        <v>1.4969655002512481</v>
      </c>
      <c r="AB890" s="570">
        <v>1.7950443556004596</v>
      </c>
      <c r="AC890" s="570">
        <v>26.253059314464512</v>
      </c>
      <c r="AD890" s="570">
        <v>41.126331419449571</v>
      </c>
      <c r="AE890" s="570">
        <v>40.518525711881409</v>
      </c>
      <c r="AF890" s="570">
        <v>0.82586475075920307</v>
      </c>
      <c r="AG890" s="570">
        <v>0.7927608855412861</v>
      </c>
      <c r="AH890" s="570">
        <v>73.094170403587455</v>
      </c>
      <c r="AI890" s="570"/>
      <c r="AJ890" s="570"/>
      <c r="AK890" s="570"/>
      <c r="AL890" s="570"/>
    </row>
    <row r="891" spans="1:38">
      <c r="A891" s="570">
        <v>10</v>
      </c>
      <c r="B891" s="570">
        <v>13</v>
      </c>
      <c r="C891" s="570">
        <v>2018</v>
      </c>
      <c r="D891" s="570">
        <v>99</v>
      </c>
      <c r="E891" s="570">
        <v>99</v>
      </c>
      <c r="F891" s="570">
        <v>99</v>
      </c>
      <c r="G891" s="570">
        <v>99</v>
      </c>
      <c r="H891" s="570">
        <v>99</v>
      </c>
      <c r="I891" s="570">
        <v>99</v>
      </c>
      <c r="J891" s="570">
        <v>999</v>
      </c>
      <c r="K891" s="570">
        <v>0</v>
      </c>
      <c r="L891" s="570">
        <v>99</v>
      </c>
      <c r="M891" s="570">
        <v>99</v>
      </c>
      <c r="N891" s="570">
        <v>99</v>
      </c>
      <c r="O891" s="570">
        <v>99</v>
      </c>
      <c r="P891" s="570">
        <v>9999</v>
      </c>
      <c r="Q891" s="570">
        <v>737</v>
      </c>
      <c r="R891" s="570">
        <v>27919</v>
      </c>
      <c r="S891" s="570">
        <v>5.0937354489773989</v>
      </c>
      <c r="T891" s="570">
        <v>4.6178588058311556</v>
      </c>
      <c r="U891" s="570">
        <v>12.183237580142578</v>
      </c>
      <c r="V891" s="570">
        <v>0.99215587950857886</v>
      </c>
      <c r="W891" s="570">
        <v>1.389734589347756</v>
      </c>
      <c r="X891" s="570">
        <v>28.647157849493176</v>
      </c>
      <c r="Y891" s="570">
        <v>10.032594290626452</v>
      </c>
      <c r="Z891" s="570">
        <v>7.5250666449921004</v>
      </c>
      <c r="AA891" s="570">
        <v>1.6051076995343141</v>
      </c>
      <c r="AB891" s="570">
        <v>1.9127605938206127</v>
      </c>
      <c r="AC891" s="570">
        <v>14.479336253413024</v>
      </c>
      <c r="AD891" s="570">
        <v>45.248673050189538</v>
      </c>
      <c r="AE891" s="570">
        <v>41.727141358172787</v>
      </c>
      <c r="AF891" s="570">
        <v>99.031640181611806</v>
      </c>
      <c r="AG891" s="570">
        <v>99.086834768654782</v>
      </c>
      <c r="AH891" s="570">
        <v>0</v>
      </c>
      <c r="AI891" s="570"/>
      <c r="AJ891" s="570"/>
      <c r="AK891" s="570"/>
      <c r="AL891" s="570"/>
    </row>
    <row r="892" spans="1:38">
      <c r="A892" s="570">
        <v>10</v>
      </c>
      <c r="B892" s="570">
        <v>14</v>
      </c>
      <c r="C892" s="570">
        <v>2018</v>
      </c>
      <c r="D892" s="570">
        <v>99</v>
      </c>
      <c r="E892" s="570">
        <v>99</v>
      </c>
      <c r="F892" s="570">
        <v>99</v>
      </c>
      <c r="G892" s="570">
        <v>99</v>
      </c>
      <c r="H892" s="570">
        <v>99</v>
      </c>
      <c r="I892" s="570">
        <v>99</v>
      </c>
      <c r="J892" s="570">
        <v>999</v>
      </c>
      <c r="K892" s="570">
        <v>4</v>
      </c>
      <c r="L892" s="570">
        <v>99</v>
      </c>
      <c r="M892" s="570">
        <v>99</v>
      </c>
      <c r="N892" s="570">
        <v>99</v>
      </c>
      <c r="O892" s="570">
        <v>99</v>
      </c>
      <c r="P892" s="570">
        <v>9999</v>
      </c>
      <c r="Q892" s="570">
        <v>16</v>
      </c>
      <c r="R892" s="570">
        <v>273</v>
      </c>
      <c r="S892" s="570">
        <v>4.9304029304029315</v>
      </c>
      <c r="T892" s="570">
        <v>4.4505494505494516</v>
      </c>
      <c r="U892" s="570">
        <v>11.482417582417581</v>
      </c>
      <c r="V892" s="570">
        <v>0.73260073260073244</v>
      </c>
      <c r="W892" s="570">
        <v>0</v>
      </c>
      <c r="X892" s="570">
        <v>15.75091575091575</v>
      </c>
      <c r="Y892" s="570">
        <v>1.4652014652014651</v>
      </c>
      <c r="Z892" s="570">
        <v>4.2637573948723073</v>
      </c>
      <c r="AA892" s="570">
        <v>1.3876451917930703</v>
      </c>
      <c r="AB892" s="570">
        <v>1.5916246193350123</v>
      </c>
      <c r="AC892" s="570">
        <v>26.121153986357101</v>
      </c>
      <c r="AD892" s="570">
        <v>19.68750825161699</v>
      </c>
      <c r="AE892" s="570">
        <v>35.08752460967321</v>
      </c>
      <c r="AF892" s="570">
        <v>0.96835981838819518</v>
      </c>
      <c r="AG892" s="570">
        <v>0.91316523134523997</v>
      </c>
      <c r="AH892" s="570">
        <v>69.963369963369914</v>
      </c>
      <c r="AI892" s="570"/>
      <c r="AJ892" s="570"/>
      <c r="AK892" s="570"/>
      <c r="AL892" s="570"/>
    </row>
    <row r="893" spans="1:38">
      <c r="A893" s="570">
        <v>10</v>
      </c>
      <c r="B893" s="570">
        <v>15</v>
      </c>
      <c r="C893" s="570">
        <v>2017</v>
      </c>
      <c r="D893" s="570">
        <v>99</v>
      </c>
      <c r="E893" s="570">
        <v>99</v>
      </c>
      <c r="F893" s="570">
        <v>99</v>
      </c>
      <c r="G893" s="570">
        <v>99</v>
      </c>
      <c r="H893" s="570">
        <v>99</v>
      </c>
      <c r="I893" s="570">
        <v>99</v>
      </c>
      <c r="J893" s="570">
        <v>999</v>
      </c>
      <c r="K893" s="570">
        <v>0</v>
      </c>
      <c r="L893" s="570">
        <v>99</v>
      </c>
      <c r="M893" s="570">
        <v>99</v>
      </c>
      <c r="N893" s="570">
        <v>99</v>
      </c>
      <c r="O893" s="570">
        <v>99</v>
      </c>
      <c r="P893" s="570">
        <v>9999</v>
      </c>
      <c r="Q893" s="570">
        <v>729</v>
      </c>
      <c r="R893" s="570">
        <v>27508</v>
      </c>
      <c r="S893" s="570">
        <v>4.9212229169696089</v>
      </c>
      <c r="T893" s="570">
        <v>4.5115966264359457</v>
      </c>
      <c r="U893" s="570">
        <v>12.377479278755201</v>
      </c>
      <c r="V893" s="570">
        <v>0.89428529882216101</v>
      </c>
      <c r="W893" s="570">
        <v>1.5195579467791187</v>
      </c>
      <c r="X893" s="570">
        <v>30.369347099025742</v>
      </c>
      <c r="Y893" s="570">
        <v>10.629635015268281</v>
      </c>
      <c r="Z893" s="570">
        <v>7.6857343987113778</v>
      </c>
      <c r="AA893" s="570">
        <v>1.8714532162218849</v>
      </c>
      <c r="AB893" s="570">
        <v>2.0058017191217674</v>
      </c>
      <c r="AC893" s="570">
        <v>14.630272334644188</v>
      </c>
      <c r="AD893" s="570">
        <v>47.265832779795453</v>
      </c>
      <c r="AE893" s="570">
        <v>36.272669618470154</v>
      </c>
      <c r="AF893" s="570">
        <v>99.267438923171326</v>
      </c>
      <c r="AG893" s="570">
        <v>99.307605345255226</v>
      </c>
      <c r="AH893" s="570">
        <v>0</v>
      </c>
      <c r="AI893" s="570"/>
      <c r="AJ893" s="570"/>
      <c r="AK893" s="570"/>
      <c r="AL893" s="570"/>
    </row>
    <row r="894" spans="1:38">
      <c r="A894" s="570">
        <v>10</v>
      </c>
      <c r="B894" s="570">
        <v>16</v>
      </c>
      <c r="C894" s="570">
        <v>2017</v>
      </c>
      <c r="D894" s="570">
        <v>99</v>
      </c>
      <c r="E894" s="570">
        <v>99</v>
      </c>
      <c r="F894" s="570">
        <v>99</v>
      </c>
      <c r="G894" s="570">
        <v>99</v>
      </c>
      <c r="H894" s="570">
        <v>99</v>
      </c>
      <c r="I894" s="570">
        <v>99</v>
      </c>
      <c r="J894" s="570">
        <v>999</v>
      </c>
      <c r="K894" s="570">
        <v>4</v>
      </c>
      <c r="L894" s="570">
        <v>99</v>
      </c>
      <c r="M894" s="570">
        <v>99</v>
      </c>
      <c r="N894" s="570">
        <v>99</v>
      </c>
      <c r="O894" s="570">
        <v>99</v>
      </c>
      <c r="P894" s="570">
        <v>9999</v>
      </c>
      <c r="Q894" s="570">
        <v>19</v>
      </c>
      <c r="R894" s="570">
        <v>203</v>
      </c>
      <c r="S894" s="570">
        <v>5.1970443349753692</v>
      </c>
      <c r="T894" s="570">
        <v>3.8423645320197046</v>
      </c>
      <c r="U894" s="570">
        <v>11.694088669950744</v>
      </c>
      <c r="V894" s="570">
        <v>0</v>
      </c>
      <c r="W894" s="570">
        <v>0.9852216748768472</v>
      </c>
      <c r="X894" s="570">
        <v>21.674876847290644</v>
      </c>
      <c r="Y894" s="570">
        <v>2.4630541871921179</v>
      </c>
      <c r="Z894" s="570">
        <v>5.1322667604589469</v>
      </c>
      <c r="AA894" s="570">
        <v>1.6699580045470213</v>
      </c>
      <c r="AB894" s="570">
        <v>2.0546183290221678</v>
      </c>
      <c r="AC894" s="570">
        <v>64.065236362572492</v>
      </c>
      <c r="AD894" s="570">
        <v>62.89862925567936</v>
      </c>
      <c r="AE894" s="570">
        <v>54.026611059432177</v>
      </c>
      <c r="AF894" s="570">
        <v>0.7325610768286962</v>
      </c>
      <c r="AG894" s="570">
        <v>0.69239465474476947</v>
      </c>
      <c r="AH894" s="570">
        <v>81.773399014778306</v>
      </c>
      <c r="AI894" s="570"/>
      <c r="AJ894" s="570"/>
      <c r="AK894" s="570"/>
      <c r="AL894" s="570"/>
    </row>
    <row r="895" spans="1:38">
      <c r="A895" s="570">
        <v>10</v>
      </c>
      <c r="B895" s="570">
        <v>17</v>
      </c>
      <c r="C895" s="570">
        <v>2016</v>
      </c>
      <c r="D895" s="570">
        <v>99</v>
      </c>
      <c r="E895" s="570">
        <v>99</v>
      </c>
      <c r="F895" s="570">
        <v>99</v>
      </c>
      <c r="G895" s="570">
        <v>99</v>
      </c>
      <c r="H895" s="570">
        <v>99</v>
      </c>
      <c r="I895" s="570">
        <v>99</v>
      </c>
      <c r="J895" s="570">
        <v>999</v>
      </c>
      <c r="K895" s="570">
        <v>0</v>
      </c>
      <c r="L895" s="570">
        <v>99</v>
      </c>
      <c r="M895" s="570">
        <v>99</v>
      </c>
      <c r="N895" s="570">
        <v>99</v>
      </c>
      <c r="O895" s="570">
        <v>99</v>
      </c>
      <c r="P895" s="570">
        <v>9999</v>
      </c>
      <c r="Q895" s="570">
        <v>700</v>
      </c>
      <c r="R895" s="570">
        <v>22948</v>
      </c>
      <c r="S895" s="570">
        <v>5.089419557259891</v>
      </c>
      <c r="T895" s="570">
        <v>4.5127679972110863</v>
      </c>
      <c r="U895" s="570">
        <v>12.62608506187906</v>
      </c>
      <c r="V895" s="570">
        <v>1.2245075823601184</v>
      </c>
      <c r="W895" s="570">
        <v>1.5687641624542443</v>
      </c>
      <c r="X895" s="570">
        <v>31.728255185637089</v>
      </c>
      <c r="Y895" s="570">
        <v>12.153564580791352</v>
      </c>
      <c r="Z895" s="570">
        <v>7.9747547176341804</v>
      </c>
      <c r="AA895" s="570">
        <v>1.6187322786187861</v>
      </c>
      <c r="AB895" s="570">
        <v>2.0228912542091781</v>
      </c>
      <c r="AC895" s="570">
        <v>18.587158095338452</v>
      </c>
      <c r="AD895" s="570">
        <v>49.695239915937677</v>
      </c>
      <c r="AE895" s="570">
        <v>42.936151322549549</v>
      </c>
      <c r="AF895" s="570">
        <v>99.42376846757071</v>
      </c>
      <c r="AG895" s="570">
        <v>99.473525020350081</v>
      </c>
      <c r="AH895" s="570">
        <v>0</v>
      </c>
      <c r="AI895" s="570"/>
      <c r="AJ895" s="570"/>
      <c r="AK895" s="570"/>
      <c r="AL895" s="570"/>
    </row>
    <row r="896" spans="1:38">
      <c r="A896" s="570">
        <v>10</v>
      </c>
      <c r="B896" s="570">
        <v>18</v>
      </c>
      <c r="C896" s="570">
        <v>2016</v>
      </c>
      <c r="D896" s="570">
        <v>99</v>
      </c>
      <c r="E896" s="570">
        <v>99</v>
      </c>
      <c r="F896" s="570">
        <v>99</v>
      </c>
      <c r="G896" s="570">
        <v>99</v>
      </c>
      <c r="H896" s="570">
        <v>99</v>
      </c>
      <c r="I896" s="570">
        <v>99</v>
      </c>
      <c r="J896" s="570">
        <v>999</v>
      </c>
      <c r="K896" s="570">
        <v>4</v>
      </c>
      <c r="L896" s="570">
        <v>99</v>
      </c>
      <c r="M896" s="570">
        <v>99</v>
      </c>
      <c r="N896" s="570">
        <v>99</v>
      </c>
      <c r="O896" s="570">
        <v>99</v>
      </c>
      <c r="P896" s="570">
        <v>9999</v>
      </c>
      <c r="Q896" s="570">
        <v>12</v>
      </c>
      <c r="R896" s="570">
        <v>133</v>
      </c>
      <c r="S896" s="570">
        <v>5.1428571428571441</v>
      </c>
      <c r="T896" s="570">
        <v>4.1954887218045114</v>
      </c>
      <c r="U896" s="570">
        <v>11.530075187969922</v>
      </c>
      <c r="V896" s="570">
        <v>0</v>
      </c>
      <c r="W896" s="570">
        <v>0.75187969924812015</v>
      </c>
      <c r="X896" s="570">
        <v>12.781954887218047</v>
      </c>
      <c r="Y896" s="570">
        <v>3.0075187969924806</v>
      </c>
      <c r="Z896" s="570">
        <v>4.7704287249586521</v>
      </c>
      <c r="AA896" s="570">
        <v>1.7649164803466912</v>
      </c>
      <c r="AB896" s="570">
        <v>2.0166921722320374</v>
      </c>
      <c r="AC896" s="570">
        <v>45.74362611392251</v>
      </c>
      <c r="AD896" s="570">
        <v>61.274163857663723</v>
      </c>
      <c r="AE896" s="570">
        <v>67.658467447947757</v>
      </c>
      <c r="AF896" s="570">
        <v>0.57623153242927105</v>
      </c>
      <c r="AG896" s="570">
        <v>0.52647497964994716</v>
      </c>
      <c r="AH896" s="570">
        <v>83.458646616541387</v>
      </c>
      <c r="AI896" s="570"/>
      <c r="AJ896" s="570"/>
      <c r="AK896" s="570"/>
      <c r="AL896" s="570"/>
    </row>
    <row r="897" spans="1:38" s="531" customFormat="1">
      <c r="A897" s="570">
        <v>10</v>
      </c>
      <c r="B897" s="570">
        <v>19</v>
      </c>
      <c r="C897" s="570">
        <v>2015</v>
      </c>
      <c r="D897" s="570">
        <v>99</v>
      </c>
      <c r="E897" s="570">
        <v>99</v>
      </c>
      <c r="F897" s="570">
        <v>99</v>
      </c>
      <c r="G897" s="570">
        <v>99</v>
      </c>
      <c r="H897" s="570">
        <v>99</v>
      </c>
      <c r="I897" s="570">
        <v>99</v>
      </c>
      <c r="J897" s="570">
        <v>999</v>
      </c>
      <c r="K897" s="570">
        <v>0</v>
      </c>
      <c r="L897" s="570">
        <v>99</v>
      </c>
      <c r="M897" s="570">
        <v>99</v>
      </c>
      <c r="N897" s="570">
        <v>99</v>
      </c>
      <c r="O897" s="570">
        <v>99</v>
      </c>
      <c r="P897" s="570">
        <v>9999</v>
      </c>
      <c r="Q897" s="570">
        <v>685</v>
      </c>
      <c r="R897" s="570">
        <v>22985</v>
      </c>
      <c r="S897" s="570">
        <v>4.9121165977811616</v>
      </c>
      <c r="T897" s="570">
        <v>4.3424842288448993</v>
      </c>
      <c r="U897" s="570">
        <v>12.13717206874051</v>
      </c>
      <c r="V897" s="570">
        <v>1.2225364368066132</v>
      </c>
      <c r="W897" s="570">
        <v>0.92234065695018475</v>
      </c>
      <c r="X897" s="570">
        <v>29.788992821405273</v>
      </c>
      <c r="Y897" s="570">
        <v>11.007178594735697</v>
      </c>
      <c r="Z897" s="570">
        <v>7.7911671126014062</v>
      </c>
      <c r="AA897" s="570">
        <v>1.5855623834078436</v>
      </c>
      <c r="AB897" s="570">
        <v>1.9811155886121168</v>
      </c>
      <c r="AC897" s="570">
        <v>20.053353356078475</v>
      </c>
      <c r="AD897" s="570">
        <v>49.458961964090925</v>
      </c>
      <c r="AE897" s="570">
        <v>40.897211758296251</v>
      </c>
      <c r="AF897" s="570">
        <v>99.086088718368771</v>
      </c>
      <c r="AG897" s="570">
        <v>99.32916039123117</v>
      </c>
      <c r="AH897" s="570">
        <v>0</v>
      </c>
      <c r="AI897" s="570"/>
      <c r="AJ897" s="570"/>
      <c r="AK897" s="570"/>
      <c r="AL897" s="570"/>
    </row>
    <row r="898" spans="1:38" s="531" customFormat="1">
      <c r="A898" s="570">
        <v>10</v>
      </c>
      <c r="B898" s="570">
        <v>20</v>
      </c>
      <c r="C898" s="570">
        <v>2015</v>
      </c>
      <c r="D898" s="570">
        <v>99</v>
      </c>
      <c r="E898" s="570">
        <v>99</v>
      </c>
      <c r="F898" s="570">
        <v>99</v>
      </c>
      <c r="G898" s="570">
        <v>99</v>
      </c>
      <c r="H898" s="570">
        <v>99</v>
      </c>
      <c r="I898" s="570">
        <v>99</v>
      </c>
      <c r="J898" s="570">
        <v>999</v>
      </c>
      <c r="K898" s="570">
        <v>4</v>
      </c>
      <c r="L898" s="570">
        <v>99</v>
      </c>
      <c r="M898" s="570">
        <v>99</v>
      </c>
      <c r="N898" s="570">
        <v>99</v>
      </c>
      <c r="O898" s="570">
        <v>99</v>
      </c>
      <c r="P898" s="570">
        <v>9999</v>
      </c>
      <c r="Q898" s="570">
        <v>10</v>
      </c>
      <c r="R898" s="570">
        <v>123</v>
      </c>
      <c r="S898" s="570">
        <v>4.0731707317073189</v>
      </c>
      <c r="T898" s="570">
        <v>3.9024390243902438</v>
      </c>
      <c r="U898" s="570">
        <v>7.7764227642276413</v>
      </c>
      <c r="V898" s="570">
        <v>0</v>
      </c>
      <c r="W898" s="570">
        <v>0</v>
      </c>
      <c r="X898" s="570">
        <v>4.0650406504065035</v>
      </c>
      <c r="Y898" s="570">
        <v>0</v>
      </c>
      <c r="Z898" s="570">
        <v>3.6278077167072258</v>
      </c>
      <c r="AA898" s="570">
        <v>1.4266381638402501</v>
      </c>
      <c r="AB898" s="570">
        <v>1.589675193834178</v>
      </c>
      <c r="AC898" s="570">
        <v>61.720906969308494</v>
      </c>
      <c r="AD898" s="570">
        <v>22.431535987463057</v>
      </c>
      <c r="AE898" s="570">
        <v>49.785888224266436</v>
      </c>
      <c r="AF898" s="570">
        <v>0.53024097943699644</v>
      </c>
      <c r="AG898" s="570">
        <v>0.34056477139611901</v>
      </c>
      <c r="AH898" s="570">
        <v>46.341463414634141</v>
      </c>
      <c r="AI898" s="570"/>
      <c r="AJ898" s="570"/>
      <c r="AK898" s="570"/>
      <c r="AL898" s="570"/>
    </row>
    <row r="899" spans="1:38">
      <c r="A899" s="570">
        <v>11</v>
      </c>
      <c r="B899" s="570">
        <v>1</v>
      </c>
      <c r="C899" s="570">
        <v>2024</v>
      </c>
      <c r="D899" s="570">
        <v>99</v>
      </c>
      <c r="E899" s="570">
        <v>99</v>
      </c>
      <c r="F899" s="570">
        <v>99</v>
      </c>
      <c r="G899" s="570">
        <v>99</v>
      </c>
      <c r="H899" s="570">
        <v>99</v>
      </c>
      <c r="I899" s="570">
        <v>99</v>
      </c>
      <c r="J899" s="570">
        <v>999</v>
      </c>
      <c r="K899" s="570">
        <v>99</v>
      </c>
      <c r="L899" s="570">
        <v>1</v>
      </c>
      <c r="M899" s="570">
        <v>99</v>
      </c>
      <c r="N899" s="570">
        <v>99</v>
      </c>
      <c r="O899" s="570">
        <v>99</v>
      </c>
      <c r="P899" s="570">
        <v>9999</v>
      </c>
      <c r="Q899" s="570">
        <v>62</v>
      </c>
      <c r="R899" s="570">
        <v>135</v>
      </c>
      <c r="S899" s="570">
        <v>1</v>
      </c>
      <c r="T899" s="570">
        <v>2.3703703703703702</v>
      </c>
      <c r="U899" s="570">
        <v>9.482222222222223</v>
      </c>
      <c r="V899" s="570">
        <v>0</v>
      </c>
      <c r="W899" s="570">
        <v>0</v>
      </c>
      <c r="X899" s="570">
        <v>8.148148148148147</v>
      </c>
      <c r="Y899" s="570">
        <v>0</v>
      </c>
      <c r="Z899" s="570">
        <v>5.0962421401084654</v>
      </c>
      <c r="AA899" s="570">
        <v>0</v>
      </c>
      <c r="AB899" s="570">
        <v>0.76730158000465565</v>
      </c>
      <c r="AC899" s="570"/>
      <c r="AD899" s="570">
        <v>44.059447654299106</v>
      </c>
      <c r="AE899" s="570"/>
      <c r="AF899" s="570">
        <v>0.52684982828598192</v>
      </c>
      <c r="AG899" s="570">
        <v>0.3896051720915959</v>
      </c>
      <c r="AH899" s="570">
        <v>5.185185185185186</v>
      </c>
      <c r="AI899" s="570">
        <v>132</v>
      </c>
      <c r="AJ899" s="570">
        <v>96.575757575757578</v>
      </c>
      <c r="AK899" s="570">
        <v>9.4149546396430424</v>
      </c>
      <c r="AL899" s="570"/>
    </row>
    <row r="900" spans="1:38">
      <c r="A900" s="570">
        <v>11</v>
      </c>
      <c r="B900" s="570">
        <v>2</v>
      </c>
      <c r="C900" s="570">
        <v>2024</v>
      </c>
      <c r="D900" s="570">
        <v>99</v>
      </c>
      <c r="E900" s="570">
        <v>99</v>
      </c>
      <c r="F900" s="570">
        <v>99</v>
      </c>
      <c r="G900" s="570">
        <v>99</v>
      </c>
      <c r="H900" s="570">
        <v>99</v>
      </c>
      <c r="I900" s="570">
        <v>99</v>
      </c>
      <c r="J900" s="570">
        <v>999</v>
      </c>
      <c r="K900" s="570">
        <v>99</v>
      </c>
      <c r="L900" s="570">
        <v>2</v>
      </c>
      <c r="M900" s="570">
        <v>99</v>
      </c>
      <c r="N900" s="570">
        <v>99</v>
      </c>
      <c r="O900" s="570">
        <v>99</v>
      </c>
      <c r="P900" s="570">
        <v>9999</v>
      </c>
      <c r="Q900" s="570">
        <v>226</v>
      </c>
      <c r="R900" s="570">
        <v>652</v>
      </c>
      <c r="S900" s="570">
        <v>2</v>
      </c>
      <c r="T900" s="570">
        <v>2.6825153374233124</v>
      </c>
      <c r="U900" s="570">
        <v>11.293558282208595</v>
      </c>
      <c r="V900" s="570">
        <v>0</v>
      </c>
      <c r="W900" s="570">
        <v>0</v>
      </c>
      <c r="X900" s="570">
        <v>24.386503067484661</v>
      </c>
      <c r="Y900" s="570">
        <v>0.15337423312883436</v>
      </c>
      <c r="Z900" s="570">
        <v>5.6366805030291358</v>
      </c>
      <c r="AA900" s="570">
        <v>0</v>
      </c>
      <c r="AB900" s="570">
        <v>0.79808116778825189</v>
      </c>
      <c r="AC900" s="570"/>
      <c r="AD900" s="570">
        <v>34.359106980647589</v>
      </c>
      <c r="AE900" s="570"/>
      <c r="AF900" s="570">
        <v>2.5444895410552597</v>
      </c>
      <c r="AG900" s="570">
        <v>2.2410895431444877</v>
      </c>
      <c r="AH900" s="570">
        <v>1.8404907975460123</v>
      </c>
      <c r="AI900" s="570">
        <v>598</v>
      </c>
      <c r="AJ900" s="570">
        <v>96.440468227424773</v>
      </c>
      <c r="AK900" s="570">
        <v>11.294266208839639</v>
      </c>
      <c r="AL900" s="570"/>
    </row>
    <row r="901" spans="1:38">
      <c r="A901" s="570">
        <v>11</v>
      </c>
      <c r="B901" s="570">
        <v>3</v>
      </c>
      <c r="C901" s="570">
        <v>2024</v>
      </c>
      <c r="D901" s="570">
        <v>99</v>
      </c>
      <c r="E901" s="570">
        <v>99</v>
      </c>
      <c r="F901" s="570">
        <v>99</v>
      </c>
      <c r="G901" s="570">
        <v>99</v>
      </c>
      <c r="H901" s="570">
        <v>99</v>
      </c>
      <c r="I901" s="570">
        <v>99</v>
      </c>
      <c r="J901" s="570">
        <v>999</v>
      </c>
      <c r="K901" s="570">
        <v>99</v>
      </c>
      <c r="L901" s="570">
        <v>3</v>
      </c>
      <c r="M901" s="570">
        <v>99</v>
      </c>
      <c r="N901" s="570">
        <v>99</v>
      </c>
      <c r="O901" s="570">
        <v>99</v>
      </c>
      <c r="P901" s="570">
        <v>9999</v>
      </c>
      <c r="Q901" s="570">
        <v>329</v>
      </c>
      <c r="R901" s="570">
        <v>1437</v>
      </c>
      <c r="S901" s="570">
        <v>3</v>
      </c>
      <c r="T901" s="570">
        <v>3.0521920668058442</v>
      </c>
      <c r="U901" s="570">
        <v>10.764509394572015</v>
      </c>
      <c r="V901" s="570">
        <v>0</v>
      </c>
      <c r="W901" s="570">
        <v>0</v>
      </c>
      <c r="X901" s="570">
        <v>27.766179540709821</v>
      </c>
      <c r="Y901" s="570">
        <v>0.97425191370911612</v>
      </c>
      <c r="Z901" s="570">
        <v>5.9499788002828975</v>
      </c>
      <c r="AA901" s="570">
        <v>0</v>
      </c>
      <c r="AB901" s="570">
        <v>1.0535705256237762</v>
      </c>
      <c r="AC901" s="570"/>
      <c r="AD901" s="570">
        <v>40.812599589962673</v>
      </c>
      <c r="AE901" s="570"/>
      <c r="AF901" s="570">
        <v>5.6080237277552305</v>
      </c>
      <c r="AG901" s="570">
        <v>4.7079498203390786</v>
      </c>
      <c r="AH901" s="570">
        <v>1.7397355601948501</v>
      </c>
      <c r="AI901" s="570">
        <v>1315</v>
      </c>
      <c r="AJ901" s="570">
        <v>92.746996197718587</v>
      </c>
      <c r="AK901" s="570">
        <v>12.200662548243598</v>
      </c>
      <c r="AL901" s="570"/>
    </row>
    <row r="902" spans="1:38">
      <c r="A902" s="570">
        <v>11</v>
      </c>
      <c r="B902" s="570">
        <v>4</v>
      </c>
      <c r="C902" s="570">
        <v>2024</v>
      </c>
      <c r="D902" s="570">
        <v>99</v>
      </c>
      <c r="E902" s="570">
        <v>99</v>
      </c>
      <c r="F902" s="570">
        <v>99</v>
      </c>
      <c r="G902" s="570">
        <v>99</v>
      </c>
      <c r="H902" s="570">
        <v>99</v>
      </c>
      <c r="I902" s="570">
        <v>99</v>
      </c>
      <c r="J902" s="570">
        <v>999</v>
      </c>
      <c r="K902" s="570">
        <v>99</v>
      </c>
      <c r="L902" s="570">
        <v>4</v>
      </c>
      <c r="M902" s="570">
        <v>99</v>
      </c>
      <c r="N902" s="570">
        <v>99</v>
      </c>
      <c r="O902" s="570">
        <v>99</v>
      </c>
      <c r="P902" s="570">
        <v>9999</v>
      </c>
      <c r="Q902" s="570">
        <v>493</v>
      </c>
      <c r="R902" s="570">
        <v>3518</v>
      </c>
      <c r="S902" s="570">
        <v>4</v>
      </c>
      <c r="T902" s="570">
        <v>3.7384877771461058</v>
      </c>
      <c r="U902" s="570">
        <v>11.303155201819211</v>
      </c>
      <c r="V902" s="570">
        <v>0</v>
      </c>
      <c r="W902" s="570">
        <v>0</v>
      </c>
      <c r="X902" s="570">
        <v>28.08413871517908</v>
      </c>
      <c r="Y902" s="570">
        <v>1.4212620807276859</v>
      </c>
      <c r="Z902" s="570">
        <v>5.8117139501568751</v>
      </c>
      <c r="AA902" s="570">
        <v>0</v>
      </c>
      <c r="AB902" s="570">
        <v>1.2217715116867409</v>
      </c>
      <c r="AC902" s="570"/>
      <c r="AD902" s="570">
        <v>49.918218386687101</v>
      </c>
      <c r="AE902" s="570"/>
      <c r="AF902" s="570">
        <v>13.729316266000623</v>
      </c>
      <c r="AG902" s="570">
        <v>12.10253485324292</v>
      </c>
      <c r="AH902" s="570">
        <v>1.6770892552586698</v>
      </c>
      <c r="AI902" s="570">
        <v>3221</v>
      </c>
      <c r="AJ902" s="570">
        <v>92.425085377212028</v>
      </c>
      <c r="AK902" s="570">
        <v>13.159633290375984</v>
      </c>
      <c r="AL902" s="570"/>
    </row>
    <row r="903" spans="1:38">
      <c r="A903" s="570">
        <v>11</v>
      </c>
      <c r="B903" s="570">
        <v>5</v>
      </c>
      <c r="C903" s="570">
        <v>2024</v>
      </c>
      <c r="D903" s="570">
        <v>99</v>
      </c>
      <c r="E903" s="570">
        <v>99</v>
      </c>
      <c r="F903" s="570">
        <v>99</v>
      </c>
      <c r="G903" s="570">
        <v>99</v>
      </c>
      <c r="H903" s="570">
        <v>99</v>
      </c>
      <c r="I903" s="570">
        <v>99</v>
      </c>
      <c r="J903" s="570">
        <v>999</v>
      </c>
      <c r="K903" s="570">
        <v>99</v>
      </c>
      <c r="L903" s="570">
        <v>5</v>
      </c>
      <c r="M903" s="570">
        <v>99</v>
      </c>
      <c r="N903" s="570">
        <v>99</v>
      </c>
      <c r="O903" s="570">
        <v>99</v>
      </c>
      <c r="P903" s="570">
        <v>9999</v>
      </c>
      <c r="Q903" s="570">
        <v>605</v>
      </c>
      <c r="R903" s="570">
        <v>6809</v>
      </c>
      <c r="S903" s="570">
        <v>5</v>
      </c>
      <c r="T903" s="570">
        <v>4.6423850785724783</v>
      </c>
      <c r="U903" s="570">
        <v>11.708150976648565</v>
      </c>
      <c r="V903" s="570">
        <v>0</v>
      </c>
      <c r="W903" s="570">
        <v>0.10280511088265532</v>
      </c>
      <c r="X903" s="570">
        <v>31.061829930973705</v>
      </c>
      <c r="Y903" s="570">
        <v>6.0948744309002798</v>
      </c>
      <c r="Z903" s="570">
        <v>6.820131638593784</v>
      </c>
      <c r="AA903" s="570">
        <v>0</v>
      </c>
      <c r="AB903" s="570">
        <v>1.2406328518770984</v>
      </c>
      <c r="AC903" s="570"/>
      <c r="AD903" s="570">
        <v>31.820587329993479</v>
      </c>
      <c r="AE903" s="570"/>
      <c r="AF903" s="570">
        <v>26.57274430221668</v>
      </c>
      <c r="AG903" s="570">
        <v>24.263445045918079</v>
      </c>
      <c r="AH903" s="570">
        <v>1.3952122191217502</v>
      </c>
      <c r="AI903" s="570">
        <v>5619</v>
      </c>
      <c r="AJ903" s="570">
        <v>90.145096992347277</v>
      </c>
      <c r="AK903" s="570">
        <v>14.415805117192429</v>
      </c>
      <c r="AL903" s="570"/>
    </row>
    <row r="904" spans="1:38">
      <c r="A904" s="570">
        <v>11</v>
      </c>
      <c r="B904" s="570">
        <v>6</v>
      </c>
      <c r="C904" s="570">
        <v>2024</v>
      </c>
      <c r="D904" s="570">
        <v>99</v>
      </c>
      <c r="E904" s="570">
        <v>99</v>
      </c>
      <c r="F904" s="570">
        <v>99</v>
      </c>
      <c r="G904" s="570">
        <v>99</v>
      </c>
      <c r="H904" s="570">
        <v>99</v>
      </c>
      <c r="I904" s="570">
        <v>99</v>
      </c>
      <c r="J904" s="570">
        <v>999</v>
      </c>
      <c r="K904" s="570">
        <v>99</v>
      </c>
      <c r="L904" s="570">
        <v>6</v>
      </c>
      <c r="M904" s="570">
        <v>99</v>
      </c>
      <c r="N904" s="570">
        <v>99</v>
      </c>
      <c r="O904" s="570">
        <v>99</v>
      </c>
      <c r="P904" s="570">
        <v>9999</v>
      </c>
      <c r="Q904" s="570">
        <v>676</v>
      </c>
      <c r="R904" s="570">
        <v>7804</v>
      </c>
      <c r="S904" s="570">
        <v>6</v>
      </c>
      <c r="T904" s="570">
        <v>5.2947206560738085</v>
      </c>
      <c r="U904" s="570">
        <v>12.414133777550015</v>
      </c>
      <c r="V904" s="570">
        <v>4.5361353152229613</v>
      </c>
      <c r="W904" s="570">
        <v>0.56381342901076359</v>
      </c>
      <c r="X904" s="570">
        <v>27.05023065094824</v>
      </c>
      <c r="Y904" s="570">
        <v>13.36494105586879</v>
      </c>
      <c r="Z904" s="570">
        <v>7.2781718251137422</v>
      </c>
      <c r="AA904" s="570">
        <v>0</v>
      </c>
      <c r="AB904" s="570">
        <v>1.3647903887058337</v>
      </c>
      <c r="AC904" s="570"/>
      <c r="AD904" s="570">
        <v>42.075350136159358</v>
      </c>
      <c r="AE904" s="570"/>
      <c r="AF904" s="570">
        <v>30.455822666250391</v>
      </c>
      <c r="AG904" s="570">
        <v>29.485907438260075</v>
      </c>
      <c r="AH904" s="570">
        <v>1.2813941568426443</v>
      </c>
      <c r="AI904" s="570">
        <v>6817</v>
      </c>
      <c r="AJ904" s="570">
        <v>88.813084934722042</v>
      </c>
      <c r="AK904" s="570">
        <v>15.684014698950396</v>
      </c>
      <c r="AL904" s="570"/>
    </row>
    <row r="905" spans="1:38">
      <c r="A905" s="570">
        <v>11</v>
      </c>
      <c r="B905" s="570">
        <v>7</v>
      </c>
      <c r="C905" s="570">
        <v>2024</v>
      </c>
      <c r="D905" s="570">
        <v>99</v>
      </c>
      <c r="E905" s="570">
        <v>99</v>
      </c>
      <c r="F905" s="570">
        <v>99</v>
      </c>
      <c r="G905" s="570">
        <v>99</v>
      </c>
      <c r="H905" s="570">
        <v>99</v>
      </c>
      <c r="I905" s="570">
        <v>99</v>
      </c>
      <c r="J905" s="570">
        <v>999</v>
      </c>
      <c r="K905" s="570">
        <v>99</v>
      </c>
      <c r="L905" s="570">
        <v>7</v>
      </c>
      <c r="M905" s="570">
        <v>99</v>
      </c>
      <c r="N905" s="570">
        <v>99</v>
      </c>
      <c r="O905" s="570">
        <v>99</v>
      </c>
      <c r="P905" s="570">
        <v>9999</v>
      </c>
      <c r="Q905" s="570">
        <v>524</v>
      </c>
      <c r="R905" s="570">
        <v>2639</v>
      </c>
      <c r="S905" s="570">
        <v>7</v>
      </c>
      <c r="T905" s="570">
        <v>5.7968927624100006</v>
      </c>
      <c r="U905" s="570">
        <v>15.968435013262598</v>
      </c>
      <c r="V905" s="570">
        <v>8.8669950738916263</v>
      </c>
      <c r="W905" s="570">
        <v>3.1451307313376278</v>
      </c>
      <c r="X905" s="570">
        <v>35.316407730200837</v>
      </c>
      <c r="Y905" s="570">
        <v>24.137931034482754</v>
      </c>
      <c r="Z905" s="570">
        <v>7.7952089481381348</v>
      </c>
      <c r="AA905" s="570">
        <v>0</v>
      </c>
      <c r="AB905" s="570">
        <v>1.4764970015114951</v>
      </c>
      <c r="AC905" s="570"/>
      <c r="AD905" s="570">
        <v>55.975077253274463</v>
      </c>
      <c r="AE905" s="570"/>
      <c r="AF905" s="570">
        <v>10.298938495160789</v>
      </c>
      <c r="AG905" s="570">
        <v>12.825743829044844</v>
      </c>
      <c r="AH905" s="570">
        <v>0.53050397877984079</v>
      </c>
      <c r="AI905" s="570">
        <v>2574</v>
      </c>
      <c r="AJ905" s="570">
        <v>94.983838383838318</v>
      </c>
      <c r="AK905" s="570">
        <v>17.197930168781973</v>
      </c>
      <c r="AL905" s="570"/>
    </row>
    <row r="906" spans="1:38">
      <c r="A906" s="570">
        <v>11</v>
      </c>
      <c r="B906" s="570">
        <v>8</v>
      </c>
      <c r="C906" s="570">
        <v>2024</v>
      </c>
      <c r="D906" s="570">
        <v>99</v>
      </c>
      <c r="E906" s="570">
        <v>99</v>
      </c>
      <c r="F906" s="570">
        <v>99</v>
      </c>
      <c r="G906" s="570">
        <v>99</v>
      </c>
      <c r="H906" s="570">
        <v>99</v>
      </c>
      <c r="I906" s="570">
        <v>99</v>
      </c>
      <c r="J906" s="570">
        <v>999</v>
      </c>
      <c r="K906" s="570">
        <v>99</v>
      </c>
      <c r="L906" s="570">
        <v>8</v>
      </c>
      <c r="M906" s="570">
        <v>99</v>
      </c>
      <c r="N906" s="570">
        <v>99</v>
      </c>
      <c r="O906" s="570">
        <v>99</v>
      </c>
      <c r="P906" s="570">
        <v>9999</v>
      </c>
      <c r="Q906" s="570">
        <v>429</v>
      </c>
      <c r="R906" s="570">
        <v>2185</v>
      </c>
      <c r="S906" s="570">
        <v>8</v>
      </c>
      <c r="T906" s="570">
        <v>6.5089244851258599</v>
      </c>
      <c r="U906" s="570">
        <v>16.895972540045765</v>
      </c>
      <c r="V906" s="570">
        <v>4.7139588100686494</v>
      </c>
      <c r="W906" s="570">
        <v>9.5652173913043494</v>
      </c>
      <c r="X906" s="570">
        <v>41.693363844393595</v>
      </c>
      <c r="Y906" s="570">
        <v>30.251716247139591</v>
      </c>
      <c r="Z906" s="570">
        <v>9.8307639431704157</v>
      </c>
      <c r="AA906" s="570">
        <v>0</v>
      </c>
      <c r="AB906" s="570">
        <v>1.7628347221039748</v>
      </c>
      <c r="AC906" s="570"/>
      <c r="AD906" s="570">
        <v>61.524670177289536</v>
      </c>
      <c r="AE906" s="570"/>
      <c r="AF906" s="570">
        <v>8.5271620355916298</v>
      </c>
      <c r="AG906" s="570">
        <v>11.236096290700656</v>
      </c>
      <c r="AH906" s="570">
        <v>0.96109839816933629</v>
      </c>
      <c r="AI906" s="570">
        <v>1991</v>
      </c>
      <c r="AJ906" s="570">
        <v>91.766248116524238</v>
      </c>
      <c r="AK906" s="570">
        <v>18.70430791470578</v>
      </c>
      <c r="AL906" s="570"/>
    </row>
    <row r="907" spans="1:38">
      <c r="A907" s="570">
        <v>11</v>
      </c>
      <c r="B907" s="570">
        <v>9</v>
      </c>
      <c r="C907" s="570">
        <v>2024</v>
      </c>
      <c r="D907" s="570">
        <v>99</v>
      </c>
      <c r="E907" s="570">
        <v>99</v>
      </c>
      <c r="F907" s="570">
        <v>99</v>
      </c>
      <c r="G907" s="570">
        <v>99</v>
      </c>
      <c r="H907" s="570">
        <v>99</v>
      </c>
      <c r="I907" s="570">
        <v>99</v>
      </c>
      <c r="J907" s="570">
        <v>999</v>
      </c>
      <c r="K907" s="570">
        <v>99</v>
      </c>
      <c r="L907" s="570">
        <v>9</v>
      </c>
      <c r="M907" s="570">
        <v>99</v>
      </c>
      <c r="N907" s="570">
        <v>99</v>
      </c>
      <c r="O907" s="570">
        <v>99</v>
      </c>
      <c r="P907" s="570">
        <v>9999</v>
      </c>
      <c r="Q907" s="570">
        <v>109</v>
      </c>
      <c r="R907" s="570">
        <v>216</v>
      </c>
      <c r="S907" s="570">
        <v>9</v>
      </c>
      <c r="T907" s="570">
        <v>7.7685185185185182</v>
      </c>
      <c r="U907" s="570">
        <v>23.92962962962963</v>
      </c>
      <c r="V907" s="570">
        <v>3.2407407407407414</v>
      </c>
      <c r="W907" s="570">
        <v>34.25925925925926</v>
      </c>
      <c r="X907" s="570">
        <v>73.148148148148138</v>
      </c>
      <c r="Y907" s="570">
        <v>49.537037037037031</v>
      </c>
      <c r="Z907" s="570">
        <v>10.082031681451349</v>
      </c>
      <c r="AA907" s="570">
        <v>0</v>
      </c>
      <c r="AB907" s="570">
        <v>1.9654727142338575</v>
      </c>
      <c r="AC907" s="570"/>
      <c r="AD907" s="570">
        <v>62.738937801548879</v>
      </c>
      <c r="AE907" s="570"/>
      <c r="AF907" s="570">
        <v>0.84295972525757101</v>
      </c>
      <c r="AG907" s="570">
        <v>1.5731514830927589</v>
      </c>
      <c r="AH907" s="570">
        <v>1.3888888888888891</v>
      </c>
      <c r="AI907" s="570">
        <v>211</v>
      </c>
      <c r="AJ907" s="570">
        <v>100.85450236966832</v>
      </c>
      <c r="AK907" s="570">
        <v>21.784098791741265</v>
      </c>
      <c r="AL907" s="570"/>
    </row>
    <row r="908" spans="1:38">
      <c r="A908" s="570">
        <v>11</v>
      </c>
      <c r="B908" s="570">
        <v>10</v>
      </c>
      <c r="C908" s="570">
        <v>2024</v>
      </c>
      <c r="D908" s="570">
        <v>99</v>
      </c>
      <c r="E908" s="570">
        <v>99</v>
      </c>
      <c r="F908" s="570">
        <v>99</v>
      </c>
      <c r="G908" s="570">
        <v>99</v>
      </c>
      <c r="H908" s="570">
        <v>99</v>
      </c>
      <c r="I908" s="570">
        <v>99</v>
      </c>
      <c r="J908" s="570">
        <v>999</v>
      </c>
      <c r="K908" s="570">
        <v>99</v>
      </c>
      <c r="L908" s="570">
        <v>10</v>
      </c>
      <c r="M908" s="570">
        <v>99</v>
      </c>
      <c r="N908" s="570">
        <v>99</v>
      </c>
      <c r="O908" s="570">
        <v>99</v>
      </c>
      <c r="P908" s="570">
        <v>9999</v>
      </c>
      <c r="Q908" s="570">
        <v>20</v>
      </c>
      <c r="R908" s="570">
        <v>33</v>
      </c>
      <c r="S908" s="570">
        <v>10</v>
      </c>
      <c r="T908" s="570">
        <v>9.8787878787878789</v>
      </c>
      <c r="U908" s="570">
        <v>33.054545454545462</v>
      </c>
      <c r="V908" s="570">
        <v>0</v>
      </c>
      <c r="W908" s="570">
        <v>78.787878787878782</v>
      </c>
      <c r="X908" s="570">
        <v>100</v>
      </c>
      <c r="Y908" s="570">
        <v>81.818181818181813</v>
      </c>
      <c r="Z908" s="570">
        <v>7.7974778715315924</v>
      </c>
      <c r="AA908" s="570">
        <v>0</v>
      </c>
      <c r="AB908" s="570">
        <v>2.0854121859497279</v>
      </c>
      <c r="AC908" s="570"/>
      <c r="AD908" s="570">
        <v>54.195291569153483</v>
      </c>
      <c r="AE908" s="570"/>
      <c r="AF908" s="570">
        <v>0.12878551358101778</v>
      </c>
      <c r="AG908" s="570">
        <v>0.33199072081674302</v>
      </c>
      <c r="AH908" s="570">
        <v>0</v>
      </c>
      <c r="AI908" s="570">
        <v>32</v>
      </c>
      <c r="AJ908" s="570">
        <v>109.14374999999998</v>
      </c>
      <c r="AK908" s="570">
        <v>24.719223475112599</v>
      </c>
      <c r="AL908" s="570"/>
    </row>
    <row r="909" spans="1:38">
      <c r="A909" s="570">
        <v>11</v>
      </c>
      <c r="B909" s="570">
        <v>11</v>
      </c>
      <c r="C909" s="570">
        <v>2024</v>
      </c>
      <c r="D909" s="570">
        <v>99</v>
      </c>
      <c r="E909" s="570">
        <v>99</v>
      </c>
      <c r="F909" s="570">
        <v>99</v>
      </c>
      <c r="G909" s="570">
        <v>99</v>
      </c>
      <c r="H909" s="570">
        <v>99</v>
      </c>
      <c r="I909" s="570">
        <v>99</v>
      </c>
      <c r="J909" s="570">
        <v>999</v>
      </c>
      <c r="K909" s="570">
        <v>99</v>
      </c>
      <c r="L909" s="570">
        <v>11</v>
      </c>
      <c r="M909" s="570">
        <v>99</v>
      </c>
      <c r="N909" s="570">
        <v>99</v>
      </c>
      <c r="O909" s="570">
        <v>99</v>
      </c>
      <c r="P909" s="570">
        <v>9999</v>
      </c>
      <c r="Q909" s="570">
        <v>13</v>
      </c>
      <c r="R909" s="570">
        <v>16</v>
      </c>
      <c r="S909" s="570">
        <v>11</v>
      </c>
      <c r="T909" s="570">
        <v>7.75</v>
      </c>
      <c r="U909" s="570">
        <v>22.125</v>
      </c>
      <c r="V909" s="570">
        <v>12.5</v>
      </c>
      <c r="W909" s="570">
        <v>31.25</v>
      </c>
      <c r="X909" s="570">
        <v>68.75</v>
      </c>
      <c r="Y909" s="570">
        <v>50</v>
      </c>
      <c r="Z909" s="570">
        <v>11.035029451705148</v>
      </c>
      <c r="AA909" s="570">
        <v>0</v>
      </c>
      <c r="AB909" s="570">
        <v>2.8173569173961601</v>
      </c>
      <c r="AC909" s="570"/>
      <c r="AD909" s="570">
        <v>81.397755265407653</v>
      </c>
      <c r="AE909" s="570"/>
      <c r="AF909" s="570">
        <v>6.2441461130190418E-2</v>
      </c>
      <c r="AG909" s="570">
        <v>0.10774176308134124</v>
      </c>
      <c r="AH909" s="570">
        <v>0</v>
      </c>
      <c r="AI909" s="570">
        <v>15</v>
      </c>
      <c r="AJ909" s="570">
        <v>95.093333333333362</v>
      </c>
      <c r="AK909" s="570">
        <v>23.095428109435975</v>
      </c>
      <c r="AL909" s="570"/>
    </row>
    <row r="910" spans="1:38">
      <c r="A910" s="570">
        <v>11</v>
      </c>
      <c r="B910" s="570">
        <v>12</v>
      </c>
      <c r="C910" s="570">
        <v>2024</v>
      </c>
      <c r="D910" s="570">
        <v>99</v>
      </c>
      <c r="E910" s="570">
        <v>99</v>
      </c>
      <c r="F910" s="570">
        <v>99</v>
      </c>
      <c r="G910" s="570">
        <v>99</v>
      </c>
      <c r="H910" s="570">
        <v>99</v>
      </c>
      <c r="I910" s="570">
        <v>99</v>
      </c>
      <c r="J910" s="570">
        <v>999</v>
      </c>
      <c r="K910" s="570">
        <v>99</v>
      </c>
      <c r="L910" s="570">
        <v>12</v>
      </c>
      <c r="M910" s="570">
        <v>99</v>
      </c>
      <c r="N910" s="570">
        <v>99</v>
      </c>
      <c r="O910" s="570">
        <v>99</v>
      </c>
      <c r="P910" s="570">
        <v>9999</v>
      </c>
      <c r="Q910" s="570"/>
      <c r="R910" s="570"/>
      <c r="S910" s="570"/>
      <c r="T910" s="570"/>
      <c r="U910" s="570"/>
      <c r="V910" s="570"/>
      <c r="W910" s="570"/>
      <c r="X910" s="570"/>
      <c r="Y910" s="570"/>
      <c r="Z910" s="570"/>
      <c r="AA910" s="570"/>
      <c r="AB910" s="570"/>
      <c r="AC910" s="570"/>
      <c r="AD910" s="570"/>
      <c r="AE910" s="570"/>
      <c r="AF910" s="570"/>
      <c r="AG910" s="570"/>
      <c r="AH910" s="570"/>
      <c r="AI910" s="570"/>
      <c r="AJ910" s="570"/>
      <c r="AK910" s="570"/>
      <c r="AL910" s="570"/>
    </row>
    <row r="911" spans="1:38">
      <c r="A911" s="570">
        <v>11</v>
      </c>
      <c r="B911" s="570">
        <v>13</v>
      </c>
      <c r="C911" s="570">
        <v>2024</v>
      </c>
      <c r="D911" s="570">
        <v>99</v>
      </c>
      <c r="E911" s="570">
        <v>99</v>
      </c>
      <c r="F911" s="570">
        <v>99</v>
      </c>
      <c r="G911" s="570">
        <v>99</v>
      </c>
      <c r="H911" s="570">
        <v>99</v>
      </c>
      <c r="I911" s="570">
        <v>99</v>
      </c>
      <c r="J911" s="570">
        <v>999</v>
      </c>
      <c r="K911" s="570">
        <v>99</v>
      </c>
      <c r="L911" s="570">
        <v>13</v>
      </c>
      <c r="M911" s="570">
        <v>99</v>
      </c>
      <c r="N911" s="570">
        <v>99</v>
      </c>
      <c r="O911" s="570">
        <v>99</v>
      </c>
      <c r="P911" s="570">
        <v>9999</v>
      </c>
      <c r="Q911" s="570"/>
      <c r="R911" s="570"/>
      <c r="S911" s="570"/>
      <c r="T911" s="570"/>
      <c r="U911" s="570"/>
      <c r="V911" s="570"/>
      <c r="W911" s="570"/>
      <c r="X911" s="570"/>
      <c r="Y911" s="570"/>
      <c r="Z911" s="570"/>
      <c r="AA911" s="570"/>
      <c r="AB911" s="570"/>
      <c r="AC911" s="570"/>
      <c r="AD911" s="570"/>
      <c r="AE911" s="570"/>
      <c r="AF911" s="570"/>
      <c r="AG911" s="570"/>
      <c r="AH911" s="570"/>
      <c r="AI911" s="570"/>
      <c r="AJ911" s="570"/>
      <c r="AK911" s="570"/>
      <c r="AL911" s="570"/>
    </row>
    <row r="912" spans="1:38">
      <c r="A912" s="570">
        <v>11</v>
      </c>
      <c r="B912" s="570">
        <v>14</v>
      </c>
      <c r="C912" s="570">
        <v>2024</v>
      </c>
      <c r="D912" s="570">
        <v>99</v>
      </c>
      <c r="E912" s="570">
        <v>99</v>
      </c>
      <c r="F912" s="570">
        <v>99</v>
      </c>
      <c r="G912" s="570">
        <v>99</v>
      </c>
      <c r="H912" s="570">
        <v>99</v>
      </c>
      <c r="I912" s="570">
        <v>99</v>
      </c>
      <c r="J912" s="570">
        <v>999</v>
      </c>
      <c r="K912" s="570">
        <v>99</v>
      </c>
      <c r="L912" s="570">
        <v>14</v>
      </c>
      <c r="M912" s="570">
        <v>99</v>
      </c>
      <c r="N912" s="570">
        <v>99</v>
      </c>
      <c r="O912" s="570">
        <v>99</v>
      </c>
      <c r="P912" s="570">
        <v>9999</v>
      </c>
      <c r="Q912" s="570"/>
      <c r="R912" s="570"/>
      <c r="S912" s="570"/>
      <c r="T912" s="570"/>
      <c r="U912" s="570"/>
      <c r="V912" s="570"/>
      <c r="W912" s="570"/>
      <c r="X912" s="570"/>
      <c r="Y912" s="570"/>
      <c r="Z912" s="570"/>
      <c r="AA912" s="570"/>
      <c r="AB912" s="570"/>
      <c r="AC912" s="570"/>
      <c r="AD912" s="570"/>
      <c r="AE912" s="570"/>
      <c r="AF912" s="570"/>
      <c r="AG912" s="570"/>
      <c r="AH912" s="570"/>
      <c r="AI912" s="570"/>
      <c r="AJ912" s="570"/>
      <c r="AK912" s="570"/>
      <c r="AL912" s="570"/>
    </row>
    <row r="913" spans="1:38">
      <c r="A913" s="570">
        <v>11</v>
      </c>
      <c r="B913" s="570">
        <v>15</v>
      </c>
      <c r="C913" s="570">
        <v>2024</v>
      </c>
      <c r="D913" s="570">
        <v>99</v>
      </c>
      <c r="E913" s="570">
        <v>99</v>
      </c>
      <c r="F913" s="570">
        <v>99</v>
      </c>
      <c r="G913" s="570">
        <v>99</v>
      </c>
      <c r="H913" s="570">
        <v>99</v>
      </c>
      <c r="I913" s="570">
        <v>99</v>
      </c>
      <c r="J913" s="570">
        <v>999</v>
      </c>
      <c r="K913" s="570">
        <v>99</v>
      </c>
      <c r="L913" s="570">
        <v>15</v>
      </c>
      <c r="M913" s="570">
        <v>99</v>
      </c>
      <c r="N913" s="570">
        <v>99</v>
      </c>
      <c r="O913" s="570">
        <v>99</v>
      </c>
      <c r="P913" s="570">
        <v>9999</v>
      </c>
      <c r="Q913" s="570"/>
      <c r="R913" s="570"/>
      <c r="S913" s="570"/>
      <c r="T913" s="570"/>
      <c r="U913" s="570"/>
      <c r="V913" s="570"/>
      <c r="W913" s="570"/>
      <c r="X913" s="570"/>
      <c r="Y913" s="570"/>
      <c r="Z913" s="570"/>
      <c r="AA913" s="570"/>
      <c r="AB913" s="570"/>
      <c r="AC913" s="570"/>
      <c r="AD913" s="570"/>
      <c r="AE913" s="570"/>
      <c r="AF913" s="570"/>
      <c r="AG913" s="570"/>
      <c r="AH913" s="570"/>
      <c r="AI913" s="570"/>
      <c r="AJ913" s="570"/>
      <c r="AK913" s="570"/>
      <c r="AL913" s="570"/>
    </row>
    <row r="914" spans="1:38" s="538" customFormat="1">
      <c r="A914" s="570">
        <v>11</v>
      </c>
      <c r="B914" s="570">
        <v>16</v>
      </c>
      <c r="C914" s="570">
        <v>2024</v>
      </c>
      <c r="D914" s="570">
        <v>99</v>
      </c>
      <c r="E914" s="570">
        <v>99</v>
      </c>
      <c r="F914" s="570">
        <v>99</v>
      </c>
      <c r="G914" s="570">
        <v>99</v>
      </c>
      <c r="H914" s="570">
        <v>99</v>
      </c>
      <c r="I914" s="570">
        <v>99</v>
      </c>
      <c r="J914" s="570">
        <v>999</v>
      </c>
      <c r="K914" s="570">
        <v>99</v>
      </c>
      <c r="L914" s="570">
        <v>99</v>
      </c>
      <c r="M914" s="570">
        <v>99</v>
      </c>
      <c r="N914" s="570">
        <v>99</v>
      </c>
      <c r="O914" s="570">
        <v>99</v>
      </c>
      <c r="P914" s="570">
        <v>9999</v>
      </c>
      <c r="Q914" s="570">
        <v>90</v>
      </c>
      <c r="R914" s="570">
        <v>177</v>
      </c>
      <c r="S914" s="570">
        <v>0</v>
      </c>
      <c r="T914" s="570">
        <v>4.1525423728813564</v>
      </c>
      <c r="U914" s="570">
        <v>13.82937853107344</v>
      </c>
      <c r="V914" s="570">
        <v>0</v>
      </c>
      <c r="W914" s="570">
        <v>0</v>
      </c>
      <c r="X914" s="570">
        <v>26.553672316384169</v>
      </c>
      <c r="Y914" s="570">
        <v>18.079096045197737</v>
      </c>
      <c r="Z914" s="570">
        <v>12.846351288271944</v>
      </c>
      <c r="AA914" s="570"/>
      <c r="AB914" s="570">
        <v>1.6619390960378202</v>
      </c>
      <c r="AC914" s="570"/>
      <c r="AD914" s="570">
        <v>27.306893793691994</v>
      </c>
      <c r="AE914" s="570"/>
      <c r="AF914" s="570">
        <v>0.69075866375273187</v>
      </c>
      <c r="AG914" s="570">
        <v>0.745000812628551</v>
      </c>
      <c r="AH914" s="570">
        <v>66.101694915254242</v>
      </c>
      <c r="AI914" s="570">
        <v>54</v>
      </c>
      <c r="AJ914" s="570">
        <v>85.690740740740765</v>
      </c>
      <c r="AK914" s="570">
        <v>14.141250881305112</v>
      </c>
      <c r="AL914" s="570"/>
    </row>
    <row r="915" spans="1:38">
      <c r="A915" s="570">
        <v>11</v>
      </c>
      <c r="B915" s="570">
        <v>17</v>
      </c>
      <c r="C915" s="570">
        <v>2023</v>
      </c>
      <c r="D915" s="570">
        <v>99</v>
      </c>
      <c r="E915" s="570">
        <v>99</v>
      </c>
      <c r="F915" s="570">
        <v>99</v>
      </c>
      <c r="G915" s="570">
        <v>99</v>
      </c>
      <c r="H915" s="570">
        <v>99</v>
      </c>
      <c r="I915" s="570">
        <v>99</v>
      </c>
      <c r="J915" s="570">
        <v>999</v>
      </c>
      <c r="K915" s="570">
        <v>99</v>
      </c>
      <c r="L915" s="570">
        <v>1</v>
      </c>
      <c r="M915" s="570">
        <v>99</v>
      </c>
      <c r="N915" s="570">
        <v>99</v>
      </c>
      <c r="O915" s="570">
        <v>99</v>
      </c>
      <c r="P915" s="570">
        <v>9999</v>
      </c>
      <c r="Q915" s="570">
        <v>82</v>
      </c>
      <c r="R915" s="570">
        <v>205</v>
      </c>
      <c r="S915" s="570">
        <v>1</v>
      </c>
      <c r="T915" s="570">
        <v>2.2048780487804875</v>
      </c>
      <c r="U915" s="570">
        <v>8.8078048780487848</v>
      </c>
      <c r="V915" s="570">
        <v>0</v>
      </c>
      <c r="W915" s="570">
        <v>0</v>
      </c>
      <c r="X915" s="570">
        <v>19.024390243902435</v>
      </c>
      <c r="Y915" s="570">
        <v>0.97560975609756095</v>
      </c>
      <c r="Z915" s="570">
        <v>5.8727595674893012</v>
      </c>
      <c r="AA915" s="570">
        <v>0</v>
      </c>
      <c r="AB915" s="570">
        <v>0.71702339299600881</v>
      </c>
      <c r="AC915" s="570"/>
      <c r="AD915" s="570">
        <v>30.55621848101455</v>
      </c>
      <c r="AE915" s="570"/>
      <c r="AF915" s="570">
        <v>0.77437389037887683</v>
      </c>
      <c r="AG915" s="570">
        <v>0.55183863182161441</v>
      </c>
      <c r="AH915" s="570">
        <v>0</v>
      </c>
      <c r="AI915" s="570">
        <v>28</v>
      </c>
      <c r="AJ915" s="570">
        <v>106.9392857142857</v>
      </c>
      <c r="AK915" s="570">
        <v>11.982933130651839</v>
      </c>
      <c r="AL915" s="570"/>
    </row>
    <row r="916" spans="1:38">
      <c r="A916" s="570">
        <v>11</v>
      </c>
      <c r="B916" s="570">
        <v>18</v>
      </c>
      <c r="C916" s="570">
        <v>2023</v>
      </c>
      <c r="D916" s="570">
        <v>99</v>
      </c>
      <c r="E916" s="570">
        <v>99</v>
      </c>
      <c r="F916" s="570">
        <v>99</v>
      </c>
      <c r="G916" s="570">
        <v>99</v>
      </c>
      <c r="H916" s="570">
        <v>99</v>
      </c>
      <c r="I916" s="570">
        <v>99</v>
      </c>
      <c r="J916" s="570">
        <v>999</v>
      </c>
      <c r="K916" s="570">
        <v>99</v>
      </c>
      <c r="L916" s="570">
        <v>2</v>
      </c>
      <c r="M916" s="570">
        <v>99</v>
      </c>
      <c r="N916" s="570">
        <v>99</v>
      </c>
      <c r="O916" s="570">
        <v>99</v>
      </c>
      <c r="P916" s="570">
        <v>9999</v>
      </c>
      <c r="Q916" s="570">
        <v>246</v>
      </c>
      <c r="R916" s="570">
        <v>985</v>
      </c>
      <c r="S916" s="570">
        <v>2</v>
      </c>
      <c r="T916" s="570">
        <v>2.611167512690356</v>
      </c>
      <c r="U916" s="570">
        <v>10.119492385786804</v>
      </c>
      <c r="V916" s="570">
        <v>0</v>
      </c>
      <c r="W916" s="570">
        <v>0</v>
      </c>
      <c r="X916" s="570">
        <v>25.177664974619297</v>
      </c>
      <c r="Y916" s="570">
        <v>0.71065989847715749</v>
      </c>
      <c r="Z916" s="570">
        <v>6.0615996737884146</v>
      </c>
      <c r="AA916" s="570">
        <v>0</v>
      </c>
      <c r="AB916" s="570">
        <v>1.2049294510849098</v>
      </c>
      <c r="AC916" s="570"/>
      <c r="AD916" s="570">
        <v>41.44516104014167</v>
      </c>
      <c r="AE916" s="570"/>
      <c r="AF916" s="570">
        <v>3.7207721074302129</v>
      </c>
      <c r="AG916" s="570">
        <v>3.0463900810856819</v>
      </c>
      <c r="AH916" s="570">
        <v>0.50761421319796951</v>
      </c>
      <c r="AI916" s="570">
        <v>141</v>
      </c>
      <c r="AJ916" s="570">
        <v>101.40638297872341</v>
      </c>
      <c r="AK916" s="570">
        <v>11.705010071164722</v>
      </c>
      <c r="AL916" s="570"/>
    </row>
    <row r="917" spans="1:38">
      <c r="A917" s="570">
        <v>11</v>
      </c>
      <c r="B917" s="570">
        <v>19</v>
      </c>
      <c r="C917" s="570">
        <v>2023</v>
      </c>
      <c r="D917" s="570">
        <v>99</v>
      </c>
      <c r="E917" s="570">
        <v>99</v>
      </c>
      <c r="F917" s="570">
        <v>99</v>
      </c>
      <c r="G917" s="570">
        <v>99</v>
      </c>
      <c r="H917" s="570">
        <v>99</v>
      </c>
      <c r="I917" s="570">
        <v>99</v>
      </c>
      <c r="J917" s="570">
        <v>999</v>
      </c>
      <c r="K917" s="570">
        <v>99</v>
      </c>
      <c r="L917" s="570">
        <v>3</v>
      </c>
      <c r="M917" s="570">
        <v>99</v>
      </c>
      <c r="N917" s="570">
        <v>99</v>
      </c>
      <c r="O917" s="570">
        <v>99</v>
      </c>
      <c r="P917" s="570">
        <v>9999</v>
      </c>
      <c r="Q917" s="570">
        <v>327</v>
      </c>
      <c r="R917" s="570">
        <v>1772</v>
      </c>
      <c r="S917" s="570">
        <v>3</v>
      </c>
      <c r="T917" s="570">
        <v>3.3030474040632054</v>
      </c>
      <c r="U917" s="570">
        <v>10.930304740406312</v>
      </c>
      <c r="V917" s="570">
        <v>0</v>
      </c>
      <c r="W917" s="570">
        <v>5.6433408577878111E-2</v>
      </c>
      <c r="X917" s="570">
        <v>26.918735891647859</v>
      </c>
      <c r="Y917" s="570">
        <v>2.0880361173814888</v>
      </c>
      <c r="Z917" s="570">
        <v>6.09402357916602</v>
      </c>
      <c r="AA917" s="570">
        <v>0</v>
      </c>
      <c r="AB917" s="570">
        <v>1.5686444277999962</v>
      </c>
      <c r="AC917" s="570"/>
      <c r="AD917" s="570">
        <v>41.261305098801998</v>
      </c>
      <c r="AE917" s="570"/>
      <c r="AF917" s="570">
        <v>6.6936123597627777</v>
      </c>
      <c r="AG917" s="570">
        <v>5.9195206803483202</v>
      </c>
      <c r="AH917" s="570">
        <v>0.3950338600451469</v>
      </c>
      <c r="AI917" s="570">
        <v>253</v>
      </c>
      <c r="AJ917" s="570">
        <v>101.78695652173911</v>
      </c>
      <c r="AK917" s="570">
        <v>12.440931577090812</v>
      </c>
      <c r="AL917" s="570"/>
    </row>
    <row r="918" spans="1:38">
      <c r="A918" s="570">
        <v>11</v>
      </c>
      <c r="B918" s="570">
        <v>20</v>
      </c>
      <c r="C918" s="570">
        <v>2023</v>
      </c>
      <c r="D918" s="570">
        <v>99</v>
      </c>
      <c r="E918" s="570">
        <v>99</v>
      </c>
      <c r="F918" s="570">
        <v>99</v>
      </c>
      <c r="G918" s="570">
        <v>99</v>
      </c>
      <c r="H918" s="570">
        <v>99</v>
      </c>
      <c r="I918" s="570">
        <v>99</v>
      </c>
      <c r="J918" s="570">
        <v>999</v>
      </c>
      <c r="K918" s="570">
        <v>99</v>
      </c>
      <c r="L918" s="570">
        <v>4</v>
      </c>
      <c r="M918" s="570">
        <v>99</v>
      </c>
      <c r="N918" s="570">
        <v>99</v>
      </c>
      <c r="O918" s="570">
        <v>99</v>
      </c>
      <c r="P918" s="570">
        <v>9999</v>
      </c>
      <c r="Q918" s="570">
        <v>432</v>
      </c>
      <c r="R918" s="570">
        <v>3278</v>
      </c>
      <c r="S918" s="570">
        <v>4</v>
      </c>
      <c r="T918" s="570">
        <v>3.9722391702257474</v>
      </c>
      <c r="U918" s="570">
        <v>11.150976205003044</v>
      </c>
      <c r="V918" s="570">
        <v>0</v>
      </c>
      <c r="W918" s="570">
        <v>9.1519219035997565E-2</v>
      </c>
      <c r="X918" s="570">
        <v>27.425259304453945</v>
      </c>
      <c r="Y918" s="570">
        <v>4.1488712629652236</v>
      </c>
      <c r="Z918" s="570">
        <v>6.5133038835137027</v>
      </c>
      <c r="AA918" s="570">
        <v>0</v>
      </c>
      <c r="AB918" s="570">
        <v>1.6103381843183973</v>
      </c>
      <c r="AC918" s="570"/>
      <c r="AD918" s="570">
        <v>36.135612376737249</v>
      </c>
      <c r="AE918" s="570"/>
      <c r="AF918" s="570">
        <v>12.382427378838816</v>
      </c>
      <c r="AG918" s="570">
        <v>11.171523219490624</v>
      </c>
      <c r="AH918" s="570">
        <v>0.48810250152532031</v>
      </c>
      <c r="AI918" s="570">
        <v>384</v>
      </c>
      <c r="AJ918" s="570">
        <v>97.214843749999929</v>
      </c>
      <c r="AK918" s="570">
        <v>13.116912178591171</v>
      </c>
      <c r="AL918" s="570"/>
    </row>
    <row r="919" spans="1:38">
      <c r="A919" s="570">
        <v>11</v>
      </c>
      <c r="B919" s="570">
        <v>21</v>
      </c>
      <c r="C919" s="570">
        <v>2023</v>
      </c>
      <c r="D919" s="570">
        <v>99</v>
      </c>
      <c r="E919" s="570">
        <v>99</v>
      </c>
      <c r="F919" s="570">
        <v>99</v>
      </c>
      <c r="G919" s="570">
        <v>99</v>
      </c>
      <c r="H919" s="570">
        <v>99</v>
      </c>
      <c r="I919" s="570">
        <v>99</v>
      </c>
      <c r="J919" s="570">
        <v>999</v>
      </c>
      <c r="K919" s="570">
        <v>99</v>
      </c>
      <c r="L919" s="570">
        <v>5</v>
      </c>
      <c r="M919" s="570">
        <v>99</v>
      </c>
      <c r="N919" s="570">
        <v>99</v>
      </c>
      <c r="O919" s="570">
        <v>99</v>
      </c>
      <c r="P919" s="570">
        <v>9999</v>
      </c>
      <c r="Q919" s="570">
        <v>612</v>
      </c>
      <c r="R919" s="570">
        <v>8763</v>
      </c>
      <c r="S919" s="570">
        <v>5</v>
      </c>
      <c r="T919" s="570">
        <v>4.6704325002852913</v>
      </c>
      <c r="U919" s="570">
        <v>11.437955038228935</v>
      </c>
      <c r="V919" s="570">
        <v>0</v>
      </c>
      <c r="W919" s="570">
        <v>0.20540910647038685</v>
      </c>
      <c r="X919" s="570">
        <v>24.694739244550956</v>
      </c>
      <c r="Y919" s="570">
        <v>6.8355585986534297</v>
      </c>
      <c r="Z919" s="570">
        <v>6.6764878259525355</v>
      </c>
      <c r="AA919" s="570">
        <v>0</v>
      </c>
      <c r="AB919" s="570">
        <v>1.5336839174507337</v>
      </c>
      <c r="AC919" s="570"/>
      <c r="AD919" s="570">
        <v>32.833029438370176</v>
      </c>
      <c r="AE919" s="570"/>
      <c r="AF919" s="570">
        <v>33.101650738488274</v>
      </c>
      <c r="AG919" s="570">
        <v>30.633156589713082</v>
      </c>
      <c r="AH919" s="570">
        <v>0.78740157480314976</v>
      </c>
      <c r="AI919" s="570">
        <v>1262</v>
      </c>
      <c r="AJ919" s="570">
        <v>91.399841521394691</v>
      </c>
      <c r="AK919" s="570">
        <v>13.742957079658751</v>
      </c>
      <c r="AL919" s="570"/>
    </row>
    <row r="920" spans="1:38">
      <c r="A920" s="570">
        <v>11</v>
      </c>
      <c r="B920" s="570">
        <v>22</v>
      </c>
      <c r="C920" s="570">
        <v>2023</v>
      </c>
      <c r="D920" s="570">
        <v>99</v>
      </c>
      <c r="E920" s="570">
        <v>99</v>
      </c>
      <c r="F920" s="570">
        <v>99</v>
      </c>
      <c r="G920" s="570">
        <v>99</v>
      </c>
      <c r="H920" s="570">
        <v>99</v>
      </c>
      <c r="I920" s="570">
        <v>99</v>
      </c>
      <c r="J920" s="570">
        <v>999</v>
      </c>
      <c r="K920" s="570">
        <v>99</v>
      </c>
      <c r="L920" s="570">
        <v>6</v>
      </c>
      <c r="M920" s="570">
        <v>99</v>
      </c>
      <c r="N920" s="570">
        <v>99</v>
      </c>
      <c r="O920" s="570">
        <v>99</v>
      </c>
      <c r="P920" s="570">
        <v>9999</v>
      </c>
      <c r="Q920" s="570">
        <v>646</v>
      </c>
      <c r="R920" s="570">
        <v>8101</v>
      </c>
      <c r="S920" s="570">
        <v>6</v>
      </c>
      <c r="T920" s="570">
        <v>5.4178496481915825</v>
      </c>
      <c r="U920" s="570">
        <v>13.024922849031004</v>
      </c>
      <c r="V920" s="570">
        <v>2.382421923219356</v>
      </c>
      <c r="W920" s="570">
        <v>1.172694729045797</v>
      </c>
      <c r="X920" s="570">
        <v>29.786446117763241</v>
      </c>
      <c r="Y920" s="570">
        <v>13.504505616590547</v>
      </c>
      <c r="Z920" s="570">
        <v>7.5735630118087007</v>
      </c>
      <c r="AA920" s="570">
        <v>0</v>
      </c>
      <c r="AB920" s="570">
        <v>1.6878553155075475</v>
      </c>
      <c r="AC920" s="570"/>
      <c r="AD920" s="570">
        <v>45.246594125984487</v>
      </c>
      <c r="AE920" s="570"/>
      <c r="AF920" s="570">
        <v>30.600989687606248</v>
      </c>
      <c r="AG920" s="570">
        <v>32.248115891002726</v>
      </c>
      <c r="AH920" s="570">
        <v>0.97518824836439932</v>
      </c>
      <c r="AI920" s="570">
        <v>1274</v>
      </c>
      <c r="AJ920" s="570">
        <v>90.778963893249639</v>
      </c>
      <c r="AK920" s="570">
        <v>15.837087646907229</v>
      </c>
      <c r="AL920" s="570"/>
    </row>
    <row r="921" spans="1:38">
      <c r="A921" s="570">
        <v>11</v>
      </c>
      <c r="B921" s="570">
        <v>23</v>
      </c>
      <c r="C921" s="570">
        <v>2023</v>
      </c>
      <c r="D921" s="570">
        <v>99</v>
      </c>
      <c r="E921" s="570">
        <v>99</v>
      </c>
      <c r="F921" s="570">
        <v>99</v>
      </c>
      <c r="G921" s="570">
        <v>99</v>
      </c>
      <c r="H921" s="570">
        <v>99</v>
      </c>
      <c r="I921" s="570">
        <v>99</v>
      </c>
      <c r="J921" s="570">
        <v>999</v>
      </c>
      <c r="K921" s="570">
        <v>99</v>
      </c>
      <c r="L921" s="570">
        <v>7</v>
      </c>
      <c r="M921" s="570">
        <v>99</v>
      </c>
      <c r="N921" s="570">
        <v>99</v>
      </c>
      <c r="O921" s="570">
        <v>99</v>
      </c>
      <c r="P921" s="570">
        <v>9999</v>
      </c>
      <c r="Q921" s="570">
        <v>1</v>
      </c>
      <c r="R921" s="570">
        <v>2</v>
      </c>
      <c r="S921" s="570">
        <v>7</v>
      </c>
      <c r="T921" s="570">
        <v>10.5</v>
      </c>
      <c r="U921" s="570">
        <v>20.6</v>
      </c>
      <c r="V921" s="570">
        <v>0</v>
      </c>
      <c r="W921" s="570">
        <v>100</v>
      </c>
      <c r="X921" s="570">
        <v>100</v>
      </c>
      <c r="Y921" s="570">
        <v>0</v>
      </c>
      <c r="Z921" s="570">
        <v>9.9999999999670325E-2</v>
      </c>
      <c r="AA921" s="570">
        <v>0</v>
      </c>
      <c r="AB921" s="570">
        <v>1.5</v>
      </c>
      <c r="AC921" s="570"/>
      <c r="AD921" s="570">
        <v>-100.0000000003524</v>
      </c>
      <c r="AE921" s="570"/>
      <c r="AF921" s="570">
        <v>7.5548672232085548E-3</v>
      </c>
      <c r="AG921" s="570">
        <v>1.2591798643692129E-2</v>
      </c>
      <c r="AH921" s="570">
        <v>0</v>
      </c>
      <c r="AI921" s="570"/>
      <c r="AJ921" s="570"/>
      <c r="AK921" s="570"/>
      <c r="AL921" s="570"/>
    </row>
    <row r="922" spans="1:38">
      <c r="A922" s="570">
        <v>11</v>
      </c>
      <c r="B922" s="570">
        <v>24</v>
      </c>
      <c r="C922" s="570">
        <v>2023</v>
      </c>
      <c r="D922" s="570">
        <v>99</v>
      </c>
      <c r="E922" s="570">
        <v>99</v>
      </c>
      <c r="F922" s="570">
        <v>99</v>
      </c>
      <c r="G922" s="570">
        <v>99</v>
      </c>
      <c r="H922" s="570">
        <v>99</v>
      </c>
      <c r="I922" s="570">
        <v>99</v>
      </c>
      <c r="J922" s="570">
        <v>999</v>
      </c>
      <c r="K922" s="570">
        <v>99</v>
      </c>
      <c r="L922" s="570">
        <v>8</v>
      </c>
      <c r="M922" s="570">
        <v>99</v>
      </c>
      <c r="N922" s="570">
        <v>99</v>
      </c>
      <c r="O922" s="570">
        <v>99</v>
      </c>
      <c r="P922" s="570">
        <v>9999</v>
      </c>
      <c r="Q922" s="570">
        <v>456</v>
      </c>
      <c r="R922" s="570">
        <v>3225</v>
      </c>
      <c r="S922" s="570">
        <v>8</v>
      </c>
      <c r="T922" s="570">
        <v>6.1606201550387603</v>
      </c>
      <c r="U922" s="570">
        <v>15.79010852713176</v>
      </c>
      <c r="V922" s="570">
        <v>2.4806201550387597</v>
      </c>
      <c r="W922" s="570">
        <v>7.5348837209302353</v>
      </c>
      <c r="X922" s="570">
        <v>39.224806201550386</v>
      </c>
      <c r="Y922" s="570">
        <v>25.240310077519378</v>
      </c>
      <c r="Z922" s="570">
        <v>9.2710474469402158</v>
      </c>
      <c r="AA922" s="570">
        <v>0</v>
      </c>
      <c r="AB922" s="570">
        <v>2.1022541434433628</v>
      </c>
      <c r="AC922" s="570"/>
      <c r="AD922" s="570">
        <v>58.752352854883583</v>
      </c>
      <c r="AE922" s="570"/>
      <c r="AF922" s="570">
        <v>12.18222339742379</v>
      </c>
      <c r="AG922" s="570">
        <v>15.563432560985376</v>
      </c>
      <c r="AH922" s="570">
        <v>2.6046511627906974</v>
      </c>
      <c r="AI922" s="570">
        <v>501</v>
      </c>
      <c r="AJ922" s="570">
        <v>95.682834331337361</v>
      </c>
      <c r="AK922" s="570">
        <v>18.323408679801798</v>
      </c>
      <c r="AL922" s="570"/>
    </row>
    <row r="923" spans="1:38">
      <c r="A923" s="570">
        <v>11</v>
      </c>
      <c r="B923" s="570">
        <v>25</v>
      </c>
      <c r="C923" s="570">
        <v>2023</v>
      </c>
      <c r="D923" s="570">
        <v>99</v>
      </c>
      <c r="E923" s="570">
        <v>99</v>
      </c>
      <c r="F923" s="570">
        <v>99</v>
      </c>
      <c r="G923" s="570">
        <v>99</v>
      </c>
      <c r="H923" s="570">
        <v>99</v>
      </c>
      <c r="I923" s="570">
        <v>99</v>
      </c>
      <c r="J923" s="570">
        <v>999</v>
      </c>
      <c r="K923" s="570">
        <v>99</v>
      </c>
      <c r="L923" s="570">
        <v>9</v>
      </c>
      <c r="M923" s="570">
        <v>99</v>
      </c>
      <c r="N923" s="570">
        <v>99</v>
      </c>
      <c r="O923" s="570">
        <v>99</v>
      </c>
      <c r="P923" s="570">
        <v>9999</v>
      </c>
      <c r="Q923" s="570"/>
      <c r="R923" s="570"/>
      <c r="S923" s="570"/>
      <c r="T923" s="570"/>
      <c r="U923" s="570"/>
      <c r="V923" s="570"/>
      <c r="W923" s="570"/>
      <c r="X923" s="570"/>
      <c r="Y923" s="570"/>
      <c r="Z923" s="570"/>
      <c r="AA923" s="570"/>
      <c r="AB923" s="570"/>
      <c r="AC923" s="570"/>
      <c r="AD923" s="570"/>
      <c r="AE923" s="570"/>
      <c r="AF923" s="570"/>
      <c r="AG923" s="570"/>
      <c r="AH923" s="570"/>
      <c r="AI923" s="570"/>
      <c r="AJ923" s="570"/>
      <c r="AK923" s="570"/>
      <c r="AL923" s="570"/>
    </row>
    <row r="924" spans="1:38">
      <c r="A924" s="570">
        <v>11</v>
      </c>
      <c r="B924" s="570">
        <v>26</v>
      </c>
      <c r="C924" s="570">
        <v>2023</v>
      </c>
      <c r="D924" s="570">
        <v>99</v>
      </c>
      <c r="E924" s="570">
        <v>99</v>
      </c>
      <c r="F924" s="570">
        <v>99</v>
      </c>
      <c r="G924" s="570">
        <v>99</v>
      </c>
      <c r="H924" s="570">
        <v>99</v>
      </c>
      <c r="I924" s="570">
        <v>99</v>
      </c>
      <c r="J924" s="570">
        <v>999</v>
      </c>
      <c r="K924" s="570">
        <v>99</v>
      </c>
      <c r="L924" s="570">
        <v>10</v>
      </c>
      <c r="M924" s="570">
        <v>99</v>
      </c>
      <c r="N924" s="570">
        <v>99</v>
      </c>
      <c r="O924" s="570">
        <v>99</v>
      </c>
      <c r="P924" s="570">
        <v>9999</v>
      </c>
      <c r="Q924" s="570"/>
      <c r="R924" s="570"/>
      <c r="S924" s="570"/>
      <c r="T924" s="570"/>
      <c r="U924" s="570"/>
      <c r="V924" s="570"/>
      <c r="W924" s="570"/>
      <c r="X924" s="570"/>
      <c r="Y924" s="570"/>
      <c r="Z924" s="570"/>
      <c r="AA924" s="570"/>
      <c r="AB924" s="570"/>
      <c r="AC924" s="570"/>
      <c r="AD924" s="570"/>
      <c r="AE924" s="570"/>
      <c r="AF924" s="570"/>
      <c r="AG924" s="570"/>
      <c r="AH924" s="570"/>
      <c r="AI924" s="570"/>
      <c r="AJ924" s="570"/>
      <c r="AK924" s="570"/>
      <c r="AL924" s="570"/>
    </row>
    <row r="925" spans="1:38">
      <c r="A925" s="570">
        <v>11</v>
      </c>
      <c r="B925" s="570">
        <v>27</v>
      </c>
      <c r="C925" s="570">
        <v>2023</v>
      </c>
      <c r="D925" s="570">
        <v>99</v>
      </c>
      <c r="E925" s="570">
        <v>99</v>
      </c>
      <c r="F925" s="570">
        <v>99</v>
      </c>
      <c r="G925" s="570">
        <v>99</v>
      </c>
      <c r="H925" s="570">
        <v>99</v>
      </c>
      <c r="I925" s="570">
        <v>99</v>
      </c>
      <c r="J925" s="570">
        <v>999</v>
      </c>
      <c r="K925" s="570">
        <v>99</v>
      </c>
      <c r="L925" s="570">
        <v>11</v>
      </c>
      <c r="M925" s="570">
        <v>99</v>
      </c>
      <c r="N925" s="570">
        <v>99</v>
      </c>
      <c r="O925" s="570">
        <v>99</v>
      </c>
      <c r="P925" s="570">
        <v>9999</v>
      </c>
      <c r="Q925" s="570">
        <v>28</v>
      </c>
      <c r="R925" s="570">
        <v>142</v>
      </c>
      <c r="S925" s="570">
        <v>11</v>
      </c>
      <c r="T925" s="570">
        <v>6.4718309859154921</v>
      </c>
      <c r="U925" s="570">
        <v>19.664788732394367</v>
      </c>
      <c r="V925" s="570">
        <v>4.9295774647887312</v>
      </c>
      <c r="W925" s="570">
        <v>9.8591549295774623</v>
      </c>
      <c r="X925" s="570">
        <v>61.267605633802802</v>
      </c>
      <c r="Y925" s="570">
        <v>32.394366197183096</v>
      </c>
      <c r="Z925" s="570">
        <v>9.3721658415224347</v>
      </c>
      <c r="AA925" s="570">
        <v>0</v>
      </c>
      <c r="AB925" s="570">
        <v>2.339777472180113</v>
      </c>
      <c r="AC925" s="570"/>
      <c r="AD925" s="570">
        <v>39.367488594525874</v>
      </c>
      <c r="AE925" s="570"/>
      <c r="AF925" s="570">
        <v>0.53639557284780703</v>
      </c>
      <c r="AG925" s="570">
        <v>0.85343054690888065</v>
      </c>
      <c r="AH925" s="570">
        <v>2.1126760563380276</v>
      </c>
      <c r="AI925" s="570">
        <v>18</v>
      </c>
      <c r="AJ925" s="570">
        <v>101.44999999999997</v>
      </c>
      <c r="AK925" s="570">
        <v>20.292076662182403</v>
      </c>
      <c r="AL925" s="570"/>
    </row>
    <row r="926" spans="1:38">
      <c r="A926" s="570">
        <v>11</v>
      </c>
      <c r="B926" s="570">
        <v>28</v>
      </c>
      <c r="C926" s="570">
        <v>2023</v>
      </c>
      <c r="D926" s="570">
        <v>99</v>
      </c>
      <c r="E926" s="570">
        <v>99</v>
      </c>
      <c r="F926" s="570">
        <v>99</v>
      </c>
      <c r="G926" s="570">
        <v>99</v>
      </c>
      <c r="H926" s="570">
        <v>99</v>
      </c>
      <c r="I926" s="570">
        <v>99</v>
      </c>
      <c r="J926" s="570">
        <v>999</v>
      </c>
      <c r="K926" s="570">
        <v>99</v>
      </c>
      <c r="L926" s="570">
        <v>12</v>
      </c>
      <c r="M926" s="570">
        <v>99</v>
      </c>
      <c r="N926" s="570">
        <v>99</v>
      </c>
      <c r="O926" s="570">
        <v>99</v>
      </c>
      <c r="P926" s="570">
        <v>9999</v>
      </c>
      <c r="Q926" s="570"/>
      <c r="R926" s="570"/>
      <c r="S926" s="570"/>
      <c r="T926" s="570"/>
      <c r="U926" s="570"/>
      <c r="V926" s="570"/>
      <c r="W926" s="570"/>
      <c r="X926" s="570"/>
      <c r="Y926" s="570"/>
      <c r="Z926" s="570"/>
      <c r="AA926" s="570"/>
      <c r="AB926" s="570"/>
      <c r="AC926" s="570"/>
      <c r="AD926" s="570"/>
      <c r="AE926" s="570"/>
      <c r="AF926" s="570"/>
      <c r="AG926" s="570"/>
      <c r="AH926" s="570"/>
      <c r="AI926" s="570"/>
      <c r="AJ926" s="570"/>
      <c r="AK926" s="570"/>
      <c r="AL926" s="570"/>
    </row>
    <row r="927" spans="1:38">
      <c r="A927" s="570">
        <v>11</v>
      </c>
      <c r="B927" s="570">
        <v>29</v>
      </c>
      <c r="C927" s="570">
        <v>2023</v>
      </c>
      <c r="D927" s="570">
        <v>99</v>
      </c>
      <c r="E927" s="570">
        <v>99</v>
      </c>
      <c r="F927" s="570">
        <v>99</v>
      </c>
      <c r="G927" s="570">
        <v>99</v>
      </c>
      <c r="H927" s="570">
        <v>99</v>
      </c>
      <c r="I927" s="570">
        <v>99</v>
      </c>
      <c r="J927" s="570">
        <v>999</v>
      </c>
      <c r="K927" s="570">
        <v>99</v>
      </c>
      <c r="L927" s="570">
        <v>13</v>
      </c>
      <c r="M927" s="570">
        <v>99</v>
      </c>
      <c r="N927" s="570">
        <v>99</v>
      </c>
      <c r="O927" s="570">
        <v>99</v>
      </c>
      <c r="P927" s="570">
        <v>9999</v>
      </c>
      <c r="Q927" s="570"/>
      <c r="R927" s="570"/>
      <c r="S927" s="570"/>
      <c r="T927" s="570"/>
      <c r="U927" s="570"/>
      <c r="V927" s="570"/>
      <c r="W927" s="570"/>
      <c r="X927" s="570"/>
      <c r="Y927" s="570"/>
      <c r="Z927" s="570"/>
      <c r="AA927" s="570"/>
      <c r="AB927" s="570"/>
      <c r="AC927" s="570"/>
      <c r="AD927" s="570"/>
      <c r="AE927" s="570"/>
      <c r="AF927" s="570"/>
      <c r="AG927" s="570"/>
      <c r="AH927" s="570"/>
      <c r="AI927" s="570"/>
      <c r="AJ927" s="570"/>
      <c r="AK927" s="570"/>
      <c r="AL927" s="570"/>
    </row>
    <row r="928" spans="1:38">
      <c r="A928" s="570">
        <v>11</v>
      </c>
      <c r="B928" s="570">
        <v>30</v>
      </c>
      <c r="C928" s="570">
        <v>2023</v>
      </c>
      <c r="D928" s="570">
        <v>99</v>
      </c>
      <c r="E928" s="570">
        <v>99</v>
      </c>
      <c r="F928" s="570">
        <v>99</v>
      </c>
      <c r="G928" s="570">
        <v>99</v>
      </c>
      <c r="H928" s="570">
        <v>99</v>
      </c>
      <c r="I928" s="570">
        <v>99</v>
      </c>
      <c r="J928" s="570">
        <v>999</v>
      </c>
      <c r="K928" s="570">
        <v>99</v>
      </c>
      <c r="L928" s="570">
        <v>14</v>
      </c>
      <c r="M928" s="570">
        <v>99</v>
      </c>
      <c r="N928" s="570">
        <v>99</v>
      </c>
      <c r="O928" s="570">
        <v>99</v>
      </c>
      <c r="P928" s="570">
        <v>9999</v>
      </c>
      <c r="Q928" s="570"/>
      <c r="R928" s="570"/>
      <c r="S928" s="570"/>
      <c r="T928" s="570"/>
      <c r="U928" s="570"/>
      <c r="V928" s="570"/>
      <c r="W928" s="570"/>
      <c r="X928" s="570"/>
      <c r="Y928" s="570"/>
      <c r="Z928" s="570"/>
      <c r="AA928" s="570"/>
      <c r="AB928" s="570"/>
      <c r="AC928" s="570"/>
      <c r="AD928" s="570"/>
      <c r="AE928" s="570"/>
      <c r="AF928" s="570"/>
      <c r="AG928" s="570"/>
      <c r="AH928" s="570"/>
      <c r="AI928" s="570"/>
      <c r="AJ928" s="570"/>
      <c r="AK928" s="570"/>
      <c r="AL928" s="570"/>
    </row>
    <row r="929" spans="1:38">
      <c r="A929" s="570">
        <v>11</v>
      </c>
      <c r="B929" s="570">
        <v>31</v>
      </c>
      <c r="C929" s="570">
        <v>2023</v>
      </c>
      <c r="D929" s="570">
        <v>99</v>
      </c>
      <c r="E929" s="570">
        <v>99</v>
      </c>
      <c r="F929" s="570">
        <v>99</v>
      </c>
      <c r="G929" s="570">
        <v>99</v>
      </c>
      <c r="H929" s="570">
        <v>99</v>
      </c>
      <c r="I929" s="570">
        <v>99</v>
      </c>
      <c r="J929" s="570">
        <v>999</v>
      </c>
      <c r="K929" s="570">
        <v>99</v>
      </c>
      <c r="L929" s="570">
        <v>15</v>
      </c>
      <c r="M929" s="570">
        <v>99</v>
      </c>
      <c r="N929" s="570">
        <v>99</v>
      </c>
      <c r="O929" s="570">
        <v>99</v>
      </c>
      <c r="P929" s="570">
        <v>9999</v>
      </c>
      <c r="Q929" s="570"/>
      <c r="R929" s="570"/>
      <c r="S929" s="570"/>
      <c r="T929" s="570"/>
      <c r="U929" s="570"/>
      <c r="V929" s="570"/>
      <c r="W929" s="570"/>
      <c r="X929" s="570"/>
      <c r="Y929" s="570"/>
      <c r="Z929" s="570"/>
      <c r="AA929" s="570"/>
      <c r="AB929" s="570"/>
      <c r="AC929" s="570"/>
      <c r="AD929" s="570"/>
      <c r="AE929" s="570"/>
      <c r="AF929" s="570"/>
      <c r="AG929" s="570"/>
      <c r="AH929" s="570"/>
      <c r="AI929" s="570"/>
      <c r="AJ929" s="570"/>
      <c r="AK929" s="570"/>
      <c r="AL929" s="570"/>
    </row>
    <row r="930" spans="1:38" s="538" customFormat="1">
      <c r="A930" s="570">
        <v>11</v>
      </c>
      <c r="B930" s="570">
        <v>32</v>
      </c>
      <c r="C930" s="570">
        <v>2023</v>
      </c>
      <c r="D930" s="570">
        <v>99</v>
      </c>
      <c r="E930" s="570">
        <v>99</v>
      </c>
      <c r="F930" s="570">
        <v>99</v>
      </c>
      <c r="G930" s="570">
        <v>99</v>
      </c>
      <c r="H930" s="570">
        <v>99</v>
      </c>
      <c r="I930" s="570">
        <v>99</v>
      </c>
      <c r="J930" s="570">
        <v>999</v>
      </c>
      <c r="K930" s="570">
        <v>99</v>
      </c>
      <c r="L930" s="570">
        <v>99</v>
      </c>
      <c r="M930" s="570">
        <v>99</v>
      </c>
      <c r="N930" s="570">
        <v>99</v>
      </c>
      <c r="O930" s="570">
        <v>99</v>
      </c>
      <c r="P930" s="570">
        <v>9999</v>
      </c>
      <c r="Q930" s="570"/>
      <c r="R930" s="570"/>
      <c r="S930" s="570"/>
      <c r="T930" s="570"/>
      <c r="U930" s="570"/>
      <c r="V930" s="570"/>
      <c r="W930" s="570"/>
      <c r="X930" s="570"/>
      <c r="Y930" s="570"/>
      <c r="Z930" s="570"/>
      <c r="AA930" s="570"/>
      <c r="AB930" s="570"/>
      <c r="AC930" s="570"/>
      <c r="AD930" s="570"/>
      <c r="AE930" s="570"/>
      <c r="AF930" s="570"/>
      <c r="AG930" s="570"/>
      <c r="AH930" s="570"/>
      <c r="AI930" s="570"/>
      <c r="AJ930" s="570"/>
      <c r="AK930" s="570"/>
      <c r="AL930" s="570"/>
    </row>
    <row r="931" spans="1:38">
      <c r="A931" s="570">
        <v>11</v>
      </c>
      <c r="B931" s="570">
        <v>33</v>
      </c>
      <c r="C931" s="570">
        <v>2022</v>
      </c>
      <c r="D931" s="570">
        <v>99</v>
      </c>
      <c r="E931" s="570">
        <v>99</v>
      </c>
      <c r="F931" s="570">
        <v>99</v>
      </c>
      <c r="G931" s="570">
        <v>99</v>
      </c>
      <c r="H931" s="570">
        <v>99</v>
      </c>
      <c r="I931" s="570">
        <v>99</v>
      </c>
      <c r="J931" s="570">
        <v>999</v>
      </c>
      <c r="K931" s="570">
        <v>99</v>
      </c>
      <c r="L931" s="570">
        <v>1</v>
      </c>
      <c r="M931" s="570">
        <v>99</v>
      </c>
      <c r="N931" s="570">
        <v>99</v>
      </c>
      <c r="O931" s="570">
        <v>99</v>
      </c>
      <c r="P931" s="570">
        <v>9999</v>
      </c>
      <c r="Q931" s="570">
        <v>85</v>
      </c>
      <c r="R931" s="570">
        <v>275</v>
      </c>
      <c r="S931" s="570">
        <v>1</v>
      </c>
      <c r="T931" s="570">
        <v>2.2836363636363641</v>
      </c>
      <c r="U931" s="570">
        <v>9.335527272727278</v>
      </c>
      <c r="V931" s="570">
        <v>0</v>
      </c>
      <c r="W931" s="570">
        <v>0</v>
      </c>
      <c r="X931" s="570">
        <v>18.181818181818183</v>
      </c>
      <c r="Y931" s="570">
        <v>0.7272727272727274</v>
      </c>
      <c r="Z931" s="570">
        <v>5.65634298771836</v>
      </c>
      <c r="AA931" s="570">
        <v>0</v>
      </c>
      <c r="AB931" s="570">
        <v>0.87775822646798973</v>
      </c>
      <c r="AC931" s="570"/>
      <c r="AD931" s="570">
        <v>38.650871211319526</v>
      </c>
      <c r="AE931" s="570"/>
      <c r="AF931" s="570">
        <v>1.0679611650485439</v>
      </c>
      <c r="AG931" s="570">
        <v>0.79654830206762683</v>
      </c>
      <c r="AH931" s="570">
        <v>0</v>
      </c>
      <c r="AI931" s="570">
        <v>0</v>
      </c>
      <c r="AJ931" s="570"/>
      <c r="AK931" s="570"/>
      <c r="AL931" s="570"/>
    </row>
    <row r="932" spans="1:38">
      <c r="A932" s="570">
        <v>11</v>
      </c>
      <c r="B932" s="570">
        <v>34</v>
      </c>
      <c r="C932" s="570">
        <v>2022</v>
      </c>
      <c r="D932" s="570">
        <v>99</v>
      </c>
      <c r="E932" s="570">
        <v>99</v>
      </c>
      <c r="F932" s="570">
        <v>99</v>
      </c>
      <c r="G932" s="570">
        <v>99</v>
      </c>
      <c r="H932" s="570">
        <v>99</v>
      </c>
      <c r="I932" s="570">
        <v>99</v>
      </c>
      <c r="J932" s="570">
        <v>999</v>
      </c>
      <c r="K932" s="570">
        <v>99</v>
      </c>
      <c r="L932" s="570">
        <v>2</v>
      </c>
      <c r="M932" s="570">
        <v>99</v>
      </c>
      <c r="N932" s="570">
        <v>99</v>
      </c>
      <c r="O932" s="570">
        <v>99</v>
      </c>
      <c r="P932" s="570">
        <v>9999</v>
      </c>
      <c r="Q932" s="570">
        <v>246</v>
      </c>
      <c r="R932" s="570">
        <v>960</v>
      </c>
      <c r="S932" s="570">
        <v>2</v>
      </c>
      <c r="T932" s="570">
        <v>2.6770833333333339</v>
      </c>
      <c r="U932" s="570">
        <v>11.204687499999999</v>
      </c>
      <c r="V932" s="570">
        <v>0</v>
      </c>
      <c r="W932" s="570">
        <v>0</v>
      </c>
      <c r="X932" s="570">
        <v>28.958333333333325</v>
      </c>
      <c r="Y932" s="570">
        <v>2.2916666666666661</v>
      </c>
      <c r="Z932" s="570">
        <v>6.20906413256811</v>
      </c>
      <c r="AA932" s="570">
        <v>0</v>
      </c>
      <c r="AB932" s="570">
        <v>1.2665141766763699</v>
      </c>
      <c r="AC932" s="570"/>
      <c r="AD932" s="570">
        <v>47.474029849040079</v>
      </c>
      <c r="AE932" s="570"/>
      <c r="AF932" s="570">
        <v>3.7281553398058249</v>
      </c>
      <c r="AG932" s="570">
        <v>3.3374252849098185</v>
      </c>
      <c r="AH932" s="570">
        <v>0.83333333333333359</v>
      </c>
      <c r="AI932" s="570">
        <v>8</v>
      </c>
      <c r="AJ932" s="570">
        <v>101.53749999999999</v>
      </c>
      <c r="AK932" s="570">
        <v>10.980791066983937</v>
      </c>
      <c r="AL932" s="570"/>
    </row>
    <row r="933" spans="1:38">
      <c r="A933" s="570">
        <v>11</v>
      </c>
      <c r="B933" s="570">
        <v>35</v>
      </c>
      <c r="C933" s="570">
        <v>2022</v>
      </c>
      <c r="D933" s="570">
        <v>99</v>
      </c>
      <c r="E933" s="570">
        <v>99</v>
      </c>
      <c r="F933" s="570">
        <v>99</v>
      </c>
      <c r="G933" s="570">
        <v>99</v>
      </c>
      <c r="H933" s="570">
        <v>99</v>
      </c>
      <c r="I933" s="570">
        <v>99</v>
      </c>
      <c r="J933" s="570">
        <v>999</v>
      </c>
      <c r="K933" s="570">
        <v>99</v>
      </c>
      <c r="L933" s="570">
        <v>3</v>
      </c>
      <c r="M933" s="570">
        <v>99</v>
      </c>
      <c r="N933" s="570">
        <v>99</v>
      </c>
      <c r="O933" s="570">
        <v>99</v>
      </c>
      <c r="P933" s="570">
        <v>9999</v>
      </c>
      <c r="Q933" s="570">
        <v>324</v>
      </c>
      <c r="R933" s="570">
        <v>1862</v>
      </c>
      <c r="S933" s="570">
        <v>3</v>
      </c>
      <c r="T933" s="570">
        <v>3.3512352309344799</v>
      </c>
      <c r="U933" s="570">
        <v>11.581186895810973</v>
      </c>
      <c r="V933" s="570">
        <v>0</v>
      </c>
      <c r="W933" s="570">
        <v>0</v>
      </c>
      <c r="X933" s="570">
        <v>32.008592910848549</v>
      </c>
      <c r="Y933" s="570">
        <v>3.0612244897959182</v>
      </c>
      <c r="Z933" s="570">
        <v>6.4439803664289341</v>
      </c>
      <c r="AA933" s="570">
        <v>0</v>
      </c>
      <c r="AB933" s="570">
        <v>1.623916999925511</v>
      </c>
      <c r="AC933" s="570"/>
      <c r="AD933" s="570">
        <v>44.110583215476801</v>
      </c>
      <c r="AE933" s="570"/>
      <c r="AF933" s="570">
        <v>7.2310679611650492</v>
      </c>
      <c r="AG933" s="570">
        <v>6.6907271144046696</v>
      </c>
      <c r="AH933" s="570">
        <v>0.48335123523093448</v>
      </c>
      <c r="AI933" s="570">
        <v>37</v>
      </c>
      <c r="AJ933" s="570">
        <v>97.821621621621631</v>
      </c>
      <c r="AK933" s="570">
        <v>12.01974302813962</v>
      </c>
      <c r="AL933" s="570"/>
    </row>
    <row r="934" spans="1:38">
      <c r="A934" s="570">
        <v>11</v>
      </c>
      <c r="B934" s="570">
        <v>36</v>
      </c>
      <c r="C934" s="570">
        <v>2022</v>
      </c>
      <c r="D934" s="570">
        <v>99</v>
      </c>
      <c r="E934" s="570">
        <v>99</v>
      </c>
      <c r="F934" s="570">
        <v>99</v>
      </c>
      <c r="G934" s="570">
        <v>99</v>
      </c>
      <c r="H934" s="570">
        <v>99</v>
      </c>
      <c r="I934" s="570">
        <v>99</v>
      </c>
      <c r="J934" s="570">
        <v>999</v>
      </c>
      <c r="K934" s="570">
        <v>99</v>
      </c>
      <c r="L934" s="570">
        <v>4</v>
      </c>
      <c r="M934" s="570">
        <v>99</v>
      </c>
      <c r="N934" s="570">
        <v>99</v>
      </c>
      <c r="O934" s="570">
        <v>99</v>
      </c>
      <c r="P934" s="570">
        <v>9999</v>
      </c>
      <c r="Q934" s="570">
        <v>426</v>
      </c>
      <c r="R934" s="570">
        <v>3575</v>
      </c>
      <c r="S934" s="570">
        <v>4</v>
      </c>
      <c r="T934" s="570">
        <v>4.0579020979020992</v>
      </c>
      <c r="U934" s="570">
        <v>10.88246433566435</v>
      </c>
      <c r="V934" s="570">
        <v>0</v>
      </c>
      <c r="W934" s="570">
        <v>0</v>
      </c>
      <c r="X934" s="570">
        <v>25.342657342657343</v>
      </c>
      <c r="Y934" s="570">
        <v>4.3076923076923057</v>
      </c>
      <c r="Z934" s="570">
        <v>6.4854221463648658</v>
      </c>
      <c r="AA934" s="570">
        <v>0</v>
      </c>
      <c r="AB934" s="570">
        <v>1.6240340230111228</v>
      </c>
      <c r="AC934" s="570"/>
      <c r="AD934" s="570">
        <v>33.089017398965659</v>
      </c>
      <c r="AE934" s="570"/>
      <c r="AF934" s="570">
        <v>13.88349514563107</v>
      </c>
      <c r="AG934" s="570">
        <v>12.0710172080707</v>
      </c>
      <c r="AH934" s="570">
        <v>0.4475524475524475</v>
      </c>
      <c r="AI934" s="570">
        <v>101</v>
      </c>
      <c r="AJ934" s="570">
        <v>94.456435643564348</v>
      </c>
      <c r="AK934" s="570">
        <v>13.154714884753638</v>
      </c>
      <c r="AL934" s="570"/>
    </row>
    <row r="935" spans="1:38">
      <c r="A935" s="570">
        <v>11</v>
      </c>
      <c r="B935" s="570">
        <v>37</v>
      </c>
      <c r="C935" s="570">
        <v>2022</v>
      </c>
      <c r="D935" s="570">
        <v>99</v>
      </c>
      <c r="E935" s="570">
        <v>99</v>
      </c>
      <c r="F935" s="570">
        <v>99</v>
      </c>
      <c r="G935" s="570">
        <v>99</v>
      </c>
      <c r="H935" s="570">
        <v>99</v>
      </c>
      <c r="I935" s="570">
        <v>99</v>
      </c>
      <c r="J935" s="570">
        <v>999</v>
      </c>
      <c r="K935" s="570">
        <v>99</v>
      </c>
      <c r="L935" s="570">
        <v>5</v>
      </c>
      <c r="M935" s="570">
        <v>99</v>
      </c>
      <c r="N935" s="570">
        <v>99</v>
      </c>
      <c r="O935" s="570">
        <v>99</v>
      </c>
      <c r="P935" s="570">
        <v>9999</v>
      </c>
      <c r="Q935" s="570">
        <v>588</v>
      </c>
      <c r="R935" s="570">
        <v>8460</v>
      </c>
      <c r="S935" s="570">
        <v>5</v>
      </c>
      <c r="T935" s="570">
        <v>4.7771867612293137</v>
      </c>
      <c r="U935" s="570">
        <v>11.325569739952719</v>
      </c>
      <c r="V935" s="570">
        <v>0</v>
      </c>
      <c r="W935" s="570">
        <v>0.22458628841607567</v>
      </c>
      <c r="X935" s="570">
        <v>24.917257683215141</v>
      </c>
      <c r="Y935" s="570">
        <v>7.0685579196217523</v>
      </c>
      <c r="Z935" s="570">
        <v>6.7550801367651951</v>
      </c>
      <c r="AA935" s="570">
        <v>0</v>
      </c>
      <c r="AB935" s="570">
        <v>1.5256280745508826</v>
      </c>
      <c r="AC935" s="570"/>
      <c r="AD935" s="570">
        <v>25.975871820371086</v>
      </c>
      <c r="AE935" s="570"/>
      <c r="AF935" s="570">
        <v>32.854368932038838</v>
      </c>
      <c r="AG935" s="570">
        <v>29.728362778268057</v>
      </c>
      <c r="AH935" s="570">
        <v>0.87470449172576847</v>
      </c>
      <c r="AI935" s="570">
        <v>139</v>
      </c>
      <c r="AJ935" s="570">
        <v>90.029496402877697</v>
      </c>
      <c r="AK935" s="570">
        <v>14.46586263493408</v>
      </c>
      <c r="AL935" s="570"/>
    </row>
    <row r="936" spans="1:38">
      <c r="A936" s="570">
        <v>11</v>
      </c>
      <c r="B936" s="570">
        <v>38</v>
      </c>
      <c r="C936" s="570">
        <v>2022</v>
      </c>
      <c r="D936" s="570">
        <v>99</v>
      </c>
      <c r="E936" s="570">
        <v>99</v>
      </c>
      <c r="F936" s="570">
        <v>99</v>
      </c>
      <c r="G936" s="570">
        <v>99</v>
      </c>
      <c r="H936" s="570">
        <v>99</v>
      </c>
      <c r="I936" s="570">
        <v>99</v>
      </c>
      <c r="J936" s="570">
        <v>999</v>
      </c>
      <c r="K936" s="570">
        <v>99</v>
      </c>
      <c r="L936" s="570">
        <v>6</v>
      </c>
      <c r="M936" s="570">
        <v>99</v>
      </c>
      <c r="N936" s="570">
        <v>99</v>
      </c>
      <c r="O936" s="570">
        <v>99</v>
      </c>
      <c r="P936" s="570">
        <v>9999</v>
      </c>
      <c r="Q936" s="570">
        <v>604</v>
      </c>
      <c r="R936" s="570">
        <v>7658</v>
      </c>
      <c r="S936" s="570">
        <v>6</v>
      </c>
      <c r="T936" s="570">
        <v>5.4114651344998688</v>
      </c>
      <c r="U936" s="570">
        <v>13.571206581352859</v>
      </c>
      <c r="V936" s="570">
        <v>3.382084095063985</v>
      </c>
      <c r="W936" s="570">
        <v>0.94019326194828923</v>
      </c>
      <c r="X936" s="570">
        <v>32.044920344737527</v>
      </c>
      <c r="Y936" s="570">
        <v>16.009401932619483</v>
      </c>
      <c r="Z936" s="570">
        <v>7.83409145884377</v>
      </c>
      <c r="AA936" s="570">
        <v>0</v>
      </c>
      <c r="AB936" s="570">
        <v>1.6743370992769062</v>
      </c>
      <c r="AC936" s="570"/>
      <c r="AD936" s="570">
        <v>41.743784681884243</v>
      </c>
      <c r="AE936" s="570"/>
      <c r="AF936" s="570">
        <v>29.73980582524273</v>
      </c>
      <c r="AG936" s="570">
        <v>32.245891901426454</v>
      </c>
      <c r="AH936" s="570">
        <v>0.88796030295116235</v>
      </c>
      <c r="AI936" s="570">
        <v>162</v>
      </c>
      <c r="AJ936" s="570">
        <v>89.350617283950626</v>
      </c>
      <c r="AK936" s="570">
        <v>16.197162366482143</v>
      </c>
      <c r="AL936" s="570"/>
    </row>
    <row r="937" spans="1:38">
      <c r="A937" s="570">
        <v>11</v>
      </c>
      <c r="B937" s="570">
        <v>39</v>
      </c>
      <c r="C937" s="570">
        <v>2022</v>
      </c>
      <c r="D937" s="570">
        <v>99</v>
      </c>
      <c r="E937" s="570">
        <v>99</v>
      </c>
      <c r="F937" s="570">
        <v>99</v>
      </c>
      <c r="G937" s="570">
        <v>99</v>
      </c>
      <c r="H937" s="570">
        <v>99</v>
      </c>
      <c r="I937" s="570">
        <v>99</v>
      </c>
      <c r="J937" s="570">
        <v>999</v>
      </c>
      <c r="K937" s="570">
        <v>99</v>
      </c>
      <c r="L937" s="570">
        <v>7</v>
      </c>
      <c r="M937" s="570">
        <v>99</v>
      </c>
      <c r="N937" s="570">
        <v>99</v>
      </c>
      <c r="O937" s="570">
        <v>99</v>
      </c>
      <c r="P937" s="570">
        <v>9999</v>
      </c>
      <c r="Q937" s="570"/>
      <c r="R937" s="570"/>
      <c r="S937" s="570"/>
      <c r="T937" s="570"/>
      <c r="U937" s="570"/>
      <c r="V937" s="570"/>
      <c r="W937" s="570"/>
      <c r="X937" s="570"/>
      <c r="Y937" s="570"/>
      <c r="Z937" s="570"/>
      <c r="AA937" s="570"/>
      <c r="AB937" s="570"/>
      <c r="AC937" s="570"/>
      <c r="AD937" s="570"/>
      <c r="AE937" s="570"/>
      <c r="AF937" s="570"/>
      <c r="AG937" s="570"/>
      <c r="AH937" s="570"/>
      <c r="AI937" s="570"/>
      <c r="AJ937" s="570"/>
      <c r="AK937" s="570"/>
      <c r="AL937" s="570"/>
    </row>
    <row r="938" spans="1:38">
      <c r="A938" s="570">
        <v>11</v>
      </c>
      <c r="B938" s="570">
        <v>40</v>
      </c>
      <c r="C938" s="570">
        <v>2022</v>
      </c>
      <c r="D938" s="570">
        <v>99</v>
      </c>
      <c r="E938" s="570">
        <v>99</v>
      </c>
      <c r="F938" s="570">
        <v>99</v>
      </c>
      <c r="G938" s="570">
        <v>99</v>
      </c>
      <c r="H938" s="570">
        <v>99</v>
      </c>
      <c r="I938" s="570">
        <v>99</v>
      </c>
      <c r="J938" s="570">
        <v>999</v>
      </c>
      <c r="K938" s="570">
        <v>99</v>
      </c>
      <c r="L938" s="570">
        <v>8</v>
      </c>
      <c r="M938" s="570">
        <v>99</v>
      </c>
      <c r="N938" s="570">
        <v>99</v>
      </c>
      <c r="O938" s="570">
        <v>99</v>
      </c>
      <c r="P938" s="570">
        <v>9999</v>
      </c>
      <c r="Q938" s="570">
        <v>411</v>
      </c>
      <c r="R938" s="570">
        <v>2812</v>
      </c>
      <c r="S938" s="570">
        <v>8</v>
      </c>
      <c r="T938" s="570">
        <v>6.1034850640113794</v>
      </c>
      <c r="U938" s="570">
        <v>16.355220483641563</v>
      </c>
      <c r="V938" s="570">
        <v>3.4139402560455201</v>
      </c>
      <c r="W938" s="570">
        <v>7.0768136557610255</v>
      </c>
      <c r="X938" s="570">
        <v>41.856330014224753</v>
      </c>
      <c r="Y938" s="570">
        <v>28.449502133712656</v>
      </c>
      <c r="Z938" s="570">
        <v>9.647983629198448</v>
      </c>
      <c r="AA938" s="570">
        <v>0</v>
      </c>
      <c r="AB938" s="570">
        <v>2.147386337370353</v>
      </c>
      <c r="AC938" s="570"/>
      <c r="AD938" s="570">
        <v>64.747823924903884</v>
      </c>
      <c r="AE938" s="570"/>
      <c r="AF938" s="570">
        <v>10.920388349514564</v>
      </c>
      <c r="AG938" s="570">
        <v>14.269616119300281</v>
      </c>
      <c r="AH938" s="570">
        <v>1.3513513513513515</v>
      </c>
      <c r="AI938" s="570">
        <v>36</v>
      </c>
      <c r="AJ938" s="570">
        <v>91.888888888888829</v>
      </c>
      <c r="AK938" s="570">
        <v>18.566251917794578</v>
      </c>
      <c r="AL938" s="570"/>
    </row>
    <row r="939" spans="1:38">
      <c r="A939" s="570">
        <v>11</v>
      </c>
      <c r="B939" s="570">
        <v>41</v>
      </c>
      <c r="C939" s="570">
        <v>2022</v>
      </c>
      <c r="D939" s="570">
        <v>99</v>
      </c>
      <c r="E939" s="570">
        <v>99</v>
      </c>
      <c r="F939" s="570">
        <v>99</v>
      </c>
      <c r="G939" s="570">
        <v>99</v>
      </c>
      <c r="H939" s="570">
        <v>99</v>
      </c>
      <c r="I939" s="570">
        <v>99</v>
      </c>
      <c r="J939" s="570">
        <v>999</v>
      </c>
      <c r="K939" s="570">
        <v>99</v>
      </c>
      <c r="L939" s="570">
        <v>9</v>
      </c>
      <c r="M939" s="570">
        <v>99</v>
      </c>
      <c r="N939" s="570">
        <v>99</v>
      </c>
      <c r="O939" s="570">
        <v>99</v>
      </c>
      <c r="P939" s="570">
        <v>9999</v>
      </c>
      <c r="Q939" s="570"/>
      <c r="R939" s="570"/>
      <c r="S939" s="570"/>
      <c r="T939" s="570"/>
      <c r="U939" s="570"/>
      <c r="V939" s="570"/>
      <c r="W939" s="570"/>
      <c r="X939" s="570"/>
      <c r="Y939" s="570"/>
      <c r="Z939" s="570"/>
      <c r="AA939" s="570"/>
      <c r="AB939" s="570"/>
      <c r="AC939" s="570"/>
      <c r="AD939" s="570"/>
      <c r="AE939" s="570"/>
      <c r="AF939" s="570"/>
      <c r="AG939" s="570"/>
      <c r="AH939" s="570"/>
      <c r="AI939" s="570"/>
      <c r="AJ939" s="570"/>
      <c r="AK939" s="570"/>
      <c r="AL939" s="570"/>
    </row>
    <row r="940" spans="1:38">
      <c r="A940" s="570">
        <v>11</v>
      </c>
      <c r="B940" s="570">
        <v>42</v>
      </c>
      <c r="C940" s="570">
        <v>2022</v>
      </c>
      <c r="D940" s="570">
        <v>99</v>
      </c>
      <c r="E940" s="570">
        <v>99</v>
      </c>
      <c r="F940" s="570">
        <v>99</v>
      </c>
      <c r="G940" s="570">
        <v>99</v>
      </c>
      <c r="H940" s="570">
        <v>99</v>
      </c>
      <c r="I940" s="570">
        <v>99</v>
      </c>
      <c r="J940" s="570">
        <v>999</v>
      </c>
      <c r="K940" s="570">
        <v>99</v>
      </c>
      <c r="L940" s="570">
        <v>10</v>
      </c>
      <c r="M940" s="570">
        <v>99</v>
      </c>
      <c r="N940" s="570">
        <v>99</v>
      </c>
      <c r="O940" s="570">
        <v>99</v>
      </c>
      <c r="P940" s="570">
        <v>9999</v>
      </c>
      <c r="Q940" s="570"/>
      <c r="R940" s="570"/>
      <c r="S940" s="570"/>
      <c r="T940" s="570"/>
      <c r="U940" s="570"/>
      <c r="V940" s="570"/>
      <c r="W940" s="570"/>
      <c r="X940" s="570"/>
      <c r="Y940" s="570"/>
      <c r="Z940" s="570"/>
      <c r="AA940" s="570"/>
      <c r="AB940" s="570"/>
      <c r="AC940" s="570"/>
      <c r="AD940" s="570"/>
      <c r="AE940" s="570"/>
      <c r="AF940" s="570"/>
      <c r="AG940" s="570"/>
      <c r="AH940" s="570"/>
      <c r="AI940" s="570"/>
      <c r="AJ940" s="570"/>
      <c r="AK940" s="570"/>
      <c r="AL940" s="570"/>
    </row>
    <row r="941" spans="1:38">
      <c r="A941" s="570">
        <v>11</v>
      </c>
      <c r="B941" s="570">
        <v>43</v>
      </c>
      <c r="C941" s="570">
        <v>2022</v>
      </c>
      <c r="D941" s="570">
        <v>99</v>
      </c>
      <c r="E941" s="570">
        <v>99</v>
      </c>
      <c r="F941" s="570">
        <v>99</v>
      </c>
      <c r="G941" s="570">
        <v>99</v>
      </c>
      <c r="H941" s="570">
        <v>99</v>
      </c>
      <c r="I941" s="570">
        <v>99</v>
      </c>
      <c r="J941" s="570">
        <v>999</v>
      </c>
      <c r="K941" s="570">
        <v>99</v>
      </c>
      <c r="L941" s="570">
        <v>11</v>
      </c>
      <c r="M941" s="570">
        <v>99</v>
      </c>
      <c r="N941" s="570">
        <v>99</v>
      </c>
      <c r="O941" s="570">
        <v>99</v>
      </c>
      <c r="P941" s="570">
        <v>9999</v>
      </c>
      <c r="Q941" s="570">
        <v>23</v>
      </c>
      <c r="R941" s="570">
        <v>148</v>
      </c>
      <c r="S941" s="570">
        <v>11</v>
      </c>
      <c r="T941" s="570">
        <v>6.0337837837837824</v>
      </c>
      <c r="U941" s="570">
        <v>18.737162162162164</v>
      </c>
      <c r="V941" s="570">
        <v>2.7027027027027031</v>
      </c>
      <c r="W941" s="570">
        <v>9.4594594594594632</v>
      </c>
      <c r="X941" s="570">
        <v>52.02702702702701</v>
      </c>
      <c r="Y941" s="570">
        <v>29.054054054054056</v>
      </c>
      <c r="Z941" s="570">
        <v>9.9644183215688482</v>
      </c>
      <c r="AA941" s="570">
        <v>0</v>
      </c>
      <c r="AB941" s="570">
        <v>2.3835459064984823</v>
      </c>
      <c r="AC941" s="570"/>
      <c r="AD941" s="570">
        <v>59.947557685129901</v>
      </c>
      <c r="AE941" s="570"/>
      <c r="AF941" s="570">
        <v>0.574757281553398</v>
      </c>
      <c r="AG941" s="570">
        <v>0.86041129155240237</v>
      </c>
      <c r="AH941" s="570">
        <v>0</v>
      </c>
      <c r="AI941" s="570">
        <v>0</v>
      </c>
      <c r="AJ941" s="570"/>
      <c r="AK941" s="570"/>
      <c r="AL941" s="570"/>
    </row>
    <row r="942" spans="1:38">
      <c r="A942" s="570">
        <v>11</v>
      </c>
      <c r="B942" s="570">
        <v>44</v>
      </c>
      <c r="C942" s="570">
        <v>2022</v>
      </c>
      <c r="D942" s="570">
        <v>99</v>
      </c>
      <c r="E942" s="570">
        <v>99</v>
      </c>
      <c r="F942" s="570">
        <v>99</v>
      </c>
      <c r="G942" s="570">
        <v>99</v>
      </c>
      <c r="H942" s="570">
        <v>99</v>
      </c>
      <c r="I942" s="570">
        <v>99</v>
      </c>
      <c r="J942" s="570">
        <v>999</v>
      </c>
      <c r="K942" s="570">
        <v>99</v>
      </c>
      <c r="L942" s="570">
        <v>12</v>
      </c>
      <c r="M942" s="570">
        <v>99</v>
      </c>
      <c r="N942" s="570">
        <v>99</v>
      </c>
      <c r="O942" s="570">
        <v>99</v>
      </c>
      <c r="P942" s="570">
        <v>9999</v>
      </c>
      <c r="Q942" s="570"/>
      <c r="R942" s="570"/>
      <c r="S942" s="570"/>
      <c r="T942" s="570"/>
      <c r="U942" s="570"/>
      <c r="V942" s="570"/>
      <c r="W942" s="570"/>
      <c r="X942" s="570"/>
      <c r="Y942" s="570"/>
      <c r="Z942" s="570"/>
      <c r="AA942" s="570"/>
      <c r="AB942" s="570"/>
      <c r="AC942" s="570"/>
      <c r="AD942" s="570"/>
      <c r="AE942" s="570"/>
      <c r="AF942" s="570"/>
      <c r="AG942" s="570"/>
      <c r="AH942" s="570"/>
      <c r="AI942" s="570"/>
      <c r="AJ942" s="570"/>
      <c r="AK942" s="570"/>
      <c r="AL942" s="570"/>
    </row>
    <row r="943" spans="1:38">
      <c r="A943" s="570">
        <v>11</v>
      </c>
      <c r="B943" s="570">
        <v>45</v>
      </c>
      <c r="C943" s="570">
        <v>2022</v>
      </c>
      <c r="D943" s="570">
        <v>99</v>
      </c>
      <c r="E943" s="570">
        <v>99</v>
      </c>
      <c r="F943" s="570">
        <v>99</v>
      </c>
      <c r="G943" s="570">
        <v>99</v>
      </c>
      <c r="H943" s="570">
        <v>99</v>
      </c>
      <c r="I943" s="570">
        <v>99</v>
      </c>
      <c r="J943" s="570">
        <v>999</v>
      </c>
      <c r="K943" s="570">
        <v>99</v>
      </c>
      <c r="L943" s="570">
        <v>13</v>
      </c>
      <c r="M943" s="570">
        <v>99</v>
      </c>
      <c r="N943" s="570">
        <v>99</v>
      </c>
      <c r="O943" s="570">
        <v>99</v>
      </c>
      <c r="P943" s="570">
        <v>9999</v>
      </c>
      <c r="Q943" s="570"/>
      <c r="R943" s="570"/>
      <c r="S943" s="570"/>
      <c r="T943" s="570"/>
      <c r="U943" s="570"/>
      <c r="V943" s="570"/>
      <c r="W943" s="570"/>
      <c r="X943" s="570"/>
      <c r="Y943" s="570"/>
      <c r="Z943" s="570"/>
      <c r="AA943" s="570"/>
      <c r="AB943" s="570"/>
      <c r="AC943" s="570"/>
      <c r="AD943" s="570"/>
      <c r="AE943" s="570"/>
      <c r="AF943" s="570"/>
      <c r="AG943" s="570"/>
      <c r="AH943" s="570"/>
      <c r="AI943" s="570"/>
      <c r="AJ943" s="570"/>
      <c r="AK943" s="570"/>
      <c r="AL943" s="570"/>
    </row>
    <row r="944" spans="1:38">
      <c r="A944" s="570">
        <v>11</v>
      </c>
      <c r="B944" s="570">
        <v>46</v>
      </c>
      <c r="C944" s="570">
        <v>2022</v>
      </c>
      <c r="D944" s="570">
        <v>99</v>
      </c>
      <c r="E944" s="570">
        <v>99</v>
      </c>
      <c r="F944" s="570">
        <v>99</v>
      </c>
      <c r="G944" s="570">
        <v>99</v>
      </c>
      <c r="H944" s="570">
        <v>99</v>
      </c>
      <c r="I944" s="570">
        <v>99</v>
      </c>
      <c r="J944" s="570">
        <v>999</v>
      </c>
      <c r="K944" s="570">
        <v>99</v>
      </c>
      <c r="L944" s="570">
        <v>14</v>
      </c>
      <c r="M944" s="570">
        <v>99</v>
      </c>
      <c r="N944" s="570">
        <v>99</v>
      </c>
      <c r="O944" s="570">
        <v>99</v>
      </c>
      <c r="P944" s="570">
        <v>9999</v>
      </c>
      <c r="Q944" s="570"/>
      <c r="R944" s="570"/>
      <c r="S944" s="570"/>
      <c r="T944" s="570"/>
      <c r="U944" s="570"/>
      <c r="V944" s="570"/>
      <c r="W944" s="570"/>
      <c r="X944" s="570"/>
      <c r="Y944" s="570"/>
      <c r="Z944" s="570"/>
      <c r="AA944" s="570"/>
      <c r="AB944" s="570"/>
      <c r="AC944" s="570"/>
      <c r="AD944" s="570"/>
      <c r="AE944" s="570"/>
      <c r="AF944" s="570"/>
      <c r="AG944" s="570"/>
      <c r="AH944" s="570"/>
      <c r="AI944" s="570"/>
      <c r="AJ944" s="570"/>
      <c r="AK944" s="570"/>
      <c r="AL944" s="570"/>
    </row>
    <row r="945" spans="1:38">
      <c r="A945" s="570">
        <v>11</v>
      </c>
      <c r="B945" s="570">
        <v>47</v>
      </c>
      <c r="C945" s="570">
        <v>2022</v>
      </c>
      <c r="D945" s="570">
        <v>99</v>
      </c>
      <c r="E945" s="570">
        <v>99</v>
      </c>
      <c r="F945" s="570">
        <v>99</v>
      </c>
      <c r="G945" s="570">
        <v>99</v>
      </c>
      <c r="H945" s="570">
        <v>99</v>
      </c>
      <c r="I945" s="570">
        <v>99</v>
      </c>
      <c r="J945" s="570">
        <v>999</v>
      </c>
      <c r="K945" s="570">
        <v>99</v>
      </c>
      <c r="L945" s="570">
        <v>15</v>
      </c>
      <c r="M945" s="570">
        <v>99</v>
      </c>
      <c r="N945" s="570">
        <v>99</v>
      </c>
      <c r="O945" s="570">
        <v>99</v>
      </c>
      <c r="P945" s="570">
        <v>9999</v>
      </c>
      <c r="Q945" s="570"/>
      <c r="R945" s="570"/>
      <c r="S945" s="570"/>
      <c r="T945" s="570"/>
      <c r="U945" s="570"/>
      <c r="V945" s="570"/>
      <c r="W945" s="570"/>
      <c r="X945" s="570"/>
      <c r="Y945" s="570"/>
      <c r="Z945" s="570"/>
      <c r="AA945" s="570"/>
      <c r="AB945" s="570"/>
      <c r="AC945" s="570"/>
      <c r="AD945" s="570"/>
      <c r="AE945" s="570"/>
      <c r="AF945" s="570"/>
      <c r="AG945" s="570"/>
      <c r="AH945" s="570"/>
      <c r="AI945" s="570"/>
      <c r="AJ945" s="570"/>
      <c r="AK945" s="570"/>
      <c r="AL945" s="570"/>
    </row>
    <row r="946" spans="1:38">
      <c r="A946" s="570">
        <v>11</v>
      </c>
      <c r="B946" s="570">
        <v>48</v>
      </c>
      <c r="C946" s="570">
        <v>2021</v>
      </c>
      <c r="D946" s="570">
        <v>99</v>
      </c>
      <c r="E946" s="570">
        <v>99</v>
      </c>
      <c r="F946" s="570">
        <v>99</v>
      </c>
      <c r="G946" s="570">
        <v>99</v>
      </c>
      <c r="H946" s="570">
        <v>99</v>
      </c>
      <c r="I946" s="570">
        <v>99</v>
      </c>
      <c r="J946" s="570">
        <v>999</v>
      </c>
      <c r="K946" s="570">
        <v>99</v>
      </c>
      <c r="L946" s="570">
        <v>1</v>
      </c>
      <c r="M946" s="570">
        <v>99</v>
      </c>
      <c r="N946" s="570">
        <v>99</v>
      </c>
      <c r="O946" s="570">
        <v>99</v>
      </c>
      <c r="P946" s="570">
        <v>9999</v>
      </c>
      <c r="Q946" s="570">
        <v>85</v>
      </c>
      <c r="R946" s="570">
        <v>371</v>
      </c>
      <c r="S946" s="570">
        <v>1</v>
      </c>
      <c r="T946" s="570">
        <v>2.1940700808625335</v>
      </c>
      <c r="U946" s="570">
        <v>10.036118598382759</v>
      </c>
      <c r="V946" s="570">
        <v>0</v>
      </c>
      <c r="W946" s="570">
        <v>0</v>
      </c>
      <c r="X946" s="570">
        <v>21.293800539083559</v>
      </c>
      <c r="Y946" s="570">
        <v>0.53908355795148244</v>
      </c>
      <c r="Z946" s="570">
        <v>6.0988524418310162</v>
      </c>
      <c r="AA946" s="570">
        <v>0</v>
      </c>
      <c r="AB946" s="570">
        <v>0.800988193878585</v>
      </c>
      <c r="AC946" s="570"/>
      <c r="AD946" s="570">
        <v>33.170802932569899</v>
      </c>
      <c r="AE946" s="570"/>
      <c r="AF946" s="570">
        <v>1.4005866608277431</v>
      </c>
      <c r="AG946" s="570">
        <v>1.1066179462319317</v>
      </c>
      <c r="AH946" s="570">
        <v>0.80862533692722383</v>
      </c>
      <c r="AI946" s="570"/>
      <c r="AJ946" s="570"/>
      <c r="AK946" s="570"/>
      <c r="AL946" s="570"/>
    </row>
    <row r="947" spans="1:38">
      <c r="A947" s="570">
        <v>11</v>
      </c>
      <c r="B947" s="570">
        <v>49</v>
      </c>
      <c r="C947" s="570">
        <v>2021</v>
      </c>
      <c r="D947" s="570">
        <v>99</v>
      </c>
      <c r="E947" s="570">
        <v>99</v>
      </c>
      <c r="F947" s="570">
        <v>99</v>
      </c>
      <c r="G947" s="570">
        <v>99</v>
      </c>
      <c r="H947" s="570">
        <v>99</v>
      </c>
      <c r="I947" s="570">
        <v>99</v>
      </c>
      <c r="J947" s="570">
        <v>999</v>
      </c>
      <c r="K947" s="570">
        <v>99</v>
      </c>
      <c r="L947" s="570">
        <v>2</v>
      </c>
      <c r="M947" s="570">
        <v>99</v>
      </c>
      <c r="N947" s="570">
        <v>99</v>
      </c>
      <c r="O947" s="570">
        <v>99</v>
      </c>
      <c r="P947" s="570">
        <v>9999</v>
      </c>
      <c r="Q947" s="570">
        <v>233</v>
      </c>
      <c r="R947" s="570">
        <v>1100</v>
      </c>
      <c r="S947" s="570">
        <v>2</v>
      </c>
      <c r="T947" s="570">
        <v>2.5481818181818183</v>
      </c>
      <c r="U947" s="570">
        <v>10.778845454545444</v>
      </c>
      <c r="V947" s="570">
        <v>0</v>
      </c>
      <c r="W947" s="570">
        <v>9.0909090909090912E-2</v>
      </c>
      <c r="X947" s="570">
        <v>26.818181818181817</v>
      </c>
      <c r="Y947" s="570">
        <v>2</v>
      </c>
      <c r="Z947" s="570">
        <v>6.2333327021839509</v>
      </c>
      <c r="AA947" s="570">
        <v>0</v>
      </c>
      <c r="AB947" s="570">
        <v>1.2607524317703598</v>
      </c>
      <c r="AC947" s="570"/>
      <c r="AD947" s="570">
        <v>35.489681311144224</v>
      </c>
      <c r="AE947" s="570"/>
      <c r="AF947" s="570">
        <v>4.1526828218612311</v>
      </c>
      <c r="AG947" s="570">
        <v>3.5238948814595576</v>
      </c>
      <c r="AH947" s="570">
        <v>0.63636363636363635</v>
      </c>
      <c r="AI947" s="570"/>
      <c r="AJ947" s="570"/>
      <c r="AK947" s="570"/>
      <c r="AL947" s="570"/>
    </row>
    <row r="948" spans="1:38">
      <c r="A948" s="570">
        <v>11</v>
      </c>
      <c r="B948" s="570">
        <v>50</v>
      </c>
      <c r="C948" s="570">
        <v>2021</v>
      </c>
      <c r="D948" s="570">
        <v>99</v>
      </c>
      <c r="E948" s="570">
        <v>99</v>
      </c>
      <c r="F948" s="570">
        <v>99</v>
      </c>
      <c r="G948" s="570">
        <v>99</v>
      </c>
      <c r="H948" s="570">
        <v>99</v>
      </c>
      <c r="I948" s="570">
        <v>99</v>
      </c>
      <c r="J948" s="570">
        <v>999</v>
      </c>
      <c r="K948" s="570">
        <v>99</v>
      </c>
      <c r="L948" s="570">
        <v>3</v>
      </c>
      <c r="M948" s="570">
        <v>99</v>
      </c>
      <c r="N948" s="570">
        <v>99</v>
      </c>
      <c r="O948" s="570">
        <v>99</v>
      </c>
      <c r="P948" s="570">
        <v>9999</v>
      </c>
      <c r="Q948" s="570">
        <v>323</v>
      </c>
      <c r="R948" s="570">
        <v>1825.9</v>
      </c>
      <c r="S948" s="570">
        <v>2.9999999999999991</v>
      </c>
      <c r="T948" s="570">
        <v>3.2767402376910022</v>
      </c>
      <c r="U948" s="570">
        <v>11.313522098691061</v>
      </c>
      <c r="V948" s="570">
        <v>0</v>
      </c>
      <c r="W948" s="570">
        <v>0.10953502382386768</v>
      </c>
      <c r="X948" s="570">
        <v>29.903061503915879</v>
      </c>
      <c r="Y948" s="570">
        <v>3.4503532504518324</v>
      </c>
      <c r="Z948" s="570">
        <v>6.5574287100577582</v>
      </c>
      <c r="AA948" s="570">
        <v>0</v>
      </c>
      <c r="AB948" s="570">
        <v>1.6711127585650301</v>
      </c>
      <c r="AC948" s="570"/>
      <c r="AD948" s="570">
        <v>46.477936116794574</v>
      </c>
      <c r="AE948" s="570"/>
      <c r="AF948" s="570">
        <v>6.8930759676694757</v>
      </c>
      <c r="AG948" s="570">
        <v>6.1394975822564497</v>
      </c>
      <c r="AH948" s="570">
        <v>0.43814009529547071</v>
      </c>
      <c r="AI948" s="570"/>
      <c r="AJ948" s="570"/>
      <c r="AK948" s="570"/>
      <c r="AL948" s="570"/>
    </row>
    <row r="949" spans="1:38">
      <c r="A949" s="570">
        <v>11</v>
      </c>
      <c r="B949" s="570">
        <v>51</v>
      </c>
      <c r="C949" s="570">
        <v>2021</v>
      </c>
      <c r="D949" s="570">
        <v>99</v>
      </c>
      <c r="E949" s="570">
        <v>99</v>
      </c>
      <c r="F949" s="570">
        <v>99</v>
      </c>
      <c r="G949" s="570">
        <v>99</v>
      </c>
      <c r="H949" s="570">
        <v>99</v>
      </c>
      <c r="I949" s="570">
        <v>99</v>
      </c>
      <c r="J949" s="570">
        <v>999</v>
      </c>
      <c r="K949" s="570">
        <v>99</v>
      </c>
      <c r="L949" s="570">
        <v>4</v>
      </c>
      <c r="M949" s="570">
        <v>99</v>
      </c>
      <c r="N949" s="570">
        <v>99</v>
      </c>
      <c r="O949" s="570">
        <v>99</v>
      </c>
      <c r="P949" s="570">
        <v>9999</v>
      </c>
      <c r="Q949" s="570">
        <v>407</v>
      </c>
      <c r="R949" s="570">
        <v>3853</v>
      </c>
      <c r="S949" s="570">
        <v>4</v>
      </c>
      <c r="T949" s="570">
        <v>3.9901375551518306</v>
      </c>
      <c r="U949" s="570">
        <v>10.093804827407212</v>
      </c>
      <c r="V949" s="570">
        <v>0</v>
      </c>
      <c r="W949" s="570">
        <v>5.1907604464053993E-2</v>
      </c>
      <c r="X949" s="570">
        <v>22.268362315079155</v>
      </c>
      <c r="Y949" s="570">
        <v>4.1007007526602646</v>
      </c>
      <c r="Z949" s="570">
        <v>6.3839352382113201</v>
      </c>
      <c r="AA949" s="570">
        <v>0</v>
      </c>
      <c r="AB949" s="570">
        <v>1.650615912470194</v>
      </c>
      <c r="AC949" s="570"/>
      <c r="AD949" s="570">
        <v>25.822645610546623</v>
      </c>
      <c r="AE949" s="570"/>
      <c r="AF949" s="570">
        <v>14.545715375119388</v>
      </c>
      <c r="AG949" s="570">
        <v>11.55877810405085</v>
      </c>
      <c r="AH949" s="570">
        <v>0.49312224240851266</v>
      </c>
      <c r="AI949" s="570"/>
      <c r="AJ949" s="570"/>
      <c r="AK949" s="570"/>
      <c r="AL949" s="570"/>
    </row>
    <row r="950" spans="1:38">
      <c r="A950" s="570">
        <v>11</v>
      </c>
      <c r="B950" s="570">
        <v>52</v>
      </c>
      <c r="C950" s="570">
        <v>2021</v>
      </c>
      <c r="D950" s="570">
        <v>99</v>
      </c>
      <c r="E950" s="570">
        <v>99</v>
      </c>
      <c r="F950" s="570">
        <v>99</v>
      </c>
      <c r="G950" s="570">
        <v>99</v>
      </c>
      <c r="H950" s="570">
        <v>99</v>
      </c>
      <c r="I950" s="570">
        <v>99</v>
      </c>
      <c r="J950" s="570">
        <v>999</v>
      </c>
      <c r="K950" s="570">
        <v>99</v>
      </c>
      <c r="L950" s="570">
        <v>5</v>
      </c>
      <c r="M950" s="570">
        <v>99</v>
      </c>
      <c r="N950" s="570">
        <v>99</v>
      </c>
      <c r="O950" s="570">
        <v>99</v>
      </c>
      <c r="P950" s="570">
        <v>9999</v>
      </c>
      <c r="Q950" s="570">
        <v>577</v>
      </c>
      <c r="R950" s="570">
        <v>9042</v>
      </c>
      <c r="S950" s="570">
        <v>5</v>
      </c>
      <c r="T950" s="570">
        <v>4.7751603627516017</v>
      </c>
      <c r="U950" s="570">
        <v>11.31825591683257</v>
      </c>
      <c r="V950" s="570">
        <v>0</v>
      </c>
      <c r="W950" s="570">
        <v>0.14377350143773501</v>
      </c>
      <c r="X950" s="570">
        <v>24.120769741207695</v>
      </c>
      <c r="Y950" s="570">
        <v>7.4430435744304351</v>
      </c>
      <c r="Z950" s="570">
        <v>6.794026288512832</v>
      </c>
      <c r="AA950" s="570">
        <v>0</v>
      </c>
      <c r="AB950" s="570">
        <v>1.7381666471428372</v>
      </c>
      <c r="AC950" s="570"/>
      <c r="AD950" s="570">
        <v>22.302684011491497</v>
      </c>
      <c r="AE950" s="570"/>
      <c r="AF950" s="570">
        <v>34.135052795699323</v>
      </c>
      <c r="AG950" s="570">
        <v>30.415994906121753</v>
      </c>
      <c r="AH950" s="570">
        <v>0.55297500552974999</v>
      </c>
      <c r="AI950" s="570"/>
      <c r="AJ950" s="570"/>
      <c r="AK950" s="570"/>
      <c r="AL950" s="570"/>
    </row>
    <row r="951" spans="1:38">
      <c r="A951" s="570">
        <v>11</v>
      </c>
      <c r="B951" s="570">
        <v>53</v>
      </c>
      <c r="C951" s="570">
        <v>2021</v>
      </c>
      <c r="D951" s="570">
        <v>99</v>
      </c>
      <c r="E951" s="570">
        <v>99</v>
      </c>
      <c r="F951" s="570">
        <v>99</v>
      </c>
      <c r="G951" s="570">
        <v>99</v>
      </c>
      <c r="H951" s="570">
        <v>99</v>
      </c>
      <c r="I951" s="570">
        <v>99</v>
      </c>
      <c r="J951" s="570">
        <v>999</v>
      </c>
      <c r="K951" s="570">
        <v>99</v>
      </c>
      <c r="L951" s="570">
        <v>6</v>
      </c>
      <c r="M951" s="570">
        <v>99</v>
      </c>
      <c r="N951" s="570">
        <v>99</v>
      </c>
      <c r="O951" s="570">
        <v>99</v>
      </c>
      <c r="P951" s="570">
        <v>9999</v>
      </c>
      <c r="Q951" s="570">
        <v>600</v>
      </c>
      <c r="R951" s="570">
        <v>7348</v>
      </c>
      <c r="S951" s="570">
        <v>6</v>
      </c>
      <c r="T951" s="570">
        <v>5.4444746869896559</v>
      </c>
      <c r="U951" s="570">
        <v>14.353988840500827</v>
      </c>
      <c r="V951" s="570">
        <v>3.9738704409363095</v>
      </c>
      <c r="W951" s="570">
        <v>1.1839956450734899</v>
      </c>
      <c r="X951" s="570">
        <v>35.383777898747958</v>
      </c>
      <c r="Y951" s="570">
        <v>18.630919978225368</v>
      </c>
      <c r="Z951" s="570">
        <v>7.9905950158980099</v>
      </c>
      <c r="AA951" s="570">
        <v>0</v>
      </c>
      <c r="AB951" s="570">
        <v>1.8168878165948721</v>
      </c>
      <c r="AC951" s="570"/>
      <c r="AD951" s="570">
        <v>41.596840588694505</v>
      </c>
      <c r="AE951" s="570"/>
      <c r="AF951" s="570">
        <v>27.739921250033031</v>
      </c>
      <c r="AG951" s="570">
        <v>31.34727302220946</v>
      </c>
      <c r="AH951" s="570">
        <v>0.78933043004899295</v>
      </c>
      <c r="AI951" s="570"/>
      <c r="AJ951" s="570"/>
      <c r="AK951" s="570"/>
      <c r="AL951" s="570"/>
    </row>
    <row r="952" spans="1:38">
      <c r="A952" s="570">
        <v>11</v>
      </c>
      <c r="B952" s="570">
        <v>54</v>
      </c>
      <c r="C952" s="570">
        <v>2021</v>
      </c>
      <c r="D952" s="570">
        <v>99</v>
      </c>
      <c r="E952" s="570">
        <v>99</v>
      </c>
      <c r="F952" s="570">
        <v>99</v>
      </c>
      <c r="G952" s="570">
        <v>99</v>
      </c>
      <c r="H952" s="570">
        <v>99</v>
      </c>
      <c r="I952" s="570">
        <v>99</v>
      </c>
      <c r="J952" s="570">
        <v>999</v>
      </c>
      <c r="K952" s="570">
        <v>99</v>
      </c>
      <c r="L952" s="570">
        <v>7</v>
      </c>
      <c r="M952" s="570">
        <v>99</v>
      </c>
      <c r="N952" s="570">
        <v>99</v>
      </c>
      <c r="O952" s="570">
        <v>99</v>
      </c>
      <c r="P952" s="570">
        <v>9999</v>
      </c>
      <c r="Q952" s="570"/>
      <c r="R952" s="570"/>
      <c r="S952" s="570"/>
      <c r="T952" s="570"/>
      <c r="U952" s="570"/>
      <c r="V952" s="570"/>
      <c r="W952" s="570"/>
      <c r="X952" s="570"/>
      <c r="Y952" s="570"/>
      <c r="Z952" s="570"/>
      <c r="AA952" s="570"/>
      <c r="AB952" s="570"/>
      <c r="AC952" s="570"/>
      <c r="AD952" s="570"/>
      <c r="AE952" s="570"/>
      <c r="AF952" s="570"/>
      <c r="AG952" s="570"/>
      <c r="AH952" s="570"/>
      <c r="AI952" s="570"/>
      <c r="AJ952" s="570"/>
      <c r="AK952" s="570"/>
      <c r="AL952" s="570"/>
    </row>
    <row r="953" spans="1:38">
      <c r="A953" s="570">
        <v>11</v>
      </c>
      <c r="B953" s="570">
        <v>55</v>
      </c>
      <c r="C953" s="570">
        <v>2021</v>
      </c>
      <c r="D953" s="570">
        <v>99</v>
      </c>
      <c r="E953" s="570">
        <v>99</v>
      </c>
      <c r="F953" s="570">
        <v>99</v>
      </c>
      <c r="G953" s="570">
        <v>99</v>
      </c>
      <c r="H953" s="570">
        <v>99</v>
      </c>
      <c r="I953" s="570">
        <v>99</v>
      </c>
      <c r="J953" s="570">
        <v>999</v>
      </c>
      <c r="K953" s="570">
        <v>99</v>
      </c>
      <c r="L953" s="570">
        <v>8</v>
      </c>
      <c r="M953" s="570">
        <v>99</v>
      </c>
      <c r="N953" s="570">
        <v>99</v>
      </c>
      <c r="O953" s="570">
        <v>99</v>
      </c>
      <c r="P953" s="570">
        <v>9999</v>
      </c>
      <c r="Q953" s="570">
        <v>428</v>
      </c>
      <c r="R953" s="570">
        <v>2750</v>
      </c>
      <c r="S953" s="570">
        <v>8</v>
      </c>
      <c r="T953" s="570">
        <v>6.2960000000000003</v>
      </c>
      <c r="U953" s="570">
        <v>18.168749090909095</v>
      </c>
      <c r="V953" s="570">
        <v>3.5636363636363635</v>
      </c>
      <c r="W953" s="570">
        <v>9.1999999999999993</v>
      </c>
      <c r="X953" s="570">
        <v>49.818181818181827</v>
      </c>
      <c r="Y953" s="570">
        <v>33.345454545454537</v>
      </c>
      <c r="Z953" s="570">
        <v>9.8923760230129698</v>
      </c>
      <c r="AA953" s="570">
        <v>0</v>
      </c>
      <c r="AB953" s="570">
        <v>2.4032596046354886</v>
      </c>
      <c r="AC953" s="570"/>
      <c r="AD953" s="570">
        <v>62.140225961618611</v>
      </c>
      <c r="AE953" s="570"/>
      <c r="AF953" s="570">
        <v>10.381707054653077</v>
      </c>
      <c r="AG953" s="570">
        <v>14.849633523824743</v>
      </c>
      <c r="AH953" s="570">
        <v>1.2363636363636361</v>
      </c>
      <c r="AI953" s="570"/>
      <c r="AJ953" s="570"/>
      <c r="AK953" s="570"/>
      <c r="AL953" s="570"/>
    </row>
    <row r="954" spans="1:38">
      <c r="A954" s="570">
        <v>11</v>
      </c>
      <c r="B954" s="570">
        <v>56</v>
      </c>
      <c r="C954" s="570">
        <v>2021</v>
      </c>
      <c r="D954" s="570">
        <v>99</v>
      </c>
      <c r="E954" s="570">
        <v>99</v>
      </c>
      <c r="F954" s="570">
        <v>99</v>
      </c>
      <c r="G954" s="570">
        <v>99</v>
      </c>
      <c r="H954" s="570">
        <v>99</v>
      </c>
      <c r="I954" s="570">
        <v>99</v>
      </c>
      <c r="J954" s="570">
        <v>999</v>
      </c>
      <c r="K954" s="570">
        <v>99</v>
      </c>
      <c r="L954" s="570">
        <v>9</v>
      </c>
      <c r="M954" s="570">
        <v>99</v>
      </c>
      <c r="N954" s="570">
        <v>99</v>
      </c>
      <c r="O954" s="570">
        <v>99</v>
      </c>
      <c r="P954" s="570">
        <v>9999</v>
      </c>
      <c r="Q954" s="570"/>
      <c r="R954" s="570"/>
      <c r="S954" s="570"/>
      <c r="T954" s="570"/>
      <c r="U954" s="570"/>
      <c r="V954" s="570"/>
      <c r="W954" s="570"/>
      <c r="X954" s="570"/>
      <c r="Y954" s="570"/>
      <c r="Z954" s="570"/>
      <c r="AA954" s="570"/>
      <c r="AB954" s="570"/>
      <c r="AC954" s="570"/>
      <c r="AD954" s="570"/>
      <c r="AE954" s="570"/>
      <c r="AF954" s="570"/>
      <c r="AG954" s="570"/>
      <c r="AH954" s="570"/>
      <c r="AI954" s="570"/>
      <c r="AJ954" s="570"/>
      <c r="AK954" s="570"/>
      <c r="AL954" s="570"/>
    </row>
    <row r="955" spans="1:38">
      <c r="A955" s="570">
        <v>11</v>
      </c>
      <c r="B955" s="570">
        <v>57</v>
      </c>
      <c r="C955" s="570">
        <v>2021</v>
      </c>
      <c r="D955" s="570">
        <v>99</v>
      </c>
      <c r="E955" s="570">
        <v>99</v>
      </c>
      <c r="F955" s="570">
        <v>99</v>
      </c>
      <c r="G955" s="570">
        <v>99</v>
      </c>
      <c r="H955" s="570">
        <v>99</v>
      </c>
      <c r="I955" s="570">
        <v>99</v>
      </c>
      <c r="J955" s="570">
        <v>999</v>
      </c>
      <c r="K955" s="570">
        <v>99</v>
      </c>
      <c r="L955" s="570">
        <v>10</v>
      </c>
      <c r="M955" s="570">
        <v>99</v>
      </c>
      <c r="N955" s="570">
        <v>99</v>
      </c>
      <c r="O955" s="570">
        <v>99</v>
      </c>
      <c r="P955" s="570">
        <v>9999</v>
      </c>
      <c r="Q955" s="570"/>
      <c r="R955" s="570"/>
      <c r="S955" s="570"/>
      <c r="T955" s="570"/>
      <c r="U955" s="570"/>
      <c r="V955" s="570"/>
      <c r="W955" s="570"/>
      <c r="X955" s="570"/>
      <c r="Y955" s="570"/>
      <c r="Z955" s="570"/>
      <c r="AA955" s="570"/>
      <c r="AB955" s="570"/>
      <c r="AC955" s="570"/>
      <c r="AD955" s="570"/>
      <c r="AE955" s="570"/>
      <c r="AF955" s="570"/>
      <c r="AG955" s="570"/>
      <c r="AH955" s="570"/>
      <c r="AI955" s="570"/>
      <c r="AJ955" s="570"/>
      <c r="AK955" s="570"/>
      <c r="AL955" s="570"/>
    </row>
    <row r="956" spans="1:38">
      <c r="A956" s="570">
        <v>11</v>
      </c>
      <c r="B956" s="570">
        <v>58</v>
      </c>
      <c r="C956" s="570">
        <v>2021</v>
      </c>
      <c r="D956" s="570">
        <v>99</v>
      </c>
      <c r="E956" s="570">
        <v>99</v>
      </c>
      <c r="F956" s="570">
        <v>99</v>
      </c>
      <c r="G956" s="570">
        <v>99</v>
      </c>
      <c r="H956" s="570">
        <v>99</v>
      </c>
      <c r="I956" s="570">
        <v>99</v>
      </c>
      <c r="J956" s="570">
        <v>999</v>
      </c>
      <c r="K956" s="570">
        <v>99</v>
      </c>
      <c r="L956" s="570">
        <v>11</v>
      </c>
      <c r="M956" s="570">
        <v>99</v>
      </c>
      <c r="N956" s="570">
        <v>99</v>
      </c>
      <c r="O956" s="570">
        <v>99</v>
      </c>
      <c r="P956" s="570">
        <v>9999</v>
      </c>
      <c r="Q956" s="570">
        <v>30</v>
      </c>
      <c r="R956" s="570">
        <v>198</v>
      </c>
      <c r="S956" s="570">
        <v>11</v>
      </c>
      <c r="T956" s="570">
        <v>5.1363636363636358</v>
      </c>
      <c r="U956" s="570">
        <v>17.921010101010101</v>
      </c>
      <c r="V956" s="570">
        <v>6.5656565656565657</v>
      </c>
      <c r="W956" s="570">
        <v>3.535353535353535</v>
      </c>
      <c r="X956" s="570">
        <v>55.050505050505059</v>
      </c>
      <c r="Y956" s="570">
        <v>22.222222222222225</v>
      </c>
      <c r="Z956" s="570">
        <v>7.8481655187692816</v>
      </c>
      <c r="AA956" s="570">
        <v>0</v>
      </c>
      <c r="AB956" s="570">
        <v>2.1382969975161945</v>
      </c>
      <c r="AC956" s="570"/>
      <c r="AD956" s="570">
        <v>62.867953152307685</v>
      </c>
      <c r="AE956" s="570"/>
      <c r="AF956" s="570">
        <v>0.74748290793502192</v>
      </c>
      <c r="AG956" s="570">
        <v>1.0545949550656759</v>
      </c>
      <c r="AH956" s="570">
        <v>0</v>
      </c>
      <c r="AI956" s="570"/>
      <c r="AJ956" s="570"/>
      <c r="AK956" s="570"/>
      <c r="AL956" s="570"/>
    </row>
    <row r="957" spans="1:38">
      <c r="A957" s="570">
        <v>11</v>
      </c>
      <c r="B957" s="570">
        <v>59</v>
      </c>
      <c r="C957" s="570">
        <v>2021</v>
      </c>
      <c r="D957" s="570">
        <v>99</v>
      </c>
      <c r="E957" s="570">
        <v>99</v>
      </c>
      <c r="F957" s="570">
        <v>99</v>
      </c>
      <c r="G957" s="570">
        <v>99</v>
      </c>
      <c r="H957" s="570">
        <v>99</v>
      </c>
      <c r="I957" s="570">
        <v>99</v>
      </c>
      <c r="J957" s="570">
        <v>999</v>
      </c>
      <c r="K957" s="570">
        <v>99</v>
      </c>
      <c r="L957" s="570">
        <v>12</v>
      </c>
      <c r="M957" s="570">
        <v>99</v>
      </c>
      <c r="N957" s="570">
        <v>99</v>
      </c>
      <c r="O957" s="570">
        <v>99</v>
      </c>
      <c r="P957" s="570">
        <v>9999</v>
      </c>
      <c r="Q957" s="570"/>
      <c r="R957" s="570"/>
      <c r="S957" s="570"/>
      <c r="T957" s="570"/>
      <c r="U957" s="570"/>
      <c r="V957" s="570"/>
      <c r="W957" s="570"/>
      <c r="X957" s="570"/>
      <c r="Y957" s="570"/>
      <c r="Z957" s="570"/>
      <c r="AA957" s="570"/>
      <c r="AB957" s="570"/>
      <c r="AC957" s="570"/>
      <c r="AD957" s="570"/>
      <c r="AE957" s="570"/>
      <c r="AF957" s="570"/>
      <c r="AG957" s="570"/>
      <c r="AH957" s="570"/>
      <c r="AI957" s="570"/>
      <c r="AJ957" s="570"/>
      <c r="AK957" s="570"/>
      <c r="AL957" s="570"/>
    </row>
    <row r="958" spans="1:38">
      <c r="A958" s="570">
        <v>11</v>
      </c>
      <c r="B958" s="570">
        <v>60</v>
      </c>
      <c r="C958" s="570">
        <v>2021</v>
      </c>
      <c r="D958" s="570">
        <v>99</v>
      </c>
      <c r="E958" s="570">
        <v>99</v>
      </c>
      <c r="F958" s="570">
        <v>99</v>
      </c>
      <c r="G958" s="570">
        <v>99</v>
      </c>
      <c r="H958" s="570">
        <v>99</v>
      </c>
      <c r="I958" s="570">
        <v>99</v>
      </c>
      <c r="J958" s="570">
        <v>999</v>
      </c>
      <c r="K958" s="570">
        <v>99</v>
      </c>
      <c r="L958" s="570">
        <v>13</v>
      </c>
      <c r="M958" s="570">
        <v>99</v>
      </c>
      <c r="N958" s="570">
        <v>99</v>
      </c>
      <c r="O958" s="570">
        <v>99</v>
      </c>
      <c r="P958" s="570">
        <v>9999</v>
      </c>
      <c r="Q958" s="570"/>
      <c r="R958" s="570"/>
      <c r="S958" s="570"/>
      <c r="T958" s="570"/>
      <c r="U958" s="570"/>
      <c r="V958" s="570"/>
      <c r="W958" s="570"/>
      <c r="X958" s="570"/>
      <c r="Y958" s="570"/>
      <c r="Z958" s="570"/>
      <c r="AA958" s="570"/>
      <c r="AB958" s="570"/>
      <c r="AC958" s="570"/>
      <c r="AD958" s="570"/>
      <c r="AE958" s="570"/>
      <c r="AF958" s="570"/>
      <c r="AG958" s="570"/>
      <c r="AH958" s="570"/>
      <c r="AI958" s="570"/>
      <c r="AJ958" s="570"/>
      <c r="AK958" s="570"/>
      <c r="AL958" s="570"/>
    </row>
    <row r="959" spans="1:38">
      <c r="A959" s="570">
        <v>11</v>
      </c>
      <c r="B959" s="570">
        <v>61</v>
      </c>
      <c r="C959" s="570">
        <v>2021</v>
      </c>
      <c r="D959" s="570">
        <v>99</v>
      </c>
      <c r="E959" s="570">
        <v>99</v>
      </c>
      <c r="F959" s="570">
        <v>99</v>
      </c>
      <c r="G959" s="570">
        <v>99</v>
      </c>
      <c r="H959" s="570">
        <v>99</v>
      </c>
      <c r="I959" s="570">
        <v>99</v>
      </c>
      <c r="J959" s="570">
        <v>999</v>
      </c>
      <c r="K959" s="570">
        <v>99</v>
      </c>
      <c r="L959" s="570">
        <v>14</v>
      </c>
      <c r="M959" s="570">
        <v>99</v>
      </c>
      <c r="N959" s="570">
        <v>99</v>
      </c>
      <c r="O959" s="570">
        <v>99</v>
      </c>
      <c r="P959" s="570">
        <v>9999</v>
      </c>
      <c r="Q959" s="570">
        <v>1</v>
      </c>
      <c r="R959" s="570">
        <v>1</v>
      </c>
      <c r="S959" s="570">
        <v>14</v>
      </c>
      <c r="T959" s="570">
        <v>2</v>
      </c>
      <c r="U959" s="570">
        <v>12.5</v>
      </c>
      <c r="V959" s="570">
        <v>0</v>
      </c>
      <c r="W959" s="570">
        <v>0</v>
      </c>
      <c r="X959" s="570">
        <v>0</v>
      </c>
      <c r="Y959" s="570">
        <v>0</v>
      </c>
      <c r="Z959" s="570">
        <v>0</v>
      </c>
      <c r="AA959" s="570">
        <v>0</v>
      </c>
      <c r="AB959" s="570">
        <v>0</v>
      </c>
      <c r="AC959" s="570"/>
      <c r="AD959" s="570"/>
      <c r="AE959" s="570"/>
      <c r="AF959" s="570">
        <v>3.7751662016920289E-3</v>
      </c>
      <c r="AG959" s="570">
        <v>3.7150787795829474E-3</v>
      </c>
      <c r="AH959" s="570">
        <v>0</v>
      </c>
      <c r="AI959" s="570"/>
      <c r="AJ959" s="570"/>
      <c r="AK959" s="570"/>
      <c r="AL959" s="570"/>
    </row>
    <row r="960" spans="1:38">
      <c r="A960" s="570">
        <v>11</v>
      </c>
      <c r="B960" s="570">
        <v>62</v>
      </c>
      <c r="C960" s="570">
        <v>2021</v>
      </c>
      <c r="D960" s="570">
        <v>99</v>
      </c>
      <c r="E960" s="570">
        <v>99</v>
      </c>
      <c r="F960" s="570">
        <v>99</v>
      </c>
      <c r="G960" s="570">
        <v>99</v>
      </c>
      <c r="H960" s="570">
        <v>99</v>
      </c>
      <c r="I960" s="570">
        <v>99</v>
      </c>
      <c r="J960" s="570">
        <v>999</v>
      </c>
      <c r="K960" s="570">
        <v>99</v>
      </c>
      <c r="L960" s="570">
        <v>15</v>
      </c>
      <c r="M960" s="570">
        <v>99</v>
      </c>
      <c r="N960" s="570">
        <v>99</v>
      </c>
      <c r="O960" s="570">
        <v>99</v>
      </c>
      <c r="P960" s="570">
        <v>9999</v>
      </c>
      <c r="Q960" s="570"/>
      <c r="R960" s="570"/>
      <c r="S960" s="570"/>
      <c r="T960" s="570"/>
      <c r="U960" s="570"/>
      <c r="V960" s="570"/>
      <c r="W960" s="570"/>
      <c r="X960" s="570"/>
      <c r="Y960" s="570"/>
      <c r="Z960" s="570"/>
      <c r="AA960" s="570"/>
      <c r="AB960" s="570"/>
      <c r="AC960" s="570"/>
      <c r="AD960" s="570"/>
      <c r="AE960" s="570"/>
      <c r="AF960" s="570"/>
      <c r="AG960" s="570"/>
      <c r="AH960" s="570"/>
      <c r="AI960" s="570"/>
      <c r="AJ960" s="570"/>
      <c r="AK960" s="570"/>
      <c r="AL960" s="570"/>
    </row>
    <row r="961" spans="1:38">
      <c r="A961" s="570">
        <v>11</v>
      </c>
      <c r="B961" s="570">
        <v>63</v>
      </c>
      <c r="C961" s="570">
        <v>2020</v>
      </c>
      <c r="D961" s="570">
        <v>99</v>
      </c>
      <c r="E961" s="570">
        <v>99</v>
      </c>
      <c r="F961" s="570">
        <v>99</v>
      </c>
      <c r="G961" s="570">
        <v>99</v>
      </c>
      <c r="H961" s="570">
        <v>99</v>
      </c>
      <c r="I961" s="570">
        <v>99</v>
      </c>
      <c r="J961" s="570">
        <v>999</v>
      </c>
      <c r="K961" s="570">
        <v>99</v>
      </c>
      <c r="L961" s="570">
        <v>1</v>
      </c>
      <c r="M961" s="570">
        <v>99</v>
      </c>
      <c r="N961" s="570">
        <v>99</v>
      </c>
      <c r="O961" s="570">
        <v>99</v>
      </c>
      <c r="P961" s="570">
        <v>9999</v>
      </c>
      <c r="Q961" s="570">
        <v>95</v>
      </c>
      <c r="R961" s="570">
        <v>281</v>
      </c>
      <c r="S961" s="570">
        <v>1</v>
      </c>
      <c r="T961" s="570">
        <v>2.2775800711743774</v>
      </c>
      <c r="U961" s="570">
        <v>9.5119217081850564</v>
      </c>
      <c r="V961" s="570">
        <v>0</v>
      </c>
      <c r="W961" s="570">
        <v>0</v>
      </c>
      <c r="X961" s="570">
        <v>19.217081850533813</v>
      </c>
      <c r="Y961" s="570">
        <v>0.35587188612099646</v>
      </c>
      <c r="Z961" s="570">
        <v>5.8927347034874478</v>
      </c>
      <c r="AA961" s="570">
        <v>0</v>
      </c>
      <c r="AB961" s="570">
        <v>0.90539850735007166</v>
      </c>
      <c r="AC961" s="570"/>
      <c r="AD961" s="570">
        <v>31.466542354688055</v>
      </c>
      <c r="AE961" s="570"/>
      <c r="AF961" s="570">
        <v>1.0596975525134824</v>
      </c>
      <c r="AG961" s="570">
        <v>0.80864914069626748</v>
      </c>
      <c r="AH961" s="570">
        <v>0</v>
      </c>
      <c r="AI961" s="570"/>
      <c r="AJ961" s="570"/>
      <c r="AK961" s="570"/>
      <c r="AL961" s="570"/>
    </row>
    <row r="962" spans="1:38">
      <c r="A962" s="570">
        <v>11</v>
      </c>
      <c r="B962" s="570">
        <v>64</v>
      </c>
      <c r="C962" s="570">
        <v>2020</v>
      </c>
      <c r="D962" s="570">
        <v>99</v>
      </c>
      <c r="E962" s="570">
        <v>99</v>
      </c>
      <c r="F962" s="570">
        <v>99</v>
      </c>
      <c r="G962" s="570">
        <v>99</v>
      </c>
      <c r="H962" s="570">
        <v>99</v>
      </c>
      <c r="I962" s="570">
        <v>99</v>
      </c>
      <c r="J962" s="570">
        <v>999</v>
      </c>
      <c r="K962" s="570">
        <v>99</v>
      </c>
      <c r="L962" s="570">
        <v>2</v>
      </c>
      <c r="M962" s="570">
        <v>99</v>
      </c>
      <c r="N962" s="570">
        <v>99</v>
      </c>
      <c r="O962" s="570">
        <v>99</v>
      </c>
      <c r="P962" s="570">
        <v>9999</v>
      </c>
      <c r="Q962" s="570">
        <v>276</v>
      </c>
      <c r="R962" s="570">
        <v>1243</v>
      </c>
      <c r="S962" s="570">
        <v>2</v>
      </c>
      <c r="T962" s="570">
        <v>2.825422365245374</v>
      </c>
      <c r="U962" s="570">
        <v>11.618125502815762</v>
      </c>
      <c r="V962" s="570">
        <v>0</v>
      </c>
      <c r="W962" s="570">
        <v>0</v>
      </c>
      <c r="X962" s="570">
        <v>34.191472244569589</v>
      </c>
      <c r="Y962" s="570">
        <v>2.3330651649235721</v>
      </c>
      <c r="Z962" s="570">
        <v>6.4881123383881523</v>
      </c>
      <c r="AA962" s="570">
        <v>0</v>
      </c>
      <c r="AB962" s="570">
        <v>1.4537981584406123</v>
      </c>
      <c r="AC962" s="570"/>
      <c r="AD962" s="570">
        <v>40.836890697975157</v>
      </c>
      <c r="AE962" s="570"/>
      <c r="AF962" s="570">
        <v>4.6875589244635512</v>
      </c>
      <c r="AG962" s="570">
        <v>4.3691075425150006</v>
      </c>
      <c r="AH962" s="570">
        <v>1.0458567980691875</v>
      </c>
      <c r="AI962" s="570"/>
      <c r="AJ962" s="570"/>
      <c r="AK962" s="570"/>
      <c r="AL962" s="570"/>
    </row>
    <row r="963" spans="1:38">
      <c r="A963" s="570">
        <v>11</v>
      </c>
      <c r="B963" s="570">
        <v>65</v>
      </c>
      <c r="C963" s="570">
        <v>2020</v>
      </c>
      <c r="D963" s="570">
        <v>99</v>
      </c>
      <c r="E963" s="570">
        <v>99</v>
      </c>
      <c r="F963" s="570">
        <v>99</v>
      </c>
      <c r="G963" s="570">
        <v>99</v>
      </c>
      <c r="H963" s="570">
        <v>99</v>
      </c>
      <c r="I963" s="570">
        <v>99</v>
      </c>
      <c r="J963" s="570">
        <v>999</v>
      </c>
      <c r="K963" s="570">
        <v>99</v>
      </c>
      <c r="L963" s="570">
        <v>3</v>
      </c>
      <c r="M963" s="570">
        <v>99</v>
      </c>
      <c r="N963" s="570">
        <v>99</v>
      </c>
      <c r="O963" s="570">
        <v>99</v>
      </c>
      <c r="P963" s="570">
        <v>9999</v>
      </c>
      <c r="Q963" s="570">
        <v>321</v>
      </c>
      <c r="R963" s="570">
        <v>1904</v>
      </c>
      <c r="S963" s="570">
        <v>3</v>
      </c>
      <c r="T963" s="570">
        <v>3.4527310924369754</v>
      </c>
      <c r="U963" s="570">
        <v>11.753555672268904</v>
      </c>
      <c r="V963" s="570">
        <v>0</v>
      </c>
      <c r="W963" s="570">
        <v>0</v>
      </c>
      <c r="X963" s="570">
        <v>34.138655462184879</v>
      </c>
      <c r="Y963" s="570">
        <v>3.3613445378151243</v>
      </c>
      <c r="Z963" s="570">
        <v>6.6020683442630892</v>
      </c>
      <c r="AA963" s="570">
        <v>0</v>
      </c>
      <c r="AB963" s="570">
        <v>1.6974006632855814</v>
      </c>
      <c r="AC963" s="570"/>
      <c r="AD963" s="570">
        <v>42.82259790603193</v>
      </c>
      <c r="AE963" s="570"/>
      <c r="AF963" s="570">
        <v>7.180299430553986</v>
      </c>
      <c r="AG963" s="570">
        <v>6.7705157903883117</v>
      </c>
      <c r="AH963" s="570">
        <v>0.52521008403361324</v>
      </c>
      <c r="AI963" s="570"/>
      <c r="AJ963" s="570"/>
      <c r="AK963" s="570"/>
      <c r="AL963" s="570"/>
    </row>
    <row r="964" spans="1:38">
      <c r="A964" s="570">
        <v>11</v>
      </c>
      <c r="B964" s="570">
        <v>66</v>
      </c>
      <c r="C964" s="570">
        <v>2020</v>
      </c>
      <c r="D964" s="570">
        <v>99</v>
      </c>
      <c r="E964" s="570">
        <v>99</v>
      </c>
      <c r="F964" s="570">
        <v>99</v>
      </c>
      <c r="G964" s="570">
        <v>99</v>
      </c>
      <c r="H964" s="570">
        <v>99</v>
      </c>
      <c r="I964" s="570">
        <v>99</v>
      </c>
      <c r="J964" s="570">
        <v>999</v>
      </c>
      <c r="K964" s="570">
        <v>99</v>
      </c>
      <c r="L964" s="570">
        <v>4</v>
      </c>
      <c r="M964" s="570">
        <v>99</v>
      </c>
      <c r="N964" s="570">
        <v>99</v>
      </c>
      <c r="O964" s="570">
        <v>99</v>
      </c>
      <c r="P964" s="570">
        <v>9999</v>
      </c>
      <c r="Q964" s="570">
        <v>434</v>
      </c>
      <c r="R964" s="570">
        <v>4090</v>
      </c>
      <c r="S964" s="570">
        <v>4</v>
      </c>
      <c r="T964" s="570">
        <v>4.1870415647921755</v>
      </c>
      <c r="U964" s="570">
        <v>11.172102689486579</v>
      </c>
      <c r="V964" s="570">
        <v>0</v>
      </c>
      <c r="W964" s="570">
        <v>4.8899755501222497E-2</v>
      </c>
      <c r="X964" s="570">
        <v>28.606356968215156</v>
      </c>
      <c r="Y964" s="570">
        <v>4.6943765281173588</v>
      </c>
      <c r="Z964" s="570">
        <v>6.7221437507384172</v>
      </c>
      <c r="AA964" s="570">
        <v>0</v>
      </c>
      <c r="AB964" s="570">
        <v>1.7208567550431098</v>
      </c>
      <c r="AC964" s="570"/>
      <c r="AD964" s="570">
        <v>32.028732299901989</v>
      </c>
      <c r="AE964" s="570"/>
      <c r="AF964" s="570">
        <v>15.424067579288756</v>
      </c>
      <c r="AG964" s="570">
        <v>13.824319722416613</v>
      </c>
      <c r="AH964" s="570">
        <v>0.63569682151589246</v>
      </c>
      <c r="AI964" s="570"/>
      <c r="AJ964" s="570"/>
      <c r="AK964" s="570"/>
      <c r="AL964" s="570"/>
    </row>
    <row r="965" spans="1:38">
      <c r="A965" s="570">
        <v>11</v>
      </c>
      <c r="B965" s="570">
        <v>67</v>
      </c>
      <c r="C965" s="570">
        <v>2020</v>
      </c>
      <c r="D965" s="570">
        <v>99</v>
      </c>
      <c r="E965" s="570">
        <v>99</v>
      </c>
      <c r="F965" s="570">
        <v>99</v>
      </c>
      <c r="G965" s="570">
        <v>99</v>
      </c>
      <c r="H965" s="570">
        <v>99</v>
      </c>
      <c r="I965" s="570">
        <v>99</v>
      </c>
      <c r="J965" s="570">
        <v>999</v>
      </c>
      <c r="K965" s="570">
        <v>99</v>
      </c>
      <c r="L965" s="570">
        <v>5</v>
      </c>
      <c r="M965" s="570">
        <v>99</v>
      </c>
      <c r="N965" s="570">
        <v>99</v>
      </c>
      <c r="O965" s="570">
        <v>99</v>
      </c>
      <c r="P965" s="570">
        <v>9999</v>
      </c>
      <c r="Q965" s="570">
        <v>574</v>
      </c>
      <c r="R965" s="570">
        <v>9181</v>
      </c>
      <c r="S965" s="570">
        <v>5</v>
      </c>
      <c r="T965" s="570">
        <v>5.0837599390044677</v>
      </c>
      <c r="U965" s="570">
        <v>11.399078531750362</v>
      </c>
      <c r="V965" s="570">
        <v>0</v>
      </c>
      <c r="W965" s="570">
        <v>0.38122208909704824</v>
      </c>
      <c r="X965" s="570">
        <v>25.247794357913079</v>
      </c>
      <c r="Y965" s="570">
        <v>8.73543187016665</v>
      </c>
      <c r="Z965" s="570">
        <v>7.1580910292270801</v>
      </c>
      <c r="AA965" s="570">
        <v>0</v>
      </c>
      <c r="AB965" s="570">
        <v>1.7643737615327124</v>
      </c>
      <c r="AC965" s="570"/>
      <c r="AD965" s="570">
        <v>20.069306837668496</v>
      </c>
      <c r="AE965" s="570"/>
      <c r="AF965" s="570">
        <v>34.623071991552585</v>
      </c>
      <c r="AG965" s="570">
        <v>31.662505303559659</v>
      </c>
      <c r="AH965" s="570">
        <v>0.5228188650473804</v>
      </c>
      <c r="AI965" s="570"/>
      <c r="AJ965" s="570"/>
      <c r="AK965" s="570"/>
      <c r="AL965" s="570"/>
    </row>
    <row r="966" spans="1:38">
      <c r="A966" s="570">
        <v>11</v>
      </c>
      <c r="B966" s="570">
        <v>68</v>
      </c>
      <c r="C966" s="570">
        <v>2020</v>
      </c>
      <c r="D966" s="570">
        <v>99</v>
      </c>
      <c r="E966" s="570">
        <v>99</v>
      </c>
      <c r="F966" s="570">
        <v>99</v>
      </c>
      <c r="G966" s="570">
        <v>99</v>
      </c>
      <c r="H966" s="570">
        <v>99</v>
      </c>
      <c r="I966" s="570">
        <v>99</v>
      </c>
      <c r="J966" s="570">
        <v>999</v>
      </c>
      <c r="K966" s="570">
        <v>99</v>
      </c>
      <c r="L966" s="570">
        <v>6</v>
      </c>
      <c r="M966" s="570">
        <v>99</v>
      </c>
      <c r="N966" s="570">
        <v>99</v>
      </c>
      <c r="O966" s="570">
        <v>99</v>
      </c>
      <c r="P966" s="570">
        <v>9999</v>
      </c>
      <c r="Q966" s="570">
        <v>573</v>
      </c>
      <c r="R966" s="570">
        <v>6994</v>
      </c>
      <c r="S966" s="570">
        <v>6</v>
      </c>
      <c r="T966" s="570">
        <v>5.4638261366885903</v>
      </c>
      <c r="U966" s="570">
        <v>13.672094652559336</v>
      </c>
      <c r="V966" s="570">
        <v>3.1026594223620245</v>
      </c>
      <c r="W966" s="570">
        <v>2.0017157563625965</v>
      </c>
      <c r="X966" s="570">
        <v>31.698598798970551</v>
      </c>
      <c r="Y966" s="570">
        <v>17.958249928510156</v>
      </c>
      <c r="Z966" s="570">
        <v>8.2468203126587145</v>
      </c>
      <c r="AA966" s="570">
        <v>0</v>
      </c>
      <c r="AB966" s="570">
        <v>1.9871386583609372</v>
      </c>
      <c r="AC966" s="570"/>
      <c r="AD966" s="570">
        <v>40.603154609907151</v>
      </c>
      <c r="AE966" s="570"/>
      <c r="AF966" s="570">
        <v>26.375532677150513</v>
      </c>
      <c r="AG966" s="570">
        <v>28.929852996096717</v>
      </c>
      <c r="AH966" s="570">
        <v>0.47183299971404047</v>
      </c>
      <c r="AI966" s="570"/>
      <c r="AJ966" s="570"/>
      <c r="AK966" s="570"/>
      <c r="AL966" s="570"/>
    </row>
    <row r="967" spans="1:38">
      <c r="A967" s="570">
        <v>11</v>
      </c>
      <c r="B967" s="570">
        <v>69</v>
      </c>
      <c r="C967" s="570">
        <v>2020</v>
      </c>
      <c r="D967" s="570">
        <v>99</v>
      </c>
      <c r="E967" s="570">
        <v>99</v>
      </c>
      <c r="F967" s="570">
        <v>99</v>
      </c>
      <c r="G967" s="570">
        <v>99</v>
      </c>
      <c r="H967" s="570">
        <v>99</v>
      </c>
      <c r="I967" s="570">
        <v>99</v>
      </c>
      <c r="J967" s="570">
        <v>999</v>
      </c>
      <c r="K967" s="570">
        <v>99</v>
      </c>
      <c r="L967" s="570">
        <v>7</v>
      </c>
      <c r="M967" s="570">
        <v>99</v>
      </c>
      <c r="N967" s="570">
        <v>99</v>
      </c>
      <c r="O967" s="570">
        <v>99</v>
      </c>
      <c r="P967" s="570">
        <v>9999</v>
      </c>
      <c r="Q967" s="570"/>
      <c r="R967" s="570"/>
      <c r="S967" s="570"/>
      <c r="T967" s="570"/>
      <c r="U967" s="570"/>
      <c r="V967" s="570"/>
      <c r="W967" s="570"/>
      <c r="X967" s="570"/>
      <c r="Y967" s="570"/>
      <c r="Z967" s="570"/>
      <c r="AA967" s="570"/>
      <c r="AB967" s="570"/>
      <c r="AC967" s="570"/>
      <c r="AD967" s="570"/>
      <c r="AE967" s="570"/>
      <c r="AF967" s="570"/>
      <c r="AG967" s="570"/>
      <c r="AH967" s="570"/>
      <c r="AI967" s="570"/>
      <c r="AJ967" s="570"/>
      <c r="AK967" s="570"/>
      <c r="AL967" s="570"/>
    </row>
    <row r="968" spans="1:38">
      <c r="A968" s="570">
        <v>11</v>
      </c>
      <c r="B968" s="570">
        <v>70</v>
      </c>
      <c r="C968" s="570">
        <v>2020</v>
      </c>
      <c r="D968" s="570">
        <v>99</v>
      </c>
      <c r="E968" s="570">
        <v>99</v>
      </c>
      <c r="F968" s="570">
        <v>99</v>
      </c>
      <c r="G968" s="570">
        <v>99</v>
      </c>
      <c r="H968" s="570">
        <v>99</v>
      </c>
      <c r="I968" s="570">
        <v>99</v>
      </c>
      <c r="J968" s="570">
        <v>999</v>
      </c>
      <c r="K968" s="570">
        <v>99</v>
      </c>
      <c r="L968" s="570">
        <v>8</v>
      </c>
      <c r="M968" s="570">
        <v>99</v>
      </c>
      <c r="N968" s="570">
        <v>99</v>
      </c>
      <c r="O968" s="570">
        <v>99</v>
      </c>
      <c r="P968" s="570">
        <v>9999</v>
      </c>
      <c r="Q968" s="570">
        <v>417</v>
      </c>
      <c r="R968" s="570">
        <v>2588</v>
      </c>
      <c r="S968" s="570">
        <v>8</v>
      </c>
      <c r="T968" s="570">
        <v>5.9795208655332326</v>
      </c>
      <c r="U968" s="570">
        <v>15.795158423493049</v>
      </c>
      <c r="V968" s="570">
        <v>3.0911901081916544</v>
      </c>
      <c r="W968" s="570">
        <v>7.4188562596599699</v>
      </c>
      <c r="X968" s="570">
        <v>39.489953632148378</v>
      </c>
      <c r="Y968" s="570">
        <v>26.738794435857805</v>
      </c>
      <c r="Z968" s="570">
        <v>9.873822130270451</v>
      </c>
      <c r="AA968" s="570">
        <v>0</v>
      </c>
      <c r="AB968" s="570">
        <v>2.2984366205563633</v>
      </c>
      <c r="AC968" s="570"/>
      <c r="AD968" s="570">
        <v>62.062724800090152</v>
      </c>
      <c r="AE968" s="570"/>
      <c r="AF968" s="570">
        <v>9.759776746992495</v>
      </c>
      <c r="AG968" s="570">
        <v>12.367268813810623</v>
      </c>
      <c r="AH968" s="570">
        <v>0.54095826893353938</v>
      </c>
      <c r="AI968" s="570"/>
      <c r="AJ968" s="570"/>
      <c r="AK968" s="570"/>
      <c r="AL968" s="570"/>
    </row>
    <row r="969" spans="1:38">
      <c r="A969" s="570">
        <v>11</v>
      </c>
      <c r="B969" s="570">
        <v>71</v>
      </c>
      <c r="C969" s="570">
        <v>2020</v>
      </c>
      <c r="D969" s="570">
        <v>99</v>
      </c>
      <c r="E969" s="570">
        <v>99</v>
      </c>
      <c r="F969" s="570">
        <v>99</v>
      </c>
      <c r="G969" s="570">
        <v>99</v>
      </c>
      <c r="H969" s="570">
        <v>99</v>
      </c>
      <c r="I969" s="570">
        <v>99</v>
      </c>
      <c r="J969" s="570">
        <v>999</v>
      </c>
      <c r="K969" s="570">
        <v>99</v>
      </c>
      <c r="L969" s="570">
        <v>9</v>
      </c>
      <c r="M969" s="570">
        <v>99</v>
      </c>
      <c r="N969" s="570">
        <v>99</v>
      </c>
      <c r="O969" s="570">
        <v>99</v>
      </c>
      <c r="P969" s="570">
        <v>9999</v>
      </c>
      <c r="Q969" s="570"/>
      <c r="R969" s="570"/>
      <c r="S969" s="570"/>
      <c r="T969" s="570"/>
      <c r="U969" s="570"/>
      <c r="V969" s="570"/>
      <c r="W969" s="570"/>
      <c r="X969" s="570"/>
      <c r="Y969" s="570"/>
      <c r="Z969" s="570"/>
      <c r="AA969" s="570"/>
      <c r="AB969" s="570"/>
      <c r="AC969" s="570"/>
      <c r="AD969" s="570"/>
      <c r="AE969" s="570"/>
      <c r="AF969" s="570"/>
      <c r="AG969" s="570"/>
      <c r="AH969" s="570"/>
      <c r="AI969" s="570"/>
      <c r="AJ969" s="570"/>
      <c r="AK969" s="570"/>
      <c r="AL969" s="570"/>
    </row>
    <row r="970" spans="1:38">
      <c r="A970" s="570">
        <v>11</v>
      </c>
      <c r="B970" s="570">
        <v>72</v>
      </c>
      <c r="C970" s="570">
        <v>2020</v>
      </c>
      <c r="D970" s="570">
        <v>99</v>
      </c>
      <c r="E970" s="570">
        <v>99</v>
      </c>
      <c r="F970" s="570">
        <v>99</v>
      </c>
      <c r="G970" s="570">
        <v>99</v>
      </c>
      <c r="H970" s="570">
        <v>99</v>
      </c>
      <c r="I970" s="570">
        <v>99</v>
      </c>
      <c r="J970" s="570">
        <v>999</v>
      </c>
      <c r="K970" s="570">
        <v>99</v>
      </c>
      <c r="L970" s="570">
        <v>10</v>
      </c>
      <c r="M970" s="570">
        <v>99</v>
      </c>
      <c r="N970" s="570">
        <v>99</v>
      </c>
      <c r="O970" s="570">
        <v>99</v>
      </c>
      <c r="P970" s="570">
        <v>9999</v>
      </c>
      <c r="Q970" s="570"/>
      <c r="R970" s="570"/>
      <c r="S970" s="570"/>
      <c r="T970" s="570"/>
      <c r="U970" s="570"/>
      <c r="V970" s="570"/>
      <c r="W970" s="570"/>
      <c r="X970" s="570"/>
      <c r="Y970" s="570"/>
      <c r="Z970" s="570"/>
      <c r="AA970" s="570"/>
      <c r="AB970" s="570"/>
      <c r="AC970" s="570"/>
      <c r="AD970" s="570"/>
      <c r="AE970" s="570"/>
      <c r="AF970" s="570"/>
      <c r="AG970" s="570"/>
      <c r="AH970" s="570"/>
      <c r="AI970" s="570"/>
      <c r="AJ970" s="570"/>
      <c r="AK970" s="570"/>
      <c r="AL970" s="570"/>
    </row>
    <row r="971" spans="1:38">
      <c r="A971" s="570">
        <v>11</v>
      </c>
      <c r="B971" s="570">
        <v>73</v>
      </c>
      <c r="C971" s="570">
        <v>2020</v>
      </c>
      <c r="D971" s="570">
        <v>99</v>
      </c>
      <c r="E971" s="570">
        <v>99</v>
      </c>
      <c r="F971" s="570">
        <v>99</v>
      </c>
      <c r="G971" s="570">
        <v>99</v>
      </c>
      <c r="H971" s="570">
        <v>99</v>
      </c>
      <c r="I971" s="570">
        <v>99</v>
      </c>
      <c r="J971" s="570">
        <v>999</v>
      </c>
      <c r="K971" s="570">
        <v>99</v>
      </c>
      <c r="L971" s="570">
        <v>11</v>
      </c>
      <c r="M971" s="570">
        <v>99</v>
      </c>
      <c r="N971" s="570">
        <v>99</v>
      </c>
      <c r="O971" s="570">
        <v>99</v>
      </c>
      <c r="P971" s="570">
        <v>9999</v>
      </c>
      <c r="Q971" s="570">
        <v>35</v>
      </c>
      <c r="R971" s="570">
        <v>236</v>
      </c>
      <c r="S971" s="570">
        <v>11</v>
      </c>
      <c r="T971" s="570">
        <v>5.2161016949152543</v>
      </c>
      <c r="U971" s="570">
        <v>17.756059322033892</v>
      </c>
      <c r="V971" s="570">
        <v>1.6949152542372876</v>
      </c>
      <c r="W971" s="570">
        <v>5.9322033898305069</v>
      </c>
      <c r="X971" s="570">
        <v>58.47457627118645</v>
      </c>
      <c r="Y971" s="570">
        <v>19.49152542372882</v>
      </c>
      <c r="Z971" s="570">
        <v>7.3054298459275646</v>
      </c>
      <c r="AA971" s="570">
        <v>0</v>
      </c>
      <c r="AB971" s="570">
        <v>2.4684267390241361</v>
      </c>
      <c r="AC971" s="570"/>
      <c r="AD971" s="570">
        <v>66.809809252620397</v>
      </c>
      <c r="AE971" s="570"/>
      <c r="AF971" s="570">
        <v>0.88999509748463268</v>
      </c>
      <c r="AG971" s="570">
        <v>1.267780690516811</v>
      </c>
      <c r="AH971" s="570">
        <v>0</v>
      </c>
      <c r="AI971" s="570"/>
      <c r="AJ971" s="570"/>
      <c r="AK971" s="570"/>
      <c r="AL971" s="570"/>
    </row>
    <row r="972" spans="1:38">
      <c r="A972" s="570">
        <v>11</v>
      </c>
      <c r="B972" s="570">
        <v>74</v>
      </c>
      <c r="C972" s="570">
        <v>2020</v>
      </c>
      <c r="D972" s="570">
        <v>99</v>
      </c>
      <c r="E972" s="570">
        <v>99</v>
      </c>
      <c r="F972" s="570">
        <v>99</v>
      </c>
      <c r="G972" s="570">
        <v>99</v>
      </c>
      <c r="H972" s="570">
        <v>99</v>
      </c>
      <c r="I972" s="570">
        <v>99</v>
      </c>
      <c r="J972" s="570">
        <v>999</v>
      </c>
      <c r="K972" s="570">
        <v>99</v>
      </c>
      <c r="L972" s="570">
        <v>12</v>
      </c>
      <c r="M972" s="570">
        <v>99</v>
      </c>
      <c r="N972" s="570">
        <v>99</v>
      </c>
      <c r="O972" s="570">
        <v>99</v>
      </c>
      <c r="P972" s="570">
        <v>9999</v>
      </c>
      <c r="Q972" s="570"/>
      <c r="R972" s="570"/>
      <c r="S972" s="570"/>
      <c r="T972" s="570"/>
      <c r="U972" s="570"/>
      <c r="V972" s="570"/>
      <c r="W972" s="570"/>
      <c r="X972" s="570"/>
      <c r="Y972" s="570"/>
      <c r="Z972" s="570"/>
      <c r="AA972" s="570"/>
      <c r="AB972" s="570"/>
      <c r="AC972" s="570"/>
      <c r="AD972" s="570"/>
      <c r="AE972" s="570"/>
      <c r="AF972" s="570"/>
      <c r="AG972" s="570"/>
      <c r="AH972" s="570"/>
      <c r="AI972" s="570"/>
      <c r="AJ972" s="570"/>
      <c r="AK972" s="570"/>
      <c r="AL972" s="570"/>
    </row>
    <row r="973" spans="1:38">
      <c r="A973" s="570">
        <v>11</v>
      </c>
      <c r="B973" s="570">
        <v>75</v>
      </c>
      <c r="C973" s="570">
        <v>2020</v>
      </c>
      <c r="D973" s="570">
        <v>99</v>
      </c>
      <c r="E973" s="570">
        <v>99</v>
      </c>
      <c r="F973" s="570">
        <v>99</v>
      </c>
      <c r="G973" s="570">
        <v>99</v>
      </c>
      <c r="H973" s="570">
        <v>99</v>
      </c>
      <c r="I973" s="570">
        <v>99</v>
      </c>
      <c r="J973" s="570">
        <v>999</v>
      </c>
      <c r="K973" s="570">
        <v>99</v>
      </c>
      <c r="L973" s="570">
        <v>13</v>
      </c>
      <c r="M973" s="570">
        <v>99</v>
      </c>
      <c r="N973" s="570">
        <v>99</v>
      </c>
      <c r="O973" s="570">
        <v>99</v>
      </c>
      <c r="P973" s="570">
        <v>9999</v>
      </c>
      <c r="Q973" s="570"/>
      <c r="R973" s="570"/>
      <c r="S973" s="570"/>
      <c r="T973" s="570"/>
      <c r="U973" s="570"/>
      <c r="V973" s="570"/>
      <c r="W973" s="570"/>
      <c r="X973" s="570"/>
      <c r="Y973" s="570"/>
      <c r="Z973" s="570"/>
      <c r="AA973" s="570"/>
      <c r="AB973" s="570"/>
      <c r="AC973" s="570"/>
      <c r="AD973" s="570"/>
      <c r="AE973" s="570"/>
      <c r="AF973" s="570"/>
      <c r="AG973" s="570"/>
      <c r="AH973" s="570"/>
      <c r="AI973" s="570"/>
      <c r="AJ973" s="570"/>
      <c r="AK973" s="570"/>
      <c r="AL973" s="570"/>
    </row>
    <row r="974" spans="1:38">
      <c r="A974" s="570">
        <v>11</v>
      </c>
      <c r="B974" s="570">
        <v>76</v>
      </c>
      <c r="C974" s="570">
        <v>2020</v>
      </c>
      <c r="D974" s="570">
        <v>99</v>
      </c>
      <c r="E974" s="570">
        <v>99</v>
      </c>
      <c r="F974" s="570">
        <v>99</v>
      </c>
      <c r="G974" s="570">
        <v>99</v>
      </c>
      <c r="H974" s="570">
        <v>99</v>
      </c>
      <c r="I974" s="570">
        <v>99</v>
      </c>
      <c r="J974" s="570">
        <v>999</v>
      </c>
      <c r="K974" s="570">
        <v>99</v>
      </c>
      <c r="L974" s="570">
        <v>14</v>
      </c>
      <c r="M974" s="570">
        <v>99</v>
      </c>
      <c r="N974" s="570">
        <v>99</v>
      </c>
      <c r="O974" s="570">
        <v>99</v>
      </c>
      <c r="P974" s="570">
        <v>9999</v>
      </c>
      <c r="Q974" s="570"/>
      <c r="R974" s="570"/>
      <c r="S974" s="570"/>
      <c r="T974" s="570"/>
      <c r="U974" s="570"/>
      <c r="V974" s="570"/>
      <c r="W974" s="570"/>
      <c r="X974" s="570"/>
      <c r="Y974" s="570"/>
      <c r="Z974" s="570"/>
      <c r="AA974" s="570"/>
      <c r="AB974" s="570"/>
      <c r="AC974" s="570"/>
      <c r="AD974" s="570"/>
      <c r="AE974" s="570"/>
      <c r="AF974" s="570"/>
      <c r="AG974" s="570"/>
      <c r="AH974" s="570"/>
      <c r="AI974" s="570"/>
      <c r="AJ974" s="570"/>
      <c r="AK974" s="570"/>
      <c r="AL974" s="570"/>
    </row>
    <row r="975" spans="1:38">
      <c r="A975" s="570">
        <v>11</v>
      </c>
      <c r="B975" s="570">
        <v>77</v>
      </c>
      <c r="C975" s="570">
        <v>2020</v>
      </c>
      <c r="D975" s="570">
        <v>99</v>
      </c>
      <c r="E975" s="570">
        <v>99</v>
      </c>
      <c r="F975" s="570">
        <v>99</v>
      </c>
      <c r="G975" s="570">
        <v>99</v>
      </c>
      <c r="H975" s="570">
        <v>99</v>
      </c>
      <c r="I975" s="570">
        <v>99</v>
      </c>
      <c r="J975" s="570">
        <v>999</v>
      </c>
      <c r="K975" s="570">
        <v>99</v>
      </c>
      <c r="L975" s="570">
        <v>15</v>
      </c>
      <c r="M975" s="570">
        <v>99</v>
      </c>
      <c r="N975" s="570">
        <v>99</v>
      </c>
      <c r="O975" s="570">
        <v>99</v>
      </c>
      <c r="P975" s="570">
        <v>9999</v>
      </c>
      <c r="Q975" s="570"/>
      <c r="R975" s="570"/>
      <c r="S975" s="570"/>
      <c r="T975" s="570"/>
      <c r="U975" s="570"/>
      <c r="V975" s="570"/>
      <c r="W975" s="570"/>
      <c r="X975" s="570"/>
      <c r="Y975" s="570"/>
      <c r="Z975" s="570"/>
      <c r="AA975" s="570"/>
      <c r="AB975" s="570"/>
      <c r="AC975" s="570"/>
      <c r="AD975" s="570"/>
      <c r="AE975" s="570"/>
      <c r="AF975" s="570"/>
      <c r="AG975" s="570"/>
      <c r="AH975" s="570"/>
      <c r="AI975" s="570"/>
      <c r="AJ975" s="570"/>
      <c r="AK975" s="570"/>
      <c r="AL975" s="570"/>
    </row>
    <row r="976" spans="1:38">
      <c r="A976" s="570">
        <v>11</v>
      </c>
      <c r="B976" s="570">
        <v>78</v>
      </c>
      <c r="C976" s="570">
        <v>2019</v>
      </c>
      <c r="D976" s="570">
        <v>99</v>
      </c>
      <c r="E976" s="570">
        <v>99</v>
      </c>
      <c r="F976" s="570">
        <v>99</v>
      </c>
      <c r="G976" s="570">
        <v>99</v>
      </c>
      <c r="H976" s="570">
        <v>99</v>
      </c>
      <c r="I976" s="570">
        <v>99</v>
      </c>
      <c r="J976" s="570">
        <v>999</v>
      </c>
      <c r="K976" s="570">
        <v>99</v>
      </c>
      <c r="L976" s="570">
        <v>1</v>
      </c>
      <c r="M976" s="570">
        <v>99</v>
      </c>
      <c r="N976" s="570">
        <v>99</v>
      </c>
      <c r="O976" s="570">
        <v>99</v>
      </c>
      <c r="P976" s="570">
        <v>9999</v>
      </c>
      <c r="Q976" s="570">
        <v>109</v>
      </c>
      <c r="R976" s="570">
        <v>286</v>
      </c>
      <c r="S976" s="570">
        <v>1</v>
      </c>
      <c r="T976" s="570">
        <v>2.3461538461538471</v>
      </c>
      <c r="U976" s="570">
        <v>10.415314685314685</v>
      </c>
      <c r="V976" s="570">
        <v>0</v>
      </c>
      <c r="W976" s="570">
        <v>0</v>
      </c>
      <c r="X976" s="570">
        <v>27.272727272727277</v>
      </c>
      <c r="Y976" s="570">
        <v>1.0489510489510487</v>
      </c>
      <c r="Z976" s="570">
        <v>6.3817410326075379</v>
      </c>
      <c r="AA976" s="570">
        <v>0</v>
      </c>
      <c r="AB976" s="570">
        <v>0.95845659956747042</v>
      </c>
      <c r="AC976" s="570"/>
      <c r="AD976" s="570">
        <v>38.053127496834705</v>
      </c>
      <c r="AE976" s="570"/>
      <c r="AF976" s="570">
        <v>1.0591808014221169</v>
      </c>
      <c r="AG976" s="570">
        <v>0.89249118289013285</v>
      </c>
      <c r="AH976" s="570">
        <v>0</v>
      </c>
      <c r="AI976" s="570"/>
      <c r="AJ976" s="570"/>
      <c r="AK976" s="570"/>
      <c r="AL976" s="570"/>
    </row>
    <row r="977" spans="1:38">
      <c r="A977" s="570">
        <v>11</v>
      </c>
      <c r="B977" s="570">
        <v>79</v>
      </c>
      <c r="C977" s="570">
        <v>2019</v>
      </c>
      <c r="D977" s="570">
        <v>99</v>
      </c>
      <c r="E977" s="570">
        <v>99</v>
      </c>
      <c r="F977" s="570">
        <v>99</v>
      </c>
      <c r="G977" s="570">
        <v>99</v>
      </c>
      <c r="H977" s="570">
        <v>99</v>
      </c>
      <c r="I977" s="570">
        <v>99</v>
      </c>
      <c r="J977" s="570">
        <v>999</v>
      </c>
      <c r="K977" s="570">
        <v>99</v>
      </c>
      <c r="L977" s="570">
        <v>2</v>
      </c>
      <c r="M977" s="570">
        <v>99</v>
      </c>
      <c r="N977" s="570">
        <v>99</v>
      </c>
      <c r="O977" s="570">
        <v>99</v>
      </c>
      <c r="P977" s="570">
        <v>9999</v>
      </c>
      <c r="Q977" s="570">
        <v>291</v>
      </c>
      <c r="R977" s="570">
        <v>1344</v>
      </c>
      <c r="S977" s="570">
        <v>2</v>
      </c>
      <c r="T977" s="570">
        <v>2.8102678571428577</v>
      </c>
      <c r="U977" s="570">
        <v>11.266956845238097</v>
      </c>
      <c r="V977" s="570">
        <v>0</v>
      </c>
      <c r="W977" s="570">
        <v>7.4404761904761932E-2</v>
      </c>
      <c r="X977" s="570">
        <v>32.440476190476197</v>
      </c>
      <c r="Y977" s="570">
        <v>2.0089285714285721</v>
      </c>
      <c r="Z977" s="570">
        <v>6.6368227421886958</v>
      </c>
      <c r="AA977" s="570">
        <v>0</v>
      </c>
      <c r="AB977" s="570">
        <v>1.438371450026922</v>
      </c>
      <c r="AC977" s="570"/>
      <c r="AD977" s="570">
        <v>40.44222585761689</v>
      </c>
      <c r="AE977" s="570"/>
      <c r="AF977" s="570">
        <v>4.9774090808088287</v>
      </c>
      <c r="AG977" s="570">
        <v>4.5370274271201181</v>
      </c>
      <c r="AH977" s="570">
        <v>0.44642857142857151</v>
      </c>
      <c r="AI977" s="570"/>
      <c r="AJ977" s="570"/>
      <c r="AK977" s="570"/>
      <c r="AL977" s="570"/>
    </row>
    <row r="978" spans="1:38">
      <c r="A978" s="570">
        <v>11</v>
      </c>
      <c r="B978" s="570">
        <v>80</v>
      </c>
      <c r="C978" s="570">
        <v>2019</v>
      </c>
      <c r="D978" s="570">
        <v>99</v>
      </c>
      <c r="E978" s="570">
        <v>99</v>
      </c>
      <c r="F978" s="570">
        <v>99</v>
      </c>
      <c r="G978" s="570">
        <v>99</v>
      </c>
      <c r="H978" s="570">
        <v>99</v>
      </c>
      <c r="I978" s="570">
        <v>99</v>
      </c>
      <c r="J978" s="570">
        <v>999</v>
      </c>
      <c r="K978" s="570">
        <v>99</v>
      </c>
      <c r="L978" s="570">
        <v>3</v>
      </c>
      <c r="M978" s="570">
        <v>99</v>
      </c>
      <c r="N978" s="570">
        <v>99</v>
      </c>
      <c r="O978" s="570">
        <v>99</v>
      </c>
      <c r="P978" s="570">
        <v>9999</v>
      </c>
      <c r="Q978" s="570">
        <v>368</v>
      </c>
      <c r="R978" s="570">
        <v>2291</v>
      </c>
      <c r="S978" s="570">
        <v>3</v>
      </c>
      <c r="T978" s="570">
        <v>3.4845045831514598</v>
      </c>
      <c r="U978" s="570">
        <v>11.151436054124837</v>
      </c>
      <c r="V978" s="570">
        <v>0</v>
      </c>
      <c r="W978" s="570">
        <v>0</v>
      </c>
      <c r="X978" s="570">
        <v>31.296377127891756</v>
      </c>
      <c r="Y978" s="570">
        <v>2.8808380619816658</v>
      </c>
      <c r="Z978" s="570">
        <v>6.6882304285954222</v>
      </c>
      <c r="AA978" s="570">
        <v>0</v>
      </c>
      <c r="AB978" s="570">
        <v>1.6844216397490179</v>
      </c>
      <c r="AC978" s="570"/>
      <c r="AD978" s="570">
        <v>38.19475342975641</v>
      </c>
      <c r="AE978" s="570"/>
      <c r="AF978" s="570">
        <v>8.4845566995037363</v>
      </c>
      <c r="AG978" s="570">
        <v>7.6545804628089789</v>
      </c>
      <c r="AH978" s="570">
        <v>0.43649061545176759</v>
      </c>
      <c r="AI978" s="570"/>
      <c r="AJ978" s="570"/>
      <c r="AK978" s="570"/>
      <c r="AL978" s="570"/>
    </row>
    <row r="979" spans="1:38">
      <c r="A979" s="570">
        <v>11</v>
      </c>
      <c r="B979" s="570">
        <v>81</v>
      </c>
      <c r="C979" s="570">
        <v>2019</v>
      </c>
      <c r="D979" s="570">
        <v>99</v>
      </c>
      <c r="E979" s="570">
        <v>99</v>
      </c>
      <c r="F979" s="570">
        <v>99</v>
      </c>
      <c r="G979" s="570">
        <v>99</v>
      </c>
      <c r="H979" s="570">
        <v>99</v>
      </c>
      <c r="I979" s="570">
        <v>99</v>
      </c>
      <c r="J979" s="570">
        <v>999</v>
      </c>
      <c r="K979" s="570">
        <v>99</v>
      </c>
      <c r="L979" s="570">
        <v>4</v>
      </c>
      <c r="M979" s="570">
        <v>99</v>
      </c>
      <c r="N979" s="570">
        <v>99</v>
      </c>
      <c r="O979" s="570">
        <v>99</v>
      </c>
      <c r="P979" s="570">
        <v>9999</v>
      </c>
      <c r="Q979" s="570">
        <v>445</v>
      </c>
      <c r="R979" s="570">
        <v>4281</v>
      </c>
      <c r="S979" s="570">
        <v>4</v>
      </c>
      <c r="T979" s="570">
        <v>4.1016117729502444</v>
      </c>
      <c r="U979" s="570">
        <v>10.870142490072412</v>
      </c>
      <c r="V979" s="570">
        <v>0</v>
      </c>
      <c r="W979" s="570">
        <v>4.6718056528848403E-2</v>
      </c>
      <c r="X979" s="570">
        <v>25.344545666900256</v>
      </c>
      <c r="Y979" s="570">
        <v>4.9053959355290813</v>
      </c>
      <c r="Z979" s="570">
        <v>6.567516026867251</v>
      </c>
      <c r="AA979" s="570">
        <v>0</v>
      </c>
      <c r="AB979" s="570">
        <v>1.7351363557472621</v>
      </c>
      <c r="AC979" s="570"/>
      <c r="AD979" s="570">
        <v>37.920483102752577</v>
      </c>
      <c r="AE979" s="570"/>
      <c r="AF979" s="570">
        <v>15.854381156951332</v>
      </c>
      <c r="AG979" s="570">
        <v>13.942670689036095</v>
      </c>
      <c r="AH979" s="570">
        <v>0.49053959355290816</v>
      </c>
      <c r="AI979" s="570"/>
      <c r="AJ979" s="570"/>
      <c r="AK979" s="570"/>
      <c r="AL979" s="570"/>
    </row>
    <row r="980" spans="1:38">
      <c r="A980" s="570">
        <v>11</v>
      </c>
      <c r="B980" s="570">
        <v>82</v>
      </c>
      <c r="C980" s="570">
        <v>2019</v>
      </c>
      <c r="D980" s="570">
        <v>99</v>
      </c>
      <c r="E980" s="570">
        <v>99</v>
      </c>
      <c r="F980" s="570">
        <v>99</v>
      </c>
      <c r="G980" s="570">
        <v>99</v>
      </c>
      <c r="H980" s="570">
        <v>99</v>
      </c>
      <c r="I980" s="570">
        <v>99</v>
      </c>
      <c r="J980" s="570">
        <v>999</v>
      </c>
      <c r="K980" s="570">
        <v>99</v>
      </c>
      <c r="L980" s="570">
        <v>5</v>
      </c>
      <c r="M980" s="570">
        <v>99</v>
      </c>
      <c r="N980" s="570">
        <v>99</v>
      </c>
      <c r="O980" s="570">
        <v>99</v>
      </c>
      <c r="P980" s="570">
        <v>9999</v>
      </c>
      <c r="Q980" s="570">
        <v>560</v>
      </c>
      <c r="R980" s="570">
        <v>9535</v>
      </c>
      <c r="S980" s="570">
        <v>5</v>
      </c>
      <c r="T980" s="570">
        <v>4.8836916622968012</v>
      </c>
      <c r="U980" s="570">
        <v>11.111404299947607</v>
      </c>
      <c r="V980" s="570">
        <v>0</v>
      </c>
      <c r="W980" s="570">
        <v>0.34609334032511802</v>
      </c>
      <c r="X980" s="570">
        <v>23.282642894598844</v>
      </c>
      <c r="Y980" s="570">
        <v>7.5721027792343998</v>
      </c>
      <c r="Z980" s="570">
        <v>6.8718660889498446</v>
      </c>
      <c r="AA980" s="570">
        <v>0</v>
      </c>
      <c r="AB980" s="570">
        <v>1.6964138755246581</v>
      </c>
      <c r="AC980" s="570"/>
      <c r="AD980" s="570">
        <v>29.443842512832873</v>
      </c>
      <c r="AE980" s="570"/>
      <c r="AF980" s="570">
        <v>35.312199096363223</v>
      </c>
      <c r="AG980" s="570">
        <v>31.743525051042745</v>
      </c>
      <c r="AH980" s="570">
        <v>0.48243314105925528</v>
      </c>
      <c r="AI980" s="570"/>
      <c r="AJ980" s="570"/>
      <c r="AK980" s="570"/>
      <c r="AL980" s="570"/>
    </row>
    <row r="981" spans="1:38">
      <c r="A981" s="570">
        <v>11</v>
      </c>
      <c r="B981" s="570">
        <v>83</v>
      </c>
      <c r="C981" s="570">
        <v>2019</v>
      </c>
      <c r="D981" s="570">
        <v>99</v>
      </c>
      <c r="E981" s="570">
        <v>99</v>
      </c>
      <c r="F981" s="570">
        <v>99</v>
      </c>
      <c r="G981" s="570">
        <v>99</v>
      </c>
      <c r="H981" s="570">
        <v>99</v>
      </c>
      <c r="I981" s="570">
        <v>99</v>
      </c>
      <c r="J981" s="570">
        <v>999</v>
      </c>
      <c r="K981" s="570">
        <v>99</v>
      </c>
      <c r="L981" s="570">
        <v>6</v>
      </c>
      <c r="M981" s="570">
        <v>99</v>
      </c>
      <c r="N981" s="570">
        <v>99</v>
      </c>
      <c r="O981" s="570">
        <v>99</v>
      </c>
      <c r="P981" s="570">
        <v>9999</v>
      </c>
      <c r="Q981" s="570">
        <v>555</v>
      </c>
      <c r="R981" s="570">
        <v>6384</v>
      </c>
      <c r="S981" s="570">
        <v>6</v>
      </c>
      <c r="T981" s="570">
        <v>5.4003759398496252</v>
      </c>
      <c r="U981" s="570">
        <v>13.685236528822022</v>
      </c>
      <c r="V981" s="570">
        <v>3.1798245614035081</v>
      </c>
      <c r="W981" s="570">
        <v>2.1146616541353378</v>
      </c>
      <c r="X981" s="570">
        <v>31.25</v>
      </c>
      <c r="Y981" s="570">
        <v>16.807644110275685</v>
      </c>
      <c r="Z981" s="570">
        <v>8.1514842741291016</v>
      </c>
      <c r="AA981" s="570">
        <v>0</v>
      </c>
      <c r="AB981" s="570">
        <v>1.890677527450032</v>
      </c>
      <c r="AC981" s="570"/>
      <c r="AD981" s="570">
        <v>48.127485906175195</v>
      </c>
      <c r="AE981" s="570"/>
      <c r="AF981" s="570">
        <v>23.642693133841934</v>
      </c>
      <c r="AG981" s="570">
        <v>26.176446583678459</v>
      </c>
      <c r="AH981" s="570">
        <v>0.81453634085213023</v>
      </c>
      <c r="AI981" s="570"/>
      <c r="AJ981" s="570"/>
      <c r="AK981" s="570"/>
      <c r="AL981" s="570"/>
    </row>
    <row r="982" spans="1:38">
      <c r="A982" s="570">
        <v>11</v>
      </c>
      <c r="B982" s="570">
        <v>84</v>
      </c>
      <c r="C982" s="570">
        <v>2019</v>
      </c>
      <c r="D982" s="570">
        <v>99</v>
      </c>
      <c r="E982" s="570">
        <v>99</v>
      </c>
      <c r="F982" s="570">
        <v>99</v>
      </c>
      <c r="G982" s="570">
        <v>99</v>
      </c>
      <c r="H982" s="570">
        <v>99</v>
      </c>
      <c r="I982" s="570">
        <v>99</v>
      </c>
      <c r="J982" s="570">
        <v>999</v>
      </c>
      <c r="K982" s="570">
        <v>99</v>
      </c>
      <c r="L982" s="570">
        <v>7</v>
      </c>
      <c r="M982" s="570">
        <v>99</v>
      </c>
      <c r="N982" s="570">
        <v>99</v>
      </c>
      <c r="O982" s="570">
        <v>99</v>
      </c>
      <c r="P982" s="570">
        <v>9999</v>
      </c>
      <c r="Q982" s="570"/>
      <c r="R982" s="570"/>
      <c r="S982" s="570"/>
      <c r="T982" s="570"/>
      <c r="U982" s="570"/>
      <c r="V982" s="570"/>
      <c r="W982" s="570"/>
      <c r="X982" s="570"/>
      <c r="Y982" s="570"/>
      <c r="Z982" s="570"/>
      <c r="AA982" s="570"/>
      <c r="AB982" s="570"/>
      <c r="AC982" s="570"/>
      <c r="AD982" s="570"/>
      <c r="AE982" s="570"/>
      <c r="AF982" s="570"/>
      <c r="AG982" s="570"/>
      <c r="AH982" s="570"/>
      <c r="AI982" s="570"/>
      <c r="AJ982" s="570"/>
      <c r="AK982" s="570"/>
      <c r="AL982" s="570"/>
    </row>
    <row r="983" spans="1:38">
      <c r="A983" s="570">
        <v>11</v>
      </c>
      <c r="B983" s="570">
        <v>85</v>
      </c>
      <c r="C983" s="570">
        <v>2019</v>
      </c>
      <c r="D983" s="570">
        <v>99</v>
      </c>
      <c r="E983" s="570">
        <v>99</v>
      </c>
      <c r="F983" s="570">
        <v>99</v>
      </c>
      <c r="G983" s="570">
        <v>99</v>
      </c>
      <c r="H983" s="570">
        <v>99</v>
      </c>
      <c r="I983" s="570">
        <v>99</v>
      </c>
      <c r="J983" s="570">
        <v>999</v>
      </c>
      <c r="K983" s="570">
        <v>99</v>
      </c>
      <c r="L983" s="570">
        <v>8</v>
      </c>
      <c r="M983" s="570">
        <v>99</v>
      </c>
      <c r="N983" s="570">
        <v>99</v>
      </c>
      <c r="O983" s="570">
        <v>99</v>
      </c>
      <c r="P983" s="570">
        <v>9999</v>
      </c>
      <c r="Q983" s="570">
        <v>393</v>
      </c>
      <c r="R983" s="570">
        <v>2720</v>
      </c>
      <c r="S983" s="570">
        <v>8</v>
      </c>
      <c r="T983" s="570">
        <v>6.0345588235294123</v>
      </c>
      <c r="U983" s="570">
        <v>17.185264705882346</v>
      </c>
      <c r="V983" s="570">
        <v>2.9044117647058822</v>
      </c>
      <c r="W983" s="570">
        <v>7.6470588235294112</v>
      </c>
      <c r="X983" s="570">
        <v>45.919117647058819</v>
      </c>
      <c r="Y983" s="570">
        <v>28.823529411764703</v>
      </c>
      <c r="Z983" s="570">
        <v>9.5296749992691492</v>
      </c>
      <c r="AA983" s="570">
        <v>0</v>
      </c>
      <c r="AB983" s="570">
        <v>2.3113173820696802</v>
      </c>
      <c r="AC983" s="570"/>
      <c r="AD983" s="570">
        <v>62.727903412020403</v>
      </c>
      <c r="AE983" s="570"/>
      <c r="AF983" s="570">
        <v>10.073327901636913</v>
      </c>
      <c r="AG983" s="570">
        <v>14.005242566997801</v>
      </c>
      <c r="AH983" s="570">
        <v>1.0294117647058827</v>
      </c>
      <c r="AI983" s="570"/>
      <c r="AJ983" s="570"/>
      <c r="AK983" s="570"/>
      <c r="AL983" s="570"/>
    </row>
    <row r="984" spans="1:38">
      <c r="A984" s="570">
        <v>11</v>
      </c>
      <c r="B984" s="570">
        <v>86</v>
      </c>
      <c r="C984" s="570">
        <v>2019</v>
      </c>
      <c r="D984" s="570">
        <v>99</v>
      </c>
      <c r="E984" s="570">
        <v>99</v>
      </c>
      <c r="F984" s="570">
        <v>99</v>
      </c>
      <c r="G984" s="570">
        <v>99</v>
      </c>
      <c r="H984" s="570">
        <v>99</v>
      </c>
      <c r="I984" s="570">
        <v>99</v>
      </c>
      <c r="J984" s="570">
        <v>999</v>
      </c>
      <c r="K984" s="570">
        <v>99</v>
      </c>
      <c r="L984" s="570">
        <v>9</v>
      </c>
      <c r="M984" s="570">
        <v>99</v>
      </c>
      <c r="N984" s="570">
        <v>99</v>
      </c>
      <c r="O984" s="570">
        <v>99</v>
      </c>
      <c r="P984" s="570">
        <v>9999</v>
      </c>
      <c r="Q984" s="570"/>
      <c r="R984" s="570"/>
      <c r="S984" s="570"/>
      <c r="T984" s="570"/>
      <c r="U984" s="570"/>
      <c r="V984" s="570"/>
      <c r="W984" s="570"/>
      <c r="X984" s="570"/>
      <c r="Y984" s="570"/>
      <c r="Z984" s="570"/>
      <c r="AA984" s="570"/>
      <c r="AB984" s="570"/>
      <c r="AC984" s="570"/>
      <c r="AD984" s="570"/>
      <c r="AE984" s="570"/>
      <c r="AF984" s="570"/>
      <c r="AG984" s="570"/>
      <c r="AH984" s="570"/>
      <c r="AI984" s="570"/>
      <c r="AJ984" s="570"/>
      <c r="AK984" s="570"/>
      <c r="AL984" s="570"/>
    </row>
    <row r="985" spans="1:38">
      <c r="A985" s="570">
        <v>11</v>
      </c>
      <c r="B985" s="570">
        <v>87</v>
      </c>
      <c r="C985" s="570">
        <v>2019</v>
      </c>
      <c r="D985" s="570">
        <v>99</v>
      </c>
      <c r="E985" s="570">
        <v>99</v>
      </c>
      <c r="F985" s="570">
        <v>99</v>
      </c>
      <c r="G985" s="570">
        <v>99</v>
      </c>
      <c r="H985" s="570">
        <v>99</v>
      </c>
      <c r="I985" s="570">
        <v>99</v>
      </c>
      <c r="J985" s="570">
        <v>999</v>
      </c>
      <c r="K985" s="570">
        <v>99</v>
      </c>
      <c r="L985" s="570">
        <v>10</v>
      </c>
      <c r="M985" s="570">
        <v>99</v>
      </c>
      <c r="N985" s="570">
        <v>99</v>
      </c>
      <c r="O985" s="570">
        <v>99</v>
      </c>
      <c r="P985" s="570">
        <v>9999</v>
      </c>
      <c r="Q985" s="570"/>
      <c r="R985" s="570"/>
      <c r="S985" s="570"/>
      <c r="T985" s="570"/>
      <c r="U985" s="570"/>
      <c r="V985" s="570"/>
      <c r="W985" s="570"/>
      <c r="X985" s="570"/>
      <c r="Y985" s="570"/>
      <c r="Z985" s="570"/>
      <c r="AA985" s="570"/>
      <c r="AB985" s="570"/>
      <c r="AC985" s="570"/>
      <c r="AD985" s="570"/>
      <c r="AE985" s="570"/>
      <c r="AF985" s="570"/>
      <c r="AG985" s="570"/>
      <c r="AH985" s="570"/>
      <c r="AI985" s="570"/>
      <c r="AJ985" s="570"/>
      <c r="AK985" s="570"/>
      <c r="AL985" s="570"/>
    </row>
    <row r="986" spans="1:38">
      <c r="A986" s="570">
        <v>11</v>
      </c>
      <c r="B986" s="570">
        <v>88</v>
      </c>
      <c r="C986" s="570">
        <v>2019</v>
      </c>
      <c r="D986" s="570">
        <v>99</v>
      </c>
      <c r="E986" s="570">
        <v>99</v>
      </c>
      <c r="F986" s="570">
        <v>99</v>
      </c>
      <c r="G986" s="570">
        <v>99</v>
      </c>
      <c r="H986" s="570">
        <v>99</v>
      </c>
      <c r="I986" s="570">
        <v>99</v>
      </c>
      <c r="J986" s="570">
        <v>999</v>
      </c>
      <c r="K986" s="570">
        <v>99</v>
      </c>
      <c r="L986" s="570">
        <v>11</v>
      </c>
      <c r="M986" s="570">
        <v>99</v>
      </c>
      <c r="N986" s="570">
        <v>99</v>
      </c>
      <c r="O986" s="570">
        <v>99</v>
      </c>
      <c r="P986" s="570">
        <v>9999</v>
      </c>
      <c r="Q986" s="570">
        <v>34</v>
      </c>
      <c r="R986" s="570">
        <v>158</v>
      </c>
      <c r="S986" s="570">
        <v>11</v>
      </c>
      <c r="T986" s="570">
        <v>6.2151898734177218</v>
      </c>
      <c r="U986" s="570">
        <v>21.616202531645577</v>
      </c>
      <c r="V986" s="570">
        <v>6.9620253164556951</v>
      </c>
      <c r="W986" s="570">
        <v>3.164556962025316</v>
      </c>
      <c r="X986" s="570">
        <v>71.518987341772146</v>
      </c>
      <c r="Y986" s="570">
        <v>43.037974683544313</v>
      </c>
      <c r="Z986" s="570">
        <v>8.9114427654287596</v>
      </c>
      <c r="AA986" s="570">
        <v>0</v>
      </c>
      <c r="AB986" s="570">
        <v>1.7550713936645077</v>
      </c>
      <c r="AC986" s="570"/>
      <c r="AD986" s="570">
        <v>55.236494559678256</v>
      </c>
      <c r="AE986" s="570"/>
      <c r="AF986" s="570">
        <v>0.58514184134508562</v>
      </c>
      <c r="AG986" s="570">
        <v>1.023297687776755</v>
      </c>
      <c r="AH986" s="570">
        <v>0</v>
      </c>
      <c r="AI986" s="570"/>
      <c r="AJ986" s="570"/>
      <c r="AK986" s="570"/>
      <c r="AL986" s="570"/>
    </row>
    <row r="987" spans="1:38">
      <c r="A987" s="570">
        <v>11</v>
      </c>
      <c r="B987" s="570">
        <v>89</v>
      </c>
      <c r="C987" s="570">
        <v>2019</v>
      </c>
      <c r="D987" s="570">
        <v>99</v>
      </c>
      <c r="E987" s="570">
        <v>99</v>
      </c>
      <c r="F987" s="570">
        <v>99</v>
      </c>
      <c r="G987" s="570">
        <v>99</v>
      </c>
      <c r="H987" s="570">
        <v>99</v>
      </c>
      <c r="I987" s="570">
        <v>99</v>
      </c>
      <c r="J987" s="570">
        <v>999</v>
      </c>
      <c r="K987" s="570">
        <v>99</v>
      </c>
      <c r="L987" s="570">
        <v>12</v>
      </c>
      <c r="M987" s="570">
        <v>99</v>
      </c>
      <c r="N987" s="570">
        <v>99</v>
      </c>
      <c r="O987" s="570">
        <v>99</v>
      </c>
      <c r="P987" s="570">
        <v>9999</v>
      </c>
      <c r="Q987" s="570"/>
      <c r="R987" s="570"/>
      <c r="S987" s="570"/>
      <c r="T987" s="570"/>
      <c r="U987" s="570"/>
      <c r="V987" s="570"/>
      <c r="W987" s="570"/>
      <c r="X987" s="570"/>
      <c r="Y987" s="570"/>
      <c r="Z987" s="570"/>
      <c r="AA987" s="570"/>
      <c r="AB987" s="570"/>
      <c r="AC987" s="570"/>
      <c r="AD987" s="570"/>
      <c r="AE987" s="570"/>
      <c r="AF987" s="570"/>
      <c r="AG987" s="570"/>
      <c r="AH987" s="570"/>
      <c r="AI987" s="570"/>
      <c r="AJ987" s="570"/>
      <c r="AK987" s="570"/>
      <c r="AL987" s="570"/>
    </row>
    <row r="988" spans="1:38">
      <c r="A988" s="570">
        <v>11</v>
      </c>
      <c r="B988" s="570">
        <v>90</v>
      </c>
      <c r="C988" s="570">
        <v>2019</v>
      </c>
      <c r="D988" s="570">
        <v>99</v>
      </c>
      <c r="E988" s="570">
        <v>99</v>
      </c>
      <c r="F988" s="570">
        <v>99</v>
      </c>
      <c r="G988" s="570">
        <v>99</v>
      </c>
      <c r="H988" s="570">
        <v>99</v>
      </c>
      <c r="I988" s="570">
        <v>99</v>
      </c>
      <c r="J988" s="570">
        <v>999</v>
      </c>
      <c r="K988" s="570">
        <v>99</v>
      </c>
      <c r="L988" s="570">
        <v>13</v>
      </c>
      <c r="M988" s="570">
        <v>99</v>
      </c>
      <c r="N988" s="570">
        <v>99</v>
      </c>
      <c r="O988" s="570">
        <v>99</v>
      </c>
      <c r="P988" s="570">
        <v>9999</v>
      </c>
      <c r="Q988" s="570"/>
      <c r="R988" s="570"/>
      <c r="S988" s="570"/>
      <c r="T988" s="570"/>
      <c r="U988" s="570"/>
      <c r="V988" s="570"/>
      <c r="W988" s="570"/>
      <c r="X988" s="570"/>
      <c r="Y988" s="570"/>
      <c r="Z988" s="570"/>
      <c r="AA988" s="570"/>
      <c r="AB988" s="570"/>
      <c r="AC988" s="570"/>
      <c r="AD988" s="570"/>
      <c r="AE988" s="570"/>
      <c r="AF988" s="570"/>
      <c r="AG988" s="570"/>
      <c r="AH988" s="570"/>
      <c r="AI988" s="570"/>
      <c r="AJ988" s="570"/>
      <c r="AK988" s="570"/>
      <c r="AL988" s="570"/>
    </row>
    <row r="989" spans="1:38">
      <c r="A989" s="570">
        <v>11</v>
      </c>
      <c r="B989" s="570">
        <v>91</v>
      </c>
      <c r="C989" s="570">
        <v>2019</v>
      </c>
      <c r="D989" s="570">
        <v>99</v>
      </c>
      <c r="E989" s="570">
        <v>99</v>
      </c>
      <c r="F989" s="570">
        <v>99</v>
      </c>
      <c r="G989" s="570">
        <v>99</v>
      </c>
      <c r="H989" s="570">
        <v>99</v>
      </c>
      <c r="I989" s="570">
        <v>99</v>
      </c>
      <c r="J989" s="570">
        <v>999</v>
      </c>
      <c r="K989" s="570">
        <v>99</v>
      </c>
      <c r="L989" s="570">
        <v>14</v>
      </c>
      <c r="M989" s="570">
        <v>99</v>
      </c>
      <c r="N989" s="570">
        <v>99</v>
      </c>
      <c r="O989" s="570">
        <v>99</v>
      </c>
      <c r="P989" s="570">
        <v>9999</v>
      </c>
      <c r="Q989" s="570">
        <v>2</v>
      </c>
      <c r="R989" s="570">
        <v>3</v>
      </c>
      <c r="S989" s="570">
        <v>14</v>
      </c>
      <c r="T989" s="570">
        <v>10</v>
      </c>
      <c r="U989" s="570">
        <v>27.5</v>
      </c>
      <c r="V989" s="570">
        <v>0</v>
      </c>
      <c r="W989" s="570">
        <v>66.666666666666686</v>
      </c>
      <c r="X989" s="570">
        <v>100</v>
      </c>
      <c r="Y989" s="570">
        <v>100</v>
      </c>
      <c r="Z989" s="570">
        <v>1.7568911937472784</v>
      </c>
      <c r="AA989" s="570">
        <v>0</v>
      </c>
      <c r="AB989" s="570">
        <v>1.4142135623730951</v>
      </c>
      <c r="AC989" s="570"/>
      <c r="AD989" s="570">
        <v>88.544750189816355</v>
      </c>
      <c r="AE989" s="570"/>
      <c r="AF989" s="570">
        <v>1.1110288126805421E-2</v>
      </c>
      <c r="AG989" s="570">
        <v>2.4718348648922025E-2</v>
      </c>
      <c r="AH989" s="570">
        <v>0</v>
      </c>
      <c r="AI989" s="570"/>
      <c r="AJ989" s="570"/>
      <c r="AK989" s="570"/>
      <c r="AL989" s="570"/>
    </row>
    <row r="990" spans="1:38">
      <c r="A990" s="570">
        <v>11</v>
      </c>
      <c r="B990" s="570">
        <v>92</v>
      </c>
      <c r="C990" s="570">
        <v>2019</v>
      </c>
      <c r="D990" s="570">
        <v>99</v>
      </c>
      <c r="E990" s="570">
        <v>99</v>
      </c>
      <c r="F990" s="570">
        <v>99</v>
      </c>
      <c r="G990" s="570">
        <v>99</v>
      </c>
      <c r="H990" s="570">
        <v>99</v>
      </c>
      <c r="I990" s="570">
        <v>99</v>
      </c>
      <c r="J990" s="570">
        <v>999</v>
      </c>
      <c r="K990" s="570">
        <v>99</v>
      </c>
      <c r="L990" s="570">
        <v>15</v>
      </c>
      <c r="M990" s="570">
        <v>99</v>
      </c>
      <c r="N990" s="570">
        <v>99</v>
      </c>
      <c r="O990" s="570">
        <v>99</v>
      </c>
      <c r="P990" s="570">
        <v>9999</v>
      </c>
      <c r="Q990" s="570"/>
      <c r="R990" s="570"/>
      <c r="S990" s="570"/>
      <c r="T990" s="570"/>
      <c r="U990" s="570"/>
      <c r="V990" s="570"/>
      <c r="W990" s="570"/>
      <c r="X990" s="570"/>
      <c r="Y990" s="570"/>
      <c r="Z990" s="570"/>
      <c r="AA990" s="570"/>
      <c r="AB990" s="570"/>
      <c r="AC990" s="570"/>
      <c r="AD990" s="570"/>
      <c r="AE990" s="570"/>
      <c r="AF990" s="570"/>
      <c r="AG990" s="570"/>
      <c r="AH990" s="570"/>
      <c r="AI990" s="570"/>
      <c r="AJ990" s="570"/>
      <c r="AK990" s="570"/>
      <c r="AL990" s="570"/>
    </row>
    <row r="991" spans="1:38">
      <c r="A991" s="570">
        <v>11</v>
      </c>
      <c r="B991" s="570">
        <v>93</v>
      </c>
      <c r="C991" s="570">
        <v>2018</v>
      </c>
      <c r="D991" s="570">
        <v>99</v>
      </c>
      <c r="E991" s="570">
        <v>99</v>
      </c>
      <c r="F991" s="570">
        <v>99</v>
      </c>
      <c r="G991" s="570">
        <v>99</v>
      </c>
      <c r="H991" s="570">
        <v>99</v>
      </c>
      <c r="I991" s="570">
        <v>99</v>
      </c>
      <c r="J991" s="570">
        <v>999</v>
      </c>
      <c r="K991" s="570">
        <v>99</v>
      </c>
      <c r="L991" s="570">
        <v>1</v>
      </c>
      <c r="M991" s="570">
        <v>99</v>
      </c>
      <c r="N991" s="570">
        <v>99</v>
      </c>
      <c r="O991" s="570">
        <v>99</v>
      </c>
      <c r="P991" s="570">
        <v>9999</v>
      </c>
      <c r="Q991" s="570">
        <v>114</v>
      </c>
      <c r="R991" s="570">
        <v>343</v>
      </c>
      <c r="S991" s="570">
        <v>1</v>
      </c>
      <c r="T991" s="570">
        <v>2.2361516034985423</v>
      </c>
      <c r="U991" s="570">
        <v>9.8806997084548129</v>
      </c>
      <c r="V991" s="570">
        <v>0</v>
      </c>
      <c r="W991" s="570">
        <v>0</v>
      </c>
      <c r="X991" s="570">
        <v>20.991253644314877</v>
      </c>
      <c r="Y991" s="570">
        <v>0.87463556851311941</v>
      </c>
      <c r="Z991" s="570">
        <v>6.1468798010725454</v>
      </c>
      <c r="AA991" s="570">
        <v>0</v>
      </c>
      <c r="AB991" s="570">
        <v>0.83974124870193301</v>
      </c>
      <c r="AC991" s="570"/>
      <c r="AD991" s="570">
        <v>28.667901600771</v>
      </c>
      <c r="AE991" s="570"/>
      <c r="AF991" s="570">
        <v>1.2166572077185021</v>
      </c>
      <c r="AG991" s="570">
        <v>0.98726832623457883</v>
      </c>
      <c r="AH991" s="570">
        <v>0.87463556851311941</v>
      </c>
      <c r="AI991" s="570"/>
      <c r="AJ991" s="570"/>
      <c r="AK991" s="570"/>
      <c r="AL991" s="570"/>
    </row>
    <row r="992" spans="1:38">
      <c r="A992" s="570">
        <v>11</v>
      </c>
      <c r="B992" s="570">
        <v>94</v>
      </c>
      <c r="C992" s="570">
        <v>2018</v>
      </c>
      <c r="D992" s="570">
        <v>99</v>
      </c>
      <c r="E992" s="570">
        <v>99</v>
      </c>
      <c r="F992" s="570">
        <v>99</v>
      </c>
      <c r="G992" s="570">
        <v>99</v>
      </c>
      <c r="H992" s="570">
        <v>99</v>
      </c>
      <c r="I992" s="570">
        <v>99</v>
      </c>
      <c r="J992" s="570">
        <v>999</v>
      </c>
      <c r="K992" s="570">
        <v>99</v>
      </c>
      <c r="L992" s="570">
        <v>2</v>
      </c>
      <c r="M992" s="570">
        <v>99</v>
      </c>
      <c r="N992" s="570">
        <v>99</v>
      </c>
      <c r="O992" s="570">
        <v>99</v>
      </c>
      <c r="P992" s="570">
        <v>9999</v>
      </c>
      <c r="Q992" s="570">
        <v>298</v>
      </c>
      <c r="R992" s="570">
        <v>1350</v>
      </c>
      <c r="S992" s="570">
        <v>2</v>
      </c>
      <c r="T992" s="570">
        <v>2.7748148148148144</v>
      </c>
      <c r="U992" s="570">
        <v>11.816866666666655</v>
      </c>
      <c r="V992" s="570">
        <v>0</v>
      </c>
      <c r="W992" s="570">
        <v>0</v>
      </c>
      <c r="X992" s="570">
        <v>33.333333333333343</v>
      </c>
      <c r="Y992" s="570">
        <v>1.7037037037037035</v>
      </c>
      <c r="Z992" s="570">
        <v>6.0851981340274222</v>
      </c>
      <c r="AA992" s="570">
        <v>0</v>
      </c>
      <c r="AB992" s="570">
        <v>1.3623356044087596</v>
      </c>
      <c r="AC992" s="570"/>
      <c r="AD992" s="570">
        <v>38.977208398551213</v>
      </c>
      <c r="AE992" s="570"/>
      <c r="AF992" s="570">
        <v>4.7885925085130552</v>
      </c>
      <c r="AG992" s="570">
        <v>4.6471799239631935</v>
      </c>
      <c r="AH992" s="570">
        <v>0.74074074074074081</v>
      </c>
      <c r="AI992" s="570"/>
      <c r="AJ992" s="570"/>
      <c r="AK992" s="570"/>
      <c r="AL992" s="570"/>
    </row>
    <row r="993" spans="1:38">
      <c r="A993" s="570">
        <v>11</v>
      </c>
      <c r="B993" s="570">
        <v>95</v>
      </c>
      <c r="C993" s="570">
        <v>2018</v>
      </c>
      <c r="D993" s="570">
        <v>99</v>
      </c>
      <c r="E993" s="570">
        <v>99</v>
      </c>
      <c r="F993" s="570">
        <v>99</v>
      </c>
      <c r="G993" s="570">
        <v>99</v>
      </c>
      <c r="H993" s="570">
        <v>99</v>
      </c>
      <c r="I993" s="570">
        <v>99</v>
      </c>
      <c r="J993" s="570">
        <v>999</v>
      </c>
      <c r="K993" s="570">
        <v>99</v>
      </c>
      <c r="L993" s="570">
        <v>3</v>
      </c>
      <c r="M993" s="570">
        <v>99</v>
      </c>
      <c r="N993" s="570">
        <v>99</v>
      </c>
      <c r="O993" s="570">
        <v>99</v>
      </c>
      <c r="P993" s="570">
        <v>9999</v>
      </c>
      <c r="Q993" s="570">
        <v>398</v>
      </c>
      <c r="R993" s="570">
        <v>2551</v>
      </c>
      <c r="S993" s="570">
        <v>3</v>
      </c>
      <c r="T993" s="570">
        <v>3.4202273618188954</v>
      </c>
      <c r="U993" s="570">
        <v>12.341485691885509</v>
      </c>
      <c r="V993" s="570">
        <v>0</v>
      </c>
      <c r="W993" s="570">
        <v>7.8400627205017684E-2</v>
      </c>
      <c r="X993" s="570">
        <v>35.672285378283028</v>
      </c>
      <c r="Y993" s="570">
        <v>3.3712269698157575</v>
      </c>
      <c r="Z993" s="570">
        <v>6.4957700517310748</v>
      </c>
      <c r="AA993" s="570">
        <v>0</v>
      </c>
      <c r="AB993" s="570">
        <v>1.5873268516469092</v>
      </c>
      <c r="AC993" s="570"/>
      <c r="AD993" s="570">
        <v>42.753529674307053</v>
      </c>
      <c r="AE993" s="570"/>
      <c r="AF993" s="570">
        <v>9.0486662883087376</v>
      </c>
      <c r="AG993" s="570">
        <v>9.1713081602457258</v>
      </c>
      <c r="AH993" s="570">
        <v>0.62720501764014147</v>
      </c>
      <c r="AI993" s="570"/>
      <c r="AJ993" s="570"/>
      <c r="AK993" s="570"/>
      <c r="AL993" s="570"/>
    </row>
    <row r="994" spans="1:38">
      <c r="A994" s="570">
        <v>11</v>
      </c>
      <c r="B994" s="570">
        <v>96</v>
      </c>
      <c r="C994" s="570">
        <v>2018</v>
      </c>
      <c r="D994" s="570">
        <v>99</v>
      </c>
      <c r="E994" s="570">
        <v>99</v>
      </c>
      <c r="F994" s="570">
        <v>99</v>
      </c>
      <c r="G994" s="570">
        <v>99</v>
      </c>
      <c r="H994" s="570">
        <v>99</v>
      </c>
      <c r="I994" s="570">
        <v>99</v>
      </c>
      <c r="J994" s="570">
        <v>999</v>
      </c>
      <c r="K994" s="570">
        <v>99</v>
      </c>
      <c r="L994" s="570">
        <v>4</v>
      </c>
      <c r="M994" s="570">
        <v>99</v>
      </c>
      <c r="N994" s="570">
        <v>99</v>
      </c>
      <c r="O994" s="570">
        <v>99</v>
      </c>
      <c r="P994" s="570">
        <v>9999</v>
      </c>
      <c r="Q994" s="570">
        <v>481</v>
      </c>
      <c r="R994" s="570">
        <v>4277</v>
      </c>
      <c r="S994" s="570">
        <v>4</v>
      </c>
      <c r="T994" s="570">
        <v>3.953004442366145</v>
      </c>
      <c r="U994" s="570">
        <v>11.268447509936868</v>
      </c>
      <c r="V994" s="570">
        <v>0</v>
      </c>
      <c r="W994" s="570">
        <v>0.11690437222352119</v>
      </c>
      <c r="X994" s="570">
        <v>28.173953705868598</v>
      </c>
      <c r="Y994" s="570">
        <v>4.6761748889408477</v>
      </c>
      <c r="Z994" s="570">
        <v>6.574432714022949</v>
      </c>
      <c r="AA994" s="570">
        <v>0</v>
      </c>
      <c r="AB994" s="570">
        <v>1.7128128390411461</v>
      </c>
      <c r="AC994" s="570"/>
      <c r="AD994" s="570">
        <v>39.836527635349945</v>
      </c>
      <c r="AE994" s="570"/>
      <c r="AF994" s="570">
        <v>15.170970488081725</v>
      </c>
      <c r="AG994" s="570">
        <v>14.039664178220765</v>
      </c>
      <c r="AH994" s="570">
        <v>0.77156885667523989</v>
      </c>
      <c r="AI994" s="570"/>
      <c r="AJ994" s="570"/>
      <c r="AK994" s="570"/>
      <c r="AL994" s="570"/>
    </row>
    <row r="995" spans="1:38">
      <c r="A995" s="570">
        <v>11</v>
      </c>
      <c r="B995" s="570">
        <v>97</v>
      </c>
      <c r="C995" s="570">
        <v>2018</v>
      </c>
      <c r="D995" s="570">
        <v>99</v>
      </c>
      <c r="E995" s="570">
        <v>99</v>
      </c>
      <c r="F995" s="570">
        <v>99</v>
      </c>
      <c r="G995" s="570">
        <v>99</v>
      </c>
      <c r="H995" s="570">
        <v>99</v>
      </c>
      <c r="I995" s="570">
        <v>99</v>
      </c>
      <c r="J995" s="570">
        <v>999</v>
      </c>
      <c r="K995" s="570">
        <v>99</v>
      </c>
      <c r="L995" s="570">
        <v>5</v>
      </c>
      <c r="M995" s="570">
        <v>99</v>
      </c>
      <c r="N995" s="570">
        <v>99</v>
      </c>
      <c r="O995" s="570">
        <v>99</v>
      </c>
      <c r="P995" s="570">
        <v>9999</v>
      </c>
      <c r="Q995" s="570">
        <v>612</v>
      </c>
      <c r="R995" s="570">
        <v>9210</v>
      </c>
      <c r="S995" s="570">
        <v>5</v>
      </c>
      <c r="T995" s="570">
        <v>4.7008686210640604</v>
      </c>
      <c r="U995" s="570">
        <v>11.019210640608028</v>
      </c>
      <c r="V995" s="570">
        <v>0</v>
      </c>
      <c r="W995" s="570">
        <v>0.33659066232356127</v>
      </c>
      <c r="X995" s="570">
        <v>22.703583061889255</v>
      </c>
      <c r="Y995" s="570">
        <v>6.623235613463625</v>
      </c>
      <c r="Z995" s="570">
        <v>6.6954346768188415</v>
      </c>
      <c r="AA995" s="570">
        <v>0</v>
      </c>
      <c r="AB995" s="570">
        <v>1.5523752614422339</v>
      </c>
      <c r="AC995" s="570"/>
      <c r="AD995" s="570">
        <v>31.222935085212033</v>
      </c>
      <c r="AE995" s="570"/>
      <c r="AF995" s="570">
        <v>32.668842224744601</v>
      </c>
      <c r="AG995" s="570">
        <v>29.564020771355576</v>
      </c>
      <c r="AH995" s="570">
        <v>0.80347448425624302</v>
      </c>
      <c r="AI995" s="570"/>
      <c r="AJ995" s="570"/>
      <c r="AK995" s="570"/>
      <c r="AL995" s="570"/>
    </row>
    <row r="996" spans="1:38">
      <c r="A996" s="570">
        <v>11</v>
      </c>
      <c r="B996" s="570">
        <v>98</v>
      </c>
      <c r="C996" s="570">
        <v>2018</v>
      </c>
      <c r="D996" s="570">
        <v>99</v>
      </c>
      <c r="E996" s="570">
        <v>99</v>
      </c>
      <c r="F996" s="570">
        <v>99</v>
      </c>
      <c r="G996" s="570">
        <v>99</v>
      </c>
      <c r="H996" s="570">
        <v>99</v>
      </c>
      <c r="I996" s="570">
        <v>99</v>
      </c>
      <c r="J996" s="570">
        <v>999</v>
      </c>
      <c r="K996" s="570">
        <v>99</v>
      </c>
      <c r="L996" s="570">
        <v>6</v>
      </c>
      <c r="M996" s="570">
        <v>99</v>
      </c>
      <c r="N996" s="570">
        <v>99</v>
      </c>
      <c r="O996" s="570">
        <v>99</v>
      </c>
      <c r="P996" s="570">
        <v>9999</v>
      </c>
      <c r="Q996" s="570">
        <v>593</v>
      </c>
      <c r="R996" s="570">
        <v>7229</v>
      </c>
      <c r="S996" s="570">
        <v>6</v>
      </c>
      <c r="T996" s="570">
        <v>5.2700235163923059</v>
      </c>
      <c r="U996" s="570">
        <v>12.7427611011205</v>
      </c>
      <c r="V996" s="570">
        <v>2.86346659288975</v>
      </c>
      <c r="W996" s="570">
        <v>1.6323142896666205</v>
      </c>
      <c r="X996" s="570">
        <v>28.095172222990723</v>
      </c>
      <c r="Y996" s="570">
        <v>14.469497855858348</v>
      </c>
      <c r="Z996" s="570">
        <v>7.8369016773151854</v>
      </c>
      <c r="AA996" s="570">
        <v>0</v>
      </c>
      <c r="AB996" s="570">
        <v>1.7202670116089755</v>
      </c>
      <c r="AC996" s="570"/>
      <c r="AD996" s="570">
        <v>48.694804136572543</v>
      </c>
      <c r="AE996" s="570"/>
      <c r="AF996" s="570">
        <v>25.642026106696935</v>
      </c>
      <c r="AG996" s="570">
        <v>26.834601443591712</v>
      </c>
      <c r="AH996" s="570">
        <v>0.58099322174574608</v>
      </c>
      <c r="AI996" s="570"/>
      <c r="AJ996" s="570"/>
      <c r="AK996" s="570"/>
      <c r="AL996" s="570"/>
    </row>
    <row r="997" spans="1:38">
      <c r="A997" s="570">
        <v>11</v>
      </c>
      <c r="B997" s="570">
        <v>99</v>
      </c>
      <c r="C997" s="570">
        <v>2018</v>
      </c>
      <c r="D997" s="570">
        <v>99</v>
      </c>
      <c r="E997" s="570">
        <v>99</v>
      </c>
      <c r="F997" s="570">
        <v>99</v>
      </c>
      <c r="G997" s="570">
        <v>99</v>
      </c>
      <c r="H997" s="570">
        <v>99</v>
      </c>
      <c r="I997" s="570">
        <v>99</v>
      </c>
      <c r="J997" s="570">
        <v>999</v>
      </c>
      <c r="K997" s="570">
        <v>99</v>
      </c>
      <c r="L997" s="570">
        <v>7</v>
      </c>
      <c r="M997" s="570">
        <v>99</v>
      </c>
      <c r="N997" s="570">
        <v>99</v>
      </c>
      <c r="O997" s="570">
        <v>99</v>
      </c>
      <c r="P997" s="570">
        <v>9999</v>
      </c>
      <c r="Q997" s="570"/>
      <c r="R997" s="570"/>
      <c r="S997" s="570"/>
      <c r="T997" s="570"/>
      <c r="U997" s="570"/>
      <c r="V997" s="570"/>
      <c r="W997" s="570"/>
      <c r="X997" s="570"/>
      <c r="Y997" s="570"/>
      <c r="Z997" s="570"/>
      <c r="AA997" s="570"/>
      <c r="AB997" s="570"/>
      <c r="AC997" s="570"/>
      <c r="AD997" s="570"/>
      <c r="AE997" s="570"/>
      <c r="AF997" s="570"/>
      <c r="AG997" s="570"/>
      <c r="AH997" s="570"/>
      <c r="AI997" s="570"/>
      <c r="AJ997" s="570"/>
      <c r="AK997" s="570"/>
      <c r="AL997" s="570"/>
    </row>
    <row r="998" spans="1:38">
      <c r="A998" s="570">
        <v>11</v>
      </c>
      <c r="B998" s="570">
        <v>100</v>
      </c>
      <c r="C998" s="570">
        <v>2018</v>
      </c>
      <c r="D998" s="570">
        <v>99</v>
      </c>
      <c r="E998" s="570">
        <v>99</v>
      </c>
      <c r="F998" s="570">
        <v>99</v>
      </c>
      <c r="G998" s="570">
        <v>99</v>
      </c>
      <c r="H998" s="570">
        <v>99</v>
      </c>
      <c r="I998" s="570">
        <v>99</v>
      </c>
      <c r="J998" s="570">
        <v>999</v>
      </c>
      <c r="K998" s="570">
        <v>99</v>
      </c>
      <c r="L998" s="570">
        <v>8</v>
      </c>
      <c r="M998" s="570">
        <v>99</v>
      </c>
      <c r="N998" s="570">
        <v>99</v>
      </c>
      <c r="O998" s="570">
        <v>99</v>
      </c>
      <c r="P998" s="570">
        <v>9999</v>
      </c>
      <c r="Q998" s="570">
        <v>438</v>
      </c>
      <c r="R998" s="570">
        <v>3074</v>
      </c>
      <c r="S998" s="570">
        <v>8</v>
      </c>
      <c r="T998" s="570">
        <v>5.7556929082628496</v>
      </c>
      <c r="U998" s="570">
        <v>15.457703318152255</v>
      </c>
      <c r="V998" s="570">
        <v>2.2121014964216004</v>
      </c>
      <c r="W998" s="570">
        <v>7.0917371502927766</v>
      </c>
      <c r="X998" s="570">
        <v>38.451528952504873</v>
      </c>
      <c r="Y998" s="570">
        <v>25.601821730644112</v>
      </c>
      <c r="Z998" s="570">
        <v>9.7933363975802106</v>
      </c>
      <c r="AA998" s="570">
        <v>0</v>
      </c>
      <c r="AB998" s="570">
        <v>2.3409403555505399</v>
      </c>
      <c r="AC998" s="570"/>
      <c r="AD998" s="570">
        <v>66.331625579664006</v>
      </c>
      <c r="AE998" s="570"/>
      <c r="AF998" s="570">
        <v>10.903802497162316</v>
      </c>
      <c r="AG998" s="570">
        <v>13.842107389711076</v>
      </c>
      <c r="AH998" s="570">
        <v>0.42290175666883534</v>
      </c>
      <c r="AI998" s="570"/>
      <c r="AJ998" s="570"/>
      <c r="AK998" s="570"/>
      <c r="AL998" s="570"/>
    </row>
    <row r="999" spans="1:38">
      <c r="A999" s="570">
        <v>11</v>
      </c>
      <c r="B999" s="570">
        <v>101</v>
      </c>
      <c r="C999" s="570">
        <v>2018</v>
      </c>
      <c r="D999" s="570">
        <v>99</v>
      </c>
      <c r="E999" s="570">
        <v>99</v>
      </c>
      <c r="F999" s="570">
        <v>99</v>
      </c>
      <c r="G999" s="570">
        <v>99</v>
      </c>
      <c r="H999" s="570">
        <v>99</v>
      </c>
      <c r="I999" s="570">
        <v>99</v>
      </c>
      <c r="J999" s="570">
        <v>999</v>
      </c>
      <c r="K999" s="570">
        <v>99</v>
      </c>
      <c r="L999" s="570">
        <v>9</v>
      </c>
      <c r="M999" s="570">
        <v>99</v>
      </c>
      <c r="N999" s="570">
        <v>99</v>
      </c>
      <c r="O999" s="570">
        <v>99</v>
      </c>
      <c r="P999" s="570">
        <v>9999</v>
      </c>
      <c r="Q999" s="570"/>
      <c r="R999" s="570"/>
      <c r="S999" s="570"/>
      <c r="T999" s="570"/>
      <c r="U999" s="570"/>
      <c r="V999" s="570"/>
      <c r="W999" s="570"/>
      <c r="X999" s="570"/>
      <c r="Y999" s="570"/>
      <c r="Z999" s="570"/>
      <c r="AA999" s="570"/>
      <c r="AB999" s="570"/>
      <c r="AC999" s="570"/>
      <c r="AD999" s="570"/>
      <c r="AE999" s="570"/>
      <c r="AF999" s="570"/>
      <c r="AG999" s="570"/>
      <c r="AH999" s="570"/>
      <c r="AI999" s="570"/>
      <c r="AJ999" s="570"/>
      <c r="AK999" s="570"/>
      <c r="AL999" s="570"/>
    </row>
    <row r="1000" spans="1:38">
      <c r="A1000" s="570">
        <v>11</v>
      </c>
      <c r="B1000" s="570">
        <v>102</v>
      </c>
      <c r="C1000" s="570">
        <v>2018</v>
      </c>
      <c r="D1000" s="570">
        <v>99</v>
      </c>
      <c r="E1000" s="570">
        <v>99</v>
      </c>
      <c r="F1000" s="570">
        <v>99</v>
      </c>
      <c r="G1000" s="570">
        <v>99</v>
      </c>
      <c r="H1000" s="570">
        <v>99</v>
      </c>
      <c r="I1000" s="570">
        <v>99</v>
      </c>
      <c r="J1000" s="570">
        <v>999</v>
      </c>
      <c r="K1000" s="570">
        <v>99</v>
      </c>
      <c r="L1000" s="570">
        <v>10</v>
      </c>
      <c r="M1000" s="570">
        <v>99</v>
      </c>
      <c r="N1000" s="570">
        <v>99</v>
      </c>
      <c r="O1000" s="570">
        <v>99</v>
      </c>
      <c r="P1000" s="570">
        <v>9999</v>
      </c>
      <c r="Q1000" s="570"/>
      <c r="R1000" s="570"/>
      <c r="S1000" s="570"/>
      <c r="T1000" s="570"/>
      <c r="U1000" s="570"/>
      <c r="V1000" s="570"/>
      <c r="W1000" s="570"/>
      <c r="X1000" s="570"/>
      <c r="Y1000" s="570"/>
      <c r="Z1000" s="570"/>
      <c r="AA1000" s="570"/>
      <c r="AB1000" s="570"/>
      <c r="AC1000" s="570"/>
      <c r="AD1000" s="570"/>
      <c r="AE1000" s="570"/>
      <c r="AF1000" s="570"/>
      <c r="AG1000" s="570"/>
      <c r="AH1000" s="570"/>
      <c r="AI1000" s="570"/>
      <c r="AJ1000" s="570"/>
      <c r="AK1000" s="570"/>
      <c r="AL1000" s="570"/>
    </row>
    <row r="1001" spans="1:38">
      <c r="A1001" s="570">
        <v>11</v>
      </c>
      <c r="B1001" s="570">
        <v>103</v>
      </c>
      <c r="C1001" s="570">
        <v>2018</v>
      </c>
      <c r="D1001" s="570">
        <v>99</v>
      </c>
      <c r="E1001" s="570">
        <v>99</v>
      </c>
      <c r="F1001" s="570">
        <v>99</v>
      </c>
      <c r="G1001" s="570">
        <v>99</v>
      </c>
      <c r="H1001" s="570">
        <v>99</v>
      </c>
      <c r="I1001" s="570">
        <v>99</v>
      </c>
      <c r="J1001" s="570">
        <v>999</v>
      </c>
      <c r="K1001" s="570">
        <v>99</v>
      </c>
      <c r="L1001" s="570">
        <v>11</v>
      </c>
      <c r="M1001" s="570">
        <v>99</v>
      </c>
      <c r="N1001" s="570">
        <v>99</v>
      </c>
      <c r="O1001" s="570">
        <v>99</v>
      </c>
      <c r="P1001" s="570">
        <v>9999</v>
      </c>
      <c r="Q1001" s="570">
        <v>35</v>
      </c>
      <c r="R1001" s="570">
        <v>158</v>
      </c>
      <c r="S1001" s="570">
        <v>11</v>
      </c>
      <c r="T1001" s="570">
        <v>5.7658227848101262</v>
      </c>
      <c r="U1001" s="570">
        <v>19.854746835443031</v>
      </c>
      <c r="V1001" s="570">
        <v>2.5316455696202529</v>
      </c>
      <c r="W1001" s="570">
        <v>8.8607594936708818</v>
      </c>
      <c r="X1001" s="570">
        <v>63.291139240506354</v>
      </c>
      <c r="Y1001" s="570">
        <v>31.645569620253177</v>
      </c>
      <c r="Z1001" s="570">
        <v>10.149050507398751</v>
      </c>
      <c r="AA1001" s="570">
        <v>0</v>
      </c>
      <c r="AB1001" s="570">
        <v>2.8488676887204321</v>
      </c>
      <c r="AC1001" s="570"/>
      <c r="AD1001" s="570">
        <v>73.004057812371926</v>
      </c>
      <c r="AE1001" s="570"/>
      <c r="AF1001" s="570">
        <v>0.56044267877412035</v>
      </c>
      <c r="AG1001" s="570">
        <v>0.91384980667738258</v>
      </c>
      <c r="AH1001" s="570">
        <v>0</v>
      </c>
      <c r="AI1001" s="570"/>
      <c r="AJ1001" s="570"/>
      <c r="AK1001" s="570"/>
      <c r="AL1001" s="570"/>
    </row>
    <row r="1002" spans="1:38">
      <c r="A1002" s="570">
        <v>11</v>
      </c>
      <c r="B1002" s="570">
        <v>104</v>
      </c>
      <c r="C1002" s="570">
        <v>2018</v>
      </c>
      <c r="D1002" s="570">
        <v>99</v>
      </c>
      <c r="E1002" s="570">
        <v>99</v>
      </c>
      <c r="F1002" s="570">
        <v>99</v>
      </c>
      <c r="G1002" s="570">
        <v>99</v>
      </c>
      <c r="H1002" s="570">
        <v>99</v>
      </c>
      <c r="I1002" s="570">
        <v>99</v>
      </c>
      <c r="J1002" s="570">
        <v>999</v>
      </c>
      <c r="K1002" s="570">
        <v>99</v>
      </c>
      <c r="L1002" s="570">
        <v>12</v>
      </c>
      <c r="M1002" s="570">
        <v>99</v>
      </c>
      <c r="N1002" s="570">
        <v>99</v>
      </c>
      <c r="O1002" s="570">
        <v>99</v>
      </c>
      <c r="P1002" s="570">
        <v>9999</v>
      </c>
      <c r="Q1002" s="570"/>
      <c r="R1002" s="570"/>
      <c r="S1002" s="570"/>
      <c r="T1002" s="570"/>
      <c r="U1002" s="570"/>
      <c r="V1002" s="570"/>
      <c r="W1002" s="570"/>
      <c r="X1002" s="570"/>
      <c r="Y1002" s="570"/>
      <c r="Z1002" s="570"/>
      <c r="AA1002" s="570"/>
      <c r="AB1002" s="570"/>
      <c r="AC1002" s="570"/>
      <c r="AD1002" s="570"/>
      <c r="AE1002" s="570"/>
      <c r="AF1002" s="570"/>
      <c r="AG1002" s="570"/>
      <c r="AH1002" s="570"/>
      <c r="AI1002" s="570"/>
      <c r="AJ1002" s="570"/>
      <c r="AK1002" s="570"/>
      <c r="AL1002" s="570"/>
    </row>
    <row r="1003" spans="1:38">
      <c r="A1003" s="570">
        <v>11</v>
      </c>
      <c r="B1003" s="570">
        <v>105</v>
      </c>
      <c r="C1003" s="570">
        <v>2018</v>
      </c>
      <c r="D1003" s="570">
        <v>99</v>
      </c>
      <c r="E1003" s="570">
        <v>99</v>
      </c>
      <c r="F1003" s="570">
        <v>99</v>
      </c>
      <c r="G1003" s="570">
        <v>99</v>
      </c>
      <c r="H1003" s="570">
        <v>99</v>
      </c>
      <c r="I1003" s="570">
        <v>99</v>
      </c>
      <c r="J1003" s="570">
        <v>999</v>
      </c>
      <c r="K1003" s="570">
        <v>99</v>
      </c>
      <c r="L1003" s="570">
        <v>13</v>
      </c>
      <c r="M1003" s="570">
        <v>99</v>
      </c>
      <c r="N1003" s="570">
        <v>99</v>
      </c>
      <c r="O1003" s="570">
        <v>99</v>
      </c>
      <c r="P1003" s="570">
        <v>9999</v>
      </c>
      <c r="Q1003" s="570"/>
      <c r="R1003" s="570"/>
      <c r="S1003" s="570"/>
      <c r="T1003" s="570"/>
      <c r="U1003" s="570"/>
      <c r="V1003" s="570"/>
      <c r="W1003" s="570"/>
      <c r="X1003" s="570"/>
      <c r="Y1003" s="570"/>
      <c r="Z1003" s="570"/>
      <c r="AA1003" s="570"/>
      <c r="AB1003" s="570"/>
      <c r="AC1003" s="570"/>
      <c r="AD1003" s="570"/>
      <c r="AE1003" s="570"/>
      <c r="AF1003" s="570"/>
      <c r="AG1003" s="570"/>
      <c r="AH1003" s="570"/>
      <c r="AI1003" s="570"/>
      <c r="AJ1003" s="570"/>
      <c r="AK1003" s="570"/>
      <c r="AL1003" s="570"/>
    </row>
    <row r="1004" spans="1:38">
      <c r="A1004" s="570">
        <v>11</v>
      </c>
      <c r="B1004" s="570">
        <v>106</v>
      </c>
      <c r="C1004" s="570">
        <v>2018</v>
      </c>
      <c r="D1004" s="570">
        <v>99</v>
      </c>
      <c r="E1004" s="570">
        <v>99</v>
      </c>
      <c r="F1004" s="570">
        <v>99</v>
      </c>
      <c r="G1004" s="570">
        <v>99</v>
      </c>
      <c r="H1004" s="570">
        <v>99</v>
      </c>
      <c r="I1004" s="570">
        <v>99</v>
      </c>
      <c r="J1004" s="570">
        <v>999</v>
      </c>
      <c r="K1004" s="570">
        <v>99</v>
      </c>
      <c r="L1004" s="570">
        <v>14</v>
      </c>
      <c r="M1004" s="570">
        <v>99</v>
      </c>
      <c r="N1004" s="570">
        <v>99</v>
      </c>
      <c r="O1004" s="570">
        <v>99</v>
      </c>
      <c r="P1004" s="570">
        <v>9999</v>
      </c>
      <c r="Q1004" s="570"/>
      <c r="R1004" s="570"/>
      <c r="S1004" s="570"/>
      <c r="T1004" s="570"/>
      <c r="U1004" s="570"/>
      <c r="V1004" s="570"/>
      <c r="W1004" s="570"/>
      <c r="X1004" s="570"/>
      <c r="Y1004" s="570"/>
      <c r="Z1004" s="570"/>
      <c r="AA1004" s="570"/>
      <c r="AB1004" s="570"/>
      <c r="AC1004" s="570"/>
      <c r="AD1004" s="570"/>
      <c r="AE1004" s="570"/>
      <c r="AF1004" s="570"/>
      <c r="AG1004" s="570"/>
      <c r="AH1004" s="570"/>
      <c r="AI1004" s="570"/>
      <c r="AJ1004" s="570"/>
      <c r="AK1004" s="570"/>
      <c r="AL1004" s="570"/>
    </row>
    <row r="1005" spans="1:38">
      <c r="A1005" s="570">
        <v>11</v>
      </c>
      <c r="B1005" s="570">
        <v>107</v>
      </c>
      <c r="C1005" s="570">
        <v>2018</v>
      </c>
      <c r="D1005" s="570">
        <v>99</v>
      </c>
      <c r="E1005" s="570">
        <v>99</v>
      </c>
      <c r="F1005" s="570">
        <v>99</v>
      </c>
      <c r="G1005" s="570">
        <v>99</v>
      </c>
      <c r="H1005" s="570">
        <v>99</v>
      </c>
      <c r="I1005" s="570">
        <v>99</v>
      </c>
      <c r="J1005" s="570">
        <v>999</v>
      </c>
      <c r="K1005" s="570">
        <v>99</v>
      </c>
      <c r="L1005" s="570">
        <v>15</v>
      </c>
      <c r="M1005" s="570">
        <v>99</v>
      </c>
      <c r="N1005" s="570">
        <v>99</v>
      </c>
      <c r="O1005" s="570">
        <v>99</v>
      </c>
      <c r="P1005" s="570">
        <v>9999</v>
      </c>
      <c r="Q1005" s="570"/>
      <c r="R1005" s="570"/>
      <c r="S1005" s="570"/>
      <c r="T1005" s="570"/>
      <c r="U1005" s="570"/>
      <c r="V1005" s="570"/>
      <c r="W1005" s="570"/>
      <c r="X1005" s="570"/>
      <c r="Y1005" s="570"/>
      <c r="Z1005" s="570"/>
      <c r="AA1005" s="570"/>
      <c r="AB1005" s="570"/>
      <c r="AC1005" s="570"/>
      <c r="AD1005" s="570"/>
      <c r="AE1005" s="570"/>
      <c r="AF1005" s="570"/>
      <c r="AG1005" s="570"/>
      <c r="AH1005" s="570"/>
      <c r="AI1005" s="570"/>
      <c r="AJ1005" s="570"/>
      <c r="AK1005" s="570"/>
      <c r="AL1005" s="570"/>
    </row>
    <row r="1006" spans="1:38">
      <c r="A1006" s="570">
        <v>11</v>
      </c>
      <c r="B1006" s="570">
        <v>108</v>
      </c>
      <c r="C1006" s="570">
        <v>2017</v>
      </c>
      <c r="D1006" s="570">
        <v>99</v>
      </c>
      <c r="E1006" s="570">
        <v>99</v>
      </c>
      <c r="F1006" s="570">
        <v>99</v>
      </c>
      <c r="G1006" s="570">
        <v>99</v>
      </c>
      <c r="H1006" s="570">
        <v>99</v>
      </c>
      <c r="I1006" s="570">
        <v>99</v>
      </c>
      <c r="J1006" s="570">
        <v>999</v>
      </c>
      <c r="K1006" s="570">
        <v>99</v>
      </c>
      <c r="L1006" s="570">
        <v>1</v>
      </c>
      <c r="M1006" s="570">
        <v>99</v>
      </c>
      <c r="N1006" s="570">
        <v>99</v>
      </c>
      <c r="O1006" s="570">
        <v>99</v>
      </c>
      <c r="P1006" s="570">
        <v>9999</v>
      </c>
      <c r="Q1006" s="570">
        <v>121</v>
      </c>
      <c r="R1006" s="570">
        <v>409</v>
      </c>
      <c r="S1006" s="570">
        <v>1</v>
      </c>
      <c r="T1006" s="570">
        <v>2.1858190709046466</v>
      </c>
      <c r="U1006" s="570">
        <v>10.36845965770171</v>
      </c>
      <c r="V1006" s="570">
        <v>0</v>
      </c>
      <c r="W1006" s="570">
        <v>0</v>
      </c>
      <c r="X1006" s="570">
        <v>18.82640586797066</v>
      </c>
      <c r="Y1006" s="570">
        <v>0.48899755501222497</v>
      </c>
      <c r="Z1006" s="570">
        <v>5.7511055872550596</v>
      </c>
      <c r="AA1006" s="570">
        <v>0</v>
      </c>
      <c r="AB1006" s="570">
        <v>0.78475347788614014</v>
      </c>
      <c r="AC1006" s="570"/>
      <c r="AD1006" s="570">
        <v>31.149977010445824</v>
      </c>
      <c r="AE1006" s="570"/>
      <c r="AF1006" s="570">
        <v>1.475948179423334</v>
      </c>
      <c r="AG1006" s="570">
        <v>1.2368836144640152</v>
      </c>
      <c r="AH1006" s="570">
        <v>0</v>
      </c>
      <c r="AI1006" s="570"/>
      <c r="AJ1006" s="570"/>
      <c r="AK1006" s="570"/>
      <c r="AL1006" s="570"/>
    </row>
    <row r="1007" spans="1:38">
      <c r="A1007" s="570">
        <v>11</v>
      </c>
      <c r="B1007" s="570">
        <v>109</v>
      </c>
      <c r="C1007" s="570">
        <v>2017</v>
      </c>
      <c r="D1007" s="570">
        <v>99</v>
      </c>
      <c r="E1007" s="570">
        <v>99</v>
      </c>
      <c r="F1007" s="570">
        <v>99</v>
      </c>
      <c r="G1007" s="570">
        <v>99</v>
      </c>
      <c r="H1007" s="570">
        <v>99</v>
      </c>
      <c r="I1007" s="570">
        <v>99</v>
      </c>
      <c r="J1007" s="570">
        <v>999</v>
      </c>
      <c r="K1007" s="570">
        <v>99</v>
      </c>
      <c r="L1007" s="570">
        <v>2</v>
      </c>
      <c r="M1007" s="570">
        <v>99</v>
      </c>
      <c r="N1007" s="570">
        <v>99</v>
      </c>
      <c r="O1007" s="570">
        <v>99</v>
      </c>
      <c r="P1007" s="570">
        <v>9999</v>
      </c>
      <c r="Q1007" s="570">
        <v>322</v>
      </c>
      <c r="R1007" s="570">
        <v>1654</v>
      </c>
      <c r="S1007" s="570">
        <v>2</v>
      </c>
      <c r="T1007" s="570">
        <v>2.6590084643288998</v>
      </c>
      <c r="U1007" s="570">
        <v>11.751753325272048</v>
      </c>
      <c r="V1007" s="570">
        <v>0</v>
      </c>
      <c r="W1007" s="570">
        <v>0</v>
      </c>
      <c r="X1007" s="570">
        <v>31.015719467956472</v>
      </c>
      <c r="Y1007" s="570">
        <v>1.8137847642079807</v>
      </c>
      <c r="Z1007" s="570">
        <v>6.0433905613688044</v>
      </c>
      <c r="AA1007" s="570">
        <v>0</v>
      </c>
      <c r="AB1007" s="570">
        <v>1.2977705685281149</v>
      </c>
      <c r="AC1007" s="570"/>
      <c r="AD1007" s="570">
        <v>40.882682614499075</v>
      </c>
      <c r="AE1007" s="570"/>
      <c r="AF1007" s="570">
        <v>5.968748872288983</v>
      </c>
      <c r="AG1007" s="570">
        <v>5.6693002494359002</v>
      </c>
      <c r="AH1007" s="570">
        <v>0.60459492140266013</v>
      </c>
      <c r="AI1007" s="570"/>
      <c r="AJ1007" s="570"/>
      <c r="AK1007" s="570"/>
      <c r="AL1007" s="570"/>
    </row>
    <row r="1008" spans="1:38">
      <c r="A1008" s="570">
        <v>11</v>
      </c>
      <c r="B1008" s="570">
        <v>110</v>
      </c>
      <c r="C1008" s="570">
        <v>2017</v>
      </c>
      <c r="D1008" s="570">
        <v>99</v>
      </c>
      <c r="E1008" s="570">
        <v>99</v>
      </c>
      <c r="F1008" s="570">
        <v>99</v>
      </c>
      <c r="G1008" s="570">
        <v>99</v>
      </c>
      <c r="H1008" s="570">
        <v>99</v>
      </c>
      <c r="I1008" s="570">
        <v>99</v>
      </c>
      <c r="J1008" s="570">
        <v>999</v>
      </c>
      <c r="K1008" s="570">
        <v>99</v>
      </c>
      <c r="L1008" s="570">
        <v>3</v>
      </c>
      <c r="M1008" s="570">
        <v>99</v>
      </c>
      <c r="N1008" s="570">
        <v>99</v>
      </c>
      <c r="O1008" s="570">
        <v>99</v>
      </c>
      <c r="P1008" s="570">
        <v>9999</v>
      </c>
      <c r="Q1008" s="570">
        <v>391</v>
      </c>
      <c r="R1008" s="570">
        <v>2728</v>
      </c>
      <c r="S1008" s="570">
        <v>3</v>
      </c>
      <c r="T1008" s="570">
        <v>3.2371700879765388</v>
      </c>
      <c r="U1008" s="570">
        <v>11.498790322580652</v>
      </c>
      <c r="V1008" s="570">
        <v>0</v>
      </c>
      <c r="W1008" s="570">
        <v>3.6656891495601175E-2</v>
      </c>
      <c r="X1008" s="570">
        <v>29.985337243401759</v>
      </c>
      <c r="Y1008" s="570">
        <v>2.5659824046920821</v>
      </c>
      <c r="Z1008" s="570">
        <v>6.329925493070518</v>
      </c>
      <c r="AA1008" s="570">
        <v>0</v>
      </c>
      <c r="AB1008" s="570">
        <v>1.5820138889014588</v>
      </c>
      <c r="AC1008" s="570"/>
      <c r="AD1008" s="570">
        <v>42.829509200928527</v>
      </c>
      <c r="AE1008" s="570"/>
      <c r="AF1008" s="570">
        <v>9.8444660964959763</v>
      </c>
      <c r="AG1008" s="570">
        <v>9.1492987094199982</v>
      </c>
      <c r="AH1008" s="570">
        <v>0.69648093841642245</v>
      </c>
      <c r="AI1008" s="570"/>
      <c r="AJ1008" s="570"/>
      <c r="AK1008" s="570"/>
      <c r="AL1008" s="570"/>
    </row>
    <row r="1009" spans="1:38">
      <c r="A1009" s="570">
        <v>11</v>
      </c>
      <c r="B1009" s="570">
        <v>111</v>
      </c>
      <c r="C1009" s="570">
        <v>2017</v>
      </c>
      <c r="D1009" s="570">
        <v>99</v>
      </c>
      <c r="E1009" s="570">
        <v>99</v>
      </c>
      <c r="F1009" s="570">
        <v>99</v>
      </c>
      <c r="G1009" s="570">
        <v>99</v>
      </c>
      <c r="H1009" s="570">
        <v>99</v>
      </c>
      <c r="I1009" s="570">
        <v>99</v>
      </c>
      <c r="J1009" s="570">
        <v>999</v>
      </c>
      <c r="K1009" s="570">
        <v>99</v>
      </c>
      <c r="L1009" s="570">
        <v>4</v>
      </c>
      <c r="M1009" s="570">
        <v>99</v>
      </c>
      <c r="N1009" s="570">
        <v>99</v>
      </c>
      <c r="O1009" s="570">
        <v>99</v>
      </c>
      <c r="P1009" s="570">
        <v>9999</v>
      </c>
      <c r="Q1009" s="570">
        <v>482</v>
      </c>
      <c r="R1009" s="570">
        <v>4604</v>
      </c>
      <c r="S1009" s="570">
        <v>4</v>
      </c>
      <c r="T1009" s="570">
        <v>3.9821894005212872</v>
      </c>
      <c r="U1009" s="570">
        <v>11.119526498696796</v>
      </c>
      <c r="V1009" s="570">
        <v>0</v>
      </c>
      <c r="W1009" s="570">
        <v>8.6880973066898362E-2</v>
      </c>
      <c r="X1009" s="570">
        <v>27.715030408340567</v>
      </c>
      <c r="Y1009" s="570">
        <v>4.1268462206776722</v>
      </c>
      <c r="Z1009" s="570">
        <v>6.4973779140835006</v>
      </c>
      <c r="AA1009" s="570">
        <v>0</v>
      </c>
      <c r="AB1009" s="570">
        <v>1.6735367800628138</v>
      </c>
      <c r="AC1009" s="570"/>
      <c r="AD1009" s="570">
        <v>30.570059641085241</v>
      </c>
      <c r="AE1009" s="570"/>
      <c r="AF1009" s="570">
        <v>16.61434087546462</v>
      </c>
      <c r="AG1009" s="570">
        <v>14.931825128859661</v>
      </c>
      <c r="AH1009" s="570">
        <v>0.4561251086012163</v>
      </c>
      <c r="AI1009" s="570"/>
      <c r="AJ1009" s="570"/>
      <c r="AK1009" s="570"/>
      <c r="AL1009" s="570"/>
    </row>
    <row r="1010" spans="1:38">
      <c r="A1010" s="570">
        <v>11</v>
      </c>
      <c r="B1010" s="570">
        <v>112</v>
      </c>
      <c r="C1010" s="570">
        <v>2017</v>
      </c>
      <c r="D1010" s="570">
        <v>99</v>
      </c>
      <c r="E1010" s="570">
        <v>99</v>
      </c>
      <c r="F1010" s="570">
        <v>99</v>
      </c>
      <c r="G1010" s="570">
        <v>99</v>
      </c>
      <c r="H1010" s="570">
        <v>99</v>
      </c>
      <c r="I1010" s="570">
        <v>99</v>
      </c>
      <c r="J1010" s="570">
        <v>999</v>
      </c>
      <c r="K1010" s="570">
        <v>99</v>
      </c>
      <c r="L1010" s="570">
        <v>5</v>
      </c>
      <c r="M1010" s="570">
        <v>99</v>
      </c>
      <c r="N1010" s="570">
        <v>99</v>
      </c>
      <c r="O1010" s="570">
        <v>99</v>
      </c>
      <c r="P1010" s="570">
        <v>9999</v>
      </c>
      <c r="Q1010" s="570">
        <v>617</v>
      </c>
      <c r="R1010" s="570">
        <v>9889</v>
      </c>
      <c r="S1010" s="570">
        <v>5.0207301041561321</v>
      </c>
      <c r="T1010" s="570">
        <v>4.6499140459095987</v>
      </c>
      <c r="U1010" s="570">
        <v>11.234988370917202</v>
      </c>
      <c r="V1010" s="570">
        <v>0</v>
      </c>
      <c r="W1010" s="570">
        <v>0.34381636161391443</v>
      </c>
      <c r="X1010" s="570">
        <v>25.088482151885927</v>
      </c>
      <c r="Y1010" s="570">
        <v>7.8066538578218223</v>
      </c>
      <c r="Z1010" s="570">
        <v>6.9965502530741315</v>
      </c>
      <c r="AA1010" s="570">
        <v>1.6376335046849468</v>
      </c>
      <c r="AB1010" s="570">
        <v>1.6450651966280061</v>
      </c>
      <c r="AC1010" s="570">
        <v>-2.0327007083196378</v>
      </c>
      <c r="AD1010" s="570">
        <v>36.245780441481656</v>
      </c>
      <c r="AE1010" s="570">
        <v>-3.5780514377865433</v>
      </c>
      <c r="AF1010" s="570">
        <v>35.686189599797899</v>
      </c>
      <c r="AG1010" s="570">
        <v>32.405318188288</v>
      </c>
      <c r="AH1010" s="570">
        <v>0.41460208312266161</v>
      </c>
      <c r="AI1010" s="570"/>
      <c r="AJ1010" s="570"/>
      <c r="AK1010" s="570"/>
      <c r="AL1010" s="570"/>
    </row>
    <row r="1011" spans="1:38">
      <c r="A1011" s="570">
        <v>11</v>
      </c>
      <c r="B1011" s="570">
        <v>113</v>
      </c>
      <c r="C1011" s="570">
        <v>2017</v>
      </c>
      <c r="D1011" s="570">
        <v>99</v>
      </c>
      <c r="E1011" s="570">
        <v>99</v>
      </c>
      <c r="F1011" s="570">
        <v>99</v>
      </c>
      <c r="G1011" s="570">
        <v>99</v>
      </c>
      <c r="H1011" s="570">
        <v>99</v>
      </c>
      <c r="I1011" s="570">
        <v>99</v>
      </c>
      <c r="J1011" s="570">
        <v>999</v>
      </c>
      <c r="K1011" s="570">
        <v>99</v>
      </c>
      <c r="L1011" s="570">
        <v>6</v>
      </c>
      <c r="M1011" s="570">
        <v>99</v>
      </c>
      <c r="N1011" s="570">
        <v>99</v>
      </c>
      <c r="O1011" s="570">
        <v>99</v>
      </c>
      <c r="P1011" s="570">
        <v>9999</v>
      </c>
      <c r="Q1011" s="570">
        <v>562</v>
      </c>
      <c r="R1011" s="570">
        <v>5635</v>
      </c>
      <c r="S1011" s="570">
        <v>6</v>
      </c>
      <c r="T1011" s="570">
        <v>5.3384205856255553</v>
      </c>
      <c r="U1011" s="570">
        <v>14.183496007098496</v>
      </c>
      <c r="V1011" s="570">
        <v>3.0523513753327425</v>
      </c>
      <c r="W1011" s="570">
        <v>2.0940550133096711</v>
      </c>
      <c r="X1011" s="570">
        <v>36.610470275066554</v>
      </c>
      <c r="Y1011" s="570">
        <v>19.148181011535048</v>
      </c>
      <c r="Z1011" s="570">
        <v>8.5072556863528419</v>
      </c>
      <c r="AA1011" s="570">
        <v>0</v>
      </c>
      <c r="AB1011" s="570">
        <v>1.8973493836929021</v>
      </c>
      <c r="AC1011" s="570"/>
      <c r="AD1011" s="570">
        <v>53.686666803673795</v>
      </c>
      <c r="AE1011" s="570"/>
      <c r="AF1011" s="570">
        <v>20.334885063693122</v>
      </c>
      <c r="AG1011" s="570">
        <v>23.311407551211342</v>
      </c>
      <c r="AH1011" s="570">
        <v>0.90505767524401093</v>
      </c>
      <c r="AI1011" s="570"/>
      <c r="AJ1011" s="570"/>
      <c r="AK1011" s="570"/>
      <c r="AL1011" s="570"/>
    </row>
    <row r="1012" spans="1:38">
      <c r="A1012" s="570">
        <v>11</v>
      </c>
      <c r="B1012" s="570">
        <v>114</v>
      </c>
      <c r="C1012" s="570">
        <v>2017</v>
      </c>
      <c r="D1012" s="570">
        <v>99</v>
      </c>
      <c r="E1012" s="570">
        <v>99</v>
      </c>
      <c r="F1012" s="570">
        <v>99</v>
      </c>
      <c r="G1012" s="570">
        <v>99</v>
      </c>
      <c r="H1012" s="570">
        <v>99</v>
      </c>
      <c r="I1012" s="570">
        <v>99</v>
      </c>
      <c r="J1012" s="570">
        <v>999</v>
      </c>
      <c r="K1012" s="570">
        <v>99</v>
      </c>
      <c r="L1012" s="570">
        <v>7</v>
      </c>
      <c r="M1012" s="570">
        <v>99</v>
      </c>
      <c r="N1012" s="570">
        <v>99</v>
      </c>
      <c r="O1012" s="570">
        <v>99</v>
      </c>
      <c r="P1012" s="570">
        <v>9999</v>
      </c>
      <c r="Q1012" s="570"/>
      <c r="R1012" s="570"/>
      <c r="S1012" s="570"/>
      <c r="T1012" s="570"/>
      <c r="U1012" s="570"/>
      <c r="V1012" s="570"/>
      <c r="W1012" s="570"/>
      <c r="X1012" s="570"/>
      <c r="Y1012" s="570"/>
      <c r="Z1012" s="570"/>
      <c r="AA1012" s="570"/>
      <c r="AB1012" s="570"/>
      <c r="AC1012" s="570"/>
      <c r="AD1012" s="570"/>
      <c r="AE1012" s="570"/>
      <c r="AF1012" s="570"/>
      <c r="AG1012" s="570"/>
      <c r="AH1012" s="570"/>
      <c r="AI1012" s="570"/>
      <c r="AJ1012" s="570"/>
      <c r="AK1012" s="570"/>
      <c r="AL1012" s="570"/>
    </row>
    <row r="1013" spans="1:38">
      <c r="A1013" s="570">
        <v>11</v>
      </c>
      <c r="B1013" s="570">
        <v>115</v>
      </c>
      <c r="C1013" s="570">
        <v>2017</v>
      </c>
      <c r="D1013" s="570">
        <v>99</v>
      </c>
      <c r="E1013" s="570">
        <v>99</v>
      </c>
      <c r="F1013" s="570">
        <v>99</v>
      </c>
      <c r="G1013" s="570">
        <v>99</v>
      </c>
      <c r="H1013" s="570">
        <v>99</v>
      </c>
      <c r="I1013" s="570">
        <v>99</v>
      </c>
      <c r="J1013" s="570">
        <v>999</v>
      </c>
      <c r="K1013" s="570">
        <v>99</v>
      </c>
      <c r="L1013" s="570">
        <v>8</v>
      </c>
      <c r="M1013" s="570">
        <v>99</v>
      </c>
      <c r="N1013" s="570">
        <v>99</v>
      </c>
      <c r="O1013" s="570">
        <v>99</v>
      </c>
      <c r="P1013" s="570">
        <v>9999</v>
      </c>
      <c r="Q1013" s="570">
        <v>414</v>
      </c>
      <c r="R1013" s="570">
        <v>2688</v>
      </c>
      <c r="S1013" s="570">
        <v>8</v>
      </c>
      <c r="T1013" s="570">
        <v>5.8668154761904754</v>
      </c>
      <c r="U1013" s="570">
        <v>16.321465773809503</v>
      </c>
      <c r="V1013" s="570">
        <v>2.6413690476190483</v>
      </c>
      <c r="W1013" s="570">
        <v>9.5238095238095273</v>
      </c>
      <c r="X1013" s="570">
        <v>41.815476190476176</v>
      </c>
      <c r="Y1013" s="570">
        <v>28.236607142857153</v>
      </c>
      <c r="Z1013" s="570">
        <v>9.9113107927897364</v>
      </c>
      <c r="AA1013" s="570">
        <v>0</v>
      </c>
      <c r="AB1013" s="570">
        <v>2.627006031995633</v>
      </c>
      <c r="AC1013" s="570"/>
      <c r="AD1013" s="570">
        <v>65.659416864743761</v>
      </c>
      <c r="AE1013" s="570"/>
      <c r="AF1013" s="570">
        <v>9.700119086283431</v>
      </c>
      <c r="AG1013" s="570">
        <v>12.79616139366771</v>
      </c>
      <c r="AH1013" s="570">
        <v>0.89285714285714302</v>
      </c>
      <c r="AI1013" s="570"/>
      <c r="AJ1013" s="570"/>
      <c r="AK1013" s="570"/>
      <c r="AL1013" s="570"/>
    </row>
    <row r="1014" spans="1:38">
      <c r="A1014" s="570">
        <v>11</v>
      </c>
      <c r="B1014" s="570">
        <v>116</v>
      </c>
      <c r="C1014" s="570">
        <v>2017</v>
      </c>
      <c r="D1014" s="570">
        <v>99</v>
      </c>
      <c r="E1014" s="570">
        <v>99</v>
      </c>
      <c r="F1014" s="570">
        <v>99</v>
      </c>
      <c r="G1014" s="570">
        <v>99</v>
      </c>
      <c r="H1014" s="570">
        <v>99</v>
      </c>
      <c r="I1014" s="570">
        <v>99</v>
      </c>
      <c r="J1014" s="570">
        <v>999</v>
      </c>
      <c r="K1014" s="570">
        <v>99</v>
      </c>
      <c r="L1014" s="570">
        <v>9</v>
      </c>
      <c r="M1014" s="570">
        <v>99</v>
      </c>
      <c r="N1014" s="570">
        <v>99</v>
      </c>
      <c r="O1014" s="570">
        <v>99</v>
      </c>
      <c r="P1014" s="570">
        <v>9999</v>
      </c>
      <c r="Q1014" s="570"/>
      <c r="R1014" s="570"/>
      <c r="S1014" s="570"/>
      <c r="T1014" s="570"/>
      <c r="U1014" s="570"/>
      <c r="V1014" s="570"/>
      <c r="W1014" s="570"/>
      <c r="X1014" s="570"/>
      <c r="Y1014" s="570"/>
      <c r="Z1014" s="570"/>
      <c r="AA1014" s="570"/>
      <c r="AB1014" s="570"/>
      <c r="AC1014" s="570"/>
      <c r="AD1014" s="570"/>
      <c r="AE1014" s="570"/>
      <c r="AF1014" s="570"/>
      <c r="AG1014" s="570"/>
      <c r="AH1014" s="570"/>
      <c r="AI1014" s="570"/>
      <c r="AJ1014" s="570"/>
      <c r="AK1014" s="570"/>
      <c r="AL1014" s="570"/>
    </row>
    <row r="1015" spans="1:38">
      <c r="A1015" s="570">
        <v>11</v>
      </c>
      <c r="B1015" s="570">
        <v>117</v>
      </c>
      <c r="C1015" s="570">
        <v>2017</v>
      </c>
      <c r="D1015" s="570">
        <v>99</v>
      </c>
      <c r="E1015" s="570">
        <v>99</v>
      </c>
      <c r="F1015" s="570">
        <v>99</v>
      </c>
      <c r="G1015" s="570">
        <v>99</v>
      </c>
      <c r="H1015" s="570">
        <v>99</v>
      </c>
      <c r="I1015" s="570">
        <v>99</v>
      </c>
      <c r="J1015" s="570">
        <v>999</v>
      </c>
      <c r="K1015" s="570">
        <v>99</v>
      </c>
      <c r="L1015" s="570">
        <v>10</v>
      </c>
      <c r="M1015" s="570">
        <v>99</v>
      </c>
      <c r="N1015" s="570">
        <v>99</v>
      </c>
      <c r="O1015" s="570">
        <v>99</v>
      </c>
      <c r="P1015" s="570">
        <v>9999</v>
      </c>
      <c r="Q1015" s="570"/>
      <c r="R1015" s="570"/>
      <c r="S1015" s="570"/>
      <c r="T1015" s="570"/>
      <c r="U1015" s="570"/>
      <c r="V1015" s="570"/>
      <c r="W1015" s="570"/>
      <c r="X1015" s="570"/>
      <c r="Y1015" s="570"/>
      <c r="Z1015" s="570"/>
      <c r="AA1015" s="570"/>
      <c r="AB1015" s="570"/>
      <c r="AC1015" s="570"/>
      <c r="AD1015" s="570"/>
      <c r="AE1015" s="570"/>
      <c r="AF1015" s="570"/>
      <c r="AG1015" s="570"/>
      <c r="AH1015" s="570"/>
      <c r="AI1015" s="570"/>
      <c r="AJ1015" s="570"/>
      <c r="AK1015" s="570"/>
      <c r="AL1015" s="570"/>
    </row>
    <row r="1016" spans="1:38">
      <c r="A1016" s="570">
        <v>11</v>
      </c>
      <c r="B1016" s="570">
        <v>118</v>
      </c>
      <c r="C1016" s="570">
        <v>2017</v>
      </c>
      <c r="D1016" s="570">
        <v>99</v>
      </c>
      <c r="E1016" s="570">
        <v>99</v>
      </c>
      <c r="F1016" s="570">
        <v>99</v>
      </c>
      <c r="G1016" s="570">
        <v>99</v>
      </c>
      <c r="H1016" s="570">
        <v>99</v>
      </c>
      <c r="I1016" s="570">
        <v>99</v>
      </c>
      <c r="J1016" s="570">
        <v>999</v>
      </c>
      <c r="K1016" s="570">
        <v>99</v>
      </c>
      <c r="L1016" s="570">
        <v>11</v>
      </c>
      <c r="M1016" s="570">
        <v>99</v>
      </c>
      <c r="N1016" s="570">
        <v>99</v>
      </c>
      <c r="O1016" s="570">
        <v>99</v>
      </c>
      <c r="P1016" s="570">
        <v>9999</v>
      </c>
      <c r="Q1016" s="570">
        <v>24</v>
      </c>
      <c r="R1016" s="570">
        <v>103</v>
      </c>
      <c r="S1016" s="570">
        <v>11</v>
      </c>
      <c r="T1016" s="570">
        <v>5.6796116504854348</v>
      </c>
      <c r="U1016" s="570">
        <v>16.534951456310676</v>
      </c>
      <c r="V1016" s="570">
        <v>2.912621359223301</v>
      </c>
      <c r="W1016" s="570">
        <v>6.7961165048543695</v>
      </c>
      <c r="X1016" s="570">
        <v>44.660194174757294</v>
      </c>
      <c r="Y1016" s="570">
        <v>26.213592233009713</v>
      </c>
      <c r="Z1016" s="570">
        <v>9.9589030153671185</v>
      </c>
      <c r="AA1016" s="570">
        <v>0</v>
      </c>
      <c r="AB1016" s="570">
        <v>2.2478191900863767</v>
      </c>
      <c r="AC1016" s="570"/>
      <c r="AD1016" s="570">
        <v>56.062439264450383</v>
      </c>
      <c r="AE1016" s="570"/>
      <c r="AF1016" s="570">
        <v>0.37169355129731879</v>
      </c>
      <c r="AG1016" s="570">
        <v>0.4967426330072075</v>
      </c>
      <c r="AH1016" s="570">
        <v>0</v>
      </c>
      <c r="AI1016" s="570"/>
      <c r="AJ1016" s="570"/>
      <c r="AK1016" s="570"/>
      <c r="AL1016" s="570"/>
    </row>
    <row r="1017" spans="1:38">
      <c r="A1017" s="570">
        <v>11</v>
      </c>
      <c r="B1017" s="570">
        <v>119</v>
      </c>
      <c r="C1017" s="570">
        <v>2017</v>
      </c>
      <c r="D1017" s="570">
        <v>99</v>
      </c>
      <c r="E1017" s="570">
        <v>99</v>
      </c>
      <c r="F1017" s="570">
        <v>99</v>
      </c>
      <c r="G1017" s="570">
        <v>99</v>
      </c>
      <c r="H1017" s="570">
        <v>99</v>
      </c>
      <c r="I1017" s="570">
        <v>99</v>
      </c>
      <c r="J1017" s="570">
        <v>999</v>
      </c>
      <c r="K1017" s="570">
        <v>99</v>
      </c>
      <c r="L1017" s="570">
        <v>12</v>
      </c>
      <c r="M1017" s="570">
        <v>99</v>
      </c>
      <c r="N1017" s="570">
        <v>99</v>
      </c>
      <c r="O1017" s="570">
        <v>99</v>
      </c>
      <c r="P1017" s="570">
        <v>9999</v>
      </c>
      <c r="Q1017" s="570"/>
      <c r="R1017" s="570"/>
      <c r="S1017" s="570"/>
      <c r="T1017" s="570"/>
      <c r="U1017" s="570"/>
      <c r="V1017" s="570"/>
      <c r="W1017" s="570"/>
      <c r="X1017" s="570"/>
      <c r="Y1017" s="570"/>
      <c r="Z1017" s="570"/>
      <c r="AA1017" s="570"/>
      <c r="AB1017" s="570"/>
      <c r="AC1017" s="570"/>
      <c r="AD1017" s="570"/>
      <c r="AE1017" s="570"/>
      <c r="AF1017" s="570"/>
      <c r="AG1017" s="570"/>
      <c r="AH1017" s="570"/>
      <c r="AI1017" s="570"/>
      <c r="AJ1017" s="570"/>
      <c r="AK1017" s="570"/>
      <c r="AL1017" s="570"/>
    </row>
    <row r="1018" spans="1:38">
      <c r="A1018" s="570">
        <v>11</v>
      </c>
      <c r="B1018" s="570">
        <v>120</v>
      </c>
      <c r="C1018" s="570">
        <v>2017</v>
      </c>
      <c r="D1018" s="570">
        <v>99</v>
      </c>
      <c r="E1018" s="570">
        <v>99</v>
      </c>
      <c r="F1018" s="570">
        <v>99</v>
      </c>
      <c r="G1018" s="570">
        <v>99</v>
      </c>
      <c r="H1018" s="570">
        <v>99</v>
      </c>
      <c r="I1018" s="570">
        <v>99</v>
      </c>
      <c r="J1018" s="570">
        <v>999</v>
      </c>
      <c r="K1018" s="570">
        <v>99</v>
      </c>
      <c r="L1018" s="570">
        <v>13</v>
      </c>
      <c r="M1018" s="570">
        <v>99</v>
      </c>
      <c r="N1018" s="570">
        <v>99</v>
      </c>
      <c r="O1018" s="570">
        <v>99</v>
      </c>
      <c r="P1018" s="570">
        <v>9999</v>
      </c>
      <c r="Q1018" s="570"/>
      <c r="R1018" s="570"/>
      <c r="S1018" s="570"/>
      <c r="T1018" s="570"/>
      <c r="U1018" s="570"/>
      <c r="V1018" s="570"/>
      <c r="W1018" s="570"/>
      <c r="X1018" s="570"/>
      <c r="Y1018" s="570"/>
      <c r="Z1018" s="570"/>
      <c r="AA1018" s="570"/>
      <c r="AB1018" s="570"/>
      <c r="AC1018" s="570"/>
      <c r="AD1018" s="570"/>
      <c r="AE1018" s="570"/>
      <c r="AF1018" s="570"/>
      <c r="AG1018" s="570"/>
      <c r="AH1018" s="570"/>
      <c r="AI1018" s="570"/>
      <c r="AJ1018" s="570"/>
      <c r="AK1018" s="570"/>
      <c r="AL1018" s="570"/>
    </row>
    <row r="1019" spans="1:38">
      <c r="A1019" s="570">
        <v>11</v>
      </c>
      <c r="B1019" s="570">
        <v>121</v>
      </c>
      <c r="C1019" s="570">
        <v>2017</v>
      </c>
      <c r="D1019" s="570">
        <v>99</v>
      </c>
      <c r="E1019" s="570">
        <v>99</v>
      </c>
      <c r="F1019" s="570">
        <v>99</v>
      </c>
      <c r="G1019" s="570">
        <v>99</v>
      </c>
      <c r="H1019" s="570">
        <v>99</v>
      </c>
      <c r="I1019" s="570">
        <v>99</v>
      </c>
      <c r="J1019" s="570">
        <v>999</v>
      </c>
      <c r="K1019" s="570">
        <v>99</v>
      </c>
      <c r="L1019" s="570">
        <v>14</v>
      </c>
      <c r="M1019" s="570">
        <v>99</v>
      </c>
      <c r="N1019" s="570">
        <v>99</v>
      </c>
      <c r="O1019" s="570">
        <v>99</v>
      </c>
      <c r="P1019" s="570">
        <v>9999</v>
      </c>
      <c r="Q1019" s="570">
        <v>1</v>
      </c>
      <c r="R1019" s="570">
        <v>1</v>
      </c>
      <c r="S1019" s="570">
        <v>14</v>
      </c>
      <c r="T1019" s="570">
        <v>8</v>
      </c>
      <c r="U1019" s="570">
        <v>10.5</v>
      </c>
      <c r="V1019" s="570">
        <v>0</v>
      </c>
      <c r="W1019" s="570">
        <v>0</v>
      </c>
      <c r="X1019" s="570">
        <v>0</v>
      </c>
      <c r="Y1019" s="570">
        <v>0</v>
      </c>
      <c r="Z1019" s="570">
        <v>0</v>
      </c>
      <c r="AA1019" s="570">
        <v>0</v>
      </c>
      <c r="AB1019" s="570">
        <v>0</v>
      </c>
      <c r="AC1019" s="570"/>
      <c r="AD1019" s="570"/>
      <c r="AE1019" s="570"/>
      <c r="AF1019" s="570">
        <v>3.6086752553137745E-3</v>
      </c>
      <c r="AG1019" s="570">
        <v>3.0625316461603404E-3</v>
      </c>
      <c r="AH1019" s="570">
        <v>0</v>
      </c>
      <c r="AI1019" s="570"/>
      <c r="AJ1019" s="570"/>
      <c r="AK1019" s="570"/>
      <c r="AL1019" s="570"/>
    </row>
    <row r="1020" spans="1:38">
      <c r="A1020" s="570">
        <v>11</v>
      </c>
      <c r="B1020" s="570">
        <v>122</v>
      </c>
      <c r="C1020" s="570">
        <v>2017</v>
      </c>
      <c r="D1020" s="570">
        <v>99</v>
      </c>
      <c r="E1020" s="570">
        <v>99</v>
      </c>
      <c r="F1020" s="570">
        <v>99</v>
      </c>
      <c r="G1020" s="570">
        <v>99</v>
      </c>
      <c r="H1020" s="570">
        <v>99</v>
      </c>
      <c r="I1020" s="570">
        <v>99</v>
      </c>
      <c r="J1020" s="570">
        <v>999</v>
      </c>
      <c r="K1020" s="570">
        <v>99</v>
      </c>
      <c r="L1020" s="570">
        <v>15</v>
      </c>
      <c r="M1020" s="570">
        <v>99</v>
      </c>
      <c r="N1020" s="570">
        <v>99</v>
      </c>
      <c r="O1020" s="570">
        <v>99</v>
      </c>
      <c r="P1020" s="570">
        <v>9999</v>
      </c>
      <c r="Q1020" s="570"/>
      <c r="R1020" s="570"/>
      <c r="S1020" s="570"/>
      <c r="T1020" s="570"/>
      <c r="U1020" s="570"/>
      <c r="V1020" s="570"/>
      <c r="W1020" s="570"/>
      <c r="X1020" s="570"/>
      <c r="Y1020" s="570"/>
      <c r="Z1020" s="570"/>
      <c r="AA1020" s="570"/>
      <c r="AB1020" s="570"/>
      <c r="AC1020" s="570"/>
      <c r="AD1020" s="570"/>
      <c r="AE1020" s="570"/>
      <c r="AF1020" s="570"/>
      <c r="AG1020" s="570"/>
      <c r="AH1020" s="570"/>
      <c r="AI1020" s="570"/>
      <c r="AJ1020" s="570"/>
      <c r="AK1020" s="570"/>
      <c r="AL1020" s="570"/>
    </row>
    <row r="1021" spans="1:38">
      <c r="A1021" s="570">
        <v>11</v>
      </c>
      <c r="B1021" s="570">
        <v>123</v>
      </c>
      <c r="C1021" s="570">
        <v>2016</v>
      </c>
      <c r="D1021" s="570">
        <v>99</v>
      </c>
      <c r="E1021" s="570">
        <v>99</v>
      </c>
      <c r="F1021" s="570">
        <v>99</v>
      </c>
      <c r="G1021" s="570">
        <v>99</v>
      </c>
      <c r="H1021" s="570">
        <v>99</v>
      </c>
      <c r="I1021" s="570">
        <v>99</v>
      </c>
      <c r="J1021" s="570">
        <v>999</v>
      </c>
      <c r="K1021" s="570">
        <v>99</v>
      </c>
      <c r="L1021" s="570">
        <v>1</v>
      </c>
      <c r="M1021" s="570">
        <v>99</v>
      </c>
      <c r="N1021" s="570">
        <v>99</v>
      </c>
      <c r="O1021" s="570">
        <v>99</v>
      </c>
      <c r="P1021" s="570">
        <v>9999</v>
      </c>
      <c r="Q1021" s="570">
        <v>88</v>
      </c>
      <c r="R1021" s="570">
        <v>268</v>
      </c>
      <c r="S1021" s="570">
        <v>1</v>
      </c>
      <c r="T1021" s="570">
        <v>2.2089552238805967</v>
      </c>
      <c r="U1021" s="570">
        <v>10.102611940298511</v>
      </c>
      <c r="V1021" s="570">
        <v>0</v>
      </c>
      <c r="W1021" s="570">
        <v>0</v>
      </c>
      <c r="X1021" s="570">
        <v>23.880597014925382</v>
      </c>
      <c r="Y1021" s="570">
        <v>0.74626865671641807</v>
      </c>
      <c r="Z1021" s="570">
        <v>6.2982016420591451</v>
      </c>
      <c r="AA1021" s="570">
        <v>0</v>
      </c>
      <c r="AB1021" s="570">
        <v>0.89003292632092945</v>
      </c>
      <c r="AC1021" s="570"/>
      <c r="AD1021" s="570">
        <v>34.091249008770042</v>
      </c>
      <c r="AE1021" s="570"/>
      <c r="AF1021" s="570">
        <v>1.1611282006845456</v>
      </c>
      <c r="AG1021" s="570">
        <v>0.92952788223165062</v>
      </c>
      <c r="AH1021" s="570">
        <v>1.1194029850746268</v>
      </c>
      <c r="AI1021" s="570"/>
      <c r="AJ1021" s="570"/>
      <c r="AK1021" s="570"/>
      <c r="AL1021" s="570"/>
    </row>
    <row r="1022" spans="1:38">
      <c r="A1022" s="570">
        <v>11</v>
      </c>
      <c r="B1022" s="570">
        <v>124</v>
      </c>
      <c r="C1022" s="570">
        <v>2016</v>
      </c>
      <c r="D1022" s="570">
        <v>99</v>
      </c>
      <c r="E1022" s="570">
        <v>99</v>
      </c>
      <c r="F1022" s="570">
        <v>99</v>
      </c>
      <c r="G1022" s="570">
        <v>99</v>
      </c>
      <c r="H1022" s="570">
        <v>99</v>
      </c>
      <c r="I1022" s="570">
        <v>99</v>
      </c>
      <c r="J1022" s="570">
        <v>999</v>
      </c>
      <c r="K1022" s="570">
        <v>99</v>
      </c>
      <c r="L1022" s="570">
        <v>2</v>
      </c>
      <c r="M1022" s="570">
        <v>99</v>
      </c>
      <c r="N1022" s="570">
        <v>99</v>
      </c>
      <c r="O1022" s="570">
        <v>99</v>
      </c>
      <c r="P1022" s="570">
        <v>9999</v>
      </c>
      <c r="Q1022" s="570">
        <v>278</v>
      </c>
      <c r="R1022" s="570">
        <v>1186</v>
      </c>
      <c r="S1022" s="570">
        <v>2</v>
      </c>
      <c r="T1022" s="570">
        <v>2.4806070826306912</v>
      </c>
      <c r="U1022" s="570">
        <v>11.074957841483965</v>
      </c>
      <c r="V1022" s="570">
        <v>0</v>
      </c>
      <c r="W1022" s="570">
        <v>0</v>
      </c>
      <c r="X1022" s="570">
        <v>28.077571669477223</v>
      </c>
      <c r="Y1022" s="570">
        <v>1.5177065767284987</v>
      </c>
      <c r="Z1022" s="570">
        <v>6.3403580478778139</v>
      </c>
      <c r="AA1022" s="570">
        <v>0</v>
      </c>
      <c r="AB1022" s="570">
        <v>1.1607892452649862</v>
      </c>
      <c r="AC1022" s="570"/>
      <c r="AD1022" s="570">
        <v>40.785630518811445</v>
      </c>
      <c r="AE1022" s="570"/>
      <c r="AF1022" s="570">
        <v>5.1384255448204152</v>
      </c>
      <c r="AG1022" s="570">
        <v>4.509420417479034</v>
      </c>
      <c r="AH1022" s="570">
        <v>0.75885328836424948</v>
      </c>
      <c r="AI1022" s="570"/>
      <c r="AJ1022" s="570"/>
      <c r="AK1022" s="570"/>
      <c r="AL1022" s="570"/>
    </row>
    <row r="1023" spans="1:38">
      <c r="A1023" s="570">
        <v>11</v>
      </c>
      <c r="B1023" s="570">
        <v>125</v>
      </c>
      <c r="C1023" s="570">
        <v>2016</v>
      </c>
      <c r="D1023" s="570">
        <v>99</v>
      </c>
      <c r="E1023" s="570">
        <v>99</v>
      </c>
      <c r="F1023" s="570">
        <v>99</v>
      </c>
      <c r="G1023" s="570">
        <v>99</v>
      </c>
      <c r="H1023" s="570">
        <v>99</v>
      </c>
      <c r="I1023" s="570">
        <v>99</v>
      </c>
      <c r="J1023" s="570">
        <v>999</v>
      </c>
      <c r="K1023" s="570">
        <v>99</v>
      </c>
      <c r="L1023" s="570">
        <v>3</v>
      </c>
      <c r="M1023" s="570">
        <v>99</v>
      </c>
      <c r="N1023" s="570">
        <v>99</v>
      </c>
      <c r="O1023" s="570">
        <v>99</v>
      </c>
      <c r="P1023" s="570">
        <v>9999</v>
      </c>
      <c r="Q1023" s="570">
        <v>380</v>
      </c>
      <c r="R1023" s="570">
        <v>2108</v>
      </c>
      <c r="S1023" s="570">
        <v>3</v>
      </c>
      <c r="T1023" s="570">
        <v>3.1982922201138519</v>
      </c>
      <c r="U1023" s="570">
        <v>11.714468690702079</v>
      </c>
      <c r="V1023" s="570">
        <v>0</v>
      </c>
      <c r="W1023" s="570">
        <v>0</v>
      </c>
      <c r="X1023" s="570">
        <v>32.258064516129025</v>
      </c>
      <c r="Y1023" s="570">
        <v>3.3681214421252363</v>
      </c>
      <c r="Z1023" s="570">
        <v>6.3770085091726099</v>
      </c>
      <c r="AA1023" s="570">
        <v>0</v>
      </c>
      <c r="AB1023" s="570">
        <v>1.5424286912361884</v>
      </c>
      <c r="AC1023" s="570"/>
      <c r="AD1023" s="570">
        <v>49.280052722784816</v>
      </c>
      <c r="AE1023" s="570"/>
      <c r="AF1023" s="570">
        <v>9.1330531606082896</v>
      </c>
      <c r="AG1023" s="570">
        <v>8.4778779230347485</v>
      </c>
      <c r="AH1023" s="570">
        <v>0.47438330170777993</v>
      </c>
      <c r="AI1023" s="570"/>
      <c r="AJ1023" s="570"/>
      <c r="AK1023" s="570"/>
      <c r="AL1023" s="570"/>
    </row>
    <row r="1024" spans="1:38">
      <c r="A1024" s="570">
        <v>11</v>
      </c>
      <c r="B1024" s="570">
        <v>126</v>
      </c>
      <c r="C1024" s="570">
        <v>2016</v>
      </c>
      <c r="D1024" s="570">
        <v>99</v>
      </c>
      <c r="E1024" s="570">
        <v>99</v>
      </c>
      <c r="F1024" s="570">
        <v>99</v>
      </c>
      <c r="G1024" s="570">
        <v>99</v>
      </c>
      <c r="H1024" s="570">
        <v>99</v>
      </c>
      <c r="I1024" s="570">
        <v>99</v>
      </c>
      <c r="J1024" s="570">
        <v>999</v>
      </c>
      <c r="K1024" s="570">
        <v>99</v>
      </c>
      <c r="L1024" s="570">
        <v>4</v>
      </c>
      <c r="M1024" s="570">
        <v>99</v>
      </c>
      <c r="N1024" s="570">
        <v>99</v>
      </c>
      <c r="O1024" s="570">
        <v>99</v>
      </c>
      <c r="P1024" s="570">
        <v>9999</v>
      </c>
      <c r="Q1024" s="570">
        <v>450</v>
      </c>
      <c r="R1024" s="570">
        <v>3514</v>
      </c>
      <c r="S1024" s="570">
        <v>4</v>
      </c>
      <c r="T1024" s="570">
        <v>3.8520204894706889</v>
      </c>
      <c r="U1024" s="570">
        <v>11.442601024473555</v>
      </c>
      <c r="V1024" s="570">
        <v>0</v>
      </c>
      <c r="W1024" s="570">
        <v>2.8457598178713711E-2</v>
      </c>
      <c r="X1024" s="570">
        <v>28.372225384177568</v>
      </c>
      <c r="Y1024" s="570">
        <v>4.7808764940239046</v>
      </c>
      <c r="Z1024" s="570">
        <v>6.6292304847794066</v>
      </c>
      <c r="AA1024" s="570">
        <v>0</v>
      </c>
      <c r="AB1024" s="570">
        <v>1.6188497865271072</v>
      </c>
      <c r="AC1024" s="570"/>
      <c r="AD1024" s="570">
        <v>36.945305402816878</v>
      </c>
      <c r="AE1024" s="570"/>
      <c r="AF1024" s="570">
        <v>15.224643646289158</v>
      </c>
      <c r="AG1024" s="570">
        <v>13.804493250237179</v>
      </c>
      <c r="AH1024" s="570">
        <v>0.28457598178713711</v>
      </c>
      <c r="AI1024" s="570"/>
      <c r="AJ1024" s="570"/>
      <c r="AK1024" s="570"/>
      <c r="AL1024" s="570"/>
    </row>
    <row r="1025" spans="1:38">
      <c r="A1025" s="570">
        <v>11</v>
      </c>
      <c r="B1025" s="570">
        <v>127</v>
      </c>
      <c r="C1025" s="570">
        <v>2016</v>
      </c>
      <c r="D1025" s="570">
        <v>99</v>
      </c>
      <c r="E1025" s="570">
        <v>99</v>
      </c>
      <c r="F1025" s="570">
        <v>99</v>
      </c>
      <c r="G1025" s="570">
        <v>99</v>
      </c>
      <c r="H1025" s="570">
        <v>99</v>
      </c>
      <c r="I1025" s="570">
        <v>99</v>
      </c>
      <c r="J1025" s="570">
        <v>999</v>
      </c>
      <c r="K1025" s="570">
        <v>99</v>
      </c>
      <c r="L1025" s="570">
        <v>5</v>
      </c>
      <c r="M1025" s="570">
        <v>99</v>
      </c>
      <c r="N1025" s="570">
        <v>99</v>
      </c>
      <c r="O1025" s="570">
        <v>99</v>
      </c>
      <c r="P1025" s="570">
        <v>9999</v>
      </c>
      <c r="Q1025" s="570">
        <v>582</v>
      </c>
      <c r="R1025" s="570">
        <v>7593</v>
      </c>
      <c r="S1025" s="570">
        <v>5</v>
      </c>
      <c r="T1025" s="570">
        <v>4.5826419070196236</v>
      </c>
      <c r="U1025" s="570">
        <v>11.626656130646641</v>
      </c>
      <c r="V1025" s="570">
        <v>0</v>
      </c>
      <c r="W1025" s="570">
        <v>0.18438035032266559</v>
      </c>
      <c r="X1025" s="570">
        <v>27.880942973791647</v>
      </c>
      <c r="Y1025" s="570">
        <v>8.823916765441858</v>
      </c>
      <c r="Z1025" s="570">
        <v>7.2344680040312257</v>
      </c>
      <c r="AA1025" s="570">
        <v>0</v>
      </c>
      <c r="AB1025" s="570">
        <v>1.6426583272247093</v>
      </c>
      <c r="AC1025" s="570"/>
      <c r="AD1025" s="570">
        <v>39.070543668757566</v>
      </c>
      <c r="AE1025" s="570"/>
      <c r="AF1025" s="570">
        <v>32.897188163424474</v>
      </c>
      <c r="AG1025" s="570">
        <v>30.308342336793608</v>
      </c>
      <c r="AH1025" s="570">
        <v>0.40827077571447373</v>
      </c>
      <c r="AI1025" s="570"/>
      <c r="AJ1025" s="570"/>
      <c r="AK1025" s="570"/>
      <c r="AL1025" s="570"/>
    </row>
    <row r="1026" spans="1:38">
      <c r="A1026" s="570">
        <v>11</v>
      </c>
      <c r="B1026" s="570">
        <v>128</v>
      </c>
      <c r="C1026" s="570">
        <v>2016</v>
      </c>
      <c r="D1026" s="570">
        <v>99</v>
      </c>
      <c r="E1026" s="570">
        <v>99</v>
      </c>
      <c r="F1026" s="570">
        <v>99</v>
      </c>
      <c r="G1026" s="570">
        <v>99</v>
      </c>
      <c r="H1026" s="570">
        <v>99</v>
      </c>
      <c r="I1026" s="570">
        <v>99</v>
      </c>
      <c r="J1026" s="570">
        <v>999</v>
      </c>
      <c r="K1026" s="570">
        <v>99</v>
      </c>
      <c r="L1026" s="570">
        <v>6</v>
      </c>
      <c r="M1026" s="570">
        <v>99</v>
      </c>
      <c r="N1026" s="570">
        <v>99</v>
      </c>
      <c r="O1026" s="570">
        <v>99</v>
      </c>
      <c r="P1026" s="570">
        <v>9999</v>
      </c>
      <c r="Q1026" s="570">
        <v>540</v>
      </c>
      <c r="R1026" s="570">
        <v>5536</v>
      </c>
      <c r="S1026" s="570">
        <v>6</v>
      </c>
      <c r="T1026" s="570">
        <v>5.2449421965317908</v>
      </c>
      <c r="U1026" s="570">
        <v>13.594978323699417</v>
      </c>
      <c r="V1026" s="570">
        <v>3.4320809248554922</v>
      </c>
      <c r="W1026" s="570">
        <v>1.6076589595375723</v>
      </c>
      <c r="X1026" s="570">
        <v>34.230491329479754</v>
      </c>
      <c r="Y1026" s="570">
        <v>18.171965317919071</v>
      </c>
      <c r="Z1026" s="570">
        <v>8.4682668062503623</v>
      </c>
      <c r="AA1026" s="570">
        <v>0</v>
      </c>
      <c r="AB1026" s="570">
        <v>1.8075717023361764</v>
      </c>
      <c r="AC1026" s="570"/>
      <c r="AD1026" s="570">
        <v>50.605307593352258</v>
      </c>
      <c r="AE1026" s="570"/>
      <c r="AF1026" s="570">
        <v>23.985095966379276</v>
      </c>
      <c r="AG1026" s="570">
        <v>25.838574909304523</v>
      </c>
      <c r="AH1026" s="570">
        <v>0.52384393063583812</v>
      </c>
      <c r="AI1026" s="570"/>
      <c r="AJ1026" s="570"/>
      <c r="AK1026" s="570"/>
      <c r="AL1026" s="570"/>
    </row>
    <row r="1027" spans="1:38">
      <c r="A1027" s="570">
        <v>11</v>
      </c>
      <c r="B1027" s="570">
        <v>129</v>
      </c>
      <c r="C1027" s="570">
        <v>2016</v>
      </c>
      <c r="D1027" s="570">
        <v>99</v>
      </c>
      <c r="E1027" s="570">
        <v>99</v>
      </c>
      <c r="F1027" s="570">
        <v>99</v>
      </c>
      <c r="G1027" s="570">
        <v>99</v>
      </c>
      <c r="H1027" s="570">
        <v>99</v>
      </c>
      <c r="I1027" s="570">
        <v>99</v>
      </c>
      <c r="J1027" s="570">
        <v>999</v>
      </c>
      <c r="K1027" s="570">
        <v>99</v>
      </c>
      <c r="L1027" s="570">
        <v>7</v>
      </c>
      <c r="M1027" s="570">
        <v>99</v>
      </c>
      <c r="N1027" s="570">
        <v>99</v>
      </c>
      <c r="O1027" s="570">
        <v>99</v>
      </c>
      <c r="P1027" s="570">
        <v>9999</v>
      </c>
      <c r="Q1027" s="570"/>
      <c r="R1027" s="570"/>
      <c r="S1027" s="570"/>
      <c r="T1027" s="570"/>
      <c r="U1027" s="570"/>
      <c r="V1027" s="570"/>
      <c r="W1027" s="570"/>
      <c r="X1027" s="570"/>
      <c r="Y1027" s="570"/>
      <c r="Z1027" s="570"/>
      <c r="AA1027" s="570"/>
      <c r="AB1027" s="570"/>
      <c r="AC1027" s="570"/>
      <c r="AD1027" s="570"/>
      <c r="AE1027" s="570"/>
      <c r="AF1027" s="570"/>
      <c r="AG1027" s="570"/>
      <c r="AH1027" s="570"/>
      <c r="AI1027" s="570"/>
      <c r="AJ1027" s="570"/>
      <c r="AK1027" s="570"/>
      <c r="AL1027" s="570"/>
    </row>
    <row r="1028" spans="1:38">
      <c r="A1028" s="570">
        <v>11</v>
      </c>
      <c r="B1028" s="570">
        <v>130</v>
      </c>
      <c r="C1028" s="570">
        <v>2016</v>
      </c>
      <c r="D1028" s="570">
        <v>99</v>
      </c>
      <c r="E1028" s="570">
        <v>99</v>
      </c>
      <c r="F1028" s="570">
        <v>99</v>
      </c>
      <c r="G1028" s="570">
        <v>99</v>
      </c>
      <c r="H1028" s="570">
        <v>99</v>
      </c>
      <c r="I1028" s="570">
        <v>99</v>
      </c>
      <c r="J1028" s="570">
        <v>999</v>
      </c>
      <c r="K1028" s="570">
        <v>99</v>
      </c>
      <c r="L1028" s="570">
        <v>8</v>
      </c>
      <c r="M1028" s="570">
        <v>99</v>
      </c>
      <c r="N1028" s="570">
        <v>99</v>
      </c>
      <c r="O1028" s="570">
        <v>99</v>
      </c>
      <c r="P1028" s="570">
        <v>9999</v>
      </c>
      <c r="Q1028" s="570">
        <v>413</v>
      </c>
      <c r="R1028" s="570">
        <v>2787</v>
      </c>
      <c r="S1028" s="570">
        <v>8</v>
      </c>
      <c r="T1028" s="570">
        <v>5.7093649085037681</v>
      </c>
      <c r="U1028" s="570">
        <v>16.224901327592374</v>
      </c>
      <c r="V1028" s="570">
        <v>3.1933979189092212</v>
      </c>
      <c r="W1028" s="570">
        <v>8.7908144958736969</v>
      </c>
      <c r="X1028" s="570">
        <v>41.837100825260144</v>
      </c>
      <c r="Y1028" s="570">
        <v>29.637603157517045</v>
      </c>
      <c r="Z1028" s="570">
        <v>10.291561783100121</v>
      </c>
      <c r="AA1028" s="570">
        <v>0</v>
      </c>
      <c r="AB1028" s="570">
        <v>2.6986279106034754</v>
      </c>
      <c r="AC1028" s="570"/>
      <c r="AD1028" s="570">
        <v>64.506506595282985</v>
      </c>
      <c r="AE1028" s="570"/>
      <c r="AF1028" s="570">
        <v>12.074866773536677</v>
      </c>
      <c r="AG1028" s="570">
        <v>15.524334404822348</v>
      </c>
      <c r="AH1028" s="570">
        <v>0.68173663437387855</v>
      </c>
      <c r="AI1028" s="570"/>
      <c r="AJ1028" s="570"/>
      <c r="AK1028" s="570"/>
      <c r="AL1028" s="570"/>
    </row>
    <row r="1029" spans="1:38">
      <c r="A1029" s="570">
        <v>11</v>
      </c>
      <c r="B1029" s="570">
        <v>131</v>
      </c>
      <c r="C1029" s="570">
        <v>2016</v>
      </c>
      <c r="D1029" s="570">
        <v>99</v>
      </c>
      <c r="E1029" s="570">
        <v>99</v>
      </c>
      <c r="F1029" s="570">
        <v>99</v>
      </c>
      <c r="G1029" s="570">
        <v>99</v>
      </c>
      <c r="H1029" s="570">
        <v>99</v>
      </c>
      <c r="I1029" s="570">
        <v>99</v>
      </c>
      <c r="J1029" s="570">
        <v>999</v>
      </c>
      <c r="K1029" s="570">
        <v>99</v>
      </c>
      <c r="L1029" s="570">
        <v>9</v>
      </c>
      <c r="M1029" s="570">
        <v>99</v>
      </c>
      <c r="N1029" s="570">
        <v>99</v>
      </c>
      <c r="O1029" s="570">
        <v>99</v>
      </c>
      <c r="P1029" s="570">
        <v>9999</v>
      </c>
      <c r="Q1029" s="570"/>
      <c r="R1029" s="570"/>
      <c r="S1029" s="570"/>
      <c r="T1029" s="570"/>
      <c r="U1029" s="570"/>
      <c r="V1029" s="570"/>
      <c r="W1029" s="570"/>
      <c r="X1029" s="570"/>
      <c r="Y1029" s="570"/>
      <c r="Z1029" s="570"/>
      <c r="AA1029" s="570"/>
      <c r="AB1029" s="570"/>
      <c r="AC1029" s="570"/>
      <c r="AD1029" s="570"/>
      <c r="AE1029" s="570"/>
      <c r="AF1029" s="570"/>
      <c r="AG1029" s="570"/>
      <c r="AH1029" s="570"/>
      <c r="AI1029" s="570"/>
      <c r="AJ1029" s="570"/>
      <c r="AK1029" s="570"/>
      <c r="AL1029" s="570"/>
    </row>
    <row r="1030" spans="1:38">
      <c r="A1030" s="570">
        <v>11</v>
      </c>
      <c r="B1030" s="570">
        <v>132</v>
      </c>
      <c r="C1030" s="570">
        <v>2016</v>
      </c>
      <c r="D1030" s="570">
        <v>99</v>
      </c>
      <c r="E1030" s="570">
        <v>99</v>
      </c>
      <c r="F1030" s="570">
        <v>99</v>
      </c>
      <c r="G1030" s="570">
        <v>99</v>
      </c>
      <c r="H1030" s="570">
        <v>99</v>
      </c>
      <c r="I1030" s="570">
        <v>99</v>
      </c>
      <c r="J1030" s="570">
        <v>999</v>
      </c>
      <c r="K1030" s="570">
        <v>99</v>
      </c>
      <c r="L1030" s="570">
        <v>10</v>
      </c>
      <c r="M1030" s="570">
        <v>99</v>
      </c>
      <c r="N1030" s="570">
        <v>99</v>
      </c>
      <c r="O1030" s="570">
        <v>99</v>
      </c>
      <c r="P1030" s="570">
        <v>9999</v>
      </c>
      <c r="Q1030" s="570"/>
      <c r="R1030" s="570"/>
      <c r="S1030" s="570"/>
      <c r="T1030" s="570"/>
      <c r="U1030" s="570"/>
      <c r="V1030" s="570"/>
      <c r="W1030" s="570"/>
      <c r="X1030" s="570"/>
      <c r="Y1030" s="570"/>
      <c r="Z1030" s="570"/>
      <c r="AA1030" s="570"/>
      <c r="AB1030" s="570"/>
      <c r="AC1030" s="570"/>
      <c r="AD1030" s="570"/>
      <c r="AE1030" s="570"/>
      <c r="AF1030" s="570"/>
      <c r="AG1030" s="570"/>
      <c r="AH1030" s="570"/>
      <c r="AI1030" s="570"/>
      <c r="AJ1030" s="570"/>
      <c r="AK1030" s="570"/>
      <c r="AL1030" s="570"/>
    </row>
    <row r="1031" spans="1:38">
      <c r="A1031" s="570">
        <v>11</v>
      </c>
      <c r="B1031" s="570">
        <v>133</v>
      </c>
      <c r="C1031" s="570">
        <v>2016</v>
      </c>
      <c r="D1031" s="570">
        <v>99</v>
      </c>
      <c r="E1031" s="570">
        <v>99</v>
      </c>
      <c r="F1031" s="570">
        <v>99</v>
      </c>
      <c r="G1031" s="570">
        <v>99</v>
      </c>
      <c r="H1031" s="570">
        <v>99</v>
      </c>
      <c r="I1031" s="570">
        <v>99</v>
      </c>
      <c r="J1031" s="570">
        <v>999</v>
      </c>
      <c r="K1031" s="570">
        <v>99</v>
      </c>
      <c r="L1031" s="570">
        <v>11</v>
      </c>
      <c r="M1031" s="570">
        <v>99</v>
      </c>
      <c r="N1031" s="570">
        <v>99</v>
      </c>
      <c r="O1031" s="570">
        <v>99</v>
      </c>
      <c r="P1031" s="570">
        <v>9999</v>
      </c>
      <c r="Q1031" s="570">
        <v>27</v>
      </c>
      <c r="R1031" s="570">
        <v>89</v>
      </c>
      <c r="S1031" s="570">
        <v>11</v>
      </c>
      <c r="T1031" s="570">
        <v>6.3033707865168527</v>
      </c>
      <c r="U1031" s="570">
        <v>19.879775280898876</v>
      </c>
      <c r="V1031" s="570">
        <v>2.2471910112359552</v>
      </c>
      <c r="W1031" s="570">
        <v>13.483146067415724</v>
      </c>
      <c r="X1031" s="570">
        <v>51.685393258426949</v>
      </c>
      <c r="Y1031" s="570">
        <v>35.955056179775283</v>
      </c>
      <c r="Z1031" s="570">
        <v>10.47538773812731</v>
      </c>
      <c r="AA1031" s="570">
        <v>0</v>
      </c>
      <c r="AB1031" s="570">
        <v>2.9505455385194295</v>
      </c>
      <c r="AC1031" s="570"/>
      <c r="AD1031" s="570">
        <v>50.375714531538009</v>
      </c>
      <c r="AE1031" s="570"/>
      <c r="AF1031" s="570">
        <v>0.38559854425718126</v>
      </c>
      <c r="AG1031" s="570">
        <v>0.60742887609693763</v>
      </c>
      <c r="AH1031" s="570">
        <v>0</v>
      </c>
      <c r="AI1031" s="570"/>
      <c r="AJ1031" s="570"/>
      <c r="AK1031" s="570"/>
      <c r="AL1031" s="570"/>
    </row>
    <row r="1032" spans="1:38">
      <c r="A1032" s="570">
        <v>11</v>
      </c>
      <c r="B1032" s="570">
        <v>134</v>
      </c>
      <c r="C1032" s="570">
        <v>2016</v>
      </c>
      <c r="D1032" s="570">
        <v>99</v>
      </c>
      <c r="E1032" s="570">
        <v>99</v>
      </c>
      <c r="F1032" s="570">
        <v>99</v>
      </c>
      <c r="G1032" s="570">
        <v>99</v>
      </c>
      <c r="H1032" s="570">
        <v>99</v>
      </c>
      <c r="I1032" s="570">
        <v>99</v>
      </c>
      <c r="J1032" s="570">
        <v>999</v>
      </c>
      <c r="K1032" s="570">
        <v>99</v>
      </c>
      <c r="L1032" s="570">
        <v>12</v>
      </c>
      <c r="M1032" s="570">
        <v>99</v>
      </c>
      <c r="N1032" s="570">
        <v>99</v>
      </c>
      <c r="O1032" s="570">
        <v>99</v>
      </c>
      <c r="P1032" s="570">
        <v>9999</v>
      </c>
      <c r="Q1032" s="570"/>
      <c r="R1032" s="570"/>
      <c r="S1032" s="570"/>
      <c r="T1032" s="570"/>
      <c r="U1032" s="570"/>
      <c r="V1032" s="570"/>
      <c r="W1032" s="570"/>
      <c r="X1032" s="570"/>
      <c r="Y1032" s="570"/>
      <c r="Z1032" s="570"/>
      <c r="AA1032" s="570"/>
      <c r="AB1032" s="570"/>
      <c r="AC1032" s="570"/>
      <c r="AD1032" s="570"/>
      <c r="AE1032" s="570"/>
      <c r="AF1032" s="570"/>
      <c r="AG1032" s="570"/>
      <c r="AH1032" s="570"/>
      <c r="AI1032" s="570"/>
      <c r="AJ1032" s="570"/>
      <c r="AK1032" s="570"/>
      <c r="AL1032" s="570"/>
    </row>
    <row r="1033" spans="1:38">
      <c r="A1033" s="570">
        <v>11</v>
      </c>
      <c r="B1033" s="570">
        <v>135</v>
      </c>
      <c r="C1033" s="570">
        <v>2016</v>
      </c>
      <c r="D1033" s="570">
        <v>99</v>
      </c>
      <c r="E1033" s="570">
        <v>99</v>
      </c>
      <c r="F1033" s="570">
        <v>99</v>
      </c>
      <c r="G1033" s="570">
        <v>99</v>
      </c>
      <c r="H1033" s="570">
        <v>99</v>
      </c>
      <c r="I1033" s="570">
        <v>99</v>
      </c>
      <c r="J1033" s="570">
        <v>999</v>
      </c>
      <c r="K1033" s="570">
        <v>99</v>
      </c>
      <c r="L1033" s="570">
        <v>13</v>
      </c>
      <c r="M1033" s="570">
        <v>99</v>
      </c>
      <c r="N1033" s="570">
        <v>99</v>
      </c>
      <c r="O1033" s="570">
        <v>99</v>
      </c>
      <c r="P1033" s="570">
        <v>9999</v>
      </c>
      <c r="Q1033" s="570"/>
      <c r="R1033" s="570"/>
      <c r="S1033" s="570"/>
      <c r="T1033" s="570"/>
      <c r="U1033" s="570"/>
      <c r="V1033" s="570"/>
      <c r="W1033" s="570"/>
      <c r="X1033" s="570"/>
      <c r="Y1033" s="570"/>
      <c r="Z1033" s="570"/>
      <c r="AA1033" s="570"/>
      <c r="AB1033" s="570"/>
      <c r="AC1033" s="570"/>
      <c r="AD1033" s="570"/>
      <c r="AE1033" s="570"/>
      <c r="AF1033" s="570"/>
      <c r="AG1033" s="570"/>
      <c r="AH1033" s="570"/>
      <c r="AI1033" s="570"/>
      <c r="AJ1033" s="570"/>
      <c r="AK1033" s="570"/>
      <c r="AL1033" s="570"/>
    </row>
    <row r="1034" spans="1:38">
      <c r="A1034" s="570">
        <v>11</v>
      </c>
      <c r="B1034" s="570">
        <v>136</v>
      </c>
      <c r="C1034" s="570">
        <v>2016</v>
      </c>
      <c r="D1034" s="570">
        <v>99</v>
      </c>
      <c r="E1034" s="570">
        <v>99</v>
      </c>
      <c r="F1034" s="570">
        <v>99</v>
      </c>
      <c r="G1034" s="570">
        <v>99</v>
      </c>
      <c r="H1034" s="570">
        <v>99</v>
      </c>
      <c r="I1034" s="570">
        <v>99</v>
      </c>
      <c r="J1034" s="570">
        <v>999</v>
      </c>
      <c r="K1034" s="570">
        <v>99</v>
      </c>
      <c r="L1034" s="570">
        <v>14</v>
      </c>
      <c r="M1034" s="570">
        <v>99</v>
      </c>
      <c r="N1034" s="570">
        <v>99</v>
      </c>
      <c r="O1034" s="570">
        <v>99</v>
      </c>
      <c r="P1034" s="570">
        <v>9999</v>
      </c>
      <c r="Q1034" s="570"/>
      <c r="R1034" s="570"/>
      <c r="S1034" s="570"/>
      <c r="T1034" s="570"/>
      <c r="U1034" s="570"/>
      <c r="V1034" s="570"/>
      <c r="W1034" s="570"/>
      <c r="X1034" s="570"/>
      <c r="Y1034" s="570"/>
      <c r="Z1034" s="570"/>
      <c r="AA1034" s="570"/>
      <c r="AB1034" s="570"/>
      <c r="AC1034" s="570"/>
      <c r="AD1034" s="570"/>
      <c r="AE1034" s="570"/>
      <c r="AF1034" s="570"/>
      <c r="AG1034" s="570"/>
      <c r="AH1034" s="570"/>
      <c r="AI1034" s="570"/>
      <c r="AJ1034" s="570"/>
      <c r="AK1034" s="570"/>
      <c r="AL1034" s="570"/>
    </row>
    <row r="1035" spans="1:38">
      <c r="A1035" s="570">
        <v>11</v>
      </c>
      <c r="B1035" s="570">
        <v>137</v>
      </c>
      <c r="C1035" s="570">
        <v>2016</v>
      </c>
      <c r="D1035" s="570">
        <v>99</v>
      </c>
      <c r="E1035" s="570">
        <v>99</v>
      </c>
      <c r="F1035" s="570">
        <v>99</v>
      </c>
      <c r="G1035" s="570">
        <v>99</v>
      </c>
      <c r="H1035" s="570">
        <v>99</v>
      </c>
      <c r="I1035" s="570">
        <v>99</v>
      </c>
      <c r="J1035" s="570">
        <v>999</v>
      </c>
      <c r="K1035" s="570">
        <v>99</v>
      </c>
      <c r="L1035" s="570">
        <v>15</v>
      </c>
      <c r="M1035" s="570">
        <v>99</v>
      </c>
      <c r="N1035" s="570">
        <v>99</v>
      </c>
      <c r="O1035" s="570">
        <v>99</v>
      </c>
      <c r="P1035" s="570">
        <v>9999</v>
      </c>
      <c r="Q1035" s="570"/>
      <c r="R1035" s="570"/>
      <c r="S1035" s="570"/>
      <c r="T1035" s="570"/>
      <c r="U1035" s="570"/>
      <c r="V1035" s="570"/>
      <c r="W1035" s="570"/>
      <c r="X1035" s="570"/>
      <c r="Y1035" s="570"/>
      <c r="Z1035" s="570"/>
      <c r="AA1035" s="570"/>
      <c r="AB1035" s="570"/>
      <c r="AC1035" s="570"/>
      <c r="AD1035" s="570"/>
      <c r="AE1035" s="570"/>
      <c r="AF1035" s="570"/>
      <c r="AG1035" s="570"/>
      <c r="AH1035" s="570"/>
      <c r="AI1035" s="570"/>
      <c r="AJ1035" s="570"/>
      <c r="AK1035" s="570"/>
      <c r="AL1035" s="570"/>
    </row>
    <row r="1036" spans="1:38" s="531" customFormat="1">
      <c r="A1036" s="570">
        <v>11</v>
      </c>
      <c r="B1036" s="570">
        <v>138</v>
      </c>
      <c r="C1036" s="570">
        <v>2015</v>
      </c>
      <c r="D1036" s="570">
        <v>99</v>
      </c>
      <c r="E1036" s="570">
        <v>99</v>
      </c>
      <c r="F1036" s="570">
        <v>99</v>
      </c>
      <c r="G1036" s="570">
        <v>99</v>
      </c>
      <c r="H1036" s="570">
        <v>99</v>
      </c>
      <c r="I1036" s="570">
        <v>99</v>
      </c>
      <c r="J1036" s="570">
        <v>999</v>
      </c>
      <c r="K1036" s="570">
        <v>99</v>
      </c>
      <c r="L1036" s="570">
        <v>1</v>
      </c>
      <c r="M1036" s="570">
        <v>99</v>
      </c>
      <c r="N1036" s="570">
        <v>99</v>
      </c>
      <c r="O1036" s="570">
        <v>99</v>
      </c>
      <c r="P1036" s="570">
        <v>9999</v>
      </c>
      <c r="Q1036" s="570">
        <v>113</v>
      </c>
      <c r="R1036" s="570">
        <v>340</v>
      </c>
      <c r="S1036" s="570">
        <v>1</v>
      </c>
      <c r="T1036" s="570">
        <v>2.1058823529411765</v>
      </c>
      <c r="U1036" s="570">
        <v>10.498823529411759</v>
      </c>
      <c r="V1036" s="570">
        <v>0</v>
      </c>
      <c r="W1036" s="570">
        <v>0</v>
      </c>
      <c r="X1036" s="570">
        <v>22.647058823529409</v>
      </c>
      <c r="Y1036" s="570">
        <v>0.29411764705882354</v>
      </c>
      <c r="Z1036" s="570">
        <v>5.8225271270582164</v>
      </c>
      <c r="AA1036" s="570">
        <v>0</v>
      </c>
      <c r="AB1036" s="570">
        <v>0.62822868469755189</v>
      </c>
      <c r="AC1036" s="570"/>
      <c r="AD1036" s="570">
        <v>25.202839803879357</v>
      </c>
      <c r="AE1036" s="570"/>
      <c r="AF1036" s="570">
        <v>1.4657067724274693</v>
      </c>
      <c r="AG1036" s="570">
        <v>1.2709670757716549</v>
      </c>
      <c r="AH1036" s="570">
        <v>0</v>
      </c>
      <c r="AI1036" s="570"/>
      <c r="AJ1036" s="570"/>
      <c r="AK1036" s="570"/>
      <c r="AL1036" s="570"/>
    </row>
    <row r="1037" spans="1:38" s="531" customFormat="1">
      <c r="A1037" s="570">
        <v>11</v>
      </c>
      <c r="B1037" s="570">
        <v>139</v>
      </c>
      <c r="C1037" s="570">
        <v>2015</v>
      </c>
      <c r="D1037" s="570">
        <v>99</v>
      </c>
      <c r="E1037" s="570">
        <v>99</v>
      </c>
      <c r="F1037" s="570">
        <v>99</v>
      </c>
      <c r="G1037" s="570">
        <v>99</v>
      </c>
      <c r="H1037" s="570">
        <v>99</v>
      </c>
      <c r="I1037" s="570">
        <v>99</v>
      </c>
      <c r="J1037" s="570">
        <v>999</v>
      </c>
      <c r="K1037" s="570">
        <v>99</v>
      </c>
      <c r="L1037" s="570">
        <v>2</v>
      </c>
      <c r="M1037" s="570">
        <v>99</v>
      </c>
      <c r="N1037" s="570">
        <v>99</v>
      </c>
      <c r="O1037" s="570">
        <v>99</v>
      </c>
      <c r="P1037" s="570">
        <v>9999</v>
      </c>
      <c r="Q1037" s="570">
        <v>307</v>
      </c>
      <c r="R1037" s="570">
        <v>1228</v>
      </c>
      <c r="S1037" s="570">
        <v>2</v>
      </c>
      <c r="T1037" s="570">
        <v>2.620521172638437</v>
      </c>
      <c r="U1037" s="570">
        <v>11.116693811074924</v>
      </c>
      <c r="V1037" s="570">
        <v>0</v>
      </c>
      <c r="W1037" s="570">
        <v>0</v>
      </c>
      <c r="X1037" s="570">
        <v>28.01302931596091</v>
      </c>
      <c r="Y1037" s="570">
        <v>1.4657980456026054</v>
      </c>
      <c r="Z1037" s="570">
        <v>6.0657330210077616</v>
      </c>
      <c r="AA1037" s="570">
        <v>0</v>
      </c>
      <c r="AB1037" s="570">
        <v>1.2778375420035497</v>
      </c>
      <c r="AC1037" s="570"/>
      <c r="AD1037" s="570">
        <v>43.737845279205615</v>
      </c>
      <c r="AE1037" s="570"/>
      <c r="AF1037" s="570">
        <v>5.293787989826269</v>
      </c>
      <c r="AG1037" s="570">
        <v>4.8605874163720317</v>
      </c>
      <c r="AH1037" s="570">
        <v>0.32573289902280123</v>
      </c>
      <c r="AI1037" s="570"/>
      <c r="AJ1037" s="570"/>
      <c r="AK1037" s="570"/>
      <c r="AL1037" s="570"/>
    </row>
    <row r="1038" spans="1:38" s="531" customFormat="1">
      <c r="A1038" s="570">
        <v>11</v>
      </c>
      <c r="B1038" s="570">
        <v>140</v>
      </c>
      <c r="C1038" s="570">
        <v>2015</v>
      </c>
      <c r="D1038" s="570">
        <v>99</v>
      </c>
      <c r="E1038" s="570">
        <v>99</v>
      </c>
      <c r="F1038" s="570">
        <v>99</v>
      </c>
      <c r="G1038" s="570">
        <v>99</v>
      </c>
      <c r="H1038" s="570">
        <v>99</v>
      </c>
      <c r="I1038" s="570">
        <v>99</v>
      </c>
      <c r="J1038" s="570">
        <v>999</v>
      </c>
      <c r="K1038" s="570">
        <v>99</v>
      </c>
      <c r="L1038" s="570">
        <v>3</v>
      </c>
      <c r="M1038" s="570">
        <v>99</v>
      </c>
      <c r="N1038" s="570">
        <v>99</v>
      </c>
      <c r="O1038" s="570">
        <v>99</v>
      </c>
      <c r="P1038" s="570">
        <v>9999</v>
      </c>
      <c r="Q1038" s="570">
        <v>395</v>
      </c>
      <c r="R1038" s="570">
        <v>2454</v>
      </c>
      <c r="S1038" s="570">
        <v>3</v>
      </c>
      <c r="T1038" s="570">
        <v>3.1988590057049717</v>
      </c>
      <c r="U1038" s="570">
        <v>11.135982070089648</v>
      </c>
      <c r="V1038" s="570">
        <v>0</v>
      </c>
      <c r="W1038" s="570">
        <v>0</v>
      </c>
      <c r="X1038" s="570">
        <v>28.85085574572128</v>
      </c>
      <c r="Y1038" s="570">
        <v>2.8932355338223319</v>
      </c>
      <c r="Z1038" s="570">
        <v>6.472810438502238</v>
      </c>
      <c r="AA1038" s="570">
        <v>0</v>
      </c>
      <c r="AB1038" s="570">
        <v>1.5808755176447322</v>
      </c>
      <c r="AC1038" s="570"/>
      <c r="AD1038" s="570">
        <v>51.319372920116791</v>
      </c>
      <c r="AE1038" s="570"/>
      <c r="AF1038" s="570">
        <v>10.57895417510885</v>
      </c>
      <c r="AG1038" s="570">
        <v>9.7301117650619293</v>
      </c>
      <c r="AH1038" s="570">
        <v>0.36674816625916873</v>
      </c>
      <c r="AI1038" s="570"/>
      <c r="AJ1038" s="570"/>
      <c r="AK1038" s="570"/>
      <c r="AL1038" s="570"/>
    </row>
    <row r="1039" spans="1:38" s="531" customFormat="1">
      <c r="A1039" s="570">
        <v>11</v>
      </c>
      <c r="B1039" s="570">
        <v>141</v>
      </c>
      <c r="C1039" s="570">
        <v>2015</v>
      </c>
      <c r="D1039" s="570">
        <v>99</v>
      </c>
      <c r="E1039" s="570">
        <v>99</v>
      </c>
      <c r="F1039" s="570">
        <v>99</v>
      </c>
      <c r="G1039" s="570">
        <v>99</v>
      </c>
      <c r="H1039" s="570">
        <v>99</v>
      </c>
      <c r="I1039" s="570">
        <v>99</v>
      </c>
      <c r="J1039" s="570">
        <v>999</v>
      </c>
      <c r="K1039" s="570">
        <v>99</v>
      </c>
      <c r="L1039" s="570">
        <v>4</v>
      </c>
      <c r="M1039" s="570">
        <v>99</v>
      </c>
      <c r="N1039" s="570">
        <v>99</v>
      </c>
      <c r="O1039" s="570">
        <v>99</v>
      </c>
      <c r="P1039" s="570">
        <v>9999</v>
      </c>
      <c r="Q1039" s="570">
        <v>472</v>
      </c>
      <c r="R1039" s="570">
        <v>4362</v>
      </c>
      <c r="S1039" s="570">
        <v>4</v>
      </c>
      <c r="T1039" s="570">
        <v>3.8289775332416318</v>
      </c>
      <c r="U1039" s="570">
        <v>10.521664374140293</v>
      </c>
      <c r="V1039" s="570">
        <v>0</v>
      </c>
      <c r="W1039" s="570">
        <v>4.5850527281063744E-2</v>
      </c>
      <c r="X1039" s="570">
        <v>24.828060522696003</v>
      </c>
      <c r="Y1039" s="570">
        <v>3.7368179734066942</v>
      </c>
      <c r="Z1039" s="570">
        <v>6.4738372831989004</v>
      </c>
      <c r="AA1039" s="570">
        <v>0</v>
      </c>
      <c r="AB1039" s="570">
        <v>1.6503384422047949</v>
      </c>
      <c r="AC1039" s="570"/>
      <c r="AD1039" s="570">
        <v>38.276701654931806</v>
      </c>
      <c r="AE1039" s="570"/>
      <c r="AF1039" s="570">
        <v>18.804155709790063</v>
      </c>
      <c r="AG1039" s="570">
        <v>16.341234151187237</v>
      </c>
      <c r="AH1039" s="570">
        <v>0.27510316368638238</v>
      </c>
      <c r="AI1039" s="570"/>
      <c r="AJ1039" s="570"/>
      <c r="AK1039" s="570"/>
      <c r="AL1039" s="570"/>
    </row>
    <row r="1040" spans="1:38" s="531" customFormat="1">
      <c r="A1040" s="570">
        <v>11</v>
      </c>
      <c r="B1040" s="570">
        <v>142</v>
      </c>
      <c r="C1040" s="570">
        <v>2015</v>
      </c>
      <c r="D1040" s="570">
        <v>99</v>
      </c>
      <c r="E1040" s="570">
        <v>99</v>
      </c>
      <c r="F1040" s="570">
        <v>99</v>
      </c>
      <c r="G1040" s="570">
        <v>99</v>
      </c>
      <c r="H1040" s="570">
        <v>99</v>
      </c>
      <c r="I1040" s="570">
        <v>99</v>
      </c>
      <c r="J1040" s="570">
        <v>999</v>
      </c>
      <c r="K1040" s="570">
        <v>99</v>
      </c>
      <c r="L1040" s="570">
        <v>5</v>
      </c>
      <c r="M1040" s="570">
        <v>99</v>
      </c>
      <c r="N1040" s="570">
        <v>99</v>
      </c>
      <c r="O1040" s="570">
        <v>99</v>
      </c>
      <c r="P1040" s="570">
        <v>9999</v>
      </c>
      <c r="Q1040" s="570">
        <v>559</v>
      </c>
      <c r="R1040" s="570">
        <v>7603</v>
      </c>
      <c r="S1040" s="570">
        <v>5</v>
      </c>
      <c r="T1040" s="570">
        <v>4.4963830067078794</v>
      </c>
      <c r="U1040" s="570">
        <v>11.095436012100492</v>
      </c>
      <c r="V1040" s="570">
        <v>0</v>
      </c>
      <c r="W1040" s="570">
        <v>0.197290543206629</v>
      </c>
      <c r="X1040" s="570">
        <v>24.976982769959225</v>
      </c>
      <c r="Y1040" s="570">
        <v>7.9836906484282508</v>
      </c>
      <c r="Z1040" s="570">
        <v>7.0390449334305769</v>
      </c>
      <c r="AA1040" s="570">
        <v>0</v>
      </c>
      <c r="AB1040" s="570">
        <v>1.6604683497222599</v>
      </c>
      <c r="AC1040" s="570"/>
      <c r="AD1040" s="570">
        <v>41.386985143538197</v>
      </c>
      <c r="AE1040" s="570"/>
      <c r="AF1040" s="570">
        <v>32.775789972841316</v>
      </c>
      <c r="AG1040" s="570">
        <v>30.036139387659915</v>
      </c>
      <c r="AH1040" s="570">
        <v>0.22359594896751281</v>
      </c>
      <c r="AI1040" s="570"/>
      <c r="AJ1040" s="570"/>
      <c r="AK1040" s="570"/>
      <c r="AL1040" s="570"/>
    </row>
    <row r="1041" spans="1:38" s="531" customFormat="1">
      <c r="A1041" s="570">
        <v>11</v>
      </c>
      <c r="B1041" s="570">
        <v>143</v>
      </c>
      <c r="C1041" s="570">
        <v>2015</v>
      </c>
      <c r="D1041" s="570">
        <v>99</v>
      </c>
      <c r="E1041" s="570">
        <v>99</v>
      </c>
      <c r="F1041" s="570">
        <v>99</v>
      </c>
      <c r="G1041" s="570">
        <v>99</v>
      </c>
      <c r="H1041" s="570">
        <v>99</v>
      </c>
      <c r="I1041" s="570">
        <v>99</v>
      </c>
      <c r="J1041" s="570">
        <v>999</v>
      </c>
      <c r="K1041" s="570">
        <v>99</v>
      </c>
      <c r="L1041" s="570">
        <v>6</v>
      </c>
      <c r="M1041" s="570">
        <v>99</v>
      </c>
      <c r="N1041" s="570">
        <v>99</v>
      </c>
      <c r="O1041" s="570">
        <v>99</v>
      </c>
      <c r="P1041" s="570">
        <v>9999</v>
      </c>
      <c r="Q1041" s="570">
        <v>490</v>
      </c>
      <c r="R1041" s="570">
        <v>4845</v>
      </c>
      <c r="S1041" s="570">
        <v>6</v>
      </c>
      <c r="T1041" s="570">
        <v>5.1325077399380801</v>
      </c>
      <c r="U1041" s="570">
        <v>13.85527347781219</v>
      </c>
      <c r="V1041" s="570">
        <v>4.0247678018575845</v>
      </c>
      <c r="W1041" s="570">
        <v>0.99071207430340613</v>
      </c>
      <c r="X1041" s="570">
        <v>34.736842105263158</v>
      </c>
      <c r="Y1041" s="570">
        <v>19.690402476780189</v>
      </c>
      <c r="Z1041" s="570">
        <v>8.47986186973292</v>
      </c>
      <c r="AA1041" s="570">
        <v>0</v>
      </c>
      <c r="AB1041" s="570">
        <v>1.9012206187792529</v>
      </c>
      <c r="AC1041" s="570"/>
      <c r="AD1041" s="570">
        <v>48.770419083292786</v>
      </c>
      <c r="AE1041" s="570"/>
      <c r="AF1041" s="570">
        <v>20.886321507091431</v>
      </c>
      <c r="AG1041" s="570">
        <v>23.90141602310074</v>
      </c>
      <c r="AH1041" s="570">
        <v>0.22703818369453044</v>
      </c>
      <c r="AI1041" s="570"/>
      <c r="AJ1041" s="570"/>
      <c r="AK1041" s="570"/>
      <c r="AL1041" s="570"/>
    </row>
    <row r="1042" spans="1:38" s="531" customFormat="1">
      <c r="A1042" s="570">
        <v>11</v>
      </c>
      <c r="B1042" s="570">
        <v>144</v>
      </c>
      <c r="C1042" s="570">
        <v>2015</v>
      </c>
      <c r="D1042" s="570">
        <v>99</v>
      </c>
      <c r="E1042" s="570">
        <v>99</v>
      </c>
      <c r="F1042" s="570">
        <v>99</v>
      </c>
      <c r="G1042" s="570">
        <v>99</v>
      </c>
      <c r="H1042" s="570">
        <v>99</v>
      </c>
      <c r="I1042" s="570">
        <v>99</v>
      </c>
      <c r="J1042" s="570">
        <v>999</v>
      </c>
      <c r="K1042" s="570">
        <v>99</v>
      </c>
      <c r="L1042" s="570">
        <v>7</v>
      </c>
      <c r="M1042" s="570">
        <v>99</v>
      </c>
      <c r="N1042" s="570">
        <v>99</v>
      </c>
      <c r="O1042" s="570">
        <v>99</v>
      </c>
      <c r="P1042" s="570">
        <v>9999</v>
      </c>
      <c r="Q1042" s="570"/>
      <c r="R1042" s="570"/>
      <c r="S1042" s="570"/>
      <c r="T1042" s="570"/>
      <c r="U1042" s="570"/>
      <c r="V1042" s="570"/>
      <c r="W1042" s="570"/>
      <c r="X1042" s="570"/>
      <c r="Y1042" s="570"/>
      <c r="Z1042" s="570"/>
      <c r="AA1042" s="570"/>
      <c r="AB1042" s="570"/>
      <c r="AC1042" s="570"/>
      <c r="AD1042" s="570"/>
      <c r="AE1042" s="570"/>
      <c r="AF1042" s="570"/>
      <c r="AG1042" s="570"/>
      <c r="AH1042" s="570"/>
      <c r="AI1042" s="570"/>
      <c r="AJ1042" s="570"/>
      <c r="AK1042" s="570"/>
      <c r="AL1042" s="570"/>
    </row>
    <row r="1043" spans="1:38" s="531" customFormat="1">
      <c r="A1043" s="570">
        <v>11</v>
      </c>
      <c r="B1043" s="570">
        <v>145</v>
      </c>
      <c r="C1043" s="570">
        <v>2015</v>
      </c>
      <c r="D1043" s="570">
        <v>99</v>
      </c>
      <c r="E1043" s="570">
        <v>99</v>
      </c>
      <c r="F1043" s="570">
        <v>99</v>
      </c>
      <c r="G1043" s="570">
        <v>99</v>
      </c>
      <c r="H1043" s="570">
        <v>99</v>
      </c>
      <c r="I1043" s="570">
        <v>99</v>
      </c>
      <c r="J1043" s="570">
        <v>999</v>
      </c>
      <c r="K1043" s="570">
        <v>99</v>
      </c>
      <c r="L1043" s="570">
        <v>8</v>
      </c>
      <c r="M1043" s="570">
        <v>99</v>
      </c>
      <c r="N1043" s="570">
        <v>99</v>
      </c>
      <c r="O1043" s="570">
        <v>99</v>
      </c>
      <c r="P1043" s="570">
        <v>9999</v>
      </c>
      <c r="Q1043" s="570">
        <v>388</v>
      </c>
      <c r="R1043" s="570">
        <v>2305</v>
      </c>
      <c r="S1043" s="570">
        <v>8</v>
      </c>
      <c r="T1043" s="570">
        <v>5.5015184381778734</v>
      </c>
      <c r="U1043" s="570">
        <v>16.425292841648602</v>
      </c>
      <c r="V1043" s="570">
        <v>3.6008676789587848</v>
      </c>
      <c r="W1043" s="570">
        <v>6.030368763557485</v>
      </c>
      <c r="X1043" s="570">
        <v>45.03253796095445</v>
      </c>
      <c r="Y1043" s="570">
        <v>30.368763557483724</v>
      </c>
      <c r="Z1043" s="570">
        <v>10.30197957994741</v>
      </c>
      <c r="AA1043" s="570">
        <v>0</v>
      </c>
      <c r="AB1043" s="570">
        <v>2.6045383955700152</v>
      </c>
      <c r="AC1043" s="570"/>
      <c r="AD1043" s="570">
        <v>61.618563979042456</v>
      </c>
      <c r="AE1043" s="570"/>
      <c r="AF1043" s="570">
        <v>9.9366297366038694</v>
      </c>
      <c r="AG1043" s="570">
        <v>13.480276439611622</v>
      </c>
      <c r="AH1043" s="570">
        <v>0.17353579175704986</v>
      </c>
      <c r="AI1043" s="570"/>
      <c r="AJ1043" s="570"/>
      <c r="AK1043" s="570"/>
      <c r="AL1043" s="570"/>
    </row>
    <row r="1044" spans="1:38" s="531" customFormat="1">
      <c r="A1044" s="570">
        <v>11</v>
      </c>
      <c r="B1044" s="570">
        <v>146</v>
      </c>
      <c r="C1044" s="570">
        <v>2015</v>
      </c>
      <c r="D1044" s="570">
        <v>99</v>
      </c>
      <c r="E1044" s="570">
        <v>99</v>
      </c>
      <c r="F1044" s="570">
        <v>99</v>
      </c>
      <c r="G1044" s="570">
        <v>99</v>
      </c>
      <c r="H1044" s="570">
        <v>99</v>
      </c>
      <c r="I1044" s="570">
        <v>99</v>
      </c>
      <c r="J1044" s="570">
        <v>999</v>
      </c>
      <c r="K1044" s="570">
        <v>99</v>
      </c>
      <c r="L1044" s="570">
        <v>9</v>
      </c>
      <c r="M1044" s="570">
        <v>99</v>
      </c>
      <c r="N1044" s="570">
        <v>99</v>
      </c>
      <c r="O1044" s="570">
        <v>99</v>
      </c>
      <c r="P1044" s="570">
        <v>9999</v>
      </c>
      <c r="Q1044" s="570"/>
      <c r="R1044" s="570"/>
      <c r="S1044" s="570"/>
      <c r="T1044" s="570"/>
      <c r="U1044" s="570"/>
      <c r="V1044" s="570"/>
      <c r="W1044" s="570"/>
      <c r="X1044" s="570"/>
      <c r="Y1044" s="570"/>
      <c r="Z1044" s="570"/>
      <c r="AA1044" s="570"/>
      <c r="AB1044" s="570"/>
      <c r="AC1044" s="570"/>
      <c r="AD1044" s="570"/>
      <c r="AE1044" s="570"/>
      <c r="AF1044" s="570"/>
      <c r="AG1044" s="570"/>
      <c r="AH1044" s="570"/>
      <c r="AI1044" s="570"/>
      <c r="AJ1044" s="570"/>
      <c r="AK1044" s="570"/>
      <c r="AL1044" s="570"/>
    </row>
    <row r="1045" spans="1:38" s="531" customFormat="1">
      <c r="A1045" s="570">
        <v>11</v>
      </c>
      <c r="B1045" s="570">
        <v>147</v>
      </c>
      <c r="C1045" s="570">
        <v>2015</v>
      </c>
      <c r="D1045" s="570">
        <v>99</v>
      </c>
      <c r="E1045" s="570">
        <v>99</v>
      </c>
      <c r="F1045" s="570">
        <v>99</v>
      </c>
      <c r="G1045" s="570">
        <v>99</v>
      </c>
      <c r="H1045" s="570">
        <v>99</v>
      </c>
      <c r="I1045" s="570">
        <v>99</v>
      </c>
      <c r="J1045" s="570">
        <v>999</v>
      </c>
      <c r="K1045" s="570">
        <v>99</v>
      </c>
      <c r="L1045" s="570">
        <v>10</v>
      </c>
      <c r="M1045" s="570">
        <v>99</v>
      </c>
      <c r="N1045" s="570">
        <v>99</v>
      </c>
      <c r="O1045" s="570">
        <v>99</v>
      </c>
      <c r="P1045" s="570">
        <v>9999</v>
      </c>
      <c r="Q1045" s="570"/>
      <c r="R1045" s="570"/>
      <c r="S1045" s="570"/>
      <c r="T1045" s="570"/>
      <c r="U1045" s="570"/>
      <c r="V1045" s="570"/>
      <c r="W1045" s="570"/>
      <c r="X1045" s="570"/>
      <c r="Y1045" s="570"/>
      <c r="Z1045" s="570"/>
      <c r="AA1045" s="570"/>
      <c r="AB1045" s="570"/>
      <c r="AC1045" s="570"/>
      <c r="AD1045" s="570"/>
      <c r="AE1045" s="570"/>
      <c r="AF1045" s="570"/>
      <c r="AG1045" s="570"/>
      <c r="AH1045" s="570"/>
      <c r="AI1045" s="570"/>
      <c r="AJ1045" s="570"/>
      <c r="AK1045" s="570"/>
      <c r="AL1045" s="570"/>
    </row>
    <row r="1046" spans="1:38" s="531" customFormat="1">
      <c r="A1046" s="570">
        <v>11</v>
      </c>
      <c r="B1046" s="570">
        <v>148</v>
      </c>
      <c r="C1046" s="570">
        <v>2015</v>
      </c>
      <c r="D1046" s="570">
        <v>99</v>
      </c>
      <c r="E1046" s="570">
        <v>99</v>
      </c>
      <c r="F1046" s="570">
        <v>99</v>
      </c>
      <c r="G1046" s="570">
        <v>99</v>
      </c>
      <c r="H1046" s="570">
        <v>99</v>
      </c>
      <c r="I1046" s="570">
        <v>99</v>
      </c>
      <c r="J1046" s="570">
        <v>999</v>
      </c>
      <c r="K1046" s="570">
        <v>99</v>
      </c>
      <c r="L1046" s="570">
        <v>11</v>
      </c>
      <c r="M1046" s="570">
        <v>99</v>
      </c>
      <c r="N1046" s="570">
        <v>99</v>
      </c>
      <c r="O1046" s="570">
        <v>99</v>
      </c>
      <c r="P1046" s="570">
        <v>9999</v>
      </c>
      <c r="Q1046" s="570">
        <v>23</v>
      </c>
      <c r="R1046" s="570">
        <v>59</v>
      </c>
      <c r="S1046" s="570">
        <v>11</v>
      </c>
      <c r="T1046" s="570">
        <v>6.3389830508474558</v>
      </c>
      <c r="U1046" s="570">
        <v>17.440677966101699</v>
      </c>
      <c r="V1046" s="570">
        <v>5.0847457627118642</v>
      </c>
      <c r="W1046" s="570">
        <v>13.559322033898299</v>
      </c>
      <c r="X1046" s="570">
        <v>54.237288135593197</v>
      </c>
      <c r="Y1046" s="570">
        <v>28.813559322033889</v>
      </c>
      <c r="Z1046" s="570">
        <v>9.9732033961531101</v>
      </c>
      <c r="AA1046" s="570">
        <v>0</v>
      </c>
      <c r="AB1046" s="570">
        <v>2.3765105418754042</v>
      </c>
      <c r="AC1046" s="570"/>
      <c r="AD1046" s="570">
        <v>57.315191326499949</v>
      </c>
      <c r="AE1046" s="570"/>
      <c r="AF1046" s="570">
        <v>0.25434323403888431</v>
      </c>
      <c r="AG1046" s="570">
        <v>0.36637861972462837</v>
      </c>
      <c r="AH1046" s="570">
        <v>0</v>
      </c>
      <c r="AI1046" s="570"/>
      <c r="AJ1046" s="570"/>
      <c r="AK1046" s="570"/>
      <c r="AL1046" s="570"/>
    </row>
    <row r="1047" spans="1:38" s="531" customFormat="1">
      <c r="A1047" s="570">
        <v>11</v>
      </c>
      <c r="B1047" s="570">
        <v>149</v>
      </c>
      <c r="C1047" s="570">
        <v>2015</v>
      </c>
      <c r="D1047" s="570">
        <v>99</v>
      </c>
      <c r="E1047" s="570">
        <v>99</v>
      </c>
      <c r="F1047" s="570">
        <v>99</v>
      </c>
      <c r="G1047" s="570">
        <v>99</v>
      </c>
      <c r="H1047" s="570">
        <v>99</v>
      </c>
      <c r="I1047" s="570">
        <v>99</v>
      </c>
      <c r="J1047" s="570">
        <v>999</v>
      </c>
      <c r="K1047" s="570">
        <v>99</v>
      </c>
      <c r="L1047" s="570">
        <v>12</v>
      </c>
      <c r="M1047" s="570">
        <v>99</v>
      </c>
      <c r="N1047" s="570">
        <v>99</v>
      </c>
      <c r="O1047" s="570">
        <v>99</v>
      </c>
      <c r="P1047" s="570">
        <v>9999</v>
      </c>
      <c r="Q1047" s="570"/>
      <c r="R1047" s="570"/>
      <c r="S1047" s="570"/>
      <c r="T1047" s="570"/>
      <c r="U1047" s="570"/>
      <c r="V1047" s="570"/>
      <c r="W1047" s="570"/>
      <c r="X1047" s="570"/>
      <c r="Y1047" s="570"/>
      <c r="Z1047" s="570"/>
      <c r="AA1047" s="570"/>
      <c r="AB1047" s="570"/>
      <c r="AC1047" s="570"/>
      <c r="AD1047" s="570"/>
      <c r="AE1047" s="570"/>
      <c r="AF1047" s="570"/>
      <c r="AG1047" s="570"/>
      <c r="AH1047" s="570"/>
      <c r="AI1047" s="570"/>
      <c r="AJ1047" s="570"/>
      <c r="AK1047" s="570"/>
      <c r="AL1047" s="570"/>
    </row>
    <row r="1048" spans="1:38" s="531" customFormat="1">
      <c r="A1048" s="570">
        <v>11</v>
      </c>
      <c r="B1048" s="570">
        <v>150</v>
      </c>
      <c r="C1048" s="570">
        <v>2015</v>
      </c>
      <c r="D1048" s="570">
        <v>99</v>
      </c>
      <c r="E1048" s="570">
        <v>99</v>
      </c>
      <c r="F1048" s="570">
        <v>99</v>
      </c>
      <c r="G1048" s="570">
        <v>99</v>
      </c>
      <c r="H1048" s="570">
        <v>99</v>
      </c>
      <c r="I1048" s="570">
        <v>99</v>
      </c>
      <c r="J1048" s="570">
        <v>999</v>
      </c>
      <c r="K1048" s="570">
        <v>99</v>
      </c>
      <c r="L1048" s="570">
        <v>13</v>
      </c>
      <c r="M1048" s="570">
        <v>99</v>
      </c>
      <c r="N1048" s="570">
        <v>99</v>
      </c>
      <c r="O1048" s="570">
        <v>99</v>
      </c>
      <c r="P1048" s="570">
        <v>9999</v>
      </c>
      <c r="Q1048" s="570"/>
      <c r="R1048" s="570"/>
      <c r="S1048" s="570"/>
      <c r="T1048" s="570"/>
      <c r="U1048" s="570"/>
      <c r="V1048" s="570"/>
      <c r="W1048" s="570"/>
      <c r="X1048" s="570"/>
      <c r="Y1048" s="570"/>
      <c r="Z1048" s="570"/>
      <c r="AA1048" s="570"/>
      <c r="AB1048" s="570"/>
      <c r="AC1048" s="570"/>
      <c r="AD1048" s="570"/>
      <c r="AE1048" s="570"/>
      <c r="AF1048" s="570"/>
      <c r="AG1048" s="570"/>
      <c r="AH1048" s="570"/>
      <c r="AI1048" s="570"/>
      <c r="AJ1048" s="570"/>
      <c r="AK1048" s="570"/>
      <c r="AL1048" s="570"/>
    </row>
    <row r="1049" spans="1:38" s="531" customFormat="1">
      <c r="A1049" s="570">
        <v>11</v>
      </c>
      <c r="B1049" s="570">
        <v>151</v>
      </c>
      <c r="C1049" s="570">
        <v>2015</v>
      </c>
      <c r="D1049" s="570">
        <v>99</v>
      </c>
      <c r="E1049" s="570">
        <v>99</v>
      </c>
      <c r="F1049" s="570">
        <v>99</v>
      </c>
      <c r="G1049" s="570">
        <v>99</v>
      </c>
      <c r="H1049" s="570">
        <v>99</v>
      </c>
      <c r="I1049" s="570">
        <v>99</v>
      </c>
      <c r="J1049" s="570">
        <v>999</v>
      </c>
      <c r="K1049" s="570">
        <v>99</v>
      </c>
      <c r="L1049" s="570">
        <v>14</v>
      </c>
      <c r="M1049" s="570">
        <v>99</v>
      </c>
      <c r="N1049" s="570">
        <v>99</v>
      </c>
      <c r="O1049" s="570">
        <v>99</v>
      </c>
      <c r="P1049" s="570">
        <v>9999</v>
      </c>
      <c r="Q1049" s="570">
        <v>1</v>
      </c>
      <c r="R1049" s="570">
        <v>1</v>
      </c>
      <c r="S1049" s="570">
        <v>14</v>
      </c>
      <c r="T1049" s="570">
        <v>8</v>
      </c>
      <c r="U1049" s="570">
        <v>36.200000000000003</v>
      </c>
      <c r="V1049" s="570">
        <v>0</v>
      </c>
      <c r="W1049" s="570">
        <v>0</v>
      </c>
      <c r="X1049" s="570">
        <v>100</v>
      </c>
      <c r="Y1049" s="570">
        <v>100</v>
      </c>
      <c r="Z1049" s="570">
        <v>0</v>
      </c>
      <c r="AA1049" s="570">
        <v>0</v>
      </c>
      <c r="AB1049" s="570">
        <v>0</v>
      </c>
      <c r="AC1049" s="570"/>
      <c r="AD1049" s="570"/>
      <c r="AE1049" s="570"/>
      <c r="AF1049" s="570">
        <v>4.3109022718454968E-3</v>
      </c>
      <c r="AG1049" s="570">
        <v>1.2889121510234738E-2</v>
      </c>
      <c r="AH1049" s="570">
        <v>0</v>
      </c>
      <c r="AI1049" s="570"/>
      <c r="AJ1049" s="570"/>
      <c r="AK1049" s="570"/>
      <c r="AL1049" s="570"/>
    </row>
    <row r="1050" spans="1:38" s="531" customFormat="1">
      <c r="A1050" s="570">
        <v>11</v>
      </c>
      <c r="B1050" s="570">
        <v>152</v>
      </c>
      <c r="C1050" s="570">
        <v>2015</v>
      </c>
      <c r="D1050" s="570">
        <v>99</v>
      </c>
      <c r="E1050" s="570">
        <v>99</v>
      </c>
      <c r="F1050" s="570">
        <v>99</v>
      </c>
      <c r="G1050" s="570">
        <v>99</v>
      </c>
      <c r="H1050" s="570">
        <v>99</v>
      </c>
      <c r="I1050" s="570">
        <v>99</v>
      </c>
      <c r="J1050" s="570">
        <v>999</v>
      </c>
      <c r="K1050" s="570">
        <v>99</v>
      </c>
      <c r="L1050" s="570">
        <v>15</v>
      </c>
      <c r="M1050" s="570">
        <v>99</v>
      </c>
      <c r="N1050" s="570">
        <v>99</v>
      </c>
      <c r="O1050" s="570">
        <v>99</v>
      </c>
      <c r="P1050" s="570">
        <v>9999</v>
      </c>
      <c r="Q1050" s="570"/>
      <c r="R1050" s="570"/>
      <c r="S1050" s="570"/>
      <c r="T1050" s="570"/>
      <c r="U1050" s="570"/>
      <c r="V1050" s="570"/>
      <c r="W1050" s="570"/>
      <c r="X1050" s="570"/>
      <c r="Y1050" s="570"/>
      <c r="Z1050" s="570"/>
      <c r="AA1050" s="570"/>
      <c r="AB1050" s="570"/>
      <c r="AC1050" s="570"/>
      <c r="AD1050" s="570"/>
      <c r="AE1050" s="570"/>
      <c r="AF1050" s="570"/>
      <c r="AG1050" s="570"/>
      <c r="AH1050" s="570"/>
      <c r="AI1050" s="570"/>
      <c r="AJ1050" s="570"/>
      <c r="AK1050" s="570"/>
      <c r="AL1050" s="570"/>
    </row>
    <row r="1051" spans="1:38">
      <c r="A1051" s="570">
        <v>12</v>
      </c>
      <c r="B1051" s="570">
        <v>1</v>
      </c>
      <c r="C1051" s="570">
        <v>2024</v>
      </c>
      <c r="D1051" s="570">
        <v>99</v>
      </c>
      <c r="E1051" s="570">
        <v>99</v>
      </c>
      <c r="F1051" s="570">
        <v>99</v>
      </c>
      <c r="G1051" s="570">
        <v>99</v>
      </c>
      <c r="H1051" s="570">
        <v>99</v>
      </c>
      <c r="I1051" s="570">
        <v>99</v>
      </c>
      <c r="J1051" s="570">
        <v>999</v>
      </c>
      <c r="K1051" s="570">
        <v>99</v>
      </c>
      <c r="L1051" s="570">
        <v>99</v>
      </c>
      <c r="M1051" s="570">
        <v>1</v>
      </c>
      <c r="N1051" s="570">
        <v>99</v>
      </c>
      <c r="O1051" s="570">
        <v>99</v>
      </c>
      <c r="P1051" s="570">
        <v>9999</v>
      </c>
      <c r="Q1051" s="570">
        <v>13</v>
      </c>
      <c r="R1051" s="570">
        <v>20</v>
      </c>
      <c r="S1051" s="570">
        <v>2.1</v>
      </c>
      <c r="T1051" s="570">
        <v>1</v>
      </c>
      <c r="U1051" s="570">
        <v>5.8100000000000014</v>
      </c>
      <c r="V1051" s="570">
        <v>0</v>
      </c>
      <c r="W1051" s="570">
        <v>0</v>
      </c>
      <c r="X1051" s="570">
        <v>5</v>
      </c>
      <c r="Y1051" s="570">
        <v>0</v>
      </c>
      <c r="Z1051" s="570">
        <v>3.808661182095356</v>
      </c>
      <c r="AA1051" s="570">
        <v>1.6401219466856725</v>
      </c>
      <c r="AB1051" s="570">
        <v>0</v>
      </c>
      <c r="AC1051" s="570">
        <v>-10.98185325355672</v>
      </c>
      <c r="AD1051" s="570"/>
      <c r="AE1051" s="570"/>
      <c r="AF1051" s="570">
        <v>7.8051826412738015E-2</v>
      </c>
      <c r="AG1051" s="570">
        <v>3.5366081553818825E-2</v>
      </c>
      <c r="AH1051" s="570">
        <v>25</v>
      </c>
      <c r="AI1051" s="570">
        <v>18</v>
      </c>
      <c r="AJ1051" s="570">
        <v>77.005555555555546</v>
      </c>
      <c r="AK1051" s="570">
        <v>10.389261254012968</v>
      </c>
      <c r="AL1051" s="570"/>
    </row>
    <row r="1052" spans="1:38">
      <c r="A1052" s="570">
        <v>12</v>
      </c>
      <c r="B1052" s="570">
        <v>2</v>
      </c>
      <c r="C1052" s="570">
        <v>2024</v>
      </c>
      <c r="D1052" s="570">
        <v>99</v>
      </c>
      <c r="E1052" s="570">
        <v>99</v>
      </c>
      <c r="F1052" s="570">
        <v>99</v>
      </c>
      <c r="G1052" s="570">
        <v>99</v>
      </c>
      <c r="H1052" s="570">
        <v>99</v>
      </c>
      <c r="I1052" s="570">
        <v>99</v>
      </c>
      <c r="J1052" s="570">
        <v>999</v>
      </c>
      <c r="K1052" s="570">
        <v>99</v>
      </c>
      <c r="L1052" s="570">
        <v>99</v>
      </c>
      <c r="M1052" s="570">
        <v>2</v>
      </c>
      <c r="N1052" s="570">
        <v>99</v>
      </c>
      <c r="O1052" s="570">
        <v>99</v>
      </c>
      <c r="P1052" s="570">
        <v>9999</v>
      </c>
      <c r="Q1052" s="570">
        <v>309</v>
      </c>
      <c r="R1052" s="570">
        <v>2091</v>
      </c>
      <c r="S1052" s="570">
        <v>3.6834050693448122</v>
      </c>
      <c r="T1052" s="570">
        <v>2</v>
      </c>
      <c r="U1052" s="570">
        <v>8.1807269249162893</v>
      </c>
      <c r="V1052" s="570">
        <v>0</v>
      </c>
      <c r="W1052" s="570">
        <v>0</v>
      </c>
      <c r="X1052" s="570">
        <v>9.5169775227164024</v>
      </c>
      <c r="Y1052" s="570">
        <v>0.76518412242945955</v>
      </c>
      <c r="Z1052" s="570">
        <v>4.6729516310863826</v>
      </c>
      <c r="AA1052" s="570">
        <v>1.410559032536</v>
      </c>
      <c r="AB1052" s="570">
        <v>0</v>
      </c>
      <c r="AC1052" s="570">
        <v>0.11420941902575672</v>
      </c>
      <c r="AD1052" s="570"/>
      <c r="AE1052" s="570"/>
      <c r="AF1052" s="570">
        <v>8.1603184514517633</v>
      </c>
      <c r="AG1052" s="570">
        <v>5.2062706923534252</v>
      </c>
      <c r="AH1052" s="570">
        <v>1.8173122907699673</v>
      </c>
      <c r="AI1052" s="570">
        <v>1734</v>
      </c>
      <c r="AJ1052" s="570">
        <v>83.88350634371406</v>
      </c>
      <c r="AK1052" s="570">
        <v>12.549558295196004</v>
      </c>
      <c r="AL1052" s="570"/>
    </row>
    <row r="1053" spans="1:38">
      <c r="A1053" s="570">
        <v>12</v>
      </c>
      <c r="B1053" s="570">
        <v>3</v>
      </c>
      <c r="C1053" s="570">
        <v>2024</v>
      </c>
      <c r="D1053" s="570">
        <v>99</v>
      </c>
      <c r="E1053" s="570">
        <v>99</v>
      </c>
      <c r="F1053" s="570">
        <v>99</v>
      </c>
      <c r="G1053" s="570">
        <v>99</v>
      </c>
      <c r="H1053" s="570">
        <v>99</v>
      </c>
      <c r="I1053" s="570">
        <v>99</v>
      </c>
      <c r="J1053" s="570">
        <v>999</v>
      </c>
      <c r="K1053" s="570">
        <v>99</v>
      </c>
      <c r="L1053" s="570">
        <v>99</v>
      </c>
      <c r="M1053" s="570">
        <v>3</v>
      </c>
      <c r="N1053" s="570">
        <v>99</v>
      </c>
      <c r="O1053" s="570">
        <v>99</v>
      </c>
      <c r="P1053" s="570">
        <v>9999</v>
      </c>
      <c r="Q1053" s="570">
        <v>443</v>
      </c>
      <c r="R1053" s="570">
        <v>3006</v>
      </c>
      <c r="S1053" s="570">
        <v>4.0645375914836999</v>
      </c>
      <c r="T1053" s="570">
        <v>3</v>
      </c>
      <c r="U1053" s="570">
        <v>9.7768795741849832</v>
      </c>
      <c r="V1053" s="570">
        <v>0.16633399866932805</v>
      </c>
      <c r="W1053" s="570">
        <v>0</v>
      </c>
      <c r="X1053" s="570">
        <v>13.206919494344644</v>
      </c>
      <c r="Y1053" s="570">
        <v>0.76513639387890875</v>
      </c>
      <c r="Z1053" s="570">
        <v>4.7309045781133312</v>
      </c>
      <c r="AA1053" s="570">
        <v>1.2656840010194159</v>
      </c>
      <c r="AB1053" s="570">
        <v>0</v>
      </c>
      <c r="AC1053" s="570">
        <v>-14.35499015837631</v>
      </c>
      <c r="AD1053" s="570"/>
      <c r="AE1053" s="570"/>
      <c r="AF1053" s="570">
        <v>11.731189509834531</v>
      </c>
      <c r="AG1053" s="570">
        <v>8.9447881291708189</v>
      </c>
      <c r="AH1053" s="570">
        <v>2.0625415834996677</v>
      </c>
      <c r="AI1053" s="570">
        <v>2936</v>
      </c>
      <c r="AJ1053" s="570">
        <v>88.244925068119983</v>
      </c>
      <c r="AK1053" s="570">
        <v>13.461154010557127</v>
      </c>
      <c r="AL1053" s="570"/>
    </row>
    <row r="1054" spans="1:38">
      <c r="A1054" s="570">
        <v>12</v>
      </c>
      <c r="B1054" s="570">
        <v>4</v>
      </c>
      <c r="C1054" s="570">
        <v>2024</v>
      </c>
      <c r="D1054" s="570">
        <v>99</v>
      </c>
      <c r="E1054" s="570">
        <v>99</v>
      </c>
      <c r="F1054" s="570">
        <v>99</v>
      </c>
      <c r="G1054" s="570">
        <v>99</v>
      </c>
      <c r="H1054" s="570">
        <v>99</v>
      </c>
      <c r="I1054" s="570">
        <v>99</v>
      </c>
      <c r="J1054" s="570">
        <v>999</v>
      </c>
      <c r="K1054" s="570">
        <v>99</v>
      </c>
      <c r="L1054" s="570">
        <v>99</v>
      </c>
      <c r="M1054" s="570">
        <v>4</v>
      </c>
      <c r="N1054" s="570">
        <v>99</v>
      </c>
      <c r="O1054" s="570">
        <v>99</v>
      </c>
      <c r="P1054" s="570">
        <v>9999</v>
      </c>
      <c r="Q1054" s="570">
        <v>550</v>
      </c>
      <c r="R1054" s="570">
        <v>4572</v>
      </c>
      <c r="S1054" s="570">
        <v>5.29199475065617</v>
      </c>
      <c r="T1054" s="570">
        <v>4</v>
      </c>
      <c r="U1054" s="570">
        <v>11.364807524059508</v>
      </c>
      <c r="V1054" s="570">
        <v>0.63429571303587051</v>
      </c>
      <c r="W1054" s="570">
        <v>0</v>
      </c>
      <c r="X1054" s="570">
        <v>22.594050743657039</v>
      </c>
      <c r="Y1054" s="570">
        <v>2.7777777777777781</v>
      </c>
      <c r="Z1054" s="570">
        <v>5.6288616088821106</v>
      </c>
      <c r="AA1054" s="570">
        <v>1.1880480738144521</v>
      </c>
      <c r="AB1054" s="570">
        <v>0</v>
      </c>
      <c r="AC1054" s="570">
        <v>-11.562270163122047</v>
      </c>
      <c r="AD1054" s="570"/>
      <c r="AE1054" s="570"/>
      <c r="AF1054" s="570">
        <v>17.842647517951921</v>
      </c>
      <c r="AG1054" s="570">
        <v>15.814269026921449</v>
      </c>
      <c r="AH1054" s="570">
        <v>1.8372703412073497</v>
      </c>
      <c r="AI1054" s="570">
        <v>4468</v>
      </c>
      <c r="AJ1054" s="570">
        <v>90.393442256042903</v>
      </c>
      <c r="AK1054" s="570">
        <v>14.372897388344599</v>
      </c>
      <c r="AL1054" s="570"/>
    </row>
    <row r="1055" spans="1:38">
      <c r="A1055" s="570">
        <v>12</v>
      </c>
      <c r="B1055" s="570">
        <v>5</v>
      </c>
      <c r="C1055" s="570">
        <v>2024</v>
      </c>
      <c r="D1055" s="570">
        <v>99</v>
      </c>
      <c r="E1055" s="570">
        <v>99</v>
      </c>
      <c r="F1055" s="570">
        <v>99</v>
      </c>
      <c r="G1055" s="570">
        <v>99</v>
      </c>
      <c r="H1055" s="570">
        <v>99</v>
      </c>
      <c r="I1055" s="570">
        <v>99</v>
      </c>
      <c r="J1055" s="570">
        <v>999</v>
      </c>
      <c r="K1055" s="570">
        <v>99</v>
      </c>
      <c r="L1055" s="570">
        <v>99</v>
      </c>
      <c r="M1055" s="570">
        <v>5</v>
      </c>
      <c r="N1055" s="570">
        <v>99</v>
      </c>
      <c r="O1055" s="570">
        <v>99</v>
      </c>
      <c r="P1055" s="570">
        <v>9999</v>
      </c>
      <c r="Q1055" s="570">
        <v>662</v>
      </c>
      <c r="R1055" s="570">
        <v>8738</v>
      </c>
      <c r="S1055" s="570">
        <v>5.57358663309682</v>
      </c>
      <c r="T1055" s="570">
        <v>4.9765392538338284</v>
      </c>
      <c r="U1055" s="570">
        <v>11.650514991989022</v>
      </c>
      <c r="V1055" s="570">
        <v>2.1400778210116722</v>
      </c>
      <c r="W1055" s="570">
        <v>0</v>
      </c>
      <c r="X1055" s="570">
        <v>25.188830395971607</v>
      </c>
      <c r="Y1055" s="570">
        <v>6.3286793316548389</v>
      </c>
      <c r="Z1055" s="570">
        <v>6.6099202955063721</v>
      </c>
      <c r="AA1055" s="570">
        <v>1.2485369691730956</v>
      </c>
      <c r="AB1055" s="570">
        <v>0.35804691123189558</v>
      </c>
      <c r="AC1055" s="570">
        <v>-7.7426139528470976</v>
      </c>
      <c r="AD1055" s="570">
        <v>-2.8295337486960719</v>
      </c>
      <c r="AE1055" s="570">
        <v>6.3382797966126185</v>
      </c>
      <c r="AF1055" s="570">
        <v>34.100842959725256</v>
      </c>
      <c r="AG1055" s="570">
        <v>30.984035349037654</v>
      </c>
      <c r="AH1055" s="570">
        <v>1.8081940947585255</v>
      </c>
      <c r="AI1055" s="570">
        <v>6891</v>
      </c>
      <c r="AJ1055" s="570">
        <v>88.652837033812219</v>
      </c>
      <c r="AK1055" s="570">
        <v>15.260308429109328</v>
      </c>
      <c r="AL1055" s="570"/>
    </row>
    <row r="1056" spans="1:38">
      <c r="A1056" s="570">
        <v>12</v>
      </c>
      <c r="B1056" s="570">
        <v>6</v>
      </c>
      <c r="C1056" s="570">
        <v>2024</v>
      </c>
      <c r="D1056" s="570">
        <v>99</v>
      </c>
      <c r="E1056" s="570">
        <v>99</v>
      </c>
      <c r="F1056" s="570">
        <v>99</v>
      </c>
      <c r="G1056" s="570">
        <v>99</v>
      </c>
      <c r="H1056" s="570">
        <v>99</v>
      </c>
      <c r="I1056" s="570">
        <v>99</v>
      </c>
      <c r="J1056" s="570">
        <v>999</v>
      </c>
      <c r="K1056" s="570">
        <v>99</v>
      </c>
      <c r="L1056" s="570">
        <v>99</v>
      </c>
      <c r="M1056" s="570">
        <v>6</v>
      </c>
      <c r="N1056" s="570">
        <v>99</v>
      </c>
      <c r="O1056" s="570">
        <v>99</v>
      </c>
      <c r="P1056" s="570">
        <v>9999</v>
      </c>
      <c r="Q1056" s="570">
        <v>504</v>
      </c>
      <c r="R1056" s="570">
        <v>3350</v>
      </c>
      <c r="S1056" s="570">
        <v>6.0131343283582108</v>
      </c>
      <c r="T1056" s="570">
        <v>6</v>
      </c>
      <c r="U1056" s="570">
        <v>14.059164179104481</v>
      </c>
      <c r="V1056" s="570">
        <v>5.7611940298507456</v>
      </c>
      <c r="W1056" s="570">
        <v>0</v>
      </c>
      <c r="X1056" s="570">
        <v>38.089552238805965</v>
      </c>
      <c r="Y1056" s="570">
        <v>12.985074626865671</v>
      </c>
      <c r="Z1056" s="570">
        <v>7.3820644618774516</v>
      </c>
      <c r="AA1056" s="570">
        <v>1.1816282832880809</v>
      </c>
      <c r="AB1056" s="570">
        <v>0</v>
      </c>
      <c r="AC1056" s="570">
        <v>-13.87024545128279</v>
      </c>
      <c r="AD1056" s="570"/>
      <c r="AE1056" s="570"/>
      <c r="AF1056" s="570">
        <v>13.073680924133622</v>
      </c>
      <c r="AG1056" s="570">
        <v>14.33458504507805</v>
      </c>
      <c r="AH1056" s="570">
        <v>1.5223880597014925</v>
      </c>
      <c r="AI1056" s="570">
        <v>3224</v>
      </c>
      <c r="AJ1056" s="570">
        <v>92.798294044664999</v>
      </c>
      <c r="AK1056" s="570">
        <v>16.161325821782462</v>
      </c>
      <c r="AL1056" s="570"/>
    </row>
    <row r="1057" spans="1:38">
      <c r="A1057" s="570">
        <v>12</v>
      </c>
      <c r="B1057" s="570">
        <v>7</v>
      </c>
      <c r="C1057" s="570">
        <v>2024</v>
      </c>
      <c r="D1057" s="570">
        <v>99</v>
      </c>
      <c r="E1057" s="570">
        <v>99</v>
      </c>
      <c r="F1057" s="570">
        <v>99</v>
      </c>
      <c r="G1057" s="570">
        <v>99</v>
      </c>
      <c r="H1057" s="570">
        <v>99</v>
      </c>
      <c r="I1057" s="570">
        <v>99</v>
      </c>
      <c r="J1057" s="570">
        <v>999</v>
      </c>
      <c r="K1057" s="570">
        <v>99</v>
      </c>
      <c r="L1057" s="570">
        <v>99</v>
      </c>
      <c r="M1057" s="570">
        <v>7</v>
      </c>
      <c r="N1057" s="570">
        <v>99</v>
      </c>
      <c r="O1057" s="570">
        <v>99</v>
      </c>
      <c r="P1057" s="570">
        <v>9999</v>
      </c>
      <c r="Q1057" s="570">
        <v>390</v>
      </c>
      <c r="R1057" s="570">
        <v>1757</v>
      </c>
      <c r="S1057" s="570">
        <v>6.5384177575412652</v>
      </c>
      <c r="T1057" s="570">
        <v>6.9840637450199212</v>
      </c>
      <c r="U1057" s="570">
        <v>17.132270916334662</v>
      </c>
      <c r="V1057" s="570">
        <v>16.27774615822425</v>
      </c>
      <c r="W1057" s="570">
        <v>0</v>
      </c>
      <c r="X1057" s="570">
        <v>55.492316448491749</v>
      </c>
      <c r="Y1057" s="570">
        <v>28.34376778599886</v>
      </c>
      <c r="Z1057" s="570">
        <v>8.1097045598014503</v>
      </c>
      <c r="AA1057" s="570">
        <v>1.1063681762739794</v>
      </c>
      <c r="AB1057" s="570">
        <v>0.47207372887963001</v>
      </c>
      <c r="AC1057" s="570">
        <v>8.075629742541313</v>
      </c>
      <c r="AD1057" s="570">
        <v>12.522239983627664</v>
      </c>
      <c r="AE1057" s="570">
        <v>10.796571572640168</v>
      </c>
      <c r="AF1057" s="570">
        <v>6.8568529503590385</v>
      </c>
      <c r="AG1057" s="570">
        <v>9.161519511911548</v>
      </c>
      <c r="AH1057" s="570">
        <v>1.2521343198634036</v>
      </c>
      <c r="AI1057" s="570">
        <v>1704</v>
      </c>
      <c r="AJ1057" s="570">
        <v>97.987676056337989</v>
      </c>
      <c r="AK1057" s="570">
        <v>16.910731796794341</v>
      </c>
      <c r="AL1057" s="570"/>
    </row>
    <row r="1058" spans="1:38">
      <c r="A1058" s="570">
        <v>12</v>
      </c>
      <c r="B1058" s="570">
        <v>8</v>
      </c>
      <c r="C1058" s="570">
        <v>2024</v>
      </c>
      <c r="D1058" s="570">
        <v>99</v>
      </c>
      <c r="E1058" s="570">
        <v>99</v>
      </c>
      <c r="F1058" s="570">
        <v>99</v>
      </c>
      <c r="G1058" s="570">
        <v>99</v>
      </c>
      <c r="H1058" s="570">
        <v>99</v>
      </c>
      <c r="I1058" s="570">
        <v>99</v>
      </c>
      <c r="J1058" s="570">
        <v>999</v>
      </c>
      <c r="K1058" s="570">
        <v>99</v>
      </c>
      <c r="L1058" s="570">
        <v>99</v>
      </c>
      <c r="M1058" s="570">
        <v>8</v>
      </c>
      <c r="N1058" s="570">
        <v>99</v>
      </c>
      <c r="O1058" s="570">
        <v>99</v>
      </c>
      <c r="P1058" s="570">
        <v>9999</v>
      </c>
      <c r="Q1058" s="570">
        <v>391</v>
      </c>
      <c r="R1058" s="570">
        <v>1642</v>
      </c>
      <c r="S1058" s="570">
        <v>6.7417783191230196</v>
      </c>
      <c r="T1058" s="570">
        <v>8</v>
      </c>
      <c r="U1058" s="570">
        <v>22.832825822168104</v>
      </c>
      <c r="V1058" s="570">
        <v>0</v>
      </c>
      <c r="W1058" s="570">
        <v>0</v>
      </c>
      <c r="X1058" s="570">
        <v>82.216808769792934</v>
      </c>
      <c r="Y1058" s="570">
        <v>56.881851400730817</v>
      </c>
      <c r="Z1058" s="570">
        <v>7.6704909621613888</v>
      </c>
      <c r="AA1058" s="570">
        <v>1.1592224091932204</v>
      </c>
      <c r="AB1058" s="570">
        <v>0</v>
      </c>
      <c r="AC1058" s="570">
        <v>13.72993795069983</v>
      </c>
      <c r="AD1058" s="570"/>
      <c r="AE1058" s="570"/>
      <c r="AF1058" s="570">
        <v>6.4080549484857956</v>
      </c>
      <c r="AG1058" s="570">
        <v>11.410735340576579</v>
      </c>
      <c r="AH1058" s="570">
        <v>1.5834348355663823</v>
      </c>
      <c r="AI1058" s="570">
        <v>1214</v>
      </c>
      <c r="AJ1058" s="570">
        <v>106.44728171334418</v>
      </c>
      <c r="AK1058" s="570">
        <v>18.415992961730236</v>
      </c>
      <c r="AL1058" s="570"/>
    </row>
    <row r="1059" spans="1:38">
      <c r="A1059" s="570">
        <v>12</v>
      </c>
      <c r="B1059" s="570">
        <v>9</v>
      </c>
      <c r="C1059" s="570">
        <v>2024</v>
      </c>
      <c r="D1059" s="570">
        <v>99</v>
      </c>
      <c r="E1059" s="570">
        <v>99</v>
      </c>
      <c r="F1059" s="570">
        <v>99</v>
      </c>
      <c r="G1059" s="570">
        <v>99</v>
      </c>
      <c r="H1059" s="570">
        <v>99</v>
      </c>
      <c r="I1059" s="570">
        <v>99</v>
      </c>
      <c r="J1059" s="570">
        <v>999</v>
      </c>
      <c r="K1059" s="570">
        <v>99</v>
      </c>
      <c r="L1059" s="570">
        <v>99</v>
      </c>
      <c r="M1059" s="570">
        <v>9</v>
      </c>
      <c r="N1059" s="570">
        <v>99</v>
      </c>
      <c r="O1059" s="570">
        <v>99</v>
      </c>
      <c r="P1059" s="570">
        <v>9999</v>
      </c>
      <c r="Q1059" s="570">
        <v>126</v>
      </c>
      <c r="R1059" s="570">
        <v>242</v>
      </c>
      <c r="S1059" s="570">
        <v>7.5537190082644639</v>
      </c>
      <c r="T1059" s="570">
        <v>9</v>
      </c>
      <c r="U1059" s="570">
        <v>28.844214876033035</v>
      </c>
      <c r="V1059" s="570">
        <v>0</v>
      </c>
      <c r="W1059" s="570">
        <v>100</v>
      </c>
      <c r="X1059" s="570">
        <v>98.760330578512381</v>
      </c>
      <c r="Y1059" s="570">
        <v>88.016528925619809</v>
      </c>
      <c r="Z1059" s="570">
        <v>5.9352835230747996</v>
      </c>
      <c r="AA1059" s="570">
        <v>1.0078240468818931</v>
      </c>
      <c r="AB1059" s="570">
        <v>0</v>
      </c>
      <c r="AC1059" s="570">
        <v>41.750827516778706</v>
      </c>
      <c r="AD1059" s="570"/>
      <c r="AE1059" s="570"/>
      <c r="AF1059" s="570">
        <v>0.94442709959413051</v>
      </c>
      <c r="AG1059" s="570">
        <v>2.1244910419115444</v>
      </c>
      <c r="AH1059" s="570">
        <v>2.4793388429752072</v>
      </c>
      <c r="AI1059" s="570">
        <v>234</v>
      </c>
      <c r="AJ1059" s="570">
        <v>112.56880341880343</v>
      </c>
      <c r="AK1059" s="570">
        <v>20.261894002672062</v>
      </c>
      <c r="AL1059" s="570"/>
    </row>
    <row r="1060" spans="1:38">
      <c r="A1060" s="570">
        <v>12</v>
      </c>
      <c r="B1060" s="570">
        <v>10</v>
      </c>
      <c r="C1060" s="570">
        <v>2024</v>
      </c>
      <c r="D1060" s="570">
        <v>99</v>
      </c>
      <c r="E1060" s="570">
        <v>99</v>
      </c>
      <c r="F1060" s="570">
        <v>99</v>
      </c>
      <c r="G1060" s="570">
        <v>99</v>
      </c>
      <c r="H1060" s="570">
        <v>99</v>
      </c>
      <c r="I1060" s="570">
        <v>99</v>
      </c>
      <c r="J1060" s="570">
        <v>999</v>
      </c>
      <c r="K1060" s="570">
        <v>99</v>
      </c>
      <c r="L1060" s="570">
        <v>99</v>
      </c>
      <c r="M1060" s="570">
        <v>10</v>
      </c>
      <c r="N1060" s="570">
        <v>99</v>
      </c>
      <c r="O1060" s="570">
        <v>99</v>
      </c>
      <c r="P1060" s="570">
        <v>9999</v>
      </c>
      <c r="Q1060" s="570">
        <v>49</v>
      </c>
      <c r="R1060" s="570">
        <v>68</v>
      </c>
      <c r="S1060" s="570">
        <v>8.294117647058826</v>
      </c>
      <c r="T1060" s="570">
        <v>10</v>
      </c>
      <c r="U1060" s="570">
        <v>30.698529411764703</v>
      </c>
      <c r="V1060" s="570">
        <v>0</v>
      </c>
      <c r="W1060" s="570">
        <v>100</v>
      </c>
      <c r="X1060" s="570">
        <v>98.529411764705884</v>
      </c>
      <c r="Y1060" s="570">
        <v>91.17647058823529</v>
      </c>
      <c r="Z1060" s="570">
        <v>6.3281698089959955</v>
      </c>
      <c r="AA1060" s="570">
        <v>1.1253603805711163</v>
      </c>
      <c r="AB1060" s="570">
        <v>0</v>
      </c>
      <c r="AC1060" s="570">
        <v>15.824020370009228</v>
      </c>
      <c r="AD1060" s="570"/>
      <c r="AE1060" s="570"/>
      <c r="AF1060" s="570">
        <v>0.26537620980330939</v>
      </c>
      <c r="AG1060" s="570">
        <v>0.6353416113906778</v>
      </c>
      <c r="AH1060" s="570">
        <v>1.4705882352941178</v>
      </c>
      <c r="AI1060" s="570">
        <v>66</v>
      </c>
      <c r="AJ1060" s="570">
        <v>112.9378787878788</v>
      </c>
      <c r="AK1060" s="570">
        <v>21.734990254859536</v>
      </c>
      <c r="AL1060" s="570"/>
    </row>
    <row r="1061" spans="1:38">
      <c r="A1061" s="570">
        <v>12</v>
      </c>
      <c r="B1061" s="570">
        <v>11</v>
      </c>
      <c r="C1061" s="570">
        <v>2024</v>
      </c>
      <c r="D1061" s="570">
        <v>99</v>
      </c>
      <c r="E1061" s="570">
        <v>99</v>
      </c>
      <c r="F1061" s="570">
        <v>99</v>
      </c>
      <c r="G1061" s="570">
        <v>99</v>
      </c>
      <c r="H1061" s="570">
        <v>99</v>
      </c>
      <c r="I1061" s="570">
        <v>99</v>
      </c>
      <c r="J1061" s="570">
        <v>999</v>
      </c>
      <c r="K1061" s="570">
        <v>99</v>
      </c>
      <c r="L1061" s="570">
        <v>99</v>
      </c>
      <c r="M1061" s="570">
        <v>11</v>
      </c>
      <c r="N1061" s="570">
        <v>99</v>
      </c>
      <c r="O1061" s="570">
        <v>99</v>
      </c>
      <c r="P1061" s="570">
        <v>9999</v>
      </c>
      <c r="Q1061" s="570">
        <v>58</v>
      </c>
      <c r="R1061" s="570">
        <v>120</v>
      </c>
      <c r="S1061" s="570">
        <v>8.1166666666666689</v>
      </c>
      <c r="T1061" s="570">
        <v>11</v>
      </c>
      <c r="U1061" s="570">
        <v>31.799999999999994</v>
      </c>
      <c r="V1061" s="570">
        <v>0</v>
      </c>
      <c r="W1061" s="570">
        <v>100</v>
      </c>
      <c r="X1061" s="570">
        <v>99.166666666666686</v>
      </c>
      <c r="Y1061" s="570">
        <v>96.666666666666686</v>
      </c>
      <c r="Z1061" s="570">
        <v>5.8926932156132095</v>
      </c>
      <c r="AA1061" s="570">
        <v>0.95902149205437903</v>
      </c>
      <c r="AB1061" s="570">
        <v>0</v>
      </c>
      <c r="AC1061" s="570">
        <v>31.202705046227209</v>
      </c>
      <c r="AD1061" s="570"/>
      <c r="AE1061" s="570"/>
      <c r="AF1061" s="570">
        <v>0.46831095847642817</v>
      </c>
      <c r="AG1061" s="570">
        <v>1.1614196833853057</v>
      </c>
      <c r="AH1061" s="570">
        <v>0</v>
      </c>
      <c r="AI1061" s="570">
        <v>78</v>
      </c>
      <c r="AJ1061" s="570">
        <v>112.56410256410255</v>
      </c>
      <c r="AK1061" s="570">
        <v>22.202349592729316</v>
      </c>
      <c r="AL1061" s="570"/>
    </row>
    <row r="1062" spans="1:38">
      <c r="A1062" s="570">
        <v>12</v>
      </c>
      <c r="B1062" s="570">
        <v>12</v>
      </c>
      <c r="C1062" s="570">
        <v>2024</v>
      </c>
      <c r="D1062" s="570">
        <v>99</v>
      </c>
      <c r="E1062" s="570">
        <v>99</v>
      </c>
      <c r="F1062" s="570">
        <v>99</v>
      </c>
      <c r="G1062" s="570">
        <v>99</v>
      </c>
      <c r="H1062" s="570">
        <v>99</v>
      </c>
      <c r="I1062" s="570">
        <v>99</v>
      </c>
      <c r="J1062" s="570">
        <v>999</v>
      </c>
      <c r="K1062" s="570">
        <v>99</v>
      </c>
      <c r="L1062" s="570">
        <v>99</v>
      </c>
      <c r="M1062" s="570">
        <v>12</v>
      </c>
      <c r="N1062" s="570">
        <v>99</v>
      </c>
      <c r="O1062" s="570">
        <v>99</v>
      </c>
      <c r="P1062" s="570">
        <v>9999</v>
      </c>
      <c r="Q1062" s="570">
        <v>6</v>
      </c>
      <c r="R1062" s="570">
        <v>13</v>
      </c>
      <c r="S1062" s="570">
        <v>9.3076923076923102</v>
      </c>
      <c r="T1062" s="570">
        <v>12</v>
      </c>
      <c r="U1062" s="570">
        <v>32.907692307692315</v>
      </c>
      <c r="V1062" s="570">
        <v>0</v>
      </c>
      <c r="W1062" s="570">
        <v>100</v>
      </c>
      <c r="X1062" s="570">
        <v>100</v>
      </c>
      <c r="Y1062" s="570">
        <v>100</v>
      </c>
      <c r="Z1062" s="570">
        <v>4.007197666211999</v>
      </c>
      <c r="AA1062" s="570">
        <v>0.721602424588205</v>
      </c>
      <c r="AB1062" s="570">
        <v>0</v>
      </c>
      <c r="AC1062" s="570">
        <v>42.747722930799874</v>
      </c>
      <c r="AD1062" s="570"/>
      <c r="AE1062" s="570"/>
      <c r="AF1062" s="570">
        <v>5.0733687168279723E-2</v>
      </c>
      <c r="AG1062" s="570">
        <v>0.13020318148643453</v>
      </c>
      <c r="AH1062" s="570">
        <v>0</v>
      </c>
      <c r="AI1062" s="570">
        <v>12</v>
      </c>
      <c r="AJ1062" s="570">
        <v>111.99166666666665</v>
      </c>
      <c r="AK1062" s="570">
        <v>23.5789764836023</v>
      </c>
      <c r="AL1062" s="570"/>
    </row>
    <row r="1063" spans="1:38">
      <c r="A1063" s="570">
        <v>12</v>
      </c>
      <c r="B1063" s="570">
        <v>13</v>
      </c>
      <c r="C1063" s="570">
        <v>2024</v>
      </c>
      <c r="D1063" s="570">
        <v>99</v>
      </c>
      <c r="E1063" s="570">
        <v>99</v>
      </c>
      <c r="F1063" s="570">
        <v>99</v>
      </c>
      <c r="G1063" s="570">
        <v>99</v>
      </c>
      <c r="H1063" s="570">
        <v>99</v>
      </c>
      <c r="I1063" s="570">
        <v>99</v>
      </c>
      <c r="J1063" s="570">
        <v>999</v>
      </c>
      <c r="K1063" s="570">
        <v>99</v>
      </c>
      <c r="L1063" s="570">
        <v>99</v>
      </c>
      <c r="M1063" s="570">
        <v>13</v>
      </c>
      <c r="N1063" s="570">
        <v>99</v>
      </c>
      <c r="O1063" s="570">
        <v>99</v>
      </c>
      <c r="P1063" s="570">
        <v>9999</v>
      </c>
      <c r="Q1063" s="570">
        <v>1</v>
      </c>
      <c r="R1063" s="570">
        <v>1</v>
      </c>
      <c r="S1063" s="570">
        <v>11</v>
      </c>
      <c r="T1063" s="570">
        <v>13</v>
      </c>
      <c r="U1063" s="570">
        <v>36.300000000000011</v>
      </c>
      <c r="V1063" s="570">
        <v>0</v>
      </c>
      <c r="W1063" s="570">
        <v>100</v>
      </c>
      <c r="X1063" s="570">
        <v>100</v>
      </c>
      <c r="Y1063" s="570">
        <v>100</v>
      </c>
      <c r="Z1063" s="570">
        <v>0</v>
      </c>
      <c r="AA1063" s="570">
        <v>0</v>
      </c>
      <c r="AB1063" s="570">
        <v>0</v>
      </c>
      <c r="AC1063" s="570"/>
      <c r="AD1063" s="570"/>
      <c r="AE1063" s="570"/>
      <c r="AF1063" s="570">
        <v>3.9025913206369007E-3</v>
      </c>
      <c r="AG1063" s="570">
        <v>1.1048096044781613E-2</v>
      </c>
      <c r="AH1063" s="570">
        <v>0</v>
      </c>
      <c r="AI1063" s="570">
        <v>1</v>
      </c>
      <c r="AJ1063" s="570">
        <v>109.2</v>
      </c>
      <c r="AK1063" s="570">
        <v>27.876529808663609</v>
      </c>
      <c r="AL1063" s="570"/>
    </row>
    <row r="1064" spans="1:38">
      <c r="A1064" s="570">
        <v>12</v>
      </c>
      <c r="B1064" s="570">
        <v>14</v>
      </c>
      <c r="C1064" s="570">
        <v>2024</v>
      </c>
      <c r="D1064" s="570">
        <v>99</v>
      </c>
      <c r="E1064" s="570">
        <v>99</v>
      </c>
      <c r="F1064" s="570">
        <v>99</v>
      </c>
      <c r="G1064" s="570">
        <v>99</v>
      </c>
      <c r="H1064" s="570">
        <v>99</v>
      </c>
      <c r="I1064" s="570">
        <v>99</v>
      </c>
      <c r="J1064" s="570">
        <v>999</v>
      </c>
      <c r="K1064" s="570">
        <v>99</v>
      </c>
      <c r="L1064" s="570">
        <v>99</v>
      </c>
      <c r="M1064" s="570">
        <v>14</v>
      </c>
      <c r="N1064" s="570">
        <v>99</v>
      </c>
      <c r="O1064" s="570">
        <v>99</v>
      </c>
      <c r="P1064" s="570">
        <v>9999</v>
      </c>
      <c r="Q1064" s="570">
        <v>4</v>
      </c>
      <c r="R1064" s="570">
        <v>4</v>
      </c>
      <c r="S1064" s="570">
        <v>8.75</v>
      </c>
      <c r="T1064" s="570">
        <v>14</v>
      </c>
      <c r="U1064" s="570">
        <v>37.725000000000001</v>
      </c>
      <c r="V1064" s="570">
        <v>0</v>
      </c>
      <c r="W1064" s="570">
        <v>100</v>
      </c>
      <c r="X1064" s="570">
        <v>100</v>
      </c>
      <c r="Y1064" s="570">
        <v>100</v>
      </c>
      <c r="Z1064" s="570">
        <v>2.1440324157997672</v>
      </c>
      <c r="AA1064" s="570">
        <v>1.299038105676658</v>
      </c>
      <c r="AB1064" s="570">
        <v>0</v>
      </c>
      <c r="AC1064" s="570">
        <v>-94.922058262549214</v>
      </c>
      <c r="AD1064" s="570"/>
      <c r="AE1064" s="570"/>
      <c r="AF1064" s="570">
        <v>1.5610365282547604E-2</v>
      </c>
      <c r="AG1064" s="570">
        <v>4.5927209177893807E-2</v>
      </c>
      <c r="AH1064" s="570">
        <v>0</v>
      </c>
      <c r="AI1064" s="570">
        <v>2</v>
      </c>
      <c r="AJ1064" s="570">
        <v>108.75</v>
      </c>
      <c r="AK1064" s="570">
        <v>29.023150054378899</v>
      </c>
      <c r="AL1064" s="570"/>
    </row>
    <row r="1065" spans="1:38">
      <c r="A1065" s="570">
        <v>12</v>
      </c>
      <c r="B1065" s="570">
        <v>15</v>
      </c>
      <c r="C1065" s="570">
        <v>2024</v>
      </c>
      <c r="D1065" s="570">
        <v>99</v>
      </c>
      <c r="E1065" s="570">
        <v>99</v>
      </c>
      <c r="F1065" s="570">
        <v>99</v>
      </c>
      <c r="G1065" s="570">
        <v>99</v>
      </c>
      <c r="H1065" s="570">
        <v>99</v>
      </c>
      <c r="I1065" s="570">
        <v>99</v>
      </c>
      <c r="J1065" s="570">
        <v>999</v>
      </c>
      <c r="K1065" s="570">
        <v>99</v>
      </c>
      <c r="L1065" s="570">
        <v>99</v>
      </c>
      <c r="M1065" s="570">
        <v>15</v>
      </c>
      <c r="N1065" s="570">
        <v>99</v>
      </c>
      <c r="O1065" s="570">
        <v>99</v>
      </c>
      <c r="P1065" s="570">
        <v>9999</v>
      </c>
      <c r="Q1065" s="570"/>
      <c r="R1065" s="570"/>
      <c r="S1065" s="570"/>
      <c r="T1065" s="570"/>
      <c r="U1065" s="570"/>
      <c r="V1065" s="570"/>
      <c r="W1065" s="570"/>
      <c r="X1065" s="570"/>
      <c r="Y1065" s="570"/>
      <c r="Z1065" s="570"/>
      <c r="AA1065" s="570"/>
      <c r="AB1065" s="570"/>
      <c r="AC1065" s="570"/>
      <c r="AD1065" s="570"/>
      <c r="AE1065" s="570"/>
      <c r="AF1065" s="570"/>
      <c r="AG1065" s="570"/>
      <c r="AH1065" s="570"/>
      <c r="AI1065" s="570"/>
      <c r="AJ1065" s="570"/>
      <c r="AK1065" s="570"/>
      <c r="AL1065" s="570"/>
    </row>
    <row r="1066" spans="1:38">
      <c r="A1066" s="570">
        <v>12</v>
      </c>
      <c r="B1066" s="570">
        <v>16</v>
      </c>
      <c r="C1066" s="570">
        <v>2023</v>
      </c>
      <c r="D1066" s="570">
        <v>99</v>
      </c>
      <c r="E1066" s="570">
        <v>99</v>
      </c>
      <c r="F1066" s="570">
        <v>99</v>
      </c>
      <c r="G1066" s="570">
        <v>99</v>
      </c>
      <c r="H1066" s="570">
        <v>99</v>
      </c>
      <c r="I1066" s="570">
        <v>99</v>
      </c>
      <c r="J1066" s="570">
        <v>999</v>
      </c>
      <c r="K1066" s="570">
        <v>99</v>
      </c>
      <c r="L1066" s="570">
        <v>99</v>
      </c>
      <c r="M1066" s="570">
        <v>1</v>
      </c>
      <c r="N1066" s="570">
        <v>99</v>
      </c>
      <c r="O1066" s="570">
        <v>99</v>
      </c>
      <c r="P1066" s="570">
        <v>9999</v>
      </c>
      <c r="Q1066" s="570">
        <v>4</v>
      </c>
      <c r="R1066" s="570">
        <v>5</v>
      </c>
      <c r="S1066" s="570">
        <v>2.8</v>
      </c>
      <c r="T1066" s="570">
        <v>1</v>
      </c>
      <c r="U1066" s="570">
        <v>8.64</v>
      </c>
      <c r="V1066" s="570">
        <v>0</v>
      </c>
      <c r="W1066" s="570">
        <v>0</v>
      </c>
      <c r="X1066" s="570">
        <v>20</v>
      </c>
      <c r="Y1066" s="570">
        <v>0</v>
      </c>
      <c r="Z1066" s="570">
        <v>4.6456861710623549</v>
      </c>
      <c r="AA1066" s="570">
        <v>1.8330302779823364</v>
      </c>
      <c r="AB1066" s="570">
        <v>0</v>
      </c>
      <c r="AC1066" s="570">
        <v>-1.5500811102229777</v>
      </c>
      <c r="AD1066" s="570"/>
      <c r="AE1066" s="570"/>
      <c r="AF1066" s="570">
        <v>1.8887168058021375E-2</v>
      </c>
      <c r="AG1066" s="570">
        <v>1.3203051005036402E-2</v>
      </c>
      <c r="AH1066" s="570">
        <v>0</v>
      </c>
      <c r="AI1066" s="570">
        <v>4</v>
      </c>
      <c r="AJ1066" s="570">
        <v>88.65</v>
      </c>
      <c r="AK1066" s="570">
        <v>13.194849388463677</v>
      </c>
      <c r="AL1066" s="570"/>
    </row>
    <row r="1067" spans="1:38">
      <c r="A1067" s="570">
        <v>12</v>
      </c>
      <c r="B1067" s="570">
        <v>17</v>
      </c>
      <c r="C1067" s="570">
        <v>2023</v>
      </c>
      <c r="D1067" s="570">
        <v>99</v>
      </c>
      <c r="E1067" s="570">
        <v>99</v>
      </c>
      <c r="F1067" s="570">
        <v>99</v>
      </c>
      <c r="G1067" s="570">
        <v>99</v>
      </c>
      <c r="H1067" s="570">
        <v>99</v>
      </c>
      <c r="I1067" s="570">
        <v>99</v>
      </c>
      <c r="J1067" s="570">
        <v>999</v>
      </c>
      <c r="K1067" s="570">
        <v>99</v>
      </c>
      <c r="L1067" s="570">
        <v>99</v>
      </c>
      <c r="M1067" s="570">
        <v>2</v>
      </c>
      <c r="N1067" s="570">
        <v>99</v>
      </c>
      <c r="O1067" s="570">
        <v>99</v>
      </c>
      <c r="P1067" s="570">
        <v>9999</v>
      </c>
      <c r="Q1067" s="570">
        <v>488</v>
      </c>
      <c r="R1067" s="570">
        <v>5435</v>
      </c>
      <c r="S1067" s="570">
        <v>4.118491260349586</v>
      </c>
      <c r="T1067" s="570">
        <v>1.9985280588776453</v>
      </c>
      <c r="U1067" s="570">
        <v>8.9804967801287816</v>
      </c>
      <c r="V1067" s="570">
        <v>0</v>
      </c>
      <c r="W1067" s="570">
        <v>0</v>
      </c>
      <c r="X1067" s="570">
        <v>11.462741490340388</v>
      </c>
      <c r="Y1067" s="570">
        <v>0.80956761729530813</v>
      </c>
      <c r="Z1067" s="570">
        <v>4.8853910352577934</v>
      </c>
      <c r="AA1067" s="570">
        <v>1.560535116176391</v>
      </c>
      <c r="AB1067" s="570">
        <v>7.6717650372992066E-2</v>
      </c>
      <c r="AC1067" s="570">
        <v>9.4126087433496863</v>
      </c>
      <c r="AD1067" s="570">
        <v>8.2397034482012756</v>
      </c>
      <c r="AE1067" s="570">
        <v>1.3751630495141176</v>
      </c>
      <c r="AF1067" s="570">
        <v>20.530351679069245</v>
      </c>
      <c r="AG1067" s="570">
        <v>14.917308252426404</v>
      </c>
      <c r="AH1067" s="570">
        <v>0.68077276908923634</v>
      </c>
      <c r="AI1067" s="570">
        <v>464</v>
      </c>
      <c r="AJ1067" s="570">
        <v>89.431249999999878</v>
      </c>
      <c r="AK1067" s="570">
        <v>12.405612058519411</v>
      </c>
      <c r="AL1067" s="570"/>
    </row>
    <row r="1068" spans="1:38">
      <c r="A1068" s="570">
        <v>12</v>
      </c>
      <c r="B1068" s="570">
        <v>18</v>
      </c>
      <c r="C1068" s="570">
        <v>2023</v>
      </c>
      <c r="D1068" s="570">
        <v>99</v>
      </c>
      <c r="E1068" s="570">
        <v>99</v>
      </c>
      <c r="F1068" s="570">
        <v>99</v>
      </c>
      <c r="G1068" s="570">
        <v>99</v>
      </c>
      <c r="H1068" s="570">
        <v>99</v>
      </c>
      <c r="I1068" s="570">
        <v>99</v>
      </c>
      <c r="J1068" s="570">
        <v>999</v>
      </c>
      <c r="K1068" s="570">
        <v>99</v>
      </c>
      <c r="L1068" s="570">
        <v>99</v>
      </c>
      <c r="M1068" s="570">
        <v>3</v>
      </c>
      <c r="N1068" s="570">
        <v>99</v>
      </c>
      <c r="O1068" s="570">
        <v>99</v>
      </c>
      <c r="P1068" s="570">
        <v>9999</v>
      </c>
      <c r="Q1068" s="570">
        <v>100</v>
      </c>
      <c r="R1068" s="570">
        <v>470</v>
      </c>
      <c r="S1068" s="570">
        <v>4.5531914893617031</v>
      </c>
      <c r="T1068" s="570">
        <v>3</v>
      </c>
      <c r="U1068" s="570">
        <v>9.7555319148936235</v>
      </c>
      <c r="V1068" s="570">
        <v>0</v>
      </c>
      <c r="W1068" s="570">
        <v>0</v>
      </c>
      <c r="X1068" s="570">
        <v>11.914893617021278</v>
      </c>
      <c r="Y1068" s="570">
        <v>0.42553191489361714</v>
      </c>
      <c r="Z1068" s="570">
        <v>4.4501352159761156</v>
      </c>
      <c r="AA1068" s="570">
        <v>1.2801015690802069</v>
      </c>
      <c r="AB1068" s="570">
        <v>0</v>
      </c>
      <c r="AC1068" s="570">
        <v>-21.451234070705198</v>
      </c>
      <c r="AD1068" s="570"/>
      <c r="AE1068" s="570"/>
      <c r="AF1068" s="570">
        <v>1.7753937974540099</v>
      </c>
      <c r="AG1068" s="570">
        <v>1.4013266009998249</v>
      </c>
      <c r="AH1068" s="570">
        <v>1.9148936170212767</v>
      </c>
      <c r="AI1068" s="570">
        <v>307</v>
      </c>
      <c r="AJ1068" s="570">
        <v>88.490228013029309</v>
      </c>
      <c r="AK1068" s="570">
        <v>13.406148113478505</v>
      </c>
      <c r="AL1068" s="570"/>
    </row>
    <row r="1069" spans="1:38">
      <c r="A1069" s="570">
        <v>12</v>
      </c>
      <c r="B1069" s="570">
        <v>19</v>
      </c>
      <c r="C1069" s="570">
        <v>2023</v>
      </c>
      <c r="D1069" s="570">
        <v>99</v>
      </c>
      <c r="E1069" s="570">
        <v>99</v>
      </c>
      <c r="F1069" s="570">
        <v>99</v>
      </c>
      <c r="G1069" s="570">
        <v>99</v>
      </c>
      <c r="H1069" s="570">
        <v>99</v>
      </c>
      <c r="I1069" s="570">
        <v>99</v>
      </c>
      <c r="J1069" s="570">
        <v>999</v>
      </c>
      <c r="K1069" s="570">
        <v>99</v>
      </c>
      <c r="L1069" s="570">
        <v>99</v>
      </c>
      <c r="M1069" s="570">
        <v>4</v>
      </c>
      <c r="N1069" s="570">
        <v>99</v>
      </c>
      <c r="O1069" s="570">
        <v>99</v>
      </c>
      <c r="P1069" s="570">
        <v>9999</v>
      </c>
      <c r="Q1069" s="570">
        <v>146</v>
      </c>
      <c r="R1069" s="570">
        <v>866</v>
      </c>
      <c r="S1069" s="570">
        <v>4.8972286374133933</v>
      </c>
      <c r="T1069" s="570">
        <v>4</v>
      </c>
      <c r="U1069" s="570">
        <v>11.817667436489602</v>
      </c>
      <c r="V1069" s="570">
        <v>0.3464203233256351</v>
      </c>
      <c r="W1069" s="570">
        <v>0</v>
      </c>
      <c r="X1069" s="570">
        <v>18.706697459584294</v>
      </c>
      <c r="Y1069" s="570">
        <v>1.8475750577367205</v>
      </c>
      <c r="Z1069" s="570">
        <v>4.7641414252608527</v>
      </c>
      <c r="AA1069" s="570">
        <v>1.0978949776299507</v>
      </c>
      <c r="AB1069" s="570">
        <v>0</v>
      </c>
      <c r="AC1069" s="570">
        <v>-20.055199388032594</v>
      </c>
      <c r="AD1069" s="570"/>
      <c r="AE1069" s="570"/>
      <c r="AF1069" s="570">
        <v>3.2712575076493025</v>
      </c>
      <c r="AG1069" s="570">
        <v>3.1278088956167354</v>
      </c>
      <c r="AH1069" s="570">
        <v>1.616628175519631</v>
      </c>
      <c r="AI1069" s="570">
        <v>538</v>
      </c>
      <c r="AJ1069" s="570">
        <v>93.584386617100236</v>
      </c>
      <c r="AK1069" s="570">
        <v>13.643204476363184</v>
      </c>
      <c r="AL1069" s="570"/>
    </row>
    <row r="1070" spans="1:38">
      <c r="A1070" s="570">
        <v>12</v>
      </c>
      <c r="B1070" s="570">
        <v>20</v>
      </c>
      <c r="C1070" s="570">
        <v>2023</v>
      </c>
      <c r="D1070" s="570">
        <v>99</v>
      </c>
      <c r="E1070" s="570">
        <v>99</v>
      </c>
      <c r="F1070" s="570">
        <v>99</v>
      </c>
      <c r="G1070" s="570">
        <v>99</v>
      </c>
      <c r="H1070" s="570">
        <v>99</v>
      </c>
      <c r="I1070" s="570">
        <v>99</v>
      </c>
      <c r="J1070" s="570">
        <v>999</v>
      </c>
      <c r="K1070" s="570">
        <v>99</v>
      </c>
      <c r="L1070" s="570">
        <v>99</v>
      </c>
      <c r="M1070" s="570">
        <v>5</v>
      </c>
      <c r="N1070" s="570">
        <v>99</v>
      </c>
      <c r="O1070" s="570">
        <v>99</v>
      </c>
      <c r="P1070" s="570">
        <v>9999</v>
      </c>
      <c r="Q1070" s="570">
        <v>700</v>
      </c>
      <c r="R1070" s="570">
        <v>15083</v>
      </c>
      <c r="S1070" s="570">
        <v>5.4638997546907122</v>
      </c>
      <c r="T1070" s="570">
        <v>4.9976795067294315</v>
      </c>
      <c r="U1070" s="570">
        <v>11.550527083471488</v>
      </c>
      <c r="V1070" s="570">
        <v>1.6574951932639397</v>
      </c>
      <c r="W1070" s="570">
        <v>0</v>
      </c>
      <c r="X1070" s="570">
        <v>25.333156533846047</v>
      </c>
      <c r="Y1070" s="570">
        <v>6.059802426572964</v>
      </c>
      <c r="Z1070" s="570">
        <v>6.5587228691703805</v>
      </c>
      <c r="AA1070" s="570">
        <v>1.3030264654500079</v>
      </c>
      <c r="AB1070" s="570">
        <v>0.1350076384390195</v>
      </c>
      <c r="AC1070" s="570">
        <v>-1.7290150360338796</v>
      </c>
      <c r="AD1070" s="570">
        <v>3.962877540550561</v>
      </c>
      <c r="AE1070" s="570">
        <v>-1.4609110397591871</v>
      </c>
      <c r="AF1070" s="570">
        <v>56.975031163827282</v>
      </c>
      <c r="AG1070" s="570">
        <v>53.245154067685917</v>
      </c>
      <c r="AH1070" s="570">
        <v>0.74255784658224477</v>
      </c>
      <c r="AI1070" s="570">
        <v>1237</v>
      </c>
      <c r="AJ1070" s="570">
        <v>93.046240905416482</v>
      </c>
      <c r="AK1070" s="570">
        <v>14.636654302337302</v>
      </c>
      <c r="AL1070" s="570"/>
    </row>
    <row r="1071" spans="1:38">
      <c r="A1071" s="570">
        <v>12</v>
      </c>
      <c r="B1071" s="570">
        <v>21</v>
      </c>
      <c r="C1071" s="570">
        <v>2023</v>
      </c>
      <c r="D1071" s="570">
        <v>99</v>
      </c>
      <c r="E1071" s="570">
        <v>99</v>
      </c>
      <c r="F1071" s="570">
        <v>99</v>
      </c>
      <c r="G1071" s="570">
        <v>99</v>
      </c>
      <c r="H1071" s="570">
        <v>99</v>
      </c>
      <c r="I1071" s="570">
        <v>99</v>
      </c>
      <c r="J1071" s="570">
        <v>999</v>
      </c>
      <c r="K1071" s="570">
        <v>99</v>
      </c>
      <c r="L1071" s="570">
        <v>99</v>
      </c>
      <c r="M1071" s="570">
        <v>6</v>
      </c>
      <c r="N1071" s="570">
        <v>99</v>
      </c>
      <c r="O1071" s="570">
        <v>99</v>
      </c>
      <c r="P1071" s="570">
        <v>9999</v>
      </c>
      <c r="Q1071" s="570">
        <v>113</v>
      </c>
      <c r="R1071" s="570">
        <v>552</v>
      </c>
      <c r="S1071" s="570">
        <v>5.6594202898550723</v>
      </c>
      <c r="T1071" s="570">
        <v>6</v>
      </c>
      <c r="U1071" s="570">
        <v>12.301630434782613</v>
      </c>
      <c r="V1071" s="570">
        <v>1.2681159420289856</v>
      </c>
      <c r="W1071" s="570">
        <v>0</v>
      </c>
      <c r="X1071" s="570">
        <v>24.275362318840578</v>
      </c>
      <c r="Y1071" s="570">
        <v>5.6159420289855078</v>
      </c>
      <c r="Z1071" s="570">
        <v>5.9056483237906354</v>
      </c>
      <c r="AA1071" s="570">
        <v>0.97984305761654533</v>
      </c>
      <c r="AB1071" s="570">
        <v>0</v>
      </c>
      <c r="AC1071" s="570">
        <v>-20.947086089446795</v>
      </c>
      <c r="AD1071" s="570"/>
      <c r="AE1071" s="570"/>
      <c r="AF1071" s="570">
        <v>2.0851433536055599</v>
      </c>
      <c r="AG1071" s="570">
        <v>2.0753545798541602</v>
      </c>
      <c r="AH1071" s="570">
        <v>1.4492753623188404</v>
      </c>
      <c r="AI1071" s="570">
        <v>501</v>
      </c>
      <c r="AJ1071" s="570">
        <v>90.061277445109852</v>
      </c>
      <c r="AK1071" s="570">
        <v>15.212746101568197</v>
      </c>
      <c r="AL1071" s="570"/>
    </row>
    <row r="1072" spans="1:38">
      <c r="A1072" s="570">
        <v>12</v>
      </c>
      <c r="B1072" s="570">
        <v>22</v>
      </c>
      <c r="C1072" s="570">
        <v>2023</v>
      </c>
      <c r="D1072" s="570">
        <v>99</v>
      </c>
      <c r="E1072" s="570">
        <v>99</v>
      </c>
      <c r="F1072" s="570">
        <v>99</v>
      </c>
      <c r="G1072" s="570">
        <v>99</v>
      </c>
      <c r="H1072" s="570">
        <v>99</v>
      </c>
      <c r="I1072" s="570">
        <v>99</v>
      </c>
      <c r="J1072" s="570">
        <v>999</v>
      </c>
      <c r="K1072" s="570">
        <v>99</v>
      </c>
      <c r="L1072" s="570">
        <v>99</v>
      </c>
      <c r="M1072" s="570">
        <v>7</v>
      </c>
      <c r="N1072" s="570">
        <v>99</v>
      </c>
      <c r="O1072" s="570">
        <v>99</v>
      </c>
      <c r="P1072" s="570">
        <v>9999</v>
      </c>
      <c r="Q1072" s="570">
        <v>89</v>
      </c>
      <c r="R1072" s="570">
        <v>369</v>
      </c>
      <c r="S1072" s="570">
        <v>5.9566395663956628</v>
      </c>
      <c r="T1072" s="570">
        <v>7</v>
      </c>
      <c r="U1072" s="570">
        <v>14.72222222222222</v>
      </c>
      <c r="V1072" s="570">
        <v>5.4200542005420074</v>
      </c>
      <c r="W1072" s="570">
        <v>0</v>
      </c>
      <c r="X1072" s="570">
        <v>38.211382113821138</v>
      </c>
      <c r="Y1072" s="570">
        <v>13.550135501355019</v>
      </c>
      <c r="Z1072" s="570">
        <v>7.0379917100726193</v>
      </c>
      <c r="AA1072" s="570">
        <v>1.1349417485169211</v>
      </c>
      <c r="AB1072" s="570">
        <v>0</v>
      </c>
      <c r="AC1072" s="570">
        <v>-20.917785245124609</v>
      </c>
      <c r="AD1072" s="570"/>
      <c r="AE1072" s="570"/>
      <c r="AF1072" s="570">
        <v>1.3938730026819779</v>
      </c>
      <c r="AG1072" s="570">
        <v>1.6603142265013946</v>
      </c>
      <c r="AH1072" s="570">
        <v>2.1680216802168029</v>
      </c>
      <c r="AI1072" s="570">
        <v>330</v>
      </c>
      <c r="AJ1072" s="570">
        <v>94.393939393939434</v>
      </c>
      <c r="AK1072" s="570">
        <v>15.779395762623572</v>
      </c>
      <c r="AL1072" s="570"/>
    </row>
    <row r="1073" spans="1:38">
      <c r="A1073" s="570">
        <v>12</v>
      </c>
      <c r="B1073" s="570">
        <v>23</v>
      </c>
      <c r="C1073" s="570">
        <v>2023</v>
      </c>
      <c r="D1073" s="570">
        <v>99</v>
      </c>
      <c r="E1073" s="570">
        <v>99</v>
      </c>
      <c r="F1073" s="570">
        <v>99</v>
      </c>
      <c r="G1073" s="570">
        <v>99</v>
      </c>
      <c r="H1073" s="570">
        <v>99</v>
      </c>
      <c r="I1073" s="570">
        <v>99</v>
      </c>
      <c r="J1073" s="570">
        <v>999</v>
      </c>
      <c r="K1073" s="570">
        <v>99</v>
      </c>
      <c r="L1073" s="570">
        <v>99</v>
      </c>
      <c r="M1073" s="570">
        <v>8</v>
      </c>
      <c r="N1073" s="570">
        <v>99</v>
      </c>
      <c r="O1073" s="570">
        <v>99</v>
      </c>
      <c r="P1073" s="570">
        <v>9999</v>
      </c>
      <c r="Q1073" s="570">
        <v>499</v>
      </c>
      <c r="R1073" s="570">
        <v>3317</v>
      </c>
      <c r="S1073" s="570">
        <v>6.3611697316852585</v>
      </c>
      <c r="T1073" s="570">
        <v>8</v>
      </c>
      <c r="U1073" s="570">
        <v>19.868194151341555</v>
      </c>
      <c r="V1073" s="570">
        <v>0</v>
      </c>
      <c r="W1073" s="570">
        <v>0</v>
      </c>
      <c r="X1073" s="570">
        <v>69.09858305697918</v>
      </c>
      <c r="Y1073" s="570">
        <v>40.578836297859503</v>
      </c>
      <c r="Z1073" s="570">
        <v>8.2489720261608603</v>
      </c>
      <c r="AA1073" s="570">
        <v>1.3399227680173027</v>
      </c>
      <c r="AB1073" s="570">
        <v>0</v>
      </c>
      <c r="AC1073" s="570">
        <v>5.7565328645712279</v>
      </c>
      <c r="AD1073" s="570"/>
      <c r="AE1073" s="570"/>
      <c r="AF1073" s="570">
        <v>12.529747289691382</v>
      </c>
      <c r="AG1073" s="570">
        <v>20.141621059599817</v>
      </c>
      <c r="AH1073" s="570">
        <v>1.0853180584865842</v>
      </c>
      <c r="AI1073" s="570">
        <v>331</v>
      </c>
      <c r="AJ1073" s="570">
        <v>102.78187311178247</v>
      </c>
      <c r="AK1073" s="570">
        <v>17.647789791324254</v>
      </c>
      <c r="AL1073" s="570"/>
    </row>
    <row r="1074" spans="1:38">
      <c r="A1074" s="570">
        <v>12</v>
      </c>
      <c r="B1074" s="570">
        <v>24</v>
      </c>
      <c r="C1074" s="570">
        <v>2023</v>
      </c>
      <c r="D1074" s="570">
        <v>99</v>
      </c>
      <c r="E1074" s="570">
        <v>99</v>
      </c>
      <c r="F1074" s="570">
        <v>99</v>
      </c>
      <c r="G1074" s="570">
        <v>99</v>
      </c>
      <c r="H1074" s="570">
        <v>99</v>
      </c>
      <c r="I1074" s="570">
        <v>99</v>
      </c>
      <c r="J1074" s="570">
        <v>999</v>
      </c>
      <c r="K1074" s="570">
        <v>99</v>
      </c>
      <c r="L1074" s="570">
        <v>99</v>
      </c>
      <c r="M1074" s="570">
        <v>9</v>
      </c>
      <c r="N1074" s="570">
        <v>99</v>
      </c>
      <c r="O1074" s="570">
        <v>99</v>
      </c>
      <c r="P1074" s="570">
        <v>9999</v>
      </c>
      <c r="Q1074" s="570">
        <v>36</v>
      </c>
      <c r="R1074" s="570">
        <v>86</v>
      </c>
      <c r="S1074" s="570">
        <v>7.0697674418604688</v>
      </c>
      <c r="T1074" s="570">
        <v>9</v>
      </c>
      <c r="U1074" s="570">
        <v>26.729069767441857</v>
      </c>
      <c r="V1074" s="570">
        <v>0</v>
      </c>
      <c r="W1074" s="570">
        <v>100</v>
      </c>
      <c r="X1074" s="570">
        <v>89.534883720930196</v>
      </c>
      <c r="Y1074" s="570">
        <v>70.930232558139551</v>
      </c>
      <c r="Z1074" s="570">
        <v>7.9112205608600492</v>
      </c>
      <c r="AA1074" s="570">
        <v>1.2179920348998583</v>
      </c>
      <c r="AB1074" s="570">
        <v>0</v>
      </c>
      <c r="AC1074" s="570">
        <v>20.795212389462304</v>
      </c>
      <c r="AD1074" s="570"/>
      <c r="AE1074" s="570"/>
      <c r="AF1074" s="570">
        <v>0.32485929059796775</v>
      </c>
      <c r="AG1074" s="570">
        <v>0.70254290151104581</v>
      </c>
      <c r="AH1074" s="570">
        <v>23.255813953488367</v>
      </c>
      <c r="AI1074" s="570">
        <v>85</v>
      </c>
      <c r="AJ1074" s="570">
        <v>108.75294117647064</v>
      </c>
      <c r="AK1074" s="570">
        <v>20.209275262389376</v>
      </c>
      <c r="AL1074" s="570"/>
    </row>
    <row r="1075" spans="1:38">
      <c r="A1075" s="570">
        <v>12</v>
      </c>
      <c r="B1075" s="570">
        <v>25</v>
      </c>
      <c r="C1075" s="570">
        <v>2023</v>
      </c>
      <c r="D1075" s="570">
        <v>99</v>
      </c>
      <c r="E1075" s="570">
        <v>99</v>
      </c>
      <c r="F1075" s="570">
        <v>99</v>
      </c>
      <c r="G1075" s="570">
        <v>99</v>
      </c>
      <c r="H1075" s="570">
        <v>99</v>
      </c>
      <c r="I1075" s="570">
        <v>99</v>
      </c>
      <c r="J1075" s="570">
        <v>999</v>
      </c>
      <c r="K1075" s="570">
        <v>99</v>
      </c>
      <c r="L1075" s="570">
        <v>99</v>
      </c>
      <c r="M1075" s="570">
        <v>10</v>
      </c>
      <c r="N1075" s="570">
        <v>99</v>
      </c>
      <c r="O1075" s="570">
        <v>99</v>
      </c>
      <c r="P1075" s="570">
        <v>9999</v>
      </c>
      <c r="Q1075" s="570">
        <v>12</v>
      </c>
      <c r="R1075" s="570">
        <v>25</v>
      </c>
      <c r="S1075" s="570">
        <v>7.4800000000000013</v>
      </c>
      <c r="T1075" s="570">
        <v>10</v>
      </c>
      <c r="U1075" s="570">
        <v>32.828000000000003</v>
      </c>
      <c r="V1075" s="570">
        <v>0</v>
      </c>
      <c r="W1075" s="570">
        <v>100</v>
      </c>
      <c r="X1075" s="570">
        <v>100</v>
      </c>
      <c r="Y1075" s="570">
        <v>92</v>
      </c>
      <c r="Z1075" s="570">
        <v>6.2637701107240851</v>
      </c>
      <c r="AA1075" s="570">
        <v>0.94318608980412322</v>
      </c>
      <c r="AB1075" s="570">
        <v>0</v>
      </c>
      <c r="AC1075" s="570">
        <v>2.1422160504528622</v>
      </c>
      <c r="AD1075" s="570"/>
      <c r="AE1075" s="570"/>
      <c r="AF1075" s="570">
        <v>9.4435840290106945E-2</v>
      </c>
      <c r="AG1075" s="570">
        <v>0.25082740647762441</v>
      </c>
      <c r="AH1075" s="570">
        <v>32</v>
      </c>
      <c r="AI1075" s="570">
        <v>25</v>
      </c>
      <c r="AJ1075" s="570">
        <v>111.96</v>
      </c>
      <c r="AK1075" s="570">
        <v>23.395726931759793</v>
      </c>
      <c r="AL1075" s="570"/>
    </row>
    <row r="1076" spans="1:38">
      <c r="A1076" s="570">
        <v>12</v>
      </c>
      <c r="B1076" s="570">
        <v>26</v>
      </c>
      <c r="C1076" s="570">
        <v>2023</v>
      </c>
      <c r="D1076" s="570">
        <v>99</v>
      </c>
      <c r="E1076" s="570">
        <v>99</v>
      </c>
      <c r="F1076" s="570">
        <v>99</v>
      </c>
      <c r="G1076" s="570">
        <v>99</v>
      </c>
      <c r="H1076" s="570">
        <v>99</v>
      </c>
      <c r="I1076" s="570">
        <v>99</v>
      </c>
      <c r="J1076" s="570">
        <v>999</v>
      </c>
      <c r="K1076" s="570">
        <v>99</v>
      </c>
      <c r="L1076" s="570">
        <v>99</v>
      </c>
      <c r="M1076" s="570">
        <v>11</v>
      </c>
      <c r="N1076" s="570">
        <v>99</v>
      </c>
      <c r="O1076" s="570">
        <v>99</v>
      </c>
      <c r="P1076" s="570">
        <v>9999</v>
      </c>
      <c r="Q1076" s="570">
        <v>121</v>
      </c>
      <c r="R1076" s="570">
        <v>251</v>
      </c>
      <c r="S1076" s="570">
        <v>7.4900398406374498</v>
      </c>
      <c r="T1076" s="570">
        <v>11</v>
      </c>
      <c r="U1076" s="570">
        <v>30.311952191235061</v>
      </c>
      <c r="V1076" s="570">
        <v>0</v>
      </c>
      <c r="W1076" s="570">
        <v>100</v>
      </c>
      <c r="X1076" s="570">
        <v>98.80478087649405</v>
      </c>
      <c r="Y1076" s="570">
        <v>93.625498007968133</v>
      </c>
      <c r="Z1076" s="570">
        <v>5.8902729404040324</v>
      </c>
      <c r="AA1076" s="570">
        <v>1.31301347322975</v>
      </c>
      <c r="AB1076" s="570">
        <v>0</v>
      </c>
      <c r="AC1076" s="570">
        <v>19.849719058118357</v>
      </c>
      <c r="AD1076" s="570"/>
      <c r="AE1076" s="570"/>
      <c r="AF1076" s="570">
        <v>0.9481358365126733</v>
      </c>
      <c r="AG1076" s="570">
        <v>2.3252956704078329</v>
      </c>
      <c r="AH1076" s="570">
        <v>4.3824701195219129</v>
      </c>
      <c r="AI1076" s="570">
        <v>34</v>
      </c>
      <c r="AJ1076" s="570">
        <v>111.28235294117648</v>
      </c>
      <c r="AK1076" s="570">
        <v>22.73426978598804</v>
      </c>
      <c r="AL1076" s="570"/>
    </row>
    <row r="1077" spans="1:38">
      <c r="A1077" s="570">
        <v>12</v>
      </c>
      <c r="B1077" s="570">
        <v>27</v>
      </c>
      <c r="C1077" s="570">
        <v>2023</v>
      </c>
      <c r="D1077" s="570">
        <v>99</v>
      </c>
      <c r="E1077" s="570">
        <v>99</v>
      </c>
      <c r="F1077" s="570">
        <v>99</v>
      </c>
      <c r="G1077" s="570">
        <v>99</v>
      </c>
      <c r="H1077" s="570">
        <v>99</v>
      </c>
      <c r="I1077" s="570">
        <v>99</v>
      </c>
      <c r="J1077" s="570">
        <v>999</v>
      </c>
      <c r="K1077" s="570">
        <v>99</v>
      </c>
      <c r="L1077" s="570">
        <v>99</v>
      </c>
      <c r="M1077" s="570">
        <v>12</v>
      </c>
      <c r="N1077" s="570">
        <v>99</v>
      </c>
      <c r="O1077" s="570">
        <v>99</v>
      </c>
      <c r="P1077" s="570">
        <v>9999</v>
      </c>
      <c r="Q1077" s="570">
        <v>5</v>
      </c>
      <c r="R1077" s="570">
        <v>5</v>
      </c>
      <c r="S1077" s="570">
        <v>7.8</v>
      </c>
      <c r="T1077" s="570">
        <v>12</v>
      </c>
      <c r="U1077" s="570">
        <v>29.7</v>
      </c>
      <c r="V1077" s="570">
        <v>0</v>
      </c>
      <c r="W1077" s="570">
        <v>100</v>
      </c>
      <c r="X1077" s="570">
        <v>100</v>
      </c>
      <c r="Y1077" s="570">
        <v>80</v>
      </c>
      <c r="Z1077" s="570">
        <v>4.9262561849745516</v>
      </c>
      <c r="AA1077" s="570">
        <v>0.40000000000000302</v>
      </c>
      <c r="AB1077" s="570">
        <v>0</v>
      </c>
      <c r="AC1077" s="570">
        <v>93.377198165826869</v>
      </c>
      <c r="AD1077" s="570"/>
      <c r="AE1077" s="570"/>
      <c r="AF1077" s="570">
        <v>1.8887168058021375E-2</v>
      </c>
      <c r="AG1077" s="570">
        <v>4.5385487829812624E-2</v>
      </c>
      <c r="AH1077" s="570">
        <v>0</v>
      </c>
      <c r="AI1077" s="570">
        <v>4</v>
      </c>
      <c r="AJ1077" s="570">
        <v>111.72499999999999</v>
      </c>
      <c r="AK1077" s="570">
        <v>23.131349615521032</v>
      </c>
      <c r="AL1077" s="570"/>
    </row>
    <row r="1078" spans="1:38">
      <c r="A1078" s="570">
        <v>12</v>
      </c>
      <c r="B1078" s="570">
        <v>28</v>
      </c>
      <c r="C1078" s="570">
        <v>2023</v>
      </c>
      <c r="D1078" s="570">
        <v>99</v>
      </c>
      <c r="E1078" s="570">
        <v>99</v>
      </c>
      <c r="F1078" s="570">
        <v>99</v>
      </c>
      <c r="G1078" s="570">
        <v>99</v>
      </c>
      <c r="H1078" s="570">
        <v>99</v>
      </c>
      <c r="I1078" s="570">
        <v>99</v>
      </c>
      <c r="J1078" s="570">
        <v>999</v>
      </c>
      <c r="K1078" s="570">
        <v>99</v>
      </c>
      <c r="L1078" s="570">
        <v>99</v>
      </c>
      <c r="M1078" s="570">
        <v>13</v>
      </c>
      <c r="N1078" s="570">
        <v>99</v>
      </c>
      <c r="O1078" s="570">
        <v>99</v>
      </c>
      <c r="P1078" s="570">
        <v>9999</v>
      </c>
      <c r="Q1078" s="570"/>
      <c r="R1078" s="570"/>
      <c r="S1078" s="570"/>
      <c r="T1078" s="570"/>
      <c r="U1078" s="570"/>
      <c r="V1078" s="570"/>
      <c r="W1078" s="570"/>
      <c r="X1078" s="570"/>
      <c r="Y1078" s="570"/>
      <c r="Z1078" s="570"/>
      <c r="AA1078" s="570"/>
      <c r="AB1078" s="570"/>
      <c r="AC1078" s="570"/>
      <c r="AD1078" s="570"/>
      <c r="AE1078" s="570"/>
      <c r="AF1078" s="570"/>
      <c r="AG1078" s="570"/>
      <c r="AH1078" s="570"/>
      <c r="AI1078" s="570"/>
      <c r="AJ1078" s="570"/>
      <c r="AK1078" s="570"/>
      <c r="AL1078" s="570"/>
    </row>
    <row r="1079" spans="1:38">
      <c r="A1079" s="570">
        <v>12</v>
      </c>
      <c r="B1079" s="570">
        <v>29</v>
      </c>
      <c r="C1079" s="570">
        <v>2023</v>
      </c>
      <c r="D1079" s="570">
        <v>99</v>
      </c>
      <c r="E1079" s="570">
        <v>99</v>
      </c>
      <c r="F1079" s="570">
        <v>99</v>
      </c>
      <c r="G1079" s="570">
        <v>99</v>
      </c>
      <c r="H1079" s="570">
        <v>99</v>
      </c>
      <c r="I1079" s="570">
        <v>99</v>
      </c>
      <c r="J1079" s="570">
        <v>999</v>
      </c>
      <c r="K1079" s="570">
        <v>99</v>
      </c>
      <c r="L1079" s="570">
        <v>99</v>
      </c>
      <c r="M1079" s="570">
        <v>14</v>
      </c>
      <c r="N1079" s="570">
        <v>99</v>
      </c>
      <c r="O1079" s="570">
        <v>99</v>
      </c>
      <c r="P1079" s="570">
        <v>9999</v>
      </c>
      <c r="Q1079" s="570">
        <v>6</v>
      </c>
      <c r="R1079" s="570">
        <v>9</v>
      </c>
      <c r="S1079" s="570">
        <v>8.1111111111111107</v>
      </c>
      <c r="T1079" s="570">
        <v>14</v>
      </c>
      <c r="U1079" s="570">
        <v>34.12222222222222</v>
      </c>
      <c r="V1079" s="570">
        <v>0</v>
      </c>
      <c r="W1079" s="570">
        <v>100</v>
      </c>
      <c r="X1079" s="570">
        <v>100</v>
      </c>
      <c r="Y1079" s="570">
        <v>100</v>
      </c>
      <c r="Z1079" s="570">
        <v>5.4531902543939532</v>
      </c>
      <c r="AA1079" s="570">
        <v>1.1967032904743404</v>
      </c>
      <c r="AB1079" s="570">
        <v>0</v>
      </c>
      <c r="AC1079" s="570">
        <v>60.916328183438679</v>
      </c>
      <c r="AD1079" s="570"/>
      <c r="AE1079" s="570"/>
      <c r="AF1079" s="570">
        <v>3.3996902504438473E-2</v>
      </c>
      <c r="AG1079" s="570">
        <v>9.3857800084413884E-2</v>
      </c>
      <c r="AH1079" s="570">
        <v>0</v>
      </c>
      <c r="AI1079" s="570">
        <v>1</v>
      </c>
      <c r="AJ1079" s="570">
        <v>108.6</v>
      </c>
      <c r="AK1079" s="570">
        <v>27.091933382612854</v>
      </c>
      <c r="AL1079" s="570"/>
    </row>
    <row r="1080" spans="1:38">
      <c r="A1080" s="570">
        <v>12</v>
      </c>
      <c r="B1080" s="570">
        <v>30</v>
      </c>
      <c r="C1080" s="570">
        <v>2023</v>
      </c>
      <c r="D1080" s="570">
        <v>99</v>
      </c>
      <c r="E1080" s="570">
        <v>99</v>
      </c>
      <c r="F1080" s="570">
        <v>99</v>
      </c>
      <c r="G1080" s="570">
        <v>99</v>
      </c>
      <c r="H1080" s="570">
        <v>99</v>
      </c>
      <c r="I1080" s="570">
        <v>99</v>
      </c>
      <c r="J1080" s="570">
        <v>999</v>
      </c>
      <c r="K1080" s="570">
        <v>99</v>
      </c>
      <c r="L1080" s="570">
        <v>99</v>
      </c>
      <c r="M1080" s="570">
        <v>15</v>
      </c>
      <c r="N1080" s="570">
        <v>99</v>
      </c>
      <c r="O1080" s="570">
        <v>99</v>
      </c>
      <c r="P1080" s="570">
        <v>9999</v>
      </c>
      <c r="Q1080" s="570"/>
      <c r="R1080" s="570"/>
      <c r="S1080" s="570"/>
      <c r="T1080" s="570"/>
      <c r="U1080" s="570"/>
      <c r="V1080" s="570"/>
      <c r="W1080" s="570"/>
      <c r="X1080" s="570"/>
      <c r="Y1080" s="570"/>
      <c r="Z1080" s="570"/>
      <c r="AA1080" s="570"/>
      <c r="AB1080" s="570"/>
      <c r="AC1080" s="570"/>
      <c r="AD1080" s="570"/>
      <c r="AE1080" s="570"/>
      <c r="AF1080" s="570"/>
      <c r="AG1080" s="570"/>
      <c r="AH1080" s="570"/>
      <c r="AI1080" s="570"/>
      <c r="AJ1080" s="570"/>
      <c r="AK1080" s="570"/>
      <c r="AL1080" s="570"/>
    </row>
    <row r="1081" spans="1:38">
      <c r="A1081" s="570">
        <v>12</v>
      </c>
      <c r="B1081" s="570">
        <v>31</v>
      </c>
      <c r="C1081" s="570">
        <v>2022</v>
      </c>
      <c r="D1081" s="570">
        <v>99</v>
      </c>
      <c r="E1081" s="570">
        <v>99</v>
      </c>
      <c r="F1081" s="570">
        <v>99</v>
      </c>
      <c r="G1081" s="570">
        <v>99</v>
      </c>
      <c r="H1081" s="570">
        <v>99</v>
      </c>
      <c r="I1081" s="570">
        <v>99</v>
      </c>
      <c r="J1081" s="570">
        <v>999</v>
      </c>
      <c r="K1081" s="570">
        <v>99</v>
      </c>
      <c r="L1081" s="570">
        <v>99</v>
      </c>
      <c r="M1081" s="570">
        <v>1</v>
      </c>
      <c r="N1081" s="570">
        <v>99</v>
      </c>
      <c r="O1081" s="570">
        <v>99</v>
      </c>
      <c r="P1081" s="570">
        <v>9999</v>
      </c>
      <c r="Q1081" s="570"/>
      <c r="R1081" s="570"/>
      <c r="S1081" s="570"/>
      <c r="T1081" s="570"/>
      <c r="U1081" s="570"/>
      <c r="V1081" s="570"/>
      <c r="W1081" s="570"/>
      <c r="X1081" s="570"/>
      <c r="Y1081" s="570"/>
      <c r="Z1081" s="570"/>
      <c r="AA1081" s="570"/>
      <c r="AB1081" s="570"/>
      <c r="AC1081" s="570"/>
      <c r="AD1081" s="570"/>
      <c r="AE1081" s="570"/>
      <c r="AF1081" s="570"/>
      <c r="AG1081" s="570"/>
      <c r="AH1081" s="570"/>
      <c r="AI1081" s="570"/>
      <c r="AJ1081" s="570"/>
      <c r="AK1081" s="570"/>
      <c r="AL1081" s="570"/>
    </row>
    <row r="1082" spans="1:38">
      <c r="A1082" s="570">
        <v>12</v>
      </c>
      <c r="B1082" s="570">
        <v>32</v>
      </c>
      <c r="C1082" s="570">
        <v>2022</v>
      </c>
      <c r="D1082" s="570">
        <v>99</v>
      </c>
      <c r="E1082" s="570">
        <v>99</v>
      </c>
      <c r="F1082" s="570">
        <v>99</v>
      </c>
      <c r="G1082" s="570">
        <v>99</v>
      </c>
      <c r="H1082" s="570">
        <v>99</v>
      </c>
      <c r="I1082" s="570">
        <v>99</v>
      </c>
      <c r="J1082" s="570">
        <v>999</v>
      </c>
      <c r="K1082" s="570">
        <v>99</v>
      </c>
      <c r="L1082" s="570">
        <v>99</v>
      </c>
      <c r="M1082" s="570">
        <v>2</v>
      </c>
      <c r="N1082" s="570">
        <v>99</v>
      </c>
      <c r="O1082" s="570">
        <v>99</v>
      </c>
      <c r="P1082" s="570">
        <v>9999</v>
      </c>
      <c r="Q1082" s="570">
        <v>505</v>
      </c>
      <c r="R1082" s="570">
        <v>5436</v>
      </c>
      <c r="S1082" s="570">
        <v>4.0401030169242098</v>
      </c>
      <c r="T1082" s="570">
        <v>2</v>
      </c>
      <c r="U1082" s="570">
        <v>9.3107376747608352</v>
      </c>
      <c r="V1082" s="570">
        <v>0</v>
      </c>
      <c r="W1082" s="570">
        <v>0</v>
      </c>
      <c r="X1082" s="570">
        <v>12.877115526122148</v>
      </c>
      <c r="Y1082" s="570">
        <v>1.1405445180279619</v>
      </c>
      <c r="Z1082" s="570">
        <v>4.9863061917054878</v>
      </c>
      <c r="AA1082" s="570">
        <v>1.5925725287844896</v>
      </c>
      <c r="AB1082" s="570">
        <v>0</v>
      </c>
      <c r="AC1082" s="570">
        <v>4.3451117240661619</v>
      </c>
      <c r="AD1082" s="570"/>
      <c r="AE1082" s="570"/>
      <c r="AF1082" s="570">
        <v>21.110679611650482</v>
      </c>
      <c r="AG1082" s="570">
        <v>15.703776628776923</v>
      </c>
      <c r="AH1082" s="570">
        <v>1.1221486387049298</v>
      </c>
      <c r="AI1082" s="570">
        <v>79</v>
      </c>
      <c r="AJ1082" s="570">
        <v>82.516455696202527</v>
      </c>
      <c r="AK1082" s="570">
        <v>13.034984195944421</v>
      </c>
      <c r="AL1082" s="570"/>
    </row>
    <row r="1083" spans="1:38">
      <c r="A1083" s="570">
        <v>12</v>
      </c>
      <c r="B1083" s="570">
        <v>33</v>
      </c>
      <c r="C1083" s="570">
        <v>2022</v>
      </c>
      <c r="D1083" s="570">
        <v>99</v>
      </c>
      <c r="E1083" s="570">
        <v>99</v>
      </c>
      <c r="F1083" s="570">
        <v>99</v>
      </c>
      <c r="G1083" s="570">
        <v>99</v>
      </c>
      <c r="H1083" s="570">
        <v>99</v>
      </c>
      <c r="I1083" s="570">
        <v>99</v>
      </c>
      <c r="J1083" s="570">
        <v>999</v>
      </c>
      <c r="K1083" s="570">
        <v>99</v>
      </c>
      <c r="L1083" s="570">
        <v>99</v>
      </c>
      <c r="M1083" s="570">
        <v>3</v>
      </c>
      <c r="N1083" s="570">
        <v>99</v>
      </c>
      <c r="O1083" s="570">
        <v>99</v>
      </c>
      <c r="P1083" s="570">
        <v>9999</v>
      </c>
      <c r="Q1083" s="570">
        <v>20</v>
      </c>
      <c r="R1083" s="570">
        <v>132</v>
      </c>
      <c r="S1083" s="570">
        <v>4.4015151515151514</v>
      </c>
      <c r="T1083" s="570">
        <v>3</v>
      </c>
      <c r="U1083" s="570">
        <v>9.7151515151515166</v>
      </c>
      <c r="V1083" s="570">
        <v>0</v>
      </c>
      <c r="W1083" s="570">
        <v>0</v>
      </c>
      <c r="X1083" s="570">
        <v>6.0606060606060606</v>
      </c>
      <c r="Y1083" s="570">
        <v>0</v>
      </c>
      <c r="Z1083" s="570">
        <v>3.0483846902035552</v>
      </c>
      <c r="AA1083" s="570">
        <v>1.0434488885919453</v>
      </c>
      <c r="AB1083" s="570">
        <v>0</v>
      </c>
      <c r="AC1083" s="570">
        <v>-20.76905292743988</v>
      </c>
      <c r="AD1083" s="570"/>
      <c r="AE1083" s="570"/>
      <c r="AF1083" s="570">
        <v>0.5126213592233011</v>
      </c>
      <c r="AG1083" s="570">
        <v>0.39789096689149406</v>
      </c>
      <c r="AH1083" s="570">
        <v>0</v>
      </c>
      <c r="AI1083" s="570">
        <v>68</v>
      </c>
      <c r="AJ1083" s="570">
        <v>85.757352941176478</v>
      </c>
      <c r="AK1083" s="570">
        <v>13.72580507303906</v>
      </c>
      <c r="AL1083" s="570"/>
    </row>
    <row r="1084" spans="1:38">
      <c r="A1084" s="570">
        <v>12</v>
      </c>
      <c r="B1084" s="570">
        <v>34</v>
      </c>
      <c r="C1084" s="570">
        <v>2022</v>
      </c>
      <c r="D1084" s="570">
        <v>99</v>
      </c>
      <c r="E1084" s="570">
        <v>99</v>
      </c>
      <c r="F1084" s="570">
        <v>99</v>
      </c>
      <c r="G1084" s="570">
        <v>99</v>
      </c>
      <c r="H1084" s="570">
        <v>99</v>
      </c>
      <c r="I1084" s="570">
        <v>99</v>
      </c>
      <c r="J1084" s="570">
        <v>999</v>
      </c>
      <c r="K1084" s="570">
        <v>99</v>
      </c>
      <c r="L1084" s="570">
        <v>99</v>
      </c>
      <c r="M1084" s="570">
        <v>4</v>
      </c>
      <c r="N1084" s="570">
        <v>99</v>
      </c>
      <c r="O1084" s="570">
        <v>99</v>
      </c>
      <c r="P1084" s="570">
        <v>9999</v>
      </c>
      <c r="Q1084" s="570">
        <v>21</v>
      </c>
      <c r="R1084" s="570">
        <v>185</v>
      </c>
      <c r="S1084" s="570">
        <v>5.0378378378378388</v>
      </c>
      <c r="T1084" s="570">
        <v>4</v>
      </c>
      <c r="U1084" s="570">
        <v>12.250270270270279</v>
      </c>
      <c r="V1084" s="570">
        <v>0</v>
      </c>
      <c r="W1084" s="570">
        <v>0</v>
      </c>
      <c r="X1084" s="570">
        <v>18.918918918918923</v>
      </c>
      <c r="Y1084" s="570">
        <v>1.0810810810810811</v>
      </c>
      <c r="Z1084" s="570">
        <v>4.0578136081275407</v>
      </c>
      <c r="AA1084" s="570">
        <v>1.1167886759259344</v>
      </c>
      <c r="AB1084" s="570">
        <v>0</v>
      </c>
      <c r="AC1084" s="570">
        <v>-44.020260853638788</v>
      </c>
      <c r="AD1084" s="570"/>
      <c r="AE1084" s="570"/>
      <c r="AF1084" s="570">
        <v>0.71844660194174781</v>
      </c>
      <c r="AG1084" s="570">
        <v>0.70316617144899729</v>
      </c>
      <c r="AH1084" s="570">
        <v>0</v>
      </c>
      <c r="AI1084" s="570">
        <v>127</v>
      </c>
      <c r="AJ1084" s="570">
        <v>91.57007874015747</v>
      </c>
      <c r="AK1084" s="570">
        <v>14.951497305647399</v>
      </c>
      <c r="AL1084" s="570"/>
    </row>
    <row r="1085" spans="1:38">
      <c r="A1085" s="570">
        <v>12</v>
      </c>
      <c r="B1085" s="570">
        <v>35</v>
      </c>
      <c r="C1085" s="570">
        <v>2022</v>
      </c>
      <c r="D1085" s="570">
        <v>99</v>
      </c>
      <c r="E1085" s="570">
        <v>99</v>
      </c>
      <c r="F1085" s="570">
        <v>99</v>
      </c>
      <c r="G1085" s="570">
        <v>99</v>
      </c>
      <c r="H1085" s="570">
        <v>99</v>
      </c>
      <c r="I1085" s="570">
        <v>99</v>
      </c>
      <c r="J1085" s="570">
        <v>999</v>
      </c>
      <c r="K1085" s="570">
        <v>99</v>
      </c>
      <c r="L1085" s="570">
        <v>99</v>
      </c>
      <c r="M1085" s="570">
        <v>5</v>
      </c>
      <c r="N1085" s="570">
        <v>99</v>
      </c>
      <c r="O1085" s="570">
        <v>99</v>
      </c>
      <c r="P1085" s="570">
        <v>9999</v>
      </c>
      <c r="Q1085" s="570">
        <v>662</v>
      </c>
      <c r="R1085" s="570">
        <v>16281</v>
      </c>
      <c r="S1085" s="570">
        <v>5.3781708740249368</v>
      </c>
      <c r="T1085" s="570">
        <v>4.9950862969105092</v>
      </c>
      <c r="U1085" s="570">
        <v>11.760978441127683</v>
      </c>
      <c r="V1085" s="570">
        <v>2.1927400036852767</v>
      </c>
      <c r="W1085" s="570">
        <v>0</v>
      </c>
      <c r="X1085" s="570">
        <v>26.742829064553767</v>
      </c>
      <c r="Y1085" s="570">
        <v>7.0880167065905022</v>
      </c>
      <c r="Z1085" s="570">
        <v>6.7567184749466351</v>
      </c>
      <c r="AA1085" s="570">
        <v>1.306967102767421</v>
      </c>
      <c r="AB1085" s="570">
        <v>0.22161427394654928</v>
      </c>
      <c r="AC1085" s="570">
        <v>-1.762827252121687</v>
      </c>
      <c r="AD1085" s="570">
        <v>7.9038674891076095</v>
      </c>
      <c r="AE1085" s="570">
        <v>2.1259684617229251</v>
      </c>
      <c r="AF1085" s="570">
        <v>63.227184466019395</v>
      </c>
      <c r="AG1085" s="570">
        <v>59.410758972985832</v>
      </c>
      <c r="AH1085" s="570">
        <v>0.66949204594312395</v>
      </c>
      <c r="AI1085" s="570">
        <v>129</v>
      </c>
      <c r="AJ1085" s="570">
        <v>95.246511627907012</v>
      </c>
      <c r="AK1085" s="570">
        <v>15.44177557010666</v>
      </c>
      <c r="AL1085" s="570"/>
    </row>
    <row r="1086" spans="1:38">
      <c r="A1086" s="570">
        <v>12</v>
      </c>
      <c r="B1086" s="570">
        <v>36</v>
      </c>
      <c r="C1086" s="570">
        <v>2022</v>
      </c>
      <c r="D1086" s="570">
        <v>99</v>
      </c>
      <c r="E1086" s="570">
        <v>99</v>
      </c>
      <c r="F1086" s="570">
        <v>99</v>
      </c>
      <c r="G1086" s="570">
        <v>99</v>
      </c>
      <c r="H1086" s="570">
        <v>99</v>
      </c>
      <c r="I1086" s="570">
        <v>99</v>
      </c>
      <c r="J1086" s="570">
        <v>999</v>
      </c>
      <c r="K1086" s="570">
        <v>99</v>
      </c>
      <c r="L1086" s="570">
        <v>99</v>
      </c>
      <c r="M1086" s="570">
        <v>6</v>
      </c>
      <c r="N1086" s="570">
        <v>99</v>
      </c>
      <c r="O1086" s="570">
        <v>99</v>
      </c>
      <c r="P1086" s="570">
        <v>9999</v>
      </c>
      <c r="Q1086" s="570">
        <v>14</v>
      </c>
      <c r="R1086" s="570">
        <v>56</v>
      </c>
      <c r="S1086" s="570">
        <v>5.9642857142857153</v>
      </c>
      <c r="T1086" s="570">
        <v>6</v>
      </c>
      <c r="U1086" s="570">
        <v>15.866071428571423</v>
      </c>
      <c r="V1086" s="570">
        <v>0</v>
      </c>
      <c r="W1086" s="570">
        <v>0</v>
      </c>
      <c r="X1086" s="570">
        <v>42.857142857142847</v>
      </c>
      <c r="Y1086" s="570">
        <v>5.3571428571428559</v>
      </c>
      <c r="Z1086" s="570">
        <v>5.5249200636012556</v>
      </c>
      <c r="AA1086" s="570">
        <v>1.2387246568588992</v>
      </c>
      <c r="AB1086" s="570">
        <v>0</v>
      </c>
      <c r="AC1086" s="570">
        <v>-9.6196459413271604</v>
      </c>
      <c r="AD1086" s="570"/>
      <c r="AE1086" s="570"/>
      <c r="AF1086" s="570">
        <v>0.21747572815533972</v>
      </c>
      <c r="AG1086" s="570">
        <v>0.27567539307789501</v>
      </c>
      <c r="AH1086" s="570">
        <v>0</v>
      </c>
      <c r="AI1086" s="570">
        <v>45</v>
      </c>
      <c r="AJ1086" s="570">
        <v>97.833333333333314</v>
      </c>
      <c r="AK1086" s="570">
        <v>15.914845898573756</v>
      </c>
      <c r="AL1086" s="570"/>
    </row>
    <row r="1087" spans="1:38">
      <c r="A1087" s="570">
        <v>12</v>
      </c>
      <c r="B1087" s="570">
        <v>37</v>
      </c>
      <c r="C1087" s="570">
        <v>2022</v>
      </c>
      <c r="D1087" s="570">
        <v>99</v>
      </c>
      <c r="E1087" s="570">
        <v>99</v>
      </c>
      <c r="F1087" s="570">
        <v>99</v>
      </c>
      <c r="G1087" s="570">
        <v>99</v>
      </c>
      <c r="H1087" s="570">
        <v>99</v>
      </c>
      <c r="I1087" s="570">
        <v>99</v>
      </c>
      <c r="J1087" s="570">
        <v>999</v>
      </c>
      <c r="K1087" s="570">
        <v>99</v>
      </c>
      <c r="L1087" s="570">
        <v>99</v>
      </c>
      <c r="M1087" s="570">
        <v>7</v>
      </c>
      <c r="N1087" s="570">
        <v>99</v>
      </c>
      <c r="O1087" s="570">
        <v>99</v>
      </c>
      <c r="P1087" s="570">
        <v>9999</v>
      </c>
      <c r="Q1087" s="570">
        <v>5</v>
      </c>
      <c r="R1087" s="570">
        <v>19</v>
      </c>
      <c r="S1087" s="570">
        <v>6.4210526315789487</v>
      </c>
      <c r="T1087" s="570">
        <v>7</v>
      </c>
      <c r="U1087" s="570">
        <v>17.805263157894728</v>
      </c>
      <c r="V1087" s="570">
        <v>10.526315789473689</v>
      </c>
      <c r="W1087" s="570">
        <v>0</v>
      </c>
      <c r="X1087" s="570">
        <v>47.368421052631589</v>
      </c>
      <c r="Y1087" s="570">
        <v>26.315789473684205</v>
      </c>
      <c r="Z1087" s="570">
        <v>6.8696490130374865</v>
      </c>
      <c r="AA1087" s="570">
        <v>1.310515747156707</v>
      </c>
      <c r="AB1087" s="570">
        <v>0</v>
      </c>
      <c r="AC1087" s="570">
        <v>-4.2923014341875776</v>
      </c>
      <c r="AD1087" s="570"/>
      <c r="AE1087" s="570"/>
      <c r="AF1087" s="570">
        <v>7.3786407766990303E-2</v>
      </c>
      <c r="AG1087" s="570">
        <v>0.10496453064519062</v>
      </c>
      <c r="AH1087" s="570">
        <v>0</v>
      </c>
      <c r="AI1087" s="570">
        <v>16</v>
      </c>
      <c r="AJ1087" s="570">
        <v>98.3125</v>
      </c>
      <c r="AK1087" s="570">
        <v>16.569691582296279</v>
      </c>
      <c r="AL1087" s="570"/>
    </row>
    <row r="1088" spans="1:38">
      <c r="A1088" s="570">
        <v>12</v>
      </c>
      <c r="B1088" s="570">
        <v>38</v>
      </c>
      <c r="C1088" s="570">
        <v>2022</v>
      </c>
      <c r="D1088" s="570">
        <v>99</v>
      </c>
      <c r="E1088" s="570">
        <v>99</v>
      </c>
      <c r="F1088" s="570">
        <v>99</v>
      </c>
      <c r="G1088" s="570">
        <v>99</v>
      </c>
      <c r="H1088" s="570">
        <v>99</v>
      </c>
      <c r="I1088" s="570">
        <v>99</v>
      </c>
      <c r="J1088" s="570">
        <v>999</v>
      </c>
      <c r="K1088" s="570">
        <v>99</v>
      </c>
      <c r="L1088" s="570">
        <v>99</v>
      </c>
      <c r="M1088" s="570">
        <v>8</v>
      </c>
      <c r="N1088" s="570">
        <v>99</v>
      </c>
      <c r="O1088" s="570">
        <v>99</v>
      </c>
      <c r="P1088" s="570">
        <v>9999</v>
      </c>
      <c r="Q1088" s="570">
        <v>464</v>
      </c>
      <c r="R1088" s="570">
        <v>3337</v>
      </c>
      <c r="S1088" s="570">
        <v>6.1992807911297581</v>
      </c>
      <c r="T1088" s="570">
        <v>8</v>
      </c>
      <c r="U1088" s="570">
        <v>19.849451603236442</v>
      </c>
      <c r="V1088" s="570">
        <v>0</v>
      </c>
      <c r="W1088" s="570">
        <v>0</v>
      </c>
      <c r="X1088" s="570">
        <v>66.376985316152243</v>
      </c>
      <c r="Y1088" s="570">
        <v>41.83398261911897</v>
      </c>
      <c r="Z1088" s="570">
        <v>8.6854736676139517</v>
      </c>
      <c r="AA1088" s="570">
        <v>1.2982640115868012</v>
      </c>
      <c r="AB1088" s="570">
        <v>0</v>
      </c>
      <c r="AC1088" s="570">
        <v>20.397752864808744</v>
      </c>
      <c r="AD1088" s="570"/>
      <c r="AE1088" s="570"/>
      <c r="AF1088" s="570">
        <v>12.959223300970869</v>
      </c>
      <c r="AG1088" s="570">
        <v>20.551583489076247</v>
      </c>
      <c r="AH1088" s="570">
        <v>1.2885825591848967</v>
      </c>
      <c r="AI1088" s="570">
        <v>16</v>
      </c>
      <c r="AJ1088" s="570">
        <v>106.4875</v>
      </c>
      <c r="AK1088" s="570">
        <v>16.579149233388211</v>
      </c>
      <c r="AL1088" s="570"/>
    </row>
    <row r="1089" spans="1:38">
      <c r="A1089" s="570">
        <v>12</v>
      </c>
      <c r="B1089" s="570">
        <v>39</v>
      </c>
      <c r="C1089" s="570">
        <v>2022</v>
      </c>
      <c r="D1089" s="570">
        <v>99</v>
      </c>
      <c r="E1089" s="570">
        <v>99</v>
      </c>
      <c r="F1089" s="570">
        <v>99</v>
      </c>
      <c r="G1089" s="570">
        <v>99</v>
      </c>
      <c r="H1089" s="570">
        <v>99</v>
      </c>
      <c r="I1089" s="570">
        <v>99</v>
      </c>
      <c r="J1089" s="570">
        <v>999</v>
      </c>
      <c r="K1089" s="570">
        <v>99</v>
      </c>
      <c r="L1089" s="570">
        <v>99</v>
      </c>
      <c r="M1089" s="570">
        <v>9</v>
      </c>
      <c r="N1089" s="570">
        <v>99</v>
      </c>
      <c r="O1089" s="570">
        <v>99</v>
      </c>
      <c r="P1089" s="570">
        <v>9999</v>
      </c>
      <c r="Q1089" s="570">
        <v>2</v>
      </c>
      <c r="R1089" s="570">
        <v>3</v>
      </c>
      <c r="S1089" s="570">
        <v>8</v>
      </c>
      <c r="T1089" s="570">
        <v>9</v>
      </c>
      <c r="U1089" s="570">
        <v>20.833333333333329</v>
      </c>
      <c r="V1089" s="570">
        <v>0</v>
      </c>
      <c r="W1089" s="570">
        <v>100</v>
      </c>
      <c r="X1089" s="570">
        <v>66.666666666666686</v>
      </c>
      <c r="Y1089" s="570">
        <v>66.666666666666686</v>
      </c>
      <c r="Z1089" s="570">
        <v>3.6307330144507022</v>
      </c>
      <c r="AA1089" s="570">
        <v>0</v>
      </c>
      <c r="AB1089" s="570">
        <v>0</v>
      </c>
      <c r="AC1089" s="570"/>
      <c r="AD1089" s="570"/>
      <c r="AE1089" s="570"/>
      <c r="AF1089" s="570">
        <v>1.1650485436893203E-2</v>
      </c>
      <c r="AG1089" s="570">
        <v>1.9391910036430437E-2</v>
      </c>
      <c r="AH1089" s="570">
        <v>0</v>
      </c>
      <c r="AI1089" s="570">
        <v>2</v>
      </c>
      <c r="AJ1089" s="570">
        <v>106.15</v>
      </c>
      <c r="AK1089" s="570">
        <v>19.660050753697796</v>
      </c>
      <c r="AL1089" s="570"/>
    </row>
    <row r="1090" spans="1:38">
      <c r="A1090" s="570">
        <v>12</v>
      </c>
      <c r="B1090" s="570">
        <v>40</v>
      </c>
      <c r="C1090" s="570">
        <v>2022</v>
      </c>
      <c r="D1090" s="570">
        <v>99</v>
      </c>
      <c r="E1090" s="570">
        <v>99</v>
      </c>
      <c r="F1090" s="570">
        <v>99</v>
      </c>
      <c r="G1090" s="570">
        <v>99</v>
      </c>
      <c r="H1090" s="570">
        <v>99</v>
      </c>
      <c r="I1090" s="570">
        <v>99</v>
      </c>
      <c r="J1090" s="570">
        <v>999</v>
      </c>
      <c r="K1090" s="570">
        <v>99</v>
      </c>
      <c r="L1090" s="570">
        <v>99</v>
      </c>
      <c r="M1090" s="570">
        <v>10</v>
      </c>
      <c r="N1090" s="570">
        <v>99</v>
      </c>
      <c r="O1090" s="570">
        <v>99</v>
      </c>
      <c r="P1090" s="570">
        <v>9999</v>
      </c>
      <c r="Q1090" s="570"/>
      <c r="R1090" s="570"/>
      <c r="S1090" s="570"/>
      <c r="T1090" s="570"/>
      <c r="U1090" s="570"/>
      <c r="V1090" s="570"/>
      <c r="W1090" s="570"/>
      <c r="X1090" s="570"/>
      <c r="Y1090" s="570"/>
      <c r="Z1090" s="570"/>
      <c r="AA1090" s="570"/>
      <c r="AB1090" s="570"/>
      <c r="AC1090" s="570"/>
      <c r="AD1090" s="570"/>
      <c r="AE1090" s="570"/>
      <c r="AF1090" s="570"/>
      <c r="AG1090" s="570"/>
      <c r="AH1090" s="570"/>
      <c r="AI1090" s="570"/>
      <c r="AJ1090" s="570"/>
      <c r="AK1090" s="570"/>
      <c r="AL1090" s="570"/>
    </row>
    <row r="1091" spans="1:38">
      <c r="A1091" s="570">
        <v>12</v>
      </c>
      <c r="B1091" s="570">
        <v>41</v>
      </c>
      <c r="C1091" s="570">
        <v>2022</v>
      </c>
      <c r="D1091" s="570">
        <v>99</v>
      </c>
      <c r="E1091" s="570">
        <v>99</v>
      </c>
      <c r="F1091" s="570">
        <v>99</v>
      </c>
      <c r="G1091" s="570">
        <v>99</v>
      </c>
      <c r="H1091" s="570">
        <v>99</v>
      </c>
      <c r="I1091" s="570">
        <v>99</v>
      </c>
      <c r="J1091" s="570">
        <v>999</v>
      </c>
      <c r="K1091" s="570">
        <v>99</v>
      </c>
      <c r="L1091" s="570">
        <v>99</v>
      </c>
      <c r="M1091" s="570">
        <v>11</v>
      </c>
      <c r="N1091" s="570">
        <v>99</v>
      </c>
      <c r="O1091" s="570">
        <v>99</v>
      </c>
      <c r="P1091" s="570">
        <v>9999</v>
      </c>
      <c r="Q1091" s="570">
        <v>124</v>
      </c>
      <c r="R1091" s="570">
        <v>294</v>
      </c>
      <c r="S1091" s="570">
        <v>7.4455782312925152</v>
      </c>
      <c r="T1091" s="570">
        <v>11</v>
      </c>
      <c r="U1091" s="570">
        <v>30.131530612244905</v>
      </c>
      <c r="V1091" s="570">
        <v>0</v>
      </c>
      <c r="W1091" s="570">
        <v>100</v>
      </c>
      <c r="X1091" s="570">
        <v>99.319727891156447</v>
      </c>
      <c r="Y1091" s="570">
        <v>92.176870748299365</v>
      </c>
      <c r="Z1091" s="570">
        <v>5.5307269119197278</v>
      </c>
      <c r="AA1091" s="570">
        <v>1.2679047632917171</v>
      </c>
      <c r="AB1091" s="570">
        <v>0</v>
      </c>
      <c r="AC1091" s="570">
        <v>32.427307263620108</v>
      </c>
      <c r="AD1091" s="570"/>
      <c r="AE1091" s="570"/>
      <c r="AF1091" s="570">
        <v>1.1417475728155335</v>
      </c>
      <c r="AG1091" s="570">
        <v>2.7485845069188031</v>
      </c>
      <c r="AH1091" s="570">
        <v>0</v>
      </c>
      <c r="AI1091" s="570">
        <v>1</v>
      </c>
      <c r="AJ1091" s="570">
        <v>110.6</v>
      </c>
      <c r="AK1091" s="570">
        <v>24.465979802294431</v>
      </c>
      <c r="AL1091" s="570"/>
    </row>
    <row r="1092" spans="1:38">
      <c r="A1092" s="570">
        <v>12</v>
      </c>
      <c r="B1092" s="570">
        <v>42</v>
      </c>
      <c r="C1092" s="570">
        <v>2022</v>
      </c>
      <c r="D1092" s="570">
        <v>99</v>
      </c>
      <c r="E1092" s="570">
        <v>99</v>
      </c>
      <c r="F1092" s="570">
        <v>99</v>
      </c>
      <c r="G1092" s="570">
        <v>99</v>
      </c>
      <c r="H1092" s="570">
        <v>99</v>
      </c>
      <c r="I1092" s="570">
        <v>99</v>
      </c>
      <c r="J1092" s="570">
        <v>999</v>
      </c>
      <c r="K1092" s="570">
        <v>99</v>
      </c>
      <c r="L1092" s="570">
        <v>99</v>
      </c>
      <c r="M1092" s="570">
        <v>12</v>
      </c>
      <c r="N1092" s="570">
        <v>99</v>
      </c>
      <c r="O1092" s="570">
        <v>99</v>
      </c>
      <c r="P1092" s="570">
        <v>9999</v>
      </c>
      <c r="Q1092" s="570"/>
      <c r="R1092" s="570"/>
      <c r="S1092" s="570"/>
      <c r="T1092" s="570"/>
      <c r="U1092" s="570"/>
      <c r="V1092" s="570"/>
      <c r="W1092" s="570"/>
      <c r="X1092" s="570"/>
      <c r="Y1092" s="570"/>
      <c r="Z1092" s="570"/>
      <c r="AA1092" s="570"/>
      <c r="AB1092" s="570"/>
      <c r="AC1092" s="570"/>
      <c r="AD1092" s="570"/>
      <c r="AE1092" s="570"/>
      <c r="AF1092" s="570"/>
      <c r="AG1092" s="570"/>
      <c r="AH1092" s="570"/>
      <c r="AI1092" s="570"/>
      <c r="AJ1092" s="570"/>
      <c r="AK1092" s="570"/>
      <c r="AL1092" s="570"/>
    </row>
    <row r="1093" spans="1:38">
      <c r="A1093" s="570">
        <v>12</v>
      </c>
      <c r="B1093" s="570">
        <v>43</v>
      </c>
      <c r="C1093" s="570">
        <v>2022</v>
      </c>
      <c r="D1093" s="570">
        <v>99</v>
      </c>
      <c r="E1093" s="570">
        <v>99</v>
      </c>
      <c r="F1093" s="570">
        <v>99</v>
      </c>
      <c r="G1093" s="570">
        <v>99</v>
      </c>
      <c r="H1093" s="570">
        <v>99</v>
      </c>
      <c r="I1093" s="570">
        <v>99</v>
      </c>
      <c r="J1093" s="570">
        <v>999</v>
      </c>
      <c r="K1093" s="570">
        <v>99</v>
      </c>
      <c r="L1093" s="570">
        <v>99</v>
      </c>
      <c r="M1093" s="570">
        <v>13</v>
      </c>
      <c r="N1093" s="570">
        <v>99</v>
      </c>
      <c r="O1093" s="570">
        <v>99</v>
      </c>
      <c r="P1093" s="570">
        <v>9999</v>
      </c>
      <c r="Q1093" s="570"/>
      <c r="R1093" s="570"/>
      <c r="S1093" s="570"/>
      <c r="T1093" s="570"/>
      <c r="U1093" s="570"/>
      <c r="V1093" s="570"/>
      <c r="W1093" s="570"/>
      <c r="X1093" s="570"/>
      <c r="Y1093" s="570"/>
      <c r="Z1093" s="570"/>
      <c r="AA1093" s="570"/>
      <c r="AB1093" s="570"/>
      <c r="AC1093" s="570"/>
      <c r="AD1093" s="570"/>
      <c r="AE1093" s="570"/>
      <c r="AF1093" s="570"/>
      <c r="AG1093" s="570"/>
      <c r="AH1093" s="570"/>
      <c r="AI1093" s="570"/>
      <c r="AJ1093" s="570"/>
      <c r="AK1093" s="570"/>
      <c r="AL1093" s="570"/>
    </row>
    <row r="1094" spans="1:38">
      <c r="A1094" s="570">
        <v>12</v>
      </c>
      <c r="B1094" s="570">
        <v>44</v>
      </c>
      <c r="C1094" s="570">
        <v>2022</v>
      </c>
      <c r="D1094" s="570">
        <v>99</v>
      </c>
      <c r="E1094" s="570">
        <v>99</v>
      </c>
      <c r="F1094" s="570">
        <v>99</v>
      </c>
      <c r="G1094" s="570">
        <v>99</v>
      </c>
      <c r="H1094" s="570">
        <v>99</v>
      </c>
      <c r="I1094" s="570">
        <v>99</v>
      </c>
      <c r="J1094" s="570">
        <v>999</v>
      </c>
      <c r="K1094" s="570">
        <v>99</v>
      </c>
      <c r="L1094" s="570">
        <v>99</v>
      </c>
      <c r="M1094" s="570">
        <v>14</v>
      </c>
      <c r="N1094" s="570">
        <v>99</v>
      </c>
      <c r="O1094" s="570">
        <v>99</v>
      </c>
      <c r="P1094" s="570">
        <v>9999</v>
      </c>
      <c r="Q1094" s="570">
        <v>7</v>
      </c>
      <c r="R1094" s="570">
        <v>7</v>
      </c>
      <c r="S1094" s="570">
        <v>8.5714285714285694</v>
      </c>
      <c r="T1094" s="570">
        <v>14</v>
      </c>
      <c r="U1094" s="570">
        <v>38.771428571428594</v>
      </c>
      <c r="V1094" s="570">
        <v>0</v>
      </c>
      <c r="W1094" s="570">
        <v>100</v>
      </c>
      <c r="X1094" s="570">
        <v>100</v>
      </c>
      <c r="Y1094" s="570">
        <v>100</v>
      </c>
      <c r="Z1094" s="570">
        <v>4.1233531035221773</v>
      </c>
      <c r="AA1094" s="570">
        <v>1.6781914463529644</v>
      </c>
      <c r="AB1094" s="570">
        <v>0</v>
      </c>
      <c r="AC1094" s="570">
        <v>81.989206914698002</v>
      </c>
      <c r="AD1094" s="570"/>
      <c r="AE1094" s="570"/>
      <c r="AF1094" s="570">
        <v>2.7184466019417465E-2</v>
      </c>
      <c r="AG1094" s="570">
        <v>8.4207430142195519E-2</v>
      </c>
      <c r="AH1094" s="570">
        <v>0</v>
      </c>
      <c r="AI1094" s="570">
        <v>0</v>
      </c>
      <c r="AJ1094" s="570"/>
      <c r="AK1094" s="570"/>
      <c r="AL1094" s="570"/>
    </row>
    <row r="1095" spans="1:38">
      <c r="A1095" s="570">
        <v>12</v>
      </c>
      <c r="B1095" s="570">
        <v>45</v>
      </c>
      <c r="C1095" s="570">
        <v>2022</v>
      </c>
      <c r="D1095" s="570">
        <v>99</v>
      </c>
      <c r="E1095" s="570">
        <v>99</v>
      </c>
      <c r="F1095" s="570">
        <v>99</v>
      </c>
      <c r="G1095" s="570">
        <v>99</v>
      </c>
      <c r="H1095" s="570">
        <v>99</v>
      </c>
      <c r="I1095" s="570">
        <v>99</v>
      </c>
      <c r="J1095" s="570">
        <v>999</v>
      </c>
      <c r="K1095" s="570">
        <v>99</v>
      </c>
      <c r="L1095" s="570">
        <v>99</v>
      </c>
      <c r="M1095" s="570">
        <v>15</v>
      </c>
      <c r="N1095" s="570">
        <v>99</v>
      </c>
      <c r="O1095" s="570">
        <v>99</v>
      </c>
      <c r="P1095" s="570">
        <v>9999</v>
      </c>
      <c r="Q1095" s="570"/>
      <c r="R1095" s="570"/>
      <c r="S1095" s="570"/>
      <c r="T1095" s="570"/>
      <c r="U1095" s="570"/>
      <c r="V1095" s="570"/>
      <c r="W1095" s="570"/>
      <c r="X1095" s="570"/>
      <c r="Y1095" s="570"/>
      <c r="Z1095" s="570"/>
      <c r="AA1095" s="570"/>
      <c r="AB1095" s="570"/>
      <c r="AC1095" s="570"/>
      <c r="AD1095" s="570"/>
      <c r="AE1095" s="570"/>
      <c r="AF1095" s="570"/>
      <c r="AG1095" s="570"/>
      <c r="AH1095" s="570"/>
      <c r="AI1095" s="570"/>
      <c r="AJ1095" s="570"/>
      <c r="AK1095" s="570"/>
      <c r="AL1095" s="570"/>
    </row>
    <row r="1096" spans="1:38">
      <c r="A1096" s="570">
        <v>12</v>
      </c>
      <c r="B1096" s="570">
        <v>46</v>
      </c>
      <c r="C1096" s="570">
        <v>2021</v>
      </c>
      <c r="D1096" s="570">
        <v>99</v>
      </c>
      <c r="E1096" s="570">
        <v>99</v>
      </c>
      <c r="F1096" s="570">
        <v>99</v>
      </c>
      <c r="G1096" s="570">
        <v>99</v>
      </c>
      <c r="H1096" s="570">
        <v>99</v>
      </c>
      <c r="I1096" s="570">
        <v>99</v>
      </c>
      <c r="J1096" s="570">
        <v>999</v>
      </c>
      <c r="K1096" s="570">
        <v>99</v>
      </c>
      <c r="L1096" s="570">
        <v>99</v>
      </c>
      <c r="M1096" s="570">
        <v>1</v>
      </c>
      <c r="N1096" s="570">
        <v>99</v>
      </c>
      <c r="O1096" s="570">
        <v>99</v>
      </c>
      <c r="P1096" s="570">
        <v>9999</v>
      </c>
      <c r="Q1096" s="570"/>
      <c r="R1096" s="570"/>
      <c r="S1096" s="570"/>
      <c r="T1096" s="570"/>
      <c r="U1096" s="570"/>
      <c r="V1096" s="570"/>
      <c r="W1096" s="570"/>
      <c r="X1096" s="570"/>
      <c r="Y1096" s="570"/>
      <c r="Z1096" s="570"/>
      <c r="AA1096" s="570"/>
      <c r="AB1096" s="570"/>
      <c r="AC1096" s="570"/>
      <c r="AD1096" s="570"/>
      <c r="AE1096" s="570"/>
      <c r="AF1096" s="570"/>
      <c r="AG1096" s="570"/>
      <c r="AH1096" s="570"/>
      <c r="AI1096" s="570"/>
      <c r="AJ1096" s="570"/>
      <c r="AK1096" s="570"/>
      <c r="AL1096" s="570"/>
    </row>
    <row r="1097" spans="1:38">
      <c r="A1097" s="570">
        <v>12</v>
      </c>
      <c r="B1097" s="570">
        <v>47</v>
      </c>
      <c r="C1097" s="570">
        <v>2021</v>
      </c>
      <c r="D1097" s="570">
        <v>99</v>
      </c>
      <c r="E1097" s="570">
        <v>99</v>
      </c>
      <c r="F1097" s="570">
        <v>99</v>
      </c>
      <c r="G1097" s="570">
        <v>99</v>
      </c>
      <c r="H1097" s="570">
        <v>99</v>
      </c>
      <c r="I1097" s="570">
        <v>99</v>
      </c>
      <c r="J1097" s="570">
        <v>999</v>
      </c>
      <c r="K1097" s="570">
        <v>99</v>
      </c>
      <c r="L1097" s="570">
        <v>99</v>
      </c>
      <c r="M1097" s="570">
        <v>2</v>
      </c>
      <c r="N1097" s="570">
        <v>99</v>
      </c>
      <c r="O1097" s="570">
        <v>99</v>
      </c>
      <c r="P1097" s="570">
        <v>9999</v>
      </c>
      <c r="Q1097" s="570">
        <v>518</v>
      </c>
      <c r="R1097" s="570">
        <v>6769</v>
      </c>
      <c r="S1097" s="570">
        <v>4.1099128379376548</v>
      </c>
      <c r="T1097" s="570">
        <v>2</v>
      </c>
      <c r="U1097" s="570">
        <v>9.4028645294726232</v>
      </c>
      <c r="V1097" s="570">
        <v>0</v>
      </c>
      <c r="W1097" s="570">
        <v>0</v>
      </c>
      <c r="X1097" s="570">
        <v>13.414093662283937</v>
      </c>
      <c r="Y1097" s="570">
        <v>1.4477766287487075</v>
      </c>
      <c r="Z1097" s="570">
        <v>5.3184501950280527</v>
      </c>
      <c r="AA1097" s="570">
        <v>1.6646021765134278</v>
      </c>
      <c r="AB1097" s="570">
        <v>0</v>
      </c>
      <c r="AC1097" s="570">
        <v>6.183790029107378</v>
      </c>
      <c r="AD1097" s="570"/>
      <c r="AE1097" s="570"/>
      <c r="AF1097" s="570">
        <v>25.554100019253344</v>
      </c>
      <c r="AG1097" s="570">
        <v>18.916583760968663</v>
      </c>
      <c r="AH1097" s="570">
        <v>0.768208007091151</v>
      </c>
      <c r="AI1097" s="570"/>
      <c r="AJ1097" s="570"/>
      <c r="AK1097" s="570"/>
      <c r="AL1097" s="570"/>
    </row>
    <row r="1098" spans="1:38">
      <c r="A1098" s="570">
        <v>12</v>
      </c>
      <c r="B1098" s="570">
        <v>48</v>
      </c>
      <c r="C1098" s="570">
        <v>2021</v>
      </c>
      <c r="D1098" s="570">
        <v>99</v>
      </c>
      <c r="E1098" s="570">
        <v>99</v>
      </c>
      <c r="F1098" s="570">
        <v>99</v>
      </c>
      <c r="G1098" s="570">
        <v>99</v>
      </c>
      <c r="H1098" s="570">
        <v>99</v>
      </c>
      <c r="I1098" s="570">
        <v>99</v>
      </c>
      <c r="J1098" s="570">
        <v>999</v>
      </c>
      <c r="K1098" s="570">
        <v>99</v>
      </c>
      <c r="L1098" s="570">
        <v>99</v>
      </c>
      <c r="M1098" s="570">
        <v>3</v>
      </c>
      <c r="N1098" s="570">
        <v>99</v>
      </c>
      <c r="O1098" s="570">
        <v>99</v>
      </c>
      <c r="P1098" s="570">
        <v>9999</v>
      </c>
      <c r="Q1098" s="570"/>
      <c r="R1098" s="570"/>
      <c r="S1098" s="570"/>
      <c r="T1098" s="570"/>
      <c r="U1098" s="570"/>
      <c r="V1098" s="570"/>
      <c r="W1098" s="570"/>
      <c r="X1098" s="570"/>
      <c r="Y1098" s="570"/>
      <c r="Z1098" s="570"/>
      <c r="AA1098" s="570"/>
      <c r="AB1098" s="570"/>
      <c r="AC1098" s="570"/>
      <c r="AD1098" s="570"/>
      <c r="AE1098" s="570"/>
      <c r="AF1098" s="570"/>
      <c r="AG1098" s="570"/>
      <c r="AH1098" s="570"/>
      <c r="AI1098" s="570"/>
      <c r="AJ1098" s="570"/>
      <c r="AK1098" s="570"/>
      <c r="AL1098" s="570"/>
    </row>
    <row r="1099" spans="1:38">
      <c r="A1099" s="570">
        <v>12</v>
      </c>
      <c r="B1099" s="570">
        <v>49</v>
      </c>
      <c r="C1099" s="570">
        <v>2021</v>
      </c>
      <c r="D1099" s="570">
        <v>99</v>
      </c>
      <c r="E1099" s="570">
        <v>99</v>
      </c>
      <c r="F1099" s="570">
        <v>99</v>
      </c>
      <c r="G1099" s="570">
        <v>99</v>
      </c>
      <c r="H1099" s="570">
        <v>99</v>
      </c>
      <c r="I1099" s="570">
        <v>99</v>
      </c>
      <c r="J1099" s="570">
        <v>999</v>
      </c>
      <c r="K1099" s="570">
        <v>99</v>
      </c>
      <c r="L1099" s="570">
        <v>99</v>
      </c>
      <c r="M1099" s="570">
        <v>4</v>
      </c>
      <c r="N1099" s="570">
        <v>99</v>
      </c>
      <c r="O1099" s="570">
        <v>99</v>
      </c>
      <c r="P1099" s="570">
        <v>9999</v>
      </c>
      <c r="Q1099" s="570"/>
      <c r="R1099" s="570"/>
      <c r="S1099" s="570"/>
      <c r="T1099" s="570"/>
      <c r="U1099" s="570"/>
      <c r="V1099" s="570"/>
      <c r="W1099" s="570"/>
      <c r="X1099" s="570"/>
      <c r="Y1099" s="570"/>
      <c r="Z1099" s="570"/>
      <c r="AA1099" s="570"/>
      <c r="AB1099" s="570"/>
      <c r="AC1099" s="570"/>
      <c r="AD1099" s="570"/>
      <c r="AE1099" s="570"/>
      <c r="AF1099" s="570"/>
      <c r="AG1099" s="570"/>
      <c r="AH1099" s="570"/>
      <c r="AI1099" s="570"/>
      <c r="AJ1099" s="570"/>
      <c r="AK1099" s="570"/>
      <c r="AL1099" s="570"/>
    </row>
    <row r="1100" spans="1:38">
      <c r="A1100" s="570">
        <v>12</v>
      </c>
      <c r="B1100" s="570">
        <v>50</v>
      </c>
      <c r="C1100" s="570">
        <v>2021</v>
      </c>
      <c r="D1100" s="570">
        <v>99</v>
      </c>
      <c r="E1100" s="570">
        <v>99</v>
      </c>
      <c r="F1100" s="570">
        <v>99</v>
      </c>
      <c r="G1100" s="570">
        <v>99</v>
      </c>
      <c r="H1100" s="570">
        <v>99</v>
      </c>
      <c r="I1100" s="570">
        <v>99</v>
      </c>
      <c r="J1100" s="570">
        <v>999</v>
      </c>
      <c r="K1100" s="570">
        <v>99</v>
      </c>
      <c r="L1100" s="570">
        <v>99</v>
      </c>
      <c r="M1100" s="570">
        <v>5</v>
      </c>
      <c r="N1100" s="570">
        <v>99</v>
      </c>
      <c r="O1100" s="570">
        <v>99</v>
      </c>
      <c r="P1100" s="570">
        <v>9999</v>
      </c>
      <c r="Q1100" s="570">
        <v>661</v>
      </c>
      <c r="R1100" s="570">
        <v>15322.9</v>
      </c>
      <c r="S1100" s="570">
        <v>5.3477931723107242</v>
      </c>
      <c r="T1100" s="570">
        <v>5.0000326308988514</v>
      </c>
      <c r="U1100" s="570">
        <v>12.079454933465597</v>
      </c>
      <c r="V1100" s="570">
        <v>2.6300504473696233</v>
      </c>
      <c r="W1100" s="570">
        <v>0</v>
      </c>
      <c r="X1100" s="570">
        <v>27.788473461289961</v>
      </c>
      <c r="Y1100" s="570">
        <v>8.1316199936043461</v>
      </c>
      <c r="Z1100" s="570">
        <v>6.8518373219442497</v>
      </c>
      <c r="AA1100" s="570">
        <v>1.3073447890734691</v>
      </c>
      <c r="AB1100" s="570">
        <v>4.2576064124272023E-3</v>
      </c>
      <c r="AC1100" s="570">
        <v>8.4469144523635808</v>
      </c>
      <c r="AD1100" s="570">
        <v>-0.25745473840751765</v>
      </c>
      <c r="AE1100" s="570">
        <v>-1.3763637340619324</v>
      </c>
      <c r="AF1100" s="570">
        <v>57.846494191906793</v>
      </c>
      <c r="AG1100" s="570">
        <v>55.010592135409937</v>
      </c>
      <c r="AH1100" s="570">
        <v>0.6395656174744988</v>
      </c>
      <c r="AI1100" s="570"/>
      <c r="AJ1100" s="570"/>
      <c r="AK1100" s="570"/>
      <c r="AL1100" s="570"/>
    </row>
    <row r="1101" spans="1:38">
      <c r="A1101" s="570">
        <v>12</v>
      </c>
      <c r="B1101" s="570">
        <v>51</v>
      </c>
      <c r="C1101" s="570">
        <v>2021</v>
      </c>
      <c r="D1101" s="570">
        <v>99</v>
      </c>
      <c r="E1101" s="570">
        <v>99</v>
      </c>
      <c r="F1101" s="570">
        <v>99</v>
      </c>
      <c r="G1101" s="570">
        <v>99</v>
      </c>
      <c r="H1101" s="570">
        <v>99</v>
      </c>
      <c r="I1101" s="570">
        <v>99</v>
      </c>
      <c r="J1101" s="570">
        <v>999</v>
      </c>
      <c r="K1101" s="570">
        <v>99</v>
      </c>
      <c r="L1101" s="570">
        <v>99</v>
      </c>
      <c r="M1101" s="570">
        <v>6</v>
      </c>
      <c r="N1101" s="570">
        <v>99</v>
      </c>
      <c r="O1101" s="570">
        <v>99</v>
      </c>
      <c r="P1101" s="570">
        <v>9999</v>
      </c>
      <c r="Q1101" s="570">
        <v>1</v>
      </c>
      <c r="R1101" s="570">
        <v>1</v>
      </c>
      <c r="S1101" s="570">
        <v>5</v>
      </c>
      <c r="T1101" s="570">
        <v>6</v>
      </c>
      <c r="U1101" s="570">
        <v>15.3</v>
      </c>
      <c r="V1101" s="570">
        <v>0</v>
      </c>
      <c r="W1101" s="570">
        <v>0</v>
      </c>
      <c r="X1101" s="570">
        <v>0</v>
      </c>
      <c r="Y1101" s="570">
        <v>0</v>
      </c>
      <c r="Z1101" s="570">
        <v>0</v>
      </c>
      <c r="AA1101" s="570">
        <v>0</v>
      </c>
      <c r="AB1101" s="570">
        <v>0</v>
      </c>
      <c r="AC1101" s="570"/>
      <c r="AD1101" s="570"/>
      <c r="AE1101" s="570"/>
      <c r="AF1101" s="570">
        <v>3.7751662016920289E-3</v>
      </c>
      <c r="AG1101" s="570">
        <v>4.5472564262095212E-3</v>
      </c>
      <c r="AH1101" s="570">
        <v>0</v>
      </c>
      <c r="AI1101" s="570"/>
      <c r="AJ1101" s="570"/>
      <c r="AK1101" s="570"/>
      <c r="AL1101" s="570"/>
    </row>
    <row r="1102" spans="1:38">
      <c r="A1102" s="570">
        <v>12</v>
      </c>
      <c r="B1102" s="570">
        <v>52</v>
      </c>
      <c r="C1102" s="570">
        <v>2021</v>
      </c>
      <c r="D1102" s="570">
        <v>99</v>
      </c>
      <c r="E1102" s="570">
        <v>99</v>
      </c>
      <c r="F1102" s="570">
        <v>99</v>
      </c>
      <c r="G1102" s="570">
        <v>99</v>
      </c>
      <c r="H1102" s="570">
        <v>99</v>
      </c>
      <c r="I1102" s="570">
        <v>99</v>
      </c>
      <c r="J1102" s="570">
        <v>999</v>
      </c>
      <c r="K1102" s="570">
        <v>99</v>
      </c>
      <c r="L1102" s="570">
        <v>99</v>
      </c>
      <c r="M1102" s="570">
        <v>7</v>
      </c>
      <c r="N1102" s="570">
        <v>99</v>
      </c>
      <c r="O1102" s="570">
        <v>99</v>
      </c>
      <c r="P1102" s="570">
        <v>9999</v>
      </c>
      <c r="Q1102" s="570">
        <v>1</v>
      </c>
      <c r="R1102" s="570">
        <v>1</v>
      </c>
      <c r="S1102" s="570">
        <v>6</v>
      </c>
      <c r="T1102" s="570">
        <v>7</v>
      </c>
      <c r="U1102" s="570">
        <v>12</v>
      </c>
      <c r="V1102" s="570">
        <v>0</v>
      </c>
      <c r="W1102" s="570">
        <v>0</v>
      </c>
      <c r="X1102" s="570">
        <v>0</v>
      </c>
      <c r="Y1102" s="570">
        <v>0</v>
      </c>
      <c r="Z1102" s="570">
        <v>0</v>
      </c>
      <c r="AA1102" s="570">
        <v>0</v>
      </c>
      <c r="AB1102" s="570">
        <v>0</v>
      </c>
      <c r="AC1102" s="570"/>
      <c r="AD1102" s="570"/>
      <c r="AE1102" s="570"/>
      <c r="AF1102" s="570">
        <v>3.7751662016920289E-3</v>
      </c>
      <c r="AG1102" s="570">
        <v>3.5664756283996265E-3</v>
      </c>
      <c r="AH1102" s="570">
        <v>0</v>
      </c>
      <c r="AI1102" s="570"/>
      <c r="AJ1102" s="570"/>
      <c r="AK1102" s="570"/>
      <c r="AL1102" s="570"/>
    </row>
    <row r="1103" spans="1:38">
      <c r="A1103" s="570">
        <v>12</v>
      </c>
      <c r="B1103" s="570">
        <v>53</v>
      </c>
      <c r="C1103" s="570">
        <v>2021</v>
      </c>
      <c r="D1103" s="570">
        <v>99</v>
      </c>
      <c r="E1103" s="570">
        <v>99</v>
      </c>
      <c r="F1103" s="570">
        <v>99</v>
      </c>
      <c r="G1103" s="570">
        <v>99</v>
      </c>
      <c r="H1103" s="570">
        <v>99</v>
      </c>
      <c r="I1103" s="570">
        <v>99</v>
      </c>
      <c r="J1103" s="570">
        <v>999</v>
      </c>
      <c r="K1103" s="570">
        <v>99</v>
      </c>
      <c r="L1103" s="570">
        <v>99</v>
      </c>
      <c r="M1103" s="570">
        <v>8</v>
      </c>
      <c r="N1103" s="570">
        <v>99</v>
      </c>
      <c r="O1103" s="570">
        <v>99</v>
      </c>
      <c r="P1103" s="570">
        <v>9999</v>
      </c>
      <c r="Q1103" s="570">
        <v>459</v>
      </c>
      <c r="R1103" s="570">
        <v>4030</v>
      </c>
      <c r="S1103" s="570">
        <v>6.0724565756823825</v>
      </c>
      <c r="T1103" s="570">
        <v>8</v>
      </c>
      <c r="U1103" s="570">
        <v>18.935481389578225</v>
      </c>
      <c r="V1103" s="570">
        <v>0</v>
      </c>
      <c r="W1103" s="570">
        <v>0</v>
      </c>
      <c r="X1103" s="570">
        <v>62.208436724565743</v>
      </c>
      <c r="Y1103" s="570">
        <v>38.684863523573192</v>
      </c>
      <c r="Z1103" s="570">
        <v>9.1557478674020487</v>
      </c>
      <c r="AA1103" s="570">
        <v>1.3053471515576172</v>
      </c>
      <c r="AB1103" s="570">
        <v>0</v>
      </c>
      <c r="AC1103" s="570">
        <v>26.933164353422715</v>
      </c>
      <c r="AD1103" s="570"/>
      <c r="AE1103" s="570"/>
      <c r="AF1103" s="570">
        <v>15.213919792818876</v>
      </c>
      <c r="AG1103" s="570">
        <v>22.679809961535017</v>
      </c>
      <c r="AH1103" s="570">
        <v>0.6947890818858562</v>
      </c>
      <c r="AI1103" s="570"/>
      <c r="AJ1103" s="570"/>
      <c r="AK1103" s="570"/>
      <c r="AL1103" s="570"/>
    </row>
    <row r="1104" spans="1:38">
      <c r="A1104" s="570">
        <v>12</v>
      </c>
      <c r="B1104" s="570">
        <v>54</v>
      </c>
      <c r="C1104" s="570">
        <v>2021</v>
      </c>
      <c r="D1104" s="570">
        <v>99</v>
      </c>
      <c r="E1104" s="570">
        <v>99</v>
      </c>
      <c r="F1104" s="570">
        <v>99</v>
      </c>
      <c r="G1104" s="570">
        <v>99</v>
      </c>
      <c r="H1104" s="570">
        <v>99</v>
      </c>
      <c r="I1104" s="570">
        <v>99</v>
      </c>
      <c r="J1104" s="570">
        <v>999</v>
      </c>
      <c r="K1104" s="570">
        <v>99</v>
      </c>
      <c r="L1104" s="570">
        <v>99</v>
      </c>
      <c r="M1104" s="570">
        <v>9</v>
      </c>
      <c r="N1104" s="570">
        <v>99</v>
      </c>
      <c r="O1104" s="570">
        <v>99</v>
      </c>
      <c r="P1104" s="570">
        <v>9999</v>
      </c>
      <c r="Q1104" s="570"/>
      <c r="R1104" s="570"/>
      <c r="S1104" s="570"/>
      <c r="T1104" s="570"/>
      <c r="U1104" s="570"/>
      <c r="V1104" s="570"/>
      <c r="W1104" s="570"/>
      <c r="X1104" s="570"/>
      <c r="Y1104" s="570"/>
      <c r="Z1104" s="570"/>
      <c r="AA1104" s="570"/>
      <c r="AB1104" s="570"/>
      <c r="AC1104" s="570"/>
      <c r="AD1104" s="570"/>
      <c r="AE1104" s="570"/>
      <c r="AF1104" s="570"/>
      <c r="AG1104" s="570"/>
      <c r="AH1104" s="570"/>
      <c r="AI1104" s="570"/>
      <c r="AJ1104" s="570"/>
      <c r="AK1104" s="570"/>
      <c r="AL1104" s="570"/>
    </row>
    <row r="1105" spans="1:38">
      <c r="A1105" s="570">
        <v>12</v>
      </c>
      <c r="B1105" s="570">
        <v>55</v>
      </c>
      <c r="C1105" s="570">
        <v>2021</v>
      </c>
      <c r="D1105" s="570">
        <v>99</v>
      </c>
      <c r="E1105" s="570">
        <v>99</v>
      </c>
      <c r="F1105" s="570">
        <v>99</v>
      </c>
      <c r="G1105" s="570">
        <v>99</v>
      </c>
      <c r="H1105" s="570">
        <v>99</v>
      </c>
      <c r="I1105" s="570">
        <v>99</v>
      </c>
      <c r="J1105" s="570">
        <v>999</v>
      </c>
      <c r="K1105" s="570">
        <v>99</v>
      </c>
      <c r="L1105" s="570">
        <v>99</v>
      </c>
      <c r="M1105" s="570">
        <v>10</v>
      </c>
      <c r="N1105" s="570">
        <v>99</v>
      </c>
      <c r="O1105" s="570">
        <v>99</v>
      </c>
      <c r="P1105" s="570">
        <v>9999</v>
      </c>
      <c r="Q1105" s="570"/>
      <c r="R1105" s="570"/>
      <c r="S1105" s="570"/>
      <c r="T1105" s="570"/>
      <c r="U1105" s="570"/>
      <c r="V1105" s="570"/>
      <c r="W1105" s="570"/>
      <c r="X1105" s="570"/>
      <c r="Y1105" s="570"/>
      <c r="Z1105" s="570"/>
      <c r="AA1105" s="570"/>
      <c r="AB1105" s="570"/>
      <c r="AC1105" s="570"/>
      <c r="AD1105" s="570"/>
      <c r="AE1105" s="570"/>
      <c r="AF1105" s="570"/>
      <c r="AG1105" s="570"/>
      <c r="AH1105" s="570"/>
      <c r="AI1105" s="570"/>
      <c r="AJ1105" s="570"/>
      <c r="AK1105" s="570"/>
      <c r="AL1105" s="570"/>
    </row>
    <row r="1106" spans="1:38">
      <c r="A1106" s="570">
        <v>12</v>
      </c>
      <c r="B1106" s="570">
        <v>56</v>
      </c>
      <c r="C1106" s="570">
        <v>2021</v>
      </c>
      <c r="D1106" s="570">
        <v>99</v>
      </c>
      <c r="E1106" s="570">
        <v>99</v>
      </c>
      <c r="F1106" s="570">
        <v>99</v>
      </c>
      <c r="G1106" s="570">
        <v>99</v>
      </c>
      <c r="H1106" s="570">
        <v>99</v>
      </c>
      <c r="I1106" s="570">
        <v>99</v>
      </c>
      <c r="J1106" s="570">
        <v>999</v>
      </c>
      <c r="K1106" s="570">
        <v>99</v>
      </c>
      <c r="L1106" s="570">
        <v>99</v>
      </c>
      <c r="M1106" s="570">
        <v>11</v>
      </c>
      <c r="N1106" s="570">
        <v>99</v>
      </c>
      <c r="O1106" s="570">
        <v>99</v>
      </c>
      <c r="P1106" s="570">
        <v>9999</v>
      </c>
      <c r="Q1106" s="570">
        <v>127</v>
      </c>
      <c r="R1106" s="570">
        <v>342</v>
      </c>
      <c r="S1106" s="570">
        <v>7.359649122807018</v>
      </c>
      <c r="T1106" s="570">
        <v>11</v>
      </c>
      <c r="U1106" s="570">
        <v>30.697485380117001</v>
      </c>
      <c r="V1106" s="570">
        <v>0</v>
      </c>
      <c r="W1106" s="570">
        <v>100</v>
      </c>
      <c r="X1106" s="570">
        <v>100</v>
      </c>
      <c r="Y1106" s="570">
        <v>94.152046783625721</v>
      </c>
      <c r="Z1106" s="570">
        <v>5.2486822176347117</v>
      </c>
      <c r="AA1106" s="570">
        <v>1.2052069753753429</v>
      </c>
      <c r="AB1106" s="570">
        <v>0</v>
      </c>
      <c r="AC1106" s="570">
        <v>30.418206776691232</v>
      </c>
      <c r="AD1106" s="570"/>
      <c r="AE1106" s="570"/>
      <c r="AF1106" s="570">
        <v>1.2911068409786741</v>
      </c>
      <c r="AG1106" s="570">
        <v>3.1202322536482199</v>
      </c>
      <c r="AH1106" s="570">
        <v>0.29239766081871349</v>
      </c>
      <c r="AI1106" s="570"/>
      <c r="AJ1106" s="570"/>
      <c r="AK1106" s="570"/>
      <c r="AL1106" s="570"/>
    </row>
    <row r="1107" spans="1:38">
      <c r="A1107" s="570">
        <v>12</v>
      </c>
      <c r="B1107" s="570">
        <v>57</v>
      </c>
      <c r="C1107" s="570">
        <v>2021</v>
      </c>
      <c r="D1107" s="570">
        <v>99</v>
      </c>
      <c r="E1107" s="570">
        <v>99</v>
      </c>
      <c r="F1107" s="570">
        <v>99</v>
      </c>
      <c r="G1107" s="570">
        <v>99</v>
      </c>
      <c r="H1107" s="570">
        <v>99</v>
      </c>
      <c r="I1107" s="570">
        <v>99</v>
      </c>
      <c r="J1107" s="570">
        <v>999</v>
      </c>
      <c r="K1107" s="570">
        <v>99</v>
      </c>
      <c r="L1107" s="570">
        <v>99</v>
      </c>
      <c r="M1107" s="570">
        <v>12</v>
      </c>
      <c r="N1107" s="570">
        <v>99</v>
      </c>
      <c r="O1107" s="570">
        <v>99</v>
      </c>
      <c r="P1107" s="570">
        <v>9999</v>
      </c>
      <c r="Q1107" s="570"/>
      <c r="R1107" s="570"/>
      <c r="S1107" s="570"/>
      <c r="T1107" s="570"/>
      <c r="U1107" s="570"/>
      <c r="V1107" s="570"/>
      <c r="W1107" s="570"/>
      <c r="X1107" s="570"/>
      <c r="Y1107" s="570"/>
      <c r="Z1107" s="570"/>
      <c r="AA1107" s="570"/>
      <c r="AB1107" s="570"/>
      <c r="AC1107" s="570"/>
      <c r="AD1107" s="570"/>
      <c r="AE1107" s="570"/>
      <c r="AF1107" s="570"/>
      <c r="AG1107" s="570"/>
      <c r="AH1107" s="570"/>
      <c r="AI1107" s="570"/>
      <c r="AJ1107" s="570"/>
      <c r="AK1107" s="570"/>
      <c r="AL1107" s="570"/>
    </row>
    <row r="1108" spans="1:38">
      <c r="A1108" s="570">
        <v>12</v>
      </c>
      <c r="B1108" s="570">
        <v>58</v>
      </c>
      <c r="C1108" s="570">
        <v>2021</v>
      </c>
      <c r="D1108" s="570">
        <v>99</v>
      </c>
      <c r="E1108" s="570">
        <v>99</v>
      </c>
      <c r="F1108" s="570">
        <v>99</v>
      </c>
      <c r="G1108" s="570">
        <v>99</v>
      </c>
      <c r="H1108" s="570">
        <v>99</v>
      </c>
      <c r="I1108" s="570">
        <v>99</v>
      </c>
      <c r="J1108" s="570">
        <v>999</v>
      </c>
      <c r="K1108" s="570">
        <v>99</v>
      </c>
      <c r="L1108" s="570">
        <v>99</v>
      </c>
      <c r="M1108" s="570">
        <v>13</v>
      </c>
      <c r="N1108" s="570">
        <v>99</v>
      </c>
      <c r="O1108" s="570">
        <v>99</v>
      </c>
      <c r="P1108" s="570">
        <v>9999</v>
      </c>
      <c r="Q1108" s="570"/>
      <c r="R1108" s="570"/>
      <c r="S1108" s="570"/>
      <c r="T1108" s="570"/>
      <c r="U1108" s="570"/>
      <c r="V1108" s="570"/>
      <c r="W1108" s="570"/>
      <c r="X1108" s="570"/>
      <c r="Y1108" s="570"/>
      <c r="Z1108" s="570"/>
      <c r="AA1108" s="570"/>
      <c r="AB1108" s="570"/>
      <c r="AC1108" s="570"/>
      <c r="AD1108" s="570"/>
      <c r="AE1108" s="570"/>
      <c r="AF1108" s="570"/>
      <c r="AG1108" s="570"/>
      <c r="AH1108" s="570"/>
      <c r="AI1108" s="570"/>
      <c r="AJ1108" s="570"/>
      <c r="AK1108" s="570"/>
      <c r="AL1108" s="570"/>
    </row>
    <row r="1109" spans="1:38">
      <c r="A1109" s="570">
        <v>12</v>
      </c>
      <c r="B1109" s="570">
        <v>59</v>
      </c>
      <c r="C1109" s="570">
        <v>2021</v>
      </c>
      <c r="D1109" s="570">
        <v>99</v>
      </c>
      <c r="E1109" s="570">
        <v>99</v>
      </c>
      <c r="F1109" s="570">
        <v>99</v>
      </c>
      <c r="G1109" s="570">
        <v>99</v>
      </c>
      <c r="H1109" s="570">
        <v>99</v>
      </c>
      <c r="I1109" s="570">
        <v>99</v>
      </c>
      <c r="J1109" s="570">
        <v>999</v>
      </c>
      <c r="K1109" s="570">
        <v>99</v>
      </c>
      <c r="L1109" s="570">
        <v>99</v>
      </c>
      <c r="M1109" s="570">
        <v>14</v>
      </c>
      <c r="N1109" s="570">
        <v>99</v>
      </c>
      <c r="O1109" s="570">
        <v>99</v>
      </c>
      <c r="P1109" s="570">
        <v>9999</v>
      </c>
      <c r="Q1109" s="570">
        <v>15</v>
      </c>
      <c r="R1109" s="570">
        <v>23</v>
      </c>
      <c r="S1109" s="570">
        <v>8.1304347826086936</v>
      </c>
      <c r="T1109" s="570">
        <v>14</v>
      </c>
      <c r="U1109" s="570">
        <v>38.718260869565214</v>
      </c>
      <c r="V1109" s="570">
        <v>0</v>
      </c>
      <c r="W1109" s="570">
        <v>100</v>
      </c>
      <c r="X1109" s="570">
        <v>100</v>
      </c>
      <c r="Y1109" s="570">
        <v>100</v>
      </c>
      <c r="Z1109" s="570">
        <v>5.445383886474624</v>
      </c>
      <c r="AA1109" s="570">
        <v>0.61179335997698003</v>
      </c>
      <c r="AB1109" s="570">
        <v>0</v>
      </c>
      <c r="AC1109" s="570">
        <v>45.228015308140819</v>
      </c>
      <c r="AD1109" s="570"/>
      <c r="AE1109" s="570"/>
      <c r="AF1109" s="570">
        <v>8.6828822638916656E-2</v>
      </c>
      <c r="AG1109" s="570">
        <v>0.2646681563835363</v>
      </c>
      <c r="AH1109" s="570">
        <v>0</v>
      </c>
      <c r="AI1109" s="570"/>
      <c r="AJ1109" s="570"/>
      <c r="AK1109" s="570"/>
      <c r="AL1109" s="570"/>
    </row>
    <row r="1110" spans="1:38">
      <c r="A1110" s="570">
        <v>12</v>
      </c>
      <c r="B1110" s="570">
        <v>60</v>
      </c>
      <c r="C1110" s="570">
        <v>2021</v>
      </c>
      <c r="D1110" s="570">
        <v>99</v>
      </c>
      <c r="E1110" s="570">
        <v>99</v>
      </c>
      <c r="F1110" s="570">
        <v>99</v>
      </c>
      <c r="G1110" s="570">
        <v>99</v>
      </c>
      <c r="H1110" s="570">
        <v>99</v>
      </c>
      <c r="I1110" s="570">
        <v>99</v>
      </c>
      <c r="J1110" s="570">
        <v>999</v>
      </c>
      <c r="K1110" s="570">
        <v>99</v>
      </c>
      <c r="L1110" s="570">
        <v>99</v>
      </c>
      <c r="M1110" s="570">
        <v>15</v>
      </c>
      <c r="N1110" s="570">
        <v>99</v>
      </c>
      <c r="O1110" s="570">
        <v>99</v>
      </c>
      <c r="P1110" s="570">
        <v>9999</v>
      </c>
      <c r="Q1110" s="570"/>
      <c r="R1110" s="570"/>
      <c r="S1110" s="570"/>
      <c r="T1110" s="570"/>
      <c r="U1110" s="570"/>
      <c r="V1110" s="570"/>
      <c r="W1110" s="570"/>
      <c r="X1110" s="570"/>
      <c r="Y1110" s="570"/>
      <c r="Z1110" s="570"/>
      <c r="AA1110" s="570"/>
      <c r="AB1110" s="570"/>
      <c r="AC1110" s="570"/>
      <c r="AD1110" s="570"/>
      <c r="AE1110" s="570"/>
      <c r="AF1110" s="570"/>
      <c r="AG1110" s="570"/>
      <c r="AH1110" s="570"/>
      <c r="AI1110" s="570"/>
      <c r="AJ1110" s="570"/>
      <c r="AK1110" s="570"/>
      <c r="AL1110" s="570"/>
    </row>
    <row r="1111" spans="1:38">
      <c r="A1111" s="570">
        <v>12</v>
      </c>
      <c r="B1111" s="570">
        <v>61</v>
      </c>
      <c r="C1111" s="570">
        <v>2020</v>
      </c>
      <c r="D1111" s="570">
        <v>99</v>
      </c>
      <c r="E1111" s="570">
        <v>99</v>
      </c>
      <c r="F1111" s="570">
        <v>99</v>
      </c>
      <c r="G1111" s="570">
        <v>99</v>
      </c>
      <c r="H1111" s="570">
        <v>99</v>
      </c>
      <c r="I1111" s="570">
        <v>99</v>
      </c>
      <c r="J1111" s="570">
        <v>999</v>
      </c>
      <c r="K1111" s="570">
        <v>99</v>
      </c>
      <c r="L1111" s="570">
        <v>99</v>
      </c>
      <c r="M1111" s="570">
        <v>1</v>
      </c>
      <c r="N1111" s="570">
        <v>99</v>
      </c>
      <c r="O1111" s="570">
        <v>99</v>
      </c>
      <c r="P1111" s="570">
        <v>9999</v>
      </c>
      <c r="Q1111" s="570"/>
      <c r="R1111" s="570"/>
      <c r="S1111" s="570"/>
      <c r="T1111" s="570"/>
      <c r="U1111" s="570"/>
      <c r="V1111" s="570"/>
      <c r="W1111" s="570"/>
      <c r="X1111" s="570"/>
      <c r="Y1111" s="570"/>
      <c r="Z1111" s="570"/>
      <c r="AA1111" s="570"/>
      <c r="AB1111" s="570"/>
      <c r="AC1111" s="570"/>
      <c r="AD1111" s="570"/>
      <c r="AE1111" s="570"/>
      <c r="AF1111" s="570"/>
      <c r="AG1111" s="570"/>
      <c r="AH1111" s="570"/>
      <c r="AI1111" s="570"/>
      <c r="AJ1111" s="570"/>
      <c r="AK1111" s="570"/>
      <c r="AL1111" s="570"/>
    </row>
    <row r="1112" spans="1:38">
      <c r="A1112" s="570">
        <v>12</v>
      </c>
      <c r="B1112" s="570">
        <v>62</v>
      </c>
      <c r="C1112" s="570">
        <v>2020</v>
      </c>
      <c r="D1112" s="570">
        <v>99</v>
      </c>
      <c r="E1112" s="570">
        <v>99</v>
      </c>
      <c r="F1112" s="570">
        <v>99</v>
      </c>
      <c r="G1112" s="570">
        <v>99</v>
      </c>
      <c r="H1112" s="570">
        <v>99</v>
      </c>
      <c r="I1112" s="570">
        <v>99</v>
      </c>
      <c r="J1112" s="570">
        <v>999</v>
      </c>
      <c r="K1112" s="570">
        <v>99</v>
      </c>
      <c r="L1112" s="570">
        <v>99</v>
      </c>
      <c r="M1112" s="570">
        <v>2</v>
      </c>
      <c r="N1112" s="570">
        <v>99</v>
      </c>
      <c r="O1112" s="570">
        <v>99</v>
      </c>
      <c r="P1112" s="570">
        <v>9999</v>
      </c>
      <c r="Q1112" s="570">
        <v>523</v>
      </c>
      <c r="R1112" s="570">
        <v>6278</v>
      </c>
      <c r="S1112" s="570">
        <v>4.1721885950939788</v>
      </c>
      <c r="T1112" s="570">
        <v>2</v>
      </c>
      <c r="U1112" s="570">
        <v>9.5784039503026488</v>
      </c>
      <c r="V1112" s="570">
        <v>0</v>
      </c>
      <c r="W1112" s="570">
        <v>0</v>
      </c>
      <c r="X1112" s="570">
        <v>15.068493150684933</v>
      </c>
      <c r="Y1112" s="570">
        <v>1.6565785281936922</v>
      </c>
      <c r="Z1112" s="570">
        <v>5.3565471844595116</v>
      </c>
      <c r="AA1112" s="570">
        <v>1.7429082688500563</v>
      </c>
      <c r="AB1112" s="570">
        <v>0</v>
      </c>
      <c r="AC1112" s="570">
        <v>4.3013184875828205</v>
      </c>
      <c r="AD1112" s="570"/>
      <c r="AE1112" s="570"/>
      <c r="AF1112" s="570">
        <v>23.675378059358152</v>
      </c>
      <c r="AG1112" s="570">
        <v>18.192819155695123</v>
      </c>
      <c r="AH1112" s="570">
        <v>0.57343102899012421</v>
      </c>
      <c r="AI1112" s="570"/>
      <c r="AJ1112" s="570"/>
      <c r="AK1112" s="570"/>
      <c r="AL1112" s="570"/>
    </row>
    <row r="1113" spans="1:38">
      <c r="A1113" s="570">
        <v>12</v>
      </c>
      <c r="B1113" s="570">
        <v>63</v>
      </c>
      <c r="C1113" s="570">
        <v>2020</v>
      </c>
      <c r="D1113" s="570">
        <v>99</v>
      </c>
      <c r="E1113" s="570">
        <v>99</v>
      </c>
      <c r="F1113" s="570">
        <v>99</v>
      </c>
      <c r="G1113" s="570">
        <v>99</v>
      </c>
      <c r="H1113" s="570">
        <v>99</v>
      </c>
      <c r="I1113" s="570">
        <v>99</v>
      </c>
      <c r="J1113" s="570">
        <v>999</v>
      </c>
      <c r="K1113" s="570">
        <v>99</v>
      </c>
      <c r="L1113" s="570">
        <v>99</v>
      </c>
      <c r="M1113" s="570">
        <v>3</v>
      </c>
      <c r="N1113" s="570">
        <v>99</v>
      </c>
      <c r="O1113" s="570">
        <v>99</v>
      </c>
      <c r="P1113" s="570">
        <v>9999</v>
      </c>
      <c r="Q1113" s="570">
        <v>1</v>
      </c>
      <c r="R1113" s="570">
        <v>1</v>
      </c>
      <c r="S1113" s="570">
        <v>6</v>
      </c>
      <c r="T1113" s="570">
        <v>3</v>
      </c>
      <c r="U1113" s="570">
        <v>30.1</v>
      </c>
      <c r="V1113" s="570">
        <v>100</v>
      </c>
      <c r="W1113" s="570">
        <v>0</v>
      </c>
      <c r="X1113" s="570">
        <v>100</v>
      </c>
      <c r="Y1113" s="570">
        <v>100</v>
      </c>
      <c r="Z1113" s="570">
        <v>0</v>
      </c>
      <c r="AA1113" s="570">
        <v>0</v>
      </c>
      <c r="AB1113" s="570">
        <v>0</v>
      </c>
      <c r="AC1113" s="570"/>
      <c r="AD1113" s="570"/>
      <c r="AE1113" s="570"/>
      <c r="AF1113" s="570">
        <v>3.771165667307765E-3</v>
      </c>
      <c r="AG1113" s="570">
        <v>9.1065114521793906E-3</v>
      </c>
      <c r="AH1113" s="570">
        <v>0</v>
      </c>
      <c r="AI1113" s="570"/>
      <c r="AJ1113" s="570"/>
      <c r="AK1113" s="570"/>
      <c r="AL1113" s="570"/>
    </row>
    <row r="1114" spans="1:38">
      <c r="A1114" s="570">
        <v>12</v>
      </c>
      <c r="B1114" s="570">
        <v>64</v>
      </c>
      <c r="C1114" s="570">
        <v>2020</v>
      </c>
      <c r="D1114" s="570">
        <v>99</v>
      </c>
      <c r="E1114" s="570">
        <v>99</v>
      </c>
      <c r="F1114" s="570">
        <v>99</v>
      </c>
      <c r="G1114" s="570">
        <v>99</v>
      </c>
      <c r="H1114" s="570">
        <v>99</v>
      </c>
      <c r="I1114" s="570">
        <v>99</v>
      </c>
      <c r="J1114" s="570">
        <v>999</v>
      </c>
      <c r="K1114" s="570">
        <v>99</v>
      </c>
      <c r="L1114" s="570">
        <v>99</v>
      </c>
      <c r="M1114" s="570">
        <v>4</v>
      </c>
      <c r="N1114" s="570">
        <v>99</v>
      </c>
      <c r="O1114" s="570">
        <v>99</v>
      </c>
      <c r="P1114" s="570">
        <v>9999</v>
      </c>
      <c r="Q1114" s="570">
        <v>1</v>
      </c>
      <c r="R1114" s="570">
        <v>1</v>
      </c>
      <c r="S1114" s="570">
        <v>4</v>
      </c>
      <c r="T1114" s="570">
        <v>4</v>
      </c>
      <c r="U1114" s="570">
        <v>9.2000000000000011</v>
      </c>
      <c r="V1114" s="570">
        <v>0</v>
      </c>
      <c r="W1114" s="570">
        <v>0</v>
      </c>
      <c r="X1114" s="570">
        <v>0</v>
      </c>
      <c r="Y1114" s="570">
        <v>0</v>
      </c>
      <c r="Z1114" s="570">
        <v>0</v>
      </c>
      <c r="AA1114" s="570">
        <v>0</v>
      </c>
      <c r="AB1114" s="570">
        <v>0</v>
      </c>
      <c r="AC1114" s="570"/>
      <c r="AD1114" s="570"/>
      <c r="AE1114" s="570"/>
      <c r="AF1114" s="570">
        <v>3.771165667307765E-3</v>
      </c>
      <c r="AG1114" s="570">
        <v>2.7833855601345657E-3</v>
      </c>
      <c r="AH1114" s="570">
        <v>0</v>
      </c>
      <c r="AI1114" s="570"/>
      <c r="AJ1114" s="570"/>
      <c r="AK1114" s="570"/>
      <c r="AL1114" s="570"/>
    </row>
    <row r="1115" spans="1:38">
      <c r="A1115" s="570">
        <v>12</v>
      </c>
      <c r="B1115" s="570">
        <v>65</v>
      </c>
      <c r="C1115" s="570">
        <v>2020</v>
      </c>
      <c r="D1115" s="570">
        <v>99</v>
      </c>
      <c r="E1115" s="570">
        <v>99</v>
      </c>
      <c r="F1115" s="570">
        <v>99</v>
      </c>
      <c r="G1115" s="570">
        <v>99</v>
      </c>
      <c r="H1115" s="570">
        <v>99</v>
      </c>
      <c r="I1115" s="570">
        <v>99</v>
      </c>
      <c r="J1115" s="570">
        <v>999</v>
      </c>
      <c r="K1115" s="570">
        <v>99</v>
      </c>
      <c r="L1115" s="570">
        <v>99</v>
      </c>
      <c r="M1115" s="570">
        <v>5</v>
      </c>
      <c r="N1115" s="570">
        <v>99</v>
      </c>
      <c r="O1115" s="570">
        <v>99</v>
      </c>
      <c r="P1115" s="570">
        <v>9999</v>
      </c>
      <c r="Q1115" s="570">
        <v>662</v>
      </c>
      <c r="R1115" s="570">
        <v>15392</v>
      </c>
      <c r="S1115" s="570">
        <v>5.267996361746361</v>
      </c>
      <c r="T1115" s="570">
        <v>4.998700623700624</v>
      </c>
      <c r="U1115" s="570">
        <v>11.777869022868998</v>
      </c>
      <c r="V1115" s="570">
        <v>1.9490644490644489</v>
      </c>
      <c r="W1115" s="570">
        <v>0</v>
      </c>
      <c r="X1115" s="570">
        <v>27.41034303534304</v>
      </c>
      <c r="Y1115" s="570">
        <v>7.016632016632018</v>
      </c>
      <c r="Z1115" s="570">
        <v>6.8833317691188292</v>
      </c>
      <c r="AA1115" s="570">
        <v>1.3653986981744077</v>
      </c>
      <c r="AB1115" s="570">
        <v>8.0592760953511741E-2</v>
      </c>
      <c r="AC1115" s="570">
        <v>-2.8300253359559258</v>
      </c>
      <c r="AD1115" s="570">
        <v>-0.50877552773635848</v>
      </c>
      <c r="AE1115" s="570">
        <v>-0.56915392973791479</v>
      </c>
      <c r="AF1115" s="570">
        <v>58.045781951201135</v>
      </c>
      <c r="AG1115" s="570">
        <v>54.846297818866418</v>
      </c>
      <c r="AH1115" s="570">
        <v>0.59121621621621645</v>
      </c>
      <c r="AI1115" s="570"/>
      <c r="AJ1115" s="570"/>
      <c r="AK1115" s="570"/>
      <c r="AL1115" s="570"/>
    </row>
    <row r="1116" spans="1:38">
      <c r="A1116" s="570">
        <v>12</v>
      </c>
      <c r="B1116" s="570">
        <v>66</v>
      </c>
      <c r="C1116" s="570">
        <v>2020</v>
      </c>
      <c r="D1116" s="570">
        <v>99</v>
      </c>
      <c r="E1116" s="570">
        <v>99</v>
      </c>
      <c r="F1116" s="570">
        <v>99</v>
      </c>
      <c r="G1116" s="570">
        <v>99</v>
      </c>
      <c r="H1116" s="570">
        <v>99</v>
      </c>
      <c r="I1116" s="570">
        <v>99</v>
      </c>
      <c r="J1116" s="570">
        <v>999</v>
      </c>
      <c r="K1116" s="570">
        <v>99</v>
      </c>
      <c r="L1116" s="570">
        <v>99</v>
      </c>
      <c r="M1116" s="570">
        <v>6</v>
      </c>
      <c r="N1116" s="570">
        <v>99</v>
      </c>
      <c r="O1116" s="570">
        <v>99</v>
      </c>
      <c r="P1116" s="570">
        <v>9999</v>
      </c>
      <c r="Q1116" s="570"/>
      <c r="R1116" s="570"/>
      <c r="S1116" s="570"/>
      <c r="T1116" s="570"/>
      <c r="U1116" s="570"/>
      <c r="V1116" s="570"/>
      <c r="W1116" s="570"/>
      <c r="X1116" s="570"/>
      <c r="Y1116" s="570"/>
      <c r="Z1116" s="570"/>
      <c r="AA1116" s="570"/>
      <c r="AB1116" s="570"/>
      <c r="AC1116" s="570"/>
      <c r="AD1116" s="570"/>
      <c r="AE1116" s="570"/>
      <c r="AF1116" s="570"/>
      <c r="AG1116" s="570"/>
      <c r="AH1116" s="570"/>
      <c r="AI1116" s="570"/>
      <c r="AJ1116" s="570"/>
      <c r="AK1116" s="570"/>
      <c r="AL1116" s="570"/>
    </row>
    <row r="1117" spans="1:38">
      <c r="A1117" s="570">
        <v>12</v>
      </c>
      <c r="B1117" s="570">
        <v>67</v>
      </c>
      <c r="C1117" s="570">
        <v>2020</v>
      </c>
      <c r="D1117" s="570">
        <v>99</v>
      </c>
      <c r="E1117" s="570">
        <v>99</v>
      </c>
      <c r="F1117" s="570">
        <v>99</v>
      </c>
      <c r="G1117" s="570">
        <v>99</v>
      </c>
      <c r="H1117" s="570">
        <v>99</v>
      </c>
      <c r="I1117" s="570">
        <v>99</v>
      </c>
      <c r="J1117" s="570">
        <v>999</v>
      </c>
      <c r="K1117" s="570">
        <v>99</v>
      </c>
      <c r="L1117" s="570">
        <v>99</v>
      </c>
      <c r="M1117" s="570">
        <v>7</v>
      </c>
      <c r="N1117" s="570">
        <v>99</v>
      </c>
      <c r="O1117" s="570">
        <v>99</v>
      </c>
      <c r="P1117" s="570">
        <v>9999</v>
      </c>
      <c r="Q1117" s="570"/>
      <c r="R1117" s="570"/>
      <c r="S1117" s="570"/>
      <c r="T1117" s="570"/>
      <c r="U1117" s="570"/>
      <c r="V1117" s="570"/>
      <c r="W1117" s="570"/>
      <c r="X1117" s="570"/>
      <c r="Y1117" s="570"/>
      <c r="Z1117" s="570"/>
      <c r="AA1117" s="570"/>
      <c r="AB1117" s="570"/>
      <c r="AC1117" s="570"/>
      <c r="AD1117" s="570"/>
      <c r="AE1117" s="570"/>
      <c r="AF1117" s="570"/>
      <c r="AG1117" s="570"/>
      <c r="AH1117" s="570"/>
      <c r="AI1117" s="570"/>
      <c r="AJ1117" s="570"/>
      <c r="AK1117" s="570"/>
      <c r="AL1117" s="570"/>
    </row>
    <row r="1118" spans="1:38">
      <c r="A1118" s="570">
        <v>12</v>
      </c>
      <c r="B1118" s="570">
        <v>68</v>
      </c>
      <c r="C1118" s="570">
        <v>2020</v>
      </c>
      <c r="D1118" s="570">
        <v>99</v>
      </c>
      <c r="E1118" s="570">
        <v>99</v>
      </c>
      <c r="F1118" s="570">
        <v>99</v>
      </c>
      <c r="G1118" s="570">
        <v>99</v>
      </c>
      <c r="H1118" s="570">
        <v>99</v>
      </c>
      <c r="I1118" s="570">
        <v>99</v>
      </c>
      <c r="J1118" s="570">
        <v>999</v>
      </c>
      <c r="K1118" s="570">
        <v>99</v>
      </c>
      <c r="L1118" s="570">
        <v>99</v>
      </c>
      <c r="M1118" s="570">
        <v>8</v>
      </c>
      <c r="N1118" s="570">
        <v>99</v>
      </c>
      <c r="O1118" s="570">
        <v>99</v>
      </c>
      <c r="P1118" s="570">
        <v>9999</v>
      </c>
      <c r="Q1118" s="570">
        <v>455</v>
      </c>
      <c r="R1118" s="570">
        <v>4462</v>
      </c>
      <c r="S1118" s="570">
        <v>5.8285522187359922</v>
      </c>
      <c r="T1118" s="570">
        <v>8</v>
      </c>
      <c r="U1118" s="570">
        <v>17.377120125504245</v>
      </c>
      <c r="V1118" s="570">
        <v>0</v>
      </c>
      <c r="W1118" s="570">
        <v>0</v>
      </c>
      <c r="X1118" s="570">
        <v>54.86329000448228</v>
      </c>
      <c r="Y1118" s="570">
        <v>34.760197220977147</v>
      </c>
      <c r="Z1118" s="570">
        <v>9.459345769535668</v>
      </c>
      <c r="AA1118" s="570">
        <v>1.3014699174637032</v>
      </c>
      <c r="AB1118" s="570">
        <v>0</v>
      </c>
      <c r="AC1118" s="570">
        <v>23.698199957085158</v>
      </c>
      <c r="AD1118" s="570"/>
      <c r="AE1118" s="570"/>
      <c r="AF1118" s="570">
        <v>16.826941207527252</v>
      </c>
      <c r="AG1118" s="570">
        <v>23.45810423851534</v>
      </c>
      <c r="AH1118" s="570">
        <v>0.33617212012550429</v>
      </c>
      <c r="AI1118" s="570"/>
      <c r="AJ1118" s="570"/>
      <c r="AK1118" s="570"/>
      <c r="AL1118" s="570"/>
    </row>
    <row r="1119" spans="1:38">
      <c r="A1119" s="570">
        <v>12</v>
      </c>
      <c r="B1119" s="570">
        <v>69</v>
      </c>
      <c r="C1119" s="570">
        <v>2020</v>
      </c>
      <c r="D1119" s="570">
        <v>99</v>
      </c>
      <c r="E1119" s="570">
        <v>99</v>
      </c>
      <c r="F1119" s="570">
        <v>99</v>
      </c>
      <c r="G1119" s="570">
        <v>99</v>
      </c>
      <c r="H1119" s="570">
        <v>99</v>
      </c>
      <c r="I1119" s="570">
        <v>99</v>
      </c>
      <c r="J1119" s="570">
        <v>999</v>
      </c>
      <c r="K1119" s="570">
        <v>99</v>
      </c>
      <c r="L1119" s="570">
        <v>99</v>
      </c>
      <c r="M1119" s="570">
        <v>9</v>
      </c>
      <c r="N1119" s="570">
        <v>99</v>
      </c>
      <c r="O1119" s="570">
        <v>99</v>
      </c>
      <c r="P1119" s="570">
        <v>9999</v>
      </c>
      <c r="Q1119" s="570"/>
      <c r="R1119" s="570"/>
      <c r="S1119" s="570"/>
      <c r="T1119" s="570"/>
      <c r="U1119" s="570"/>
      <c r="V1119" s="570"/>
      <c r="W1119" s="570"/>
      <c r="X1119" s="570"/>
      <c r="Y1119" s="570"/>
      <c r="Z1119" s="570"/>
      <c r="AA1119" s="570"/>
      <c r="AB1119" s="570"/>
      <c r="AC1119" s="570"/>
      <c r="AD1119" s="570"/>
      <c r="AE1119" s="570"/>
      <c r="AF1119" s="570"/>
      <c r="AG1119" s="570"/>
      <c r="AH1119" s="570"/>
      <c r="AI1119" s="570"/>
      <c r="AJ1119" s="570"/>
      <c r="AK1119" s="570"/>
      <c r="AL1119" s="570"/>
    </row>
    <row r="1120" spans="1:38">
      <c r="A1120" s="570">
        <v>12</v>
      </c>
      <c r="B1120" s="570">
        <v>70</v>
      </c>
      <c r="C1120" s="570">
        <v>2020</v>
      </c>
      <c r="D1120" s="570">
        <v>99</v>
      </c>
      <c r="E1120" s="570">
        <v>99</v>
      </c>
      <c r="F1120" s="570">
        <v>99</v>
      </c>
      <c r="G1120" s="570">
        <v>99</v>
      </c>
      <c r="H1120" s="570">
        <v>99</v>
      </c>
      <c r="I1120" s="570">
        <v>99</v>
      </c>
      <c r="J1120" s="570">
        <v>999</v>
      </c>
      <c r="K1120" s="570">
        <v>99</v>
      </c>
      <c r="L1120" s="570">
        <v>99</v>
      </c>
      <c r="M1120" s="570">
        <v>10</v>
      </c>
      <c r="N1120" s="570">
        <v>99</v>
      </c>
      <c r="O1120" s="570">
        <v>99</v>
      </c>
      <c r="P1120" s="570">
        <v>9999</v>
      </c>
      <c r="Q1120" s="570"/>
      <c r="R1120" s="570"/>
      <c r="S1120" s="570"/>
      <c r="T1120" s="570"/>
      <c r="U1120" s="570"/>
      <c r="V1120" s="570"/>
      <c r="W1120" s="570"/>
      <c r="X1120" s="570"/>
      <c r="Y1120" s="570"/>
      <c r="Z1120" s="570"/>
      <c r="AA1120" s="570"/>
      <c r="AB1120" s="570"/>
      <c r="AC1120" s="570"/>
      <c r="AD1120" s="570"/>
      <c r="AE1120" s="570"/>
      <c r="AF1120" s="570"/>
      <c r="AG1120" s="570"/>
      <c r="AH1120" s="570"/>
      <c r="AI1120" s="570"/>
      <c r="AJ1120" s="570"/>
      <c r="AK1120" s="570"/>
      <c r="AL1120" s="570"/>
    </row>
    <row r="1121" spans="1:38">
      <c r="A1121" s="570">
        <v>12</v>
      </c>
      <c r="B1121" s="570">
        <v>71</v>
      </c>
      <c r="C1121" s="570">
        <v>2020</v>
      </c>
      <c r="D1121" s="570">
        <v>99</v>
      </c>
      <c r="E1121" s="570">
        <v>99</v>
      </c>
      <c r="F1121" s="570">
        <v>99</v>
      </c>
      <c r="G1121" s="570">
        <v>99</v>
      </c>
      <c r="H1121" s="570">
        <v>99</v>
      </c>
      <c r="I1121" s="570">
        <v>99</v>
      </c>
      <c r="J1121" s="570">
        <v>999</v>
      </c>
      <c r="K1121" s="570">
        <v>99</v>
      </c>
      <c r="L1121" s="570">
        <v>99</v>
      </c>
      <c r="M1121" s="570">
        <v>11</v>
      </c>
      <c r="N1121" s="570">
        <v>99</v>
      </c>
      <c r="O1121" s="570">
        <v>99</v>
      </c>
      <c r="P1121" s="570">
        <v>9999</v>
      </c>
      <c r="Q1121" s="570">
        <v>152</v>
      </c>
      <c r="R1121" s="570">
        <v>372</v>
      </c>
      <c r="S1121" s="570">
        <v>7.067204301075269</v>
      </c>
      <c r="T1121" s="570">
        <v>11</v>
      </c>
      <c r="U1121" s="570">
        <v>29.968870967741939</v>
      </c>
      <c r="V1121" s="570">
        <v>0</v>
      </c>
      <c r="W1121" s="570">
        <v>100</v>
      </c>
      <c r="X1121" s="570">
        <v>99.19354838709674</v>
      </c>
      <c r="Y1121" s="570">
        <v>90.053763440860223</v>
      </c>
      <c r="Z1121" s="570">
        <v>5.62948734411437</v>
      </c>
      <c r="AA1121" s="570">
        <v>1.3730508104777279</v>
      </c>
      <c r="AB1121" s="570">
        <v>0</v>
      </c>
      <c r="AC1121" s="570">
        <v>11.570151220426888</v>
      </c>
      <c r="AD1121" s="570"/>
      <c r="AE1121" s="570"/>
      <c r="AF1121" s="570">
        <v>1.4028736282384888</v>
      </c>
      <c r="AG1121" s="570">
        <v>3.372864265903845</v>
      </c>
      <c r="AH1121" s="570">
        <v>0.53763440860215062</v>
      </c>
      <c r="AI1121" s="570"/>
      <c r="AJ1121" s="570"/>
      <c r="AK1121" s="570"/>
      <c r="AL1121" s="570"/>
    </row>
    <row r="1122" spans="1:38">
      <c r="A1122" s="570">
        <v>12</v>
      </c>
      <c r="B1122" s="570">
        <v>72</v>
      </c>
      <c r="C1122" s="570">
        <v>2020</v>
      </c>
      <c r="D1122" s="570">
        <v>99</v>
      </c>
      <c r="E1122" s="570">
        <v>99</v>
      </c>
      <c r="F1122" s="570">
        <v>99</v>
      </c>
      <c r="G1122" s="570">
        <v>99</v>
      </c>
      <c r="H1122" s="570">
        <v>99</v>
      </c>
      <c r="I1122" s="570">
        <v>99</v>
      </c>
      <c r="J1122" s="570">
        <v>999</v>
      </c>
      <c r="K1122" s="570">
        <v>99</v>
      </c>
      <c r="L1122" s="570">
        <v>99</v>
      </c>
      <c r="M1122" s="570">
        <v>12</v>
      </c>
      <c r="N1122" s="570">
        <v>99</v>
      </c>
      <c r="O1122" s="570">
        <v>99</v>
      </c>
      <c r="P1122" s="570">
        <v>9999</v>
      </c>
      <c r="Q1122" s="570"/>
      <c r="R1122" s="570"/>
      <c r="S1122" s="570"/>
      <c r="T1122" s="570"/>
      <c r="U1122" s="570"/>
      <c r="V1122" s="570"/>
      <c r="W1122" s="570"/>
      <c r="X1122" s="570"/>
      <c r="Y1122" s="570"/>
      <c r="Z1122" s="570"/>
      <c r="AA1122" s="570"/>
      <c r="AB1122" s="570"/>
      <c r="AC1122" s="570"/>
      <c r="AD1122" s="570"/>
      <c r="AE1122" s="570"/>
      <c r="AF1122" s="570"/>
      <c r="AG1122" s="570"/>
      <c r="AH1122" s="570"/>
      <c r="AI1122" s="570"/>
      <c r="AJ1122" s="570"/>
      <c r="AK1122" s="570"/>
      <c r="AL1122" s="570"/>
    </row>
    <row r="1123" spans="1:38">
      <c r="A1123" s="570">
        <v>12</v>
      </c>
      <c r="B1123" s="570">
        <v>73</v>
      </c>
      <c r="C1123" s="570">
        <v>2020</v>
      </c>
      <c r="D1123" s="570">
        <v>99</v>
      </c>
      <c r="E1123" s="570">
        <v>99</v>
      </c>
      <c r="F1123" s="570">
        <v>99</v>
      </c>
      <c r="G1123" s="570">
        <v>99</v>
      </c>
      <c r="H1123" s="570">
        <v>99</v>
      </c>
      <c r="I1123" s="570">
        <v>99</v>
      </c>
      <c r="J1123" s="570">
        <v>999</v>
      </c>
      <c r="K1123" s="570">
        <v>99</v>
      </c>
      <c r="L1123" s="570">
        <v>99</v>
      </c>
      <c r="M1123" s="570">
        <v>13</v>
      </c>
      <c r="N1123" s="570">
        <v>99</v>
      </c>
      <c r="O1123" s="570">
        <v>99</v>
      </c>
      <c r="P1123" s="570">
        <v>9999</v>
      </c>
      <c r="Q1123" s="570"/>
      <c r="R1123" s="570"/>
      <c r="S1123" s="570"/>
      <c r="T1123" s="570"/>
      <c r="U1123" s="570"/>
      <c r="V1123" s="570"/>
      <c r="W1123" s="570"/>
      <c r="X1123" s="570"/>
      <c r="Y1123" s="570"/>
      <c r="Z1123" s="570"/>
      <c r="AA1123" s="570"/>
      <c r="AB1123" s="570"/>
      <c r="AC1123" s="570"/>
      <c r="AD1123" s="570"/>
      <c r="AE1123" s="570"/>
      <c r="AF1123" s="570"/>
      <c r="AG1123" s="570"/>
      <c r="AH1123" s="570"/>
      <c r="AI1123" s="570"/>
      <c r="AJ1123" s="570"/>
      <c r="AK1123" s="570"/>
      <c r="AL1123" s="570"/>
    </row>
    <row r="1124" spans="1:38">
      <c r="A1124" s="570">
        <v>12</v>
      </c>
      <c r="B1124" s="570">
        <v>74</v>
      </c>
      <c r="C1124" s="570">
        <v>2020</v>
      </c>
      <c r="D1124" s="570">
        <v>99</v>
      </c>
      <c r="E1124" s="570">
        <v>99</v>
      </c>
      <c r="F1124" s="570">
        <v>99</v>
      </c>
      <c r="G1124" s="570">
        <v>99</v>
      </c>
      <c r="H1124" s="570">
        <v>99</v>
      </c>
      <c r="I1124" s="570">
        <v>99</v>
      </c>
      <c r="J1124" s="570">
        <v>999</v>
      </c>
      <c r="K1124" s="570">
        <v>99</v>
      </c>
      <c r="L1124" s="570">
        <v>99</v>
      </c>
      <c r="M1124" s="570">
        <v>14</v>
      </c>
      <c r="N1124" s="570">
        <v>99</v>
      </c>
      <c r="O1124" s="570">
        <v>99</v>
      </c>
      <c r="P1124" s="570">
        <v>9999</v>
      </c>
      <c r="Q1124" s="570">
        <v>9</v>
      </c>
      <c r="R1124" s="570">
        <v>11</v>
      </c>
      <c r="S1124" s="570">
        <v>7.6363636363636385</v>
      </c>
      <c r="T1124" s="570">
        <v>14</v>
      </c>
      <c r="U1124" s="570">
        <v>35.464545454545437</v>
      </c>
      <c r="V1124" s="570">
        <v>0</v>
      </c>
      <c r="W1124" s="570">
        <v>100</v>
      </c>
      <c r="X1124" s="570">
        <v>100</v>
      </c>
      <c r="Y1124" s="570">
        <v>100</v>
      </c>
      <c r="Z1124" s="570">
        <v>3.5025792149536423</v>
      </c>
      <c r="AA1124" s="570">
        <v>0.77138921583986753</v>
      </c>
      <c r="AB1124" s="570">
        <v>0</v>
      </c>
      <c r="AC1124" s="570">
        <v>36.803652693360149</v>
      </c>
      <c r="AD1124" s="570"/>
      <c r="AE1124" s="570"/>
      <c r="AF1124" s="570">
        <v>4.148282234038541E-2</v>
      </c>
      <c r="AG1124" s="570">
        <v>0.11802462400696684</v>
      </c>
      <c r="AH1124" s="570">
        <v>0</v>
      </c>
      <c r="AI1124" s="570"/>
      <c r="AJ1124" s="570"/>
      <c r="AK1124" s="570"/>
      <c r="AL1124" s="570"/>
    </row>
    <row r="1125" spans="1:38">
      <c r="A1125" s="570">
        <v>12</v>
      </c>
      <c r="B1125" s="570">
        <v>75</v>
      </c>
      <c r="C1125" s="570">
        <v>2020</v>
      </c>
      <c r="D1125" s="570">
        <v>99</v>
      </c>
      <c r="E1125" s="570">
        <v>99</v>
      </c>
      <c r="F1125" s="570">
        <v>99</v>
      </c>
      <c r="G1125" s="570">
        <v>99</v>
      </c>
      <c r="H1125" s="570">
        <v>99</v>
      </c>
      <c r="I1125" s="570">
        <v>99</v>
      </c>
      <c r="J1125" s="570">
        <v>999</v>
      </c>
      <c r="K1125" s="570">
        <v>99</v>
      </c>
      <c r="L1125" s="570">
        <v>99</v>
      </c>
      <c r="M1125" s="570">
        <v>15</v>
      </c>
      <c r="N1125" s="570">
        <v>99</v>
      </c>
      <c r="O1125" s="570">
        <v>99</v>
      </c>
      <c r="P1125" s="570">
        <v>9999</v>
      </c>
      <c r="Q1125" s="570"/>
      <c r="R1125" s="570"/>
      <c r="S1125" s="570"/>
      <c r="T1125" s="570"/>
      <c r="U1125" s="570"/>
      <c r="V1125" s="570"/>
      <c r="W1125" s="570"/>
      <c r="X1125" s="570"/>
      <c r="Y1125" s="570"/>
      <c r="Z1125" s="570"/>
      <c r="AA1125" s="570"/>
      <c r="AB1125" s="570"/>
      <c r="AC1125" s="570"/>
      <c r="AD1125" s="570"/>
      <c r="AE1125" s="570"/>
      <c r="AF1125" s="570"/>
      <c r="AG1125" s="570"/>
      <c r="AH1125" s="570"/>
      <c r="AI1125" s="570"/>
      <c r="AJ1125" s="570"/>
      <c r="AK1125" s="570"/>
      <c r="AL1125" s="570"/>
    </row>
    <row r="1126" spans="1:38">
      <c r="A1126" s="570">
        <v>12</v>
      </c>
      <c r="B1126" s="570">
        <v>76</v>
      </c>
      <c r="C1126" s="570">
        <v>2019</v>
      </c>
      <c r="D1126" s="570">
        <v>99</v>
      </c>
      <c r="E1126" s="570">
        <v>99</v>
      </c>
      <c r="F1126" s="570">
        <v>99</v>
      </c>
      <c r="G1126" s="570">
        <v>99</v>
      </c>
      <c r="H1126" s="570">
        <v>99</v>
      </c>
      <c r="I1126" s="570">
        <v>99</v>
      </c>
      <c r="J1126" s="570">
        <v>999</v>
      </c>
      <c r="K1126" s="570">
        <v>99</v>
      </c>
      <c r="L1126" s="570">
        <v>99</v>
      </c>
      <c r="M1126" s="570">
        <v>1</v>
      </c>
      <c r="N1126" s="570">
        <v>99</v>
      </c>
      <c r="O1126" s="570">
        <v>99</v>
      </c>
      <c r="P1126" s="570">
        <v>9999</v>
      </c>
      <c r="Q1126" s="570"/>
      <c r="R1126" s="570"/>
      <c r="S1126" s="570"/>
      <c r="T1126" s="570"/>
      <c r="U1126" s="570"/>
      <c r="V1126" s="570"/>
      <c r="W1126" s="570"/>
      <c r="X1126" s="570"/>
      <c r="Y1126" s="570"/>
      <c r="Z1126" s="570"/>
      <c r="AA1126" s="570"/>
      <c r="AB1126" s="570"/>
      <c r="AC1126" s="570"/>
      <c r="AD1126" s="570"/>
      <c r="AE1126" s="570"/>
      <c r="AF1126" s="570"/>
      <c r="AG1126" s="570"/>
      <c r="AH1126" s="570"/>
      <c r="AI1126" s="570"/>
      <c r="AJ1126" s="570"/>
      <c r="AK1126" s="570"/>
      <c r="AL1126" s="570"/>
    </row>
    <row r="1127" spans="1:38">
      <c r="A1127" s="570">
        <v>12</v>
      </c>
      <c r="B1127" s="570">
        <v>77</v>
      </c>
      <c r="C1127" s="570">
        <v>2019</v>
      </c>
      <c r="D1127" s="570">
        <v>99</v>
      </c>
      <c r="E1127" s="570">
        <v>99</v>
      </c>
      <c r="F1127" s="570">
        <v>99</v>
      </c>
      <c r="G1127" s="570">
        <v>99</v>
      </c>
      <c r="H1127" s="570">
        <v>99</v>
      </c>
      <c r="I1127" s="570">
        <v>99</v>
      </c>
      <c r="J1127" s="570">
        <v>999</v>
      </c>
      <c r="K1127" s="570">
        <v>99</v>
      </c>
      <c r="L1127" s="570">
        <v>99</v>
      </c>
      <c r="M1127" s="570">
        <v>2</v>
      </c>
      <c r="N1127" s="570">
        <v>99</v>
      </c>
      <c r="O1127" s="570">
        <v>99</v>
      </c>
      <c r="P1127" s="570">
        <v>9999</v>
      </c>
      <c r="Q1127" s="570">
        <v>520</v>
      </c>
      <c r="R1127" s="570">
        <v>6742</v>
      </c>
      <c r="S1127" s="570">
        <v>4.0433105903292788</v>
      </c>
      <c r="T1127" s="570">
        <v>2</v>
      </c>
      <c r="U1127" s="570">
        <v>9.2474636606348195</v>
      </c>
      <c r="V1127" s="570">
        <v>0</v>
      </c>
      <c r="W1127" s="570">
        <v>0</v>
      </c>
      <c r="X1127" s="570">
        <v>13.39365173539009</v>
      </c>
      <c r="Y1127" s="570">
        <v>1.0086027884900626</v>
      </c>
      <c r="Z1127" s="570">
        <v>5.1972426632391402</v>
      </c>
      <c r="AA1127" s="570">
        <v>1.5705194025083788</v>
      </c>
      <c r="AB1127" s="570">
        <v>0</v>
      </c>
      <c r="AC1127" s="570">
        <v>3.5745693889472423</v>
      </c>
      <c r="AD1127" s="570"/>
      <c r="AE1127" s="570"/>
      <c r="AF1127" s="570">
        <v>24.968520850307392</v>
      </c>
      <c r="AG1127" s="570">
        <v>18.680000632789721</v>
      </c>
      <c r="AH1127" s="570">
        <v>0.44497181845149808</v>
      </c>
      <c r="AI1127" s="570"/>
      <c r="AJ1127" s="570"/>
      <c r="AK1127" s="570"/>
      <c r="AL1127" s="570"/>
    </row>
    <row r="1128" spans="1:38">
      <c r="A1128" s="570">
        <v>12</v>
      </c>
      <c r="B1128" s="570">
        <v>78</v>
      </c>
      <c r="C1128" s="570">
        <v>2019</v>
      </c>
      <c r="D1128" s="570">
        <v>99</v>
      </c>
      <c r="E1128" s="570">
        <v>99</v>
      </c>
      <c r="F1128" s="570">
        <v>99</v>
      </c>
      <c r="G1128" s="570">
        <v>99</v>
      </c>
      <c r="H1128" s="570">
        <v>99</v>
      </c>
      <c r="I1128" s="570">
        <v>99</v>
      </c>
      <c r="J1128" s="570">
        <v>999</v>
      </c>
      <c r="K1128" s="570">
        <v>99</v>
      </c>
      <c r="L1128" s="570">
        <v>99</v>
      </c>
      <c r="M1128" s="570">
        <v>3</v>
      </c>
      <c r="N1128" s="570">
        <v>99</v>
      </c>
      <c r="O1128" s="570">
        <v>99</v>
      </c>
      <c r="P1128" s="570">
        <v>9999</v>
      </c>
      <c r="Q1128" s="570">
        <v>2</v>
      </c>
      <c r="R1128" s="570">
        <v>2</v>
      </c>
      <c r="S1128" s="570">
        <v>3</v>
      </c>
      <c r="T1128" s="570">
        <v>3</v>
      </c>
      <c r="U1128" s="570">
        <v>11.05</v>
      </c>
      <c r="V1128" s="570">
        <v>0</v>
      </c>
      <c r="W1128" s="570">
        <v>0</v>
      </c>
      <c r="X1128" s="570">
        <v>0</v>
      </c>
      <c r="Y1128" s="570">
        <v>0</v>
      </c>
      <c r="Z1128" s="570">
        <v>1.6499999999999988</v>
      </c>
      <c r="AA1128" s="570">
        <v>0</v>
      </c>
      <c r="AB1128" s="570">
        <v>0</v>
      </c>
      <c r="AC1128" s="570"/>
      <c r="AD1128" s="570"/>
      <c r="AE1128" s="570"/>
      <c r="AF1128" s="570">
        <v>7.4068587512036146E-3</v>
      </c>
      <c r="AG1128" s="570">
        <v>6.621521274438511E-3</v>
      </c>
      <c r="AH1128" s="570">
        <v>0</v>
      </c>
      <c r="AI1128" s="570"/>
      <c r="AJ1128" s="570"/>
      <c r="AK1128" s="570"/>
      <c r="AL1128" s="570"/>
    </row>
    <row r="1129" spans="1:38">
      <c r="A1129" s="570">
        <v>12</v>
      </c>
      <c r="B1129" s="570">
        <v>79</v>
      </c>
      <c r="C1129" s="570">
        <v>2019</v>
      </c>
      <c r="D1129" s="570">
        <v>99</v>
      </c>
      <c r="E1129" s="570">
        <v>99</v>
      </c>
      <c r="F1129" s="570">
        <v>99</v>
      </c>
      <c r="G1129" s="570">
        <v>99</v>
      </c>
      <c r="H1129" s="570">
        <v>99</v>
      </c>
      <c r="I1129" s="570">
        <v>99</v>
      </c>
      <c r="J1129" s="570">
        <v>999</v>
      </c>
      <c r="K1129" s="570">
        <v>99</v>
      </c>
      <c r="L1129" s="570">
        <v>99</v>
      </c>
      <c r="M1129" s="570">
        <v>4</v>
      </c>
      <c r="N1129" s="570">
        <v>99</v>
      </c>
      <c r="O1129" s="570">
        <v>99</v>
      </c>
      <c r="P1129" s="570">
        <v>9999</v>
      </c>
      <c r="Q1129" s="570">
        <v>2</v>
      </c>
      <c r="R1129" s="570">
        <v>5</v>
      </c>
      <c r="S1129" s="570">
        <v>5.6</v>
      </c>
      <c r="T1129" s="570">
        <v>4</v>
      </c>
      <c r="U1129" s="570">
        <v>8.8600000000000012</v>
      </c>
      <c r="V1129" s="570">
        <v>0</v>
      </c>
      <c r="W1129" s="570">
        <v>0</v>
      </c>
      <c r="X1129" s="570">
        <v>0</v>
      </c>
      <c r="Y1129" s="570">
        <v>0</v>
      </c>
      <c r="Z1129" s="570">
        <v>1.3792751719653329</v>
      </c>
      <c r="AA1129" s="570">
        <v>0.4898979485566391</v>
      </c>
      <c r="AB1129" s="570">
        <v>0</v>
      </c>
      <c r="AC1129" s="570">
        <v>39.070357704214906</v>
      </c>
      <c r="AD1129" s="570"/>
      <c r="AE1129" s="570"/>
      <c r="AF1129" s="570">
        <v>1.8517146878009035E-2</v>
      </c>
      <c r="AG1129" s="570">
        <v>1.3273004183602983E-2</v>
      </c>
      <c r="AH1129" s="570">
        <v>0</v>
      </c>
      <c r="AI1129" s="570"/>
      <c r="AJ1129" s="570"/>
      <c r="AK1129" s="570"/>
      <c r="AL1129" s="570"/>
    </row>
    <row r="1130" spans="1:38">
      <c r="A1130" s="570">
        <v>12</v>
      </c>
      <c r="B1130" s="570">
        <v>80</v>
      </c>
      <c r="C1130" s="570">
        <v>2019</v>
      </c>
      <c r="D1130" s="570">
        <v>99</v>
      </c>
      <c r="E1130" s="570">
        <v>99</v>
      </c>
      <c r="F1130" s="570">
        <v>99</v>
      </c>
      <c r="G1130" s="570">
        <v>99</v>
      </c>
      <c r="H1130" s="570">
        <v>99</v>
      </c>
      <c r="I1130" s="570">
        <v>99</v>
      </c>
      <c r="J1130" s="570">
        <v>999</v>
      </c>
      <c r="K1130" s="570">
        <v>99</v>
      </c>
      <c r="L1130" s="570">
        <v>99</v>
      </c>
      <c r="M1130" s="570">
        <v>5</v>
      </c>
      <c r="N1130" s="570">
        <v>99</v>
      </c>
      <c r="O1130" s="570">
        <v>99</v>
      </c>
      <c r="P1130" s="570">
        <v>9999</v>
      </c>
      <c r="Q1130" s="570">
        <v>651</v>
      </c>
      <c r="R1130" s="570">
        <v>16094</v>
      </c>
      <c r="S1130" s="570">
        <v>5.2223188765999753</v>
      </c>
      <c r="T1130" s="570">
        <v>5</v>
      </c>
      <c r="U1130" s="570">
        <v>11.522350565428102</v>
      </c>
      <c r="V1130" s="570">
        <v>1.8205542438175712</v>
      </c>
      <c r="W1130" s="570">
        <v>0</v>
      </c>
      <c r="X1130" s="570">
        <v>25.438051447744499</v>
      </c>
      <c r="Y1130" s="570">
        <v>6.4993165154716017</v>
      </c>
      <c r="Z1130" s="570">
        <v>6.7429067368950868</v>
      </c>
      <c r="AA1130" s="570">
        <v>1.359887619250397</v>
      </c>
      <c r="AB1130" s="570">
        <v>0</v>
      </c>
      <c r="AC1130" s="570">
        <v>2.8505413049729498</v>
      </c>
      <c r="AD1130" s="570"/>
      <c r="AE1130" s="570"/>
      <c r="AF1130" s="570">
        <v>59.602992370935489</v>
      </c>
      <c r="AG1130" s="570">
        <v>55.56106816343808</v>
      </c>
      <c r="AH1130" s="570">
        <v>0.60892257984341991</v>
      </c>
      <c r="AI1130" s="570"/>
      <c r="AJ1130" s="570"/>
      <c r="AK1130" s="570"/>
      <c r="AL1130" s="570"/>
    </row>
    <row r="1131" spans="1:38">
      <c r="A1131" s="570">
        <v>12</v>
      </c>
      <c r="B1131" s="570">
        <v>81</v>
      </c>
      <c r="C1131" s="570">
        <v>2019</v>
      </c>
      <c r="D1131" s="570">
        <v>99</v>
      </c>
      <c r="E1131" s="570">
        <v>99</v>
      </c>
      <c r="F1131" s="570">
        <v>99</v>
      </c>
      <c r="G1131" s="570">
        <v>99</v>
      </c>
      <c r="H1131" s="570">
        <v>99</v>
      </c>
      <c r="I1131" s="570">
        <v>99</v>
      </c>
      <c r="J1131" s="570">
        <v>999</v>
      </c>
      <c r="K1131" s="570">
        <v>99</v>
      </c>
      <c r="L1131" s="570">
        <v>99</v>
      </c>
      <c r="M1131" s="570">
        <v>6</v>
      </c>
      <c r="N1131" s="570">
        <v>99</v>
      </c>
      <c r="O1131" s="570">
        <v>99</v>
      </c>
      <c r="P1131" s="570">
        <v>9999</v>
      </c>
      <c r="Q1131" s="570"/>
      <c r="R1131" s="570"/>
      <c r="S1131" s="570"/>
      <c r="T1131" s="570"/>
      <c r="U1131" s="570"/>
      <c r="V1131" s="570"/>
      <c r="W1131" s="570"/>
      <c r="X1131" s="570"/>
      <c r="Y1131" s="570"/>
      <c r="Z1131" s="570"/>
      <c r="AA1131" s="570"/>
      <c r="AB1131" s="570"/>
      <c r="AC1131" s="570"/>
      <c r="AD1131" s="570"/>
      <c r="AE1131" s="570"/>
      <c r="AF1131" s="570"/>
      <c r="AG1131" s="570"/>
      <c r="AH1131" s="570"/>
      <c r="AI1131" s="570"/>
      <c r="AJ1131" s="570"/>
      <c r="AK1131" s="570"/>
      <c r="AL1131" s="570"/>
    </row>
    <row r="1132" spans="1:38">
      <c r="A1132" s="570">
        <v>12</v>
      </c>
      <c r="B1132" s="570">
        <v>82</v>
      </c>
      <c r="C1132" s="570">
        <v>2019</v>
      </c>
      <c r="D1132" s="570">
        <v>99</v>
      </c>
      <c r="E1132" s="570">
        <v>99</v>
      </c>
      <c r="F1132" s="570">
        <v>99</v>
      </c>
      <c r="G1132" s="570">
        <v>99</v>
      </c>
      <c r="H1132" s="570">
        <v>99</v>
      </c>
      <c r="I1132" s="570">
        <v>99</v>
      </c>
      <c r="J1132" s="570">
        <v>999</v>
      </c>
      <c r="K1132" s="570">
        <v>99</v>
      </c>
      <c r="L1132" s="570">
        <v>99</v>
      </c>
      <c r="M1132" s="570">
        <v>7</v>
      </c>
      <c r="N1132" s="570">
        <v>99</v>
      </c>
      <c r="O1132" s="570">
        <v>99</v>
      </c>
      <c r="P1132" s="570">
        <v>9999</v>
      </c>
      <c r="Q1132" s="570"/>
      <c r="R1132" s="570"/>
      <c r="S1132" s="570"/>
      <c r="T1132" s="570"/>
      <c r="U1132" s="570"/>
      <c r="V1132" s="570"/>
      <c r="W1132" s="570"/>
      <c r="X1132" s="570"/>
      <c r="Y1132" s="570"/>
      <c r="Z1132" s="570"/>
      <c r="AA1132" s="570"/>
      <c r="AB1132" s="570"/>
      <c r="AC1132" s="570"/>
      <c r="AD1132" s="570"/>
      <c r="AE1132" s="570"/>
      <c r="AF1132" s="570"/>
      <c r="AG1132" s="570"/>
      <c r="AH1132" s="570"/>
      <c r="AI1132" s="570"/>
      <c r="AJ1132" s="570"/>
      <c r="AK1132" s="570"/>
      <c r="AL1132" s="570"/>
    </row>
    <row r="1133" spans="1:38">
      <c r="A1133" s="570">
        <v>12</v>
      </c>
      <c r="B1133" s="570">
        <v>83</v>
      </c>
      <c r="C1133" s="570">
        <v>2019</v>
      </c>
      <c r="D1133" s="570">
        <v>99</v>
      </c>
      <c r="E1133" s="570">
        <v>99</v>
      </c>
      <c r="F1133" s="570">
        <v>99</v>
      </c>
      <c r="G1133" s="570">
        <v>99</v>
      </c>
      <c r="H1133" s="570">
        <v>99</v>
      </c>
      <c r="I1133" s="570">
        <v>99</v>
      </c>
      <c r="J1133" s="570">
        <v>999</v>
      </c>
      <c r="K1133" s="570">
        <v>99</v>
      </c>
      <c r="L1133" s="570">
        <v>99</v>
      </c>
      <c r="M1133" s="570">
        <v>8</v>
      </c>
      <c r="N1133" s="570">
        <v>99</v>
      </c>
      <c r="O1133" s="570">
        <v>99</v>
      </c>
      <c r="P1133" s="570">
        <v>9999</v>
      </c>
      <c r="Q1133" s="570">
        <v>464</v>
      </c>
      <c r="R1133" s="570">
        <v>3773</v>
      </c>
      <c r="S1133" s="570">
        <v>5.9411608799363904</v>
      </c>
      <c r="T1133" s="570">
        <v>8</v>
      </c>
      <c r="U1133" s="570">
        <v>19.684240657301878</v>
      </c>
      <c r="V1133" s="570">
        <v>0</v>
      </c>
      <c r="W1133" s="570">
        <v>0</v>
      </c>
      <c r="X1133" s="570">
        <v>66.604823747680896</v>
      </c>
      <c r="Y1133" s="570">
        <v>39.729658097005029</v>
      </c>
      <c r="Z1133" s="570">
        <v>8.6699467080761252</v>
      </c>
      <c r="AA1133" s="570">
        <v>1.4415861441521129</v>
      </c>
      <c r="AB1133" s="570">
        <v>0</v>
      </c>
      <c r="AC1133" s="570">
        <v>23.796470909938833</v>
      </c>
      <c r="AD1133" s="570"/>
      <c r="AE1133" s="570"/>
      <c r="AF1133" s="570">
        <v>13.973039034145621</v>
      </c>
      <c r="AG1133" s="570">
        <v>22.252098632742765</v>
      </c>
      <c r="AH1133" s="570">
        <v>0.90113967664988059</v>
      </c>
      <c r="AI1133" s="570"/>
      <c r="AJ1133" s="570"/>
      <c r="AK1133" s="570"/>
      <c r="AL1133" s="570"/>
    </row>
    <row r="1134" spans="1:38">
      <c r="A1134" s="570">
        <v>12</v>
      </c>
      <c r="B1134" s="570">
        <v>84</v>
      </c>
      <c r="C1134" s="570">
        <v>2019</v>
      </c>
      <c r="D1134" s="570">
        <v>99</v>
      </c>
      <c r="E1134" s="570">
        <v>99</v>
      </c>
      <c r="F1134" s="570">
        <v>99</v>
      </c>
      <c r="G1134" s="570">
        <v>99</v>
      </c>
      <c r="H1134" s="570">
        <v>99</v>
      </c>
      <c r="I1134" s="570">
        <v>99</v>
      </c>
      <c r="J1134" s="570">
        <v>999</v>
      </c>
      <c r="K1134" s="570">
        <v>99</v>
      </c>
      <c r="L1134" s="570">
        <v>99</v>
      </c>
      <c r="M1134" s="570">
        <v>9</v>
      </c>
      <c r="N1134" s="570">
        <v>99</v>
      </c>
      <c r="O1134" s="570">
        <v>99</v>
      </c>
      <c r="P1134" s="570">
        <v>9999</v>
      </c>
      <c r="Q1134" s="570"/>
      <c r="R1134" s="570"/>
      <c r="S1134" s="570"/>
      <c r="T1134" s="570"/>
      <c r="U1134" s="570"/>
      <c r="V1134" s="570"/>
      <c r="W1134" s="570"/>
      <c r="X1134" s="570"/>
      <c r="Y1134" s="570"/>
      <c r="Z1134" s="570"/>
      <c r="AA1134" s="570"/>
      <c r="AB1134" s="570"/>
      <c r="AC1134" s="570"/>
      <c r="AD1134" s="570"/>
      <c r="AE1134" s="570"/>
      <c r="AF1134" s="570"/>
      <c r="AG1134" s="570"/>
      <c r="AH1134" s="570"/>
      <c r="AI1134" s="570"/>
      <c r="AJ1134" s="570"/>
      <c r="AK1134" s="570"/>
      <c r="AL1134" s="570"/>
    </row>
    <row r="1135" spans="1:38">
      <c r="A1135" s="570">
        <v>12</v>
      </c>
      <c r="B1135" s="570">
        <v>85</v>
      </c>
      <c r="C1135" s="570">
        <v>2019</v>
      </c>
      <c r="D1135" s="570">
        <v>99</v>
      </c>
      <c r="E1135" s="570">
        <v>99</v>
      </c>
      <c r="F1135" s="570">
        <v>99</v>
      </c>
      <c r="G1135" s="570">
        <v>99</v>
      </c>
      <c r="H1135" s="570">
        <v>99</v>
      </c>
      <c r="I1135" s="570">
        <v>99</v>
      </c>
      <c r="J1135" s="570">
        <v>999</v>
      </c>
      <c r="K1135" s="570">
        <v>99</v>
      </c>
      <c r="L1135" s="570">
        <v>99</v>
      </c>
      <c r="M1135" s="570">
        <v>10</v>
      </c>
      <c r="N1135" s="570">
        <v>99</v>
      </c>
      <c r="O1135" s="570">
        <v>99</v>
      </c>
      <c r="P1135" s="570">
        <v>9999</v>
      </c>
      <c r="Q1135" s="570"/>
      <c r="R1135" s="570"/>
      <c r="S1135" s="570"/>
      <c r="T1135" s="570"/>
      <c r="U1135" s="570"/>
      <c r="V1135" s="570"/>
      <c r="W1135" s="570"/>
      <c r="X1135" s="570"/>
      <c r="Y1135" s="570"/>
      <c r="Z1135" s="570"/>
      <c r="AA1135" s="570"/>
      <c r="AB1135" s="570"/>
      <c r="AC1135" s="570"/>
      <c r="AD1135" s="570"/>
      <c r="AE1135" s="570"/>
      <c r="AF1135" s="570"/>
      <c r="AG1135" s="570"/>
      <c r="AH1135" s="570"/>
      <c r="AI1135" s="570"/>
      <c r="AJ1135" s="570"/>
      <c r="AK1135" s="570"/>
      <c r="AL1135" s="570"/>
    </row>
    <row r="1136" spans="1:38">
      <c r="A1136" s="570">
        <v>12</v>
      </c>
      <c r="B1136" s="570">
        <v>86</v>
      </c>
      <c r="C1136" s="570">
        <v>2019</v>
      </c>
      <c r="D1136" s="570">
        <v>99</v>
      </c>
      <c r="E1136" s="570">
        <v>99</v>
      </c>
      <c r="F1136" s="570">
        <v>99</v>
      </c>
      <c r="G1136" s="570">
        <v>99</v>
      </c>
      <c r="H1136" s="570">
        <v>99</v>
      </c>
      <c r="I1136" s="570">
        <v>99</v>
      </c>
      <c r="J1136" s="570">
        <v>999</v>
      </c>
      <c r="K1136" s="570">
        <v>99</v>
      </c>
      <c r="L1136" s="570">
        <v>99</v>
      </c>
      <c r="M1136" s="570">
        <v>11</v>
      </c>
      <c r="N1136" s="570">
        <v>99</v>
      </c>
      <c r="O1136" s="570">
        <v>99</v>
      </c>
      <c r="P1136" s="570">
        <v>9999</v>
      </c>
      <c r="Q1136" s="570">
        <v>133</v>
      </c>
      <c r="R1136" s="570">
        <v>370</v>
      </c>
      <c r="S1136" s="570">
        <v>7.0594594594594575</v>
      </c>
      <c r="T1136" s="570">
        <v>11</v>
      </c>
      <c r="U1136" s="570">
        <v>29.896270270270279</v>
      </c>
      <c r="V1136" s="570">
        <v>0</v>
      </c>
      <c r="W1136" s="570">
        <v>100</v>
      </c>
      <c r="X1136" s="570">
        <v>100</v>
      </c>
      <c r="Y1136" s="570">
        <v>88.918918918918948</v>
      </c>
      <c r="Z1136" s="570">
        <v>5.4082200331490862</v>
      </c>
      <c r="AA1136" s="570">
        <v>1.3483642661767676</v>
      </c>
      <c r="AB1136" s="570">
        <v>0</v>
      </c>
      <c r="AC1136" s="570">
        <v>27.221494495329928</v>
      </c>
      <c r="AD1136" s="570"/>
      <c r="AE1136" s="570"/>
      <c r="AF1136" s="570">
        <v>1.3702688689726688</v>
      </c>
      <c r="AG1136" s="570">
        <v>3.3142421791744128</v>
      </c>
      <c r="AH1136" s="570">
        <v>0.27027027027027034</v>
      </c>
      <c r="AI1136" s="570"/>
      <c r="AJ1136" s="570"/>
      <c r="AK1136" s="570"/>
      <c r="AL1136" s="570"/>
    </row>
    <row r="1137" spans="1:38">
      <c r="A1137" s="570">
        <v>12</v>
      </c>
      <c r="B1137" s="570">
        <v>87</v>
      </c>
      <c r="C1137" s="570">
        <v>2019</v>
      </c>
      <c r="D1137" s="570">
        <v>99</v>
      </c>
      <c r="E1137" s="570">
        <v>99</v>
      </c>
      <c r="F1137" s="570">
        <v>99</v>
      </c>
      <c r="G1137" s="570">
        <v>99</v>
      </c>
      <c r="H1137" s="570">
        <v>99</v>
      </c>
      <c r="I1137" s="570">
        <v>99</v>
      </c>
      <c r="J1137" s="570">
        <v>999</v>
      </c>
      <c r="K1137" s="570">
        <v>99</v>
      </c>
      <c r="L1137" s="570">
        <v>99</v>
      </c>
      <c r="M1137" s="570">
        <v>12</v>
      </c>
      <c r="N1137" s="570">
        <v>99</v>
      </c>
      <c r="O1137" s="570">
        <v>99</v>
      </c>
      <c r="P1137" s="570">
        <v>9999</v>
      </c>
      <c r="Q1137" s="570"/>
      <c r="R1137" s="570"/>
      <c r="S1137" s="570"/>
      <c r="T1137" s="570"/>
      <c r="U1137" s="570"/>
      <c r="V1137" s="570"/>
      <c r="W1137" s="570"/>
      <c r="X1137" s="570"/>
      <c r="Y1137" s="570"/>
      <c r="Z1137" s="570"/>
      <c r="AA1137" s="570"/>
      <c r="AB1137" s="570"/>
      <c r="AC1137" s="570"/>
      <c r="AD1137" s="570"/>
      <c r="AE1137" s="570"/>
      <c r="AF1137" s="570"/>
      <c r="AG1137" s="570"/>
      <c r="AH1137" s="570"/>
      <c r="AI1137" s="570"/>
      <c r="AJ1137" s="570"/>
      <c r="AK1137" s="570"/>
      <c r="AL1137" s="570"/>
    </row>
    <row r="1138" spans="1:38">
      <c r="A1138" s="570">
        <v>12</v>
      </c>
      <c r="B1138" s="570">
        <v>88</v>
      </c>
      <c r="C1138" s="570">
        <v>2019</v>
      </c>
      <c r="D1138" s="570">
        <v>99</v>
      </c>
      <c r="E1138" s="570">
        <v>99</v>
      </c>
      <c r="F1138" s="570">
        <v>99</v>
      </c>
      <c r="G1138" s="570">
        <v>99</v>
      </c>
      <c r="H1138" s="570">
        <v>99</v>
      </c>
      <c r="I1138" s="570">
        <v>99</v>
      </c>
      <c r="J1138" s="570">
        <v>999</v>
      </c>
      <c r="K1138" s="570">
        <v>99</v>
      </c>
      <c r="L1138" s="570">
        <v>99</v>
      </c>
      <c r="M1138" s="570">
        <v>13</v>
      </c>
      <c r="N1138" s="570">
        <v>99</v>
      </c>
      <c r="O1138" s="570">
        <v>99</v>
      </c>
      <c r="P1138" s="570">
        <v>9999</v>
      </c>
      <c r="Q1138" s="570"/>
      <c r="R1138" s="570"/>
      <c r="S1138" s="570"/>
      <c r="T1138" s="570"/>
      <c r="U1138" s="570"/>
      <c r="V1138" s="570"/>
      <c r="W1138" s="570"/>
      <c r="X1138" s="570"/>
      <c r="Y1138" s="570"/>
      <c r="Z1138" s="570"/>
      <c r="AA1138" s="570"/>
      <c r="AB1138" s="570"/>
      <c r="AC1138" s="570"/>
      <c r="AD1138" s="570"/>
      <c r="AE1138" s="570"/>
      <c r="AF1138" s="570"/>
      <c r="AG1138" s="570"/>
      <c r="AH1138" s="570"/>
      <c r="AI1138" s="570"/>
      <c r="AJ1138" s="570"/>
      <c r="AK1138" s="570"/>
      <c r="AL1138" s="570"/>
    </row>
    <row r="1139" spans="1:38">
      <c r="A1139" s="570">
        <v>12</v>
      </c>
      <c r="B1139" s="570">
        <v>89</v>
      </c>
      <c r="C1139" s="570">
        <v>2019</v>
      </c>
      <c r="D1139" s="570">
        <v>99</v>
      </c>
      <c r="E1139" s="570">
        <v>99</v>
      </c>
      <c r="F1139" s="570">
        <v>99</v>
      </c>
      <c r="G1139" s="570">
        <v>99</v>
      </c>
      <c r="H1139" s="570">
        <v>99</v>
      </c>
      <c r="I1139" s="570">
        <v>99</v>
      </c>
      <c r="J1139" s="570">
        <v>999</v>
      </c>
      <c r="K1139" s="570">
        <v>99</v>
      </c>
      <c r="L1139" s="570">
        <v>99</v>
      </c>
      <c r="M1139" s="570">
        <v>14</v>
      </c>
      <c r="N1139" s="570">
        <v>99</v>
      </c>
      <c r="O1139" s="570">
        <v>99</v>
      </c>
      <c r="P1139" s="570">
        <v>9999</v>
      </c>
      <c r="Q1139" s="570">
        <v>12</v>
      </c>
      <c r="R1139" s="570">
        <v>16</v>
      </c>
      <c r="S1139" s="570">
        <v>7.5</v>
      </c>
      <c r="T1139" s="570">
        <v>14</v>
      </c>
      <c r="U1139" s="570">
        <v>36.024375000000006</v>
      </c>
      <c r="V1139" s="570">
        <v>0</v>
      </c>
      <c r="W1139" s="570">
        <v>100</v>
      </c>
      <c r="X1139" s="570">
        <v>100</v>
      </c>
      <c r="Y1139" s="570">
        <v>87.5</v>
      </c>
      <c r="Z1139" s="570">
        <v>8.1659192446028221</v>
      </c>
      <c r="AA1139" s="570">
        <v>1.0606601717798212</v>
      </c>
      <c r="AB1139" s="570">
        <v>0</v>
      </c>
      <c r="AC1139" s="570">
        <v>31.313987083032902</v>
      </c>
      <c r="AD1139" s="570"/>
      <c r="AE1139" s="570"/>
      <c r="AF1139" s="570">
        <v>5.925487000962891E-2</v>
      </c>
      <c r="AG1139" s="570">
        <v>0.17269586639699611</v>
      </c>
      <c r="AH1139" s="570">
        <v>0</v>
      </c>
      <c r="AI1139" s="570"/>
      <c r="AJ1139" s="570"/>
      <c r="AK1139" s="570"/>
      <c r="AL1139" s="570"/>
    </row>
    <row r="1140" spans="1:38">
      <c r="A1140" s="570">
        <v>12</v>
      </c>
      <c r="B1140" s="570">
        <v>90</v>
      </c>
      <c r="C1140" s="570">
        <v>2019</v>
      </c>
      <c r="D1140" s="570">
        <v>99</v>
      </c>
      <c r="E1140" s="570">
        <v>99</v>
      </c>
      <c r="F1140" s="570">
        <v>99</v>
      </c>
      <c r="G1140" s="570">
        <v>99</v>
      </c>
      <c r="H1140" s="570">
        <v>99</v>
      </c>
      <c r="I1140" s="570">
        <v>99</v>
      </c>
      <c r="J1140" s="570">
        <v>999</v>
      </c>
      <c r="K1140" s="570">
        <v>99</v>
      </c>
      <c r="L1140" s="570">
        <v>99</v>
      </c>
      <c r="M1140" s="570">
        <v>15</v>
      </c>
      <c r="N1140" s="570">
        <v>99</v>
      </c>
      <c r="O1140" s="570">
        <v>99</v>
      </c>
      <c r="P1140" s="570">
        <v>9999</v>
      </c>
      <c r="Q1140" s="570"/>
      <c r="R1140" s="570"/>
      <c r="S1140" s="570"/>
      <c r="T1140" s="570"/>
      <c r="U1140" s="570"/>
      <c r="V1140" s="570"/>
      <c r="W1140" s="570"/>
      <c r="X1140" s="570"/>
      <c r="Y1140" s="570"/>
      <c r="Z1140" s="570"/>
      <c r="AA1140" s="570"/>
      <c r="AB1140" s="570"/>
      <c r="AC1140" s="570"/>
      <c r="AD1140" s="570"/>
      <c r="AE1140" s="570"/>
      <c r="AF1140" s="570"/>
      <c r="AG1140" s="570"/>
      <c r="AH1140" s="570"/>
      <c r="AI1140" s="570"/>
      <c r="AJ1140" s="570"/>
      <c r="AK1140" s="570"/>
      <c r="AL1140" s="570"/>
    </row>
    <row r="1141" spans="1:38">
      <c r="A1141" s="570">
        <v>12</v>
      </c>
      <c r="B1141" s="570">
        <v>91</v>
      </c>
      <c r="C1141" s="570">
        <v>2018</v>
      </c>
      <c r="D1141" s="570">
        <v>99</v>
      </c>
      <c r="E1141" s="570">
        <v>99</v>
      </c>
      <c r="F1141" s="570">
        <v>99</v>
      </c>
      <c r="G1141" s="570">
        <v>99</v>
      </c>
      <c r="H1141" s="570">
        <v>99</v>
      </c>
      <c r="I1141" s="570">
        <v>99</v>
      </c>
      <c r="J1141" s="570">
        <v>999</v>
      </c>
      <c r="K1141" s="570">
        <v>99</v>
      </c>
      <c r="L1141" s="570">
        <v>99</v>
      </c>
      <c r="M1141" s="570">
        <v>1</v>
      </c>
      <c r="N1141" s="570">
        <v>99</v>
      </c>
      <c r="O1141" s="570">
        <v>99</v>
      </c>
      <c r="P1141" s="570">
        <v>9999</v>
      </c>
      <c r="Q1141" s="570"/>
      <c r="R1141" s="570"/>
      <c r="S1141" s="570"/>
      <c r="T1141" s="570"/>
      <c r="U1141" s="570"/>
      <c r="V1141" s="570"/>
      <c r="W1141" s="570"/>
      <c r="X1141" s="570"/>
      <c r="Y1141" s="570"/>
      <c r="Z1141" s="570"/>
      <c r="AA1141" s="570"/>
      <c r="AB1141" s="570"/>
      <c r="AC1141" s="570"/>
      <c r="AD1141" s="570"/>
      <c r="AE1141" s="570"/>
      <c r="AF1141" s="570"/>
      <c r="AG1141" s="570"/>
      <c r="AH1141" s="570"/>
      <c r="AI1141" s="570"/>
      <c r="AJ1141" s="570"/>
      <c r="AK1141" s="570"/>
      <c r="AL1141" s="570"/>
    </row>
    <row r="1142" spans="1:38">
      <c r="A1142" s="570">
        <v>12</v>
      </c>
      <c r="B1142" s="570">
        <v>92</v>
      </c>
      <c r="C1142" s="570">
        <v>2018</v>
      </c>
      <c r="D1142" s="570">
        <v>99</v>
      </c>
      <c r="E1142" s="570">
        <v>99</v>
      </c>
      <c r="F1142" s="570">
        <v>99</v>
      </c>
      <c r="G1142" s="570">
        <v>99</v>
      </c>
      <c r="H1142" s="570">
        <v>99</v>
      </c>
      <c r="I1142" s="570">
        <v>99</v>
      </c>
      <c r="J1142" s="570">
        <v>999</v>
      </c>
      <c r="K1142" s="570">
        <v>99</v>
      </c>
      <c r="L1142" s="570">
        <v>99</v>
      </c>
      <c r="M1142" s="570">
        <v>2</v>
      </c>
      <c r="N1142" s="570">
        <v>99</v>
      </c>
      <c r="O1142" s="570">
        <v>99</v>
      </c>
      <c r="P1142" s="570">
        <v>9999</v>
      </c>
      <c r="Q1142" s="570">
        <v>577</v>
      </c>
      <c r="R1142" s="570">
        <v>7154</v>
      </c>
      <c r="S1142" s="570">
        <v>4.0982667039418503</v>
      </c>
      <c r="T1142" s="570">
        <v>2</v>
      </c>
      <c r="U1142" s="570">
        <v>9.4649524741403379</v>
      </c>
      <c r="V1142" s="570">
        <v>0</v>
      </c>
      <c r="W1142" s="570">
        <v>0</v>
      </c>
      <c r="X1142" s="570">
        <v>14.467430807939612</v>
      </c>
      <c r="Y1142" s="570">
        <v>1.3558848196812969</v>
      </c>
      <c r="Z1142" s="570">
        <v>5.3270933878950162</v>
      </c>
      <c r="AA1142" s="570">
        <v>1.6912972040642011</v>
      </c>
      <c r="AB1142" s="570">
        <v>0</v>
      </c>
      <c r="AC1142" s="570">
        <v>-1.9537726375956832</v>
      </c>
      <c r="AD1142" s="570"/>
      <c r="AE1142" s="570"/>
      <c r="AF1142" s="570">
        <v>25.37599318955732</v>
      </c>
      <c r="AG1142" s="570">
        <v>19.725170095850189</v>
      </c>
      <c r="AH1142" s="570">
        <v>0.82471344702264482</v>
      </c>
      <c r="AI1142" s="570"/>
      <c r="AJ1142" s="570"/>
      <c r="AK1142" s="570"/>
      <c r="AL1142" s="570"/>
    </row>
    <row r="1143" spans="1:38">
      <c r="A1143" s="570">
        <v>12</v>
      </c>
      <c r="B1143" s="570">
        <v>93</v>
      </c>
      <c r="C1143" s="570">
        <v>2018</v>
      </c>
      <c r="D1143" s="570">
        <v>99</v>
      </c>
      <c r="E1143" s="570">
        <v>99</v>
      </c>
      <c r="F1143" s="570">
        <v>99</v>
      </c>
      <c r="G1143" s="570">
        <v>99</v>
      </c>
      <c r="H1143" s="570">
        <v>99</v>
      </c>
      <c r="I1143" s="570">
        <v>99</v>
      </c>
      <c r="J1143" s="570">
        <v>999</v>
      </c>
      <c r="K1143" s="570">
        <v>99</v>
      </c>
      <c r="L1143" s="570">
        <v>99</v>
      </c>
      <c r="M1143" s="570">
        <v>3</v>
      </c>
      <c r="N1143" s="570">
        <v>99</v>
      </c>
      <c r="O1143" s="570">
        <v>99</v>
      </c>
      <c r="P1143" s="570">
        <v>9999</v>
      </c>
      <c r="Q1143" s="570">
        <v>9</v>
      </c>
      <c r="R1143" s="570">
        <v>97</v>
      </c>
      <c r="S1143" s="570">
        <v>3.2886597938144329</v>
      </c>
      <c r="T1143" s="570">
        <v>3</v>
      </c>
      <c r="U1143" s="570">
        <v>13.423711340206189</v>
      </c>
      <c r="V1143" s="570">
        <v>0</v>
      </c>
      <c r="W1143" s="570">
        <v>0</v>
      </c>
      <c r="X1143" s="570">
        <v>35.051546391752574</v>
      </c>
      <c r="Y1143" s="570">
        <v>0</v>
      </c>
      <c r="Z1143" s="570">
        <v>4.6204782453382993</v>
      </c>
      <c r="AA1143" s="570">
        <v>0.83676799536919699</v>
      </c>
      <c r="AB1143" s="570">
        <v>0</v>
      </c>
      <c r="AC1143" s="570">
        <v>-21.988734601516004</v>
      </c>
      <c r="AD1143" s="570"/>
      <c r="AE1143" s="570"/>
      <c r="AF1143" s="570">
        <v>0.34406923950056756</v>
      </c>
      <c r="AG1143" s="570">
        <v>0.37931299573631994</v>
      </c>
      <c r="AH1143" s="570">
        <v>0</v>
      </c>
      <c r="AI1143" s="570"/>
      <c r="AJ1143" s="570"/>
      <c r="AK1143" s="570"/>
      <c r="AL1143" s="570"/>
    </row>
    <row r="1144" spans="1:38">
      <c r="A1144" s="570">
        <v>12</v>
      </c>
      <c r="B1144" s="570">
        <v>94</v>
      </c>
      <c r="C1144" s="570">
        <v>2018</v>
      </c>
      <c r="D1144" s="570">
        <v>99</v>
      </c>
      <c r="E1144" s="570">
        <v>99</v>
      </c>
      <c r="F1144" s="570">
        <v>99</v>
      </c>
      <c r="G1144" s="570">
        <v>99</v>
      </c>
      <c r="H1144" s="570">
        <v>99</v>
      </c>
      <c r="I1144" s="570">
        <v>99</v>
      </c>
      <c r="J1144" s="570">
        <v>999</v>
      </c>
      <c r="K1144" s="570">
        <v>99</v>
      </c>
      <c r="L1144" s="570">
        <v>99</v>
      </c>
      <c r="M1144" s="570">
        <v>4</v>
      </c>
      <c r="N1144" s="570">
        <v>99</v>
      </c>
      <c r="O1144" s="570">
        <v>99</v>
      </c>
      <c r="P1144" s="570">
        <v>9999</v>
      </c>
      <c r="Q1144" s="570">
        <v>7</v>
      </c>
      <c r="R1144" s="570">
        <v>53</v>
      </c>
      <c r="S1144" s="570">
        <v>4.2641509433962259</v>
      </c>
      <c r="T1144" s="570">
        <v>4</v>
      </c>
      <c r="U1144" s="570">
        <v>14.5</v>
      </c>
      <c r="V1144" s="570">
        <v>0</v>
      </c>
      <c r="W1144" s="570">
        <v>0</v>
      </c>
      <c r="X1144" s="570">
        <v>47.169811320754704</v>
      </c>
      <c r="Y1144" s="570">
        <v>0</v>
      </c>
      <c r="Z1144" s="570">
        <v>4.0561623278893348</v>
      </c>
      <c r="AA1144" s="570">
        <v>1.1014731712699175</v>
      </c>
      <c r="AB1144" s="570">
        <v>0</v>
      </c>
      <c r="AC1144" s="570">
        <v>-53.211490603233763</v>
      </c>
      <c r="AD1144" s="570"/>
      <c r="AE1144" s="570"/>
      <c r="AF1144" s="570">
        <v>0.18799659477866065</v>
      </c>
      <c r="AG1144" s="570">
        <v>0.22387069904259405</v>
      </c>
      <c r="AH1144" s="570">
        <v>0</v>
      </c>
      <c r="AI1144" s="570"/>
      <c r="AJ1144" s="570"/>
      <c r="AK1144" s="570"/>
      <c r="AL1144" s="570"/>
    </row>
    <row r="1145" spans="1:38">
      <c r="A1145" s="570">
        <v>12</v>
      </c>
      <c r="B1145" s="570">
        <v>95</v>
      </c>
      <c r="C1145" s="570">
        <v>2018</v>
      </c>
      <c r="D1145" s="570">
        <v>99</v>
      </c>
      <c r="E1145" s="570">
        <v>99</v>
      </c>
      <c r="F1145" s="570">
        <v>99</v>
      </c>
      <c r="G1145" s="570">
        <v>99</v>
      </c>
      <c r="H1145" s="570">
        <v>99</v>
      </c>
      <c r="I1145" s="570">
        <v>99</v>
      </c>
      <c r="J1145" s="570">
        <v>999</v>
      </c>
      <c r="K1145" s="570">
        <v>99</v>
      </c>
      <c r="L1145" s="570">
        <v>99</v>
      </c>
      <c r="M1145" s="570">
        <v>5</v>
      </c>
      <c r="N1145" s="570">
        <v>99</v>
      </c>
      <c r="O1145" s="570">
        <v>99</v>
      </c>
      <c r="P1145" s="570">
        <v>9999</v>
      </c>
      <c r="Q1145" s="570">
        <v>678</v>
      </c>
      <c r="R1145" s="570">
        <v>17570</v>
      </c>
      <c r="S1145" s="570">
        <v>5.2887877063175868</v>
      </c>
      <c r="T1145" s="570">
        <v>4.9854866249288561</v>
      </c>
      <c r="U1145" s="570">
        <v>11.336969265793943</v>
      </c>
      <c r="V1145" s="570">
        <v>1.5879339783722255</v>
      </c>
      <c r="W1145" s="570">
        <v>0</v>
      </c>
      <c r="X1145" s="570">
        <v>24.399544678429141</v>
      </c>
      <c r="Y1145" s="570">
        <v>5.9362549800796813</v>
      </c>
      <c r="Z1145" s="570">
        <v>6.5607215717501104</v>
      </c>
      <c r="AA1145" s="570">
        <v>1.3552043737389889</v>
      </c>
      <c r="AB1145" s="570">
        <v>0.26899114725165901</v>
      </c>
      <c r="AC1145" s="570">
        <v>-10.355957991406976</v>
      </c>
      <c r="AD1145" s="570">
        <v>1.2543158767769411</v>
      </c>
      <c r="AE1145" s="570">
        <v>1.3839469493487853</v>
      </c>
      <c r="AF1145" s="570">
        <v>62.322644721906947</v>
      </c>
      <c r="AG1145" s="570">
        <v>58.025930606608576</v>
      </c>
      <c r="AH1145" s="570">
        <v>0.66590779738190098</v>
      </c>
      <c r="AI1145" s="570"/>
      <c r="AJ1145" s="570"/>
      <c r="AK1145" s="570"/>
      <c r="AL1145" s="570"/>
    </row>
    <row r="1146" spans="1:38">
      <c r="A1146" s="570">
        <v>12</v>
      </c>
      <c r="B1146" s="570">
        <v>96</v>
      </c>
      <c r="C1146" s="570">
        <v>2018</v>
      </c>
      <c r="D1146" s="570">
        <v>99</v>
      </c>
      <c r="E1146" s="570">
        <v>99</v>
      </c>
      <c r="F1146" s="570">
        <v>99</v>
      </c>
      <c r="G1146" s="570">
        <v>99</v>
      </c>
      <c r="H1146" s="570">
        <v>99</v>
      </c>
      <c r="I1146" s="570">
        <v>99</v>
      </c>
      <c r="J1146" s="570">
        <v>999</v>
      </c>
      <c r="K1146" s="570">
        <v>99</v>
      </c>
      <c r="L1146" s="570">
        <v>99</v>
      </c>
      <c r="M1146" s="570">
        <v>6</v>
      </c>
      <c r="N1146" s="570">
        <v>99</v>
      </c>
      <c r="O1146" s="570">
        <v>99</v>
      </c>
      <c r="P1146" s="570">
        <v>9999</v>
      </c>
      <c r="Q1146" s="570">
        <v>5</v>
      </c>
      <c r="R1146" s="570">
        <v>6</v>
      </c>
      <c r="S1146" s="570">
        <v>4.5</v>
      </c>
      <c r="T1146" s="570">
        <v>6</v>
      </c>
      <c r="U1146" s="570">
        <v>18.816666666666663</v>
      </c>
      <c r="V1146" s="570">
        <v>0</v>
      </c>
      <c r="W1146" s="570">
        <v>0</v>
      </c>
      <c r="X1146" s="570">
        <v>83.333333333333314</v>
      </c>
      <c r="Y1146" s="570">
        <v>16.666666666666671</v>
      </c>
      <c r="Z1146" s="570">
        <v>3.384974971185998</v>
      </c>
      <c r="AA1146" s="570">
        <v>0.5</v>
      </c>
      <c r="AB1146" s="570">
        <v>0</v>
      </c>
      <c r="AC1146" s="570">
        <v>16.248273759239236</v>
      </c>
      <c r="AD1146" s="570"/>
      <c r="AE1146" s="570"/>
      <c r="AF1146" s="570">
        <v>2.1282633371169125E-2</v>
      </c>
      <c r="AG1146" s="570">
        <v>3.2888746807949065E-2</v>
      </c>
      <c r="AH1146" s="570">
        <v>0</v>
      </c>
      <c r="AI1146" s="570"/>
      <c r="AJ1146" s="570"/>
      <c r="AK1146" s="570"/>
      <c r="AL1146" s="570"/>
    </row>
    <row r="1147" spans="1:38">
      <c r="A1147" s="570">
        <v>12</v>
      </c>
      <c r="B1147" s="570">
        <v>97</v>
      </c>
      <c r="C1147" s="570">
        <v>2018</v>
      </c>
      <c r="D1147" s="570">
        <v>99</v>
      </c>
      <c r="E1147" s="570">
        <v>99</v>
      </c>
      <c r="F1147" s="570">
        <v>99</v>
      </c>
      <c r="G1147" s="570">
        <v>99</v>
      </c>
      <c r="H1147" s="570">
        <v>99</v>
      </c>
      <c r="I1147" s="570">
        <v>99</v>
      </c>
      <c r="J1147" s="570">
        <v>999</v>
      </c>
      <c r="K1147" s="570">
        <v>99</v>
      </c>
      <c r="L1147" s="570">
        <v>99</v>
      </c>
      <c r="M1147" s="570">
        <v>7</v>
      </c>
      <c r="N1147" s="570">
        <v>99</v>
      </c>
      <c r="O1147" s="570">
        <v>99</v>
      </c>
      <c r="P1147" s="570">
        <v>9999</v>
      </c>
      <c r="Q1147" s="570">
        <v>1</v>
      </c>
      <c r="R1147" s="570">
        <v>1</v>
      </c>
      <c r="S1147" s="570">
        <v>5</v>
      </c>
      <c r="T1147" s="570">
        <v>7</v>
      </c>
      <c r="U1147" s="570">
        <v>19</v>
      </c>
      <c r="V1147" s="570">
        <v>0</v>
      </c>
      <c r="W1147" s="570">
        <v>0</v>
      </c>
      <c r="X1147" s="570">
        <v>100</v>
      </c>
      <c r="Y1147" s="570">
        <v>0</v>
      </c>
      <c r="Z1147" s="570">
        <v>0</v>
      </c>
      <c r="AA1147" s="570">
        <v>0</v>
      </c>
      <c r="AB1147" s="570">
        <v>0</v>
      </c>
      <c r="AC1147" s="570"/>
      <c r="AD1147" s="570"/>
      <c r="AE1147" s="570"/>
      <c r="AF1147" s="570">
        <v>3.54710556186152E-3</v>
      </c>
      <c r="AG1147" s="570">
        <v>5.5348643875202178E-3</v>
      </c>
      <c r="AH1147" s="570">
        <v>0</v>
      </c>
      <c r="AI1147" s="570"/>
      <c r="AJ1147" s="570"/>
      <c r="AK1147" s="570"/>
      <c r="AL1147" s="570"/>
    </row>
    <row r="1148" spans="1:38">
      <c r="A1148" s="570">
        <v>12</v>
      </c>
      <c r="B1148" s="570">
        <v>98</v>
      </c>
      <c r="C1148" s="570">
        <v>2018</v>
      </c>
      <c r="D1148" s="570">
        <v>99</v>
      </c>
      <c r="E1148" s="570">
        <v>99</v>
      </c>
      <c r="F1148" s="570">
        <v>99</v>
      </c>
      <c r="G1148" s="570">
        <v>99</v>
      </c>
      <c r="H1148" s="570">
        <v>99</v>
      </c>
      <c r="I1148" s="570">
        <v>99</v>
      </c>
      <c r="J1148" s="570">
        <v>999</v>
      </c>
      <c r="K1148" s="570">
        <v>99</v>
      </c>
      <c r="L1148" s="570">
        <v>99</v>
      </c>
      <c r="M1148" s="570">
        <v>8</v>
      </c>
      <c r="N1148" s="570">
        <v>99</v>
      </c>
      <c r="O1148" s="570">
        <v>99</v>
      </c>
      <c r="P1148" s="570">
        <v>9999</v>
      </c>
      <c r="Q1148" s="570">
        <v>464</v>
      </c>
      <c r="R1148" s="570">
        <v>2923</v>
      </c>
      <c r="S1148" s="570">
        <v>6.1412931919261036</v>
      </c>
      <c r="T1148" s="570">
        <v>8</v>
      </c>
      <c r="U1148" s="570">
        <v>21.351094765651681</v>
      </c>
      <c r="V1148" s="570">
        <v>0</v>
      </c>
      <c r="W1148" s="570">
        <v>0</v>
      </c>
      <c r="X1148" s="570">
        <v>77.625726992815615</v>
      </c>
      <c r="Y1148" s="570">
        <v>45.022237427300723</v>
      </c>
      <c r="Z1148" s="570">
        <v>7.611694899707901</v>
      </c>
      <c r="AA1148" s="570">
        <v>1.4128395536737637</v>
      </c>
      <c r="AB1148" s="570">
        <v>0</v>
      </c>
      <c r="AC1148" s="570">
        <v>21.477620614948595</v>
      </c>
      <c r="AD1148" s="570"/>
      <c r="AE1148" s="570"/>
      <c r="AF1148" s="570">
        <v>10.368189557321228</v>
      </c>
      <c r="AG1148" s="570">
        <v>18.18035448825502</v>
      </c>
      <c r="AH1148" s="570">
        <v>0.51317139924734878</v>
      </c>
      <c r="AI1148" s="570"/>
      <c r="AJ1148" s="570"/>
      <c r="AK1148" s="570"/>
      <c r="AL1148" s="570"/>
    </row>
    <row r="1149" spans="1:38">
      <c r="A1149" s="570">
        <v>12</v>
      </c>
      <c r="B1149" s="570">
        <v>99</v>
      </c>
      <c r="C1149" s="570">
        <v>2018</v>
      </c>
      <c r="D1149" s="570">
        <v>99</v>
      </c>
      <c r="E1149" s="570">
        <v>99</v>
      </c>
      <c r="F1149" s="570">
        <v>99</v>
      </c>
      <c r="G1149" s="570">
        <v>99</v>
      </c>
      <c r="H1149" s="570">
        <v>99</v>
      </c>
      <c r="I1149" s="570">
        <v>99</v>
      </c>
      <c r="J1149" s="570">
        <v>999</v>
      </c>
      <c r="K1149" s="570">
        <v>99</v>
      </c>
      <c r="L1149" s="570">
        <v>99</v>
      </c>
      <c r="M1149" s="570">
        <v>9</v>
      </c>
      <c r="N1149" s="570">
        <v>99</v>
      </c>
      <c r="O1149" s="570">
        <v>99</v>
      </c>
      <c r="P1149" s="570">
        <v>9999</v>
      </c>
      <c r="Q1149" s="570">
        <v>1</v>
      </c>
      <c r="R1149" s="570">
        <v>1</v>
      </c>
      <c r="S1149" s="570">
        <v>6</v>
      </c>
      <c r="T1149" s="570">
        <v>9</v>
      </c>
      <c r="U1149" s="570">
        <v>36.700000000000003</v>
      </c>
      <c r="V1149" s="570">
        <v>0</v>
      </c>
      <c r="W1149" s="570">
        <v>100</v>
      </c>
      <c r="X1149" s="570">
        <v>100</v>
      </c>
      <c r="Y1149" s="570">
        <v>100</v>
      </c>
      <c r="Z1149" s="570">
        <v>0</v>
      </c>
      <c r="AA1149" s="570">
        <v>0</v>
      </c>
      <c r="AB1149" s="570">
        <v>0</v>
      </c>
      <c r="AC1149" s="570"/>
      <c r="AD1149" s="570"/>
      <c r="AE1149" s="570"/>
      <c r="AF1149" s="570">
        <v>3.54710556186152E-3</v>
      </c>
      <c r="AG1149" s="570">
        <v>1.0691027527473269E-2</v>
      </c>
      <c r="AH1149" s="570">
        <v>0</v>
      </c>
      <c r="AI1149" s="570"/>
      <c r="AJ1149" s="570"/>
      <c r="AK1149" s="570"/>
      <c r="AL1149" s="570"/>
    </row>
    <row r="1150" spans="1:38">
      <c r="A1150" s="570">
        <v>12</v>
      </c>
      <c r="B1150" s="570">
        <v>100</v>
      </c>
      <c r="C1150" s="570">
        <v>2018</v>
      </c>
      <c r="D1150" s="570">
        <v>99</v>
      </c>
      <c r="E1150" s="570">
        <v>99</v>
      </c>
      <c r="F1150" s="570">
        <v>99</v>
      </c>
      <c r="G1150" s="570">
        <v>99</v>
      </c>
      <c r="H1150" s="570">
        <v>99</v>
      </c>
      <c r="I1150" s="570">
        <v>99</v>
      </c>
      <c r="J1150" s="570">
        <v>999</v>
      </c>
      <c r="K1150" s="570">
        <v>99</v>
      </c>
      <c r="L1150" s="570">
        <v>99</v>
      </c>
      <c r="M1150" s="570">
        <v>10</v>
      </c>
      <c r="N1150" s="570">
        <v>99</v>
      </c>
      <c r="O1150" s="570">
        <v>99</v>
      </c>
      <c r="P1150" s="570">
        <v>9999</v>
      </c>
      <c r="Q1150" s="570"/>
      <c r="R1150" s="570"/>
      <c r="S1150" s="570"/>
      <c r="T1150" s="570"/>
      <c r="U1150" s="570"/>
      <c r="V1150" s="570"/>
      <c r="W1150" s="570"/>
      <c r="X1150" s="570"/>
      <c r="Y1150" s="570"/>
      <c r="Z1150" s="570"/>
      <c r="AA1150" s="570"/>
      <c r="AB1150" s="570"/>
      <c r="AC1150" s="570"/>
      <c r="AD1150" s="570"/>
      <c r="AE1150" s="570"/>
      <c r="AF1150" s="570"/>
      <c r="AG1150" s="570"/>
      <c r="AH1150" s="570"/>
      <c r="AI1150" s="570"/>
      <c r="AJ1150" s="570"/>
      <c r="AK1150" s="570"/>
      <c r="AL1150" s="570"/>
    </row>
    <row r="1151" spans="1:38">
      <c r="A1151" s="570">
        <v>12</v>
      </c>
      <c r="B1151" s="570">
        <v>101</v>
      </c>
      <c r="C1151" s="570">
        <v>2018</v>
      </c>
      <c r="D1151" s="570">
        <v>99</v>
      </c>
      <c r="E1151" s="570">
        <v>99</v>
      </c>
      <c r="F1151" s="570">
        <v>99</v>
      </c>
      <c r="G1151" s="570">
        <v>99</v>
      </c>
      <c r="H1151" s="570">
        <v>99</v>
      </c>
      <c r="I1151" s="570">
        <v>99</v>
      </c>
      <c r="J1151" s="570">
        <v>999</v>
      </c>
      <c r="K1151" s="570">
        <v>99</v>
      </c>
      <c r="L1151" s="570">
        <v>99</v>
      </c>
      <c r="M1151" s="570">
        <v>11</v>
      </c>
      <c r="N1151" s="570">
        <v>99</v>
      </c>
      <c r="O1151" s="570">
        <v>99</v>
      </c>
      <c r="P1151" s="570">
        <v>9999</v>
      </c>
      <c r="Q1151" s="570">
        <v>148</v>
      </c>
      <c r="R1151" s="570">
        <v>373</v>
      </c>
      <c r="S1151" s="570">
        <v>7.1206434316353899</v>
      </c>
      <c r="T1151" s="570">
        <v>11</v>
      </c>
      <c r="U1151" s="570">
        <v>29.995549597855192</v>
      </c>
      <c r="V1151" s="570">
        <v>0</v>
      </c>
      <c r="W1151" s="570">
        <v>100</v>
      </c>
      <c r="X1151" s="570">
        <v>99.195710455764058</v>
      </c>
      <c r="Y1151" s="570">
        <v>89.544235924932991</v>
      </c>
      <c r="Z1151" s="570">
        <v>5.9580425767813008</v>
      </c>
      <c r="AA1151" s="570">
        <v>1.3358041684110185</v>
      </c>
      <c r="AB1151" s="570">
        <v>0</v>
      </c>
      <c r="AC1151" s="570">
        <v>34.89024498021913</v>
      </c>
      <c r="AD1151" s="570"/>
      <c r="AE1151" s="570"/>
      <c r="AF1151" s="570">
        <v>1.3230703745743468</v>
      </c>
      <c r="AG1151" s="570">
        <v>3.2592602432351501</v>
      </c>
      <c r="AH1151" s="570">
        <v>0</v>
      </c>
      <c r="AI1151" s="570"/>
      <c r="AJ1151" s="570"/>
      <c r="AK1151" s="570"/>
      <c r="AL1151" s="570"/>
    </row>
    <row r="1152" spans="1:38">
      <c r="A1152" s="570">
        <v>12</v>
      </c>
      <c r="B1152" s="570">
        <v>102</v>
      </c>
      <c r="C1152" s="570">
        <v>2018</v>
      </c>
      <c r="D1152" s="570">
        <v>99</v>
      </c>
      <c r="E1152" s="570">
        <v>99</v>
      </c>
      <c r="F1152" s="570">
        <v>99</v>
      </c>
      <c r="G1152" s="570">
        <v>99</v>
      </c>
      <c r="H1152" s="570">
        <v>99</v>
      </c>
      <c r="I1152" s="570">
        <v>99</v>
      </c>
      <c r="J1152" s="570">
        <v>999</v>
      </c>
      <c r="K1152" s="570">
        <v>99</v>
      </c>
      <c r="L1152" s="570">
        <v>99</v>
      </c>
      <c r="M1152" s="570">
        <v>12</v>
      </c>
      <c r="N1152" s="570">
        <v>99</v>
      </c>
      <c r="O1152" s="570">
        <v>99</v>
      </c>
      <c r="P1152" s="570">
        <v>9999</v>
      </c>
      <c r="Q1152" s="570"/>
      <c r="R1152" s="570"/>
      <c r="S1152" s="570"/>
      <c r="T1152" s="570"/>
      <c r="U1152" s="570"/>
      <c r="V1152" s="570"/>
      <c r="W1152" s="570"/>
      <c r="X1152" s="570"/>
      <c r="Y1152" s="570"/>
      <c r="Z1152" s="570"/>
      <c r="AA1152" s="570"/>
      <c r="AB1152" s="570"/>
      <c r="AC1152" s="570"/>
      <c r="AD1152" s="570"/>
      <c r="AE1152" s="570"/>
      <c r="AF1152" s="570"/>
      <c r="AG1152" s="570"/>
      <c r="AH1152" s="570"/>
      <c r="AI1152" s="570"/>
      <c r="AJ1152" s="570"/>
      <c r="AK1152" s="570"/>
      <c r="AL1152" s="570"/>
    </row>
    <row r="1153" spans="1:38">
      <c r="A1153" s="570">
        <v>12</v>
      </c>
      <c r="B1153" s="570">
        <v>103</v>
      </c>
      <c r="C1153" s="570">
        <v>2018</v>
      </c>
      <c r="D1153" s="570">
        <v>99</v>
      </c>
      <c r="E1153" s="570">
        <v>99</v>
      </c>
      <c r="F1153" s="570">
        <v>99</v>
      </c>
      <c r="G1153" s="570">
        <v>99</v>
      </c>
      <c r="H1153" s="570">
        <v>99</v>
      </c>
      <c r="I1153" s="570">
        <v>99</v>
      </c>
      <c r="J1153" s="570">
        <v>999</v>
      </c>
      <c r="K1153" s="570">
        <v>99</v>
      </c>
      <c r="L1153" s="570">
        <v>99</v>
      </c>
      <c r="M1153" s="570">
        <v>13</v>
      </c>
      <c r="N1153" s="570">
        <v>99</v>
      </c>
      <c r="O1153" s="570">
        <v>99</v>
      </c>
      <c r="P1153" s="570">
        <v>9999</v>
      </c>
      <c r="Q1153" s="570"/>
      <c r="R1153" s="570"/>
      <c r="S1153" s="570"/>
      <c r="T1153" s="570"/>
      <c r="U1153" s="570"/>
      <c r="V1153" s="570"/>
      <c r="W1153" s="570"/>
      <c r="X1153" s="570"/>
      <c r="Y1153" s="570"/>
      <c r="Z1153" s="570"/>
      <c r="AA1153" s="570"/>
      <c r="AB1153" s="570"/>
      <c r="AC1153" s="570"/>
      <c r="AD1153" s="570"/>
      <c r="AE1153" s="570"/>
      <c r="AF1153" s="570"/>
      <c r="AG1153" s="570"/>
      <c r="AH1153" s="570"/>
      <c r="AI1153" s="570"/>
      <c r="AJ1153" s="570"/>
      <c r="AK1153" s="570"/>
      <c r="AL1153" s="570"/>
    </row>
    <row r="1154" spans="1:38">
      <c r="A1154" s="570">
        <v>12</v>
      </c>
      <c r="B1154" s="570">
        <v>104</v>
      </c>
      <c r="C1154" s="570">
        <v>2018</v>
      </c>
      <c r="D1154" s="570">
        <v>99</v>
      </c>
      <c r="E1154" s="570">
        <v>99</v>
      </c>
      <c r="F1154" s="570">
        <v>99</v>
      </c>
      <c r="G1154" s="570">
        <v>99</v>
      </c>
      <c r="H1154" s="570">
        <v>99</v>
      </c>
      <c r="I1154" s="570">
        <v>99</v>
      </c>
      <c r="J1154" s="570">
        <v>999</v>
      </c>
      <c r="K1154" s="570">
        <v>99</v>
      </c>
      <c r="L1154" s="570">
        <v>99</v>
      </c>
      <c r="M1154" s="570">
        <v>14</v>
      </c>
      <c r="N1154" s="570">
        <v>99</v>
      </c>
      <c r="O1154" s="570">
        <v>99</v>
      </c>
      <c r="P1154" s="570">
        <v>9999</v>
      </c>
      <c r="Q1154" s="570">
        <v>10</v>
      </c>
      <c r="R1154" s="570">
        <v>14</v>
      </c>
      <c r="S1154" s="570">
        <v>8.9285714285714306</v>
      </c>
      <c r="T1154" s="570">
        <v>14</v>
      </c>
      <c r="U1154" s="570">
        <v>38.492857142857126</v>
      </c>
      <c r="V1154" s="570">
        <v>0</v>
      </c>
      <c r="W1154" s="570">
        <v>100</v>
      </c>
      <c r="X1154" s="570">
        <v>100</v>
      </c>
      <c r="Y1154" s="570">
        <v>92.857142857142875</v>
      </c>
      <c r="Z1154" s="570">
        <v>6.8984951035626514</v>
      </c>
      <c r="AA1154" s="570">
        <v>1.6241167144145798</v>
      </c>
      <c r="AB1154" s="570">
        <v>0</v>
      </c>
      <c r="AC1154" s="570">
        <v>31.106891739409676</v>
      </c>
      <c r="AD1154" s="570"/>
      <c r="AE1154" s="570"/>
      <c r="AF1154" s="570">
        <v>4.9659477866061286E-2</v>
      </c>
      <c r="AG1154" s="570">
        <v>0.15698623254919189</v>
      </c>
      <c r="AH1154" s="570">
        <v>0</v>
      </c>
      <c r="AI1154" s="570"/>
      <c r="AJ1154" s="570"/>
      <c r="AK1154" s="570"/>
      <c r="AL1154" s="570"/>
    </row>
    <row r="1155" spans="1:38">
      <c r="A1155" s="570">
        <v>12</v>
      </c>
      <c r="B1155" s="570">
        <v>105</v>
      </c>
      <c r="C1155" s="570">
        <v>2018</v>
      </c>
      <c r="D1155" s="570">
        <v>99</v>
      </c>
      <c r="E1155" s="570">
        <v>99</v>
      </c>
      <c r="F1155" s="570">
        <v>99</v>
      </c>
      <c r="G1155" s="570">
        <v>99</v>
      </c>
      <c r="H1155" s="570">
        <v>99</v>
      </c>
      <c r="I1155" s="570">
        <v>99</v>
      </c>
      <c r="J1155" s="570">
        <v>999</v>
      </c>
      <c r="K1155" s="570">
        <v>99</v>
      </c>
      <c r="L1155" s="570">
        <v>99</v>
      </c>
      <c r="M1155" s="570">
        <v>15</v>
      </c>
      <c r="N1155" s="570">
        <v>99</v>
      </c>
      <c r="O1155" s="570">
        <v>99</v>
      </c>
      <c r="P1155" s="570">
        <v>9999</v>
      </c>
      <c r="Q1155" s="570"/>
      <c r="R1155" s="570"/>
      <c r="S1155" s="570"/>
      <c r="T1155" s="570"/>
      <c r="U1155" s="570"/>
      <c r="V1155" s="570"/>
      <c r="W1155" s="570"/>
      <c r="X1155" s="570"/>
      <c r="Y1155" s="570"/>
      <c r="Z1155" s="570"/>
      <c r="AA1155" s="570"/>
      <c r="AB1155" s="570"/>
      <c r="AC1155" s="570"/>
      <c r="AD1155" s="570"/>
      <c r="AE1155" s="570"/>
      <c r="AF1155" s="570"/>
      <c r="AG1155" s="570"/>
      <c r="AH1155" s="570"/>
      <c r="AI1155" s="570"/>
      <c r="AJ1155" s="570"/>
      <c r="AK1155" s="570"/>
      <c r="AL1155" s="570"/>
    </row>
    <row r="1156" spans="1:38">
      <c r="A1156" s="570">
        <v>12</v>
      </c>
      <c r="B1156" s="570">
        <v>106</v>
      </c>
      <c r="C1156" s="570">
        <v>2017</v>
      </c>
      <c r="D1156" s="570">
        <v>99</v>
      </c>
      <c r="E1156" s="570">
        <v>99</v>
      </c>
      <c r="F1156" s="570">
        <v>99</v>
      </c>
      <c r="G1156" s="570">
        <v>99</v>
      </c>
      <c r="H1156" s="570">
        <v>99</v>
      </c>
      <c r="I1156" s="570">
        <v>99</v>
      </c>
      <c r="J1156" s="570">
        <v>999</v>
      </c>
      <c r="K1156" s="570">
        <v>99</v>
      </c>
      <c r="L1156" s="570">
        <v>99</v>
      </c>
      <c r="M1156" s="570">
        <v>1</v>
      </c>
      <c r="N1156" s="570">
        <v>99</v>
      </c>
      <c r="O1156" s="570">
        <v>99</v>
      </c>
      <c r="P1156" s="570">
        <v>9999</v>
      </c>
      <c r="Q1156" s="570">
        <v>2</v>
      </c>
      <c r="R1156" s="570">
        <v>3</v>
      </c>
      <c r="S1156" s="570">
        <v>1.333333333333333</v>
      </c>
      <c r="T1156" s="570">
        <v>1</v>
      </c>
      <c r="U1156" s="570">
        <v>6.8</v>
      </c>
      <c r="V1156" s="570">
        <v>0</v>
      </c>
      <c r="W1156" s="570">
        <v>0</v>
      </c>
      <c r="X1156" s="570">
        <v>0</v>
      </c>
      <c r="Y1156" s="570">
        <v>0</v>
      </c>
      <c r="Z1156" s="570">
        <v>1.9096247449870023</v>
      </c>
      <c r="AA1156" s="570">
        <v>0.47140452079103184</v>
      </c>
      <c r="AB1156" s="570">
        <v>0</v>
      </c>
      <c r="AC1156" s="570">
        <v>99.977145468790624</v>
      </c>
      <c r="AD1156" s="570"/>
      <c r="AE1156" s="570"/>
      <c r="AF1156" s="570">
        <v>1.0826025765941324E-2</v>
      </c>
      <c r="AG1156" s="570">
        <v>5.9500614839686642E-3</v>
      </c>
      <c r="AH1156" s="570">
        <v>0</v>
      </c>
      <c r="AI1156" s="570"/>
      <c r="AJ1156" s="570"/>
      <c r="AK1156" s="570"/>
      <c r="AL1156" s="570"/>
    </row>
    <row r="1157" spans="1:38">
      <c r="A1157" s="570">
        <v>12</v>
      </c>
      <c r="B1157" s="570">
        <v>107</v>
      </c>
      <c r="C1157" s="570">
        <v>2017</v>
      </c>
      <c r="D1157" s="570">
        <v>99</v>
      </c>
      <c r="E1157" s="570">
        <v>99</v>
      </c>
      <c r="F1157" s="570">
        <v>99</v>
      </c>
      <c r="G1157" s="570">
        <v>99</v>
      </c>
      <c r="H1157" s="570">
        <v>99</v>
      </c>
      <c r="I1157" s="570">
        <v>99</v>
      </c>
      <c r="J1157" s="570">
        <v>999</v>
      </c>
      <c r="K1157" s="570">
        <v>99</v>
      </c>
      <c r="L1157" s="570">
        <v>99</v>
      </c>
      <c r="M1157" s="570">
        <v>2</v>
      </c>
      <c r="N1157" s="570">
        <v>99</v>
      </c>
      <c r="O1157" s="570">
        <v>99</v>
      </c>
      <c r="P1157" s="570">
        <v>9999</v>
      </c>
      <c r="Q1157" s="570">
        <v>573</v>
      </c>
      <c r="R1157" s="570">
        <v>8011</v>
      </c>
      <c r="S1157" s="570">
        <v>3.8933965797029071</v>
      </c>
      <c r="T1157" s="570">
        <v>2</v>
      </c>
      <c r="U1157" s="570">
        <v>9.51824990637874</v>
      </c>
      <c r="V1157" s="570">
        <v>0</v>
      </c>
      <c r="W1157" s="570">
        <v>0</v>
      </c>
      <c r="X1157" s="570">
        <v>14.292847334914496</v>
      </c>
      <c r="Y1157" s="570">
        <v>1.0111097241293221</v>
      </c>
      <c r="Z1157" s="570">
        <v>5.1631102192040226</v>
      </c>
      <c r="AA1157" s="570">
        <v>1.55709227324703</v>
      </c>
      <c r="AB1157" s="570">
        <v>0</v>
      </c>
      <c r="AC1157" s="570">
        <v>-4.1760089943008127</v>
      </c>
      <c r="AD1157" s="570"/>
      <c r="AE1157" s="570"/>
      <c r="AF1157" s="570">
        <v>28.909097470318649</v>
      </c>
      <c r="AG1157" s="570">
        <v>22.240017313512247</v>
      </c>
      <c r="AH1157" s="570">
        <v>0.98614405192859822</v>
      </c>
      <c r="AI1157" s="570"/>
      <c r="AJ1157" s="570"/>
      <c r="AK1157" s="570"/>
      <c r="AL1157" s="570"/>
    </row>
    <row r="1158" spans="1:38">
      <c r="A1158" s="570">
        <v>12</v>
      </c>
      <c r="B1158" s="570">
        <v>108</v>
      </c>
      <c r="C1158" s="570">
        <v>2017</v>
      </c>
      <c r="D1158" s="570">
        <v>99</v>
      </c>
      <c r="E1158" s="570">
        <v>99</v>
      </c>
      <c r="F1158" s="570">
        <v>99</v>
      </c>
      <c r="G1158" s="570">
        <v>99</v>
      </c>
      <c r="H1158" s="570">
        <v>99</v>
      </c>
      <c r="I1158" s="570">
        <v>99</v>
      </c>
      <c r="J1158" s="570">
        <v>999</v>
      </c>
      <c r="K1158" s="570">
        <v>99</v>
      </c>
      <c r="L1158" s="570">
        <v>99</v>
      </c>
      <c r="M1158" s="570">
        <v>3</v>
      </c>
      <c r="N1158" s="570">
        <v>99</v>
      </c>
      <c r="O1158" s="570">
        <v>99</v>
      </c>
      <c r="P1158" s="570">
        <v>9999</v>
      </c>
      <c r="Q1158" s="570">
        <v>10</v>
      </c>
      <c r="R1158" s="570">
        <v>100</v>
      </c>
      <c r="S1158" s="570">
        <v>4.0599999999999996</v>
      </c>
      <c r="T1158" s="570">
        <v>3</v>
      </c>
      <c r="U1158" s="570">
        <v>9.5009999999999977</v>
      </c>
      <c r="V1158" s="570">
        <v>0</v>
      </c>
      <c r="W1158" s="570">
        <v>0</v>
      </c>
      <c r="X1158" s="570">
        <v>10</v>
      </c>
      <c r="Y1158" s="570">
        <v>1</v>
      </c>
      <c r="Z1158" s="570">
        <v>4.7756569181632011</v>
      </c>
      <c r="AA1158" s="570">
        <v>1.2555476892575621</v>
      </c>
      <c r="AB1158" s="570">
        <v>0</v>
      </c>
      <c r="AC1158" s="570">
        <v>-19.980770694517766</v>
      </c>
      <c r="AD1158" s="570"/>
      <c r="AE1158" s="570"/>
      <c r="AF1158" s="570">
        <v>0.36086752553137746</v>
      </c>
      <c r="AG1158" s="570">
        <v>0.27711536352542299</v>
      </c>
      <c r="AH1158" s="570">
        <v>0</v>
      </c>
      <c r="AI1158" s="570"/>
      <c r="AJ1158" s="570"/>
      <c r="AK1158" s="570"/>
      <c r="AL1158" s="570"/>
    </row>
    <row r="1159" spans="1:38">
      <c r="A1159" s="570">
        <v>12</v>
      </c>
      <c r="B1159" s="570">
        <v>109</v>
      </c>
      <c r="C1159" s="570">
        <v>2017</v>
      </c>
      <c r="D1159" s="570">
        <v>99</v>
      </c>
      <c r="E1159" s="570">
        <v>99</v>
      </c>
      <c r="F1159" s="570">
        <v>99</v>
      </c>
      <c r="G1159" s="570">
        <v>99</v>
      </c>
      <c r="H1159" s="570">
        <v>99</v>
      </c>
      <c r="I1159" s="570">
        <v>99</v>
      </c>
      <c r="J1159" s="570">
        <v>999</v>
      </c>
      <c r="K1159" s="570">
        <v>99</v>
      </c>
      <c r="L1159" s="570">
        <v>99</v>
      </c>
      <c r="M1159" s="570">
        <v>4</v>
      </c>
      <c r="N1159" s="570">
        <v>99</v>
      </c>
      <c r="O1159" s="570">
        <v>99</v>
      </c>
      <c r="P1159" s="570">
        <v>9999</v>
      </c>
      <c r="Q1159" s="570">
        <v>17</v>
      </c>
      <c r="R1159" s="570">
        <v>87</v>
      </c>
      <c r="S1159" s="570">
        <v>5.0574712643678144</v>
      </c>
      <c r="T1159" s="570">
        <v>4</v>
      </c>
      <c r="U1159" s="570">
        <v>11.944827586206898</v>
      </c>
      <c r="V1159" s="570">
        <v>1.149425287356322</v>
      </c>
      <c r="W1159" s="570">
        <v>0</v>
      </c>
      <c r="X1159" s="570">
        <v>27.586206896551719</v>
      </c>
      <c r="Y1159" s="570">
        <v>6.8965517241379306</v>
      </c>
      <c r="Z1159" s="570">
        <v>6.2732923878986089</v>
      </c>
      <c r="AA1159" s="570">
        <v>1.3591437622325473</v>
      </c>
      <c r="AB1159" s="570">
        <v>0</v>
      </c>
      <c r="AC1159" s="570">
        <v>-21.788435278107279</v>
      </c>
      <c r="AD1159" s="570"/>
      <c r="AE1159" s="570"/>
      <c r="AF1159" s="570">
        <v>0.31395474721229838</v>
      </c>
      <c r="AG1159" s="570">
        <v>0.303103132065698</v>
      </c>
      <c r="AH1159" s="570">
        <v>0</v>
      </c>
      <c r="AI1159" s="570"/>
      <c r="AJ1159" s="570"/>
      <c r="AK1159" s="570"/>
      <c r="AL1159" s="570"/>
    </row>
    <row r="1160" spans="1:38">
      <c r="A1160" s="570">
        <v>12</v>
      </c>
      <c r="B1160" s="570">
        <v>110</v>
      </c>
      <c r="C1160" s="570">
        <v>2017</v>
      </c>
      <c r="D1160" s="570">
        <v>99</v>
      </c>
      <c r="E1160" s="570">
        <v>99</v>
      </c>
      <c r="F1160" s="570">
        <v>99</v>
      </c>
      <c r="G1160" s="570">
        <v>99</v>
      </c>
      <c r="H1160" s="570">
        <v>99</v>
      </c>
      <c r="I1160" s="570">
        <v>99</v>
      </c>
      <c r="J1160" s="570">
        <v>999</v>
      </c>
      <c r="K1160" s="570">
        <v>99</v>
      </c>
      <c r="L1160" s="570">
        <v>99</v>
      </c>
      <c r="M1160" s="570">
        <v>5</v>
      </c>
      <c r="N1160" s="570">
        <v>99</v>
      </c>
      <c r="O1160" s="570">
        <v>99</v>
      </c>
      <c r="P1160" s="570">
        <v>9999</v>
      </c>
      <c r="Q1160" s="570">
        <v>656</v>
      </c>
      <c r="R1160" s="570">
        <v>16164</v>
      </c>
      <c r="S1160" s="570">
        <v>5.186834941846076</v>
      </c>
      <c r="T1160" s="570">
        <v>4.9582405345211598</v>
      </c>
      <c r="U1160" s="570">
        <v>11.564328136599851</v>
      </c>
      <c r="V1160" s="570">
        <v>1.4909675822816133</v>
      </c>
      <c r="W1160" s="570">
        <v>0</v>
      </c>
      <c r="X1160" s="570">
        <v>26.967334818114342</v>
      </c>
      <c r="Y1160" s="570">
        <v>6.3536253402623117</v>
      </c>
      <c r="Z1160" s="570">
        <v>6.8345197496305037</v>
      </c>
      <c r="AA1160" s="570">
        <v>1.8577832167137911</v>
      </c>
      <c r="AB1160" s="570">
        <v>0.45503128951439298</v>
      </c>
      <c r="AC1160" s="570">
        <v>-6.372673910048638</v>
      </c>
      <c r="AD1160" s="570">
        <v>-0.74415713685140261</v>
      </c>
      <c r="AE1160" s="570">
        <v>-16.348426109166411</v>
      </c>
      <c r="AF1160" s="570">
        <v>58.330626826891859</v>
      </c>
      <c r="AG1160" s="570">
        <v>54.520588379413219</v>
      </c>
      <c r="AH1160" s="570">
        <v>0.43924771096263304</v>
      </c>
      <c r="AI1160" s="570"/>
      <c r="AJ1160" s="570"/>
      <c r="AK1160" s="570"/>
      <c r="AL1160" s="570"/>
    </row>
    <row r="1161" spans="1:38">
      <c r="A1161" s="570">
        <v>12</v>
      </c>
      <c r="B1161" s="570">
        <v>111</v>
      </c>
      <c r="C1161" s="570">
        <v>2017</v>
      </c>
      <c r="D1161" s="570">
        <v>99</v>
      </c>
      <c r="E1161" s="570">
        <v>99</v>
      </c>
      <c r="F1161" s="570">
        <v>99</v>
      </c>
      <c r="G1161" s="570">
        <v>99</v>
      </c>
      <c r="H1161" s="570">
        <v>99</v>
      </c>
      <c r="I1161" s="570">
        <v>99</v>
      </c>
      <c r="J1161" s="570">
        <v>999</v>
      </c>
      <c r="K1161" s="570">
        <v>99</v>
      </c>
      <c r="L1161" s="570">
        <v>99</v>
      </c>
      <c r="M1161" s="570">
        <v>6</v>
      </c>
      <c r="N1161" s="570">
        <v>99</v>
      </c>
      <c r="O1161" s="570">
        <v>99</v>
      </c>
      <c r="P1161" s="570">
        <v>9999</v>
      </c>
      <c r="Q1161" s="570">
        <v>7</v>
      </c>
      <c r="R1161" s="570">
        <v>12</v>
      </c>
      <c r="S1161" s="570">
        <v>6.166666666666667</v>
      </c>
      <c r="T1161" s="570">
        <v>6</v>
      </c>
      <c r="U1161" s="570">
        <v>20.875</v>
      </c>
      <c r="V1161" s="570">
        <v>25</v>
      </c>
      <c r="W1161" s="570">
        <v>0</v>
      </c>
      <c r="X1161" s="570">
        <v>75</v>
      </c>
      <c r="Y1161" s="570">
        <v>33.333333333333343</v>
      </c>
      <c r="Z1161" s="570">
        <v>6.1279584691804203</v>
      </c>
      <c r="AA1161" s="570">
        <v>1.4043582955293921</v>
      </c>
      <c r="AB1161" s="570">
        <v>0</v>
      </c>
      <c r="AC1161" s="570">
        <v>14.379754458857899</v>
      </c>
      <c r="AD1161" s="570"/>
      <c r="AE1161" s="570"/>
      <c r="AF1161" s="570">
        <v>4.3304103063765295E-2</v>
      </c>
      <c r="AG1161" s="570">
        <v>7.306325498696814E-2</v>
      </c>
      <c r="AH1161" s="570">
        <v>0</v>
      </c>
      <c r="AI1161" s="570"/>
      <c r="AJ1161" s="570"/>
      <c r="AK1161" s="570"/>
      <c r="AL1161" s="570"/>
    </row>
    <row r="1162" spans="1:38">
      <c r="A1162" s="570">
        <v>12</v>
      </c>
      <c r="B1162" s="570">
        <v>112</v>
      </c>
      <c r="C1162" s="570">
        <v>2017</v>
      </c>
      <c r="D1162" s="570">
        <v>99</v>
      </c>
      <c r="E1162" s="570">
        <v>99</v>
      </c>
      <c r="F1162" s="570">
        <v>99</v>
      </c>
      <c r="G1162" s="570">
        <v>99</v>
      </c>
      <c r="H1162" s="570">
        <v>99</v>
      </c>
      <c r="I1162" s="570">
        <v>99</v>
      </c>
      <c r="J1162" s="570">
        <v>999</v>
      </c>
      <c r="K1162" s="570">
        <v>99</v>
      </c>
      <c r="L1162" s="570">
        <v>99</v>
      </c>
      <c r="M1162" s="570">
        <v>7</v>
      </c>
      <c r="N1162" s="570">
        <v>99</v>
      </c>
      <c r="O1162" s="570">
        <v>99</v>
      </c>
      <c r="P1162" s="570">
        <v>9999</v>
      </c>
      <c r="Q1162" s="570">
        <v>4</v>
      </c>
      <c r="R1162" s="570">
        <v>4</v>
      </c>
      <c r="S1162" s="570">
        <v>5.25</v>
      </c>
      <c r="T1162" s="570">
        <v>7</v>
      </c>
      <c r="U1162" s="570">
        <v>20.525000000000006</v>
      </c>
      <c r="V1162" s="570">
        <v>25</v>
      </c>
      <c r="W1162" s="570">
        <v>0</v>
      </c>
      <c r="X1162" s="570">
        <v>75</v>
      </c>
      <c r="Y1162" s="570">
        <v>50</v>
      </c>
      <c r="Z1162" s="570">
        <v>7.8553723654579155</v>
      </c>
      <c r="AA1162" s="570">
        <v>0.4330127018922193</v>
      </c>
      <c r="AB1162" s="570">
        <v>0</v>
      </c>
      <c r="AC1162" s="570">
        <v>67.433960777058587</v>
      </c>
      <c r="AD1162" s="570"/>
      <c r="AE1162" s="570"/>
      <c r="AF1162" s="570">
        <v>1.4434701021255098E-2</v>
      </c>
      <c r="AG1162" s="570">
        <v>2.3946080776168006E-2</v>
      </c>
      <c r="AH1162" s="570">
        <v>25</v>
      </c>
      <c r="AI1162" s="570"/>
      <c r="AJ1162" s="570"/>
      <c r="AK1162" s="570"/>
      <c r="AL1162" s="570"/>
    </row>
    <row r="1163" spans="1:38">
      <c r="A1163" s="570">
        <v>12</v>
      </c>
      <c r="B1163" s="570">
        <v>113</v>
      </c>
      <c r="C1163" s="570">
        <v>2017</v>
      </c>
      <c r="D1163" s="570">
        <v>99</v>
      </c>
      <c r="E1163" s="570">
        <v>99</v>
      </c>
      <c r="F1163" s="570">
        <v>99</v>
      </c>
      <c r="G1163" s="570">
        <v>99</v>
      </c>
      <c r="H1163" s="570">
        <v>99</v>
      </c>
      <c r="I1163" s="570">
        <v>99</v>
      </c>
      <c r="J1163" s="570">
        <v>999</v>
      </c>
      <c r="K1163" s="570">
        <v>99</v>
      </c>
      <c r="L1163" s="570">
        <v>99</v>
      </c>
      <c r="M1163" s="570">
        <v>8</v>
      </c>
      <c r="N1163" s="570">
        <v>99</v>
      </c>
      <c r="O1163" s="570">
        <v>99</v>
      </c>
      <c r="P1163" s="570">
        <v>9999</v>
      </c>
      <c r="Q1163" s="570">
        <v>429</v>
      </c>
      <c r="R1163" s="570">
        <v>2910</v>
      </c>
      <c r="S1163" s="570">
        <v>5.9900343642611693</v>
      </c>
      <c r="T1163" s="570">
        <v>8</v>
      </c>
      <c r="U1163" s="570">
        <v>22.234364261168405</v>
      </c>
      <c r="V1163" s="570">
        <v>0</v>
      </c>
      <c r="W1163" s="570">
        <v>0</v>
      </c>
      <c r="X1163" s="570">
        <v>83.470790378006896</v>
      </c>
      <c r="Y1163" s="570">
        <v>48.797250859106526</v>
      </c>
      <c r="Z1163" s="570">
        <v>7.2120304125423855</v>
      </c>
      <c r="AA1163" s="570">
        <v>1.3721219171488095</v>
      </c>
      <c r="AB1163" s="570">
        <v>0</v>
      </c>
      <c r="AC1163" s="570">
        <v>21.388177183857913</v>
      </c>
      <c r="AD1163" s="570"/>
      <c r="AE1163" s="570"/>
      <c r="AF1163" s="570">
        <v>10.501244992963084</v>
      </c>
      <c r="AG1163" s="570">
        <v>18.87161167332064</v>
      </c>
      <c r="AH1163" s="570">
        <v>0.44673539518900346</v>
      </c>
      <c r="AI1163" s="570"/>
      <c r="AJ1163" s="570"/>
      <c r="AK1163" s="570"/>
      <c r="AL1163" s="570"/>
    </row>
    <row r="1164" spans="1:38">
      <c r="A1164" s="570">
        <v>12</v>
      </c>
      <c r="B1164" s="570">
        <v>114</v>
      </c>
      <c r="C1164" s="570">
        <v>2017</v>
      </c>
      <c r="D1164" s="570">
        <v>99</v>
      </c>
      <c r="E1164" s="570">
        <v>99</v>
      </c>
      <c r="F1164" s="570">
        <v>99</v>
      </c>
      <c r="G1164" s="570">
        <v>99</v>
      </c>
      <c r="H1164" s="570">
        <v>99</v>
      </c>
      <c r="I1164" s="570">
        <v>99</v>
      </c>
      <c r="J1164" s="570">
        <v>999</v>
      </c>
      <c r="K1164" s="570">
        <v>99</v>
      </c>
      <c r="L1164" s="570">
        <v>99</v>
      </c>
      <c r="M1164" s="570">
        <v>9</v>
      </c>
      <c r="N1164" s="570">
        <v>99</v>
      </c>
      <c r="O1164" s="570">
        <v>99</v>
      </c>
      <c r="P1164" s="570">
        <v>9999</v>
      </c>
      <c r="Q1164" s="570">
        <v>1</v>
      </c>
      <c r="R1164" s="570">
        <v>1</v>
      </c>
      <c r="S1164" s="570">
        <v>6</v>
      </c>
      <c r="T1164" s="570">
        <v>9</v>
      </c>
      <c r="U1164" s="570">
        <v>28.9</v>
      </c>
      <c r="V1164" s="570">
        <v>0</v>
      </c>
      <c r="W1164" s="570">
        <v>100</v>
      </c>
      <c r="X1164" s="570">
        <v>100</v>
      </c>
      <c r="Y1164" s="570">
        <v>100</v>
      </c>
      <c r="Z1164" s="570">
        <v>0</v>
      </c>
      <c r="AA1164" s="570">
        <v>0</v>
      </c>
      <c r="AB1164" s="570">
        <v>0</v>
      </c>
      <c r="AC1164" s="570"/>
      <c r="AD1164" s="570"/>
      <c r="AE1164" s="570"/>
      <c r="AF1164" s="570">
        <v>3.6086752553137745E-3</v>
      </c>
      <c r="AG1164" s="570">
        <v>8.4292537689556069E-3</v>
      </c>
      <c r="AH1164" s="570">
        <v>0</v>
      </c>
      <c r="AI1164" s="570"/>
      <c r="AJ1164" s="570"/>
      <c r="AK1164" s="570"/>
      <c r="AL1164" s="570"/>
    </row>
    <row r="1165" spans="1:38">
      <c r="A1165" s="570">
        <v>12</v>
      </c>
      <c r="B1165" s="570">
        <v>115</v>
      </c>
      <c r="C1165" s="570">
        <v>2017</v>
      </c>
      <c r="D1165" s="570">
        <v>99</v>
      </c>
      <c r="E1165" s="570">
        <v>99</v>
      </c>
      <c r="F1165" s="570">
        <v>99</v>
      </c>
      <c r="G1165" s="570">
        <v>99</v>
      </c>
      <c r="H1165" s="570">
        <v>99</v>
      </c>
      <c r="I1165" s="570">
        <v>99</v>
      </c>
      <c r="J1165" s="570">
        <v>999</v>
      </c>
      <c r="K1165" s="570">
        <v>99</v>
      </c>
      <c r="L1165" s="570">
        <v>99</v>
      </c>
      <c r="M1165" s="570">
        <v>10</v>
      </c>
      <c r="N1165" s="570">
        <v>99</v>
      </c>
      <c r="O1165" s="570">
        <v>99</v>
      </c>
      <c r="P1165" s="570">
        <v>9999</v>
      </c>
      <c r="Q1165" s="570"/>
      <c r="R1165" s="570"/>
      <c r="S1165" s="570"/>
      <c r="T1165" s="570"/>
      <c r="U1165" s="570"/>
      <c r="V1165" s="570"/>
      <c r="W1165" s="570"/>
      <c r="X1165" s="570"/>
      <c r="Y1165" s="570"/>
      <c r="Z1165" s="570"/>
      <c r="AA1165" s="570"/>
      <c r="AB1165" s="570"/>
      <c r="AC1165" s="570"/>
      <c r="AD1165" s="570"/>
      <c r="AE1165" s="570"/>
      <c r="AF1165" s="570"/>
      <c r="AG1165" s="570"/>
      <c r="AH1165" s="570"/>
      <c r="AI1165" s="570"/>
      <c r="AJ1165" s="570"/>
      <c r="AK1165" s="570"/>
      <c r="AL1165" s="570"/>
    </row>
    <row r="1166" spans="1:38">
      <c r="A1166" s="570">
        <v>12</v>
      </c>
      <c r="B1166" s="570">
        <v>116</v>
      </c>
      <c r="C1166" s="570">
        <v>2017</v>
      </c>
      <c r="D1166" s="570">
        <v>99</v>
      </c>
      <c r="E1166" s="570">
        <v>99</v>
      </c>
      <c r="F1166" s="570">
        <v>99</v>
      </c>
      <c r="G1166" s="570">
        <v>99</v>
      </c>
      <c r="H1166" s="570">
        <v>99</v>
      </c>
      <c r="I1166" s="570">
        <v>99</v>
      </c>
      <c r="J1166" s="570">
        <v>999</v>
      </c>
      <c r="K1166" s="570">
        <v>99</v>
      </c>
      <c r="L1166" s="570">
        <v>99</v>
      </c>
      <c r="M1166" s="570">
        <v>11</v>
      </c>
      <c r="N1166" s="570">
        <v>99</v>
      </c>
      <c r="O1166" s="570">
        <v>99</v>
      </c>
      <c r="P1166" s="570">
        <v>9999</v>
      </c>
      <c r="Q1166" s="570">
        <v>144</v>
      </c>
      <c r="R1166" s="570">
        <v>396</v>
      </c>
      <c r="S1166" s="570">
        <v>7.1641414141414161</v>
      </c>
      <c r="T1166" s="570">
        <v>11</v>
      </c>
      <c r="U1166" s="570">
        <v>29.775757575757567</v>
      </c>
      <c r="V1166" s="570">
        <v>0</v>
      </c>
      <c r="W1166" s="570">
        <v>100</v>
      </c>
      <c r="X1166" s="570">
        <v>99.747474747474755</v>
      </c>
      <c r="Y1166" s="570">
        <v>91.919191919191903</v>
      </c>
      <c r="Z1166" s="570">
        <v>5.0150347876189532</v>
      </c>
      <c r="AA1166" s="570">
        <v>1.2676340086957412</v>
      </c>
      <c r="AB1166" s="570">
        <v>0</v>
      </c>
      <c r="AC1166" s="570">
        <v>26.577386767174879</v>
      </c>
      <c r="AD1166" s="570"/>
      <c r="AE1166" s="570"/>
      <c r="AF1166" s="570">
        <v>1.4290354011042543</v>
      </c>
      <c r="AG1166" s="570">
        <v>3.439135537733887</v>
      </c>
      <c r="AH1166" s="570">
        <v>0.50505050505050508</v>
      </c>
      <c r="AI1166" s="570"/>
      <c r="AJ1166" s="570"/>
      <c r="AK1166" s="570"/>
      <c r="AL1166" s="570"/>
    </row>
    <row r="1167" spans="1:38">
      <c r="A1167" s="570">
        <v>12</v>
      </c>
      <c r="B1167" s="570">
        <v>117</v>
      </c>
      <c r="C1167" s="570">
        <v>2017</v>
      </c>
      <c r="D1167" s="570">
        <v>99</v>
      </c>
      <c r="E1167" s="570">
        <v>99</v>
      </c>
      <c r="F1167" s="570">
        <v>99</v>
      </c>
      <c r="G1167" s="570">
        <v>99</v>
      </c>
      <c r="H1167" s="570">
        <v>99</v>
      </c>
      <c r="I1167" s="570">
        <v>99</v>
      </c>
      <c r="J1167" s="570">
        <v>999</v>
      </c>
      <c r="K1167" s="570">
        <v>99</v>
      </c>
      <c r="L1167" s="570">
        <v>99</v>
      </c>
      <c r="M1167" s="570">
        <v>12</v>
      </c>
      <c r="N1167" s="570">
        <v>99</v>
      </c>
      <c r="O1167" s="570">
        <v>99</v>
      </c>
      <c r="P1167" s="570">
        <v>9999</v>
      </c>
      <c r="Q1167" s="570"/>
      <c r="R1167" s="570"/>
      <c r="S1167" s="570"/>
      <c r="T1167" s="570"/>
      <c r="U1167" s="570"/>
      <c r="V1167" s="570"/>
      <c r="W1167" s="570"/>
      <c r="X1167" s="570"/>
      <c r="Y1167" s="570"/>
      <c r="Z1167" s="570"/>
      <c r="AA1167" s="570"/>
      <c r="AB1167" s="570"/>
      <c r="AC1167" s="570"/>
      <c r="AD1167" s="570"/>
      <c r="AE1167" s="570"/>
      <c r="AF1167" s="570"/>
      <c r="AG1167" s="570"/>
      <c r="AH1167" s="570"/>
      <c r="AI1167" s="570"/>
      <c r="AJ1167" s="570"/>
      <c r="AK1167" s="570"/>
      <c r="AL1167" s="570"/>
    </row>
    <row r="1168" spans="1:38">
      <c r="A1168" s="570">
        <v>12</v>
      </c>
      <c r="B1168" s="570">
        <v>118</v>
      </c>
      <c r="C1168" s="570">
        <v>2017</v>
      </c>
      <c r="D1168" s="570">
        <v>99</v>
      </c>
      <c r="E1168" s="570">
        <v>99</v>
      </c>
      <c r="F1168" s="570">
        <v>99</v>
      </c>
      <c r="G1168" s="570">
        <v>99</v>
      </c>
      <c r="H1168" s="570">
        <v>99</v>
      </c>
      <c r="I1168" s="570">
        <v>99</v>
      </c>
      <c r="J1168" s="570">
        <v>999</v>
      </c>
      <c r="K1168" s="570">
        <v>99</v>
      </c>
      <c r="L1168" s="570">
        <v>99</v>
      </c>
      <c r="M1168" s="570">
        <v>13</v>
      </c>
      <c r="N1168" s="570">
        <v>99</v>
      </c>
      <c r="O1168" s="570">
        <v>99</v>
      </c>
      <c r="P1168" s="570">
        <v>9999</v>
      </c>
      <c r="Q1168" s="570"/>
      <c r="R1168" s="570"/>
      <c r="S1168" s="570"/>
      <c r="T1168" s="570"/>
      <c r="U1168" s="570"/>
      <c r="V1168" s="570"/>
      <c r="W1168" s="570"/>
      <c r="X1168" s="570"/>
      <c r="Y1168" s="570"/>
      <c r="Z1168" s="570"/>
      <c r="AA1168" s="570"/>
      <c r="AB1168" s="570"/>
      <c r="AC1168" s="570"/>
      <c r="AD1168" s="570"/>
      <c r="AE1168" s="570"/>
      <c r="AF1168" s="570"/>
      <c r="AG1168" s="570"/>
      <c r="AH1168" s="570"/>
      <c r="AI1168" s="570"/>
      <c r="AJ1168" s="570"/>
      <c r="AK1168" s="570"/>
      <c r="AL1168" s="570"/>
    </row>
    <row r="1169" spans="1:38">
      <c r="A1169" s="570">
        <v>12</v>
      </c>
      <c r="B1169" s="570">
        <v>119</v>
      </c>
      <c r="C1169" s="570">
        <v>2017</v>
      </c>
      <c r="D1169" s="570">
        <v>99</v>
      </c>
      <c r="E1169" s="570">
        <v>99</v>
      </c>
      <c r="F1169" s="570">
        <v>99</v>
      </c>
      <c r="G1169" s="570">
        <v>99</v>
      </c>
      <c r="H1169" s="570">
        <v>99</v>
      </c>
      <c r="I1169" s="570">
        <v>99</v>
      </c>
      <c r="J1169" s="570">
        <v>999</v>
      </c>
      <c r="K1169" s="570">
        <v>99</v>
      </c>
      <c r="L1169" s="570">
        <v>99</v>
      </c>
      <c r="M1169" s="570">
        <v>14</v>
      </c>
      <c r="N1169" s="570">
        <v>99</v>
      </c>
      <c r="O1169" s="570">
        <v>99</v>
      </c>
      <c r="P1169" s="570">
        <v>9999</v>
      </c>
      <c r="Q1169" s="570">
        <v>16</v>
      </c>
      <c r="R1169" s="570">
        <v>23</v>
      </c>
      <c r="S1169" s="570">
        <v>7.7826086956521747</v>
      </c>
      <c r="T1169" s="570">
        <v>14</v>
      </c>
      <c r="U1169" s="570">
        <v>35.334782608695647</v>
      </c>
      <c r="V1169" s="570">
        <v>0</v>
      </c>
      <c r="W1169" s="570">
        <v>100</v>
      </c>
      <c r="X1169" s="570">
        <v>100</v>
      </c>
      <c r="Y1169" s="570">
        <v>100</v>
      </c>
      <c r="Z1169" s="570">
        <v>5.8728267910741714</v>
      </c>
      <c r="AA1169" s="570">
        <v>0.7196932764020405</v>
      </c>
      <c r="AB1169" s="570">
        <v>0</v>
      </c>
      <c r="AC1169" s="570">
        <v>27.54161321265244</v>
      </c>
      <c r="AD1169" s="570"/>
      <c r="AE1169" s="570"/>
      <c r="AF1169" s="570">
        <v>8.2999530872216815E-2</v>
      </c>
      <c r="AG1169" s="570">
        <v>0.23703994941281048</v>
      </c>
      <c r="AH1169" s="570">
        <v>0</v>
      </c>
      <c r="AI1169" s="570"/>
      <c r="AJ1169" s="570"/>
      <c r="AK1169" s="570"/>
      <c r="AL1169" s="570"/>
    </row>
    <row r="1170" spans="1:38">
      <c r="A1170" s="570">
        <v>12</v>
      </c>
      <c r="B1170" s="570">
        <v>120</v>
      </c>
      <c r="C1170" s="570">
        <v>2017</v>
      </c>
      <c r="D1170" s="570">
        <v>99</v>
      </c>
      <c r="E1170" s="570">
        <v>99</v>
      </c>
      <c r="F1170" s="570">
        <v>99</v>
      </c>
      <c r="G1170" s="570">
        <v>99</v>
      </c>
      <c r="H1170" s="570">
        <v>99</v>
      </c>
      <c r="I1170" s="570">
        <v>99</v>
      </c>
      <c r="J1170" s="570">
        <v>999</v>
      </c>
      <c r="K1170" s="570">
        <v>99</v>
      </c>
      <c r="L1170" s="570">
        <v>99</v>
      </c>
      <c r="M1170" s="570">
        <v>15</v>
      </c>
      <c r="N1170" s="570">
        <v>99</v>
      </c>
      <c r="O1170" s="570">
        <v>99</v>
      </c>
      <c r="P1170" s="570">
        <v>9999</v>
      </c>
      <c r="Q1170" s="570"/>
      <c r="R1170" s="570"/>
      <c r="S1170" s="570"/>
      <c r="T1170" s="570"/>
      <c r="U1170" s="570"/>
      <c r="V1170" s="570"/>
      <c r="W1170" s="570"/>
      <c r="X1170" s="570"/>
      <c r="Y1170" s="570"/>
      <c r="Z1170" s="570"/>
      <c r="AA1170" s="570"/>
      <c r="AB1170" s="570"/>
      <c r="AC1170" s="570"/>
      <c r="AD1170" s="570"/>
      <c r="AE1170" s="570"/>
      <c r="AF1170" s="570"/>
      <c r="AG1170" s="570"/>
      <c r="AH1170" s="570"/>
      <c r="AI1170" s="570"/>
      <c r="AJ1170" s="570"/>
      <c r="AK1170" s="570"/>
      <c r="AL1170" s="570"/>
    </row>
    <row r="1171" spans="1:38">
      <c r="A1171" s="570">
        <v>12</v>
      </c>
      <c r="B1171" s="570">
        <v>121</v>
      </c>
      <c r="C1171" s="570">
        <v>2016</v>
      </c>
      <c r="D1171" s="570">
        <v>99</v>
      </c>
      <c r="E1171" s="570">
        <v>99</v>
      </c>
      <c r="F1171" s="570">
        <v>99</v>
      </c>
      <c r="G1171" s="570">
        <v>99</v>
      </c>
      <c r="H1171" s="570">
        <v>99</v>
      </c>
      <c r="I1171" s="570">
        <v>99</v>
      </c>
      <c r="J1171" s="570">
        <v>999</v>
      </c>
      <c r="K1171" s="570">
        <v>99</v>
      </c>
      <c r="L1171" s="570">
        <v>99</v>
      </c>
      <c r="M1171" s="570">
        <v>1</v>
      </c>
      <c r="N1171" s="570">
        <v>99</v>
      </c>
      <c r="O1171" s="570">
        <v>99</v>
      </c>
      <c r="P1171" s="570">
        <v>9999</v>
      </c>
      <c r="Q1171" s="570">
        <v>2</v>
      </c>
      <c r="R1171" s="570">
        <v>2</v>
      </c>
      <c r="S1171" s="570">
        <v>4</v>
      </c>
      <c r="T1171" s="570">
        <v>1</v>
      </c>
      <c r="U1171" s="570">
        <v>16.2</v>
      </c>
      <c r="V1171" s="570">
        <v>0</v>
      </c>
      <c r="W1171" s="570">
        <v>0</v>
      </c>
      <c r="X1171" s="570">
        <v>50</v>
      </c>
      <c r="Y1171" s="570">
        <v>50</v>
      </c>
      <c r="Z1171" s="570">
        <v>12.600000000000001</v>
      </c>
      <c r="AA1171" s="570">
        <v>1</v>
      </c>
      <c r="AB1171" s="570">
        <v>0</v>
      </c>
      <c r="AC1171" s="570">
        <v>-99.999999999999986</v>
      </c>
      <c r="AD1171" s="570"/>
      <c r="AE1171" s="570"/>
      <c r="AF1171" s="570">
        <v>8.6651358260040751E-3</v>
      </c>
      <c r="AG1171" s="570">
        <v>1.1123436153021424E-2</v>
      </c>
      <c r="AH1171" s="570">
        <v>0</v>
      </c>
      <c r="AI1171" s="570"/>
      <c r="AJ1171" s="570"/>
      <c r="AK1171" s="570"/>
      <c r="AL1171" s="570"/>
    </row>
    <row r="1172" spans="1:38">
      <c r="A1172" s="570">
        <v>12</v>
      </c>
      <c r="B1172" s="570">
        <v>122</v>
      </c>
      <c r="C1172" s="570">
        <v>2016</v>
      </c>
      <c r="D1172" s="570">
        <v>99</v>
      </c>
      <c r="E1172" s="570">
        <v>99</v>
      </c>
      <c r="F1172" s="570">
        <v>99</v>
      </c>
      <c r="G1172" s="570">
        <v>99</v>
      </c>
      <c r="H1172" s="570">
        <v>99</v>
      </c>
      <c r="I1172" s="570">
        <v>99</v>
      </c>
      <c r="J1172" s="570">
        <v>999</v>
      </c>
      <c r="K1172" s="570">
        <v>99</v>
      </c>
      <c r="L1172" s="570">
        <v>99</v>
      </c>
      <c r="M1172" s="570">
        <v>2</v>
      </c>
      <c r="N1172" s="570">
        <v>99</v>
      </c>
      <c r="O1172" s="570">
        <v>99</v>
      </c>
      <c r="P1172" s="570">
        <v>9999</v>
      </c>
      <c r="Q1172" s="570">
        <v>528</v>
      </c>
      <c r="R1172" s="570">
        <v>6534</v>
      </c>
      <c r="S1172" s="570">
        <v>4.0218855218855225</v>
      </c>
      <c r="T1172" s="570">
        <v>2</v>
      </c>
      <c r="U1172" s="570">
        <v>9.0815580042852897</v>
      </c>
      <c r="V1172" s="570">
        <v>0</v>
      </c>
      <c r="W1172" s="570">
        <v>0</v>
      </c>
      <c r="X1172" s="570">
        <v>13.37618610345883</v>
      </c>
      <c r="Y1172" s="570">
        <v>1.4998469543924089</v>
      </c>
      <c r="Z1172" s="570">
        <v>5.3590079862033582</v>
      </c>
      <c r="AA1172" s="570">
        <v>1.6138495316290391</v>
      </c>
      <c r="AB1172" s="570">
        <v>0</v>
      </c>
      <c r="AC1172" s="570">
        <v>-6.8924994266969266</v>
      </c>
      <c r="AD1172" s="570"/>
      <c r="AE1172" s="570"/>
      <c r="AF1172" s="570">
        <v>28.308998743555311</v>
      </c>
      <c r="AG1172" s="570">
        <v>20.371989677176671</v>
      </c>
      <c r="AH1172" s="570">
        <v>0.62748699112335449</v>
      </c>
      <c r="AI1172" s="570"/>
      <c r="AJ1172" s="570"/>
      <c r="AK1172" s="570"/>
      <c r="AL1172" s="570"/>
    </row>
    <row r="1173" spans="1:38">
      <c r="A1173" s="570">
        <v>12</v>
      </c>
      <c r="B1173" s="570">
        <v>123</v>
      </c>
      <c r="C1173" s="570">
        <v>2016</v>
      </c>
      <c r="D1173" s="570">
        <v>99</v>
      </c>
      <c r="E1173" s="570">
        <v>99</v>
      </c>
      <c r="F1173" s="570">
        <v>99</v>
      </c>
      <c r="G1173" s="570">
        <v>99</v>
      </c>
      <c r="H1173" s="570">
        <v>99</v>
      </c>
      <c r="I1173" s="570">
        <v>99</v>
      </c>
      <c r="J1173" s="570">
        <v>999</v>
      </c>
      <c r="K1173" s="570">
        <v>99</v>
      </c>
      <c r="L1173" s="570">
        <v>99</v>
      </c>
      <c r="M1173" s="570">
        <v>3</v>
      </c>
      <c r="N1173" s="570">
        <v>99</v>
      </c>
      <c r="O1173" s="570">
        <v>99</v>
      </c>
      <c r="P1173" s="570">
        <v>9999</v>
      </c>
      <c r="Q1173" s="570">
        <v>6</v>
      </c>
      <c r="R1173" s="570">
        <v>25</v>
      </c>
      <c r="S1173" s="570">
        <v>5.4</v>
      </c>
      <c r="T1173" s="570">
        <v>3</v>
      </c>
      <c r="U1173" s="570">
        <v>9.9959999999999987</v>
      </c>
      <c r="V1173" s="570">
        <v>0</v>
      </c>
      <c r="W1173" s="570">
        <v>0</v>
      </c>
      <c r="X1173" s="570">
        <v>0</v>
      </c>
      <c r="Y1173" s="570">
        <v>0</v>
      </c>
      <c r="Z1173" s="570">
        <v>2.1062725369714235</v>
      </c>
      <c r="AA1173" s="570">
        <v>1.3266499161421581</v>
      </c>
      <c r="AB1173" s="570">
        <v>0</v>
      </c>
      <c r="AC1173" s="570">
        <v>13.226991165656596</v>
      </c>
      <c r="AD1173" s="570"/>
      <c r="AE1173" s="570"/>
      <c r="AF1173" s="570">
        <v>0.10831419782505095</v>
      </c>
      <c r="AG1173" s="570">
        <v>8.5794651069137459E-2</v>
      </c>
      <c r="AH1173" s="570">
        <v>24</v>
      </c>
      <c r="AI1173" s="570"/>
      <c r="AJ1173" s="570"/>
      <c r="AK1173" s="570"/>
      <c r="AL1173" s="570"/>
    </row>
    <row r="1174" spans="1:38">
      <c r="A1174" s="570">
        <v>12</v>
      </c>
      <c r="B1174" s="570">
        <v>124</v>
      </c>
      <c r="C1174" s="570">
        <v>2016</v>
      </c>
      <c r="D1174" s="570">
        <v>99</v>
      </c>
      <c r="E1174" s="570">
        <v>99</v>
      </c>
      <c r="F1174" s="570">
        <v>99</v>
      </c>
      <c r="G1174" s="570">
        <v>99</v>
      </c>
      <c r="H1174" s="570">
        <v>99</v>
      </c>
      <c r="I1174" s="570">
        <v>99</v>
      </c>
      <c r="J1174" s="570">
        <v>999</v>
      </c>
      <c r="K1174" s="570">
        <v>99</v>
      </c>
      <c r="L1174" s="570">
        <v>99</v>
      </c>
      <c r="M1174" s="570">
        <v>4</v>
      </c>
      <c r="N1174" s="570">
        <v>99</v>
      </c>
      <c r="O1174" s="570">
        <v>99</v>
      </c>
      <c r="P1174" s="570">
        <v>9999</v>
      </c>
      <c r="Q1174" s="570">
        <v>5</v>
      </c>
      <c r="R1174" s="570">
        <v>13</v>
      </c>
      <c r="S1174" s="570">
        <v>6.0769230769230758</v>
      </c>
      <c r="T1174" s="570">
        <v>4</v>
      </c>
      <c r="U1174" s="570">
        <v>10.069230769230767</v>
      </c>
      <c r="V1174" s="570">
        <v>0</v>
      </c>
      <c r="W1174" s="570">
        <v>0</v>
      </c>
      <c r="X1174" s="570">
        <v>0</v>
      </c>
      <c r="Y1174" s="570">
        <v>0</v>
      </c>
      <c r="Z1174" s="570">
        <v>2.3840445966997499</v>
      </c>
      <c r="AA1174" s="570">
        <v>1.1409536133993341</v>
      </c>
      <c r="AB1174" s="570">
        <v>0</v>
      </c>
      <c r="AC1174" s="570">
        <v>73.048554069886805</v>
      </c>
      <c r="AD1174" s="570"/>
      <c r="AE1174" s="570"/>
      <c r="AF1174" s="570">
        <v>5.6323382869026481E-2</v>
      </c>
      <c r="AG1174" s="570">
        <v>4.494005532192915E-2</v>
      </c>
      <c r="AH1174" s="570">
        <v>7.6923076923076898</v>
      </c>
      <c r="AI1174" s="570"/>
      <c r="AJ1174" s="570"/>
      <c r="AK1174" s="570"/>
      <c r="AL1174" s="570"/>
    </row>
    <row r="1175" spans="1:38">
      <c r="A1175" s="570">
        <v>12</v>
      </c>
      <c r="B1175" s="570">
        <v>125</v>
      </c>
      <c r="C1175" s="570">
        <v>2016</v>
      </c>
      <c r="D1175" s="570">
        <v>99</v>
      </c>
      <c r="E1175" s="570">
        <v>99</v>
      </c>
      <c r="F1175" s="570">
        <v>99</v>
      </c>
      <c r="G1175" s="570">
        <v>99</v>
      </c>
      <c r="H1175" s="570">
        <v>99</v>
      </c>
      <c r="I1175" s="570">
        <v>99</v>
      </c>
      <c r="J1175" s="570">
        <v>999</v>
      </c>
      <c r="K1175" s="570">
        <v>99</v>
      </c>
      <c r="L1175" s="570">
        <v>99</v>
      </c>
      <c r="M1175" s="570">
        <v>5</v>
      </c>
      <c r="N1175" s="570">
        <v>99</v>
      </c>
      <c r="O1175" s="570">
        <v>99</v>
      </c>
      <c r="P1175" s="570">
        <v>9999</v>
      </c>
      <c r="Q1175" s="570">
        <v>656</v>
      </c>
      <c r="R1175" s="570">
        <v>13724</v>
      </c>
      <c r="S1175" s="570">
        <v>5.3310988050131156</v>
      </c>
      <c r="T1175" s="570">
        <v>4.9205770912270479</v>
      </c>
      <c r="U1175" s="570">
        <v>11.994695424074562</v>
      </c>
      <c r="V1175" s="570">
        <v>2.0475080151559322</v>
      </c>
      <c r="W1175" s="570">
        <v>0</v>
      </c>
      <c r="X1175" s="570">
        <v>29.182454095016041</v>
      </c>
      <c r="Y1175" s="570">
        <v>7.7455552317108687</v>
      </c>
      <c r="Z1175" s="570">
        <v>7.049181506501756</v>
      </c>
      <c r="AA1175" s="570">
        <v>1.3433853795202648</v>
      </c>
      <c r="AB1175" s="570">
        <v>0.62514521947048529</v>
      </c>
      <c r="AC1175" s="570">
        <v>-9.1971468538469683</v>
      </c>
      <c r="AD1175" s="570">
        <v>-1.6770978263862577</v>
      </c>
      <c r="AE1175" s="570">
        <v>-15.21922989611361</v>
      </c>
      <c r="AF1175" s="570">
        <v>59.460162038039918</v>
      </c>
      <c r="AG1175" s="570">
        <v>56.515020586939677</v>
      </c>
      <c r="AH1175" s="570">
        <v>0.35703876420868552</v>
      </c>
      <c r="AI1175" s="570"/>
      <c r="AJ1175" s="570"/>
      <c r="AK1175" s="570"/>
      <c r="AL1175" s="570"/>
    </row>
    <row r="1176" spans="1:38">
      <c r="A1176" s="570">
        <v>12</v>
      </c>
      <c r="B1176" s="570">
        <v>126</v>
      </c>
      <c r="C1176" s="570">
        <v>2016</v>
      </c>
      <c r="D1176" s="570">
        <v>99</v>
      </c>
      <c r="E1176" s="570">
        <v>99</v>
      </c>
      <c r="F1176" s="570">
        <v>99</v>
      </c>
      <c r="G1176" s="570">
        <v>99</v>
      </c>
      <c r="H1176" s="570">
        <v>99</v>
      </c>
      <c r="I1176" s="570">
        <v>99</v>
      </c>
      <c r="J1176" s="570">
        <v>999</v>
      </c>
      <c r="K1176" s="570">
        <v>99</v>
      </c>
      <c r="L1176" s="570">
        <v>99</v>
      </c>
      <c r="M1176" s="570">
        <v>6</v>
      </c>
      <c r="N1176" s="570">
        <v>99</v>
      </c>
      <c r="O1176" s="570">
        <v>99</v>
      </c>
      <c r="P1176" s="570">
        <v>9999</v>
      </c>
      <c r="Q1176" s="570">
        <v>3</v>
      </c>
      <c r="R1176" s="570">
        <v>5</v>
      </c>
      <c r="S1176" s="570">
        <v>6.2</v>
      </c>
      <c r="T1176" s="570">
        <v>6</v>
      </c>
      <c r="U1176" s="570">
        <v>12.22</v>
      </c>
      <c r="V1176" s="570">
        <v>0</v>
      </c>
      <c r="W1176" s="570">
        <v>0</v>
      </c>
      <c r="X1176" s="570">
        <v>0</v>
      </c>
      <c r="Y1176" s="570">
        <v>0</v>
      </c>
      <c r="Z1176" s="570">
        <v>2.3625410049351485</v>
      </c>
      <c r="AA1176" s="570">
        <v>1.4696938456699062</v>
      </c>
      <c r="AB1176" s="570">
        <v>0</v>
      </c>
      <c r="AC1176" s="570">
        <v>30.412889753679391</v>
      </c>
      <c r="AD1176" s="570"/>
      <c r="AE1176" s="570"/>
      <c r="AF1176" s="570">
        <v>2.1662839565010188E-2</v>
      </c>
      <c r="AG1176" s="570">
        <v>2.0976603362642256E-2</v>
      </c>
      <c r="AH1176" s="570">
        <v>0</v>
      </c>
      <c r="AI1176" s="570"/>
      <c r="AJ1176" s="570"/>
      <c r="AK1176" s="570"/>
      <c r="AL1176" s="570"/>
    </row>
    <row r="1177" spans="1:38">
      <c r="A1177" s="570">
        <v>12</v>
      </c>
      <c r="B1177" s="570">
        <v>127</v>
      </c>
      <c r="C1177" s="570">
        <v>2016</v>
      </c>
      <c r="D1177" s="570">
        <v>99</v>
      </c>
      <c r="E1177" s="570">
        <v>99</v>
      </c>
      <c r="F1177" s="570">
        <v>99</v>
      </c>
      <c r="G1177" s="570">
        <v>99</v>
      </c>
      <c r="H1177" s="570">
        <v>99</v>
      </c>
      <c r="I1177" s="570">
        <v>99</v>
      </c>
      <c r="J1177" s="570">
        <v>999</v>
      </c>
      <c r="K1177" s="570">
        <v>99</v>
      </c>
      <c r="L1177" s="570">
        <v>99</v>
      </c>
      <c r="M1177" s="570">
        <v>7</v>
      </c>
      <c r="N1177" s="570">
        <v>99</v>
      </c>
      <c r="O1177" s="570">
        <v>99</v>
      </c>
      <c r="P1177" s="570">
        <v>9999</v>
      </c>
      <c r="Q1177" s="570">
        <v>2</v>
      </c>
      <c r="R1177" s="570">
        <v>2</v>
      </c>
      <c r="S1177" s="570">
        <v>5.5</v>
      </c>
      <c r="T1177" s="570">
        <v>7</v>
      </c>
      <c r="U1177" s="570">
        <v>27.05</v>
      </c>
      <c r="V1177" s="570">
        <v>0</v>
      </c>
      <c r="W1177" s="570">
        <v>0</v>
      </c>
      <c r="X1177" s="570">
        <v>100</v>
      </c>
      <c r="Y1177" s="570">
        <v>100</v>
      </c>
      <c r="Z1177" s="570">
        <v>2.150000000000015</v>
      </c>
      <c r="AA1177" s="570">
        <v>0.5</v>
      </c>
      <c r="AB1177" s="570">
        <v>0</v>
      </c>
      <c r="AC1177" s="570">
        <v>-100.00000000000097</v>
      </c>
      <c r="AD1177" s="570"/>
      <c r="AE1177" s="570"/>
      <c r="AF1177" s="570">
        <v>8.6651358260040751E-3</v>
      </c>
      <c r="AG1177" s="570">
        <v>1.8573391848100588E-2</v>
      </c>
      <c r="AH1177" s="570">
        <v>0</v>
      </c>
      <c r="AI1177" s="570"/>
      <c r="AJ1177" s="570"/>
      <c r="AK1177" s="570"/>
      <c r="AL1177" s="570"/>
    </row>
    <row r="1178" spans="1:38">
      <c r="A1178" s="570">
        <v>12</v>
      </c>
      <c r="B1178" s="570">
        <v>128</v>
      </c>
      <c r="C1178" s="570">
        <v>2016</v>
      </c>
      <c r="D1178" s="570">
        <v>99</v>
      </c>
      <c r="E1178" s="570">
        <v>99</v>
      </c>
      <c r="F1178" s="570">
        <v>99</v>
      </c>
      <c r="G1178" s="570">
        <v>99</v>
      </c>
      <c r="H1178" s="570">
        <v>99</v>
      </c>
      <c r="I1178" s="570">
        <v>99</v>
      </c>
      <c r="J1178" s="570">
        <v>999</v>
      </c>
      <c r="K1178" s="570">
        <v>99</v>
      </c>
      <c r="L1178" s="570">
        <v>99</v>
      </c>
      <c r="M1178" s="570">
        <v>8</v>
      </c>
      <c r="N1178" s="570">
        <v>99</v>
      </c>
      <c r="O1178" s="570">
        <v>99</v>
      </c>
      <c r="P1178" s="570">
        <v>9999</v>
      </c>
      <c r="Q1178" s="570">
        <v>419</v>
      </c>
      <c r="R1178" s="570">
        <v>2415</v>
      </c>
      <c r="S1178" s="570">
        <v>6.2397515527950311</v>
      </c>
      <c r="T1178" s="570">
        <v>8</v>
      </c>
      <c r="U1178" s="570">
        <v>23.127453416149056</v>
      </c>
      <c r="V1178" s="570">
        <v>0</v>
      </c>
      <c r="W1178" s="570">
        <v>0</v>
      </c>
      <c r="X1178" s="570">
        <v>85.093167701863351</v>
      </c>
      <c r="Y1178" s="570">
        <v>53.33333333333335</v>
      </c>
      <c r="Z1178" s="570">
        <v>6.931817893742763</v>
      </c>
      <c r="AA1178" s="570">
        <v>1.3873405529680147</v>
      </c>
      <c r="AB1178" s="570">
        <v>0</v>
      </c>
      <c r="AC1178" s="570">
        <v>16.607443412180615</v>
      </c>
      <c r="AD1178" s="570"/>
      <c r="AE1178" s="570"/>
      <c r="AF1178" s="570">
        <v>10.463151509899916</v>
      </c>
      <c r="AG1178" s="570">
        <v>19.175156011341812</v>
      </c>
      <c r="AH1178" s="570">
        <v>0.53830227743271208</v>
      </c>
      <c r="AI1178" s="570"/>
      <c r="AJ1178" s="570"/>
      <c r="AK1178" s="570"/>
      <c r="AL1178" s="570"/>
    </row>
    <row r="1179" spans="1:38">
      <c r="A1179" s="570">
        <v>12</v>
      </c>
      <c r="B1179" s="570">
        <v>129</v>
      </c>
      <c r="C1179" s="570">
        <v>2016</v>
      </c>
      <c r="D1179" s="570">
        <v>99</v>
      </c>
      <c r="E1179" s="570">
        <v>99</v>
      </c>
      <c r="F1179" s="570">
        <v>99</v>
      </c>
      <c r="G1179" s="570">
        <v>99</v>
      </c>
      <c r="H1179" s="570">
        <v>99</v>
      </c>
      <c r="I1179" s="570">
        <v>99</v>
      </c>
      <c r="J1179" s="570">
        <v>999</v>
      </c>
      <c r="K1179" s="570">
        <v>99</v>
      </c>
      <c r="L1179" s="570">
        <v>99</v>
      </c>
      <c r="M1179" s="570">
        <v>9</v>
      </c>
      <c r="N1179" s="570">
        <v>99</v>
      </c>
      <c r="O1179" s="570">
        <v>99</v>
      </c>
      <c r="P1179" s="570">
        <v>9999</v>
      </c>
      <c r="Q1179" s="570">
        <v>1</v>
      </c>
      <c r="R1179" s="570">
        <v>1</v>
      </c>
      <c r="S1179" s="570">
        <v>8</v>
      </c>
      <c r="T1179" s="570">
        <v>9</v>
      </c>
      <c r="U1179" s="570">
        <v>25.9</v>
      </c>
      <c r="V1179" s="570">
        <v>0</v>
      </c>
      <c r="W1179" s="570">
        <v>100</v>
      </c>
      <c r="X1179" s="570">
        <v>100</v>
      </c>
      <c r="Y1179" s="570">
        <v>100</v>
      </c>
      <c r="Z1179" s="570">
        <v>0</v>
      </c>
      <c r="AA1179" s="570">
        <v>0</v>
      </c>
      <c r="AB1179" s="570">
        <v>0</v>
      </c>
      <c r="AC1179" s="570"/>
      <c r="AD1179" s="570"/>
      <c r="AE1179" s="570"/>
      <c r="AF1179" s="570">
        <v>4.3325679130020375E-3</v>
      </c>
      <c r="AG1179" s="570">
        <v>8.8918826038041614E-3</v>
      </c>
      <c r="AH1179" s="570">
        <v>0</v>
      </c>
      <c r="AI1179" s="570"/>
      <c r="AJ1179" s="570"/>
      <c r="AK1179" s="570"/>
      <c r="AL1179" s="570"/>
    </row>
    <row r="1180" spans="1:38">
      <c r="A1180" s="570">
        <v>12</v>
      </c>
      <c r="B1180" s="570">
        <v>130</v>
      </c>
      <c r="C1180" s="570">
        <v>2016</v>
      </c>
      <c r="D1180" s="570">
        <v>99</v>
      </c>
      <c r="E1180" s="570">
        <v>99</v>
      </c>
      <c r="F1180" s="570">
        <v>99</v>
      </c>
      <c r="G1180" s="570">
        <v>99</v>
      </c>
      <c r="H1180" s="570">
        <v>99</v>
      </c>
      <c r="I1180" s="570">
        <v>99</v>
      </c>
      <c r="J1180" s="570">
        <v>999</v>
      </c>
      <c r="K1180" s="570">
        <v>99</v>
      </c>
      <c r="L1180" s="570">
        <v>99</v>
      </c>
      <c r="M1180" s="570">
        <v>10</v>
      </c>
      <c r="N1180" s="570">
        <v>99</v>
      </c>
      <c r="O1180" s="570">
        <v>99</v>
      </c>
      <c r="P1180" s="570">
        <v>9999</v>
      </c>
      <c r="Q1180" s="570"/>
      <c r="R1180" s="570"/>
      <c r="S1180" s="570"/>
      <c r="T1180" s="570"/>
      <c r="U1180" s="570"/>
      <c r="V1180" s="570"/>
      <c r="W1180" s="570"/>
      <c r="X1180" s="570"/>
      <c r="Y1180" s="570"/>
      <c r="Z1180" s="570"/>
      <c r="AA1180" s="570"/>
      <c r="AB1180" s="570"/>
      <c r="AC1180" s="570"/>
      <c r="AD1180" s="570"/>
      <c r="AE1180" s="570"/>
      <c r="AF1180" s="570"/>
      <c r="AG1180" s="570"/>
      <c r="AH1180" s="570"/>
      <c r="AI1180" s="570"/>
      <c r="AJ1180" s="570"/>
      <c r="AK1180" s="570"/>
      <c r="AL1180" s="570"/>
    </row>
    <row r="1181" spans="1:38">
      <c r="A1181" s="570">
        <v>12</v>
      </c>
      <c r="B1181" s="570">
        <v>131</v>
      </c>
      <c r="C1181" s="570">
        <v>2016</v>
      </c>
      <c r="D1181" s="570">
        <v>99</v>
      </c>
      <c r="E1181" s="570">
        <v>99</v>
      </c>
      <c r="F1181" s="570">
        <v>99</v>
      </c>
      <c r="G1181" s="570">
        <v>99</v>
      </c>
      <c r="H1181" s="570">
        <v>99</v>
      </c>
      <c r="I1181" s="570">
        <v>99</v>
      </c>
      <c r="J1181" s="570">
        <v>999</v>
      </c>
      <c r="K1181" s="570">
        <v>99</v>
      </c>
      <c r="L1181" s="570">
        <v>99</v>
      </c>
      <c r="M1181" s="570">
        <v>11</v>
      </c>
      <c r="N1181" s="570">
        <v>99</v>
      </c>
      <c r="O1181" s="570">
        <v>99</v>
      </c>
      <c r="P1181" s="570">
        <v>9999</v>
      </c>
      <c r="Q1181" s="570">
        <v>120</v>
      </c>
      <c r="R1181" s="570">
        <v>341</v>
      </c>
      <c r="S1181" s="570">
        <v>7.4369501466275647</v>
      </c>
      <c r="T1181" s="570">
        <v>11</v>
      </c>
      <c r="U1181" s="570">
        <v>30.164222873900322</v>
      </c>
      <c r="V1181" s="570">
        <v>0</v>
      </c>
      <c r="W1181" s="570">
        <v>100</v>
      </c>
      <c r="X1181" s="570">
        <v>100</v>
      </c>
      <c r="Y1181" s="570">
        <v>94.428152492668602</v>
      </c>
      <c r="Z1181" s="570">
        <v>4.8013694035909218</v>
      </c>
      <c r="AA1181" s="570">
        <v>1.1813487348331009</v>
      </c>
      <c r="AB1181" s="570">
        <v>0</v>
      </c>
      <c r="AC1181" s="570">
        <v>22.646809169368321</v>
      </c>
      <c r="AD1181" s="570"/>
      <c r="AE1181" s="570"/>
      <c r="AF1181" s="570">
        <v>1.4774056583336943</v>
      </c>
      <c r="AG1181" s="570">
        <v>3.5313476626536566</v>
      </c>
      <c r="AH1181" s="570">
        <v>0.2932551319648094</v>
      </c>
      <c r="AI1181" s="570"/>
      <c r="AJ1181" s="570"/>
      <c r="AK1181" s="570"/>
      <c r="AL1181" s="570"/>
    </row>
    <row r="1182" spans="1:38">
      <c r="A1182" s="570">
        <v>12</v>
      </c>
      <c r="B1182" s="570">
        <v>132</v>
      </c>
      <c r="C1182" s="570">
        <v>2016</v>
      </c>
      <c r="D1182" s="570">
        <v>99</v>
      </c>
      <c r="E1182" s="570">
        <v>99</v>
      </c>
      <c r="F1182" s="570">
        <v>99</v>
      </c>
      <c r="G1182" s="570">
        <v>99</v>
      </c>
      <c r="H1182" s="570">
        <v>99</v>
      </c>
      <c r="I1182" s="570">
        <v>99</v>
      </c>
      <c r="J1182" s="570">
        <v>999</v>
      </c>
      <c r="K1182" s="570">
        <v>99</v>
      </c>
      <c r="L1182" s="570">
        <v>99</v>
      </c>
      <c r="M1182" s="570">
        <v>12</v>
      </c>
      <c r="N1182" s="570">
        <v>99</v>
      </c>
      <c r="O1182" s="570">
        <v>99</v>
      </c>
      <c r="P1182" s="570">
        <v>9999</v>
      </c>
      <c r="Q1182" s="570"/>
      <c r="R1182" s="570"/>
      <c r="S1182" s="570"/>
      <c r="T1182" s="570"/>
      <c r="U1182" s="570"/>
      <c r="V1182" s="570"/>
      <c r="W1182" s="570"/>
      <c r="X1182" s="570"/>
      <c r="Y1182" s="570"/>
      <c r="Z1182" s="570"/>
      <c r="AA1182" s="570"/>
      <c r="AB1182" s="570"/>
      <c r="AC1182" s="570"/>
      <c r="AD1182" s="570"/>
      <c r="AE1182" s="570"/>
      <c r="AF1182" s="570"/>
      <c r="AG1182" s="570"/>
      <c r="AH1182" s="570"/>
      <c r="AI1182" s="570"/>
      <c r="AJ1182" s="570"/>
      <c r="AK1182" s="570"/>
      <c r="AL1182" s="570"/>
    </row>
    <row r="1183" spans="1:38">
      <c r="A1183" s="570">
        <v>12</v>
      </c>
      <c r="B1183" s="570">
        <v>133</v>
      </c>
      <c r="C1183" s="570">
        <v>2016</v>
      </c>
      <c r="D1183" s="570">
        <v>99</v>
      </c>
      <c r="E1183" s="570">
        <v>99</v>
      </c>
      <c r="F1183" s="570">
        <v>99</v>
      </c>
      <c r="G1183" s="570">
        <v>99</v>
      </c>
      <c r="H1183" s="570">
        <v>99</v>
      </c>
      <c r="I1183" s="570">
        <v>99</v>
      </c>
      <c r="J1183" s="570">
        <v>999</v>
      </c>
      <c r="K1183" s="570">
        <v>99</v>
      </c>
      <c r="L1183" s="570">
        <v>99</v>
      </c>
      <c r="M1183" s="570">
        <v>13</v>
      </c>
      <c r="N1183" s="570">
        <v>99</v>
      </c>
      <c r="O1183" s="570">
        <v>99</v>
      </c>
      <c r="P1183" s="570">
        <v>9999</v>
      </c>
      <c r="Q1183" s="570"/>
      <c r="R1183" s="570"/>
      <c r="S1183" s="570"/>
      <c r="T1183" s="570"/>
      <c r="U1183" s="570"/>
      <c r="V1183" s="570"/>
      <c r="W1183" s="570"/>
      <c r="X1183" s="570"/>
      <c r="Y1183" s="570"/>
      <c r="Z1183" s="570"/>
      <c r="AA1183" s="570"/>
      <c r="AB1183" s="570"/>
      <c r="AC1183" s="570"/>
      <c r="AD1183" s="570"/>
      <c r="AE1183" s="570"/>
      <c r="AF1183" s="570"/>
      <c r="AG1183" s="570"/>
      <c r="AH1183" s="570"/>
      <c r="AI1183" s="570"/>
      <c r="AJ1183" s="570"/>
      <c r="AK1183" s="570"/>
      <c r="AL1183" s="570"/>
    </row>
    <row r="1184" spans="1:38">
      <c r="A1184" s="570">
        <v>12</v>
      </c>
      <c r="B1184" s="570">
        <v>134</v>
      </c>
      <c r="C1184" s="570">
        <v>2016</v>
      </c>
      <c r="D1184" s="570">
        <v>99</v>
      </c>
      <c r="E1184" s="570">
        <v>99</v>
      </c>
      <c r="F1184" s="570">
        <v>99</v>
      </c>
      <c r="G1184" s="570">
        <v>99</v>
      </c>
      <c r="H1184" s="570">
        <v>99</v>
      </c>
      <c r="I1184" s="570">
        <v>99</v>
      </c>
      <c r="J1184" s="570">
        <v>999</v>
      </c>
      <c r="K1184" s="570">
        <v>99</v>
      </c>
      <c r="L1184" s="570">
        <v>99</v>
      </c>
      <c r="M1184" s="570">
        <v>14</v>
      </c>
      <c r="N1184" s="570">
        <v>99</v>
      </c>
      <c r="O1184" s="570">
        <v>99</v>
      </c>
      <c r="P1184" s="570">
        <v>9999</v>
      </c>
      <c r="Q1184" s="570">
        <v>16</v>
      </c>
      <c r="R1184" s="570">
        <v>19</v>
      </c>
      <c r="S1184" s="570">
        <v>8.2105263157894726</v>
      </c>
      <c r="T1184" s="570">
        <v>14</v>
      </c>
      <c r="U1184" s="570">
        <v>33.142105263157887</v>
      </c>
      <c r="V1184" s="570">
        <v>0</v>
      </c>
      <c r="W1184" s="570">
        <v>100</v>
      </c>
      <c r="X1184" s="570">
        <v>100</v>
      </c>
      <c r="Y1184" s="570">
        <v>94.736842105263179</v>
      </c>
      <c r="Z1184" s="570">
        <v>6.91195118993741</v>
      </c>
      <c r="AA1184" s="570">
        <v>1.0552598766191268</v>
      </c>
      <c r="AB1184" s="570">
        <v>0</v>
      </c>
      <c r="AC1184" s="570">
        <v>43.029135400605327</v>
      </c>
      <c r="AD1184" s="570"/>
      <c r="AE1184" s="570"/>
      <c r="AF1184" s="570">
        <v>8.2318790347038692E-2</v>
      </c>
      <c r="AG1184" s="570">
        <v>0.21618604152955528</v>
      </c>
      <c r="AH1184" s="570">
        <v>0</v>
      </c>
      <c r="AI1184" s="570"/>
      <c r="AJ1184" s="570"/>
      <c r="AK1184" s="570"/>
      <c r="AL1184" s="570"/>
    </row>
    <row r="1185" spans="1:38">
      <c r="A1185" s="570">
        <v>12</v>
      </c>
      <c r="B1185" s="570">
        <v>135</v>
      </c>
      <c r="C1185" s="570">
        <v>2016</v>
      </c>
      <c r="D1185" s="570">
        <v>99</v>
      </c>
      <c r="E1185" s="570">
        <v>99</v>
      </c>
      <c r="F1185" s="570">
        <v>99</v>
      </c>
      <c r="G1185" s="570">
        <v>99</v>
      </c>
      <c r="H1185" s="570">
        <v>99</v>
      </c>
      <c r="I1185" s="570">
        <v>99</v>
      </c>
      <c r="J1185" s="570">
        <v>999</v>
      </c>
      <c r="K1185" s="570">
        <v>99</v>
      </c>
      <c r="L1185" s="570">
        <v>99</v>
      </c>
      <c r="M1185" s="570">
        <v>15</v>
      </c>
      <c r="N1185" s="570">
        <v>99</v>
      </c>
      <c r="O1185" s="570">
        <v>99</v>
      </c>
      <c r="P1185" s="570">
        <v>9999</v>
      </c>
      <c r="Q1185" s="570"/>
      <c r="R1185" s="570"/>
      <c r="S1185" s="570"/>
      <c r="T1185" s="570"/>
      <c r="U1185" s="570"/>
      <c r="V1185" s="570"/>
      <c r="W1185" s="570"/>
      <c r="X1185" s="570"/>
      <c r="Y1185" s="570"/>
      <c r="Z1185" s="570"/>
      <c r="AA1185" s="570"/>
      <c r="AB1185" s="570"/>
      <c r="AC1185" s="570"/>
      <c r="AD1185" s="570"/>
      <c r="AE1185" s="570"/>
      <c r="AF1185" s="570"/>
      <c r="AG1185" s="570"/>
      <c r="AH1185" s="570"/>
      <c r="AI1185" s="570"/>
      <c r="AJ1185" s="570"/>
      <c r="AK1185" s="570"/>
      <c r="AL1185" s="570"/>
    </row>
    <row r="1186" spans="1:38" s="531" customFormat="1">
      <c r="A1186" s="570">
        <v>12</v>
      </c>
      <c r="B1186" s="570">
        <v>136</v>
      </c>
      <c r="C1186" s="570">
        <v>2015</v>
      </c>
      <c r="D1186" s="570">
        <v>99</v>
      </c>
      <c r="E1186" s="570">
        <v>99</v>
      </c>
      <c r="F1186" s="570">
        <v>99</v>
      </c>
      <c r="G1186" s="570">
        <v>99</v>
      </c>
      <c r="H1186" s="570">
        <v>99</v>
      </c>
      <c r="I1186" s="570">
        <v>99</v>
      </c>
      <c r="J1186" s="570">
        <v>999</v>
      </c>
      <c r="K1186" s="570">
        <v>99</v>
      </c>
      <c r="L1186" s="570">
        <v>99</v>
      </c>
      <c r="M1186" s="570">
        <v>1</v>
      </c>
      <c r="N1186" s="570">
        <v>99</v>
      </c>
      <c r="O1186" s="570">
        <v>99</v>
      </c>
      <c r="P1186" s="570">
        <v>9999</v>
      </c>
      <c r="Q1186" s="570">
        <v>1</v>
      </c>
      <c r="R1186" s="570">
        <v>1</v>
      </c>
      <c r="S1186" s="570">
        <v>3</v>
      </c>
      <c r="T1186" s="570">
        <v>1</v>
      </c>
      <c r="U1186" s="570">
        <v>4.2</v>
      </c>
      <c r="V1186" s="570">
        <v>0</v>
      </c>
      <c r="W1186" s="570">
        <v>0</v>
      </c>
      <c r="X1186" s="570">
        <v>0</v>
      </c>
      <c r="Y1186" s="570">
        <v>0</v>
      </c>
      <c r="Z1186" s="570">
        <v>0</v>
      </c>
      <c r="AA1186" s="570">
        <v>0</v>
      </c>
      <c r="AB1186" s="570">
        <v>0</v>
      </c>
      <c r="AC1186" s="570"/>
      <c r="AD1186" s="570"/>
      <c r="AE1186" s="570"/>
      <c r="AF1186" s="570">
        <v>4.3109022718454968E-3</v>
      </c>
      <c r="AG1186" s="570">
        <v>1.4954229376515429E-3</v>
      </c>
      <c r="AH1186" s="570">
        <v>0</v>
      </c>
      <c r="AI1186" s="570"/>
      <c r="AJ1186" s="570"/>
      <c r="AK1186" s="570"/>
      <c r="AL1186" s="570"/>
    </row>
    <row r="1187" spans="1:38" s="531" customFormat="1">
      <c r="A1187" s="570">
        <v>12</v>
      </c>
      <c r="B1187" s="570">
        <v>137</v>
      </c>
      <c r="C1187" s="570">
        <v>2015</v>
      </c>
      <c r="D1187" s="570">
        <v>99</v>
      </c>
      <c r="E1187" s="570">
        <v>99</v>
      </c>
      <c r="F1187" s="570">
        <v>99</v>
      </c>
      <c r="G1187" s="570">
        <v>99</v>
      </c>
      <c r="H1187" s="570">
        <v>99</v>
      </c>
      <c r="I1187" s="570">
        <v>99</v>
      </c>
      <c r="J1187" s="570">
        <v>999</v>
      </c>
      <c r="K1187" s="570">
        <v>99</v>
      </c>
      <c r="L1187" s="570">
        <v>99</v>
      </c>
      <c r="M1187" s="570">
        <v>2</v>
      </c>
      <c r="N1187" s="570">
        <v>99</v>
      </c>
      <c r="O1187" s="570">
        <v>99</v>
      </c>
      <c r="P1187" s="570">
        <v>9999</v>
      </c>
      <c r="Q1187" s="570">
        <v>540</v>
      </c>
      <c r="R1187" s="570">
        <v>7239</v>
      </c>
      <c r="S1187" s="570">
        <v>3.9476447023069472</v>
      </c>
      <c r="T1187" s="570">
        <v>2</v>
      </c>
      <c r="U1187" s="570">
        <v>8.6813786434590146</v>
      </c>
      <c r="V1187" s="570">
        <v>0</v>
      </c>
      <c r="W1187" s="570">
        <v>0</v>
      </c>
      <c r="X1187" s="570">
        <v>11.368973615140211</v>
      </c>
      <c r="Y1187" s="570">
        <v>0.9807984528249758</v>
      </c>
      <c r="Z1187" s="570">
        <v>5.043975832687738</v>
      </c>
      <c r="AA1187" s="570">
        <v>1.5297012187952188</v>
      </c>
      <c r="AB1187" s="570">
        <v>0</v>
      </c>
      <c r="AC1187" s="570">
        <v>-6.183668909822118</v>
      </c>
      <c r="AD1187" s="570"/>
      <c r="AE1187" s="570"/>
      <c r="AF1187" s="570">
        <v>31.206621545889558</v>
      </c>
      <c r="AG1187" s="570">
        <v>22.375977810771928</v>
      </c>
      <c r="AH1187" s="570">
        <v>0.27628125431689454</v>
      </c>
      <c r="AI1187" s="570"/>
      <c r="AJ1187" s="570"/>
      <c r="AK1187" s="570"/>
      <c r="AL1187" s="570"/>
    </row>
    <row r="1188" spans="1:38" s="531" customFormat="1">
      <c r="A1188" s="570">
        <v>12</v>
      </c>
      <c r="B1188" s="570">
        <v>138</v>
      </c>
      <c r="C1188" s="570">
        <v>2015</v>
      </c>
      <c r="D1188" s="570">
        <v>99</v>
      </c>
      <c r="E1188" s="570">
        <v>99</v>
      </c>
      <c r="F1188" s="570">
        <v>99</v>
      </c>
      <c r="G1188" s="570">
        <v>99</v>
      </c>
      <c r="H1188" s="570">
        <v>99</v>
      </c>
      <c r="I1188" s="570">
        <v>99</v>
      </c>
      <c r="J1188" s="570">
        <v>999</v>
      </c>
      <c r="K1188" s="570">
        <v>99</v>
      </c>
      <c r="L1188" s="570">
        <v>99</v>
      </c>
      <c r="M1188" s="570">
        <v>3</v>
      </c>
      <c r="N1188" s="570">
        <v>99</v>
      </c>
      <c r="O1188" s="570">
        <v>99</v>
      </c>
      <c r="P1188" s="570">
        <v>9999</v>
      </c>
      <c r="Q1188" s="570">
        <v>6</v>
      </c>
      <c r="R1188" s="570">
        <v>7</v>
      </c>
      <c r="S1188" s="570">
        <v>4.2857142857142847</v>
      </c>
      <c r="T1188" s="570">
        <v>3</v>
      </c>
      <c r="U1188" s="570">
        <v>7.8714285714285745</v>
      </c>
      <c r="V1188" s="570">
        <v>0</v>
      </c>
      <c r="W1188" s="570">
        <v>0</v>
      </c>
      <c r="X1188" s="570">
        <v>0</v>
      </c>
      <c r="Y1188" s="570">
        <v>0</v>
      </c>
      <c r="Z1188" s="570">
        <v>2.4574750605996778</v>
      </c>
      <c r="AA1188" s="570">
        <v>1.3850513878332378</v>
      </c>
      <c r="AB1188" s="570">
        <v>0</v>
      </c>
      <c r="AC1188" s="570">
        <v>6.5354487297436439</v>
      </c>
      <c r="AD1188" s="570"/>
      <c r="AE1188" s="570"/>
      <c r="AF1188" s="570">
        <v>3.0176315902918475E-2</v>
      </c>
      <c r="AG1188" s="570">
        <v>1.9618524729666676E-2</v>
      </c>
      <c r="AH1188" s="570">
        <v>0</v>
      </c>
      <c r="AI1188" s="570"/>
      <c r="AJ1188" s="570"/>
      <c r="AK1188" s="570"/>
      <c r="AL1188" s="570"/>
    </row>
    <row r="1189" spans="1:38" s="531" customFormat="1">
      <c r="A1189" s="570">
        <v>12</v>
      </c>
      <c r="B1189" s="570">
        <v>139</v>
      </c>
      <c r="C1189" s="570">
        <v>2015</v>
      </c>
      <c r="D1189" s="570">
        <v>99</v>
      </c>
      <c r="E1189" s="570">
        <v>99</v>
      </c>
      <c r="F1189" s="570">
        <v>99</v>
      </c>
      <c r="G1189" s="570">
        <v>99</v>
      </c>
      <c r="H1189" s="570">
        <v>99</v>
      </c>
      <c r="I1189" s="570">
        <v>99</v>
      </c>
      <c r="J1189" s="570">
        <v>999</v>
      </c>
      <c r="K1189" s="570">
        <v>99</v>
      </c>
      <c r="L1189" s="570">
        <v>99</v>
      </c>
      <c r="M1189" s="570">
        <v>4</v>
      </c>
      <c r="N1189" s="570">
        <v>99</v>
      </c>
      <c r="O1189" s="570">
        <v>99</v>
      </c>
      <c r="P1189" s="570">
        <v>9999</v>
      </c>
      <c r="Q1189" s="570">
        <v>6</v>
      </c>
      <c r="R1189" s="570">
        <v>8</v>
      </c>
      <c r="S1189" s="570">
        <v>4.25</v>
      </c>
      <c r="T1189" s="570">
        <v>4</v>
      </c>
      <c r="U1189" s="570">
        <v>9.7000000000000011</v>
      </c>
      <c r="V1189" s="570">
        <v>0</v>
      </c>
      <c r="W1189" s="570">
        <v>0</v>
      </c>
      <c r="X1189" s="570">
        <v>12.5</v>
      </c>
      <c r="Y1189" s="570">
        <v>0</v>
      </c>
      <c r="Z1189" s="570">
        <v>4.2343830719480247</v>
      </c>
      <c r="AA1189" s="570">
        <v>0.66143782776614757</v>
      </c>
      <c r="AB1189" s="570">
        <v>0</v>
      </c>
      <c r="AC1189" s="570">
        <v>41.952581827371795</v>
      </c>
      <c r="AD1189" s="570"/>
      <c r="AE1189" s="570"/>
      <c r="AF1189" s="570">
        <v>3.4487218174763974E-2</v>
      </c>
      <c r="AG1189" s="570">
        <v>2.7629719038514224E-2</v>
      </c>
      <c r="AH1189" s="570">
        <v>0</v>
      </c>
      <c r="AI1189" s="570"/>
      <c r="AJ1189" s="570"/>
      <c r="AK1189" s="570"/>
      <c r="AL1189" s="570"/>
    </row>
    <row r="1190" spans="1:38" s="531" customFormat="1">
      <c r="A1190" s="570">
        <v>12</v>
      </c>
      <c r="B1190" s="570">
        <v>140</v>
      </c>
      <c r="C1190" s="570">
        <v>2015</v>
      </c>
      <c r="D1190" s="570">
        <v>99</v>
      </c>
      <c r="E1190" s="570">
        <v>99</v>
      </c>
      <c r="F1190" s="570">
        <v>99</v>
      </c>
      <c r="G1190" s="570">
        <v>99</v>
      </c>
      <c r="H1190" s="570">
        <v>99</v>
      </c>
      <c r="I1190" s="570">
        <v>99</v>
      </c>
      <c r="J1190" s="570">
        <v>999</v>
      </c>
      <c r="K1190" s="570">
        <v>99</v>
      </c>
      <c r="L1190" s="570">
        <v>99</v>
      </c>
      <c r="M1190" s="570">
        <v>5</v>
      </c>
      <c r="N1190" s="570">
        <v>99</v>
      </c>
      <c r="O1190" s="570">
        <v>99</v>
      </c>
      <c r="P1190" s="570">
        <v>9999</v>
      </c>
      <c r="Q1190" s="570">
        <v>632</v>
      </c>
      <c r="R1190" s="570">
        <v>13508</v>
      </c>
      <c r="S1190" s="570">
        <v>5.1807817589576555</v>
      </c>
      <c r="T1190" s="570">
        <v>4.8826621261474692</v>
      </c>
      <c r="U1190" s="570">
        <v>11.709660941664236</v>
      </c>
      <c r="V1190" s="570">
        <v>2.0802487414865265</v>
      </c>
      <c r="W1190" s="570">
        <v>0</v>
      </c>
      <c r="X1190" s="570">
        <v>27.953805152502206</v>
      </c>
      <c r="Y1190" s="570">
        <v>7.2697660645543358</v>
      </c>
      <c r="Z1190" s="570">
        <v>7.0029858962704052</v>
      </c>
      <c r="AA1190" s="570">
        <v>1.342582109520446</v>
      </c>
      <c r="AB1190" s="570">
        <v>0.75691557826644384</v>
      </c>
      <c r="AC1190" s="570">
        <v>-5.638506624753199</v>
      </c>
      <c r="AD1190" s="570">
        <v>-1.9960316973265528</v>
      </c>
      <c r="AE1190" s="570">
        <v>-13.939276844587392</v>
      </c>
      <c r="AF1190" s="570">
        <v>58.231667888088978</v>
      </c>
      <c r="AG1190" s="570">
        <v>56.318375543426086</v>
      </c>
      <c r="AH1190" s="570">
        <v>0.25170269469943746</v>
      </c>
      <c r="AI1190" s="570"/>
      <c r="AJ1190" s="570"/>
      <c r="AK1190" s="570"/>
      <c r="AL1190" s="570"/>
    </row>
    <row r="1191" spans="1:38" s="531" customFormat="1">
      <c r="A1191" s="570">
        <v>12</v>
      </c>
      <c r="B1191" s="570">
        <v>141</v>
      </c>
      <c r="C1191" s="570">
        <v>2015</v>
      </c>
      <c r="D1191" s="570">
        <v>99</v>
      </c>
      <c r="E1191" s="570">
        <v>99</v>
      </c>
      <c r="F1191" s="570">
        <v>99</v>
      </c>
      <c r="G1191" s="570">
        <v>99</v>
      </c>
      <c r="H1191" s="570">
        <v>99</v>
      </c>
      <c r="I1191" s="570">
        <v>99</v>
      </c>
      <c r="J1191" s="570">
        <v>999</v>
      </c>
      <c r="K1191" s="570">
        <v>99</v>
      </c>
      <c r="L1191" s="570">
        <v>99</v>
      </c>
      <c r="M1191" s="570">
        <v>6</v>
      </c>
      <c r="N1191" s="570">
        <v>99</v>
      </c>
      <c r="O1191" s="570">
        <v>99</v>
      </c>
      <c r="P1191" s="570">
        <v>9999</v>
      </c>
      <c r="Q1191" s="570">
        <v>6</v>
      </c>
      <c r="R1191" s="570">
        <v>8</v>
      </c>
      <c r="S1191" s="570">
        <v>5.625</v>
      </c>
      <c r="T1191" s="570">
        <v>6</v>
      </c>
      <c r="U1191" s="570">
        <v>10.912500000000001</v>
      </c>
      <c r="V1191" s="570">
        <v>0</v>
      </c>
      <c r="W1191" s="570">
        <v>0</v>
      </c>
      <c r="X1191" s="570">
        <v>12.5</v>
      </c>
      <c r="Y1191" s="570">
        <v>0</v>
      </c>
      <c r="Z1191" s="570">
        <v>4.4298525652666996</v>
      </c>
      <c r="AA1191" s="570">
        <v>0.48412291827592702</v>
      </c>
      <c r="AB1191" s="570">
        <v>0</v>
      </c>
      <c r="AC1191" s="570">
        <v>5.4643231478150947</v>
      </c>
      <c r="AD1191" s="570"/>
      <c r="AE1191" s="570"/>
      <c r="AF1191" s="570">
        <v>3.4487218174763974E-2</v>
      </c>
      <c r="AG1191" s="570">
        <v>3.1083433918328501E-2</v>
      </c>
      <c r="AH1191" s="570">
        <v>0</v>
      </c>
      <c r="AI1191" s="570"/>
      <c r="AJ1191" s="570"/>
      <c r="AK1191" s="570"/>
      <c r="AL1191" s="570"/>
    </row>
    <row r="1192" spans="1:38" s="531" customFormat="1">
      <c r="A1192" s="570">
        <v>12</v>
      </c>
      <c r="B1192" s="570">
        <v>142</v>
      </c>
      <c r="C1192" s="570">
        <v>2015</v>
      </c>
      <c r="D1192" s="570">
        <v>99</v>
      </c>
      <c r="E1192" s="570">
        <v>99</v>
      </c>
      <c r="F1192" s="570">
        <v>99</v>
      </c>
      <c r="G1192" s="570">
        <v>99</v>
      </c>
      <c r="H1192" s="570">
        <v>99</v>
      </c>
      <c r="I1192" s="570">
        <v>99</v>
      </c>
      <c r="J1192" s="570">
        <v>999</v>
      </c>
      <c r="K1192" s="570">
        <v>99</v>
      </c>
      <c r="L1192" s="570">
        <v>99</v>
      </c>
      <c r="M1192" s="570">
        <v>7</v>
      </c>
      <c r="N1192" s="570">
        <v>99</v>
      </c>
      <c r="O1192" s="570">
        <v>99</v>
      </c>
      <c r="P1192" s="570">
        <v>9999</v>
      </c>
      <c r="Q1192" s="570">
        <v>1</v>
      </c>
      <c r="R1192" s="570">
        <v>1</v>
      </c>
      <c r="S1192" s="570">
        <v>5</v>
      </c>
      <c r="T1192" s="570">
        <v>7</v>
      </c>
      <c r="U1192" s="570">
        <v>24.2</v>
      </c>
      <c r="V1192" s="570">
        <v>0</v>
      </c>
      <c r="W1192" s="570">
        <v>0</v>
      </c>
      <c r="X1192" s="570">
        <v>100</v>
      </c>
      <c r="Y1192" s="570">
        <v>100</v>
      </c>
      <c r="Z1192" s="570">
        <v>0</v>
      </c>
      <c r="AA1192" s="570">
        <v>0</v>
      </c>
      <c r="AB1192" s="570">
        <v>0</v>
      </c>
      <c r="AC1192" s="570"/>
      <c r="AD1192" s="570"/>
      <c r="AE1192" s="570"/>
      <c r="AF1192" s="570">
        <v>4.3109022718454968E-3</v>
      </c>
      <c r="AG1192" s="570">
        <v>8.6164845455160306E-3</v>
      </c>
      <c r="AH1192" s="570">
        <v>0</v>
      </c>
      <c r="AI1192" s="570"/>
      <c r="AJ1192" s="570"/>
      <c r="AK1192" s="570"/>
      <c r="AL1192" s="570"/>
    </row>
    <row r="1193" spans="1:38" s="531" customFormat="1">
      <c r="A1193" s="570">
        <v>12</v>
      </c>
      <c r="B1193" s="570">
        <v>143</v>
      </c>
      <c r="C1193" s="570">
        <v>2015</v>
      </c>
      <c r="D1193" s="570">
        <v>99</v>
      </c>
      <c r="E1193" s="570">
        <v>99</v>
      </c>
      <c r="F1193" s="570">
        <v>99</v>
      </c>
      <c r="G1193" s="570">
        <v>99</v>
      </c>
      <c r="H1193" s="570">
        <v>99</v>
      </c>
      <c r="I1193" s="570">
        <v>99</v>
      </c>
      <c r="J1193" s="570">
        <v>999</v>
      </c>
      <c r="K1193" s="570">
        <v>99</v>
      </c>
      <c r="L1193" s="570">
        <v>99</v>
      </c>
      <c r="M1193" s="570">
        <v>8</v>
      </c>
      <c r="N1193" s="570">
        <v>99</v>
      </c>
      <c r="O1193" s="570">
        <v>99</v>
      </c>
      <c r="P1193" s="570">
        <v>9999</v>
      </c>
      <c r="Q1193" s="570">
        <v>388</v>
      </c>
      <c r="R1193" s="570">
        <v>2213</v>
      </c>
      <c r="S1193" s="570">
        <v>6.1215544509715309</v>
      </c>
      <c r="T1193" s="570">
        <v>8</v>
      </c>
      <c r="U1193" s="570">
        <v>24.047537279710845</v>
      </c>
      <c r="V1193" s="570">
        <v>0</v>
      </c>
      <c r="W1193" s="570">
        <v>0</v>
      </c>
      <c r="X1193" s="570">
        <v>92.724807953004941</v>
      </c>
      <c r="Y1193" s="570">
        <v>58.020786262991408</v>
      </c>
      <c r="Z1193" s="570">
        <v>5.9086432159582056</v>
      </c>
      <c r="AA1193" s="570">
        <v>1.3959307352346764</v>
      </c>
      <c r="AB1193" s="570">
        <v>0</v>
      </c>
      <c r="AC1193" s="570">
        <v>23.296577318823186</v>
      </c>
      <c r="AD1193" s="570"/>
      <c r="AE1193" s="570"/>
      <c r="AF1193" s="570">
        <v>9.5400267275940855</v>
      </c>
      <c r="AG1193" s="570">
        <v>18.948147989902338</v>
      </c>
      <c r="AH1193" s="570">
        <v>0.13556258472661545</v>
      </c>
      <c r="AI1193" s="570"/>
      <c r="AJ1193" s="570"/>
      <c r="AK1193" s="570"/>
      <c r="AL1193" s="570"/>
    </row>
    <row r="1194" spans="1:38" s="531" customFormat="1">
      <c r="A1194" s="570">
        <v>12</v>
      </c>
      <c r="B1194" s="570">
        <v>144</v>
      </c>
      <c r="C1194" s="570">
        <v>2015</v>
      </c>
      <c r="D1194" s="570">
        <v>99</v>
      </c>
      <c r="E1194" s="570">
        <v>99</v>
      </c>
      <c r="F1194" s="570">
        <v>99</v>
      </c>
      <c r="G1194" s="570">
        <v>99</v>
      </c>
      <c r="H1194" s="570">
        <v>99</v>
      </c>
      <c r="I1194" s="570">
        <v>99</v>
      </c>
      <c r="J1194" s="570">
        <v>999</v>
      </c>
      <c r="K1194" s="570">
        <v>99</v>
      </c>
      <c r="L1194" s="570">
        <v>99</v>
      </c>
      <c r="M1194" s="570">
        <v>9</v>
      </c>
      <c r="N1194" s="570">
        <v>99</v>
      </c>
      <c r="O1194" s="570">
        <v>99</v>
      </c>
      <c r="P1194" s="570">
        <v>9999</v>
      </c>
      <c r="Q1194" s="570"/>
      <c r="R1194" s="570"/>
      <c r="S1194" s="570"/>
      <c r="T1194" s="570"/>
      <c r="U1194" s="570"/>
      <c r="V1194" s="570"/>
      <c r="W1194" s="570"/>
      <c r="X1194" s="570"/>
      <c r="Y1194" s="570"/>
      <c r="Z1194" s="570"/>
      <c r="AA1194" s="570"/>
      <c r="AB1194" s="570"/>
      <c r="AC1194" s="570"/>
      <c r="AD1194" s="570"/>
      <c r="AE1194" s="570"/>
      <c r="AF1194" s="570"/>
      <c r="AG1194" s="570"/>
      <c r="AH1194" s="570"/>
      <c r="AI1194" s="570"/>
      <c r="AJ1194" s="570"/>
      <c r="AK1194" s="570"/>
      <c r="AL1194" s="570"/>
    </row>
    <row r="1195" spans="1:38" s="531" customFormat="1">
      <c r="A1195" s="570">
        <v>12</v>
      </c>
      <c r="B1195" s="570">
        <v>145</v>
      </c>
      <c r="C1195" s="570">
        <v>2015</v>
      </c>
      <c r="D1195" s="570">
        <v>99</v>
      </c>
      <c r="E1195" s="570">
        <v>99</v>
      </c>
      <c r="F1195" s="570">
        <v>99</v>
      </c>
      <c r="G1195" s="570">
        <v>99</v>
      </c>
      <c r="H1195" s="570">
        <v>99</v>
      </c>
      <c r="I1195" s="570">
        <v>99</v>
      </c>
      <c r="J1195" s="570">
        <v>999</v>
      </c>
      <c r="K1195" s="570">
        <v>99</v>
      </c>
      <c r="L1195" s="570">
        <v>99</v>
      </c>
      <c r="M1195" s="570">
        <v>10</v>
      </c>
      <c r="N1195" s="570">
        <v>99</v>
      </c>
      <c r="O1195" s="570">
        <v>99</v>
      </c>
      <c r="P1195" s="570">
        <v>9999</v>
      </c>
      <c r="Q1195" s="570"/>
      <c r="R1195" s="570"/>
      <c r="S1195" s="570"/>
      <c r="T1195" s="570"/>
      <c r="U1195" s="570"/>
      <c r="V1195" s="570"/>
      <c r="W1195" s="570"/>
      <c r="X1195" s="570"/>
      <c r="Y1195" s="570"/>
      <c r="Z1195" s="570"/>
      <c r="AA1195" s="570"/>
      <c r="AB1195" s="570"/>
      <c r="AC1195" s="570"/>
      <c r="AD1195" s="570"/>
      <c r="AE1195" s="570"/>
      <c r="AF1195" s="570"/>
      <c r="AG1195" s="570"/>
      <c r="AH1195" s="570"/>
      <c r="AI1195" s="570"/>
      <c r="AJ1195" s="570"/>
      <c r="AK1195" s="570"/>
      <c r="AL1195" s="570"/>
    </row>
    <row r="1196" spans="1:38" s="531" customFormat="1">
      <c r="A1196" s="570">
        <v>12</v>
      </c>
      <c r="B1196" s="570">
        <v>146</v>
      </c>
      <c r="C1196" s="570">
        <v>2015</v>
      </c>
      <c r="D1196" s="570">
        <v>99</v>
      </c>
      <c r="E1196" s="570">
        <v>99</v>
      </c>
      <c r="F1196" s="570">
        <v>99</v>
      </c>
      <c r="G1196" s="570">
        <v>99</v>
      </c>
      <c r="H1196" s="570">
        <v>99</v>
      </c>
      <c r="I1196" s="570">
        <v>99</v>
      </c>
      <c r="J1196" s="570">
        <v>999</v>
      </c>
      <c r="K1196" s="570">
        <v>99</v>
      </c>
      <c r="L1196" s="570">
        <v>99</v>
      </c>
      <c r="M1196" s="570">
        <v>11</v>
      </c>
      <c r="N1196" s="570">
        <v>99</v>
      </c>
      <c r="O1196" s="570">
        <v>99</v>
      </c>
      <c r="P1196" s="570">
        <v>9999</v>
      </c>
      <c r="Q1196" s="570">
        <v>103</v>
      </c>
      <c r="R1196" s="570">
        <v>204</v>
      </c>
      <c r="S1196" s="570">
        <v>7.3970588235294112</v>
      </c>
      <c r="T1196" s="570">
        <v>11</v>
      </c>
      <c r="U1196" s="570">
        <v>29.94068627450979</v>
      </c>
      <c r="V1196" s="570">
        <v>0</v>
      </c>
      <c r="W1196" s="570">
        <v>100</v>
      </c>
      <c r="X1196" s="570">
        <v>99.509803921568675</v>
      </c>
      <c r="Y1196" s="570">
        <v>91.17647058823529</v>
      </c>
      <c r="Z1196" s="570">
        <v>5.1028021444208562</v>
      </c>
      <c r="AA1196" s="570">
        <v>1.3151422708658638</v>
      </c>
      <c r="AB1196" s="570">
        <v>0</v>
      </c>
      <c r="AC1196" s="570">
        <v>23.089733665076544</v>
      </c>
      <c r="AD1196" s="570"/>
      <c r="AE1196" s="570"/>
      <c r="AF1196" s="570">
        <v>0.87942406345648139</v>
      </c>
      <c r="AG1196" s="570">
        <v>2.1747366097337757</v>
      </c>
      <c r="AH1196" s="570">
        <v>0</v>
      </c>
      <c r="AI1196" s="570"/>
      <c r="AJ1196" s="570"/>
      <c r="AK1196" s="570"/>
      <c r="AL1196" s="570"/>
    </row>
    <row r="1197" spans="1:38" s="531" customFormat="1">
      <c r="A1197" s="570">
        <v>12</v>
      </c>
      <c r="B1197" s="570">
        <v>147</v>
      </c>
      <c r="C1197" s="570">
        <v>2015</v>
      </c>
      <c r="D1197" s="570">
        <v>99</v>
      </c>
      <c r="E1197" s="570">
        <v>99</v>
      </c>
      <c r="F1197" s="570">
        <v>99</v>
      </c>
      <c r="G1197" s="570">
        <v>99</v>
      </c>
      <c r="H1197" s="570">
        <v>99</v>
      </c>
      <c r="I1197" s="570">
        <v>99</v>
      </c>
      <c r="J1197" s="570">
        <v>999</v>
      </c>
      <c r="K1197" s="570">
        <v>99</v>
      </c>
      <c r="L1197" s="570">
        <v>99</v>
      </c>
      <c r="M1197" s="570">
        <v>12</v>
      </c>
      <c r="N1197" s="570">
        <v>99</v>
      </c>
      <c r="O1197" s="570">
        <v>99</v>
      </c>
      <c r="P1197" s="570">
        <v>9999</v>
      </c>
      <c r="Q1197" s="570"/>
      <c r="R1197" s="570"/>
      <c r="S1197" s="570"/>
      <c r="T1197" s="570"/>
      <c r="U1197" s="570"/>
      <c r="V1197" s="570"/>
      <c r="W1197" s="570"/>
      <c r="X1197" s="570"/>
      <c r="Y1197" s="570"/>
      <c r="Z1197" s="570"/>
      <c r="AA1197" s="570"/>
      <c r="AB1197" s="570"/>
      <c r="AC1197" s="570"/>
      <c r="AD1197" s="570"/>
      <c r="AE1197" s="570"/>
      <c r="AF1197" s="570"/>
      <c r="AG1197" s="570"/>
      <c r="AH1197" s="570"/>
      <c r="AI1197" s="570"/>
      <c r="AJ1197" s="570"/>
      <c r="AK1197" s="570"/>
      <c r="AL1197" s="570"/>
    </row>
    <row r="1198" spans="1:38" s="531" customFormat="1">
      <c r="A1198" s="570">
        <v>12</v>
      </c>
      <c r="B1198" s="570">
        <v>148</v>
      </c>
      <c r="C1198" s="570">
        <v>2015</v>
      </c>
      <c r="D1198" s="570">
        <v>99</v>
      </c>
      <c r="E1198" s="570">
        <v>99</v>
      </c>
      <c r="F1198" s="570">
        <v>99</v>
      </c>
      <c r="G1198" s="570">
        <v>99</v>
      </c>
      <c r="H1198" s="570">
        <v>99</v>
      </c>
      <c r="I1198" s="570">
        <v>99</v>
      </c>
      <c r="J1198" s="570">
        <v>999</v>
      </c>
      <c r="K1198" s="570">
        <v>99</v>
      </c>
      <c r="L1198" s="570">
        <v>99</v>
      </c>
      <c r="M1198" s="570">
        <v>13</v>
      </c>
      <c r="N1198" s="570">
        <v>99</v>
      </c>
      <c r="O1198" s="570">
        <v>99</v>
      </c>
      <c r="P1198" s="570">
        <v>9999</v>
      </c>
      <c r="Q1198" s="570"/>
      <c r="R1198" s="570"/>
      <c r="S1198" s="570"/>
      <c r="T1198" s="570"/>
      <c r="U1198" s="570"/>
      <c r="V1198" s="570"/>
      <c r="W1198" s="570"/>
      <c r="X1198" s="570"/>
      <c r="Y1198" s="570"/>
      <c r="Z1198" s="570"/>
      <c r="AA1198" s="570"/>
      <c r="AB1198" s="570"/>
      <c r="AC1198" s="570"/>
      <c r="AD1198" s="570"/>
      <c r="AE1198" s="570"/>
      <c r="AF1198" s="570"/>
      <c r="AG1198" s="570"/>
      <c r="AH1198" s="570"/>
      <c r="AI1198" s="570"/>
      <c r="AJ1198" s="570"/>
      <c r="AK1198" s="570"/>
      <c r="AL1198" s="570"/>
    </row>
    <row r="1199" spans="1:38" s="531" customFormat="1">
      <c r="A1199" s="570">
        <v>12</v>
      </c>
      <c r="B1199" s="570">
        <v>149</v>
      </c>
      <c r="C1199" s="570">
        <v>2015</v>
      </c>
      <c r="D1199" s="570">
        <v>99</v>
      </c>
      <c r="E1199" s="570">
        <v>99</v>
      </c>
      <c r="F1199" s="570">
        <v>99</v>
      </c>
      <c r="G1199" s="570">
        <v>99</v>
      </c>
      <c r="H1199" s="570">
        <v>99</v>
      </c>
      <c r="I1199" s="570">
        <v>99</v>
      </c>
      <c r="J1199" s="570">
        <v>999</v>
      </c>
      <c r="K1199" s="570">
        <v>99</v>
      </c>
      <c r="L1199" s="570">
        <v>99</v>
      </c>
      <c r="M1199" s="570">
        <v>14</v>
      </c>
      <c r="N1199" s="570">
        <v>99</v>
      </c>
      <c r="O1199" s="570">
        <v>99</v>
      </c>
      <c r="P1199" s="570">
        <v>9999</v>
      </c>
      <c r="Q1199" s="570">
        <v>8</v>
      </c>
      <c r="R1199" s="570">
        <v>8</v>
      </c>
      <c r="S1199" s="570">
        <v>7.75</v>
      </c>
      <c r="T1199" s="570">
        <v>14</v>
      </c>
      <c r="U1199" s="570">
        <v>33.112500000000011</v>
      </c>
      <c r="V1199" s="570">
        <v>0</v>
      </c>
      <c r="W1199" s="570">
        <v>100</v>
      </c>
      <c r="X1199" s="570">
        <v>100</v>
      </c>
      <c r="Y1199" s="570">
        <v>100</v>
      </c>
      <c r="Z1199" s="570">
        <v>4.854749607343261</v>
      </c>
      <c r="AA1199" s="570">
        <v>0.66143782776614757</v>
      </c>
      <c r="AB1199" s="570">
        <v>0</v>
      </c>
      <c r="AC1199" s="570">
        <v>-13.137959725840492</v>
      </c>
      <c r="AD1199" s="570"/>
      <c r="AE1199" s="570"/>
      <c r="AF1199" s="570">
        <v>3.4487218174763974E-2</v>
      </c>
      <c r="AG1199" s="570">
        <v>9.4318460996165185E-2</v>
      </c>
      <c r="AH1199" s="570">
        <v>0</v>
      </c>
      <c r="AI1199" s="570"/>
      <c r="AJ1199" s="570"/>
      <c r="AK1199" s="570"/>
      <c r="AL1199" s="570"/>
    </row>
    <row r="1200" spans="1:38" s="531" customFormat="1">
      <c r="A1200" s="570">
        <v>12</v>
      </c>
      <c r="B1200" s="570">
        <v>150</v>
      </c>
      <c r="C1200" s="570">
        <v>2015</v>
      </c>
      <c r="D1200" s="570">
        <v>99</v>
      </c>
      <c r="E1200" s="570">
        <v>99</v>
      </c>
      <c r="F1200" s="570">
        <v>99</v>
      </c>
      <c r="G1200" s="570">
        <v>99</v>
      </c>
      <c r="H1200" s="570">
        <v>99</v>
      </c>
      <c r="I1200" s="570">
        <v>99</v>
      </c>
      <c r="J1200" s="570">
        <v>999</v>
      </c>
      <c r="K1200" s="570">
        <v>99</v>
      </c>
      <c r="L1200" s="570">
        <v>99</v>
      </c>
      <c r="M1200" s="570">
        <v>15</v>
      </c>
      <c r="N1200" s="570">
        <v>99</v>
      </c>
      <c r="O1200" s="570">
        <v>99</v>
      </c>
      <c r="P1200" s="570">
        <v>9999</v>
      </c>
      <c r="Q1200" s="570"/>
      <c r="R1200" s="570"/>
      <c r="S1200" s="570"/>
      <c r="T1200" s="570"/>
      <c r="U1200" s="570"/>
      <c r="V1200" s="570"/>
      <c r="W1200" s="570"/>
      <c r="X1200" s="570"/>
      <c r="Y1200" s="570"/>
      <c r="Z1200" s="570"/>
      <c r="AA1200" s="570"/>
      <c r="AB1200" s="570"/>
      <c r="AC1200" s="570"/>
      <c r="AD1200" s="570"/>
      <c r="AE1200" s="570"/>
      <c r="AF1200" s="570"/>
      <c r="AG1200" s="570"/>
      <c r="AH1200" s="570"/>
      <c r="AI1200" s="570"/>
      <c r="AJ1200" s="570"/>
      <c r="AK1200" s="570"/>
      <c r="AL1200" s="570"/>
    </row>
    <row r="1201" spans="1:38">
      <c r="A1201" s="570">
        <v>13</v>
      </c>
      <c r="B1201" s="570">
        <v>1</v>
      </c>
      <c r="C1201" s="570">
        <v>2024</v>
      </c>
      <c r="D1201" s="570">
        <v>99</v>
      </c>
      <c r="E1201" s="570">
        <v>99</v>
      </c>
      <c r="F1201" s="570">
        <v>99</v>
      </c>
      <c r="G1201" s="570">
        <v>99</v>
      </c>
      <c r="H1201" s="570">
        <v>99</v>
      </c>
      <c r="I1201" s="570">
        <v>99</v>
      </c>
      <c r="J1201" s="570">
        <v>999</v>
      </c>
      <c r="K1201" s="570">
        <v>99</v>
      </c>
      <c r="L1201" s="570">
        <v>99</v>
      </c>
      <c r="M1201" s="570">
        <v>99</v>
      </c>
      <c r="N1201" s="570">
        <v>409</v>
      </c>
      <c r="O1201" s="570">
        <v>99</v>
      </c>
      <c r="P1201" s="570">
        <v>9999</v>
      </c>
      <c r="Q1201" s="570">
        <v>517</v>
      </c>
      <c r="R1201" s="570">
        <v>12648</v>
      </c>
      <c r="S1201" s="570">
        <v>5.2106261859582554</v>
      </c>
      <c r="T1201" s="570">
        <v>4.3434535104364329</v>
      </c>
      <c r="U1201" s="570">
        <v>6.7947738772928359</v>
      </c>
      <c r="V1201" s="570">
        <v>0</v>
      </c>
      <c r="W1201" s="570">
        <v>2.3719165085388995E-2</v>
      </c>
      <c r="X1201" s="570">
        <v>0</v>
      </c>
      <c r="Y1201" s="570">
        <v>0</v>
      </c>
      <c r="Z1201" s="570">
        <v>1.6905283765004575</v>
      </c>
      <c r="AA1201" s="570">
        <v>1.372417701696206</v>
      </c>
      <c r="AB1201" s="570">
        <v>1.3946234393300538</v>
      </c>
      <c r="AC1201" s="570">
        <v>28.624262104230191</v>
      </c>
      <c r="AD1201" s="570">
        <v>14.820144083873103</v>
      </c>
      <c r="AE1201" s="570">
        <v>58.446948496301488</v>
      </c>
      <c r="AF1201" s="570">
        <v>49.359975023415558</v>
      </c>
      <c r="AG1201" s="570">
        <v>26.15638260378357</v>
      </c>
      <c r="AH1201" s="570">
        <v>1.9765970904490828</v>
      </c>
      <c r="AI1201" s="570">
        <v>11122</v>
      </c>
      <c r="AJ1201" s="570">
        <v>78.158056105016939</v>
      </c>
      <c r="AK1201" s="570">
        <v>14.360049490163965</v>
      </c>
      <c r="AL1201" s="570"/>
    </row>
    <row r="1202" spans="1:38">
      <c r="A1202" s="570">
        <v>13</v>
      </c>
      <c r="B1202" s="570">
        <v>2</v>
      </c>
      <c r="C1202" s="570">
        <v>2024</v>
      </c>
      <c r="D1202" s="570">
        <v>99</v>
      </c>
      <c r="E1202" s="570">
        <v>99</v>
      </c>
      <c r="F1202" s="570">
        <v>99</v>
      </c>
      <c r="G1202" s="570">
        <v>99</v>
      </c>
      <c r="H1202" s="570">
        <v>99</v>
      </c>
      <c r="I1202" s="570">
        <v>99</v>
      </c>
      <c r="J1202" s="570">
        <v>999</v>
      </c>
      <c r="K1202" s="570">
        <v>99</v>
      </c>
      <c r="L1202" s="570">
        <v>99</v>
      </c>
      <c r="M1202" s="570">
        <v>99</v>
      </c>
      <c r="N1202" s="570">
        <v>410</v>
      </c>
      <c r="O1202" s="570">
        <v>99</v>
      </c>
      <c r="P1202" s="570">
        <v>9999</v>
      </c>
      <c r="Q1202" s="570">
        <v>628</v>
      </c>
      <c r="R1202" s="570">
        <v>4463</v>
      </c>
      <c r="S1202" s="570">
        <v>5.721711853013665</v>
      </c>
      <c r="T1202" s="570">
        <v>4.6213309433116754</v>
      </c>
      <c r="U1202" s="570">
        <v>12.227044588841601</v>
      </c>
      <c r="V1202" s="570">
        <v>0</v>
      </c>
      <c r="W1202" s="570">
        <v>0</v>
      </c>
      <c r="X1202" s="570">
        <v>0</v>
      </c>
      <c r="Y1202" s="570">
        <v>0</v>
      </c>
      <c r="Z1202" s="570">
        <v>1.5134534273468945</v>
      </c>
      <c r="AA1202" s="570">
        <v>1.6670124004164015</v>
      </c>
      <c r="AB1202" s="570">
        <v>1.3344946362459109</v>
      </c>
      <c r="AC1202" s="570">
        <v>-10.393608829739549</v>
      </c>
      <c r="AD1202" s="570">
        <v>9.0460873856892015</v>
      </c>
      <c r="AE1202" s="570">
        <v>47.808882997092283</v>
      </c>
      <c r="AF1202" s="570">
        <v>17.4172650640025</v>
      </c>
      <c r="AG1202" s="570">
        <v>16.608453650041398</v>
      </c>
      <c r="AH1202" s="570">
        <v>2.1734259466726411</v>
      </c>
      <c r="AI1202" s="570">
        <v>4147</v>
      </c>
      <c r="AJ1202" s="570">
        <v>93.30084398360259</v>
      </c>
      <c r="AK1202" s="570">
        <v>15.205633643202297</v>
      </c>
      <c r="AL1202" s="570"/>
    </row>
    <row r="1203" spans="1:38">
      <c r="A1203" s="570">
        <v>13</v>
      </c>
      <c r="B1203" s="570">
        <v>3</v>
      </c>
      <c r="C1203" s="570">
        <v>2024</v>
      </c>
      <c r="D1203" s="570">
        <v>99</v>
      </c>
      <c r="E1203" s="570">
        <v>99</v>
      </c>
      <c r="F1203" s="570">
        <v>99</v>
      </c>
      <c r="G1203" s="570">
        <v>99</v>
      </c>
      <c r="H1203" s="570">
        <v>99</v>
      </c>
      <c r="I1203" s="570">
        <v>99</v>
      </c>
      <c r="J1203" s="570">
        <v>999</v>
      </c>
      <c r="K1203" s="570">
        <v>99</v>
      </c>
      <c r="L1203" s="570">
        <v>99</v>
      </c>
      <c r="M1203" s="570">
        <v>99</v>
      </c>
      <c r="N1203" s="570">
        <v>415</v>
      </c>
      <c r="O1203" s="570">
        <v>99</v>
      </c>
      <c r="P1203" s="570">
        <v>9999</v>
      </c>
      <c r="Q1203" s="570">
        <v>567</v>
      </c>
      <c r="R1203" s="570">
        <v>3563</v>
      </c>
      <c r="S1203" s="570">
        <v>4.9172046028627561</v>
      </c>
      <c r="T1203" s="570">
        <v>4.9211338759472349</v>
      </c>
      <c r="U1203" s="570">
        <v>17.57701375245578</v>
      </c>
      <c r="V1203" s="570">
        <v>0</v>
      </c>
      <c r="W1203" s="570">
        <v>0.36486107213022734</v>
      </c>
      <c r="X1203" s="570">
        <v>82.093741229301159</v>
      </c>
      <c r="Y1203" s="570">
        <v>0</v>
      </c>
      <c r="Z1203" s="570">
        <v>1.5283518926642683</v>
      </c>
      <c r="AA1203" s="570">
        <v>1.6275911233960956</v>
      </c>
      <c r="AB1203" s="570">
        <v>1.4928812854531059</v>
      </c>
      <c r="AC1203" s="570">
        <v>0.30597792098176663</v>
      </c>
      <c r="AD1203" s="570">
        <v>14.431873913794037</v>
      </c>
      <c r="AE1203" s="570">
        <v>57.046534967171262</v>
      </c>
      <c r="AF1203" s="570">
        <v>13.904932875429283</v>
      </c>
      <c r="AG1203" s="570">
        <v>19.06082661671994</v>
      </c>
      <c r="AH1203" s="570">
        <v>1.0384507437552624</v>
      </c>
      <c r="AI1203" s="570">
        <v>3211</v>
      </c>
      <c r="AJ1203" s="570">
        <v>106.00507630021804</v>
      </c>
      <c r="AK1203" s="570">
        <v>14.922081012525217</v>
      </c>
      <c r="AL1203" s="570"/>
    </row>
    <row r="1204" spans="1:38">
      <c r="A1204" s="570">
        <v>13</v>
      </c>
      <c r="B1204" s="570">
        <v>4</v>
      </c>
      <c r="C1204" s="570">
        <v>2024</v>
      </c>
      <c r="D1204" s="570">
        <v>99</v>
      </c>
      <c r="E1204" s="570">
        <v>99</v>
      </c>
      <c r="F1204" s="570">
        <v>99</v>
      </c>
      <c r="G1204" s="570">
        <v>99</v>
      </c>
      <c r="H1204" s="570">
        <v>99</v>
      </c>
      <c r="I1204" s="570">
        <v>99</v>
      </c>
      <c r="J1204" s="570">
        <v>999</v>
      </c>
      <c r="K1204" s="570">
        <v>99</v>
      </c>
      <c r="L1204" s="570">
        <v>99</v>
      </c>
      <c r="M1204" s="570">
        <v>99</v>
      </c>
      <c r="N1204" s="570">
        <v>420</v>
      </c>
      <c r="O1204" s="570">
        <v>99</v>
      </c>
      <c r="P1204" s="570">
        <v>9999</v>
      </c>
      <c r="Q1204" s="570">
        <v>450</v>
      </c>
      <c r="R1204" s="570">
        <v>2915</v>
      </c>
      <c r="S1204" s="570">
        <v>5.5859348198970844</v>
      </c>
      <c r="T1204" s="570">
        <v>5.8202401372212709</v>
      </c>
      <c r="U1204" s="570">
        <v>22.334339622641483</v>
      </c>
      <c r="V1204" s="570">
        <v>0.41166380789022305</v>
      </c>
      <c r="W1204" s="570">
        <v>2.1955403087478551</v>
      </c>
      <c r="X1204" s="570">
        <v>100</v>
      </c>
      <c r="Y1204" s="570">
        <v>32.933104631217844</v>
      </c>
      <c r="Z1204" s="570">
        <v>1.4037309516021603</v>
      </c>
      <c r="AA1204" s="570">
        <v>1.2033719530972624</v>
      </c>
      <c r="AB1204" s="570">
        <v>1.5597648844135861</v>
      </c>
      <c r="AC1204" s="570">
        <v>28.577052597096529</v>
      </c>
      <c r="AD1204" s="570">
        <v>25.094055209242399</v>
      </c>
      <c r="AE1204" s="570">
        <v>57.79208749985137</v>
      </c>
      <c r="AF1204" s="570">
        <v>11.376053699656572</v>
      </c>
      <c r="AG1204" s="570">
        <v>19.814927651710445</v>
      </c>
      <c r="AH1204" s="570">
        <v>1.1320754716981127</v>
      </c>
      <c r="AI1204" s="570">
        <v>2442</v>
      </c>
      <c r="AJ1204" s="570">
        <v>111.15917280917276</v>
      </c>
      <c r="AK1204" s="570">
        <v>16.395952610725345</v>
      </c>
      <c r="AL1204" s="570"/>
    </row>
    <row r="1205" spans="1:38">
      <c r="A1205" s="570">
        <v>13</v>
      </c>
      <c r="B1205" s="570">
        <v>5</v>
      </c>
      <c r="C1205" s="570">
        <v>2024</v>
      </c>
      <c r="D1205" s="570">
        <v>99</v>
      </c>
      <c r="E1205" s="570">
        <v>99</v>
      </c>
      <c r="F1205" s="570">
        <v>99</v>
      </c>
      <c r="G1205" s="570">
        <v>99</v>
      </c>
      <c r="H1205" s="570">
        <v>99</v>
      </c>
      <c r="I1205" s="570">
        <v>99</v>
      </c>
      <c r="J1205" s="570">
        <v>999</v>
      </c>
      <c r="K1205" s="570">
        <v>99</v>
      </c>
      <c r="L1205" s="570">
        <v>99</v>
      </c>
      <c r="M1205" s="570">
        <v>99</v>
      </c>
      <c r="N1205" s="570">
        <v>425</v>
      </c>
      <c r="O1205" s="570">
        <v>99</v>
      </c>
      <c r="P1205" s="570">
        <v>9999</v>
      </c>
      <c r="Q1205" s="570">
        <v>289</v>
      </c>
      <c r="R1205" s="570">
        <v>965</v>
      </c>
      <c r="S1205" s="570">
        <v>6.4352331606217614</v>
      </c>
      <c r="T1205" s="570">
        <v>6.8352331606217618</v>
      </c>
      <c r="U1205" s="570">
        <v>26.435958549222807</v>
      </c>
      <c r="V1205" s="570">
        <v>43.523316062176157</v>
      </c>
      <c r="W1205" s="570">
        <v>7.461139896373056</v>
      </c>
      <c r="X1205" s="570">
        <v>100</v>
      </c>
      <c r="Y1205" s="570">
        <v>100</v>
      </c>
      <c r="Z1205" s="570">
        <v>0.86333624375691553</v>
      </c>
      <c r="AA1205" s="570">
        <v>1.0997889917912147</v>
      </c>
      <c r="AB1205" s="570">
        <v>1.5890825953546044</v>
      </c>
      <c r="AC1205" s="570">
        <v>21.151019810155624</v>
      </c>
      <c r="AD1205" s="570">
        <v>14.239597221801638</v>
      </c>
      <c r="AE1205" s="570">
        <v>49.345282579212153</v>
      </c>
      <c r="AF1205" s="570">
        <v>3.7660006244146098</v>
      </c>
      <c r="AG1205" s="570">
        <v>7.7643158063253619</v>
      </c>
      <c r="AH1205" s="570">
        <v>0.932642487046632</v>
      </c>
      <c r="AI1205" s="570">
        <v>779</v>
      </c>
      <c r="AJ1205" s="570">
        <v>113.82759948652119</v>
      </c>
      <c r="AK1205" s="570">
        <v>18.089765880860025</v>
      </c>
      <c r="AL1205" s="570"/>
    </row>
    <row r="1206" spans="1:38">
      <c r="A1206" s="570">
        <v>13</v>
      </c>
      <c r="B1206" s="570">
        <v>6</v>
      </c>
      <c r="C1206" s="570">
        <v>2024</v>
      </c>
      <c r="D1206" s="570">
        <v>99</v>
      </c>
      <c r="E1206" s="570">
        <v>99</v>
      </c>
      <c r="F1206" s="570">
        <v>99</v>
      </c>
      <c r="G1206" s="570">
        <v>99</v>
      </c>
      <c r="H1206" s="570">
        <v>99</v>
      </c>
      <c r="I1206" s="570">
        <v>99</v>
      </c>
      <c r="J1206" s="570">
        <v>999</v>
      </c>
      <c r="K1206" s="570">
        <v>99</v>
      </c>
      <c r="L1206" s="570">
        <v>99</v>
      </c>
      <c r="M1206" s="570">
        <v>99</v>
      </c>
      <c r="N1206" s="570">
        <v>428</v>
      </c>
      <c r="O1206" s="570">
        <v>99</v>
      </c>
      <c r="P1206" s="570">
        <v>9999</v>
      </c>
      <c r="Q1206" s="570">
        <v>164</v>
      </c>
      <c r="R1206" s="570">
        <v>377</v>
      </c>
      <c r="S1206" s="570">
        <v>6.9575596816976146</v>
      </c>
      <c r="T1206" s="570">
        <v>7.4297082228116702</v>
      </c>
      <c r="U1206" s="570">
        <v>28.977984084880628</v>
      </c>
      <c r="V1206" s="570">
        <v>35.809018567639257</v>
      </c>
      <c r="W1206" s="570">
        <v>16.710875331564988</v>
      </c>
      <c r="X1206" s="570">
        <v>100</v>
      </c>
      <c r="Y1206" s="570">
        <v>100</v>
      </c>
      <c r="Z1206" s="570">
        <v>0.55543437229137638</v>
      </c>
      <c r="AA1206" s="570">
        <v>1.1623183579686702</v>
      </c>
      <c r="AB1206" s="570">
        <v>1.6208090358772038</v>
      </c>
      <c r="AC1206" s="570">
        <v>-0.47342290607398874</v>
      </c>
      <c r="AD1206" s="570">
        <v>-4.3705429614990372</v>
      </c>
      <c r="AE1206" s="570">
        <v>51.233534446487035</v>
      </c>
      <c r="AF1206" s="570">
        <v>1.4712769278801123</v>
      </c>
      <c r="AG1206" s="570">
        <v>3.3249899410585622</v>
      </c>
      <c r="AH1206" s="570">
        <v>1.0610079575596816</v>
      </c>
      <c r="AI1206" s="570">
        <v>317</v>
      </c>
      <c r="AJ1206" s="570">
        <v>115.20378548895899</v>
      </c>
      <c r="AK1206" s="570">
        <v>19.140952400403723</v>
      </c>
      <c r="AL1206" s="570"/>
    </row>
    <row r="1207" spans="1:38">
      <c r="A1207" s="570">
        <v>13</v>
      </c>
      <c r="B1207" s="570">
        <v>7</v>
      </c>
      <c r="C1207" s="570">
        <v>2024</v>
      </c>
      <c r="D1207" s="570">
        <v>99</v>
      </c>
      <c r="E1207" s="570">
        <v>99</v>
      </c>
      <c r="F1207" s="570">
        <v>99</v>
      </c>
      <c r="G1207" s="570">
        <v>99</v>
      </c>
      <c r="H1207" s="570">
        <v>99</v>
      </c>
      <c r="I1207" s="570">
        <v>99</v>
      </c>
      <c r="J1207" s="570">
        <v>999</v>
      </c>
      <c r="K1207" s="570">
        <v>99</v>
      </c>
      <c r="L1207" s="570">
        <v>99</v>
      </c>
      <c r="M1207" s="570">
        <v>99</v>
      </c>
      <c r="N1207" s="570">
        <v>430</v>
      </c>
      <c r="O1207" s="570">
        <v>99</v>
      </c>
      <c r="P1207" s="570">
        <v>9999</v>
      </c>
      <c r="Q1207" s="570">
        <v>160</v>
      </c>
      <c r="R1207" s="570">
        <v>332</v>
      </c>
      <c r="S1207" s="570">
        <v>7.3012048192771104</v>
      </c>
      <c r="T1207" s="570">
        <v>7.8373493975903612</v>
      </c>
      <c r="U1207" s="570">
        <v>31.381626506024077</v>
      </c>
      <c r="V1207" s="570">
        <v>29.819277108433727</v>
      </c>
      <c r="W1207" s="570">
        <v>31.024096385542183</v>
      </c>
      <c r="X1207" s="570">
        <v>100</v>
      </c>
      <c r="Y1207" s="570">
        <v>100</v>
      </c>
      <c r="Z1207" s="570">
        <v>0.83535924327321487</v>
      </c>
      <c r="AA1207" s="570">
        <v>1.227053869645875</v>
      </c>
      <c r="AB1207" s="570">
        <v>1.8782336513345896</v>
      </c>
      <c r="AC1207" s="570">
        <v>1.2157581872913243</v>
      </c>
      <c r="AD1207" s="570">
        <v>3.572191865570431</v>
      </c>
      <c r="AE1207" s="570">
        <v>52.442092864034919</v>
      </c>
      <c r="AF1207" s="570">
        <v>1.2956603184514521</v>
      </c>
      <c r="AG1207" s="570">
        <v>3.1709861780100921</v>
      </c>
      <c r="AH1207" s="570">
        <v>0.9036144578313251</v>
      </c>
      <c r="AI1207" s="570">
        <v>284</v>
      </c>
      <c r="AJ1207" s="570">
        <v>116.66760563380278</v>
      </c>
      <c r="AK1207" s="570">
        <v>20.00731235902288</v>
      </c>
      <c r="AL1207" s="570"/>
    </row>
    <row r="1208" spans="1:38">
      <c r="A1208" s="570">
        <v>13</v>
      </c>
      <c r="B1208" s="570">
        <v>8</v>
      </c>
      <c r="C1208" s="570">
        <v>2024</v>
      </c>
      <c r="D1208" s="570">
        <v>99</v>
      </c>
      <c r="E1208" s="570">
        <v>99</v>
      </c>
      <c r="F1208" s="570">
        <v>99</v>
      </c>
      <c r="G1208" s="570">
        <v>99</v>
      </c>
      <c r="H1208" s="570">
        <v>99</v>
      </c>
      <c r="I1208" s="570">
        <v>99</v>
      </c>
      <c r="J1208" s="570">
        <v>999</v>
      </c>
      <c r="K1208" s="570">
        <v>99</v>
      </c>
      <c r="L1208" s="570">
        <v>99</v>
      </c>
      <c r="M1208" s="570">
        <v>99</v>
      </c>
      <c r="N1208" s="570">
        <v>433</v>
      </c>
      <c r="O1208" s="570">
        <v>99</v>
      </c>
      <c r="P1208" s="570">
        <v>9999</v>
      </c>
      <c r="Q1208" s="570">
        <v>94</v>
      </c>
      <c r="R1208" s="570">
        <v>146</v>
      </c>
      <c r="S1208" s="570">
        <v>6.9931506849315053</v>
      </c>
      <c r="T1208" s="570">
        <v>7.9041095890410942</v>
      </c>
      <c r="U1208" s="570">
        <v>33.995890410958914</v>
      </c>
      <c r="V1208" s="570">
        <v>23.287671232876711</v>
      </c>
      <c r="W1208" s="570">
        <v>34.93150684931507</v>
      </c>
      <c r="X1208" s="570">
        <v>100</v>
      </c>
      <c r="Y1208" s="570">
        <v>100</v>
      </c>
      <c r="Z1208" s="570">
        <v>0.55663823528014333</v>
      </c>
      <c r="AA1208" s="570">
        <v>2.3217157547355369</v>
      </c>
      <c r="AB1208" s="570">
        <v>2.0551597848865422</v>
      </c>
      <c r="AC1208" s="570">
        <v>-10.601914227005013</v>
      </c>
      <c r="AD1208" s="570">
        <v>1.6419870573729318</v>
      </c>
      <c r="AE1208" s="570">
        <v>53.959706198681857</v>
      </c>
      <c r="AF1208" s="570">
        <v>0.56977833281298818</v>
      </c>
      <c r="AG1208" s="570">
        <v>1.5106369120845489</v>
      </c>
      <c r="AH1208" s="570">
        <v>6.8493150684931505</v>
      </c>
      <c r="AI1208" s="570">
        <v>110</v>
      </c>
      <c r="AJ1208" s="570">
        <v>118.15636363636359</v>
      </c>
      <c r="AK1208" s="570">
        <v>20.588291154126075</v>
      </c>
      <c r="AL1208" s="570"/>
    </row>
    <row r="1209" spans="1:38">
      <c r="A1209" s="570">
        <v>13</v>
      </c>
      <c r="B1209" s="570">
        <v>9</v>
      </c>
      <c r="C1209" s="570">
        <v>2024</v>
      </c>
      <c r="D1209" s="570">
        <v>99</v>
      </c>
      <c r="E1209" s="570">
        <v>99</v>
      </c>
      <c r="F1209" s="570">
        <v>99</v>
      </c>
      <c r="G1209" s="570">
        <v>99</v>
      </c>
      <c r="H1209" s="570">
        <v>99</v>
      </c>
      <c r="I1209" s="570">
        <v>99</v>
      </c>
      <c r="J1209" s="570">
        <v>999</v>
      </c>
      <c r="K1209" s="570">
        <v>99</v>
      </c>
      <c r="L1209" s="570">
        <v>99</v>
      </c>
      <c r="M1209" s="570">
        <v>99</v>
      </c>
      <c r="N1209" s="570">
        <v>435</v>
      </c>
      <c r="O1209" s="570">
        <v>99</v>
      </c>
      <c r="P1209" s="570">
        <v>9999</v>
      </c>
      <c r="Q1209" s="570">
        <v>77</v>
      </c>
      <c r="R1209" s="570">
        <v>105</v>
      </c>
      <c r="S1209" s="570">
        <v>7.6190476190476222</v>
      </c>
      <c r="T1209" s="570">
        <v>7.9428571428571439</v>
      </c>
      <c r="U1209" s="570">
        <v>36.583809523809528</v>
      </c>
      <c r="V1209" s="570">
        <v>0</v>
      </c>
      <c r="W1209" s="570">
        <v>35.238095238095241</v>
      </c>
      <c r="X1209" s="570">
        <v>100</v>
      </c>
      <c r="Y1209" s="570">
        <v>100</v>
      </c>
      <c r="Z1209" s="570">
        <v>0.84471734461304782</v>
      </c>
      <c r="AA1209" s="570">
        <v>1.3896279212930325</v>
      </c>
      <c r="AB1209" s="570">
        <v>2.1550762727793642</v>
      </c>
      <c r="AC1209" s="570">
        <v>15.701283750912305</v>
      </c>
      <c r="AD1209" s="570">
        <v>7.5350353996715613</v>
      </c>
      <c r="AE1209" s="570">
        <v>54.925976245771935</v>
      </c>
      <c r="AF1209" s="570">
        <v>0.40977208866687498</v>
      </c>
      <c r="AG1209" s="570">
        <v>1.169119871537732</v>
      </c>
      <c r="AH1209" s="570">
        <v>0.95238095238095277</v>
      </c>
      <c r="AI1209" s="570">
        <v>91</v>
      </c>
      <c r="AJ1209" s="570">
        <v>121.23516483516482</v>
      </c>
      <c r="AK1209" s="570">
        <v>20.772141147992805</v>
      </c>
      <c r="AL1209" s="570"/>
    </row>
    <row r="1210" spans="1:38">
      <c r="A1210" s="570">
        <v>13</v>
      </c>
      <c r="B1210" s="570">
        <v>10</v>
      </c>
      <c r="C1210" s="570">
        <v>2024</v>
      </c>
      <c r="D1210" s="570">
        <v>99</v>
      </c>
      <c r="E1210" s="570">
        <v>99</v>
      </c>
      <c r="F1210" s="570">
        <v>99</v>
      </c>
      <c r="G1210" s="570">
        <v>99</v>
      </c>
      <c r="H1210" s="570">
        <v>99</v>
      </c>
      <c r="I1210" s="570">
        <v>99</v>
      </c>
      <c r="J1210" s="570">
        <v>999</v>
      </c>
      <c r="K1210" s="570">
        <v>99</v>
      </c>
      <c r="L1210" s="570">
        <v>99</v>
      </c>
      <c r="M1210" s="570">
        <v>99</v>
      </c>
      <c r="N1210" s="570">
        <v>438</v>
      </c>
      <c r="O1210" s="570">
        <v>99</v>
      </c>
      <c r="P1210" s="570">
        <v>9999</v>
      </c>
      <c r="Q1210" s="570">
        <v>37</v>
      </c>
      <c r="R1210" s="570">
        <v>44</v>
      </c>
      <c r="S1210" s="570">
        <v>7.0227272727272716</v>
      </c>
      <c r="T1210" s="570">
        <v>8.3863636363636385</v>
      </c>
      <c r="U1210" s="570">
        <v>38.938636363636363</v>
      </c>
      <c r="V1210" s="570">
        <v>0</v>
      </c>
      <c r="W1210" s="570">
        <v>47.72727272727272</v>
      </c>
      <c r="X1210" s="570">
        <v>100</v>
      </c>
      <c r="Y1210" s="570">
        <v>100</v>
      </c>
      <c r="Z1210" s="570">
        <v>0.57769758882342992</v>
      </c>
      <c r="AA1210" s="570">
        <v>2.416690415006332</v>
      </c>
      <c r="AB1210" s="570">
        <v>2.740403993864184</v>
      </c>
      <c r="AC1210" s="570">
        <v>-20.57434261226561</v>
      </c>
      <c r="AD1210" s="570">
        <v>1.6411470082780597</v>
      </c>
      <c r="AE1210" s="570">
        <v>50.313679334203798</v>
      </c>
      <c r="AF1210" s="570">
        <v>0.17171401810802372</v>
      </c>
      <c r="AG1210" s="570">
        <v>0.52145187199791609</v>
      </c>
      <c r="AH1210" s="570">
        <v>6.8181818181818192</v>
      </c>
      <c r="AI1210" s="570">
        <v>30</v>
      </c>
      <c r="AJ1210" s="570">
        <v>123.2033333333333</v>
      </c>
      <c r="AK1210" s="570">
        <v>21.290770397687105</v>
      </c>
      <c r="AL1210" s="570"/>
    </row>
    <row r="1211" spans="1:38">
      <c r="A1211" s="570">
        <v>13</v>
      </c>
      <c r="B1211" s="570">
        <v>11</v>
      </c>
      <c r="C1211" s="570">
        <v>2024</v>
      </c>
      <c r="D1211" s="570">
        <v>99</v>
      </c>
      <c r="E1211" s="570">
        <v>99</v>
      </c>
      <c r="F1211" s="570">
        <v>99</v>
      </c>
      <c r="G1211" s="570">
        <v>99</v>
      </c>
      <c r="H1211" s="570">
        <v>99</v>
      </c>
      <c r="I1211" s="570">
        <v>99</v>
      </c>
      <c r="J1211" s="570">
        <v>999</v>
      </c>
      <c r="K1211" s="570">
        <v>99</v>
      </c>
      <c r="L1211" s="570">
        <v>99</v>
      </c>
      <c r="M1211" s="570">
        <v>99</v>
      </c>
      <c r="N1211" s="570">
        <v>440</v>
      </c>
      <c r="O1211" s="570">
        <v>99</v>
      </c>
      <c r="P1211" s="570">
        <v>9999</v>
      </c>
      <c r="Q1211" s="570">
        <v>29</v>
      </c>
      <c r="R1211" s="570">
        <v>34</v>
      </c>
      <c r="S1211" s="570">
        <v>7.8235294117647056</v>
      </c>
      <c r="T1211" s="570">
        <v>8.205882352941174</v>
      </c>
      <c r="U1211" s="570">
        <v>41.476470588235301</v>
      </c>
      <c r="V1211" s="570">
        <v>0</v>
      </c>
      <c r="W1211" s="570">
        <v>47.058823529411761</v>
      </c>
      <c r="X1211" s="570">
        <v>100</v>
      </c>
      <c r="Y1211" s="570">
        <v>100</v>
      </c>
      <c r="Z1211" s="570">
        <v>0.87583869839481421</v>
      </c>
      <c r="AA1211" s="570">
        <v>1.822580398215256</v>
      </c>
      <c r="AB1211" s="570">
        <v>2.2066665272826698</v>
      </c>
      <c r="AC1211" s="570">
        <v>11.34770449425422</v>
      </c>
      <c r="AD1211" s="570">
        <v>15.925287156875973</v>
      </c>
      <c r="AE1211" s="570">
        <v>56.482444628338143</v>
      </c>
      <c r="AF1211" s="570">
        <v>0.1326881049016547</v>
      </c>
      <c r="AG1211" s="570">
        <v>0.42920179180030427</v>
      </c>
      <c r="AH1211" s="570">
        <v>2.9411764705882355</v>
      </c>
      <c r="AI1211" s="570">
        <v>27</v>
      </c>
      <c r="AJ1211" s="570">
        <v>124.62962962962963</v>
      </c>
      <c r="AK1211" s="570">
        <v>21.666497402397276</v>
      </c>
      <c r="AL1211" s="570"/>
    </row>
    <row r="1212" spans="1:38">
      <c r="A1212" s="570">
        <v>13</v>
      </c>
      <c r="B1212" s="570">
        <v>12</v>
      </c>
      <c r="C1212" s="570">
        <v>2024</v>
      </c>
      <c r="D1212" s="570">
        <v>99</v>
      </c>
      <c r="E1212" s="570">
        <v>99</v>
      </c>
      <c r="F1212" s="570">
        <v>99</v>
      </c>
      <c r="G1212" s="570">
        <v>99</v>
      </c>
      <c r="H1212" s="570">
        <v>99</v>
      </c>
      <c r="I1212" s="570">
        <v>99</v>
      </c>
      <c r="J1212" s="570">
        <v>999</v>
      </c>
      <c r="K1212" s="570">
        <v>99</v>
      </c>
      <c r="L1212" s="570">
        <v>99</v>
      </c>
      <c r="M1212" s="570">
        <v>99</v>
      </c>
      <c r="N1212" s="570">
        <v>443</v>
      </c>
      <c r="O1212" s="570">
        <v>99</v>
      </c>
      <c r="P1212" s="570">
        <v>9999</v>
      </c>
      <c r="Q1212" s="570">
        <v>10</v>
      </c>
      <c r="R1212" s="570">
        <v>11</v>
      </c>
      <c r="S1212" s="570">
        <v>7.2727272727272716</v>
      </c>
      <c r="T1212" s="570">
        <v>7.0909090909090899</v>
      </c>
      <c r="U1212" s="570">
        <v>44.136363636363633</v>
      </c>
      <c r="V1212" s="570">
        <v>0</v>
      </c>
      <c r="W1212" s="570">
        <v>27.272727272727277</v>
      </c>
      <c r="X1212" s="570">
        <v>100</v>
      </c>
      <c r="Y1212" s="570">
        <v>100</v>
      </c>
      <c r="Z1212" s="570">
        <v>0.38203457071803126</v>
      </c>
      <c r="AA1212" s="570">
        <v>2.3390327873215662</v>
      </c>
      <c r="AB1212" s="570">
        <v>1.9750509984000388</v>
      </c>
      <c r="AC1212" s="570">
        <v>2.959549675883121</v>
      </c>
      <c r="AD1212" s="570">
        <v>-31.763741205735688</v>
      </c>
      <c r="AE1212" s="570">
        <v>36.852523035660866</v>
      </c>
      <c r="AF1212" s="570">
        <v>4.2928504527005931E-2</v>
      </c>
      <c r="AG1212" s="570">
        <v>0.14776448015816748</v>
      </c>
      <c r="AH1212" s="570">
        <v>9.0909090909090917</v>
      </c>
      <c r="AI1212" s="570">
        <v>9</v>
      </c>
      <c r="AJ1212" s="570">
        <v>128.97777777777779</v>
      </c>
      <c r="AK1212" s="570">
        <v>20.700282642329928</v>
      </c>
      <c r="AL1212" s="570"/>
    </row>
    <row r="1213" spans="1:38">
      <c r="A1213" s="570">
        <v>13</v>
      </c>
      <c r="B1213" s="570">
        <v>13</v>
      </c>
      <c r="C1213" s="570">
        <v>2024</v>
      </c>
      <c r="D1213" s="570">
        <v>99</v>
      </c>
      <c r="E1213" s="570">
        <v>99</v>
      </c>
      <c r="F1213" s="570">
        <v>99</v>
      </c>
      <c r="G1213" s="570">
        <v>99</v>
      </c>
      <c r="H1213" s="570">
        <v>99</v>
      </c>
      <c r="I1213" s="570">
        <v>99</v>
      </c>
      <c r="J1213" s="570">
        <v>999</v>
      </c>
      <c r="K1213" s="570">
        <v>99</v>
      </c>
      <c r="L1213" s="570">
        <v>99</v>
      </c>
      <c r="M1213" s="570">
        <v>99</v>
      </c>
      <c r="N1213" s="570">
        <v>445</v>
      </c>
      <c r="O1213" s="570">
        <v>99</v>
      </c>
      <c r="P1213" s="570">
        <v>9999</v>
      </c>
      <c r="Q1213" s="570">
        <v>15</v>
      </c>
      <c r="R1213" s="570">
        <v>17</v>
      </c>
      <c r="S1213" s="570">
        <v>6</v>
      </c>
      <c r="T1213" s="570">
        <v>6.2352941176470589</v>
      </c>
      <c r="U1213" s="570">
        <v>47.123529411764707</v>
      </c>
      <c r="V1213" s="570">
        <v>0</v>
      </c>
      <c r="W1213" s="570">
        <v>5.882352941176471</v>
      </c>
      <c r="X1213" s="570">
        <v>100</v>
      </c>
      <c r="Y1213" s="570">
        <v>100</v>
      </c>
      <c r="Z1213" s="570">
        <v>1.5539435267826085</v>
      </c>
      <c r="AA1213" s="570">
        <v>3.3606722016672226</v>
      </c>
      <c r="AB1213" s="570">
        <v>1.6637806616154052</v>
      </c>
      <c r="AC1213" s="570">
        <v>-14.530461349327661</v>
      </c>
      <c r="AD1213" s="570">
        <v>-14.320382926130284</v>
      </c>
      <c r="AE1213" s="570">
        <v>35.769079990032374</v>
      </c>
      <c r="AF1213" s="570">
        <v>6.6344052450827348E-2</v>
      </c>
      <c r="AG1213" s="570">
        <v>0.24381900114254995</v>
      </c>
      <c r="AH1213" s="570">
        <v>17.647058823529413</v>
      </c>
      <c r="AI1213" s="570">
        <v>10</v>
      </c>
      <c r="AJ1213" s="570">
        <v>131.88000000000002</v>
      </c>
      <c r="AK1213" s="570">
        <v>20.804276440512311</v>
      </c>
      <c r="AL1213" s="570"/>
    </row>
    <row r="1214" spans="1:38">
      <c r="A1214" s="570">
        <v>13</v>
      </c>
      <c r="B1214" s="570">
        <v>14</v>
      </c>
      <c r="C1214" s="570">
        <v>2024</v>
      </c>
      <c r="D1214" s="570">
        <v>99</v>
      </c>
      <c r="E1214" s="570">
        <v>99</v>
      </c>
      <c r="F1214" s="570">
        <v>99</v>
      </c>
      <c r="G1214" s="570">
        <v>99</v>
      </c>
      <c r="H1214" s="570">
        <v>99</v>
      </c>
      <c r="I1214" s="570">
        <v>99</v>
      </c>
      <c r="J1214" s="570">
        <v>999</v>
      </c>
      <c r="K1214" s="570">
        <v>99</v>
      </c>
      <c r="L1214" s="570">
        <v>99</v>
      </c>
      <c r="M1214" s="570">
        <v>99</v>
      </c>
      <c r="N1214" s="570">
        <v>450</v>
      </c>
      <c r="O1214" s="570">
        <v>99</v>
      </c>
      <c r="P1214" s="570">
        <v>9999</v>
      </c>
      <c r="Q1214" s="570">
        <v>2</v>
      </c>
      <c r="R1214" s="570">
        <v>2</v>
      </c>
      <c r="S1214" s="570">
        <v>3</v>
      </c>
      <c r="T1214" s="570">
        <v>7</v>
      </c>
      <c r="U1214" s="570">
        <v>52.05</v>
      </c>
      <c r="V1214" s="570">
        <v>0</v>
      </c>
      <c r="W1214" s="570">
        <v>0</v>
      </c>
      <c r="X1214" s="570">
        <v>100</v>
      </c>
      <c r="Y1214" s="570">
        <v>100</v>
      </c>
      <c r="Z1214" s="570">
        <v>0.34999999999992198</v>
      </c>
      <c r="AA1214" s="570">
        <v>3</v>
      </c>
      <c r="AB1214" s="570">
        <v>1</v>
      </c>
      <c r="AC1214" s="570">
        <v>100.00000000002336</v>
      </c>
      <c r="AD1214" s="570">
        <v>100.00000000004501</v>
      </c>
      <c r="AE1214" s="570">
        <v>100</v>
      </c>
      <c r="AF1214" s="570">
        <v>7.8051826412738013E-3</v>
      </c>
      <c r="AG1214" s="570">
        <v>3.1683382872224997E-2</v>
      </c>
      <c r="AH1214" s="570">
        <v>50</v>
      </c>
      <c r="AI1214" s="570">
        <v>2</v>
      </c>
      <c r="AJ1214" s="570">
        <v>143.4</v>
      </c>
      <c r="AK1214" s="570">
        <v>17.689588547966597</v>
      </c>
      <c r="AL1214" s="570"/>
    </row>
    <row r="1215" spans="1:38">
      <c r="A1215" s="570">
        <v>13</v>
      </c>
      <c r="B1215" s="570">
        <v>15</v>
      </c>
      <c r="C1215" s="570">
        <v>2024</v>
      </c>
      <c r="D1215" s="570">
        <v>99</v>
      </c>
      <c r="E1215" s="570">
        <v>99</v>
      </c>
      <c r="F1215" s="570">
        <v>99</v>
      </c>
      <c r="G1215" s="570">
        <v>99</v>
      </c>
      <c r="H1215" s="570">
        <v>99</v>
      </c>
      <c r="I1215" s="570">
        <v>99</v>
      </c>
      <c r="J1215" s="570">
        <v>999</v>
      </c>
      <c r="K1215" s="570">
        <v>99</v>
      </c>
      <c r="L1215" s="570">
        <v>99</v>
      </c>
      <c r="M1215" s="570">
        <v>99</v>
      </c>
      <c r="N1215" s="570">
        <v>455</v>
      </c>
      <c r="O1215" s="570">
        <v>99</v>
      </c>
      <c r="P1215" s="570">
        <v>9999</v>
      </c>
      <c r="Q1215" s="570">
        <v>1</v>
      </c>
      <c r="R1215" s="570">
        <v>1</v>
      </c>
      <c r="S1215" s="570">
        <v>10</v>
      </c>
      <c r="T1215" s="570">
        <v>9</v>
      </c>
      <c r="U1215" s="570">
        <v>57</v>
      </c>
      <c r="V1215" s="570">
        <v>0</v>
      </c>
      <c r="W1215" s="570">
        <v>100</v>
      </c>
      <c r="X1215" s="570">
        <v>100</v>
      </c>
      <c r="Y1215" s="570">
        <v>100</v>
      </c>
      <c r="Z1215" s="570">
        <v>0</v>
      </c>
      <c r="AA1215" s="570">
        <v>0</v>
      </c>
      <c r="AB1215" s="570">
        <v>0</v>
      </c>
      <c r="AC1215" s="570"/>
      <c r="AD1215" s="570"/>
      <c r="AE1215" s="570"/>
      <c r="AF1215" s="570">
        <v>3.9025913206369007E-3</v>
      </c>
      <c r="AG1215" s="570">
        <v>1.7348249987673627E-2</v>
      </c>
      <c r="AH1215" s="570">
        <v>0</v>
      </c>
      <c r="AI1215" s="570">
        <v>1</v>
      </c>
      <c r="AJ1215" s="570">
        <v>129.6</v>
      </c>
      <c r="AK1215" s="570">
        <v>26.185438505873659</v>
      </c>
      <c r="AL1215" s="570"/>
    </row>
    <row r="1216" spans="1:38">
      <c r="A1216" s="570">
        <v>13</v>
      </c>
      <c r="B1216" s="570">
        <v>16</v>
      </c>
      <c r="C1216" s="570">
        <v>2024</v>
      </c>
      <c r="D1216" s="570">
        <v>99</v>
      </c>
      <c r="E1216" s="570">
        <v>99</v>
      </c>
      <c r="F1216" s="570">
        <v>99</v>
      </c>
      <c r="G1216" s="570">
        <v>99</v>
      </c>
      <c r="H1216" s="570">
        <v>99</v>
      </c>
      <c r="I1216" s="570">
        <v>99</v>
      </c>
      <c r="J1216" s="570">
        <v>999</v>
      </c>
      <c r="K1216" s="570">
        <v>99</v>
      </c>
      <c r="L1216" s="570">
        <v>99</v>
      </c>
      <c r="M1216" s="570">
        <v>99</v>
      </c>
      <c r="N1216" s="570">
        <v>460</v>
      </c>
      <c r="O1216" s="570">
        <v>99</v>
      </c>
      <c r="P1216" s="570">
        <v>9999</v>
      </c>
      <c r="Q1216" s="570">
        <v>1</v>
      </c>
      <c r="R1216" s="570">
        <v>1</v>
      </c>
      <c r="S1216" s="570">
        <v>0</v>
      </c>
      <c r="T1216" s="570">
        <v>0</v>
      </c>
      <c r="U1216" s="570">
        <v>92.3</v>
      </c>
      <c r="V1216" s="570">
        <v>0</v>
      </c>
      <c r="W1216" s="570">
        <v>0</v>
      </c>
      <c r="X1216" s="570">
        <v>100</v>
      </c>
      <c r="Y1216" s="570">
        <v>100</v>
      </c>
      <c r="Z1216" s="570">
        <v>0</v>
      </c>
      <c r="AA1216" s="570"/>
      <c r="AB1216" s="570">
        <v>0</v>
      </c>
      <c r="AC1216" s="570"/>
      <c r="AD1216" s="570"/>
      <c r="AE1216" s="570"/>
      <c r="AF1216" s="570">
        <v>3.9025913206369007E-3</v>
      </c>
      <c r="AG1216" s="570">
        <v>2.8091990769513599E-2</v>
      </c>
      <c r="AH1216" s="570">
        <v>0</v>
      </c>
      <c r="AI1216" s="570"/>
      <c r="AJ1216" s="570"/>
      <c r="AK1216" s="570"/>
      <c r="AL1216" s="570"/>
    </row>
    <row r="1217" spans="1:38">
      <c r="A1217" s="570">
        <v>13</v>
      </c>
      <c r="B1217" s="570">
        <v>17</v>
      </c>
      <c r="C1217" s="570">
        <v>2023</v>
      </c>
      <c r="D1217" s="570">
        <v>99</v>
      </c>
      <c r="E1217" s="570">
        <v>99</v>
      </c>
      <c r="F1217" s="570">
        <v>99</v>
      </c>
      <c r="G1217" s="570">
        <v>99</v>
      </c>
      <c r="H1217" s="570">
        <v>99</v>
      </c>
      <c r="I1217" s="570">
        <v>99</v>
      </c>
      <c r="J1217" s="570">
        <v>999</v>
      </c>
      <c r="K1217" s="570">
        <v>99</v>
      </c>
      <c r="L1217" s="570">
        <v>99</v>
      </c>
      <c r="M1217" s="570">
        <v>99</v>
      </c>
      <c r="N1217" s="570">
        <v>409</v>
      </c>
      <c r="O1217" s="570">
        <v>99</v>
      </c>
      <c r="P1217" s="570">
        <v>9999</v>
      </c>
      <c r="Q1217" s="570">
        <v>513</v>
      </c>
      <c r="R1217" s="570">
        <v>13742</v>
      </c>
      <c r="S1217" s="570">
        <v>5.1097365740066953</v>
      </c>
      <c r="T1217" s="570">
        <v>4.283437636443022</v>
      </c>
      <c r="U1217" s="570">
        <v>6.6824989084558322</v>
      </c>
      <c r="V1217" s="570">
        <v>0</v>
      </c>
      <c r="W1217" s="570">
        <v>2.9107844564110023E-2</v>
      </c>
      <c r="X1217" s="570">
        <v>0</v>
      </c>
      <c r="Y1217" s="570">
        <v>0</v>
      </c>
      <c r="Z1217" s="570">
        <v>1.7017207936088772</v>
      </c>
      <c r="AA1217" s="570">
        <v>1.4342048235667797</v>
      </c>
      <c r="AB1217" s="570">
        <v>1.597576082143545</v>
      </c>
      <c r="AC1217" s="570">
        <v>24.819179751970474</v>
      </c>
      <c r="AD1217" s="570">
        <v>14.272091878742652</v>
      </c>
      <c r="AE1217" s="570">
        <v>47.441395591465586</v>
      </c>
      <c r="AF1217" s="570">
        <v>51.90949269066595</v>
      </c>
      <c r="AG1217" s="570">
        <v>28.065927234685176</v>
      </c>
      <c r="AH1217" s="570">
        <v>0.57487993014117278</v>
      </c>
      <c r="AI1217" s="570">
        <v>1759</v>
      </c>
      <c r="AJ1217" s="570">
        <v>81.587777146105594</v>
      </c>
      <c r="AK1217" s="570">
        <v>13.550625631592698</v>
      </c>
      <c r="AL1217" s="570"/>
    </row>
    <row r="1218" spans="1:38">
      <c r="A1218" s="570">
        <v>13</v>
      </c>
      <c r="B1218" s="570">
        <v>18</v>
      </c>
      <c r="C1218" s="570">
        <v>2023</v>
      </c>
      <c r="D1218" s="570">
        <v>99</v>
      </c>
      <c r="E1218" s="570">
        <v>99</v>
      </c>
      <c r="F1218" s="570">
        <v>99</v>
      </c>
      <c r="G1218" s="570">
        <v>99</v>
      </c>
      <c r="H1218" s="570">
        <v>99</v>
      </c>
      <c r="I1218" s="570">
        <v>99</v>
      </c>
      <c r="J1218" s="570">
        <v>999</v>
      </c>
      <c r="K1218" s="570">
        <v>99</v>
      </c>
      <c r="L1218" s="570">
        <v>99</v>
      </c>
      <c r="M1218" s="570">
        <v>99</v>
      </c>
      <c r="N1218" s="570">
        <v>410</v>
      </c>
      <c r="O1218" s="570">
        <v>99</v>
      </c>
      <c r="P1218" s="570">
        <v>9999</v>
      </c>
      <c r="Q1218" s="570">
        <v>600</v>
      </c>
      <c r="R1218" s="570">
        <v>4448</v>
      </c>
      <c r="S1218" s="570">
        <v>5.5762140287769775</v>
      </c>
      <c r="T1218" s="570">
        <v>4.560026978417266</v>
      </c>
      <c r="U1218" s="570">
        <v>12.219019784172657</v>
      </c>
      <c r="V1218" s="570">
        <v>0</v>
      </c>
      <c r="W1218" s="570">
        <v>0.13489208633093527</v>
      </c>
      <c r="X1218" s="570">
        <v>0</v>
      </c>
      <c r="Y1218" s="570">
        <v>0</v>
      </c>
      <c r="Z1218" s="570">
        <v>1.6117410744210361</v>
      </c>
      <c r="AA1218" s="570">
        <v>1.5195195369775372</v>
      </c>
      <c r="AB1218" s="570">
        <v>1.6162932766384628</v>
      </c>
      <c r="AC1218" s="570">
        <v>-3.9954909464993968</v>
      </c>
      <c r="AD1218" s="570">
        <v>14.397051293130676</v>
      </c>
      <c r="AE1218" s="570">
        <v>36.145771696414336</v>
      </c>
      <c r="AF1218" s="570">
        <v>16.802024704415821</v>
      </c>
      <c r="AG1218" s="570">
        <v>16.6108440447669</v>
      </c>
      <c r="AH1218" s="570">
        <v>2.0008992805755401</v>
      </c>
      <c r="AI1218" s="570">
        <v>848</v>
      </c>
      <c r="AJ1218" s="570">
        <v>93.460495283019043</v>
      </c>
      <c r="AK1218" s="570">
        <v>15.17904533358657</v>
      </c>
      <c r="AL1218" s="570"/>
    </row>
    <row r="1219" spans="1:38">
      <c r="A1219" s="570">
        <v>13</v>
      </c>
      <c r="B1219" s="570">
        <v>19</v>
      </c>
      <c r="C1219" s="570">
        <v>2023</v>
      </c>
      <c r="D1219" s="570">
        <v>99</v>
      </c>
      <c r="E1219" s="570">
        <v>99</v>
      </c>
      <c r="F1219" s="570">
        <v>99</v>
      </c>
      <c r="G1219" s="570">
        <v>99</v>
      </c>
      <c r="H1219" s="570">
        <v>99</v>
      </c>
      <c r="I1219" s="570">
        <v>99</v>
      </c>
      <c r="J1219" s="570">
        <v>999</v>
      </c>
      <c r="K1219" s="570">
        <v>99</v>
      </c>
      <c r="L1219" s="570">
        <v>99</v>
      </c>
      <c r="M1219" s="570">
        <v>99</v>
      </c>
      <c r="N1219" s="570">
        <v>415</v>
      </c>
      <c r="O1219" s="570">
        <v>99</v>
      </c>
      <c r="P1219" s="570">
        <v>9999</v>
      </c>
      <c r="Q1219" s="570">
        <v>528</v>
      </c>
      <c r="R1219" s="570">
        <v>3614</v>
      </c>
      <c r="S1219" s="570">
        <v>4.9371887105700081</v>
      </c>
      <c r="T1219" s="570">
        <v>4.9117321527393472</v>
      </c>
      <c r="U1219" s="570">
        <v>17.590453790813477</v>
      </c>
      <c r="V1219" s="570">
        <v>0</v>
      </c>
      <c r="W1219" s="570">
        <v>0.27670171555063633</v>
      </c>
      <c r="X1219" s="570">
        <v>80.93525179856114</v>
      </c>
      <c r="Y1219" s="570">
        <v>0</v>
      </c>
      <c r="Z1219" s="570">
        <v>1.4350174991832696</v>
      </c>
      <c r="AA1219" s="570">
        <v>1.6686455374116773</v>
      </c>
      <c r="AB1219" s="570">
        <v>1.7519727639945191</v>
      </c>
      <c r="AC1219" s="570">
        <v>0.42215897359035925</v>
      </c>
      <c r="AD1219" s="570">
        <v>10.845860035071729</v>
      </c>
      <c r="AE1219" s="570">
        <v>45.649324787736113</v>
      </c>
      <c r="AF1219" s="570">
        <v>13.651645072337852</v>
      </c>
      <c r="AG1219" s="570">
        <v>19.42923699507114</v>
      </c>
      <c r="AH1219" s="570">
        <v>0.85777531820697261</v>
      </c>
      <c r="AI1219" s="570">
        <v>581</v>
      </c>
      <c r="AJ1219" s="570">
        <v>106.77986230636836</v>
      </c>
      <c r="AK1219" s="570">
        <v>14.77080886896505</v>
      </c>
      <c r="AL1219" s="570"/>
    </row>
    <row r="1220" spans="1:38">
      <c r="A1220" s="570">
        <v>13</v>
      </c>
      <c r="B1220" s="570">
        <v>20</v>
      </c>
      <c r="C1220" s="570">
        <v>2023</v>
      </c>
      <c r="D1220" s="570">
        <v>99</v>
      </c>
      <c r="E1220" s="570">
        <v>99</v>
      </c>
      <c r="F1220" s="570">
        <v>99</v>
      </c>
      <c r="G1220" s="570">
        <v>99</v>
      </c>
      <c r="H1220" s="570">
        <v>99</v>
      </c>
      <c r="I1220" s="570">
        <v>99</v>
      </c>
      <c r="J1220" s="570">
        <v>999</v>
      </c>
      <c r="K1220" s="570">
        <v>99</v>
      </c>
      <c r="L1220" s="570">
        <v>99</v>
      </c>
      <c r="M1220" s="570">
        <v>99</v>
      </c>
      <c r="N1220" s="570">
        <v>420</v>
      </c>
      <c r="O1220" s="570">
        <v>99</v>
      </c>
      <c r="P1220" s="570">
        <v>9999</v>
      </c>
      <c r="Q1220" s="570">
        <v>432</v>
      </c>
      <c r="R1220" s="570">
        <v>2833</v>
      </c>
      <c r="S1220" s="570">
        <v>5.4977056124249915</v>
      </c>
      <c r="T1220" s="570">
        <v>5.9756441934345217</v>
      </c>
      <c r="U1220" s="570">
        <v>22.286692552064913</v>
      </c>
      <c r="V1220" s="570">
        <v>7.0596540769502308E-2</v>
      </c>
      <c r="W1220" s="570">
        <v>2.0825979527003171</v>
      </c>
      <c r="X1220" s="570">
        <v>100</v>
      </c>
      <c r="Y1220" s="570">
        <v>31.733145075891287</v>
      </c>
      <c r="Z1220" s="570">
        <v>1.3922289884847903</v>
      </c>
      <c r="AA1220" s="570">
        <v>1.4318542263121483</v>
      </c>
      <c r="AB1220" s="570">
        <v>1.7685848859715623</v>
      </c>
      <c r="AC1220" s="570">
        <v>21.042302143557752</v>
      </c>
      <c r="AD1220" s="570">
        <v>25.719296261017483</v>
      </c>
      <c r="AE1220" s="570">
        <v>39.856096938776346</v>
      </c>
      <c r="AF1220" s="570">
        <v>10.701469421674918</v>
      </c>
      <c r="AG1220" s="570">
        <v>19.296686920513636</v>
      </c>
      <c r="AH1220" s="570">
        <v>0.60007059654076955</v>
      </c>
      <c r="AI1220" s="570">
        <v>385</v>
      </c>
      <c r="AJ1220" s="570">
        <v>111.66389610389599</v>
      </c>
      <c r="AK1220" s="570">
        <v>16.087731181323299</v>
      </c>
      <c r="AL1220" s="570"/>
    </row>
    <row r="1221" spans="1:38">
      <c r="A1221" s="570">
        <v>13</v>
      </c>
      <c r="B1221" s="570">
        <v>21</v>
      </c>
      <c r="C1221" s="570">
        <v>2023</v>
      </c>
      <c r="D1221" s="570">
        <v>99</v>
      </c>
      <c r="E1221" s="570">
        <v>99</v>
      </c>
      <c r="F1221" s="570">
        <v>99</v>
      </c>
      <c r="G1221" s="570">
        <v>99</v>
      </c>
      <c r="H1221" s="570">
        <v>99</v>
      </c>
      <c r="I1221" s="570">
        <v>99</v>
      </c>
      <c r="J1221" s="570">
        <v>999</v>
      </c>
      <c r="K1221" s="570">
        <v>99</v>
      </c>
      <c r="L1221" s="570">
        <v>99</v>
      </c>
      <c r="M1221" s="570">
        <v>99</v>
      </c>
      <c r="N1221" s="570">
        <v>425</v>
      </c>
      <c r="O1221" s="570">
        <v>99</v>
      </c>
      <c r="P1221" s="570">
        <v>9999</v>
      </c>
      <c r="Q1221" s="570">
        <v>285</v>
      </c>
      <c r="R1221" s="570">
        <v>892</v>
      </c>
      <c r="S1221" s="570">
        <v>6.2051569506726452</v>
      </c>
      <c r="T1221" s="570">
        <v>7.0493273542600878</v>
      </c>
      <c r="U1221" s="570">
        <v>26.371860986547073</v>
      </c>
      <c r="V1221" s="570">
        <v>20.067264573991032</v>
      </c>
      <c r="W1221" s="570">
        <v>8.0717488789237688</v>
      </c>
      <c r="X1221" s="570">
        <v>100</v>
      </c>
      <c r="Y1221" s="570">
        <v>100</v>
      </c>
      <c r="Z1221" s="570">
        <v>0.83096175218324397</v>
      </c>
      <c r="AA1221" s="570">
        <v>1.3851617080432399</v>
      </c>
      <c r="AB1221" s="570">
        <v>1.8405709280735911</v>
      </c>
      <c r="AC1221" s="570">
        <v>7.3876448574770306</v>
      </c>
      <c r="AD1221" s="570">
        <v>5.5369130747703359</v>
      </c>
      <c r="AE1221" s="570">
        <v>34.693195494777527</v>
      </c>
      <c r="AF1221" s="570">
        <v>3.369470781551013</v>
      </c>
      <c r="AG1221" s="570">
        <v>7.1894585862771994</v>
      </c>
      <c r="AH1221" s="570">
        <v>0.56053811659192809</v>
      </c>
      <c r="AI1221" s="570">
        <v>126</v>
      </c>
      <c r="AJ1221" s="570">
        <v>113.52619047619048</v>
      </c>
      <c r="AK1221" s="570">
        <v>18.213527076460881</v>
      </c>
      <c r="AL1221" s="570"/>
    </row>
    <row r="1222" spans="1:38">
      <c r="A1222" s="570">
        <v>13</v>
      </c>
      <c r="B1222" s="570">
        <v>22</v>
      </c>
      <c r="C1222" s="570">
        <v>2023</v>
      </c>
      <c r="D1222" s="570">
        <v>99</v>
      </c>
      <c r="E1222" s="570">
        <v>99</v>
      </c>
      <c r="F1222" s="570">
        <v>99</v>
      </c>
      <c r="G1222" s="570">
        <v>99</v>
      </c>
      <c r="H1222" s="570">
        <v>99</v>
      </c>
      <c r="I1222" s="570">
        <v>99</v>
      </c>
      <c r="J1222" s="570">
        <v>999</v>
      </c>
      <c r="K1222" s="570">
        <v>99</v>
      </c>
      <c r="L1222" s="570">
        <v>99</v>
      </c>
      <c r="M1222" s="570">
        <v>99</v>
      </c>
      <c r="N1222" s="570">
        <v>428</v>
      </c>
      <c r="O1222" s="570">
        <v>99</v>
      </c>
      <c r="P1222" s="570">
        <v>9999</v>
      </c>
      <c r="Q1222" s="570">
        <v>187</v>
      </c>
      <c r="R1222" s="570">
        <v>336</v>
      </c>
      <c r="S1222" s="570">
        <v>6.6994047619047601</v>
      </c>
      <c r="T1222" s="570">
        <v>7.6755952380952355</v>
      </c>
      <c r="U1222" s="570">
        <v>28.977976190476173</v>
      </c>
      <c r="V1222" s="570">
        <v>15.773809523809531</v>
      </c>
      <c r="W1222" s="570">
        <v>16.36904761904762</v>
      </c>
      <c r="X1222" s="570">
        <v>100</v>
      </c>
      <c r="Y1222" s="570">
        <v>100</v>
      </c>
      <c r="Z1222" s="570">
        <v>0.56609834195727315</v>
      </c>
      <c r="AA1222" s="570">
        <v>1.380820883517583</v>
      </c>
      <c r="AB1222" s="570">
        <v>1.8657628665677313</v>
      </c>
      <c r="AC1222" s="570">
        <v>1.8563469005568405</v>
      </c>
      <c r="AD1222" s="570">
        <v>-3.4660795210518871</v>
      </c>
      <c r="AE1222" s="570">
        <v>27.637061431093159</v>
      </c>
      <c r="AF1222" s="570">
        <v>1.2692176934990369</v>
      </c>
      <c r="AG1222" s="570">
        <v>2.9757598707323498</v>
      </c>
      <c r="AH1222" s="570">
        <v>1.1904761904761909</v>
      </c>
      <c r="AI1222" s="570">
        <v>35</v>
      </c>
      <c r="AJ1222" s="570">
        <v>115.02571428571424</v>
      </c>
      <c r="AK1222" s="570">
        <v>19.188538923584129</v>
      </c>
      <c r="AL1222" s="570"/>
    </row>
    <row r="1223" spans="1:38">
      <c r="A1223" s="570">
        <v>13</v>
      </c>
      <c r="B1223" s="570">
        <v>23</v>
      </c>
      <c r="C1223" s="570">
        <v>2023</v>
      </c>
      <c r="D1223" s="570">
        <v>99</v>
      </c>
      <c r="E1223" s="570">
        <v>99</v>
      </c>
      <c r="F1223" s="570">
        <v>99</v>
      </c>
      <c r="G1223" s="570">
        <v>99</v>
      </c>
      <c r="H1223" s="570">
        <v>99</v>
      </c>
      <c r="I1223" s="570">
        <v>99</v>
      </c>
      <c r="J1223" s="570">
        <v>999</v>
      </c>
      <c r="K1223" s="570">
        <v>99</v>
      </c>
      <c r="L1223" s="570">
        <v>99</v>
      </c>
      <c r="M1223" s="570">
        <v>99</v>
      </c>
      <c r="N1223" s="570">
        <v>430</v>
      </c>
      <c r="O1223" s="570">
        <v>99</v>
      </c>
      <c r="P1223" s="570">
        <v>9999</v>
      </c>
      <c r="Q1223" s="570">
        <v>154</v>
      </c>
      <c r="R1223" s="570">
        <v>285</v>
      </c>
      <c r="S1223" s="570">
        <v>6.6701754385964884</v>
      </c>
      <c r="T1223" s="570">
        <v>7.7543859649122799</v>
      </c>
      <c r="U1223" s="570">
        <v>31.372631578947381</v>
      </c>
      <c r="V1223" s="570">
        <v>12.982456140350878</v>
      </c>
      <c r="W1223" s="570">
        <v>21.403508771929825</v>
      </c>
      <c r="X1223" s="570">
        <v>100</v>
      </c>
      <c r="Y1223" s="570">
        <v>100</v>
      </c>
      <c r="Z1223" s="570">
        <v>0.80058427417430977</v>
      </c>
      <c r="AA1223" s="570">
        <v>1.3337672424154816</v>
      </c>
      <c r="AB1223" s="570">
        <v>2.0285739676578598</v>
      </c>
      <c r="AC1223" s="570">
        <v>2.5720761000049026</v>
      </c>
      <c r="AD1223" s="570">
        <v>4.5552747978957076</v>
      </c>
      <c r="AE1223" s="570">
        <v>44.340332461828751</v>
      </c>
      <c r="AF1223" s="570">
        <v>1.0765685793072188</v>
      </c>
      <c r="AG1223" s="570">
        <v>2.7326648066257326</v>
      </c>
      <c r="AH1223" s="570">
        <v>2.4561403508771935</v>
      </c>
      <c r="AI1223" s="570">
        <v>43</v>
      </c>
      <c r="AJ1223" s="570">
        <v>117.09999999999998</v>
      </c>
      <c r="AK1223" s="570">
        <v>19.927071311419631</v>
      </c>
      <c r="AL1223" s="570"/>
    </row>
    <row r="1224" spans="1:38">
      <c r="A1224" s="570">
        <v>13</v>
      </c>
      <c r="B1224" s="570">
        <v>24</v>
      </c>
      <c r="C1224" s="570">
        <v>2023</v>
      </c>
      <c r="D1224" s="570">
        <v>99</v>
      </c>
      <c r="E1224" s="570">
        <v>99</v>
      </c>
      <c r="F1224" s="570">
        <v>99</v>
      </c>
      <c r="G1224" s="570">
        <v>99</v>
      </c>
      <c r="H1224" s="570">
        <v>99</v>
      </c>
      <c r="I1224" s="570">
        <v>99</v>
      </c>
      <c r="J1224" s="570">
        <v>999</v>
      </c>
      <c r="K1224" s="570">
        <v>99</v>
      </c>
      <c r="L1224" s="570">
        <v>99</v>
      </c>
      <c r="M1224" s="570">
        <v>99</v>
      </c>
      <c r="N1224" s="570">
        <v>433</v>
      </c>
      <c r="O1224" s="570">
        <v>99</v>
      </c>
      <c r="P1224" s="570">
        <v>9999</v>
      </c>
      <c r="Q1224" s="570">
        <v>76</v>
      </c>
      <c r="R1224" s="570">
        <v>105</v>
      </c>
      <c r="S1224" s="570">
        <v>7.0190476190476208</v>
      </c>
      <c r="T1224" s="570">
        <v>8.3523809523809511</v>
      </c>
      <c r="U1224" s="570">
        <v>34.03238095238094</v>
      </c>
      <c r="V1224" s="570">
        <v>8.5714285714285694</v>
      </c>
      <c r="W1224" s="570">
        <v>31.428571428571423</v>
      </c>
      <c r="X1224" s="570">
        <v>100</v>
      </c>
      <c r="Y1224" s="570">
        <v>100</v>
      </c>
      <c r="Z1224" s="570">
        <v>0.61046356126969104</v>
      </c>
      <c r="AA1224" s="570">
        <v>1.4539335963152955</v>
      </c>
      <c r="AB1224" s="570">
        <v>2.1777268724671965</v>
      </c>
      <c r="AC1224" s="570">
        <v>21.068933622390723</v>
      </c>
      <c r="AD1224" s="570">
        <v>13.827628824290249</v>
      </c>
      <c r="AE1224" s="570">
        <v>48.215129731708089</v>
      </c>
      <c r="AF1224" s="570">
        <v>0.39663052921844905</v>
      </c>
      <c r="AG1224" s="570">
        <v>1.0921245940138222</v>
      </c>
      <c r="AH1224" s="570">
        <v>3.8095238095238111</v>
      </c>
      <c r="AI1224" s="570">
        <v>24</v>
      </c>
      <c r="AJ1224" s="570">
        <v>116.46250000000001</v>
      </c>
      <c r="AK1224" s="570">
        <v>21.949972302513196</v>
      </c>
      <c r="AL1224" s="570"/>
    </row>
    <row r="1225" spans="1:38">
      <c r="A1225" s="570">
        <v>13</v>
      </c>
      <c r="B1225" s="570">
        <v>25</v>
      </c>
      <c r="C1225" s="570">
        <v>2023</v>
      </c>
      <c r="D1225" s="570">
        <v>99</v>
      </c>
      <c r="E1225" s="570">
        <v>99</v>
      </c>
      <c r="F1225" s="570">
        <v>99</v>
      </c>
      <c r="G1225" s="570">
        <v>99</v>
      </c>
      <c r="H1225" s="570">
        <v>99</v>
      </c>
      <c r="I1225" s="570">
        <v>99</v>
      </c>
      <c r="J1225" s="570">
        <v>999</v>
      </c>
      <c r="K1225" s="570">
        <v>99</v>
      </c>
      <c r="L1225" s="570">
        <v>99</v>
      </c>
      <c r="M1225" s="570">
        <v>99</v>
      </c>
      <c r="N1225" s="570">
        <v>435</v>
      </c>
      <c r="O1225" s="570">
        <v>99</v>
      </c>
      <c r="P1225" s="570">
        <v>9999</v>
      </c>
      <c r="Q1225" s="570">
        <v>66</v>
      </c>
      <c r="R1225" s="570">
        <v>106</v>
      </c>
      <c r="S1225" s="570">
        <v>6.792452830188676</v>
      </c>
      <c r="T1225" s="570">
        <v>8</v>
      </c>
      <c r="U1225" s="570">
        <v>36.320754716981114</v>
      </c>
      <c r="V1225" s="570">
        <v>0</v>
      </c>
      <c r="W1225" s="570">
        <v>30.188679245283009</v>
      </c>
      <c r="X1225" s="570">
        <v>100</v>
      </c>
      <c r="Y1225" s="570">
        <v>100</v>
      </c>
      <c r="Z1225" s="570">
        <v>0.86893091775912656</v>
      </c>
      <c r="AA1225" s="570">
        <v>1.3785210911402102</v>
      </c>
      <c r="AB1225" s="570">
        <v>2.1324093911162447</v>
      </c>
      <c r="AC1225" s="570">
        <v>-1.5305827852101148</v>
      </c>
      <c r="AD1225" s="570">
        <v>-9.0627145313991591</v>
      </c>
      <c r="AE1225" s="570">
        <v>34.660425395653178</v>
      </c>
      <c r="AF1225" s="570">
        <v>0.4004079628300532</v>
      </c>
      <c r="AG1225" s="570">
        <v>1.1766607955877362</v>
      </c>
      <c r="AH1225" s="570">
        <v>10.377358490566039</v>
      </c>
      <c r="AI1225" s="570">
        <v>26</v>
      </c>
      <c r="AJ1225" s="570">
        <v>117.41923076923079</v>
      </c>
      <c r="AK1225" s="570">
        <v>22.900204852383656</v>
      </c>
      <c r="AL1225" s="570"/>
    </row>
    <row r="1226" spans="1:38">
      <c r="A1226" s="570">
        <v>13</v>
      </c>
      <c r="B1226" s="570">
        <v>26</v>
      </c>
      <c r="C1226" s="570">
        <v>2023</v>
      </c>
      <c r="D1226" s="570">
        <v>99</v>
      </c>
      <c r="E1226" s="570">
        <v>99</v>
      </c>
      <c r="F1226" s="570">
        <v>99</v>
      </c>
      <c r="G1226" s="570">
        <v>99</v>
      </c>
      <c r="H1226" s="570">
        <v>99</v>
      </c>
      <c r="I1226" s="570">
        <v>99</v>
      </c>
      <c r="J1226" s="570">
        <v>999</v>
      </c>
      <c r="K1226" s="570">
        <v>99</v>
      </c>
      <c r="L1226" s="570">
        <v>99</v>
      </c>
      <c r="M1226" s="570">
        <v>99</v>
      </c>
      <c r="N1226" s="570">
        <v>438</v>
      </c>
      <c r="O1226" s="570">
        <v>99</v>
      </c>
      <c r="P1226" s="570">
        <v>9999</v>
      </c>
      <c r="Q1226" s="570">
        <v>32</v>
      </c>
      <c r="R1226" s="570">
        <v>38</v>
      </c>
      <c r="S1226" s="570">
        <v>7.2631578947368451</v>
      </c>
      <c r="T1226" s="570">
        <v>8.7631578947368443</v>
      </c>
      <c r="U1226" s="570">
        <v>39.047368421052624</v>
      </c>
      <c r="V1226" s="570">
        <v>0</v>
      </c>
      <c r="W1226" s="570">
        <v>47.368421052631589</v>
      </c>
      <c r="X1226" s="570">
        <v>100</v>
      </c>
      <c r="Y1226" s="570">
        <v>100</v>
      </c>
      <c r="Z1226" s="570">
        <v>0.62817062805445778</v>
      </c>
      <c r="AA1226" s="570">
        <v>1.3895135560467444</v>
      </c>
      <c r="AB1226" s="570">
        <v>2.8417397425772344</v>
      </c>
      <c r="AC1226" s="570">
        <v>-11.377361152943132</v>
      </c>
      <c r="AD1226" s="570">
        <v>-31.214106520804744</v>
      </c>
      <c r="AE1226" s="570">
        <v>42.89850627378236</v>
      </c>
      <c r="AF1226" s="570">
        <v>0.1435424772409625</v>
      </c>
      <c r="AG1226" s="570">
        <v>0.45348812688132017</v>
      </c>
      <c r="AH1226" s="570">
        <v>10.526315789473689</v>
      </c>
      <c r="AI1226" s="570">
        <v>9</v>
      </c>
      <c r="AJ1226" s="570">
        <v>117.94444444444439</v>
      </c>
      <c r="AK1226" s="570">
        <v>24.166610827951807</v>
      </c>
      <c r="AL1226" s="570"/>
    </row>
    <row r="1227" spans="1:38">
      <c r="A1227" s="570">
        <v>13</v>
      </c>
      <c r="B1227" s="570">
        <v>27</v>
      </c>
      <c r="C1227" s="570">
        <v>2023</v>
      </c>
      <c r="D1227" s="570">
        <v>99</v>
      </c>
      <c r="E1227" s="570">
        <v>99</v>
      </c>
      <c r="F1227" s="570">
        <v>99</v>
      </c>
      <c r="G1227" s="570">
        <v>99</v>
      </c>
      <c r="H1227" s="570">
        <v>99</v>
      </c>
      <c r="I1227" s="570">
        <v>99</v>
      </c>
      <c r="J1227" s="570">
        <v>999</v>
      </c>
      <c r="K1227" s="570">
        <v>99</v>
      </c>
      <c r="L1227" s="570">
        <v>99</v>
      </c>
      <c r="M1227" s="570">
        <v>99</v>
      </c>
      <c r="N1227" s="570">
        <v>440</v>
      </c>
      <c r="O1227" s="570">
        <v>99</v>
      </c>
      <c r="P1227" s="570">
        <v>9999</v>
      </c>
      <c r="Q1227" s="570">
        <v>29</v>
      </c>
      <c r="R1227" s="570">
        <v>47</v>
      </c>
      <c r="S1227" s="570">
        <v>7.4680851063829774</v>
      </c>
      <c r="T1227" s="570">
        <v>7.8510638297872317</v>
      </c>
      <c r="U1227" s="570">
        <v>41.402127659574475</v>
      </c>
      <c r="V1227" s="570">
        <v>0</v>
      </c>
      <c r="W1227" s="570">
        <v>40.425531914893625</v>
      </c>
      <c r="X1227" s="570">
        <v>100</v>
      </c>
      <c r="Y1227" s="570">
        <v>100</v>
      </c>
      <c r="Z1227" s="570">
        <v>0.83040348093468941</v>
      </c>
      <c r="AA1227" s="570">
        <v>1.59588651851908</v>
      </c>
      <c r="AB1227" s="570">
        <v>2.8207341990087742</v>
      </c>
      <c r="AC1227" s="570">
        <v>19.511978821043524</v>
      </c>
      <c r="AD1227" s="570">
        <v>2.2843909746077</v>
      </c>
      <c r="AE1227" s="570">
        <v>22.817844177245902</v>
      </c>
      <c r="AF1227" s="570">
        <v>0.17753937974540099</v>
      </c>
      <c r="AG1227" s="570">
        <v>0.59471798496991601</v>
      </c>
      <c r="AH1227" s="570">
        <v>17.021276595744684</v>
      </c>
      <c r="AI1227" s="570">
        <v>18</v>
      </c>
      <c r="AJ1227" s="570">
        <v>122.66666666666664</v>
      </c>
      <c r="AK1227" s="570">
        <v>22.833522757668497</v>
      </c>
      <c r="AL1227" s="570"/>
    </row>
    <row r="1228" spans="1:38">
      <c r="A1228" s="570">
        <v>13</v>
      </c>
      <c r="B1228" s="570">
        <v>28</v>
      </c>
      <c r="C1228" s="570">
        <v>2023</v>
      </c>
      <c r="D1228" s="570">
        <v>99</v>
      </c>
      <c r="E1228" s="570">
        <v>99</v>
      </c>
      <c r="F1228" s="570">
        <v>99</v>
      </c>
      <c r="G1228" s="570">
        <v>99</v>
      </c>
      <c r="H1228" s="570">
        <v>99</v>
      </c>
      <c r="I1228" s="570">
        <v>99</v>
      </c>
      <c r="J1228" s="570">
        <v>999</v>
      </c>
      <c r="K1228" s="570">
        <v>99</v>
      </c>
      <c r="L1228" s="570">
        <v>99</v>
      </c>
      <c r="M1228" s="570">
        <v>99</v>
      </c>
      <c r="N1228" s="570">
        <v>443</v>
      </c>
      <c r="O1228" s="570">
        <v>99</v>
      </c>
      <c r="P1228" s="570">
        <v>9999</v>
      </c>
      <c r="Q1228" s="570">
        <v>14</v>
      </c>
      <c r="R1228" s="570">
        <v>15</v>
      </c>
      <c r="S1228" s="570">
        <v>7</v>
      </c>
      <c r="T1228" s="570">
        <v>7</v>
      </c>
      <c r="U1228" s="570">
        <v>44.233333333333341</v>
      </c>
      <c r="V1228" s="570">
        <v>0</v>
      </c>
      <c r="W1228" s="570">
        <v>26.666666666666675</v>
      </c>
      <c r="X1228" s="570">
        <v>100</v>
      </c>
      <c r="Y1228" s="570">
        <v>100</v>
      </c>
      <c r="Z1228" s="570">
        <v>0.61824123303306011</v>
      </c>
      <c r="AA1228" s="570">
        <v>2</v>
      </c>
      <c r="AB1228" s="570">
        <v>2.6331223544175342</v>
      </c>
      <c r="AC1228" s="570">
        <v>-4.3133109281335242</v>
      </c>
      <c r="AD1228" s="570">
        <v>11.057157566601582</v>
      </c>
      <c r="AE1228" s="570">
        <v>-5.0636968354183347</v>
      </c>
      <c r="AF1228" s="570">
        <v>5.6661504174064146E-2</v>
      </c>
      <c r="AG1228" s="570">
        <v>0.20278297087596436</v>
      </c>
      <c r="AH1228" s="570">
        <v>13.333333333333337</v>
      </c>
      <c r="AI1228" s="570">
        <v>4</v>
      </c>
      <c r="AJ1228" s="570">
        <v>119.075</v>
      </c>
      <c r="AK1228" s="570">
        <v>27.127910989773095</v>
      </c>
      <c r="AL1228" s="570"/>
    </row>
    <row r="1229" spans="1:38">
      <c r="A1229" s="570">
        <v>13</v>
      </c>
      <c r="B1229" s="570">
        <v>29</v>
      </c>
      <c r="C1229" s="570">
        <v>2023</v>
      </c>
      <c r="D1229" s="570">
        <v>99</v>
      </c>
      <c r="E1229" s="570">
        <v>99</v>
      </c>
      <c r="F1229" s="570">
        <v>99</v>
      </c>
      <c r="G1229" s="570">
        <v>99</v>
      </c>
      <c r="H1229" s="570">
        <v>99</v>
      </c>
      <c r="I1229" s="570">
        <v>99</v>
      </c>
      <c r="J1229" s="570">
        <v>999</v>
      </c>
      <c r="K1229" s="570">
        <v>99</v>
      </c>
      <c r="L1229" s="570">
        <v>99</v>
      </c>
      <c r="M1229" s="570">
        <v>99</v>
      </c>
      <c r="N1229" s="570">
        <v>445</v>
      </c>
      <c r="O1229" s="570">
        <v>99</v>
      </c>
      <c r="P1229" s="570">
        <v>9999</v>
      </c>
      <c r="Q1229" s="570">
        <v>8</v>
      </c>
      <c r="R1229" s="570">
        <v>9</v>
      </c>
      <c r="S1229" s="570">
        <v>7.3333333333333313</v>
      </c>
      <c r="T1229" s="570">
        <v>7.7777777777777777</v>
      </c>
      <c r="U1229" s="570">
        <v>47.533333333333317</v>
      </c>
      <c r="V1229" s="570">
        <v>0</v>
      </c>
      <c r="W1229" s="570">
        <v>33.333333333333343</v>
      </c>
      <c r="X1229" s="570">
        <v>100</v>
      </c>
      <c r="Y1229" s="570">
        <v>100</v>
      </c>
      <c r="Z1229" s="570">
        <v>1.5143755588801855</v>
      </c>
      <c r="AA1229" s="570">
        <v>1.6996731711975963</v>
      </c>
      <c r="AB1229" s="570">
        <v>2.6573912762447578</v>
      </c>
      <c r="AC1229" s="570">
        <v>23.310534905216045</v>
      </c>
      <c r="AD1229" s="570">
        <v>-35.156894200769571</v>
      </c>
      <c r="AE1229" s="570">
        <v>41.000137760694443</v>
      </c>
      <c r="AF1229" s="570">
        <v>3.3996902504438473E-2</v>
      </c>
      <c r="AG1229" s="570">
        <v>0.13074688009154123</v>
      </c>
      <c r="AH1229" s="570">
        <v>22.222222222222225</v>
      </c>
      <c r="AI1229" s="570">
        <v>3</v>
      </c>
      <c r="AJ1229" s="570">
        <v>127</v>
      </c>
      <c r="AK1229" s="570">
        <v>23.380399703964784</v>
      </c>
      <c r="AL1229" s="570"/>
    </row>
    <row r="1230" spans="1:38">
      <c r="A1230" s="570">
        <v>13</v>
      </c>
      <c r="B1230" s="570">
        <v>30</v>
      </c>
      <c r="C1230" s="570">
        <v>2023</v>
      </c>
      <c r="D1230" s="570">
        <v>99</v>
      </c>
      <c r="E1230" s="570">
        <v>99</v>
      </c>
      <c r="F1230" s="570">
        <v>99</v>
      </c>
      <c r="G1230" s="570">
        <v>99</v>
      </c>
      <c r="H1230" s="570">
        <v>99</v>
      </c>
      <c r="I1230" s="570">
        <v>99</v>
      </c>
      <c r="J1230" s="570">
        <v>999</v>
      </c>
      <c r="K1230" s="570">
        <v>99</v>
      </c>
      <c r="L1230" s="570">
        <v>99</v>
      </c>
      <c r="M1230" s="570">
        <v>99</v>
      </c>
      <c r="N1230" s="570">
        <v>450</v>
      </c>
      <c r="O1230" s="570">
        <v>99</v>
      </c>
      <c r="P1230" s="570">
        <v>9999</v>
      </c>
      <c r="Q1230" s="570">
        <v>2</v>
      </c>
      <c r="R1230" s="570">
        <v>2</v>
      </c>
      <c r="S1230" s="570">
        <v>6.5</v>
      </c>
      <c r="T1230" s="570">
        <v>6.5</v>
      </c>
      <c r="U1230" s="570">
        <v>51.55</v>
      </c>
      <c r="V1230" s="570">
        <v>0</v>
      </c>
      <c r="W1230" s="570">
        <v>0</v>
      </c>
      <c r="X1230" s="570">
        <v>100</v>
      </c>
      <c r="Y1230" s="570">
        <v>100</v>
      </c>
      <c r="Z1230" s="570">
        <v>1.350000000000249</v>
      </c>
      <c r="AA1230" s="570">
        <v>1.5</v>
      </c>
      <c r="AB1230" s="570">
        <v>1.5</v>
      </c>
      <c r="AC1230" s="570">
        <v>99.999999999983217</v>
      </c>
      <c r="AD1230" s="570">
        <v>99.999999999983217</v>
      </c>
      <c r="AE1230" s="570">
        <v>100</v>
      </c>
      <c r="AF1230" s="570">
        <v>7.5548672232085548E-3</v>
      </c>
      <c r="AG1230" s="570">
        <v>3.1510059227297556E-2</v>
      </c>
      <c r="AH1230" s="570">
        <v>0</v>
      </c>
      <c r="AI1230" s="570">
        <v>0</v>
      </c>
      <c r="AJ1230" s="570"/>
      <c r="AK1230" s="570"/>
      <c r="AL1230" s="570"/>
    </row>
    <row r="1231" spans="1:38">
      <c r="A1231" s="570">
        <v>13</v>
      </c>
      <c r="B1231" s="570">
        <v>31</v>
      </c>
      <c r="C1231" s="570">
        <v>2023</v>
      </c>
      <c r="D1231" s="570">
        <v>99</v>
      </c>
      <c r="E1231" s="570">
        <v>99</v>
      </c>
      <c r="F1231" s="570">
        <v>99</v>
      </c>
      <c r="G1231" s="570">
        <v>99</v>
      </c>
      <c r="H1231" s="570">
        <v>99</v>
      </c>
      <c r="I1231" s="570">
        <v>99</v>
      </c>
      <c r="J1231" s="570">
        <v>999</v>
      </c>
      <c r="K1231" s="570">
        <v>99</v>
      </c>
      <c r="L1231" s="570">
        <v>99</v>
      </c>
      <c r="M1231" s="570">
        <v>99</v>
      </c>
      <c r="N1231" s="570">
        <v>455</v>
      </c>
      <c r="O1231" s="570">
        <v>99</v>
      </c>
      <c r="P1231" s="570">
        <v>9999</v>
      </c>
      <c r="Q1231" s="570">
        <v>1</v>
      </c>
      <c r="R1231" s="570">
        <v>1</v>
      </c>
      <c r="S1231" s="570">
        <v>6</v>
      </c>
      <c r="T1231" s="570">
        <v>5</v>
      </c>
      <c r="U1231" s="570">
        <v>56.9</v>
      </c>
      <c r="V1231" s="570">
        <v>0</v>
      </c>
      <c r="W1231" s="570">
        <v>0</v>
      </c>
      <c r="X1231" s="570">
        <v>100</v>
      </c>
      <c r="Y1231" s="570">
        <v>100</v>
      </c>
      <c r="Z1231" s="570">
        <v>0</v>
      </c>
      <c r="AA1231" s="570">
        <v>0</v>
      </c>
      <c r="AB1231" s="570">
        <v>0</v>
      </c>
      <c r="AC1231" s="570"/>
      <c r="AD1231" s="570"/>
      <c r="AE1231" s="570"/>
      <c r="AF1231" s="570">
        <v>3.7774336116042774E-3</v>
      </c>
      <c r="AG1231" s="570">
        <v>1.7390129680244722E-2</v>
      </c>
      <c r="AH1231" s="570">
        <v>0</v>
      </c>
      <c r="AI1231" s="570">
        <v>0</v>
      </c>
      <c r="AJ1231" s="570"/>
      <c r="AK1231" s="570"/>
      <c r="AL1231" s="570"/>
    </row>
    <row r="1232" spans="1:38">
      <c r="A1232" s="570">
        <v>13</v>
      </c>
      <c r="B1232" s="570">
        <v>32</v>
      </c>
      <c r="C1232" s="570">
        <v>2023</v>
      </c>
      <c r="D1232" s="570">
        <v>99</v>
      </c>
      <c r="E1232" s="570">
        <v>99</v>
      </c>
      <c r="F1232" s="570">
        <v>99</v>
      </c>
      <c r="G1232" s="570">
        <v>99</v>
      </c>
      <c r="H1232" s="570">
        <v>99</v>
      </c>
      <c r="I1232" s="570">
        <v>99</v>
      </c>
      <c r="J1232" s="570">
        <v>999</v>
      </c>
      <c r="K1232" s="570">
        <v>99</v>
      </c>
      <c r="L1232" s="570">
        <v>99</v>
      </c>
      <c r="M1232" s="570">
        <v>99</v>
      </c>
      <c r="N1232" s="570">
        <v>460</v>
      </c>
      <c r="O1232" s="570">
        <v>99</v>
      </c>
      <c r="P1232" s="570">
        <v>9999</v>
      </c>
      <c r="Q1232" s="570"/>
      <c r="R1232" s="570"/>
      <c r="S1232" s="570"/>
      <c r="T1232" s="570"/>
      <c r="U1232" s="570"/>
      <c r="V1232" s="570"/>
      <c r="W1232" s="570"/>
      <c r="X1232" s="570"/>
      <c r="Y1232" s="570"/>
      <c r="Z1232" s="570"/>
      <c r="AA1232" s="570"/>
      <c r="AB1232" s="570"/>
      <c r="AC1232" s="570"/>
      <c r="AD1232" s="570"/>
      <c r="AE1232" s="570"/>
      <c r="AF1232" s="570"/>
      <c r="AG1232" s="570"/>
      <c r="AH1232" s="570"/>
      <c r="AI1232" s="570"/>
      <c r="AJ1232" s="570"/>
      <c r="AK1232" s="570"/>
      <c r="AL1232" s="570"/>
    </row>
    <row r="1233" spans="1:38">
      <c r="A1233" s="570">
        <v>13</v>
      </c>
      <c r="B1233" s="570">
        <v>33</v>
      </c>
      <c r="C1233" s="570">
        <v>2022</v>
      </c>
      <c r="D1233" s="570">
        <v>99</v>
      </c>
      <c r="E1233" s="570">
        <v>99</v>
      </c>
      <c r="F1233" s="570">
        <v>99</v>
      </c>
      <c r="G1233" s="570">
        <v>99</v>
      </c>
      <c r="H1233" s="570">
        <v>99</v>
      </c>
      <c r="I1233" s="570">
        <v>99</v>
      </c>
      <c r="J1233" s="570">
        <v>999</v>
      </c>
      <c r="K1233" s="570">
        <v>99</v>
      </c>
      <c r="L1233" s="570">
        <v>99</v>
      </c>
      <c r="M1233" s="570">
        <v>99</v>
      </c>
      <c r="N1233" s="570">
        <v>409</v>
      </c>
      <c r="O1233" s="570">
        <v>99</v>
      </c>
      <c r="P1233" s="570">
        <v>9999</v>
      </c>
      <c r="Q1233" s="570">
        <v>490</v>
      </c>
      <c r="R1233" s="570">
        <v>13255</v>
      </c>
      <c r="S1233" s="570">
        <v>5.0334967936627688</v>
      </c>
      <c r="T1233" s="570">
        <v>4.3139192757450004</v>
      </c>
      <c r="U1233" s="570">
        <v>6.6567084119200102</v>
      </c>
      <c r="V1233" s="570">
        <v>0</v>
      </c>
      <c r="W1233" s="570">
        <v>1.5088645794039984E-2</v>
      </c>
      <c r="X1233" s="570">
        <v>0</v>
      </c>
      <c r="Y1233" s="570">
        <v>0</v>
      </c>
      <c r="Z1233" s="570">
        <v>1.7113587659966587</v>
      </c>
      <c r="AA1233" s="570">
        <v>1.4178664731270645</v>
      </c>
      <c r="AB1233" s="570">
        <v>1.594425925516654</v>
      </c>
      <c r="AC1233" s="570">
        <v>19.006179148155763</v>
      </c>
      <c r="AD1233" s="570">
        <v>10.453717778188494</v>
      </c>
      <c r="AE1233" s="570">
        <v>43.749257351100994</v>
      </c>
      <c r="AF1233" s="570">
        <v>51.475728155339809</v>
      </c>
      <c r="AG1233" s="570">
        <v>27.376620523745984</v>
      </c>
      <c r="AH1233" s="570">
        <v>0.64881176914371941</v>
      </c>
      <c r="AI1233" s="570">
        <v>215</v>
      </c>
      <c r="AJ1233" s="570">
        <v>80.762790697674433</v>
      </c>
      <c r="AK1233" s="570">
        <v>14.12728025577454</v>
      </c>
      <c r="AL1233" s="570"/>
    </row>
    <row r="1234" spans="1:38">
      <c r="A1234" s="570">
        <v>13</v>
      </c>
      <c r="B1234" s="570">
        <v>34</v>
      </c>
      <c r="C1234" s="570">
        <v>2022</v>
      </c>
      <c r="D1234" s="570">
        <v>99</v>
      </c>
      <c r="E1234" s="570">
        <v>99</v>
      </c>
      <c r="F1234" s="570">
        <v>99</v>
      </c>
      <c r="G1234" s="570">
        <v>99</v>
      </c>
      <c r="H1234" s="570">
        <v>99</v>
      </c>
      <c r="I1234" s="570">
        <v>99</v>
      </c>
      <c r="J1234" s="570">
        <v>999</v>
      </c>
      <c r="K1234" s="570">
        <v>99</v>
      </c>
      <c r="L1234" s="570">
        <v>99</v>
      </c>
      <c r="M1234" s="570">
        <v>99</v>
      </c>
      <c r="N1234" s="570">
        <v>410</v>
      </c>
      <c r="O1234" s="570">
        <v>99</v>
      </c>
      <c r="P1234" s="570">
        <v>9999</v>
      </c>
      <c r="Q1234" s="570">
        <v>533</v>
      </c>
      <c r="R1234" s="570">
        <v>4220</v>
      </c>
      <c r="S1234" s="570">
        <v>5.4518957345971568</v>
      </c>
      <c r="T1234" s="570">
        <v>4.5440758293838881</v>
      </c>
      <c r="U1234" s="570">
        <v>12.182078199052109</v>
      </c>
      <c r="V1234" s="570">
        <v>0</v>
      </c>
      <c r="W1234" s="570">
        <v>0</v>
      </c>
      <c r="X1234" s="570">
        <v>0</v>
      </c>
      <c r="Y1234" s="570">
        <v>0</v>
      </c>
      <c r="Z1234" s="570">
        <v>1.5555744945529419</v>
      </c>
      <c r="AA1234" s="570">
        <v>1.5699514613593812</v>
      </c>
      <c r="AB1234" s="570">
        <v>1.6449550834224604</v>
      </c>
      <c r="AC1234" s="570">
        <v>-4.2594001606299745</v>
      </c>
      <c r="AD1234" s="570">
        <v>12.247600172895803</v>
      </c>
      <c r="AE1234" s="570">
        <v>35.101810224145659</v>
      </c>
      <c r="AF1234" s="570">
        <v>16.388349514563103</v>
      </c>
      <c r="AG1234" s="570">
        <v>15.950503778552443</v>
      </c>
      <c r="AH1234" s="570">
        <v>1.8483412322274877</v>
      </c>
      <c r="AI1234" s="570">
        <v>134</v>
      </c>
      <c r="AJ1234" s="570">
        <v>91.808955223880631</v>
      </c>
      <c r="AK1234" s="570">
        <v>15.688836082972053</v>
      </c>
      <c r="AL1234" s="570"/>
    </row>
    <row r="1235" spans="1:38">
      <c r="A1235" s="570">
        <v>13</v>
      </c>
      <c r="B1235" s="570">
        <v>35</v>
      </c>
      <c r="C1235" s="570">
        <v>2022</v>
      </c>
      <c r="D1235" s="570">
        <v>99</v>
      </c>
      <c r="E1235" s="570">
        <v>99</v>
      </c>
      <c r="F1235" s="570">
        <v>99</v>
      </c>
      <c r="G1235" s="570">
        <v>99</v>
      </c>
      <c r="H1235" s="570">
        <v>99</v>
      </c>
      <c r="I1235" s="570">
        <v>99</v>
      </c>
      <c r="J1235" s="570">
        <v>999</v>
      </c>
      <c r="K1235" s="570">
        <v>99</v>
      </c>
      <c r="L1235" s="570">
        <v>99</v>
      </c>
      <c r="M1235" s="570">
        <v>99</v>
      </c>
      <c r="N1235" s="570">
        <v>415</v>
      </c>
      <c r="O1235" s="570">
        <v>99</v>
      </c>
      <c r="P1235" s="570">
        <v>9999</v>
      </c>
      <c r="Q1235" s="570">
        <v>512</v>
      </c>
      <c r="R1235" s="570">
        <v>3390</v>
      </c>
      <c r="S1235" s="570">
        <v>4.824778761061947</v>
      </c>
      <c r="T1235" s="570">
        <v>4.8109144542772864</v>
      </c>
      <c r="U1235" s="570">
        <v>17.563430678466062</v>
      </c>
      <c r="V1235" s="570">
        <v>0</v>
      </c>
      <c r="W1235" s="570">
        <v>0.14749262536873153</v>
      </c>
      <c r="X1235" s="570">
        <v>81.445427728613581</v>
      </c>
      <c r="Y1235" s="570">
        <v>0</v>
      </c>
      <c r="Z1235" s="570">
        <v>1.7625598340195403</v>
      </c>
      <c r="AA1235" s="570">
        <v>1.6722548132664652</v>
      </c>
      <c r="AB1235" s="570">
        <v>1.6845468185338064</v>
      </c>
      <c r="AC1235" s="570">
        <v>-0.62613190003035357</v>
      </c>
      <c r="AD1235" s="570">
        <v>17.898019514382003</v>
      </c>
      <c r="AE1235" s="570">
        <v>40.103068987168385</v>
      </c>
      <c r="AF1235" s="570">
        <v>13.165048543689316</v>
      </c>
      <c r="AG1235" s="570">
        <v>18.473518485221923</v>
      </c>
      <c r="AH1235" s="570">
        <v>0.73746312684365756</v>
      </c>
      <c r="AI1235" s="570">
        <v>88</v>
      </c>
      <c r="AJ1235" s="570">
        <v>106.84204545454544</v>
      </c>
      <c r="AK1235" s="570">
        <v>14.433583990464635</v>
      </c>
      <c r="AL1235" s="570"/>
    </row>
    <row r="1236" spans="1:38">
      <c r="A1236" s="570">
        <v>13</v>
      </c>
      <c r="B1236" s="570">
        <v>36</v>
      </c>
      <c r="C1236" s="570">
        <v>2022</v>
      </c>
      <c r="D1236" s="570">
        <v>99</v>
      </c>
      <c r="E1236" s="570">
        <v>99</v>
      </c>
      <c r="F1236" s="570">
        <v>99</v>
      </c>
      <c r="G1236" s="570">
        <v>99</v>
      </c>
      <c r="H1236" s="570">
        <v>99</v>
      </c>
      <c r="I1236" s="570">
        <v>99</v>
      </c>
      <c r="J1236" s="570">
        <v>999</v>
      </c>
      <c r="K1236" s="570">
        <v>99</v>
      </c>
      <c r="L1236" s="570">
        <v>99</v>
      </c>
      <c r="M1236" s="570">
        <v>99</v>
      </c>
      <c r="N1236" s="570">
        <v>420</v>
      </c>
      <c r="O1236" s="570">
        <v>99</v>
      </c>
      <c r="P1236" s="570">
        <v>9999</v>
      </c>
      <c r="Q1236" s="570">
        <v>417</v>
      </c>
      <c r="R1236" s="570">
        <v>2906</v>
      </c>
      <c r="S1236" s="570">
        <v>5.363730213351686</v>
      </c>
      <c r="T1236" s="570">
        <v>5.75774260151411</v>
      </c>
      <c r="U1236" s="570">
        <v>22.278664831383317</v>
      </c>
      <c r="V1236" s="570">
        <v>0.34411562284927744</v>
      </c>
      <c r="W1236" s="570">
        <v>1.4108740536820372</v>
      </c>
      <c r="X1236" s="570">
        <v>100</v>
      </c>
      <c r="Y1236" s="570">
        <v>31.76187198898829</v>
      </c>
      <c r="Z1236" s="570">
        <v>1.4035299637346812</v>
      </c>
      <c r="AA1236" s="570">
        <v>1.4453258031970597</v>
      </c>
      <c r="AB1236" s="570">
        <v>1.761937047147087</v>
      </c>
      <c r="AC1236" s="570">
        <v>20.233135633175348</v>
      </c>
      <c r="AD1236" s="570">
        <v>23.05346429704986</v>
      </c>
      <c r="AE1236" s="570">
        <v>38.823426228488842</v>
      </c>
      <c r="AF1236" s="570">
        <v>11.285436893203878</v>
      </c>
      <c r="AG1236" s="570">
        <v>20.087474579145137</v>
      </c>
      <c r="AH1236" s="570">
        <v>0.68823124569855487</v>
      </c>
      <c r="AI1236" s="570">
        <v>38</v>
      </c>
      <c r="AJ1236" s="570">
        <v>112.28684210526318</v>
      </c>
      <c r="AK1236" s="570">
        <v>15.714733103361157</v>
      </c>
      <c r="AL1236" s="570"/>
    </row>
    <row r="1237" spans="1:38">
      <c r="A1237" s="570">
        <v>13</v>
      </c>
      <c r="B1237" s="570">
        <v>37</v>
      </c>
      <c r="C1237" s="570">
        <v>2022</v>
      </c>
      <c r="D1237" s="570">
        <v>99</v>
      </c>
      <c r="E1237" s="570">
        <v>99</v>
      </c>
      <c r="F1237" s="570">
        <v>99</v>
      </c>
      <c r="G1237" s="570">
        <v>99</v>
      </c>
      <c r="H1237" s="570">
        <v>99</v>
      </c>
      <c r="I1237" s="570">
        <v>99</v>
      </c>
      <c r="J1237" s="570">
        <v>999</v>
      </c>
      <c r="K1237" s="570">
        <v>99</v>
      </c>
      <c r="L1237" s="570">
        <v>99</v>
      </c>
      <c r="M1237" s="570">
        <v>99</v>
      </c>
      <c r="N1237" s="570">
        <v>425</v>
      </c>
      <c r="O1237" s="570">
        <v>99</v>
      </c>
      <c r="P1237" s="570">
        <v>9999</v>
      </c>
      <c r="Q1237" s="570">
        <v>269</v>
      </c>
      <c r="R1237" s="570">
        <v>940</v>
      </c>
      <c r="S1237" s="570">
        <v>6.1563829787234061</v>
      </c>
      <c r="T1237" s="570">
        <v>6.7765957446808489</v>
      </c>
      <c r="U1237" s="570">
        <v>26.428861702127655</v>
      </c>
      <c r="V1237" s="570">
        <v>23.936170212765958</v>
      </c>
      <c r="W1237" s="570">
        <v>5.1063829787234063</v>
      </c>
      <c r="X1237" s="570">
        <v>100</v>
      </c>
      <c r="Y1237" s="570">
        <v>100</v>
      </c>
      <c r="Z1237" s="570">
        <v>0.85725507141716661</v>
      </c>
      <c r="AA1237" s="570">
        <v>1.4013715554077772</v>
      </c>
      <c r="AB1237" s="570">
        <v>1.8534284236743603</v>
      </c>
      <c r="AC1237" s="570">
        <v>12.338895010359439</v>
      </c>
      <c r="AD1237" s="570">
        <v>10.524799317733216</v>
      </c>
      <c r="AE1237" s="570">
        <v>35.381525461802156</v>
      </c>
      <c r="AF1237" s="570">
        <v>3.6504854368932058</v>
      </c>
      <c r="AG1237" s="570">
        <v>7.7080918717335436</v>
      </c>
      <c r="AH1237" s="570">
        <v>0.21276595744680857</v>
      </c>
      <c r="AI1237" s="570">
        <v>2</v>
      </c>
      <c r="AJ1237" s="570">
        <v>112.15</v>
      </c>
      <c r="AK1237" s="570">
        <v>19.072929613503035</v>
      </c>
      <c r="AL1237" s="570"/>
    </row>
    <row r="1238" spans="1:38">
      <c r="A1238" s="570">
        <v>13</v>
      </c>
      <c r="B1238" s="570">
        <v>38</v>
      </c>
      <c r="C1238" s="570">
        <v>2022</v>
      </c>
      <c r="D1238" s="570">
        <v>99</v>
      </c>
      <c r="E1238" s="570">
        <v>99</v>
      </c>
      <c r="F1238" s="570">
        <v>99</v>
      </c>
      <c r="G1238" s="570">
        <v>99</v>
      </c>
      <c r="H1238" s="570">
        <v>99</v>
      </c>
      <c r="I1238" s="570">
        <v>99</v>
      </c>
      <c r="J1238" s="570">
        <v>999</v>
      </c>
      <c r="K1238" s="570">
        <v>99</v>
      </c>
      <c r="L1238" s="570">
        <v>99</v>
      </c>
      <c r="M1238" s="570">
        <v>99</v>
      </c>
      <c r="N1238" s="570">
        <v>428</v>
      </c>
      <c r="O1238" s="570">
        <v>99</v>
      </c>
      <c r="P1238" s="570">
        <v>9999</v>
      </c>
      <c r="Q1238" s="570">
        <v>181</v>
      </c>
      <c r="R1238" s="570">
        <v>384</v>
      </c>
      <c r="S1238" s="570">
        <v>6.4140625</v>
      </c>
      <c r="T1238" s="570">
        <v>7.6223958333333313</v>
      </c>
      <c r="U1238" s="570">
        <v>29.005703124999993</v>
      </c>
      <c r="V1238" s="570">
        <v>14.0625</v>
      </c>
      <c r="W1238" s="570">
        <v>14.583333333333337</v>
      </c>
      <c r="X1238" s="570">
        <v>100</v>
      </c>
      <c r="Y1238" s="570">
        <v>100</v>
      </c>
      <c r="Z1238" s="570">
        <v>0.57488995812126253</v>
      </c>
      <c r="AA1238" s="570">
        <v>1.3704128621552036</v>
      </c>
      <c r="AB1238" s="570">
        <v>1.9607126918502475</v>
      </c>
      <c r="AC1238" s="570">
        <v>0.18947031464119321</v>
      </c>
      <c r="AD1238" s="570">
        <v>5.7381039367830899</v>
      </c>
      <c r="AE1238" s="570">
        <v>35.863358822653574</v>
      </c>
      <c r="AF1238" s="570">
        <v>1.4912621359223299</v>
      </c>
      <c r="AG1238" s="570">
        <v>3.4558524551787082</v>
      </c>
      <c r="AH1238" s="570">
        <v>0.52083333333333348</v>
      </c>
      <c r="AI1238" s="570">
        <v>3</v>
      </c>
      <c r="AJ1238" s="570">
        <v>118.6</v>
      </c>
      <c r="AK1238" s="570">
        <v>17.920119493404719</v>
      </c>
      <c r="AL1238" s="570"/>
    </row>
    <row r="1239" spans="1:38">
      <c r="A1239" s="570">
        <v>13</v>
      </c>
      <c r="B1239" s="570">
        <v>39</v>
      </c>
      <c r="C1239" s="570">
        <v>2022</v>
      </c>
      <c r="D1239" s="570">
        <v>99</v>
      </c>
      <c r="E1239" s="570">
        <v>99</v>
      </c>
      <c r="F1239" s="570">
        <v>99</v>
      </c>
      <c r="G1239" s="570">
        <v>99</v>
      </c>
      <c r="H1239" s="570">
        <v>99</v>
      </c>
      <c r="I1239" s="570">
        <v>99</v>
      </c>
      <c r="J1239" s="570">
        <v>999</v>
      </c>
      <c r="K1239" s="570">
        <v>99</v>
      </c>
      <c r="L1239" s="570">
        <v>99</v>
      </c>
      <c r="M1239" s="570">
        <v>99</v>
      </c>
      <c r="N1239" s="570">
        <v>430</v>
      </c>
      <c r="O1239" s="570">
        <v>99</v>
      </c>
      <c r="P1239" s="570">
        <v>9999</v>
      </c>
      <c r="Q1239" s="570">
        <v>167</v>
      </c>
      <c r="R1239" s="570">
        <v>338</v>
      </c>
      <c r="S1239" s="570">
        <v>6.7958579881656789</v>
      </c>
      <c r="T1239" s="570">
        <v>7.7781065088757426</v>
      </c>
      <c r="U1239" s="570">
        <v>31.449999999999974</v>
      </c>
      <c r="V1239" s="570">
        <v>15.680473372781062</v>
      </c>
      <c r="W1239" s="570">
        <v>19.230769230769223</v>
      </c>
      <c r="X1239" s="570">
        <v>100</v>
      </c>
      <c r="Y1239" s="570">
        <v>100</v>
      </c>
      <c r="Z1239" s="570">
        <v>0.83537824052043486</v>
      </c>
      <c r="AA1239" s="570">
        <v>1.3727204893796903</v>
      </c>
      <c r="AB1239" s="570">
        <v>2.1096832175937426</v>
      </c>
      <c r="AC1239" s="570">
        <v>7.61355052869835</v>
      </c>
      <c r="AD1239" s="570">
        <v>-2.7245915955600815</v>
      </c>
      <c r="AE1239" s="570">
        <v>45.940586677662147</v>
      </c>
      <c r="AF1239" s="570">
        <v>1.3126213592233009</v>
      </c>
      <c r="AG1239" s="570">
        <v>3.298207086052146</v>
      </c>
      <c r="AH1239" s="570">
        <v>0</v>
      </c>
      <c r="AI1239" s="570">
        <v>1</v>
      </c>
      <c r="AJ1239" s="570">
        <v>114.5</v>
      </c>
      <c r="AK1239" s="570">
        <v>21.184131320296821</v>
      </c>
      <c r="AL1239" s="570"/>
    </row>
    <row r="1240" spans="1:38">
      <c r="A1240" s="570">
        <v>13</v>
      </c>
      <c r="B1240" s="570">
        <v>40</v>
      </c>
      <c r="C1240" s="570">
        <v>2022</v>
      </c>
      <c r="D1240" s="570">
        <v>99</v>
      </c>
      <c r="E1240" s="570">
        <v>99</v>
      </c>
      <c r="F1240" s="570">
        <v>99</v>
      </c>
      <c r="G1240" s="570">
        <v>99</v>
      </c>
      <c r="H1240" s="570">
        <v>99</v>
      </c>
      <c r="I1240" s="570">
        <v>99</v>
      </c>
      <c r="J1240" s="570">
        <v>999</v>
      </c>
      <c r="K1240" s="570">
        <v>99</v>
      </c>
      <c r="L1240" s="570">
        <v>99</v>
      </c>
      <c r="M1240" s="570">
        <v>99</v>
      </c>
      <c r="N1240" s="570">
        <v>433</v>
      </c>
      <c r="O1240" s="570">
        <v>99</v>
      </c>
      <c r="P1240" s="570">
        <v>9999</v>
      </c>
      <c r="Q1240" s="570">
        <v>86</v>
      </c>
      <c r="R1240" s="570">
        <v>112</v>
      </c>
      <c r="S1240" s="570">
        <v>7.2589285714285694</v>
      </c>
      <c r="T1240" s="570">
        <v>8.2142857142857117</v>
      </c>
      <c r="U1240" s="570">
        <v>33.928482142857149</v>
      </c>
      <c r="V1240" s="570">
        <v>15.178571428571423</v>
      </c>
      <c r="W1240" s="570">
        <v>30.357142857142847</v>
      </c>
      <c r="X1240" s="570">
        <v>100</v>
      </c>
      <c r="Y1240" s="570">
        <v>100</v>
      </c>
      <c r="Z1240" s="570">
        <v>0.59994971488950355</v>
      </c>
      <c r="AA1240" s="570">
        <v>1.3741590656671097</v>
      </c>
      <c r="AB1240" s="570">
        <v>2.3620079662552098</v>
      </c>
      <c r="AC1240" s="570">
        <v>-7.9232389833152403</v>
      </c>
      <c r="AD1240" s="570">
        <v>8.0940927101658886</v>
      </c>
      <c r="AE1240" s="570">
        <v>37.07724668564147</v>
      </c>
      <c r="AF1240" s="570">
        <v>0.43495145631067944</v>
      </c>
      <c r="AG1240" s="570">
        <v>1.1790250275093657</v>
      </c>
      <c r="AH1240" s="570">
        <v>0</v>
      </c>
      <c r="AI1240" s="570">
        <v>1</v>
      </c>
      <c r="AJ1240" s="570">
        <v>110.6</v>
      </c>
      <c r="AK1240" s="570">
        <v>24.465979802294431</v>
      </c>
      <c r="AL1240" s="570"/>
    </row>
    <row r="1241" spans="1:38">
      <c r="A1241" s="570">
        <v>13</v>
      </c>
      <c r="B1241" s="570">
        <v>41</v>
      </c>
      <c r="C1241" s="570">
        <v>2022</v>
      </c>
      <c r="D1241" s="570">
        <v>99</v>
      </c>
      <c r="E1241" s="570">
        <v>99</v>
      </c>
      <c r="F1241" s="570">
        <v>99</v>
      </c>
      <c r="G1241" s="570">
        <v>99</v>
      </c>
      <c r="H1241" s="570">
        <v>99</v>
      </c>
      <c r="I1241" s="570">
        <v>99</v>
      </c>
      <c r="J1241" s="570">
        <v>999</v>
      </c>
      <c r="K1241" s="570">
        <v>99</v>
      </c>
      <c r="L1241" s="570">
        <v>99</v>
      </c>
      <c r="M1241" s="570">
        <v>99</v>
      </c>
      <c r="N1241" s="570">
        <v>435</v>
      </c>
      <c r="O1241" s="570">
        <v>99</v>
      </c>
      <c r="P1241" s="570">
        <v>9999</v>
      </c>
      <c r="Q1241" s="570">
        <v>79</v>
      </c>
      <c r="R1241" s="570">
        <v>115</v>
      </c>
      <c r="S1241" s="570">
        <v>6.8347826086956518</v>
      </c>
      <c r="T1241" s="570">
        <v>7.7565217391304353</v>
      </c>
      <c r="U1241" s="570">
        <v>36.221130434782594</v>
      </c>
      <c r="V1241" s="570">
        <v>0</v>
      </c>
      <c r="W1241" s="570">
        <v>23.478260869565219</v>
      </c>
      <c r="X1241" s="570">
        <v>100</v>
      </c>
      <c r="Y1241" s="570">
        <v>100</v>
      </c>
      <c r="Z1241" s="570">
        <v>0.84352033064115506</v>
      </c>
      <c r="AA1241" s="570">
        <v>1.3700551228682523</v>
      </c>
      <c r="AB1241" s="570">
        <v>2.3128800203767277</v>
      </c>
      <c r="AC1241" s="570">
        <v>-10.37495621140657</v>
      </c>
      <c r="AD1241" s="570">
        <v>-7.31338361332232</v>
      </c>
      <c r="AE1241" s="570">
        <v>45.106996302311877</v>
      </c>
      <c r="AF1241" s="570">
        <v>0.44660194174757295</v>
      </c>
      <c r="AG1241" s="570">
        <v>1.2924103011687755</v>
      </c>
      <c r="AH1241" s="570">
        <v>0</v>
      </c>
      <c r="AI1241" s="570">
        <v>0</v>
      </c>
      <c r="AJ1241" s="570"/>
      <c r="AK1241" s="570"/>
      <c r="AL1241" s="570"/>
    </row>
    <row r="1242" spans="1:38">
      <c r="A1242" s="570">
        <v>13</v>
      </c>
      <c r="B1242" s="570">
        <v>42</v>
      </c>
      <c r="C1242" s="570">
        <v>2022</v>
      </c>
      <c r="D1242" s="570">
        <v>99</v>
      </c>
      <c r="E1242" s="570">
        <v>99</v>
      </c>
      <c r="F1242" s="570">
        <v>99</v>
      </c>
      <c r="G1242" s="570">
        <v>99</v>
      </c>
      <c r="H1242" s="570">
        <v>99</v>
      </c>
      <c r="I1242" s="570">
        <v>99</v>
      </c>
      <c r="J1242" s="570">
        <v>999</v>
      </c>
      <c r="K1242" s="570">
        <v>99</v>
      </c>
      <c r="L1242" s="570">
        <v>99</v>
      </c>
      <c r="M1242" s="570">
        <v>99</v>
      </c>
      <c r="N1242" s="570">
        <v>438</v>
      </c>
      <c r="O1242" s="570">
        <v>99</v>
      </c>
      <c r="P1242" s="570">
        <v>9999</v>
      </c>
      <c r="Q1242" s="570">
        <v>31</v>
      </c>
      <c r="R1242" s="570">
        <v>37</v>
      </c>
      <c r="S1242" s="570">
        <v>7.270270270270272</v>
      </c>
      <c r="T1242" s="570">
        <v>8.324324324324321</v>
      </c>
      <c r="U1242" s="570">
        <v>38.927837837837849</v>
      </c>
      <c r="V1242" s="570">
        <v>0</v>
      </c>
      <c r="W1242" s="570">
        <v>35.13513513513513</v>
      </c>
      <c r="X1242" s="570">
        <v>100</v>
      </c>
      <c r="Y1242" s="570">
        <v>100</v>
      </c>
      <c r="Z1242" s="570">
        <v>0.55219040554158949</v>
      </c>
      <c r="AA1242" s="570">
        <v>1.5708260634292315</v>
      </c>
      <c r="AB1242" s="570">
        <v>2.4938199728480592</v>
      </c>
      <c r="AC1242" s="570">
        <v>-0.58696522903402348</v>
      </c>
      <c r="AD1242" s="570">
        <v>5.1734567273522174</v>
      </c>
      <c r="AE1242" s="570">
        <v>61.92588615999469</v>
      </c>
      <c r="AF1242" s="570">
        <v>0.1436893203883495</v>
      </c>
      <c r="AG1242" s="570">
        <v>0.44689199652435002</v>
      </c>
      <c r="AH1242" s="570">
        <v>0</v>
      </c>
      <c r="AI1242" s="570">
        <v>0</v>
      </c>
      <c r="AJ1242" s="570"/>
      <c r="AK1242" s="570"/>
      <c r="AL1242" s="570"/>
    </row>
    <row r="1243" spans="1:38">
      <c r="A1243" s="570">
        <v>13</v>
      </c>
      <c r="B1243" s="570">
        <v>43</v>
      </c>
      <c r="C1243" s="570">
        <v>2022</v>
      </c>
      <c r="D1243" s="570">
        <v>99</v>
      </c>
      <c r="E1243" s="570">
        <v>99</v>
      </c>
      <c r="F1243" s="570">
        <v>99</v>
      </c>
      <c r="G1243" s="570">
        <v>99</v>
      </c>
      <c r="H1243" s="570">
        <v>99</v>
      </c>
      <c r="I1243" s="570">
        <v>99</v>
      </c>
      <c r="J1243" s="570">
        <v>999</v>
      </c>
      <c r="K1243" s="570">
        <v>99</v>
      </c>
      <c r="L1243" s="570">
        <v>99</v>
      </c>
      <c r="M1243" s="570">
        <v>99</v>
      </c>
      <c r="N1243" s="570">
        <v>440</v>
      </c>
      <c r="O1243" s="570">
        <v>99</v>
      </c>
      <c r="P1243" s="570">
        <v>9999</v>
      </c>
      <c r="Q1243" s="570">
        <v>18</v>
      </c>
      <c r="R1243" s="570">
        <v>19</v>
      </c>
      <c r="S1243" s="570">
        <v>7</v>
      </c>
      <c r="T1243" s="570">
        <v>7.8947368421052637</v>
      </c>
      <c r="U1243" s="570">
        <v>41.357894736842098</v>
      </c>
      <c r="V1243" s="570">
        <v>0</v>
      </c>
      <c r="W1243" s="570">
        <v>31.578947368421055</v>
      </c>
      <c r="X1243" s="570">
        <v>100</v>
      </c>
      <c r="Y1243" s="570">
        <v>100</v>
      </c>
      <c r="Z1243" s="570">
        <v>0.89225662432766739</v>
      </c>
      <c r="AA1243" s="570">
        <v>1.5894388284780523</v>
      </c>
      <c r="AB1243" s="570">
        <v>3.1101656216198248</v>
      </c>
      <c r="AC1243" s="570">
        <v>2.5978306707589218</v>
      </c>
      <c r="AD1243" s="570">
        <v>-36.384552115611683</v>
      </c>
      <c r="AE1243" s="570">
        <v>68.139515033296874</v>
      </c>
      <c r="AF1243" s="570">
        <v>7.3786407766990303E-2</v>
      </c>
      <c r="AG1243" s="570">
        <v>0.24381060650603281</v>
      </c>
      <c r="AH1243" s="570">
        <v>0</v>
      </c>
      <c r="AI1243" s="570">
        <v>1</v>
      </c>
      <c r="AJ1243" s="570">
        <v>128.1</v>
      </c>
      <c r="AK1243" s="570">
        <v>19.742434575502063</v>
      </c>
      <c r="AL1243" s="570"/>
    </row>
    <row r="1244" spans="1:38">
      <c r="A1244" s="570">
        <v>13</v>
      </c>
      <c r="B1244" s="570">
        <v>44</v>
      </c>
      <c r="C1244" s="570">
        <v>2022</v>
      </c>
      <c r="D1244" s="570">
        <v>99</v>
      </c>
      <c r="E1244" s="570">
        <v>99</v>
      </c>
      <c r="F1244" s="570">
        <v>99</v>
      </c>
      <c r="G1244" s="570">
        <v>99</v>
      </c>
      <c r="H1244" s="570">
        <v>99</v>
      </c>
      <c r="I1244" s="570">
        <v>99</v>
      </c>
      <c r="J1244" s="570">
        <v>999</v>
      </c>
      <c r="K1244" s="570">
        <v>99</v>
      </c>
      <c r="L1244" s="570">
        <v>99</v>
      </c>
      <c r="M1244" s="570">
        <v>99</v>
      </c>
      <c r="N1244" s="570">
        <v>443</v>
      </c>
      <c r="O1244" s="570">
        <v>99</v>
      </c>
      <c r="P1244" s="570">
        <v>9999</v>
      </c>
      <c r="Q1244" s="570">
        <v>11</v>
      </c>
      <c r="R1244" s="570">
        <v>12</v>
      </c>
      <c r="S1244" s="570">
        <v>6.6666666666666687</v>
      </c>
      <c r="T1244" s="570">
        <v>8</v>
      </c>
      <c r="U1244" s="570">
        <v>43.950833333333321</v>
      </c>
      <c r="V1244" s="570">
        <v>0</v>
      </c>
      <c r="W1244" s="570">
        <v>25</v>
      </c>
      <c r="X1244" s="570">
        <v>100</v>
      </c>
      <c r="Y1244" s="570">
        <v>100</v>
      </c>
      <c r="Z1244" s="570">
        <v>0.42691643080184472</v>
      </c>
      <c r="AA1244" s="570">
        <v>2.2852182001336803</v>
      </c>
      <c r="AB1244" s="570">
        <v>2.1213203435596424</v>
      </c>
      <c r="AC1244" s="570">
        <v>-5.8653532792787111</v>
      </c>
      <c r="AD1244" s="570">
        <v>-27.329146989412656</v>
      </c>
      <c r="AE1244" s="570">
        <v>25.785531156469844</v>
      </c>
      <c r="AF1244" s="570">
        <v>4.660194174757281E-2</v>
      </c>
      <c r="AG1244" s="570">
        <v>0.16363979635702053</v>
      </c>
      <c r="AH1244" s="570">
        <v>0</v>
      </c>
      <c r="AI1244" s="570">
        <v>0</v>
      </c>
      <c r="AJ1244" s="570"/>
      <c r="AK1244" s="570"/>
      <c r="AL1244" s="570"/>
    </row>
    <row r="1245" spans="1:38">
      <c r="A1245" s="570">
        <v>13</v>
      </c>
      <c r="B1245" s="570">
        <v>45</v>
      </c>
      <c r="C1245" s="570">
        <v>2022</v>
      </c>
      <c r="D1245" s="570">
        <v>99</v>
      </c>
      <c r="E1245" s="570">
        <v>99</v>
      </c>
      <c r="F1245" s="570">
        <v>99</v>
      </c>
      <c r="G1245" s="570">
        <v>99</v>
      </c>
      <c r="H1245" s="570">
        <v>99</v>
      </c>
      <c r="I1245" s="570">
        <v>99</v>
      </c>
      <c r="J1245" s="570">
        <v>999</v>
      </c>
      <c r="K1245" s="570">
        <v>99</v>
      </c>
      <c r="L1245" s="570">
        <v>99</v>
      </c>
      <c r="M1245" s="570">
        <v>99</v>
      </c>
      <c r="N1245" s="570">
        <v>445</v>
      </c>
      <c r="O1245" s="570">
        <v>99</v>
      </c>
      <c r="P1245" s="570">
        <v>9999</v>
      </c>
      <c r="Q1245" s="570">
        <v>18</v>
      </c>
      <c r="R1245" s="570">
        <v>21</v>
      </c>
      <c r="S1245" s="570">
        <v>7.0476190476190492</v>
      </c>
      <c r="T1245" s="570">
        <v>7.7142857142857117</v>
      </c>
      <c r="U1245" s="570">
        <v>47.30952380952381</v>
      </c>
      <c r="V1245" s="570">
        <v>0</v>
      </c>
      <c r="W1245" s="570">
        <v>19.047619047619055</v>
      </c>
      <c r="X1245" s="570">
        <v>100</v>
      </c>
      <c r="Y1245" s="570">
        <v>100</v>
      </c>
      <c r="Z1245" s="570">
        <v>1.4912138749560619</v>
      </c>
      <c r="AA1245" s="570">
        <v>2.0581126461880297</v>
      </c>
      <c r="AB1245" s="570">
        <v>2.6029810226126568</v>
      </c>
      <c r="AC1245" s="570">
        <v>17.362817310755311</v>
      </c>
      <c r="AD1245" s="570">
        <v>-7.2906299968705213</v>
      </c>
      <c r="AE1245" s="570">
        <v>29.586830467926795</v>
      </c>
      <c r="AF1245" s="570">
        <v>8.1553398058252444E-2</v>
      </c>
      <c r="AG1245" s="570">
        <v>0.30825380193909863</v>
      </c>
      <c r="AH1245" s="570">
        <v>0</v>
      </c>
      <c r="AI1245" s="570">
        <v>0</v>
      </c>
      <c r="AJ1245" s="570"/>
      <c r="AK1245" s="570"/>
      <c r="AL1245" s="570"/>
    </row>
    <row r="1246" spans="1:38">
      <c r="A1246" s="570">
        <v>13</v>
      </c>
      <c r="B1246" s="570">
        <v>46</v>
      </c>
      <c r="C1246" s="570">
        <v>2022</v>
      </c>
      <c r="D1246" s="570">
        <v>99</v>
      </c>
      <c r="E1246" s="570">
        <v>99</v>
      </c>
      <c r="F1246" s="570">
        <v>99</v>
      </c>
      <c r="G1246" s="570">
        <v>99</v>
      </c>
      <c r="H1246" s="570">
        <v>99</v>
      </c>
      <c r="I1246" s="570">
        <v>99</v>
      </c>
      <c r="J1246" s="570">
        <v>999</v>
      </c>
      <c r="K1246" s="570">
        <v>99</v>
      </c>
      <c r="L1246" s="570">
        <v>99</v>
      </c>
      <c r="M1246" s="570">
        <v>99</v>
      </c>
      <c r="N1246" s="570">
        <v>450</v>
      </c>
      <c r="O1246" s="570">
        <v>99</v>
      </c>
      <c r="P1246" s="570">
        <v>9999</v>
      </c>
      <c r="Q1246" s="570">
        <v>1</v>
      </c>
      <c r="R1246" s="570">
        <v>1</v>
      </c>
      <c r="S1246" s="570">
        <v>8</v>
      </c>
      <c r="T1246" s="570">
        <v>5</v>
      </c>
      <c r="U1246" s="570">
        <v>50.6</v>
      </c>
      <c r="V1246" s="570">
        <v>0</v>
      </c>
      <c r="W1246" s="570">
        <v>0</v>
      </c>
      <c r="X1246" s="570">
        <v>100</v>
      </c>
      <c r="Y1246" s="570">
        <v>100</v>
      </c>
      <c r="Z1246" s="570">
        <v>0</v>
      </c>
      <c r="AA1246" s="570">
        <v>0</v>
      </c>
      <c r="AB1246" s="570">
        <v>0</v>
      </c>
      <c r="AC1246" s="570"/>
      <c r="AD1246" s="570"/>
      <c r="AE1246" s="570"/>
      <c r="AF1246" s="570">
        <v>3.8834951456310656E-3</v>
      </c>
      <c r="AG1246" s="570">
        <v>1.5699690365494099E-2</v>
      </c>
      <c r="AH1246" s="570">
        <v>0</v>
      </c>
      <c r="AI1246" s="570"/>
      <c r="AJ1246" s="570"/>
      <c r="AK1246" s="570"/>
      <c r="AL1246" s="570"/>
    </row>
    <row r="1247" spans="1:38">
      <c r="A1247" s="570">
        <v>13</v>
      </c>
      <c r="B1247" s="570">
        <v>47</v>
      </c>
      <c r="C1247" s="570">
        <v>2022</v>
      </c>
      <c r="D1247" s="570">
        <v>99</v>
      </c>
      <c r="E1247" s="570">
        <v>99</v>
      </c>
      <c r="F1247" s="570">
        <v>99</v>
      </c>
      <c r="G1247" s="570">
        <v>99</v>
      </c>
      <c r="H1247" s="570">
        <v>99</v>
      </c>
      <c r="I1247" s="570">
        <v>99</v>
      </c>
      <c r="J1247" s="570">
        <v>999</v>
      </c>
      <c r="K1247" s="570">
        <v>99</v>
      </c>
      <c r="L1247" s="570">
        <v>99</v>
      </c>
      <c r="M1247" s="570">
        <v>99</v>
      </c>
      <c r="N1247" s="570">
        <v>455</v>
      </c>
      <c r="O1247" s="570">
        <v>99</v>
      </c>
      <c r="P1247" s="570">
        <v>9999</v>
      </c>
      <c r="Q1247" s="570"/>
      <c r="R1247" s="570"/>
      <c r="S1247" s="570"/>
      <c r="T1247" s="570"/>
      <c r="U1247" s="570"/>
      <c r="V1247" s="570"/>
      <c r="W1247" s="570"/>
      <c r="X1247" s="570"/>
      <c r="Y1247" s="570"/>
      <c r="Z1247" s="570"/>
      <c r="AA1247" s="570"/>
      <c r="AB1247" s="570"/>
      <c r="AC1247" s="570"/>
      <c r="AD1247" s="570"/>
      <c r="AE1247" s="570"/>
      <c r="AF1247" s="570"/>
      <c r="AG1247" s="570"/>
      <c r="AH1247" s="570"/>
      <c r="AI1247" s="570"/>
      <c r="AJ1247" s="570"/>
      <c r="AK1247" s="570"/>
      <c r="AL1247" s="570"/>
    </row>
    <row r="1248" spans="1:38">
      <c r="A1248" s="570">
        <v>13</v>
      </c>
      <c r="B1248" s="570">
        <v>48</v>
      </c>
      <c r="C1248" s="570">
        <v>2022</v>
      </c>
      <c r="D1248" s="570">
        <v>99</v>
      </c>
      <c r="E1248" s="570">
        <v>99</v>
      </c>
      <c r="F1248" s="570">
        <v>99</v>
      </c>
      <c r="G1248" s="570">
        <v>99</v>
      </c>
      <c r="H1248" s="570">
        <v>99</v>
      </c>
      <c r="I1248" s="570">
        <v>99</v>
      </c>
      <c r="J1248" s="570">
        <v>999</v>
      </c>
      <c r="K1248" s="570">
        <v>99</v>
      </c>
      <c r="L1248" s="570">
        <v>99</v>
      </c>
      <c r="M1248" s="570">
        <v>99</v>
      </c>
      <c r="N1248" s="570">
        <v>460</v>
      </c>
      <c r="O1248" s="570">
        <v>99</v>
      </c>
      <c r="P1248" s="570">
        <v>9999</v>
      </c>
      <c r="Q1248" s="570"/>
      <c r="R1248" s="570"/>
      <c r="S1248" s="570"/>
      <c r="T1248" s="570"/>
      <c r="U1248" s="570"/>
      <c r="V1248" s="570"/>
      <c r="W1248" s="570"/>
      <c r="X1248" s="570"/>
      <c r="Y1248" s="570"/>
      <c r="Z1248" s="570"/>
      <c r="AA1248" s="570"/>
      <c r="AB1248" s="570"/>
      <c r="AC1248" s="570"/>
      <c r="AD1248" s="570"/>
      <c r="AE1248" s="570"/>
      <c r="AF1248" s="570"/>
      <c r="AG1248" s="570"/>
      <c r="AH1248" s="570"/>
      <c r="AI1248" s="570"/>
      <c r="AJ1248" s="570"/>
      <c r="AK1248" s="570"/>
      <c r="AL1248" s="570"/>
    </row>
    <row r="1249" spans="1:38">
      <c r="A1249" s="570">
        <v>13</v>
      </c>
      <c r="B1249" s="570">
        <v>49</v>
      </c>
      <c r="C1249" s="570">
        <v>2021</v>
      </c>
      <c r="D1249" s="570">
        <v>99</v>
      </c>
      <c r="E1249" s="570">
        <v>99</v>
      </c>
      <c r="F1249" s="570">
        <v>99</v>
      </c>
      <c r="G1249" s="570">
        <v>99</v>
      </c>
      <c r="H1249" s="570">
        <v>99</v>
      </c>
      <c r="I1249" s="570">
        <v>99</v>
      </c>
      <c r="J1249" s="570">
        <v>999</v>
      </c>
      <c r="K1249" s="570">
        <v>99</v>
      </c>
      <c r="L1249" s="570">
        <v>99</v>
      </c>
      <c r="M1249" s="570">
        <v>99</v>
      </c>
      <c r="N1249" s="570">
        <v>409</v>
      </c>
      <c r="O1249" s="570">
        <v>99</v>
      </c>
      <c r="P1249" s="570">
        <v>9999</v>
      </c>
      <c r="Q1249" s="570">
        <v>465</v>
      </c>
      <c r="R1249" s="570">
        <v>13371.9</v>
      </c>
      <c r="S1249" s="570">
        <v>4.8751261974738078</v>
      </c>
      <c r="T1249" s="570">
        <v>4.2448717085829228</v>
      </c>
      <c r="U1249" s="570">
        <v>6.573477217149402</v>
      </c>
      <c r="V1249" s="570">
        <v>0</v>
      </c>
      <c r="W1249" s="570">
        <v>0</v>
      </c>
      <c r="X1249" s="570">
        <v>0</v>
      </c>
      <c r="Y1249" s="570">
        <v>0</v>
      </c>
      <c r="Z1249" s="570">
        <v>1.7466789170398422</v>
      </c>
      <c r="AA1249" s="570">
        <v>1.3826430601540562</v>
      </c>
      <c r="AB1249" s="570">
        <v>1.7779788925276949</v>
      </c>
      <c r="AC1249" s="570">
        <v>28.933027723864647</v>
      </c>
      <c r="AD1249" s="570">
        <v>15.239247787725223</v>
      </c>
      <c r="AE1249" s="570">
        <v>40.113091151177457</v>
      </c>
      <c r="AF1249" s="570">
        <v>50.481144932405662</v>
      </c>
      <c r="AG1249" s="570">
        <v>26.124398313271033</v>
      </c>
      <c r="AH1249" s="570">
        <v>0.50852907963714955</v>
      </c>
      <c r="AI1249" s="570"/>
      <c r="AJ1249" s="570"/>
      <c r="AK1249" s="570"/>
      <c r="AL1249" s="570"/>
    </row>
    <row r="1250" spans="1:38">
      <c r="A1250" s="570">
        <v>13</v>
      </c>
      <c r="B1250" s="570">
        <v>50</v>
      </c>
      <c r="C1250" s="570">
        <v>2021</v>
      </c>
      <c r="D1250" s="570">
        <v>99</v>
      </c>
      <c r="E1250" s="570">
        <v>99</v>
      </c>
      <c r="F1250" s="570">
        <v>99</v>
      </c>
      <c r="G1250" s="570">
        <v>99</v>
      </c>
      <c r="H1250" s="570">
        <v>99</v>
      </c>
      <c r="I1250" s="570">
        <v>99</v>
      </c>
      <c r="J1250" s="570">
        <v>999</v>
      </c>
      <c r="K1250" s="570">
        <v>99</v>
      </c>
      <c r="L1250" s="570">
        <v>99</v>
      </c>
      <c r="M1250" s="570">
        <v>99</v>
      </c>
      <c r="N1250" s="570">
        <v>410</v>
      </c>
      <c r="O1250" s="570">
        <v>99</v>
      </c>
      <c r="P1250" s="570">
        <v>9999</v>
      </c>
      <c r="Q1250" s="570">
        <v>548</v>
      </c>
      <c r="R1250" s="570">
        <v>4401</v>
      </c>
      <c r="S1250" s="570">
        <v>5.453306066803</v>
      </c>
      <c r="T1250" s="570">
        <v>4.4401272438082255</v>
      </c>
      <c r="U1250" s="570">
        <v>12.26436264485346</v>
      </c>
      <c r="V1250" s="570">
        <v>0</v>
      </c>
      <c r="W1250" s="570">
        <v>0</v>
      </c>
      <c r="X1250" s="570">
        <v>0</v>
      </c>
      <c r="Y1250" s="570">
        <v>0</v>
      </c>
      <c r="Z1250" s="570">
        <v>1.4399271483327496</v>
      </c>
      <c r="AA1250" s="570">
        <v>1.6062431025549488</v>
      </c>
      <c r="AB1250" s="570">
        <v>1.6878997521913821</v>
      </c>
      <c r="AC1250" s="570">
        <v>-5.3947926341750652</v>
      </c>
      <c r="AD1250" s="570">
        <v>3.642428734694259</v>
      </c>
      <c r="AE1250" s="570">
        <v>32.9867746869947</v>
      </c>
      <c r="AF1250" s="570">
        <v>16.614506453646612</v>
      </c>
      <c r="AG1250" s="570">
        <v>16.041846885138277</v>
      </c>
      <c r="AH1250" s="570">
        <v>1.4769370597591456</v>
      </c>
      <c r="AI1250" s="570"/>
      <c r="AJ1250" s="570"/>
      <c r="AK1250" s="570"/>
      <c r="AL1250" s="570"/>
    </row>
    <row r="1251" spans="1:38">
      <c r="A1251" s="570">
        <v>13</v>
      </c>
      <c r="B1251" s="570">
        <v>51</v>
      </c>
      <c r="C1251" s="570">
        <v>2021</v>
      </c>
      <c r="D1251" s="570">
        <v>99</v>
      </c>
      <c r="E1251" s="570">
        <v>99</v>
      </c>
      <c r="F1251" s="570">
        <v>99</v>
      </c>
      <c r="G1251" s="570">
        <v>99</v>
      </c>
      <c r="H1251" s="570">
        <v>99</v>
      </c>
      <c r="I1251" s="570">
        <v>99</v>
      </c>
      <c r="J1251" s="570">
        <v>999</v>
      </c>
      <c r="K1251" s="570">
        <v>99</v>
      </c>
      <c r="L1251" s="570">
        <v>99</v>
      </c>
      <c r="M1251" s="570">
        <v>99</v>
      </c>
      <c r="N1251" s="570">
        <v>415</v>
      </c>
      <c r="O1251" s="570">
        <v>99</v>
      </c>
      <c r="P1251" s="570">
        <v>9999</v>
      </c>
      <c r="Q1251" s="570">
        <v>511</v>
      </c>
      <c r="R1251" s="570">
        <v>3505</v>
      </c>
      <c r="S1251" s="570">
        <v>4.9012838801711842</v>
      </c>
      <c r="T1251" s="570">
        <v>4.7221112696148353</v>
      </c>
      <c r="U1251" s="570">
        <v>17.584048502139748</v>
      </c>
      <c r="V1251" s="570">
        <v>0</v>
      </c>
      <c r="W1251" s="570">
        <v>0.14265335235378029</v>
      </c>
      <c r="X1251" s="570">
        <v>80.656205420827391</v>
      </c>
      <c r="Y1251" s="570">
        <v>0</v>
      </c>
      <c r="Z1251" s="570">
        <v>1.4422455399018692</v>
      </c>
      <c r="AA1251" s="570">
        <v>1.8063009247303343</v>
      </c>
      <c r="AB1251" s="570">
        <v>1.8445537195046204</v>
      </c>
      <c r="AC1251" s="570">
        <v>-2.8012245543596119</v>
      </c>
      <c r="AD1251" s="570">
        <v>10.073123709747643</v>
      </c>
      <c r="AE1251" s="570">
        <v>42.257574509856205</v>
      </c>
      <c r="AF1251" s="570">
        <v>13.231957536930564</v>
      </c>
      <c r="AG1251" s="570">
        <v>18.317445576027659</v>
      </c>
      <c r="AH1251" s="570">
        <v>0.51355206847360924</v>
      </c>
      <c r="AI1251" s="570"/>
      <c r="AJ1251" s="570"/>
      <c r="AK1251" s="570"/>
      <c r="AL1251" s="570"/>
    </row>
    <row r="1252" spans="1:38">
      <c r="A1252" s="570">
        <v>13</v>
      </c>
      <c r="B1252" s="570">
        <v>52</v>
      </c>
      <c r="C1252" s="570">
        <v>2021</v>
      </c>
      <c r="D1252" s="570">
        <v>99</v>
      </c>
      <c r="E1252" s="570">
        <v>99</v>
      </c>
      <c r="F1252" s="570">
        <v>99</v>
      </c>
      <c r="G1252" s="570">
        <v>99</v>
      </c>
      <c r="H1252" s="570">
        <v>99</v>
      </c>
      <c r="I1252" s="570">
        <v>99</v>
      </c>
      <c r="J1252" s="570">
        <v>999</v>
      </c>
      <c r="K1252" s="570">
        <v>99</v>
      </c>
      <c r="L1252" s="570">
        <v>99</v>
      </c>
      <c r="M1252" s="570">
        <v>99</v>
      </c>
      <c r="N1252" s="570">
        <v>420</v>
      </c>
      <c r="O1252" s="570">
        <v>99</v>
      </c>
      <c r="P1252" s="570">
        <v>9999</v>
      </c>
      <c r="Q1252" s="570">
        <v>407</v>
      </c>
      <c r="R1252" s="570">
        <v>2965</v>
      </c>
      <c r="S1252" s="570">
        <v>5.406070826306915</v>
      </c>
      <c r="T1252" s="570">
        <v>5.7578414839797638</v>
      </c>
      <c r="U1252" s="570">
        <v>22.295436762226046</v>
      </c>
      <c r="V1252" s="570">
        <v>0.10118043844856658</v>
      </c>
      <c r="W1252" s="570">
        <v>1.3153456998313662</v>
      </c>
      <c r="X1252" s="570">
        <v>100</v>
      </c>
      <c r="Y1252" s="570">
        <v>33.794266441821243</v>
      </c>
      <c r="Z1252" s="570">
        <v>1.4140691000409051</v>
      </c>
      <c r="AA1252" s="570">
        <v>1.5326784109333365</v>
      </c>
      <c r="AB1252" s="570">
        <v>1.8304276802373951</v>
      </c>
      <c r="AC1252" s="570">
        <v>17.882962827494886</v>
      </c>
      <c r="AD1252" s="570">
        <v>19.935387261567751</v>
      </c>
      <c r="AE1252" s="570">
        <v>33.932409053285312</v>
      </c>
      <c r="AF1252" s="570">
        <v>11.193367788016872</v>
      </c>
      <c r="AG1252" s="570">
        <v>19.647110908059812</v>
      </c>
      <c r="AH1252" s="570">
        <v>0.47217537942664406</v>
      </c>
      <c r="AI1252" s="570"/>
      <c r="AJ1252" s="570"/>
      <c r="AK1252" s="570"/>
      <c r="AL1252" s="570"/>
    </row>
    <row r="1253" spans="1:38">
      <c r="A1253" s="570">
        <v>13</v>
      </c>
      <c r="B1253" s="570">
        <v>53</v>
      </c>
      <c r="C1253" s="570">
        <v>2021</v>
      </c>
      <c r="D1253" s="570">
        <v>99</v>
      </c>
      <c r="E1253" s="570">
        <v>99</v>
      </c>
      <c r="F1253" s="570">
        <v>99</v>
      </c>
      <c r="G1253" s="570">
        <v>99</v>
      </c>
      <c r="H1253" s="570">
        <v>99</v>
      </c>
      <c r="I1253" s="570">
        <v>99</v>
      </c>
      <c r="J1253" s="570">
        <v>999</v>
      </c>
      <c r="K1253" s="570">
        <v>99</v>
      </c>
      <c r="L1253" s="570">
        <v>99</v>
      </c>
      <c r="M1253" s="570">
        <v>99</v>
      </c>
      <c r="N1253" s="570">
        <v>425</v>
      </c>
      <c r="O1253" s="570">
        <v>99</v>
      </c>
      <c r="P1253" s="570">
        <v>9999</v>
      </c>
      <c r="Q1253" s="570">
        <v>297</v>
      </c>
      <c r="R1253" s="570">
        <v>1026</v>
      </c>
      <c r="S1253" s="570">
        <v>6.1403508771929838</v>
      </c>
      <c r="T1253" s="570">
        <v>6.8918128654970765</v>
      </c>
      <c r="U1253" s="570">
        <v>26.435847953216367</v>
      </c>
      <c r="V1253" s="570">
        <v>24.171539961013639</v>
      </c>
      <c r="W1253" s="570">
        <v>5.4580896686159841</v>
      </c>
      <c r="X1253" s="570">
        <v>100</v>
      </c>
      <c r="Y1253" s="570">
        <v>100</v>
      </c>
      <c r="Z1253" s="570">
        <v>0.86464998850020625</v>
      </c>
      <c r="AA1253" s="570">
        <v>1.3742938905299549</v>
      </c>
      <c r="AB1253" s="570">
        <v>1.8567067273571871</v>
      </c>
      <c r="AC1253" s="570">
        <v>11.519058764037704</v>
      </c>
      <c r="AD1253" s="570">
        <v>18.045143830147754</v>
      </c>
      <c r="AE1253" s="570">
        <v>22.711155989628676</v>
      </c>
      <c r="AF1253" s="570">
        <v>3.8733205229360226</v>
      </c>
      <c r="AG1253" s="570">
        <v>8.0611800362246875</v>
      </c>
      <c r="AH1253" s="570">
        <v>0.68226120857699801</v>
      </c>
      <c r="AI1253" s="570"/>
      <c r="AJ1253" s="570"/>
      <c r="AK1253" s="570"/>
      <c r="AL1253" s="570"/>
    </row>
    <row r="1254" spans="1:38">
      <c r="A1254" s="570">
        <v>13</v>
      </c>
      <c r="B1254" s="570">
        <v>54</v>
      </c>
      <c r="C1254" s="570">
        <v>2021</v>
      </c>
      <c r="D1254" s="570">
        <v>99</v>
      </c>
      <c r="E1254" s="570">
        <v>99</v>
      </c>
      <c r="F1254" s="570">
        <v>99</v>
      </c>
      <c r="G1254" s="570">
        <v>99</v>
      </c>
      <c r="H1254" s="570">
        <v>99</v>
      </c>
      <c r="I1254" s="570">
        <v>99</v>
      </c>
      <c r="J1254" s="570">
        <v>999</v>
      </c>
      <c r="K1254" s="570">
        <v>99</v>
      </c>
      <c r="L1254" s="570">
        <v>99</v>
      </c>
      <c r="M1254" s="570">
        <v>99</v>
      </c>
      <c r="N1254" s="570">
        <v>428</v>
      </c>
      <c r="O1254" s="570">
        <v>99</v>
      </c>
      <c r="P1254" s="570">
        <v>9999</v>
      </c>
      <c r="Q1254" s="570">
        <v>187</v>
      </c>
      <c r="R1254" s="570">
        <v>415</v>
      </c>
      <c r="S1254" s="570">
        <v>6.5373493975903596</v>
      </c>
      <c r="T1254" s="570">
        <v>7.51566265060241</v>
      </c>
      <c r="U1254" s="570">
        <v>28.973301204819276</v>
      </c>
      <c r="V1254" s="570">
        <v>17.590361445783135</v>
      </c>
      <c r="W1254" s="570">
        <v>17.108433734939755</v>
      </c>
      <c r="X1254" s="570">
        <v>100</v>
      </c>
      <c r="Y1254" s="570">
        <v>100</v>
      </c>
      <c r="Z1254" s="570">
        <v>0.57721553751256449</v>
      </c>
      <c r="AA1254" s="570">
        <v>1.2811620142811719</v>
      </c>
      <c r="AB1254" s="570">
        <v>2.1851901258689996</v>
      </c>
      <c r="AC1254" s="570">
        <v>8.2125192627605976</v>
      </c>
      <c r="AD1254" s="570">
        <v>11.22237537843176</v>
      </c>
      <c r="AE1254" s="570">
        <v>36.667017765919191</v>
      </c>
      <c r="AF1254" s="570">
        <v>1.5666939737021923</v>
      </c>
      <c r="AG1254" s="570">
        <v>3.5735848031522393</v>
      </c>
      <c r="AH1254" s="570">
        <v>0.72289156626506013</v>
      </c>
      <c r="AI1254" s="570"/>
      <c r="AJ1254" s="570"/>
      <c r="AK1254" s="570"/>
      <c r="AL1254" s="570"/>
    </row>
    <row r="1255" spans="1:38">
      <c r="A1255" s="570">
        <v>13</v>
      </c>
      <c r="B1255" s="570">
        <v>55</v>
      </c>
      <c r="C1255" s="570">
        <v>2021</v>
      </c>
      <c r="D1255" s="570">
        <v>99</v>
      </c>
      <c r="E1255" s="570">
        <v>99</v>
      </c>
      <c r="F1255" s="570">
        <v>99</v>
      </c>
      <c r="G1255" s="570">
        <v>99</v>
      </c>
      <c r="H1255" s="570">
        <v>99</v>
      </c>
      <c r="I1255" s="570">
        <v>99</v>
      </c>
      <c r="J1255" s="570">
        <v>999</v>
      </c>
      <c r="K1255" s="570">
        <v>99</v>
      </c>
      <c r="L1255" s="570">
        <v>99</v>
      </c>
      <c r="M1255" s="570">
        <v>99</v>
      </c>
      <c r="N1255" s="570">
        <v>430</v>
      </c>
      <c r="O1255" s="570">
        <v>99</v>
      </c>
      <c r="P1255" s="570">
        <v>9999</v>
      </c>
      <c r="Q1255" s="570">
        <v>170</v>
      </c>
      <c r="R1255" s="570">
        <v>382</v>
      </c>
      <c r="S1255" s="570">
        <v>6.7486910994764404</v>
      </c>
      <c r="T1255" s="570">
        <v>7.678010471204189</v>
      </c>
      <c r="U1255" s="570">
        <v>31.330183246073311</v>
      </c>
      <c r="V1255" s="570">
        <v>14.136125654450263</v>
      </c>
      <c r="W1255" s="570">
        <v>17.015706806282719</v>
      </c>
      <c r="X1255" s="570">
        <v>100</v>
      </c>
      <c r="Y1255" s="570">
        <v>100</v>
      </c>
      <c r="Z1255" s="570">
        <v>0.8271956142415906</v>
      </c>
      <c r="AA1255" s="570">
        <v>1.3222564657149429</v>
      </c>
      <c r="AB1255" s="570">
        <v>2.1631100888384887</v>
      </c>
      <c r="AC1255" s="570">
        <v>7.4069527112992386</v>
      </c>
      <c r="AD1255" s="570">
        <v>1.7194181308682661</v>
      </c>
      <c r="AE1255" s="570">
        <v>33.140392872959069</v>
      </c>
      <c r="AF1255" s="570">
        <v>1.4421134890463556</v>
      </c>
      <c r="AG1255" s="570">
        <v>3.5570036635432056</v>
      </c>
      <c r="AH1255" s="570">
        <v>0.78534031413612548</v>
      </c>
      <c r="AI1255" s="570"/>
      <c r="AJ1255" s="570"/>
      <c r="AK1255" s="570"/>
      <c r="AL1255" s="570"/>
    </row>
    <row r="1256" spans="1:38">
      <c r="A1256" s="570">
        <v>13</v>
      </c>
      <c r="B1256" s="570">
        <v>56</v>
      </c>
      <c r="C1256" s="570">
        <v>2021</v>
      </c>
      <c r="D1256" s="570">
        <v>99</v>
      </c>
      <c r="E1256" s="570">
        <v>99</v>
      </c>
      <c r="F1256" s="570">
        <v>99</v>
      </c>
      <c r="G1256" s="570">
        <v>99</v>
      </c>
      <c r="H1256" s="570">
        <v>99</v>
      </c>
      <c r="I1256" s="570">
        <v>99</v>
      </c>
      <c r="J1256" s="570">
        <v>999</v>
      </c>
      <c r="K1256" s="570">
        <v>99</v>
      </c>
      <c r="L1256" s="570">
        <v>99</v>
      </c>
      <c r="M1256" s="570">
        <v>99</v>
      </c>
      <c r="N1256" s="570">
        <v>433</v>
      </c>
      <c r="O1256" s="570">
        <v>99</v>
      </c>
      <c r="P1256" s="570">
        <v>9999</v>
      </c>
      <c r="Q1256" s="570">
        <v>102</v>
      </c>
      <c r="R1256" s="570">
        <v>170</v>
      </c>
      <c r="S1256" s="570">
        <v>6.9294117647058817</v>
      </c>
      <c r="T1256" s="570">
        <v>7.9823529411764707</v>
      </c>
      <c r="U1256" s="570">
        <v>33.964117647058828</v>
      </c>
      <c r="V1256" s="570">
        <v>14.705882352941178</v>
      </c>
      <c r="W1256" s="570">
        <v>27.058823529411757</v>
      </c>
      <c r="X1256" s="570">
        <v>100</v>
      </c>
      <c r="Y1256" s="570">
        <v>100</v>
      </c>
      <c r="Z1256" s="570">
        <v>0.55865025177208794</v>
      </c>
      <c r="AA1256" s="570">
        <v>1.4655915111342053</v>
      </c>
      <c r="AB1256" s="570">
        <v>2.6534628416284844</v>
      </c>
      <c r="AC1256" s="570">
        <v>13.657361877887132</v>
      </c>
      <c r="AD1256" s="570">
        <v>0.68347120232063829</v>
      </c>
      <c r="AE1256" s="570">
        <v>47.161200477862003</v>
      </c>
      <c r="AF1256" s="570">
        <v>0.64177825428764523</v>
      </c>
      <c r="AG1256" s="570">
        <v>1.7160394692347185</v>
      </c>
      <c r="AH1256" s="570">
        <v>0.58823529411764708</v>
      </c>
      <c r="AI1256" s="570"/>
      <c r="AJ1256" s="570"/>
      <c r="AK1256" s="570"/>
      <c r="AL1256" s="570"/>
    </row>
    <row r="1257" spans="1:38">
      <c r="A1257" s="570">
        <v>13</v>
      </c>
      <c r="B1257" s="570">
        <v>57</v>
      </c>
      <c r="C1257" s="570">
        <v>2021</v>
      </c>
      <c r="D1257" s="570">
        <v>99</v>
      </c>
      <c r="E1257" s="570">
        <v>99</v>
      </c>
      <c r="F1257" s="570">
        <v>99</v>
      </c>
      <c r="G1257" s="570">
        <v>99</v>
      </c>
      <c r="H1257" s="570">
        <v>99</v>
      </c>
      <c r="I1257" s="570">
        <v>99</v>
      </c>
      <c r="J1257" s="570">
        <v>999</v>
      </c>
      <c r="K1257" s="570">
        <v>99</v>
      </c>
      <c r="L1257" s="570">
        <v>99</v>
      </c>
      <c r="M1257" s="570">
        <v>99</v>
      </c>
      <c r="N1257" s="570">
        <v>435</v>
      </c>
      <c r="O1257" s="570">
        <v>99</v>
      </c>
      <c r="P1257" s="570">
        <v>9999</v>
      </c>
      <c r="Q1257" s="570">
        <v>85</v>
      </c>
      <c r="R1257" s="570">
        <v>123</v>
      </c>
      <c r="S1257" s="570">
        <v>7.0813008130081299</v>
      </c>
      <c r="T1257" s="570">
        <v>8.1463414634146378</v>
      </c>
      <c r="U1257" s="570">
        <v>36.412195121951214</v>
      </c>
      <c r="V1257" s="570">
        <v>0</v>
      </c>
      <c r="W1257" s="570">
        <v>31.707317073170728</v>
      </c>
      <c r="X1257" s="570">
        <v>100</v>
      </c>
      <c r="Y1257" s="570">
        <v>100</v>
      </c>
      <c r="Z1257" s="570">
        <v>0.80678478264404674</v>
      </c>
      <c r="AA1257" s="570">
        <v>1.4347232584058589</v>
      </c>
      <c r="AB1257" s="570">
        <v>2.6185173202737198</v>
      </c>
      <c r="AC1257" s="570">
        <v>5.3577508441218598</v>
      </c>
      <c r="AD1257" s="570">
        <v>19.219165194667426</v>
      </c>
      <c r="AE1257" s="570">
        <v>50.322544176170624</v>
      </c>
      <c r="AF1257" s="570">
        <v>0.46434544280811962</v>
      </c>
      <c r="AG1257" s="570">
        <v>1.331097866409451</v>
      </c>
      <c r="AH1257" s="570">
        <v>0</v>
      </c>
      <c r="AI1257" s="570"/>
      <c r="AJ1257" s="570"/>
      <c r="AK1257" s="570"/>
      <c r="AL1257" s="570"/>
    </row>
    <row r="1258" spans="1:38">
      <c r="A1258" s="570">
        <v>13</v>
      </c>
      <c r="B1258" s="570">
        <v>58</v>
      </c>
      <c r="C1258" s="570">
        <v>2021</v>
      </c>
      <c r="D1258" s="570">
        <v>99</v>
      </c>
      <c r="E1258" s="570">
        <v>99</v>
      </c>
      <c r="F1258" s="570">
        <v>99</v>
      </c>
      <c r="G1258" s="570">
        <v>99</v>
      </c>
      <c r="H1258" s="570">
        <v>99</v>
      </c>
      <c r="I1258" s="570">
        <v>99</v>
      </c>
      <c r="J1258" s="570">
        <v>999</v>
      </c>
      <c r="K1258" s="570">
        <v>99</v>
      </c>
      <c r="L1258" s="570">
        <v>99</v>
      </c>
      <c r="M1258" s="570">
        <v>99</v>
      </c>
      <c r="N1258" s="570">
        <v>438</v>
      </c>
      <c r="O1258" s="570">
        <v>99</v>
      </c>
      <c r="P1258" s="570">
        <v>9999</v>
      </c>
      <c r="Q1258" s="570">
        <v>40</v>
      </c>
      <c r="R1258" s="570">
        <v>50</v>
      </c>
      <c r="S1258" s="570">
        <v>7.28</v>
      </c>
      <c r="T1258" s="570">
        <v>8.9</v>
      </c>
      <c r="U1258" s="570">
        <v>38.906199999999998</v>
      </c>
      <c r="V1258" s="570">
        <v>0</v>
      </c>
      <c r="W1258" s="570">
        <v>44</v>
      </c>
      <c r="X1258" s="570">
        <v>100</v>
      </c>
      <c r="Y1258" s="570">
        <v>100</v>
      </c>
      <c r="Z1258" s="570">
        <v>0.59334270030109104</v>
      </c>
      <c r="AA1258" s="570">
        <v>1.2496399481450637</v>
      </c>
      <c r="AB1258" s="570">
        <v>3.1890437438203927</v>
      </c>
      <c r="AC1258" s="570">
        <v>33.509887413612297</v>
      </c>
      <c r="AD1258" s="570">
        <v>0.94176299048772949</v>
      </c>
      <c r="AE1258" s="570">
        <v>52.394429720886222</v>
      </c>
      <c r="AF1258" s="570">
        <v>0.18875831008460153</v>
      </c>
      <c r="AG1258" s="570">
        <v>0.57815839205684016</v>
      </c>
      <c r="AH1258" s="570">
        <v>0</v>
      </c>
      <c r="AI1258" s="570"/>
      <c r="AJ1258" s="570"/>
      <c r="AK1258" s="570"/>
      <c r="AL1258" s="570"/>
    </row>
    <row r="1259" spans="1:38">
      <c r="A1259" s="570">
        <v>13</v>
      </c>
      <c r="B1259" s="570">
        <v>59</v>
      </c>
      <c r="C1259" s="570">
        <v>2021</v>
      </c>
      <c r="D1259" s="570">
        <v>99</v>
      </c>
      <c r="E1259" s="570">
        <v>99</v>
      </c>
      <c r="F1259" s="570">
        <v>99</v>
      </c>
      <c r="G1259" s="570">
        <v>99</v>
      </c>
      <c r="H1259" s="570">
        <v>99</v>
      </c>
      <c r="I1259" s="570">
        <v>99</v>
      </c>
      <c r="J1259" s="570">
        <v>999</v>
      </c>
      <c r="K1259" s="570">
        <v>99</v>
      </c>
      <c r="L1259" s="570">
        <v>99</v>
      </c>
      <c r="M1259" s="570">
        <v>99</v>
      </c>
      <c r="N1259" s="570">
        <v>440</v>
      </c>
      <c r="O1259" s="570">
        <v>99</v>
      </c>
      <c r="P1259" s="570">
        <v>9999</v>
      </c>
      <c r="Q1259" s="570">
        <v>31</v>
      </c>
      <c r="R1259" s="570">
        <v>37</v>
      </c>
      <c r="S1259" s="570">
        <v>6.729729729729728</v>
      </c>
      <c r="T1259" s="570">
        <v>8.0810810810810807</v>
      </c>
      <c r="U1259" s="570">
        <v>41.246756756756746</v>
      </c>
      <c r="V1259" s="570">
        <v>0</v>
      </c>
      <c r="W1259" s="570">
        <v>35.13513513513513</v>
      </c>
      <c r="X1259" s="570">
        <v>100</v>
      </c>
      <c r="Y1259" s="570">
        <v>100</v>
      </c>
      <c r="Z1259" s="570">
        <v>0.88461338036762693</v>
      </c>
      <c r="AA1259" s="570">
        <v>1.4453775088779373</v>
      </c>
      <c r="AB1259" s="570">
        <v>2.9989041095524742</v>
      </c>
      <c r="AC1259" s="570">
        <v>15.467859571922363</v>
      </c>
      <c r="AD1259" s="570">
        <v>16.391962110184949</v>
      </c>
      <c r="AE1259" s="570">
        <v>73.458075973266588</v>
      </c>
      <c r="AF1259" s="570">
        <v>0.1396811494626051</v>
      </c>
      <c r="AG1259" s="570">
        <v>0.45357545423079376</v>
      </c>
      <c r="AH1259" s="570">
        <v>0</v>
      </c>
      <c r="AI1259" s="570"/>
      <c r="AJ1259" s="570"/>
      <c r="AK1259" s="570"/>
      <c r="AL1259" s="570"/>
    </row>
    <row r="1260" spans="1:38">
      <c r="A1260" s="570">
        <v>13</v>
      </c>
      <c r="B1260" s="570">
        <v>60</v>
      </c>
      <c r="C1260" s="570">
        <v>2021</v>
      </c>
      <c r="D1260" s="570">
        <v>99</v>
      </c>
      <c r="E1260" s="570">
        <v>99</v>
      </c>
      <c r="F1260" s="570">
        <v>99</v>
      </c>
      <c r="G1260" s="570">
        <v>99</v>
      </c>
      <c r="H1260" s="570">
        <v>99</v>
      </c>
      <c r="I1260" s="570">
        <v>99</v>
      </c>
      <c r="J1260" s="570">
        <v>999</v>
      </c>
      <c r="K1260" s="570">
        <v>99</v>
      </c>
      <c r="L1260" s="570">
        <v>99</v>
      </c>
      <c r="M1260" s="570">
        <v>99</v>
      </c>
      <c r="N1260" s="570">
        <v>443</v>
      </c>
      <c r="O1260" s="570">
        <v>99</v>
      </c>
      <c r="P1260" s="570">
        <v>9999</v>
      </c>
      <c r="Q1260" s="570">
        <v>18</v>
      </c>
      <c r="R1260" s="570">
        <v>19</v>
      </c>
      <c r="S1260" s="570">
        <v>6.8947368421052646</v>
      </c>
      <c r="T1260" s="570">
        <v>7.6842105263157903</v>
      </c>
      <c r="U1260" s="570">
        <v>43.663157894736848</v>
      </c>
      <c r="V1260" s="570">
        <v>0</v>
      </c>
      <c r="W1260" s="570">
        <v>26.315789473684205</v>
      </c>
      <c r="X1260" s="570">
        <v>100</v>
      </c>
      <c r="Y1260" s="570">
        <v>100</v>
      </c>
      <c r="Z1260" s="570">
        <v>0.47608107040261854</v>
      </c>
      <c r="AA1260" s="570">
        <v>1.2093816097974823</v>
      </c>
      <c r="AB1260" s="570">
        <v>2.734817064582439</v>
      </c>
      <c r="AC1260" s="570">
        <v>-29.651091963779891</v>
      </c>
      <c r="AD1260" s="570">
        <v>5.5338063255750489</v>
      </c>
      <c r="AE1260" s="570">
        <v>32.412469542109498</v>
      </c>
      <c r="AF1260" s="570">
        <v>7.1728157832148559E-2</v>
      </c>
      <c r="AG1260" s="570">
        <v>0.246562348443361</v>
      </c>
      <c r="AH1260" s="570">
        <v>0</v>
      </c>
      <c r="AI1260" s="570"/>
      <c r="AJ1260" s="570"/>
      <c r="AK1260" s="570"/>
      <c r="AL1260" s="570"/>
    </row>
    <row r="1261" spans="1:38">
      <c r="A1261" s="570">
        <v>13</v>
      </c>
      <c r="B1261" s="570">
        <v>61</v>
      </c>
      <c r="C1261" s="570">
        <v>2021</v>
      </c>
      <c r="D1261" s="570">
        <v>99</v>
      </c>
      <c r="E1261" s="570">
        <v>99</v>
      </c>
      <c r="F1261" s="570">
        <v>99</v>
      </c>
      <c r="G1261" s="570">
        <v>99</v>
      </c>
      <c r="H1261" s="570">
        <v>99</v>
      </c>
      <c r="I1261" s="570">
        <v>99</v>
      </c>
      <c r="J1261" s="570">
        <v>999</v>
      </c>
      <c r="K1261" s="570">
        <v>99</v>
      </c>
      <c r="L1261" s="570">
        <v>99</v>
      </c>
      <c r="M1261" s="570">
        <v>99</v>
      </c>
      <c r="N1261" s="570">
        <v>445</v>
      </c>
      <c r="O1261" s="570">
        <v>99</v>
      </c>
      <c r="P1261" s="570">
        <v>9999</v>
      </c>
      <c r="Q1261" s="570">
        <v>13</v>
      </c>
      <c r="R1261" s="570">
        <v>17</v>
      </c>
      <c r="S1261" s="570">
        <v>6.5882352941176485</v>
      </c>
      <c r="T1261" s="570">
        <v>7.4705882352941186</v>
      </c>
      <c r="U1261" s="570">
        <v>46.964117647058806</v>
      </c>
      <c r="V1261" s="570">
        <v>0</v>
      </c>
      <c r="W1261" s="570">
        <v>11.76470588235294</v>
      </c>
      <c r="X1261" s="570">
        <v>100</v>
      </c>
      <c r="Y1261" s="570">
        <v>100</v>
      </c>
      <c r="Z1261" s="570">
        <v>1.503885394662182</v>
      </c>
      <c r="AA1261" s="570">
        <v>1.6109486985446071</v>
      </c>
      <c r="AB1261" s="570">
        <v>2.1176470588235294</v>
      </c>
      <c r="AC1261" s="570">
        <v>21.752321257030317</v>
      </c>
      <c r="AD1261" s="570">
        <v>5.1109443160285535</v>
      </c>
      <c r="AE1261" s="570">
        <v>29.820450353059176</v>
      </c>
      <c r="AF1261" s="570">
        <v>6.4177825428764518E-2</v>
      </c>
      <c r="AG1261" s="570">
        <v>0.23728653974649833</v>
      </c>
      <c r="AH1261" s="570">
        <v>0</v>
      </c>
      <c r="AI1261" s="570"/>
      <c r="AJ1261" s="570"/>
      <c r="AK1261" s="570"/>
      <c r="AL1261" s="570"/>
    </row>
    <row r="1262" spans="1:38">
      <c r="A1262" s="570">
        <v>13</v>
      </c>
      <c r="B1262" s="570">
        <v>62</v>
      </c>
      <c r="C1262" s="570">
        <v>2021</v>
      </c>
      <c r="D1262" s="570">
        <v>99</v>
      </c>
      <c r="E1262" s="570">
        <v>99</v>
      </c>
      <c r="F1262" s="570">
        <v>99</v>
      </c>
      <c r="G1262" s="570">
        <v>99</v>
      </c>
      <c r="H1262" s="570">
        <v>99</v>
      </c>
      <c r="I1262" s="570">
        <v>99</v>
      </c>
      <c r="J1262" s="570">
        <v>999</v>
      </c>
      <c r="K1262" s="570">
        <v>99</v>
      </c>
      <c r="L1262" s="570">
        <v>99</v>
      </c>
      <c r="M1262" s="570">
        <v>99</v>
      </c>
      <c r="N1262" s="570">
        <v>450</v>
      </c>
      <c r="O1262" s="570">
        <v>99</v>
      </c>
      <c r="P1262" s="570">
        <v>9999</v>
      </c>
      <c r="Q1262" s="570">
        <v>2</v>
      </c>
      <c r="R1262" s="570">
        <v>2</v>
      </c>
      <c r="S1262" s="570">
        <v>9.5</v>
      </c>
      <c r="T1262" s="570">
        <v>11</v>
      </c>
      <c r="U1262" s="570">
        <v>50.484999999999999</v>
      </c>
      <c r="V1262" s="570">
        <v>0</v>
      </c>
      <c r="W1262" s="570">
        <v>50</v>
      </c>
      <c r="X1262" s="570">
        <v>100</v>
      </c>
      <c r="Y1262" s="570">
        <v>100</v>
      </c>
      <c r="Z1262" s="570">
        <v>0.21500000000117264</v>
      </c>
      <c r="AA1262" s="570">
        <v>1.5</v>
      </c>
      <c r="AB1262" s="570">
        <v>3</v>
      </c>
      <c r="AC1262" s="570">
        <v>-99.999999999451774</v>
      </c>
      <c r="AD1262" s="570">
        <v>-99.999999999451774</v>
      </c>
      <c r="AE1262" s="570">
        <v>100</v>
      </c>
      <c r="AF1262" s="570">
        <v>7.5503324033840578E-3</v>
      </c>
      <c r="AG1262" s="570">
        <v>3.0008920349959223E-2</v>
      </c>
      <c r="AH1262" s="570">
        <v>0</v>
      </c>
      <c r="AI1262" s="570"/>
      <c r="AJ1262" s="570"/>
      <c r="AK1262" s="570"/>
      <c r="AL1262" s="570"/>
    </row>
    <row r="1263" spans="1:38">
      <c r="A1263" s="570">
        <v>13</v>
      </c>
      <c r="B1263" s="570">
        <v>63</v>
      </c>
      <c r="C1263" s="570">
        <v>2021</v>
      </c>
      <c r="D1263" s="570">
        <v>99</v>
      </c>
      <c r="E1263" s="570">
        <v>99</v>
      </c>
      <c r="F1263" s="570">
        <v>99</v>
      </c>
      <c r="G1263" s="570">
        <v>99</v>
      </c>
      <c r="H1263" s="570">
        <v>99</v>
      </c>
      <c r="I1263" s="570">
        <v>99</v>
      </c>
      <c r="J1263" s="570">
        <v>999</v>
      </c>
      <c r="K1263" s="570">
        <v>99</v>
      </c>
      <c r="L1263" s="570">
        <v>99</v>
      </c>
      <c r="M1263" s="570">
        <v>99</v>
      </c>
      <c r="N1263" s="570">
        <v>455</v>
      </c>
      <c r="O1263" s="570">
        <v>99</v>
      </c>
      <c r="P1263" s="570">
        <v>9999</v>
      </c>
      <c r="Q1263" s="570">
        <v>5</v>
      </c>
      <c r="R1263" s="570">
        <v>5</v>
      </c>
      <c r="S1263" s="570">
        <v>7.6</v>
      </c>
      <c r="T1263" s="570">
        <v>8.6</v>
      </c>
      <c r="U1263" s="570">
        <v>56.997999999999998</v>
      </c>
      <c r="V1263" s="570">
        <v>0</v>
      </c>
      <c r="W1263" s="570">
        <v>20</v>
      </c>
      <c r="X1263" s="570">
        <v>100</v>
      </c>
      <c r="Y1263" s="570">
        <v>100</v>
      </c>
      <c r="Z1263" s="570">
        <v>1.2551717014017478</v>
      </c>
      <c r="AA1263" s="570">
        <v>0.7999999999999986</v>
      </c>
      <c r="AB1263" s="570">
        <v>2.9393876913398151</v>
      </c>
      <c r="AC1263" s="570">
        <v>-79.75004526329613</v>
      </c>
      <c r="AD1263" s="570">
        <v>-45.50288679398399</v>
      </c>
      <c r="AE1263" s="570">
        <v>61.237243569579441</v>
      </c>
      <c r="AF1263" s="570">
        <v>1.8875831008460145E-2</v>
      </c>
      <c r="AG1263" s="570">
        <v>8.4700824111467579E-2</v>
      </c>
      <c r="AH1263" s="570">
        <v>0</v>
      </c>
      <c r="AI1263" s="570"/>
      <c r="AJ1263" s="570"/>
      <c r="AK1263" s="570"/>
      <c r="AL1263" s="570"/>
    </row>
    <row r="1264" spans="1:38">
      <c r="A1264" s="570">
        <v>13</v>
      </c>
      <c r="B1264" s="570">
        <v>64</v>
      </c>
      <c r="C1264" s="570">
        <v>2021</v>
      </c>
      <c r="D1264" s="570">
        <v>99</v>
      </c>
      <c r="E1264" s="570">
        <v>99</v>
      </c>
      <c r="F1264" s="570">
        <v>99</v>
      </c>
      <c r="G1264" s="570">
        <v>99</v>
      </c>
      <c r="H1264" s="570">
        <v>99</v>
      </c>
      <c r="I1264" s="570">
        <v>99</v>
      </c>
      <c r="J1264" s="570">
        <v>999</v>
      </c>
      <c r="K1264" s="570">
        <v>99</v>
      </c>
      <c r="L1264" s="570">
        <v>99</v>
      </c>
      <c r="M1264" s="570">
        <v>99</v>
      </c>
      <c r="N1264" s="570">
        <v>460</v>
      </c>
      <c r="O1264" s="570">
        <v>99</v>
      </c>
      <c r="P1264" s="570">
        <v>9999</v>
      </c>
      <c r="Q1264" s="570"/>
      <c r="R1264" s="570"/>
      <c r="S1264" s="570"/>
      <c r="T1264" s="570"/>
      <c r="U1264" s="570"/>
      <c r="V1264" s="570"/>
      <c r="W1264" s="570"/>
      <c r="X1264" s="570"/>
      <c r="Y1264" s="570"/>
      <c r="Z1264" s="570"/>
      <c r="AA1264" s="570"/>
      <c r="AB1264" s="570"/>
      <c r="AC1264" s="570"/>
      <c r="AD1264" s="570"/>
      <c r="AE1264" s="570"/>
      <c r="AF1264" s="570"/>
      <c r="AG1264" s="570"/>
      <c r="AH1264" s="570"/>
      <c r="AI1264" s="570"/>
      <c r="AJ1264" s="570"/>
      <c r="AK1264" s="570"/>
      <c r="AL1264" s="570"/>
    </row>
    <row r="1265" spans="1:38">
      <c r="A1265" s="570">
        <v>13</v>
      </c>
      <c r="B1265" s="570">
        <v>65</v>
      </c>
      <c r="C1265" s="570">
        <v>2020</v>
      </c>
      <c r="D1265" s="570">
        <v>99</v>
      </c>
      <c r="E1265" s="570">
        <v>99</v>
      </c>
      <c r="F1265" s="570">
        <v>99</v>
      </c>
      <c r="G1265" s="570">
        <v>99</v>
      </c>
      <c r="H1265" s="570">
        <v>99</v>
      </c>
      <c r="I1265" s="570">
        <v>99</v>
      </c>
      <c r="J1265" s="570">
        <v>999</v>
      </c>
      <c r="K1265" s="570">
        <v>99</v>
      </c>
      <c r="L1265" s="570">
        <v>99</v>
      </c>
      <c r="M1265" s="570">
        <v>99</v>
      </c>
      <c r="N1265" s="570">
        <v>409</v>
      </c>
      <c r="O1265" s="570">
        <v>99</v>
      </c>
      <c r="P1265" s="570">
        <v>9999</v>
      </c>
      <c r="Q1265" s="570">
        <v>493</v>
      </c>
      <c r="R1265" s="570">
        <v>13858</v>
      </c>
      <c r="S1265" s="570">
        <v>4.9835474094385921</v>
      </c>
      <c r="T1265" s="570">
        <v>4.4700533987588393</v>
      </c>
      <c r="U1265" s="570">
        <v>6.4923906768653437</v>
      </c>
      <c r="V1265" s="570">
        <v>0</v>
      </c>
      <c r="W1265" s="570">
        <v>7.2160484918458688E-3</v>
      </c>
      <c r="X1265" s="570">
        <v>0</v>
      </c>
      <c r="Y1265" s="570">
        <v>0</v>
      </c>
      <c r="Z1265" s="570">
        <v>1.6886377590749779</v>
      </c>
      <c r="AA1265" s="570">
        <v>1.4237802837983224</v>
      </c>
      <c r="AB1265" s="570">
        <v>1.8444737539746232</v>
      </c>
      <c r="AC1265" s="570">
        <v>21.624607600254876</v>
      </c>
      <c r="AD1265" s="570">
        <v>9.7119229374071807</v>
      </c>
      <c r="AE1265" s="570">
        <v>35.372810414891596</v>
      </c>
      <c r="AF1265" s="570">
        <v>52.260813817551004</v>
      </c>
      <c r="AG1265" s="570">
        <v>27.220164466622236</v>
      </c>
      <c r="AH1265" s="570">
        <v>0.54841968538028574</v>
      </c>
      <c r="AI1265" s="570"/>
      <c r="AJ1265" s="570"/>
      <c r="AK1265" s="570"/>
      <c r="AL1265" s="570"/>
    </row>
    <row r="1266" spans="1:38">
      <c r="A1266" s="570">
        <v>13</v>
      </c>
      <c r="B1266" s="570">
        <v>66</v>
      </c>
      <c r="C1266" s="570">
        <v>2020</v>
      </c>
      <c r="D1266" s="570">
        <v>99</v>
      </c>
      <c r="E1266" s="570">
        <v>99</v>
      </c>
      <c r="F1266" s="570">
        <v>99</v>
      </c>
      <c r="G1266" s="570">
        <v>99</v>
      </c>
      <c r="H1266" s="570">
        <v>99</v>
      </c>
      <c r="I1266" s="570">
        <v>99</v>
      </c>
      <c r="J1266" s="570">
        <v>999</v>
      </c>
      <c r="K1266" s="570">
        <v>99</v>
      </c>
      <c r="L1266" s="570">
        <v>99</v>
      </c>
      <c r="M1266" s="570">
        <v>99</v>
      </c>
      <c r="N1266" s="570">
        <v>410</v>
      </c>
      <c r="O1266" s="570">
        <v>99</v>
      </c>
      <c r="P1266" s="570">
        <v>9999</v>
      </c>
      <c r="Q1266" s="570">
        <v>534</v>
      </c>
      <c r="R1266" s="570">
        <v>4100</v>
      </c>
      <c r="S1266" s="570">
        <v>5.406097560975609</v>
      </c>
      <c r="T1266" s="570">
        <v>4.4392682926829252</v>
      </c>
      <c r="U1266" s="570">
        <v>12.192156097560979</v>
      </c>
      <c r="V1266" s="570">
        <v>0</v>
      </c>
      <c r="W1266" s="570">
        <v>4.878048780487805E-2</v>
      </c>
      <c r="X1266" s="570">
        <v>0</v>
      </c>
      <c r="Y1266" s="570">
        <v>0</v>
      </c>
      <c r="Z1266" s="570">
        <v>1.4299852924448475</v>
      </c>
      <c r="AA1266" s="570">
        <v>1.6009789353571975</v>
      </c>
      <c r="AB1266" s="570">
        <v>1.7004933147133781</v>
      </c>
      <c r="AC1266" s="570">
        <v>-5.9591253574638099</v>
      </c>
      <c r="AD1266" s="570">
        <v>-1.2255213910531777</v>
      </c>
      <c r="AE1266" s="570">
        <v>27.679639168359223</v>
      </c>
      <c r="AF1266" s="570">
        <v>15.461779235961837</v>
      </c>
      <c r="AG1266" s="570">
        <v>15.123416525904004</v>
      </c>
      <c r="AH1266" s="570">
        <v>1.1951219512195121</v>
      </c>
      <c r="AI1266" s="570"/>
      <c r="AJ1266" s="570"/>
      <c r="AK1266" s="570"/>
      <c r="AL1266" s="570"/>
    </row>
    <row r="1267" spans="1:38">
      <c r="A1267" s="570">
        <v>13</v>
      </c>
      <c r="B1267" s="570">
        <v>67</v>
      </c>
      <c r="C1267" s="570">
        <v>2020</v>
      </c>
      <c r="D1267" s="570">
        <v>99</v>
      </c>
      <c r="E1267" s="570">
        <v>99</v>
      </c>
      <c r="F1267" s="570">
        <v>99</v>
      </c>
      <c r="G1267" s="570">
        <v>99</v>
      </c>
      <c r="H1267" s="570">
        <v>99</v>
      </c>
      <c r="I1267" s="570">
        <v>99</v>
      </c>
      <c r="J1267" s="570">
        <v>999</v>
      </c>
      <c r="K1267" s="570">
        <v>99</v>
      </c>
      <c r="L1267" s="570">
        <v>99</v>
      </c>
      <c r="M1267" s="570">
        <v>99</v>
      </c>
      <c r="N1267" s="570">
        <v>415</v>
      </c>
      <c r="O1267" s="570">
        <v>99</v>
      </c>
      <c r="P1267" s="570">
        <v>9999</v>
      </c>
      <c r="Q1267" s="570">
        <v>493</v>
      </c>
      <c r="R1267" s="570">
        <v>3428</v>
      </c>
      <c r="S1267" s="570">
        <v>4.6426487747958003</v>
      </c>
      <c r="T1267" s="570">
        <v>4.6604434072345393</v>
      </c>
      <c r="U1267" s="570">
        <v>17.663757292882106</v>
      </c>
      <c r="V1267" s="570">
        <v>0</v>
      </c>
      <c r="W1267" s="570">
        <v>0.2625437572928821</v>
      </c>
      <c r="X1267" s="570">
        <v>83.518086347724619</v>
      </c>
      <c r="Y1267" s="570">
        <v>0</v>
      </c>
      <c r="Z1267" s="570">
        <v>1.4210344735210512</v>
      </c>
      <c r="AA1267" s="570">
        <v>1.84723173857823</v>
      </c>
      <c r="AB1267" s="570">
        <v>1.8203084328087236</v>
      </c>
      <c r="AC1267" s="570">
        <v>-1.4612248594850723</v>
      </c>
      <c r="AD1267" s="570">
        <v>11.6740818246543</v>
      </c>
      <c r="AE1267" s="570">
        <v>35.717269042327537</v>
      </c>
      <c r="AF1267" s="570">
        <v>12.927555907531017</v>
      </c>
      <c r="AG1267" s="570">
        <v>18.319324029403173</v>
      </c>
      <c r="AH1267" s="570">
        <v>0.32088681446907807</v>
      </c>
      <c r="AI1267" s="570"/>
      <c r="AJ1267" s="570"/>
      <c r="AK1267" s="570"/>
      <c r="AL1267" s="570"/>
    </row>
    <row r="1268" spans="1:38">
      <c r="A1268" s="570">
        <v>13</v>
      </c>
      <c r="B1268" s="570">
        <v>68</v>
      </c>
      <c r="C1268" s="570">
        <v>2020</v>
      </c>
      <c r="D1268" s="570">
        <v>99</v>
      </c>
      <c r="E1268" s="570">
        <v>99</v>
      </c>
      <c r="F1268" s="570">
        <v>99</v>
      </c>
      <c r="G1268" s="570">
        <v>99</v>
      </c>
      <c r="H1268" s="570">
        <v>99</v>
      </c>
      <c r="I1268" s="570">
        <v>99</v>
      </c>
      <c r="J1268" s="570">
        <v>999</v>
      </c>
      <c r="K1268" s="570">
        <v>99</v>
      </c>
      <c r="L1268" s="570">
        <v>99</v>
      </c>
      <c r="M1268" s="570">
        <v>99</v>
      </c>
      <c r="N1268" s="570">
        <v>420</v>
      </c>
      <c r="O1268" s="570">
        <v>99</v>
      </c>
      <c r="P1268" s="570">
        <v>9999</v>
      </c>
      <c r="Q1268" s="570">
        <v>381</v>
      </c>
      <c r="R1268" s="570">
        <v>3007</v>
      </c>
      <c r="S1268" s="570">
        <v>5.1566345194546068</v>
      </c>
      <c r="T1268" s="570">
        <v>5.8383771200532113</v>
      </c>
      <c r="U1268" s="570">
        <v>22.274575989358198</v>
      </c>
      <c r="V1268" s="570">
        <v>0.13302294645826404</v>
      </c>
      <c r="W1268" s="570">
        <v>1.6627868307283005</v>
      </c>
      <c r="X1268" s="570">
        <v>100</v>
      </c>
      <c r="Y1268" s="570">
        <v>31.85899567675424</v>
      </c>
      <c r="Z1268" s="570">
        <v>1.3935112866952295</v>
      </c>
      <c r="AA1268" s="570">
        <v>1.498167058951392</v>
      </c>
      <c r="AB1268" s="570">
        <v>1.8373730977533675</v>
      </c>
      <c r="AC1268" s="570">
        <v>17.841970978300079</v>
      </c>
      <c r="AD1268" s="570">
        <v>23.081510363805737</v>
      </c>
      <c r="AE1268" s="570">
        <v>32.246143807577461</v>
      </c>
      <c r="AF1268" s="570">
        <v>11.33989516159445</v>
      </c>
      <c r="AG1268" s="570">
        <v>20.264151155746433</v>
      </c>
      <c r="AH1268" s="570">
        <v>0.16627868307283003</v>
      </c>
      <c r="AI1268" s="570"/>
      <c r="AJ1268" s="570"/>
      <c r="AK1268" s="570"/>
      <c r="AL1268" s="570"/>
    </row>
    <row r="1269" spans="1:38">
      <c r="A1269" s="570">
        <v>13</v>
      </c>
      <c r="B1269" s="570">
        <v>69</v>
      </c>
      <c r="C1269" s="570">
        <v>2020</v>
      </c>
      <c r="D1269" s="570">
        <v>99</v>
      </c>
      <c r="E1269" s="570">
        <v>99</v>
      </c>
      <c r="F1269" s="570">
        <v>99</v>
      </c>
      <c r="G1269" s="570">
        <v>99</v>
      </c>
      <c r="H1269" s="570">
        <v>99</v>
      </c>
      <c r="I1269" s="570">
        <v>99</v>
      </c>
      <c r="J1269" s="570">
        <v>999</v>
      </c>
      <c r="K1269" s="570">
        <v>99</v>
      </c>
      <c r="L1269" s="570">
        <v>99</v>
      </c>
      <c r="M1269" s="570">
        <v>99</v>
      </c>
      <c r="N1269" s="570">
        <v>425</v>
      </c>
      <c r="O1269" s="570">
        <v>99</v>
      </c>
      <c r="P1269" s="570">
        <v>9999</v>
      </c>
      <c r="Q1269" s="570">
        <v>279</v>
      </c>
      <c r="R1269" s="570">
        <v>977</v>
      </c>
      <c r="S1269" s="570">
        <v>5.9488229273285596</v>
      </c>
      <c r="T1269" s="570">
        <v>6.980552712384851</v>
      </c>
      <c r="U1269" s="570">
        <v>26.374063459570095</v>
      </c>
      <c r="V1269" s="570">
        <v>18.219037871033777</v>
      </c>
      <c r="W1269" s="570">
        <v>7.0624360286591594</v>
      </c>
      <c r="X1269" s="570">
        <v>100</v>
      </c>
      <c r="Y1269" s="570">
        <v>100</v>
      </c>
      <c r="Z1269" s="570">
        <v>0.88389454582204452</v>
      </c>
      <c r="AA1269" s="570">
        <v>1.3593909868143779</v>
      </c>
      <c r="AB1269" s="570">
        <v>1.9837184002368848</v>
      </c>
      <c r="AC1269" s="570">
        <v>9.4923795070885273</v>
      </c>
      <c r="AD1269" s="570">
        <v>8.2096603435703379</v>
      </c>
      <c r="AE1269" s="570">
        <v>22.091470976433712</v>
      </c>
      <c r="AF1269" s="570">
        <v>3.6844288569596872</v>
      </c>
      <c r="AG1269" s="570">
        <v>7.7957365310157476</v>
      </c>
      <c r="AH1269" s="570">
        <v>0</v>
      </c>
      <c r="AI1269" s="570"/>
      <c r="AJ1269" s="570"/>
      <c r="AK1269" s="570"/>
      <c r="AL1269" s="570"/>
    </row>
    <row r="1270" spans="1:38">
      <c r="A1270" s="570">
        <v>13</v>
      </c>
      <c r="B1270" s="570">
        <v>70</v>
      </c>
      <c r="C1270" s="570">
        <v>2020</v>
      </c>
      <c r="D1270" s="570">
        <v>99</v>
      </c>
      <c r="E1270" s="570">
        <v>99</v>
      </c>
      <c r="F1270" s="570">
        <v>99</v>
      </c>
      <c r="G1270" s="570">
        <v>99</v>
      </c>
      <c r="H1270" s="570">
        <v>99</v>
      </c>
      <c r="I1270" s="570">
        <v>99</v>
      </c>
      <c r="J1270" s="570">
        <v>999</v>
      </c>
      <c r="K1270" s="570">
        <v>99</v>
      </c>
      <c r="L1270" s="570">
        <v>99</v>
      </c>
      <c r="M1270" s="570">
        <v>99</v>
      </c>
      <c r="N1270" s="570">
        <v>428</v>
      </c>
      <c r="O1270" s="570">
        <v>99</v>
      </c>
      <c r="P1270" s="570">
        <v>9999</v>
      </c>
      <c r="Q1270" s="570">
        <v>194</v>
      </c>
      <c r="R1270" s="570">
        <v>402</v>
      </c>
      <c r="S1270" s="570">
        <v>6.4253731343283604</v>
      </c>
      <c r="T1270" s="570">
        <v>7.514925373134326</v>
      </c>
      <c r="U1270" s="570">
        <v>28.977661691542306</v>
      </c>
      <c r="V1270" s="570">
        <v>13.681592039800998</v>
      </c>
      <c r="W1270" s="570">
        <v>14.925373134328362</v>
      </c>
      <c r="X1270" s="570">
        <v>100</v>
      </c>
      <c r="Y1270" s="570">
        <v>100</v>
      </c>
      <c r="Z1270" s="570">
        <v>0.60663988102356581</v>
      </c>
      <c r="AA1270" s="570">
        <v>1.3967456792886719</v>
      </c>
      <c r="AB1270" s="570">
        <v>2.1291686928914397</v>
      </c>
      <c r="AC1270" s="570">
        <v>-3.511254039873644</v>
      </c>
      <c r="AD1270" s="570">
        <v>6.6605257979184147</v>
      </c>
      <c r="AE1270" s="570">
        <v>25.256801584763473</v>
      </c>
      <c r="AF1270" s="570">
        <v>1.5160085982577221</v>
      </c>
      <c r="AG1270" s="570">
        <v>3.5243167454042101</v>
      </c>
      <c r="AH1270" s="570">
        <v>0</v>
      </c>
      <c r="AI1270" s="570"/>
      <c r="AJ1270" s="570"/>
      <c r="AK1270" s="570"/>
      <c r="AL1270" s="570"/>
    </row>
    <row r="1271" spans="1:38">
      <c r="A1271" s="570">
        <v>13</v>
      </c>
      <c r="B1271" s="570">
        <v>71</v>
      </c>
      <c r="C1271" s="570">
        <v>2020</v>
      </c>
      <c r="D1271" s="570">
        <v>99</v>
      </c>
      <c r="E1271" s="570">
        <v>99</v>
      </c>
      <c r="F1271" s="570">
        <v>99</v>
      </c>
      <c r="G1271" s="570">
        <v>99</v>
      </c>
      <c r="H1271" s="570">
        <v>99</v>
      </c>
      <c r="I1271" s="570">
        <v>99</v>
      </c>
      <c r="J1271" s="570">
        <v>999</v>
      </c>
      <c r="K1271" s="570">
        <v>99</v>
      </c>
      <c r="L1271" s="570">
        <v>99</v>
      </c>
      <c r="M1271" s="570">
        <v>99</v>
      </c>
      <c r="N1271" s="570">
        <v>430</v>
      </c>
      <c r="O1271" s="570">
        <v>99</v>
      </c>
      <c r="P1271" s="570">
        <v>9999</v>
      </c>
      <c r="Q1271" s="570">
        <v>181</v>
      </c>
      <c r="R1271" s="570">
        <v>371</v>
      </c>
      <c r="S1271" s="570">
        <v>6.6603773584905639</v>
      </c>
      <c r="T1271" s="570">
        <v>8.0835579514824776</v>
      </c>
      <c r="U1271" s="570">
        <v>31.464366576819401</v>
      </c>
      <c r="V1271" s="570">
        <v>10.512129380053906</v>
      </c>
      <c r="W1271" s="570">
        <v>23.989218328840977</v>
      </c>
      <c r="X1271" s="570">
        <v>100</v>
      </c>
      <c r="Y1271" s="570">
        <v>100</v>
      </c>
      <c r="Z1271" s="570">
        <v>0.86327203994307677</v>
      </c>
      <c r="AA1271" s="570">
        <v>1.4750462984828501</v>
      </c>
      <c r="AB1271" s="570">
        <v>2.2053657326701406</v>
      </c>
      <c r="AC1271" s="570">
        <v>9.3180419858145758</v>
      </c>
      <c r="AD1271" s="570">
        <v>9.7143681414598948</v>
      </c>
      <c r="AE1271" s="570">
        <v>29.873023406461943</v>
      </c>
      <c r="AF1271" s="570">
        <v>1.3991024625711803</v>
      </c>
      <c r="AG1271" s="570">
        <v>3.5316564121095193</v>
      </c>
      <c r="AH1271" s="570">
        <v>0.53908355795148244</v>
      </c>
      <c r="AI1271" s="570"/>
      <c r="AJ1271" s="570"/>
      <c r="AK1271" s="570"/>
      <c r="AL1271" s="570"/>
    </row>
    <row r="1272" spans="1:38">
      <c r="A1272" s="570">
        <v>13</v>
      </c>
      <c r="B1272" s="570">
        <v>72</v>
      </c>
      <c r="C1272" s="570">
        <v>2020</v>
      </c>
      <c r="D1272" s="570">
        <v>99</v>
      </c>
      <c r="E1272" s="570">
        <v>99</v>
      </c>
      <c r="F1272" s="570">
        <v>99</v>
      </c>
      <c r="G1272" s="570">
        <v>99</v>
      </c>
      <c r="H1272" s="570">
        <v>99</v>
      </c>
      <c r="I1272" s="570">
        <v>99</v>
      </c>
      <c r="J1272" s="570">
        <v>999</v>
      </c>
      <c r="K1272" s="570">
        <v>99</v>
      </c>
      <c r="L1272" s="570">
        <v>99</v>
      </c>
      <c r="M1272" s="570">
        <v>99</v>
      </c>
      <c r="N1272" s="570">
        <v>433</v>
      </c>
      <c r="O1272" s="570">
        <v>99</v>
      </c>
      <c r="P1272" s="570">
        <v>9999</v>
      </c>
      <c r="Q1272" s="570">
        <v>89</v>
      </c>
      <c r="R1272" s="570">
        <v>137</v>
      </c>
      <c r="S1272" s="570">
        <v>6.7883211678832112</v>
      </c>
      <c r="T1272" s="570">
        <v>7.9781021897810236</v>
      </c>
      <c r="U1272" s="570">
        <v>33.992116788321162</v>
      </c>
      <c r="V1272" s="570">
        <v>18.248175182481763</v>
      </c>
      <c r="W1272" s="570">
        <v>29.197080291970824</v>
      </c>
      <c r="X1272" s="570">
        <v>100</v>
      </c>
      <c r="Y1272" s="570">
        <v>100</v>
      </c>
      <c r="Z1272" s="570">
        <v>0.58488932218546408</v>
      </c>
      <c r="AA1272" s="570">
        <v>1.4112719165343839</v>
      </c>
      <c r="AB1272" s="570">
        <v>2.4980785412625379</v>
      </c>
      <c r="AC1272" s="570">
        <v>9.5073510396142851</v>
      </c>
      <c r="AD1272" s="570">
        <v>10.014631366346295</v>
      </c>
      <c r="AE1272" s="570">
        <v>52.043606929901962</v>
      </c>
      <c r="AF1272" s="570">
        <v>0.51664969642116365</v>
      </c>
      <c r="AG1272" s="570">
        <v>1.4089134655110702</v>
      </c>
      <c r="AH1272" s="570">
        <v>0</v>
      </c>
      <c r="AI1272" s="570"/>
      <c r="AJ1272" s="570"/>
      <c r="AK1272" s="570"/>
      <c r="AL1272" s="570"/>
    </row>
    <row r="1273" spans="1:38">
      <c r="A1273" s="570">
        <v>13</v>
      </c>
      <c r="B1273" s="570">
        <v>73</v>
      </c>
      <c r="C1273" s="570">
        <v>2020</v>
      </c>
      <c r="D1273" s="570">
        <v>99</v>
      </c>
      <c r="E1273" s="570">
        <v>99</v>
      </c>
      <c r="F1273" s="570">
        <v>99</v>
      </c>
      <c r="G1273" s="570">
        <v>99</v>
      </c>
      <c r="H1273" s="570">
        <v>99</v>
      </c>
      <c r="I1273" s="570">
        <v>99</v>
      </c>
      <c r="J1273" s="570">
        <v>999</v>
      </c>
      <c r="K1273" s="570">
        <v>99</v>
      </c>
      <c r="L1273" s="570">
        <v>99</v>
      </c>
      <c r="M1273" s="570">
        <v>99</v>
      </c>
      <c r="N1273" s="570">
        <v>435</v>
      </c>
      <c r="O1273" s="570">
        <v>99</v>
      </c>
      <c r="P1273" s="570">
        <v>9999</v>
      </c>
      <c r="Q1273" s="570">
        <v>85</v>
      </c>
      <c r="R1273" s="570">
        <v>118</v>
      </c>
      <c r="S1273" s="570">
        <v>6.8305084745762707</v>
      </c>
      <c r="T1273" s="570">
        <v>8.1779661016949152</v>
      </c>
      <c r="U1273" s="570">
        <v>36.318389830508472</v>
      </c>
      <c r="V1273" s="570">
        <v>0</v>
      </c>
      <c r="W1273" s="570">
        <v>32.20338983050847</v>
      </c>
      <c r="X1273" s="570">
        <v>100</v>
      </c>
      <c r="Y1273" s="570">
        <v>100</v>
      </c>
      <c r="Z1273" s="570">
        <v>0.82826341746430499</v>
      </c>
      <c r="AA1273" s="570">
        <v>1.4804092697157738</v>
      </c>
      <c r="AB1273" s="570">
        <v>2.4482140011569804</v>
      </c>
      <c r="AC1273" s="570">
        <v>4.940147353228368</v>
      </c>
      <c r="AD1273" s="570">
        <v>-18.140604998213352</v>
      </c>
      <c r="AE1273" s="570">
        <v>34.502730884841498</v>
      </c>
      <c r="AF1273" s="570">
        <v>0.44499754874231634</v>
      </c>
      <c r="AG1273" s="570">
        <v>1.2965645277115083</v>
      </c>
      <c r="AH1273" s="570">
        <v>0.84745762711864381</v>
      </c>
      <c r="AI1273" s="570"/>
      <c r="AJ1273" s="570"/>
      <c r="AK1273" s="570"/>
      <c r="AL1273" s="570"/>
    </row>
    <row r="1274" spans="1:38">
      <c r="A1274" s="570">
        <v>13</v>
      </c>
      <c r="B1274" s="570">
        <v>74</v>
      </c>
      <c r="C1274" s="570">
        <v>2020</v>
      </c>
      <c r="D1274" s="570">
        <v>99</v>
      </c>
      <c r="E1274" s="570">
        <v>99</v>
      </c>
      <c r="F1274" s="570">
        <v>99</v>
      </c>
      <c r="G1274" s="570">
        <v>99</v>
      </c>
      <c r="H1274" s="570">
        <v>99</v>
      </c>
      <c r="I1274" s="570">
        <v>99</v>
      </c>
      <c r="J1274" s="570">
        <v>999</v>
      </c>
      <c r="K1274" s="570">
        <v>99</v>
      </c>
      <c r="L1274" s="570">
        <v>99</v>
      </c>
      <c r="M1274" s="570">
        <v>99</v>
      </c>
      <c r="N1274" s="570">
        <v>438</v>
      </c>
      <c r="O1274" s="570">
        <v>99</v>
      </c>
      <c r="P1274" s="570">
        <v>9999</v>
      </c>
      <c r="Q1274" s="570">
        <v>43</v>
      </c>
      <c r="R1274" s="570">
        <v>48</v>
      </c>
      <c r="S1274" s="570">
        <v>6.3125</v>
      </c>
      <c r="T1274" s="570">
        <v>7.4375</v>
      </c>
      <c r="U1274" s="570">
        <v>39.001666666666658</v>
      </c>
      <c r="V1274" s="570">
        <v>0</v>
      </c>
      <c r="W1274" s="570">
        <v>20.833333333333329</v>
      </c>
      <c r="X1274" s="570">
        <v>100</v>
      </c>
      <c r="Y1274" s="570">
        <v>100</v>
      </c>
      <c r="Z1274" s="570">
        <v>0.58830028235855469</v>
      </c>
      <c r="AA1274" s="570">
        <v>1.4882351124738324</v>
      </c>
      <c r="AB1274" s="570">
        <v>2.6450129961873534</v>
      </c>
      <c r="AC1274" s="570">
        <v>0.32123431209715425</v>
      </c>
      <c r="AD1274" s="570">
        <v>-8.2540097292422807</v>
      </c>
      <c r="AE1274" s="570">
        <v>45.74689296539001</v>
      </c>
      <c r="AF1274" s="570">
        <v>0.18101595203077273</v>
      </c>
      <c r="AG1274" s="570">
        <v>0.56638265645833819</v>
      </c>
      <c r="AH1274" s="570">
        <v>0</v>
      </c>
      <c r="AI1274" s="570"/>
      <c r="AJ1274" s="570"/>
      <c r="AK1274" s="570"/>
      <c r="AL1274" s="570"/>
    </row>
    <row r="1275" spans="1:38">
      <c r="A1275" s="570">
        <v>13</v>
      </c>
      <c r="B1275" s="570">
        <v>75</v>
      </c>
      <c r="C1275" s="570">
        <v>2020</v>
      </c>
      <c r="D1275" s="570">
        <v>99</v>
      </c>
      <c r="E1275" s="570">
        <v>99</v>
      </c>
      <c r="F1275" s="570">
        <v>99</v>
      </c>
      <c r="G1275" s="570">
        <v>99</v>
      </c>
      <c r="H1275" s="570">
        <v>99</v>
      </c>
      <c r="I1275" s="570">
        <v>99</v>
      </c>
      <c r="J1275" s="570">
        <v>999</v>
      </c>
      <c r="K1275" s="570">
        <v>99</v>
      </c>
      <c r="L1275" s="570">
        <v>99</v>
      </c>
      <c r="M1275" s="570">
        <v>99</v>
      </c>
      <c r="N1275" s="570">
        <v>440</v>
      </c>
      <c r="O1275" s="570">
        <v>99</v>
      </c>
      <c r="P1275" s="570">
        <v>9999</v>
      </c>
      <c r="Q1275" s="570">
        <v>31</v>
      </c>
      <c r="R1275" s="570">
        <v>35</v>
      </c>
      <c r="S1275" s="570">
        <v>6.2857142857142847</v>
      </c>
      <c r="T1275" s="570">
        <v>7.0571428571428561</v>
      </c>
      <c r="U1275" s="570">
        <v>41.592857142857127</v>
      </c>
      <c r="V1275" s="570">
        <v>0</v>
      </c>
      <c r="W1275" s="570">
        <v>20</v>
      </c>
      <c r="X1275" s="570">
        <v>100</v>
      </c>
      <c r="Y1275" s="570">
        <v>100</v>
      </c>
      <c r="Z1275" s="570">
        <v>0.78964574852528324</v>
      </c>
      <c r="AA1275" s="570">
        <v>1.2777531299998821</v>
      </c>
      <c r="AB1275" s="570">
        <v>2.7562174612823185</v>
      </c>
      <c r="AC1275" s="570">
        <v>-5.8576473554563986</v>
      </c>
      <c r="AD1275" s="570">
        <v>0.6751350188916736</v>
      </c>
      <c r="AE1275" s="570">
        <v>41.723043742160499</v>
      </c>
      <c r="AF1275" s="570">
        <v>0.13199079835577177</v>
      </c>
      <c r="AG1275" s="570">
        <v>0.4404253836049879</v>
      </c>
      <c r="AH1275" s="570">
        <v>0</v>
      </c>
      <c r="AI1275" s="570"/>
      <c r="AJ1275" s="570"/>
      <c r="AK1275" s="570"/>
      <c r="AL1275" s="570"/>
    </row>
    <row r="1276" spans="1:38">
      <c r="A1276" s="570">
        <v>13</v>
      </c>
      <c r="B1276" s="570">
        <v>76</v>
      </c>
      <c r="C1276" s="570">
        <v>2020</v>
      </c>
      <c r="D1276" s="570">
        <v>99</v>
      </c>
      <c r="E1276" s="570">
        <v>99</v>
      </c>
      <c r="F1276" s="570">
        <v>99</v>
      </c>
      <c r="G1276" s="570">
        <v>99</v>
      </c>
      <c r="H1276" s="570">
        <v>99</v>
      </c>
      <c r="I1276" s="570">
        <v>99</v>
      </c>
      <c r="J1276" s="570">
        <v>999</v>
      </c>
      <c r="K1276" s="570">
        <v>99</v>
      </c>
      <c r="L1276" s="570">
        <v>99</v>
      </c>
      <c r="M1276" s="570">
        <v>99</v>
      </c>
      <c r="N1276" s="570">
        <v>443</v>
      </c>
      <c r="O1276" s="570">
        <v>99</v>
      </c>
      <c r="P1276" s="570">
        <v>9999</v>
      </c>
      <c r="Q1276" s="570">
        <v>10</v>
      </c>
      <c r="R1276" s="570">
        <v>11</v>
      </c>
      <c r="S1276" s="570">
        <v>7.2727272727272716</v>
      </c>
      <c r="T1276" s="570">
        <v>8.8181818181818183</v>
      </c>
      <c r="U1276" s="570">
        <v>43.737272727272739</v>
      </c>
      <c r="V1276" s="570">
        <v>0</v>
      </c>
      <c r="W1276" s="570">
        <v>45.454545454545446</v>
      </c>
      <c r="X1276" s="570">
        <v>100</v>
      </c>
      <c r="Y1276" s="570">
        <v>100</v>
      </c>
      <c r="Z1276" s="570">
        <v>0.47644690458867911</v>
      </c>
      <c r="AA1276" s="570">
        <v>1.212878551284214</v>
      </c>
      <c r="AB1276" s="570">
        <v>2.886274157525007</v>
      </c>
      <c r="AC1276" s="570">
        <v>-20.165171345448613</v>
      </c>
      <c r="AD1276" s="570">
        <v>18.0114750982526</v>
      </c>
      <c r="AE1276" s="570">
        <v>24.788430610565847</v>
      </c>
      <c r="AF1276" s="570">
        <v>4.148282234038541E-2</v>
      </c>
      <c r="AG1276" s="570">
        <v>0.14555593769960204</v>
      </c>
      <c r="AH1276" s="570">
        <v>0</v>
      </c>
      <c r="AI1276" s="570"/>
      <c r="AJ1276" s="570"/>
      <c r="AK1276" s="570"/>
      <c r="AL1276" s="570"/>
    </row>
    <row r="1277" spans="1:38">
      <c r="A1277" s="570">
        <v>13</v>
      </c>
      <c r="B1277" s="570">
        <v>77</v>
      </c>
      <c r="C1277" s="570">
        <v>2020</v>
      </c>
      <c r="D1277" s="570">
        <v>99</v>
      </c>
      <c r="E1277" s="570">
        <v>99</v>
      </c>
      <c r="F1277" s="570">
        <v>99</v>
      </c>
      <c r="G1277" s="570">
        <v>99</v>
      </c>
      <c r="H1277" s="570">
        <v>99</v>
      </c>
      <c r="I1277" s="570">
        <v>99</v>
      </c>
      <c r="J1277" s="570">
        <v>999</v>
      </c>
      <c r="K1277" s="570">
        <v>99</v>
      </c>
      <c r="L1277" s="570">
        <v>99</v>
      </c>
      <c r="M1277" s="570">
        <v>99</v>
      </c>
      <c r="N1277" s="570">
        <v>445</v>
      </c>
      <c r="O1277" s="570">
        <v>99</v>
      </c>
      <c r="P1277" s="570">
        <v>9999</v>
      </c>
      <c r="Q1277" s="570">
        <v>17</v>
      </c>
      <c r="R1277" s="570">
        <v>21</v>
      </c>
      <c r="S1277" s="570">
        <v>6.2857142857142847</v>
      </c>
      <c r="T1277" s="570">
        <v>6.5714285714285694</v>
      </c>
      <c r="U1277" s="570">
        <v>47.093333333333341</v>
      </c>
      <c r="V1277" s="570">
        <v>0</v>
      </c>
      <c r="W1277" s="570">
        <v>9.5238095238095273</v>
      </c>
      <c r="X1277" s="570">
        <v>100</v>
      </c>
      <c r="Y1277" s="570">
        <v>100</v>
      </c>
      <c r="Z1277" s="570">
        <v>1.4553884552085401</v>
      </c>
      <c r="AA1277" s="570">
        <v>1.3144927373183117</v>
      </c>
      <c r="AB1277" s="570">
        <v>2.194613070819603</v>
      </c>
      <c r="AC1277" s="570">
        <v>10.40446780118994</v>
      </c>
      <c r="AD1277" s="570">
        <v>17.950241882150923</v>
      </c>
      <c r="AE1277" s="570">
        <v>33.95697578491793</v>
      </c>
      <c r="AF1277" s="570">
        <v>7.9194479013463021E-2</v>
      </c>
      <c r="AG1277" s="570">
        <v>0.299201846038117</v>
      </c>
      <c r="AH1277" s="570">
        <v>0</v>
      </c>
      <c r="AI1277" s="570"/>
      <c r="AJ1277" s="570"/>
      <c r="AK1277" s="570"/>
      <c r="AL1277" s="570"/>
    </row>
    <row r="1278" spans="1:38">
      <c r="A1278" s="570">
        <v>13</v>
      </c>
      <c r="B1278" s="570">
        <v>78</v>
      </c>
      <c r="C1278" s="570">
        <v>2020</v>
      </c>
      <c r="D1278" s="570">
        <v>99</v>
      </c>
      <c r="E1278" s="570">
        <v>99</v>
      </c>
      <c r="F1278" s="570">
        <v>99</v>
      </c>
      <c r="G1278" s="570">
        <v>99</v>
      </c>
      <c r="H1278" s="570">
        <v>99</v>
      </c>
      <c r="I1278" s="570">
        <v>99</v>
      </c>
      <c r="J1278" s="570">
        <v>999</v>
      </c>
      <c r="K1278" s="570">
        <v>99</v>
      </c>
      <c r="L1278" s="570">
        <v>99</v>
      </c>
      <c r="M1278" s="570">
        <v>99</v>
      </c>
      <c r="N1278" s="570">
        <v>450</v>
      </c>
      <c r="O1278" s="570">
        <v>99</v>
      </c>
      <c r="P1278" s="570">
        <v>9999</v>
      </c>
      <c r="Q1278" s="570">
        <v>2</v>
      </c>
      <c r="R1278" s="570">
        <v>3</v>
      </c>
      <c r="S1278" s="570">
        <v>5.6666666666666679</v>
      </c>
      <c r="T1278" s="570">
        <v>6</v>
      </c>
      <c r="U1278" s="570">
        <v>51.416666666666657</v>
      </c>
      <c r="V1278" s="570">
        <v>0</v>
      </c>
      <c r="W1278" s="570">
        <v>0</v>
      </c>
      <c r="X1278" s="570">
        <v>100</v>
      </c>
      <c r="Y1278" s="570">
        <v>100</v>
      </c>
      <c r="Z1278" s="570">
        <v>0.66614979963667431</v>
      </c>
      <c r="AA1278" s="570">
        <v>0.4714045207910284</v>
      </c>
      <c r="AB1278" s="570">
        <v>2.8284271247461903</v>
      </c>
      <c r="AC1278" s="570">
        <v>27.244733932759825</v>
      </c>
      <c r="AD1278" s="570">
        <v>69.704059542226901</v>
      </c>
      <c r="AE1278" s="570">
        <v>-50.000000000000384</v>
      </c>
      <c r="AF1278" s="570">
        <v>1.1313497001923295E-2</v>
      </c>
      <c r="AG1278" s="570">
        <v>4.6667089418560445E-2</v>
      </c>
      <c r="AH1278" s="570">
        <v>0</v>
      </c>
      <c r="AI1278" s="570"/>
      <c r="AJ1278" s="570"/>
      <c r="AK1278" s="570"/>
      <c r="AL1278" s="570"/>
    </row>
    <row r="1279" spans="1:38">
      <c r="A1279" s="570">
        <v>13</v>
      </c>
      <c r="B1279" s="570">
        <v>79</v>
      </c>
      <c r="C1279" s="570">
        <v>2020</v>
      </c>
      <c r="D1279" s="570">
        <v>99</v>
      </c>
      <c r="E1279" s="570">
        <v>99</v>
      </c>
      <c r="F1279" s="570">
        <v>99</v>
      </c>
      <c r="G1279" s="570">
        <v>99</v>
      </c>
      <c r="H1279" s="570">
        <v>99</v>
      </c>
      <c r="I1279" s="570">
        <v>99</v>
      </c>
      <c r="J1279" s="570">
        <v>999</v>
      </c>
      <c r="K1279" s="570">
        <v>99</v>
      </c>
      <c r="L1279" s="570">
        <v>99</v>
      </c>
      <c r="M1279" s="570">
        <v>99</v>
      </c>
      <c r="N1279" s="570">
        <v>455</v>
      </c>
      <c r="O1279" s="570">
        <v>99</v>
      </c>
      <c r="P1279" s="570">
        <v>9999</v>
      </c>
      <c r="Q1279" s="570">
        <v>1</v>
      </c>
      <c r="R1279" s="570">
        <v>1</v>
      </c>
      <c r="S1279" s="570">
        <v>6</v>
      </c>
      <c r="T1279" s="570">
        <v>11</v>
      </c>
      <c r="U1279" s="570">
        <v>57.92</v>
      </c>
      <c r="V1279" s="570">
        <v>0</v>
      </c>
      <c r="W1279" s="570">
        <v>100</v>
      </c>
      <c r="X1279" s="570">
        <v>100</v>
      </c>
      <c r="Y1279" s="570">
        <v>100</v>
      </c>
      <c r="Z1279" s="570">
        <v>0</v>
      </c>
      <c r="AA1279" s="570">
        <v>0</v>
      </c>
      <c r="AB1279" s="570">
        <v>0</v>
      </c>
      <c r="AC1279" s="570"/>
      <c r="AD1279" s="570"/>
      <c r="AE1279" s="570"/>
      <c r="AF1279" s="570">
        <v>3.771165667307765E-3</v>
      </c>
      <c r="AG1279" s="570">
        <v>1.7523227352499338E-2</v>
      </c>
      <c r="AH1279" s="570">
        <v>0</v>
      </c>
      <c r="AI1279" s="570"/>
      <c r="AJ1279" s="570"/>
      <c r="AK1279" s="570"/>
      <c r="AL1279" s="570"/>
    </row>
    <row r="1280" spans="1:38">
      <c r="A1280" s="570">
        <v>13</v>
      </c>
      <c r="B1280" s="570">
        <v>80</v>
      </c>
      <c r="C1280" s="570">
        <v>2020</v>
      </c>
      <c r="D1280" s="570">
        <v>99</v>
      </c>
      <c r="E1280" s="570">
        <v>99</v>
      </c>
      <c r="F1280" s="570">
        <v>99</v>
      </c>
      <c r="G1280" s="570">
        <v>99</v>
      </c>
      <c r="H1280" s="570">
        <v>99</v>
      </c>
      <c r="I1280" s="570">
        <v>99</v>
      </c>
      <c r="J1280" s="570">
        <v>999</v>
      </c>
      <c r="K1280" s="570">
        <v>99</v>
      </c>
      <c r="L1280" s="570">
        <v>99</v>
      </c>
      <c r="M1280" s="570">
        <v>99</v>
      </c>
      <c r="N1280" s="570">
        <v>460</v>
      </c>
      <c r="O1280" s="570">
        <v>99</v>
      </c>
      <c r="P1280" s="570">
        <v>9999</v>
      </c>
      <c r="Q1280" s="570"/>
      <c r="R1280" s="570"/>
      <c r="S1280" s="570"/>
      <c r="T1280" s="570"/>
      <c r="U1280" s="570"/>
      <c r="V1280" s="570"/>
      <c r="W1280" s="570"/>
      <c r="X1280" s="570"/>
      <c r="Y1280" s="570"/>
      <c r="Z1280" s="570"/>
      <c r="AA1280" s="570"/>
      <c r="AB1280" s="570"/>
      <c r="AC1280" s="570"/>
      <c r="AD1280" s="570"/>
      <c r="AE1280" s="570"/>
      <c r="AF1280" s="570"/>
      <c r="AG1280" s="570"/>
      <c r="AH1280" s="570"/>
      <c r="AI1280" s="570"/>
      <c r="AJ1280" s="570"/>
      <c r="AK1280" s="570"/>
      <c r="AL1280" s="570"/>
    </row>
    <row r="1281" spans="1:38">
      <c r="A1281" s="570">
        <v>13</v>
      </c>
      <c r="B1281" s="570">
        <v>81</v>
      </c>
      <c r="C1281" s="570">
        <v>2019</v>
      </c>
      <c r="D1281" s="570">
        <v>99</v>
      </c>
      <c r="E1281" s="570">
        <v>99</v>
      </c>
      <c r="F1281" s="570">
        <v>99</v>
      </c>
      <c r="G1281" s="570">
        <v>99</v>
      </c>
      <c r="H1281" s="570">
        <v>99</v>
      </c>
      <c r="I1281" s="570">
        <v>99</v>
      </c>
      <c r="J1281" s="570">
        <v>999</v>
      </c>
      <c r="K1281" s="570">
        <v>99</v>
      </c>
      <c r="L1281" s="570">
        <v>99</v>
      </c>
      <c r="M1281" s="570">
        <v>99</v>
      </c>
      <c r="N1281" s="570">
        <v>409</v>
      </c>
      <c r="O1281" s="570">
        <v>99</v>
      </c>
      <c r="P1281" s="570">
        <v>9999</v>
      </c>
      <c r="Q1281" s="570">
        <v>454</v>
      </c>
      <c r="R1281" s="570">
        <v>14028</v>
      </c>
      <c r="S1281" s="570">
        <v>4.8219275734245803</v>
      </c>
      <c r="T1281" s="570">
        <v>4.2014542343883665</v>
      </c>
      <c r="U1281" s="570">
        <v>6.4503015397775822</v>
      </c>
      <c r="V1281" s="570">
        <v>0</v>
      </c>
      <c r="W1281" s="570">
        <v>0</v>
      </c>
      <c r="X1281" s="570">
        <v>0</v>
      </c>
      <c r="Y1281" s="570">
        <v>0</v>
      </c>
      <c r="Z1281" s="570">
        <v>1.7803118574286605</v>
      </c>
      <c r="AA1281" s="570">
        <v>1.3599734320359502</v>
      </c>
      <c r="AB1281" s="570">
        <v>1.6592082259615721</v>
      </c>
      <c r="AC1281" s="570">
        <v>23.409051898354157</v>
      </c>
      <c r="AD1281" s="570">
        <v>11.218332524347828</v>
      </c>
      <c r="AE1281" s="570">
        <v>38.86483812263095</v>
      </c>
      <c r="AF1281" s="570">
        <v>51.951707280942152</v>
      </c>
      <c r="AG1281" s="570">
        <v>27.110734247011379</v>
      </c>
      <c r="AH1281" s="570">
        <v>0.38494439692044485</v>
      </c>
      <c r="AI1281" s="570"/>
      <c r="AJ1281" s="570"/>
      <c r="AK1281" s="570"/>
      <c r="AL1281" s="570"/>
    </row>
    <row r="1282" spans="1:38">
      <c r="A1282" s="570">
        <v>13</v>
      </c>
      <c r="B1282" s="570">
        <v>82</v>
      </c>
      <c r="C1282" s="570">
        <v>2019</v>
      </c>
      <c r="D1282" s="570">
        <v>99</v>
      </c>
      <c r="E1282" s="570">
        <v>99</v>
      </c>
      <c r="F1282" s="570">
        <v>99</v>
      </c>
      <c r="G1282" s="570">
        <v>99</v>
      </c>
      <c r="H1282" s="570">
        <v>99</v>
      </c>
      <c r="I1282" s="570">
        <v>99</v>
      </c>
      <c r="J1282" s="570">
        <v>999</v>
      </c>
      <c r="K1282" s="570">
        <v>99</v>
      </c>
      <c r="L1282" s="570">
        <v>99</v>
      </c>
      <c r="M1282" s="570">
        <v>99</v>
      </c>
      <c r="N1282" s="570">
        <v>410</v>
      </c>
      <c r="O1282" s="570">
        <v>99</v>
      </c>
      <c r="P1282" s="570">
        <v>9999</v>
      </c>
      <c r="Q1282" s="570">
        <v>547</v>
      </c>
      <c r="R1282" s="570">
        <v>4492</v>
      </c>
      <c r="S1282" s="570">
        <v>5.3639804096170973</v>
      </c>
      <c r="T1282" s="570">
        <v>4.4944345503116674</v>
      </c>
      <c r="U1282" s="570">
        <v>12.240716829919869</v>
      </c>
      <c r="V1282" s="570">
        <v>0</v>
      </c>
      <c r="W1282" s="570">
        <v>0</v>
      </c>
      <c r="X1282" s="570">
        <v>0</v>
      </c>
      <c r="Y1282" s="570">
        <v>0</v>
      </c>
      <c r="Z1282" s="570">
        <v>1.405275036364372</v>
      </c>
      <c r="AA1282" s="570">
        <v>1.5452431841883345</v>
      </c>
      <c r="AB1282" s="570">
        <v>1.7190761502259149</v>
      </c>
      <c r="AC1282" s="570">
        <v>-6.1332902147736172</v>
      </c>
      <c r="AD1282" s="570">
        <v>5.869128753604719</v>
      </c>
      <c r="AE1282" s="570">
        <v>30.962475000368009</v>
      </c>
      <c r="AF1282" s="570">
        <v>16.635804755203317</v>
      </c>
      <c r="AG1282" s="570">
        <v>16.474494738976659</v>
      </c>
      <c r="AH1282" s="570">
        <v>1.6918967052537843</v>
      </c>
      <c r="AI1282" s="570"/>
      <c r="AJ1282" s="570"/>
      <c r="AK1282" s="570"/>
      <c r="AL1282" s="570"/>
    </row>
    <row r="1283" spans="1:38">
      <c r="A1283" s="570">
        <v>13</v>
      </c>
      <c r="B1283" s="570">
        <v>83</v>
      </c>
      <c r="C1283" s="570">
        <v>2019</v>
      </c>
      <c r="D1283" s="570">
        <v>99</v>
      </c>
      <c r="E1283" s="570">
        <v>99</v>
      </c>
      <c r="F1283" s="570">
        <v>99</v>
      </c>
      <c r="G1283" s="570">
        <v>99</v>
      </c>
      <c r="H1283" s="570">
        <v>99</v>
      </c>
      <c r="I1283" s="570">
        <v>99</v>
      </c>
      <c r="J1283" s="570">
        <v>999</v>
      </c>
      <c r="K1283" s="570">
        <v>99</v>
      </c>
      <c r="L1283" s="570">
        <v>99</v>
      </c>
      <c r="M1283" s="570">
        <v>99</v>
      </c>
      <c r="N1283" s="570">
        <v>415</v>
      </c>
      <c r="O1283" s="570">
        <v>99</v>
      </c>
      <c r="P1283" s="570">
        <v>9999</v>
      </c>
      <c r="Q1283" s="570">
        <v>510</v>
      </c>
      <c r="R1283" s="570">
        <v>3491</v>
      </c>
      <c r="S1283" s="570">
        <v>4.6731595531366361</v>
      </c>
      <c r="T1283" s="570">
        <v>4.7757089659123446</v>
      </c>
      <c r="U1283" s="570">
        <v>17.666175880836413</v>
      </c>
      <c r="V1283" s="570">
        <v>0</v>
      </c>
      <c r="W1283" s="570">
        <v>0.20051561157261535</v>
      </c>
      <c r="X1283" s="570">
        <v>83.213978802635367</v>
      </c>
      <c r="Y1283" s="570">
        <v>0</v>
      </c>
      <c r="Z1283" s="570">
        <v>1.4127962939124379</v>
      </c>
      <c r="AA1283" s="570">
        <v>1.8574272046889704</v>
      </c>
      <c r="AB1283" s="570">
        <v>1.838773653221812</v>
      </c>
      <c r="AC1283" s="570">
        <v>-5.3118132104141598</v>
      </c>
      <c r="AD1283" s="570">
        <v>11.967692661936018</v>
      </c>
      <c r="AE1283" s="570">
        <v>39.545721583200738</v>
      </c>
      <c r="AF1283" s="570">
        <v>12.928671950225905</v>
      </c>
      <c r="AG1283" s="570">
        <v>18.478125130333112</v>
      </c>
      <c r="AH1283" s="570">
        <v>0.65883700945287893</v>
      </c>
      <c r="AI1283" s="570"/>
      <c r="AJ1283" s="570"/>
      <c r="AK1283" s="570"/>
      <c r="AL1283" s="570"/>
    </row>
    <row r="1284" spans="1:38">
      <c r="A1284" s="570">
        <v>13</v>
      </c>
      <c r="B1284" s="570">
        <v>84</v>
      </c>
      <c r="C1284" s="570">
        <v>2019</v>
      </c>
      <c r="D1284" s="570">
        <v>99</v>
      </c>
      <c r="E1284" s="570">
        <v>99</v>
      </c>
      <c r="F1284" s="570">
        <v>99</v>
      </c>
      <c r="G1284" s="570">
        <v>99</v>
      </c>
      <c r="H1284" s="570">
        <v>99</v>
      </c>
      <c r="I1284" s="570">
        <v>99</v>
      </c>
      <c r="J1284" s="570">
        <v>999</v>
      </c>
      <c r="K1284" s="570">
        <v>99</v>
      </c>
      <c r="L1284" s="570">
        <v>99</v>
      </c>
      <c r="M1284" s="570">
        <v>99</v>
      </c>
      <c r="N1284" s="570">
        <v>420</v>
      </c>
      <c r="O1284" s="570">
        <v>99</v>
      </c>
      <c r="P1284" s="570">
        <v>9999</v>
      </c>
      <c r="Q1284" s="570">
        <v>386</v>
      </c>
      <c r="R1284" s="570">
        <v>2956</v>
      </c>
      <c r="S1284" s="570">
        <v>5.2104194857916086</v>
      </c>
      <c r="T1284" s="570">
        <v>5.868741542625167</v>
      </c>
      <c r="U1284" s="570">
        <v>22.271069012178575</v>
      </c>
      <c r="V1284" s="570">
        <v>0.30446549391069022</v>
      </c>
      <c r="W1284" s="570">
        <v>1.9959404600811903</v>
      </c>
      <c r="X1284" s="570">
        <v>100</v>
      </c>
      <c r="Y1284" s="570">
        <v>31.156968876860621</v>
      </c>
      <c r="Z1284" s="570">
        <v>1.3699314283490285</v>
      </c>
      <c r="AA1284" s="570">
        <v>1.6111417588772603</v>
      </c>
      <c r="AB1284" s="570">
        <v>1.8987453765363935</v>
      </c>
      <c r="AC1284" s="570">
        <v>20.312610448778436</v>
      </c>
      <c r="AD1284" s="570">
        <v>21.595581867579263</v>
      </c>
      <c r="AE1284" s="570">
        <v>33.669093931940246</v>
      </c>
      <c r="AF1284" s="570">
        <v>10.947337234278939</v>
      </c>
      <c r="AG1284" s="570">
        <v>19.724726881722471</v>
      </c>
      <c r="AH1284" s="570">
        <v>0.20297699594046004</v>
      </c>
      <c r="AI1284" s="570"/>
      <c r="AJ1284" s="570"/>
      <c r="AK1284" s="570"/>
      <c r="AL1284" s="570"/>
    </row>
    <row r="1285" spans="1:38">
      <c r="A1285" s="570">
        <v>13</v>
      </c>
      <c r="B1285" s="570">
        <v>85</v>
      </c>
      <c r="C1285" s="570">
        <v>2019</v>
      </c>
      <c r="D1285" s="570">
        <v>99</v>
      </c>
      <c r="E1285" s="570">
        <v>99</v>
      </c>
      <c r="F1285" s="570">
        <v>99</v>
      </c>
      <c r="G1285" s="570">
        <v>99</v>
      </c>
      <c r="H1285" s="570">
        <v>99</v>
      </c>
      <c r="I1285" s="570">
        <v>99</v>
      </c>
      <c r="J1285" s="570">
        <v>999</v>
      </c>
      <c r="K1285" s="570">
        <v>99</v>
      </c>
      <c r="L1285" s="570">
        <v>99</v>
      </c>
      <c r="M1285" s="570">
        <v>99</v>
      </c>
      <c r="N1285" s="570">
        <v>425</v>
      </c>
      <c r="O1285" s="570">
        <v>99</v>
      </c>
      <c r="P1285" s="570">
        <v>9999</v>
      </c>
      <c r="Q1285" s="570">
        <v>259</v>
      </c>
      <c r="R1285" s="570">
        <v>933</v>
      </c>
      <c r="S1285" s="570">
        <v>6.0493033226152209</v>
      </c>
      <c r="T1285" s="570">
        <v>7.1446945337620562</v>
      </c>
      <c r="U1285" s="570">
        <v>26.429678456591567</v>
      </c>
      <c r="V1285" s="570">
        <v>17.684887459807069</v>
      </c>
      <c r="W1285" s="570">
        <v>8.360128617363344</v>
      </c>
      <c r="X1285" s="570">
        <v>100</v>
      </c>
      <c r="Y1285" s="570">
        <v>100</v>
      </c>
      <c r="Z1285" s="570">
        <v>0.85294264205318748</v>
      </c>
      <c r="AA1285" s="570">
        <v>1.5207503814143937</v>
      </c>
      <c r="AB1285" s="570">
        <v>1.8998127729555965</v>
      </c>
      <c r="AC1285" s="570">
        <v>4.6326639996065699</v>
      </c>
      <c r="AD1285" s="570">
        <v>11.363031799544828</v>
      </c>
      <c r="AE1285" s="570">
        <v>23.384456349453597</v>
      </c>
      <c r="AF1285" s="570">
        <v>3.4552996074364857</v>
      </c>
      <c r="AG1285" s="570">
        <v>7.3882065492777729</v>
      </c>
      <c r="AH1285" s="570">
        <v>0</v>
      </c>
      <c r="AI1285" s="570"/>
      <c r="AJ1285" s="570"/>
      <c r="AK1285" s="570"/>
      <c r="AL1285" s="570"/>
    </row>
    <row r="1286" spans="1:38">
      <c r="A1286" s="570">
        <v>13</v>
      </c>
      <c r="B1286" s="570">
        <v>86</v>
      </c>
      <c r="C1286" s="570">
        <v>2019</v>
      </c>
      <c r="D1286" s="570">
        <v>99</v>
      </c>
      <c r="E1286" s="570">
        <v>99</v>
      </c>
      <c r="F1286" s="570">
        <v>99</v>
      </c>
      <c r="G1286" s="570">
        <v>99</v>
      </c>
      <c r="H1286" s="570">
        <v>99</v>
      </c>
      <c r="I1286" s="570">
        <v>99</v>
      </c>
      <c r="J1286" s="570">
        <v>999</v>
      </c>
      <c r="K1286" s="570">
        <v>99</v>
      </c>
      <c r="L1286" s="570">
        <v>99</v>
      </c>
      <c r="M1286" s="570">
        <v>99</v>
      </c>
      <c r="N1286" s="570">
        <v>428</v>
      </c>
      <c r="O1286" s="570">
        <v>99</v>
      </c>
      <c r="P1286" s="570">
        <v>9999</v>
      </c>
      <c r="Q1286" s="570">
        <v>171</v>
      </c>
      <c r="R1286" s="570">
        <v>352</v>
      </c>
      <c r="S1286" s="570">
        <v>6.5909090909090899</v>
      </c>
      <c r="T1286" s="570">
        <v>7.7869318181818192</v>
      </c>
      <c r="U1286" s="570">
        <v>28.937272727272745</v>
      </c>
      <c r="V1286" s="570">
        <v>13.636363636363638</v>
      </c>
      <c r="W1286" s="570">
        <v>16.193181818181817</v>
      </c>
      <c r="X1286" s="570">
        <v>100</v>
      </c>
      <c r="Y1286" s="570">
        <v>100</v>
      </c>
      <c r="Z1286" s="570">
        <v>0.55510231913511088</v>
      </c>
      <c r="AA1286" s="570">
        <v>1.55129244968923</v>
      </c>
      <c r="AB1286" s="570">
        <v>1.992186360597632</v>
      </c>
      <c r="AC1286" s="570">
        <v>5.7295727785472579</v>
      </c>
      <c r="AD1286" s="570">
        <v>8.317067131433193</v>
      </c>
      <c r="AE1286" s="570">
        <v>29.721027753860472</v>
      </c>
      <c r="AF1286" s="570">
        <v>1.3036071402118361</v>
      </c>
      <c r="AG1286" s="570">
        <v>3.0518681438791302</v>
      </c>
      <c r="AH1286" s="570">
        <v>0</v>
      </c>
      <c r="AI1286" s="570"/>
      <c r="AJ1286" s="570"/>
      <c r="AK1286" s="570"/>
      <c r="AL1286" s="570"/>
    </row>
    <row r="1287" spans="1:38">
      <c r="A1287" s="570">
        <v>13</v>
      </c>
      <c r="B1287" s="570">
        <v>87</v>
      </c>
      <c r="C1287" s="570">
        <v>2019</v>
      </c>
      <c r="D1287" s="570">
        <v>99</v>
      </c>
      <c r="E1287" s="570">
        <v>99</v>
      </c>
      <c r="F1287" s="570">
        <v>99</v>
      </c>
      <c r="G1287" s="570">
        <v>99</v>
      </c>
      <c r="H1287" s="570">
        <v>99</v>
      </c>
      <c r="I1287" s="570">
        <v>99</v>
      </c>
      <c r="J1287" s="570">
        <v>999</v>
      </c>
      <c r="K1287" s="570">
        <v>99</v>
      </c>
      <c r="L1287" s="570">
        <v>99</v>
      </c>
      <c r="M1287" s="570">
        <v>99</v>
      </c>
      <c r="N1287" s="570">
        <v>430</v>
      </c>
      <c r="O1287" s="570">
        <v>99</v>
      </c>
      <c r="P1287" s="570">
        <v>9999</v>
      </c>
      <c r="Q1287" s="570">
        <v>157</v>
      </c>
      <c r="R1287" s="570">
        <v>354</v>
      </c>
      <c r="S1287" s="570">
        <v>6.759887005649718</v>
      </c>
      <c r="T1287" s="570">
        <v>7.9830508474576289</v>
      </c>
      <c r="U1287" s="570">
        <v>31.34474576271186</v>
      </c>
      <c r="V1287" s="570">
        <v>13.276836158192085</v>
      </c>
      <c r="W1287" s="570">
        <v>22.316384180790955</v>
      </c>
      <c r="X1287" s="570">
        <v>100</v>
      </c>
      <c r="Y1287" s="570">
        <v>100</v>
      </c>
      <c r="Z1287" s="570">
        <v>0.88283894135881491</v>
      </c>
      <c r="AA1287" s="570">
        <v>1.3722331128659748</v>
      </c>
      <c r="AB1287" s="570">
        <v>2.1152515210760474</v>
      </c>
      <c r="AC1287" s="570">
        <v>6.245294236225976</v>
      </c>
      <c r="AD1287" s="570">
        <v>11.499326133788957</v>
      </c>
      <c r="AE1287" s="570">
        <v>24.968624972161795</v>
      </c>
      <c r="AF1287" s="570">
        <v>1.3110139989630398</v>
      </c>
      <c r="AG1287" s="570">
        <v>3.3245549738470919</v>
      </c>
      <c r="AH1287" s="570">
        <v>0.28248587570621458</v>
      </c>
      <c r="AI1287" s="570"/>
      <c r="AJ1287" s="570"/>
      <c r="AK1287" s="570"/>
      <c r="AL1287" s="570"/>
    </row>
    <row r="1288" spans="1:38">
      <c r="A1288" s="570">
        <v>13</v>
      </c>
      <c r="B1288" s="570">
        <v>88</v>
      </c>
      <c r="C1288" s="570">
        <v>2019</v>
      </c>
      <c r="D1288" s="570">
        <v>99</v>
      </c>
      <c r="E1288" s="570">
        <v>99</v>
      </c>
      <c r="F1288" s="570">
        <v>99</v>
      </c>
      <c r="G1288" s="570">
        <v>99</v>
      </c>
      <c r="H1288" s="570">
        <v>99</v>
      </c>
      <c r="I1288" s="570">
        <v>99</v>
      </c>
      <c r="J1288" s="570">
        <v>999</v>
      </c>
      <c r="K1288" s="570">
        <v>99</v>
      </c>
      <c r="L1288" s="570">
        <v>99</v>
      </c>
      <c r="M1288" s="570">
        <v>99</v>
      </c>
      <c r="N1288" s="570">
        <v>433</v>
      </c>
      <c r="O1288" s="570">
        <v>99</v>
      </c>
      <c r="P1288" s="570">
        <v>9999</v>
      </c>
      <c r="Q1288" s="570">
        <v>93</v>
      </c>
      <c r="R1288" s="570">
        <v>138</v>
      </c>
      <c r="S1288" s="570">
        <v>6.6086956521739122</v>
      </c>
      <c r="T1288" s="570">
        <v>7.695652173913043</v>
      </c>
      <c r="U1288" s="570">
        <v>33.984492753623201</v>
      </c>
      <c r="V1288" s="570">
        <v>17.391304347826086</v>
      </c>
      <c r="W1288" s="570">
        <v>25.362318840579711</v>
      </c>
      <c r="X1288" s="570">
        <v>100</v>
      </c>
      <c r="Y1288" s="570">
        <v>100</v>
      </c>
      <c r="Z1288" s="570">
        <v>0.56561377776601252</v>
      </c>
      <c r="AA1288" s="570">
        <v>1.580839909799814</v>
      </c>
      <c r="AB1288" s="570">
        <v>2.5611611260909806</v>
      </c>
      <c r="AC1288" s="570">
        <v>-6.9837527646463</v>
      </c>
      <c r="AD1288" s="570">
        <v>-24.891770486520485</v>
      </c>
      <c r="AE1288" s="570">
        <v>30.348196799092875</v>
      </c>
      <c r="AF1288" s="570">
        <v>0.51107325383304947</v>
      </c>
      <c r="AG1288" s="570">
        <v>1.4051587223591957</v>
      </c>
      <c r="AH1288" s="570">
        <v>2.1739130434782608</v>
      </c>
      <c r="AI1288" s="570"/>
      <c r="AJ1288" s="570"/>
      <c r="AK1288" s="570"/>
      <c r="AL1288" s="570"/>
    </row>
    <row r="1289" spans="1:38">
      <c r="A1289" s="570">
        <v>13</v>
      </c>
      <c r="B1289" s="570">
        <v>89</v>
      </c>
      <c r="C1289" s="570">
        <v>2019</v>
      </c>
      <c r="D1289" s="570">
        <v>99</v>
      </c>
      <c r="E1289" s="570">
        <v>99</v>
      </c>
      <c r="F1289" s="570">
        <v>99</v>
      </c>
      <c r="G1289" s="570">
        <v>99</v>
      </c>
      <c r="H1289" s="570">
        <v>99</v>
      </c>
      <c r="I1289" s="570">
        <v>99</v>
      </c>
      <c r="J1289" s="570">
        <v>999</v>
      </c>
      <c r="K1289" s="570">
        <v>99</v>
      </c>
      <c r="L1289" s="570">
        <v>99</v>
      </c>
      <c r="M1289" s="570">
        <v>99</v>
      </c>
      <c r="N1289" s="570">
        <v>435</v>
      </c>
      <c r="O1289" s="570">
        <v>99</v>
      </c>
      <c r="P1289" s="570">
        <v>9999</v>
      </c>
      <c r="Q1289" s="570">
        <v>88</v>
      </c>
      <c r="R1289" s="570">
        <v>126</v>
      </c>
      <c r="S1289" s="570">
        <v>6.8888888888888884</v>
      </c>
      <c r="T1289" s="570">
        <v>7.7857142857142883</v>
      </c>
      <c r="U1289" s="570">
        <v>36.312222222222239</v>
      </c>
      <c r="V1289" s="570">
        <v>0</v>
      </c>
      <c r="W1289" s="570">
        <v>30.952380952380938</v>
      </c>
      <c r="X1289" s="570">
        <v>100</v>
      </c>
      <c r="Y1289" s="570">
        <v>100</v>
      </c>
      <c r="Z1289" s="570">
        <v>0.84153288789590142</v>
      </c>
      <c r="AA1289" s="570">
        <v>1.6389225178147828</v>
      </c>
      <c r="AB1289" s="570">
        <v>2.7302164076594848</v>
      </c>
      <c r="AC1289" s="570">
        <v>1.4162214258705801</v>
      </c>
      <c r="AD1289" s="570">
        <v>0.9223007263796339</v>
      </c>
      <c r="AE1289" s="570">
        <v>34.586655786273099</v>
      </c>
      <c r="AF1289" s="570">
        <v>0.46663210132582783</v>
      </c>
      <c r="AG1289" s="570">
        <v>1.370846658271019</v>
      </c>
      <c r="AH1289" s="570">
        <v>0</v>
      </c>
      <c r="AI1289" s="570"/>
      <c r="AJ1289" s="570"/>
      <c r="AK1289" s="570"/>
      <c r="AL1289" s="570"/>
    </row>
    <row r="1290" spans="1:38">
      <c r="A1290" s="570">
        <v>13</v>
      </c>
      <c r="B1290" s="570">
        <v>90</v>
      </c>
      <c r="C1290" s="570">
        <v>2019</v>
      </c>
      <c r="D1290" s="570">
        <v>99</v>
      </c>
      <c r="E1290" s="570">
        <v>99</v>
      </c>
      <c r="F1290" s="570">
        <v>99</v>
      </c>
      <c r="G1290" s="570">
        <v>99</v>
      </c>
      <c r="H1290" s="570">
        <v>99</v>
      </c>
      <c r="I1290" s="570">
        <v>99</v>
      </c>
      <c r="J1290" s="570">
        <v>999</v>
      </c>
      <c r="K1290" s="570">
        <v>99</v>
      </c>
      <c r="L1290" s="570">
        <v>99</v>
      </c>
      <c r="M1290" s="570">
        <v>99</v>
      </c>
      <c r="N1290" s="570">
        <v>438</v>
      </c>
      <c r="O1290" s="570">
        <v>99</v>
      </c>
      <c r="P1290" s="570">
        <v>9999</v>
      </c>
      <c r="Q1290" s="570">
        <v>39</v>
      </c>
      <c r="R1290" s="570">
        <v>49</v>
      </c>
      <c r="S1290" s="570">
        <v>6.795918367346939</v>
      </c>
      <c r="T1290" s="570">
        <v>7.8775510204081645</v>
      </c>
      <c r="U1290" s="570">
        <v>39.078775510204075</v>
      </c>
      <c r="V1290" s="570">
        <v>0</v>
      </c>
      <c r="W1290" s="570">
        <v>26.530612244897959</v>
      </c>
      <c r="X1290" s="570">
        <v>100</v>
      </c>
      <c r="Y1290" s="570">
        <v>100</v>
      </c>
      <c r="Z1290" s="570">
        <v>0.59176882087474225</v>
      </c>
      <c r="AA1290" s="570">
        <v>1.6033077013389652</v>
      </c>
      <c r="AB1290" s="570">
        <v>2.9041325450525921</v>
      </c>
      <c r="AC1290" s="570">
        <v>-13.792565741244738</v>
      </c>
      <c r="AD1290" s="570">
        <v>-13.011903078405521</v>
      </c>
      <c r="AE1290" s="570">
        <v>33.650639246691178</v>
      </c>
      <c r="AF1290" s="570">
        <v>0.18146803940448847</v>
      </c>
      <c r="AG1290" s="570">
        <v>0.57372335871363511</v>
      </c>
      <c r="AH1290" s="570">
        <v>0</v>
      </c>
      <c r="AI1290" s="570"/>
      <c r="AJ1290" s="570"/>
      <c r="AK1290" s="570"/>
      <c r="AL1290" s="570"/>
    </row>
    <row r="1291" spans="1:38">
      <c r="A1291" s="570">
        <v>13</v>
      </c>
      <c r="B1291" s="570">
        <v>91</v>
      </c>
      <c r="C1291" s="570">
        <v>2019</v>
      </c>
      <c r="D1291" s="570">
        <v>99</v>
      </c>
      <c r="E1291" s="570">
        <v>99</v>
      </c>
      <c r="F1291" s="570">
        <v>99</v>
      </c>
      <c r="G1291" s="570">
        <v>99</v>
      </c>
      <c r="H1291" s="570">
        <v>99</v>
      </c>
      <c r="I1291" s="570">
        <v>99</v>
      </c>
      <c r="J1291" s="570">
        <v>999</v>
      </c>
      <c r="K1291" s="570">
        <v>99</v>
      </c>
      <c r="L1291" s="570">
        <v>99</v>
      </c>
      <c r="M1291" s="570">
        <v>99</v>
      </c>
      <c r="N1291" s="570">
        <v>440</v>
      </c>
      <c r="O1291" s="570">
        <v>99</v>
      </c>
      <c r="P1291" s="570">
        <v>9999</v>
      </c>
      <c r="Q1291" s="570">
        <v>31</v>
      </c>
      <c r="R1291" s="570">
        <v>36</v>
      </c>
      <c r="S1291" s="570">
        <v>6.6666666666666687</v>
      </c>
      <c r="T1291" s="570">
        <v>7.8333333333333313</v>
      </c>
      <c r="U1291" s="570">
        <v>41.339444444444446</v>
      </c>
      <c r="V1291" s="570">
        <v>0</v>
      </c>
      <c r="W1291" s="570">
        <v>27.777777777777779</v>
      </c>
      <c r="X1291" s="570">
        <v>100</v>
      </c>
      <c r="Y1291" s="570">
        <v>100</v>
      </c>
      <c r="Z1291" s="570">
        <v>0.69735191356875115</v>
      </c>
      <c r="AA1291" s="570">
        <v>1.6158932858054409</v>
      </c>
      <c r="AB1291" s="570">
        <v>2.5440562537456244</v>
      </c>
      <c r="AC1291" s="570">
        <v>6.9844224053644117</v>
      </c>
      <c r="AD1291" s="570">
        <v>8.1679275955419399</v>
      </c>
      <c r="AE1291" s="570">
        <v>47.299456744726754</v>
      </c>
      <c r="AF1291" s="570">
        <v>0.13332345752166508</v>
      </c>
      <c r="AG1291" s="570">
        <v>0.44589504031877303</v>
      </c>
      <c r="AH1291" s="570">
        <v>0</v>
      </c>
      <c r="AI1291" s="570"/>
      <c r="AJ1291" s="570"/>
      <c r="AK1291" s="570"/>
      <c r="AL1291" s="570"/>
    </row>
    <row r="1292" spans="1:38">
      <c r="A1292" s="570">
        <v>13</v>
      </c>
      <c r="B1292" s="570">
        <v>92</v>
      </c>
      <c r="C1292" s="570">
        <v>2019</v>
      </c>
      <c r="D1292" s="570">
        <v>99</v>
      </c>
      <c r="E1292" s="570">
        <v>99</v>
      </c>
      <c r="F1292" s="570">
        <v>99</v>
      </c>
      <c r="G1292" s="570">
        <v>99</v>
      </c>
      <c r="H1292" s="570">
        <v>99</v>
      </c>
      <c r="I1292" s="570">
        <v>99</v>
      </c>
      <c r="J1292" s="570">
        <v>999</v>
      </c>
      <c r="K1292" s="570">
        <v>99</v>
      </c>
      <c r="L1292" s="570">
        <v>99</v>
      </c>
      <c r="M1292" s="570">
        <v>99</v>
      </c>
      <c r="N1292" s="570">
        <v>443</v>
      </c>
      <c r="O1292" s="570">
        <v>99</v>
      </c>
      <c r="P1292" s="570">
        <v>9999</v>
      </c>
      <c r="Q1292" s="570">
        <v>16</v>
      </c>
      <c r="R1292" s="570">
        <v>19</v>
      </c>
      <c r="S1292" s="570">
        <v>6.8421052631578956</v>
      </c>
      <c r="T1292" s="570">
        <v>6.8947368421052646</v>
      </c>
      <c r="U1292" s="570">
        <v>43.876315789473665</v>
      </c>
      <c r="V1292" s="570">
        <v>0</v>
      </c>
      <c r="W1292" s="570">
        <v>15.789473684210527</v>
      </c>
      <c r="X1292" s="570">
        <v>100</v>
      </c>
      <c r="Y1292" s="570">
        <v>100</v>
      </c>
      <c r="Z1292" s="570">
        <v>0.61037702348959055</v>
      </c>
      <c r="AA1292" s="570">
        <v>1.9537590729758521</v>
      </c>
      <c r="AB1292" s="570">
        <v>2.7889771156824796</v>
      </c>
      <c r="AC1292" s="570">
        <v>-5.300773572148449</v>
      </c>
      <c r="AD1292" s="570">
        <v>-37.247357125401699</v>
      </c>
      <c r="AE1292" s="570">
        <v>5.4903571318949957</v>
      </c>
      <c r="AF1292" s="570">
        <v>7.0365158136434319E-2</v>
      </c>
      <c r="AG1292" s="570">
        <v>0.2497751678930166</v>
      </c>
      <c r="AH1292" s="570">
        <v>0</v>
      </c>
      <c r="AI1292" s="570"/>
      <c r="AJ1292" s="570"/>
      <c r="AK1292" s="570"/>
      <c r="AL1292" s="570"/>
    </row>
    <row r="1293" spans="1:38">
      <c r="A1293" s="570">
        <v>13</v>
      </c>
      <c r="B1293" s="570">
        <v>93</v>
      </c>
      <c r="C1293" s="570">
        <v>2019</v>
      </c>
      <c r="D1293" s="570">
        <v>99</v>
      </c>
      <c r="E1293" s="570">
        <v>99</v>
      </c>
      <c r="F1293" s="570">
        <v>99</v>
      </c>
      <c r="G1293" s="570">
        <v>99</v>
      </c>
      <c r="H1293" s="570">
        <v>99</v>
      </c>
      <c r="I1293" s="570">
        <v>99</v>
      </c>
      <c r="J1293" s="570">
        <v>999</v>
      </c>
      <c r="K1293" s="570">
        <v>99</v>
      </c>
      <c r="L1293" s="570">
        <v>99</v>
      </c>
      <c r="M1293" s="570">
        <v>99</v>
      </c>
      <c r="N1293" s="570">
        <v>445</v>
      </c>
      <c r="O1293" s="570">
        <v>99</v>
      </c>
      <c r="P1293" s="570">
        <v>9999</v>
      </c>
      <c r="Q1293" s="570">
        <v>20</v>
      </c>
      <c r="R1293" s="570">
        <v>24</v>
      </c>
      <c r="S1293" s="570">
        <v>6.875</v>
      </c>
      <c r="T1293" s="570">
        <v>8.375</v>
      </c>
      <c r="U1293" s="570">
        <v>47.11041666666668</v>
      </c>
      <c r="V1293" s="570">
        <v>0</v>
      </c>
      <c r="W1293" s="570">
        <v>20.833333333333329</v>
      </c>
      <c r="X1293" s="570">
        <v>100</v>
      </c>
      <c r="Y1293" s="570">
        <v>100</v>
      </c>
      <c r="Z1293" s="570">
        <v>1.2525323654053997</v>
      </c>
      <c r="AA1293" s="570">
        <v>1.4523687548277817</v>
      </c>
      <c r="AB1293" s="570">
        <v>2.6427968139832463</v>
      </c>
      <c r="AC1293" s="570">
        <v>-15.320321112799252</v>
      </c>
      <c r="AD1293" s="570">
        <v>6.339329230523842</v>
      </c>
      <c r="AE1293" s="570">
        <v>27.274334147205487</v>
      </c>
      <c r="AF1293" s="570">
        <v>8.8882305014443372E-2</v>
      </c>
      <c r="AG1293" s="570">
        <v>0.33876122302913608</v>
      </c>
      <c r="AH1293" s="570">
        <v>0</v>
      </c>
      <c r="AI1293" s="570"/>
      <c r="AJ1293" s="570"/>
      <c r="AK1293" s="570"/>
      <c r="AL1293" s="570"/>
    </row>
    <row r="1294" spans="1:38">
      <c r="A1294" s="570">
        <v>13</v>
      </c>
      <c r="B1294" s="570">
        <v>94</v>
      </c>
      <c r="C1294" s="570">
        <v>2019</v>
      </c>
      <c r="D1294" s="570">
        <v>99</v>
      </c>
      <c r="E1294" s="570">
        <v>99</v>
      </c>
      <c r="F1294" s="570">
        <v>99</v>
      </c>
      <c r="G1294" s="570">
        <v>99</v>
      </c>
      <c r="H1294" s="570">
        <v>99</v>
      </c>
      <c r="I1294" s="570">
        <v>99</v>
      </c>
      <c r="J1294" s="570">
        <v>999</v>
      </c>
      <c r="K1294" s="570">
        <v>99</v>
      </c>
      <c r="L1294" s="570">
        <v>99</v>
      </c>
      <c r="M1294" s="570">
        <v>99</v>
      </c>
      <c r="N1294" s="570">
        <v>450</v>
      </c>
      <c r="O1294" s="570">
        <v>99</v>
      </c>
      <c r="P1294" s="570">
        <v>9999</v>
      </c>
      <c r="Q1294" s="570">
        <v>4</v>
      </c>
      <c r="R1294" s="570">
        <v>4</v>
      </c>
      <c r="S1294" s="570">
        <v>8</v>
      </c>
      <c r="T1294" s="570">
        <v>8.75</v>
      </c>
      <c r="U1294" s="570">
        <v>52.674999999999997</v>
      </c>
      <c r="V1294" s="570">
        <v>0</v>
      </c>
      <c r="W1294" s="570">
        <v>25</v>
      </c>
      <c r="X1294" s="570">
        <v>100</v>
      </c>
      <c r="Y1294" s="570">
        <v>100</v>
      </c>
      <c r="Z1294" s="570">
        <v>1.8833148966649205</v>
      </c>
      <c r="AA1294" s="570">
        <v>2.1213203435596424</v>
      </c>
      <c r="AB1294" s="570">
        <v>1.299038105676658</v>
      </c>
      <c r="AC1294" s="570">
        <v>-78.846306749941419</v>
      </c>
      <c r="AD1294" s="570">
        <v>59.012928223428368</v>
      </c>
      <c r="AE1294" s="570">
        <v>0</v>
      </c>
      <c r="AF1294" s="570">
        <v>1.4813717502407227E-2</v>
      </c>
      <c r="AG1294" s="570">
        <v>6.3129164367610638E-2</v>
      </c>
      <c r="AH1294" s="570">
        <v>0</v>
      </c>
      <c r="AI1294" s="570"/>
      <c r="AJ1294" s="570"/>
      <c r="AK1294" s="570"/>
      <c r="AL1294" s="570"/>
    </row>
    <row r="1295" spans="1:38">
      <c r="A1295" s="570">
        <v>13</v>
      </c>
      <c r="B1295" s="570">
        <v>95</v>
      </c>
      <c r="C1295" s="570">
        <v>2019</v>
      </c>
      <c r="D1295" s="570">
        <v>99</v>
      </c>
      <c r="E1295" s="570">
        <v>99</v>
      </c>
      <c r="F1295" s="570">
        <v>99</v>
      </c>
      <c r="G1295" s="570">
        <v>99</v>
      </c>
      <c r="H1295" s="570">
        <v>99</v>
      </c>
      <c r="I1295" s="570">
        <v>99</v>
      </c>
      <c r="J1295" s="570">
        <v>999</v>
      </c>
      <c r="K1295" s="570">
        <v>99</v>
      </c>
      <c r="L1295" s="570">
        <v>99</v>
      </c>
      <c r="M1295" s="570">
        <v>99</v>
      </c>
      <c r="N1295" s="570">
        <v>455</v>
      </c>
      <c r="O1295" s="570">
        <v>99</v>
      </c>
      <c r="P1295" s="570">
        <v>9999</v>
      </c>
      <c r="Q1295" s="570"/>
      <c r="R1295" s="570"/>
      <c r="S1295" s="570"/>
      <c r="T1295" s="570"/>
      <c r="U1295" s="570"/>
      <c r="V1295" s="570"/>
      <c r="W1295" s="570"/>
      <c r="X1295" s="570"/>
      <c r="Y1295" s="570"/>
      <c r="Z1295" s="570"/>
      <c r="AA1295" s="570"/>
      <c r="AB1295" s="570"/>
      <c r="AC1295" s="570"/>
      <c r="AD1295" s="570"/>
      <c r="AE1295" s="570"/>
      <c r="AF1295" s="570"/>
      <c r="AG1295" s="570"/>
      <c r="AH1295" s="570"/>
      <c r="AI1295" s="570"/>
      <c r="AJ1295" s="570"/>
      <c r="AK1295" s="570"/>
      <c r="AL1295" s="570"/>
    </row>
    <row r="1296" spans="1:38">
      <c r="A1296" s="570">
        <v>13</v>
      </c>
      <c r="B1296" s="570">
        <v>96</v>
      </c>
      <c r="C1296" s="570">
        <v>2019</v>
      </c>
      <c r="D1296" s="570">
        <v>99</v>
      </c>
      <c r="E1296" s="570">
        <v>99</v>
      </c>
      <c r="F1296" s="570">
        <v>99</v>
      </c>
      <c r="G1296" s="570">
        <v>99</v>
      </c>
      <c r="H1296" s="570">
        <v>99</v>
      </c>
      <c r="I1296" s="570">
        <v>99</v>
      </c>
      <c r="J1296" s="570">
        <v>999</v>
      </c>
      <c r="K1296" s="570">
        <v>99</v>
      </c>
      <c r="L1296" s="570">
        <v>99</v>
      </c>
      <c r="M1296" s="570">
        <v>99</v>
      </c>
      <c r="N1296" s="570">
        <v>460</v>
      </c>
      <c r="O1296" s="570">
        <v>99</v>
      </c>
      <c r="P1296" s="570">
        <v>9999</v>
      </c>
      <c r="Q1296" s="570"/>
      <c r="R1296" s="570"/>
      <c r="S1296" s="570"/>
      <c r="T1296" s="570"/>
      <c r="U1296" s="570"/>
      <c r="V1296" s="570"/>
      <c r="W1296" s="570"/>
      <c r="X1296" s="570"/>
      <c r="Y1296" s="570"/>
      <c r="Z1296" s="570"/>
      <c r="AA1296" s="570"/>
      <c r="AB1296" s="570"/>
      <c r="AC1296" s="570"/>
      <c r="AD1296" s="570"/>
      <c r="AE1296" s="570"/>
      <c r="AF1296" s="570"/>
      <c r="AG1296" s="570"/>
      <c r="AH1296" s="570"/>
      <c r="AI1296" s="570"/>
      <c r="AJ1296" s="570"/>
      <c r="AK1296" s="570"/>
      <c r="AL1296" s="570"/>
    </row>
    <row r="1297" spans="1:38">
      <c r="A1297" s="570">
        <v>13</v>
      </c>
      <c r="B1297" s="570">
        <v>97</v>
      </c>
      <c r="C1297" s="570">
        <v>2018</v>
      </c>
      <c r="D1297" s="570">
        <v>99</v>
      </c>
      <c r="E1297" s="570">
        <v>99</v>
      </c>
      <c r="F1297" s="570">
        <v>99</v>
      </c>
      <c r="G1297" s="570">
        <v>99</v>
      </c>
      <c r="H1297" s="570">
        <v>99</v>
      </c>
      <c r="I1297" s="570">
        <v>99</v>
      </c>
      <c r="J1297" s="570">
        <v>999</v>
      </c>
      <c r="K1297" s="570">
        <v>99</v>
      </c>
      <c r="L1297" s="570">
        <v>99</v>
      </c>
      <c r="M1297" s="570">
        <v>99</v>
      </c>
      <c r="N1297" s="570">
        <v>409</v>
      </c>
      <c r="O1297" s="570">
        <v>99</v>
      </c>
      <c r="P1297" s="570">
        <v>9999</v>
      </c>
      <c r="Q1297" s="570">
        <v>504</v>
      </c>
      <c r="R1297" s="570">
        <v>14709</v>
      </c>
      <c r="S1297" s="570">
        <v>5.0161805697192188</v>
      </c>
      <c r="T1297" s="570">
        <v>4.1171391664967034</v>
      </c>
      <c r="U1297" s="570">
        <v>6.4447331565707922</v>
      </c>
      <c r="V1297" s="570">
        <v>0</v>
      </c>
      <c r="W1297" s="570">
        <v>6.7985587055544236E-3</v>
      </c>
      <c r="X1297" s="570">
        <v>0</v>
      </c>
      <c r="Y1297" s="570">
        <v>0</v>
      </c>
      <c r="Z1297" s="570">
        <v>1.7771966273249344</v>
      </c>
      <c r="AA1297" s="570">
        <v>1.4575403101881701</v>
      </c>
      <c r="AB1297" s="570">
        <v>1.517795480832248</v>
      </c>
      <c r="AC1297" s="570">
        <v>13.994642608189389</v>
      </c>
      <c r="AD1297" s="570">
        <v>12.934236011538143</v>
      </c>
      <c r="AE1297" s="570">
        <v>42.130113374014719</v>
      </c>
      <c r="AF1297" s="570">
        <v>52.174375709421113</v>
      </c>
      <c r="AG1297" s="570">
        <v>27.614772622964345</v>
      </c>
      <c r="AH1297" s="570">
        <v>0.50309334421102725</v>
      </c>
      <c r="AI1297" s="570"/>
      <c r="AJ1297" s="570"/>
      <c r="AK1297" s="570"/>
      <c r="AL1297" s="570"/>
    </row>
    <row r="1298" spans="1:38">
      <c r="A1298" s="570">
        <v>13</v>
      </c>
      <c r="B1298" s="570">
        <v>98</v>
      </c>
      <c r="C1298" s="570">
        <v>2018</v>
      </c>
      <c r="D1298" s="570">
        <v>99</v>
      </c>
      <c r="E1298" s="570">
        <v>99</v>
      </c>
      <c r="F1298" s="570">
        <v>99</v>
      </c>
      <c r="G1298" s="570">
        <v>99</v>
      </c>
      <c r="H1298" s="570">
        <v>99</v>
      </c>
      <c r="I1298" s="570">
        <v>99</v>
      </c>
      <c r="J1298" s="570">
        <v>999</v>
      </c>
      <c r="K1298" s="570">
        <v>99</v>
      </c>
      <c r="L1298" s="570">
        <v>99</v>
      </c>
      <c r="M1298" s="570">
        <v>99</v>
      </c>
      <c r="N1298" s="570">
        <v>410</v>
      </c>
      <c r="O1298" s="570">
        <v>99</v>
      </c>
      <c r="P1298" s="570">
        <v>9999</v>
      </c>
      <c r="Q1298" s="570">
        <v>590</v>
      </c>
      <c r="R1298" s="570">
        <v>4726</v>
      </c>
      <c r="S1298" s="570">
        <v>5.2399492170969104</v>
      </c>
      <c r="T1298" s="570">
        <v>4.3091409225560717</v>
      </c>
      <c r="U1298" s="570">
        <v>12.285012695725799</v>
      </c>
      <c r="V1298" s="570">
        <v>0</v>
      </c>
      <c r="W1298" s="570">
        <v>2.1159542953872193E-2</v>
      </c>
      <c r="X1298" s="570">
        <v>0</v>
      </c>
      <c r="Y1298" s="570">
        <v>0</v>
      </c>
      <c r="Z1298" s="570">
        <v>1.4208042632211988</v>
      </c>
      <c r="AA1298" s="570">
        <v>1.5995593968438124</v>
      </c>
      <c r="AB1298" s="570">
        <v>1.6098081406532314</v>
      </c>
      <c r="AC1298" s="570">
        <v>-9.8501470168545566</v>
      </c>
      <c r="AD1298" s="570">
        <v>1.7171742913997308</v>
      </c>
      <c r="AE1298" s="570">
        <v>28.024731860102879</v>
      </c>
      <c r="AF1298" s="570">
        <v>16.763620885357543</v>
      </c>
      <c r="AG1298" s="570">
        <v>16.913080285742378</v>
      </c>
      <c r="AH1298" s="570">
        <v>1.4811680067710538</v>
      </c>
      <c r="AI1298" s="570"/>
      <c r="AJ1298" s="570"/>
      <c r="AK1298" s="570"/>
      <c r="AL1298" s="570"/>
    </row>
    <row r="1299" spans="1:38">
      <c r="A1299" s="570">
        <v>13</v>
      </c>
      <c r="B1299" s="570">
        <v>99</v>
      </c>
      <c r="C1299" s="570">
        <v>2018</v>
      </c>
      <c r="D1299" s="570">
        <v>99</v>
      </c>
      <c r="E1299" s="570">
        <v>99</v>
      </c>
      <c r="F1299" s="570">
        <v>99</v>
      </c>
      <c r="G1299" s="570">
        <v>99</v>
      </c>
      <c r="H1299" s="570">
        <v>99</v>
      </c>
      <c r="I1299" s="570">
        <v>99</v>
      </c>
      <c r="J1299" s="570">
        <v>999</v>
      </c>
      <c r="K1299" s="570">
        <v>99</v>
      </c>
      <c r="L1299" s="570">
        <v>99</v>
      </c>
      <c r="M1299" s="570">
        <v>99</v>
      </c>
      <c r="N1299" s="570">
        <v>415</v>
      </c>
      <c r="O1299" s="570">
        <v>99</v>
      </c>
      <c r="P1299" s="570">
        <v>9999</v>
      </c>
      <c r="Q1299" s="570">
        <v>539</v>
      </c>
      <c r="R1299" s="570">
        <v>4026</v>
      </c>
      <c r="S1299" s="570">
        <v>4.5350223546944841</v>
      </c>
      <c r="T1299" s="570">
        <v>4.6266766020864383</v>
      </c>
      <c r="U1299" s="570">
        <v>17.577938400397422</v>
      </c>
      <c r="V1299" s="570">
        <v>0</v>
      </c>
      <c r="W1299" s="570">
        <v>0.29806259314456029</v>
      </c>
      <c r="X1299" s="570">
        <v>82.215598609041251</v>
      </c>
      <c r="Y1299" s="570">
        <v>0</v>
      </c>
      <c r="Z1299" s="570">
        <v>1.4118838719031963</v>
      </c>
      <c r="AA1299" s="570">
        <v>1.7940095887058756</v>
      </c>
      <c r="AB1299" s="570">
        <v>1.8060377110802504</v>
      </c>
      <c r="AC1299" s="570">
        <v>-0.50275917229625378</v>
      </c>
      <c r="AD1299" s="570">
        <v>11.934212011980589</v>
      </c>
      <c r="AE1299" s="570">
        <v>37.196994705498128</v>
      </c>
      <c r="AF1299" s="570">
        <v>14.280646992054487</v>
      </c>
      <c r="AG1299" s="570">
        <v>20.615557903697525</v>
      </c>
      <c r="AH1299" s="570">
        <v>0.99354197714853443</v>
      </c>
      <c r="AI1299" s="570"/>
      <c r="AJ1299" s="570"/>
      <c r="AK1299" s="570"/>
      <c r="AL1299" s="570"/>
    </row>
    <row r="1300" spans="1:38">
      <c r="A1300" s="570">
        <v>13</v>
      </c>
      <c r="B1300" s="570">
        <v>100</v>
      </c>
      <c r="C1300" s="570">
        <v>2018</v>
      </c>
      <c r="D1300" s="570">
        <v>99</v>
      </c>
      <c r="E1300" s="570">
        <v>99</v>
      </c>
      <c r="F1300" s="570">
        <v>99</v>
      </c>
      <c r="G1300" s="570">
        <v>99</v>
      </c>
      <c r="H1300" s="570">
        <v>99</v>
      </c>
      <c r="I1300" s="570">
        <v>99</v>
      </c>
      <c r="J1300" s="570">
        <v>999</v>
      </c>
      <c r="K1300" s="570">
        <v>99</v>
      </c>
      <c r="L1300" s="570">
        <v>99</v>
      </c>
      <c r="M1300" s="570">
        <v>99</v>
      </c>
      <c r="N1300" s="570">
        <v>420</v>
      </c>
      <c r="O1300" s="570">
        <v>99</v>
      </c>
      <c r="P1300" s="570">
        <v>9999</v>
      </c>
      <c r="Q1300" s="570">
        <v>439</v>
      </c>
      <c r="R1300" s="570">
        <v>2845</v>
      </c>
      <c r="S1300" s="570">
        <v>5.1131810193321616</v>
      </c>
      <c r="T1300" s="570">
        <v>5.8056239015817219</v>
      </c>
      <c r="U1300" s="570">
        <v>22.274738137082522</v>
      </c>
      <c r="V1300" s="570">
        <v>0.31634446397188043</v>
      </c>
      <c r="W1300" s="570">
        <v>1.8629173989455188</v>
      </c>
      <c r="X1300" s="570">
        <v>100</v>
      </c>
      <c r="Y1300" s="570">
        <v>32.302284710017574</v>
      </c>
      <c r="Z1300" s="570">
        <v>1.3988484505724219</v>
      </c>
      <c r="AA1300" s="570">
        <v>1.5292756147014761</v>
      </c>
      <c r="AB1300" s="570">
        <v>1.9164911934975983</v>
      </c>
      <c r="AC1300" s="570">
        <v>21.094550759435315</v>
      </c>
      <c r="AD1300" s="570">
        <v>18.777112144256776</v>
      </c>
      <c r="AE1300" s="570">
        <v>42.905759785787041</v>
      </c>
      <c r="AF1300" s="570">
        <v>10.091515323496033</v>
      </c>
      <c r="AG1300" s="570">
        <v>18.460704108742451</v>
      </c>
      <c r="AH1300" s="570">
        <v>0.1757469244288225</v>
      </c>
      <c r="AI1300" s="570"/>
      <c r="AJ1300" s="570"/>
      <c r="AK1300" s="570"/>
      <c r="AL1300" s="570"/>
    </row>
    <row r="1301" spans="1:38">
      <c r="A1301" s="570">
        <v>13</v>
      </c>
      <c r="B1301" s="570">
        <v>101</v>
      </c>
      <c r="C1301" s="570">
        <v>2018</v>
      </c>
      <c r="D1301" s="570">
        <v>99</v>
      </c>
      <c r="E1301" s="570">
        <v>99</v>
      </c>
      <c r="F1301" s="570">
        <v>99</v>
      </c>
      <c r="G1301" s="570">
        <v>99</v>
      </c>
      <c r="H1301" s="570">
        <v>99</v>
      </c>
      <c r="I1301" s="570">
        <v>99</v>
      </c>
      <c r="J1301" s="570">
        <v>999</v>
      </c>
      <c r="K1301" s="570">
        <v>99</v>
      </c>
      <c r="L1301" s="570">
        <v>99</v>
      </c>
      <c r="M1301" s="570">
        <v>99</v>
      </c>
      <c r="N1301" s="570">
        <v>425</v>
      </c>
      <c r="O1301" s="570">
        <v>99</v>
      </c>
      <c r="P1301" s="570">
        <v>9999</v>
      </c>
      <c r="Q1301" s="570">
        <v>283</v>
      </c>
      <c r="R1301" s="570">
        <v>842</v>
      </c>
      <c r="S1301" s="570">
        <v>6.1009501187648434</v>
      </c>
      <c r="T1301" s="570">
        <v>7.0213776722090255</v>
      </c>
      <c r="U1301" s="570">
        <v>26.37404988123512</v>
      </c>
      <c r="V1301" s="570">
        <v>18.052256532066504</v>
      </c>
      <c r="W1301" s="570">
        <v>8.0760095011876505</v>
      </c>
      <c r="X1301" s="570">
        <v>100</v>
      </c>
      <c r="Y1301" s="570">
        <v>100</v>
      </c>
      <c r="Z1301" s="570">
        <v>0.83366224777014453</v>
      </c>
      <c r="AA1301" s="570">
        <v>1.4093424453102923</v>
      </c>
      <c r="AB1301" s="570">
        <v>1.9819899312982128</v>
      </c>
      <c r="AC1301" s="570">
        <v>5.8876984515866093</v>
      </c>
      <c r="AD1301" s="570">
        <v>9.3913786523951543</v>
      </c>
      <c r="AE1301" s="570">
        <v>33.341666210180328</v>
      </c>
      <c r="AF1301" s="570">
        <v>2.9866628830874005</v>
      </c>
      <c r="AG1301" s="570">
        <v>6.4690766689706241</v>
      </c>
      <c r="AH1301" s="570">
        <v>0.11876484560570071</v>
      </c>
      <c r="AI1301" s="570"/>
      <c r="AJ1301" s="570"/>
      <c r="AK1301" s="570"/>
      <c r="AL1301" s="570"/>
    </row>
    <row r="1302" spans="1:38">
      <c r="A1302" s="570">
        <v>13</v>
      </c>
      <c r="B1302" s="570">
        <v>102</v>
      </c>
      <c r="C1302" s="570">
        <v>2018</v>
      </c>
      <c r="D1302" s="570">
        <v>99</v>
      </c>
      <c r="E1302" s="570">
        <v>99</v>
      </c>
      <c r="F1302" s="570">
        <v>99</v>
      </c>
      <c r="G1302" s="570">
        <v>99</v>
      </c>
      <c r="H1302" s="570">
        <v>99</v>
      </c>
      <c r="I1302" s="570">
        <v>99</v>
      </c>
      <c r="J1302" s="570">
        <v>999</v>
      </c>
      <c r="K1302" s="570">
        <v>99</v>
      </c>
      <c r="L1302" s="570">
        <v>99</v>
      </c>
      <c r="M1302" s="570">
        <v>99</v>
      </c>
      <c r="N1302" s="570">
        <v>428</v>
      </c>
      <c r="O1302" s="570">
        <v>99</v>
      </c>
      <c r="P1302" s="570">
        <v>9999</v>
      </c>
      <c r="Q1302" s="570">
        <v>168</v>
      </c>
      <c r="R1302" s="570">
        <v>353</v>
      </c>
      <c r="S1302" s="570">
        <v>6.5665722379603411</v>
      </c>
      <c r="T1302" s="570">
        <v>7.5580736543909364</v>
      </c>
      <c r="U1302" s="570">
        <v>29.012634560906488</v>
      </c>
      <c r="V1302" s="570">
        <v>15.864022662889511</v>
      </c>
      <c r="W1302" s="570">
        <v>16.430594900849854</v>
      </c>
      <c r="X1302" s="570">
        <v>100</v>
      </c>
      <c r="Y1302" s="570">
        <v>100</v>
      </c>
      <c r="Z1302" s="570">
        <v>0.5665797435779405</v>
      </c>
      <c r="AA1302" s="570">
        <v>1.5505509871532261</v>
      </c>
      <c r="AB1302" s="570">
        <v>2.1323486433472043</v>
      </c>
      <c r="AC1302" s="570">
        <v>8.8138751828530815</v>
      </c>
      <c r="AD1302" s="570">
        <v>1.4610436659716253</v>
      </c>
      <c r="AE1302" s="570">
        <v>31.734724637612697</v>
      </c>
      <c r="AF1302" s="570">
        <v>1.2521282633371171</v>
      </c>
      <c r="AG1302" s="570">
        <v>2.9834259068533004</v>
      </c>
      <c r="AH1302" s="570">
        <v>0.28328611898016998</v>
      </c>
      <c r="AI1302" s="570"/>
      <c r="AJ1302" s="570"/>
      <c r="AK1302" s="570"/>
      <c r="AL1302" s="570"/>
    </row>
    <row r="1303" spans="1:38">
      <c r="A1303" s="570">
        <v>13</v>
      </c>
      <c r="B1303" s="570">
        <v>103</v>
      </c>
      <c r="C1303" s="570">
        <v>2018</v>
      </c>
      <c r="D1303" s="570">
        <v>99</v>
      </c>
      <c r="E1303" s="570">
        <v>99</v>
      </c>
      <c r="F1303" s="570">
        <v>99</v>
      </c>
      <c r="G1303" s="570">
        <v>99</v>
      </c>
      <c r="H1303" s="570">
        <v>99</v>
      </c>
      <c r="I1303" s="570">
        <v>99</v>
      </c>
      <c r="J1303" s="570">
        <v>999</v>
      </c>
      <c r="K1303" s="570">
        <v>99</v>
      </c>
      <c r="L1303" s="570">
        <v>99</v>
      </c>
      <c r="M1303" s="570">
        <v>99</v>
      </c>
      <c r="N1303" s="570">
        <v>430</v>
      </c>
      <c r="O1303" s="570">
        <v>99</v>
      </c>
      <c r="P1303" s="570">
        <v>9999</v>
      </c>
      <c r="Q1303" s="570">
        <v>142</v>
      </c>
      <c r="R1303" s="570">
        <v>316</v>
      </c>
      <c r="S1303" s="570">
        <v>6.7658227848101262</v>
      </c>
      <c r="T1303" s="570">
        <v>7.8765822784810116</v>
      </c>
      <c r="U1303" s="570">
        <v>31.405917721518968</v>
      </c>
      <c r="V1303" s="570">
        <v>13.60759493670886</v>
      </c>
      <c r="W1303" s="570">
        <v>24.36708860759494</v>
      </c>
      <c r="X1303" s="570">
        <v>100</v>
      </c>
      <c r="Y1303" s="570">
        <v>100</v>
      </c>
      <c r="Z1303" s="570">
        <v>0.85268458015340509</v>
      </c>
      <c r="AA1303" s="570">
        <v>1.4826751460950405</v>
      </c>
      <c r="AB1303" s="570">
        <v>2.316825297345515</v>
      </c>
      <c r="AC1303" s="570">
        <v>9.1958729580658876</v>
      </c>
      <c r="AD1303" s="570">
        <v>6.1065107595011696</v>
      </c>
      <c r="AE1303" s="570">
        <v>37.298047514618851</v>
      </c>
      <c r="AF1303" s="570">
        <v>1.1208853575482407</v>
      </c>
      <c r="AG1303" s="570">
        <v>2.8910257155334325</v>
      </c>
      <c r="AH1303" s="570">
        <v>0</v>
      </c>
      <c r="AI1303" s="570"/>
      <c r="AJ1303" s="570"/>
      <c r="AK1303" s="570"/>
      <c r="AL1303" s="570"/>
    </row>
    <row r="1304" spans="1:38">
      <c r="A1304" s="570">
        <v>13</v>
      </c>
      <c r="B1304" s="570">
        <v>104</v>
      </c>
      <c r="C1304" s="570">
        <v>2018</v>
      </c>
      <c r="D1304" s="570">
        <v>99</v>
      </c>
      <c r="E1304" s="570">
        <v>99</v>
      </c>
      <c r="F1304" s="570">
        <v>99</v>
      </c>
      <c r="G1304" s="570">
        <v>99</v>
      </c>
      <c r="H1304" s="570">
        <v>99</v>
      </c>
      <c r="I1304" s="570">
        <v>99</v>
      </c>
      <c r="J1304" s="570">
        <v>999</v>
      </c>
      <c r="K1304" s="570">
        <v>99</v>
      </c>
      <c r="L1304" s="570">
        <v>99</v>
      </c>
      <c r="M1304" s="570">
        <v>99</v>
      </c>
      <c r="N1304" s="570">
        <v>433</v>
      </c>
      <c r="O1304" s="570">
        <v>99</v>
      </c>
      <c r="P1304" s="570">
        <v>9999</v>
      </c>
      <c r="Q1304" s="570">
        <v>105</v>
      </c>
      <c r="R1304" s="570">
        <v>146</v>
      </c>
      <c r="S1304" s="570">
        <v>6.8630136986301373</v>
      </c>
      <c r="T1304" s="570">
        <v>8.1438356164383556</v>
      </c>
      <c r="U1304" s="570">
        <v>34.074657534246569</v>
      </c>
      <c r="V1304" s="570">
        <v>13.013698630136988</v>
      </c>
      <c r="W1304" s="570">
        <v>29.452054794520553</v>
      </c>
      <c r="X1304" s="570">
        <v>100</v>
      </c>
      <c r="Y1304" s="570">
        <v>100</v>
      </c>
      <c r="Z1304" s="570">
        <v>0.59573962822291437</v>
      </c>
      <c r="AA1304" s="570">
        <v>1.5377894514765722</v>
      </c>
      <c r="AB1304" s="570">
        <v>2.4156729288141321</v>
      </c>
      <c r="AC1304" s="570">
        <v>4.1069109781625901</v>
      </c>
      <c r="AD1304" s="570">
        <v>-10.883712549781906</v>
      </c>
      <c r="AE1304" s="570">
        <v>42.015746039221845</v>
      </c>
      <c r="AF1304" s="570">
        <v>0.51787741203178195</v>
      </c>
      <c r="AG1304" s="570">
        <v>1.4492314127091743</v>
      </c>
      <c r="AH1304" s="570">
        <v>0</v>
      </c>
      <c r="AI1304" s="570"/>
      <c r="AJ1304" s="570"/>
      <c r="AK1304" s="570"/>
      <c r="AL1304" s="570"/>
    </row>
    <row r="1305" spans="1:38">
      <c r="A1305" s="570">
        <v>13</v>
      </c>
      <c r="B1305" s="570">
        <v>105</v>
      </c>
      <c r="C1305" s="570">
        <v>2018</v>
      </c>
      <c r="D1305" s="570">
        <v>99</v>
      </c>
      <c r="E1305" s="570">
        <v>99</v>
      </c>
      <c r="F1305" s="570">
        <v>99</v>
      </c>
      <c r="G1305" s="570">
        <v>99</v>
      </c>
      <c r="H1305" s="570">
        <v>99</v>
      </c>
      <c r="I1305" s="570">
        <v>99</v>
      </c>
      <c r="J1305" s="570">
        <v>999</v>
      </c>
      <c r="K1305" s="570">
        <v>99</v>
      </c>
      <c r="L1305" s="570">
        <v>99</v>
      </c>
      <c r="M1305" s="570">
        <v>99</v>
      </c>
      <c r="N1305" s="570">
        <v>435</v>
      </c>
      <c r="O1305" s="570">
        <v>99</v>
      </c>
      <c r="P1305" s="570">
        <v>9999</v>
      </c>
      <c r="Q1305" s="570">
        <v>79</v>
      </c>
      <c r="R1305" s="570">
        <v>116</v>
      </c>
      <c r="S1305" s="570">
        <v>6.905172413793105</v>
      </c>
      <c r="T1305" s="570">
        <v>7.8534482758620703</v>
      </c>
      <c r="U1305" s="570">
        <v>36.398017241379307</v>
      </c>
      <c r="V1305" s="570">
        <v>0</v>
      </c>
      <c r="W1305" s="570">
        <v>31.896551724137929</v>
      </c>
      <c r="X1305" s="570">
        <v>100</v>
      </c>
      <c r="Y1305" s="570">
        <v>100</v>
      </c>
      <c r="Z1305" s="570">
        <v>0.85040783302011858</v>
      </c>
      <c r="AA1305" s="570">
        <v>1.7566545804742246</v>
      </c>
      <c r="AB1305" s="570">
        <v>2.7551028216147277</v>
      </c>
      <c r="AC1305" s="570">
        <v>-7.6876151345278307</v>
      </c>
      <c r="AD1305" s="570">
        <v>-8.5670059996750947</v>
      </c>
      <c r="AE1305" s="570">
        <v>53.505731566255697</v>
      </c>
      <c r="AF1305" s="570">
        <v>0.41146424517593622</v>
      </c>
      <c r="AG1305" s="570">
        <v>1.2299546511082229</v>
      </c>
      <c r="AH1305" s="570">
        <v>0</v>
      </c>
      <c r="AI1305" s="570"/>
      <c r="AJ1305" s="570"/>
      <c r="AK1305" s="570"/>
      <c r="AL1305" s="570"/>
    </row>
    <row r="1306" spans="1:38">
      <c r="A1306" s="570">
        <v>13</v>
      </c>
      <c r="B1306" s="570">
        <v>106</v>
      </c>
      <c r="C1306" s="570">
        <v>2018</v>
      </c>
      <c r="D1306" s="570">
        <v>99</v>
      </c>
      <c r="E1306" s="570">
        <v>99</v>
      </c>
      <c r="F1306" s="570">
        <v>99</v>
      </c>
      <c r="G1306" s="570">
        <v>99</v>
      </c>
      <c r="H1306" s="570">
        <v>99</v>
      </c>
      <c r="I1306" s="570">
        <v>99</v>
      </c>
      <c r="J1306" s="570">
        <v>999</v>
      </c>
      <c r="K1306" s="570">
        <v>99</v>
      </c>
      <c r="L1306" s="570">
        <v>99</v>
      </c>
      <c r="M1306" s="570">
        <v>99</v>
      </c>
      <c r="N1306" s="570">
        <v>438</v>
      </c>
      <c r="O1306" s="570">
        <v>99</v>
      </c>
      <c r="P1306" s="570">
        <v>9999</v>
      </c>
      <c r="Q1306" s="570">
        <v>39</v>
      </c>
      <c r="R1306" s="570">
        <v>45</v>
      </c>
      <c r="S1306" s="570">
        <v>7.2666666666666684</v>
      </c>
      <c r="T1306" s="570">
        <v>7.9333333333333345</v>
      </c>
      <c r="U1306" s="570">
        <v>38.938666666666677</v>
      </c>
      <c r="V1306" s="570">
        <v>0</v>
      </c>
      <c r="W1306" s="570">
        <v>35.555555555555557</v>
      </c>
      <c r="X1306" s="570">
        <v>100</v>
      </c>
      <c r="Y1306" s="570">
        <v>100</v>
      </c>
      <c r="Z1306" s="570">
        <v>0.58308604282076082</v>
      </c>
      <c r="AA1306" s="570">
        <v>1.5260697523012812</v>
      </c>
      <c r="AB1306" s="570">
        <v>3.0652170486860393</v>
      </c>
      <c r="AC1306" s="570">
        <v>-10.3989903855324</v>
      </c>
      <c r="AD1306" s="570">
        <v>-19.848848958998335</v>
      </c>
      <c r="AE1306" s="570">
        <v>51.686933233362915</v>
      </c>
      <c r="AF1306" s="570">
        <v>0.15961975028376843</v>
      </c>
      <c r="AG1306" s="570">
        <v>0.51044267233623297</v>
      </c>
      <c r="AH1306" s="570">
        <v>0</v>
      </c>
      <c r="AI1306" s="570"/>
      <c r="AJ1306" s="570"/>
      <c r="AK1306" s="570"/>
      <c r="AL1306" s="570"/>
    </row>
    <row r="1307" spans="1:38">
      <c r="A1307" s="570">
        <v>13</v>
      </c>
      <c r="B1307" s="570">
        <v>107</v>
      </c>
      <c r="C1307" s="570">
        <v>2018</v>
      </c>
      <c r="D1307" s="570">
        <v>99</v>
      </c>
      <c r="E1307" s="570">
        <v>99</v>
      </c>
      <c r="F1307" s="570">
        <v>99</v>
      </c>
      <c r="G1307" s="570">
        <v>99</v>
      </c>
      <c r="H1307" s="570">
        <v>99</v>
      </c>
      <c r="I1307" s="570">
        <v>99</v>
      </c>
      <c r="J1307" s="570">
        <v>999</v>
      </c>
      <c r="K1307" s="570">
        <v>99</v>
      </c>
      <c r="L1307" s="570">
        <v>99</v>
      </c>
      <c r="M1307" s="570">
        <v>99</v>
      </c>
      <c r="N1307" s="570">
        <v>440</v>
      </c>
      <c r="O1307" s="570">
        <v>99</v>
      </c>
      <c r="P1307" s="570">
        <v>9999</v>
      </c>
      <c r="Q1307" s="570">
        <v>31</v>
      </c>
      <c r="R1307" s="570">
        <v>37</v>
      </c>
      <c r="S1307" s="570">
        <v>6.9729729729729746</v>
      </c>
      <c r="T1307" s="570">
        <v>7.9189189189189202</v>
      </c>
      <c r="U1307" s="570">
        <v>41.28</v>
      </c>
      <c r="V1307" s="570">
        <v>0</v>
      </c>
      <c r="W1307" s="570">
        <v>29.729729729729719</v>
      </c>
      <c r="X1307" s="570">
        <v>100</v>
      </c>
      <c r="Y1307" s="570">
        <v>100</v>
      </c>
      <c r="Z1307" s="570">
        <v>0.8072777076684029</v>
      </c>
      <c r="AA1307" s="570">
        <v>1.7318399290379238</v>
      </c>
      <c r="AB1307" s="570">
        <v>2.9166657970710741</v>
      </c>
      <c r="AC1307" s="570">
        <v>-25.015076989669559</v>
      </c>
      <c r="AD1307" s="570">
        <v>-9.228788557738703</v>
      </c>
      <c r="AE1307" s="570">
        <v>40.08624352874228</v>
      </c>
      <c r="AF1307" s="570">
        <v>0.13124290578887632</v>
      </c>
      <c r="AG1307" s="570">
        <v>0.44493318268015153</v>
      </c>
      <c r="AH1307" s="570">
        <v>0</v>
      </c>
      <c r="AI1307" s="570"/>
      <c r="AJ1307" s="570"/>
      <c r="AK1307" s="570"/>
      <c r="AL1307" s="570"/>
    </row>
    <row r="1308" spans="1:38">
      <c r="A1308" s="570">
        <v>13</v>
      </c>
      <c r="B1308" s="570">
        <v>108</v>
      </c>
      <c r="C1308" s="570">
        <v>2018</v>
      </c>
      <c r="D1308" s="570">
        <v>99</v>
      </c>
      <c r="E1308" s="570">
        <v>99</v>
      </c>
      <c r="F1308" s="570">
        <v>99</v>
      </c>
      <c r="G1308" s="570">
        <v>99</v>
      </c>
      <c r="H1308" s="570">
        <v>99</v>
      </c>
      <c r="I1308" s="570">
        <v>99</v>
      </c>
      <c r="J1308" s="570">
        <v>999</v>
      </c>
      <c r="K1308" s="570">
        <v>99</v>
      </c>
      <c r="L1308" s="570">
        <v>99</v>
      </c>
      <c r="M1308" s="570">
        <v>99</v>
      </c>
      <c r="N1308" s="570">
        <v>443</v>
      </c>
      <c r="O1308" s="570">
        <v>99</v>
      </c>
      <c r="P1308" s="570">
        <v>9999</v>
      </c>
      <c r="Q1308" s="570">
        <v>10</v>
      </c>
      <c r="R1308" s="570">
        <v>10</v>
      </c>
      <c r="S1308" s="570">
        <v>7.3</v>
      </c>
      <c r="T1308" s="570">
        <v>7.4</v>
      </c>
      <c r="U1308" s="570">
        <v>43.9</v>
      </c>
      <c r="V1308" s="570">
        <v>0</v>
      </c>
      <c r="W1308" s="570">
        <v>20</v>
      </c>
      <c r="X1308" s="570">
        <v>100</v>
      </c>
      <c r="Y1308" s="570">
        <v>100</v>
      </c>
      <c r="Z1308" s="570">
        <v>0.67082039325020804</v>
      </c>
      <c r="AA1308" s="570">
        <v>1.7349351572897476</v>
      </c>
      <c r="AB1308" s="570">
        <v>3.2310988842807009</v>
      </c>
      <c r="AC1308" s="570">
        <v>69.597800400547996</v>
      </c>
      <c r="AD1308" s="570">
        <v>19.377278632528562</v>
      </c>
      <c r="AE1308" s="570">
        <v>19.265942436767936</v>
      </c>
      <c r="AF1308" s="570">
        <v>3.5471055618615202E-2</v>
      </c>
      <c r="AG1308" s="570">
        <v>0.12788449821691444</v>
      </c>
      <c r="AH1308" s="570">
        <v>0</v>
      </c>
      <c r="AI1308" s="570"/>
      <c r="AJ1308" s="570"/>
      <c r="AK1308" s="570"/>
      <c r="AL1308" s="570"/>
    </row>
    <row r="1309" spans="1:38">
      <c r="A1309" s="570">
        <v>13</v>
      </c>
      <c r="B1309" s="570">
        <v>109</v>
      </c>
      <c r="C1309" s="570">
        <v>2018</v>
      </c>
      <c r="D1309" s="570">
        <v>99</v>
      </c>
      <c r="E1309" s="570">
        <v>99</v>
      </c>
      <c r="F1309" s="570">
        <v>99</v>
      </c>
      <c r="G1309" s="570">
        <v>99</v>
      </c>
      <c r="H1309" s="570">
        <v>99</v>
      </c>
      <c r="I1309" s="570">
        <v>99</v>
      </c>
      <c r="J1309" s="570">
        <v>999</v>
      </c>
      <c r="K1309" s="570">
        <v>99</v>
      </c>
      <c r="L1309" s="570">
        <v>99</v>
      </c>
      <c r="M1309" s="570">
        <v>99</v>
      </c>
      <c r="N1309" s="570">
        <v>445</v>
      </c>
      <c r="O1309" s="570">
        <v>99</v>
      </c>
      <c r="P1309" s="570">
        <v>9999</v>
      </c>
      <c r="Q1309" s="570">
        <v>13</v>
      </c>
      <c r="R1309" s="570">
        <v>17</v>
      </c>
      <c r="S1309" s="570">
        <v>7.117647058823529</v>
      </c>
      <c r="T1309" s="570">
        <v>8</v>
      </c>
      <c r="U1309" s="570">
        <v>46.400000000000006</v>
      </c>
      <c r="V1309" s="570">
        <v>0</v>
      </c>
      <c r="W1309" s="570">
        <v>35.294117647058826</v>
      </c>
      <c r="X1309" s="570">
        <v>100</v>
      </c>
      <c r="Y1309" s="570">
        <v>100</v>
      </c>
      <c r="Z1309" s="570">
        <v>1.2485285456930812</v>
      </c>
      <c r="AA1309" s="570">
        <v>1.7449878793166278</v>
      </c>
      <c r="AB1309" s="570">
        <v>2.9104275004359947</v>
      </c>
      <c r="AC1309" s="570">
        <v>19.439839907867455</v>
      </c>
      <c r="AD1309" s="570">
        <v>-9.7128586235781125</v>
      </c>
      <c r="AE1309" s="570">
        <v>72.969677699962148</v>
      </c>
      <c r="AF1309" s="570">
        <v>6.0300794551645845E-2</v>
      </c>
      <c r="AG1309" s="570">
        <v>0.22978426467768143</v>
      </c>
      <c r="AH1309" s="570">
        <v>0</v>
      </c>
      <c r="AI1309" s="570"/>
      <c r="AJ1309" s="570"/>
      <c r="AK1309" s="570"/>
      <c r="AL1309" s="570"/>
    </row>
    <row r="1310" spans="1:38">
      <c r="A1310" s="570">
        <v>13</v>
      </c>
      <c r="B1310" s="570">
        <v>110</v>
      </c>
      <c r="C1310" s="570">
        <v>2018</v>
      </c>
      <c r="D1310" s="570">
        <v>99</v>
      </c>
      <c r="E1310" s="570">
        <v>99</v>
      </c>
      <c r="F1310" s="570">
        <v>99</v>
      </c>
      <c r="G1310" s="570">
        <v>99</v>
      </c>
      <c r="H1310" s="570">
        <v>99</v>
      </c>
      <c r="I1310" s="570">
        <v>99</v>
      </c>
      <c r="J1310" s="570">
        <v>999</v>
      </c>
      <c r="K1310" s="570">
        <v>99</v>
      </c>
      <c r="L1310" s="570">
        <v>99</v>
      </c>
      <c r="M1310" s="570">
        <v>99</v>
      </c>
      <c r="N1310" s="570">
        <v>450</v>
      </c>
      <c r="O1310" s="570">
        <v>99</v>
      </c>
      <c r="P1310" s="570">
        <v>9999</v>
      </c>
      <c r="Q1310" s="570">
        <v>4</v>
      </c>
      <c r="R1310" s="570">
        <v>4</v>
      </c>
      <c r="S1310" s="570">
        <v>7.75</v>
      </c>
      <c r="T1310" s="570">
        <v>11</v>
      </c>
      <c r="U1310" s="570">
        <v>51.6</v>
      </c>
      <c r="V1310" s="570">
        <v>0</v>
      </c>
      <c r="W1310" s="570">
        <v>75</v>
      </c>
      <c r="X1310" s="570">
        <v>100</v>
      </c>
      <c r="Y1310" s="570">
        <v>100</v>
      </c>
      <c r="Z1310" s="570">
        <v>0.81547532151526081</v>
      </c>
      <c r="AA1310" s="570">
        <v>2.0463381929681126</v>
      </c>
      <c r="AB1310" s="570">
        <v>2.1213203435596424</v>
      </c>
      <c r="AC1310" s="570">
        <v>17.977654180287299</v>
      </c>
      <c r="AD1310" s="570">
        <v>65.033247714295115</v>
      </c>
      <c r="AE1310" s="570">
        <v>51.832105534881599</v>
      </c>
      <c r="AF1310" s="570">
        <v>1.418842224744608E-2</v>
      </c>
      <c r="AG1310" s="570">
        <v>6.0126105767588013E-2</v>
      </c>
      <c r="AH1310" s="570">
        <v>0</v>
      </c>
      <c r="AI1310" s="570"/>
      <c r="AJ1310" s="570"/>
      <c r="AK1310" s="570"/>
      <c r="AL1310" s="570"/>
    </row>
    <row r="1311" spans="1:38">
      <c r="A1311" s="570">
        <v>13</v>
      </c>
      <c r="B1311" s="570">
        <v>111</v>
      </c>
      <c r="C1311" s="570">
        <v>2018</v>
      </c>
      <c r="D1311" s="570">
        <v>99</v>
      </c>
      <c r="E1311" s="570">
        <v>99</v>
      </c>
      <c r="F1311" s="570">
        <v>99</v>
      </c>
      <c r="G1311" s="570">
        <v>99</v>
      </c>
      <c r="H1311" s="570">
        <v>99</v>
      </c>
      <c r="I1311" s="570">
        <v>99</v>
      </c>
      <c r="J1311" s="570">
        <v>999</v>
      </c>
      <c r="K1311" s="570">
        <v>99</v>
      </c>
      <c r="L1311" s="570">
        <v>99</v>
      </c>
      <c r="M1311" s="570">
        <v>99</v>
      </c>
      <c r="N1311" s="570">
        <v>455</v>
      </c>
      <c r="O1311" s="570">
        <v>99</v>
      </c>
      <c r="P1311" s="570">
        <v>9999</v>
      </c>
      <c r="Q1311" s="570"/>
      <c r="R1311" s="570"/>
      <c r="S1311" s="570"/>
      <c r="T1311" s="570"/>
      <c r="U1311" s="570"/>
      <c r="V1311" s="570"/>
      <c r="W1311" s="570"/>
      <c r="X1311" s="570"/>
      <c r="Y1311" s="570"/>
      <c r="Z1311" s="570"/>
      <c r="AA1311" s="570"/>
      <c r="AB1311" s="570"/>
      <c r="AC1311" s="570"/>
      <c r="AD1311" s="570"/>
      <c r="AE1311" s="570"/>
      <c r="AF1311" s="570"/>
      <c r="AG1311" s="570"/>
      <c r="AH1311" s="570"/>
      <c r="AI1311" s="570"/>
      <c r="AJ1311" s="570"/>
      <c r="AK1311" s="570"/>
      <c r="AL1311" s="570"/>
    </row>
    <row r="1312" spans="1:38">
      <c r="A1312" s="570">
        <v>13</v>
      </c>
      <c r="B1312" s="570">
        <v>112</v>
      </c>
      <c r="C1312" s="570">
        <v>2018</v>
      </c>
      <c r="D1312" s="570">
        <v>99</v>
      </c>
      <c r="E1312" s="570">
        <v>99</v>
      </c>
      <c r="F1312" s="570">
        <v>99</v>
      </c>
      <c r="G1312" s="570">
        <v>99</v>
      </c>
      <c r="H1312" s="570">
        <v>99</v>
      </c>
      <c r="I1312" s="570">
        <v>99</v>
      </c>
      <c r="J1312" s="570">
        <v>999</v>
      </c>
      <c r="K1312" s="570">
        <v>99</v>
      </c>
      <c r="L1312" s="570">
        <v>99</v>
      </c>
      <c r="M1312" s="570">
        <v>99</v>
      </c>
      <c r="N1312" s="570">
        <v>460</v>
      </c>
      <c r="O1312" s="570">
        <v>99</v>
      </c>
      <c r="P1312" s="570">
        <v>9999</v>
      </c>
      <c r="Q1312" s="570">
        <v>1</v>
      </c>
      <c r="R1312" s="570">
        <v>0</v>
      </c>
      <c r="S1312" s="570"/>
      <c r="T1312" s="570"/>
      <c r="U1312" s="570"/>
      <c r="V1312" s="570"/>
      <c r="W1312" s="570"/>
      <c r="X1312" s="570"/>
      <c r="Y1312" s="570"/>
      <c r="Z1312" s="570"/>
      <c r="AA1312" s="570"/>
      <c r="AB1312" s="570"/>
      <c r="AC1312" s="570"/>
      <c r="AD1312" s="570"/>
      <c r="AE1312" s="570"/>
      <c r="AF1312" s="570">
        <v>0</v>
      </c>
      <c r="AG1312" s="570">
        <v>0</v>
      </c>
      <c r="AH1312" s="570"/>
      <c r="AI1312" s="570"/>
      <c r="AJ1312" s="570"/>
      <c r="AK1312" s="570"/>
      <c r="AL1312" s="570"/>
    </row>
    <row r="1313" spans="1:38">
      <c r="A1313" s="570">
        <v>13</v>
      </c>
      <c r="B1313" s="570">
        <v>113</v>
      </c>
      <c r="C1313" s="570">
        <v>2017</v>
      </c>
      <c r="D1313" s="570">
        <v>99</v>
      </c>
      <c r="E1313" s="570">
        <v>99</v>
      </c>
      <c r="F1313" s="570">
        <v>99</v>
      </c>
      <c r="G1313" s="570">
        <v>99</v>
      </c>
      <c r="H1313" s="570">
        <v>99</v>
      </c>
      <c r="I1313" s="570">
        <v>99</v>
      </c>
      <c r="J1313" s="570">
        <v>999</v>
      </c>
      <c r="K1313" s="570">
        <v>99</v>
      </c>
      <c r="L1313" s="570">
        <v>99</v>
      </c>
      <c r="M1313" s="570">
        <v>99</v>
      </c>
      <c r="N1313" s="570">
        <v>409</v>
      </c>
      <c r="O1313" s="570">
        <v>99</v>
      </c>
      <c r="P1313" s="570">
        <v>9999</v>
      </c>
      <c r="Q1313" s="570">
        <v>499</v>
      </c>
      <c r="R1313" s="570">
        <v>14414</v>
      </c>
      <c r="S1313" s="570">
        <v>4.8254474816150967</v>
      </c>
      <c r="T1313" s="570">
        <v>3.9541418065769376</v>
      </c>
      <c r="U1313" s="570">
        <v>6.399715554322186</v>
      </c>
      <c r="V1313" s="570">
        <v>0</v>
      </c>
      <c r="W1313" s="570">
        <v>6.9376994588594412E-3</v>
      </c>
      <c r="X1313" s="570">
        <v>0</v>
      </c>
      <c r="Y1313" s="570">
        <v>0</v>
      </c>
      <c r="Z1313" s="570">
        <v>1.737342155601135</v>
      </c>
      <c r="AA1313" s="570">
        <v>1.98954576353552</v>
      </c>
      <c r="AB1313" s="570">
        <v>1.5418559626310748</v>
      </c>
      <c r="AC1313" s="570">
        <v>8.9373312024322775</v>
      </c>
      <c r="AD1313" s="570">
        <v>6.3802985190594992</v>
      </c>
      <c r="AE1313" s="570">
        <v>28.479598973106643</v>
      </c>
      <c r="AF1313" s="570">
        <v>52.015445130092736</v>
      </c>
      <c r="AG1313" s="570">
        <v>26.905215520560393</v>
      </c>
      <c r="AH1313" s="570">
        <v>0.49951436103787994</v>
      </c>
      <c r="AI1313" s="570"/>
      <c r="AJ1313" s="570"/>
      <c r="AK1313" s="570"/>
      <c r="AL1313" s="570"/>
    </row>
    <row r="1314" spans="1:38">
      <c r="A1314" s="570">
        <v>13</v>
      </c>
      <c r="B1314" s="570">
        <v>114</v>
      </c>
      <c r="C1314" s="570">
        <v>2017</v>
      </c>
      <c r="D1314" s="570">
        <v>99</v>
      </c>
      <c r="E1314" s="570">
        <v>99</v>
      </c>
      <c r="F1314" s="570">
        <v>99</v>
      </c>
      <c r="G1314" s="570">
        <v>99</v>
      </c>
      <c r="H1314" s="570">
        <v>99</v>
      </c>
      <c r="I1314" s="570">
        <v>99</v>
      </c>
      <c r="J1314" s="570">
        <v>999</v>
      </c>
      <c r="K1314" s="570">
        <v>99</v>
      </c>
      <c r="L1314" s="570">
        <v>99</v>
      </c>
      <c r="M1314" s="570">
        <v>99</v>
      </c>
      <c r="N1314" s="570">
        <v>410</v>
      </c>
      <c r="O1314" s="570">
        <v>99</v>
      </c>
      <c r="P1314" s="570">
        <v>9999</v>
      </c>
      <c r="Q1314" s="570">
        <v>569</v>
      </c>
      <c r="R1314" s="570">
        <v>4166</v>
      </c>
      <c r="S1314" s="570">
        <v>4.948871819491119</v>
      </c>
      <c r="T1314" s="570">
        <v>3.9863178108497359</v>
      </c>
      <c r="U1314" s="570">
        <v>12.338886221795478</v>
      </c>
      <c r="V1314" s="570">
        <v>0</v>
      </c>
      <c r="W1314" s="570">
        <v>0</v>
      </c>
      <c r="X1314" s="570">
        <v>0</v>
      </c>
      <c r="Y1314" s="570">
        <v>0</v>
      </c>
      <c r="Z1314" s="570">
        <v>1.4537072009304501</v>
      </c>
      <c r="AA1314" s="570">
        <v>1.7230267957366756</v>
      </c>
      <c r="AB1314" s="570">
        <v>1.7213619379897629</v>
      </c>
      <c r="AC1314" s="570">
        <v>-11.106166569666456</v>
      </c>
      <c r="AD1314" s="570">
        <v>9.2246371889538478E-2</v>
      </c>
      <c r="AE1314" s="570">
        <v>32.535075426721399</v>
      </c>
      <c r="AF1314" s="570">
        <v>15.033741113637184</v>
      </c>
      <c r="AG1314" s="570">
        <v>14.992929926942571</v>
      </c>
      <c r="AH1314" s="570">
        <v>1.128180508881421</v>
      </c>
      <c r="AI1314" s="570"/>
      <c r="AJ1314" s="570"/>
      <c r="AK1314" s="570"/>
      <c r="AL1314" s="570"/>
    </row>
    <row r="1315" spans="1:38">
      <c r="A1315" s="570">
        <v>13</v>
      </c>
      <c r="B1315" s="570">
        <v>115</v>
      </c>
      <c r="C1315" s="570">
        <v>2017</v>
      </c>
      <c r="D1315" s="570">
        <v>99</v>
      </c>
      <c r="E1315" s="570">
        <v>99</v>
      </c>
      <c r="F1315" s="570">
        <v>99</v>
      </c>
      <c r="G1315" s="570">
        <v>99</v>
      </c>
      <c r="H1315" s="570">
        <v>99</v>
      </c>
      <c r="I1315" s="570">
        <v>99</v>
      </c>
      <c r="J1315" s="570">
        <v>999</v>
      </c>
      <c r="K1315" s="570">
        <v>99</v>
      </c>
      <c r="L1315" s="570">
        <v>99</v>
      </c>
      <c r="M1315" s="570">
        <v>99</v>
      </c>
      <c r="N1315" s="570">
        <v>415</v>
      </c>
      <c r="O1315" s="570">
        <v>99</v>
      </c>
      <c r="P1315" s="570">
        <v>9999</v>
      </c>
      <c r="Q1315" s="570">
        <v>515</v>
      </c>
      <c r="R1315" s="570">
        <v>4063</v>
      </c>
      <c r="S1315" s="570">
        <v>4.4321929608663551</v>
      </c>
      <c r="T1315" s="570">
        <v>4.5185823283288196</v>
      </c>
      <c r="U1315" s="570">
        <v>17.615136598572473</v>
      </c>
      <c r="V1315" s="570">
        <v>0</v>
      </c>
      <c r="W1315" s="570">
        <v>0.22151119862170812</v>
      </c>
      <c r="X1315" s="570">
        <v>81.959143490031991</v>
      </c>
      <c r="Y1315" s="570">
        <v>0</v>
      </c>
      <c r="Z1315" s="570">
        <v>1.4321318029966763</v>
      </c>
      <c r="AA1315" s="570">
        <v>1.7009407396012988</v>
      </c>
      <c r="AB1315" s="570">
        <v>1.8484514032714661</v>
      </c>
      <c r="AC1315" s="570">
        <v>1.9552719005835903</v>
      </c>
      <c r="AD1315" s="570">
        <v>19.325670733422236</v>
      </c>
      <c r="AE1315" s="570">
        <v>39.871367823171241</v>
      </c>
      <c r="AF1315" s="570">
        <v>14.662047562339868</v>
      </c>
      <c r="AG1315" s="570">
        <v>20.874886540494249</v>
      </c>
      <c r="AH1315" s="570">
        <v>0.98449421609648069</v>
      </c>
      <c r="AI1315" s="570"/>
      <c r="AJ1315" s="570"/>
      <c r="AK1315" s="570"/>
      <c r="AL1315" s="570"/>
    </row>
    <row r="1316" spans="1:38">
      <c r="A1316" s="570">
        <v>13</v>
      </c>
      <c r="B1316" s="570">
        <v>116</v>
      </c>
      <c r="C1316" s="570">
        <v>2017</v>
      </c>
      <c r="D1316" s="570">
        <v>99</v>
      </c>
      <c r="E1316" s="570">
        <v>99</v>
      </c>
      <c r="F1316" s="570">
        <v>99</v>
      </c>
      <c r="G1316" s="570">
        <v>99</v>
      </c>
      <c r="H1316" s="570">
        <v>99</v>
      </c>
      <c r="I1316" s="570">
        <v>99</v>
      </c>
      <c r="J1316" s="570">
        <v>999</v>
      </c>
      <c r="K1316" s="570">
        <v>99</v>
      </c>
      <c r="L1316" s="570">
        <v>99</v>
      </c>
      <c r="M1316" s="570">
        <v>99</v>
      </c>
      <c r="N1316" s="570">
        <v>420</v>
      </c>
      <c r="O1316" s="570">
        <v>99</v>
      </c>
      <c r="P1316" s="570">
        <v>9999</v>
      </c>
      <c r="Q1316" s="570">
        <v>407</v>
      </c>
      <c r="R1316" s="570">
        <v>3074</v>
      </c>
      <c r="S1316" s="570">
        <v>5.069290826284969</v>
      </c>
      <c r="T1316" s="570">
        <v>5.7953806115810007</v>
      </c>
      <c r="U1316" s="570">
        <v>22.247852960312276</v>
      </c>
      <c r="V1316" s="570">
        <v>9.7592713077423551E-2</v>
      </c>
      <c r="W1316" s="570">
        <v>1.561483409238777</v>
      </c>
      <c r="X1316" s="570">
        <v>100</v>
      </c>
      <c r="Y1316" s="570">
        <v>30.416395575797004</v>
      </c>
      <c r="Z1316" s="570">
        <v>1.3809455745052956</v>
      </c>
      <c r="AA1316" s="570">
        <v>1.4395475069353956</v>
      </c>
      <c r="AB1316" s="570">
        <v>1.9076170302552515</v>
      </c>
      <c r="AC1316" s="570">
        <v>20.684411127465982</v>
      </c>
      <c r="AD1316" s="570">
        <v>24.034664104816379</v>
      </c>
      <c r="AE1316" s="570">
        <v>40.591987666798723</v>
      </c>
      <c r="AF1316" s="570">
        <v>11.093067734834539</v>
      </c>
      <c r="AG1316" s="570">
        <v>19.947260288356297</v>
      </c>
      <c r="AH1316" s="570">
        <v>9.7592713077423551E-2</v>
      </c>
      <c r="AI1316" s="570"/>
      <c r="AJ1316" s="570"/>
      <c r="AK1316" s="570"/>
      <c r="AL1316" s="570"/>
    </row>
    <row r="1317" spans="1:38">
      <c r="A1317" s="570">
        <v>13</v>
      </c>
      <c r="B1317" s="570">
        <v>117</v>
      </c>
      <c r="C1317" s="570">
        <v>2017</v>
      </c>
      <c r="D1317" s="570">
        <v>99</v>
      </c>
      <c r="E1317" s="570">
        <v>99</v>
      </c>
      <c r="F1317" s="570">
        <v>99</v>
      </c>
      <c r="G1317" s="570">
        <v>99</v>
      </c>
      <c r="H1317" s="570">
        <v>99</v>
      </c>
      <c r="I1317" s="570">
        <v>99</v>
      </c>
      <c r="J1317" s="570">
        <v>999</v>
      </c>
      <c r="K1317" s="570">
        <v>99</v>
      </c>
      <c r="L1317" s="570">
        <v>99</v>
      </c>
      <c r="M1317" s="570">
        <v>99</v>
      </c>
      <c r="N1317" s="570">
        <v>425</v>
      </c>
      <c r="O1317" s="570">
        <v>99</v>
      </c>
      <c r="P1317" s="570">
        <v>9999</v>
      </c>
      <c r="Q1317" s="570">
        <v>276</v>
      </c>
      <c r="R1317" s="570">
        <v>935</v>
      </c>
      <c r="S1317" s="570">
        <v>6.0106951871657754</v>
      </c>
      <c r="T1317" s="570">
        <v>7.1957219251336877</v>
      </c>
      <c r="U1317" s="570">
        <v>26.416256684491991</v>
      </c>
      <c r="V1317" s="570">
        <v>16.149732620320858</v>
      </c>
      <c r="W1317" s="570">
        <v>10.267379679144383</v>
      </c>
      <c r="X1317" s="570">
        <v>100</v>
      </c>
      <c r="Y1317" s="570">
        <v>100</v>
      </c>
      <c r="Z1317" s="570">
        <v>0.86070043506798577</v>
      </c>
      <c r="AA1317" s="570">
        <v>1.3649128973123379</v>
      </c>
      <c r="AB1317" s="570">
        <v>2.0226479408754874</v>
      </c>
      <c r="AC1317" s="570">
        <v>11.729337769901949</v>
      </c>
      <c r="AD1317" s="570">
        <v>10.906255224330987</v>
      </c>
      <c r="AE1317" s="570">
        <v>31.381313013547221</v>
      </c>
      <c r="AF1317" s="570">
        <v>3.3741113637183795</v>
      </c>
      <c r="AG1317" s="570">
        <v>7.2040077747470095</v>
      </c>
      <c r="AH1317" s="570">
        <v>0.21390374331550804</v>
      </c>
      <c r="AI1317" s="570"/>
      <c r="AJ1317" s="570"/>
      <c r="AK1317" s="570"/>
      <c r="AL1317" s="570"/>
    </row>
    <row r="1318" spans="1:38">
      <c r="A1318" s="570">
        <v>13</v>
      </c>
      <c r="B1318" s="570">
        <v>118</v>
      </c>
      <c r="C1318" s="570">
        <v>2017</v>
      </c>
      <c r="D1318" s="570">
        <v>99</v>
      </c>
      <c r="E1318" s="570">
        <v>99</v>
      </c>
      <c r="F1318" s="570">
        <v>99</v>
      </c>
      <c r="G1318" s="570">
        <v>99</v>
      </c>
      <c r="H1318" s="570">
        <v>99</v>
      </c>
      <c r="I1318" s="570">
        <v>99</v>
      </c>
      <c r="J1318" s="570">
        <v>999</v>
      </c>
      <c r="K1318" s="570">
        <v>99</v>
      </c>
      <c r="L1318" s="570">
        <v>99</v>
      </c>
      <c r="M1318" s="570">
        <v>99</v>
      </c>
      <c r="N1318" s="570">
        <v>428</v>
      </c>
      <c r="O1318" s="570">
        <v>99</v>
      </c>
      <c r="P1318" s="570">
        <v>9999</v>
      </c>
      <c r="Q1318" s="570">
        <v>175</v>
      </c>
      <c r="R1318" s="570">
        <v>356</v>
      </c>
      <c r="S1318" s="570">
        <v>6.4887640449438191</v>
      </c>
      <c r="T1318" s="570">
        <v>7.8146067415730318</v>
      </c>
      <c r="U1318" s="570">
        <v>28.96938202247193</v>
      </c>
      <c r="V1318" s="570">
        <v>11.516853932584272</v>
      </c>
      <c r="W1318" s="570">
        <v>19.943820224719101</v>
      </c>
      <c r="X1318" s="570">
        <v>100</v>
      </c>
      <c r="Y1318" s="570">
        <v>100</v>
      </c>
      <c r="Z1318" s="570">
        <v>0.57596100456173638</v>
      </c>
      <c r="AA1318" s="570">
        <v>1.3707980290546242</v>
      </c>
      <c r="AB1318" s="570">
        <v>2.1527119327890873</v>
      </c>
      <c r="AC1318" s="570">
        <v>0.75693528914897634</v>
      </c>
      <c r="AD1318" s="570">
        <v>2.940487781525154</v>
      </c>
      <c r="AE1318" s="570">
        <v>38.957245588647929</v>
      </c>
      <c r="AF1318" s="570">
        <v>1.2846883908917039</v>
      </c>
      <c r="AG1318" s="570">
        <v>3.0080185828586923</v>
      </c>
      <c r="AH1318" s="570">
        <v>0.2808988764044944</v>
      </c>
      <c r="AI1318" s="570"/>
      <c r="AJ1318" s="570"/>
      <c r="AK1318" s="570"/>
      <c r="AL1318" s="570"/>
    </row>
    <row r="1319" spans="1:38">
      <c r="A1319" s="570">
        <v>13</v>
      </c>
      <c r="B1319" s="570">
        <v>119</v>
      </c>
      <c r="C1319" s="570">
        <v>2017</v>
      </c>
      <c r="D1319" s="570">
        <v>99</v>
      </c>
      <c r="E1319" s="570">
        <v>99</v>
      </c>
      <c r="F1319" s="570">
        <v>99</v>
      </c>
      <c r="G1319" s="570">
        <v>99</v>
      </c>
      <c r="H1319" s="570">
        <v>99</v>
      </c>
      <c r="I1319" s="570">
        <v>99</v>
      </c>
      <c r="J1319" s="570">
        <v>999</v>
      </c>
      <c r="K1319" s="570">
        <v>99</v>
      </c>
      <c r="L1319" s="570">
        <v>99</v>
      </c>
      <c r="M1319" s="570">
        <v>99</v>
      </c>
      <c r="N1319" s="570">
        <v>430</v>
      </c>
      <c r="O1319" s="570">
        <v>99</v>
      </c>
      <c r="P1319" s="570">
        <v>9999</v>
      </c>
      <c r="Q1319" s="570">
        <v>154</v>
      </c>
      <c r="R1319" s="570">
        <v>341</v>
      </c>
      <c r="S1319" s="570">
        <v>6.6950146627565976</v>
      </c>
      <c r="T1319" s="570">
        <v>8</v>
      </c>
      <c r="U1319" s="570">
        <v>31.366862170087959</v>
      </c>
      <c r="V1319" s="570">
        <v>10.263929618768328</v>
      </c>
      <c r="W1319" s="570">
        <v>25.219941348973599</v>
      </c>
      <c r="X1319" s="570">
        <v>100</v>
      </c>
      <c r="Y1319" s="570">
        <v>100</v>
      </c>
      <c r="Z1319" s="570">
        <v>0.82833887146969698</v>
      </c>
      <c r="AA1319" s="570">
        <v>1.4694159920037155</v>
      </c>
      <c r="AB1319" s="570">
        <v>2.4023448955275861</v>
      </c>
      <c r="AC1319" s="570">
        <v>-1.4808429279546989</v>
      </c>
      <c r="AD1319" s="570">
        <v>0.8989427961992158</v>
      </c>
      <c r="AE1319" s="570">
        <v>44.610776952719114</v>
      </c>
      <c r="AF1319" s="570">
        <v>1.230558262061997</v>
      </c>
      <c r="AG1319" s="570">
        <v>3.1197280705233954</v>
      </c>
      <c r="AH1319" s="570">
        <v>0.2932551319648094</v>
      </c>
      <c r="AI1319" s="570"/>
      <c r="AJ1319" s="570"/>
      <c r="AK1319" s="570"/>
      <c r="AL1319" s="570"/>
    </row>
    <row r="1320" spans="1:38">
      <c r="A1320" s="570">
        <v>13</v>
      </c>
      <c r="B1320" s="570">
        <v>120</v>
      </c>
      <c r="C1320" s="570">
        <v>2017</v>
      </c>
      <c r="D1320" s="570">
        <v>99</v>
      </c>
      <c r="E1320" s="570">
        <v>99</v>
      </c>
      <c r="F1320" s="570">
        <v>99</v>
      </c>
      <c r="G1320" s="570">
        <v>99</v>
      </c>
      <c r="H1320" s="570">
        <v>99</v>
      </c>
      <c r="I1320" s="570">
        <v>99</v>
      </c>
      <c r="J1320" s="570">
        <v>999</v>
      </c>
      <c r="K1320" s="570">
        <v>99</v>
      </c>
      <c r="L1320" s="570">
        <v>99</v>
      </c>
      <c r="M1320" s="570">
        <v>99</v>
      </c>
      <c r="N1320" s="570">
        <v>433</v>
      </c>
      <c r="O1320" s="570">
        <v>99</v>
      </c>
      <c r="P1320" s="570">
        <v>9999</v>
      </c>
      <c r="Q1320" s="570">
        <v>96</v>
      </c>
      <c r="R1320" s="570">
        <v>123</v>
      </c>
      <c r="S1320" s="570">
        <v>6.9512195121951219</v>
      </c>
      <c r="T1320" s="570">
        <v>8.1788617886178869</v>
      </c>
      <c r="U1320" s="570">
        <v>34.09430894308943</v>
      </c>
      <c r="V1320" s="570">
        <v>13.008130081300809</v>
      </c>
      <c r="W1320" s="570">
        <v>34.146341463414643</v>
      </c>
      <c r="X1320" s="570">
        <v>100</v>
      </c>
      <c r="Y1320" s="570">
        <v>100</v>
      </c>
      <c r="Z1320" s="570">
        <v>0.52456731112810739</v>
      </c>
      <c r="AA1320" s="570">
        <v>1.4305247120600184</v>
      </c>
      <c r="AB1320" s="570">
        <v>2.714108038437717</v>
      </c>
      <c r="AC1320" s="570">
        <v>6.4635467792881176</v>
      </c>
      <c r="AD1320" s="570">
        <v>6.4671441096265108</v>
      </c>
      <c r="AE1320" s="570">
        <v>48.805040449849969</v>
      </c>
      <c r="AF1320" s="570">
        <v>0.44386705640359442</v>
      </c>
      <c r="AG1320" s="570">
        <v>1.2231459725083831</v>
      </c>
      <c r="AH1320" s="570">
        <v>0</v>
      </c>
      <c r="AI1320" s="570"/>
      <c r="AJ1320" s="570"/>
      <c r="AK1320" s="570"/>
      <c r="AL1320" s="570"/>
    </row>
    <row r="1321" spans="1:38">
      <c r="A1321" s="570">
        <v>13</v>
      </c>
      <c r="B1321" s="570">
        <v>121</v>
      </c>
      <c r="C1321" s="570">
        <v>2017</v>
      </c>
      <c r="D1321" s="570">
        <v>99</v>
      </c>
      <c r="E1321" s="570">
        <v>99</v>
      </c>
      <c r="F1321" s="570">
        <v>99</v>
      </c>
      <c r="G1321" s="570">
        <v>99</v>
      </c>
      <c r="H1321" s="570">
        <v>99</v>
      </c>
      <c r="I1321" s="570">
        <v>99</v>
      </c>
      <c r="J1321" s="570">
        <v>999</v>
      </c>
      <c r="K1321" s="570">
        <v>99</v>
      </c>
      <c r="L1321" s="570">
        <v>99</v>
      </c>
      <c r="M1321" s="570">
        <v>99</v>
      </c>
      <c r="N1321" s="570">
        <v>435</v>
      </c>
      <c r="O1321" s="570">
        <v>99</v>
      </c>
      <c r="P1321" s="570">
        <v>9999</v>
      </c>
      <c r="Q1321" s="570">
        <v>82</v>
      </c>
      <c r="R1321" s="570">
        <v>116</v>
      </c>
      <c r="S1321" s="570">
        <v>6.5948275862068995</v>
      </c>
      <c r="T1321" s="570">
        <v>7.9827586206896513</v>
      </c>
      <c r="U1321" s="570">
        <v>36.345689655172407</v>
      </c>
      <c r="V1321" s="570">
        <v>0</v>
      </c>
      <c r="W1321" s="570">
        <v>31.03448275862068</v>
      </c>
      <c r="X1321" s="570">
        <v>100</v>
      </c>
      <c r="Y1321" s="570">
        <v>100</v>
      </c>
      <c r="Z1321" s="570">
        <v>0.78084748846203611</v>
      </c>
      <c r="AA1321" s="570">
        <v>1.4322543616552112</v>
      </c>
      <c r="AB1321" s="570">
        <v>2.6877203474085545</v>
      </c>
      <c r="AC1321" s="570">
        <v>-12.682060322502265</v>
      </c>
      <c r="AD1321" s="570">
        <v>-8.300961244665908</v>
      </c>
      <c r="AE1321" s="570">
        <v>39.680409106821877</v>
      </c>
      <c r="AF1321" s="570">
        <v>0.41860632961639777</v>
      </c>
      <c r="AG1321" s="570">
        <v>1.2297085403215839</v>
      </c>
      <c r="AH1321" s="570">
        <v>0</v>
      </c>
      <c r="AI1321" s="570"/>
      <c r="AJ1321" s="570"/>
      <c r="AK1321" s="570"/>
      <c r="AL1321" s="570"/>
    </row>
    <row r="1322" spans="1:38">
      <c r="A1322" s="570">
        <v>13</v>
      </c>
      <c r="B1322" s="570">
        <v>122</v>
      </c>
      <c r="C1322" s="570">
        <v>2017</v>
      </c>
      <c r="D1322" s="570">
        <v>99</v>
      </c>
      <c r="E1322" s="570">
        <v>99</v>
      </c>
      <c r="F1322" s="570">
        <v>99</v>
      </c>
      <c r="G1322" s="570">
        <v>99</v>
      </c>
      <c r="H1322" s="570">
        <v>99</v>
      </c>
      <c r="I1322" s="570">
        <v>99</v>
      </c>
      <c r="J1322" s="570">
        <v>999</v>
      </c>
      <c r="K1322" s="570">
        <v>99</v>
      </c>
      <c r="L1322" s="570">
        <v>99</v>
      </c>
      <c r="M1322" s="570">
        <v>99</v>
      </c>
      <c r="N1322" s="570">
        <v>438</v>
      </c>
      <c r="O1322" s="570">
        <v>99</v>
      </c>
      <c r="P1322" s="570">
        <v>9999</v>
      </c>
      <c r="Q1322" s="570">
        <v>38</v>
      </c>
      <c r="R1322" s="570">
        <v>49</v>
      </c>
      <c r="S1322" s="570">
        <v>6.7551020408163263</v>
      </c>
      <c r="T1322" s="570">
        <v>8</v>
      </c>
      <c r="U1322" s="570">
        <v>39.04081632653061</v>
      </c>
      <c r="V1322" s="570">
        <v>0</v>
      </c>
      <c r="W1322" s="570">
        <v>32.653061224489797</v>
      </c>
      <c r="X1322" s="570">
        <v>100</v>
      </c>
      <c r="Y1322" s="570">
        <v>100</v>
      </c>
      <c r="Z1322" s="570">
        <v>0.58201562758596592</v>
      </c>
      <c r="AA1322" s="570">
        <v>1.2862001025786736</v>
      </c>
      <c r="AB1322" s="570">
        <v>3.1493439550069433</v>
      </c>
      <c r="AC1322" s="570">
        <v>10.059191597512758</v>
      </c>
      <c r="AD1322" s="570">
        <v>3.006165895953774</v>
      </c>
      <c r="AE1322" s="570">
        <v>60.458383559503282</v>
      </c>
      <c r="AF1322" s="570">
        <v>0.17682508751037498</v>
      </c>
      <c r="AG1322" s="570">
        <v>0.55796409896235588</v>
      </c>
      <c r="AH1322" s="570">
        <v>0</v>
      </c>
      <c r="AI1322" s="570"/>
      <c r="AJ1322" s="570"/>
      <c r="AK1322" s="570"/>
      <c r="AL1322" s="570"/>
    </row>
    <row r="1323" spans="1:38">
      <c r="A1323" s="570">
        <v>13</v>
      </c>
      <c r="B1323" s="570">
        <v>123</v>
      </c>
      <c r="C1323" s="570">
        <v>2017</v>
      </c>
      <c r="D1323" s="570">
        <v>99</v>
      </c>
      <c r="E1323" s="570">
        <v>99</v>
      </c>
      <c r="F1323" s="570">
        <v>99</v>
      </c>
      <c r="G1323" s="570">
        <v>99</v>
      </c>
      <c r="H1323" s="570">
        <v>99</v>
      </c>
      <c r="I1323" s="570">
        <v>99</v>
      </c>
      <c r="J1323" s="570">
        <v>999</v>
      </c>
      <c r="K1323" s="570">
        <v>99</v>
      </c>
      <c r="L1323" s="570">
        <v>99</v>
      </c>
      <c r="M1323" s="570">
        <v>99</v>
      </c>
      <c r="N1323" s="570">
        <v>440</v>
      </c>
      <c r="O1323" s="570">
        <v>99</v>
      </c>
      <c r="P1323" s="570">
        <v>9999</v>
      </c>
      <c r="Q1323" s="570">
        <v>31</v>
      </c>
      <c r="R1323" s="570">
        <v>41</v>
      </c>
      <c r="S1323" s="570">
        <v>6.9512195121951219</v>
      </c>
      <c r="T1323" s="570">
        <v>7.5609756097560989</v>
      </c>
      <c r="U1323" s="570">
        <v>41.351219512195129</v>
      </c>
      <c r="V1323" s="570">
        <v>0</v>
      </c>
      <c r="W1323" s="570">
        <v>26.829268292682919</v>
      </c>
      <c r="X1323" s="570">
        <v>100</v>
      </c>
      <c r="Y1323" s="570">
        <v>100</v>
      </c>
      <c r="Z1323" s="570">
        <v>0.7743201427845019</v>
      </c>
      <c r="AA1323" s="570">
        <v>1.4971716344607622</v>
      </c>
      <c r="AB1323" s="570">
        <v>2.8545964687509024</v>
      </c>
      <c r="AC1323" s="570">
        <v>23.358362428644838</v>
      </c>
      <c r="AD1323" s="570">
        <v>30.81034959627668</v>
      </c>
      <c r="AE1323" s="570">
        <v>30.31613605257618</v>
      </c>
      <c r="AF1323" s="570">
        <v>0.14795568546786475</v>
      </c>
      <c r="AG1323" s="570">
        <v>0.4944967764666901</v>
      </c>
      <c r="AH1323" s="570">
        <v>0</v>
      </c>
      <c r="AI1323" s="570"/>
      <c r="AJ1323" s="570"/>
      <c r="AK1323" s="570"/>
      <c r="AL1323" s="570"/>
    </row>
    <row r="1324" spans="1:38">
      <c r="A1324" s="570">
        <v>13</v>
      </c>
      <c r="B1324" s="570">
        <v>124</v>
      </c>
      <c r="C1324" s="570">
        <v>2017</v>
      </c>
      <c r="D1324" s="570">
        <v>99</v>
      </c>
      <c r="E1324" s="570">
        <v>99</v>
      </c>
      <c r="F1324" s="570">
        <v>99</v>
      </c>
      <c r="G1324" s="570">
        <v>99</v>
      </c>
      <c r="H1324" s="570">
        <v>99</v>
      </c>
      <c r="I1324" s="570">
        <v>99</v>
      </c>
      <c r="J1324" s="570">
        <v>999</v>
      </c>
      <c r="K1324" s="570">
        <v>99</v>
      </c>
      <c r="L1324" s="570">
        <v>99</v>
      </c>
      <c r="M1324" s="570">
        <v>99</v>
      </c>
      <c r="N1324" s="570">
        <v>443</v>
      </c>
      <c r="O1324" s="570">
        <v>99</v>
      </c>
      <c r="P1324" s="570">
        <v>9999</v>
      </c>
      <c r="Q1324" s="570">
        <v>13</v>
      </c>
      <c r="R1324" s="570">
        <v>13</v>
      </c>
      <c r="S1324" s="570">
        <v>6.5384615384615401</v>
      </c>
      <c r="T1324" s="570">
        <v>6.8461538461538449</v>
      </c>
      <c r="U1324" s="570">
        <v>43.923076923076913</v>
      </c>
      <c r="V1324" s="570">
        <v>0</v>
      </c>
      <c r="W1324" s="570">
        <v>7.6923076923076898</v>
      </c>
      <c r="X1324" s="570">
        <v>100</v>
      </c>
      <c r="Y1324" s="570">
        <v>100</v>
      </c>
      <c r="Z1324" s="570">
        <v>0.44402675968226363</v>
      </c>
      <c r="AA1324" s="570">
        <v>1.9460170216420805</v>
      </c>
      <c r="AB1324" s="570">
        <v>2.5067954979692808</v>
      </c>
      <c r="AC1324" s="570">
        <v>11.02512171467751</v>
      </c>
      <c r="AD1324" s="570">
        <v>64.589440599624595</v>
      </c>
      <c r="AE1324" s="570">
        <v>31.658348967089768</v>
      </c>
      <c r="AF1324" s="570">
        <v>4.6912778319079057E-2</v>
      </c>
      <c r="AG1324" s="570">
        <v>0.16654338761500548</v>
      </c>
      <c r="AH1324" s="570">
        <v>0</v>
      </c>
      <c r="AI1324" s="570"/>
      <c r="AJ1324" s="570"/>
      <c r="AK1324" s="570"/>
      <c r="AL1324" s="570"/>
    </row>
    <row r="1325" spans="1:38">
      <c r="A1325" s="570">
        <v>13</v>
      </c>
      <c r="B1325" s="570">
        <v>125</v>
      </c>
      <c r="C1325" s="570">
        <v>2017</v>
      </c>
      <c r="D1325" s="570">
        <v>99</v>
      </c>
      <c r="E1325" s="570">
        <v>99</v>
      </c>
      <c r="F1325" s="570">
        <v>99</v>
      </c>
      <c r="G1325" s="570">
        <v>99</v>
      </c>
      <c r="H1325" s="570">
        <v>99</v>
      </c>
      <c r="I1325" s="570">
        <v>99</v>
      </c>
      <c r="J1325" s="570">
        <v>999</v>
      </c>
      <c r="K1325" s="570">
        <v>99</v>
      </c>
      <c r="L1325" s="570">
        <v>99</v>
      </c>
      <c r="M1325" s="570">
        <v>99</v>
      </c>
      <c r="N1325" s="570">
        <v>445</v>
      </c>
      <c r="O1325" s="570">
        <v>99</v>
      </c>
      <c r="P1325" s="570">
        <v>9999</v>
      </c>
      <c r="Q1325" s="570">
        <v>16</v>
      </c>
      <c r="R1325" s="570">
        <v>18</v>
      </c>
      <c r="S1325" s="570">
        <v>6.7777777777777777</v>
      </c>
      <c r="T1325" s="570">
        <v>7.5</v>
      </c>
      <c r="U1325" s="570">
        <v>46.661111111111111</v>
      </c>
      <c r="V1325" s="570">
        <v>0</v>
      </c>
      <c r="W1325" s="570">
        <v>16.666666666666671</v>
      </c>
      <c r="X1325" s="570">
        <v>100</v>
      </c>
      <c r="Y1325" s="570">
        <v>100</v>
      </c>
      <c r="Z1325" s="570">
        <v>1.4663404519374059</v>
      </c>
      <c r="AA1325" s="570">
        <v>1.1331154474650622</v>
      </c>
      <c r="AB1325" s="570">
        <v>2.5</v>
      </c>
      <c r="AC1325" s="570">
        <v>10.513866182756482</v>
      </c>
      <c r="AD1325" s="570">
        <v>24.475140709287398</v>
      </c>
      <c r="AE1325" s="570">
        <v>54.912517838691556</v>
      </c>
      <c r="AF1325" s="570">
        <v>6.495615459564795E-2</v>
      </c>
      <c r="AG1325" s="570">
        <v>0.2449733647247688</v>
      </c>
      <c r="AH1325" s="570">
        <v>0</v>
      </c>
      <c r="AI1325" s="570"/>
      <c r="AJ1325" s="570"/>
      <c r="AK1325" s="570"/>
      <c r="AL1325" s="570"/>
    </row>
    <row r="1326" spans="1:38">
      <c r="A1326" s="570">
        <v>13</v>
      </c>
      <c r="B1326" s="570">
        <v>126</v>
      </c>
      <c r="C1326" s="570">
        <v>2017</v>
      </c>
      <c r="D1326" s="570">
        <v>99</v>
      </c>
      <c r="E1326" s="570">
        <v>99</v>
      </c>
      <c r="F1326" s="570">
        <v>99</v>
      </c>
      <c r="G1326" s="570">
        <v>99</v>
      </c>
      <c r="H1326" s="570">
        <v>99</v>
      </c>
      <c r="I1326" s="570">
        <v>99</v>
      </c>
      <c r="J1326" s="570">
        <v>999</v>
      </c>
      <c r="K1326" s="570">
        <v>99</v>
      </c>
      <c r="L1326" s="570">
        <v>99</v>
      </c>
      <c r="M1326" s="570">
        <v>99</v>
      </c>
      <c r="N1326" s="570">
        <v>450</v>
      </c>
      <c r="O1326" s="570">
        <v>99</v>
      </c>
      <c r="P1326" s="570">
        <v>9999</v>
      </c>
      <c r="Q1326" s="570">
        <v>1</v>
      </c>
      <c r="R1326" s="570">
        <v>2</v>
      </c>
      <c r="S1326" s="570">
        <v>5</v>
      </c>
      <c r="T1326" s="570">
        <v>6.5</v>
      </c>
      <c r="U1326" s="570">
        <v>53.35</v>
      </c>
      <c r="V1326" s="570">
        <v>0</v>
      </c>
      <c r="W1326" s="570">
        <v>0</v>
      </c>
      <c r="X1326" s="570">
        <v>100</v>
      </c>
      <c r="Y1326" s="570">
        <v>100</v>
      </c>
      <c r="Z1326" s="570">
        <v>1.5499999999999001</v>
      </c>
      <c r="AA1326" s="570">
        <v>0</v>
      </c>
      <c r="AB1326" s="570">
        <v>1.5</v>
      </c>
      <c r="AC1326" s="570"/>
      <c r="AD1326" s="570">
        <v>-100.00000000000595</v>
      </c>
      <c r="AE1326" s="570"/>
      <c r="AF1326" s="570">
        <v>7.2173505106275489E-3</v>
      </c>
      <c r="AG1326" s="570">
        <v>3.1121154918600839E-2</v>
      </c>
      <c r="AH1326" s="570">
        <v>0</v>
      </c>
      <c r="AI1326" s="570"/>
      <c r="AJ1326" s="570"/>
      <c r="AK1326" s="570"/>
      <c r="AL1326" s="570"/>
    </row>
    <row r="1327" spans="1:38">
      <c r="A1327" s="570">
        <v>13</v>
      </c>
      <c r="B1327" s="570">
        <v>127</v>
      </c>
      <c r="C1327" s="570">
        <v>2017</v>
      </c>
      <c r="D1327" s="570">
        <v>99</v>
      </c>
      <c r="E1327" s="570">
        <v>99</v>
      </c>
      <c r="F1327" s="570">
        <v>99</v>
      </c>
      <c r="G1327" s="570">
        <v>99</v>
      </c>
      <c r="H1327" s="570">
        <v>99</v>
      </c>
      <c r="I1327" s="570">
        <v>99</v>
      </c>
      <c r="J1327" s="570">
        <v>999</v>
      </c>
      <c r="K1327" s="570">
        <v>99</v>
      </c>
      <c r="L1327" s="570">
        <v>99</v>
      </c>
      <c r="M1327" s="570">
        <v>99</v>
      </c>
      <c r="N1327" s="570">
        <v>455</v>
      </c>
      <c r="O1327" s="570">
        <v>99</v>
      </c>
      <c r="P1327" s="570">
        <v>9999</v>
      </c>
      <c r="Q1327" s="570"/>
      <c r="R1327" s="570"/>
      <c r="S1327" s="570"/>
      <c r="T1327" s="570"/>
      <c r="U1327" s="570"/>
      <c r="V1327" s="570"/>
      <c r="W1327" s="570"/>
      <c r="X1327" s="570"/>
      <c r="Y1327" s="570"/>
      <c r="Z1327" s="570"/>
      <c r="AA1327" s="570"/>
      <c r="AB1327" s="570"/>
      <c r="AC1327" s="570"/>
      <c r="AD1327" s="570"/>
      <c r="AE1327" s="570"/>
      <c r="AF1327" s="570"/>
      <c r="AG1327" s="570"/>
      <c r="AH1327" s="570"/>
      <c r="AI1327" s="570"/>
      <c r="AJ1327" s="570"/>
      <c r="AK1327" s="570"/>
      <c r="AL1327" s="570"/>
    </row>
    <row r="1328" spans="1:38">
      <c r="A1328" s="570">
        <v>13</v>
      </c>
      <c r="B1328" s="570">
        <v>128</v>
      </c>
      <c r="C1328" s="570">
        <v>2017</v>
      </c>
      <c r="D1328" s="570">
        <v>99</v>
      </c>
      <c r="E1328" s="570">
        <v>99</v>
      </c>
      <c r="F1328" s="570">
        <v>99</v>
      </c>
      <c r="G1328" s="570">
        <v>99</v>
      </c>
      <c r="H1328" s="570">
        <v>99</v>
      </c>
      <c r="I1328" s="570">
        <v>99</v>
      </c>
      <c r="J1328" s="570">
        <v>999</v>
      </c>
      <c r="K1328" s="570">
        <v>99</v>
      </c>
      <c r="L1328" s="570">
        <v>99</v>
      </c>
      <c r="M1328" s="570">
        <v>99</v>
      </c>
      <c r="N1328" s="570">
        <v>460</v>
      </c>
      <c r="O1328" s="570">
        <v>99</v>
      </c>
      <c r="P1328" s="570">
        <v>9999</v>
      </c>
      <c r="Q1328" s="570">
        <v>4</v>
      </c>
      <c r="R1328" s="570">
        <v>-1.0408340855860843E-17</v>
      </c>
      <c r="S1328" s="570"/>
      <c r="T1328" s="570"/>
      <c r="U1328" s="570"/>
      <c r="V1328" s="570"/>
      <c r="W1328" s="570"/>
      <c r="X1328" s="570"/>
      <c r="Y1328" s="570"/>
      <c r="Z1328" s="570"/>
      <c r="AA1328" s="570"/>
      <c r="AB1328" s="570"/>
      <c r="AC1328" s="570"/>
      <c r="AD1328" s="570"/>
      <c r="AE1328" s="570"/>
      <c r="AF1328" s="570">
        <v>-3.7560322095416429E-20</v>
      </c>
      <c r="AG1328" s="570">
        <v>1.1009825429062236E-18</v>
      </c>
      <c r="AH1328" s="570"/>
      <c r="AI1328" s="570"/>
      <c r="AJ1328" s="570"/>
      <c r="AK1328" s="570"/>
      <c r="AL1328" s="570"/>
    </row>
    <row r="1329" spans="1:38">
      <c r="A1329" s="570">
        <v>13</v>
      </c>
      <c r="B1329" s="570">
        <v>129</v>
      </c>
      <c r="C1329" s="570">
        <v>2016</v>
      </c>
      <c r="D1329" s="570">
        <v>99</v>
      </c>
      <c r="E1329" s="570">
        <v>99</v>
      </c>
      <c r="F1329" s="570">
        <v>99</v>
      </c>
      <c r="G1329" s="570">
        <v>99</v>
      </c>
      <c r="H1329" s="570">
        <v>99</v>
      </c>
      <c r="I1329" s="570">
        <v>99</v>
      </c>
      <c r="J1329" s="570">
        <v>999</v>
      </c>
      <c r="K1329" s="570">
        <v>99</v>
      </c>
      <c r="L1329" s="570">
        <v>99</v>
      </c>
      <c r="M1329" s="570">
        <v>99</v>
      </c>
      <c r="N1329" s="570">
        <v>409</v>
      </c>
      <c r="O1329" s="570">
        <v>99</v>
      </c>
      <c r="P1329" s="570">
        <v>9999</v>
      </c>
      <c r="Q1329" s="570">
        <v>438</v>
      </c>
      <c r="R1329" s="570">
        <v>11764</v>
      </c>
      <c r="S1329" s="570">
        <v>4.9863141788507308</v>
      </c>
      <c r="T1329" s="570">
        <v>3.8920435226113561</v>
      </c>
      <c r="U1329" s="570">
        <v>6.3034852091125444</v>
      </c>
      <c r="V1329" s="570">
        <v>0</v>
      </c>
      <c r="W1329" s="570">
        <v>0</v>
      </c>
      <c r="X1329" s="570">
        <v>0</v>
      </c>
      <c r="Y1329" s="570">
        <v>0</v>
      </c>
      <c r="Z1329" s="570">
        <v>1.7663338161727389</v>
      </c>
      <c r="AA1329" s="570">
        <v>1.502146163368711</v>
      </c>
      <c r="AB1329" s="570">
        <v>1.523054588641753</v>
      </c>
      <c r="AC1329" s="570">
        <v>16.86575085866712</v>
      </c>
      <c r="AD1329" s="570">
        <v>15.560731316446747</v>
      </c>
      <c r="AE1329" s="570">
        <v>42.931192479306162</v>
      </c>
      <c r="AF1329" s="570">
        <v>50.968328928555955</v>
      </c>
      <c r="AG1329" s="570">
        <v>25.458318184517879</v>
      </c>
      <c r="AH1329" s="570">
        <v>0.41652499149949002</v>
      </c>
      <c r="AI1329" s="570"/>
      <c r="AJ1329" s="570"/>
      <c r="AK1329" s="570"/>
      <c r="AL1329" s="570"/>
    </row>
    <row r="1330" spans="1:38">
      <c r="A1330" s="570">
        <v>13</v>
      </c>
      <c r="B1330" s="570">
        <v>130</v>
      </c>
      <c r="C1330" s="570">
        <v>2016</v>
      </c>
      <c r="D1330" s="570">
        <v>99</v>
      </c>
      <c r="E1330" s="570">
        <v>99</v>
      </c>
      <c r="F1330" s="570">
        <v>99</v>
      </c>
      <c r="G1330" s="570">
        <v>99</v>
      </c>
      <c r="H1330" s="570">
        <v>99</v>
      </c>
      <c r="I1330" s="570">
        <v>99</v>
      </c>
      <c r="J1330" s="570">
        <v>999</v>
      </c>
      <c r="K1330" s="570">
        <v>99</v>
      </c>
      <c r="L1330" s="570">
        <v>99</v>
      </c>
      <c r="M1330" s="570">
        <v>99</v>
      </c>
      <c r="N1330" s="570">
        <v>410</v>
      </c>
      <c r="O1330" s="570">
        <v>99</v>
      </c>
      <c r="P1330" s="570">
        <v>9999</v>
      </c>
      <c r="Q1330" s="570">
        <v>533</v>
      </c>
      <c r="R1330" s="570">
        <v>3440</v>
      </c>
      <c r="S1330" s="570">
        <v>5.1052325581395319</v>
      </c>
      <c r="T1330" s="570">
        <v>4.0171511627906966</v>
      </c>
      <c r="U1330" s="570">
        <v>12.351308139534931</v>
      </c>
      <c r="V1330" s="570">
        <v>0</v>
      </c>
      <c r="W1330" s="570">
        <v>0</v>
      </c>
      <c r="X1330" s="570">
        <v>0</v>
      </c>
      <c r="Y1330" s="570">
        <v>0</v>
      </c>
      <c r="Z1330" s="570">
        <v>1.4571270428492356</v>
      </c>
      <c r="AA1330" s="570">
        <v>1.7210990449886663</v>
      </c>
      <c r="AB1330" s="570">
        <v>1.8261654514910688</v>
      </c>
      <c r="AC1330" s="570">
        <v>-10.95246731342392</v>
      </c>
      <c r="AD1330" s="570">
        <v>4.9922277069526908</v>
      </c>
      <c r="AE1330" s="570">
        <v>22.787647101341701</v>
      </c>
      <c r="AF1330" s="570">
        <v>14.904033620727002</v>
      </c>
      <c r="AG1330" s="570">
        <v>14.586978919371962</v>
      </c>
      <c r="AH1330" s="570">
        <v>1.1627906976744189</v>
      </c>
      <c r="AI1330" s="570"/>
      <c r="AJ1330" s="570"/>
      <c r="AK1330" s="570"/>
      <c r="AL1330" s="570"/>
    </row>
    <row r="1331" spans="1:38">
      <c r="A1331" s="570">
        <v>13</v>
      </c>
      <c r="B1331" s="570">
        <v>131</v>
      </c>
      <c r="C1331" s="570">
        <v>2016</v>
      </c>
      <c r="D1331" s="570">
        <v>99</v>
      </c>
      <c r="E1331" s="570">
        <v>99</v>
      </c>
      <c r="F1331" s="570">
        <v>99</v>
      </c>
      <c r="G1331" s="570">
        <v>99</v>
      </c>
      <c r="H1331" s="570">
        <v>99</v>
      </c>
      <c r="I1331" s="570">
        <v>99</v>
      </c>
      <c r="J1331" s="570">
        <v>999</v>
      </c>
      <c r="K1331" s="570">
        <v>99</v>
      </c>
      <c r="L1331" s="570">
        <v>99</v>
      </c>
      <c r="M1331" s="570">
        <v>99</v>
      </c>
      <c r="N1331" s="570">
        <v>415</v>
      </c>
      <c r="O1331" s="570">
        <v>99</v>
      </c>
      <c r="P1331" s="570">
        <v>9999</v>
      </c>
      <c r="Q1331" s="570">
        <v>505</v>
      </c>
      <c r="R1331" s="570">
        <v>3304</v>
      </c>
      <c r="S1331" s="570">
        <v>4.5296610169491522</v>
      </c>
      <c r="T1331" s="570">
        <v>4.5308716707021803</v>
      </c>
      <c r="U1331" s="570">
        <v>17.642947941888625</v>
      </c>
      <c r="V1331" s="570">
        <v>0</v>
      </c>
      <c r="W1331" s="570">
        <v>0.12106537530266344</v>
      </c>
      <c r="X1331" s="570">
        <v>82.475786924939456</v>
      </c>
      <c r="Y1331" s="570">
        <v>0</v>
      </c>
      <c r="Z1331" s="570">
        <v>1.417816809663482</v>
      </c>
      <c r="AA1331" s="570">
        <v>1.6780066091913979</v>
      </c>
      <c r="AB1331" s="570">
        <v>1.816227888735922</v>
      </c>
      <c r="AC1331" s="570">
        <v>1.1785550803936231</v>
      </c>
      <c r="AD1331" s="570">
        <v>16.406436388166245</v>
      </c>
      <c r="AE1331" s="570">
        <v>42.425269872017502</v>
      </c>
      <c r="AF1331" s="570">
        <v>14.31480438455873</v>
      </c>
      <c r="AG1331" s="570">
        <v>20.012675224159565</v>
      </c>
      <c r="AH1331" s="570">
        <v>0.45399515738498808</v>
      </c>
      <c r="AI1331" s="570"/>
      <c r="AJ1331" s="570"/>
      <c r="AK1331" s="570"/>
      <c r="AL1331" s="570"/>
    </row>
    <row r="1332" spans="1:38">
      <c r="A1332" s="570">
        <v>13</v>
      </c>
      <c r="B1332" s="570">
        <v>132</v>
      </c>
      <c r="C1332" s="570">
        <v>2016</v>
      </c>
      <c r="D1332" s="570">
        <v>99</v>
      </c>
      <c r="E1332" s="570">
        <v>99</v>
      </c>
      <c r="F1332" s="570">
        <v>99</v>
      </c>
      <c r="G1332" s="570">
        <v>99</v>
      </c>
      <c r="H1332" s="570">
        <v>99</v>
      </c>
      <c r="I1332" s="570">
        <v>99</v>
      </c>
      <c r="J1332" s="570">
        <v>999</v>
      </c>
      <c r="K1332" s="570">
        <v>99</v>
      </c>
      <c r="L1332" s="570">
        <v>99</v>
      </c>
      <c r="M1332" s="570">
        <v>99</v>
      </c>
      <c r="N1332" s="570">
        <v>420</v>
      </c>
      <c r="O1332" s="570">
        <v>99</v>
      </c>
      <c r="P1332" s="570">
        <v>9999</v>
      </c>
      <c r="Q1332" s="570">
        <v>419</v>
      </c>
      <c r="R1332" s="570">
        <v>2666</v>
      </c>
      <c r="S1332" s="570">
        <v>5.2486871717929473</v>
      </c>
      <c r="T1332" s="570">
        <v>5.8049512378094485</v>
      </c>
      <c r="U1332" s="570">
        <v>22.315753938484566</v>
      </c>
      <c r="V1332" s="570">
        <v>0.26256564141035266</v>
      </c>
      <c r="W1332" s="570">
        <v>1.6879219804951235</v>
      </c>
      <c r="X1332" s="570">
        <v>100</v>
      </c>
      <c r="Y1332" s="570">
        <v>33.23330832708178</v>
      </c>
      <c r="Z1332" s="570">
        <v>1.4072684451056261</v>
      </c>
      <c r="AA1332" s="570">
        <v>1.4446684459219836</v>
      </c>
      <c r="AB1332" s="570">
        <v>1.8556875775488748</v>
      </c>
      <c r="AC1332" s="570">
        <v>20.904787772366632</v>
      </c>
      <c r="AD1332" s="570">
        <v>21.619714771937016</v>
      </c>
      <c r="AE1332" s="570">
        <v>39.138893462443434</v>
      </c>
      <c r="AF1332" s="570">
        <v>11.550626056063429</v>
      </c>
      <c r="AG1332" s="570">
        <v>20.425169314834061</v>
      </c>
      <c r="AH1332" s="570">
        <v>0.15003750937734436</v>
      </c>
      <c r="AI1332" s="570"/>
      <c r="AJ1332" s="570"/>
      <c r="AK1332" s="570"/>
      <c r="AL1332" s="570"/>
    </row>
    <row r="1333" spans="1:38">
      <c r="A1333" s="570">
        <v>13</v>
      </c>
      <c r="B1333" s="570">
        <v>133</v>
      </c>
      <c r="C1333" s="570">
        <v>2016</v>
      </c>
      <c r="D1333" s="570">
        <v>99</v>
      </c>
      <c r="E1333" s="570">
        <v>99</v>
      </c>
      <c r="F1333" s="570">
        <v>99</v>
      </c>
      <c r="G1333" s="570">
        <v>99</v>
      </c>
      <c r="H1333" s="570">
        <v>99</v>
      </c>
      <c r="I1333" s="570">
        <v>99</v>
      </c>
      <c r="J1333" s="570">
        <v>999</v>
      </c>
      <c r="K1333" s="570">
        <v>99</v>
      </c>
      <c r="L1333" s="570">
        <v>99</v>
      </c>
      <c r="M1333" s="570">
        <v>99</v>
      </c>
      <c r="N1333" s="570">
        <v>425</v>
      </c>
      <c r="O1333" s="570">
        <v>99</v>
      </c>
      <c r="P1333" s="570">
        <v>9999</v>
      </c>
      <c r="Q1333" s="570">
        <v>276</v>
      </c>
      <c r="R1333" s="570">
        <v>869</v>
      </c>
      <c r="S1333" s="570">
        <v>6.0460299194476388</v>
      </c>
      <c r="T1333" s="570">
        <v>6.876869965477562</v>
      </c>
      <c r="U1333" s="570">
        <v>26.460759493670839</v>
      </c>
      <c r="V1333" s="570">
        <v>19.447640966628313</v>
      </c>
      <c r="W1333" s="570">
        <v>7.940161104718066</v>
      </c>
      <c r="X1333" s="570">
        <v>100</v>
      </c>
      <c r="Y1333" s="570">
        <v>100</v>
      </c>
      <c r="Z1333" s="570">
        <v>0.86864039281681693</v>
      </c>
      <c r="AA1333" s="570">
        <v>1.3937881270761643</v>
      </c>
      <c r="AB1333" s="570">
        <v>2.0108523421410762</v>
      </c>
      <c r="AC1333" s="570">
        <v>14.320861210887598</v>
      </c>
      <c r="AD1333" s="570">
        <v>12.234180554779824</v>
      </c>
      <c r="AE1333" s="570">
        <v>38.63299538698859</v>
      </c>
      <c r="AF1333" s="570">
        <v>3.7650015163987698</v>
      </c>
      <c r="AG1333" s="570">
        <v>7.8943438357109548</v>
      </c>
      <c r="AH1333" s="570">
        <v>0.11507479861910244</v>
      </c>
      <c r="AI1333" s="570"/>
      <c r="AJ1333" s="570"/>
      <c r="AK1333" s="570"/>
      <c r="AL1333" s="570"/>
    </row>
    <row r="1334" spans="1:38">
      <c r="A1334" s="570">
        <v>13</v>
      </c>
      <c r="B1334" s="570">
        <v>134</v>
      </c>
      <c r="C1334" s="570">
        <v>2016</v>
      </c>
      <c r="D1334" s="570">
        <v>99</v>
      </c>
      <c r="E1334" s="570">
        <v>99</v>
      </c>
      <c r="F1334" s="570">
        <v>99</v>
      </c>
      <c r="G1334" s="570">
        <v>99</v>
      </c>
      <c r="H1334" s="570">
        <v>99</v>
      </c>
      <c r="I1334" s="570">
        <v>99</v>
      </c>
      <c r="J1334" s="570">
        <v>999</v>
      </c>
      <c r="K1334" s="570">
        <v>99</v>
      </c>
      <c r="L1334" s="570">
        <v>99</v>
      </c>
      <c r="M1334" s="570">
        <v>99</v>
      </c>
      <c r="N1334" s="570">
        <v>428</v>
      </c>
      <c r="O1334" s="570">
        <v>99</v>
      </c>
      <c r="P1334" s="570">
        <v>9999</v>
      </c>
      <c r="Q1334" s="570">
        <v>172</v>
      </c>
      <c r="R1334" s="570">
        <v>377</v>
      </c>
      <c r="S1334" s="570">
        <v>6.4854111405835537</v>
      </c>
      <c r="T1334" s="570">
        <v>7.6763925729442972</v>
      </c>
      <c r="U1334" s="570">
        <v>28.982228116710889</v>
      </c>
      <c r="V1334" s="570">
        <v>11.936339522546415</v>
      </c>
      <c r="W1334" s="570">
        <v>18.037135278514594</v>
      </c>
      <c r="X1334" s="570">
        <v>100</v>
      </c>
      <c r="Y1334" s="570">
        <v>100</v>
      </c>
      <c r="Z1334" s="570">
        <v>0.59003872637749333</v>
      </c>
      <c r="AA1334" s="570">
        <v>1.4124961080890113</v>
      </c>
      <c r="AB1334" s="570">
        <v>2.1585189280146135</v>
      </c>
      <c r="AC1334" s="570">
        <v>-5.521205496846572</v>
      </c>
      <c r="AD1334" s="570">
        <v>2.4225364864581205</v>
      </c>
      <c r="AE1334" s="570">
        <v>43.605779930825712</v>
      </c>
      <c r="AF1334" s="570">
        <v>1.6333781032017676</v>
      </c>
      <c r="AG1334" s="570">
        <v>3.751172853048081</v>
      </c>
      <c r="AH1334" s="570">
        <v>0.2652519893899204</v>
      </c>
      <c r="AI1334" s="570"/>
      <c r="AJ1334" s="570"/>
      <c r="AK1334" s="570"/>
      <c r="AL1334" s="570"/>
    </row>
    <row r="1335" spans="1:38">
      <c r="A1335" s="570">
        <v>13</v>
      </c>
      <c r="B1335" s="570">
        <v>135</v>
      </c>
      <c r="C1335" s="570">
        <v>2016</v>
      </c>
      <c r="D1335" s="570">
        <v>99</v>
      </c>
      <c r="E1335" s="570">
        <v>99</v>
      </c>
      <c r="F1335" s="570">
        <v>99</v>
      </c>
      <c r="G1335" s="570">
        <v>99</v>
      </c>
      <c r="H1335" s="570">
        <v>99</v>
      </c>
      <c r="I1335" s="570">
        <v>99</v>
      </c>
      <c r="J1335" s="570">
        <v>999</v>
      </c>
      <c r="K1335" s="570">
        <v>99</v>
      </c>
      <c r="L1335" s="570">
        <v>99</v>
      </c>
      <c r="M1335" s="570">
        <v>99</v>
      </c>
      <c r="N1335" s="570">
        <v>430</v>
      </c>
      <c r="O1335" s="570">
        <v>99</v>
      </c>
      <c r="P1335" s="570">
        <v>9999</v>
      </c>
      <c r="Q1335" s="570">
        <v>162</v>
      </c>
      <c r="R1335" s="570">
        <v>318</v>
      </c>
      <c r="S1335" s="570">
        <v>6.8553459119496845</v>
      </c>
      <c r="T1335" s="570">
        <v>7.9716981132075491</v>
      </c>
      <c r="U1335" s="570">
        <v>31.40786163522014</v>
      </c>
      <c r="V1335" s="570">
        <v>12.264150943396228</v>
      </c>
      <c r="W1335" s="570">
        <v>25.471698113207545</v>
      </c>
      <c r="X1335" s="570">
        <v>100</v>
      </c>
      <c r="Y1335" s="570">
        <v>100</v>
      </c>
      <c r="Z1335" s="570">
        <v>0.87511067747759852</v>
      </c>
      <c r="AA1335" s="570">
        <v>1.377430284450369</v>
      </c>
      <c r="AB1335" s="570">
        <v>2.4435419203303086</v>
      </c>
      <c r="AC1335" s="570">
        <v>15.773212661130714</v>
      </c>
      <c r="AD1335" s="570">
        <v>3.1427509252362005</v>
      </c>
      <c r="AE1335" s="570">
        <v>43.883602687529681</v>
      </c>
      <c r="AF1335" s="570">
        <v>1.3777565963346481</v>
      </c>
      <c r="AG1335" s="570">
        <v>3.4289365205411082</v>
      </c>
      <c r="AH1335" s="570">
        <v>0.31446540880503127</v>
      </c>
      <c r="AI1335" s="570"/>
      <c r="AJ1335" s="570"/>
      <c r="AK1335" s="570"/>
      <c r="AL1335" s="570"/>
    </row>
    <row r="1336" spans="1:38">
      <c r="A1336" s="570">
        <v>13</v>
      </c>
      <c r="B1336" s="570">
        <v>136</v>
      </c>
      <c r="C1336" s="570">
        <v>2016</v>
      </c>
      <c r="D1336" s="570">
        <v>99</v>
      </c>
      <c r="E1336" s="570">
        <v>99</v>
      </c>
      <c r="F1336" s="570">
        <v>99</v>
      </c>
      <c r="G1336" s="570">
        <v>99</v>
      </c>
      <c r="H1336" s="570">
        <v>99</v>
      </c>
      <c r="I1336" s="570">
        <v>99</v>
      </c>
      <c r="J1336" s="570">
        <v>999</v>
      </c>
      <c r="K1336" s="570">
        <v>99</v>
      </c>
      <c r="L1336" s="570">
        <v>99</v>
      </c>
      <c r="M1336" s="570">
        <v>99</v>
      </c>
      <c r="N1336" s="570">
        <v>433</v>
      </c>
      <c r="O1336" s="570">
        <v>99</v>
      </c>
      <c r="P1336" s="570">
        <v>9999</v>
      </c>
      <c r="Q1336" s="570">
        <v>84</v>
      </c>
      <c r="R1336" s="570">
        <v>121</v>
      </c>
      <c r="S1336" s="570">
        <v>7.0991735537190097</v>
      </c>
      <c r="T1336" s="570">
        <v>8.0991735537190088</v>
      </c>
      <c r="U1336" s="570">
        <v>33.950413223140487</v>
      </c>
      <c r="V1336" s="570">
        <v>17.355371900826452</v>
      </c>
      <c r="W1336" s="570">
        <v>32.231404958677686</v>
      </c>
      <c r="X1336" s="570">
        <v>100</v>
      </c>
      <c r="Y1336" s="570">
        <v>100</v>
      </c>
      <c r="Z1336" s="570">
        <v>0.53692173844457614</v>
      </c>
      <c r="AA1336" s="570">
        <v>1.4737648347212429</v>
      </c>
      <c r="AB1336" s="570">
        <v>2.7254689752716605</v>
      </c>
      <c r="AC1336" s="570">
        <v>-12.64266887861168</v>
      </c>
      <c r="AD1336" s="570">
        <v>-22.197790248001077</v>
      </c>
      <c r="AE1336" s="570">
        <v>42.96317008689541</v>
      </c>
      <c r="AF1336" s="570">
        <v>0.52424071747324641</v>
      </c>
      <c r="AG1336" s="570">
        <v>1.4103418431053063</v>
      </c>
      <c r="AH1336" s="570">
        <v>0</v>
      </c>
      <c r="AI1336" s="570"/>
      <c r="AJ1336" s="570"/>
      <c r="AK1336" s="570"/>
      <c r="AL1336" s="570"/>
    </row>
    <row r="1337" spans="1:38">
      <c r="A1337" s="570">
        <v>13</v>
      </c>
      <c r="B1337" s="570">
        <v>137</v>
      </c>
      <c r="C1337" s="570">
        <v>2016</v>
      </c>
      <c r="D1337" s="570">
        <v>99</v>
      </c>
      <c r="E1337" s="570">
        <v>99</v>
      </c>
      <c r="F1337" s="570">
        <v>99</v>
      </c>
      <c r="G1337" s="570">
        <v>99</v>
      </c>
      <c r="H1337" s="570">
        <v>99</v>
      </c>
      <c r="I1337" s="570">
        <v>99</v>
      </c>
      <c r="J1337" s="570">
        <v>999</v>
      </c>
      <c r="K1337" s="570">
        <v>99</v>
      </c>
      <c r="L1337" s="570">
        <v>99</v>
      </c>
      <c r="M1337" s="570">
        <v>99</v>
      </c>
      <c r="N1337" s="570">
        <v>435</v>
      </c>
      <c r="O1337" s="570">
        <v>99</v>
      </c>
      <c r="P1337" s="570">
        <v>9999</v>
      </c>
      <c r="Q1337" s="570">
        <v>65</v>
      </c>
      <c r="R1337" s="570">
        <v>93</v>
      </c>
      <c r="S1337" s="570">
        <v>7.2043010752688179</v>
      </c>
      <c r="T1337" s="570">
        <v>8</v>
      </c>
      <c r="U1337" s="570">
        <v>36.273118279569879</v>
      </c>
      <c r="V1337" s="570">
        <v>0</v>
      </c>
      <c r="W1337" s="570">
        <v>35.483870967741943</v>
      </c>
      <c r="X1337" s="570">
        <v>100</v>
      </c>
      <c r="Y1337" s="570">
        <v>100</v>
      </c>
      <c r="Z1337" s="570">
        <v>0.79421832606108766</v>
      </c>
      <c r="AA1337" s="570">
        <v>1.5967651424384144</v>
      </c>
      <c r="AB1337" s="570">
        <v>2.9512162610277888</v>
      </c>
      <c r="AC1337" s="570">
        <v>20.527893960403997</v>
      </c>
      <c r="AD1337" s="570">
        <v>-10.459500845894032</v>
      </c>
      <c r="AE1337" s="570">
        <v>42.441225635841377</v>
      </c>
      <c r="AF1337" s="570">
        <v>0.40292881590918944</v>
      </c>
      <c r="AG1337" s="570">
        <v>1.1581419604506913</v>
      </c>
      <c r="AH1337" s="570">
        <v>0</v>
      </c>
      <c r="AI1337" s="570"/>
      <c r="AJ1337" s="570"/>
      <c r="AK1337" s="570"/>
      <c r="AL1337" s="570"/>
    </row>
    <row r="1338" spans="1:38">
      <c r="A1338" s="570">
        <v>13</v>
      </c>
      <c r="B1338" s="570">
        <v>138</v>
      </c>
      <c r="C1338" s="570">
        <v>2016</v>
      </c>
      <c r="D1338" s="570">
        <v>99</v>
      </c>
      <c r="E1338" s="570">
        <v>99</v>
      </c>
      <c r="F1338" s="570">
        <v>99</v>
      </c>
      <c r="G1338" s="570">
        <v>99</v>
      </c>
      <c r="H1338" s="570">
        <v>99</v>
      </c>
      <c r="I1338" s="570">
        <v>99</v>
      </c>
      <c r="J1338" s="570">
        <v>999</v>
      </c>
      <c r="K1338" s="570">
        <v>99</v>
      </c>
      <c r="L1338" s="570">
        <v>99</v>
      </c>
      <c r="M1338" s="570">
        <v>99</v>
      </c>
      <c r="N1338" s="570">
        <v>438</v>
      </c>
      <c r="O1338" s="570">
        <v>99</v>
      </c>
      <c r="P1338" s="570">
        <v>9999</v>
      </c>
      <c r="Q1338" s="570">
        <v>31</v>
      </c>
      <c r="R1338" s="570">
        <v>39</v>
      </c>
      <c r="S1338" s="570">
        <v>6.9743589743589745</v>
      </c>
      <c r="T1338" s="570">
        <v>7.4102564102564097</v>
      </c>
      <c r="U1338" s="570">
        <v>38.964102564102561</v>
      </c>
      <c r="V1338" s="570">
        <v>0</v>
      </c>
      <c r="W1338" s="570">
        <v>17.948717948717952</v>
      </c>
      <c r="X1338" s="570">
        <v>100</v>
      </c>
      <c r="Y1338" s="570">
        <v>100</v>
      </c>
      <c r="Z1338" s="570">
        <v>0.55075108598301892</v>
      </c>
      <c r="AA1338" s="570">
        <v>1.7019924897719061</v>
      </c>
      <c r="AB1338" s="570">
        <v>2.5692256512564806</v>
      </c>
      <c r="AC1338" s="570">
        <v>2.3636745834506474</v>
      </c>
      <c r="AD1338" s="570">
        <v>-1.6773371900564089</v>
      </c>
      <c r="AE1338" s="570">
        <v>17.83181649465303</v>
      </c>
      <c r="AF1338" s="570">
        <v>0.1689701486070794</v>
      </c>
      <c r="AG1338" s="570">
        <v>0.52170288821392974</v>
      </c>
      <c r="AH1338" s="570">
        <v>0</v>
      </c>
      <c r="AI1338" s="570"/>
      <c r="AJ1338" s="570"/>
      <c r="AK1338" s="570"/>
      <c r="AL1338" s="570"/>
    </row>
    <row r="1339" spans="1:38">
      <c r="A1339" s="570">
        <v>13</v>
      </c>
      <c r="B1339" s="570">
        <v>139</v>
      </c>
      <c r="C1339" s="570">
        <v>2016</v>
      </c>
      <c r="D1339" s="570">
        <v>99</v>
      </c>
      <c r="E1339" s="570">
        <v>99</v>
      </c>
      <c r="F1339" s="570">
        <v>99</v>
      </c>
      <c r="G1339" s="570">
        <v>99</v>
      </c>
      <c r="H1339" s="570">
        <v>99</v>
      </c>
      <c r="I1339" s="570">
        <v>99</v>
      </c>
      <c r="J1339" s="570">
        <v>999</v>
      </c>
      <c r="K1339" s="570">
        <v>99</v>
      </c>
      <c r="L1339" s="570">
        <v>99</v>
      </c>
      <c r="M1339" s="570">
        <v>99</v>
      </c>
      <c r="N1339" s="570">
        <v>440</v>
      </c>
      <c r="O1339" s="570">
        <v>99</v>
      </c>
      <c r="P1339" s="570">
        <v>9999</v>
      </c>
      <c r="Q1339" s="570">
        <v>40</v>
      </c>
      <c r="R1339" s="570">
        <v>50</v>
      </c>
      <c r="S1339" s="570">
        <v>6.8600000000000012</v>
      </c>
      <c r="T1339" s="570">
        <v>7.04</v>
      </c>
      <c r="U1339" s="570">
        <v>41.468000000000011</v>
      </c>
      <c r="V1339" s="570">
        <v>0</v>
      </c>
      <c r="W1339" s="570">
        <v>14</v>
      </c>
      <c r="X1339" s="570">
        <v>100</v>
      </c>
      <c r="Y1339" s="570">
        <v>100</v>
      </c>
      <c r="Z1339" s="570">
        <v>0.80658291576217955</v>
      </c>
      <c r="AA1339" s="570">
        <v>1.6614451540752102</v>
      </c>
      <c r="AB1339" s="570">
        <v>2.1996363335788045</v>
      </c>
      <c r="AC1339" s="570">
        <v>-9.885879012917222</v>
      </c>
      <c r="AD1339" s="570">
        <v>-4.436956610331741</v>
      </c>
      <c r="AE1339" s="570">
        <v>42.292193927461099</v>
      </c>
      <c r="AF1339" s="570">
        <v>0.21662839565010189</v>
      </c>
      <c r="AG1339" s="570">
        <v>0.71183125060724006</v>
      </c>
      <c r="AH1339" s="570">
        <v>0</v>
      </c>
      <c r="AI1339" s="570"/>
      <c r="AJ1339" s="570"/>
      <c r="AK1339" s="570"/>
      <c r="AL1339" s="570"/>
    </row>
    <row r="1340" spans="1:38">
      <c r="A1340" s="570">
        <v>13</v>
      </c>
      <c r="B1340" s="570">
        <v>140</v>
      </c>
      <c r="C1340" s="570">
        <v>2016</v>
      </c>
      <c r="D1340" s="570">
        <v>99</v>
      </c>
      <c r="E1340" s="570">
        <v>99</v>
      </c>
      <c r="F1340" s="570">
        <v>99</v>
      </c>
      <c r="G1340" s="570">
        <v>99</v>
      </c>
      <c r="H1340" s="570">
        <v>99</v>
      </c>
      <c r="I1340" s="570">
        <v>99</v>
      </c>
      <c r="J1340" s="570">
        <v>999</v>
      </c>
      <c r="K1340" s="570">
        <v>99</v>
      </c>
      <c r="L1340" s="570">
        <v>99</v>
      </c>
      <c r="M1340" s="570">
        <v>99</v>
      </c>
      <c r="N1340" s="570">
        <v>443</v>
      </c>
      <c r="O1340" s="570">
        <v>99</v>
      </c>
      <c r="P1340" s="570">
        <v>9999</v>
      </c>
      <c r="Q1340" s="570">
        <v>14</v>
      </c>
      <c r="R1340" s="570">
        <v>14</v>
      </c>
      <c r="S1340" s="570">
        <v>7.0714285714285694</v>
      </c>
      <c r="T1340" s="570">
        <v>8</v>
      </c>
      <c r="U1340" s="570">
        <v>43.985714285714259</v>
      </c>
      <c r="V1340" s="570">
        <v>0</v>
      </c>
      <c r="W1340" s="570">
        <v>35.714285714285722</v>
      </c>
      <c r="X1340" s="570">
        <v>100</v>
      </c>
      <c r="Y1340" s="570">
        <v>100</v>
      </c>
      <c r="Z1340" s="570">
        <v>0.57799795211918237</v>
      </c>
      <c r="AA1340" s="570">
        <v>1.7098156005122604</v>
      </c>
      <c r="AB1340" s="570">
        <v>2.7774602993176543</v>
      </c>
      <c r="AC1340" s="570">
        <v>-4.2333307969370448</v>
      </c>
      <c r="AD1340" s="570">
        <v>8.0088527682419688</v>
      </c>
      <c r="AE1340" s="570">
        <v>72.196487113984773</v>
      </c>
      <c r="AF1340" s="570">
        <v>6.0655950782028518E-2</v>
      </c>
      <c r="AG1340" s="570">
        <v>0.21141395009353639</v>
      </c>
      <c r="AH1340" s="570">
        <v>0</v>
      </c>
      <c r="AI1340" s="570"/>
      <c r="AJ1340" s="570"/>
      <c r="AK1340" s="570"/>
      <c r="AL1340" s="570"/>
    </row>
    <row r="1341" spans="1:38">
      <c r="A1341" s="570">
        <v>13</v>
      </c>
      <c r="B1341" s="570">
        <v>141</v>
      </c>
      <c r="C1341" s="570">
        <v>2016</v>
      </c>
      <c r="D1341" s="570">
        <v>99</v>
      </c>
      <c r="E1341" s="570">
        <v>99</v>
      </c>
      <c r="F1341" s="570">
        <v>99</v>
      </c>
      <c r="G1341" s="570">
        <v>99</v>
      </c>
      <c r="H1341" s="570">
        <v>99</v>
      </c>
      <c r="I1341" s="570">
        <v>99</v>
      </c>
      <c r="J1341" s="570">
        <v>999</v>
      </c>
      <c r="K1341" s="570">
        <v>99</v>
      </c>
      <c r="L1341" s="570">
        <v>99</v>
      </c>
      <c r="M1341" s="570">
        <v>99</v>
      </c>
      <c r="N1341" s="570">
        <v>445</v>
      </c>
      <c r="O1341" s="570">
        <v>99</v>
      </c>
      <c r="P1341" s="570">
        <v>9999</v>
      </c>
      <c r="Q1341" s="570">
        <v>18</v>
      </c>
      <c r="R1341" s="570">
        <v>24</v>
      </c>
      <c r="S1341" s="570">
        <v>6.7083333333333313</v>
      </c>
      <c r="T1341" s="570">
        <v>6.875</v>
      </c>
      <c r="U1341" s="570">
        <v>47.787500000000001</v>
      </c>
      <c r="V1341" s="570">
        <v>0</v>
      </c>
      <c r="W1341" s="570">
        <v>8.3333333333333357</v>
      </c>
      <c r="X1341" s="570">
        <v>100</v>
      </c>
      <c r="Y1341" s="570">
        <v>100</v>
      </c>
      <c r="Z1341" s="570">
        <v>1.3593235143509328</v>
      </c>
      <c r="AA1341" s="570">
        <v>1.135751097536587</v>
      </c>
      <c r="AB1341" s="570">
        <v>2.7128168017763379</v>
      </c>
      <c r="AC1341" s="570">
        <v>9.4797982861836978</v>
      </c>
      <c r="AD1341" s="570">
        <v>6.0591648344655598</v>
      </c>
      <c r="AE1341" s="570">
        <v>33.977482461930457</v>
      </c>
      <c r="AF1341" s="570">
        <v>0.10398162991204882</v>
      </c>
      <c r="AG1341" s="570">
        <v>0.39374904086111873</v>
      </c>
      <c r="AH1341" s="570">
        <v>0</v>
      </c>
      <c r="AI1341" s="570"/>
      <c r="AJ1341" s="570"/>
      <c r="AK1341" s="570"/>
      <c r="AL1341" s="570"/>
    </row>
    <row r="1342" spans="1:38">
      <c r="A1342" s="570">
        <v>13</v>
      </c>
      <c r="B1342" s="570">
        <v>142</v>
      </c>
      <c r="C1342" s="570">
        <v>2016</v>
      </c>
      <c r="D1342" s="570">
        <v>99</v>
      </c>
      <c r="E1342" s="570">
        <v>99</v>
      </c>
      <c r="F1342" s="570">
        <v>99</v>
      </c>
      <c r="G1342" s="570">
        <v>99</v>
      </c>
      <c r="H1342" s="570">
        <v>99</v>
      </c>
      <c r="I1342" s="570">
        <v>99</v>
      </c>
      <c r="J1342" s="570">
        <v>999</v>
      </c>
      <c r="K1342" s="570">
        <v>99</v>
      </c>
      <c r="L1342" s="570">
        <v>99</v>
      </c>
      <c r="M1342" s="570">
        <v>99</v>
      </c>
      <c r="N1342" s="570">
        <v>450</v>
      </c>
      <c r="O1342" s="570">
        <v>99</v>
      </c>
      <c r="P1342" s="570">
        <v>9999</v>
      </c>
      <c r="Q1342" s="570">
        <v>2</v>
      </c>
      <c r="R1342" s="570">
        <v>2</v>
      </c>
      <c r="S1342" s="570">
        <v>6.5</v>
      </c>
      <c r="T1342" s="570">
        <v>9.5</v>
      </c>
      <c r="U1342" s="570">
        <v>51.3</v>
      </c>
      <c r="V1342" s="570">
        <v>0</v>
      </c>
      <c r="W1342" s="570">
        <v>50</v>
      </c>
      <c r="X1342" s="570">
        <v>100</v>
      </c>
      <c r="Y1342" s="570">
        <v>100</v>
      </c>
      <c r="Z1342" s="570">
        <v>0.20000000000104592</v>
      </c>
      <c r="AA1342" s="570">
        <v>1.5</v>
      </c>
      <c r="AB1342" s="570">
        <v>1.5</v>
      </c>
      <c r="AC1342" s="570">
        <v>99.999999999480821</v>
      </c>
      <c r="AD1342" s="570">
        <v>-99.999999999461849</v>
      </c>
      <c r="AE1342" s="570">
        <v>-100</v>
      </c>
      <c r="AF1342" s="570">
        <v>8.6651358260040751E-3</v>
      </c>
      <c r="AG1342" s="570">
        <v>3.5224214484567785E-2</v>
      </c>
      <c r="AH1342" s="570">
        <v>0</v>
      </c>
      <c r="AI1342" s="570"/>
      <c r="AJ1342" s="570"/>
      <c r="AK1342" s="570"/>
      <c r="AL1342" s="570"/>
    </row>
    <row r="1343" spans="1:38">
      <c r="A1343" s="570">
        <v>13</v>
      </c>
      <c r="B1343" s="570">
        <v>143</v>
      </c>
      <c r="C1343" s="570">
        <v>2016</v>
      </c>
      <c r="D1343" s="570">
        <v>99</v>
      </c>
      <c r="E1343" s="570">
        <v>99</v>
      </c>
      <c r="F1343" s="570">
        <v>99</v>
      </c>
      <c r="G1343" s="570">
        <v>99</v>
      </c>
      <c r="H1343" s="570">
        <v>99</v>
      </c>
      <c r="I1343" s="570">
        <v>99</v>
      </c>
      <c r="J1343" s="570">
        <v>999</v>
      </c>
      <c r="K1343" s="570">
        <v>99</v>
      </c>
      <c r="L1343" s="570">
        <v>99</v>
      </c>
      <c r="M1343" s="570">
        <v>99</v>
      </c>
      <c r="N1343" s="570">
        <v>455</v>
      </c>
      <c r="O1343" s="570">
        <v>99</v>
      </c>
      <c r="P1343" s="570">
        <v>9999</v>
      </c>
      <c r="Q1343" s="570"/>
      <c r="R1343" s="570"/>
      <c r="S1343" s="570"/>
      <c r="T1343" s="570"/>
      <c r="U1343" s="570"/>
      <c r="V1343" s="570"/>
      <c r="W1343" s="570"/>
      <c r="X1343" s="570"/>
      <c r="Y1343" s="570"/>
      <c r="Z1343" s="570"/>
      <c r="AA1343" s="570"/>
      <c r="AB1343" s="570"/>
      <c r="AC1343" s="570"/>
      <c r="AD1343" s="570"/>
      <c r="AE1343" s="570"/>
      <c r="AF1343" s="570"/>
      <c r="AG1343" s="570"/>
      <c r="AH1343" s="570"/>
      <c r="AI1343" s="570"/>
      <c r="AJ1343" s="570"/>
      <c r="AK1343" s="570"/>
      <c r="AL1343" s="570"/>
    </row>
    <row r="1344" spans="1:38">
      <c r="A1344" s="570">
        <v>13</v>
      </c>
      <c r="B1344" s="570">
        <v>144</v>
      </c>
      <c r="C1344" s="570">
        <v>2016</v>
      </c>
      <c r="D1344" s="570">
        <v>99</v>
      </c>
      <c r="E1344" s="570">
        <v>99</v>
      </c>
      <c r="F1344" s="570">
        <v>99</v>
      </c>
      <c r="G1344" s="570">
        <v>99</v>
      </c>
      <c r="H1344" s="570">
        <v>99</v>
      </c>
      <c r="I1344" s="570">
        <v>99</v>
      </c>
      <c r="J1344" s="570">
        <v>999</v>
      </c>
      <c r="K1344" s="570">
        <v>99</v>
      </c>
      <c r="L1344" s="570">
        <v>99</v>
      </c>
      <c r="M1344" s="570">
        <v>99</v>
      </c>
      <c r="N1344" s="570">
        <v>460</v>
      </c>
      <c r="O1344" s="570">
        <v>99</v>
      </c>
      <c r="P1344" s="570">
        <v>9999</v>
      </c>
      <c r="Q1344" s="570"/>
      <c r="R1344" s="570"/>
      <c r="S1344" s="570"/>
      <c r="T1344" s="570"/>
      <c r="U1344" s="570"/>
      <c r="V1344" s="570"/>
      <c r="W1344" s="570"/>
      <c r="X1344" s="570"/>
      <c r="Y1344" s="570"/>
      <c r="Z1344" s="570"/>
      <c r="AA1344" s="570"/>
      <c r="AB1344" s="570"/>
      <c r="AC1344" s="570"/>
      <c r="AD1344" s="570"/>
      <c r="AE1344" s="570"/>
      <c r="AF1344" s="570"/>
      <c r="AG1344" s="570"/>
      <c r="AH1344" s="570"/>
      <c r="AI1344" s="570"/>
      <c r="AJ1344" s="570"/>
      <c r="AK1344" s="570"/>
      <c r="AL1344" s="570"/>
    </row>
    <row r="1345" spans="1:38" s="531" customFormat="1">
      <c r="A1345" s="570">
        <v>13</v>
      </c>
      <c r="B1345" s="570">
        <v>145</v>
      </c>
      <c r="C1345" s="570">
        <v>2015</v>
      </c>
      <c r="D1345" s="570">
        <v>99</v>
      </c>
      <c r="E1345" s="570">
        <v>99</v>
      </c>
      <c r="F1345" s="570">
        <v>99</v>
      </c>
      <c r="G1345" s="570">
        <v>99</v>
      </c>
      <c r="H1345" s="570">
        <v>99</v>
      </c>
      <c r="I1345" s="570">
        <v>99</v>
      </c>
      <c r="J1345" s="570">
        <v>999</v>
      </c>
      <c r="K1345" s="570">
        <v>99</v>
      </c>
      <c r="L1345" s="570">
        <v>99</v>
      </c>
      <c r="M1345" s="570">
        <v>99</v>
      </c>
      <c r="N1345" s="570">
        <v>409</v>
      </c>
      <c r="O1345" s="570">
        <v>99</v>
      </c>
      <c r="P1345" s="570">
        <v>9999</v>
      </c>
      <c r="Q1345" s="570">
        <v>446</v>
      </c>
      <c r="R1345" s="570">
        <v>12532</v>
      </c>
      <c r="S1345" s="570">
        <v>4.7964411107564624</v>
      </c>
      <c r="T1345" s="570">
        <v>3.7291733163102472</v>
      </c>
      <c r="U1345" s="570">
        <v>6.2341844877114516</v>
      </c>
      <c r="V1345" s="570">
        <v>0</v>
      </c>
      <c r="W1345" s="570">
        <v>0</v>
      </c>
      <c r="X1345" s="570">
        <v>0</v>
      </c>
      <c r="Y1345" s="570">
        <v>0</v>
      </c>
      <c r="Z1345" s="570">
        <v>1.7783891585250342</v>
      </c>
      <c r="AA1345" s="570">
        <v>1.4529464564002201</v>
      </c>
      <c r="AB1345" s="570">
        <v>1.5294432957940065</v>
      </c>
      <c r="AC1345" s="570">
        <v>17.655781199833221</v>
      </c>
      <c r="AD1345" s="570">
        <v>7.7888120224711708</v>
      </c>
      <c r="AE1345" s="570">
        <v>40.372301994730527</v>
      </c>
      <c r="AF1345" s="570">
        <v>54.024227270767774</v>
      </c>
      <c r="AG1345" s="570">
        <v>27.817287801265419</v>
      </c>
      <c r="AH1345" s="570">
        <v>0.21544845196297485</v>
      </c>
      <c r="AI1345" s="570"/>
      <c r="AJ1345" s="570"/>
      <c r="AK1345" s="570"/>
      <c r="AL1345" s="570"/>
    </row>
    <row r="1346" spans="1:38" s="531" customFormat="1">
      <c r="A1346" s="570">
        <v>13</v>
      </c>
      <c r="B1346" s="570">
        <v>146</v>
      </c>
      <c r="C1346" s="570">
        <v>2015</v>
      </c>
      <c r="D1346" s="570">
        <v>99</v>
      </c>
      <c r="E1346" s="570">
        <v>99</v>
      </c>
      <c r="F1346" s="570">
        <v>99</v>
      </c>
      <c r="G1346" s="570">
        <v>99</v>
      </c>
      <c r="H1346" s="570">
        <v>99</v>
      </c>
      <c r="I1346" s="570">
        <v>99</v>
      </c>
      <c r="J1346" s="570">
        <v>999</v>
      </c>
      <c r="K1346" s="570">
        <v>99</v>
      </c>
      <c r="L1346" s="570">
        <v>99</v>
      </c>
      <c r="M1346" s="570">
        <v>99</v>
      </c>
      <c r="N1346" s="570">
        <v>410</v>
      </c>
      <c r="O1346" s="570">
        <v>99</v>
      </c>
      <c r="P1346" s="570">
        <v>9999</v>
      </c>
      <c r="Q1346" s="570">
        <v>499</v>
      </c>
      <c r="R1346" s="570">
        <v>3237</v>
      </c>
      <c r="S1346" s="570">
        <v>4.8730305838739572</v>
      </c>
      <c r="T1346" s="570">
        <v>3.8968180413963553</v>
      </c>
      <c r="U1346" s="570">
        <v>12.289094840902081</v>
      </c>
      <c r="V1346" s="570">
        <v>0</v>
      </c>
      <c r="W1346" s="570">
        <v>3.0892801977139329E-2</v>
      </c>
      <c r="X1346" s="570">
        <v>0</v>
      </c>
      <c r="Y1346" s="570">
        <v>0</v>
      </c>
      <c r="Z1346" s="570">
        <v>1.4435720387434496</v>
      </c>
      <c r="AA1346" s="570">
        <v>1.6247255009210877</v>
      </c>
      <c r="AB1346" s="570">
        <v>1.7533706649923888</v>
      </c>
      <c r="AC1346" s="570">
        <v>-12.940869380101876</v>
      </c>
      <c r="AD1346" s="570">
        <v>-3.5290415284903283</v>
      </c>
      <c r="AE1346" s="570">
        <v>23.35430996342264</v>
      </c>
      <c r="AF1346" s="570">
        <v>13.954390653963872</v>
      </c>
      <c r="AG1346" s="570">
        <v>14.163720327426438</v>
      </c>
      <c r="AH1346" s="570">
        <v>0.7723200494284832</v>
      </c>
      <c r="AI1346" s="570"/>
      <c r="AJ1346" s="570"/>
      <c r="AK1346" s="570"/>
      <c r="AL1346" s="570"/>
    </row>
    <row r="1347" spans="1:38" s="531" customFormat="1">
      <c r="A1347" s="570">
        <v>13</v>
      </c>
      <c r="B1347" s="570">
        <v>147</v>
      </c>
      <c r="C1347" s="570">
        <v>2015</v>
      </c>
      <c r="D1347" s="570">
        <v>99</v>
      </c>
      <c r="E1347" s="570">
        <v>99</v>
      </c>
      <c r="F1347" s="570">
        <v>99</v>
      </c>
      <c r="G1347" s="570">
        <v>99</v>
      </c>
      <c r="H1347" s="570">
        <v>99</v>
      </c>
      <c r="I1347" s="570">
        <v>99</v>
      </c>
      <c r="J1347" s="570">
        <v>999</v>
      </c>
      <c r="K1347" s="570">
        <v>99</v>
      </c>
      <c r="L1347" s="570">
        <v>99</v>
      </c>
      <c r="M1347" s="570">
        <v>99</v>
      </c>
      <c r="N1347" s="570">
        <v>415</v>
      </c>
      <c r="O1347" s="570">
        <v>99</v>
      </c>
      <c r="P1347" s="570">
        <v>9999</v>
      </c>
      <c r="Q1347" s="570">
        <v>486</v>
      </c>
      <c r="R1347" s="570">
        <v>3255</v>
      </c>
      <c r="S1347" s="570">
        <v>4.3910906298003054</v>
      </c>
      <c r="T1347" s="570">
        <v>4.4740399385560687</v>
      </c>
      <c r="U1347" s="570">
        <v>17.614132104454651</v>
      </c>
      <c r="V1347" s="570">
        <v>0</v>
      </c>
      <c r="W1347" s="570">
        <v>9.2165898617511524E-2</v>
      </c>
      <c r="X1347" s="570">
        <v>82.703533026113647</v>
      </c>
      <c r="Y1347" s="570">
        <v>0</v>
      </c>
      <c r="Z1347" s="570">
        <v>1.3959883189136253</v>
      </c>
      <c r="AA1347" s="570">
        <v>1.7542698953770421</v>
      </c>
      <c r="AB1347" s="570">
        <v>1.8426218859786587</v>
      </c>
      <c r="AC1347" s="570">
        <v>6.6941375889689132</v>
      </c>
      <c r="AD1347" s="570">
        <v>23.234782209660818</v>
      </c>
      <c r="AE1347" s="570">
        <v>33.992282469601498</v>
      </c>
      <c r="AF1347" s="570">
        <v>14.031986894857091</v>
      </c>
      <c r="AG1347" s="570">
        <v>20.413947311265161</v>
      </c>
      <c r="AH1347" s="570">
        <v>0.15360983102918588</v>
      </c>
      <c r="AI1347" s="570"/>
      <c r="AJ1347" s="570"/>
      <c r="AK1347" s="570"/>
      <c r="AL1347" s="570"/>
    </row>
    <row r="1348" spans="1:38" s="531" customFormat="1">
      <c r="A1348" s="570">
        <v>13</v>
      </c>
      <c r="B1348" s="570">
        <v>148</v>
      </c>
      <c r="C1348" s="570">
        <v>2015</v>
      </c>
      <c r="D1348" s="570">
        <v>99</v>
      </c>
      <c r="E1348" s="570">
        <v>99</v>
      </c>
      <c r="F1348" s="570">
        <v>99</v>
      </c>
      <c r="G1348" s="570">
        <v>99</v>
      </c>
      <c r="H1348" s="570">
        <v>99</v>
      </c>
      <c r="I1348" s="570">
        <v>99</v>
      </c>
      <c r="J1348" s="570">
        <v>999</v>
      </c>
      <c r="K1348" s="570">
        <v>99</v>
      </c>
      <c r="L1348" s="570">
        <v>99</v>
      </c>
      <c r="M1348" s="570">
        <v>99</v>
      </c>
      <c r="N1348" s="570">
        <v>420</v>
      </c>
      <c r="O1348" s="570">
        <v>99</v>
      </c>
      <c r="P1348" s="570">
        <v>9999</v>
      </c>
      <c r="Q1348" s="570">
        <v>393</v>
      </c>
      <c r="R1348" s="570">
        <v>2437</v>
      </c>
      <c r="S1348" s="570">
        <v>5.1600328272466127</v>
      </c>
      <c r="T1348" s="570">
        <v>5.8764874846122277</v>
      </c>
      <c r="U1348" s="570">
        <v>22.303036520311814</v>
      </c>
      <c r="V1348" s="570">
        <v>0.12310217480508824</v>
      </c>
      <c r="W1348" s="570">
        <v>1.1079195732457938</v>
      </c>
      <c r="X1348" s="570">
        <v>100</v>
      </c>
      <c r="Y1348" s="570">
        <v>32.663110381616754</v>
      </c>
      <c r="Z1348" s="570">
        <v>1.4008464423073816</v>
      </c>
      <c r="AA1348" s="570">
        <v>1.4042533427794837</v>
      </c>
      <c r="AB1348" s="570">
        <v>1.8070466560380187</v>
      </c>
      <c r="AC1348" s="570">
        <v>22.215930404026849</v>
      </c>
      <c r="AD1348" s="570">
        <v>23.462665030871968</v>
      </c>
      <c r="AE1348" s="570">
        <v>37.001378437082913</v>
      </c>
      <c r="AF1348" s="570">
        <v>10.505668836487477</v>
      </c>
      <c r="AG1348" s="570">
        <v>19.352375052072752</v>
      </c>
      <c r="AH1348" s="570">
        <v>0</v>
      </c>
      <c r="AI1348" s="570"/>
      <c r="AJ1348" s="570"/>
      <c r="AK1348" s="570"/>
      <c r="AL1348" s="570"/>
    </row>
    <row r="1349" spans="1:38" s="531" customFormat="1">
      <c r="A1349" s="570">
        <v>13</v>
      </c>
      <c r="B1349" s="570">
        <v>149</v>
      </c>
      <c r="C1349" s="570">
        <v>2015</v>
      </c>
      <c r="D1349" s="570">
        <v>99</v>
      </c>
      <c r="E1349" s="570">
        <v>99</v>
      </c>
      <c r="F1349" s="570">
        <v>99</v>
      </c>
      <c r="G1349" s="570">
        <v>99</v>
      </c>
      <c r="H1349" s="570">
        <v>99</v>
      </c>
      <c r="I1349" s="570">
        <v>99</v>
      </c>
      <c r="J1349" s="570">
        <v>999</v>
      </c>
      <c r="K1349" s="570">
        <v>99</v>
      </c>
      <c r="L1349" s="570">
        <v>99</v>
      </c>
      <c r="M1349" s="570">
        <v>99</v>
      </c>
      <c r="N1349" s="570">
        <v>425</v>
      </c>
      <c r="O1349" s="570">
        <v>99</v>
      </c>
      <c r="P1349" s="570">
        <v>9999</v>
      </c>
      <c r="Q1349" s="570">
        <v>265</v>
      </c>
      <c r="R1349" s="570">
        <v>869</v>
      </c>
      <c r="S1349" s="570">
        <v>6.0092059838895295</v>
      </c>
      <c r="T1349" s="570">
        <v>6.8630609896432704</v>
      </c>
      <c r="U1349" s="570">
        <v>26.417261219792817</v>
      </c>
      <c r="V1349" s="570">
        <v>19.2174913693901</v>
      </c>
      <c r="W1349" s="570">
        <v>5.1783659378596099</v>
      </c>
      <c r="X1349" s="570">
        <v>100</v>
      </c>
      <c r="Y1349" s="570">
        <v>100</v>
      </c>
      <c r="Z1349" s="570">
        <v>0.85842543369133917</v>
      </c>
      <c r="AA1349" s="570">
        <v>1.3475145906705677</v>
      </c>
      <c r="AB1349" s="570">
        <v>1.8950314351281263</v>
      </c>
      <c r="AC1349" s="570">
        <v>15.793940093051322</v>
      </c>
      <c r="AD1349" s="570">
        <v>10.989651142584853</v>
      </c>
      <c r="AE1349" s="570">
        <v>33.126389193759145</v>
      </c>
      <c r="AF1349" s="570">
        <v>3.7461740742337377</v>
      </c>
      <c r="AG1349" s="570">
        <v>8.1737681453551048</v>
      </c>
      <c r="AH1349" s="570">
        <v>0</v>
      </c>
      <c r="AI1349" s="570"/>
      <c r="AJ1349" s="570"/>
      <c r="AK1349" s="570"/>
      <c r="AL1349" s="570"/>
    </row>
    <row r="1350" spans="1:38" s="531" customFormat="1">
      <c r="A1350" s="570">
        <v>13</v>
      </c>
      <c r="B1350" s="570">
        <v>150</v>
      </c>
      <c r="C1350" s="570">
        <v>2015</v>
      </c>
      <c r="D1350" s="570">
        <v>99</v>
      </c>
      <c r="E1350" s="570">
        <v>99</v>
      </c>
      <c r="F1350" s="570">
        <v>99</v>
      </c>
      <c r="G1350" s="570">
        <v>99</v>
      </c>
      <c r="H1350" s="570">
        <v>99</v>
      </c>
      <c r="I1350" s="570">
        <v>99</v>
      </c>
      <c r="J1350" s="570">
        <v>999</v>
      </c>
      <c r="K1350" s="570">
        <v>99</v>
      </c>
      <c r="L1350" s="570">
        <v>99</v>
      </c>
      <c r="M1350" s="570">
        <v>99</v>
      </c>
      <c r="N1350" s="570">
        <v>428</v>
      </c>
      <c r="O1350" s="570">
        <v>99</v>
      </c>
      <c r="P1350" s="570">
        <v>9999</v>
      </c>
      <c r="Q1350" s="570">
        <v>144</v>
      </c>
      <c r="R1350" s="570">
        <v>282</v>
      </c>
      <c r="S1350" s="570">
        <v>6.5035460992907801</v>
      </c>
      <c r="T1350" s="570">
        <v>7.4645390070921982</v>
      </c>
      <c r="U1350" s="570">
        <v>29.005319148936181</v>
      </c>
      <c r="V1350" s="570">
        <v>12.05673758865248</v>
      </c>
      <c r="W1350" s="570">
        <v>12.05673758865248</v>
      </c>
      <c r="X1350" s="570">
        <v>100</v>
      </c>
      <c r="Y1350" s="570">
        <v>100</v>
      </c>
      <c r="Z1350" s="570">
        <v>0.58291886372785284</v>
      </c>
      <c r="AA1350" s="570">
        <v>1.3663852684274522</v>
      </c>
      <c r="AB1350" s="570">
        <v>2.1004435449109042</v>
      </c>
      <c r="AC1350" s="570">
        <v>10.037225993738099</v>
      </c>
      <c r="AD1350" s="570">
        <v>1.8255438526539751</v>
      </c>
      <c r="AE1350" s="570">
        <v>26.19842639196758</v>
      </c>
      <c r="AF1350" s="570">
        <v>1.2156744406604305</v>
      </c>
      <c r="AG1350" s="570">
        <v>2.912336171076388</v>
      </c>
      <c r="AH1350" s="570">
        <v>0</v>
      </c>
      <c r="AI1350" s="570"/>
      <c r="AJ1350" s="570"/>
      <c r="AK1350" s="570"/>
      <c r="AL1350" s="570"/>
    </row>
    <row r="1351" spans="1:38" s="531" customFormat="1">
      <c r="A1351" s="570">
        <v>13</v>
      </c>
      <c r="B1351" s="570">
        <v>151</v>
      </c>
      <c r="C1351" s="570">
        <v>2015</v>
      </c>
      <c r="D1351" s="570">
        <v>99</v>
      </c>
      <c r="E1351" s="570">
        <v>99</v>
      </c>
      <c r="F1351" s="570">
        <v>99</v>
      </c>
      <c r="G1351" s="570">
        <v>99</v>
      </c>
      <c r="H1351" s="570">
        <v>99</v>
      </c>
      <c r="I1351" s="570">
        <v>99</v>
      </c>
      <c r="J1351" s="570">
        <v>999</v>
      </c>
      <c r="K1351" s="570">
        <v>99</v>
      </c>
      <c r="L1351" s="570">
        <v>99</v>
      </c>
      <c r="M1351" s="570">
        <v>99</v>
      </c>
      <c r="N1351" s="570">
        <v>430</v>
      </c>
      <c r="O1351" s="570">
        <v>99</v>
      </c>
      <c r="P1351" s="570">
        <v>9999</v>
      </c>
      <c r="Q1351" s="570">
        <v>152</v>
      </c>
      <c r="R1351" s="570">
        <v>283</v>
      </c>
      <c r="S1351" s="570">
        <v>6.7455830388692588</v>
      </c>
      <c r="T1351" s="570">
        <v>7.4098939929328624</v>
      </c>
      <c r="U1351" s="570">
        <v>31.351590106007041</v>
      </c>
      <c r="V1351" s="570">
        <v>22.614840989399298</v>
      </c>
      <c r="W1351" s="570">
        <v>17.314487632508825</v>
      </c>
      <c r="X1351" s="570">
        <v>100</v>
      </c>
      <c r="Y1351" s="570">
        <v>100</v>
      </c>
      <c r="Z1351" s="570">
        <v>0.85567485084182016</v>
      </c>
      <c r="AA1351" s="570">
        <v>1.3154181895589598</v>
      </c>
      <c r="AB1351" s="570">
        <v>2.3736274046067778</v>
      </c>
      <c r="AC1351" s="570">
        <v>8.5749976970336412</v>
      </c>
      <c r="AD1351" s="570">
        <v>9.1539038150762728</v>
      </c>
      <c r="AE1351" s="570">
        <v>32.651385056823415</v>
      </c>
      <c r="AF1351" s="570">
        <v>1.2199853429322756</v>
      </c>
      <c r="AG1351" s="570">
        <v>3.1590809557888906</v>
      </c>
      <c r="AH1351" s="570">
        <v>0</v>
      </c>
      <c r="AI1351" s="570"/>
      <c r="AJ1351" s="570"/>
      <c r="AK1351" s="570"/>
      <c r="AL1351" s="570"/>
    </row>
    <row r="1352" spans="1:38" s="531" customFormat="1">
      <c r="A1352" s="570">
        <v>13</v>
      </c>
      <c r="B1352" s="570">
        <v>152</v>
      </c>
      <c r="C1352" s="570">
        <v>2015</v>
      </c>
      <c r="D1352" s="570">
        <v>99</v>
      </c>
      <c r="E1352" s="570">
        <v>99</v>
      </c>
      <c r="F1352" s="570">
        <v>99</v>
      </c>
      <c r="G1352" s="570">
        <v>99</v>
      </c>
      <c r="H1352" s="570">
        <v>99</v>
      </c>
      <c r="I1352" s="570">
        <v>99</v>
      </c>
      <c r="J1352" s="570">
        <v>999</v>
      </c>
      <c r="K1352" s="570">
        <v>99</v>
      </c>
      <c r="L1352" s="570">
        <v>99</v>
      </c>
      <c r="M1352" s="570">
        <v>99</v>
      </c>
      <c r="N1352" s="570">
        <v>433</v>
      </c>
      <c r="O1352" s="570">
        <v>99</v>
      </c>
      <c r="P1352" s="570">
        <v>9999</v>
      </c>
      <c r="Q1352" s="570">
        <v>76</v>
      </c>
      <c r="R1352" s="570">
        <v>101</v>
      </c>
      <c r="S1352" s="570">
        <v>6.9009900990098991</v>
      </c>
      <c r="T1352" s="570">
        <v>7.8316831683168306</v>
      </c>
      <c r="U1352" s="570">
        <v>33.985148514851488</v>
      </c>
      <c r="V1352" s="570">
        <v>12.871287128712872</v>
      </c>
      <c r="W1352" s="570">
        <v>19.801980198019798</v>
      </c>
      <c r="X1352" s="570">
        <v>100</v>
      </c>
      <c r="Y1352" s="570">
        <v>100</v>
      </c>
      <c r="Z1352" s="570">
        <v>0.60923359395391763</v>
      </c>
      <c r="AA1352" s="570">
        <v>1.4859403829508619</v>
      </c>
      <c r="AB1352" s="570">
        <v>2.4213133942311238</v>
      </c>
      <c r="AC1352" s="570">
        <v>-0.70927283041789801</v>
      </c>
      <c r="AD1352" s="570">
        <v>4.1932597389364847</v>
      </c>
      <c r="AE1352" s="570">
        <v>32.00875632236815</v>
      </c>
      <c r="AF1352" s="570">
        <v>0.43540112945639525</v>
      </c>
      <c r="AG1352" s="570">
        <v>1.2221521984497463</v>
      </c>
      <c r="AH1352" s="570">
        <v>0</v>
      </c>
      <c r="AI1352" s="570"/>
      <c r="AJ1352" s="570"/>
      <c r="AK1352" s="570"/>
      <c r="AL1352" s="570"/>
    </row>
    <row r="1353" spans="1:38" s="531" customFormat="1">
      <c r="A1353" s="570">
        <v>13</v>
      </c>
      <c r="B1353" s="570">
        <v>153</v>
      </c>
      <c r="C1353" s="570">
        <v>2015</v>
      </c>
      <c r="D1353" s="570">
        <v>99</v>
      </c>
      <c r="E1353" s="570">
        <v>99</v>
      </c>
      <c r="F1353" s="570">
        <v>99</v>
      </c>
      <c r="G1353" s="570">
        <v>99</v>
      </c>
      <c r="H1353" s="570">
        <v>99</v>
      </c>
      <c r="I1353" s="570">
        <v>99</v>
      </c>
      <c r="J1353" s="570">
        <v>999</v>
      </c>
      <c r="K1353" s="570">
        <v>99</v>
      </c>
      <c r="L1353" s="570">
        <v>99</v>
      </c>
      <c r="M1353" s="570">
        <v>99</v>
      </c>
      <c r="N1353" s="570">
        <v>435</v>
      </c>
      <c r="O1353" s="570">
        <v>99</v>
      </c>
      <c r="P1353" s="570">
        <v>9999</v>
      </c>
      <c r="Q1353" s="570">
        <v>75</v>
      </c>
      <c r="R1353" s="570">
        <v>103</v>
      </c>
      <c r="S1353" s="570">
        <v>6.6893203883495156</v>
      </c>
      <c r="T1353" s="570">
        <v>6.9223300970873805</v>
      </c>
      <c r="U1353" s="570">
        <v>36.59320388349515</v>
      </c>
      <c r="V1353" s="570">
        <v>0</v>
      </c>
      <c r="W1353" s="570">
        <v>17.475728155339812</v>
      </c>
      <c r="X1353" s="570">
        <v>100</v>
      </c>
      <c r="Y1353" s="570">
        <v>100</v>
      </c>
      <c r="Z1353" s="570">
        <v>0.88561997766476996</v>
      </c>
      <c r="AA1353" s="570">
        <v>1.7068060571631405</v>
      </c>
      <c r="AB1353" s="570">
        <v>2.6057789413217529</v>
      </c>
      <c r="AC1353" s="570">
        <v>18.294041977774924</v>
      </c>
      <c r="AD1353" s="570">
        <v>3.8476138437710072</v>
      </c>
      <c r="AE1353" s="570">
        <v>48.136920798726969</v>
      </c>
      <c r="AF1353" s="570">
        <v>0.44402293400008608</v>
      </c>
      <c r="AG1353" s="570">
        <v>1.3419996653101061</v>
      </c>
      <c r="AH1353" s="570">
        <v>0</v>
      </c>
      <c r="AI1353" s="570"/>
      <c r="AJ1353" s="570"/>
      <c r="AK1353" s="570"/>
      <c r="AL1353" s="570"/>
    </row>
    <row r="1354" spans="1:38" s="531" customFormat="1">
      <c r="A1354" s="570">
        <v>13</v>
      </c>
      <c r="B1354" s="570">
        <v>154</v>
      </c>
      <c r="C1354" s="570">
        <v>2015</v>
      </c>
      <c r="D1354" s="570">
        <v>99</v>
      </c>
      <c r="E1354" s="570">
        <v>99</v>
      </c>
      <c r="F1354" s="570">
        <v>99</v>
      </c>
      <c r="G1354" s="570">
        <v>99</v>
      </c>
      <c r="H1354" s="570">
        <v>99</v>
      </c>
      <c r="I1354" s="570">
        <v>99</v>
      </c>
      <c r="J1354" s="570">
        <v>999</v>
      </c>
      <c r="K1354" s="570">
        <v>99</v>
      </c>
      <c r="L1354" s="570">
        <v>99</v>
      </c>
      <c r="M1354" s="570">
        <v>99</v>
      </c>
      <c r="N1354" s="570">
        <v>438</v>
      </c>
      <c r="O1354" s="570">
        <v>99</v>
      </c>
      <c r="P1354" s="570">
        <v>9999</v>
      </c>
      <c r="Q1354" s="570">
        <v>38</v>
      </c>
      <c r="R1354" s="570">
        <v>46</v>
      </c>
      <c r="S1354" s="570">
        <v>7.6086956521739122</v>
      </c>
      <c r="T1354" s="570">
        <v>7.5434782608695645</v>
      </c>
      <c r="U1354" s="570">
        <v>38.969565217391299</v>
      </c>
      <c r="V1354" s="570">
        <v>0</v>
      </c>
      <c r="W1354" s="570">
        <v>21.739130434782609</v>
      </c>
      <c r="X1354" s="570">
        <v>100</v>
      </c>
      <c r="Y1354" s="570">
        <v>100</v>
      </c>
      <c r="Z1354" s="570">
        <v>0.54128252095040308</v>
      </c>
      <c r="AA1354" s="570">
        <v>1.3429082792591749</v>
      </c>
      <c r="AB1354" s="570">
        <v>2.3378410863828161</v>
      </c>
      <c r="AC1354" s="570">
        <v>-2.2365181386949864</v>
      </c>
      <c r="AD1354" s="570">
        <v>-1.6133518576164547</v>
      </c>
      <c r="AE1354" s="570">
        <v>50.397436665912515</v>
      </c>
      <c r="AF1354" s="570">
        <v>0.19830150450489281</v>
      </c>
      <c r="AG1354" s="570">
        <v>0.638260751912896</v>
      </c>
      <c r="AH1354" s="570">
        <v>0</v>
      </c>
      <c r="AI1354" s="570"/>
      <c r="AJ1354" s="570"/>
      <c r="AK1354" s="570"/>
      <c r="AL1354" s="570"/>
    </row>
    <row r="1355" spans="1:38" s="531" customFormat="1">
      <c r="A1355" s="570">
        <v>13</v>
      </c>
      <c r="B1355" s="570">
        <v>155</v>
      </c>
      <c r="C1355" s="570">
        <v>2015</v>
      </c>
      <c r="D1355" s="570">
        <v>99</v>
      </c>
      <c r="E1355" s="570">
        <v>99</v>
      </c>
      <c r="F1355" s="570">
        <v>99</v>
      </c>
      <c r="G1355" s="570">
        <v>99</v>
      </c>
      <c r="H1355" s="570">
        <v>99</v>
      </c>
      <c r="I1355" s="570">
        <v>99</v>
      </c>
      <c r="J1355" s="570">
        <v>999</v>
      </c>
      <c r="K1355" s="570">
        <v>99</v>
      </c>
      <c r="L1355" s="570">
        <v>99</v>
      </c>
      <c r="M1355" s="570">
        <v>99</v>
      </c>
      <c r="N1355" s="570">
        <v>440</v>
      </c>
      <c r="O1355" s="570">
        <v>99</v>
      </c>
      <c r="P1355" s="570">
        <v>9999</v>
      </c>
      <c r="Q1355" s="570">
        <v>28</v>
      </c>
      <c r="R1355" s="570">
        <v>29</v>
      </c>
      <c r="S1355" s="570">
        <v>6.9310344827586237</v>
      </c>
      <c r="T1355" s="570">
        <v>7.3793103448275854</v>
      </c>
      <c r="U1355" s="570">
        <v>41.451724137931024</v>
      </c>
      <c r="V1355" s="570">
        <v>0</v>
      </c>
      <c r="W1355" s="570">
        <v>13.793103448275859</v>
      </c>
      <c r="X1355" s="570">
        <v>100</v>
      </c>
      <c r="Y1355" s="570">
        <v>100</v>
      </c>
      <c r="Z1355" s="570">
        <v>0.86208275851054494</v>
      </c>
      <c r="AA1355" s="570">
        <v>1.3112519546090684</v>
      </c>
      <c r="AB1355" s="570">
        <v>2.2805594156946833</v>
      </c>
      <c r="AC1355" s="570">
        <v>-8.8358469026142501</v>
      </c>
      <c r="AD1355" s="570">
        <v>3.2115018346968265</v>
      </c>
      <c r="AE1355" s="570">
        <v>19.324698792024918</v>
      </c>
      <c r="AF1355" s="570">
        <v>0.12501616588351941</v>
      </c>
      <c r="AG1355" s="570">
        <v>0.42801140794069614</v>
      </c>
      <c r="AH1355" s="570">
        <v>0</v>
      </c>
      <c r="AI1355" s="570"/>
      <c r="AJ1355" s="570"/>
      <c r="AK1355" s="570"/>
      <c r="AL1355" s="570"/>
    </row>
    <row r="1356" spans="1:38" s="531" customFormat="1">
      <c r="A1356" s="570">
        <v>13</v>
      </c>
      <c r="B1356" s="570">
        <v>156</v>
      </c>
      <c r="C1356" s="570">
        <v>2015</v>
      </c>
      <c r="D1356" s="570">
        <v>99</v>
      </c>
      <c r="E1356" s="570">
        <v>99</v>
      </c>
      <c r="F1356" s="570">
        <v>99</v>
      </c>
      <c r="G1356" s="570">
        <v>99</v>
      </c>
      <c r="H1356" s="570">
        <v>99</v>
      </c>
      <c r="I1356" s="570">
        <v>99</v>
      </c>
      <c r="J1356" s="570">
        <v>999</v>
      </c>
      <c r="K1356" s="570">
        <v>99</v>
      </c>
      <c r="L1356" s="570">
        <v>99</v>
      </c>
      <c r="M1356" s="570">
        <v>99</v>
      </c>
      <c r="N1356" s="570">
        <v>443</v>
      </c>
      <c r="O1356" s="570">
        <v>99</v>
      </c>
      <c r="P1356" s="570">
        <v>9999</v>
      </c>
      <c r="Q1356" s="570">
        <v>6</v>
      </c>
      <c r="R1356" s="570">
        <v>6</v>
      </c>
      <c r="S1356" s="570">
        <v>6.5</v>
      </c>
      <c r="T1356" s="570">
        <v>6</v>
      </c>
      <c r="U1356" s="570">
        <v>43.98333333333332</v>
      </c>
      <c r="V1356" s="570">
        <v>0</v>
      </c>
      <c r="W1356" s="570">
        <v>0</v>
      </c>
      <c r="X1356" s="570">
        <v>100</v>
      </c>
      <c r="Y1356" s="570">
        <v>100</v>
      </c>
      <c r="Z1356" s="570">
        <v>0.65170715986756711</v>
      </c>
      <c r="AA1356" s="570">
        <v>1.607275126832159</v>
      </c>
      <c r="AB1356" s="570">
        <v>2.2360679774997898</v>
      </c>
      <c r="AC1356" s="570">
        <v>-94.67231547524888</v>
      </c>
      <c r="AD1356" s="570">
        <v>-64.047072290071696</v>
      </c>
      <c r="AE1356" s="570">
        <v>69.56083436402524</v>
      </c>
      <c r="AF1356" s="570">
        <v>2.5865413631072975E-2</v>
      </c>
      <c r="AG1356" s="570">
        <v>9.396240791577222E-2</v>
      </c>
      <c r="AH1356" s="570">
        <v>0</v>
      </c>
      <c r="AI1356" s="570"/>
      <c r="AJ1356" s="570"/>
      <c r="AK1356" s="570"/>
      <c r="AL1356" s="570"/>
    </row>
    <row r="1357" spans="1:38" s="531" customFormat="1">
      <c r="A1357" s="570">
        <v>13</v>
      </c>
      <c r="B1357" s="570">
        <v>157</v>
      </c>
      <c r="C1357" s="570">
        <v>2015</v>
      </c>
      <c r="D1357" s="570">
        <v>99</v>
      </c>
      <c r="E1357" s="570">
        <v>99</v>
      </c>
      <c r="F1357" s="570">
        <v>99</v>
      </c>
      <c r="G1357" s="570">
        <v>99</v>
      </c>
      <c r="H1357" s="570">
        <v>99</v>
      </c>
      <c r="I1357" s="570">
        <v>99</v>
      </c>
      <c r="J1357" s="570">
        <v>999</v>
      </c>
      <c r="K1357" s="570">
        <v>99</v>
      </c>
      <c r="L1357" s="570">
        <v>99</v>
      </c>
      <c r="M1357" s="570">
        <v>99</v>
      </c>
      <c r="N1357" s="570">
        <v>445</v>
      </c>
      <c r="O1357" s="570">
        <v>99</v>
      </c>
      <c r="P1357" s="570">
        <v>9999</v>
      </c>
      <c r="Q1357" s="570">
        <v>13</v>
      </c>
      <c r="R1357" s="570">
        <v>16</v>
      </c>
      <c r="S1357" s="570">
        <v>6</v>
      </c>
      <c r="T1357" s="570">
        <v>6.125</v>
      </c>
      <c r="U1357" s="570">
        <v>46.437500000000007</v>
      </c>
      <c r="V1357" s="570">
        <v>0</v>
      </c>
      <c r="W1357" s="570">
        <v>6.25</v>
      </c>
      <c r="X1357" s="570">
        <v>100</v>
      </c>
      <c r="Y1357" s="570">
        <v>100</v>
      </c>
      <c r="Z1357" s="570">
        <v>1.0391553060054721</v>
      </c>
      <c r="AA1357" s="570">
        <v>1.58113883008419</v>
      </c>
      <c r="AB1357" s="570">
        <v>2.3418742493993991</v>
      </c>
      <c r="AC1357" s="570">
        <v>-5.7058560722857719</v>
      </c>
      <c r="AD1357" s="570">
        <v>-0.96309084455461724</v>
      </c>
      <c r="AE1357" s="570">
        <v>50.636968354183345</v>
      </c>
      <c r="AF1357" s="570">
        <v>6.8974436349527948E-2</v>
      </c>
      <c r="AG1357" s="570">
        <v>0.26454743873216657</v>
      </c>
      <c r="AH1357" s="570">
        <v>0</v>
      </c>
      <c r="AI1357" s="570"/>
      <c r="AJ1357" s="570"/>
      <c r="AK1357" s="570"/>
      <c r="AL1357" s="570"/>
    </row>
    <row r="1358" spans="1:38" s="531" customFormat="1">
      <c r="A1358" s="570">
        <v>13</v>
      </c>
      <c r="B1358" s="570">
        <v>158</v>
      </c>
      <c r="C1358" s="570">
        <v>2015</v>
      </c>
      <c r="D1358" s="570">
        <v>99</v>
      </c>
      <c r="E1358" s="570">
        <v>99</v>
      </c>
      <c r="F1358" s="570">
        <v>99</v>
      </c>
      <c r="G1358" s="570">
        <v>99</v>
      </c>
      <c r="H1358" s="570">
        <v>99</v>
      </c>
      <c r="I1358" s="570">
        <v>99</v>
      </c>
      <c r="J1358" s="570">
        <v>999</v>
      </c>
      <c r="K1358" s="570">
        <v>99</v>
      </c>
      <c r="L1358" s="570">
        <v>99</v>
      </c>
      <c r="M1358" s="570">
        <v>99</v>
      </c>
      <c r="N1358" s="570">
        <v>450</v>
      </c>
      <c r="O1358" s="570">
        <v>99</v>
      </c>
      <c r="P1358" s="570">
        <v>9999</v>
      </c>
      <c r="Q1358" s="570">
        <v>1</v>
      </c>
      <c r="R1358" s="570">
        <v>1</v>
      </c>
      <c r="S1358" s="570">
        <v>6</v>
      </c>
      <c r="T1358" s="570">
        <v>5</v>
      </c>
      <c r="U1358" s="570">
        <v>52.1</v>
      </c>
      <c r="V1358" s="570">
        <v>0</v>
      </c>
      <c r="W1358" s="570">
        <v>0</v>
      </c>
      <c r="X1358" s="570">
        <v>100</v>
      </c>
      <c r="Y1358" s="570">
        <v>100</v>
      </c>
      <c r="Z1358" s="570">
        <v>0</v>
      </c>
      <c r="AA1358" s="570">
        <v>0</v>
      </c>
      <c r="AB1358" s="570">
        <v>0</v>
      </c>
      <c r="AC1358" s="570"/>
      <c r="AD1358" s="570"/>
      <c r="AE1358" s="570"/>
      <c r="AF1358" s="570">
        <v>4.3109022718454968E-3</v>
      </c>
      <c r="AG1358" s="570">
        <v>1.8550365488487035E-2</v>
      </c>
      <c r="AH1358" s="570">
        <v>0</v>
      </c>
      <c r="AI1358" s="570"/>
      <c r="AJ1358" s="570"/>
      <c r="AK1358" s="570"/>
      <c r="AL1358" s="570"/>
    </row>
    <row r="1359" spans="1:38" s="531" customFormat="1">
      <c r="A1359" s="570">
        <v>13</v>
      </c>
      <c r="B1359" s="570">
        <v>159</v>
      </c>
      <c r="C1359" s="570">
        <v>2015</v>
      </c>
      <c r="D1359" s="570">
        <v>99</v>
      </c>
      <c r="E1359" s="570">
        <v>99</v>
      </c>
      <c r="F1359" s="570">
        <v>99</v>
      </c>
      <c r="G1359" s="570">
        <v>99</v>
      </c>
      <c r="H1359" s="570">
        <v>99</v>
      </c>
      <c r="I1359" s="570">
        <v>99</v>
      </c>
      <c r="J1359" s="570">
        <v>999</v>
      </c>
      <c r="K1359" s="570">
        <v>99</v>
      </c>
      <c r="L1359" s="570">
        <v>99</v>
      </c>
      <c r="M1359" s="570">
        <v>99</v>
      </c>
      <c r="N1359" s="570">
        <v>455</v>
      </c>
      <c r="O1359" s="570">
        <v>99</v>
      </c>
      <c r="P1359" s="570">
        <v>9999</v>
      </c>
      <c r="Q1359" s="570"/>
      <c r="R1359" s="570"/>
      <c r="S1359" s="570"/>
      <c r="T1359" s="570"/>
      <c r="U1359" s="570"/>
      <c r="V1359" s="570"/>
      <c r="W1359" s="570"/>
      <c r="X1359" s="570"/>
      <c r="Y1359" s="570"/>
      <c r="Z1359" s="570"/>
      <c r="AA1359" s="570"/>
      <c r="AB1359" s="570"/>
      <c r="AC1359" s="570"/>
      <c r="AD1359" s="570"/>
      <c r="AE1359" s="570"/>
      <c r="AF1359" s="570"/>
      <c r="AG1359" s="570"/>
      <c r="AH1359" s="570"/>
      <c r="AI1359" s="570"/>
      <c r="AJ1359" s="570"/>
      <c r="AK1359" s="570"/>
      <c r="AL1359" s="570"/>
    </row>
    <row r="1360" spans="1:38" s="531" customFormat="1">
      <c r="A1360" s="570">
        <v>13</v>
      </c>
      <c r="B1360" s="570">
        <v>160</v>
      </c>
      <c r="C1360" s="570">
        <v>2015</v>
      </c>
      <c r="D1360" s="570">
        <v>99</v>
      </c>
      <c r="E1360" s="570">
        <v>99</v>
      </c>
      <c r="F1360" s="570">
        <v>99</v>
      </c>
      <c r="G1360" s="570">
        <v>99</v>
      </c>
      <c r="H1360" s="570">
        <v>99</v>
      </c>
      <c r="I1360" s="570">
        <v>99</v>
      </c>
      <c r="J1360" s="570">
        <v>999</v>
      </c>
      <c r="K1360" s="570">
        <v>99</v>
      </c>
      <c r="L1360" s="570">
        <v>99</v>
      </c>
      <c r="M1360" s="570">
        <v>99</v>
      </c>
      <c r="N1360" s="570">
        <v>460</v>
      </c>
      <c r="O1360" s="570">
        <v>99</v>
      </c>
      <c r="P1360" s="570">
        <v>9999</v>
      </c>
      <c r="Q1360" s="570"/>
      <c r="R1360" s="570"/>
      <c r="S1360" s="570"/>
      <c r="T1360" s="570"/>
      <c r="U1360" s="570"/>
      <c r="V1360" s="570"/>
      <c r="W1360" s="570"/>
      <c r="X1360" s="570"/>
      <c r="Y1360" s="570"/>
      <c r="Z1360" s="570"/>
      <c r="AA1360" s="570"/>
      <c r="AB1360" s="570"/>
      <c r="AC1360" s="570"/>
      <c r="AD1360" s="570"/>
      <c r="AE1360" s="570"/>
      <c r="AF1360" s="570"/>
      <c r="AG1360" s="570"/>
      <c r="AH1360" s="570"/>
      <c r="AI1360" s="570"/>
      <c r="AJ1360" s="570"/>
      <c r="AK1360" s="570"/>
      <c r="AL1360" s="570"/>
    </row>
    <row r="1361" spans="1:38">
      <c r="A1361" s="570">
        <v>14</v>
      </c>
      <c r="B1361" s="570">
        <v>1</v>
      </c>
      <c r="C1361" s="570">
        <v>2024</v>
      </c>
      <c r="D1361" s="570">
        <v>99</v>
      </c>
      <c r="E1361" s="570">
        <v>99</v>
      </c>
      <c r="F1361" s="570">
        <v>99</v>
      </c>
      <c r="G1361" s="570">
        <v>99</v>
      </c>
      <c r="H1361" s="570">
        <v>99</v>
      </c>
      <c r="I1361" s="570">
        <v>99</v>
      </c>
      <c r="J1361" s="570">
        <v>999</v>
      </c>
      <c r="K1361" s="570">
        <v>99</v>
      </c>
      <c r="L1361" s="570">
        <v>99</v>
      </c>
      <c r="M1361" s="570">
        <v>99</v>
      </c>
      <c r="N1361" s="570">
        <v>99</v>
      </c>
      <c r="O1361" s="570">
        <v>1</v>
      </c>
      <c r="P1361" s="570">
        <v>9999</v>
      </c>
      <c r="Q1361" s="570">
        <v>10</v>
      </c>
      <c r="R1361" s="570">
        <v>118</v>
      </c>
      <c r="S1361" s="570">
        <v>6.1440677966101696</v>
      </c>
      <c r="T1361" s="570">
        <v>5.3983050847457639</v>
      </c>
      <c r="U1361" s="570">
        <v>12.895762711864403</v>
      </c>
      <c r="V1361" s="570">
        <v>2.5423728813559321</v>
      </c>
      <c r="W1361" s="570">
        <v>2.5423728813559321</v>
      </c>
      <c r="X1361" s="570">
        <v>25.423728813559318</v>
      </c>
      <c r="Y1361" s="570">
        <v>5.0847457627118642</v>
      </c>
      <c r="Z1361" s="570">
        <v>5.7939242587883202</v>
      </c>
      <c r="AA1361" s="570">
        <v>0.99384055373640223</v>
      </c>
      <c r="AB1361" s="570">
        <v>1.4505395285453091</v>
      </c>
      <c r="AC1361" s="570">
        <v>36.686140264053947</v>
      </c>
      <c r="AD1361" s="570">
        <v>42.613208272958595</v>
      </c>
      <c r="AE1361" s="570">
        <v>55.393069729439183</v>
      </c>
      <c r="AF1361" s="570">
        <v>0.46050577583515473</v>
      </c>
      <c r="AG1361" s="570">
        <v>0.46313740361829614</v>
      </c>
      <c r="AH1361" s="570">
        <v>0</v>
      </c>
      <c r="AI1361" s="570">
        <v>104</v>
      </c>
      <c r="AJ1361" s="570">
        <v>91.059615384615356</v>
      </c>
      <c r="AK1361" s="570">
        <v>16.285411868178819</v>
      </c>
      <c r="AL1361" s="570"/>
    </row>
    <row r="1362" spans="1:38">
      <c r="A1362" s="570">
        <v>14</v>
      </c>
      <c r="B1362" s="570">
        <v>2</v>
      </c>
      <c r="C1362" s="570">
        <v>2024</v>
      </c>
      <c r="D1362" s="570">
        <v>99</v>
      </c>
      <c r="E1362" s="570">
        <v>99</v>
      </c>
      <c r="F1362" s="570">
        <v>99</v>
      </c>
      <c r="G1362" s="570">
        <v>99</v>
      </c>
      <c r="H1362" s="570">
        <v>99</v>
      </c>
      <c r="I1362" s="570">
        <v>99</v>
      </c>
      <c r="J1362" s="570">
        <v>999</v>
      </c>
      <c r="K1362" s="570">
        <v>99</v>
      </c>
      <c r="L1362" s="570">
        <v>99</v>
      </c>
      <c r="M1362" s="570">
        <v>99</v>
      </c>
      <c r="N1362" s="570">
        <v>99</v>
      </c>
      <c r="O1362" s="570">
        <v>2</v>
      </c>
      <c r="P1362" s="570">
        <v>9999</v>
      </c>
      <c r="Q1362" s="570">
        <v>16</v>
      </c>
      <c r="R1362" s="570">
        <v>273</v>
      </c>
      <c r="S1362" s="570">
        <v>6.1428571428571441</v>
      </c>
      <c r="T1362" s="570">
        <v>5.1978021978021989</v>
      </c>
      <c r="U1362" s="570">
        <v>12.40476190476191</v>
      </c>
      <c r="V1362" s="570">
        <v>2.1978021978021971</v>
      </c>
      <c r="W1362" s="570">
        <v>1.8315018315018312</v>
      </c>
      <c r="X1362" s="570">
        <v>24.908424908424912</v>
      </c>
      <c r="Y1362" s="570">
        <v>7.6923076923076898</v>
      </c>
      <c r="Z1362" s="570">
        <v>6.9039999579592344</v>
      </c>
      <c r="AA1362" s="570">
        <v>1.5232370719602484</v>
      </c>
      <c r="AB1362" s="570">
        <v>1.5867107005756205</v>
      </c>
      <c r="AC1362" s="570">
        <v>54.12477841427603</v>
      </c>
      <c r="AD1362" s="570">
        <v>50.89055287142719</v>
      </c>
      <c r="AE1362" s="570">
        <v>45.055326552285983</v>
      </c>
      <c r="AF1362" s="570">
        <v>1.0654074305338743</v>
      </c>
      <c r="AG1362" s="570">
        <v>1.03069909795187</v>
      </c>
      <c r="AH1362" s="570">
        <v>0.73260073260073244</v>
      </c>
      <c r="AI1362" s="570">
        <v>273</v>
      </c>
      <c r="AJ1362" s="570">
        <v>89.004395604395654</v>
      </c>
      <c r="AK1362" s="570">
        <v>16.087224501345215</v>
      </c>
      <c r="AL1362" s="570"/>
    </row>
    <row r="1363" spans="1:38">
      <c r="A1363" s="570">
        <v>14</v>
      </c>
      <c r="B1363" s="570">
        <v>3</v>
      </c>
      <c r="C1363" s="570">
        <v>2024</v>
      </c>
      <c r="D1363" s="570">
        <v>99</v>
      </c>
      <c r="E1363" s="570">
        <v>99</v>
      </c>
      <c r="F1363" s="570">
        <v>99</v>
      </c>
      <c r="G1363" s="570">
        <v>99</v>
      </c>
      <c r="H1363" s="570">
        <v>99</v>
      </c>
      <c r="I1363" s="570">
        <v>99</v>
      </c>
      <c r="J1363" s="570">
        <v>999</v>
      </c>
      <c r="K1363" s="570">
        <v>99</v>
      </c>
      <c r="L1363" s="570">
        <v>99</v>
      </c>
      <c r="M1363" s="570">
        <v>99</v>
      </c>
      <c r="N1363" s="570">
        <v>99</v>
      </c>
      <c r="O1363" s="570">
        <v>3</v>
      </c>
      <c r="P1363" s="570">
        <v>9999</v>
      </c>
      <c r="Q1363" s="570">
        <v>32</v>
      </c>
      <c r="R1363" s="570">
        <v>2637</v>
      </c>
      <c r="S1363" s="570">
        <v>5.6249525976488446</v>
      </c>
      <c r="T1363" s="570">
        <v>5.5472127417519914</v>
      </c>
      <c r="U1363" s="570">
        <v>10.844671975730018</v>
      </c>
      <c r="V1363" s="570">
        <v>1.4789533560864621</v>
      </c>
      <c r="W1363" s="570">
        <v>1.4789533560864621</v>
      </c>
      <c r="X1363" s="570">
        <v>22.980659840728105</v>
      </c>
      <c r="Y1363" s="570">
        <v>7.2051573758058387</v>
      </c>
      <c r="Z1363" s="570">
        <v>6.7785648248757697</v>
      </c>
      <c r="AA1363" s="570">
        <v>1.2873289481161483</v>
      </c>
      <c r="AB1363" s="570">
        <v>1.3622256451295878</v>
      </c>
      <c r="AC1363" s="570">
        <v>-1.2703407909025437</v>
      </c>
      <c r="AD1363" s="570">
        <v>29.054913388476745</v>
      </c>
      <c r="AE1363" s="570">
        <v>58.001786803670512</v>
      </c>
      <c r="AF1363" s="570">
        <v>10.291133312519515</v>
      </c>
      <c r="AG1363" s="570">
        <v>8.7037691964473254</v>
      </c>
      <c r="AH1363" s="570">
        <v>2.4270003792188088</v>
      </c>
      <c r="AI1363" s="570">
        <v>2637</v>
      </c>
      <c r="AJ1363" s="570">
        <v>86.153659461509349</v>
      </c>
      <c r="AK1363" s="570">
        <v>15.287591835841775</v>
      </c>
      <c r="AL1363" s="570"/>
    </row>
    <row r="1364" spans="1:38">
      <c r="A1364" s="570">
        <v>14</v>
      </c>
      <c r="B1364" s="570">
        <v>4</v>
      </c>
      <c r="C1364" s="570">
        <v>2024</v>
      </c>
      <c r="D1364" s="570">
        <v>99</v>
      </c>
      <c r="E1364" s="570">
        <v>99</v>
      </c>
      <c r="F1364" s="570">
        <v>99</v>
      </c>
      <c r="G1364" s="570">
        <v>99</v>
      </c>
      <c r="H1364" s="570">
        <v>99</v>
      </c>
      <c r="I1364" s="570">
        <v>99</v>
      </c>
      <c r="J1364" s="570">
        <v>999</v>
      </c>
      <c r="K1364" s="570">
        <v>99</v>
      </c>
      <c r="L1364" s="570">
        <v>99</v>
      </c>
      <c r="M1364" s="570">
        <v>99</v>
      </c>
      <c r="N1364" s="570">
        <v>99</v>
      </c>
      <c r="O1364" s="570">
        <v>4</v>
      </c>
      <c r="P1364" s="570">
        <v>9999</v>
      </c>
      <c r="Q1364" s="570">
        <v>125</v>
      </c>
      <c r="R1364" s="570">
        <v>4654</v>
      </c>
      <c r="S1364" s="570">
        <v>5.4840996991834965</v>
      </c>
      <c r="T1364" s="570">
        <v>4.8543188654920497</v>
      </c>
      <c r="U1364" s="570">
        <v>11.305371723248829</v>
      </c>
      <c r="V1364" s="570">
        <v>1.9338203695745593</v>
      </c>
      <c r="W1364" s="570">
        <v>1.0098839707778258</v>
      </c>
      <c r="X1364" s="570">
        <v>22.238934250107423</v>
      </c>
      <c r="Y1364" s="570">
        <v>7.1551353674258715</v>
      </c>
      <c r="Z1364" s="570">
        <v>6.85824648468048</v>
      </c>
      <c r="AA1364" s="570">
        <v>1.4500954562877131</v>
      </c>
      <c r="AB1364" s="570">
        <v>1.5206096101021824</v>
      </c>
      <c r="AC1364" s="570">
        <v>15.11648546385409</v>
      </c>
      <c r="AD1364" s="570">
        <v>39.404649572462773</v>
      </c>
      <c r="AE1364" s="570">
        <v>53.421456688961719</v>
      </c>
      <c r="AF1364" s="570">
        <v>18.162660006244145</v>
      </c>
      <c r="AG1364" s="570">
        <v>16.013713030727079</v>
      </c>
      <c r="AH1364" s="570">
        <v>3.1585732703051144</v>
      </c>
      <c r="AI1364" s="570">
        <v>4594</v>
      </c>
      <c r="AJ1364" s="570">
        <v>88.609577710056683</v>
      </c>
      <c r="AK1364" s="570">
        <v>14.852695541282412</v>
      </c>
      <c r="AL1364" s="570"/>
    </row>
    <row r="1365" spans="1:38">
      <c r="A1365" s="570">
        <v>14</v>
      </c>
      <c r="B1365" s="570">
        <v>5</v>
      </c>
      <c r="C1365" s="570">
        <v>2024</v>
      </c>
      <c r="D1365" s="570">
        <v>99</v>
      </c>
      <c r="E1365" s="570">
        <v>99</v>
      </c>
      <c r="F1365" s="570">
        <v>99</v>
      </c>
      <c r="G1365" s="570">
        <v>99</v>
      </c>
      <c r="H1365" s="570">
        <v>99</v>
      </c>
      <c r="I1365" s="570">
        <v>99</v>
      </c>
      <c r="J1365" s="570">
        <v>999</v>
      </c>
      <c r="K1365" s="570">
        <v>99</v>
      </c>
      <c r="L1365" s="570">
        <v>99</v>
      </c>
      <c r="M1365" s="570">
        <v>99</v>
      </c>
      <c r="N1365" s="570">
        <v>99</v>
      </c>
      <c r="O1365" s="570">
        <v>7</v>
      </c>
      <c r="P1365" s="570">
        <v>9999</v>
      </c>
      <c r="Q1365" s="570">
        <v>8</v>
      </c>
      <c r="R1365" s="570">
        <v>72</v>
      </c>
      <c r="S1365" s="570">
        <v>6.2638888888888884</v>
      </c>
      <c r="T1365" s="570">
        <v>6.1805555555555562</v>
      </c>
      <c r="U1365" s="570">
        <v>16.638888888888889</v>
      </c>
      <c r="V1365" s="570">
        <v>2.7777777777777781</v>
      </c>
      <c r="W1365" s="570">
        <v>15.27777777777778</v>
      </c>
      <c r="X1365" s="570">
        <v>52.777777777777779</v>
      </c>
      <c r="Y1365" s="570">
        <v>26.388888888888889</v>
      </c>
      <c r="Z1365" s="570">
        <v>9.0905255250171209</v>
      </c>
      <c r="AA1365" s="570">
        <v>2.0206782109229473</v>
      </c>
      <c r="AB1365" s="570">
        <v>2.2932654355797304</v>
      </c>
      <c r="AC1365" s="570">
        <v>55.752145306736715</v>
      </c>
      <c r="AD1365" s="570">
        <v>78.121760169758119</v>
      </c>
      <c r="AE1365" s="570">
        <v>72.702963410770394</v>
      </c>
      <c r="AF1365" s="570">
        <v>0.280986575085857</v>
      </c>
      <c r="AG1365" s="570">
        <v>0.3646176050040868</v>
      </c>
      <c r="AH1365" s="570">
        <v>29.166666666666675</v>
      </c>
      <c r="AI1365" s="570">
        <v>72</v>
      </c>
      <c r="AJ1365" s="570">
        <v>94.540277777777774</v>
      </c>
      <c r="AK1365" s="570">
        <v>17.203461226857868</v>
      </c>
      <c r="AL1365" s="570"/>
    </row>
    <row r="1366" spans="1:38">
      <c r="A1366" s="570">
        <v>14</v>
      </c>
      <c r="B1366" s="570">
        <v>6</v>
      </c>
      <c r="C1366" s="570">
        <v>2024</v>
      </c>
      <c r="D1366" s="570">
        <v>99</v>
      </c>
      <c r="E1366" s="570">
        <v>99</v>
      </c>
      <c r="F1366" s="570">
        <v>99</v>
      </c>
      <c r="G1366" s="570">
        <v>99</v>
      </c>
      <c r="H1366" s="570">
        <v>99</v>
      </c>
      <c r="I1366" s="570">
        <v>99</v>
      </c>
      <c r="J1366" s="570">
        <v>999</v>
      </c>
      <c r="K1366" s="570">
        <v>99</v>
      </c>
      <c r="L1366" s="570">
        <v>99</v>
      </c>
      <c r="M1366" s="570">
        <v>99</v>
      </c>
      <c r="N1366" s="570">
        <v>99</v>
      </c>
      <c r="O1366" s="570">
        <v>8</v>
      </c>
      <c r="P1366" s="570">
        <v>9999</v>
      </c>
      <c r="Q1366" s="570">
        <v>28</v>
      </c>
      <c r="R1366" s="570">
        <v>1062</v>
      </c>
      <c r="S1366" s="570">
        <v>5.5235404896421825</v>
      </c>
      <c r="T1366" s="570">
        <v>4.9369114877589446</v>
      </c>
      <c r="U1366" s="570">
        <v>10.517702448210921</v>
      </c>
      <c r="V1366" s="570">
        <v>4.7080979284369109</v>
      </c>
      <c r="W1366" s="570">
        <v>2.1657250470809788</v>
      </c>
      <c r="X1366" s="570">
        <v>23.634651600753287</v>
      </c>
      <c r="Y1366" s="570">
        <v>12.994350282485875</v>
      </c>
      <c r="Z1366" s="570">
        <v>8.4159658596181224</v>
      </c>
      <c r="AA1366" s="570">
        <v>1.5092032444034937</v>
      </c>
      <c r="AB1366" s="570">
        <v>1.4871619699096741</v>
      </c>
      <c r="AC1366" s="570">
        <v>34.994409851963205</v>
      </c>
      <c r="AD1366" s="570">
        <v>52.849412935032817</v>
      </c>
      <c r="AE1366" s="570">
        <v>66.919269709224807</v>
      </c>
      <c r="AF1366" s="570">
        <v>4.144551982516389</v>
      </c>
      <c r="AG1366" s="570">
        <v>3.3995874160055486</v>
      </c>
      <c r="AH1366" s="570">
        <v>1.1299435028248583</v>
      </c>
      <c r="AI1366" s="570">
        <v>1050</v>
      </c>
      <c r="AJ1366" s="570">
        <v>84.403428571428506</v>
      </c>
      <c r="AK1366" s="570">
        <v>14.238841040136524</v>
      </c>
      <c r="AL1366" s="570"/>
    </row>
    <row r="1367" spans="1:38">
      <c r="A1367" s="570">
        <v>14</v>
      </c>
      <c r="B1367" s="570">
        <v>7</v>
      </c>
      <c r="C1367" s="570">
        <v>2024</v>
      </c>
      <c r="D1367" s="570">
        <v>99</v>
      </c>
      <c r="E1367" s="570">
        <v>99</v>
      </c>
      <c r="F1367" s="570">
        <v>99</v>
      </c>
      <c r="G1367" s="570">
        <v>99</v>
      </c>
      <c r="H1367" s="570">
        <v>99</v>
      </c>
      <c r="I1367" s="570">
        <v>99</v>
      </c>
      <c r="J1367" s="570">
        <v>999</v>
      </c>
      <c r="K1367" s="570">
        <v>99</v>
      </c>
      <c r="L1367" s="570">
        <v>99</v>
      </c>
      <c r="M1367" s="570">
        <v>99</v>
      </c>
      <c r="N1367" s="570">
        <v>99</v>
      </c>
      <c r="O1367" s="570">
        <v>9</v>
      </c>
      <c r="P1367" s="570">
        <v>9999</v>
      </c>
      <c r="Q1367" s="570">
        <v>25</v>
      </c>
      <c r="R1367" s="570">
        <v>277</v>
      </c>
      <c r="S1367" s="570">
        <v>5.7039711191335742</v>
      </c>
      <c r="T1367" s="570">
        <v>4.9458483754512637</v>
      </c>
      <c r="U1367" s="570">
        <v>12.783393501805056</v>
      </c>
      <c r="V1367" s="570">
        <v>1.8050541516245484</v>
      </c>
      <c r="W1367" s="570">
        <v>2.1660649819494577</v>
      </c>
      <c r="X1367" s="570">
        <v>22.382671480144403</v>
      </c>
      <c r="Y1367" s="570">
        <v>7.2202166064981936</v>
      </c>
      <c r="Z1367" s="570">
        <v>5.9128824694783004</v>
      </c>
      <c r="AA1367" s="570">
        <v>1.6626341934592108</v>
      </c>
      <c r="AB1367" s="570">
        <v>1.5716207523713741</v>
      </c>
      <c r="AC1367" s="570">
        <v>49.72643074250184</v>
      </c>
      <c r="AD1367" s="570">
        <v>69.66882808437208</v>
      </c>
      <c r="AE1367" s="570">
        <v>60.72863295389952</v>
      </c>
      <c r="AF1367" s="570">
        <v>1.0810177958164218</v>
      </c>
      <c r="AG1367" s="570">
        <v>1.0777219860763538</v>
      </c>
      <c r="AH1367" s="570">
        <v>20.938628158844764</v>
      </c>
      <c r="AI1367" s="570">
        <v>276</v>
      </c>
      <c r="AJ1367" s="570">
        <v>92.064855072463757</v>
      </c>
      <c r="AK1367" s="570">
        <v>15.372739374123547</v>
      </c>
      <c r="AL1367" s="570"/>
    </row>
    <row r="1368" spans="1:38">
      <c r="A1368" s="570">
        <v>14</v>
      </c>
      <c r="B1368" s="570">
        <v>8</v>
      </c>
      <c r="C1368" s="570">
        <v>2024</v>
      </c>
      <c r="D1368" s="570">
        <v>99</v>
      </c>
      <c r="E1368" s="570">
        <v>99</v>
      </c>
      <c r="F1368" s="570">
        <v>99</v>
      </c>
      <c r="G1368" s="570">
        <v>99</v>
      </c>
      <c r="H1368" s="570">
        <v>99</v>
      </c>
      <c r="I1368" s="570">
        <v>99</v>
      </c>
      <c r="J1368" s="570">
        <v>999</v>
      </c>
      <c r="K1368" s="570">
        <v>99</v>
      </c>
      <c r="L1368" s="570">
        <v>99</v>
      </c>
      <c r="M1368" s="570">
        <v>99</v>
      </c>
      <c r="N1368" s="570">
        <v>99</v>
      </c>
      <c r="O1368" s="570">
        <v>11</v>
      </c>
      <c r="P1368" s="570">
        <v>9999</v>
      </c>
      <c r="Q1368" s="570">
        <v>68</v>
      </c>
      <c r="R1368" s="570">
        <v>1185</v>
      </c>
      <c r="S1368" s="570">
        <v>5.443037974683544</v>
      </c>
      <c r="T1368" s="570">
        <v>4.8194092827004207</v>
      </c>
      <c r="U1368" s="570">
        <v>14.384641350210972</v>
      </c>
      <c r="V1368" s="570">
        <v>5.0632911392405058</v>
      </c>
      <c r="W1368" s="570">
        <v>2.0253164556962022</v>
      </c>
      <c r="X1368" s="570">
        <v>35.527426160337555</v>
      </c>
      <c r="Y1368" s="570">
        <v>17.383966244725737</v>
      </c>
      <c r="Z1368" s="570">
        <v>8.0370303557272127</v>
      </c>
      <c r="AA1368" s="570">
        <v>1.5290175172895097</v>
      </c>
      <c r="AB1368" s="570">
        <v>1.783504724560568</v>
      </c>
      <c r="AC1368" s="570">
        <v>42.367715109086568</v>
      </c>
      <c r="AD1368" s="570">
        <v>67.375424345415922</v>
      </c>
      <c r="AE1368" s="570">
        <v>61.049233151503763</v>
      </c>
      <c r="AF1368" s="570">
        <v>4.6245707149547313</v>
      </c>
      <c r="AG1368" s="570">
        <v>5.1879789410506385</v>
      </c>
      <c r="AH1368" s="570">
        <v>0.33755274261603357</v>
      </c>
      <c r="AI1368" s="570">
        <v>1049</v>
      </c>
      <c r="AJ1368" s="570">
        <v>95.029933269780699</v>
      </c>
      <c r="AK1368" s="570">
        <v>15.932730728171862</v>
      </c>
      <c r="AL1368" s="570"/>
    </row>
    <row r="1369" spans="1:38">
      <c r="A1369" s="570">
        <v>14</v>
      </c>
      <c r="B1369" s="570">
        <v>9</v>
      </c>
      <c r="C1369" s="570">
        <v>2024</v>
      </c>
      <c r="D1369" s="570">
        <v>99</v>
      </c>
      <c r="E1369" s="570">
        <v>99</v>
      </c>
      <c r="F1369" s="570">
        <v>99</v>
      </c>
      <c r="G1369" s="570">
        <v>99</v>
      </c>
      <c r="H1369" s="570">
        <v>99</v>
      </c>
      <c r="I1369" s="570">
        <v>99</v>
      </c>
      <c r="J1369" s="570">
        <v>999</v>
      </c>
      <c r="K1369" s="570">
        <v>99</v>
      </c>
      <c r="L1369" s="570">
        <v>99</v>
      </c>
      <c r="M1369" s="570">
        <v>99</v>
      </c>
      <c r="N1369" s="570">
        <v>99</v>
      </c>
      <c r="O1369" s="570">
        <v>14</v>
      </c>
      <c r="P1369" s="570">
        <v>9999</v>
      </c>
      <c r="Q1369" s="570">
        <v>232</v>
      </c>
      <c r="R1369" s="570">
        <v>6620</v>
      </c>
      <c r="S1369" s="570">
        <v>5.2468277945619342</v>
      </c>
      <c r="T1369" s="570">
        <v>4.5913897280966758</v>
      </c>
      <c r="U1369" s="570">
        <v>12.444244712990985</v>
      </c>
      <c r="V1369" s="570">
        <v>2.522658610271904</v>
      </c>
      <c r="W1369" s="570">
        <v>1.2990936555891237</v>
      </c>
      <c r="X1369" s="570">
        <v>28.897280966767379</v>
      </c>
      <c r="Y1369" s="570">
        <v>9.531722054380662</v>
      </c>
      <c r="Z1369" s="570">
        <v>7.2458544322743359</v>
      </c>
      <c r="AA1369" s="570">
        <v>1.636382209233449</v>
      </c>
      <c r="AB1369" s="570">
        <v>1.6260580666222899</v>
      </c>
      <c r="AC1369" s="570">
        <v>13.119476357130836</v>
      </c>
      <c r="AD1369" s="570">
        <v>50.569970773506242</v>
      </c>
      <c r="AE1369" s="570">
        <v>59.572877774444571</v>
      </c>
      <c r="AF1369" s="570">
        <v>25.835154542616305</v>
      </c>
      <c r="AG1369" s="570">
        <v>25.073060480869184</v>
      </c>
      <c r="AH1369" s="570">
        <v>0.7854984894259821</v>
      </c>
      <c r="AI1369" s="570">
        <v>6353</v>
      </c>
      <c r="AJ1369" s="570">
        <v>90.812120258145882</v>
      </c>
      <c r="AK1369" s="570">
        <v>15.085379364920502</v>
      </c>
      <c r="AL1369" s="570"/>
    </row>
    <row r="1370" spans="1:38">
      <c r="A1370" s="570">
        <v>14</v>
      </c>
      <c r="B1370" s="570">
        <v>10</v>
      </c>
      <c r="C1370" s="570">
        <v>2024</v>
      </c>
      <c r="D1370" s="570">
        <v>99</v>
      </c>
      <c r="E1370" s="570">
        <v>99</v>
      </c>
      <c r="F1370" s="570">
        <v>99</v>
      </c>
      <c r="G1370" s="570">
        <v>99</v>
      </c>
      <c r="H1370" s="570">
        <v>99</v>
      </c>
      <c r="I1370" s="570">
        <v>99</v>
      </c>
      <c r="J1370" s="570">
        <v>999</v>
      </c>
      <c r="K1370" s="570">
        <v>99</v>
      </c>
      <c r="L1370" s="570">
        <v>99</v>
      </c>
      <c r="M1370" s="570">
        <v>99</v>
      </c>
      <c r="N1370" s="570">
        <v>99</v>
      </c>
      <c r="O1370" s="570">
        <v>15</v>
      </c>
      <c r="P1370" s="570">
        <v>9999</v>
      </c>
      <c r="Q1370" s="570">
        <v>69</v>
      </c>
      <c r="R1370" s="570">
        <v>2875</v>
      </c>
      <c r="S1370" s="570">
        <v>5.1140869565217404</v>
      </c>
      <c r="T1370" s="570">
        <v>4.5996521739130438</v>
      </c>
      <c r="U1370" s="570">
        <v>12.337147826086976</v>
      </c>
      <c r="V1370" s="570">
        <v>2.4347826086956523</v>
      </c>
      <c r="W1370" s="570">
        <v>1.2173913043478262</v>
      </c>
      <c r="X1370" s="570">
        <v>29.913043478260871</v>
      </c>
      <c r="Y1370" s="570">
        <v>11.339130434782611</v>
      </c>
      <c r="Z1370" s="570">
        <v>7.8366193379359981</v>
      </c>
      <c r="AA1370" s="570">
        <v>1.361658768243428</v>
      </c>
      <c r="AB1370" s="570">
        <v>1.7297599383250852</v>
      </c>
      <c r="AC1370" s="570">
        <v>36.097579657156302</v>
      </c>
      <c r="AD1370" s="570">
        <v>49.346629909936681</v>
      </c>
      <c r="AE1370" s="570">
        <v>59.340596738467774</v>
      </c>
      <c r="AF1370" s="570">
        <v>11.219950046831094</v>
      </c>
      <c r="AG1370" s="570">
        <v>10.795268127855987</v>
      </c>
      <c r="AH1370" s="570">
        <v>0.38260869565217392</v>
      </c>
      <c r="AI1370" s="570">
        <v>1660</v>
      </c>
      <c r="AJ1370" s="570">
        <v>93.438734939759101</v>
      </c>
      <c r="AK1370" s="570">
        <v>14.705976910438496</v>
      </c>
      <c r="AL1370" s="570"/>
    </row>
    <row r="1371" spans="1:38" s="538" customFormat="1">
      <c r="A1371" s="570">
        <v>14</v>
      </c>
      <c r="B1371" s="570">
        <v>11</v>
      </c>
      <c r="C1371" s="570">
        <v>2024</v>
      </c>
      <c r="D1371" s="570">
        <v>99</v>
      </c>
      <c r="E1371" s="570">
        <v>99</v>
      </c>
      <c r="F1371" s="570">
        <v>99</v>
      </c>
      <c r="G1371" s="570">
        <v>99</v>
      </c>
      <c r="H1371" s="570">
        <v>99</v>
      </c>
      <c r="I1371" s="570">
        <v>99</v>
      </c>
      <c r="J1371" s="570">
        <v>999</v>
      </c>
      <c r="K1371" s="570">
        <v>99</v>
      </c>
      <c r="L1371" s="570">
        <v>99</v>
      </c>
      <c r="M1371" s="570">
        <v>99</v>
      </c>
      <c r="N1371" s="570">
        <v>99</v>
      </c>
      <c r="O1371" s="570">
        <v>16</v>
      </c>
      <c r="P1371" s="570">
        <v>9999</v>
      </c>
      <c r="Q1371" s="570">
        <v>89</v>
      </c>
      <c r="R1371" s="570">
        <v>1468</v>
      </c>
      <c r="S1371" s="570">
        <v>5.6825613079019055</v>
      </c>
      <c r="T1371" s="570">
        <v>4.7840599455040884</v>
      </c>
      <c r="U1371" s="570">
        <v>12.16178474114443</v>
      </c>
      <c r="V1371" s="570">
        <v>1.2942779291553137</v>
      </c>
      <c r="W1371" s="570">
        <v>1.7711171662125345</v>
      </c>
      <c r="X1371" s="570">
        <v>21.662125340599449</v>
      </c>
      <c r="Y1371" s="570">
        <v>6.3351498637602193</v>
      </c>
      <c r="Z1371" s="570">
        <v>6.6782785743487985</v>
      </c>
      <c r="AA1371" s="570">
        <v>1.6708091599479979</v>
      </c>
      <c r="AB1371" s="570">
        <v>1.7036079286643888</v>
      </c>
      <c r="AC1371" s="570">
        <v>49.597835952622994</v>
      </c>
      <c r="AD1371" s="570">
        <v>65.028690182266004</v>
      </c>
      <c r="AE1371" s="570">
        <v>53.664253618895351</v>
      </c>
      <c r="AF1371" s="570">
        <v>5.7290040586949722</v>
      </c>
      <c r="AG1371" s="570">
        <v>5.4338066869286079</v>
      </c>
      <c r="AH1371" s="570">
        <v>3.5422343324250689</v>
      </c>
      <c r="AI1371" s="570">
        <v>1302</v>
      </c>
      <c r="AJ1371" s="570">
        <v>91.668279569892576</v>
      </c>
      <c r="AK1371" s="570">
        <v>15.295494707975109</v>
      </c>
      <c r="AL1371" s="570"/>
    </row>
    <row r="1372" spans="1:38" s="538" customFormat="1">
      <c r="A1372" s="570">
        <v>14</v>
      </c>
      <c r="B1372" s="570">
        <v>12</v>
      </c>
      <c r="C1372" s="570">
        <v>2024</v>
      </c>
      <c r="D1372" s="570">
        <v>99</v>
      </c>
      <c r="E1372" s="570">
        <v>99</v>
      </c>
      <c r="F1372" s="570">
        <v>99</v>
      </c>
      <c r="G1372" s="570">
        <v>99</v>
      </c>
      <c r="H1372" s="570">
        <v>99</v>
      </c>
      <c r="I1372" s="570">
        <v>99</v>
      </c>
      <c r="J1372" s="570">
        <v>999</v>
      </c>
      <c r="K1372" s="570">
        <v>99</v>
      </c>
      <c r="L1372" s="570">
        <v>99</v>
      </c>
      <c r="M1372" s="570">
        <v>99</v>
      </c>
      <c r="N1372" s="570">
        <v>99</v>
      </c>
      <c r="O1372" s="570">
        <v>18</v>
      </c>
      <c r="P1372" s="570">
        <v>9999</v>
      </c>
      <c r="Q1372" s="570">
        <v>49</v>
      </c>
      <c r="R1372" s="570">
        <v>1773</v>
      </c>
      <c r="S1372" s="570">
        <v>5.5008460236886636</v>
      </c>
      <c r="T1372" s="570">
        <v>5.0360970107163006</v>
      </c>
      <c r="U1372" s="570">
        <v>16.666835871404412</v>
      </c>
      <c r="V1372" s="570">
        <v>4.3993231810490689</v>
      </c>
      <c r="W1372" s="570">
        <v>2.8764805414551606</v>
      </c>
      <c r="X1372" s="570">
        <v>54.371122391426944</v>
      </c>
      <c r="Y1372" s="570">
        <v>21.996615905245346</v>
      </c>
      <c r="Z1372" s="570">
        <v>7.839225920225469</v>
      </c>
      <c r="AA1372" s="570">
        <v>1.4196368248914817</v>
      </c>
      <c r="AB1372" s="570">
        <v>1.9386661079817171</v>
      </c>
      <c r="AC1372" s="570">
        <v>35.258670820377176</v>
      </c>
      <c r="AD1372" s="570">
        <v>57.405760712876088</v>
      </c>
      <c r="AE1372" s="570">
        <v>52.953466921350625</v>
      </c>
      <c r="AF1372" s="570">
        <v>6.9192944114892274</v>
      </c>
      <c r="AG1372" s="570">
        <v>8.9937893265044089</v>
      </c>
      <c r="AH1372" s="570">
        <v>0.50761421319796951</v>
      </c>
      <c r="AI1372" s="570">
        <v>934</v>
      </c>
      <c r="AJ1372" s="570">
        <v>101.46456102783726</v>
      </c>
      <c r="AK1372" s="570">
        <v>15.566079475581819</v>
      </c>
      <c r="AL1372" s="570"/>
    </row>
    <row r="1373" spans="1:38" s="538" customFormat="1">
      <c r="A1373" s="570">
        <v>14</v>
      </c>
      <c r="B1373" s="570">
        <v>13</v>
      </c>
      <c r="C1373" s="570">
        <v>2024</v>
      </c>
      <c r="D1373" s="570">
        <v>99</v>
      </c>
      <c r="E1373" s="570">
        <v>99</v>
      </c>
      <c r="F1373" s="570">
        <v>99</v>
      </c>
      <c r="G1373" s="570">
        <v>99</v>
      </c>
      <c r="H1373" s="570">
        <v>99</v>
      </c>
      <c r="I1373" s="570">
        <v>99</v>
      </c>
      <c r="J1373" s="570">
        <v>999</v>
      </c>
      <c r="K1373" s="570">
        <v>99</v>
      </c>
      <c r="L1373" s="570">
        <v>99</v>
      </c>
      <c r="M1373" s="570">
        <v>99</v>
      </c>
      <c r="N1373" s="570">
        <v>99</v>
      </c>
      <c r="O1373" s="570">
        <v>55</v>
      </c>
      <c r="P1373" s="570">
        <v>9999</v>
      </c>
      <c r="Q1373" s="570">
        <v>60</v>
      </c>
      <c r="R1373" s="570">
        <v>2564</v>
      </c>
      <c r="S1373" s="570">
        <v>5.5343213728549134</v>
      </c>
      <c r="T1373" s="570">
        <v>5.1189547581903279</v>
      </c>
      <c r="U1373" s="570">
        <v>17.046879875195042</v>
      </c>
      <c r="V1373" s="570">
        <v>4.2511700468018709</v>
      </c>
      <c r="W1373" s="570">
        <v>3.5881435257410295</v>
      </c>
      <c r="X1373" s="570">
        <v>50.858034321372848</v>
      </c>
      <c r="Y1373" s="570">
        <v>24.141965678627141</v>
      </c>
      <c r="Z1373" s="570">
        <v>7.7628642425112515</v>
      </c>
      <c r="AA1373" s="570">
        <v>1.6456793189745238</v>
      </c>
      <c r="AB1373" s="570">
        <v>1.9273787700060876</v>
      </c>
      <c r="AC1373" s="570">
        <v>32.247868242696022</v>
      </c>
      <c r="AD1373" s="570">
        <v>66.064232102272157</v>
      </c>
      <c r="AE1373" s="570">
        <v>59.243318196443951</v>
      </c>
      <c r="AF1373" s="570">
        <v>10.006244146113024</v>
      </c>
      <c r="AG1373" s="570">
        <v>13.302820703705901</v>
      </c>
      <c r="AH1373" s="570">
        <v>0.78003120124804992</v>
      </c>
      <c r="AI1373" s="570">
        <v>2233</v>
      </c>
      <c r="AJ1373" s="570">
        <v>99.260770264218579</v>
      </c>
      <c r="AK1373" s="570">
        <v>15.764973069494937</v>
      </c>
      <c r="AL1373" s="570"/>
    </row>
    <row r="1374" spans="1:38" s="538" customFormat="1">
      <c r="A1374" s="570">
        <v>14</v>
      </c>
      <c r="B1374" s="570">
        <v>14</v>
      </c>
      <c r="C1374" s="570">
        <v>2024</v>
      </c>
      <c r="D1374" s="570">
        <v>99</v>
      </c>
      <c r="E1374" s="570">
        <v>99</v>
      </c>
      <c r="F1374" s="570">
        <v>99</v>
      </c>
      <c r="G1374" s="570">
        <v>99</v>
      </c>
      <c r="H1374" s="570">
        <v>99</v>
      </c>
      <c r="I1374" s="570">
        <v>99</v>
      </c>
      <c r="J1374" s="570">
        <v>999</v>
      </c>
      <c r="K1374" s="570">
        <v>99</v>
      </c>
      <c r="L1374" s="570">
        <v>99</v>
      </c>
      <c r="M1374" s="570">
        <v>99</v>
      </c>
      <c r="N1374" s="570">
        <v>99</v>
      </c>
      <c r="O1374" s="570">
        <v>56</v>
      </c>
      <c r="P1374" s="570">
        <v>9999</v>
      </c>
      <c r="Q1374" s="570">
        <v>2</v>
      </c>
      <c r="R1374" s="570">
        <v>46</v>
      </c>
      <c r="S1374" s="570">
        <v>5.8043478260869552</v>
      </c>
      <c r="T1374" s="570">
        <v>3.5217391304347827</v>
      </c>
      <c r="U1374" s="570">
        <v>11.430434782608701</v>
      </c>
      <c r="V1374" s="570">
        <v>4.3478260869565215</v>
      </c>
      <c r="W1374" s="570">
        <v>0</v>
      </c>
      <c r="X1374" s="570">
        <v>10.869565217391305</v>
      </c>
      <c r="Y1374" s="570">
        <v>6.5217391304347823</v>
      </c>
      <c r="Z1374" s="570">
        <v>4.7064188160249341</v>
      </c>
      <c r="AA1374" s="570">
        <v>1.5410268346475924</v>
      </c>
      <c r="AB1374" s="570">
        <v>1.0578717443996906</v>
      </c>
      <c r="AC1374" s="570">
        <v>52.356359935745374</v>
      </c>
      <c r="AD1374" s="570">
        <v>62.425521017161358</v>
      </c>
      <c r="AE1374" s="570">
        <v>18.263401529219681</v>
      </c>
      <c r="AF1374" s="570">
        <v>0.1795192007492975</v>
      </c>
      <c r="AG1374" s="570">
        <v>0.16002999725471537</v>
      </c>
      <c r="AH1374" s="570">
        <v>2.1739130434782608</v>
      </c>
      <c r="AI1374" s="570">
        <v>45</v>
      </c>
      <c r="AJ1374" s="570">
        <v>88.339999999999989</v>
      </c>
      <c r="AK1374" s="570">
        <v>15.919292007101868</v>
      </c>
      <c r="AL1374" s="570"/>
    </row>
    <row r="1375" spans="1:38">
      <c r="A1375" s="570">
        <v>14</v>
      </c>
      <c r="B1375" s="570">
        <v>15</v>
      </c>
      <c r="C1375" s="570">
        <v>2023</v>
      </c>
      <c r="D1375" s="570">
        <v>99</v>
      </c>
      <c r="E1375" s="570">
        <v>99</v>
      </c>
      <c r="F1375" s="570">
        <v>99</v>
      </c>
      <c r="G1375" s="570">
        <v>99</v>
      </c>
      <c r="H1375" s="570">
        <v>99</v>
      </c>
      <c r="I1375" s="570">
        <v>99</v>
      </c>
      <c r="J1375" s="570">
        <v>999</v>
      </c>
      <c r="K1375" s="570">
        <v>99</v>
      </c>
      <c r="L1375" s="570">
        <v>99</v>
      </c>
      <c r="M1375" s="570">
        <v>99</v>
      </c>
      <c r="N1375" s="570">
        <v>99</v>
      </c>
      <c r="O1375" s="570">
        <v>1</v>
      </c>
      <c r="P1375" s="570">
        <v>9999</v>
      </c>
      <c r="Q1375" s="570">
        <v>9</v>
      </c>
      <c r="R1375" s="570">
        <v>266</v>
      </c>
      <c r="S1375" s="570">
        <v>5.7819548872180455</v>
      </c>
      <c r="T1375" s="570">
        <v>6.0338345864661651</v>
      </c>
      <c r="U1375" s="570">
        <v>15.47593984962406</v>
      </c>
      <c r="V1375" s="570">
        <v>0</v>
      </c>
      <c r="W1375" s="570">
        <v>20.300751879699249</v>
      </c>
      <c r="X1375" s="570">
        <v>30.075187969924809</v>
      </c>
      <c r="Y1375" s="570">
        <v>19.172932330827063</v>
      </c>
      <c r="Z1375" s="570">
        <v>10.419712018706289</v>
      </c>
      <c r="AA1375" s="570">
        <v>1.655877414847617</v>
      </c>
      <c r="AB1375" s="570">
        <v>2.5046539303832431</v>
      </c>
      <c r="AC1375" s="570">
        <v>68.055416761105946</v>
      </c>
      <c r="AD1375" s="570">
        <v>78.455929635604505</v>
      </c>
      <c r="AE1375" s="570">
        <v>78.948132754953178</v>
      </c>
      <c r="AF1375" s="570">
        <v>1.0047973406867372</v>
      </c>
      <c r="AG1375" s="570">
        <v>1.2581407353549288</v>
      </c>
      <c r="AH1375" s="570">
        <v>16.165413533834588</v>
      </c>
      <c r="AI1375" s="570">
        <v>266</v>
      </c>
      <c r="AJ1375" s="570">
        <v>93.751127819548941</v>
      </c>
      <c r="AK1375" s="570">
        <v>16.571827562776932</v>
      </c>
      <c r="AL1375" s="570"/>
    </row>
    <row r="1376" spans="1:38">
      <c r="A1376" s="570">
        <v>14</v>
      </c>
      <c r="B1376" s="570">
        <v>16</v>
      </c>
      <c r="C1376" s="570">
        <v>2023</v>
      </c>
      <c r="D1376" s="570">
        <v>99</v>
      </c>
      <c r="E1376" s="570">
        <v>99</v>
      </c>
      <c r="F1376" s="570">
        <v>99</v>
      </c>
      <c r="G1376" s="570">
        <v>99</v>
      </c>
      <c r="H1376" s="570">
        <v>99</v>
      </c>
      <c r="I1376" s="570">
        <v>99</v>
      </c>
      <c r="J1376" s="570">
        <v>999</v>
      </c>
      <c r="K1376" s="570">
        <v>99</v>
      </c>
      <c r="L1376" s="570">
        <v>99</v>
      </c>
      <c r="M1376" s="570">
        <v>99</v>
      </c>
      <c r="N1376" s="570">
        <v>99</v>
      </c>
      <c r="O1376" s="570">
        <v>2</v>
      </c>
      <c r="P1376" s="570">
        <v>9999</v>
      </c>
      <c r="Q1376" s="570">
        <v>23</v>
      </c>
      <c r="R1376" s="570">
        <v>437</v>
      </c>
      <c r="S1376" s="570">
        <v>6.1624713958810089</v>
      </c>
      <c r="T1376" s="570">
        <v>5.2654462242562925</v>
      </c>
      <c r="U1376" s="570">
        <v>12.753089244851251</v>
      </c>
      <c r="V1376" s="570">
        <v>1.6018306636155604</v>
      </c>
      <c r="W1376" s="570">
        <v>1.1441647597254003</v>
      </c>
      <c r="X1376" s="570">
        <v>26.315789473684205</v>
      </c>
      <c r="Y1376" s="570">
        <v>8.466819221967965</v>
      </c>
      <c r="Z1376" s="570">
        <v>7.1660029310665028</v>
      </c>
      <c r="AA1376" s="570">
        <v>1.9557253454297141</v>
      </c>
      <c r="AB1376" s="570">
        <v>1.9438386130912024</v>
      </c>
      <c r="AC1376" s="570">
        <v>33.677056955016951</v>
      </c>
      <c r="AD1376" s="570">
        <v>36.171578279620654</v>
      </c>
      <c r="AE1376" s="570">
        <v>14.034343258851196</v>
      </c>
      <c r="AF1376" s="570">
        <v>1.6507384882710692</v>
      </c>
      <c r="AG1376" s="570">
        <v>1.7032852675038976</v>
      </c>
      <c r="AH1376" s="570">
        <v>6.4073226544622415</v>
      </c>
      <c r="AI1376" s="570">
        <v>249</v>
      </c>
      <c r="AJ1376" s="570">
        <v>94.387148594377521</v>
      </c>
      <c r="AK1376" s="570">
        <v>14.676678944766714</v>
      </c>
      <c r="AL1376" s="570"/>
    </row>
    <row r="1377" spans="1:38">
      <c r="A1377" s="570">
        <v>14</v>
      </c>
      <c r="B1377" s="570">
        <v>17</v>
      </c>
      <c r="C1377" s="570">
        <v>2023</v>
      </c>
      <c r="D1377" s="570">
        <v>99</v>
      </c>
      <c r="E1377" s="570">
        <v>99</v>
      </c>
      <c r="F1377" s="570">
        <v>99</v>
      </c>
      <c r="G1377" s="570">
        <v>99</v>
      </c>
      <c r="H1377" s="570">
        <v>99</v>
      </c>
      <c r="I1377" s="570">
        <v>99</v>
      </c>
      <c r="J1377" s="570">
        <v>999</v>
      </c>
      <c r="K1377" s="570">
        <v>99</v>
      </c>
      <c r="L1377" s="570">
        <v>99</v>
      </c>
      <c r="M1377" s="570">
        <v>99</v>
      </c>
      <c r="N1377" s="570">
        <v>99</v>
      </c>
      <c r="O1377" s="570">
        <v>3</v>
      </c>
      <c r="P1377" s="570">
        <v>9999</v>
      </c>
      <c r="Q1377" s="570">
        <v>32</v>
      </c>
      <c r="R1377" s="570">
        <v>2785</v>
      </c>
      <c r="S1377" s="570">
        <v>5.3174147217235195</v>
      </c>
      <c r="T1377" s="570">
        <v>5.3303411131059244</v>
      </c>
      <c r="U1377" s="570">
        <v>9.8257809694793448</v>
      </c>
      <c r="V1377" s="570">
        <v>0.35906642728904842</v>
      </c>
      <c r="W1377" s="570">
        <v>1.6517055655296231</v>
      </c>
      <c r="X1377" s="570">
        <v>14.973070017953319</v>
      </c>
      <c r="Y1377" s="570">
        <v>5.2782764811490122</v>
      </c>
      <c r="Z1377" s="570">
        <v>6.2138753906349011</v>
      </c>
      <c r="AA1377" s="570">
        <v>1.1596763905068057</v>
      </c>
      <c r="AB1377" s="570">
        <v>1.616353385817263</v>
      </c>
      <c r="AC1377" s="570">
        <v>-2.5770680143725984</v>
      </c>
      <c r="AD1377" s="570">
        <v>32.94998608758587</v>
      </c>
      <c r="AE1377" s="570">
        <v>41.10806412182815</v>
      </c>
      <c r="AF1377" s="570">
        <v>10.520152608317908</v>
      </c>
      <c r="AG1377" s="570">
        <v>8.3633993088569447</v>
      </c>
      <c r="AH1377" s="570">
        <v>1.2208258527827649</v>
      </c>
      <c r="AI1377" s="570">
        <v>1318</v>
      </c>
      <c r="AJ1377" s="570">
        <v>90.704931714719379</v>
      </c>
      <c r="AK1377" s="570">
        <v>14.851848830508724</v>
      </c>
      <c r="AL1377" s="570"/>
    </row>
    <row r="1378" spans="1:38">
      <c r="A1378" s="570">
        <v>14</v>
      </c>
      <c r="B1378" s="570">
        <v>18</v>
      </c>
      <c r="C1378" s="570">
        <v>2023</v>
      </c>
      <c r="D1378" s="570">
        <v>99</v>
      </c>
      <c r="E1378" s="570">
        <v>99</v>
      </c>
      <c r="F1378" s="570">
        <v>99</v>
      </c>
      <c r="G1378" s="570">
        <v>99</v>
      </c>
      <c r="H1378" s="570">
        <v>99</v>
      </c>
      <c r="I1378" s="570">
        <v>99</v>
      </c>
      <c r="J1378" s="570">
        <v>999</v>
      </c>
      <c r="K1378" s="570">
        <v>99</v>
      </c>
      <c r="L1378" s="570">
        <v>99</v>
      </c>
      <c r="M1378" s="570">
        <v>99</v>
      </c>
      <c r="N1378" s="570">
        <v>99</v>
      </c>
      <c r="O1378" s="570">
        <v>4</v>
      </c>
      <c r="P1378" s="570">
        <v>9999</v>
      </c>
      <c r="Q1378" s="570">
        <v>131</v>
      </c>
      <c r="R1378" s="570">
        <v>5162</v>
      </c>
      <c r="S1378" s="570">
        <v>5.3899651297946551</v>
      </c>
      <c r="T1378" s="570">
        <v>4.7958155753583904</v>
      </c>
      <c r="U1378" s="570">
        <v>11.966156528477336</v>
      </c>
      <c r="V1378" s="570">
        <v>1.1042231693142188</v>
      </c>
      <c r="W1378" s="570">
        <v>1.4529252227818676</v>
      </c>
      <c r="X1378" s="570">
        <v>26.733824099186361</v>
      </c>
      <c r="Y1378" s="570">
        <v>8.1557535838822144</v>
      </c>
      <c r="Z1378" s="570">
        <v>6.9846629672368872</v>
      </c>
      <c r="AA1378" s="570">
        <v>1.6971384737762305</v>
      </c>
      <c r="AB1378" s="570">
        <v>1.8108325736864808</v>
      </c>
      <c r="AC1378" s="570">
        <v>23.521682632596043</v>
      </c>
      <c r="AD1378" s="570">
        <v>42.216941263347799</v>
      </c>
      <c r="AE1378" s="570">
        <v>39.889123060356866</v>
      </c>
      <c r="AF1378" s="570">
        <v>19.499112303101278</v>
      </c>
      <c r="AG1378" s="570">
        <v>18.878315241791555</v>
      </c>
      <c r="AH1378" s="570">
        <v>1.6853932584269657</v>
      </c>
      <c r="AI1378" s="570">
        <v>1607</v>
      </c>
      <c r="AJ1378" s="570">
        <v>95.825264467952763</v>
      </c>
      <c r="AK1378" s="570">
        <v>14.330044690482644</v>
      </c>
      <c r="AL1378" s="570"/>
    </row>
    <row r="1379" spans="1:38">
      <c r="A1379" s="570">
        <v>14</v>
      </c>
      <c r="B1379" s="570">
        <v>19</v>
      </c>
      <c r="C1379" s="570">
        <v>2023</v>
      </c>
      <c r="D1379" s="570">
        <v>99</v>
      </c>
      <c r="E1379" s="570">
        <v>99</v>
      </c>
      <c r="F1379" s="570">
        <v>99</v>
      </c>
      <c r="G1379" s="570">
        <v>99</v>
      </c>
      <c r="H1379" s="570">
        <v>99</v>
      </c>
      <c r="I1379" s="570">
        <v>99</v>
      </c>
      <c r="J1379" s="570">
        <v>999</v>
      </c>
      <c r="K1379" s="570">
        <v>99</v>
      </c>
      <c r="L1379" s="570">
        <v>99</v>
      </c>
      <c r="M1379" s="570">
        <v>99</v>
      </c>
      <c r="N1379" s="570">
        <v>99</v>
      </c>
      <c r="O1379" s="570">
        <v>7</v>
      </c>
      <c r="P1379" s="570">
        <v>9999</v>
      </c>
      <c r="Q1379" s="570">
        <v>4</v>
      </c>
      <c r="R1379" s="570">
        <v>32</v>
      </c>
      <c r="S1379" s="570">
        <v>5.46875</v>
      </c>
      <c r="T1379" s="570">
        <v>4.8125</v>
      </c>
      <c r="U1379" s="570">
        <v>15.084374999999996</v>
      </c>
      <c r="V1379" s="570">
        <v>3.125</v>
      </c>
      <c r="W1379" s="570">
        <v>6.25</v>
      </c>
      <c r="X1379" s="570">
        <v>28.125</v>
      </c>
      <c r="Y1379" s="570">
        <v>18.75</v>
      </c>
      <c r="Z1379" s="570">
        <v>7.7715068268241954</v>
      </c>
      <c r="AA1379" s="570">
        <v>1.5203695068962677</v>
      </c>
      <c r="AB1379" s="570">
        <v>2.1999644883497558</v>
      </c>
      <c r="AC1379" s="570">
        <v>21.511454286218033</v>
      </c>
      <c r="AD1379" s="570">
        <v>74.520624785999388</v>
      </c>
      <c r="AE1379" s="570">
        <v>49.342588280106419</v>
      </c>
      <c r="AF1379" s="570">
        <v>0.12087787557133688</v>
      </c>
      <c r="AG1379" s="570">
        <v>0.14752575741044149</v>
      </c>
      <c r="AH1379" s="570">
        <v>9.375</v>
      </c>
      <c r="AI1379" s="570">
        <v>25</v>
      </c>
      <c r="AJ1379" s="570">
        <v>93.704000000000022</v>
      </c>
      <c r="AK1379" s="570">
        <v>14.89885031966174</v>
      </c>
      <c r="AL1379" s="570"/>
    </row>
    <row r="1380" spans="1:38">
      <c r="A1380" s="570">
        <v>14</v>
      </c>
      <c r="B1380" s="570">
        <v>20</v>
      </c>
      <c r="C1380" s="570">
        <v>2023</v>
      </c>
      <c r="D1380" s="570">
        <v>99</v>
      </c>
      <c r="E1380" s="570">
        <v>99</v>
      </c>
      <c r="F1380" s="570">
        <v>99</v>
      </c>
      <c r="G1380" s="570">
        <v>99</v>
      </c>
      <c r="H1380" s="570">
        <v>99</v>
      </c>
      <c r="I1380" s="570">
        <v>99</v>
      </c>
      <c r="J1380" s="570">
        <v>999</v>
      </c>
      <c r="K1380" s="570">
        <v>99</v>
      </c>
      <c r="L1380" s="570">
        <v>99</v>
      </c>
      <c r="M1380" s="570">
        <v>99</v>
      </c>
      <c r="N1380" s="570">
        <v>99</v>
      </c>
      <c r="O1380" s="570">
        <v>8</v>
      </c>
      <c r="P1380" s="570">
        <v>9999</v>
      </c>
      <c r="Q1380" s="570">
        <v>25</v>
      </c>
      <c r="R1380" s="570">
        <v>1265</v>
      </c>
      <c r="S1380" s="570">
        <v>5.9731225296442689</v>
      </c>
      <c r="T1380" s="570">
        <v>4.8482213438735187</v>
      </c>
      <c r="U1380" s="570">
        <v>10.631778656126492</v>
      </c>
      <c r="V1380" s="570">
        <v>2.6086956521739126</v>
      </c>
      <c r="W1380" s="570">
        <v>0.31620553359683795</v>
      </c>
      <c r="X1380" s="570">
        <v>26.798418972332001</v>
      </c>
      <c r="Y1380" s="570">
        <v>11.936758893280633</v>
      </c>
      <c r="Z1380" s="570">
        <v>8.3597512349291865</v>
      </c>
      <c r="AA1380" s="570">
        <v>1.6353520770208858</v>
      </c>
      <c r="AB1380" s="570">
        <v>1.5299018279552461</v>
      </c>
      <c r="AC1380" s="570">
        <v>5.3161855360619059</v>
      </c>
      <c r="AD1380" s="570">
        <v>44.280680576769697</v>
      </c>
      <c r="AE1380" s="570">
        <v>47.35761051032069</v>
      </c>
      <c r="AF1380" s="570">
        <v>4.7784535186794095</v>
      </c>
      <c r="AG1380" s="570">
        <v>4.1104276290957378</v>
      </c>
      <c r="AH1380" s="570">
        <v>0.6324110671936759</v>
      </c>
      <c r="AI1380" s="570">
        <v>4</v>
      </c>
      <c r="AJ1380" s="570">
        <v>76.45</v>
      </c>
      <c r="AK1380" s="570">
        <v>15.016921636751063</v>
      </c>
      <c r="AL1380" s="570"/>
    </row>
    <row r="1381" spans="1:38">
      <c r="A1381" s="570">
        <v>14</v>
      </c>
      <c r="B1381" s="570">
        <v>21</v>
      </c>
      <c r="C1381" s="570">
        <v>2023</v>
      </c>
      <c r="D1381" s="570">
        <v>99</v>
      </c>
      <c r="E1381" s="570">
        <v>99</v>
      </c>
      <c r="F1381" s="570">
        <v>99</v>
      </c>
      <c r="G1381" s="570">
        <v>99</v>
      </c>
      <c r="H1381" s="570">
        <v>99</v>
      </c>
      <c r="I1381" s="570">
        <v>99</v>
      </c>
      <c r="J1381" s="570">
        <v>999</v>
      </c>
      <c r="K1381" s="570">
        <v>99</v>
      </c>
      <c r="L1381" s="570">
        <v>99</v>
      </c>
      <c r="M1381" s="570">
        <v>99</v>
      </c>
      <c r="N1381" s="570">
        <v>99</v>
      </c>
      <c r="O1381" s="570">
        <v>9</v>
      </c>
      <c r="P1381" s="570">
        <v>9999</v>
      </c>
      <c r="Q1381" s="570">
        <v>22</v>
      </c>
      <c r="R1381" s="570">
        <v>231</v>
      </c>
      <c r="S1381" s="570">
        <v>6.8095238095238084</v>
      </c>
      <c r="T1381" s="570">
        <v>4.8744588744588748</v>
      </c>
      <c r="U1381" s="570">
        <v>12.741991341991348</v>
      </c>
      <c r="V1381" s="570">
        <v>0.86580086580086579</v>
      </c>
      <c r="W1381" s="570">
        <v>1.7316017316017316</v>
      </c>
      <c r="X1381" s="570">
        <v>19.047619047619055</v>
      </c>
      <c r="Y1381" s="570">
        <v>6.0606060606060606</v>
      </c>
      <c r="Z1381" s="570">
        <v>5.9022641058904153</v>
      </c>
      <c r="AA1381" s="570">
        <v>1.4166894028514962</v>
      </c>
      <c r="AB1381" s="570">
        <v>2.0101035998363166</v>
      </c>
      <c r="AC1381" s="570">
        <v>15.311438454217711</v>
      </c>
      <c r="AD1381" s="570">
        <v>56.542567092324944</v>
      </c>
      <c r="AE1381" s="570">
        <v>36.404684730688125</v>
      </c>
      <c r="AF1381" s="570">
        <v>0.8725871642805878</v>
      </c>
      <c r="AG1381" s="570">
        <v>0.89958010019037471</v>
      </c>
      <c r="AH1381" s="570">
        <v>17.748917748917744</v>
      </c>
      <c r="AI1381" s="570">
        <v>22</v>
      </c>
      <c r="AJ1381" s="570">
        <v>101.83181818181816</v>
      </c>
      <c r="AK1381" s="570">
        <v>16.523948610791077</v>
      </c>
      <c r="AL1381" s="570"/>
    </row>
    <row r="1382" spans="1:38">
      <c r="A1382" s="570">
        <v>14</v>
      </c>
      <c r="B1382" s="570">
        <v>22</v>
      </c>
      <c r="C1382" s="570">
        <v>2023</v>
      </c>
      <c r="D1382" s="570">
        <v>99</v>
      </c>
      <c r="E1382" s="570">
        <v>99</v>
      </c>
      <c r="F1382" s="570">
        <v>99</v>
      </c>
      <c r="G1382" s="570">
        <v>99</v>
      </c>
      <c r="H1382" s="570">
        <v>99</v>
      </c>
      <c r="I1382" s="570">
        <v>99</v>
      </c>
      <c r="J1382" s="570">
        <v>999</v>
      </c>
      <c r="K1382" s="570">
        <v>99</v>
      </c>
      <c r="L1382" s="570">
        <v>99</v>
      </c>
      <c r="M1382" s="570">
        <v>99</v>
      </c>
      <c r="N1382" s="570">
        <v>99</v>
      </c>
      <c r="O1382" s="570">
        <v>11</v>
      </c>
      <c r="P1382" s="570">
        <v>9999</v>
      </c>
      <c r="Q1382" s="570">
        <v>69</v>
      </c>
      <c r="R1382" s="570">
        <v>1468</v>
      </c>
      <c r="S1382" s="570">
        <v>5.1968664850136239</v>
      </c>
      <c r="T1382" s="570">
        <v>4.3930517711171655</v>
      </c>
      <c r="U1382" s="570">
        <v>12.037193460490478</v>
      </c>
      <c r="V1382" s="570">
        <v>0.68119891008174405</v>
      </c>
      <c r="W1382" s="570">
        <v>0.68119891008174405</v>
      </c>
      <c r="X1382" s="570">
        <v>24.11444141689373</v>
      </c>
      <c r="Y1382" s="570">
        <v>7.152588555858312</v>
      </c>
      <c r="Z1382" s="570">
        <v>6.396478575933954</v>
      </c>
      <c r="AA1382" s="570">
        <v>1.4036022132033863</v>
      </c>
      <c r="AB1382" s="570">
        <v>1.928597549219778</v>
      </c>
      <c r="AC1382" s="570">
        <v>30.850469780223928</v>
      </c>
      <c r="AD1382" s="570">
        <v>57.642052791737001</v>
      </c>
      <c r="AE1382" s="570">
        <v>48.275777278283755</v>
      </c>
      <c r="AF1382" s="570">
        <v>5.5452725418350788</v>
      </c>
      <c r="AG1382" s="570">
        <v>5.4005979881851092</v>
      </c>
      <c r="AH1382" s="570">
        <v>0</v>
      </c>
      <c r="AI1382" s="570">
        <v>358</v>
      </c>
      <c r="AJ1382" s="570">
        <v>92.668715083798816</v>
      </c>
      <c r="AK1382" s="570">
        <v>15.620786332251972</v>
      </c>
      <c r="AL1382" s="570"/>
    </row>
    <row r="1383" spans="1:38">
      <c r="A1383" s="570">
        <v>14</v>
      </c>
      <c r="B1383" s="570">
        <v>23</v>
      </c>
      <c r="C1383" s="570">
        <v>2023</v>
      </c>
      <c r="D1383" s="570">
        <v>99</v>
      </c>
      <c r="E1383" s="570">
        <v>99</v>
      </c>
      <c r="F1383" s="570">
        <v>99</v>
      </c>
      <c r="G1383" s="570">
        <v>99</v>
      </c>
      <c r="H1383" s="570">
        <v>99</v>
      </c>
      <c r="I1383" s="570">
        <v>99</v>
      </c>
      <c r="J1383" s="570">
        <v>999</v>
      </c>
      <c r="K1383" s="570">
        <v>99</v>
      </c>
      <c r="L1383" s="570">
        <v>99</v>
      </c>
      <c r="M1383" s="570">
        <v>99</v>
      </c>
      <c r="N1383" s="570">
        <v>99</v>
      </c>
      <c r="O1383" s="570">
        <v>14</v>
      </c>
      <c r="P1383" s="570">
        <v>9999</v>
      </c>
      <c r="Q1383" s="570">
        <v>213</v>
      </c>
      <c r="R1383" s="570">
        <v>6502</v>
      </c>
      <c r="S1383" s="570">
        <v>5.3023685019993856</v>
      </c>
      <c r="T1383" s="570">
        <v>4.7396185788988001</v>
      </c>
      <c r="U1383" s="570">
        <v>11.887865272223948</v>
      </c>
      <c r="V1383" s="570">
        <v>0.73823438941864017</v>
      </c>
      <c r="W1383" s="570">
        <v>0.67671485696708689</v>
      </c>
      <c r="X1383" s="570">
        <v>27.176253460473703</v>
      </c>
      <c r="Y1383" s="570">
        <v>8.7511534912334685</v>
      </c>
      <c r="Z1383" s="570">
        <v>7.1989982360664557</v>
      </c>
      <c r="AA1383" s="570">
        <v>1.4231867061832051</v>
      </c>
      <c r="AB1383" s="570">
        <v>1.8636287196288872</v>
      </c>
      <c r="AC1383" s="570">
        <v>16.601712502444741</v>
      </c>
      <c r="AD1383" s="570">
        <v>42.952278805755448</v>
      </c>
      <c r="AE1383" s="570">
        <v>49.363937913598882</v>
      </c>
      <c r="AF1383" s="570">
        <v>24.560873342650996</v>
      </c>
      <c r="AG1383" s="570">
        <v>23.62334507243494</v>
      </c>
      <c r="AH1383" s="570">
        <v>0.13841894801599508</v>
      </c>
      <c r="AI1383" s="570">
        <v>12</v>
      </c>
      <c r="AJ1383" s="570">
        <v>91.066666666666634</v>
      </c>
      <c r="AK1383" s="570">
        <v>15.141671031729899</v>
      </c>
      <c r="AL1383" s="570"/>
    </row>
    <row r="1384" spans="1:38">
      <c r="A1384" s="570">
        <v>14</v>
      </c>
      <c r="B1384" s="570">
        <v>24</v>
      </c>
      <c r="C1384" s="570">
        <v>2023</v>
      </c>
      <c r="D1384" s="570">
        <v>99</v>
      </c>
      <c r="E1384" s="570">
        <v>99</v>
      </c>
      <c r="F1384" s="570">
        <v>99</v>
      </c>
      <c r="G1384" s="570">
        <v>99</v>
      </c>
      <c r="H1384" s="570">
        <v>99</v>
      </c>
      <c r="I1384" s="570">
        <v>99</v>
      </c>
      <c r="J1384" s="570">
        <v>999</v>
      </c>
      <c r="K1384" s="570">
        <v>99</v>
      </c>
      <c r="L1384" s="570">
        <v>99</v>
      </c>
      <c r="M1384" s="570">
        <v>99</v>
      </c>
      <c r="N1384" s="570">
        <v>99</v>
      </c>
      <c r="O1384" s="570">
        <v>15</v>
      </c>
      <c r="P1384" s="570">
        <v>9999</v>
      </c>
      <c r="Q1384" s="570">
        <v>58</v>
      </c>
      <c r="R1384" s="570">
        <v>2587</v>
      </c>
      <c r="S1384" s="570">
        <v>4.7100889060688065</v>
      </c>
      <c r="T1384" s="570">
        <v>4.6064940085040593</v>
      </c>
      <c r="U1384" s="570">
        <v>12.0976034016235</v>
      </c>
      <c r="V1384" s="570">
        <v>0.88906068805566274</v>
      </c>
      <c r="W1384" s="570">
        <v>0.85040587553150382</v>
      </c>
      <c r="X1384" s="570">
        <v>30.034789331271735</v>
      </c>
      <c r="Y1384" s="570">
        <v>12.02164669501353</v>
      </c>
      <c r="Z1384" s="570">
        <v>8.0833148394944772</v>
      </c>
      <c r="AA1384" s="570">
        <v>1.4483194317826329</v>
      </c>
      <c r="AB1384" s="570">
        <v>1.8808138469727649</v>
      </c>
      <c r="AC1384" s="570">
        <v>32.393560168202725</v>
      </c>
      <c r="AD1384" s="570">
        <v>49.409894916841878</v>
      </c>
      <c r="AE1384" s="570">
        <v>53.623531257639527</v>
      </c>
      <c r="AF1384" s="570">
        <v>9.7722207532202621</v>
      </c>
      <c r="AG1384" s="570">
        <v>9.5650297634055992</v>
      </c>
      <c r="AH1384" s="570">
        <v>0.23192887514495553</v>
      </c>
      <c r="AI1384" s="570">
        <v>0</v>
      </c>
      <c r="AJ1384" s="570"/>
      <c r="AK1384" s="570"/>
      <c r="AL1384" s="570"/>
    </row>
    <row r="1385" spans="1:38" s="541" customFormat="1">
      <c r="A1385" s="570">
        <v>14</v>
      </c>
      <c r="B1385" s="570">
        <v>25</v>
      </c>
      <c r="C1385" s="570">
        <v>2023</v>
      </c>
      <c r="D1385" s="570">
        <v>99</v>
      </c>
      <c r="E1385" s="570">
        <v>99</v>
      </c>
      <c r="F1385" s="570">
        <v>99</v>
      </c>
      <c r="G1385" s="570">
        <v>99</v>
      </c>
      <c r="H1385" s="570">
        <v>99</v>
      </c>
      <c r="I1385" s="570">
        <v>99</v>
      </c>
      <c r="J1385" s="570">
        <v>999</v>
      </c>
      <c r="K1385" s="570">
        <v>99</v>
      </c>
      <c r="L1385" s="570">
        <v>99</v>
      </c>
      <c r="M1385" s="570">
        <v>99</v>
      </c>
      <c r="N1385" s="570">
        <v>99</v>
      </c>
      <c r="O1385" s="570">
        <v>16</v>
      </c>
      <c r="P1385" s="570">
        <v>9999</v>
      </c>
      <c r="Q1385" s="570">
        <v>83</v>
      </c>
      <c r="R1385" s="570">
        <v>1296</v>
      </c>
      <c r="S1385" s="570">
        <v>5.4529320987654311</v>
      </c>
      <c r="T1385" s="570">
        <v>4.4320987654320989</v>
      </c>
      <c r="U1385" s="570">
        <v>11.657484567901243</v>
      </c>
      <c r="V1385" s="570">
        <v>0.61728395061728403</v>
      </c>
      <c r="W1385" s="570">
        <v>1.7746913580246908</v>
      </c>
      <c r="X1385" s="570">
        <v>19.675925925925927</v>
      </c>
      <c r="Y1385" s="570">
        <v>6.7129629629629619</v>
      </c>
      <c r="Z1385" s="570">
        <v>6.332288376251392</v>
      </c>
      <c r="AA1385" s="570">
        <v>1.8677594474166399</v>
      </c>
      <c r="AB1385" s="570">
        <v>2.108555597155259</v>
      </c>
      <c r="AC1385" s="570">
        <v>45.914262428525163</v>
      </c>
      <c r="AD1385" s="570">
        <v>67.078105723090346</v>
      </c>
      <c r="AE1385" s="570">
        <v>58.274994803148608</v>
      </c>
      <c r="AF1385" s="570">
        <v>4.8955539606391412</v>
      </c>
      <c r="AG1385" s="570">
        <v>4.6174309002127458</v>
      </c>
      <c r="AH1385" s="570">
        <v>0.30864197530864201</v>
      </c>
      <c r="AI1385" s="570">
        <v>0</v>
      </c>
      <c r="AJ1385" s="570"/>
      <c r="AK1385" s="570"/>
      <c r="AL1385" s="570"/>
    </row>
    <row r="1386" spans="1:38" s="541" customFormat="1">
      <c r="A1386" s="570">
        <v>14</v>
      </c>
      <c r="B1386" s="570">
        <v>26</v>
      </c>
      <c r="C1386" s="570">
        <v>2023</v>
      </c>
      <c r="D1386" s="570">
        <v>99</v>
      </c>
      <c r="E1386" s="570">
        <v>99</v>
      </c>
      <c r="F1386" s="570">
        <v>99</v>
      </c>
      <c r="G1386" s="570">
        <v>99</v>
      </c>
      <c r="H1386" s="570">
        <v>99</v>
      </c>
      <c r="I1386" s="570">
        <v>99</v>
      </c>
      <c r="J1386" s="570">
        <v>999</v>
      </c>
      <c r="K1386" s="570">
        <v>99</v>
      </c>
      <c r="L1386" s="570">
        <v>99</v>
      </c>
      <c r="M1386" s="570">
        <v>99</v>
      </c>
      <c r="N1386" s="570">
        <v>99</v>
      </c>
      <c r="O1386" s="570">
        <v>18</v>
      </c>
      <c r="P1386" s="570">
        <v>9999</v>
      </c>
      <c r="Q1386" s="570">
        <v>46</v>
      </c>
      <c r="R1386" s="570">
        <v>1804</v>
      </c>
      <c r="S1386" s="570">
        <v>5.2211751662971162</v>
      </c>
      <c r="T1386" s="570">
        <v>4.8619733924611968</v>
      </c>
      <c r="U1386" s="570">
        <v>14.525498891352537</v>
      </c>
      <c r="V1386" s="570">
        <v>1.5521064301552101</v>
      </c>
      <c r="W1386" s="570">
        <v>1.5521064301552101</v>
      </c>
      <c r="X1386" s="570">
        <v>39.467849223946786</v>
      </c>
      <c r="Y1386" s="570">
        <v>15.41019955654102</v>
      </c>
      <c r="Z1386" s="570">
        <v>7.565250051592848</v>
      </c>
      <c r="AA1386" s="570">
        <v>1.3555239511631956</v>
      </c>
      <c r="AB1386" s="570">
        <v>1.9741443141594175</v>
      </c>
      <c r="AC1386" s="570">
        <v>32.9145514232642</v>
      </c>
      <c r="AD1386" s="570">
        <v>57.161807275765803</v>
      </c>
      <c r="AE1386" s="570">
        <v>53.590275890374755</v>
      </c>
      <c r="AF1386" s="570">
        <v>6.8144902353341124</v>
      </c>
      <c r="AG1386" s="570">
        <v>8.0086284383327246</v>
      </c>
      <c r="AH1386" s="570">
        <v>0</v>
      </c>
      <c r="AI1386" s="570">
        <v>0</v>
      </c>
      <c r="AJ1386" s="570"/>
      <c r="AK1386" s="570"/>
      <c r="AL1386" s="570"/>
    </row>
    <row r="1387" spans="1:38" s="541" customFormat="1">
      <c r="A1387" s="570">
        <v>14</v>
      </c>
      <c r="B1387" s="570">
        <v>27</v>
      </c>
      <c r="C1387" s="570">
        <v>2023</v>
      </c>
      <c r="D1387" s="570">
        <v>99</v>
      </c>
      <c r="E1387" s="570">
        <v>99</v>
      </c>
      <c r="F1387" s="570">
        <v>99</v>
      </c>
      <c r="G1387" s="570">
        <v>99</v>
      </c>
      <c r="H1387" s="570">
        <v>99</v>
      </c>
      <c r="I1387" s="570">
        <v>99</v>
      </c>
      <c r="J1387" s="570">
        <v>999</v>
      </c>
      <c r="K1387" s="570">
        <v>99</v>
      </c>
      <c r="L1387" s="570">
        <v>99</v>
      </c>
      <c r="M1387" s="570">
        <v>99</v>
      </c>
      <c r="N1387" s="570">
        <v>99</v>
      </c>
      <c r="O1387" s="570">
        <v>55</v>
      </c>
      <c r="P1387" s="570">
        <v>9999</v>
      </c>
      <c r="Q1387" s="570">
        <v>55</v>
      </c>
      <c r="R1387" s="570">
        <v>2569</v>
      </c>
      <c r="S1387" s="570">
        <v>5.0544959128065408</v>
      </c>
      <c r="T1387" s="570">
        <v>4.8960685091475282</v>
      </c>
      <c r="U1387" s="570">
        <v>16.565083690151827</v>
      </c>
      <c r="V1387" s="570">
        <v>1.79057999221487</v>
      </c>
      <c r="W1387" s="570">
        <v>2.1409108602569087</v>
      </c>
      <c r="X1387" s="570">
        <v>51.226158038147162</v>
      </c>
      <c r="Y1387" s="570">
        <v>20.747372518489684</v>
      </c>
      <c r="Z1387" s="570">
        <v>7.4143212499796771</v>
      </c>
      <c r="AA1387" s="570">
        <v>1.4134386115171296</v>
      </c>
      <c r="AB1387" s="570">
        <v>2.0892177452468328</v>
      </c>
      <c r="AC1387" s="570">
        <v>27.506131533529889</v>
      </c>
      <c r="AD1387" s="570">
        <v>59.826327763907351</v>
      </c>
      <c r="AE1387" s="570">
        <v>55.911336222186051</v>
      </c>
      <c r="AF1387" s="570">
        <v>9.7042269482113817</v>
      </c>
      <c r="AG1387" s="570">
        <v>13.00613605682936</v>
      </c>
      <c r="AH1387" s="570">
        <v>0</v>
      </c>
      <c r="AI1387" s="570">
        <v>0</v>
      </c>
      <c r="AJ1387" s="570"/>
      <c r="AK1387" s="570"/>
      <c r="AL1387" s="570"/>
    </row>
    <row r="1388" spans="1:38" s="541" customFormat="1">
      <c r="A1388" s="570">
        <v>14</v>
      </c>
      <c r="B1388" s="570">
        <v>28</v>
      </c>
      <c r="C1388" s="570">
        <v>2023</v>
      </c>
      <c r="D1388" s="570">
        <v>99</v>
      </c>
      <c r="E1388" s="570">
        <v>99</v>
      </c>
      <c r="F1388" s="570">
        <v>99</v>
      </c>
      <c r="G1388" s="570">
        <v>99</v>
      </c>
      <c r="H1388" s="570">
        <v>99</v>
      </c>
      <c r="I1388" s="570">
        <v>99</v>
      </c>
      <c r="J1388" s="570">
        <v>999</v>
      </c>
      <c r="K1388" s="570">
        <v>99</v>
      </c>
      <c r="L1388" s="570">
        <v>99</v>
      </c>
      <c r="M1388" s="570">
        <v>99</v>
      </c>
      <c r="N1388" s="570">
        <v>99</v>
      </c>
      <c r="O1388" s="570">
        <v>56</v>
      </c>
      <c r="P1388" s="570">
        <v>9999</v>
      </c>
      <c r="Q1388" s="570">
        <v>1</v>
      </c>
      <c r="R1388" s="570">
        <v>49</v>
      </c>
      <c r="S1388" s="570">
        <v>7.3469387755102051</v>
      </c>
      <c r="T1388" s="570">
        <v>4.5102040816326552</v>
      </c>
      <c r="U1388" s="570">
        <v>20.816326530612248</v>
      </c>
      <c r="V1388" s="570">
        <v>12.244897959183673</v>
      </c>
      <c r="W1388" s="570">
        <v>8.1632653061224492</v>
      </c>
      <c r="X1388" s="570">
        <v>42.857142857142847</v>
      </c>
      <c r="Y1388" s="570">
        <v>40.816326530612251</v>
      </c>
      <c r="Z1388" s="570">
        <v>12.424504210348569</v>
      </c>
      <c r="AA1388" s="570">
        <v>1.1166827771677077</v>
      </c>
      <c r="AB1388" s="570">
        <v>2.8651491322769602</v>
      </c>
      <c r="AC1388" s="570">
        <v>51.442082947815663</v>
      </c>
      <c r="AD1388" s="570">
        <v>59.238031541785389</v>
      </c>
      <c r="AE1388" s="570">
        <v>51.237257942663504</v>
      </c>
      <c r="AF1388" s="570">
        <v>0.18509424696860957</v>
      </c>
      <c r="AG1388" s="570">
        <v>0.31173870428558198</v>
      </c>
      <c r="AH1388" s="570">
        <v>0</v>
      </c>
      <c r="AI1388" s="570">
        <v>0</v>
      </c>
      <c r="AJ1388" s="570"/>
      <c r="AK1388" s="570"/>
      <c r="AL1388" s="570"/>
    </row>
    <row r="1389" spans="1:38">
      <c r="A1389" s="570">
        <v>14</v>
      </c>
      <c r="B1389" s="570">
        <v>29</v>
      </c>
      <c r="C1389" s="570">
        <v>2022</v>
      </c>
      <c r="D1389" s="570">
        <v>99</v>
      </c>
      <c r="E1389" s="570">
        <v>99</v>
      </c>
      <c r="F1389" s="570">
        <v>99</v>
      </c>
      <c r="G1389" s="570">
        <v>99</v>
      </c>
      <c r="H1389" s="570">
        <v>99</v>
      </c>
      <c r="I1389" s="570">
        <v>99</v>
      </c>
      <c r="J1389" s="570">
        <v>999</v>
      </c>
      <c r="K1389" s="570">
        <v>99</v>
      </c>
      <c r="L1389" s="570">
        <v>99</v>
      </c>
      <c r="M1389" s="570">
        <v>99</v>
      </c>
      <c r="N1389" s="570">
        <v>99</v>
      </c>
      <c r="O1389" s="570">
        <v>1</v>
      </c>
      <c r="P1389" s="570">
        <v>9999</v>
      </c>
      <c r="Q1389" s="570">
        <v>6</v>
      </c>
      <c r="R1389" s="570">
        <v>254</v>
      </c>
      <c r="S1389" s="570">
        <v>5.0787401574803139</v>
      </c>
      <c r="T1389" s="570">
        <v>4.9881889763779528</v>
      </c>
      <c r="U1389" s="570">
        <v>11.377559055118104</v>
      </c>
      <c r="V1389" s="570">
        <v>0.78740157480314976</v>
      </c>
      <c r="W1389" s="570">
        <v>1.5748031496062995</v>
      </c>
      <c r="X1389" s="570">
        <v>16.14173228346457</v>
      </c>
      <c r="Y1389" s="570">
        <v>6.6929133858267749</v>
      </c>
      <c r="Z1389" s="570">
        <v>6.0715361748163312</v>
      </c>
      <c r="AA1389" s="570">
        <v>1.5603669022027289</v>
      </c>
      <c r="AB1389" s="570">
        <v>2.3434987697826877</v>
      </c>
      <c r="AC1389" s="570">
        <v>27.707875133660743</v>
      </c>
      <c r="AD1389" s="570">
        <v>59.872396456095153</v>
      </c>
      <c r="AE1389" s="570">
        <v>48.474713828650401</v>
      </c>
      <c r="AF1389" s="570">
        <v>0.9864077669902912</v>
      </c>
      <c r="AG1389" s="570">
        <v>0.89665089302848444</v>
      </c>
      <c r="AH1389" s="570">
        <v>16.535433070866137</v>
      </c>
      <c r="AI1389" s="570">
        <v>0</v>
      </c>
      <c r="AJ1389" s="570"/>
      <c r="AK1389" s="570"/>
      <c r="AL1389" s="570"/>
    </row>
    <row r="1390" spans="1:38">
      <c r="A1390" s="570">
        <v>14</v>
      </c>
      <c r="B1390" s="570">
        <v>30</v>
      </c>
      <c r="C1390" s="570">
        <v>2022</v>
      </c>
      <c r="D1390" s="570">
        <v>99</v>
      </c>
      <c r="E1390" s="570">
        <v>99</v>
      </c>
      <c r="F1390" s="570">
        <v>99</v>
      </c>
      <c r="G1390" s="570">
        <v>99</v>
      </c>
      <c r="H1390" s="570">
        <v>99</v>
      </c>
      <c r="I1390" s="570">
        <v>99</v>
      </c>
      <c r="J1390" s="570">
        <v>999</v>
      </c>
      <c r="K1390" s="570">
        <v>99</v>
      </c>
      <c r="L1390" s="570">
        <v>99</v>
      </c>
      <c r="M1390" s="570">
        <v>99</v>
      </c>
      <c r="N1390" s="570">
        <v>99</v>
      </c>
      <c r="O1390" s="570">
        <v>2</v>
      </c>
      <c r="P1390" s="570">
        <v>9999</v>
      </c>
      <c r="Q1390" s="570">
        <v>18</v>
      </c>
      <c r="R1390" s="570">
        <v>260</v>
      </c>
      <c r="S1390" s="570">
        <v>7.3576923076923055</v>
      </c>
      <c r="T1390" s="570">
        <v>5.8307692307692305</v>
      </c>
      <c r="U1390" s="570">
        <v>14.788461538461542</v>
      </c>
      <c r="V1390" s="570">
        <v>1.9230769230769225</v>
      </c>
      <c r="W1390" s="570">
        <v>5.3846153846153859</v>
      </c>
      <c r="X1390" s="570">
        <v>34.230769230769241</v>
      </c>
      <c r="Y1390" s="570">
        <v>15.769230769230772</v>
      </c>
      <c r="Z1390" s="570">
        <v>9.1223827404853672</v>
      </c>
      <c r="AA1390" s="570">
        <v>2.6177901833009809</v>
      </c>
      <c r="AB1390" s="570">
        <v>2.2175470215757338</v>
      </c>
      <c r="AC1390" s="570">
        <v>58.571694568681451</v>
      </c>
      <c r="AD1390" s="570">
        <v>53.298367887716971</v>
      </c>
      <c r="AE1390" s="570">
        <v>28.273577694616247</v>
      </c>
      <c r="AF1390" s="570">
        <v>1.0097087378640774</v>
      </c>
      <c r="AG1390" s="570">
        <v>1.1929903054412001</v>
      </c>
      <c r="AH1390" s="570">
        <v>0.76923076923076894</v>
      </c>
      <c r="AI1390" s="570">
        <v>0</v>
      </c>
      <c r="AJ1390" s="570"/>
      <c r="AK1390" s="570"/>
      <c r="AL1390" s="570"/>
    </row>
    <row r="1391" spans="1:38">
      <c r="A1391" s="570">
        <v>14</v>
      </c>
      <c r="B1391" s="570">
        <v>31</v>
      </c>
      <c r="C1391" s="570">
        <v>2022</v>
      </c>
      <c r="D1391" s="570">
        <v>99</v>
      </c>
      <c r="E1391" s="570">
        <v>99</v>
      </c>
      <c r="F1391" s="570">
        <v>99</v>
      </c>
      <c r="G1391" s="570">
        <v>99</v>
      </c>
      <c r="H1391" s="570">
        <v>99</v>
      </c>
      <c r="I1391" s="570">
        <v>99</v>
      </c>
      <c r="J1391" s="570">
        <v>999</v>
      </c>
      <c r="K1391" s="570">
        <v>99</v>
      </c>
      <c r="L1391" s="570">
        <v>99</v>
      </c>
      <c r="M1391" s="570">
        <v>99</v>
      </c>
      <c r="N1391" s="570">
        <v>99</v>
      </c>
      <c r="O1391" s="570">
        <v>3</v>
      </c>
      <c r="P1391" s="570">
        <v>9999</v>
      </c>
      <c r="Q1391" s="570">
        <v>30</v>
      </c>
      <c r="R1391" s="570">
        <v>2590</v>
      </c>
      <c r="S1391" s="570">
        <v>5.2003861003861012</v>
      </c>
      <c r="T1391" s="570">
        <v>5.6115830115830123</v>
      </c>
      <c r="U1391" s="570">
        <v>9.8830115830115908</v>
      </c>
      <c r="V1391" s="570">
        <v>0.23166023166023161</v>
      </c>
      <c r="W1391" s="570">
        <v>1.3513513513513515</v>
      </c>
      <c r="X1391" s="570">
        <v>17.142857142857139</v>
      </c>
      <c r="Y1391" s="570">
        <v>7.2972972972972947</v>
      </c>
      <c r="Z1391" s="570">
        <v>6.9242284185976946</v>
      </c>
      <c r="AA1391" s="570">
        <v>1.2307199785484551</v>
      </c>
      <c r="AB1391" s="570">
        <v>1.8267903905867164</v>
      </c>
      <c r="AC1391" s="570">
        <v>-10.623160325925044</v>
      </c>
      <c r="AD1391" s="570">
        <v>29.462010398383423</v>
      </c>
      <c r="AE1391" s="570">
        <v>45.244422051345154</v>
      </c>
      <c r="AF1391" s="570">
        <v>10.05825242718447</v>
      </c>
      <c r="AG1391" s="570">
        <v>7.9419955392401604</v>
      </c>
      <c r="AH1391" s="570">
        <v>1.0810810810810811</v>
      </c>
      <c r="AI1391" s="570">
        <v>0</v>
      </c>
      <c r="AJ1391" s="570"/>
      <c r="AK1391" s="570"/>
      <c r="AL1391" s="570"/>
    </row>
    <row r="1392" spans="1:38">
      <c r="A1392" s="570">
        <v>14</v>
      </c>
      <c r="B1392" s="570">
        <v>32</v>
      </c>
      <c r="C1392" s="570">
        <v>2022</v>
      </c>
      <c r="D1392" s="570">
        <v>99</v>
      </c>
      <c r="E1392" s="570">
        <v>99</v>
      </c>
      <c r="F1392" s="570">
        <v>99</v>
      </c>
      <c r="G1392" s="570">
        <v>99</v>
      </c>
      <c r="H1392" s="570">
        <v>99</v>
      </c>
      <c r="I1392" s="570">
        <v>99</v>
      </c>
      <c r="J1392" s="570">
        <v>999</v>
      </c>
      <c r="K1392" s="570">
        <v>99</v>
      </c>
      <c r="L1392" s="570">
        <v>99</v>
      </c>
      <c r="M1392" s="570">
        <v>99</v>
      </c>
      <c r="N1392" s="570">
        <v>99</v>
      </c>
      <c r="O1392" s="570">
        <v>4</v>
      </c>
      <c r="P1392" s="570">
        <v>9999</v>
      </c>
      <c r="Q1392" s="570">
        <v>119</v>
      </c>
      <c r="R1392" s="570">
        <v>4778</v>
      </c>
      <c r="S1392" s="570">
        <v>5.435119296776894</v>
      </c>
      <c r="T1392" s="570">
        <v>4.8424026789451666</v>
      </c>
      <c r="U1392" s="570">
        <v>11.985726245290898</v>
      </c>
      <c r="V1392" s="570">
        <v>0.71159480954374188</v>
      </c>
      <c r="W1392" s="570">
        <v>1.1929677689409797</v>
      </c>
      <c r="X1392" s="570">
        <v>23.775638342402679</v>
      </c>
      <c r="Y1392" s="570">
        <v>8.6228547509418139</v>
      </c>
      <c r="Z1392" s="570">
        <v>7.0254713063372396</v>
      </c>
      <c r="AA1392" s="570">
        <v>1.6776911982847695</v>
      </c>
      <c r="AB1392" s="570">
        <v>1.9737885379116256</v>
      </c>
      <c r="AC1392" s="570">
        <v>22.878969880484597</v>
      </c>
      <c r="AD1392" s="570">
        <v>46.618666773669993</v>
      </c>
      <c r="AE1392" s="570">
        <v>34.323582150455778</v>
      </c>
      <c r="AF1392" s="570">
        <v>18.555339805825238</v>
      </c>
      <c r="AG1392" s="570">
        <v>17.76851240934862</v>
      </c>
      <c r="AH1392" s="570">
        <v>1.6115529510255338</v>
      </c>
      <c r="AI1392" s="570">
        <v>0</v>
      </c>
      <c r="AJ1392" s="570"/>
      <c r="AK1392" s="570"/>
      <c r="AL1392" s="570"/>
    </row>
    <row r="1393" spans="1:38">
      <c r="A1393" s="570">
        <v>14</v>
      </c>
      <c r="B1393" s="570">
        <v>33</v>
      </c>
      <c r="C1393" s="570">
        <v>2022</v>
      </c>
      <c r="D1393" s="570">
        <v>99</v>
      </c>
      <c r="E1393" s="570">
        <v>99</v>
      </c>
      <c r="F1393" s="570">
        <v>99</v>
      </c>
      <c r="G1393" s="570">
        <v>99</v>
      </c>
      <c r="H1393" s="570">
        <v>99</v>
      </c>
      <c r="I1393" s="570">
        <v>99</v>
      </c>
      <c r="J1393" s="570">
        <v>999</v>
      </c>
      <c r="K1393" s="570">
        <v>99</v>
      </c>
      <c r="L1393" s="570">
        <v>99</v>
      </c>
      <c r="M1393" s="570">
        <v>99</v>
      </c>
      <c r="N1393" s="570">
        <v>99</v>
      </c>
      <c r="O1393" s="570">
        <v>7</v>
      </c>
      <c r="P1393" s="570">
        <v>9999</v>
      </c>
      <c r="Q1393" s="570">
        <v>5</v>
      </c>
      <c r="R1393" s="570">
        <v>71</v>
      </c>
      <c r="S1393" s="570">
        <v>5.5070422535211261</v>
      </c>
      <c r="T1393" s="570">
        <v>5.2535211267605613</v>
      </c>
      <c r="U1393" s="570">
        <v>14.764788732394361</v>
      </c>
      <c r="V1393" s="570">
        <v>0</v>
      </c>
      <c r="W1393" s="570">
        <v>1.4084507042253516</v>
      </c>
      <c r="X1393" s="570">
        <v>42.253521126760553</v>
      </c>
      <c r="Y1393" s="570">
        <v>8.4507042253521103</v>
      </c>
      <c r="Z1393" s="570">
        <v>6.7456631574841692</v>
      </c>
      <c r="AA1393" s="570">
        <v>1.2657263064034328</v>
      </c>
      <c r="AB1393" s="570">
        <v>2.2374426413871098</v>
      </c>
      <c r="AC1393" s="570">
        <v>32.871074165474361</v>
      </c>
      <c r="AD1393" s="570">
        <v>17.528261379811195</v>
      </c>
      <c r="AE1393" s="570">
        <v>56.633266252764678</v>
      </c>
      <c r="AF1393" s="570">
        <v>0.27572815533980594</v>
      </c>
      <c r="AG1393" s="570">
        <v>0.32525662865904026</v>
      </c>
      <c r="AH1393" s="570">
        <v>7.0422535211267601</v>
      </c>
      <c r="AI1393" s="570">
        <v>0</v>
      </c>
      <c r="AJ1393" s="570"/>
      <c r="AK1393" s="570"/>
      <c r="AL1393" s="570"/>
    </row>
    <row r="1394" spans="1:38">
      <c r="A1394" s="570">
        <v>14</v>
      </c>
      <c r="B1394" s="570">
        <v>34</v>
      </c>
      <c r="C1394" s="570">
        <v>2022</v>
      </c>
      <c r="D1394" s="570">
        <v>99</v>
      </c>
      <c r="E1394" s="570">
        <v>99</v>
      </c>
      <c r="F1394" s="570">
        <v>99</v>
      </c>
      <c r="G1394" s="570">
        <v>99</v>
      </c>
      <c r="H1394" s="570">
        <v>99</v>
      </c>
      <c r="I1394" s="570">
        <v>99</v>
      </c>
      <c r="J1394" s="570">
        <v>999</v>
      </c>
      <c r="K1394" s="570">
        <v>99</v>
      </c>
      <c r="L1394" s="570">
        <v>99</v>
      </c>
      <c r="M1394" s="570">
        <v>99</v>
      </c>
      <c r="N1394" s="570">
        <v>99</v>
      </c>
      <c r="O1394" s="570">
        <v>8</v>
      </c>
      <c r="P1394" s="570">
        <v>9999</v>
      </c>
      <c r="Q1394" s="570">
        <v>27</v>
      </c>
      <c r="R1394" s="570">
        <v>1735</v>
      </c>
      <c r="S1394" s="570">
        <v>5.9815561959654193</v>
      </c>
      <c r="T1394" s="570">
        <v>4.7371757925072036</v>
      </c>
      <c r="U1394" s="570">
        <v>10.649567723342944</v>
      </c>
      <c r="V1394" s="570">
        <v>1.4409221902017288</v>
      </c>
      <c r="W1394" s="570">
        <v>0.92219020172910637</v>
      </c>
      <c r="X1394" s="570">
        <v>26.39769452449568</v>
      </c>
      <c r="Y1394" s="570">
        <v>10.086455331412102</v>
      </c>
      <c r="Z1394" s="570">
        <v>8.092500430257207</v>
      </c>
      <c r="AA1394" s="570">
        <v>1.474746067776167</v>
      </c>
      <c r="AB1394" s="570">
        <v>1.5625576021904848</v>
      </c>
      <c r="AC1394" s="570">
        <v>7.8517048694092848</v>
      </c>
      <c r="AD1394" s="570">
        <v>44.892979246590706</v>
      </c>
      <c r="AE1394" s="570">
        <v>41.809685903486248</v>
      </c>
      <c r="AF1394" s="570">
        <v>6.7378640776699044</v>
      </c>
      <c r="AG1394" s="570">
        <v>5.7328691478900051</v>
      </c>
      <c r="AH1394" s="570">
        <v>0.46109510086455319</v>
      </c>
      <c r="AI1394" s="570">
        <v>0</v>
      </c>
      <c r="AJ1394" s="570"/>
      <c r="AK1394" s="570"/>
      <c r="AL1394" s="570"/>
    </row>
    <row r="1395" spans="1:38">
      <c r="A1395" s="570">
        <v>14</v>
      </c>
      <c r="B1395" s="570">
        <v>35</v>
      </c>
      <c r="C1395" s="570">
        <v>2022</v>
      </c>
      <c r="D1395" s="570">
        <v>99</v>
      </c>
      <c r="E1395" s="570">
        <v>99</v>
      </c>
      <c r="F1395" s="570">
        <v>99</v>
      </c>
      <c r="G1395" s="570">
        <v>99</v>
      </c>
      <c r="H1395" s="570">
        <v>99</v>
      </c>
      <c r="I1395" s="570">
        <v>99</v>
      </c>
      <c r="J1395" s="570">
        <v>999</v>
      </c>
      <c r="K1395" s="570">
        <v>99</v>
      </c>
      <c r="L1395" s="570">
        <v>99</v>
      </c>
      <c r="M1395" s="570">
        <v>99</v>
      </c>
      <c r="N1395" s="570">
        <v>99</v>
      </c>
      <c r="O1395" s="570">
        <v>9</v>
      </c>
      <c r="P1395" s="570">
        <v>9999</v>
      </c>
      <c r="Q1395" s="570">
        <v>18</v>
      </c>
      <c r="R1395" s="570">
        <v>169</v>
      </c>
      <c r="S1395" s="570">
        <v>6.437869822485208</v>
      </c>
      <c r="T1395" s="570">
        <v>4.3668639053254443</v>
      </c>
      <c r="U1395" s="570">
        <v>13.881065088757397</v>
      </c>
      <c r="V1395" s="570">
        <v>5.32544378698225</v>
      </c>
      <c r="W1395" s="570">
        <v>0.59171597633136108</v>
      </c>
      <c r="X1395" s="570">
        <v>30.177514792899416</v>
      </c>
      <c r="Y1395" s="570">
        <v>13.609467455621299</v>
      </c>
      <c r="Z1395" s="570">
        <v>7.6111641017605987</v>
      </c>
      <c r="AA1395" s="570">
        <v>1.6346789727651596</v>
      </c>
      <c r="AB1395" s="570">
        <v>1.9780667716424225</v>
      </c>
      <c r="AC1395" s="570">
        <v>46.417321682399887</v>
      </c>
      <c r="AD1395" s="570">
        <v>58.029263062630925</v>
      </c>
      <c r="AE1395" s="570">
        <v>51.394601417743189</v>
      </c>
      <c r="AF1395" s="570">
        <v>0.65631067961165035</v>
      </c>
      <c r="AG1395" s="570">
        <v>0.72786370807139389</v>
      </c>
      <c r="AH1395" s="570">
        <v>17.159763313609467</v>
      </c>
      <c r="AI1395" s="570">
        <v>30</v>
      </c>
      <c r="AJ1395" s="570">
        <v>84.67333333333336</v>
      </c>
      <c r="AK1395" s="570">
        <v>15.346124919884646</v>
      </c>
      <c r="AL1395" s="570"/>
    </row>
    <row r="1396" spans="1:38">
      <c r="A1396" s="570">
        <v>14</v>
      </c>
      <c r="B1396" s="570">
        <v>36</v>
      </c>
      <c r="C1396" s="570">
        <v>2022</v>
      </c>
      <c r="D1396" s="570">
        <v>99</v>
      </c>
      <c r="E1396" s="570">
        <v>99</v>
      </c>
      <c r="F1396" s="570">
        <v>99</v>
      </c>
      <c r="G1396" s="570">
        <v>99</v>
      </c>
      <c r="H1396" s="570">
        <v>99</v>
      </c>
      <c r="I1396" s="570">
        <v>99</v>
      </c>
      <c r="J1396" s="570">
        <v>999</v>
      </c>
      <c r="K1396" s="570">
        <v>99</v>
      </c>
      <c r="L1396" s="570">
        <v>99</v>
      </c>
      <c r="M1396" s="570">
        <v>99</v>
      </c>
      <c r="N1396" s="570">
        <v>99</v>
      </c>
      <c r="O1396" s="570">
        <v>11</v>
      </c>
      <c r="P1396" s="570">
        <v>9999</v>
      </c>
      <c r="Q1396" s="570">
        <v>54</v>
      </c>
      <c r="R1396" s="570">
        <v>1350</v>
      </c>
      <c r="S1396" s="570">
        <v>5.2007407407407404</v>
      </c>
      <c r="T1396" s="570">
        <v>4.4962962962962969</v>
      </c>
      <c r="U1396" s="570">
        <v>13.037570370370371</v>
      </c>
      <c r="V1396" s="570">
        <v>1.0370370370370372</v>
      </c>
      <c r="W1396" s="570">
        <v>1.2592592592592595</v>
      </c>
      <c r="X1396" s="570">
        <v>27.629629629629633</v>
      </c>
      <c r="Y1396" s="570">
        <v>9.629629629629628</v>
      </c>
      <c r="Z1396" s="570">
        <v>7.117730236987744</v>
      </c>
      <c r="AA1396" s="570">
        <v>1.2877195632300451</v>
      </c>
      <c r="AB1396" s="570">
        <v>1.8609996281332812</v>
      </c>
      <c r="AC1396" s="570">
        <v>25.999423159427984</v>
      </c>
      <c r="AD1396" s="570">
        <v>57.558538064325376</v>
      </c>
      <c r="AE1396" s="570">
        <v>49.533349160850818</v>
      </c>
      <c r="AF1396" s="570">
        <v>5.2427184466019421</v>
      </c>
      <c r="AG1396" s="570">
        <v>5.4609852610624303</v>
      </c>
      <c r="AH1396" s="570">
        <v>0</v>
      </c>
      <c r="AI1396" s="570">
        <v>450</v>
      </c>
      <c r="AJ1396" s="570">
        <v>92.029333333333284</v>
      </c>
      <c r="AK1396" s="570">
        <v>14.798126044842656</v>
      </c>
      <c r="AL1396" s="570"/>
    </row>
    <row r="1397" spans="1:38">
      <c r="A1397" s="570">
        <v>14</v>
      </c>
      <c r="B1397" s="570">
        <v>37</v>
      </c>
      <c r="C1397" s="570">
        <v>2022</v>
      </c>
      <c r="D1397" s="570">
        <v>99</v>
      </c>
      <c r="E1397" s="570">
        <v>99</v>
      </c>
      <c r="F1397" s="570">
        <v>99</v>
      </c>
      <c r="G1397" s="570">
        <v>99</v>
      </c>
      <c r="H1397" s="570">
        <v>99</v>
      </c>
      <c r="I1397" s="570">
        <v>99</v>
      </c>
      <c r="J1397" s="570">
        <v>999</v>
      </c>
      <c r="K1397" s="570">
        <v>99</v>
      </c>
      <c r="L1397" s="570">
        <v>99</v>
      </c>
      <c r="M1397" s="570">
        <v>99</v>
      </c>
      <c r="N1397" s="570">
        <v>99</v>
      </c>
      <c r="O1397" s="570">
        <v>14</v>
      </c>
      <c r="P1397" s="570">
        <v>9999</v>
      </c>
      <c r="Q1397" s="570">
        <v>204</v>
      </c>
      <c r="R1397" s="570">
        <v>6198</v>
      </c>
      <c r="S1397" s="570">
        <v>5.2323330106485937</v>
      </c>
      <c r="T1397" s="570">
        <v>4.899806389157793</v>
      </c>
      <c r="U1397" s="570">
        <v>12.405033881897369</v>
      </c>
      <c r="V1397" s="570">
        <v>1.903839948370442</v>
      </c>
      <c r="W1397" s="570">
        <v>0.62923523717328178</v>
      </c>
      <c r="X1397" s="570">
        <v>30.977734753146176</v>
      </c>
      <c r="Y1397" s="570">
        <v>11.051952242658922</v>
      </c>
      <c r="Z1397" s="570">
        <v>7.6229238704983215</v>
      </c>
      <c r="AA1397" s="570">
        <v>1.3189022482638049</v>
      </c>
      <c r="AB1397" s="570">
        <v>1.5190932703210347</v>
      </c>
      <c r="AC1397" s="570">
        <v>22.372238885571548</v>
      </c>
      <c r="AD1397" s="570">
        <v>43.606786183491657</v>
      </c>
      <c r="AE1397" s="570">
        <v>48.569181444388811</v>
      </c>
      <c r="AF1397" s="570">
        <v>24.069902912621352</v>
      </c>
      <c r="AG1397" s="570">
        <v>23.855586429200045</v>
      </c>
      <c r="AH1397" s="570">
        <v>0.35495321071313324</v>
      </c>
      <c r="AI1397" s="570">
        <v>3</v>
      </c>
      <c r="AJ1397" s="570">
        <v>105.1</v>
      </c>
      <c r="AK1397" s="570">
        <v>14.914278275988533</v>
      </c>
      <c r="AL1397" s="570"/>
    </row>
    <row r="1398" spans="1:38">
      <c r="A1398" s="570">
        <v>14</v>
      </c>
      <c r="B1398" s="570">
        <v>38</v>
      </c>
      <c r="C1398" s="570">
        <v>2022</v>
      </c>
      <c r="D1398" s="570">
        <v>99</v>
      </c>
      <c r="E1398" s="570">
        <v>99</v>
      </c>
      <c r="F1398" s="570">
        <v>99</v>
      </c>
      <c r="G1398" s="570">
        <v>99</v>
      </c>
      <c r="H1398" s="570">
        <v>99</v>
      </c>
      <c r="I1398" s="570">
        <v>99</v>
      </c>
      <c r="J1398" s="570">
        <v>999</v>
      </c>
      <c r="K1398" s="570">
        <v>99</v>
      </c>
      <c r="L1398" s="570">
        <v>99</v>
      </c>
      <c r="M1398" s="570">
        <v>99</v>
      </c>
      <c r="N1398" s="570">
        <v>99</v>
      </c>
      <c r="O1398" s="570">
        <v>15</v>
      </c>
      <c r="P1398" s="570">
        <v>9999</v>
      </c>
      <c r="Q1398" s="570">
        <v>62</v>
      </c>
      <c r="R1398" s="570">
        <v>2673</v>
      </c>
      <c r="S1398" s="570">
        <v>4.4586606808829021</v>
      </c>
      <c r="T1398" s="570">
        <v>4.561541339319116</v>
      </c>
      <c r="U1398" s="570">
        <v>12.582558922558915</v>
      </c>
      <c r="V1398" s="570">
        <v>1.4590347923681259</v>
      </c>
      <c r="W1398" s="570">
        <v>0.44893378226711567</v>
      </c>
      <c r="X1398" s="570">
        <v>30.939019827908712</v>
      </c>
      <c r="Y1398" s="570">
        <v>12.45791245791246</v>
      </c>
      <c r="Z1398" s="570">
        <v>7.7970801487866783</v>
      </c>
      <c r="AA1398" s="570">
        <v>1.3299173420327923</v>
      </c>
      <c r="AB1398" s="570">
        <v>1.7113129499307911</v>
      </c>
      <c r="AC1398" s="570">
        <v>23.296760929386441</v>
      </c>
      <c r="AD1398" s="570">
        <v>45.607426533313557</v>
      </c>
      <c r="AE1398" s="570">
        <v>52.741904706494289</v>
      </c>
      <c r="AF1398" s="570">
        <v>10.380582524271848</v>
      </c>
      <c r="AG1398" s="570">
        <v>10.435385612785131</v>
      </c>
      <c r="AH1398" s="570">
        <v>0</v>
      </c>
      <c r="AI1398" s="570">
        <v>0</v>
      </c>
      <c r="AJ1398" s="570"/>
      <c r="AK1398" s="570"/>
      <c r="AL1398" s="570"/>
    </row>
    <row r="1399" spans="1:38" s="543" customFormat="1">
      <c r="A1399" s="570">
        <v>14</v>
      </c>
      <c r="B1399" s="570">
        <v>39</v>
      </c>
      <c r="C1399" s="570">
        <v>2022</v>
      </c>
      <c r="D1399" s="570">
        <v>99</v>
      </c>
      <c r="E1399" s="570">
        <v>99</v>
      </c>
      <c r="F1399" s="570">
        <v>99</v>
      </c>
      <c r="G1399" s="570">
        <v>99</v>
      </c>
      <c r="H1399" s="570">
        <v>99</v>
      </c>
      <c r="I1399" s="570">
        <v>99</v>
      </c>
      <c r="J1399" s="570">
        <v>999</v>
      </c>
      <c r="K1399" s="570">
        <v>99</v>
      </c>
      <c r="L1399" s="570">
        <v>99</v>
      </c>
      <c r="M1399" s="570">
        <v>99</v>
      </c>
      <c r="N1399" s="570">
        <v>99</v>
      </c>
      <c r="O1399" s="570">
        <v>16</v>
      </c>
      <c r="P1399" s="570">
        <v>9999</v>
      </c>
      <c r="Q1399" s="570">
        <v>66</v>
      </c>
      <c r="R1399" s="570">
        <v>1278</v>
      </c>
      <c r="S1399" s="570">
        <v>5.3215962441314542</v>
      </c>
      <c r="T1399" s="570">
        <v>4.413145539906103</v>
      </c>
      <c r="U1399" s="570">
        <v>11.093348982785598</v>
      </c>
      <c r="V1399" s="570">
        <v>0.39123630672926446</v>
      </c>
      <c r="W1399" s="570">
        <v>1.799687010954617</v>
      </c>
      <c r="X1399" s="570">
        <v>18.701095461658834</v>
      </c>
      <c r="Y1399" s="570">
        <v>5.1643192488262892</v>
      </c>
      <c r="Z1399" s="570">
        <v>6.186049570210125</v>
      </c>
      <c r="AA1399" s="570">
        <v>1.8928297170542503</v>
      </c>
      <c r="AB1399" s="570">
        <v>2.0490577923543598</v>
      </c>
      <c r="AC1399" s="570">
        <v>36.67957264643524</v>
      </c>
      <c r="AD1399" s="570">
        <v>62.385166874261991</v>
      </c>
      <c r="AE1399" s="570">
        <v>59.720582345229104</v>
      </c>
      <c r="AF1399" s="570">
        <v>4.963106796116505</v>
      </c>
      <c r="AG1399" s="570">
        <v>4.3987988185517608</v>
      </c>
      <c r="AH1399" s="570">
        <v>0</v>
      </c>
      <c r="AI1399" s="570">
        <v>0</v>
      </c>
      <c r="AJ1399" s="570"/>
      <c r="AK1399" s="570"/>
      <c r="AL1399" s="570"/>
    </row>
    <row r="1400" spans="1:38" s="543" customFormat="1">
      <c r="A1400" s="570">
        <v>14</v>
      </c>
      <c r="B1400" s="570">
        <v>40</v>
      </c>
      <c r="C1400" s="570">
        <v>2022</v>
      </c>
      <c r="D1400" s="570">
        <v>99</v>
      </c>
      <c r="E1400" s="570">
        <v>99</v>
      </c>
      <c r="F1400" s="570">
        <v>99</v>
      </c>
      <c r="G1400" s="570">
        <v>99</v>
      </c>
      <c r="H1400" s="570">
        <v>99</v>
      </c>
      <c r="I1400" s="570">
        <v>99</v>
      </c>
      <c r="J1400" s="570">
        <v>999</v>
      </c>
      <c r="K1400" s="570">
        <v>99</v>
      </c>
      <c r="L1400" s="570">
        <v>99</v>
      </c>
      <c r="M1400" s="570">
        <v>99</v>
      </c>
      <c r="N1400" s="570">
        <v>99</v>
      </c>
      <c r="O1400" s="570">
        <v>18</v>
      </c>
      <c r="P1400" s="570">
        <v>9999</v>
      </c>
      <c r="Q1400" s="570">
        <v>48</v>
      </c>
      <c r="R1400" s="570">
        <v>1708</v>
      </c>
      <c r="S1400" s="570">
        <v>5.1510538641686177</v>
      </c>
      <c r="T1400" s="570">
        <v>4.933255269320842</v>
      </c>
      <c r="U1400" s="570">
        <v>14.920105386416848</v>
      </c>
      <c r="V1400" s="570">
        <v>2.1662763466042145</v>
      </c>
      <c r="W1400" s="570">
        <v>2.6932084309133475</v>
      </c>
      <c r="X1400" s="570">
        <v>44.028103044496497</v>
      </c>
      <c r="Y1400" s="570">
        <v>17.56440281030445</v>
      </c>
      <c r="Z1400" s="570">
        <v>8.0735946414134006</v>
      </c>
      <c r="AA1400" s="570">
        <v>1.4487796898094965</v>
      </c>
      <c r="AB1400" s="570">
        <v>2.1301877165337566</v>
      </c>
      <c r="AC1400" s="570">
        <v>54.929035691640955</v>
      </c>
      <c r="AD1400" s="570">
        <v>62.725556778830786</v>
      </c>
      <c r="AE1400" s="570">
        <v>57.467558186186899</v>
      </c>
      <c r="AF1400" s="570">
        <v>6.6330097087378643</v>
      </c>
      <c r="AG1400" s="570">
        <v>7.906792241436408</v>
      </c>
      <c r="AH1400" s="570">
        <v>0</v>
      </c>
      <c r="AI1400" s="570">
        <v>0</v>
      </c>
      <c r="AJ1400" s="570"/>
      <c r="AK1400" s="570"/>
      <c r="AL1400" s="570"/>
    </row>
    <row r="1401" spans="1:38" s="543" customFormat="1">
      <c r="A1401" s="570">
        <v>14</v>
      </c>
      <c r="B1401" s="570">
        <v>41</v>
      </c>
      <c r="C1401" s="570">
        <v>2022</v>
      </c>
      <c r="D1401" s="570">
        <v>99</v>
      </c>
      <c r="E1401" s="570">
        <v>99</v>
      </c>
      <c r="F1401" s="570">
        <v>99</v>
      </c>
      <c r="G1401" s="570">
        <v>99</v>
      </c>
      <c r="H1401" s="570">
        <v>99</v>
      </c>
      <c r="I1401" s="570">
        <v>99</v>
      </c>
      <c r="J1401" s="570">
        <v>999</v>
      </c>
      <c r="K1401" s="570">
        <v>99</v>
      </c>
      <c r="L1401" s="570">
        <v>99</v>
      </c>
      <c r="M1401" s="570">
        <v>99</v>
      </c>
      <c r="N1401" s="570">
        <v>99</v>
      </c>
      <c r="O1401" s="570">
        <v>55</v>
      </c>
      <c r="P1401" s="570">
        <v>9999</v>
      </c>
      <c r="Q1401" s="570">
        <v>61</v>
      </c>
      <c r="R1401" s="570">
        <v>2598</v>
      </c>
      <c r="S1401" s="570">
        <v>4.7917628945342594</v>
      </c>
      <c r="T1401" s="570">
        <v>4.2297921478060063</v>
      </c>
      <c r="U1401" s="570">
        <v>16.10562355658201</v>
      </c>
      <c r="V1401" s="570">
        <v>2.5019245573518094</v>
      </c>
      <c r="W1401" s="570">
        <v>1.5011547344110852</v>
      </c>
      <c r="X1401" s="570">
        <v>48.729792147806002</v>
      </c>
      <c r="Y1401" s="570">
        <v>20.015396458814475</v>
      </c>
      <c r="Z1401" s="570">
        <v>7.4609305335473524</v>
      </c>
      <c r="AA1401" s="570">
        <v>1.5408654234714425</v>
      </c>
      <c r="AB1401" s="570">
        <v>2.1607648126844134</v>
      </c>
      <c r="AC1401" s="570">
        <v>35.589459343196069</v>
      </c>
      <c r="AD1401" s="570">
        <v>65.570888192612443</v>
      </c>
      <c r="AE1401" s="570">
        <v>50.327921220371209</v>
      </c>
      <c r="AF1401" s="570">
        <v>10.089320388349517</v>
      </c>
      <c r="AG1401" s="570">
        <v>12.982468006839008</v>
      </c>
      <c r="AH1401" s="570">
        <v>0</v>
      </c>
      <c r="AI1401" s="570">
        <v>0</v>
      </c>
      <c r="AJ1401" s="570"/>
      <c r="AK1401" s="570"/>
      <c r="AL1401" s="570"/>
    </row>
    <row r="1402" spans="1:38" s="543" customFormat="1">
      <c r="A1402" s="570">
        <v>14</v>
      </c>
      <c r="B1402" s="570">
        <v>42</v>
      </c>
      <c r="C1402" s="570">
        <v>2022</v>
      </c>
      <c r="D1402" s="570">
        <v>99</v>
      </c>
      <c r="E1402" s="570">
        <v>99</v>
      </c>
      <c r="F1402" s="570">
        <v>99</v>
      </c>
      <c r="G1402" s="570">
        <v>99</v>
      </c>
      <c r="H1402" s="570">
        <v>99</v>
      </c>
      <c r="I1402" s="570">
        <v>99</v>
      </c>
      <c r="J1402" s="570">
        <v>999</v>
      </c>
      <c r="K1402" s="570">
        <v>99</v>
      </c>
      <c r="L1402" s="570">
        <v>99</v>
      </c>
      <c r="M1402" s="570">
        <v>99</v>
      </c>
      <c r="N1402" s="570">
        <v>99</v>
      </c>
      <c r="O1402" s="570">
        <v>56</v>
      </c>
      <c r="P1402" s="570">
        <v>9999</v>
      </c>
      <c r="Q1402" s="570"/>
      <c r="R1402" s="570"/>
      <c r="S1402" s="570"/>
      <c r="T1402" s="570"/>
      <c r="U1402" s="570"/>
      <c r="V1402" s="570"/>
      <c r="W1402" s="570"/>
      <c r="X1402" s="570"/>
      <c r="Y1402" s="570"/>
      <c r="Z1402" s="570"/>
      <c r="AA1402" s="570"/>
      <c r="AB1402" s="570"/>
      <c r="AC1402" s="570"/>
      <c r="AD1402" s="570"/>
      <c r="AE1402" s="570"/>
      <c r="AF1402" s="570"/>
      <c r="AG1402" s="570"/>
      <c r="AH1402" s="570"/>
      <c r="AI1402" s="570"/>
      <c r="AJ1402" s="570"/>
      <c r="AK1402" s="570"/>
      <c r="AL1402" s="570"/>
    </row>
    <row r="1403" spans="1:38">
      <c r="A1403" s="570">
        <v>14</v>
      </c>
      <c r="B1403" s="570">
        <v>43</v>
      </c>
      <c r="C1403" s="570">
        <v>2021</v>
      </c>
      <c r="D1403" s="570">
        <v>99</v>
      </c>
      <c r="E1403" s="570">
        <v>99</v>
      </c>
      <c r="F1403" s="570">
        <v>99</v>
      </c>
      <c r="G1403" s="570">
        <v>99</v>
      </c>
      <c r="H1403" s="570">
        <v>99</v>
      </c>
      <c r="I1403" s="570">
        <v>99</v>
      </c>
      <c r="J1403" s="570">
        <v>999</v>
      </c>
      <c r="K1403" s="570">
        <v>99</v>
      </c>
      <c r="L1403" s="570">
        <v>99</v>
      </c>
      <c r="M1403" s="570">
        <v>99</v>
      </c>
      <c r="N1403" s="570">
        <v>99</v>
      </c>
      <c r="O1403" s="570">
        <v>1</v>
      </c>
      <c r="P1403" s="570">
        <v>9999</v>
      </c>
      <c r="Q1403" s="570">
        <v>55</v>
      </c>
      <c r="R1403" s="570">
        <v>2784</v>
      </c>
      <c r="S1403" s="570">
        <v>5.1968390804597693</v>
      </c>
      <c r="T1403" s="570">
        <v>5.7877155172413772</v>
      </c>
      <c r="U1403" s="570">
        <v>10.892977729885049</v>
      </c>
      <c r="V1403" s="570">
        <v>0.61063218390804597</v>
      </c>
      <c r="W1403" s="570">
        <v>1.4727011494252871</v>
      </c>
      <c r="X1403" s="570">
        <v>20.869252873563219</v>
      </c>
      <c r="Y1403" s="570">
        <v>9.4109195402298855</v>
      </c>
      <c r="Z1403" s="570">
        <v>7.2932108549127008</v>
      </c>
      <c r="AA1403" s="570">
        <v>1.4947383992360939</v>
      </c>
      <c r="AB1403" s="570">
        <v>2.0492797191563255</v>
      </c>
      <c r="AC1403" s="570">
        <v>12.334384317067549</v>
      </c>
      <c r="AD1403" s="570">
        <v>23.955357629188999</v>
      </c>
      <c r="AE1403" s="570">
        <v>32.368728460394429</v>
      </c>
      <c r="AF1403" s="570">
        <v>10.510062705510608</v>
      </c>
      <c r="AG1403" s="570">
        <v>9.0130931858857117</v>
      </c>
      <c r="AH1403" s="570">
        <v>2.1551724137931032</v>
      </c>
      <c r="AI1403" s="570"/>
      <c r="AJ1403" s="570"/>
      <c r="AK1403" s="570"/>
      <c r="AL1403" s="570"/>
    </row>
    <row r="1404" spans="1:38">
      <c r="A1404" s="570">
        <v>14</v>
      </c>
      <c r="B1404" s="570">
        <v>44</v>
      </c>
      <c r="C1404" s="570">
        <v>2021</v>
      </c>
      <c r="D1404" s="570">
        <v>99</v>
      </c>
      <c r="E1404" s="570">
        <v>99</v>
      </c>
      <c r="F1404" s="570">
        <v>99</v>
      </c>
      <c r="G1404" s="570">
        <v>99</v>
      </c>
      <c r="H1404" s="570">
        <v>99</v>
      </c>
      <c r="I1404" s="570">
        <v>99</v>
      </c>
      <c r="J1404" s="570">
        <v>999</v>
      </c>
      <c r="K1404" s="570">
        <v>99</v>
      </c>
      <c r="L1404" s="570">
        <v>99</v>
      </c>
      <c r="M1404" s="570">
        <v>99</v>
      </c>
      <c r="N1404" s="570">
        <v>99</v>
      </c>
      <c r="O1404" s="570">
        <v>4</v>
      </c>
      <c r="P1404" s="570">
        <v>9999</v>
      </c>
      <c r="Q1404" s="570">
        <v>127</v>
      </c>
      <c r="R1404" s="570">
        <v>4981.8999999999996</v>
      </c>
      <c r="S1404" s="570">
        <v>5.3085569762540397</v>
      </c>
      <c r="T1404" s="570">
        <v>4.7128605552098604</v>
      </c>
      <c r="U1404" s="570">
        <v>11.738615789156722</v>
      </c>
      <c r="V1404" s="570">
        <v>1.0036331520102773</v>
      </c>
      <c r="W1404" s="570">
        <v>1.0036331520102773</v>
      </c>
      <c r="X1404" s="570">
        <v>24.990465485055903</v>
      </c>
      <c r="Y1404" s="570">
        <v>8.6914630964089987</v>
      </c>
      <c r="Z1404" s="570">
        <v>7.3769437948849523</v>
      </c>
      <c r="AA1404" s="570">
        <v>1.8722034802003935</v>
      </c>
      <c r="AB1404" s="570">
        <v>2.1069825579985335</v>
      </c>
      <c r="AC1404" s="570">
        <v>24.907697219013887</v>
      </c>
      <c r="AD1404" s="570">
        <v>37.639460708440595</v>
      </c>
      <c r="AE1404" s="570">
        <v>29.169352741890663</v>
      </c>
      <c r="AF1404" s="570">
        <v>18.807500500209503</v>
      </c>
      <c r="AG1404" s="570">
        <v>17.380805858245285</v>
      </c>
      <c r="AH1404" s="570">
        <v>1.1441417932917159</v>
      </c>
      <c r="AI1404" s="570"/>
      <c r="AJ1404" s="570"/>
      <c r="AK1404" s="570"/>
      <c r="AL1404" s="570"/>
    </row>
    <row r="1405" spans="1:38">
      <c r="A1405" s="570">
        <v>14</v>
      </c>
      <c r="B1405" s="570">
        <v>45</v>
      </c>
      <c r="C1405" s="570">
        <v>2021</v>
      </c>
      <c r="D1405" s="570">
        <v>99</v>
      </c>
      <c r="E1405" s="570">
        <v>99</v>
      </c>
      <c r="F1405" s="570">
        <v>99</v>
      </c>
      <c r="G1405" s="570">
        <v>99</v>
      </c>
      <c r="H1405" s="570">
        <v>99</v>
      </c>
      <c r="I1405" s="570">
        <v>99</v>
      </c>
      <c r="J1405" s="570">
        <v>999</v>
      </c>
      <c r="K1405" s="570">
        <v>99</v>
      </c>
      <c r="L1405" s="570">
        <v>99</v>
      </c>
      <c r="M1405" s="570">
        <v>99</v>
      </c>
      <c r="N1405" s="570">
        <v>99</v>
      </c>
      <c r="O1405" s="570">
        <v>8</v>
      </c>
      <c r="P1405" s="570">
        <v>9999</v>
      </c>
      <c r="Q1405" s="570">
        <v>30</v>
      </c>
      <c r="R1405" s="570">
        <v>1690</v>
      </c>
      <c r="S1405" s="570">
        <v>5.4071005917159756</v>
      </c>
      <c r="T1405" s="570">
        <v>4.2455621301775155</v>
      </c>
      <c r="U1405" s="570">
        <v>10.080621301775151</v>
      </c>
      <c r="V1405" s="570">
        <v>2.248520710059172</v>
      </c>
      <c r="W1405" s="570">
        <v>0.17751479289940827</v>
      </c>
      <c r="X1405" s="570">
        <v>20.355029585798817</v>
      </c>
      <c r="Y1405" s="570">
        <v>11.301775147929</v>
      </c>
      <c r="Z1405" s="570">
        <v>7.9126013962910786</v>
      </c>
      <c r="AA1405" s="570">
        <v>1.5854207798098598</v>
      </c>
      <c r="AB1405" s="570">
        <v>1.9115178324186872</v>
      </c>
      <c r="AC1405" s="570">
        <v>23.125645490220432</v>
      </c>
      <c r="AD1405" s="570">
        <v>50.252727655139154</v>
      </c>
      <c r="AE1405" s="570">
        <v>44.283673804894946</v>
      </c>
      <c r="AF1405" s="570">
        <v>6.3800308808595316</v>
      </c>
      <c r="AG1405" s="570">
        <v>5.0632808686936048</v>
      </c>
      <c r="AH1405" s="570">
        <v>0.41420118343195261</v>
      </c>
      <c r="AI1405" s="570"/>
      <c r="AJ1405" s="570"/>
      <c r="AK1405" s="570"/>
      <c r="AL1405" s="570"/>
    </row>
    <row r="1406" spans="1:38">
      <c r="A1406" s="570">
        <v>14</v>
      </c>
      <c r="B1406" s="570">
        <v>46</v>
      </c>
      <c r="C1406" s="570">
        <v>2021</v>
      </c>
      <c r="D1406" s="570">
        <v>99</v>
      </c>
      <c r="E1406" s="570">
        <v>99</v>
      </c>
      <c r="F1406" s="570">
        <v>99</v>
      </c>
      <c r="G1406" s="570">
        <v>99</v>
      </c>
      <c r="H1406" s="570">
        <v>99</v>
      </c>
      <c r="I1406" s="570">
        <v>99</v>
      </c>
      <c r="J1406" s="570">
        <v>999</v>
      </c>
      <c r="K1406" s="570">
        <v>99</v>
      </c>
      <c r="L1406" s="570">
        <v>99</v>
      </c>
      <c r="M1406" s="570">
        <v>99</v>
      </c>
      <c r="N1406" s="570">
        <v>99</v>
      </c>
      <c r="O1406" s="570">
        <v>9</v>
      </c>
      <c r="P1406" s="570">
        <v>9999</v>
      </c>
      <c r="Q1406" s="570">
        <v>15</v>
      </c>
      <c r="R1406" s="570">
        <v>133</v>
      </c>
      <c r="S1406" s="570">
        <v>5.7368421052631557</v>
      </c>
      <c r="T1406" s="570">
        <v>4.2781954887218046</v>
      </c>
      <c r="U1406" s="570">
        <v>10.874812030075187</v>
      </c>
      <c r="V1406" s="570">
        <v>0.75187969924812015</v>
      </c>
      <c r="W1406" s="570">
        <v>0</v>
      </c>
      <c r="X1406" s="570">
        <v>17.293233082706763</v>
      </c>
      <c r="Y1406" s="570">
        <v>3.7593984962406006</v>
      </c>
      <c r="Z1406" s="570">
        <v>5.3297432687261699</v>
      </c>
      <c r="AA1406" s="570">
        <v>1.8593180771216535</v>
      </c>
      <c r="AB1406" s="570">
        <v>1.6513989670126139</v>
      </c>
      <c r="AC1406" s="570">
        <v>52.298515392670701</v>
      </c>
      <c r="AD1406" s="570">
        <v>57.263776167360973</v>
      </c>
      <c r="AE1406" s="570">
        <v>55.521955332272512</v>
      </c>
      <c r="AF1406" s="570">
        <v>0.50209710482503989</v>
      </c>
      <c r="AG1406" s="570">
        <v>0.42986433542798391</v>
      </c>
      <c r="AH1406" s="570">
        <v>20.300751879699249</v>
      </c>
      <c r="AI1406" s="570"/>
      <c r="AJ1406" s="570"/>
      <c r="AK1406" s="570"/>
      <c r="AL1406" s="570"/>
    </row>
    <row r="1407" spans="1:38">
      <c r="A1407" s="570">
        <v>14</v>
      </c>
      <c r="B1407" s="570">
        <v>47</v>
      </c>
      <c r="C1407" s="570">
        <v>2021</v>
      </c>
      <c r="D1407" s="570">
        <v>99</v>
      </c>
      <c r="E1407" s="570">
        <v>99</v>
      </c>
      <c r="F1407" s="570">
        <v>99</v>
      </c>
      <c r="G1407" s="570">
        <v>99</v>
      </c>
      <c r="H1407" s="570">
        <v>99</v>
      </c>
      <c r="I1407" s="570">
        <v>99</v>
      </c>
      <c r="J1407" s="570">
        <v>999</v>
      </c>
      <c r="K1407" s="570">
        <v>99</v>
      </c>
      <c r="L1407" s="570">
        <v>99</v>
      </c>
      <c r="M1407" s="570">
        <v>99</v>
      </c>
      <c r="N1407" s="570">
        <v>99</v>
      </c>
      <c r="O1407" s="570">
        <v>11</v>
      </c>
      <c r="P1407" s="570">
        <v>9999</v>
      </c>
      <c r="Q1407" s="570">
        <v>58</v>
      </c>
      <c r="R1407" s="570">
        <v>1000</v>
      </c>
      <c r="S1407" s="570">
        <v>5.2610000000000001</v>
      </c>
      <c r="T1407" s="570">
        <v>4.367</v>
      </c>
      <c r="U1407" s="570">
        <v>13.623459999999987</v>
      </c>
      <c r="V1407" s="570">
        <v>1.8</v>
      </c>
      <c r="W1407" s="570">
        <v>1.1000000000000001</v>
      </c>
      <c r="X1407" s="570">
        <v>33.5</v>
      </c>
      <c r="Y1407" s="570">
        <v>12.5</v>
      </c>
      <c r="Z1407" s="570">
        <v>7.2727514482760016</v>
      </c>
      <c r="AA1407" s="570">
        <v>1.3003380329745036</v>
      </c>
      <c r="AB1407" s="570">
        <v>2.1086277528288382</v>
      </c>
      <c r="AC1407" s="570">
        <v>29.101476826927158</v>
      </c>
      <c r="AD1407" s="570">
        <v>62.164483069766298</v>
      </c>
      <c r="AE1407" s="570">
        <v>46.909057952043597</v>
      </c>
      <c r="AF1407" s="570">
        <v>3.7751662016920289</v>
      </c>
      <c r="AG1407" s="570">
        <v>4.0489781720397673</v>
      </c>
      <c r="AH1407" s="570">
        <v>0</v>
      </c>
      <c r="AI1407" s="570"/>
      <c r="AJ1407" s="570"/>
      <c r="AK1407" s="570"/>
      <c r="AL1407" s="570"/>
    </row>
    <row r="1408" spans="1:38">
      <c r="A1408" s="570">
        <v>14</v>
      </c>
      <c r="B1408" s="570">
        <v>48</v>
      </c>
      <c r="C1408" s="570">
        <v>2021</v>
      </c>
      <c r="D1408" s="570">
        <v>99</v>
      </c>
      <c r="E1408" s="570">
        <v>99</v>
      </c>
      <c r="F1408" s="570">
        <v>99</v>
      </c>
      <c r="G1408" s="570">
        <v>99</v>
      </c>
      <c r="H1408" s="570">
        <v>99</v>
      </c>
      <c r="I1408" s="570">
        <v>99</v>
      </c>
      <c r="J1408" s="570">
        <v>999</v>
      </c>
      <c r="K1408" s="570">
        <v>99</v>
      </c>
      <c r="L1408" s="570">
        <v>99</v>
      </c>
      <c r="M1408" s="570">
        <v>99</v>
      </c>
      <c r="N1408" s="570">
        <v>99</v>
      </c>
      <c r="O1408" s="570">
        <v>14</v>
      </c>
      <c r="P1408" s="570">
        <v>9999</v>
      </c>
      <c r="Q1408" s="570">
        <v>197</v>
      </c>
      <c r="R1408" s="570">
        <v>6369</v>
      </c>
      <c r="S1408" s="570">
        <v>5.1510441199560359</v>
      </c>
      <c r="T1408" s="570">
        <v>4.7969853980216683</v>
      </c>
      <c r="U1408" s="570">
        <v>12.723119799026549</v>
      </c>
      <c r="V1408" s="570">
        <v>1.9626314963102529</v>
      </c>
      <c r="W1408" s="570">
        <v>0.73794944261265505</v>
      </c>
      <c r="X1408" s="570">
        <v>30.569948186528499</v>
      </c>
      <c r="Y1408" s="570">
        <v>11.147746899042236</v>
      </c>
      <c r="Z1408" s="570">
        <v>7.6031395609836894</v>
      </c>
      <c r="AA1408" s="570">
        <v>1.3120870960981437</v>
      </c>
      <c r="AB1408" s="570">
        <v>1.6132839838952859</v>
      </c>
      <c r="AC1408" s="570">
        <v>31.459938153009801</v>
      </c>
      <c r="AD1408" s="570">
        <v>41.58819306799807</v>
      </c>
      <c r="AE1408" s="570">
        <v>51.227210415014468</v>
      </c>
      <c r="AF1408" s="570">
        <v>24.044033538576539</v>
      </c>
      <c r="AG1408" s="570">
        <v>24.083681763141939</v>
      </c>
      <c r="AH1408" s="570">
        <v>0.43962945517349672</v>
      </c>
      <c r="AI1408" s="570"/>
      <c r="AJ1408" s="570"/>
      <c r="AK1408" s="570"/>
      <c r="AL1408" s="570"/>
    </row>
    <row r="1409" spans="1:38">
      <c r="A1409" s="570">
        <v>14</v>
      </c>
      <c r="B1409" s="570">
        <v>49</v>
      </c>
      <c r="C1409" s="570">
        <v>2021</v>
      </c>
      <c r="D1409" s="570">
        <v>99</v>
      </c>
      <c r="E1409" s="570">
        <v>99</v>
      </c>
      <c r="F1409" s="570">
        <v>99</v>
      </c>
      <c r="G1409" s="570">
        <v>99</v>
      </c>
      <c r="H1409" s="570">
        <v>99</v>
      </c>
      <c r="I1409" s="570">
        <v>99</v>
      </c>
      <c r="J1409" s="570">
        <v>999</v>
      </c>
      <c r="K1409" s="570">
        <v>99</v>
      </c>
      <c r="L1409" s="570">
        <v>99</v>
      </c>
      <c r="M1409" s="570">
        <v>99</v>
      </c>
      <c r="N1409" s="570">
        <v>99</v>
      </c>
      <c r="O1409" s="570">
        <v>15</v>
      </c>
      <c r="P1409" s="570">
        <v>9999</v>
      </c>
      <c r="Q1409" s="570">
        <v>72</v>
      </c>
      <c r="R1409" s="570">
        <v>3644</v>
      </c>
      <c r="S1409" s="570">
        <v>4.6001646542261261</v>
      </c>
      <c r="T1409" s="570">
        <v>4.5686059275521407</v>
      </c>
      <c r="U1409" s="570">
        <v>12.193586717892456</v>
      </c>
      <c r="V1409" s="570">
        <v>1.0702524698133917</v>
      </c>
      <c r="W1409" s="570">
        <v>1.4544456641053787</v>
      </c>
      <c r="X1409" s="570">
        <v>28.402854006586175</v>
      </c>
      <c r="Y1409" s="570">
        <v>11.278814489571898</v>
      </c>
      <c r="Z1409" s="570">
        <v>7.9450325943821518</v>
      </c>
      <c r="AA1409" s="570">
        <v>1.5450107283496604</v>
      </c>
      <c r="AB1409" s="570">
        <v>1.9226143155317403</v>
      </c>
      <c r="AC1409" s="570">
        <v>33.702716104850026</v>
      </c>
      <c r="AD1409" s="570">
        <v>50.436453794472811</v>
      </c>
      <c r="AE1409" s="570">
        <v>60.238773132283505</v>
      </c>
      <c r="AF1409" s="570">
        <v>13.756705638965759</v>
      </c>
      <c r="AG1409" s="570">
        <v>13.205895431766788</v>
      </c>
      <c r="AH1409" s="570">
        <v>0</v>
      </c>
      <c r="AI1409" s="570"/>
      <c r="AJ1409" s="570"/>
      <c r="AK1409" s="570"/>
      <c r="AL1409" s="570"/>
    </row>
    <row r="1410" spans="1:38">
      <c r="A1410" s="570">
        <v>14</v>
      </c>
      <c r="B1410" s="570">
        <v>50</v>
      </c>
      <c r="C1410" s="570">
        <v>2021</v>
      </c>
      <c r="D1410" s="570">
        <v>99</v>
      </c>
      <c r="E1410" s="570">
        <v>99</v>
      </c>
      <c r="F1410" s="570">
        <v>99</v>
      </c>
      <c r="G1410" s="570">
        <v>99</v>
      </c>
      <c r="H1410" s="570">
        <v>99</v>
      </c>
      <c r="I1410" s="570">
        <v>99</v>
      </c>
      <c r="J1410" s="570">
        <v>999</v>
      </c>
      <c r="K1410" s="570">
        <v>99</v>
      </c>
      <c r="L1410" s="570">
        <v>99</v>
      </c>
      <c r="M1410" s="570">
        <v>99</v>
      </c>
      <c r="N1410" s="570">
        <v>99</v>
      </c>
      <c r="O1410" s="570">
        <v>16</v>
      </c>
      <c r="P1410" s="570">
        <v>9999</v>
      </c>
      <c r="Q1410" s="570">
        <v>66</v>
      </c>
      <c r="R1410" s="570">
        <v>1198</v>
      </c>
      <c r="S1410" s="570">
        <v>5.621035058430718</v>
      </c>
      <c r="T1410" s="570">
        <v>4.7796327212020033</v>
      </c>
      <c r="U1410" s="570">
        <v>11.854874791318856</v>
      </c>
      <c r="V1410" s="570">
        <v>0</v>
      </c>
      <c r="W1410" s="570">
        <v>2.2537562604340566</v>
      </c>
      <c r="X1410" s="570">
        <v>21.368948247078464</v>
      </c>
      <c r="Y1410" s="570">
        <v>5.4257095158597668</v>
      </c>
      <c r="Z1410" s="570">
        <v>6.3057345665186411</v>
      </c>
      <c r="AA1410" s="570">
        <v>1.69895134024899</v>
      </c>
      <c r="AB1410" s="570">
        <v>2.1538921245359535</v>
      </c>
      <c r="AC1410" s="570">
        <v>40.787327699899933</v>
      </c>
      <c r="AD1410" s="570">
        <v>64.275728597121557</v>
      </c>
      <c r="AE1410" s="570">
        <v>50.068383378444878</v>
      </c>
      <c r="AF1410" s="570">
        <v>4.5226491096270509</v>
      </c>
      <c r="AG1410" s="570">
        <v>4.2209655150932948</v>
      </c>
      <c r="AH1410" s="570">
        <v>0</v>
      </c>
      <c r="AI1410" s="570"/>
      <c r="AJ1410" s="570"/>
      <c r="AK1410" s="570"/>
      <c r="AL1410" s="570"/>
    </row>
    <row r="1411" spans="1:38">
      <c r="A1411" s="570">
        <v>14</v>
      </c>
      <c r="B1411" s="570">
        <v>51</v>
      </c>
      <c r="C1411" s="570">
        <v>2021</v>
      </c>
      <c r="D1411" s="570">
        <v>99</v>
      </c>
      <c r="E1411" s="570">
        <v>99</v>
      </c>
      <c r="F1411" s="570">
        <v>99</v>
      </c>
      <c r="G1411" s="570">
        <v>99</v>
      </c>
      <c r="H1411" s="570">
        <v>99</v>
      </c>
      <c r="I1411" s="570">
        <v>99</v>
      </c>
      <c r="J1411" s="570">
        <v>999</v>
      </c>
      <c r="K1411" s="570">
        <v>99</v>
      </c>
      <c r="L1411" s="570">
        <v>99</v>
      </c>
      <c r="M1411" s="570">
        <v>99</v>
      </c>
      <c r="N1411" s="570">
        <v>99</v>
      </c>
      <c r="O1411" s="570">
        <v>18</v>
      </c>
      <c r="P1411" s="570">
        <v>9999</v>
      </c>
      <c r="Q1411" s="570">
        <v>43</v>
      </c>
      <c r="R1411" s="570">
        <v>1769</v>
      </c>
      <c r="S1411" s="570">
        <v>5.5912945166760881</v>
      </c>
      <c r="T1411" s="570">
        <v>4.8507631430186526</v>
      </c>
      <c r="U1411" s="570">
        <v>15.057303561334065</v>
      </c>
      <c r="V1411" s="570">
        <v>2.4307518371961554</v>
      </c>
      <c r="W1411" s="570">
        <v>2.0350480497456194</v>
      </c>
      <c r="X1411" s="570">
        <v>44.431882419445998</v>
      </c>
      <c r="Y1411" s="570">
        <v>21.254946297343128</v>
      </c>
      <c r="Z1411" s="570">
        <v>8.4764660487110444</v>
      </c>
      <c r="AA1411" s="570">
        <v>1.4056950176009353</v>
      </c>
      <c r="AB1411" s="570">
        <v>2.2118701138751344</v>
      </c>
      <c r="AC1411" s="570">
        <v>41.400715271728593</v>
      </c>
      <c r="AD1411" s="570">
        <v>64.343354214785919</v>
      </c>
      <c r="AE1411" s="570">
        <v>53.563529110066405</v>
      </c>
      <c r="AF1411" s="570">
        <v>6.6782690107932012</v>
      </c>
      <c r="AG1411" s="570">
        <v>7.9164970361695808</v>
      </c>
      <c r="AH1411" s="570">
        <v>0</v>
      </c>
      <c r="AI1411" s="570"/>
      <c r="AJ1411" s="570"/>
      <c r="AK1411" s="570"/>
      <c r="AL1411" s="570"/>
    </row>
    <row r="1412" spans="1:38">
      <c r="A1412" s="570">
        <v>14</v>
      </c>
      <c r="B1412" s="570">
        <v>52</v>
      </c>
      <c r="C1412" s="570">
        <v>2021</v>
      </c>
      <c r="D1412" s="570">
        <v>99</v>
      </c>
      <c r="E1412" s="570">
        <v>99</v>
      </c>
      <c r="F1412" s="570">
        <v>99</v>
      </c>
      <c r="G1412" s="570">
        <v>99</v>
      </c>
      <c r="H1412" s="570">
        <v>99</v>
      </c>
      <c r="I1412" s="570">
        <v>99</v>
      </c>
      <c r="J1412" s="570">
        <v>999</v>
      </c>
      <c r="K1412" s="570">
        <v>99</v>
      </c>
      <c r="L1412" s="570">
        <v>99</v>
      </c>
      <c r="M1412" s="570">
        <v>99</v>
      </c>
      <c r="N1412" s="570">
        <v>99</v>
      </c>
      <c r="O1412" s="570">
        <v>54</v>
      </c>
      <c r="P1412" s="570">
        <v>9999</v>
      </c>
      <c r="Q1412" s="570">
        <v>64</v>
      </c>
      <c r="R1412" s="570">
        <v>2920</v>
      </c>
      <c r="S1412" s="570">
        <v>5.0270547945205477</v>
      </c>
      <c r="T1412" s="570">
        <v>4.5479452054794516</v>
      </c>
      <c r="U1412" s="570">
        <v>16.865893835616443</v>
      </c>
      <c r="V1412" s="570">
        <v>2.4657534246575352</v>
      </c>
      <c r="W1412" s="570">
        <v>3.3219178082191778</v>
      </c>
      <c r="X1412" s="570">
        <v>50.890410958904113</v>
      </c>
      <c r="Y1412" s="570">
        <v>22.945205479452056</v>
      </c>
      <c r="Z1412" s="570">
        <v>7.8033173676830652</v>
      </c>
      <c r="AA1412" s="570">
        <v>1.5247796462441061</v>
      </c>
      <c r="AB1412" s="570">
        <v>2.4210328141949073</v>
      </c>
      <c r="AC1412" s="570">
        <v>34.2516839509032</v>
      </c>
      <c r="AD1412" s="570">
        <v>63.305005327908312</v>
      </c>
      <c r="AE1412" s="570">
        <v>59.166286590471721</v>
      </c>
      <c r="AF1412" s="570">
        <v>11.023485308940725</v>
      </c>
      <c r="AG1412" s="570">
        <v>14.636937833536058</v>
      </c>
      <c r="AH1412" s="570">
        <v>0</v>
      </c>
      <c r="AI1412" s="570"/>
      <c r="AJ1412" s="570"/>
      <c r="AK1412" s="570"/>
      <c r="AL1412" s="570"/>
    </row>
    <row r="1413" spans="1:38">
      <c r="A1413" s="570">
        <v>14</v>
      </c>
      <c r="B1413" s="570">
        <v>53</v>
      </c>
      <c r="C1413" s="570">
        <v>2020</v>
      </c>
      <c r="D1413" s="570">
        <v>99</v>
      </c>
      <c r="E1413" s="570">
        <v>99</v>
      </c>
      <c r="F1413" s="570">
        <v>99</v>
      </c>
      <c r="G1413" s="570">
        <v>99</v>
      </c>
      <c r="H1413" s="570">
        <v>99</v>
      </c>
      <c r="I1413" s="570">
        <v>99</v>
      </c>
      <c r="J1413" s="570">
        <v>999</v>
      </c>
      <c r="K1413" s="570">
        <v>99</v>
      </c>
      <c r="L1413" s="570">
        <v>99</v>
      </c>
      <c r="M1413" s="570">
        <v>99</v>
      </c>
      <c r="N1413" s="570">
        <v>99</v>
      </c>
      <c r="O1413" s="570">
        <v>1</v>
      </c>
      <c r="P1413" s="570">
        <v>9999</v>
      </c>
      <c r="Q1413" s="570">
        <v>59</v>
      </c>
      <c r="R1413" s="570">
        <v>3169</v>
      </c>
      <c r="S1413" s="570">
        <v>4.9952666456295356</v>
      </c>
      <c r="T1413" s="570">
        <v>5.7952035342379284</v>
      </c>
      <c r="U1413" s="570">
        <v>10.63556011360051</v>
      </c>
      <c r="V1413" s="570">
        <v>0.28400126222783206</v>
      </c>
      <c r="W1413" s="570">
        <v>1.8302303565793627</v>
      </c>
      <c r="X1413" s="570">
        <v>20.889870621647205</v>
      </c>
      <c r="Y1413" s="570">
        <v>7.8573682549700257</v>
      </c>
      <c r="Z1413" s="570">
        <v>7.1243612620703827</v>
      </c>
      <c r="AA1413" s="570">
        <v>1.4107428290292463</v>
      </c>
      <c r="AB1413" s="570">
        <v>2.0881555327850436</v>
      </c>
      <c r="AC1413" s="570">
        <v>5.4441981169879963</v>
      </c>
      <c r="AD1413" s="570">
        <v>18.643911549793575</v>
      </c>
      <c r="AE1413" s="570">
        <v>26.993251899338031</v>
      </c>
      <c r="AF1413" s="570">
        <v>11.950823999698304</v>
      </c>
      <c r="AG1413" s="570">
        <v>10.196899719943016</v>
      </c>
      <c r="AH1413" s="570">
        <v>1.767118964973178</v>
      </c>
      <c r="AI1413" s="570"/>
      <c r="AJ1413" s="570"/>
      <c r="AK1413" s="570"/>
      <c r="AL1413" s="570"/>
    </row>
    <row r="1414" spans="1:38">
      <c r="A1414" s="570">
        <v>14</v>
      </c>
      <c r="B1414" s="570">
        <v>54</v>
      </c>
      <c r="C1414" s="570">
        <v>2020</v>
      </c>
      <c r="D1414" s="570">
        <v>99</v>
      </c>
      <c r="E1414" s="570">
        <v>99</v>
      </c>
      <c r="F1414" s="570">
        <v>99</v>
      </c>
      <c r="G1414" s="570">
        <v>99</v>
      </c>
      <c r="H1414" s="570">
        <v>99</v>
      </c>
      <c r="I1414" s="570">
        <v>99</v>
      </c>
      <c r="J1414" s="570">
        <v>999</v>
      </c>
      <c r="K1414" s="570">
        <v>99</v>
      </c>
      <c r="L1414" s="570">
        <v>99</v>
      </c>
      <c r="M1414" s="570">
        <v>99</v>
      </c>
      <c r="N1414" s="570">
        <v>99</v>
      </c>
      <c r="O1414" s="570">
        <v>4</v>
      </c>
      <c r="P1414" s="570">
        <v>9999</v>
      </c>
      <c r="Q1414" s="570">
        <v>118</v>
      </c>
      <c r="R1414" s="570">
        <v>4576</v>
      </c>
      <c r="S1414" s="570">
        <v>5.3878933566433558</v>
      </c>
      <c r="T1414" s="570">
        <v>5.1232517482517492</v>
      </c>
      <c r="U1414" s="570">
        <v>11.390941870629382</v>
      </c>
      <c r="V1414" s="570">
        <v>0.52447552447552437</v>
      </c>
      <c r="W1414" s="570">
        <v>1.4423076923076923</v>
      </c>
      <c r="X1414" s="570">
        <v>23.688811188811194</v>
      </c>
      <c r="Y1414" s="570">
        <v>8.12937062937063</v>
      </c>
      <c r="Z1414" s="570">
        <v>7.2134353637237618</v>
      </c>
      <c r="AA1414" s="570">
        <v>1.8404740389171197</v>
      </c>
      <c r="AB1414" s="570">
        <v>2.1297758967058598</v>
      </c>
      <c r="AC1414" s="570">
        <v>18.497989621357235</v>
      </c>
      <c r="AD1414" s="570">
        <v>26.897646074967746</v>
      </c>
      <c r="AE1414" s="570">
        <v>17.178064819465185</v>
      </c>
      <c r="AF1414" s="570">
        <v>17.256854093600339</v>
      </c>
      <c r="AG1414" s="570">
        <v>15.769981864427857</v>
      </c>
      <c r="AH1414" s="570">
        <v>1.1145104895104898</v>
      </c>
      <c r="AI1414" s="570"/>
      <c r="AJ1414" s="570"/>
      <c r="AK1414" s="570"/>
      <c r="AL1414" s="570"/>
    </row>
    <row r="1415" spans="1:38">
      <c r="A1415" s="570">
        <v>14</v>
      </c>
      <c r="B1415" s="570">
        <v>55</v>
      </c>
      <c r="C1415" s="570">
        <v>2020</v>
      </c>
      <c r="D1415" s="570">
        <v>99</v>
      </c>
      <c r="E1415" s="570">
        <v>99</v>
      </c>
      <c r="F1415" s="570">
        <v>99</v>
      </c>
      <c r="G1415" s="570">
        <v>99</v>
      </c>
      <c r="H1415" s="570">
        <v>99</v>
      </c>
      <c r="I1415" s="570">
        <v>99</v>
      </c>
      <c r="J1415" s="570">
        <v>999</v>
      </c>
      <c r="K1415" s="570">
        <v>99</v>
      </c>
      <c r="L1415" s="570">
        <v>99</v>
      </c>
      <c r="M1415" s="570">
        <v>99</v>
      </c>
      <c r="N1415" s="570">
        <v>99</v>
      </c>
      <c r="O1415" s="570">
        <v>8</v>
      </c>
      <c r="P1415" s="570">
        <v>9999</v>
      </c>
      <c r="Q1415" s="570">
        <v>35</v>
      </c>
      <c r="R1415" s="570">
        <v>1641</v>
      </c>
      <c r="S1415" s="570">
        <v>5.6160877513711158</v>
      </c>
      <c r="T1415" s="570">
        <v>4.8482632541133448</v>
      </c>
      <c r="U1415" s="570">
        <v>10.016721511273605</v>
      </c>
      <c r="V1415" s="570">
        <v>1.2797074954296159</v>
      </c>
      <c r="W1415" s="570">
        <v>0.85313833028641106</v>
      </c>
      <c r="X1415" s="570">
        <v>20.901889092017058</v>
      </c>
      <c r="Y1415" s="570">
        <v>9.5673369896404648</v>
      </c>
      <c r="Z1415" s="570">
        <v>7.7198214278148782</v>
      </c>
      <c r="AA1415" s="570">
        <v>1.7333055504553636</v>
      </c>
      <c r="AB1415" s="570">
        <v>1.7506362646372036</v>
      </c>
      <c r="AC1415" s="570">
        <v>1.5210217222753299</v>
      </c>
      <c r="AD1415" s="570">
        <v>34.047922968799838</v>
      </c>
      <c r="AE1415" s="570">
        <v>37.663063019006074</v>
      </c>
      <c r="AF1415" s="570">
        <v>6.1884828600520425</v>
      </c>
      <c r="AG1415" s="570">
        <v>4.9730144719106759</v>
      </c>
      <c r="AH1415" s="570">
        <v>0</v>
      </c>
      <c r="AI1415" s="570"/>
      <c r="AJ1415" s="570"/>
      <c r="AK1415" s="570"/>
      <c r="AL1415" s="570"/>
    </row>
    <row r="1416" spans="1:38">
      <c r="A1416" s="570">
        <v>14</v>
      </c>
      <c r="B1416" s="570">
        <v>56</v>
      </c>
      <c r="C1416" s="570">
        <v>2020</v>
      </c>
      <c r="D1416" s="570">
        <v>99</v>
      </c>
      <c r="E1416" s="570">
        <v>99</v>
      </c>
      <c r="F1416" s="570">
        <v>99</v>
      </c>
      <c r="G1416" s="570">
        <v>99</v>
      </c>
      <c r="H1416" s="570">
        <v>99</v>
      </c>
      <c r="I1416" s="570">
        <v>99</v>
      </c>
      <c r="J1416" s="570">
        <v>999</v>
      </c>
      <c r="K1416" s="570">
        <v>99</v>
      </c>
      <c r="L1416" s="570">
        <v>99</v>
      </c>
      <c r="M1416" s="570">
        <v>99</v>
      </c>
      <c r="N1416" s="570">
        <v>99</v>
      </c>
      <c r="O1416" s="570">
        <v>9</v>
      </c>
      <c r="P1416" s="570">
        <v>9999</v>
      </c>
      <c r="Q1416" s="570">
        <v>18</v>
      </c>
      <c r="R1416" s="570">
        <v>150</v>
      </c>
      <c r="S1416" s="570">
        <v>5.88</v>
      </c>
      <c r="T1416" s="570">
        <v>4.5599999999999996</v>
      </c>
      <c r="U1416" s="570">
        <v>12.692000000000007</v>
      </c>
      <c r="V1416" s="570">
        <v>2.6666666666666661</v>
      </c>
      <c r="W1416" s="570">
        <v>1.333333333333333</v>
      </c>
      <c r="X1416" s="570">
        <v>21.333333333333329</v>
      </c>
      <c r="Y1416" s="570">
        <v>5.3333333333333321</v>
      </c>
      <c r="Z1416" s="570">
        <v>5.7716724323775104</v>
      </c>
      <c r="AA1416" s="570">
        <v>1.8508376482014843</v>
      </c>
      <c r="AB1416" s="570">
        <v>1.8128430709799463</v>
      </c>
      <c r="AC1416" s="570">
        <v>20.754082021952609</v>
      </c>
      <c r="AD1416" s="570">
        <v>26.918123768230025</v>
      </c>
      <c r="AE1416" s="570">
        <v>63.39861762174688</v>
      </c>
      <c r="AF1416" s="570">
        <v>0.56567485009616481</v>
      </c>
      <c r="AG1416" s="570">
        <v>0.57597928580262892</v>
      </c>
      <c r="AH1416" s="570">
        <v>11.333333333333336</v>
      </c>
      <c r="AI1416" s="570"/>
      <c r="AJ1416" s="570"/>
      <c r="AK1416" s="570"/>
      <c r="AL1416" s="570"/>
    </row>
    <row r="1417" spans="1:38">
      <c r="A1417" s="570">
        <v>14</v>
      </c>
      <c r="B1417" s="570">
        <v>57</v>
      </c>
      <c r="C1417" s="570">
        <v>2020</v>
      </c>
      <c r="D1417" s="570">
        <v>99</v>
      </c>
      <c r="E1417" s="570">
        <v>99</v>
      </c>
      <c r="F1417" s="570">
        <v>99</v>
      </c>
      <c r="G1417" s="570">
        <v>99</v>
      </c>
      <c r="H1417" s="570">
        <v>99</v>
      </c>
      <c r="I1417" s="570">
        <v>99</v>
      </c>
      <c r="J1417" s="570">
        <v>999</v>
      </c>
      <c r="K1417" s="570">
        <v>99</v>
      </c>
      <c r="L1417" s="570">
        <v>99</v>
      </c>
      <c r="M1417" s="570">
        <v>99</v>
      </c>
      <c r="N1417" s="570">
        <v>99</v>
      </c>
      <c r="O1417" s="570">
        <v>11</v>
      </c>
      <c r="P1417" s="570">
        <v>9999</v>
      </c>
      <c r="Q1417" s="570">
        <v>49</v>
      </c>
      <c r="R1417" s="570">
        <v>1094</v>
      </c>
      <c r="S1417" s="570">
        <v>4.7568555758683715</v>
      </c>
      <c r="T1417" s="570">
        <v>4.1535648994515526</v>
      </c>
      <c r="U1417" s="570">
        <v>12.644168190127973</v>
      </c>
      <c r="V1417" s="570">
        <v>1.0968921389396713</v>
      </c>
      <c r="W1417" s="570">
        <v>0.54844606946983565</v>
      </c>
      <c r="X1417" s="570">
        <v>29.890310786106038</v>
      </c>
      <c r="Y1417" s="570">
        <v>9.1407678244972601</v>
      </c>
      <c r="Z1417" s="570">
        <v>7.198430485610916</v>
      </c>
      <c r="AA1417" s="570">
        <v>1.3924987021354081</v>
      </c>
      <c r="AB1417" s="570">
        <v>1.9141064657062912</v>
      </c>
      <c r="AC1417" s="570">
        <v>15.972933648929024</v>
      </c>
      <c r="AD1417" s="570">
        <v>47.371430950082321</v>
      </c>
      <c r="AE1417" s="570">
        <v>43.857190442955662</v>
      </c>
      <c r="AF1417" s="570">
        <v>4.1256552400346944</v>
      </c>
      <c r="AG1417" s="570">
        <v>4.1849775114548446</v>
      </c>
      <c r="AH1417" s="570">
        <v>0</v>
      </c>
      <c r="AI1417" s="570"/>
      <c r="AJ1417" s="570"/>
      <c r="AK1417" s="570"/>
      <c r="AL1417" s="570"/>
    </row>
    <row r="1418" spans="1:38">
      <c r="A1418" s="570">
        <v>14</v>
      </c>
      <c r="B1418" s="570">
        <v>58</v>
      </c>
      <c r="C1418" s="570">
        <v>2020</v>
      </c>
      <c r="D1418" s="570">
        <v>99</v>
      </c>
      <c r="E1418" s="570">
        <v>99</v>
      </c>
      <c r="F1418" s="570">
        <v>99</v>
      </c>
      <c r="G1418" s="570">
        <v>99</v>
      </c>
      <c r="H1418" s="570">
        <v>99</v>
      </c>
      <c r="I1418" s="570">
        <v>99</v>
      </c>
      <c r="J1418" s="570">
        <v>999</v>
      </c>
      <c r="K1418" s="570">
        <v>99</v>
      </c>
      <c r="L1418" s="570">
        <v>99</v>
      </c>
      <c r="M1418" s="570">
        <v>99</v>
      </c>
      <c r="N1418" s="570">
        <v>99</v>
      </c>
      <c r="O1418" s="570">
        <v>14</v>
      </c>
      <c r="P1418" s="570">
        <v>9999</v>
      </c>
      <c r="Q1418" s="570">
        <v>199</v>
      </c>
      <c r="R1418" s="570">
        <v>6424</v>
      </c>
      <c r="S1418" s="570">
        <v>4.983032378580325</v>
      </c>
      <c r="T1418" s="570">
        <v>4.6967621419676204</v>
      </c>
      <c r="U1418" s="570">
        <v>12.116959838107039</v>
      </c>
      <c r="V1418" s="570">
        <v>1.0896637608966375</v>
      </c>
      <c r="W1418" s="570">
        <v>0.71606475716064755</v>
      </c>
      <c r="X1418" s="570">
        <v>29.685554171855543</v>
      </c>
      <c r="Y1418" s="570">
        <v>10.149439601494395</v>
      </c>
      <c r="Z1418" s="570">
        <v>7.6478463170065902</v>
      </c>
      <c r="AA1418" s="570">
        <v>1.4239298995568559</v>
      </c>
      <c r="AB1418" s="570">
        <v>1.7964305211020817</v>
      </c>
      <c r="AC1418" s="570">
        <v>11.538458309289032</v>
      </c>
      <c r="AD1418" s="570">
        <v>37.859739270508555</v>
      </c>
      <c r="AE1418" s="570">
        <v>46.231132690471561</v>
      </c>
      <c r="AF1418" s="570">
        <v>24.225968246785079</v>
      </c>
      <c r="AG1418" s="570">
        <v>23.549665521767313</v>
      </c>
      <c r="AH1418" s="570">
        <v>0.26463262764632622</v>
      </c>
      <c r="AI1418" s="570"/>
      <c r="AJ1418" s="570"/>
      <c r="AK1418" s="570"/>
      <c r="AL1418" s="570"/>
    </row>
    <row r="1419" spans="1:38">
      <c r="A1419" s="570">
        <v>14</v>
      </c>
      <c r="B1419" s="570">
        <v>59</v>
      </c>
      <c r="C1419" s="570">
        <v>2020</v>
      </c>
      <c r="D1419" s="570">
        <v>99</v>
      </c>
      <c r="E1419" s="570">
        <v>99</v>
      </c>
      <c r="F1419" s="570">
        <v>99</v>
      </c>
      <c r="G1419" s="570">
        <v>99</v>
      </c>
      <c r="H1419" s="570">
        <v>99</v>
      </c>
      <c r="I1419" s="570">
        <v>99</v>
      </c>
      <c r="J1419" s="570">
        <v>999</v>
      </c>
      <c r="K1419" s="570">
        <v>99</v>
      </c>
      <c r="L1419" s="570">
        <v>99</v>
      </c>
      <c r="M1419" s="570">
        <v>99</v>
      </c>
      <c r="N1419" s="570">
        <v>99</v>
      </c>
      <c r="O1419" s="570">
        <v>15</v>
      </c>
      <c r="P1419" s="570">
        <v>9999</v>
      </c>
      <c r="Q1419" s="570">
        <v>63</v>
      </c>
      <c r="R1419" s="570">
        <v>3466</v>
      </c>
      <c r="S1419" s="570">
        <v>4.6431044431621444</v>
      </c>
      <c r="T1419" s="570">
        <v>4.474610502019619</v>
      </c>
      <c r="U1419" s="570">
        <v>11.822657241777277</v>
      </c>
      <c r="V1419" s="570">
        <v>1.0098095787651471</v>
      </c>
      <c r="W1419" s="570">
        <v>1.154068090017311</v>
      </c>
      <c r="X1419" s="570">
        <v>27.437968840161563</v>
      </c>
      <c r="Y1419" s="570">
        <v>11.165608770917482</v>
      </c>
      <c r="Z1419" s="570">
        <v>7.9187631786118509</v>
      </c>
      <c r="AA1419" s="570">
        <v>1.3989857215508561</v>
      </c>
      <c r="AB1419" s="570">
        <v>1.8713888652832411</v>
      </c>
      <c r="AC1419" s="570">
        <v>24.960036056754113</v>
      </c>
      <c r="AD1419" s="570">
        <v>48.657736968177616</v>
      </c>
      <c r="AE1419" s="570">
        <v>53.041816542418189</v>
      </c>
      <c r="AF1419" s="570">
        <v>13.070860202888715</v>
      </c>
      <c r="AG1419" s="570">
        <v>12.397359632050971</v>
      </c>
      <c r="AH1419" s="570">
        <v>0</v>
      </c>
      <c r="AI1419" s="570"/>
      <c r="AJ1419" s="570"/>
      <c r="AK1419" s="570"/>
      <c r="AL1419" s="570"/>
    </row>
    <row r="1420" spans="1:38">
      <c r="A1420" s="570">
        <v>14</v>
      </c>
      <c r="B1420" s="570">
        <v>60</v>
      </c>
      <c r="C1420" s="570">
        <v>2020</v>
      </c>
      <c r="D1420" s="570">
        <v>99</v>
      </c>
      <c r="E1420" s="570">
        <v>99</v>
      </c>
      <c r="F1420" s="570">
        <v>99</v>
      </c>
      <c r="G1420" s="570">
        <v>99</v>
      </c>
      <c r="H1420" s="570">
        <v>99</v>
      </c>
      <c r="I1420" s="570">
        <v>99</v>
      </c>
      <c r="J1420" s="570">
        <v>999</v>
      </c>
      <c r="K1420" s="570">
        <v>99</v>
      </c>
      <c r="L1420" s="570">
        <v>99</v>
      </c>
      <c r="M1420" s="570">
        <v>99</v>
      </c>
      <c r="N1420" s="570">
        <v>99</v>
      </c>
      <c r="O1420" s="570">
        <v>16</v>
      </c>
      <c r="P1420" s="570">
        <v>9999</v>
      </c>
      <c r="Q1420" s="570">
        <v>63</v>
      </c>
      <c r="R1420" s="570">
        <v>1156</v>
      </c>
      <c r="S1420" s="570">
        <v>5.7629757785467133</v>
      </c>
      <c r="T1420" s="570">
        <v>4.4576124567474045</v>
      </c>
      <c r="U1420" s="570">
        <v>12.313373702422147</v>
      </c>
      <c r="V1420" s="570">
        <v>0.86505190311418689</v>
      </c>
      <c r="W1420" s="570">
        <v>2.5951557093425595</v>
      </c>
      <c r="X1420" s="570">
        <v>23.788927335640139</v>
      </c>
      <c r="Y1420" s="570">
        <v>8.8235294117647047</v>
      </c>
      <c r="Z1420" s="570">
        <v>6.6978975063578892</v>
      </c>
      <c r="AA1420" s="570">
        <v>1.7031050828673957</v>
      </c>
      <c r="AB1420" s="570">
        <v>2.2505137841650305</v>
      </c>
      <c r="AC1420" s="570">
        <v>36.956750904827508</v>
      </c>
      <c r="AD1420" s="570">
        <v>68.874840748571771</v>
      </c>
      <c r="AE1420" s="570">
        <v>44.831435827530072</v>
      </c>
      <c r="AF1420" s="570">
        <v>4.3594675114077752</v>
      </c>
      <c r="AG1420" s="570">
        <v>4.3064601894783694</v>
      </c>
      <c r="AH1420" s="570">
        <v>0.25951557093425598</v>
      </c>
      <c r="AI1420" s="570"/>
      <c r="AJ1420" s="570"/>
      <c r="AK1420" s="570"/>
      <c r="AL1420" s="570"/>
    </row>
    <row r="1421" spans="1:38">
      <c r="A1421" s="570">
        <v>14</v>
      </c>
      <c r="B1421" s="570">
        <v>61</v>
      </c>
      <c r="C1421" s="570">
        <v>2020</v>
      </c>
      <c r="D1421" s="570">
        <v>99</v>
      </c>
      <c r="E1421" s="570">
        <v>99</v>
      </c>
      <c r="F1421" s="570">
        <v>99</v>
      </c>
      <c r="G1421" s="570">
        <v>99</v>
      </c>
      <c r="H1421" s="570">
        <v>99</v>
      </c>
      <c r="I1421" s="570">
        <v>99</v>
      </c>
      <c r="J1421" s="570">
        <v>999</v>
      </c>
      <c r="K1421" s="570">
        <v>99</v>
      </c>
      <c r="L1421" s="570">
        <v>99</v>
      </c>
      <c r="M1421" s="570">
        <v>99</v>
      </c>
      <c r="N1421" s="570">
        <v>99</v>
      </c>
      <c r="O1421" s="570">
        <v>18</v>
      </c>
      <c r="P1421" s="570">
        <v>9999</v>
      </c>
      <c r="Q1421" s="570">
        <v>46</v>
      </c>
      <c r="R1421" s="570">
        <v>1779</v>
      </c>
      <c r="S1421" s="570">
        <v>5.541877459246769</v>
      </c>
      <c r="T1421" s="570">
        <v>4.5379426644182121</v>
      </c>
      <c r="U1421" s="570">
        <v>15.169078133783019</v>
      </c>
      <c r="V1421" s="570">
        <v>2.9792017987633503</v>
      </c>
      <c r="W1421" s="570">
        <v>1.1804384485666102</v>
      </c>
      <c r="X1421" s="570">
        <v>43.844856661045533</v>
      </c>
      <c r="Y1421" s="570">
        <v>17.425519955030918</v>
      </c>
      <c r="Z1421" s="570">
        <v>7.8802414372001648</v>
      </c>
      <c r="AA1421" s="570">
        <v>1.3734064053221604</v>
      </c>
      <c r="AB1421" s="570">
        <v>2.0976965967197678</v>
      </c>
      <c r="AC1421" s="570">
        <v>29.943564971219981</v>
      </c>
      <c r="AD1421" s="570">
        <v>52.571659649073005</v>
      </c>
      <c r="AE1421" s="570">
        <v>47.791003462006643</v>
      </c>
      <c r="AF1421" s="570">
        <v>6.7089037221405139</v>
      </c>
      <c r="AG1421" s="570">
        <v>8.1643324146547496</v>
      </c>
      <c r="AH1421" s="570">
        <v>0</v>
      </c>
      <c r="AI1421" s="570"/>
      <c r="AJ1421" s="570"/>
      <c r="AK1421" s="570"/>
      <c r="AL1421" s="570"/>
    </row>
    <row r="1422" spans="1:38">
      <c r="A1422" s="570">
        <v>14</v>
      </c>
      <c r="B1422" s="570">
        <v>62</v>
      </c>
      <c r="C1422" s="570">
        <v>2020</v>
      </c>
      <c r="D1422" s="570">
        <v>99</v>
      </c>
      <c r="E1422" s="570">
        <v>99</v>
      </c>
      <c r="F1422" s="570">
        <v>99</v>
      </c>
      <c r="G1422" s="570">
        <v>99</v>
      </c>
      <c r="H1422" s="570">
        <v>99</v>
      </c>
      <c r="I1422" s="570">
        <v>99</v>
      </c>
      <c r="J1422" s="570">
        <v>999</v>
      </c>
      <c r="K1422" s="570">
        <v>99</v>
      </c>
      <c r="L1422" s="570">
        <v>99</v>
      </c>
      <c r="M1422" s="570">
        <v>99</v>
      </c>
      <c r="N1422" s="570">
        <v>99</v>
      </c>
      <c r="O1422" s="570">
        <v>54</v>
      </c>
      <c r="P1422" s="570">
        <v>9999</v>
      </c>
      <c r="Q1422" s="570">
        <v>63</v>
      </c>
      <c r="R1422" s="570">
        <v>3022</v>
      </c>
      <c r="S1422" s="570">
        <v>5.0880211780277955</v>
      </c>
      <c r="T1422" s="570">
        <v>5.0757776307081404</v>
      </c>
      <c r="U1422" s="570">
        <v>17.215400397088015</v>
      </c>
      <c r="V1422" s="570">
        <v>2.0847121111846465</v>
      </c>
      <c r="W1422" s="570">
        <v>3.2759761747187306</v>
      </c>
      <c r="X1422" s="570">
        <v>53.838517538054283</v>
      </c>
      <c r="Y1422" s="570">
        <v>24.586366644606215</v>
      </c>
      <c r="Z1422" s="570">
        <v>7.8005189136881645</v>
      </c>
      <c r="AA1422" s="570">
        <v>1.5317710091380099</v>
      </c>
      <c r="AB1422" s="570">
        <v>2.2347095659167766</v>
      </c>
      <c r="AC1422" s="570">
        <v>34.159316190697339</v>
      </c>
      <c r="AD1422" s="570">
        <v>69.274807001515313</v>
      </c>
      <c r="AE1422" s="570">
        <v>53.988540461164114</v>
      </c>
      <c r="AF1422" s="570">
        <v>11.396462646604064</v>
      </c>
      <c r="AG1422" s="570">
        <v>15.739724648137717</v>
      </c>
      <c r="AH1422" s="570">
        <v>0</v>
      </c>
      <c r="AI1422" s="570"/>
      <c r="AJ1422" s="570"/>
      <c r="AK1422" s="570"/>
      <c r="AL1422" s="570"/>
    </row>
    <row r="1423" spans="1:38">
      <c r="A1423" s="570">
        <v>14</v>
      </c>
      <c r="B1423" s="570">
        <v>63</v>
      </c>
      <c r="C1423" s="570">
        <v>2019</v>
      </c>
      <c r="D1423" s="570">
        <v>99</v>
      </c>
      <c r="E1423" s="570">
        <v>99</v>
      </c>
      <c r="F1423" s="570">
        <v>99</v>
      </c>
      <c r="G1423" s="570">
        <v>99</v>
      </c>
      <c r="H1423" s="570">
        <v>99</v>
      </c>
      <c r="I1423" s="570">
        <v>99</v>
      </c>
      <c r="J1423" s="570">
        <v>999</v>
      </c>
      <c r="K1423" s="570">
        <v>99</v>
      </c>
      <c r="L1423" s="570">
        <v>99</v>
      </c>
      <c r="M1423" s="570">
        <v>99</v>
      </c>
      <c r="N1423" s="570">
        <v>99</v>
      </c>
      <c r="O1423" s="570">
        <v>1</v>
      </c>
      <c r="P1423" s="570">
        <v>9999</v>
      </c>
      <c r="Q1423" s="570">
        <v>7</v>
      </c>
      <c r="R1423" s="570">
        <v>201</v>
      </c>
      <c r="S1423" s="570">
        <v>5.8905472636815919</v>
      </c>
      <c r="T1423" s="570">
        <v>3.8805970149253746</v>
      </c>
      <c r="U1423" s="570">
        <v>10.820398009950251</v>
      </c>
      <c r="V1423" s="570">
        <v>0</v>
      </c>
      <c r="W1423" s="570">
        <v>0.49751243781094517</v>
      </c>
      <c r="X1423" s="570">
        <v>6.9651741293532314</v>
      </c>
      <c r="Y1423" s="570">
        <v>2.4875621890547261</v>
      </c>
      <c r="Z1423" s="570">
        <v>4.2273136784624148</v>
      </c>
      <c r="AA1423" s="570">
        <v>1.5638834807294579</v>
      </c>
      <c r="AB1423" s="570">
        <v>1.9279746395472528</v>
      </c>
      <c r="AC1423" s="570">
        <v>16.642538742481896</v>
      </c>
      <c r="AD1423" s="570">
        <v>47.948890639831369</v>
      </c>
      <c r="AE1423" s="570">
        <v>34.052687551873703</v>
      </c>
      <c r="AF1423" s="570">
        <v>0.74438930449596352</v>
      </c>
      <c r="AG1423" s="570">
        <v>0.65163559365503698</v>
      </c>
      <c r="AH1423" s="570">
        <v>24.875621890547261</v>
      </c>
      <c r="AI1423" s="570"/>
      <c r="AJ1423" s="570"/>
      <c r="AK1423" s="570"/>
      <c r="AL1423" s="570"/>
    </row>
    <row r="1424" spans="1:38">
      <c r="A1424" s="570">
        <v>14</v>
      </c>
      <c r="B1424" s="570">
        <v>64</v>
      </c>
      <c r="C1424" s="570">
        <v>2019</v>
      </c>
      <c r="D1424" s="570">
        <v>99</v>
      </c>
      <c r="E1424" s="570">
        <v>99</v>
      </c>
      <c r="F1424" s="570">
        <v>99</v>
      </c>
      <c r="G1424" s="570">
        <v>99</v>
      </c>
      <c r="H1424" s="570">
        <v>99</v>
      </c>
      <c r="I1424" s="570">
        <v>99</v>
      </c>
      <c r="J1424" s="570">
        <v>999</v>
      </c>
      <c r="K1424" s="570">
        <v>99</v>
      </c>
      <c r="L1424" s="570">
        <v>99</v>
      </c>
      <c r="M1424" s="570">
        <v>99</v>
      </c>
      <c r="N1424" s="570">
        <v>99</v>
      </c>
      <c r="O1424" s="570">
        <v>4</v>
      </c>
      <c r="P1424" s="570">
        <v>9999</v>
      </c>
      <c r="Q1424" s="570">
        <v>29</v>
      </c>
      <c r="R1424" s="570">
        <v>1273</v>
      </c>
      <c r="S1424" s="570">
        <v>5.6912804399057348</v>
      </c>
      <c r="T1424" s="570">
        <v>4.7242733699921438</v>
      </c>
      <c r="U1424" s="570">
        <v>12.525577376276496</v>
      </c>
      <c r="V1424" s="570">
        <v>0.94265514532600181</v>
      </c>
      <c r="W1424" s="570">
        <v>1.2568735271013358</v>
      </c>
      <c r="X1424" s="570">
        <v>21.681068342498037</v>
      </c>
      <c r="Y1424" s="570">
        <v>10.919088766692855</v>
      </c>
      <c r="Z1424" s="570">
        <v>7.2526653009429198</v>
      </c>
      <c r="AA1424" s="570">
        <v>1.472362091318586</v>
      </c>
      <c r="AB1424" s="570">
        <v>1.8617200471786723</v>
      </c>
      <c r="AC1424" s="570">
        <v>19.440650754287677</v>
      </c>
      <c r="AD1424" s="570">
        <v>52.442895480130005</v>
      </c>
      <c r="AE1424" s="570">
        <v>29.650472668673096</v>
      </c>
      <c r="AF1424" s="570">
        <v>4.7144655951411005</v>
      </c>
      <c r="AG1424" s="570">
        <v>4.7774006340361215</v>
      </c>
      <c r="AH1424" s="570">
        <v>2.4351924587588378</v>
      </c>
      <c r="AI1424" s="570"/>
      <c r="AJ1424" s="570"/>
      <c r="AK1424" s="570"/>
      <c r="AL1424" s="570"/>
    </row>
    <row r="1425" spans="1:38">
      <c r="A1425" s="570">
        <v>14</v>
      </c>
      <c r="B1425" s="570">
        <v>65</v>
      </c>
      <c r="C1425" s="570">
        <v>2019</v>
      </c>
      <c r="D1425" s="570">
        <v>99</v>
      </c>
      <c r="E1425" s="570">
        <v>99</v>
      </c>
      <c r="F1425" s="570">
        <v>99</v>
      </c>
      <c r="G1425" s="570">
        <v>99</v>
      </c>
      <c r="H1425" s="570">
        <v>99</v>
      </c>
      <c r="I1425" s="570">
        <v>99</v>
      </c>
      <c r="J1425" s="570">
        <v>999</v>
      </c>
      <c r="K1425" s="570">
        <v>99</v>
      </c>
      <c r="L1425" s="570">
        <v>99</v>
      </c>
      <c r="M1425" s="570">
        <v>99</v>
      </c>
      <c r="N1425" s="570">
        <v>99</v>
      </c>
      <c r="O1425" s="570">
        <v>8</v>
      </c>
      <c r="P1425" s="570">
        <v>9999</v>
      </c>
      <c r="Q1425" s="570">
        <v>31</v>
      </c>
      <c r="R1425" s="570">
        <v>1622</v>
      </c>
      <c r="S1425" s="570">
        <v>5.2706535141800241</v>
      </c>
      <c r="T1425" s="570">
        <v>4.3785450061652291</v>
      </c>
      <c r="U1425" s="570">
        <v>10.98224414303329</v>
      </c>
      <c r="V1425" s="570">
        <v>1.7262638717632557</v>
      </c>
      <c r="W1425" s="570">
        <v>0.61652281134401965</v>
      </c>
      <c r="X1425" s="570">
        <v>26.695437731196058</v>
      </c>
      <c r="Y1425" s="570">
        <v>11.159062885326758</v>
      </c>
      <c r="Z1425" s="570">
        <v>8.4836176948969602</v>
      </c>
      <c r="AA1425" s="570">
        <v>1.7547158771903713</v>
      </c>
      <c r="AB1425" s="570">
        <v>1.7852618589965348</v>
      </c>
      <c r="AC1425" s="570">
        <v>10.002363530947829</v>
      </c>
      <c r="AD1425" s="570">
        <v>44.704212350174721</v>
      </c>
      <c r="AE1425" s="570">
        <v>53.488560105806677</v>
      </c>
      <c r="AF1425" s="570">
        <v>6.0069624472261332</v>
      </c>
      <c r="AG1425" s="570">
        <v>5.3371259170057916</v>
      </c>
      <c r="AH1425" s="570">
        <v>0.55487053020961763</v>
      </c>
      <c r="AI1425" s="570"/>
      <c r="AJ1425" s="570"/>
      <c r="AK1425" s="570"/>
      <c r="AL1425" s="570"/>
    </row>
    <row r="1426" spans="1:38">
      <c r="A1426" s="570">
        <v>14</v>
      </c>
      <c r="B1426" s="570">
        <v>66</v>
      </c>
      <c r="C1426" s="570">
        <v>2019</v>
      </c>
      <c r="D1426" s="570">
        <v>99</v>
      </c>
      <c r="E1426" s="570">
        <v>99</v>
      </c>
      <c r="F1426" s="570">
        <v>99</v>
      </c>
      <c r="G1426" s="570">
        <v>99</v>
      </c>
      <c r="H1426" s="570">
        <v>99</v>
      </c>
      <c r="I1426" s="570">
        <v>99</v>
      </c>
      <c r="J1426" s="570">
        <v>999</v>
      </c>
      <c r="K1426" s="570">
        <v>99</v>
      </c>
      <c r="L1426" s="570">
        <v>99</v>
      </c>
      <c r="M1426" s="570">
        <v>99</v>
      </c>
      <c r="N1426" s="570">
        <v>99</v>
      </c>
      <c r="O1426" s="570">
        <v>9</v>
      </c>
      <c r="P1426" s="570">
        <v>9999</v>
      </c>
      <c r="Q1426" s="570">
        <v>3</v>
      </c>
      <c r="R1426" s="570">
        <v>20</v>
      </c>
      <c r="S1426" s="570">
        <v>5.6</v>
      </c>
      <c r="T1426" s="570">
        <v>5.15</v>
      </c>
      <c r="U1426" s="570">
        <v>12.760000000000002</v>
      </c>
      <c r="V1426" s="570">
        <v>5</v>
      </c>
      <c r="W1426" s="570">
        <v>0</v>
      </c>
      <c r="X1426" s="570">
        <v>10</v>
      </c>
      <c r="Y1426" s="570">
        <v>5</v>
      </c>
      <c r="Z1426" s="570">
        <v>5.0172103802810559</v>
      </c>
      <c r="AA1426" s="570">
        <v>0.91651513899116988</v>
      </c>
      <c r="AB1426" s="570">
        <v>1.1521718621802901</v>
      </c>
      <c r="AC1426" s="570">
        <v>62.174485510586919</v>
      </c>
      <c r="AD1426" s="570">
        <v>12.818542008382565</v>
      </c>
      <c r="AE1426" s="570">
        <v>34.091459383628347</v>
      </c>
      <c r="AF1426" s="570">
        <v>7.4068587512036141E-2</v>
      </c>
      <c r="AG1426" s="570">
        <v>7.6462091820665504E-2</v>
      </c>
      <c r="AH1426" s="570">
        <v>20</v>
      </c>
      <c r="AI1426" s="570"/>
      <c r="AJ1426" s="570"/>
      <c r="AK1426" s="570"/>
      <c r="AL1426" s="570"/>
    </row>
    <row r="1427" spans="1:38">
      <c r="A1427" s="570">
        <v>14</v>
      </c>
      <c r="B1427" s="570">
        <v>67</v>
      </c>
      <c r="C1427" s="570">
        <v>2019</v>
      </c>
      <c r="D1427" s="570">
        <v>99</v>
      </c>
      <c r="E1427" s="570">
        <v>99</v>
      </c>
      <c r="F1427" s="570">
        <v>99</v>
      </c>
      <c r="G1427" s="570">
        <v>99</v>
      </c>
      <c r="H1427" s="570">
        <v>99</v>
      </c>
      <c r="I1427" s="570">
        <v>99</v>
      </c>
      <c r="J1427" s="570">
        <v>999</v>
      </c>
      <c r="K1427" s="570">
        <v>99</v>
      </c>
      <c r="L1427" s="570">
        <v>99</v>
      </c>
      <c r="M1427" s="570">
        <v>99</v>
      </c>
      <c r="N1427" s="570">
        <v>99</v>
      </c>
      <c r="O1427" s="570">
        <v>11</v>
      </c>
      <c r="P1427" s="570">
        <v>9999</v>
      </c>
      <c r="Q1427" s="570">
        <v>63</v>
      </c>
      <c r="R1427" s="570">
        <v>1430</v>
      </c>
      <c r="S1427" s="570">
        <v>4.5167832167832174</v>
      </c>
      <c r="T1427" s="570">
        <v>4.0937062937062931</v>
      </c>
      <c r="U1427" s="570">
        <v>11.948895104895096</v>
      </c>
      <c r="V1427" s="570">
        <v>0.90909090909090895</v>
      </c>
      <c r="W1427" s="570">
        <v>0.20979020979020976</v>
      </c>
      <c r="X1427" s="570">
        <v>26.503496503496496</v>
      </c>
      <c r="Y1427" s="570">
        <v>9.5804195804195817</v>
      </c>
      <c r="Z1427" s="570">
        <v>7.495368885069162</v>
      </c>
      <c r="AA1427" s="570">
        <v>1.4223729809937276</v>
      </c>
      <c r="AB1427" s="570">
        <v>1.9287017548576957</v>
      </c>
      <c r="AC1427" s="570">
        <v>37.201896605871006</v>
      </c>
      <c r="AD1427" s="570">
        <v>57.803154571188891</v>
      </c>
      <c r="AE1427" s="570">
        <v>51.663734923425217</v>
      </c>
      <c r="AF1427" s="570">
        <v>5.2959040071105843</v>
      </c>
      <c r="AG1427" s="570">
        <v>5.1195205563180428</v>
      </c>
      <c r="AH1427" s="570">
        <v>0.27972027972027969</v>
      </c>
      <c r="AI1427" s="570"/>
      <c r="AJ1427" s="570"/>
      <c r="AK1427" s="570"/>
      <c r="AL1427" s="570"/>
    </row>
    <row r="1428" spans="1:38">
      <c r="A1428" s="570">
        <v>14</v>
      </c>
      <c r="B1428" s="570">
        <v>68</v>
      </c>
      <c r="C1428" s="570">
        <v>2019</v>
      </c>
      <c r="D1428" s="570">
        <v>99</v>
      </c>
      <c r="E1428" s="570">
        <v>99</v>
      </c>
      <c r="F1428" s="570">
        <v>99</v>
      </c>
      <c r="G1428" s="570">
        <v>99</v>
      </c>
      <c r="H1428" s="570">
        <v>99</v>
      </c>
      <c r="I1428" s="570">
        <v>99</v>
      </c>
      <c r="J1428" s="570">
        <v>999</v>
      </c>
      <c r="K1428" s="570">
        <v>99</v>
      </c>
      <c r="L1428" s="570">
        <v>99</v>
      </c>
      <c r="M1428" s="570">
        <v>99</v>
      </c>
      <c r="N1428" s="570">
        <v>99</v>
      </c>
      <c r="O1428" s="570">
        <v>14</v>
      </c>
      <c r="P1428" s="570">
        <v>9999</v>
      </c>
      <c r="Q1428" s="570">
        <v>113</v>
      </c>
      <c r="R1428" s="570">
        <v>4907</v>
      </c>
      <c r="S1428" s="570">
        <v>4.7157122478092495</v>
      </c>
      <c r="T1428" s="570">
        <v>4.5500305685755036</v>
      </c>
      <c r="U1428" s="570">
        <v>11.529427348685548</v>
      </c>
      <c r="V1428" s="570">
        <v>1.4265335235378029</v>
      </c>
      <c r="W1428" s="570">
        <v>0.40758100672508657</v>
      </c>
      <c r="X1428" s="570">
        <v>28.326879967393513</v>
      </c>
      <c r="Y1428" s="570">
        <v>8.8852659466068875</v>
      </c>
      <c r="Z1428" s="570">
        <v>7.4226479236908993</v>
      </c>
      <c r="AA1428" s="570">
        <v>1.3337049213141337</v>
      </c>
      <c r="AB1428" s="570">
        <v>1.7085638534426963</v>
      </c>
      <c r="AC1428" s="570">
        <v>9.8695003509010242</v>
      </c>
      <c r="AD1428" s="570">
        <v>31.258544034674369</v>
      </c>
      <c r="AE1428" s="570">
        <v>45.791804437815294</v>
      </c>
      <c r="AF1428" s="570">
        <v>18.172727946078066</v>
      </c>
      <c r="AG1428" s="570">
        <v>16.95076488458059</v>
      </c>
      <c r="AH1428" s="570">
        <v>0.14265335235378029</v>
      </c>
      <c r="AI1428" s="570"/>
      <c r="AJ1428" s="570"/>
      <c r="AK1428" s="570"/>
      <c r="AL1428" s="570"/>
    </row>
    <row r="1429" spans="1:38">
      <c r="A1429" s="570">
        <v>14</v>
      </c>
      <c r="B1429" s="570">
        <v>69</v>
      </c>
      <c r="C1429" s="570">
        <v>2019</v>
      </c>
      <c r="D1429" s="570">
        <v>99</v>
      </c>
      <c r="E1429" s="570">
        <v>99</v>
      </c>
      <c r="F1429" s="570">
        <v>99</v>
      </c>
      <c r="G1429" s="570">
        <v>99</v>
      </c>
      <c r="H1429" s="570">
        <v>99</v>
      </c>
      <c r="I1429" s="570">
        <v>99</v>
      </c>
      <c r="J1429" s="570">
        <v>999</v>
      </c>
      <c r="K1429" s="570">
        <v>99</v>
      </c>
      <c r="L1429" s="570">
        <v>99</v>
      </c>
      <c r="M1429" s="570">
        <v>99</v>
      </c>
      <c r="N1429" s="570">
        <v>99</v>
      </c>
      <c r="O1429" s="570">
        <v>15</v>
      </c>
      <c r="P1429" s="570">
        <v>9999</v>
      </c>
      <c r="Q1429" s="570">
        <v>56</v>
      </c>
      <c r="R1429" s="570">
        <v>3628</v>
      </c>
      <c r="S1429" s="570">
        <v>4.6965270121278948</v>
      </c>
      <c r="T1429" s="570">
        <v>4.6088754134509369</v>
      </c>
      <c r="U1429" s="570">
        <v>11.683608048511571</v>
      </c>
      <c r="V1429" s="570">
        <v>0.88202866593164242</v>
      </c>
      <c r="W1429" s="570">
        <v>1.1025358324145536</v>
      </c>
      <c r="X1429" s="570">
        <v>28.05953693495039</v>
      </c>
      <c r="Y1429" s="570">
        <v>11.163175303197352</v>
      </c>
      <c r="Z1429" s="570">
        <v>8.1060544884041121</v>
      </c>
      <c r="AA1429" s="570">
        <v>1.4321166746769511</v>
      </c>
      <c r="AB1429" s="570">
        <v>1.9554008978616175</v>
      </c>
      <c r="AC1429" s="570">
        <v>18.18266207779434</v>
      </c>
      <c r="AD1429" s="570">
        <v>51.726181046012194</v>
      </c>
      <c r="AE1429" s="570">
        <v>45.575808039872861</v>
      </c>
      <c r="AF1429" s="570">
        <v>13.436041774683359</v>
      </c>
      <c r="AG1429" s="570">
        <v>12.700176677767647</v>
      </c>
      <c r="AH1429" s="570">
        <v>0</v>
      </c>
      <c r="AI1429" s="570"/>
      <c r="AJ1429" s="570"/>
      <c r="AK1429" s="570"/>
      <c r="AL1429" s="570"/>
    </row>
    <row r="1430" spans="1:38">
      <c r="A1430" s="570">
        <v>14</v>
      </c>
      <c r="B1430" s="570">
        <v>70</v>
      </c>
      <c r="C1430" s="570">
        <v>2019</v>
      </c>
      <c r="D1430" s="570">
        <v>99</v>
      </c>
      <c r="E1430" s="570">
        <v>99</v>
      </c>
      <c r="F1430" s="570">
        <v>99</v>
      </c>
      <c r="G1430" s="570">
        <v>99</v>
      </c>
      <c r="H1430" s="570">
        <v>99</v>
      </c>
      <c r="I1430" s="570">
        <v>99</v>
      </c>
      <c r="J1430" s="570">
        <v>999</v>
      </c>
      <c r="K1430" s="570">
        <v>99</v>
      </c>
      <c r="L1430" s="570">
        <v>99</v>
      </c>
      <c r="M1430" s="570">
        <v>99</v>
      </c>
      <c r="N1430" s="570">
        <v>99</v>
      </c>
      <c r="O1430" s="570">
        <v>16</v>
      </c>
      <c r="P1430" s="570">
        <v>9999</v>
      </c>
      <c r="Q1430" s="570">
        <v>50</v>
      </c>
      <c r="R1430" s="570">
        <v>1005</v>
      </c>
      <c r="S1430" s="570">
        <v>5.8258706467661678</v>
      </c>
      <c r="T1430" s="570">
        <v>4.2089552238805972</v>
      </c>
      <c r="U1430" s="570">
        <v>12.112447761194019</v>
      </c>
      <c r="V1430" s="570">
        <v>0.29850746268656714</v>
      </c>
      <c r="W1430" s="570">
        <v>2.4875621890547261</v>
      </c>
      <c r="X1430" s="570">
        <v>17.512437810945269</v>
      </c>
      <c r="Y1430" s="570">
        <v>5.7711442786069647</v>
      </c>
      <c r="Z1430" s="570">
        <v>6.341095309949079</v>
      </c>
      <c r="AA1430" s="570">
        <v>1.6374131288138685</v>
      </c>
      <c r="AB1430" s="570">
        <v>2.2694421264176969</v>
      </c>
      <c r="AC1430" s="570">
        <v>34.360614102557221</v>
      </c>
      <c r="AD1430" s="570">
        <v>70.756872181597515</v>
      </c>
      <c r="AE1430" s="570">
        <v>45.133874835998839</v>
      </c>
      <c r="AF1430" s="570">
        <v>3.7219465224798158</v>
      </c>
      <c r="AG1430" s="570">
        <v>3.6472327913553224</v>
      </c>
      <c r="AH1430" s="570">
        <v>0</v>
      </c>
      <c r="AI1430" s="570"/>
      <c r="AJ1430" s="570"/>
      <c r="AK1430" s="570"/>
      <c r="AL1430" s="570"/>
    </row>
    <row r="1431" spans="1:38">
      <c r="A1431" s="570">
        <v>14</v>
      </c>
      <c r="B1431" s="570">
        <v>71</v>
      </c>
      <c r="C1431" s="570">
        <v>2019</v>
      </c>
      <c r="D1431" s="570">
        <v>99</v>
      </c>
      <c r="E1431" s="570">
        <v>99</v>
      </c>
      <c r="F1431" s="570">
        <v>99</v>
      </c>
      <c r="G1431" s="570">
        <v>99</v>
      </c>
      <c r="H1431" s="570">
        <v>99</v>
      </c>
      <c r="I1431" s="570">
        <v>99</v>
      </c>
      <c r="J1431" s="570">
        <v>999</v>
      </c>
      <c r="K1431" s="570">
        <v>99</v>
      </c>
      <c r="L1431" s="570">
        <v>99</v>
      </c>
      <c r="M1431" s="570">
        <v>99</v>
      </c>
      <c r="N1431" s="570">
        <v>99</v>
      </c>
      <c r="O1431" s="570">
        <v>18</v>
      </c>
      <c r="P1431" s="570">
        <v>9999</v>
      </c>
      <c r="Q1431" s="570">
        <v>47</v>
      </c>
      <c r="R1431" s="570">
        <v>1740</v>
      </c>
      <c r="S1431" s="570">
        <v>5.3252873563218381</v>
      </c>
      <c r="T1431" s="570">
        <v>4.8103448275862064</v>
      </c>
      <c r="U1431" s="570">
        <v>15.172011494252876</v>
      </c>
      <c r="V1431" s="570">
        <v>2.1839080459770122</v>
      </c>
      <c r="W1431" s="570">
        <v>2.0689655172413794</v>
      </c>
      <c r="X1431" s="570">
        <v>41.839080459770123</v>
      </c>
      <c r="Y1431" s="570">
        <v>16.436781609195403</v>
      </c>
      <c r="Z1431" s="570">
        <v>7.4892653814570398</v>
      </c>
      <c r="AA1431" s="570">
        <v>1.4886326666699623</v>
      </c>
      <c r="AB1431" s="570">
        <v>2.2155943901769528</v>
      </c>
      <c r="AC1431" s="570">
        <v>45.900869961430161</v>
      </c>
      <c r="AD1431" s="570">
        <v>54.505391159099183</v>
      </c>
      <c r="AE1431" s="570">
        <v>43.27229987573444</v>
      </c>
      <c r="AF1431" s="570">
        <v>6.4439671135471439</v>
      </c>
      <c r="AG1431" s="570">
        <v>7.9096618362119644</v>
      </c>
      <c r="AH1431" s="570">
        <v>5.7471264367816098E-2</v>
      </c>
      <c r="AI1431" s="570"/>
      <c r="AJ1431" s="570"/>
      <c r="AK1431" s="570"/>
      <c r="AL1431" s="570"/>
    </row>
    <row r="1432" spans="1:38">
      <c r="A1432" s="570">
        <v>14</v>
      </c>
      <c r="B1432" s="570">
        <v>72</v>
      </c>
      <c r="C1432" s="570">
        <v>2019</v>
      </c>
      <c r="D1432" s="570">
        <v>99</v>
      </c>
      <c r="E1432" s="570">
        <v>99</v>
      </c>
      <c r="F1432" s="570">
        <v>99</v>
      </c>
      <c r="G1432" s="570">
        <v>99</v>
      </c>
      <c r="H1432" s="570">
        <v>99</v>
      </c>
      <c r="I1432" s="570">
        <v>99</v>
      </c>
      <c r="J1432" s="570">
        <v>999</v>
      </c>
      <c r="K1432" s="570">
        <v>99</v>
      </c>
      <c r="L1432" s="570">
        <v>99</v>
      </c>
      <c r="M1432" s="570">
        <v>99</v>
      </c>
      <c r="N1432" s="570">
        <v>99</v>
      </c>
      <c r="O1432" s="570">
        <v>54</v>
      </c>
      <c r="P1432" s="570">
        <v>9999</v>
      </c>
      <c r="Q1432" s="570"/>
      <c r="R1432" s="570"/>
      <c r="S1432" s="570"/>
      <c r="T1432" s="570"/>
      <c r="U1432" s="570"/>
      <c r="V1432" s="570"/>
      <c r="W1432" s="570"/>
      <c r="X1432" s="570"/>
      <c r="Y1432" s="570"/>
      <c r="Z1432" s="570"/>
      <c r="AA1432" s="570"/>
      <c r="AB1432" s="570"/>
      <c r="AC1432" s="570"/>
      <c r="AD1432" s="570"/>
      <c r="AE1432" s="570"/>
      <c r="AF1432" s="570"/>
      <c r="AG1432" s="570"/>
      <c r="AH1432" s="570"/>
      <c r="AI1432" s="570"/>
      <c r="AJ1432" s="570"/>
      <c r="AK1432" s="570"/>
      <c r="AL1432" s="570"/>
    </row>
    <row r="1433" spans="1:38">
      <c r="A1433" s="570">
        <v>14</v>
      </c>
      <c r="B1433" s="570">
        <v>73</v>
      </c>
      <c r="C1433" s="570">
        <v>2018</v>
      </c>
      <c r="D1433" s="570">
        <v>99</v>
      </c>
      <c r="E1433" s="570">
        <v>99</v>
      </c>
      <c r="F1433" s="570">
        <v>99</v>
      </c>
      <c r="G1433" s="570">
        <v>99</v>
      </c>
      <c r="H1433" s="570">
        <v>99</v>
      </c>
      <c r="I1433" s="570">
        <v>99</v>
      </c>
      <c r="J1433" s="570">
        <v>999</v>
      </c>
      <c r="K1433" s="570">
        <v>99</v>
      </c>
      <c r="L1433" s="570">
        <v>99</v>
      </c>
      <c r="M1433" s="570">
        <v>99</v>
      </c>
      <c r="N1433" s="570">
        <v>99</v>
      </c>
      <c r="O1433" s="570">
        <v>1</v>
      </c>
      <c r="P1433" s="570">
        <v>9999</v>
      </c>
      <c r="Q1433" s="570">
        <v>7</v>
      </c>
      <c r="R1433" s="570">
        <v>238</v>
      </c>
      <c r="S1433" s="570">
        <v>5.1680672268907557</v>
      </c>
      <c r="T1433" s="570">
        <v>4.9117647058823524</v>
      </c>
      <c r="U1433" s="570">
        <v>12.126470588235298</v>
      </c>
      <c r="V1433" s="570">
        <v>0.84033613445378108</v>
      </c>
      <c r="W1433" s="570">
        <v>0</v>
      </c>
      <c r="X1433" s="570">
        <v>13.865546218487397</v>
      </c>
      <c r="Y1433" s="570">
        <v>1.6806722689075622</v>
      </c>
      <c r="Z1433" s="570">
        <v>4.5847954946896552</v>
      </c>
      <c r="AA1433" s="570">
        <v>1.3272789358803982</v>
      </c>
      <c r="AB1433" s="570">
        <v>1.6129036643119643</v>
      </c>
      <c r="AC1433" s="570">
        <v>40.215450912638374</v>
      </c>
      <c r="AD1433" s="570">
        <v>14.99774587469865</v>
      </c>
      <c r="AE1433" s="570">
        <v>36.610000337805111</v>
      </c>
      <c r="AF1433" s="570">
        <v>0.84421112372304197</v>
      </c>
      <c r="AG1433" s="570">
        <v>0.84074590046432018</v>
      </c>
      <c r="AH1433" s="570">
        <v>21.428571428571423</v>
      </c>
      <c r="AI1433" s="570"/>
      <c r="AJ1433" s="570"/>
      <c r="AK1433" s="570"/>
      <c r="AL1433" s="570"/>
    </row>
    <row r="1434" spans="1:38">
      <c r="A1434" s="570">
        <v>14</v>
      </c>
      <c r="B1434" s="570">
        <v>74</v>
      </c>
      <c r="C1434" s="570">
        <v>2018</v>
      </c>
      <c r="D1434" s="570">
        <v>99</v>
      </c>
      <c r="E1434" s="570">
        <v>99</v>
      </c>
      <c r="F1434" s="570">
        <v>99</v>
      </c>
      <c r="G1434" s="570">
        <v>99</v>
      </c>
      <c r="H1434" s="570">
        <v>99</v>
      </c>
      <c r="I1434" s="570">
        <v>99</v>
      </c>
      <c r="J1434" s="570">
        <v>999</v>
      </c>
      <c r="K1434" s="570">
        <v>99</v>
      </c>
      <c r="L1434" s="570">
        <v>99</v>
      </c>
      <c r="M1434" s="570">
        <v>99</v>
      </c>
      <c r="N1434" s="570">
        <v>99</v>
      </c>
      <c r="O1434" s="570">
        <v>4</v>
      </c>
      <c r="P1434" s="570">
        <v>9999</v>
      </c>
      <c r="Q1434" s="570">
        <v>40</v>
      </c>
      <c r="R1434" s="570">
        <v>1449</v>
      </c>
      <c r="S1434" s="570">
        <v>5.3823326432022087</v>
      </c>
      <c r="T1434" s="570">
        <v>4.4851621808143554</v>
      </c>
      <c r="U1434" s="570">
        <v>12.929551414768801</v>
      </c>
      <c r="V1434" s="570">
        <v>0.55210489993098677</v>
      </c>
      <c r="W1434" s="570">
        <v>2.0703933747412013</v>
      </c>
      <c r="X1434" s="570">
        <v>23.602484472049689</v>
      </c>
      <c r="Y1434" s="570">
        <v>11.456176673567979</v>
      </c>
      <c r="Z1434" s="570">
        <v>7.6234120797737202</v>
      </c>
      <c r="AA1434" s="570">
        <v>1.6083348546246179</v>
      </c>
      <c r="AB1434" s="570">
        <v>2.1435590501730264</v>
      </c>
      <c r="AC1434" s="570">
        <v>24.451719743071234</v>
      </c>
      <c r="AD1434" s="570">
        <v>57.009586749434</v>
      </c>
      <c r="AE1434" s="570">
        <v>44.764552340215715</v>
      </c>
      <c r="AF1434" s="570">
        <v>5.1397559591373438</v>
      </c>
      <c r="AG1434" s="570">
        <v>5.4576442900547422</v>
      </c>
      <c r="AH1434" s="570">
        <v>2.4154589371980673</v>
      </c>
      <c r="AI1434" s="570"/>
      <c r="AJ1434" s="570"/>
      <c r="AK1434" s="570"/>
      <c r="AL1434" s="570"/>
    </row>
    <row r="1435" spans="1:38">
      <c r="A1435" s="570">
        <v>14</v>
      </c>
      <c r="B1435" s="570">
        <v>75</v>
      </c>
      <c r="C1435" s="570">
        <v>2018</v>
      </c>
      <c r="D1435" s="570">
        <v>99</v>
      </c>
      <c r="E1435" s="570">
        <v>99</v>
      </c>
      <c r="F1435" s="570">
        <v>99</v>
      </c>
      <c r="G1435" s="570">
        <v>99</v>
      </c>
      <c r="H1435" s="570">
        <v>99</v>
      </c>
      <c r="I1435" s="570">
        <v>99</v>
      </c>
      <c r="J1435" s="570">
        <v>999</v>
      </c>
      <c r="K1435" s="570">
        <v>99</v>
      </c>
      <c r="L1435" s="570">
        <v>99</v>
      </c>
      <c r="M1435" s="570">
        <v>99</v>
      </c>
      <c r="N1435" s="570">
        <v>99</v>
      </c>
      <c r="O1435" s="570">
        <v>8</v>
      </c>
      <c r="P1435" s="570">
        <v>9999</v>
      </c>
      <c r="Q1435" s="570">
        <v>34</v>
      </c>
      <c r="R1435" s="570">
        <v>1678</v>
      </c>
      <c r="S1435" s="570">
        <v>5.4767580452920148</v>
      </c>
      <c r="T1435" s="570">
        <v>4.2312276519666279</v>
      </c>
      <c r="U1435" s="570">
        <v>10.088200238379027</v>
      </c>
      <c r="V1435" s="570">
        <v>1.6090584028605484</v>
      </c>
      <c r="W1435" s="570">
        <v>0.53635280095351612</v>
      </c>
      <c r="X1435" s="570">
        <v>23.063170441001191</v>
      </c>
      <c r="Y1435" s="570">
        <v>9.6543504171632879</v>
      </c>
      <c r="Z1435" s="570">
        <v>7.9265026084860448</v>
      </c>
      <c r="AA1435" s="570">
        <v>1.6377172337262187</v>
      </c>
      <c r="AB1435" s="570">
        <v>1.7725700470039891</v>
      </c>
      <c r="AC1435" s="570">
        <v>-6.5426125157468356</v>
      </c>
      <c r="AD1435" s="570">
        <v>46.873956916540394</v>
      </c>
      <c r="AE1435" s="570">
        <v>38.799991497963191</v>
      </c>
      <c r="AF1435" s="570">
        <v>5.9520431328036327</v>
      </c>
      <c r="AG1435" s="570">
        <v>4.9312728606285363</v>
      </c>
      <c r="AH1435" s="570">
        <v>0.77473182359952319</v>
      </c>
      <c r="AI1435" s="570"/>
      <c r="AJ1435" s="570"/>
      <c r="AK1435" s="570"/>
      <c r="AL1435" s="570"/>
    </row>
    <row r="1436" spans="1:38">
      <c r="A1436" s="570">
        <v>14</v>
      </c>
      <c r="B1436" s="570">
        <v>76</v>
      </c>
      <c r="C1436" s="570">
        <v>2018</v>
      </c>
      <c r="D1436" s="570">
        <v>99</v>
      </c>
      <c r="E1436" s="570">
        <v>99</v>
      </c>
      <c r="F1436" s="570">
        <v>99</v>
      </c>
      <c r="G1436" s="570">
        <v>99</v>
      </c>
      <c r="H1436" s="570">
        <v>99</v>
      </c>
      <c r="I1436" s="570">
        <v>99</v>
      </c>
      <c r="J1436" s="570">
        <v>999</v>
      </c>
      <c r="K1436" s="570">
        <v>99</v>
      </c>
      <c r="L1436" s="570">
        <v>99</v>
      </c>
      <c r="M1436" s="570">
        <v>99</v>
      </c>
      <c r="N1436" s="570">
        <v>99</v>
      </c>
      <c r="O1436" s="570">
        <v>9</v>
      </c>
      <c r="P1436" s="570">
        <v>9999</v>
      </c>
      <c r="Q1436" s="570">
        <v>9</v>
      </c>
      <c r="R1436" s="570">
        <v>99</v>
      </c>
      <c r="S1436" s="570">
        <v>4.1111111111111116</v>
      </c>
      <c r="T1436" s="570">
        <v>3.7575757575757569</v>
      </c>
      <c r="U1436" s="570">
        <v>10.202020202020202</v>
      </c>
      <c r="V1436" s="570">
        <v>1.0101010101010102</v>
      </c>
      <c r="W1436" s="570">
        <v>0</v>
      </c>
      <c r="X1436" s="570">
        <v>12.121212121212123</v>
      </c>
      <c r="Y1436" s="570">
        <v>4.0404040404040407</v>
      </c>
      <c r="Z1436" s="570">
        <v>5.178451463048332</v>
      </c>
      <c r="AA1436" s="570">
        <v>1.8084475673394409</v>
      </c>
      <c r="AB1436" s="570">
        <v>1.8591347454761169</v>
      </c>
      <c r="AC1436" s="570">
        <v>36.238442765345226</v>
      </c>
      <c r="AD1436" s="570">
        <v>57.846916401360403</v>
      </c>
      <c r="AE1436" s="570">
        <v>63.591707558803186</v>
      </c>
      <c r="AF1436" s="570">
        <v>0.35116345062429055</v>
      </c>
      <c r="AG1436" s="570">
        <v>0.29422173849449562</v>
      </c>
      <c r="AH1436" s="570">
        <v>0</v>
      </c>
      <c r="AI1436" s="570"/>
      <c r="AJ1436" s="570"/>
      <c r="AK1436" s="570"/>
      <c r="AL1436" s="570"/>
    </row>
    <row r="1437" spans="1:38">
      <c r="A1437" s="570">
        <v>14</v>
      </c>
      <c r="B1437" s="570">
        <v>77</v>
      </c>
      <c r="C1437" s="570">
        <v>2018</v>
      </c>
      <c r="D1437" s="570">
        <v>99</v>
      </c>
      <c r="E1437" s="570">
        <v>99</v>
      </c>
      <c r="F1437" s="570">
        <v>99</v>
      </c>
      <c r="G1437" s="570">
        <v>99</v>
      </c>
      <c r="H1437" s="570">
        <v>99</v>
      </c>
      <c r="I1437" s="570">
        <v>99</v>
      </c>
      <c r="J1437" s="570">
        <v>999</v>
      </c>
      <c r="K1437" s="570">
        <v>99</v>
      </c>
      <c r="L1437" s="570">
        <v>99</v>
      </c>
      <c r="M1437" s="570">
        <v>99</v>
      </c>
      <c r="N1437" s="570">
        <v>99</v>
      </c>
      <c r="O1437" s="570">
        <v>11</v>
      </c>
      <c r="P1437" s="570">
        <v>9999</v>
      </c>
      <c r="Q1437" s="570">
        <v>71</v>
      </c>
      <c r="R1437" s="570">
        <v>1444</v>
      </c>
      <c r="S1437" s="570">
        <v>4.5090027700831028</v>
      </c>
      <c r="T1437" s="570">
        <v>3.9217451523545712</v>
      </c>
      <c r="U1437" s="570">
        <v>11.839196675900263</v>
      </c>
      <c r="V1437" s="570">
        <v>0.41551246537396119</v>
      </c>
      <c r="W1437" s="570">
        <v>0.69252077562326864</v>
      </c>
      <c r="X1437" s="570">
        <v>27.146814404432128</v>
      </c>
      <c r="Y1437" s="570">
        <v>8.9335180055401633</v>
      </c>
      <c r="Z1437" s="570">
        <v>7.3199174962874141</v>
      </c>
      <c r="AA1437" s="570">
        <v>1.431463560556145</v>
      </c>
      <c r="AB1437" s="570">
        <v>2.0017577459714828</v>
      </c>
      <c r="AC1437" s="570">
        <v>37.54129246998351</v>
      </c>
      <c r="AD1437" s="570">
        <v>60.231720588575079</v>
      </c>
      <c r="AE1437" s="570">
        <v>55.453930136985512</v>
      </c>
      <c r="AF1437" s="570">
        <v>5.1220204313280355</v>
      </c>
      <c r="AG1437" s="570">
        <v>4.9801544524298915</v>
      </c>
      <c r="AH1437" s="570">
        <v>0.83102493074792239</v>
      </c>
      <c r="AI1437" s="570"/>
      <c r="AJ1437" s="570"/>
      <c r="AK1437" s="570"/>
      <c r="AL1437" s="570"/>
    </row>
    <row r="1438" spans="1:38">
      <c r="A1438" s="570">
        <v>14</v>
      </c>
      <c r="B1438" s="570">
        <v>78</v>
      </c>
      <c r="C1438" s="570">
        <v>2018</v>
      </c>
      <c r="D1438" s="570">
        <v>99</v>
      </c>
      <c r="E1438" s="570">
        <v>99</v>
      </c>
      <c r="F1438" s="570">
        <v>99</v>
      </c>
      <c r="G1438" s="570">
        <v>99</v>
      </c>
      <c r="H1438" s="570">
        <v>99</v>
      </c>
      <c r="I1438" s="570">
        <v>99</v>
      </c>
      <c r="J1438" s="570">
        <v>999</v>
      </c>
      <c r="K1438" s="570">
        <v>99</v>
      </c>
      <c r="L1438" s="570">
        <v>99</v>
      </c>
      <c r="M1438" s="570">
        <v>99</v>
      </c>
      <c r="N1438" s="570">
        <v>99</v>
      </c>
      <c r="O1438" s="570">
        <v>14</v>
      </c>
      <c r="P1438" s="570">
        <v>9999</v>
      </c>
      <c r="Q1438" s="570">
        <v>122</v>
      </c>
      <c r="R1438" s="570">
        <v>4754</v>
      </c>
      <c r="S1438" s="570">
        <v>5.0225073622212877</v>
      </c>
      <c r="T1438" s="570">
        <v>4.6043331931005476</v>
      </c>
      <c r="U1438" s="570">
        <v>11.659339503575907</v>
      </c>
      <c r="V1438" s="570">
        <v>1.2410601598653763</v>
      </c>
      <c r="W1438" s="570">
        <v>0.82036180058897756</v>
      </c>
      <c r="X1438" s="570">
        <v>27.429533024821204</v>
      </c>
      <c r="Y1438" s="570">
        <v>8.7505258729490976</v>
      </c>
      <c r="Z1438" s="570">
        <v>7.2311395739885551</v>
      </c>
      <c r="AA1438" s="570">
        <v>1.4362480710925021</v>
      </c>
      <c r="AB1438" s="570">
        <v>1.6432285253683925</v>
      </c>
      <c r="AC1438" s="570">
        <v>-6.2301415688486292</v>
      </c>
      <c r="AD1438" s="570">
        <v>28.706859020603076</v>
      </c>
      <c r="AE1438" s="570">
        <v>49.905677392852098</v>
      </c>
      <c r="AF1438" s="570">
        <v>16.86293984108967</v>
      </c>
      <c r="AG1438" s="570">
        <v>16.146801615982277</v>
      </c>
      <c r="AH1438" s="570">
        <v>0.37862852334875891</v>
      </c>
      <c r="AI1438" s="570"/>
      <c r="AJ1438" s="570"/>
      <c r="AK1438" s="570"/>
      <c r="AL1438" s="570"/>
    </row>
    <row r="1439" spans="1:38">
      <c r="A1439" s="570">
        <v>14</v>
      </c>
      <c r="B1439" s="570">
        <v>79</v>
      </c>
      <c r="C1439" s="570">
        <v>2018</v>
      </c>
      <c r="D1439" s="570">
        <v>99</v>
      </c>
      <c r="E1439" s="570">
        <v>99</v>
      </c>
      <c r="F1439" s="570">
        <v>99</v>
      </c>
      <c r="G1439" s="570">
        <v>99</v>
      </c>
      <c r="H1439" s="570">
        <v>99</v>
      </c>
      <c r="I1439" s="570">
        <v>99</v>
      </c>
      <c r="J1439" s="570">
        <v>999</v>
      </c>
      <c r="K1439" s="570">
        <v>99</v>
      </c>
      <c r="L1439" s="570">
        <v>99</v>
      </c>
      <c r="M1439" s="570">
        <v>99</v>
      </c>
      <c r="N1439" s="570">
        <v>99</v>
      </c>
      <c r="O1439" s="570">
        <v>15</v>
      </c>
      <c r="P1439" s="570">
        <v>9999</v>
      </c>
      <c r="Q1439" s="570">
        <v>62</v>
      </c>
      <c r="R1439" s="570">
        <v>3268</v>
      </c>
      <c r="S1439" s="570">
        <v>4.5642594859241115</v>
      </c>
      <c r="T1439" s="570">
        <v>4.342717258261934</v>
      </c>
      <c r="U1439" s="570">
        <v>10.873821909424706</v>
      </c>
      <c r="V1439" s="570">
        <v>0.82619339045287621</v>
      </c>
      <c r="W1439" s="570">
        <v>1.3157894736842111</v>
      </c>
      <c r="X1439" s="570">
        <v>22.888616891064878</v>
      </c>
      <c r="Y1439" s="570">
        <v>8.965728274173804</v>
      </c>
      <c r="Z1439" s="570">
        <v>7.4933872513217903</v>
      </c>
      <c r="AA1439" s="570">
        <v>1.6381230777498923</v>
      </c>
      <c r="AB1439" s="570">
        <v>1.8822559863492752</v>
      </c>
      <c r="AC1439" s="570">
        <v>19.85188379795709</v>
      </c>
      <c r="AD1439" s="570">
        <v>45.378191634623711</v>
      </c>
      <c r="AE1439" s="570">
        <v>48.271292281193553</v>
      </c>
      <c r="AF1439" s="570">
        <v>11.59194097616345</v>
      </c>
      <c r="AG1439" s="570">
        <v>10.351842298546435</v>
      </c>
      <c r="AH1439" s="570">
        <v>0.18359853121175024</v>
      </c>
      <c r="AI1439" s="570"/>
      <c r="AJ1439" s="570"/>
      <c r="AK1439" s="570"/>
      <c r="AL1439" s="570"/>
    </row>
    <row r="1440" spans="1:38">
      <c r="A1440" s="570">
        <v>14</v>
      </c>
      <c r="B1440" s="570">
        <v>80</v>
      </c>
      <c r="C1440" s="570">
        <v>2018</v>
      </c>
      <c r="D1440" s="570">
        <v>99</v>
      </c>
      <c r="E1440" s="570">
        <v>99</v>
      </c>
      <c r="F1440" s="570">
        <v>99</v>
      </c>
      <c r="G1440" s="570">
        <v>99</v>
      </c>
      <c r="H1440" s="570">
        <v>99</v>
      </c>
      <c r="I1440" s="570">
        <v>99</v>
      </c>
      <c r="J1440" s="570">
        <v>999</v>
      </c>
      <c r="K1440" s="570">
        <v>99</v>
      </c>
      <c r="L1440" s="570">
        <v>99</v>
      </c>
      <c r="M1440" s="570">
        <v>99</v>
      </c>
      <c r="N1440" s="570">
        <v>99</v>
      </c>
      <c r="O1440" s="570">
        <v>16</v>
      </c>
      <c r="P1440" s="570">
        <v>9999</v>
      </c>
      <c r="Q1440" s="570">
        <v>41</v>
      </c>
      <c r="R1440" s="570">
        <v>896</v>
      </c>
      <c r="S1440" s="570">
        <v>6.0770089285714306</v>
      </c>
      <c r="T1440" s="570">
        <v>3.9151785714285721</v>
      </c>
      <c r="U1440" s="570">
        <v>11.534676339285705</v>
      </c>
      <c r="V1440" s="570">
        <v>0.78125</v>
      </c>
      <c r="W1440" s="570">
        <v>2.5669642857142847</v>
      </c>
      <c r="X1440" s="570">
        <v>18.080357142857139</v>
      </c>
      <c r="Y1440" s="570">
        <v>7.9241071428571441</v>
      </c>
      <c r="Z1440" s="570">
        <v>6.9471606727569819</v>
      </c>
      <c r="AA1440" s="570">
        <v>1.726786854017017</v>
      </c>
      <c r="AB1440" s="570">
        <v>2.4140477944370793</v>
      </c>
      <c r="AC1440" s="570">
        <v>40.754007869273373</v>
      </c>
      <c r="AD1440" s="570">
        <v>60.64302698961361</v>
      </c>
      <c r="AE1440" s="570">
        <v>47.278300954832311</v>
      </c>
      <c r="AF1440" s="570">
        <v>3.1782065834279223</v>
      </c>
      <c r="AG1440" s="570">
        <v>3.0106953097646558</v>
      </c>
      <c r="AH1440" s="570">
        <v>0</v>
      </c>
      <c r="AI1440" s="570"/>
      <c r="AJ1440" s="570"/>
      <c r="AK1440" s="570"/>
      <c r="AL1440" s="570"/>
    </row>
    <row r="1441" spans="1:38">
      <c r="A1441" s="570">
        <v>14</v>
      </c>
      <c r="B1441" s="570">
        <v>81</v>
      </c>
      <c r="C1441" s="570">
        <v>2018</v>
      </c>
      <c r="D1441" s="570">
        <v>99</v>
      </c>
      <c r="E1441" s="570">
        <v>99</v>
      </c>
      <c r="F1441" s="570">
        <v>99</v>
      </c>
      <c r="G1441" s="570">
        <v>99</v>
      </c>
      <c r="H1441" s="570">
        <v>99</v>
      </c>
      <c r="I1441" s="570">
        <v>99</v>
      </c>
      <c r="J1441" s="570">
        <v>999</v>
      </c>
      <c r="K1441" s="570">
        <v>99</v>
      </c>
      <c r="L1441" s="570">
        <v>99</v>
      </c>
      <c r="M1441" s="570">
        <v>99</v>
      </c>
      <c r="N1441" s="570">
        <v>99</v>
      </c>
      <c r="O1441" s="570">
        <v>18</v>
      </c>
      <c r="P1441" s="570">
        <v>9999</v>
      </c>
      <c r="Q1441" s="570">
        <v>44</v>
      </c>
      <c r="R1441" s="570">
        <v>1501</v>
      </c>
      <c r="S1441" s="570">
        <v>4.9167221852098599</v>
      </c>
      <c r="T1441" s="570">
        <v>4.7021985343104609</v>
      </c>
      <c r="U1441" s="570">
        <v>14.71838774150566</v>
      </c>
      <c r="V1441" s="570">
        <v>1.465689540306462</v>
      </c>
      <c r="W1441" s="570">
        <v>1.8654230512991337</v>
      </c>
      <c r="X1441" s="570">
        <v>39.107261825449697</v>
      </c>
      <c r="Y1441" s="570">
        <v>15.256495669553637</v>
      </c>
      <c r="Z1441" s="570">
        <v>7.7666780204864674</v>
      </c>
      <c r="AA1441" s="570">
        <v>1.6847852033162212</v>
      </c>
      <c r="AB1441" s="570">
        <v>2.137804564887245</v>
      </c>
      <c r="AC1441" s="570">
        <v>52.720693895307697</v>
      </c>
      <c r="AD1441" s="570">
        <v>63.486394264581811</v>
      </c>
      <c r="AE1441" s="570">
        <v>60.13033933266788</v>
      </c>
      <c r="AF1441" s="570">
        <v>5.3242054483541423</v>
      </c>
      <c r="AG1441" s="570">
        <v>6.4356781320217236</v>
      </c>
      <c r="AH1441" s="570">
        <v>0</v>
      </c>
      <c r="AI1441" s="570"/>
      <c r="AJ1441" s="570"/>
      <c r="AK1441" s="570"/>
      <c r="AL1441" s="570"/>
    </row>
    <row r="1442" spans="1:38">
      <c r="A1442" s="570">
        <v>14</v>
      </c>
      <c r="B1442" s="570">
        <v>82</v>
      </c>
      <c r="C1442" s="570">
        <v>2018</v>
      </c>
      <c r="D1442" s="570">
        <v>99</v>
      </c>
      <c r="E1442" s="570">
        <v>99</v>
      </c>
      <c r="F1442" s="570">
        <v>99</v>
      </c>
      <c r="G1442" s="570">
        <v>99</v>
      </c>
      <c r="H1442" s="570">
        <v>99</v>
      </c>
      <c r="I1442" s="570">
        <v>99</v>
      </c>
      <c r="J1442" s="570">
        <v>999</v>
      </c>
      <c r="K1442" s="570">
        <v>99</v>
      </c>
      <c r="L1442" s="570">
        <v>99</v>
      </c>
      <c r="M1442" s="570">
        <v>99</v>
      </c>
      <c r="N1442" s="570">
        <v>99</v>
      </c>
      <c r="O1442" s="570">
        <v>54</v>
      </c>
      <c r="P1442" s="570">
        <v>9999</v>
      </c>
      <c r="Q1442" s="570"/>
      <c r="R1442" s="570"/>
      <c r="S1442" s="570"/>
      <c r="T1442" s="570"/>
      <c r="U1442" s="570"/>
      <c r="V1442" s="570"/>
      <c r="W1442" s="570"/>
      <c r="X1442" s="570"/>
      <c r="Y1442" s="570"/>
      <c r="Z1442" s="570"/>
      <c r="AA1442" s="570"/>
      <c r="AB1442" s="570"/>
      <c r="AC1442" s="570"/>
      <c r="AD1442" s="570"/>
      <c r="AE1442" s="570"/>
      <c r="AF1442" s="570"/>
      <c r="AG1442" s="570"/>
      <c r="AH1442" s="570"/>
      <c r="AI1442" s="570"/>
      <c r="AJ1442" s="570"/>
      <c r="AK1442" s="570"/>
      <c r="AL1442" s="570"/>
    </row>
    <row r="1443" spans="1:38">
      <c r="A1443" s="570">
        <v>14</v>
      </c>
      <c r="B1443" s="570">
        <v>83</v>
      </c>
      <c r="C1443" s="570">
        <v>2017</v>
      </c>
      <c r="D1443" s="570">
        <v>99</v>
      </c>
      <c r="E1443" s="570">
        <v>99</v>
      </c>
      <c r="F1443" s="570">
        <v>99</v>
      </c>
      <c r="G1443" s="570">
        <v>99</v>
      </c>
      <c r="H1443" s="570">
        <v>99</v>
      </c>
      <c r="I1443" s="570">
        <v>99</v>
      </c>
      <c r="J1443" s="570">
        <v>999</v>
      </c>
      <c r="K1443" s="570">
        <v>99</v>
      </c>
      <c r="L1443" s="570">
        <v>99</v>
      </c>
      <c r="M1443" s="570">
        <v>99</v>
      </c>
      <c r="N1443" s="570">
        <v>99</v>
      </c>
      <c r="O1443" s="570">
        <v>1</v>
      </c>
      <c r="P1443" s="570">
        <v>9999</v>
      </c>
      <c r="Q1443" s="570">
        <v>6</v>
      </c>
      <c r="R1443" s="570">
        <v>138</v>
      </c>
      <c r="S1443" s="570">
        <v>5.6811594202898554</v>
      </c>
      <c r="T1443" s="570">
        <v>4.4347826086956532</v>
      </c>
      <c r="U1443" s="570">
        <v>14.105797101449278</v>
      </c>
      <c r="V1443" s="570">
        <v>0.72463768115942018</v>
      </c>
      <c r="W1443" s="570">
        <v>1.4492753623188404</v>
      </c>
      <c r="X1443" s="570">
        <v>31.159420289855081</v>
      </c>
      <c r="Y1443" s="570">
        <v>3.6231884057971007</v>
      </c>
      <c r="Z1443" s="570">
        <v>4.5530332000932097</v>
      </c>
      <c r="AA1443" s="570">
        <v>1.5649489839644144</v>
      </c>
      <c r="AB1443" s="570">
        <v>2.1533813038330076</v>
      </c>
      <c r="AC1443" s="570">
        <v>47.723126484803245</v>
      </c>
      <c r="AD1443" s="570">
        <v>51.562992046700224</v>
      </c>
      <c r="AE1443" s="570">
        <v>52.065395641067667</v>
      </c>
      <c r="AF1443" s="570">
        <v>0.49799718523330089</v>
      </c>
      <c r="AG1443" s="570">
        <v>0.56776420023006946</v>
      </c>
      <c r="AH1443" s="570">
        <v>42.753623188405797</v>
      </c>
      <c r="AI1443" s="570"/>
      <c r="AJ1443" s="570"/>
      <c r="AK1443" s="570"/>
      <c r="AL1443" s="570"/>
    </row>
    <row r="1444" spans="1:38">
      <c r="A1444" s="570">
        <v>14</v>
      </c>
      <c r="B1444" s="570">
        <v>84</v>
      </c>
      <c r="C1444" s="570">
        <v>2017</v>
      </c>
      <c r="D1444" s="570">
        <v>99</v>
      </c>
      <c r="E1444" s="570">
        <v>99</v>
      </c>
      <c r="F1444" s="570">
        <v>99</v>
      </c>
      <c r="G1444" s="570">
        <v>99</v>
      </c>
      <c r="H1444" s="570">
        <v>99</v>
      </c>
      <c r="I1444" s="570">
        <v>99</v>
      </c>
      <c r="J1444" s="570">
        <v>999</v>
      </c>
      <c r="K1444" s="570">
        <v>99</v>
      </c>
      <c r="L1444" s="570">
        <v>99</v>
      </c>
      <c r="M1444" s="570">
        <v>99</v>
      </c>
      <c r="N1444" s="570">
        <v>99</v>
      </c>
      <c r="O1444" s="570">
        <v>4</v>
      </c>
      <c r="P1444" s="570">
        <v>9999</v>
      </c>
      <c r="Q1444" s="570">
        <v>43</v>
      </c>
      <c r="R1444" s="570">
        <v>1646</v>
      </c>
      <c r="S1444" s="570">
        <v>5.4100850546780066</v>
      </c>
      <c r="T1444" s="570">
        <v>4.3098420413122716</v>
      </c>
      <c r="U1444" s="570">
        <v>12.404921020656138</v>
      </c>
      <c r="V1444" s="570">
        <v>0.85054678007290352</v>
      </c>
      <c r="W1444" s="570">
        <v>1.1543134872417979</v>
      </c>
      <c r="X1444" s="570">
        <v>25.273390036452</v>
      </c>
      <c r="Y1444" s="570">
        <v>8.9307411907654899</v>
      </c>
      <c r="Z1444" s="570">
        <v>7.0751911188322643</v>
      </c>
      <c r="AA1444" s="570">
        <v>1.8794457360246404</v>
      </c>
      <c r="AB1444" s="570">
        <v>1.9712361367947036</v>
      </c>
      <c r="AC1444" s="570">
        <v>20.484118305511256</v>
      </c>
      <c r="AD1444" s="570">
        <v>53.803333741734072</v>
      </c>
      <c r="AE1444" s="570">
        <v>40.796891529257245</v>
      </c>
      <c r="AF1444" s="570">
        <v>5.9398794702464723</v>
      </c>
      <c r="AG1444" s="570">
        <v>5.9554573730595219</v>
      </c>
      <c r="AH1444" s="570">
        <v>1.8226002430133663</v>
      </c>
      <c r="AI1444" s="570"/>
      <c r="AJ1444" s="570"/>
      <c r="AK1444" s="570"/>
      <c r="AL1444" s="570"/>
    </row>
    <row r="1445" spans="1:38">
      <c r="A1445" s="570">
        <v>14</v>
      </c>
      <c r="B1445" s="570">
        <v>85</v>
      </c>
      <c r="C1445" s="570">
        <v>2017</v>
      </c>
      <c r="D1445" s="570">
        <v>99</v>
      </c>
      <c r="E1445" s="570">
        <v>99</v>
      </c>
      <c r="F1445" s="570">
        <v>99</v>
      </c>
      <c r="G1445" s="570">
        <v>99</v>
      </c>
      <c r="H1445" s="570">
        <v>99</v>
      </c>
      <c r="I1445" s="570">
        <v>99</v>
      </c>
      <c r="J1445" s="570">
        <v>999</v>
      </c>
      <c r="K1445" s="570">
        <v>99</v>
      </c>
      <c r="L1445" s="570">
        <v>99</v>
      </c>
      <c r="M1445" s="570">
        <v>99</v>
      </c>
      <c r="N1445" s="570">
        <v>99</v>
      </c>
      <c r="O1445" s="570">
        <v>8</v>
      </c>
      <c r="P1445" s="570">
        <v>9999</v>
      </c>
      <c r="Q1445" s="570">
        <v>33</v>
      </c>
      <c r="R1445" s="570">
        <v>2126</v>
      </c>
      <c r="S1445" s="570">
        <v>5.1293508936970813</v>
      </c>
      <c r="T1445" s="570">
        <v>4.0569143932267151</v>
      </c>
      <c r="U1445" s="570">
        <v>10.568109125117585</v>
      </c>
      <c r="V1445" s="570">
        <v>1.0818438381937912</v>
      </c>
      <c r="W1445" s="570">
        <v>0.37629350893697072</v>
      </c>
      <c r="X1445" s="570">
        <v>24.929444967074318</v>
      </c>
      <c r="Y1445" s="570">
        <v>8.9840075258701795</v>
      </c>
      <c r="Z1445" s="570">
        <v>7.6555858823239937</v>
      </c>
      <c r="AA1445" s="570">
        <v>1.7452298250260716</v>
      </c>
      <c r="AB1445" s="570">
        <v>1.8305592088568328</v>
      </c>
      <c r="AC1445" s="570">
        <v>-3.1351205139606071</v>
      </c>
      <c r="AD1445" s="570">
        <v>40.268346172824209</v>
      </c>
      <c r="AE1445" s="570">
        <v>43.79173902722836</v>
      </c>
      <c r="AF1445" s="570">
        <v>7.672043592797082</v>
      </c>
      <c r="AG1445" s="570">
        <v>6.5531760494858391</v>
      </c>
      <c r="AH1445" s="570">
        <v>0.65851364063969897</v>
      </c>
      <c r="AI1445" s="570"/>
      <c r="AJ1445" s="570"/>
      <c r="AK1445" s="570"/>
      <c r="AL1445" s="570"/>
    </row>
    <row r="1446" spans="1:38">
      <c r="A1446" s="570">
        <v>14</v>
      </c>
      <c r="B1446" s="570">
        <v>86</v>
      </c>
      <c r="C1446" s="570">
        <v>2017</v>
      </c>
      <c r="D1446" s="570">
        <v>99</v>
      </c>
      <c r="E1446" s="570">
        <v>99</v>
      </c>
      <c r="F1446" s="570">
        <v>99</v>
      </c>
      <c r="G1446" s="570">
        <v>99</v>
      </c>
      <c r="H1446" s="570">
        <v>99</v>
      </c>
      <c r="I1446" s="570">
        <v>99</v>
      </c>
      <c r="J1446" s="570">
        <v>999</v>
      </c>
      <c r="K1446" s="570">
        <v>99</v>
      </c>
      <c r="L1446" s="570">
        <v>99</v>
      </c>
      <c r="M1446" s="570">
        <v>99</v>
      </c>
      <c r="N1446" s="570">
        <v>99</v>
      </c>
      <c r="O1446" s="570">
        <v>9</v>
      </c>
      <c r="P1446" s="570">
        <v>9999</v>
      </c>
      <c r="Q1446" s="570">
        <v>10</v>
      </c>
      <c r="R1446" s="570">
        <v>108</v>
      </c>
      <c r="S1446" s="570">
        <v>4.5740740740740735</v>
      </c>
      <c r="T1446" s="570">
        <v>3.4166666666666656</v>
      </c>
      <c r="U1446" s="570">
        <v>10.130555555555556</v>
      </c>
      <c r="V1446" s="570">
        <v>0.92592592592592604</v>
      </c>
      <c r="W1446" s="570">
        <v>2.7777777777777781</v>
      </c>
      <c r="X1446" s="570">
        <v>15.740740740740742</v>
      </c>
      <c r="Y1446" s="570">
        <v>2.7777777777777781</v>
      </c>
      <c r="Z1446" s="570">
        <v>5.6735001009131691</v>
      </c>
      <c r="AA1446" s="570">
        <v>1.90128467145781</v>
      </c>
      <c r="AB1446" s="570">
        <v>2.0598678490513795</v>
      </c>
      <c r="AC1446" s="570">
        <v>27.305446633497557</v>
      </c>
      <c r="AD1446" s="570">
        <v>56.555855022259266</v>
      </c>
      <c r="AE1446" s="570">
        <v>44.486929344170896</v>
      </c>
      <c r="AF1446" s="570">
        <v>0.38973692757388761</v>
      </c>
      <c r="AG1446" s="570">
        <v>0.31911579752990776</v>
      </c>
      <c r="AH1446" s="570">
        <v>10.185185185185183</v>
      </c>
      <c r="AI1446" s="570"/>
      <c r="AJ1446" s="570"/>
      <c r="AK1446" s="570"/>
      <c r="AL1446" s="570"/>
    </row>
    <row r="1447" spans="1:38">
      <c r="A1447" s="570">
        <v>14</v>
      </c>
      <c r="B1447" s="570">
        <v>87</v>
      </c>
      <c r="C1447" s="570">
        <v>2017</v>
      </c>
      <c r="D1447" s="570">
        <v>99</v>
      </c>
      <c r="E1447" s="570">
        <v>99</v>
      </c>
      <c r="F1447" s="570">
        <v>99</v>
      </c>
      <c r="G1447" s="570">
        <v>99</v>
      </c>
      <c r="H1447" s="570">
        <v>99</v>
      </c>
      <c r="I1447" s="570">
        <v>99</v>
      </c>
      <c r="J1447" s="570">
        <v>999</v>
      </c>
      <c r="K1447" s="570">
        <v>99</v>
      </c>
      <c r="L1447" s="570">
        <v>99</v>
      </c>
      <c r="M1447" s="570">
        <v>99</v>
      </c>
      <c r="N1447" s="570">
        <v>99</v>
      </c>
      <c r="O1447" s="570">
        <v>11</v>
      </c>
      <c r="P1447" s="570">
        <v>9999</v>
      </c>
      <c r="Q1447" s="570">
        <v>67</v>
      </c>
      <c r="R1447" s="570">
        <v>1316</v>
      </c>
      <c r="S1447" s="570">
        <v>4.617021276595743</v>
      </c>
      <c r="T1447" s="570">
        <v>4.0281155015197569</v>
      </c>
      <c r="U1447" s="570">
        <v>12.97469604863222</v>
      </c>
      <c r="V1447" s="570">
        <v>0.91185410334346528</v>
      </c>
      <c r="W1447" s="570">
        <v>0.60790273556231011</v>
      </c>
      <c r="X1447" s="570">
        <v>29.711246200607903</v>
      </c>
      <c r="Y1447" s="570">
        <v>9.7264437689969618</v>
      </c>
      <c r="Z1447" s="570">
        <v>7.1249917281677488</v>
      </c>
      <c r="AA1447" s="570">
        <v>1.256284724725131</v>
      </c>
      <c r="AB1447" s="570">
        <v>1.9589168985005021</v>
      </c>
      <c r="AC1447" s="570">
        <v>40.480755530075527</v>
      </c>
      <c r="AD1447" s="570">
        <v>62.851618143146482</v>
      </c>
      <c r="AE1447" s="570">
        <v>47.803393326125935</v>
      </c>
      <c r="AF1447" s="570">
        <v>4.7490166359929278</v>
      </c>
      <c r="AG1447" s="570">
        <v>4.9801722951137162</v>
      </c>
      <c r="AH1447" s="570">
        <v>0.83586626139817644</v>
      </c>
      <c r="AI1447" s="570"/>
      <c r="AJ1447" s="570"/>
      <c r="AK1447" s="570"/>
      <c r="AL1447" s="570"/>
    </row>
    <row r="1448" spans="1:38">
      <c r="A1448" s="570">
        <v>14</v>
      </c>
      <c r="B1448" s="570">
        <v>88</v>
      </c>
      <c r="C1448" s="570">
        <v>2017</v>
      </c>
      <c r="D1448" s="570">
        <v>99</v>
      </c>
      <c r="E1448" s="570">
        <v>99</v>
      </c>
      <c r="F1448" s="570">
        <v>99</v>
      </c>
      <c r="G1448" s="570">
        <v>99</v>
      </c>
      <c r="H1448" s="570">
        <v>99</v>
      </c>
      <c r="I1448" s="570">
        <v>99</v>
      </c>
      <c r="J1448" s="570">
        <v>999</v>
      </c>
      <c r="K1448" s="570">
        <v>99</v>
      </c>
      <c r="L1448" s="570">
        <v>99</v>
      </c>
      <c r="M1448" s="570">
        <v>99</v>
      </c>
      <c r="N1448" s="570">
        <v>99</v>
      </c>
      <c r="O1448" s="570">
        <v>14</v>
      </c>
      <c r="P1448" s="570">
        <v>9999</v>
      </c>
      <c r="Q1448" s="570">
        <v>110</v>
      </c>
      <c r="R1448" s="570">
        <v>5010</v>
      </c>
      <c r="S1448" s="570">
        <v>4.5413173652694621</v>
      </c>
      <c r="T1448" s="570">
        <v>4.6487025948103797</v>
      </c>
      <c r="U1448" s="570">
        <v>11.6041117764471</v>
      </c>
      <c r="V1448" s="570">
        <v>0.63872255489021967</v>
      </c>
      <c r="W1448" s="570">
        <v>1.457085828343313</v>
      </c>
      <c r="X1448" s="570">
        <v>29.161676646706582</v>
      </c>
      <c r="Y1448" s="570">
        <v>9.5409181636726554</v>
      </c>
      <c r="Z1448" s="570">
        <v>7.8300344941208877</v>
      </c>
      <c r="AA1448" s="570">
        <v>1.3748487345856848</v>
      </c>
      <c r="AB1448" s="570">
        <v>1.9081564901735073</v>
      </c>
      <c r="AC1448" s="570">
        <v>27.765540263569218</v>
      </c>
      <c r="AD1448" s="570">
        <v>39.313344873833593</v>
      </c>
      <c r="AE1448" s="570">
        <v>55.310930550407853</v>
      </c>
      <c r="AF1448" s="570">
        <v>18.079463029122003</v>
      </c>
      <c r="AG1448" s="570">
        <v>16.956683552396701</v>
      </c>
      <c r="AH1448" s="570">
        <v>0.25948103792415161</v>
      </c>
      <c r="AI1448" s="570"/>
      <c r="AJ1448" s="570"/>
      <c r="AK1448" s="570"/>
      <c r="AL1448" s="570"/>
    </row>
    <row r="1449" spans="1:38">
      <c r="A1449" s="570">
        <v>14</v>
      </c>
      <c r="B1449" s="570">
        <v>89</v>
      </c>
      <c r="C1449" s="570">
        <v>2017</v>
      </c>
      <c r="D1449" s="570">
        <v>99</v>
      </c>
      <c r="E1449" s="570">
        <v>99</v>
      </c>
      <c r="F1449" s="570">
        <v>99</v>
      </c>
      <c r="G1449" s="570">
        <v>99</v>
      </c>
      <c r="H1449" s="570">
        <v>99</v>
      </c>
      <c r="I1449" s="570">
        <v>99</v>
      </c>
      <c r="J1449" s="570">
        <v>999</v>
      </c>
      <c r="K1449" s="570">
        <v>99</v>
      </c>
      <c r="L1449" s="570">
        <v>99</v>
      </c>
      <c r="M1449" s="570">
        <v>99</v>
      </c>
      <c r="N1449" s="570">
        <v>99</v>
      </c>
      <c r="O1449" s="570">
        <v>15</v>
      </c>
      <c r="P1449" s="570">
        <v>9999</v>
      </c>
      <c r="Q1449" s="570">
        <v>59</v>
      </c>
      <c r="R1449" s="570">
        <v>2943</v>
      </c>
      <c r="S1449" s="570">
        <v>4.9228678219503914</v>
      </c>
      <c r="T1449" s="570">
        <v>4.8192320761128116</v>
      </c>
      <c r="U1449" s="570">
        <v>12.815800203873597</v>
      </c>
      <c r="V1449" s="570">
        <v>1.1552837240910636</v>
      </c>
      <c r="W1449" s="570">
        <v>2.480462113489637</v>
      </c>
      <c r="X1449" s="570">
        <v>34.862385321100923</v>
      </c>
      <c r="Y1449" s="570">
        <v>14.101257220523271</v>
      </c>
      <c r="Z1449" s="570">
        <v>8.5183716491084187</v>
      </c>
      <c r="AA1449" s="570">
        <v>1.4808198356042881</v>
      </c>
      <c r="AB1449" s="570">
        <v>2.0115054268870862</v>
      </c>
      <c r="AC1449" s="570">
        <v>16.803869316802171</v>
      </c>
      <c r="AD1449" s="570">
        <v>47.74968324226375</v>
      </c>
      <c r="AE1449" s="570">
        <v>47.100723614004799</v>
      </c>
      <c r="AF1449" s="570">
        <v>10.620331276388438</v>
      </c>
      <c r="AG1449" s="570">
        <v>11.000876175720482</v>
      </c>
      <c r="AH1449" s="570">
        <v>6.7957866123003766E-2</v>
      </c>
      <c r="AI1449" s="570"/>
      <c r="AJ1449" s="570"/>
      <c r="AK1449" s="570"/>
      <c r="AL1449" s="570"/>
    </row>
    <row r="1450" spans="1:38">
      <c r="A1450" s="570">
        <v>14</v>
      </c>
      <c r="B1450" s="570">
        <v>90</v>
      </c>
      <c r="C1450" s="570">
        <v>2017</v>
      </c>
      <c r="D1450" s="570">
        <v>99</v>
      </c>
      <c r="E1450" s="570">
        <v>99</v>
      </c>
      <c r="F1450" s="570">
        <v>99</v>
      </c>
      <c r="G1450" s="570">
        <v>99</v>
      </c>
      <c r="H1450" s="570">
        <v>99</v>
      </c>
      <c r="I1450" s="570">
        <v>99</v>
      </c>
      <c r="J1450" s="570">
        <v>999</v>
      </c>
      <c r="K1450" s="570">
        <v>99</v>
      </c>
      <c r="L1450" s="570">
        <v>99</v>
      </c>
      <c r="M1450" s="570">
        <v>99</v>
      </c>
      <c r="N1450" s="570">
        <v>99</v>
      </c>
      <c r="O1450" s="570">
        <v>16</v>
      </c>
      <c r="P1450" s="570">
        <v>9999</v>
      </c>
      <c r="Q1450" s="570">
        <v>40</v>
      </c>
      <c r="R1450" s="570">
        <v>954</v>
      </c>
      <c r="S1450" s="570">
        <v>5.952830188679247</v>
      </c>
      <c r="T1450" s="570">
        <v>3.8700209643605872</v>
      </c>
      <c r="U1450" s="570">
        <v>12.393186582809221</v>
      </c>
      <c r="V1450" s="570">
        <v>1.5723270440251564</v>
      </c>
      <c r="W1450" s="570">
        <v>1.886792452830188</v>
      </c>
      <c r="X1450" s="570">
        <v>21.278825995807125</v>
      </c>
      <c r="Y1450" s="570">
        <v>8.9098532494758889</v>
      </c>
      <c r="Z1450" s="570">
        <v>6.8642318539092333</v>
      </c>
      <c r="AA1450" s="570">
        <v>1.6041342546723365</v>
      </c>
      <c r="AB1450" s="570">
        <v>2.509496136498178</v>
      </c>
      <c r="AC1450" s="570">
        <v>28.087534255750803</v>
      </c>
      <c r="AD1450" s="570">
        <v>44.765933361858551</v>
      </c>
      <c r="AE1450" s="570">
        <v>13.231744835886936</v>
      </c>
      <c r="AF1450" s="570">
        <v>3.4426761935693402</v>
      </c>
      <c r="AG1450" s="570">
        <v>3.4484398005446057</v>
      </c>
      <c r="AH1450" s="570">
        <v>0.20964360587002101</v>
      </c>
      <c r="AI1450" s="570"/>
      <c r="AJ1450" s="570"/>
      <c r="AK1450" s="570"/>
      <c r="AL1450" s="570"/>
    </row>
    <row r="1451" spans="1:38">
      <c r="A1451" s="570">
        <v>14</v>
      </c>
      <c r="B1451" s="570">
        <v>91</v>
      </c>
      <c r="C1451" s="570">
        <v>2017</v>
      </c>
      <c r="D1451" s="570">
        <v>99</v>
      </c>
      <c r="E1451" s="570">
        <v>99</v>
      </c>
      <c r="F1451" s="570">
        <v>99</v>
      </c>
      <c r="G1451" s="570">
        <v>99</v>
      </c>
      <c r="H1451" s="570">
        <v>99</v>
      </c>
      <c r="I1451" s="570">
        <v>99</v>
      </c>
      <c r="J1451" s="570">
        <v>999</v>
      </c>
      <c r="K1451" s="570">
        <v>99</v>
      </c>
      <c r="L1451" s="570">
        <v>99</v>
      </c>
      <c r="M1451" s="570">
        <v>99</v>
      </c>
      <c r="N1451" s="570">
        <v>99</v>
      </c>
      <c r="O1451" s="570">
        <v>18</v>
      </c>
      <c r="P1451" s="570">
        <v>9999</v>
      </c>
      <c r="Q1451" s="570">
        <v>39</v>
      </c>
      <c r="R1451" s="570">
        <v>1305</v>
      </c>
      <c r="S1451" s="570">
        <v>4.4199233716475108</v>
      </c>
      <c r="T1451" s="570">
        <v>4.7118773946360157</v>
      </c>
      <c r="U1451" s="570">
        <v>15.089808429118772</v>
      </c>
      <c r="V1451" s="570">
        <v>0.7662835249042147</v>
      </c>
      <c r="W1451" s="570">
        <v>1.8390804597701151</v>
      </c>
      <c r="X1451" s="570">
        <v>45.210727969348653</v>
      </c>
      <c r="Y1451" s="570">
        <v>13.103448275862071</v>
      </c>
      <c r="Z1451" s="570">
        <v>7.0467565133142642</v>
      </c>
      <c r="AA1451" s="570">
        <v>1.6339037222059429</v>
      </c>
      <c r="AB1451" s="570">
        <v>2.3030324670648672</v>
      </c>
      <c r="AC1451" s="570">
        <v>29.7481794414112</v>
      </c>
      <c r="AD1451" s="570">
        <v>57.899931275542805</v>
      </c>
      <c r="AE1451" s="570">
        <v>51.661237555101394</v>
      </c>
      <c r="AF1451" s="570">
        <v>4.7093212081844751</v>
      </c>
      <c r="AG1451" s="570">
        <v>5.7436176840493998</v>
      </c>
      <c r="AH1451" s="570">
        <v>0.15325670498084287</v>
      </c>
      <c r="AI1451" s="570"/>
      <c r="AJ1451" s="570"/>
      <c r="AK1451" s="570"/>
      <c r="AL1451" s="570"/>
    </row>
    <row r="1452" spans="1:38">
      <c r="A1452" s="570">
        <v>14</v>
      </c>
      <c r="B1452" s="570">
        <v>92</v>
      </c>
      <c r="C1452" s="570">
        <v>2017</v>
      </c>
      <c r="D1452" s="570">
        <v>99</v>
      </c>
      <c r="E1452" s="570">
        <v>99</v>
      </c>
      <c r="F1452" s="570">
        <v>99</v>
      </c>
      <c r="G1452" s="570">
        <v>99</v>
      </c>
      <c r="H1452" s="570">
        <v>99</v>
      </c>
      <c r="I1452" s="570">
        <v>99</v>
      </c>
      <c r="J1452" s="570">
        <v>999</v>
      </c>
      <c r="K1452" s="570">
        <v>99</v>
      </c>
      <c r="L1452" s="570">
        <v>99</v>
      </c>
      <c r="M1452" s="570">
        <v>99</v>
      </c>
      <c r="N1452" s="570">
        <v>99</v>
      </c>
      <c r="O1452" s="570">
        <v>54</v>
      </c>
      <c r="P1452" s="570">
        <v>9999</v>
      </c>
      <c r="Q1452" s="570"/>
      <c r="R1452" s="570"/>
      <c r="S1452" s="570"/>
      <c r="T1452" s="570"/>
      <c r="U1452" s="570"/>
      <c r="V1452" s="570"/>
      <c r="W1452" s="570"/>
      <c r="X1452" s="570"/>
      <c r="Y1452" s="570"/>
      <c r="Z1452" s="570"/>
      <c r="AA1452" s="570"/>
      <c r="AB1452" s="570"/>
      <c r="AC1452" s="570"/>
      <c r="AD1452" s="570"/>
      <c r="AE1452" s="570"/>
      <c r="AF1452" s="570"/>
      <c r="AG1452" s="570"/>
      <c r="AH1452" s="570"/>
      <c r="AI1452" s="570"/>
      <c r="AJ1452" s="570"/>
      <c r="AK1452" s="570"/>
      <c r="AL1452" s="570"/>
    </row>
    <row r="1453" spans="1:38">
      <c r="A1453" s="570">
        <v>14</v>
      </c>
      <c r="B1453" s="570">
        <v>93</v>
      </c>
      <c r="C1453" s="570">
        <v>2016</v>
      </c>
      <c r="D1453" s="570">
        <v>99</v>
      </c>
      <c r="E1453" s="570">
        <v>99</v>
      </c>
      <c r="F1453" s="570">
        <v>99</v>
      </c>
      <c r="G1453" s="570">
        <v>99</v>
      </c>
      <c r="H1453" s="570">
        <v>99</v>
      </c>
      <c r="I1453" s="570">
        <v>99</v>
      </c>
      <c r="J1453" s="570">
        <v>999</v>
      </c>
      <c r="K1453" s="570">
        <v>99</v>
      </c>
      <c r="L1453" s="570">
        <v>99</v>
      </c>
      <c r="M1453" s="570">
        <v>99</v>
      </c>
      <c r="N1453" s="570">
        <v>99</v>
      </c>
      <c r="O1453" s="570">
        <v>1</v>
      </c>
      <c r="P1453" s="570">
        <v>9999</v>
      </c>
      <c r="Q1453" s="570">
        <v>8</v>
      </c>
      <c r="R1453" s="570">
        <v>140</v>
      </c>
      <c r="S1453" s="570">
        <v>5.7071428571428564</v>
      </c>
      <c r="T1453" s="570">
        <v>4.8285714285714283</v>
      </c>
      <c r="U1453" s="570">
        <v>12.342142857142868</v>
      </c>
      <c r="V1453" s="570">
        <v>0</v>
      </c>
      <c r="W1453" s="570">
        <v>0.71428571428571441</v>
      </c>
      <c r="X1453" s="570">
        <v>13.571428571428577</v>
      </c>
      <c r="Y1453" s="570">
        <v>2.1428571428571423</v>
      </c>
      <c r="Z1453" s="570">
        <v>4.4357809403779491</v>
      </c>
      <c r="AA1453" s="570">
        <v>1.411667851319488</v>
      </c>
      <c r="AB1453" s="570">
        <v>1.8896063730041663</v>
      </c>
      <c r="AC1453" s="570">
        <v>50.376246984728041</v>
      </c>
      <c r="AD1453" s="570">
        <v>47.765573984114525</v>
      </c>
      <c r="AE1453" s="570">
        <v>45.513896701014602</v>
      </c>
      <c r="AF1453" s="570">
        <v>0.60655950782028523</v>
      </c>
      <c r="AG1453" s="570">
        <v>0.59321559656807699</v>
      </c>
      <c r="AH1453" s="570">
        <v>22.857142857142861</v>
      </c>
      <c r="AI1453" s="570"/>
      <c r="AJ1453" s="570"/>
      <c r="AK1453" s="570"/>
      <c r="AL1453" s="570"/>
    </row>
    <row r="1454" spans="1:38">
      <c r="A1454" s="570">
        <v>14</v>
      </c>
      <c r="B1454" s="570">
        <v>94</v>
      </c>
      <c r="C1454" s="570">
        <v>2016</v>
      </c>
      <c r="D1454" s="570">
        <v>99</v>
      </c>
      <c r="E1454" s="570">
        <v>99</v>
      </c>
      <c r="F1454" s="570">
        <v>99</v>
      </c>
      <c r="G1454" s="570">
        <v>99</v>
      </c>
      <c r="H1454" s="570">
        <v>99</v>
      </c>
      <c r="I1454" s="570">
        <v>99</v>
      </c>
      <c r="J1454" s="570">
        <v>999</v>
      </c>
      <c r="K1454" s="570">
        <v>99</v>
      </c>
      <c r="L1454" s="570">
        <v>99</v>
      </c>
      <c r="M1454" s="570">
        <v>99</v>
      </c>
      <c r="N1454" s="570">
        <v>99</v>
      </c>
      <c r="O1454" s="570">
        <v>4</v>
      </c>
      <c r="P1454" s="570">
        <v>9999</v>
      </c>
      <c r="Q1454" s="570">
        <v>36</v>
      </c>
      <c r="R1454" s="570">
        <v>1141</v>
      </c>
      <c r="S1454" s="570">
        <v>4.9921121822962311</v>
      </c>
      <c r="T1454" s="570">
        <v>4.5319894829097276</v>
      </c>
      <c r="U1454" s="570">
        <v>13.578878177037687</v>
      </c>
      <c r="V1454" s="570">
        <v>1.1393514460999121</v>
      </c>
      <c r="W1454" s="570">
        <v>2.1910604732690624</v>
      </c>
      <c r="X1454" s="570">
        <v>30.587204206836109</v>
      </c>
      <c r="Y1454" s="570">
        <v>11.130587204206838</v>
      </c>
      <c r="Z1454" s="570">
        <v>7.5347829692997266</v>
      </c>
      <c r="AA1454" s="570">
        <v>1.6983079194725754</v>
      </c>
      <c r="AB1454" s="570">
        <v>2.090855341597365</v>
      </c>
      <c r="AC1454" s="570">
        <v>28.739157199516654</v>
      </c>
      <c r="AD1454" s="570">
        <v>62.762852521541262</v>
      </c>
      <c r="AE1454" s="570">
        <v>44.100847774890632</v>
      </c>
      <c r="AF1454" s="570">
        <v>4.9434599887353237</v>
      </c>
      <c r="AG1454" s="570">
        <v>5.3191653715073182</v>
      </c>
      <c r="AH1454" s="570">
        <v>1.75284837861525</v>
      </c>
      <c r="AI1454" s="570"/>
      <c r="AJ1454" s="570"/>
      <c r="AK1454" s="570"/>
      <c r="AL1454" s="570"/>
    </row>
    <row r="1455" spans="1:38">
      <c r="A1455" s="570">
        <v>14</v>
      </c>
      <c r="B1455" s="570">
        <v>95</v>
      </c>
      <c r="C1455" s="570">
        <v>2016</v>
      </c>
      <c r="D1455" s="570">
        <v>99</v>
      </c>
      <c r="E1455" s="570">
        <v>99</v>
      </c>
      <c r="F1455" s="570">
        <v>99</v>
      </c>
      <c r="G1455" s="570">
        <v>99</v>
      </c>
      <c r="H1455" s="570">
        <v>99</v>
      </c>
      <c r="I1455" s="570">
        <v>99</v>
      </c>
      <c r="J1455" s="570">
        <v>999</v>
      </c>
      <c r="K1455" s="570">
        <v>99</v>
      </c>
      <c r="L1455" s="570">
        <v>99</v>
      </c>
      <c r="M1455" s="570">
        <v>99</v>
      </c>
      <c r="N1455" s="570">
        <v>99</v>
      </c>
      <c r="O1455" s="570">
        <v>8</v>
      </c>
      <c r="P1455" s="570">
        <v>9999</v>
      </c>
      <c r="Q1455" s="570">
        <v>29</v>
      </c>
      <c r="R1455" s="570">
        <v>1802</v>
      </c>
      <c r="S1455" s="570">
        <v>5.3568257491675908</v>
      </c>
      <c r="T1455" s="570">
        <v>3.6354051054383998</v>
      </c>
      <c r="U1455" s="570">
        <v>8.9862375138734745</v>
      </c>
      <c r="V1455" s="570">
        <v>0.7769145394006659</v>
      </c>
      <c r="W1455" s="570">
        <v>0.11098779134295227</v>
      </c>
      <c r="X1455" s="570">
        <v>16.870144284128742</v>
      </c>
      <c r="Y1455" s="570">
        <v>7.7691453940066593</v>
      </c>
      <c r="Z1455" s="570">
        <v>7.2863668894361791</v>
      </c>
      <c r="AA1455" s="570">
        <v>1.8225314814052536</v>
      </c>
      <c r="AB1455" s="570">
        <v>1.7077646588471227</v>
      </c>
      <c r="AC1455" s="570">
        <v>-2.9300195919700407</v>
      </c>
      <c r="AD1455" s="570">
        <v>46.695156690870881</v>
      </c>
      <c r="AE1455" s="570">
        <v>25.985507533593495</v>
      </c>
      <c r="AF1455" s="570">
        <v>7.8072873792296686</v>
      </c>
      <c r="AG1455" s="570">
        <v>5.5593835281822894</v>
      </c>
      <c r="AH1455" s="570">
        <v>0.44395116537180906</v>
      </c>
      <c r="AI1455" s="570"/>
      <c r="AJ1455" s="570"/>
      <c r="AK1455" s="570"/>
      <c r="AL1455" s="570"/>
    </row>
    <row r="1456" spans="1:38">
      <c r="A1456" s="570">
        <v>14</v>
      </c>
      <c r="B1456" s="570">
        <v>96</v>
      </c>
      <c r="C1456" s="570">
        <v>2016</v>
      </c>
      <c r="D1456" s="570">
        <v>99</v>
      </c>
      <c r="E1456" s="570">
        <v>99</v>
      </c>
      <c r="F1456" s="570">
        <v>99</v>
      </c>
      <c r="G1456" s="570">
        <v>99</v>
      </c>
      <c r="H1456" s="570">
        <v>99</v>
      </c>
      <c r="I1456" s="570">
        <v>99</v>
      </c>
      <c r="J1456" s="570">
        <v>999</v>
      </c>
      <c r="K1456" s="570">
        <v>99</v>
      </c>
      <c r="L1456" s="570">
        <v>99</v>
      </c>
      <c r="M1456" s="570">
        <v>99</v>
      </c>
      <c r="N1456" s="570">
        <v>99</v>
      </c>
      <c r="O1456" s="570">
        <v>9</v>
      </c>
      <c r="P1456" s="570">
        <v>9999</v>
      </c>
      <c r="Q1456" s="570">
        <v>6</v>
      </c>
      <c r="R1456" s="570">
        <v>86</v>
      </c>
      <c r="S1456" s="570">
        <v>4.1395348837209314</v>
      </c>
      <c r="T1456" s="570">
        <v>3.5697674418604648</v>
      </c>
      <c r="U1456" s="570">
        <v>9.0755813953488325</v>
      </c>
      <c r="V1456" s="570">
        <v>0</v>
      </c>
      <c r="W1456" s="570">
        <v>0</v>
      </c>
      <c r="X1456" s="570">
        <v>10.465116279069768</v>
      </c>
      <c r="Y1456" s="570">
        <v>2.3255813953488378</v>
      </c>
      <c r="Z1456" s="570">
        <v>4.7625949553254241</v>
      </c>
      <c r="AA1456" s="570">
        <v>2.0297942999097014</v>
      </c>
      <c r="AB1456" s="570">
        <v>1.6320959393427332</v>
      </c>
      <c r="AC1456" s="570">
        <v>9.8744319764689763</v>
      </c>
      <c r="AD1456" s="570">
        <v>51.160395496976683</v>
      </c>
      <c r="AE1456" s="570">
        <v>17.607006535440004</v>
      </c>
      <c r="AF1456" s="570">
        <v>0.37260084051817505</v>
      </c>
      <c r="AG1456" s="570">
        <v>0.26795808387139514</v>
      </c>
      <c r="AH1456" s="570">
        <v>2.3255813953488378</v>
      </c>
      <c r="AI1456" s="570"/>
      <c r="AJ1456" s="570"/>
      <c r="AK1456" s="570"/>
      <c r="AL1456" s="570"/>
    </row>
    <row r="1457" spans="1:38">
      <c r="A1457" s="570">
        <v>14</v>
      </c>
      <c r="B1457" s="570">
        <v>97</v>
      </c>
      <c r="C1457" s="570">
        <v>2016</v>
      </c>
      <c r="D1457" s="570">
        <v>99</v>
      </c>
      <c r="E1457" s="570">
        <v>99</v>
      </c>
      <c r="F1457" s="570">
        <v>99</v>
      </c>
      <c r="G1457" s="570">
        <v>99</v>
      </c>
      <c r="H1457" s="570">
        <v>99</v>
      </c>
      <c r="I1457" s="570">
        <v>99</v>
      </c>
      <c r="J1457" s="570">
        <v>999</v>
      </c>
      <c r="K1457" s="570">
        <v>99</v>
      </c>
      <c r="L1457" s="570">
        <v>99</v>
      </c>
      <c r="M1457" s="570">
        <v>99</v>
      </c>
      <c r="N1457" s="570">
        <v>99</v>
      </c>
      <c r="O1457" s="570">
        <v>11</v>
      </c>
      <c r="P1457" s="570">
        <v>9999</v>
      </c>
      <c r="Q1457" s="570">
        <v>88</v>
      </c>
      <c r="R1457" s="570">
        <v>1184</v>
      </c>
      <c r="S1457" s="570">
        <v>4.5954391891891913</v>
      </c>
      <c r="T1457" s="570">
        <v>4.076858108108107</v>
      </c>
      <c r="U1457" s="570">
        <v>12.67753378378379</v>
      </c>
      <c r="V1457" s="570">
        <v>0.67567567567567588</v>
      </c>
      <c r="W1457" s="570">
        <v>0.42229729729729742</v>
      </c>
      <c r="X1457" s="570">
        <v>33.783783783783797</v>
      </c>
      <c r="Y1457" s="570">
        <v>10.557432432432435</v>
      </c>
      <c r="Z1457" s="570">
        <v>7.7386055293831388</v>
      </c>
      <c r="AA1457" s="570">
        <v>1.3764474481007696</v>
      </c>
      <c r="AB1457" s="570">
        <v>1.9881417696137549</v>
      </c>
      <c r="AC1457" s="570">
        <v>42.010463433216223</v>
      </c>
      <c r="AD1457" s="570">
        <v>65.640116872612055</v>
      </c>
      <c r="AE1457" s="570">
        <v>51.721057403245773</v>
      </c>
      <c r="AF1457" s="570">
        <v>5.1297604089944091</v>
      </c>
      <c r="AG1457" s="570">
        <v>5.153240782224751</v>
      </c>
      <c r="AH1457" s="570">
        <v>0</v>
      </c>
      <c r="AI1457" s="570"/>
      <c r="AJ1457" s="570"/>
      <c r="AK1457" s="570"/>
      <c r="AL1457" s="570"/>
    </row>
    <row r="1458" spans="1:38">
      <c r="A1458" s="570">
        <v>14</v>
      </c>
      <c r="B1458" s="570">
        <v>98</v>
      </c>
      <c r="C1458" s="570">
        <v>2016</v>
      </c>
      <c r="D1458" s="570">
        <v>99</v>
      </c>
      <c r="E1458" s="570">
        <v>99</v>
      </c>
      <c r="F1458" s="570">
        <v>99</v>
      </c>
      <c r="G1458" s="570">
        <v>99</v>
      </c>
      <c r="H1458" s="570">
        <v>99</v>
      </c>
      <c r="I1458" s="570">
        <v>99</v>
      </c>
      <c r="J1458" s="570">
        <v>999</v>
      </c>
      <c r="K1458" s="570">
        <v>99</v>
      </c>
      <c r="L1458" s="570">
        <v>99</v>
      </c>
      <c r="M1458" s="570">
        <v>99</v>
      </c>
      <c r="N1458" s="570">
        <v>99</v>
      </c>
      <c r="O1458" s="570">
        <v>14</v>
      </c>
      <c r="P1458" s="570">
        <v>9999</v>
      </c>
      <c r="Q1458" s="570">
        <v>96</v>
      </c>
      <c r="R1458" s="570">
        <v>4140</v>
      </c>
      <c r="S1458" s="570">
        <v>4.7608695652173916</v>
      </c>
      <c r="T1458" s="570">
        <v>4.4270531400966178</v>
      </c>
      <c r="U1458" s="570">
        <v>12.24603864734301</v>
      </c>
      <c r="V1458" s="570">
        <v>1.6183574879227052</v>
      </c>
      <c r="W1458" s="570">
        <v>0.72463768115942018</v>
      </c>
      <c r="X1458" s="570">
        <v>31.376811594202898</v>
      </c>
      <c r="Y1458" s="570">
        <v>10.700483091787438</v>
      </c>
      <c r="Z1458" s="570">
        <v>7.8972352685857983</v>
      </c>
      <c r="AA1458" s="570">
        <v>1.371136281626858</v>
      </c>
      <c r="AB1458" s="570">
        <v>1.6841811646149472</v>
      </c>
      <c r="AC1458" s="570">
        <v>24.498994845938483</v>
      </c>
      <c r="AD1458" s="570">
        <v>41.623547368838153</v>
      </c>
      <c r="AE1458" s="570">
        <v>53.552746728845321</v>
      </c>
      <c r="AF1458" s="570">
        <v>17.936831159828429</v>
      </c>
      <c r="AG1458" s="570">
        <v>17.405637041591717</v>
      </c>
      <c r="AH1458" s="570">
        <v>0.43478260869565216</v>
      </c>
      <c r="AI1458" s="570"/>
      <c r="AJ1458" s="570"/>
      <c r="AK1458" s="570"/>
      <c r="AL1458" s="570"/>
    </row>
    <row r="1459" spans="1:38">
      <c r="A1459" s="570">
        <v>14</v>
      </c>
      <c r="B1459" s="570">
        <v>99</v>
      </c>
      <c r="C1459" s="570">
        <v>2016</v>
      </c>
      <c r="D1459" s="570">
        <v>99</v>
      </c>
      <c r="E1459" s="570">
        <v>99</v>
      </c>
      <c r="F1459" s="570">
        <v>99</v>
      </c>
      <c r="G1459" s="570">
        <v>99</v>
      </c>
      <c r="H1459" s="570">
        <v>99</v>
      </c>
      <c r="I1459" s="570">
        <v>99</v>
      </c>
      <c r="J1459" s="570">
        <v>999</v>
      </c>
      <c r="K1459" s="570">
        <v>99</v>
      </c>
      <c r="L1459" s="570">
        <v>99</v>
      </c>
      <c r="M1459" s="570">
        <v>99</v>
      </c>
      <c r="N1459" s="570">
        <v>99</v>
      </c>
      <c r="O1459" s="570">
        <v>15</v>
      </c>
      <c r="P1459" s="570">
        <v>9999</v>
      </c>
      <c r="Q1459" s="570">
        <v>47</v>
      </c>
      <c r="R1459" s="570">
        <v>2358</v>
      </c>
      <c r="S1459" s="570">
        <v>5.0903307888040716</v>
      </c>
      <c r="T1459" s="570">
        <v>4.635708227311282</v>
      </c>
      <c r="U1459" s="570">
        <v>12.360687022900757</v>
      </c>
      <c r="V1459" s="570">
        <v>1.8235793044953352</v>
      </c>
      <c r="W1459" s="570">
        <v>1.272264631043257</v>
      </c>
      <c r="X1459" s="570">
        <v>31.806615776081419</v>
      </c>
      <c r="Y1459" s="570">
        <v>15.648854961832059</v>
      </c>
      <c r="Z1459" s="570">
        <v>8.8711893630700303</v>
      </c>
      <c r="AA1459" s="570">
        <v>1.5028612154496388</v>
      </c>
      <c r="AB1459" s="570">
        <v>1.8389427678704775</v>
      </c>
      <c r="AC1459" s="570">
        <v>9.3677844288936285</v>
      </c>
      <c r="AD1459" s="570">
        <v>44.35935278671473</v>
      </c>
      <c r="AE1459" s="570">
        <v>47.763000968976677</v>
      </c>
      <c r="AF1459" s="570">
        <v>10.216195138858801</v>
      </c>
      <c r="AG1459" s="570">
        <v>10.0064577726555</v>
      </c>
      <c r="AH1459" s="570">
        <v>0</v>
      </c>
      <c r="AI1459" s="570"/>
      <c r="AJ1459" s="570"/>
      <c r="AK1459" s="570"/>
      <c r="AL1459" s="570"/>
    </row>
    <row r="1460" spans="1:38">
      <c r="A1460" s="570">
        <v>14</v>
      </c>
      <c r="B1460" s="570">
        <v>100</v>
      </c>
      <c r="C1460" s="570">
        <v>2016</v>
      </c>
      <c r="D1460" s="570">
        <v>99</v>
      </c>
      <c r="E1460" s="570">
        <v>99</v>
      </c>
      <c r="F1460" s="570">
        <v>99</v>
      </c>
      <c r="G1460" s="570">
        <v>99</v>
      </c>
      <c r="H1460" s="570">
        <v>99</v>
      </c>
      <c r="I1460" s="570">
        <v>99</v>
      </c>
      <c r="J1460" s="570">
        <v>999</v>
      </c>
      <c r="K1460" s="570">
        <v>99</v>
      </c>
      <c r="L1460" s="570">
        <v>99</v>
      </c>
      <c r="M1460" s="570">
        <v>99</v>
      </c>
      <c r="N1460" s="570">
        <v>99</v>
      </c>
      <c r="O1460" s="570">
        <v>16</v>
      </c>
      <c r="P1460" s="570">
        <v>9999</v>
      </c>
      <c r="Q1460" s="570">
        <v>40</v>
      </c>
      <c r="R1460" s="570">
        <v>684</v>
      </c>
      <c r="S1460" s="570">
        <v>6.3654970760233924</v>
      </c>
      <c r="T1460" s="570">
        <v>2.8347953216374275</v>
      </c>
      <c r="U1460" s="570">
        <v>12.16988304093568</v>
      </c>
      <c r="V1460" s="570">
        <v>0.87719298245614019</v>
      </c>
      <c r="W1460" s="570">
        <v>0.29239766081871349</v>
      </c>
      <c r="X1460" s="570">
        <v>20.467836257309941</v>
      </c>
      <c r="Y1460" s="570">
        <v>5.4093567251461998</v>
      </c>
      <c r="Z1460" s="570">
        <v>5.8859679989417195</v>
      </c>
      <c r="AA1460" s="570">
        <v>1.6116469959222262</v>
      </c>
      <c r="AB1460" s="570">
        <v>2.5507514863744118</v>
      </c>
      <c r="AC1460" s="570">
        <v>30.477475610018125</v>
      </c>
      <c r="AD1460" s="570">
        <v>28.271528306221246</v>
      </c>
      <c r="AE1460" s="570">
        <v>2.9980538340909497</v>
      </c>
      <c r="AF1460" s="570">
        <v>2.963476452493393</v>
      </c>
      <c r="AG1460" s="570">
        <v>2.8578304699068142</v>
      </c>
      <c r="AH1460" s="570">
        <v>0.29239766081871349</v>
      </c>
      <c r="AI1460" s="570"/>
      <c r="AJ1460" s="570"/>
      <c r="AK1460" s="570"/>
      <c r="AL1460" s="570"/>
    </row>
    <row r="1461" spans="1:38">
      <c r="A1461" s="570">
        <v>14</v>
      </c>
      <c r="B1461" s="570">
        <v>101</v>
      </c>
      <c r="C1461" s="570">
        <v>2016</v>
      </c>
      <c r="D1461" s="570">
        <v>99</v>
      </c>
      <c r="E1461" s="570">
        <v>99</v>
      </c>
      <c r="F1461" s="570">
        <v>99</v>
      </c>
      <c r="G1461" s="570">
        <v>99</v>
      </c>
      <c r="H1461" s="570">
        <v>99</v>
      </c>
      <c r="I1461" s="570">
        <v>99</v>
      </c>
      <c r="J1461" s="570">
        <v>999</v>
      </c>
      <c r="K1461" s="570">
        <v>99</v>
      </c>
      <c r="L1461" s="570">
        <v>99</v>
      </c>
      <c r="M1461" s="570">
        <v>99</v>
      </c>
      <c r="N1461" s="570">
        <v>99</v>
      </c>
      <c r="O1461" s="570">
        <v>18</v>
      </c>
      <c r="P1461" s="570">
        <v>9999</v>
      </c>
      <c r="Q1461" s="570">
        <v>45</v>
      </c>
      <c r="R1461" s="570">
        <v>1261</v>
      </c>
      <c r="S1461" s="570">
        <v>4.6597938144329909</v>
      </c>
      <c r="T1461" s="570">
        <v>4.5099127676447281</v>
      </c>
      <c r="U1461" s="570">
        <v>15.796510705789036</v>
      </c>
      <c r="V1461" s="570">
        <v>1.9825535289452816</v>
      </c>
      <c r="W1461" s="570">
        <v>2.061855670103093</v>
      </c>
      <c r="X1461" s="570">
        <v>49.960348929421087</v>
      </c>
      <c r="Y1461" s="570">
        <v>17.208564631245039</v>
      </c>
      <c r="Z1461" s="570">
        <v>7.7187642590534242</v>
      </c>
      <c r="AA1461" s="570">
        <v>1.5104845177963839</v>
      </c>
      <c r="AB1461" s="570">
        <v>2.3203280706818847</v>
      </c>
      <c r="AC1461" s="570">
        <v>43.629185597543426</v>
      </c>
      <c r="AD1461" s="570">
        <v>62.262994782595946</v>
      </c>
      <c r="AE1461" s="570">
        <v>55.723710007872249</v>
      </c>
      <c r="AF1461" s="570">
        <v>5.4633681382955688</v>
      </c>
      <c r="AG1461" s="570">
        <v>6.8386473489658739</v>
      </c>
      <c r="AH1461" s="570">
        <v>0</v>
      </c>
      <c r="AI1461" s="570"/>
      <c r="AJ1461" s="570"/>
      <c r="AK1461" s="570"/>
      <c r="AL1461" s="570"/>
    </row>
    <row r="1462" spans="1:38">
      <c r="A1462" s="570">
        <v>14</v>
      </c>
      <c r="B1462" s="570">
        <v>102</v>
      </c>
      <c r="C1462" s="570">
        <v>2016</v>
      </c>
      <c r="D1462" s="570">
        <v>99</v>
      </c>
      <c r="E1462" s="570">
        <v>99</v>
      </c>
      <c r="F1462" s="570">
        <v>99</v>
      </c>
      <c r="G1462" s="570">
        <v>99</v>
      </c>
      <c r="H1462" s="570">
        <v>99</v>
      </c>
      <c r="I1462" s="570">
        <v>99</v>
      </c>
      <c r="J1462" s="570">
        <v>999</v>
      </c>
      <c r="K1462" s="570">
        <v>99</v>
      </c>
      <c r="L1462" s="570">
        <v>99</v>
      </c>
      <c r="M1462" s="570">
        <v>99</v>
      </c>
      <c r="N1462" s="570">
        <v>99</v>
      </c>
      <c r="O1462" s="570">
        <v>54</v>
      </c>
      <c r="P1462" s="570">
        <v>9999</v>
      </c>
      <c r="Q1462" s="570"/>
      <c r="R1462" s="570"/>
      <c r="S1462" s="570"/>
      <c r="T1462" s="570"/>
      <c r="U1462" s="570"/>
      <c r="V1462" s="570"/>
      <c r="W1462" s="570"/>
      <c r="X1462" s="570"/>
      <c r="Y1462" s="570"/>
      <c r="Z1462" s="570"/>
      <c r="AA1462" s="570"/>
      <c r="AB1462" s="570"/>
      <c r="AC1462" s="570"/>
      <c r="AD1462" s="570"/>
      <c r="AE1462" s="570"/>
      <c r="AF1462" s="570"/>
      <c r="AG1462" s="570"/>
      <c r="AH1462" s="570"/>
      <c r="AI1462" s="570"/>
      <c r="AJ1462" s="570"/>
      <c r="AK1462" s="570"/>
      <c r="AL1462" s="570"/>
    </row>
    <row r="1463" spans="1:38" s="531" customFormat="1">
      <c r="A1463" s="570">
        <v>14</v>
      </c>
      <c r="B1463" s="570">
        <v>103</v>
      </c>
      <c r="C1463" s="570">
        <v>2015</v>
      </c>
      <c r="D1463" s="570">
        <v>99</v>
      </c>
      <c r="E1463" s="570">
        <v>99</v>
      </c>
      <c r="F1463" s="570">
        <v>99</v>
      </c>
      <c r="G1463" s="570">
        <v>99</v>
      </c>
      <c r="H1463" s="570">
        <v>99</v>
      </c>
      <c r="I1463" s="570">
        <v>99</v>
      </c>
      <c r="J1463" s="570">
        <v>999</v>
      </c>
      <c r="K1463" s="570">
        <v>99</v>
      </c>
      <c r="L1463" s="570">
        <v>99</v>
      </c>
      <c r="M1463" s="570">
        <v>99</v>
      </c>
      <c r="N1463" s="570">
        <v>99</v>
      </c>
      <c r="O1463" s="570">
        <v>1</v>
      </c>
      <c r="P1463" s="570">
        <v>9999</v>
      </c>
      <c r="Q1463" s="570">
        <v>59</v>
      </c>
      <c r="R1463" s="570">
        <v>2476</v>
      </c>
      <c r="S1463" s="570">
        <v>5.329563812600969</v>
      </c>
      <c r="T1463" s="570">
        <v>4.7148626817447505</v>
      </c>
      <c r="U1463" s="570">
        <v>11.363449111470112</v>
      </c>
      <c r="V1463" s="570">
        <v>0.605815831987076</v>
      </c>
      <c r="W1463" s="570">
        <v>1.453957996768982</v>
      </c>
      <c r="X1463" s="570">
        <v>26.252019386106625</v>
      </c>
      <c r="Y1463" s="570">
        <v>10.379644588045233</v>
      </c>
      <c r="Z1463" s="570">
        <v>7.7046495347017618</v>
      </c>
      <c r="AA1463" s="570">
        <v>1.3566499782688983</v>
      </c>
      <c r="AB1463" s="570">
        <v>1.8936477706708388</v>
      </c>
      <c r="AC1463" s="570">
        <v>21.403536944481225</v>
      </c>
      <c r="AD1463" s="570">
        <v>52.459844293367809</v>
      </c>
      <c r="AE1463" s="570">
        <v>42.881947460400902</v>
      </c>
      <c r="AF1463" s="570">
        <v>10.673794025089451</v>
      </c>
      <c r="AG1463" s="570">
        <v>10.017873864635744</v>
      </c>
      <c r="AH1463" s="570">
        <v>0</v>
      </c>
      <c r="AI1463" s="570"/>
      <c r="AJ1463" s="570"/>
      <c r="AK1463" s="570"/>
      <c r="AL1463" s="570"/>
    </row>
    <row r="1464" spans="1:38" s="531" customFormat="1">
      <c r="A1464" s="570">
        <v>14</v>
      </c>
      <c r="B1464" s="570">
        <v>104</v>
      </c>
      <c r="C1464" s="570">
        <v>2015</v>
      </c>
      <c r="D1464" s="570">
        <v>99</v>
      </c>
      <c r="E1464" s="570">
        <v>99</v>
      </c>
      <c r="F1464" s="570">
        <v>99</v>
      </c>
      <c r="G1464" s="570">
        <v>99</v>
      </c>
      <c r="H1464" s="570">
        <v>99</v>
      </c>
      <c r="I1464" s="570">
        <v>99</v>
      </c>
      <c r="J1464" s="570">
        <v>999</v>
      </c>
      <c r="K1464" s="570">
        <v>99</v>
      </c>
      <c r="L1464" s="570">
        <v>99</v>
      </c>
      <c r="M1464" s="570">
        <v>99</v>
      </c>
      <c r="N1464" s="570">
        <v>99</v>
      </c>
      <c r="O1464" s="570">
        <v>4</v>
      </c>
      <c r="P1464" s="570">
        <v>9999</v>
      </c>
      <c r="Q1464" s="570">
        <v>107</v>
      </c>
      <c r="R1464" s="570">
        <v>3879</v>
      </c>
      <c r="S1464" s="570">
        <v>5.4418664604279474</v>
      </c>
      <c r="T1464" s="570">
        <v>4.5070894560453718</v>
      </c>
      <c r="U1464" s="570">
        <v>11.960685743748398</v>
      </c>
      <c r="V1464" s="570">
        <v>1.1858726475895851</v>
      </c>
      <c r="W1464" s="570">
        <v>1.1343129672596035</v>
      </c>
      <c r="X1464" s="570">
        <v>26.501675689610721</v>
      </c>
      <c r="Y1464" s="570">
        <v>10.260376385666406</v>
      </c>
      <c r="Z1464" s="570">
        <v>7.5647722002612996</v>
      </c>
      <c r="AA1464" s="570">
        <v>1.607747490914385</v>
      </c>
      <c r="AB1464" s="570">
        <v>1.9639411843277077</v>
      </c>
      <c r="AC1464" s="570">
        <v>18.151265327151329</v>
      </c>
      <c r="AD1464" s="570">
        <v>39.917178419925264</v>
      </c>
      <c r="AE1464" s="570">
        <v>28.199227275347727</v>
      </c>
      <c r="AF1464" s="570">
        <v>16.721989912488684</v>
      </c>
      <c r="AG1464" s="570">
        <v>16.519260691383888</v>
      </c>
      <c r="AH1464" s="570">
        <v>0.87651456560969343</v>
      </c>
      <c r="AI1464" s="570"/>
      <c r="AJ1464" s="570"/>
      <c r="AK1464" s="570"/>
      <c r="AL1464" s="570"/>
    </row>
    <row r="1465" spans="1:38" s="531" customFormat="1">
      <c r="A1465" s="570">
        <v>14</v>
      </c>
      <c r="B1465" s="570">
        <v>105</v>
      </c>
      <c r="C1465" s="570">
        <v>2015</v>
      </c>
      <c r="D1465" s="570">
        <v>99</v>
      </c>
      <c r="E1465" s="570">
        <v>99</v>
      </c>
      <c r="F1465" s="570">
        <v>99</v>
      </c>
      <c r="G1465" s="570">
        <v>99</v>
      </c>
      <c r="H1465" s="570">
        <v>99</v>
      </c>
      <c r="I1465" s="570">
        <v>99</v>
      </c>
      <c r="J1465" s="570">
        <v>999</v>
      </c>
      <c r="K1465" s="570">
        <v>99</v>
      </c>
      <c r="L1465" s="570">
        <v>99</v>
      </c>
      <c r="M1465" s="570">
        <v>99</v>
      </c>
      <c r="N1465" s="570">
        <v>99</v>
      </c>
      <c r="O1465" s="570">
        <v>8</v>
      </c>
      <c r="P1465" s="570">
        <v>9999</v>
      </c>
      <c r="Q1465" s="570">
        <v>35</v>
      </c>
      <c r="R1465" s="570">
        <v>1634</v>
      </c>
      <c r="S1465" s="570">
        <v>5.5569155446756415</v>
      </c>
      <c r="T1465" s="570">
        <v>3.938188494492044</v>
      </c>
      <c r="U1465" s="570">
        <v>9.4460832313341498</v>
      </c>
      <c r="V1465" s="570">
        <v>1.6523867809057524</v>
      </c>
      <c r="W1465" s="570">
        <v>0.42839657282741744</v>
      </c>
      <c r="X1465" s="570">
        <v>19.400244798041612</v>
      </c>
      <c r="Y1465" s="570">
        <v>10.036719706242348</v>
      </c>
      <c r="Z1465" s="570">
        <v>7.9108573862435314</v>
      </c>
      <c r="AA1465" s="570">
        <v>1.6419394103130069</v>
      </c>
      <c r="AB1465" s="570">
        <v>1.8734041822510443</v>
      </c>
      <c r="AC1465" s="570">
        <v>-5.1343853469934357</v>
      </c>
      <c r="AD1465" s="570">
        <v>50.363077475674991</v>
      </c>
      <c r="AE1465" s="570">
        <v>27.063102437956022</v>
      </c>
      <c r="AF1465" s="570">
        <v>7.044014312195543</v>
      </c>
      <c r="AG1465" s="570">
        <v>5.4956436905613915</v>
      </c>
      <c r="AH1465" s="570">
        <v>0.36719706242350048</v>
      </c>
      <c r="AI1465" s="570"/>
      <c r="AJ1465" s="570"/>
      <c r="AK1465" s="570"/>
      <c r="AL1465" s="570"/>
    </row>
    <row r="1466" spans="1:38" s="531" customFormat="1">
      <c r="A1466" s="570">
        <v>14</v>
      </c>
      <c r="B1466" s="570">
        <v>106</v>
      </c>
      <c r="C1466" s="570">
        <v>2015</v>
      </c>
      <c r="D1466" s="570">
        <v>99</v>
      </c>
      <c r="E1466" s="570">
        <v>99</v>
      </c>
      <c r="F1466" s="570">
        <v>99</v>
      </c>
      <c r="G1466" s="570">
        <v>99</v>
      </c>
      <c r="H1466" s="570">
        <v>99</v>
      </c>
      <c r="I1466" s="570">
        <v>99</v>
      </c>
      <c r="J1466" s="570">
        <v>999</v>
      </c>
      <c r="K1466" s="570">
        <v>99</v>
      </c>
      <c r="L1466" s="570">
        <v>99</v>
      </c>
      <c r="M1466" s="570">
        <v>99</v>
      </c>
      <c r="N1466" s="570">
        <v>99</v>
      </c>
      <c r="O1466" s="570">
        <v>9</v>
      </c>
      <c r="P1466" s="570">
        <v>9999</v>
      </c>
      <c r="Q1466" s="570">
        <v>21</v>
      </c>
      <c r="R1466" s="570">
        <v>135</v>
      </c>
      <c r="S1466" s="570">
        <v>5.1037037037037036</v>
      </c>
      <c r="T1466" s="570">
        <v>4.0888888888888886</v>
      </c>
      <c r="U1466" s="570">
        <v>13.69629629629631</v>
      </c>
      <c r="V1466" s="570">
        <v>0.74074074074074081</v>
      </c>
      <c r="W1466" s="570">
        <v>0</v>
      </c>
      <c r="X1466" s="570">
        <v>31.111111111111111</v>
      </c>
      <c r="Y1466" s="570">
        <v>9.629629629629628</v>
      </c>
      <c r="Z1466" s="570">
        <v>5.9276553032113712</v>
      </c>
      <c r="AA1466" s="570">
        <v>1.7649848349954909</v>
      </c>
      <c r="AB1466" s="570">
        <v>1.6885964659122561</v>
      </c>
      <c r="AC1466" s="570">
        <v>33.351166425079029</v>
      </c>
      <c r="AD1466" s="570">
        <v>40.446681802140589</v>
      </c>
      <c r="AE1466" s="570">
        <v>41.445720022074269</v>
      </c>
      <c r="AF1466" s="570">
        <v>0.58197180669914239</v>
      </c>
      <c r="AG1466" s="570">
        <v>0.65834214564707338</v>
      </c>
      <c r="AH1466" s="570">
        <v>1.4814814814814816</v>
      </c>
      <c r="AI1466" s="570"/>
      <c r="AJ1466" s="570"/>
      <c r="AK1466" s="570"/>
      <c r="AL1466" s="570"/>
    </row>
    <row r="1467" spans="1:38" s="531" customFormat="1">
      <c r="A1467" s="570">
        <v>14</v>
      </c>
      <c r="B1467" s="570">
        <v>107</v>
      </c>
      <c r="C1467" s="570">
        <v>2015</v>
      </c>
      <c r="D1467" s="570">
        <v>99</v>
      </c>
      <c r="E1467" s="570">
        <v>99</v>
      </c>
      <c r="F1467" s="570">
        <v>99</v>
      </c>
      <c r="G1467" s="570">
        <v>99</v>
      </c>
      <c r="H1467" s="570">
        <v>99</v>
      </c>
      <c r="I1467" s="570">
        <v>99</v>
      </c>
      <c r="J1467" s="570">
        <v>999</v>
      </c>
      <c r="K1467" s="570">
        <v>99</v>
      </c>
      <c r="L1467" s="570">
        <v>99</v>
      </c>
      <c r="M1467" s="570">
        <v>99</v>
      </c>
      <c r="N1467" s="570">
        <v>99</v>
      </c>
      <c r="O1467" s="570">
        <v>11</v>
      </c>
      <c r="P1467" s="570">
        <v>9999</v>
      </c>
      <c r="Q1467" s="570">
        <v>78</v>
      </c>
      <c r="R1467" s="570">
        <v>1495</v>
      </c>
      <c r="S1467" s="570">
        <v>4.453511705685619</v>
      </c>
      <c r="T1467" s="570">
        <v>3.973913043478261</v>
      </c>
      <c r="U1467" s="570">
        <v>12.428361204013395</v>
      </c>
      <c r="V1467" s="570">
        <v>1.806020066889632</v>
      </c>
      <c r="W1467" s="570">
        <v>0.33444816053511711</v>
      </c>
      <c r="X1467" s="570">
        <v>32.508361204013376</v>
      </c>
      <c r="Y1467" s="570">
        <v>12.5752508361204</v>
      </c>
      <c r="Z1467" s="570">
        <v>8.1245537046431888</v>
      </c>
      <c r="AA1467" s="570">
        <v>1.4218832167129611</v>
      </c>
      <c r="AB1467" s="570">
        <v>1.9142106503316827</v>
      </c>
      <c r="AC1467" s="570">
        <v>50.191231430274414</v>
      </c>
      <c r="AD1467" s="570">
        <v>67.050054533475304</v>
      </c>
      <c r="AE1467" s="570">
        <v>57.720526916090392</v>
      </c>
      <c r="AF1467" s="570">
        <v>6.4447988964090204</v>
      </c>
      <c r="AG1467" s="570">
        <v>6.6156086549382884</v>
      </c>
      <c r="AH1467" s="570">
        <v>0</v>
      </c>
      <c r="AI1467" s="570"/>
      <c r="AJ1467" s="570"/>
      <c r="AK1467" s="570"/>
      <c r="AL1467" s="570"/>
    </row>
    <row r="1468" spans="1:38" s="531" customFormat="1">
      <c r="A1468" s="570">
        <v>14</v>
      </c>
      <c r="B1468" s="570">
        <v>108</v>
      </c>
      <c r="C1468" s="570">
        <v>2015</v>
      </c>
      <c r="D1468" s="570">
        <v>99</v>
      </c>
      <c r="E1468" s="570">
        <v>99</v>
      </c>
      <c r="F1468" s="570">
        <v>99</v>
      </c>
      <c r="G1468" s="570">
        <v>99</v>
      </c>
      <c r="H1468" s="570">
        <v>99</v>
      </c>
      <c r="I1468" s="570">
        <v>99</v>
      </c>
      <c r="J1468" s="570">
        <v>999</v>
      </c>
      <c r="K1468" s="570">
        <v>99</v>
      </c>
      <c r="L1468" s="570">
        <v>99</v>
      </c>
      <c r="M1468" s="570">
        <v>99</v>
      </c>
      <c r="N1468" s="570">
        <v>99</v>
      </c>
      <c r="O1468" s="570">
        <v>14</v>
      </c>
      <c r="P1468" s="570">
        <v>9999</v>
      </c>
      <c r="Q1468" s="570">
        <v>190</v>
      </c>
      <c r="R1468" s="570">
        <v>6045</v>
      </c>
      <c r="S1468" s="570">
        <v>4.5738626964433422</v>
      </c>
      <c r="T1468" s="570">
        <v>4.2360628618693132</v>
      </c>
      <c r="U1468" s="570">
        <v>11.28617038875103</v>
      </c>
      <c r="V1468" s="570">
        <v>1.1579818031430935</v>
      </c>
      <c r="W1468" s="570">
        <v>0.4797353184449959</v>
      </c>
      <c r="X1468" s="570">
        <v>26.451612903225801</v>
      </c>
      <c r="Y1468" s="570">
        <v>8.4698097601323425</v>
      </c>
      <c r="Z1468" s="570">
        <v>7.4272494048048978</v>
      </c>
      <c r="AA1468" s="570">
        <v>1.4003585920313195</v>
      </c>
      <c r="AB1468" s="570">
        <v>1.771203265708184</v>
      </c>
      <c r="AC1468" s="570">
        <v>29.139059147005074</v>
      </c>
      <c r="AD1468" s="570">
        <v>42.691092954730244</v>
      </c>
      <c r="AE1468" s="570">
        <v>51.416154614439506</v>
      </c>
      <c r="AF1468" s="570">
        <v>26.059404233306033</v>
      </c>
      <c r="AG1468" s="570">
        <v>24.291685804519727</v>
      </c>
      <c r="AH1468" s="570">
        <v>0.23159636062861871</v>
      </c>
      <c r="AI1468" s="570"/>
      <c r="AJ1468" s="570"/>
      <c r="AK1468" s="570"/>
      <c r="AL1468" s="570"/>
    </row>
    <row r="1469" spans="1:38" s="531" customFormat="1">
      <c r="A1469" s="570">
        <v>14</v>
      </c>
      <c r="B1469" s="570">
        <v>109</v>
      </c>
      <c r="C1469" s="570">
        <v>2015</v>
      </c>
      <c r="D1469" s="570">
        <v>99</v>
      </c>
      <c r="E1469" s="570">
        <v>99</v>
      </c>
      <c r="F1469" s="570">
        <v>99</v>
      </c>
      <c r="G1469" s="570">
        <v>99</v>
      </c>
      <c r="H1469" s="570">
        <v>99</v>
      </c>
      <c r="I1469" s="570">
        <v>99</v>
      </c>
      <c r="J1469" s="570">
        <v>999</v>
      </c>
      <c r="K1469" s="570">
        <v>99</v>
      </c>
      <c r="L1469" s="570">
        <v>99</v>
      </c>
      <c r="M1469" s="570">
        <v>99</v>
      </c>
      <c r="N1469" s="570">
        <v>99</v>
      </c>
      <c r="O1469" s="570">
        <v>15</v>
      </c>
      <c r="P1469" s="570">
        <v>9999</v>
      </c>
      <c r="Q1469" s="570">
        <v>50</v>
      </c>
      <c r="R1469" s="570">
        <v>2288</v>
      </c>
      <c r="S1469" s="570">
        <v>4.6813811188811192</v>
      </c>
      <c r="T1469" s="570">
        <v>4.4637237762237776</v>
      </c>
      <c r="U1469" s="570">
        <v>10.837281468531462</v>
      </c>
      <c r="V1469" s="570">
        <v>1.0052447552447557</v>
      </c>
      <c r="W1469" s="570">
        <v>0.91783216783216814</v>
      </c>
      <c r="X1469" s="570">
        <v>26.22377622377622</v>
      </c>
      <c r="Y1469" s="570">
        <v>10.227272727272727</v>
      </c>
      <c r="Z1469" s="570">
        <v>8.114113736906873</v>
      </c>
      <c r="AA1469" s="570">
        <v>1.4760214602951729</v>
      </c>
      <c r="AB1469" s="570">
        <v>1.6967406374674061</v>
      </c>
      <c r="AC1469" s="570">
        <v>13.223908609982368</v>
      </c>
      <c r="AD1469" s="570">
        <v>36.22219467785245</v>
      </c>
      <c r="AE1469" s="570">
        <v>54.799052683561563</v>
      </c>
      <c r="AF1469" s="570">
        <v>9.8633443979825</v>
      </c>
      <c r="AG1469" s="570">
        <v>8.828585365506294</v>
      </c>
      <c r="AH1469" s="570">
        <v>0</v>
      </c>
      <c r="AI1469" s="570"/>
      <c r="AJ1469" s="570"/>
      <c r="AK1469" s="570"/>
      <c r="AL1469" s="570"/>
    </row>
    <row r="1470" spans="1:38" s="531" customFormat="1">
      <c r="A1470" s="570">
        <v>14</v>
      </c>
      <c r="B1470" s="570">
        <v>110</v>
      </c>
      <c r="C1470" s="570">
        <v>2015</v>
      </c>
      <c r="D1470" s="570">
        <v>99</v>
      </c>
      <c r="E1470" s="570">
        <v>99</v>
      </c>
      <c r="F1470" s="570">
        <v>99</v>
      </c>
      <c r="G1470" s="570">
        <v>99</v>
      </c>
      <c r="H1470" s="570">
        <v>99</v>
      </c>
      <c r="I1470" s="570">
        <v>99</v>
      </c>
      <c r="J1470" s="570">
        <v>999</v>
      </c>
      <c r="K1470" s="570">
        <v>99</v>
      </c>
      <c r="L1470" s="570">
        <v>99</v>
      </c>
      <c r="M1470" s="570">
        <v>99</v>
      </c>
      <c r="N1470" s="570">
        <v>99</v>
      </c>
      <c r="O1470" s="570">
        <v>16</v>
      </c>
      <c r="P1470" s="570">
        <v>9999</v>
      </c>
      <c r="Q1470" s="570">
        <v>35</v>
      </c>
      <c r="R1470" s="570">
        <v>589</v>
      </c>
      <c r="S1470" s="570">
        <v>5.8471986417657043</v>
      </c>
      <c r="T1470" s="570">
        <v>3.0899830220713076</v>
      </c>
      <c r="U1470" s="570">
        <v>12.681494057724953</v>
      </c>
      <c r="V1470" s="570">
        <v>3.2258064516129026</v>
      </c>
      <c r="W1470" s="570">
        <v>1.5280135823429539</v>
      </c>
      <c r="X1470" s="570">
        <v>24.957555178268247</v>
      </c>
      <c r="Y1470" s="570">
        <v>7.8098471986417684</v>
      </c>
      <c r="Z1470" s="570">
        <v>6.3116552500351215</v>
      </c>
      <c r="AA1470" s="570">
        <v>1.6667363256427739</v>
      </c>
      <c r="AB1470" s="570">
        <v>2.7616802111841037</v>
      </c>
      <c r="AC1470" s="570">
        <v>32.983672083696597</v>
      </c>
      <c r="AD1470" s="570">
        <v>44.318714856949931</v>
      </c>
      <c r="AE1470" s="570">
        <v>3.6552019315245303</v>
      </c>
      <c r="AF1470" s="570">
        <v>2.5391214381169998</v>
      </c>
      <c r="AG1470" s="570">
        <v>2.6595028786891555</v>
      </c>
      <c r="AH1470" s="570">
        <v>0.16977928692699493</v>
      </c>
      <c r="AI1470" s="570"/>
      <c r="AJ1470" s="570"/>
      <c r="AK1470" s="570"/>
      <c r="AL1470" s="570"/>
    </row>
    <row r="1471" spans="1:38" s="531" customFormat="1">
      <c r="A1471" s="570">
        <v>14</v>
      </c>
      <c r="B1471" s="570">
        <v>111</v>
      </c>
      <c r="C1471" s="570">
        <v>2015</v>
      </c>
      <c r="D1471" s="570">
        <v>99</v>
      </c>
      <c r="E1471" s="570">
        <v>99</v>
      </c>
      <c r="F1471" s="570">
        <v>99</v>
      </c>
      <c r="G1471" s="570">
        <v>99</v>
      </c>
      <c r="H1471" s="570">
        <v>99</v>
      </c>
      <c r="I1471" s="570">
        <v>99</v>
      </c>
      <c r="J1471" s="570">
        <v>999</v>
      </c>
      <c r="K1471" s="570">
        <v>99</v>
      </c>
      <c r="L1471" s="570">
        <v>99</v>
      </c>
      <c r="M1471" s="570">
        <v>99</v>
      </c>
      <c r="N1471" s="570">
        <v>99</v>
      </c>
      <c r="O1471" s="570">
        <v>18</v>
      </c>
      <c r="P1471" s="570">
        <v>9999</v>
      </c>
      <c r="Q1471" s="570">
        <v>44</v>
      </c>
      <c r="R1471" s="570">
        <v>1743</v>
      </c>
      <c r="S1471" s="570">
        <v>4.6947791164658632</v>
      </c>
      <c r="T1471" s="570">
        <v>4.1927710843373491</v>
      </c>
      <c r="U1471" s="570">
        <v>14.500917957544454</v>
      </c>
      <c r="V1471" s="570">
        <v>1.3195639701663797</v>
      </c>
      <c r="W1471" s="570">
        <v>1.0900745840504875</v>
      </c>
      <c r="X1471" s="570">
        <v>39.873780837636254</v>
      </c>
      <c r="Y1471" s="570">
        <v>12.335054503729202</v>
      </c>
      <c r="Z1471" s="570">
        <v>7.1593123694745362</v>
      </c>
      <c r="AA1471" s="570">
        <v>1.5332652002797462</v>
      </c>
      <c r="AB1471" s="570">
        <v>2.2180644826394649</v>
      </c>
      <c r="AC1471" s="570">
        <v>27.042041143748047</v>
      </c>
      <c r="AD1471" s="570">
        <v>65.772994641438387</v>
      </c>
      <c r="AE1471" s="570">
        <v>43.061201341973792</v>
      </c>
      <c r="AF1471" s="570">
        <v>7.5139026598267025</v>
      </c>
      <c r="AG1471" s="570">
        <v>8.9992772122468008</v>
      </c>
      <c r="AH1471" s="570">
        <v>0</v>
      </c>
      <c r="AI1471" s="570"/>
      <c r="AJ1471" s="570"/>
      <c r="AK1471" s="570"/>
      <c r="AL1471" s="570"/>
    </row>
    <row r="1472" spans="1:38" s="531" customFormat="1">
      <c r="A1472" s="570">
        <v>14</v>
      </c>
      <c r="B1472" s="570">
        <v>112</v>
      </c>
      <c r="C1472" s="570">
        <v>2015</v>
      </c>
      <c r="D1472" s="570">
        <v>99</v>
      </c>
      <c r="E1472" s="570">
        <v>99</v>
      </c>
      <c r="F1472" s="570">
        <v>99</v>
      </c>
      <c r="G1472" s="570">
        <v>99</v>
      </c>
      <c r="H1472" s="570">
        <v>99</v>
      </c>
      <c r="I1472" s="570">
        <v>99</v>
      </c>
      <c r="J1472" s="570">
        <v>999</v>
      </c>
      <c r="K1472" s="570">
        <v>99</v>
      </c>
      <c r="L1472" s="570">
        <v>99</v>
      </c>
      <c r="M1472" s="570">
        <v>99</v>
      </c>
      <c r="N1472" s="570">
        <v>99</v>
      </c>
      <c r="O1472" s="570">
        <v>54</v>
      </c>
      <c r="P1472" s="570">
        <v>9999</v>
      </c>
      <c r="Q1472" s="570">
        <v>74</v>
      </c>
      <c r="R1472" s="570">
        <v>2913</v>
      </c>
      <c r="S1472" s="570">
        <v>4.4884998283556472</v>
      </c>
      <c r="T1472" s="570">
        <v>4.6580844490216284</v>
      </c>
      <c r="U1472" s="570">
        <v>15.343700652248511</v>
      </c>
      <c r="V1472" s="570">
        <v>1.0298661174047377</v>
      </c>
      <c r="W1472" s="570">
        <v>1.4418125643666324</v>
      </c>
      <c r="X1472" s="570">
        <v>44.661860624785454</v>
      </c>
      <c r="Y1472" s="570">
        <v>17.336079642979744</v>
      </c>
      <c r="Z1472" s="570">
        <v>7.5853719167444238</v>
      </c>
      <c r="AA1472" s="570">
        <v>1.7382694718294112</v>
      </c>
      <c r="AB1472" s="570">
        <v>2.2317999545552025</v>
      </c>
      <c r="AC1472" s="570">
        <v>33.656878099918885</v>
      </c>
      <c r="AD1472" s="570">
        <v>71.154301274169441</v>
      </c>
      <c r="AE1472" s="570">
        <v>58.194909728671789</v>
      </c>
      <c r="AF1472" s="570">
        <v>12.557658317885936</v>
      </c>
      <c r="AG1472" s="570">
        <v>15.914219691871644</v>
      </c>
      <c r="AH1472" s="570">
        <v>0</v>
      </c>
      <c r="AI1472" s="570"/>
      <c r="AJ1472" s="570"/>
      <c r="AK1472" s="570"/>
      <c r="AL1472" s="570"/>
    </row>
    <row r="1473" spans="1:38">
      <c r="A1473" s="570">
        <v>16</v>
      </c>
      <c r="B1473" s="570">
        <v>1</v>
      </c>
      <c r="C1473" s="570">
        <v>2024</v>
      </c>
      <c r="D1473" s="570">
        <v>1</v>
      </c>
      <c r="E1473" s="570">
        <v>99</v>
      </c>
      <c r="F1473" s="570">
        <v>99</v>
      </c>
      <c r="G1473" s="570">
        <v>99</v>
      </c>
      <c r="H1473" s="570">
        <v>99</v>
      </c>
      <c r="I1473" s="570">
        <v>99</v>
      </c>
      <c r="J1473" s="570">
        <v>999</v>
      </c>
      <c r="K1473" s="570">
        <v>99</v>
      </c>
      <c r="L1473" s="570">
        <v>1</v>
      </c>
      <c r="M1473" s="570">
        <v>99</v>
      </c>
      <c r="N1473" s="570">
        <v>99</v>
      </c>
      <c r="O1473" s="570">
        <v>99</v>
      </c>
      <c r="P1473" s="570">
        <v>99</v>
      </c>
      <c r="Q1473" s="570"/>
      <c r="R1473" s="570">
        <v>0</v>
      </c>
      <c r="S1473" s="570"/>
      <c r="T1473" s="570"/>
      <c r="U1473" s="570"/>
      <c r="V1473" s="570"/>
      <c r="W1473" s="570"/>
      <c r="X1473" s="570"/>
      <c r="Y1473" s="570"/>
      <c r="Z1473" s="570"/>
      <c r="AA1473" s="570"/>
      <c r="AB1473" s="570"/>
      <c r="AC1473" s="570"/>
      <c r="AD1473" s="570"/>
      <c r="AE1473" s="570"/>
      <c r="AF1473" s="570"/>
      <c r="AG1473" s="570"/>
      <c r="AH1473" s="570"/>
      <c r="AI1473" s="570"/>
      <c r="AJ1473" s="570"/>
      <c r="AK1473" s="570"/>
      <c r="AL1473" s="570"/>
    </row>
    <row r="1474" spans="1:38">
      <c r="A1474" s="570">
        <v>16</v>
      </c>
      <c r="B1474" s="570">
        <v>2</v>
      </c>
      <c r="C1474" s="570">
        <v>2024</v>
      </c>
      <c r="D1474" s="570">
        <v>2</v>
      </c>
      <c r="E1474" s="570">
        <v>99</v>
      </c>
      <c r="F1474" s="570">
        <v>99</v>
      </c>
      <c r="G1474" s="570">
        <v>99</v>
      </c>
      <c r="H1474" s="570">
        <v>99</v>
      </c>
      <c r="I1474" s="570">
        <v>99</v>
      </c>
      <c r="J1474" s="570">
        <v>999</v>
      </c>
      <c r="K1474" s="570">
        <v>99</v>
      </c>
      <c r="L1474" s="570">
        <v>1</v>
      </c>
      <c r="M1474" s="570">
        <v>99</v>
      </c>
      <c r="N1474" s="570">
        <v>99</v>
      </c>
      <c r="O1474" s="570">
        <v>99</v>
      </c>
      <c r="P1474" s="570">
        <v>99</v>
      </c>
      <c r="Q1474" s="570">
        <v>1</v>
      </c>
      <c r="R1474" s="570">
        <v>1</v>
      </c>
      <c r="S1474" s="570">
        <v>1</v>
      </c>
      <c r="T1474" s="570">
        <v>2</v>
      </c>
      <c r="U1474" s="570">
        <v>3.8</v>
      </c>
      <c r="V1474" s="570">
        <v>0</v>
      </c>
      <c r="W1474" s="570">
        <v>0</v>
      </c>
      <c r="X1474" s="570">
        <v>0</v>
      </c>
      <c r="Y1474" s="570">
        <v>0</v>
      </c>
      <c r="Z1474" s="570">
        <v>0</v>
      </c>
      <c r="AA1474" s="570">
        <v>0</v>
      </c>
      <c r="AB1474" s="570">
        <v>0</v>
      </c>
      <c r="AC1474" s="570"/>
      <c r="AD1474" s="570"/>
      <c r="AE1474" s="570"/>
      <c r="AF1474" s="570">
        <v>6.9832402234636881E-2</v>
      </c>
      <c r="AG1474" s="570">
        <v>2.8001503238594912E-2</v>
      </c>
      <c r="AH1474" s="570">
        <v>0</v>
      </c>
      <c r="AI1474" s="570">
        <v>1</v>
      </c>
      <c r="AJ1474" s="570">
        <v>70.8</v>
      </c>
      <c r="AK1474" s="570">
        <v>10.707394982320851</v>
      </c>
      <c r="AL1474" s="570"/>
    </row>
    <row r="1475" spans="1:38">
      <c r="A1475" s="570">
        <v>16</v>
      </c>
      <c r="B1475" s="570">
        <v>3</v>
      </c>
      <c r="C1475" s="570">
        <v>2024</v>
      </c>
      <c r="D1475" s="570">
        <v>3</v>
      </c>
      <c r="E1475" s="570">
        <v>99</v>
      </c>
      <c r="F1475" s="570">
        <v>99</v>
      </c>
      <c r="G1475" s="570">
        <v>99</v>
      </c>
      <c r="H1475" s="570">
        <v>99</v>
      </c>
      <c r="I1475" s="570">
        <v>99</v>
      </c>
      <c r="J1475" s="570">
        <v>999</v>
      </c>
      <c r="K1475" s="570">
        <v>99</v>
      </c>
      <c r="L1475" s="570">
        <v>1</v>
      </c>
      <c r="M1475" s="570">
        <v>99</v>
      </c>
      <c r="N1475" s="570">
        <v>99</v>
      </c>
      <c r="O1475" s="570">
        <v>99</v>
      </c>
      <c r="P1475" s="570">
        <v>99</v>
      </c>
      <c r="Q1475" s="570">
        <v>6</v>
      </c>
      <c r="R1475" s="570">
        <v>7</v>
      </c>
      <c r="S1475" s="570">
        <v>1</v>
      </c>
      <c r="T1475" s="570">
        <v>2.1428571428571423</v>
      </c>
      <c r="U1475" s="570">
        <v>13.385714285714288</v>
      </c>
      <c r="V1475" s="570">
        <v>0</v>
      </c>
      <c r="W1475" s="570">
        <v>0</v>
      </c>
      <c r="X1475" s="570">
        <v>28.571428571428577</v>
      </c>
      <c r="Y1475" s="570">
        <v>0</v>
      </c>
      <c r="Z1475" s="570">
        <v>3.6084933822574623</v>
      </c>
      <c r="AA1475" s="570">
        <v>0</v>
      </c>
      <c r="AB1475" s="570">
        <v>0.34992710611188355</v>
      </c>
      <c r="AC1475" s="570"/>
      <c r="AD1475" s="570">
        <v>45.415776244694385</v>
      </c>
      <c r="AE1475" s="570"/>
      <c r="AF1475" s="570">
        <v>0.21380574221136223</v>
      </c>
      <c r="AG1475" s="570">
        <v>0.28179179886621658</v>
      </c>
      <c r="AH1475" s="570">
        <v>0</v>
      </c>
      <c r="AI1475" s="570">
        <v>7</v>
      </c>
      <c r="AJ1475" s="570">
        <v>105.98571428571429</v>
      </c>
      <c r="AK1475" s="570">
        <v>10.895726649983873</v>
      </c>
      <c r="AL1475" s="570"/>
    </row>
    <row r="1476" spans="1:38">
      <c r="A1476" s="570">
        <v>16</v>
      </c>
      <c r="B1476" s="570">
        <v>4</v>
      </c>
      <c r="C1476" s="570">
        <v>2024</v>
      </c>
      <c r="D1476" s="570">
        <v>4</v>
      </c>
      <c r="E1476" s="570">
        <v>99</v>
      </c>
      <c r="F1476" s="570">
        <v>99</v>
      </c>
      <c r="G1476" s="570">
        <v>99</v>
      </c>
      <c r="H1476" s="570">
        <v>99</v>
      </c>
      <c r="I1476" s="570">
        <v>99</v>
      </c>
      <c r="J1476" s="570">
        <v>999</v>
      </c>
      <c r="K1476" s="570">
        <v>99</v>
      </c>
      <c r="L1476" s="570">
        <v>1</v>
      </c>
      <c r="M1476" s="570">
        <v>99</v>
      </c>
      <c r="N1476" s="570">
        <v>99</v>
      </c>
      <c r="O1476" s="570">
        <v>99</v>
      </c>
      <c r="P1476" s="570">
        <v>99</v>
      </c>
      <c r="Q1476" s="570">
        <v>6</v>
      </c>
      <c r="R1476" s="570">
        <v>9</v>
      </c>
      <c r="S1476" s="570">
        <v>1</v>
      </c>
      <c r="T1476" s="570">
        <v>3.4444444444444442</v>
      </c>
      <c r="U1476" s="570">
        <v>12.166666666666664</v>
      </c>
      <c r="V1476" s="570">
        <v>0</v>
      </c>
      <c r="W1476" s="570">
        <v>0</v>
      </c>
      <c r="X1476" s="570">
        <v>22.222222222222225</v>
      </c>
      <c r="Y1476" s="570">
        <v>0</v>
      </c>
      <c r="Z1476" s="570">
        <v>5.5483731349328398</v>
      </c>
      <c r="AA1476" s="570">
        <v>0</v>
      </c>
      <c r="AB1476" s="570">
        <v>1.3425606637327296</v>
      </c>
      <c r="AC1476" s="570"/>
      <c r="AD1476" s="570">
        <v>63.294366989467029</v>
      </c>
      <c r="AE1476" s="570"/>
      <c r="AF1476" s="570">
        <v>0.23955283470854399</v>
      </c>
      <c r="AG1476" s="570">
        <v>0.32576972394362858</v>
      </c>
      <c r="AH1476" s="570">
        <v>0</v>
      </c>
      <c r="AI1476" s="570">
        <v>9</v>
      </c>
      <c r="AJ1476" s="570">
        <v>100.44444444444444</v>
      </c>
      <c r="AK1476" s="570">
        <v>11.120836909056548</v>
      </c>
      <c r="AL1476" s="570"/>
    </row>
    <row r="1477" spans="1:38">
      <c r="A1477" s="570">
        <v>16</v>
      </c>
      <c r="B1477" s="570">
        <v>5</v>
      </c>
      <c r="C1477" s="570">
        <v>2024</v>
      </c>
      <c r="D1477" s="570">
        <v>5</v>
      </c>
      <c r="E1477" s="570">
        <v>99</v>
      </c>
      <c r="F1477" s="570">
        <v>99</v>
      </c>
      <c r="G1477" s="570">
        <v>99</v>
      </c>
      <c r="H1477" s="570">
        <v>99</v>
      </c>
      <c r="I1477" s="570">
        <v>99</v>
      </c>
      <c r="J1477" s="570">
        <v>999</v>
      </c>
      <c r="K1477" s="570">
        <v>99</v>
      </c>
      <c r="L1477" s="570">
        <v>1</v>
      </c>
      <c r="M1477" s="570">
        <v>99</v>
      </c>
      <c r="N1477" s="570">
        <v>99</v>
      </c>
      <c r="O1477" s="570">
        <v>99</v>
      </c>
      <c r="P1477" s="570">
        <v>99</v>
      </c>
      <c r="Q1477" s="570">
        <v>10</v>
      </c>
      <c r="R1477" s="570">
        <v>37</v>
      </c>
      <c r="S1477" s="570">
        <v>1</v>
      </c>
      <c r="T1477" s="570">
        <v>2.3243243243243246</v>
      </c>
      <c r="U1477" s="570">
        <v>7.0135135135135149</v>
      </c>
      <c r="V1477" s="570">
        <v>0</v>
      </c>
      <c r="W1477" s="570">
        <v>0</v>
      </c>
      <c r="X1477" s="570">
        <v>8.1081081081081106</v>
      </c>
      <c r="Y1477" s="570">
        <v>0</v>
      </c>
      <c r="Z1477" s="570">
        <v>5.3880328939264643</v>
      </c>
      <c r="AA1477" s="570">
        <v>0</v>
      </c>
      <c r="AB1477" s="570">
        <v>0.73719901064788484</v>
      </c>
      <c r="AC1477" s="570"/>
      <c r="AD1477" s="570">
        <v>49.016687997595525</v>
      </c>
      <c r="AE1477" s="570"/>
      <c r="AF1477" s="570">
        <v>1.7987360233349536</v>
      </c>
      <c r="AG1477" s="570">
        <v>1.2224362990564404</v>
      </c>
      <c r="AH1477" s="570">
        <v>2.7027027027027031</v>
      </c>
      <c r="AI1477" s="570">
        <v>34</v>
      </c>
      <c r="AJ1477" s="570">
        <v>85.870588235294093</v>
      </c>
      <c r="AK1477" s="570">
        <v>8.5019072948836811</v>
      </c>
      <c r="AL1477" s="570"/>
    </row>
    <row r="1478" spans="1:38">
      <c r="A1478" s="570">
        <v>16</v>
      </c>
      <c r="B1478" s="570">
        <v>6</v>
      </c>
      <c r="C1478" s="570">
        <v>2024</v>
      </c>
      <c r="D1478" s="570">
        <v>6</v>
      </c>
      <c r="E1478" s="570">
        <v>99</v>
      </c>
      <c r="F1478" s="570">
        <v>99</v>
      </c>
      <c r="G1478" s="570">
        <v>99</v>
      </c>
      <c r="H1478" s="570">
        <v>99</v>
      </c>
      <c r="I1478" s="570">
        <v>99</v>
      </c>
      <c r="J1478" s="570">
        <v>999</v>
      </c>
      <c r="K1478" s="570">
        <v>99</v>
      </c>
      <c r="L1478" s="570">
        <v>1</v>
      </c>
      <c r="M1478" s="570">
        <v>99</v>
      </c>
      <c r="N1478" s="570">
        <v>99</v>
      </c>
      <c r="O1478" s="570">
        <v>99</v>
      </c>
      <c r="P1478" s="570">
        <v>99</v>
      </c>
      <c r="Q1478" s="570">
        <v>10</v>
      </c>
      <c r="R1478" s="570">
        <v>18</v>
      </c>
      <c r="S1478" s="570">
        <v>1</v>
      </c>
      <c r="T1478" s="570">
        <v>1.8888888888888888</v>
      </c>
      <c r="U1478" s="570">
        <v>8.5666666666666647</v>
      </c>
      <c r="V1478" s="570">
        <v>0</v>
      </c>
      <c r="W1478" s="570">
        <v>0</v>
      </c>
      <c r="X1478" s="570">
        <v>5.5555555555555562</v>
      </c>
      <c r="Y1478" s="570">
        <v>0</v>
      </c>
      <c r="Z1478" s="570">
        <v>5.2198339692624991</v>
      </c>
      <c r="AA1478" s="570">
        <v>0</v>
      </c>
      <c r="AB1478" s="570">
        <v>0.3142696805273551</v>
      </c>
      <c r="AC1478" s="570"/>
      <c r="AD1478" s="570">
        <v>40.752501182907935</v>
      </c>
      <c r="AE1478" s="570"/>
      <c r="AF1478" s="570">
        <v>1.0739856801909311</v>
      </c>
      <c r="AG1478" s="570">
        <v>0.7134396861235518</v>
      </c>
      <c r="AH1478" s="570">
        <v>0</v>
      </c>
      <c r="AI1478" s="570">
        <v>18</v>
      </c>
      <c r="AJ1478" s="570">
        <v>91.727777777777774</v>
      </c>
      <c r="AK1478" s="570">
        <v>9.8864859478255287</v>
      </c>
      <c r="AL1478" s="570"/>
    </row>
    <row r="1479" spans="1:38">
      <c r="A1479" s="570">
        <v>16</v>
      </c>
      <c r="B1479" s="570">
        <v>7</v>
      </c>
      <c r="C1479" s="570">
        <v>2024</v>
      </c>
      <c r="D1479" s="570">
        <v>7</v>
      </c>
      <c r="E1479" s="570">
        <v>99</v>
      </c>
      <c r="F1479" s="570">
        <v>99</v>
      </c>
      <c r="G1479" s="570">
        <v>99</v>
      </c>
      <c r="H1479" s="570">
        <v>99</v>
      </c>
      <c r="I1479" s="570">
        <v>99</v>
      </c>
      <c r="J1479" s="570">
        <v>999</v>
      </c>
      <c r="K1479" s="570">
        <v>99</v>
      </c>
      <c r="L1479" s="570">
        <v>1</v>
      </c>
      <c r="M1479" s="570">
        <v>99</v>
      </c>
      <c r="N1479" s="570">
        <v>99</v>
      </c>
      <c r="O1479" s="570">
        <v>99</v>
      </c>
      <c r="P1479" s="570">
        <v>99</v>
      </c>
      <c r="Q1479" s="570">
        <v>4</v>
      </c>
      <c r="R1479" s="570">
        <v>12</v>
      </c>
      <c r="S1479" s="570">
        <v>1</v>
      </c>
      <c r="T1479" s="570">
        <v>1.9166666666666672</v>
      </c>
      <c r="U1479" s="570">
        <v>6.2250000000000014</v>
      </c>
      <c r="V1479" s="570">
        <v>0</v>
      </c>
      <c r="W1479" s="570">
        <v>0</v>
      </c>
      <c r="X1479" s="570">
        <v>0</v>
      </c>
      <c r="Y1479" s="570">
        <v>0</v>
      </c>
      <c r="Z1479" s="570">
        <v>3.7839848924997903</v>
      </c>
      <c r="AA1479" s="570">
        <v>0</v>
      </c>
      <c r="AB1479" s="570">
        <v>0.7592027982620243</v>
      </c>
      <c r="AC1479" s="570"/>
      <c r="AD1479" s="570">
        <v>71.141099997066263</v>
      </c>
      <c r="AE1479" s="570"/>
      <c r="AF1479" s="570">
        <v>1.5170670037926677</v>
      </c>
      <c r="AG1479" s="570">
        <v>0.81916876850531872</v>
      </c>
      <c r="AH1479" s="570">
        <v>50</v>
      </c>
      <c r="AI1479" s="570">
        <v>12</v>
      </c>
      <c r="AJ1479" s="570">
        <v>83.833333333333314</v>
      </c>
      <c r="AK1479" s="570">
        <v>9.0325084786823009</v>
      </c>
      <c r="AL1479" s="570"/>
    </row>
    <row r="1480" spans="1:38">
      <c r="A1480" s="570">
        <v>16</v>
      </c>
      <c r="B1480" s="570">
        <v>8</v>
      </c>
      <c r="C1480" s="570">
        <v>2024</v>
      </c>
      <c r="D1480" s="570">
        <v>8</v>
      </c>
      <c r="E1480" s="570">
        <v>99</v>
      </c>
      <c r="F1480" s="570">
        <v>99</v>
      </c>
      <c r="G1480" s="570">
        <v>99</v>
      </c>
      <c r="H1480" s="570">
        <v>99</v>
      </c>
      <c r="I1480" s="570">
        <v>99</v>
      </c>
      <c r="J1480" s="570">
        <v>999</v>
      </c>
      <c r="K1480" s="570">
        <v>99</v>
      </c>
      <c r="L1480" s="570">
        <v>1</v>
      </c>
      <c r="M1480" s="570">
        <v>99</v>
      </c>
      <c r="N1480" s="570">
        <v>99</v>
      </c>
      <c r="O1480" s="570">
        <v>99</v>
      </c>
      <c r="P1480" s="570">
        <v>99</v>
      </c>
      <c r="Q1480" s="570">
        <v>4</v>
      </c>
      <c r="R1480" s="570">
        <v>5</v>
      </c>
      <c r="S1480" s="570">
        <v>1</v>
      </c>
      <c r="T1480" s="570">
        <v>3</v>
      </c>
      <c r="U1480" s="570">
        <v>14.42</v>
      </c>
      <c r="V1480" s="570">
        <v>0</v>
      </c>
      <c r="W1480" s="570">
        <v>0</v>
      </c>
      <c r="X1480" s="570">
        <v>20</v>
      </c>
      <c r="Y1480" s="570">
        <v>0</v>
      </c>
      <c r="Z1480" s="570">
        <v>1.8312837027615505</v>
      </c>
      <c r="AA1480" s="570">
        <v>0</v>
      </c>
      <c r="AB1480" s="570">
        <v>0</v>
      </c>
      <c r="AC1480" s="570"/>
      <c r="AD1480" s="570"/>
      <c r="AE1480" s="570"/>
      <c r="AF1480" s="570">
        <v>0.33738191632928471</v>
      </c>
      <c r="AG1480" s="570">
        <v>0.3809272222956015</v>
      </c>
      <c r="AH1480" s="570">
        <v>0</v>
      </c>
      <c r="AI1480" s="570">
        <v>5</v>
      </c>
      <c r="AJ1480" s="570">
        <v>112.3</v>
      </c>
      <c r="AK1480" s="570">
        <v>10.135822926188602</v>
      </c>
      <c r="AL1480" s="570"/>
    </row>
    <row r="1481" spans="1:38">
      <c r="A1481" s="570">
        <v>16</v>
      </c>
      <c r="B1481" s="570">
        <v>9</v>
      </c>
      <c r="C1481" s="570">
        <v>2024</v>
      </c>
      <c r="D1481" s="570">
        <v>9</v>
      </c>
      <c r="E1481" s="570">
        <v>99</v>
      </c>
      <c r="F1481" s="570">
        <v>99</v>
      </c>
      <c r="G1481" s="570">
        <v>99</v>
      </c>
      <c r="H1481" s="570">
        <v>99</v>
      </c>
      <c r="I1481" s="570">
        <v>99</v>
      </c>
      <c r="J1481" s="570">
        <v>999</v>
      </c>
      <c r="K1481" s="570">
        <v>99</v>
      </c>
      <c r="L1481" s="570">
        <v>1</v>
      </c>
      <c r="M1481" s="570">
        <v>99</v>
      </c>
      <c r="N1481" s="570">
        <v>99</v>
      </c>
      <c r="O1481" s="570">
        <v>99</v>
      </c>
      <c r="P1481" s="570">
        <v>99</v>
      </c>
      <c r="Q1481" s="570">
        <v>6</v>
      </c>
      <c r="R1481" s="570">
        <v>11</v>
      </c>
      <c r="S1481" s="570">
        <v>1</v>
      </c>
      <c r="T1481" s="570">
        <v>2.4545454545454546</v>
      </c>
      <c r="U1481" s="570">
        <v>9.2727272727272734</v>
      </c>
      <c r="V1481" s="570">
        <v>0</v>
      </c>
      <c r="W1481" s="570">
        <v>0</v>
      </c>
      <c r="X1481" s="570">
        <v>0</v>
      </c>
      <c r="Y1481" s="570">
        <v>0</v>
      </c>
      <c r="Z1481" s="570">
        <v>3.9719678908092688</v>
      </c>
      <c r="AA1481" s="570">
        <v>0</v>
      </c>
      <c r="AB1481" s="570">
        <v>0.49792959773196865</v>
      </c>
      <c r="AC1481" s="570"/>
      <c r="AD1481" s="570">
        <v>59.003212120990163</v>
      </c>
      <c r="AE1481" s="570"/>
      <c r="AF1481" s="570">
        <v>0.51960321209258387</v>
      </c>
      <c r="AG1481" s="570">
        <v>0.36604271933853938</v>
      </c>
      <c r="AH1481" s="570">
        <v>0</v>
      </c>
      <c r="AI1481" s="570">
        <v>11</v>
      </c>
      <c r="AJ1481" s="570">
        <v>114.5</v>
      </c>
      <c r="AK1481" s="570">
        <v>6.7128875692527465</v>
      </c>
      <c r="AL1481" s="570"/>
    </row>
    <row r="1482" spans="1:38">
      <c r="A1482" s="570">
        <v>16</v>
      </c>
      <c r="B1482" s="570">
        <v>10</v>
      </c>
      <c r="C1482" s="570">
        <v>2024</v>
      </c>
      <c r="D1482" s="570">
        <v>10</v>
      </c>
      <c r="E1482" s="570">
        <v>99</v>
      </c>
      <c r="F1482" s="570">
        <v>99</v>
      </c>
      <c r="G1482" s="570">
        <v>99</v>
      </c>
      <c r="H1482" s="570">
        <v>99</v>
      </c>
      <c r="I1482" s="570">
        <v>99</v>
      </c>
      <c r="J1482" s="570">
        <v>999</v>
      </c>
      <c r="K1482" s="570">
        <v>99</v>
      </c>
      <c r="L1482" s="570">
        <v>1</v>
      </c>
      <c r="M1482" s="570">
        <v>99</v>
      </c>
      <c r="N1482" s="570">
        <v>99</v>
      </c>
      <c r="O1482" s="570">
        <v>99</v>
      </c>
      <c r="P1482" s="570">
        <v>99</v>
      </c>
      <c r="Q1482" s="570">
        <v>13</v>
      </c>
      <c r="R1482" s="570">
        <v>20</v>
      </c>
      <c r="S1482" s="570">
        <v>1</v>
      </c>
      <c r="T1482" s="570">
        <v>2.35</v>
      </c>
      <c r="U1482" s="570">
        <v>11.805</v>
      </c>
      <c r="V1482" s="570">
        <v>0</v>
      </c>
      <c r="W1482" s="570">
        <v>0</v>
      </c>
      <c r="X1482" s="570">
        <v>10</v>
      </c>
      <c r="Y1482" s="570">
        <v>0</v>
      </c>
      <c r="Z1482" s="570">
        <v>3.4674882840465395</v>
      </c>
      <c r="AA1482" s="570">
        <v>0</v>
      </c>
      <c r="AB1482" s="570">
        <v>0.57227615711297908</v>
      </c>
      <c r="AC1482" s="570"/>
      <c r="AD1482" s="570">
        <v>-18.985961963390281</v>
      </c>
      <c r="AE1482" s="570"/>
      <c r="AF1482" s="570">
        <v>0.38895371450797361</v>
      </c>
      <c r="AG1482" s="570">
        <v>0.28975191296397435</v>
      </c>
      <c r="AH1482" s="570">
        <v>0</v>
      </c>
      <c r="AI1482" s="570">
        <v>20</v>
      </c>
      <c r="AJ1482" s="570">
        <v>104.2</v>
      </c>
      <c r="AK1482" s="570">
        <v>10.014570265788294</v>
      </c>
      <c r="AL1482" s="570"/>
    </row>
    <row r="1483" spans="1:38">
      <c r="A1483" s="570">
        <v>16</v>
      </c>
      <c r="B1483" s="570">
        <v>11</v>
      </c>
      <c r="C1483" s="570">
        <v>2024</v>
      </c>
      <c r="D1483" s="570">
        <v>11</v>
      </c>
      <c r="E1483" s="570">
        <v>99</v>
      </c>
      <c r="F1483" s="570">
        <v>99</v>
      </c>
      <c r="G1483" s="570">
        <v>99</v>
      </c>
      <c r="H1483" s="570">
        <v>99</v>
      </c>
      <c r="I1483" s="570">
        <v>99</v>
      </c>
      <c r="J1483" s="570">
        <v>999</v>
      </c>
      <c r="K1483" s="570">
        <v>99</v>
      </c>
      <c r="L1483" s="570">
        <v>1</v>
      </c>
      <c r="M1483" s="570">
        <v>99</v>
      </c>
      <c r="N1483" s="570">
        <v>99</v>
      </c>
      <c r="O1483" s="570">
        <v>99</v>
      </c>
      <c r="P1483" s="570">
        <v>99</v>
      </c>
      <c r="Q1483" s="570">
        <v>11</v>
      </c>
      <c r="R1483" s="570">
        <v>15</v>
      </c>
      <c r="S1483" s="570">
        <v>1</v>
      </c>
      <c r="T1483" s="570">
        <v>2.6666666666666661</v>
      </c>
      <c r="U1483" s="570">
        <v>11.633333333333329</v>
      </c>
      <c r="V1483" s="570">
        <v>0</v>
      </c>
      <c r="W1483" s="570">
        <v>0</v>
      </c>
      <c r="X1483" s="570">
        <v>0</v>
      </c>
      <c r="Y1483" s="570">
        <v>0</v>
      </c>
      <c r="Z1483" s="570">
        <v>2.5738859510259737</v>
      </c>
      <c r="AA1483" s="570">
        <v>0</v>
      </c>
      <c r="AB1483" s="570">
        <v>0.4714045207910324</v>
      </c>
      <c r="AC1483" s="570"/>
      <c r="AD1483" s="570">
        <v>-18.86434230783269</v>
      </c>
      <c r="AE1483" s="570"/>
      <c r="AF1483" s="570">
        <v>0.55147058823529405</v>
      </c>
      <c r="AG1483" s="570">
        <v>0.38438155320986128</v>
      </c>
      <c r="AH1483" s="570">
        <v>0</v>
      </c>
      <c r="AI1483" s="570">
        <v>15</v>
      </c>
      <c r="AJ1483" s="570">
        <v>103.30666666666664</v>
      </c>
      <c r="AK1483" s="570">
        <v>10.365667911972219</v>
      </c>
      <c r="AL1483" s="570"/>
    </row>
    <row r="1484" spans="1:38">
      <c r="A1484" s="570">
        <v>16</v>
      </c>
      <c r="B1484" s="570">
        <v>12</v>
      </c>
      <c r="C1484" s="570">
        <v>2024</v>
      </c>
      <c r="D1484" s="570">
        <v>12</v>
      </c>
      <c r="E1484" s="570">
        <v>99</v>
      </c>
      <c r="F1484" s="570">
        <v>99</v>
      </c>
      <c r="G1484" s="570">
        <v>99</v>
      </c>
      <c r="H1484" s="570">
        <v>99</v>
      </c>
      <c r="I1484" s="570">
        <v>99</v>
      </c>
      <c r="J1484" s="570">
        <v>999</v>
      </c>
      <c r="K1484" s="570">
        <v>99</v>
      </c>
      <c r="L1484" s="570">
        <v>1</v>
      </c>
      <c r="M1484" s="570">
        <v>99</v>
      </c>
      <c r="N1484" s="570">
        <v>99</v>
      </c>
      <c r="O1484" s="570">
        <v>99</v>
      </c>
      <c r="P1484" s="570">
        <v>99</v>
      </c>
      <c r="Q1484" s="570"/>
      <c r="R1484" s="570">
        <v>0</v>
      </c>
      <c r="S1484" s="570"/>
      <c r="T1484" s="570"/>
      <c r="U1484" s="570"/>
      <c r="V1484" s="570"/>
      <c r="W1484" s="570"/>
      <c r="X1484" s="570"/>
      <c r="Y1484" s="570"/>
      <c r="Z1484" s="570"/>
      <c r="AA1484" s="570"/>
      <c r="AB1484" s="570"/>
      <c r="AC1484" s="570"/>
      <c r="AD1484" s="570"/>
      <c r="AE1484" s="570"/>
      <c r="AF1484" s="570"/>
      <c r="AG1484" s="570"/>
      <c r="AH1484" s="570"/>
      <c r="AI1484" s="570"/>
      <c r="AJ1484" s="570"/>
      <c r="AK1484" s="570"/>
      <c r="AL1484" s="570"/>
    </row>
    <row r="1485" spans="1:38">
      <c r="A1485" s="570">
        <v>16</v>
      </c>
      <c r="B1485" s="570">
        <v>13</v>
      </c>
      <c r="C1485" s="570">
        <v>2024</v>
      </c>
      <c r="D1485" s="570">
        <v>1</v>
      </c>
      <c r="E1485" s="570">
        <v>99</v>
      </c>
      <c r="F1485" s="570">
        <v>99</v>
      </c>
      <c r="G1485" s="570">
        <v>99</v>
      </c>
      <c r="H1485" s="570">
        <v>99</v>
      </c>
      <c r="I1485" s="570">
        <v>99</v>
      </c>
      <c r="J1485" s="570">
        <v>999</v>
      </c>
      <c r="K1485" s="570">
        <v>99</v>
      </c>
      <c r="L1485" s="570">
        <v>2</v>
      </c>
      <c r="M1485" s="570">
        <v>99</v>
      </c>
      <c r="N1485" s="570">
        <v>99</v>
      </c>
      <c r="O1485" s="570">
        <v>99</v>
      </c>
      <c r="P1485" s="570">
        <v>99</v>
      </c>
      <c r="Q1485" s="570">
        <v>7</v>
      </c>
      <c r="R1485" s="570">
        <v>8</v>
      </c>
      <c r="S1485" s="570">
        <v>2</v>
      </c>
      <c r="T1485" s="570">
        <v>2.75</v>
      </c>
      <c r="U1485" s="570">
        <v>10.75</v>
      </c>
      <c r="V1485" s="570">
        <v>0</v>
      </c>
      <c r="W1485" s="570">
        <v>0</v>
      </c>
      <c r="X1485" s="570">
        <v>25</v>
      </c>
      <c r="Y1485" s="570">
        <v>12.5</v>
      </c>
      <c r="Z1485" s="570">
        <v>7.7001623359511076</v>
      </c>
      <c r="AA1485" s="570">
        <v>0</v>
      </c>
      <c r="AB1485" s="570">
        <v>1.299038105676658</v>
      </c>
      <c r="AC1485" s="570"/>
      <c r="AD1485" s="570">
        <v>5.9983178951337193</v>
      </c>
      <c r="AE1485" s="570"/>
      <c r="AF1485" s="570">
        <v>1.0709504685408298</v>
      </c>
      <c r="AG1485" s="570">
        <v>0.60736178988106992</v>
      </c>
      <c r="AH1485" s="570">
        <v>0</v>
      </c>
      <c r="AI1485" s="570">
        <v>1</v>
      </c>
      <c r="AJ1485" s="570">
        <v>62.6</v>
      </c>
      <c r="AK1485" s="570">
        <v>16.713247983477324</v>
      </c>
      <c r="AL1485" s="570"/>
    </row>
    <row r="1486" spans="1:38">
      <c r="A1486" s="570">
        <v>16</v>
      </c>
      <c r="B1486" s="570">
        <v>14</v>
      </c>
      <c r="C1486" s="570">
        <v>2024</v>
      </c>
      <c r="D1486" s="570">
        <v>2</v>
      </c>
      <c r="E1486" s="570">
        <v>99</v>
      </c>
      <c r="F1486" s="570">
        <v>99</v>
      </c>
      <c r="G1486" s="570">
        <v>99</v>
      </c>
      <c r="H1486" s="570">
        <v>99</v>
      </c>
      <c r="I1486" s="570">
        <v>99</v>
      </c>
      <c r="J1486" s="570">
        <v>999</v>
      </c>
      <c r="K1486" s="570">
        <v>99</v>
      </c>
      <c r="L1486" s="570">
        <v>2</v>
      </c>
      <c r="M1486" s="570">
        <v>99</v>
      </c>
      <c r="N1486" s="570">
        <v>99</v>
      </c>
      <c r="O1486" s="570">
        <v>99</v>
      </c>
      <c r="P1486" s="570">
        <v>99</v>
      </c>
      <c r="Q1486" s="570">
        <v>9</v>
      </c>
      <c r="R1486" s="570">
        <v>13</v>
      </c>
      <c r="S1486" s="570">
        <v>2</v>
      </c>
      <c r="T1486" s="570">
        <v>2.7692307692307705</v>
      </c>
      <c r="U1486" s="570">
        <v>10.415384615384617</v>
      </c>
      <c r="V1486" s="570">
        <v>0</v>
      </c>
      <c r="W1486" s="570">
        <v>0</v>
      </c>
      <c r="X1486" s="570">
        <v>15.38461538461538</v>
      </c>
      <c r="Y1486" s="570">
        <v>0</v>
      </c>
      <c r="Z1486" s="570">
        <v>4.8500350758202142</v>
      </c>
      <c r="AA1486" s="570">
        <v>0</v>
      </c>
      <c r="AB1486" s="570">
        <v>1.2498520622516869</v>
      </c>
      <c r="AC1486" s="570"/>
      <c r="AD1486" s="570">
        <v>41.173366697687847</v>
      </c>
      <c r="AE1486" s="570"/>
      <c r="AF1486" s="570">
        <v>0.9078212290502794</v>
      </c>
      <c r="AG1486" s="570">
        <v>0.9977377732909869</v>
      </c>
      <c r="AH1486" s="570">
        <v>0</v>
      </c>
      <c r="AI1486" s="570">
        <v>8</v>
      </c>
      <c r="AJ1486" s="570">
        <v>87.825000000000003</v>
      </c>
      <c r="AK1486" s="570">
        <v>10.908699935034521</v>
      </c>
      <c r="AL1486" s="570"/>
    </row>
    <row r="1487" spans="1:38">
      <c r="A1487" s="570">
        <v>16</v>
      </c>
      <c r="B1487" s="570">
        <v>15</v>
      </c>
      <c r="C1487" s="570">
        <v>2024</v>
      </c>
      <c r="D1487" s="570">
        <v>3</v>
      </c>
      <c r="E1487" s="570">
        <v>99</v>
      </c>
      <c r="F1487" s="570">
        <v>99</v>
      </c>
      <c r="G1487" s="570">
        <v>99</v>
      </c>
      <c r="H1487" s="570">
        <v>99</v>
      </c>
      <c r="I1487" s="570">
        <v>99</v>
      </c>
      <c r="J1487" s="570">
        <v>999</v>
      </c>
      <c r="K1487" s="570">
        <v>99</v>
      </c>
      <c r="L1487" s="570">
        <v>2</v>
      </c>
      <c r="M1487" s="570">
        <v>99</v>
      </c>
      <c r="N1487" s="570">
        <v>99</v>
      </c>
      <c r="O1487" s="570">
        <v>99</v>
      </c>
      <c r="P1487" s="570">
        <v>99</v>
      </c>
      <c r="Q1487" s="570">
        <v>23</v>
      </c>
      <c r="R1487" s="570">
        <v>39</v>
      </c>
      <c r="S1487" s="570">
        <v>2</v>
      </c>
      <c r="T1487" s="570">
        <v>3.1538461538461529</v>
      </c>
      <c r="U1487" s="570">
        <v>13.37435897435898</v>
      </c>
      <c r="V1487" s="570">
        <v>0</v>
      </c>
      <c r="W1487" s="570">
        <v>0</v>
      </c>
      <c r="X1487" s="570">
        <v>35.897435897435905</v>
      </c>
      <c r="Y1487" s="570">
        <v>0</v>
      </c>
      <c r="Z1487" s="570">
        <v>5.0667198689202877</v>
      </c>
      <c r="AA1487" s="570">
        <v>0</v>
      </c>
      <c r="AB1487" s="570">
        <v>1.271753514629461</v>
      </c>
      <c r="AC1487" s="570"/>
      <c r="AD1487" s="570">
        <v>28.950862742550793</v>
      </c>
      <c r="AE1487" s="570"/>
      <c r="AF1487" s="570">
        <v>1.1912034208918751</v>
      </c>
      <c r="AG1487" s="570">
        <v>1.5686510382990244</v>
      </c>
      <c r="AH1487" s="570">
        <v>0</v>
      </c>
      <c r="AI1487" s="570">
        <v>25</v>
      </c>
      <c r="AJ1487" s="570">
        <v>106.31599999999997</v>
      </c>
      <c r="AK1487" s="570">
        <v>11.7029512604748</v>
      </c>
      <c r="AL1487" s="570"/>
    </row>
    <row r="1488" spans="1:38">
      <c r="A1488" s="570">
        <v>16</v>
      </c>
      <c r="B1488" s="570">
        <v>16</v>
      </c>
      <c r="C1488" s="570">
        <v>2024</v>
      </c>
      <c r="D1488" s="570">
        <v>4</v>
      </c>
      <c r="E1488" s="570">
        <v>99</v>
      </c>
      <c r="F1488" s="570">
        <v>99</v>
      </c>
      <c r="G1488" s="570">
        <v>99</v>
      </c>
      <c r="H1488" s="570">
        <v>99</v>
      </c>
      <c r="I1488" s="570">
        <v>99</v>
      </c>
      <c r="J1488" s="570">
        <v>999</v>
      </c>
      <c r="K1488" s="570">
        <v>99</v>
      </c>
      <c r="L1488" s="570">
        <v>2</v>
      </c>
      <c r="M1488" s="570">
        <v>99</v>
      </c>
      <c r="N1488" s="570">
        <v>99</v>
      </c>
      <c r="O1488" s="570">
        <v>99</v>
      </c>
      <c r="P1488" s="570">
        <v>99</v>
      </c>
      <c r="Q1488" s="570">
        <v>37</v>
      </c>
      <c r="R1488" s="570">
        <v>89</v>
      </c>
      <c r="S1488" s="570">
        <v>2</v>
      </c>
      <c r="T1488" s="570">
        <v>2.6067415730337089</v>
      </c>
      <c r="U1488" s="570">
        <v>8.5505617977528079</v>
      </c>
      <c r="V1488" s="570">
        <v>0</v>
      </c>
      <c r="W1488" s="570">
        <v>0</v>
      </c>
      <c r="X1488" s="570">
        <v>13.483146067415724</v>
      </c>
      <c r="Y1488" s="570">
        <v>0</v>
      </c>
      <c r="Z1488" s="570">
        <v>5.2177769513075996</v>
      </c>
      <c r="AA1488" s="570">
        <v>0</v>
      </c>
      <c r="AB1488" s="570">
        <v>0.93156841924378053</v>
      </c>
      <c r="AC1488" s="570"/>
      <c r="AD1488" s="570">
        <v>53.413699266751181</v>
      </c>
      <c r="AE1488" s="570"/>
      <c r="AF1488" s="570">
        <v>2.3689113654511567</v>
      </c>
      <c r="AG1488" s="570">
        <v>2.2640252047589158</v>
      </c>
      <c r="AH1488" s="570">
        <v>2.2471910112359552</v>
      </c>
      <c r="AI1488" s="570">
        <v>78</v>
      </c>
      <c r="AJ1488" s="570">
        <v>85.199999999999989</v>
      </c>
      <c r="AK1488" s="570">
        <v>11.81807537108369</v>
      </c>
      <c r="AL1488" s="570"/>
    </row>
    <row r="1489" spans="1:38">
      <c r="A1489" s="570">
        <v>16</v>
      </c>
      <c r="B1489" s="570">
        <v>17</v>
      </c>
      <c r="C1489" s="570">
        <v>2024</v>
      </c>
      <c r="D1489" s="570">
        <v>5</v>
      </c>
      <c r="E1489" s="570">
        <v>99</v>
      </c>
      <c r="F1489" s="570">
        <v>99</v>
      </c>
      <c r="G1489" s="570">
        <v>99</v>
      </c>
      <c r="H1489" s="570">
        <v>99</v>
      </c>
      <c r="I1489" s="570">
        <v>99</v>
      </c>
      <c r="J1489" s="570">
        <v>999</v>
      </c>
      <c r="K1489" s="570">
        <v>99</v>
      </c>
      <c r="L1489" s="570">
        <v>2</v>
      </c>
      <c r="M1489" s="570">
        <v>99</v>
      </c>
      <c r="N1489" s="570">
        <v>99</v>
      </c>
      <c r="O1489" s="570">
        <v>99</v>
      </c>
      <c r="P1489" s="570">
        <v>99</v>
      </c>
      <c r="Q1489" s="570">
        <v>29</v>
      </c>
      <c r="R1489" s="570">
        <v>85</v>
      </c>
      <c r="S1489" s="570">
        <v>2</v>
      </c>
      <c r="T1489" s="570">
        <v>2.6588235294117646</v>
      </c>
      <c r="U1489" s="570">
        <v>7.21882352941177</v>
      </c>
      <c r="V1489" s="570">
        <v>0</v>
      </c>
      <c r="W1489" s="570">
        <v>0</v>
      </c>
      <c r="X1489" s="570">
        <v>10.588235294117649</v>
      </c>
      <c r="Y1489" s="570">
        <v>0</v>
      </c>
      <c r="Z1489" s="570">
        <v>5.815587454371772</v>
      </c>
      <c r="AA1489" s="570">
        <v>0</v>
      </c>
      <c r="AB1489" s="570">
        <v>0.79042715445839196</v>
      </c>
      <c r="AC1489" s="570"/>
      <c r="AD1489" s="570">
        <v>45.26062886330201</v>
      </c>
      <c r="AE1489" s="570"/>
      <c r="AF1489" s="570">
        <v>4.1322314049586781</v>
      </c>
      <c r="AG1489" s="570">
        <v>2.8905083356494456</v>
      </c>
      <c r="AH1489" s="570">
        <v>2.3529411764705879</v>
      </c>
      <c r="AI1489" s="570">
        <v>77</v>
      </c>
      <c r="AJ1489" s="570">
        <v>82.312987012987023</v>
      </c>
      <c r="AK1489" s="570">
        <v>10.412233110116404</v>
      </c>
      <c r="AL1489" s="570"/>
    </row>
    <row r="1490" spans="1:38">
      <c r="A1490" s="570">
        <v>16</v>
      </c>
      <c r="B1490" s="570">
        <v>18</v>
      </c>
      <c r="C1490" s="570">
        <v>2024</v>
      </c>
      <c r="D1490" s="570">
        <v>6</v>
      </c>
      <c r="E1490" s="570">
        <v>99</v>
      </c>
      <c r="F1490" s="570">
        <v>99</v>
      </c>
      <c r="G1490" s="570">
        <v>99</v>
      </c>
      <c r="H1490" s="570">
        <v>99</v>
      </c>
      <c r="I1490" s="570">
        <v>99</v>
      </c>
      <c r="J1490" s="570">
        <v>999</v>
      </c>
      <c r="K1490" s="570">
        <v>99</v>
      </c>
      <c r="L1490" s="570">
        <v>2</v>
      </c>
      <c r="M1490" s="570">
        <v>99</v>
      </c>
      <c r="N1490" s="570">
        <v>99</v>
      </c>
      <c r="O1490" s="570">
        <v>99</v>
      </c>
      <c r="P1490" s="570">
        <v>99</v>
      </c>
      <c r="Q1490" s="570">
        <v>36</v>
      </c>
      <c r="R1490" s="570">
        <v>70</v>
      </c>
      <c r="S1490" s="570">
        <v>2</v>
      </c>
      <c r="T1490" s="570">
        <v>2.6714285714285704</v>
      </c>
      <c r="U1490" s="570">
        <v>12.312857142857141</v>
      </c>
      <c r="V1490" s="570">
        <v>0</v>
      </c>
      <c r="W1490" s="570">
        <v>0</v>
      </c>
      <c r="X1490" s="570">
        <v>38.571428571428562</v>
      </c>
      <c r="Y1490" s="570">
        <v>0</v>
      </c>
      <c r="Z1490" s="570">
        <v>5.6730168700756796</v>
      </c>
      <c r="AA1490" s="570">
        <v>0</v>
      </c>
      <c r="AB1490" s="570">
        <v>1.0381498456585236</v>
      </c>
      <c r="AC1490" s="570"/>
      <c r="AD1490" s="570">
        <v>42.326524188805699</v>
      </c>
      <c r="AE1490" s="570"/>
      <c r="AF1490" s="570">
        <v>4.1766109785202863</v>
      </c>
      <c r="AG1490" s="570">
        <v>3.9877669615427345</v>
      </c>
      <c r="AH1490" s="570">
        <v>0</v>
      </c>
      <c r="AI1490" s="570">
        <v>69</v>
      </c>
      <c r="AJ1490" s="570">
        <v>99.520289855072477</v>
      </c>
      <c r="AK1490" s="570">
        <v>11.422962798072872</v>
      </c>
      <c r="AL1490" s="570"/>
    </row>
    <row r="1491" spans="1:38">
      <c r="A1491" s="570">
        <v>16</v>
      </c>
      <c r="B1491" s="570">
        <v>19</v>
      </c>
      <c r="C1491" s="570">
        <v>2024</v>
      </c>
      <c r="D1491" s="570">
        <v>7</v>
      </c>
      <c r="E1491" s="570">
        <v>99</v>
      </c>
      <c r="F1491" s="570">
        <v>99</v>
      </c>
      <c r="G1491" s="570">
        <v>99</v>
      </c>
      <c r="H1491" s="570">
        <v>99</v>
      </c>
      <c r="I1491" s="570">
        <v>99</v>
      </c>
      <c r="J1491" s="570">
        <v>999</v>
      </c>
      <c r="K1491" s="570">
        <v>99</v>
      </c>
      <c r="L1491" s="570">
        <v>2</v>
      </c>
      <c r="M1491" s="570">
        <v>99</v>
      </c>
      <c r="N1491" s="570">
        <v>99</v>
      </c>
      <c r="O1491" s="570">
        <v>99</v>
      </c>
      <c r="P1491" s="570">
        <v>99</v>
      </c>
      <c r="Q1491" s="570">
        <v>15</v>
      </c>
      <c r="R1491" s="570">
        <v>43</v>
      </c>
      <c r="S1491" s="570">
        <v>2</v>
      </c>
      <c r="T1491" s="570">
        <v>2.2558139534883725</v>
      </c>
      <c r="U1491" s="570">
        <v>7.9093023255813932</v>
      </c>
      <c r="V1491" s="570">
        <v>0</v>
      </c>
      <c r="W1491" s="570">
        <v>0</v>
      </c>
      <c r="X1491" s="570">
        <v>16.279069767441861</v>
      </c>
      <c r="Y1491" s="570">
        <v>0</v>
      </c>
      <c r="Z1491" s="570">
        <v>5.8691473154901201</v>
      </c>
      <c r="AA1491" s="570">
        <v>0</v>
      </c>
      <c r="AB1491" s="570">
        <v>0.57437623419667339</v>
      </c>
      <c r="AC1491" s="570"/>
      <c r="AD1491" s="570">
        <v>35.664084422445789</v>
      </c>
      <c r="AE1491" s="570"/>
      <c r="AF1491" s="570">
        <v>5.4361567635903922</v>
      </c>
      <c r="AG1491" s="570">
        <v>3.7295756113608944</v>
      </c>
      <c r="AH1491" s="570">
        <v>16.279069767441861</v>
      </c>
      <c r="AI1491" s="570">
        <v>43</v>
      </c>
      <c r="AJ1491" s="570">
        <v>85.988372093023244</v>
      </c>
      <c r="AK1491" s="570">
        <v>10.308174753423081</v>
      </c>
      <c r="AL1491" s="570"/>
    </row>
    <row r="1492" spans="1:38">
      <c r="A1492" s="570">
        <v>16</v>
      </c>
      <c r="B1492" s="570">
        <v>20</v>
      </c>
      <c r="C1492" s="570">
        <v>2024</v>
      </c>
      <c r="D1492" s="570">
        <v>8</v>
      </c>
      <c r="E1492" s="570">
        <v>99</v>
      </c>
      <c r="F1492" s="570">
        <v>99</v>
      </c>
      <c r="G1492" s="570">
        <v>99</v>
      </c>
      <c r="H1492" s="570">
        <v>99</v>
      </c>
      <c r="I1492" s="570">
        <v>99</v>
      </c>
      <c r="J1492" s="570">
        <v>999</v>
      </c>
      <c r="K1492" s="570">
        <v>99</v>
      </c>
      <c r="L1492" s="570">
        <v>2</v>
      </c>
      <c r="M1492" s="570">
        <v>99</v>
      </c>
      <c r="N1492" s="570">
        <v>99</v>
      </c>
      <c r="O1492" s="570">
        <v>99</v>
      </c>
      <c r="P1492" s="570">
        <v>99</v>
      </c>
      <c r="Q1492" s="570">
        <v>28</v>
      </c>
      <c r="R1492" s="570">
        <v>54</v>
      </c>
      <c r="S1492" s="570">
        <v>2</v>
      </c>
      <c r="T1492" s="570">
        <v>2.6666666666666661</v>
      </c>
      <c r="U1492" s="570">
        <v>11.892592592592596</v>
      </c>
      <c r="V1492" s="570">
        <v>0</v>
      </c>
      <c r="W1492" s="570">
        <v>0</v>
      </c>
      <c r="X1492" s="570">
        <v>25.925925925925927</v>
      </c>
      <c r="Y1492" s="570">
        <v>0</v>
      </c>
      <c r="Z1492" s="570">
        <v>4.8525996031089615</v>
      </c>
      <c r="AA1492" s="570">
        <v>0</v>
      </c>
      <c r="AB1492" s="570">
        <v>0.60858061945018449</v>
      </c>
      <c r="AC1492" s="570"/>
      <c r="AD1492" s="570">
        <v>19.668988780629135</v>
      </c>
      <c r="AE1492" s="570"/>
      <c r="AF1492" s="570">
        <v>3.6437246963562751</v>
      </c>
      <c r="AG1492" s="570">
        <v>3.3929467705719181</v>
      </c>
      <c r="AH1492" s="570">
        <v>0</v>
      </c>
      <c r="AI1492" s="570">
        <v>48</v>
      </c>
      <c r="AJ1492" s="570">
        <v>98.024999999999977</v>
      </c>
      <c r="AK1492" s="570">
        <v>11.124702940426017</v>
      </c>
      <c r="AL1492" s="570"/>
    </row>
    <row r="1493" spans="1:38">
      <c r="A1493" s="570">
        <v>16</v>
      </c>
      <c r="B1493" s="570">
        <v>21</v>
      </c>
      <c r="C1493" s="570">
        <v>2024</v>
      </c>
      <c r="D1493" s="570">
        <v>9</v>
      </c>
      <c r="E1493" s="570">
        <v>99</v>
      </c>
      <c r="F1493" s="570">
        <v>99</v>
      </c>
      <c r="G1493" s="570">
        <v>99</v>
      </c>
      <c r="H1493" s="570">
        <v>99</v>
      </c>
      <c r="I1493" s="570">
        <v>99</v>
      </c>
      <c r="J1493" s="570">
        <v>999</v>
      </c>
      <c r="K1493" s="570">
        <v>99</v>
      </c>
      <c r="L1493" s="570">
        <v>2</v>
      </c>
      <c r="M1493" s="570">
        <v>99</v>
      </c>
      <c r="N1493" s="570">
        <v>99</v>
      </c>
      <c r="O1493" s="570">
        <v>99</v>
      </c>
      <c r="P1493" s="570">
        <v>99</v>
      </c>
      <c r="Q1493" s="570">
        <v>23</v>
      </c>
      <c r="R1493" s="570">
        <v>36</v>
      </c>
      <c r="S1493" s="570">
        <v>2</v>
      </c>
      <c r="T1493" s="570">
        <v>2.6666666666666661</v>
      </c>
      <c r="U1493" s="570">
        <v>11.43333333333333</v>
      </c>
      <c r="V1493" s="570">
        <v>0</v>
      </c>
      <c r="W1493" s="570">
        <v>0</v>
      </c>
      <c r="X1493" s="570">
        <v>16.666666666666671</v>
      </c>
      <c r="Y1493" s="570">
        <v>0</v>
      </c>
      <c r="Z1493" s="570">
        <v>4.541903663541194</v>
      </c>
      <c r="AA1493" s="570">
        <v>0</v>
      </c>
      <c r="AB1493" s="570">
        <v>0.47140452079103162</v>
      </c>
      <c r="AC1493" s="570"/>
      <c r="AD1493" s="570">
        <v>54.61952684237756</v>
      </c>
      <c r="AE1493" s="570"/>
      <c r="AF1493" s="570">
        <v>1.7005196032120928</v>
      </c>
      <c r="AG1493" s="570">
        <v>1.4770900321543412</v>
      </c>
      <c r="AH1493" s="570">
        <v>0</v>
      </c>
      <c r="AI1493" s="570">
        <v>35</v>
      </c>
      <c r="AJ1493" s="570">
        <v>98.591428571428509</v>
      </c>
      <c r="AK1493" s="570">
        <v>11.20777897317376</v>
      </c>
      <c r="AL1493" s="570"/>
    </row>
    <row r="1494" spans="1:38">
      <c r="A1494" s="570">
        <v>16</v>
      </c>
      <c r="B1494" s="570">
        <v>22</v>
      </c>
      <c r="C1494" s="570">
        <v>2024</v>
      </c>
      <c r="D1494" s="570">
        <v>10</v>
      </c>
      <c r="E1494" s="570">
        <v>99</v>
      </c>
      <c r="F1494" s="570">
        <v>99</v>
      </c>
      <c r="G1494" s="570">
        <v>99</v>
      </c>
      <c r="H1494" s="570">
        <v>99</v>
      </c>
      <c r="I1494" s="570">
        <v>99</v>
      </c>
      <c r="J1494" s="570">
        <v>999</v>
      </c>
      <c r="K1494" s="570">
        <v>99</v>
      </c>
      <c r="L1494" s="570">
        <v>2</v>
      </c>
      <c r="M1494" s="570">
        <v>99</v>
      </c>
      <c r="N1494" s="570">
        <v>99</v>
      </c>
      <c r="O1494" s="570">
        <v>99</v>
      </c>
      <c r="P1494" s="570">
        <v>99</v>
      </c>
      <c r="Q1494" s="570">
        <v>63</v>
      </c>
      <c r="R1494" s="570">
        <v>136</v>
      </c>
      <c r="S1494" s="570">
        <v>2</v>
      </c>
      <c r="T1494" s="570">
        <v>2.6764705882352939</v>
      </c>
      <c r="U1494" s="570">
        <v>14.184558823529413</v>
      </c>
      <c r="V1494" s="570">
        <v>0</v>
      </c>
      <c r="W1494" s="570">
        <v>0</v>
      </c>
      <c r="X1494" s="570">
        <v>31.617647058823529</v>
      </c>
      <c r="Y1494" s="570">
        <v>0</v>
      </c>
      <c r="Z1494" s="570">
        <v>3.847265619441925</v>
      </c>
      <c r="AA1494" s="570">
        <v>0</v>
      </c>
      <c r="AB1494" s="570">
        <v>0.49826689253227774</v>
      </c>
      <c r="AC1494" s="570"/>
      <c r="AD1494" s="570">
        <v>11.706842849032469</v>
      </c>
      <c r="AE1494" s="570"/>
      <c r="AF1494" s="570">
        <v>2.6448852586542202</v>
      </c>
      <c r="AG1494" s="570">
        <v>2.3674731694146658</v>
      </c>
      <c r="AH1494" s="570">
        <v>0.73529411764705888</v>
      </c>
      <c r="AI1494" s="570">
        <v>136</v>
      </c>
      <c r="AJ1494" s="570">
        <v>105.74485294117645</v>
      </c>
      <c r="AK1494" s="570">
        <v>11.585627403928685</v>
      </c>
      <c r="AL1494" s="570"/>
    </row>
    <row r="1495" spans="1:38">
      <c r="A1495" s="570">
        <v>16</v>
      </c>
      <c r="B1495" s="570">
        <v>23</v>
      </c>
      <c r="C1495" s="570">
        <v>2024</v>
      </c>
      <c r="D1495" s="570">
        <v>11</v>
      </c>
      <c r="E1495" s="570">
        <v>99</v>
      </c>
      <c r="F1495" s="570">
        <v>99</v>
      </c>
      <c r="G1495" s="570">
        <v>99</v>
      </c>
      <c r="H1495" s="570">
        <v>99</v>
      </c>
      <c r="I1495" s="570">
        <v>99</v>
      </c>
      <c r="J1495" s="570">
        <v>999</v>
      </c>
      <c r="K1495" s="570">
        <v>99</v>
      </c>
      <c r="L1495" s="570">
        <v>2</v>
      </c>
      <c r="M1495" s="570">
        <v>99</v>
      </c>
      <c r="N1495" s="570">
        <v>99</v>
      </c>
      <c r="O1495" s="570">
        <v>99</v>
      </c>
      <c r="P1495" s="570">
        <v>99</v>
      </c>
      <c r="Q1495" s="570">
        <v>33</v>
      </c>
      <c r="R1495" s="570">
        <v>70</v>
      </c>
      <c r="S1495" s="570">
        <v>2</v>
      </c>
      <c r="T1495" s="570">
        <v>2.8142857142857154</v>
      </c>
      <c r="U1495" s="570">
        <v>13.225714285714297</v>
      </c>
      <c r="V1495" s="570">
        <v>0</v>
      </c>
      <c r="W1495" s="570">
        <v>0</v>
      </c>
      <c r="X1495" s="570">
        <v>28.571428571428577</v>
      </c>
      <c r="Y1495" s="570">
        <v>0</v>
      </c>
      <c r="Z1495" s="570">
        <v>4.4329186036897408</v>
      </c>
      <c r="AA1495" s="570">
        <v>0</v>
      </c>
      <c r="AB1495" s="570">
        <v>0.4867635724971649</v>
      </c>
      <c r="AC1495" s="570"/>
      <c r="AD1495" s="570">
        <v>9.4238814037085437</v>
      </c>
      <c r="AE1495" s="570"/>
      <c r="AF1495" s="570">
        <v>2.5735294117647065</v>
      </c>
      <c r="AG1495" s="570">
        <v>2.0393148536486518</v>
      </c>
      <c r="AH1495" s="570">
        <v>0</v>
      </c>
      <c r="AI1495" s="570">
        <v>69</v>
      </c>
      <c r="AJ1495" s="570">
        <v>104.32318840579713</v>
      </c>
      <c r="AK1495" s="570">
        <v>11.495478254164439</v>
      </c>
      <c r="AL1495" s="570"/>
    </row>
    <row r="1496" spans="1:38">
      <c r="A1496" s="570">
        <v>16</v>
      </c>
      <c r="B1496" s="570">
        <v>24</v>
      </c>
      <c r="C1496" s="570">
        <v>2024</v>
      </c>
      <c r="D1496" s="570">
        <v>12</v>
      </c>
      <c r="E1496" s="570">
        <v>99</v>
      </c>
      <c r="F1496" s="570">
        <v>99</v>
      </c>
      <c r="G1496" s="570">
        <v>99</v>
      </c>
      <c r="H1496" s="570">
        <v>99</v>
      </c>
      <c r="I1496" s="570">
        <v>99</v>
      </c>
      <c r="J1496" s="570">
        <v>999</v>
      </c>
      <c r="K1496" s="570">
        <v>99</v>
      </c>
      <c r="L1496" s="570">
        <v>2</v>
      </c>
      <c r="M1496" s="570">
        <v>99</v>
      </c>
      <c r="N1496" s="570">
        <v>99</v>
      </c>
      <c r="O1496" s="570">
        <v>99</v>
      </c>
      <c r="P1496" s="570">
        <v>99</v>
      </c>
      <c r="Q1496" s="570">
        <v>4</v>
      </c>
      <c r="R1496" s="570">
        <v>9</v>
      </c>
      <c r="S1496" s="570">
        <v>2</v>
      </c>
      <c r="T1496" s="570">
        <v>2.7777777777777781</v>
      </c>
      <c r="U1496" s="570">
        <v>15.011111111111109</v>
      </c>
      <c r="V1496" s="570">
        <v>0</v>
      </c>
      <c r="W1496" s="570">
        <v>0</v>
      </c>
      <c r="X1496" s="570">
        <v>33.333333333333343</v>
      </c>
      <c r="Y1496" s="570">
        <v>0</v>
      </c>
      <c r="Z1496" s="570">
        <v>3.7951561070057762</v>
      </c>
      <c r="AA1496" s="570">
        <v>0</v>
      </c>
      <c r="AB1496" s="570">
        <v>0.41573970964154927</v>
      </c>
      <c r="AC1496" s="570"/>
      <c r="AD1496" s="570">
        <v>17.05769409864256</v>
      </c>
      <c r="AE1496" s="570"/>
      <c r="AF1496" s="570">
        <v>2.0979020979020975</v>
      </c>
      <c r="AG1496" s="570">
        <v>1.6210703143748499</v>
      </c>
      <c r="AH1496" s="570">
        <v>0</v>
      </c>
      <c r="AI1496" s="570">
        <v>9</v>
      </c>
      <c r="AJ1496" s="570">
        <v>107.18888888888888</v>
      </c>
      <c r="AK1496" s="570">
        <v>11.926161816621201</v>
      </c>
      <c r="AL1496" s="570"/>
    </row>
    <row r="1497" spans="1:38">
      <c r="A1497" s="570">
        <v>16</v>
      </c>
      <c r="B1497" s="570">
        <v>25</v>
      </c>
      <c r="C1497" s="570">
        <v>2024</v>
      </c>
      <c r="D1497" s="570">
        <v>1</v>
      </c>
      <c r="E1497" s="570">
        <v>99</v>
      </c>
      <c r="F1497" s="570">
        <v>99</v>
      </c>
      <c r="G1497" s="570">
        <v>99</v>
      </c>
      <c r="H1497" s="570">
        <v>99</v>
      </c>
      <c r="I1497" s="570">
        <v>99</v>
      </c>
      <c r="J1497" s="570">
        <v>999</v>
      </c>
      <c r="K1497" s="570">
        <v>99</v>
      </c>
      <c r="L1497" s="570">
        <v>3</v>
      </c>
      <c r="M1497" s="570">
        <v>99</v>
      </c>
      <c r="N1497" s="570">
        <v>99</v>
      </c>
      <c r="O1497" s="570">
        <v>99</v>
      </c>
      <c r="P1497" s="570">
        <v>99</v>
      </c>
      <c r="Q1497" s="570">
        <v>15</v>
      </c>
      <c r="R1497" s="570">
        <v>20</v>
      </c>
      <c r="S1497" s="570">
        <v>3</v>
      </c>
      <c r="T1497" s="570">
        <v>3.35</v>
      </c>
      <c r="U1497" s="570">
        <v>15.139999999999995</v>
      </c>
      <c r="V1497" s="570">
        <v>0</v>
      </c>
      <c r="W1497" s="570">
        <v>0</v>
      </c>
      <c r="X1497" s="570">
        <v>40</v>
      </c>
      <c r="Y1497" s="570">
        <v>10</v>
      </c>
      <c r="Z1497" s="570">
        <v>6.7759427388371689</v>
      </c>
      <c r="AA1497" s="570">
        <v>0</v>
      </c>
      <c r="AB1497" s="570">
        <v>1.49248115565993</v>
      </c>
      <c r="AC1497" s="570"/>
      <c r="AD1497" s="570">
        <v>55.532664979046721</v>
      </c>
      <c r="AE1497" s="570"/>
      <c r="AF1497" s="570">
        <v>2.6773761713520745</v>
      </c>
      <c r="AG1497" s="570">
        <v>2.1384784880928835</v>
      </c>
      <c r="AH1497" s="570">
        <v>0</v>
      </c>
      <c r="AI1497" s="570">
        <v>2</v>
      </c>
      <c r="AJ1497" s="570">
        <v>115</v>
      </c>
      <c r="AK1497" s="570">
        <v>13.459552593953408</v>
      </c>
      <c r="AL1497" s="570"/>
    </row>
    <row r="1498" spans="1:38">
      <c r="A1498" s="570">
        <v>16</v>
      </c>
      <c r="B1498" s="570">
        <v>26</v>
      </c>
      <c r="C1498" s="570">
        <v>2024</v>
      </c>
      <c r="D1498" s="570">
        <v>2</v>
      </c>
      <c r="E1498" s="570">
        <v>99</v>
      </c>
      <c r="F1498" s="570">
        <v>99</v>
      </c>
      <c r="G1498" s="570">
        <v>99</v>
      </c>
      <c r="H1498" s="570">
        <v>99</v>
      </c>
      <c r="I1498" s="570">
        <v>99</v>
      </c>
      <c r="J1498" s="570">
        <v>999</v>
      </c>
      <c r="K1498" s="570">
        <v>99</v>
      </c>
      <c r="L1498" s="570">
        <v>3</v>
      </c>
      <c r="M1498" s="570">
        <v>99</v>
      </c>
      <c r="N1498" s="570">
        <v>99</v>
      </c>
      <c r="O1498" s="570">
        <v>99</v>
      </c>
      <c r="P1498" s="570">
        <v>99</v>
      </c>
      <c r="Q1498" s="570">
        <v>17</v>
      </c>
      <c r="R1498" s="570">
        <v>33</v>
      </c>
      <c r="S1498" s="570">
        <v>3</v>
      </c>
      <c r="T1498" s="570">
        <v>2.8787878787878793</v>
      </c>
      <c r="U1498" s="570">
        <v>11.61212121212121</v>
      </c>
      <c r="V1498" s="570">
        <v>0</v>
      </c>
      <c r="W1498" s="570">
        <v>0</v>
      </c>
      <c r="X1498" s="570">
        <v>42.424242424242429</v>
      </c>
      <c r="Y1498" s="570">
        <v>3.0303030303030303</v>
      </c>
      <c r="Z1498" s="570">
        <v>7.3258263604930898</v>
      </c>
      <c r="AA1498" s="570">
        <v>0</v>
      </c>
      <c r="AB1498" s="570">
        <v>1.342940594312747</v>
      </c>
      <c r="AC1498" s="570"/>
      <c r="AD1498" s="570">
        <v>51.484331953826576</v>
      </c>
      <c r="AE1498" s="570"/>
      <c r="AF1498" s="570">
        <v>2.3044692737430168</v>
      </c>
      <c r="AG1498" s="570">
        <v>2.8237305371130446</v>
      </c>
      <c r="AH1498" s="570">
        <v>0</v>
      </c>
      <c r="AI1498" s="570">
        <v>18</v>
      </c>
      <c r="AJ1498" s="570">
        <v>81.261111111111106</v>
      </c>
      <c r="AK1498" s="570">
        <v>12.624835803720748</v>
      </c>
      <c r="AL1498" s="570"/>
    </row>
    <row r="1499" spans="1:38">
      <c r="A1499" s="570">
        <v>16</v>
      </c>
      <c r="B1499" s="570">
        <v>27</v>
      </c>
      <c r="C1499" s="570">
        <v>2024</v>
      </c>
      <c r="D1499" s="570">
        <v>3</v>
      </c>
      <c r="E1499" s="570">
        <v>99</v>
      </c>
      <c r="F1499" s="570">
        <v>99</v>
      </c>
      <c r="G1499" s="570">
        <v>99</v>
      </c>
      <c r="H1499" s="570">
        <v>99</v>
      </c>
      <c r="I1499" s="570">
        <v>99</v>
      </c>
      <c r="J1499" s="570">
        <v>999</v>
      </c>
      <c r="K1499" s="570">
        <v>99</v>
      </c>
      <c r="L1499" s="570">
        <v>3</v>
      </c>
      <c r="M1499" s="570">
        <v>99</v>
      </c>
      <c r="N1499" s="570">
        <v>99</v>
      </c>
      <c r="O1499" s="570">
        <v>99</v>
      </c>
      <c r="P1499" s="570">
        <v>99</v>
      </c>
      <c r="Q1499" s="570">
        <v>43</v>
      </c>
      <c r="R1499" s="570">
        <v>74</v>
      </c>
      <c r="S1499" s="570">
        <v>3</v>
      </c>
      <c r="T1499" s="570">
        <v>3.6621621621621623</v>
      </c>
      <c r="U1499" s="570">
        <v>10.9</v>
      </c>
      <c r="V1499" s="570">
        <v>0</v>
      </c>
      <c r="W1499" s="570">
        <v>0</v>
      </c>
      <c r="X1499" s="570">
        <v>36.48648648648647</v>
      </c>
      <c r="Y1499" s="570">
        <v>2.7027027027027031</v>
      </c>
      <c r="Z1499" s="570">
        <v>6.9401690142204737</v>
      </c>
      <c r="AA1499" s="570">
        <v>0</v>
      </c>
      <c r="AB1499" s="570">
        <v>1.4451879801699696</v>
      </c>
      <c r="AC1499" s="570"/>
      <c r="AD1499" s="570">
        <v>40.621991312546875</v>
      </c>
      <c r="AE1499" s="570"/>
      <c r="AF1499" s="570">
        <v>2.260232131948686</v>
      </c>
      <c r="AG1499" s="570">
        <v>2.4257552290874096</v>
      </c>
      <c r="AH1499" s="570">
        <v>0</v>
      </c>
      <c r="AI1499" s="570">
        <v>47</v>
      </c>
      <c r="AJ1499" s="570">
        <v>96.657446808510642</v>
      </c>
      <c r="AK1499" s="570">
        <v>12.28560951889116</v>
      </c>
      <c r="AL1499" s="570"/>
    </row>
    <row r="1500" spans="1:38">
      <c r="A1500" s="570">
        <v>16</v>
      </c>
      <c r="B1500" s="570">
        <v>28</v>
      </c>
      <c r="C1500" s="570">
        <v>2024</v>
      </c>
      <c r="D1500" s="570">
        <v>4</v>
      </c>
      <c r="E1500" s="570">
        <v>99</v>
      </c>
      <c r="F1500" s="570">
        <v>99</v>
      </c>
      <c r="G1500" s="570">
        <v>99</v>
      </c>
      <c r="H1500" s="570">
        <v>99</v>
      </c>
      <c r="I1500" s="570">
        <v>99</v>
      </c>
      <c r="J1500" s="570">
        <v>999</v>
      </c>
      <c r="K1500" s="570">
        <v>99</v>
      </c>
      <c r="L1500" s="570">
        <v>3</v>
      </c>
      <c r="M1500" s="570">
        <v>99</v>
      </c>
      <c r="N1500" s="570">
        <v>99</v>
      </c>
      <c r="O1500" s="570">
        <v>99</v>
      </c>
      <c r="P1500" s="570">
        <v>99</v>
      </c>
      <c r="Q1500" s="570">
        <v>57</v>
      </c>
      <c r="R1500" s="570">
        <v>207</v>
      </c>
      <c r="S1500" s="570">
        <v>3</v>
      </c>
      <c r="T1500" s="570">
        <v>3.1449275362318838</v>
      </c>
      <c r="U1500" s="570">
        <v>8.5971014492753621</v>
      </c>
      <c r="V1500" s="570">
        <v>0</v>
      </c>
      <c r="W1500" s="570">
        <v>0</v>
      </c>
      <c r="X1500" s="570">
        <v>18.357487922705317</v>
      </c>
      <c r="Y1500" s="570">
        <v>0.48309178743961345</v>
      </c>
      <c r="Z1500" s="570">
        <v>5.5990502390208947</v>
      </c>
      <c r="AA1500" s="570">
        <v>0</v>
      </c>
      <c r="AB1500" s="570">
        <v>1.1539727094141663</v>
      </c>
      <c r="AC1500" s="570"/>
      <c r="AD1500" s="570">
        <v>57.301746190286757</v>
      </c>
      <c r="AE1500" s="570"/>
      <c r="AF1500" s="570">
        <v>5.5097151982965116</v>
      </c>
      <c r="AG1500" s="570">
        <v>5.294427403927684</v>
      </c>
      <c r="AH1500" s="570">
        <v>3.3816425120772942</v>
      </c>
      <c r="AI1500" s="570">
        <v>171</v>
      </c>
      <c r="AJ1500" s="570">
        <v>84.27134502923974</v>
      </c>
      <c r="AK1500" s="570">
        <v>12.791598409800484</v>
      </c>
      <c r="AL1500" s="570"/>
    </row>
    <row r="1501" spans="1:38">
      <c r="A1501" s="570">
        <v>16</v>
      </c>
      <c r="B1501" s="570">
        <v>29</v>
      </c>
      <c r="C1501" s="570">
        <v>2024</v>
      </c>
      <c r="D1501" s="570">
        <v>5</v>
      </c>
      <c r="E1501" s="570">
        <v>99</v>
      </c>
      <c r="F1501" s="570">
        <v>99</v>
      </c>
      <c r="G1501" s="570">
        <v>99</v>
      </c>
      <c r="H1501" s="570">
        <v>99</v>
      </c>
      <c r="I1501" s="570">
        <v>99</v>
      </c>
      <c r="J1501" s="570">
        <v>999</v>
      </c>
      <c r="K1501" s="570">
        <v>99</v>
      </c>
      <c r="L1501" s="570">
        <v>3</v>
      </c>
      <c r="M1501" s="570">
        <v>99</v>
      </c>
      <c r="N1501" s="570">
        <v>99</v>
      </c>
      <c r="O1501" s="570">
        <v>99</v>
      </c>
      <c r="P1501" s="570">
        <v>99</v>
      </c>
      <c r="Q1501" s="570">
        <v>35</v>
      </c>
      <c r="R1501" s="570">
        <v>109</v>
      </c>
      <c r="S1501" s="570">
        <v>3</v>
      </c>
      <c r="T1501" s="570">
        <v>3.0275229357798157</v>
      </c>
      <c r="U1501" s="570">
        <v>8.1009174311926611</v>
      </c>
      <c r="V1501" s="570">
        <v>0</v>
      </c>
      <c r="W1501" s="570">
        <v>0</v>
      </c>
      <c r="X1501" s="570">
        <v>17.431192660550462</v>
      </c>
      <c r="Y1501" s="570">
        <v>0</v>
      </c>
      <c r="Z1501" s="570">
        <v>6.0159496785184956</v>
      </c>
      <c r="AA1501" s="570">
        <v>0</v>
      </c>
      <c r="AB1501" s="570">
        <v>1.2954310365954897</v>
      </c>
      <c r="AC1501" s="570"/>
      <c r="AD1501" s="570">
        <v>42.438200730087594</v>
      </c>
      <c r="AE1501" s="570"/>
      <c r="AF1501" s="570">
        <v>5.2989790957705409</v>
      </c>
      <c r="AG1501" s="570">
        <v>4.1595809328201776</v>
      </c>
      <c r="AH1501" s="570">
        <v>0.91743119266055051</v>
      </c>
      <c r="AI1501" s="570">
        <v>96</v>
      </c>
      <c r="AJ1501" s="570">
        <v>84.40833333333336</v>
      </c>
      <c r="AK1501" s="570">
        <v>11.755204425442969</v>
      </c>
      <c r="AL1501" s="570"/>
    </row>
    <row r="1502" spans="1:38">
      <c r="A1502" s="570">
        <v>16</v>
      </c>
      <c r="B1502" s="570">
        <v>30</v>
      </c>
      <c r="C1502" s="570">
        <v>2024</v>
      </c>
      <c r="D1502" s="570">
        <v>6</v>
      </c>
      <c r="E1502" s="570">
        <v>99</v>
      </c>
      <c r="F1502" s="570">
        <v>99</v>
      </c>
      <c r="G1502" s="570">
        <v>99</v>
      </c>
      <c r="H1502" s="570">
        <v>99</v>
      </c>
      <c r="I1502" s="570">
        <v>99</v>
      </c>
      <c r="J1502" s="570">
        <v>999</v>
      </c>
      <c r="K1502" s="570">
        <v>99</v>
      </c>
      <c r="L1502" s="570">
        <v>3</v>
      </c>
      <c r="M1502" s="570">
        <v>99</v>
      </c>
      <c r="N1502" s="570">
        <v>99</v>
      </c>
      <c r="O1502" s="570">
        <v>99</v>
      </c>
      <c r="P1502" s="570">
        <v>99</v>
      </c>
      <c r="Q1502" s="570">
        <v>43</v>
      </c>
      <c r="R1502" s="570">
        <v>145</v>
      </c>
      <c r="S1502" s="570">
        <v>3</v>
      </c>
      <c r="T1502" s="570">
        <v>2.9241379310344842</v>
      </c>
      <c r="U1502" s="570">
        <v>10.68758620689656</v>
      </c>
      <c r="V1502" s="570">
        <v>0</v>
      </c>
      <c r="W1502" s="570">
        <v>0</v>
      </c>
      <c r="X1502" s="570">
        <v>28.275862068965505</v>
      </c>
      <c r="Y1502" s="570">
        <v>2.0689655172413794</v>
      </c>
      <c r="Z1502" s="570">
        <v>6.1761485907466644</v>
      </c>
      <c r="AA1502" s="570">
        <v>0</v>
      </c>
      <c r="AB1502" s="570">
        <v>1.169041804041121</v>
      </c>
      <c r="AC1502" s="570"/>
      <c r="AD1502" s="570">
        <v>60.592988304640642</v>
      </c>
      <c r="AE1502" s="570"/>
      <c r="AF1502" s="570">
        <v>8.6515513126491648</v>
      </c>
      <c r="AG1502" s="570">
        <v>7.1700225783765852</v>
      </c>
      <c r="AH1502" s="570">
        <v>0</v>
      </c>
      <c r="AI1502" s="570">
        <v>140</v>
      </c>
      <c r="AJ1502" s="570">
        <v>92.387857142857115</v>
      </c>
      <c r="AK1502" s="570">
        <v>12.16207125388533</v>
      </c>
      <c r="AL1502" s="570"/>
    </row>
    <row r="1503" spans="1:38">
      <c r="A1503" s="570">
        <v>16</v>
      </c>
      <c r="B1503" s="570">
        <v>31</v>
      </c>
      <c r="C1503" s="570">
        <v>2024</v>
      </c>
      <c r="D1503" s="570">
        <v>7</v>
      </c>
      <c r="E1503" s="570">
        <v>99</v>
      </c>
      <c r="F1503" s="570">
        <v>99</v>
      </c>
      <c r="G1503" s="570">
        <v>99</v>
      </c>
      <c r="H1503" s="570">
        <v>99</v>
      </c>
      <c r="I1503" s="570">
        <v>99</v>
      </c>
      <c r="J1503" s="570">
        <v>999</v>
      </c>
      <c r="K1503" s="570">
        <v>99</v>
      </c>
      <c r="L1503" s="570">
        <v>3</v>
      </c>
      <c r="M1503" s="570">
        <v>99</v>
      </c>
      <c r="N1503" s="570">
        <v>99</v>
      </c>
      <c r="O1503" s="570">
        <v>99</v>
      </c>
      <c r="P1503" s="570">
        <v>99</v>
      </c>
      <c r="Q1503" s="570">
        <v>19</v>
      </c>
      <c r="R1503" s="570">
        <v>78</v>
      </c>
      <c r="S1503" s="570">
        <v>3</v>
      </c>
      <c r="T1503" s="570">
        <v>2.692307692307693</v>
      </c>
      <c r="U1503" s="570">
        <v>7.4782051282051265</v>
      </c>
      <c r="V1503" s="570">
        <v>0</v>
      </c>
      <c r="W1503" s="570">
        <v>0</v>
      </c>
      <c r="X1503" s="570">
        <v>8.9743589743589762</v>
      </c>
      <c r="Y1503" s="570">
        <v>0</v>
      </c>
      <c r="Z1503" s="570">
        <v>4.0031605281742975</v>
      </c>
      <c r="AA1503" s="570">
        <v>0</v>
      </c>
      <c r="AB1503" s="570">
        <v>0.86687905150651023</v>
      </c>
      <c r="AC1503" s="570"/>
      <c r="AD1503" s="570">
        <v>39.632383518168872</v>
      </c>
      <c r="AE1503" s="570"/>
      <c r="AF1503" s="570">
        <v>9.8609355246523425</v>
      </c>
      <c r="AG1503" s="570">
        <v>6.3965347077530419</v>
      </c>
      <c r="AH1503" s="570">
        <v>8.9743589743589762</v>
      </c>
      <c r="AI1503" s="570">
        <v>78</v>
      </c>
      <c r="AJ1503" s="570">
        <v>84.93461538461537</v>
      </c>
      <c r="AK1503" s="570">
        <v>11.320166383881345</v>
      </c>
      <c r="AL1503" s="570"/>
    </row>
    <row r="1504" spans="1:38">
      <c r="A1504" s="570">
        <v>16</v>
      </c>
      <c r="B1504" s="570">
        <v>32</v>
      </c>
      <c r="C1504" s="570">
        <v>2024</v>
      </c>
      <c r="D1504" s="570">
        <v>8</v>
      </c>
      <c r="E1504" s="570">
        <v>99</v>
      </c>
      <c r="F1504" s="570">
        <v>99</v>
      </c>
      <c r="G1504" s="570">
        <v>99</v>
      </c>
      <c r="H1504" s="570">
        <v>99</v>
      </c>
      <c r="I1504" s="570">
        <v>99</v>
      </c>
      <c r="J1504" s="570">
        <v>999</v>
      </c>
      <c r="K1504" s="570">
        <v>99</v>
      </c>
      <c r="L1504" s="570">
        <v>3</v>
      </c>
      <c r="M1504" s="570">
        <v>99</v>
      </c>
      <c r="N1504" s="570">
        <v>99</v>
      </c>
      <c r="O1504" s="570">
        <v>99</v>
      </c>
      <c r="P1504" s="570">
        <v>99</v>
      </c>
      <c r="Q1504" s="570">
        <v>31</v>
      </c>
      <c r="R1504" s="570">
        <v>107</v>
      </c>
      <c r="S1504" s="570">
        <v>3</v>
      </c>
      <c r="T1504" s="570">
        <v>2.6822429906542058</v>
      </c>
      <c r="U1504" s="570">
        <v>9.0738317757009384</v>
      </c>
      <c r="V1504" s="570">
        <v>0</v>
      </c>
      <c r="W1504" s="570">
        <v>0</v>
      </c>
      <c r="X1504" s="570">
        <v>9.3457943925233611</v>
      </c>
      <c r="Y1504" s="570">
        <v>0</v>
      </c>
      <c r="Z1504" s="570">
        <v>4.372521171162159</v>
      </c>
      <c r="AA1504" s="570">
        <v>0</v>
      </c>
      <c r="AB1504" s="570">
        <v>0.86032085778430323</v>
      </c>
      <c r="AC1504" s="570"/>
      <c r="AD1504" s="570">
        <v>36.821559488969278</v>
      </c>
      <c r="AE1504" s="570"/>
      <c r="AF1504" s="570">
        <v>7.2199730094466892</v>
      </c>
      <c r="AG1504" s="570">
        <v>5.1295733720776653</v>
      </c>
      <c r="AH1504" s="570">
        <v>0.93457943925233611</v>
      </c>
      <c r="AI1504" s="570">
        <v>103</v>
      </c>
      <c r="AJ1504" s="570">
        <v>89.349514563106823</v>
      </c>
      <c r="AK1504" s="570">
        <v>11.468844765999544</v>
      </c>
      <c r="AL1504" s="570"/>
    </row>
    <row r="1505" spans="1:38">
      <c r="A1505" s="570">
        <v>16</v>
      </c>
      <c r="B1505" s="570">
        <v>33</v>
      </c>
      <c r="C1505" s="570">
        <v>2024</v>
      </c>
      <c r="D1505" s="570">
        <v>9</v>
      </c>
      <c r="E1505" s="570">
        <v>99</v>
      </c>
      <c r="F1505" s="570">
        <v>99</v>
      </c>
      <c r="G1505" s="570">
        <v>99</v>
      </c>
      <c r="H1505" s="570">
        <v>99</v>
      </c>
      <c r="I1505" s="570">
        <v>99</v>
      </c>
      <c r="J1505" s="570">
        <v>999</v>
      </c>
      <c r="K1505" s="570">
        <v>99</v>
      </c>
      <c r="L1505" s="570">
        <v>3</v>
      </c>
      <c r="M1505" s="570">
        <v>99</v>
      </c>
      <c r="N1505" s="570">
        <v>99</v>
      </c>
      <c r="O1505" s="570">
        <v>99</v>
      </c>
      <c r="P1505" s="570">
        <v>99</v>
      </c>
      <c r="Q1505" s="570">
        <v>47</v>
      </c>
      <c r="R1505" s="570">
        <v>115</v>
      </c>
      <c r="S1505" s="570">
        <v>3</v>
      </c>
      <c r="T1505" s="570">
        <v>2.8956521739130441</v>
      </c>
      <c r="U1505" s="570">
        <v>9.2443478260869565</v>
      </c>
      <c r="V1505" s="570">
        <v>0</v>
      </c>
      <c r="W1505" s="570">
        <v>0</v>
      </c>
      <c r="X1505" s="570">
        <v>14.782608695652176</v>
      </c>
      <c r="Y1505" s="570">
        <v>0</v>
      </c>
      <c r="Z1505" s="570">
        <v>4.9850592653465</v>
      </c>
      <c r="AA1505" s="570">
        <v>0</v>
      </c>
      <c r="AB1505" s="570">
        <v>0.78434589800206389</v>
      </c>
      <c r="AC1505" s="570"/>
      <c r="AD1505" s="570">
        <v>30.653128809556552</v>
      </c>
      <c r="AE1505" s="570"/>
      <c r="AF1505" s="570">
        <v>5.4322153991497411</v>
      </c>
      <c r="AG1505" s="570">
        <v>3.8150981855764807</v>
      </c>
      <c r="AH1505" s="570">
        <v>4.3478260869565215</v>
      </c>
      <c r="AI1505" s="570">
        <v>112</v>
      </c>
      <c r="AJ1505" s="570">
        <v>89.466964285714198</v>
      </c>
      <c r="AK1505" s="570">
        <v>11.614925591191522</v>
      </c>
      <c r="AL1505" s="570"/>
    </row>
    <row r="1506" spans="1:38">
      <c r="A1506" s="570">
        <v>16</v>
      </c>
      <c r="B1506" s="570">
        <v>34</v>
      </c>
      <c r="C1506" s="570">
        <v>2024</v>
      </c>
      <c r="D1506" s="570">
        <v>10</v>
      </c>
      <c r="E1506" s="570">
        <v>99</v>
      </c>
      <c r="F1506" s="570">
        <v>99</v>
      </c>
      <c r="G1506" s="570">
        <v>99</v>
      </c>
      <c r="H1506" s="570">
        <v>99</v>
      </c>
      <c r="I1506" s="570">
        <v>99</v>
      </c>
      <c r="J1506" s="570">
        <v>999</v>
      </c>
      <c r="K1506" s="570">
        <v>99</v>
      </c>
      <c r="L1506" s="570">
        <v>3</v>
      </c>
      <c r="M1506" s="570">
        <v>99</v>
      </c>
      <c r="N1506" s="570">
        <v>99</v>
      </c>
      <c r="O1506" s="570">
        <v>99</v>
      </c>
      <c r="P1506" s="570">
        <v>99</v>
      </c>
      <c r="Q1506" s="570">
        <v>111</v>
      </c>
      <c r="R1506" s="570">
        <v>322</v>
      </c>
      <c r="S1506" s="570">
        <v>3</v>
      </c>
      <c r="T1506" s="570">
        <v>2.9906832298136647</v>
      </c>
      <c r="U1506" s="570">
        <v>13.252484472049696</v>
      </c>
      <c r="V1506" s="570">
        <v>0</v>
      </c>
      <c r="W1506" s="570">
        <v>0</v>
      </c>
      <c r="X1506" s="570">
        <v>44.409937888198755</v>
      </c>
      <c r="Y1506" s="570">
        <v>0.6211180124223602</v>
      </c>
      <c r="Z1506" s="570">
        <v>5.7113875059872754</v>
      </c>
      <c r="AA1506" s="570">
        <v>0</v>
      </c>
      <c r="AB1506" s="570">
        <v>0.74135189942906621</v>
      </c>
      <c r="AC1506" s="570"/>
      <c r="AD1506" s="570">
        <v>27.010314569228793</v>
      </c>
      <c r="AE1506" s="570"/>
      <c r="AF1506" s="570">
        <v>6.2621548035783761</v>
      </c>
      <c r="AG1506" s="570">
        <v>5.2370111740413714</v>
      </c>
      <c r="AH1506" s="570">
        <v>0.3105590062111801</v>
      </c>
      <c r="AI1506" s="570">
        <v>322</v>
      </c>
      <c r="AJ1506" s="570">
        <v>99.43633540372663</v>
      </c>
      <c r="AK1506" s="570">
        <v>12.472158785032461</v>
      </c>
      <c r="AL1506" s="570"/>
    </row>
    <row r="1507" spans="1:38">
      <c r="A1507" s="570">
        <v>16</v>
      </c>
      <c r="B1507" s="570">
        <v>35</v>
      </c>
      <c r="C1507" s="570">
        <v>2024</v>
      </c>
      <c r="D1507" s="570">
        <v>11</v>
      </c>
      <c r="E1507" s="570">
        <v>99</v>
      </c>
      <c r="F1507" s="570">
        <v>99</v>
      </c>
      <c r="G1507" s="570">
        <v>99</v>
      </c>
      <c r="H1507" s="570">
        <v>99</v>
      </c>
      <c r="I1507" s="570">
        <v>99</v>
      </c>
      <c r="J1507" s="570">
        <v>999</v>
      </c>
      <c r="K1507" s="570">
        <v>99</v>
      </c>
      <c r="L1507" s="570">
        <v>3</v>
      </c>
      <c r="M1507" s="570">
        <v>99</v>
      </c>
      <c r="N1507" s="570">
        <v>99</v>
      </c>
      <c r="O1507" s="570">
        <v>99</v>
      </c>
      <c r="P1507" s="570">
        <v>99</v>
      </c>
      <c r="Q1507" s="570">
        <v>67</v>
      </c>
      <c r="R1507" s="570">
        <v>209</v>
      </c>
      <c r="S1507" s="570">
        <v>3</v>
      </c>
      <c r="T1507" s="570">
        <v>3.3253588516746406</v>
      </c>
      <c r="U1507" s="570">
        <v>12.400956937799039</v>
      </c>
      <c r="V1507" s="570">
        <v>0</v>
      </c>
      <c r="W1507" s="570">
        <v>0</v>
      </c>
      <c r="X1507" s="570">
        <v>30.622009569377997</v>
      </c>
      <c r="Y1507" s="570">
        <v>0.95693779904306242</v>
      </c>
      <c r="Z1507" s="570">
        <v>4.90546995178918</v>
      </c>
      <c r="AA1507" s="570">
        <v>0</v>
      </c>
      <c r="AB1507" s="570">
        <v>0.97792769393997614</v>
      </c>
      <c r="AC1507" s="570"/>
      <c r="AD1507" s="570">
        <v>31.56100064296508</v>
      </c>
      <c r="AE1507" s="570"/>
      <c r="AF1507" s="570">
        <v>7.6838235294117645</v>
      </c>
      <c r="AG1507" s="570">
        <v>5.7091123759846303</v>
      </c>
      <c r="AH1507" s="570">
        <v>1.4354066985645937</v>
      </c>
      <c r="AI1507" s="570">
        <v>208</v>
      </c>
      <c r="AJ1507" s="570">
        <v>98.538942307692324</v>
      </c>
      <c r="AK1507" s="570">
        <v>12.417514234592453</v>
      </c>
      <c r="AL1507" s="570"/>
    </row>
    <row r="1508" spans="1:38">
      <c r="A1508" s="570">
        <v>16</v>
      </c>
      <c r="B1508" s="570">
        <v>36</v>
      </c>
      <c r="C1508" s="570">
        <v>2024</v>
      </c>
      <c r="D1508" s="570">
        <v>12</v>
      </c>
      <c r="E1508" s="570">
        <v>99</v>
      </c>
      <c r="F1508" s="570">
        <v>99</v>
      </c>
      <c r="G1508" s="570">
        <v>99</v>
      </c>
      <c r="H1508" s="570">
        <v>99</v>
      </c>
      <c r="I1508" s="570">
        <v>99</v>
      </c>
      <c r="J1508" s="570">
        <v>999</v>
      </c>
      <c r="K1508" s="570">
        <v>99</v>
      </c>
      <c r="L1508" s="570">
        <v>3</v>
      </c>
      <c r="M1508" s="570">
        <v>99</v>
      </c>
      <c r="N1508" s="570">
        <v>99</v>
      </c>
      <c r="O1508" s="570">
        <v>99</v>
      </c>
      <c r="P1508" s="570">
        <v>99</v>
      </c>
      <c r="Q1508" s="570">
        <v>10</v>
      </c>
      <c r="R1508" s="570">
        <v>18</v>
      </c>
      <c r="S1508" s="570">
        <v>3</v>
      </c>
      <c r="T1508" s="570">
        <v>3.3333333333333344</v>
      </c>
      <c r="U1508" s="570">
        <v>15.96111111111111</v>
      </c>
      <c r="V1508" s="570">
        <v>0</v>
      </c>
      <c r="W1508" s="570">
        <v>0</v>
      </c>
      <c r="X1508" s="570">
        <v>61.111111111111121</v>
      </c>
      <c r="Y1508" s="570">
        <v>5.5555555555555562</v>
      </c>
      <c r="Z1508" s="570">
        <v>4.4737678488531296</v>
      </c>
      <c r="AA1508" s="570">
        <v>0</v>
      </c>
      <c r="AB1508" s="570">
        <v>0.88191710368819598</v>
      </c>
      <c r="AC1508" s="570"/>
      <c r="AD1508" s="570">
        <v>6.9465112946874994</v>
      </c>
      <c r="AE1508" s="570"/>
      <c r="AF1508" s="570">
        <v>4.1958041958041949</v>
      </c>
      <c r="AG1508" s="570">
        <v>3.4473242140628755</v>
      </c>
      <c r="AH1508" s="570">
        <v>0</v>
      </c>
      <c r="AI1508" s="570">
        <v>18</v>
      </c>
      <c r="AJ1508" s="570">
        <v>106.44444444444444</v>
      </c>
      <c r="AK1508" s="570">
        <v>12.761932266965122</v>
      </c>
      <c r="AL1508" s="570"/>
    </row>
    <row r="1509" spans="1:38">
      <c r="A1509" s="570">
        <v>16</v>
      </c>
      <c r="B1509" s="570">
        <v>37</v>
      </c>
      <c r="C1509" s="570">
        <v>2024</v>
      </c>
      <c r="D1509" s="570">
        <v>1</v>
      </c>
      <c r="E1509" s="570">
        <v>99</v>
      </c>
      <c r="F1509" s="570">
        <v>99</v>
      </c>
      <c r="G1509" s="570">
        <v>99</v>
      </c>
      <c r="H1509" s="570">
        <v>99</v>
      </c>
      <c r="I1509" s="570">
        <v>99</v>
      </c>
      <c r="J1509" s="570">
        <v>999</v>
      </c>
      <c r="K1509" s="570">
        <v>99</v>
      </c>
      <c r="L1509" s="570">
        <v>4</v>
      </c>
      <c r="M1509" s="570">
        <v>99</v>
      </c>
      <c r="N1509" s="570">
        <v>99</v>
      </c>
      <c r="O1509" s="570">
        <v>99</v>
      </c>
      <c r="P1509" s="570">
        <v>99</v>
      </c>
      <c r="Q1509" s="570">
        <v>24</v>
      </c>
      <c r="R1509" s="570">
        <v>52</v>
      </c>
      <c r="S1509" s="570">
        <v>4</v>
      </c>
      <c r="T1509" s="570">
        <v>4.25</v>
      </c>
      <c r="U1509" s="570">
        <v>14.657692307692304</v>
      </c>
      <c r="V1509" s="570">
        <v>0</v>
      </c>
      <c r="W1509" s="570">
        <v>0</v>
      </c>
      <c r="X1509" s="570">
        <v>50</v>
      </c>
      <c r="Y1509" s="570">
        <v>7.6923076923076898</v>
      </c>
      <c r="Z1509" s="570">
        <v>7.0821103480706</v>
      </c>
      <c r="AA1509" s="570">
        <v>0</v>
      </c>
      <c r="AB1509" s="570">
        <v>1.4394844162461036</v>
      </c>
      <c r="AC1509" s="570"/>
      <c r="AD1509" s="570">
        <v>10.610834144427418</v>
      </c>
      <c r="AE1509" s="570"/>
      <c r="AF1509" s="570">
        <v>6.9611780455153944</v>
      </c>
      <c r="AG1509" s="570">
        <v>5.3829204214808311</v>
      </c>
      <c r="AH1509" s="570">
        <v>1.9230769230769225</v>
      </c>
      <c r="AI1509" s="570">
        <v>3</v>
      </c>
      <c r="AJ1509" s="570">
        <v>101.19999999999997</v>
      </c>
      <c r="AK1509" s="570">
        <v>11.80083987149777</v>
      </c>
      <c r="AL1509" s="570"/>
    </row>
    <row r="1510" spans="1:38">
      <c r="A1510" s="570">
        <v>16</v>
      </c>
      <c r="B1510" s="570">
        <v>38</v>
      </c>
      <c r="C1510" s="570">
        <v>2024</v>
      </c>
      <c r="D1510" s="570">
        <v>2</v>
      </c>
      <c r="E1510" s="570">
        <v>99</v>
      </c>
      <c r="F1510" s="570">
        <v>99</v>
      </c>
      <c r="G1510" s="570">
        <v>99</v>
      </c>
      <c r="H1510" s="570">
        <v>99</v>
      </c>
      <c r="I1510" s="570">
        <v>99</v>
      </c>
      <c r="J1510" s="570">
        <v>999</v>
      </c>
      <c r="K1510" s="570">
        <v>99</v>
      </c>
      <c r="L1510" s="570">
        <v>4</v>
      </c>
      <c r="M1510" s="570">
        <v>99</v>
      </c>
      <c r="N1510" s="570">
        <v>99</v>
      </c>
      <c r="O1510" s="570">
        <v>99</v>
      </c>
      <c r="P1510" s="570">
        <v>99</v>
      </c>
      <c r="Q1510" s="570">
        <v>26</v>
      </c>
      <c r="R1510" s="570">
        <v>112</v>
      </c>
      <c r="S1510" s="570">
        <v>4</v>
      </c>
      <c r="T1510" s="570">
        <v>3.5446428571428554</v>
      </c>
      <c r="U1510" s="570">
        <v>8.291071428571426</v>
      </c>
      <c r="V1510" s="570">
        <v>0</v>
      </c>
      <c r="W1510" s="570">
        <v>0</v>
      </c>
      <c r="X1510" s="570">
        <v>16.964285714285722</v>
      </c>
      <c r="Y1510" s="570">
        <v>0.89285714285714302</v>
      </c>
      <c r="Z1510" s="570">
        <v>5.7605424095340894</v>
      </c>
      <c r="AA1510" s="570">
        <v>0</v>
      </c>
      <c r="AB1510" s="570">
        <v>1.3944302014567436</v>
      </c>
      <c r="AC1510" s="570"/>
      <c r="AD1510" s="570">
        <v>15.388559706821264</v>
      </c>
      <c r="AE1510" s="570"/>
      <c r="AF1510" s="570">
        <v>7.8212290502793316</v>
      </c>
      <c r="AG1510" s="570">
        <v>6.8426831335155853</v>
      </c>
      <c r="AH1510" s="570">
        <v>0.89285714285714302</v>
      </c>
      <c r="AI1510" s="570">
        <v>84</v>
      </c>
      <c r="AJ1510" s="570">
        <v>76.165476190476227</v>
      </c>
      <c r="AK1510" s="570">
        <v>13.050289811857498</v>
      </c>
      <c r="AL1510" s="570"/>
    </row>
    <row r="1511" spans="1:38">
      <c r="A1511" s="570">
        <v>16</v>
      </c>
      <c r="B1511" s="570">
        <v>39</v>
      </c>
      <c r="C1511" s="570">
        <v>2024</v>
      </c>
      <c r="D1511" s="570">
        <v>3</v>
      </c>
      <c r="E1511" s="570">
        <v>99</v>
      </c>
      <c r="F1511" s="570">
        <v>99</v>
      </c>
      <c r="G1511" s="570">
        <v>99</v>
      </c>
      <c r="H1511" s="570">
        <v>99</v>
      </c>
      <c r="I1511" s="570">
        <v>99</v>
      </c>
      <c r="J1511" s="570">
        <v>999</v>
      </c>
      <c r="K1511" s="570">
        <v>99</v>
      </c>
      <c r="L1511" s="570">
        <v>4</v>
      </c>
      <c r="M1511" s="570">
        <v>99</v>
      </c>
      <c r="N1511" s="570">
        <v>99</v>
      </c>
      <c r="O1511" s="570">
        <v>99</v>
      </c>
      <c r="P1511" s="570">
        <v>99</v>
      </c>
      <c r="Q1511" s="570">
        <v>75</v>
      </c>
      <c r="R1511" s="570">
        <v>266</v>
      </c>
      <c r="S1511" s="570">
        <v>4</v>
      </c>
      <c r="T1511" s="570">
        <v>4.2368421052631566</v>
      </c>
      <c r="U1511" s="570">
        <v>9.9360902255639054</v>
      </c>
      <c r="V1511" s="570">
        <v>0</v>
      </c>
      <c r="W1511" s="570">
        <v>0</v>
      </c>
      <c r="X1511" s="570">
        <v>25.18796992481203</v>
      </c>
      <c r="Y1511" s="570">
        <v>3.3834586466165408</v>
      </c>
      <c r="Z1511" s="570">
        <v>6.6061584203352401</v>
      </c>
      <c r="AA1511" s="570">
        <v>0</v>
      </c>
      <c r="AB1511" s="570">
        <v>1.3293660473515978</v>
      </c>
      <c r="AC1511" s="570"/>
      <c r="AD1511" s="570">
        <v>35.668740524989886</v>
      </c>
      <c r="AE1511" s="570"/>
      <c r="AF1511" s="570">
        <v>8.1246182040317656</v>
      </c>
      <c r="AG1511" s="570">
        <v>7.9485136008901804</v>
      </c>
      <c r="AH1511" s="570">
        <v>0</v>
      </c>
      <c r="AI1511" s="570">
        <v>182</v>
      </c>
      <c r="AJ1511" s="570">
        <v>89.285164835164821</v>
      </c>
      <c r="AK1511" s="570">
        <v>13.169789449564279</v>
      </c>
      <c r="AL1511" s="570"/>
    </row>
    <row r="1512" spans="1:38">
      <c r="A1512" s="570">
        <v>16</v>
      </c>
      <c r="B1512" s="570">
        <v>40</v>
      </c>
      <c r="C1512" s="570">
        <v>2024</v>
      </c>
      <c r="D1512" s="570">
        <v>4</v>
      </c>
      <c r="E1512" s="570">
        <v>99</v>
      </c>
      <c r="F1512" s="570">
        <v>99</v>
      </c>
      <c r="G1512" s="570">
        <v>99</v>
      </c>
      <c r="H1512" s="570">
        <v>99</v>
      </c>
      <c r="I1512" s="570">
        <v>99</v>
      </c>
      <c r="J1512" s="570">
        <v>999</v>
      </c>
      <c r="K1512" s="570">
        <v>99</v>
      </c>
      <c r="L1512" s="570">
        <v>4</v>
      </c>
      <c r="M1512" s="570">
        <v>99</v>
      </c>
      <c r="N1512" s="570">
        <v>99</v>
      </c>
      <c r="O1512" s="570">
        <v>99</v>
      </c>
      <c r="P1512" s="570">
        <v>99</v>
      </c>
      <c r="Q1512" s="570">
        <v>84</v>
      </c>
      <c r="R1512" s="570">
        <v>525</v>
      </c>
      <c r="S1512" s="570">
        <v>4</v>
      </c>
      <c r="T1512" s="570">
        <v>3.6380952380952394</v>
      </c>
      <c r="U1512" s="570">
        <v>7.8561904761904788</v>
      </c>
      <c r="V1512" s="570">
        <v>0</v>
      </c>
      <c r="W1512" s="570">
        <v>0</v>
      </c>
      <c r="X1512" s="570">
        <v>11.428571428571431</v>
      </c>
      <c r="Y1512" s="570">
        <v>0.95238095238095277</v>
      </c>
      <c r="Z1512" s="570">
        <v>4.7323471234739438</v>
      </c>
      <c r="AA1512" s="570">
        <v>0</v>
      </c>
      <c r="AB1512" s="570">
        <v>1.2009822132920998</v>
      </c>
      <c r="AC1512" s="570"/>
      <c r="AD1512" s="570">
        <v>50.786465298497504</v>
      </c>
      <c r="AE1512" s="570"/>
      <c r="AF1512" s="570">
        <v>13.973915357998408</v>
      </c>
      <c r="AG1512" s="570">
        <v>12.27065960187668</v>
      </c>
      <c r="AH1512" s="570">
        <v>1.1428571428571423</v>
      </c>
      <c r="AI1512" s="570">
        <v>446</v>
      </c>
      <c r="AJ1512" s="570">
        <v>80.641479820627779</v>
      </c>
      <c r="AK1512" s="570">
        <v>13.385763602704348</v>
      </c>
      <c r="AL1512" s="570"/>
    </row>
    <row r="1513" spans="1:38">
      <c r="A1513" s="570">
        <v>16</v>
      </c>
      <c r="B1513" s="570">
        <v>41</v>
      </c>
      <c r="C1513" s="570">
        <v>2024</v>
      </c>
      <c r="D1513" s="570">
        <v>5</v>
      </c>
      <c r="E1513" s="570">
        <v>99</v>
      </c>
      <c r="F1513" s="570">
        <v>99</v>
      </c>
      <c r="G1513" s="570">
        <v>99</v>
      </c>
      <c r="H1513" s="570">
        <v>99</v>
      </c>
      <c r="I1513" s="570">
        <v>99</v>
      </c>
      <c r="J1513" s="570">
        <v>999</v>
      </c>
      <c r="K1513" s="570">
        <v>99</v>
      </c>
      <c r="L1513" s="570">
        <v>4</v>
      </c>
      <c r="M1513" s="570">
        <v>99</v>
      </c>
      <c r="N1513" s="570">
        <v>99</v>
      </c>
      <c r="O1513" s="570">
        <v>99</v>
      </c>
      <c r="P1513" s="570">
        <v>99</v>
      </c>
      <c r="Q1513" s="570">
        <v>56</v>
      </c>
      <c r="R1513" s="570">
        <v>195</v>
      </c>
      <c r="S1513" s="570">
        <v>4</v>
      </c>
      <c r="T1513" s="570">
        <v>3.9487179487179502</v>
      </c>
      <c r="U1513" s="570">
        <v>9.2620512820512886</v>
      </c>
      <c r="V1513" s="570">
        <v>0</v>
      </c>
      <c r="W1513" s="570">
        <v>0</v>
      </c>
      <c r="X1513" s="570">
        <v>20.512820512820511</v>
      </c>
      <c r="Y1513" s="570">
        <v>1.5384615384615381</v>
      </c>
      <c r="Z1513" s="570">
        <v>6.2289889616654159</v>
      </c>
      <c r="AA1513" s="570">
        <v>0</v>
      </c>
      <c r="AB1513" s="570">
        <v>1.2392867665225196</v>
      </c>
      <c r="AC1513" s="570"/>
      <c r="AD1513" s="570">
        <v>41.906541677498822</v>
      </c>
      <c r="AE1513" s="570"/>
      <c r="AF1513" s="570">
        <v>9.4798249878463761</v>
      </c>
      <c r="AG1513" s="570">
        <v>8.5080624266891594</v>
      </c>
      <c r="AH1513" s="570">
        <v>1.0256410256410255</v>
      </c>
      <c r="AI1513" s="570">
        <v>183</v>
      </c>
      <c r="AJ1513" s="570">
        <v>85.467213114754102</v>
      </c>
      <c r="AK1513" s="570">
        <v>12.967605126231922</v>
      </c>
      <c r="AL1513" s="570"/>
    </row>
    <row r="1514" spans="1:38">
      <c r="A1514" s="570">
        <v>16</v>
      </c>
      <c r="B1514" s="570">
        <v>42</v>
      </c>
      <c r="C1514" s="570">
        <v>2024</v>
      </c>
      <c r="D1514" s="570">
        <v>6</v>
      </c>
      <c r="E1514" s="570">
        <v>99</v>
      </c>
      <c r="F1514" s="570">
        <v>99</v>
      </c>
      <c r="G1514" s="570">
        <v>99</v>
      </c>
      <c r="H1514" s="570">
        <v>99</v>
      </c>
      <c r="I1514" s="570">
        <v>99</v>
      </c>
      <c r="J1514" s="570">
        <v>999</v>
      </c>
      <c r="K1514" s="570">
        <v>99</v>
      </c>
      <c r="L1514" s="570">
        <v>4</v>
      </c>
      <c r="M1514" s="570">
        <v>99</v>
      </c>
      <c r="N1514" s="570">
        <v>99</v>
      </c>
      <c r="O1514" s="570">
        <v>99</v>
      </c>
      <c r="P1514" s="570">
        <v>99</v>
      </c>
      <c r="Q1514" s="570">
        <v>57</v>
      </c>
      <c r="R1514" s="570">
        <v>271</v>
      </c>
      <c r="S1514" s="570">
        <v>4</v>
      </c>
      <c r="T1514" s="570">
        <v>3.4428044280442802</v>
      </c>
      <c r="U1514" s="570">
        <v>10.846494464944652</v>
      </c>
      <c r="V1514" s="570">
        <v>0</v>
      </c>
      <c r="W1514" s="570">
        <v>0</v>
      </c>
      <c r="X1514" s="570">
        <v>28.782287822878224</v>
      </c>
      <c r="Y1514" s="570">
        <v>0.73800738007380062</v>
      </c>
      <c r="Z1514" s="570">
        <v>5.7934095938656016</v>
      </c>
      <c r="AA1514" s="570">
        <v>0</v>
      </c>
      <c r="AB1514" s="570">
        <v>1.2869820365838895</v>
      </c>
      <c r="AC1514" s="570"/>
      <c r="AD1514" s="570">
        <v>67.313384704679024</v>
      </c>
      <c r="AE1514" s="570"/>
      <c r="AF1514" s="570">
        <v>16.16945107398568</v>
      </c>
      <c r="AG1514" s="570">
        <v>13.599770514861016</v>
      </c>
      <c r="AH1514" s="570">
        <v>0.73800738007380062</v>
      </c>
      <c r="AI1514" s="570">
        <v>263</v>
      </c>
      <c r="AJ1514" s="570">
        <v>90.443346007604603</v>
      </c>
      <c r="AK1514" s="570">
        <v>13.05136490559641</v>
      </c>
      <c r="AL1514" s="570"/>
    </row>
    <row r="1515" spans="1:38">
      <c r="A1515" s="570">
        <v>16</v>
      </c>
      <c r="B1515" s="570">
        <v>43</v>
      </c>
      <c r="C1515" s="570">
        <v>2024</v>
      </c>
      <c r="D1515" s="570">
        <v>7</v>
      </c>
      <c r="E1515" s="570">
        <v>99</v>
      </c>
      <c r="F1515" s="570">
        <v>99</v>
      </c>
      <c r="G1515" s="570">
        <v>99</v>
      </c>
      <c r="H1515" s="570">
        <v>99</v>
      </c>
      <c r="I1515" s="570">
        <v>99</v>
      </c>
      <c r="J1515" s="570">
        <v>999</v>
      </c>
      <c r="K1515" s="570">
        <v>99</v>
      </c>
      <c r="L1515" s="570">
        <v>4</v>
      </c>
      <c r="M1515" s="570">
        <v>99</v>
      </c>
      <c r="N1515" s="570">
        <v>99</v>
      </c>
      <c r="O1515" s="570">
        <v>99</v>
      </c>
      <c r="P1515" s="570">
        <v>99</v>
      </c>
      <c r="Q1515" s="570">
        <v>29</v>
      </c>
      <c r="R1515" s="570">
        <v>136</v>
      </c>
      <c r="S1515" s="570">
        <v>4</v>
      </c>
      <c r="T1515" s="570">
        <v>3.3602941176470593</v>
      </c>
      <c r="U1515" s="570">
        <v>10.009558823529416</v>
      </c>
      <c r="V1515" s="570">
        <v>0</v>
      </c>
      <c r="W1515" s="570">
        <v>0</v>
      </c>
      <c r="X1515" s="570">
        <v>17.647058823529413</v>
      </c>
      <c r="Y1515" s="570">
        <v>0.73529411764705888</v>
      </c>
      <c r="Z1515" s="570">
        <v>4.8365319167595509</v>
      </c>
      <c r="AA1515" s="570">
        <v>0</v>
      </c>
      <c r="AB1515" s="570">
        <v>1.1354760216965172</v>
      </c>
      <c r="AC1515" s="570"/>
      <c r="AD1515" s="570">
        <v>48.191346875320889</v>
      </c>
      <c r="AE1515" s="570"/>
      <c r="AF1515" s="570">
        <v>17.193426042983564</v>
      </c>
      <c r="AG1515" s="570">
        <v>14.928171948678589</v>
      </c>
      <c r="AH1515" s="570">
        <v>8.0882352941176485</v>
      </c>
      <c r="AI1515" s="570">
        <v>136</v>
      </c>
      <c r="AJ1515" s="570">
        <v>90.415441176470623</v>
      </c>
      <c r="AK1515" s="570">
        <v>12.623646038670323</v>
      </c>
      <c r="AL1515" s="570"/>
    </row>
    <row r="1516" spans="1:38">
      <c r="A1516" s="570">
        <v>16</v>
      </c>
      <c r="B1516" s="570">
        <v>44</v>
      </c>
      <c r="C1516" s="570">
        <v>2024</v>
      </c>
      <c r="D1516" s="570">
        <v>8</v>
      </c>
      <c r="E1516" s="570">
        <v>99</v>
      </c>
      <c r="F1516" s="570">
        <v>99</v>
      </c>
      <c r="G1516" s="570">
        <v>99</v>
      </c>
      <c r="H1516" s="570">
        <v>99</v>
      </c>
      <c r="I1516" s="570">
        <v>99</v>
      </c>
      <c r="J1516" s="570">
        <v>999</v>
      </c>
      <c r="K1516" s="570">
        <v>99</v>
      </c>
      <c r="L1516" s="570">
        <v>4</v>
      </c>
      <c r="M1516" s="570">
        <v>99</v>
      </c>
      <c r="N1516" s="570">
        <v>99</v>
      </c>
      <c r="O1516" s="570">
        <v>99</v>
      </c>
      <c r="P1516" s="570">
        <v>99</v>
      </c>
      <c r="Q1516" s="570">
        <v>68</v>
      </c>
      <c r="R1516" s="570">
        <v>307</v>
      </c>
      <c r="S1516" s="570">
        <v>4</v>
      </c>
      <c r="T1516" s="570">
        <v>3.2638436482084696</v>
      </c>
      <c r="U1516" s="570">
        <v>10.565472312703582</v>
      </c>
      <c r="V1516" s="570">
        <v>0</v>
      </c>
      <c r="W1516" s="570">
        <v>0</v>
      </c>
      <c r="X1516" s="570">
        <v>16.612377850162861</v>
      </c>
      <c r="Y1516" s="570">
        <v>0.97719869706840379</v>
      </c>
      <c r="Z1516" s="570">
        <v>4.562913095489086</v>
      </c>
      <c r="AA1516" s="570">
        <v>0</v>
      </c>
      <c r="AB1516" s="570">
        <v>1.0883281630729904</v>
      </c>
      <c r="AC1516" s="570"/>
      <c r="AD1516" s="570">
        <v>65.468470926163477</v>
      </c>
      <c r="AE1516" s="570"/>
      <c r="AF1516" s="570">
        <v>20.715249662618088</v>
      </c>
      <c r="AG1516" s="570">
        <v>17.136970017170778</v>
      </c>
      <c r="AH1516" s="570">
        <v>1.3029315960912049</v>
      </c>
      <c r="AI1516" s="570">
        <v>303</v>
      </c>
      <c r="AJ1516" s="570">
        <v>91.638613861386105</v>
      </c>
      <c r="AK1516" s="570">
        <v>12.92181252492793</v>
      </c>
      <c r="AL1516" s="570"/>
    </row>
    <row r="1517" spans="1:38">
      <c r="A1517" s="570">
        <v>16</v>
      </c>
      <c r="B1517" s="570">
        <v>45</v>
      </c>
      <c r="C1517" s="570">
        <v>2024</v>
      </c>
      <c r="D1517" s="570">
        <v>9</v>
      </c>
      <c r="E1517" s="570">
        <v>99</v>
      </c>
      <c r="F1517" s="570">
        <v>99</v>
      </c>
      <c r="G1517" s="570">
        <v>99</v>
      </c>
      <c r="H1517" s="570">
        <v>99</v>
      </c>
      <c r="I1517" s="570">
        <v>99</v>
      </c>
      <c r="J1517" s="570">
        <v>999</v>
      </c>
      <c r="K1517" s="570">
        <v>99</v>
      </c>
      <c r="L1517" s="570">
        <v>4</v>
      </c>
      <c r="M1517" s="570">
        <v>99</v>
      </c>
      <c r="N1517" s="570">
        <v>99</v>
      </c>
      <c r="O1517" s="570">
        <v>99</v>
      </c>
      <c r="P1517" s="570">
        <v>99</v>
      </c>
      <c r="Q1517" s="570">
        <v>82</v>
      </c>
      <c r="R1517" s="570">
        <v>270</v>
      </c>
      <c r="S1517" s="570">
        <v>4</v>
      </c>
      <c r="T1517" s="570">
        <v>3.6074074074074072</v>
      </c>
      <c r="U1517" s="570">
        <v>11.205185185185185</v>
      </c>
      <c r="V1517" s="570">
        <v>0</v>
      </c>
      <c r="W1517" s="570">
        <v>0</v>
      </c>
      <c r="X1517" s="570">
        <v>18.888888888888889</v>
      </c>
      <c r="Y1517" s="570">
        <v>0.37037037037037041</v>
      </c>
      <c r="Z1517" s="570">
        <v>4.5194119335335916</v>
      </c>
      <c r="AA1517" s="570">
        <v>0</v>
      </c>
      <c r="AB1517" s="570">
        <v>1.2207847888493162</v>
      </c>
      <c r="AC1517" s="570"/>
      <c r="AD1517" s="570">
        <v>53.384929563680387</v>
      </c>
      <c r="AE1517" s="570"/>
      <c r="AF1517" s="570">
        <v>12.753897024090696</v>
      </c>
      <c r="AG1517" s="570">
        <v>10.857114147909963</v>
      </c>
      <c r="AH1517" s="570">
        <v>2.2222222222222223</v>
      </c>
      <c r="AI1517" s="570">
        <v>259</v>
      </c>
      <c r="AJ1517" s="570">
        <v>93.184942084942065</v>
      </c>
      <c r="AK1517" s="570">
        <v>13.10301557072215</v>
      </c>
      <c r="AL1517" s="570"/>
    </row>
    <row r="1518" spans="1:38">
      <c r="A1518" s="570">
        <v>16</v>
      </c>
      <c r="B1518" s="570">
        <v>46</v>
      </c>
      <c r="C1518" s="570">
        <v>2024</v>
      </c>
      <c r="D1518" s="570">
        <v>10</v>
      </c>
      <c r="E1518" s="570">
        <v>99</v>
      </c>
      <c r="F1518" s="570">
        <v>99</v>
      </c>
      <c r="G1518" s="570">
        <v>99</v>
      </c>
      <c r="H1518" s="570">
        <v>99</v>
      </c>
      <c r="I1518" s="570">
        <v>99</v>
      </c>
      <c r="J1518" s="570">
        <v>999</v>
      </c>
      <c r="K1518" s="570">
        <v>99</v>
      </c>
      <c r="L1518" s="570">
        <v>4</v>
      </c>
      <c r="M1518" s="570">
        <v>99</v>
      </c>
      <c r="N1518" s="570">
        <v>99</v>
      </c>
      <c r="O1518" s="570">
        <v>99</v>
      </c>
      <c r="P1518" s="570">
        <v>99</v>
      </c>
      <c r="Q1518" s="570">
        <v>200</v>
      </c>
      <c r="R1518" s="570">
        <v>830</v>
      </c>
      <c r="S1518" s="570">
        <v>4</v>
      </c>
      <c r="T1518" s="570">
        <v>3.6975903614457839</v>
      </c>
      <c r="U1518" s="570">
        <v>13.092409638554201</v>
      </c>
      <c r="V1518" s="570">
        <v>0</v>
      </c>
      <c r="W1518" s="570">
        <v>0</v>
      </c>
      <c r="X1518" s="570">
        <v>36.867469879518062</v>
      </c>
      <c r="Y1518" s="570">
        <v>1.9277108433734935</v>
      </c>
      <c r="Z1518" s="570">
        <v>5.601822227269575</v>
      </c>
      <c r="AA1518" s="570">
        <v>0</v>
      </c>
      <c r="AB1518" s="570">
        <v>1.0625583928520597</v>
      </c>
      <c r="AC1518" s="570"/>
      <c r="AD1518" s="570">
        <v>60.302967361172882</v>
      </c>
      <c r="AE1518" s="570"/>
      <c r="AF1518" s="570">
        <v>16.141579152080901</v>
      </c>
      <c r="AG1518" s="570">
        <v>13.336074174526116</v>
      </c>
      <c r="AH1518" s="570">
        <v>1.5662650602409638</v>
      </c>
      <c r="AI1518" s="570">
        <v>819</v>
      </c>
      <c r="AJ1518" s="570">
        <v>97.631135531135442</v>
      </c>
      <c r="AK1518" s="570">
        <v>13.257240768745916</v>
      </c>
      <c r="AL1518" s="570"/>
    </row>
    <row r="1519" spans="1:38">
      <c r="A1519" s="570">
        <v>16</v>
      </c>
      <c r="B1519" s="570">
        <v>47</v>
      </c>
      <c r="C1519" s="570">
        <v>2024</v>
      </c>
      <c r="D1519" s="570">
        <v>11</v>
      </c>
      <c r="E1519" s="570">
        <v>99</v>
      </c>
      <c r="F1519" s="570">
        <v>99</v>
      </c>
      <c r="G1519" s="570">
        <v>99</v>
      </c>
      <c r="H1519" s="570">
        <v>99</v>
      </c>
      <c r="I1519" s="570">
        <v>99</v>
      </c>
      <c r="J1519" s="570">
        <v>999</v>
      </c>
      <c r="K1519" s="570">
        <v>99</v>
      </c>
      <c r="L1519" s="570">
        <v>4</v>
      </c>
      <c r="M1519" s="570">
        <v>99</v>
      </c>
      <c r="N1519" s="570">
        <v>99</v>
      </c>
      <c r="O1519" s="570">
        <v>99</v>
      </c>
      <c r="P1519" s="570">
        <v>99</v>
      </c>
      <c r="Q1519" s="570">
        <v>119</v>
      </c>
      <c r="R1519" s="570">
        <v>494</v>
      </c>
      <c r="S1519" s="570">
        <v>4</v>
      </c>
      <c r="T1519" s="570">
        <v>4.0910931174089056</v>
      </c>
      <c r="U1519" s="570">
        <v>14.318218623481778</v>
      </c>
      <c r="V1519" s="570">
        <v>0</v>
      </c>
      <c r="W1519" s="570">
        <v>0</v>
      </c>
      <c r="X1519" s="570">
        <v>46.15384615384616</v>
      </c>
      <c r="Y1519" s="570">
        <v>0.80971659919028316</v>
      </c>
      <c r="Z1519" s="570">
        <v>4.8944312800817489</v>
      </c>
      <c r="AA1519" s="570">
        <v>0</v>
      </c>
      <c r="AB1519" s="570">
        <v>1.1791893270641252</v>
      </c>
      <c r="AC1519" s="570"/>
      <c r="AD1519" s="570">
        <v>59.316723230489714</v>
      </c>
      <c r="AE1519" s="570"/>
      <c r="AF1519" s="570">
        <v>18.161764705882348</v>
      </c>
      <c r="AG1519" s="570">
        <v>15.580559324722005</v>
      </c>
      <c r="AH1519" s="570">
        <v>2.6315789473684221</v>
      </c>
      <c r="AI1519" s="570">
        <v>483</v>
      </c>
      <c r="AJ1519" s="570">
        <v>101.08240165631472</v>
      </c>
      <c r="AK1519" s="570">
        <v>13.245160746633459</v>
      </c>
      <c r="AL1519" s="570"/>
    </row>
    <row r="1520" spans="1:38">
      <c r="A1520" s="570">
        <v>16</v>
      </c>
      <c r="B1520" s="570">
        <v>48</v>
      </c>
      <c r="C1520" s="570">
        <v>2024</v>
      </c>
      <c r="D1520" s="570">
        <v>12</v>
      </c>
      <c r="E1520" s="570">
        <v>99</v>
      </c>
      <c r="F1520" s="570">
        <v>99</v>
      </c>
      <c r="G1520" s="570">
        <v>99</v>
      </c>
      <c r="H1520" s="570">
        <v>99</v>
      </c>
      <c r="I1520" s="570">
        <v>99</v>
      </c>
      <c r="J1520" s="570">
        <v>999</v>
      </c>
      <c r="K1520" s="570">
        <v>99</v>
      </c>
      <c r="L1520" s="570">
        <v>4</v>
      </c>
      <c r="M1520" s="570">
        <v>99</v>
      </c>
      <c r="N1520" s="570">
        <v>99</v>
      </c>
      <c r="O1520" s="570">
        <v>99</v>
      </c>
      <c r="P1520" s="570">
        <v>99</v>
      </c>
      <c r="Q1520" s="570">
        <v>20</v>
      </c>
      <c r="R1520" s="570">
        <v>60</v>
      </c>
      <c r="S1520" s="570">
        <v>4</v>
      </c>
      <c r="T1520" s="570">
        <v>4.5166666666666657</v>
      </c>
      <c r="U1520" s="570">
        <v>16.508333333333336</v>
      </c>
      <c r="V1520" s="570">
        <v>0</v>
      </c>
      <c r="W1520" s="570">
        <v>0</v>
      </c>
      <c r="X1520" s="570">
        <v>63.33333333333335</v>
      </c>
      <c r="Y1520" s="570">
        <v>1.6666666666666672</v>
      </c>
      <c r="Z1520" s="570">
        <v>4.3357541315080148</v>
      </c>
      <c r="AA1520" s="570">
        <v>0</v>
      </c>
      <c r="AB1520" s="570">
        <v>1.0876835732673156</v>
      </c>
      <c r="AC1520" s="570"/>
      <c r="AD1520" s="570">
        <v>41.929412025346409</v>
      </c>
      <c r="AE1520" s="570"/>
      <c r="AF1520" s="570">
        <v>13.986013986013983</v>
      </c>
      <c r="AG1520" s="570">
        <v>11.885049196064321</v>
      </c>
      <c r="AH1520" s="570">
        <v>0</v>
      </c>
      <c r="AI1520" s="570">
        <v>60</v>
      </c>
      <c r="AJ1520" s="570">
        <v>106.26666666666669</v>
      </c>
      <c r="AK1520" s="570">
        <v>13.368668170586828</v>
      </c>
      <c r="AL1520" s="570"/>
    </row>
    <row r="1521" spans="1:38">
      <c r="A1521" s="570">
        <v>16</v>
      </c>
      <c r="B1521" s="570">
        <v>49</v>
      </c>
      <c r="C1521" s="570">
        <v>2024</v>
      </c>
      <c r="D1521" s="570">
        <v>1</v>
      </c>
      <c r="E1521" s="570">
        <v>99</v>
      </c>
      <c r="F1521" s="570">
        <v>99</v>
      </c>
      <c r="G1521" s="570">
        <v>99</v>
      </c>
      <c r="H1521" s="570">
        <v>99</v>
      </c>
      <c r="I1521" s="570">
        <v>99</v>
      </c>
      <c r="J1521" s="570">
        <v>999</v>
      </c>
      <c r="K1521" s="570">
        <v>99</v>
      </c>
      <c r="L1521" s="570">
        <v>5</v>
      </c>
      <c r="M1521" s="570">
        <v>99</v>
      </c>
      <c r="N1521" s="570">
        <v>99</v>
      </c>
      <c r="O1521" s="570">
        <v>99</v>
      </c>
      <c r="P1521" s="570">
        <v>99</v>
      </c>
      <c r="Q1521" s="570">
        <v>42</v>
      </c>
      <c r="R1521" s="570">
        <v>239</v>
      </c>
      <c r="S1521" s="570">
        <v>5</v>
      </c>
      <c r="T1521" s="570">
        <v>5.0418410041841009</v>
      </c>
      <c r="U1521" s="570">
        <v>16.80125523012553</v>
      </c>
      <c r="V1521" s="570">
        <v>0</v>
      </c>
      <c r="W1521" s="570">
        <v>0</v>
      </c>
      <c r="X1521" s="570">
        <v>57.740585774058601</v>
      </c>
      <c r="Y1521" s="570">
        <v>17.154811715481173</v>
      </c>
      <c r="Z1521" s="570">
        <v>6.8979560441899688</v>
      </c>
      <c r="AA1521" s="570">
        <v>0</v>
      </c>
      <c r="AB1521" s="570">
        <v>1.2128696045532656</v>
      </c>
      <c r="AC1521" s="570"/>
      <c r="AD1521" s="570">
        <v>24.229814746959281</v>
      </c>
      <c r="AE1521" s="570"/>
      <c r="AF1521" s="570">
        <v>31.994645247657299</v>
      </c>
      <c r="AG1521" s="570">
        <v>28.358851944970201</v>
      </c>
      <c r="AH1521" s="570">
        <v>1.6736401673640164</v>
      </c>
      <c r="AI1521" s="570">
        <v>28</v>
      </c>
      <c r="AJ1521" s="570">
        <v>90.735714285714238</v>
      </c>
      <c r="AK1521" s="570">
        <v>15.834716224534176</v>
      </c>
      <c r="AL1521" s="570"/>
    </row>
    <row r="1522" spans="1:38">
      <c r="A1522" s="570">
        <v>16</v>
      </c>
      <c r="B1522" s="570">
        <v>50</v>
      </c>
      <c r="C1522" s="570">
        <v>2024</v>
      </c>
      <c r="D1522" s="570">
        <v>2</v>
      </c>
      <c r="E1522" s="570">
        <v>99</v>
      </c>
      <c r="F1522" s="570">
        <v>99</v>
      </c>
      <c r="G1522" s="570">
        <v>99</v>
      </c>
      <c r="H1522" s="570">
        <v>99</v>
      </c>
      <c r="I1522" s="570">
        <v>99</v>
      </c>
      <c r="J1522" s="570">
        <v>999</v>
      </c>
      <c r="K1522" s="570">
        <v>99</v>
      </c>
      <c r="L1522" s="570">
        <v>5</v>
      </c>
      <c r="M1522" s="570">
        <v>99</v>
      </c>
      <c r="N1522" s="570">
        <v>99</v>
      </c>
      <c r="O1522" s="570">
        <v>99</v>
      </c>
      <c r="P1522" s="570">
        <v>99</v>
      </c>
      <c r="Q1522" s="570">
        <v>57</v>
      </c>
      <c r="R1522" s="570">
        <v>441</v>
      </c>
      <c r="S1522" s="570">
        <v>5</v>
      </c>
      <c r="T1522" s="570">
        <v>4.512471655328798</v>
      </c>
      <c r="U1522" s="570">
        <v>9.5693877551020403</v>
      </c>
      <c r="V1522" s="570">
        <v>0</v>
      </c>
      <c r="W1522" s="570">
        <v>0</v>
      </c>
      <c r="X1522" s="570">
        <v>19.727891156462587</v>
      </c>
      <c r="Y1522" s="570">
        <v>8.3900226757369616</v>
      </c>
      <c r="Z1522" s="570">
        <v>7.1393255927952106</v>
      </c>
      <c r="AA1522" s="570">
        <v>0</v>
      </c>
      <c r="AB1522" s="570">
        <v>1.2582439314960721</v>
      </c>
      <c r="AC1522" s="570"/>
      <c r="AD1522" s="570">
        <v>32.934885177654799</v>
      </c>
      <c r="AE1522" s="570"/>
      <c r="AF1522" s="570">
        <v>30.796089385474861</v>
      </c>
      <c r="AG1522" s="570">
        <v>31.097143109787993</v>
      </c>
      <c r="AH1522" s="570">
        <v>0.45351473922902497</v>
      </c>
      <c r="AI1522" s="570">
        <v>323</v>
      </c>
      <c r="AJ1522" s="570">
        <v>76.120743034055707</v>
      </c>
      <c r="AK1522" s="570">
        <v>13.940690117839395</v>
      </c>
      <c r="AL1522" s="570"/>
    </row>
    <row r="1523" spans="1:38">
      <c r="A1523" s="570">
        <v>16</v>
      </c>
      <c r="B1523" s="570">
        <v>51</v>
      </c>
      <c r="C1523" s="570">
        <v>2024</v>
      </c>
      <c r="D1523" s="570">
        <v>3</v>
      </c>
      <c r="E1523" s="570">
        <v>99</v>
      </c>
      <c r="F1523" s="570">
        <v>99</v>
      </c>
      <c r="G1523" s="570">
        <v>99</v>
      </c>
      <c r="H1523" s="570">
        <v>99</v>
      </c>
      <c r="I1523" s="570">
        <v>99</v>
      </c>
      <c r="J1523" s="570">
        <v>999</v>
      </c>
      <c r="K1523" s="570">
        <v>99</v>
      </c>
      <c r="L1523" s="570">
        <v>5</v>
      </c>
      <c r="M1523" s="570">
        <v>99</v>
      </c>
      <c r="N1523" s="570">
        <v>99</v>
      </c>
      <c r="O1523" s="570">
        <v>99</v>
      </c>
      <c r="P1523" s="570">
        <v>99</v>
      </c>
      <c r="Q1523" s="570">
        <v>98</v>
      </c>
      <c r="R1523" s="570">
        <v>1095</v>
      </c>
      <c r="S1523" s="570">
        <v>5</v>
      </c>
      <c r="T1523" s="570">
        <v>4.9589041095890414</v>
      </c>
      <c r="U1523" s="570">
        <v>8.6555251141552603</v>
      </c>
      <c r="V1523" s="570">
        <v>0</v>
      </c>
      <c r="W1523" s="570">
        <v>9.1324200913242018E-2</v>
      </c>
      <c r="X1523" s="570">
        <v>15.251141552511418</v>
      </c>
      <c r="Y1523" s="570">
        <v>3.5616438356164375</v>
      </c>
      <c r="Z1523" s="570">
        <v>5.9346566740132625</v>
      </c>
      <c r="AA1523" s="570">
        <v>0</v>
      </c>
      <c r="AB1523" s="570">
        <v>1.1947949079585023</v>
      </c>
      <c r="AC1523" s="570"/>
      <c r="AD1523" s="570">
        <v>33.653954265331734</v>
      </c>
      <c r="AE1523" s="570"/>
      <c r="AF1523" s="570">
        <v>33.445326817348807</v>
      </c>
      <c r="AG1523" s="570">
        <v>28.50337578755849</v>
      </c>
      <c r="AH1523" s="570">
        <v>0</v>
      </c>
      <c r="AI1523" s="570">
        <v>670</v>
      </c>
      <c r="AJ1523" s="570">
        <v>82.980746268656731</v>
      </c>
      <c r="AK1523" s="570">
        <v>14.421522937106127</v>
      </c>
      <c r="AL1523" s="570"/>
    </row>
    <row r="1524" spans="1:38">
      <c r="A1524" s="570">
        <v>16</v>
      </c>
      <c r="B1524" s="570">
        <v>52</v>
      </c>
      <c r="C1524" s="570">
        <v>2024</v>
      </c>
      <c r="D1524" s="570">
        <v>4</v>
      </c>
      <c r="E1524" s="570">
        <v>99</v>
      </c>
      <c r="F1524" s="570">
        <v>99</v>
      </c>
      <c r="G1524" s="570">
        <v>99</v>
      </c>
      <c r="H1524" s="570">
        <v>99</v>
      </c>
      <c r="I1524" s="570">
        <v>99</v>
      </c>
      <c r="J1524" s="570">
        <v>999</v>
      </c>
      <c r="K1524" s="570">
        <v>99</v>
      </c>
      <c r="L1524" s="570">
        <v>5</v>
      </c>
      <c r="M1524" s="570">
        <v>99</v>
      </c>
      <c r="N1524" s="570">
        <v>99</v>
      </c>
      <c r="O1524" s="570">
        <v>99</v>
      </c>
      <c r="P1524" s="570">
        <v>99</v>
      </c>
      <c r="Q1524" s="570">
        <v>108</v>
      </c>
      <c r="R1524" s="570">
        <v>1259</v>
      </c>
      <c r="S1524" s="570">
        <v>5</v>
      </c>
      <c r="T1524" s="570">
        <v>4.6632247815726764</v>
      </c>
      <c r="U1524" s="570">
        <v>7.8296266878474992</v>
      </c>
      <c r="V1524" s="570">
        <v>0</v>
      </c>
      <c r="W1524" s="570">
        <v>0</v>
      </c>
      <c r="X1524" s="570">
        <v>8.4193804606830813</v>
      </c>
      <c r="Y1524" s="570">
        <v>2.5416997617156478</v>
      </c>
      <c r="Z1524" s="570">
        <v>4.7315399347909937</v>
      </c>
      <c r="AA1524" s="570">
        <v>0</v>
      </c>
      <c r="AB1524" s="570">
        <v>1.0875887691256347</v>
      </c>
      <c r="AC1524" s="570"/>
      <c r="AD1524" s="570">
        <v>40.672216155050286</v>
      </c>
      <c r="AE1524" s="570"/>
      <c r="AF1524" s="570">
        <v>33.510779877561895</v>
      </c>
      <c r="AG1524" s="570">
        <v>29.326712819856802</v>
      </c>
      <c r="AH1524" s="570">
        <v>0.55599682287529772</v>
      </c>
      <c r="AI1524" s="570">
        <v>1039</v>
      </c>
      <c r="AJ1524" s="570">
        <v>78.823580365736262</v>
      </c>
      <c r="AK1524" s="570">
        <v>14.359510156398748</v>
      </c>
      <c r="AL1524" s="570"/>
    </row>
    <row r="1525" spans="1:38">
      <c r="A1525" s="570">
        <v>16</v>
      </c>
      <c r="B1525" s="570">
        <v>53</v>
      </c>
      <c r="C1525" s="570">
        <v>2024</v>
      </c>
      <c r="D1525" s="570">
        <v>5</v>
      </c>
      <c r="E1525" s="570">
        <v>99</v>
      </c>
      <c r="F1525" s="570">
        <v>99</v>
      </c>
      <c r="G1525" s="570">
        <v>99</v>
      </c>
      <c r="H1525" s="570">
        <v>99</v>
      </c>
      <c r="I1525" s="570">
        <v>99</v>
      </c>
      <c r="J1525" s="570">
        <v>999</v>
      </c>
      <c r="K1525" s="570">
        <v>99</v>
      </c>
      <c r="L1525" s="570">
        <v>5</v>
      </c>
      <c r="M1525" s="570">
        <v>99</v>
      </c>
      <c r="N1525" s="570">
        <v>99</v>
      </c>
      <c r="O1525" s="570">
        <v>99</v>
      </c>
      <c r="P1525" s="570">
        <v>99</v>
      </c>
      <c r="Q1525" s="570">
        <v>78</v>
      </c>
      <c r="R1525" s="570">
        <v>599</v>
      </c>
      <c r="S1525" s="570">
        <v>5</v>
      </c>
      <c r="T1525" s="570">
        <v>4.7128547579298816</v>
      </c>
      <c r="U1525" s="570">
        <v>8.8196994991652691</v>
      </c>
      <c r="V1525" s="570">
        <v>0</v>
      </c>
      <c r="W1525" s="570">
        <v>0.66777963272120211</v>
      </c>
      <c r="X1525" s="570">
        <v>15.191986644407349</v>
      </c>
      <c r="Y1525" s="570">
        <v>2.671118530884808</v>
      </c>
      <c r="Z1525" s="570">
        <v>5.6045187388100164</v>
      </c>
      <c r="AA1525" s="570">
        <v>0</v>
      </c>
      <c r="AB1525" s="570">
        <v>1.2676869016997587</v>
      </c>
      <c r="AC1525" s="570"/>
      <c r="AD1525" s="570">
        <v>42.800539003696109</v>
      </c>
      <c r="AE1525" s="570"/>
      <c r="AF1525" s="570">
        <v>29.120077783179394</v>
      </c>
      <c r="AG1525" s="570">
        <v>24.886824539172128</v>
      </c>
      <c r="AH1525" s="570">
        <v>2.671118530884808</v>
      </c>
      <c r="AI1525" s="570">
        <v>510</v>
      </c>
      <c r="AJ1525" s="570">
        <v>83.021764705882347</v>
      </c>
      <c r="AK1525" s="570">
        <v>14.053133579982841</v>
      </c>
      <c r="AL1525" s="570"/>
    </row>
    <row r="1526" spans="1:38">
      <c r="A1526" s="570">
        <v>16</v>
      </c>
      <c r="B1526" s="570">
        <v>54</v>
      </c>
      <c r="C1526" s="570">
        <v>2024</v>
      </c>
      <c r="D1526" s="570">
        <v>6</v>
      </c>
      <c r="E1526" s="570">
        <v>99</v>
      </c>
      <c r="F1526" s="570">
        <v>99</v>
      </c>
      <c r="G1526" s="570">
        <v>99</v>
      </c>
      <c r="H1526" s="570">
        <v>99</v>
      </c>
      <c r="I1526" s="570">
        <v>99</v>
      </c>
      <c r="J1526" s="570">
        <v>999</v>
      </c>
      <c r="K1526" s="570">
        <v>99</v>
      </c>
      <c r="L1526" s="570">
        <v>5</v>
      </c>
      <c r="M1526" s="570">
        <v>99</v>
      </c>
      <c r="N1526" s="570">
        <v>99</v>
      </c>
      <c r="O1526" s="570">
        <v>99</v>
      </c>
      <c r="P1526" s="570">
        <v>99</v>
      </c>
      <c r="Q1526" s="570">
        <v>84</v>
      </c>
      <c r="R1526" s="570">
        <v>408</v>
      </c>
      <c r="S1526" s="570">
        <v>5</v>
      </c>
      <c r="T1526" s="570">
        <v>4.375</v>
      </c>
      <c r="U1526" s="570">
        <v>11.807107843137249</v>
      </c>
      <c r="V1526" s="570">
        <v>0</v>
      </c>
      <c r="W1526" s="570">
        <v>0</v>
      </c>
      <c r="X1526" s="570">
        <v>27.941176470588243</v>
      </c>
      <c r="Y1526" s="570">
        <v>8.0882352941176485</v>
      </c>
      <c r="Z1526" s="570">
        <v>6.629710568619422</v>
      </c>
      <c r="AA1526" s="570">
        <v>0</v>
      </c>
      <c r="AB1526" s="570">
        <v>1.3911705115322359</v>
      </c>
      <c r="AC1526" s="570"/>
      <c r="AD1526" s="570">
        <v>51.786036786557879</v>
      </c>
      <c r="AE1526" s="570"/>
      <c r="AF1526" s="570">
        <v>24.343675417661096</v>
      </c>
      <c r="AG1526" s="570">
        <v>22.288281452418847</v>
      </c>
      <c r="AH1526" s="570">
        <v>0.49019607843137247</v>
      </c>
      <c r="AI1526" s="570">
        <v>371</v>
      </c>
      <c r="AJ1526" s="570">
        <v>90.464959568733207</v>
      </c>
      <c r="AK1526" s="570">
        <v>14.491402736728739</v>
      </c>
      <c r="AL1526" s="570"/>
    </row>
    <row r="1527" spans="1:38">
      <c r="A1527" s="570">
        <v>16</v>
      </c>
      <c r="B1527" s="570">
        <v>55</v>
      </c>
      <c r="C1527" s="570">
        <v>2024</v>
      </c>
      <c r="D1527" s="570">
        <v>7</v>
      </c>
      <c r="E1527" s="570">
        <v>99</v>
      </c>
      <c r="F1527" s="570">
        <v>99</v>
      </c>
      <c r="G1527" s="570">
        <v>99</v>
      </c>
      <c r="H1527" s="570">
        <v>99</v>
      </c>
      <c r="I1527" s="570">
        <v>99</v>
      </c>
      <c r="J1527" s="570">
        <v>999</v>
      </c>
      <c r="K1527" s="570">
        <v>99</v>
      </c>
      <c r="L1527" s="570">
        <v>5</v>
      </c>
      <c r="M1527" s="570">
        <v>99</v>
      </c>
      <c r="N1527" s="570">
        <v>99</v>
      </c>
      <c r="O1527" s="570">
        <v>99</v>
      </c>
      <c r="P1527" s="570">
        <v>99</v>
      </c>
      <c r="Q1527" s="570">
        <v>30</v>
      </c>
      <c r="R1527" s="570">
        <v>155</v>
      </c>
      <c r="S1527" s="570">
        <v>5</v>
      </c>
      <c r="T1527" s="570">
        <v>4.1225806451612925</v>
      </c>
      <c r="U1527" s="570">
        <v>10.68967741935484</v>
      </c>
      <c r="V1527" s="570">
        <v>0</v>
      </c>
      <c r="W1527" s="570">
        <v>0</v>
      </c>
      <c r="X1527" s="570">
        <v>21.290322580645157</v>
      </c>
      <c r="Y1527" s="570">
        <v>7.0967741935483879</v>
      </c>
      <c r="Z1527" s="570">
        <v>6.5789122955634456</v>
      </c>
      <c r="AA1527" s="570">
        <v>0</v>
      </c>
      <c r="AB1527" s="570">
        <v>1.2304496103036311</v>
      </c>
      <c r="AC1527" s="570"/>
      <c r="AD1527" s="570">
        <v>33.919390610312007</v>
      </c>
      <c r="AE1527" s="570"/>
      <c r="AF1527" s="570">
        <v>19.595448798988624</v>
      </c>
      <c r="AG1527" s="570">
        <v>18.169755455642076</v>
      </c>
      <c r="AH1527" s="570">
        <v>5.8064516129032242</v>
      </c>
      <c r="AI1527" s="570">
        <v>155</v>
      </c>
      <c r="AJ1527" s="570">
        <v>88.66838709677414</v>
      </c>
      <c r="AK1527" s="570">
        <v>13.732973372935522</v>
      </c>
      <c r="AL1527" s="570"/>
    </row>
    <row r="1528" spans="1:38">
      <c r="A1528" s="570">
        <v>16</v>
      </c>
      <c r="B1528" s="570">
        <v>56</v>
      </c>
      <c r="C1528" s="570">
        <v>2024</v>
      </c>
      <c r="D1528" s="570">
        <v>8</v>
      </c>
      <c r="E1528" s="570">
        <v>99</v>
      </c>
      <c r="F1528" s="570">
        <v>99</v>
      </c>
      <c r="G1528" s="570">
        <v>99</v>
      </c>
      <c r="H1528" s="570">
        <v>99</v>
      </c>
      <c r="I1528" s="570">
        <v>99</v>
      </c>
      <c r="J1528" s="570">
        <v>999</v>
      </c>
      <c r="K1528" s="570">
        <v>99</v>
      </c>
      <c r="L1528" s="570">
        <v>5</v>
      </c>
      <c r="M1528" s="570">
        <v>99</v>
      </c>
      <c r="N1528" s="570">
        <v>99</v>
      </c>
      <c r="O1528" s="570">
        <v>99</v>
      </c>
      <c r="P1528" s="570">
        <v>99</v>
      </c>
      <c r="Q1528" s="570">
        <v>78</v>
      </c>
      <c r="R1528" s="570">
        <v>321</v>
      </c>
      <c r="S1528" s="570">
        <v>5</v>
      </c>
      <c r="T1528" s="570">
        <v>3.934579439252337</v>
      </c>
      <c r="U1528" s="570">
        <v>12.571962616822431</v>
      </c>
      <c r="V1528" s="570">
        <v>0</v>
      </c>
      <c r="W1528" s="570">
        <v>0</v>
      </c>
      <c r="X1528" s="570">
        <v>25.233644859813079</v>
      </c>
      <c r="Y1528" s="570">
        <v>5.9190031152647959</v>
      </c>
      <c r="Z1528" s="570">
        <v>5.4622544110411972</v>
      </c>
      <c r="AA1528" s="570">
        <v>0</v>
      </c>
      <c r="AB1528" s="570">
        <v>1.440000614641936</v>
      </c>
      <c r="AC1528" s="570"/>
      <c r="AD1528" s="570">
        <v>35.938877515617797</v>
      </c>
      <c r="AE1528" s="570"/>
      <c r="AF1528" s="570">
        <v>21.659919028340088</v>
      </c>
      <c r="AG1528" s="570">
        <v>21.321357812706378</v>
      </c>
      <c r="AH1528" s="570">
        <v>1.5576323987538938</v>
      </c>
      <c r="AI1528" s="570">
        <v>307</v>
      </c>
      <c r="AJ1528" s="570">
        <v>93.171986970684017</v>
      </c>
      <c r="AK1528" s="570">
        <v>14.422698296453712</v>
      </c>
      <c r="AL1528" s="570"/>
    </row>
    <row r="1529" spans="1:38">
      <c r="A1529" s="570">
        <v>16</v>
      </c>
      <c r="B1529" s="570">
        <v>57</v>
      </c>
      <c r="C1529" s="570">
        <v>2024</v>
      </c>
      <c r="D1529" s="570">
        <v>9</v>
      </c>
      <c r="E1529" s="570">
        <v>99</v>
      </c>
      <c r="F1529" s="570">
        <v>99</v>
      </c>
      <c r="G1529" s="570">
        <v>99</v>
      </c>
      <c r="H1529" s="570">
        <v>99</v>
      </c>
      <c r="I1529" s="570">
        <v>99</v>
      </c>
      <c r="J1529" s="570">
        <v>999</v>
      </c>
      <c r="K1529" s="570">
        <v>99</v>
      </c>
      <c r="L1529" s="570">
        <v>5</v>
      </c>
      <c r="M1529" s="570">
        <v>99</v>
      </c>
      <c r="N1529" s="570">
        <v>99</v>
      </c>
      <c r="O1529" s="570">
        <v>99</v>
      </c>
      <c r="P1529" s="570">
        <v>99</v>
      </c>
      <c r="Q1529" s="570">
        <v>110</v>
      </c>
      <c r="R1529" s="570">
        <v>419</v>
      </c>
      <c r="S1529" s="570">
        <v>5</v>
      </c>
      <c r="T1529" s="570">
        <v>4.350835322195703</v>
      </c>
      <c r="U1529" s="570">
        <v>12.744868735083539</v>
      </c>
      <c r="V1529" s="570">
        <v>0</v>
      </c>
      <c r="W1529" s="570">
        <v>0</v>
      </c>
      <c r="X1529" s="570">
        <v>28.162291169451073</v>
      </c>
      <c r="Y1529" s="570">
        <v>3.3412887828162292</v>
      </c>
      <c r="Z1529" s="570">
        <v>5.2476330538380438</v>
      </c>
      <c r="AA1529" s="570">
        <v>0</v>
      </c>
      <c r="AB1529" s="570">
        <v>1.3338150351754992</v>
      </c>
      <c r="AC1529" s="570"/>
      <c r="AD1529" s="570">
        <v>33.364886066375242</v>
      </c>
      <c r="AE1529" s="570"/>
      <c r="AF1529" s="570">
        <v>19.792158715162962</v>
      </c>
      <c r="AG1529" s="570">
        <v>19.163771819016997</v>
      </c>
      <c r="AH1529" s="570">
        <v>3.579952267303101</v>
      </c>
      <c r="AI1529" s="570">
        <v>404</v>
      </c>
      <c r="AJ1529" s="570">
        <v>95.326980198019868</v>
      </c>
      <c r="AK1529" s="570">
        <v>14.04949588079023</v>
      </c>
      <c r="AL1529" s="570"/>
    </row>
    <row r="1530" spans="1:38">
      <c r="A1530" s="570">
        <v>16</v>
      </c>
      <c r="B1530" s="570">
        <v>58</v>
      </c>
      <c r="C1530" s="570">
        <v>2024</v>
      </c>
      <c r="D1530" s="570">
        <v>10</v>
      </c>
      <c r="E1530" s="570">
        <v>99</v>
      </c>
      <c r="F1530" s="570">
        <v>99</v>
      </c>
      <c r="G1530" s="570">
        <v>99</v>
      </c>
      <c r="H1530" s="570">
        <v>99</v>
      </c>
      <c r="I1530" s="570">
        <v>99</v>
      </c>
      <c r="J1530" s="570">
        <v>999</v>
      </c>
      <c r="K1530" s="570">
        <v>99</v>
      </c>
      <c r="L1530" s="570">
        <v>5</v>
      </c>
      <c r="M1530" s="570">
        <v>99</v>
      </c>
      <c r="N1530" s="570">
        <v>99</v>
      </c>
      <c r="O1530" s="570">
        <v>99</v>
      </c>
      <c r="P1530" s="570">
        <v>99</v>
      </c>
      <c r="Q1530" s="570">
        <v>253</v>
      </c>
      <c r="R1530" s="570">
        <v>1073</v>
      </c>
      <c r="S1530" s="570">
        <v>5</v>
      </c>
      <c r="T1530" s="570">
        <v>4.5256290773532175</v>
      </c>
      <c r="U1530" s="570">
        <v>15.900000000000004</v>
      </c>
      <c r="V1530" s="570">
        <v>0</v>
      </c>
      <c r="W1530" s="570">
        <v>9.3196644920782848E-2</v>
      </c>
      <c r="X1530" s="570">
        <v>57.222739981360654</v>
      </c>
      <c r="Y1530" s="570">
        <v>8.1081081081081106</v>
      </c>
      <c r="Z1530" s="570">
        <v>5.956726522741163</v>
      </c>
      <c r="AA1530" s="570">
        <v>0</v>
      </c>
      <c r="AB1530" s="570">
        <v>1.2186593708020321</v>
      </c>
      <c r="AC1530" s="570"/>
      <c r="AD1530" s="570">
        <v>51.74766515245269</v>
      </c>
      <c r="AE1530" s="570"/>
      <c r="AF1530" s="570">
        <v>20.867366783352779</v>
      </c>
      <c r="AG1530" s="570">
        <v>20.937613136401847</v>
      </c>
      <c r="AH1530" s="570">
        <v>1.2115563839701771</v>
      </c>
      <c r="AI1530" s="570">
        <v>1041</v>
      </c>
      <c r="AJ1530" s="570">
        <v>100.8467819404419</v>
      </c>
      <c r="AK1530" s="570">
        <v>14.673791624070201</v>
      </c>
      <c r="AL1530" s="570"/>
    </row>
    <row r="1531" spans="1:38">
      <c r="A1531" s="570">
        <v>16</v>
      </c>
      <c r="B1531" s="570">
        <v>59</v>
      </c>
      <c r="C1531" s="570">
        <v>2024</v>
      </c>
      <c r="D1531" s="570">
        <v>11</v>
      </c>
      <c r="E1531" s="570">
        <v>99</v>
      </c>
      <c r="F1531" s="570">
        <v>99</v>
      </c>
      <c r="G1531" s="570">
        <v>99</v>
      </c>
      <c r="H1531" s="570">
        <v>99</v>
      </c>
      <c r="I1531" s="570">
        <v>99</v>
      </c>
      <c r="J1531" s="570">
        <v>999</v>
      </c>
      <c r="K1531" s="570">
        <v>99</v>
      </c>
      <c r="L1531" s="570">
        <v>5</v>
      </c>
      <c r="M1531" s="570">
        <v>99</v>
      </c>
      <c r="N1531" s="570">
        <v>99</v>
      </c>
      <c r="O1531" s="570">
        <v>99</v>
      </c>
      <c r="P1531" s="570">
        <v>99</v>
      </c>
      <c r="Q1531" s="570">
        <v>133</v>
      </c>
      <c r="R1531" s="570">
        <v>686</v>
      </c>
      <c r="S1531" s="570">
        <v>5</v>
      </c>
      <c r="T1531" s="570">
        <v>4.8848396501457723</v>
      </c>
      <c r="U1531" s="570">
        <v>17.182944606413997</v>
      </c>
      <c r="V1531" s="570">
        <v>0</v>
      </c>
      <c r="W1531" s="570">
        <v>0.14577259475218651</v>
      </c>
      <c r="X1531" s="570">
        <v>68.513119533527714</v>
      </c>
      <c r="Y1531" s="570">
        <v>10.641399416909621</v>
      </c>
      <c r="Z1531" s="570">
        <v>5.7345572131886717</v>
      </c>
      <c r="AA1531" s="570">
        <v>0</v>
      </c>
      <c r="AB1531" s="570">
        <v>1.0607648461539594</v>
      </c>
      <c r="AC1531" s="570"/>
      <c r="AD1531" s="570">
        <v>31.580843183871949</v>
      </c>
      <c r="AE1531" s="570"/>
      <c r="AF1531" s="570">
        <v>25.22058823529412</v>
      </c>
      <c r="AG1531" s="570">
        <v>25.965028988316558</v>
      </c>
      <c r="AH1531" s="570">
        <v>3.2069970845481057</v>
      </c>
      <c r="AI1531" s="570">
        <v>657</v>
      </c>
      <c r="AJ1531" s="570">
        <v>103.37534246575348</v>
      </c>
      <c r="AK1531" s="570">
        <v>14.784239612561402</v>
      </c>
      <c r="AL1531" s="570"/>
    </row>
    <row r="1532" spans="1:38">
      <c r="A1532" s="570">
        <v>16</v>
      </c>
      <c r="B1532" s="570">
        <v>60</v>
      </c>
      <c r="C1532" s="570">
        <v>2024</v>
      </c>
      <c r="D1532" s="570">
        <v>12</v>
      </c>
      <c r="E1532" s="570">
        <v>99</v>
      </c>
      <c r="F1532" s="570">
        <v>99</v>
      </c>
      <c r="G1532" s="570">
        <v>99</v>
      </c>
      <c r="H1532" s="570">
        <v>99</v>
      </c>
      <c r="I1532" s="570">
        <v>99</v>
      </c>
      <c r="J1532" s="570">
        <v>999</v>
      </c>
      <c r="K1532" s="570">
        <v>99</v>
      </c>
      <c r="L1532" s="570">
        <v>5</v>
      </c>
      <c r="M1532" s="570">
        <v>99</v>
      </c>
      <c r="N1532" s="570">
        <v>99</v>
      </c>
      <c r="O1532" s="570">
        <v>99</v>
      </c>
      <c r="P1532" s="570">
        <v>99</v>
      </c>
      <c r="Q1532" s="570">
        <v>30</v>
      </c>
      <c r="R1532" s="570">
        <v>114</v>
      </c>
      <c r="S1532" s="570">
        <v>5</v>
      </c>
      <c r="T1532" s="570">
        <v>5.0350877192982475</v>
      </c>
      <c r="U1532" s="570">
        <v>19.024561403508777</v>
      </c>
      <c r="V1532" s="570">
        <v>0</v>
      </c>
      <c r="W1532" s="570">
        <v>0</v>
      </c>
      <c r="X1532" s="570">
        <v>84.210526315789508</v>
      </c>
      <c r="Y1532" s="570">
        <v>11.403508771929824</v>
      </c>
      <c r="Z1532" s="570">
        <v>4.3717907809265624</v>
      </c>
      <c r="AA1532" s="570">
        <v>0</v>
      </c>
      <c r="AB1532" s="570">
        <v>1.0081233613023599</v>
      </c>
      <c r="AC1532" s="570"/>
      <c r="AD1532" s="570">
        <v>15.285978369942837</v>
      </c>
      <c r="AE1532" s="570"/>
      <c r="AF1532" s="570">
        <v>26.57342657342657</v>
      </c>
      <c r="AG1532" s="570">
        <v>26.023518118550523</v>
      </c>
      <c r="AH1532" s="570">
        <v>0</v>
      </c>
      <c r="AI1532" s="570">
        <v>114</v>
      </c>
      <c r="AJ1532" s="570">
        <v>107.37456140350878</v>
      </c>
      <c r="AK1532" s="570">
        <v>14.998209981690204</v>
      </c>
      <c r="AL1532" s="570"/>
    </row>
    <row r="1533" spans="1:38">
      <c r="A1533" s="570">
        <v>16</v>
      </c>
      <c r="B1533" s="570">
        <v>61</v>
      </c>
      <c r="C1533" s="570">
        <v>2024</v>
      </c>
      <c r="D1533" s="570">
        <v>1</v>
      </c>
      <c r="E1533" s="570">
        <v>99</v>
      </c>
      <c r="F1533" s="570">
        <v>99</v>
      </c>
      <c r="G1533" s="570">
        <v>99</v>
      </c>
      <c r="H1533" s="570">
        <v>99</v>
      </c>
      <c r="I1533" s="570">
        <v>99</v>
      </c>
      <c r="J1533" s="570">
        <v>999</v>
      </c>
      <c r="K1533" s="570">
        <v>99</v>
      </c>
      <c r="L1533" s="570">
        <v>6</v>
      </c>
      <c r="M1533" s="570">
        <v>99</v>
      </c>
      <c r="N1533" s="570">
        <v>99</v>
      </c>
      <c r="O1533" s="570">
        <v>99</v>
      </c>
      <c r="P1533" s="570">
        <v>99</v>
      </c>
      <c r="Q1533" s="570">
        <v>49</v>
      </c>
      <c r="R1533" s="570">
        <v>288</v>
      </c>
      <c r="S1533" s="570">
        <v>6</v>
      </c>
      <c r="T1533" s="570">
        <v>6.1076388888888884</v>
      </c>
      <c r="U1533" s="570">
        <v>19.932638888888889</v>
      </c>
      <c r="V1533" s="570">
        <v>6.25</v>
      </c>
      <c r="W1533" s="570">
        <v>1.7361111111111109</v>
      </c>
      <c r="X1533" s="570">
        <v>69.444444444444443</v>
      </c>
      <c r="Y1533" s="570">
        <v>40.972222222222221</v>
      </c>
      <c r="Z1533" s="570">
        <v>7.22086415516707</v>
      </c>
      <c r="AA1533" s="570">
        <v>0</v>
      </c>
      <c r="AB1533" s="570">
        <v>1.7276983670121764</v>
      </c>
      <c r="AC1533" s="570"/>
      <c r="AD1533" s="570">
        <v>52.811620917200919</v>
      </c>
      <c r="AE1533" s="570"/>
      <c r="AF1533" s="570">
        <v>38.554216867469869</v>
      </c>
      <c r="AG1533" s="570">
        <v>40.542105709200811</v>
      </c>
      <c r="AH1533" s="570">
        <v>1.3888888888888891</v>
      </c>
      <c r="AI1533" s="570">
        <v>35</v>
      </c>
      <c r="AJ1533" s="570">
        <v>95.822857142857117</v>
      </c>
      <c r="AK1533" s="570">
        <v>16.150977275265404</v>
      </c>
      <c r="AL1533" s="570"/>
    </row>
    <row r="1534" spans="1:38">
      <c r="A1534" s="570">
        <v>16</v>
      </c>
      <c r="B1534" s="570">
        <v>62</v>
      </c>
      <c r="C1534" s="570">
        <v>2024</v>
      </c>
      <c r="D1534" s="570">
        <v>2</v>
      </c>
      <c r="E1534" s="570">
        <v>99</v>
      </c>
      <c r="F1534" s="570">
        <v>99</v>
      </c>
      <c r="G1534" s="570">
        <v>99</v>
      </c>
      <c r="H1534" s="570">
        <v>99</v>
      </c>
      <c r="I1534" s="570">
        <v>99</v>
      </c>
      <c r="J1534" s="570">
        <v>999</v>
      </c>
      <c r="K1534" s="570">
        <v>99</v>
      </c>
      <c r="L1534" s="570">
        <v>6</v>
      </c>
      <c r="M1534" s="570">
        <v>99</v>
      </c>
      <c r="N1534" s="570">
        <v>99</v>
      </c>
      <c r="O1534" s="570">
        <v>99</v>
      </c>
      <c r="P1534" s="570">
        <v>99</v>
      </c>
      <c r="Q1534" s="570">
        <v>61</v>
      </c>
      <c r="R1534" s="570">
        <v>578</v>
      </c>
      <c r="S1534" s="570">
        <v>6</v>
      </c>
      <c r="T1534" s="570">
        <v>5.2266435986159188</v>
      </c>
      <c r="U1534" s="570">
        <v>9.2487889273356476</v>
      </c>
      <c r="V1534" s="570">
        <v>1.9031141868512111</v>
      </c>
      <c r="W1534" s="570">
        <v>0.17301038062283738</v>
      </c>
      <c r="X1534" s="570">
        <v>12.97577854671281</v>
      </c>
      <c r="Y1534" s="570">
        <v>8.4775086505190309</v>
      </c>
      <c r="Z1534" s="570">
        <v>6.6216803594282476</v>
      </c>
      <c r="AA1534" s="570">
        <v>0</v>
      </c>
      <c r="AB1534" s="570">
        <v>1.3499389250450389</v>
      </c>
      <c r="AC1534" s="570"/>
      <c r="AD1534" s="570">
        <v>43.113097660319504</v>
      </c>
      <c r="AE1534" s="570"/>
      <c r="AF1534" s="570">
        <v>40.363128491620117</v>
      </c>
      <c r="AG1534" s="570">
        <v>39.392220003389653</v>
      </c>
      <c r="AH1534" s="570">
        <v>0</v>
      </c>
      <c r="AI1534" s="570">
        <v>467</v>
      </c>
      <c r="AJ1534" s="570">
        <v>76.266809421841501</v>
      </c>
      <c r="AK1534" s="570">
        <v>15.8801917439717</v>
      </c>
      <c r="AL1534" s="570"/>
    </row>
    <row r="1535" spans="1:38">
      <c r="A1535" s="570">
        <v>16</v>
      </c>
      <c r="B1535" s="570">
        <v>63</v>
      </c>
      <c r="C1535" s="570">
        <v>2024</v>
      </c>
      <c r="D1535" s="570">
        <v>3</v>
      </c>
      <c r="E1535" s="570">
        <v>99</v>
      </c>
      <c r="F1535" s="570">
        <v>99</v>
      </c>
      <c r="G1535" s="570">
        <v>99</v>
      </c>
      <c r="H1535" s="570">
        <v>99</v>
      </c>
      <c r="I1535" s="570">
        <v>99</v>
      </c>
      <c r="J1535" s="570">
        <v>999</v>
      </c>
      <c r="K1535" s="570">
        <v>99</v>
      </c>
      <c r="L1535" s="570">
        <v>6</v>
      </c>
      <c r="M1535" s="570">
        <v>99</v>
      </c>
      <c r="N1535" s="570">
        <v>99</v>
      </c>
      <c r="O1535" s="570">
        <v>99</v>
      </c>
      <c r="P1535" s="570">
        <v>99</v>
      </c>
      <c r="Q1535" s="570">
        <v>119</v>
      </c>
      <c r="R1535" s="570">
        <v>1310</v>
      </c>
      <c r="S1535" s="570">
        <v>6</v>
      </c>
      <c r="T1535" s="570">
        <v>5.7427480916030555</v>
      </c>
      <c r="U1535" s="570">
        <v>10.251755725190831</v>
      </c>
      <c r="V1535" s="570">
        <v>2.8244274809160306</v>
      </c>
      <c r="W1535" s="570">
        <v>0.53435114503816805</v>
      </c>
      <c r="X1535" s="570">
        <v>17.633587786259547</v>
      </c>
      <c r="Y1535" s="570">
        <v>9.8473282442748094</v>
      </c>
      <c r="Z1535" s="570">
        <v>7.0071626910253748</v>
      </c>
      <c r="AA1535" s="570">
        <v>0</v>
      </c>
      <c r="AB1535" s="570">
        <v>1.2282632518851435</v>
      </c>
      <c r="AC1535" s="570"/>
      <c r="AD1535" s="570">
        <v>41.761129879153501</v>
      </c>
      <c r="AE1535" s="570"/>
      <c r="AF1535" s="570">
        <v>40.012217470983501</v>
      </c>
      <c r="AG1535" s="570">
        <v>40.388553899824032</v>
      </c>
      <c r="AH1535" s="570">
        <v>0</v>
      </c>
      <c r="AI1535" s="570">
        <v>1042</v>
      </c>
      <c r="AJ1535" s="570">
        <v>82.298848368522002</v>
      </c>
      <c r="AK1535" s="570">
        <v>16.159062185488462</v>
      </c>
      <c r="AL1535" s="570"/>
    </row>
    <row r="1536" spans="1:38">
      <c r="A1536" s="570">
        <v>16</v>
      </c>
      <c r="B1536" s="570">
        <v>64</v>
      </c>
      <c r="C1536" s="570">
        <v>2024</v>
      </c>
      <c r="D1536" s="570">
        <v>4</v>
      </c>
      <c r="E1536" s="570">
        <v>99</v>
      </c>
      <c r="F1536" s="570">
        <v>99</v>
      </c>
      <c r="G1536" s="570">
        <v>99</v>
      </c>
      <c r="H1536" s="570">
        <v>99</v>
      </c>
      <c r="I1536" s="570">
        <v>99</v>
      </c>
      <c r="J1536" s="570">
        <v>999</v>
      </c>
      <c r="K1536" s="570">
        <v>99</v>
      </c>
      <c r="L1536" s="570">
        <v>6</v>
      </c>
      <c r="M1536" s="570">
        <v>99</v>
      </c>
      <c r="N1536" s="570">
        <v>99</v>
      </c>
      <c r="O1536" s="570">
        <v>99</v>
      </c>
      <c r="P1536" s="570">
        <v>99</v>
      </c>
      <c r="Q1536" s="570">
        <v>111</v>
      </c>
      <c r="R1536" s="570">
        <v>1206</v>
      </c>
      <c r="S1536" s="570">
        <v>6</v>
      </c>
      <c r="T1536" s="570">
        <v>5.4402985074626837</v>
      </c>
      <c r="U1536" s="570">
        <v>9.5606965174129304</v>
      </c>
      <c r="V1536" s="570">
        <v>1.4925373134328361</v>
      </c>
      <c r="W1536" s="570">
        <v>0.49751243781094517</v>
      </c>
      <c r="X1536" s="570">
        <v>14.676616915422885</v>
      </c>
      <c r="Y1536" s="570">
        <v>7.7943615257048116</v>
      </c>
      <c r="Z1536" s="570">
        <v>6.2884819962124237</v>
      </c>
      <c r="AA1536" s="570">
        <v>0</v>
      </c>
      <c r="AB1536" s="570">
        <v>1.244290940279158</v>
      </c>
      <c r="AC1536" s="570"/>
      <c r="AD1536" s="570">
        <v>50.126903262860253</v>
      </c>
      <c r="AE1536" s="570"/>
      <c r="AF1536" s="570">
        <v>32.100079850944901</v>
      </c>
      <c r="AG1536" s="570">
        <v>34.303105671368257</v>
      </c>
      <c r="AH1536" s="570">
        <v>0.91210613598673262</v>
      </c>
      <c r="AI1536" s="570">
        <v>1013</v>
      </c>
      <c r="AJ1536" s="570">
        <v>80.963869693978268</v>
      </c>
      <c r="AK1536" s="570">
        <v>15.907734052250852</v>
      </c>
      <c r="AL1536" s="570"/>
    </row>
    <row r="1537" spans="1:38">
      <c r="A1537" s="570">
        <v>16</v>
      </c>
      <c r="B1537" s="570">
        <v>65</v>
      </c>
      <c r="C1537" s="570">
        <v>2024</v>
      </c>
      <c r="D1537" s="570">
        <v>5</v>
      </c>
      <c r="E1537" s="570">
        <v>99</v>
      </c>
      <c r="F1537" s="570">
        <v>99</v>
      </c>
      <c r="G1537" s="570">
        <v>99</v>
      </c>
      <c r="H1537" s="570">
        <v>99</v>
      </c>
      <c r="I1537" s="570">
        <v>99</v>
      </c>
      <c r="J1537" s="570">
        <v>999</v>
      </c>
      <c r="K1537" s="570">
        <v>99</v>
      </c>
      <c r="L1537" s="570">
        <v>6</v>
      </c>
      <c r="M1537" s="570">
        <v>99</v>
      </c>
      <c r="N1537" s="570">
        <v>99</v>
      </c>
      <c r="O1537" s="570">
        <v>99</v>
      </c>
      <c r="P1537" s="570">
        <v>99</v>
      </c>
      <c r="Q1537" s="570">
        <v>91</v>
      </c>
      <c r="R1537" s="570">
        <v>674</v>
      </c>
      <c r="S1537" s="570">
        <v>6</v>
      </c>
      <c r="T1537" s="570">
        <v>5.1632047477744809</v>
      </c>
      <c r="U1537" s="570">
        <v>10.212611275964388</v>
      </c>
      <c r="V1537" s="570">
        <v>3.560830860534125</v>
      </c>
      <c r="W1537" s="570">
        <v>1.0385756676557862</v>
      </c>
      <c r="X1537" s="570">
        <v>17.062314540059347</v>
      </c>
      <c r="Y1537" s="570">
        <v>10.237388724035608</v>
      </c>
      <c r="Z1537" s="570">
        <v>6.6267355717961154</v>
      </c>
      <c r="AA1537" s="570">
        <v>0</v>
      </c>
      <c r="AB1537" s="570">
        <v>1.3410033655168809</v>
      </c>
      <c r="AC1537" s="570"/>
      <c r="AD1537" s="570">
        <v>47.598637598045848</v>
      </c>
      <c r="AE1537" s="570"/>
      <c r="AF1537" s="570">
        <v>32.766164316966453</v>
      </c>
      <c r="AG1537" s="570">
        <v>32.425417253546001</v>
      </c>
      <c r="AH1537" s="570">
        <v>2.2255192878338281</v>
      </c>
      <c r="AI1537" s="570">
        <v>624</v>
      </c>
      <c r="AJ1537" s="570">
        <v>83.695352564102549</v>
      </c>
      <c r="AK1537" s="570">
        <v>15.575767565365849</v>
      </c>
      <c r="AL1537" s="570"/>
    </row>
    <row r="1538" spans="1:38">
      <c r="A1538" s="570">
        <v>16</v>
      </c>
      <c r="B1538" s="570">
        <v>66</v>
      </c>
      <c r="C1538" s="570">
        <v>2024</v>
      </c>
      <c r="D1538" s="570">
        <v>6</v>
      </c>
      <c r="E1538" s="570">
        <v>99</v>
      </c>
      <c r="F1538" s="570">
        <v>99</v>
      </c>
      <c r="G1538" s="570">
        <v>99</v>
      </c>
      <c r="H1538" s="570">
        <v>99</v>
      </c>
      <c r="I1538" s="570">
        <v>99</v>
      </c>
      <c r="J1538" s="570">
        <v>999</v>
      </c>
      <c r="K1538" s="570">
        <v>99</v>
      </c>
      <c r="L1538" s="570">
        <v>6</v>
      </c>
      <c r="M1538" s="570">
        <v>99</v>
      </c>
      <c r="N1538" s="570">
        <v>99</v>
      </c>
      <c r="O1538" s="570">
        <v>99</v>
      </c>
      <c r="P1538" s="570">
        <v>99</v>
      </c>
      <c r="Q1538" s="570">
        <v>75</v>
      </c>
      <c r="R1538" s="570">
        <v>464</v>
      </c>
      <c r="S1538" s="570">
        <v>6</v>
      </c>
      <c r="T1538" s="570">
        <v>5.0409482758620685</v>
      </c>
      <c r="U1538" s="570">
        <v>11.895905172413791</v>
      </c>
      <c r="V1538" s="570">
        <v>2.8017241379310343</v>
      </c>
      <c r="W1538" s="570">
        <v>0.21551724137931033</v>
      </c>
      <c r="X1538" s="570">
        <v>21.767241379310342</v>
      </c>
      <c r="Y1538" s="570">
        <v>11.422413793103445</v>
      </c>
      <c r="Z1538" s="570">
        <v>6.6501850861959317</v>
      </c>
      <c r="AA1538" s="570">
        <v>0</v>
      </c>
      <c r="AB1538" s="570">
        <v>1.3990621726148742</v>
      </c>
      <c r="AC1538" s="570"/>
      <c r="AD1538" s="570">
        <v>55.710929222357471</v>
      </c>
      <c r="AE1538" s="570"/>
      <c r="AF1538" s="570">
        <v>27.684964200477324</v>
      </c>
      <c r="AG1538" s="570">
        <v>25.538087130325344</v>
      </c>
      <c r="AH1538" s="570">
        <v>0.21551724137931033</v>
      </c>
      <c r="AI1538" s="570">
        <v>434</v>
      </c>
      <c r="AJ1538" s="570">
        <v>88.364976958525375</v>
      </c>
      <c r="AK1538" s="570">
        <v>15.692691636047581</v>
      </c>
      <c r="AL1538" s="570"/>
    </row>
    <row r="1539" spans="1:38">
      <c r="A1539" s="570">
        <v>16</v>
      </c>
      <c r="B1539" s="570">
        <v>67</v>
      </c>
      <c r="C1539" s="570">
        <v>2024</v>
      </c>
      <c r="D1539" s="570">
        <v>7</v>
      </c>
      <c r="E1539" s="570">
        <v>99</v>
      </c>
      <c r="F1539" s="570">
        <v>99</v>
      </c>
      <c r="G1539" s="570">
        <v>99</v>
      </c>
      <c r="H1539" s="570">
        <v>99</v>
      </c>
      <c r="I1539" s="570">
        <v>99</v>
      </c>
      <c r="J1539" s="570">
        <v>999</v>
      </c>
      <c r="K1539" s="570">
        <v>99</v>
      </c>
      <c r="L1539" s="570">
        <v>6</v>
      </c>
      <c r="M1539" s="570">
        <v>99</v>
      </c>
      <c r="N1539" s="570">
        <v>99</v>
      </c>
      <c r="O1539" s="570">
        <v>99</v>
      </c>
      <c r="P1539" s="570">
        <v>99</v>
      </c>
      <c r="Q1539" s="570">
        <v>32</v>
      </c>
      <c r="R1539" s="570">
        <v>200</v>
      </c>
      <c r="S1539" s="570">
        <v>6</v>
      </c>
      <c r="T1539" s="570">
        <v>5.125</v>
      </c>
      <c r="U1539" s="570">
        <v>12.637</v>
      </c>
      <c r="V1539" s="570">
        <v>4.5</v>
      </c>
      <c r="W1539" s="570">
        <v>2</v>
      </c>
      <c r="X1539" s="570">
        <v>26</v>
      </c>
      <c r="Y1539" s="570">
        <v>15</v>
      </c>
      <c r="Z1539" s="570">
        <v>6.9850362203785368</v>
      </c>
      <c r="AA1539" s="570">
        <v>0</v>
      </c>
      <c r="AB1539" s="570">
        <v>1.5097599146884251</v>
      </c>
      <c r="AC1539" s="570"/>
      <c r="AD1539" s="570">
        <v>57.699906349975514</v>
      </c>
      <c r="AE1539" s="570"/>
      <c r="AF1539" s="570">
        <v>25.284450063211121</v>
      </c>
      <c r="AG1539" s="570">
        <v>27.715758306831887</v>
      </c>
      <c r="AH1539" s="570">
        <v>1</v>
      </c>
      <c r="AI1539" s="570">
        <v>200</v>
      </c>
      <c r="AJ1539" s="570">
        <v>91.140999999999977</v>
      </c>
      <c r="AK1539" s="570">
        <v>15.267198682707527</v>
      </c>
      <c r="AL1539" s="570"/>
    </row>
    <row r="1540" spans="1:38">
      <c r="A1540" s="570">
        <v>16</v>
      </c>
      <c r="B1540" s="570">
        <v>68</v>
      </c>
      <c r="C1540" s="570">
        <v>2024</v>
      </c>
      <c r="D1540" s="570">
        <v>8</v>
      </c>
      <c r="E1540" s="570">
        <v>99</v>
      </c>
      <c r="F1540" s="570">
        <v>99</v>
      </c>
      <c r="G1540" s="570">
        <v>99</v>
      </c>
      <c r="H1540" s="570">
        <v>99</v>
      </c>
      <c r="I1540" s="570">
        <v>99</v>
      </c>
      <c r="J1540" s="570">
        <v>999</v>
      </c>
      <c r="K1540" s="570">
        <v>99</v>
      </c>
      <c r="L1540" s="570">
        <v>6</v>
      </c>
      <c r="M1540" s="570">
        <v>99</v>
      </c>
      <c r="N1540" s="570">
        <v>99</v>
      </c>
      <c r="O1540" s="570">
        <v>99</v>
      </c>
      <c r="P1540" s="570">
        <v>99</v>
      </c>
      <c r="Q1540" s="570">
        <v>89</v>
      </c>
      <c r="R1540" s="570">
        <v>385</v>
      </c>
      <c r="S1540" s="570">
        <v>6</v>
      </c>
      <c r="T1540" s="570">
        <v>4.6467532467532466</v>
      </c>
      <c r="U1540" s="570">
        <v>12.479999999999999</v>
      </c>
      <c r="V1540" s="570">
        <v>3.6363636363636358</v>
      </c>
      <c r="W1540" s="570">
        <v>0.25974025974025966</v>
      </c>
      <c r="X1540" s="570">
        <v>18.961038961038962</v>
      </c>
      <c r="Y1540" s="570">
        <v>10.129870129870127</v>
      </c>
      <c r="Z1540" s="570">
        <v>5.8848111777186771</v>
      </c>
      <c r="AA1540" s="570">
        <v>0</v>
      </c>
      <c r="AB1540" s="570">
        <v>1.3502846660510439</v>
      </c>
      <c r="AC1540" s="570"/>
      <c r="AD1540" s="570">
        <v>54.316126981197151</v>
      </c>
      <c r="AE1540" s="570"/>
      <c r="AF1540" s="570">
        <v>25.97840755735492</v>
      </c>
      <c r="AG1540" s="570">
        <v>25.385285959582607</v>
      </c>
      <c r="AH1540" s="570">
        <v>2.5974025974025969</v>
      </c>
      <c r="AI1540" s="570">
        <v>374</v>
      </c>
      <c r="AJ1540" s="570">
        <v>91.94465240641712</v>
      </c>
      <c r="AK1540" s="570">
        <v>15.07996313090935</v>
      </c>
      <c r="AL1540" s="570"/>
    </row>
    <row r="1541" spans="1:38">
      <c r="A1541" s="570">
        <v>16</v>
      </c>
      <c r="B1541" s="570">
        <v>69</v>
      </c>
      <c r="C1541" s="570">
        <v>2024</v>
      </c>
      <c r="D1541" s="570">
        <v>9</v>
      </c>
      <c r="E1541" s="570">
        <v>99</v>
      </c>
      <c r="F1541" s="570">
        <v>99</v>
      </c>
      <c r="G1541" s="570">
        <v>99</v>
      </c>
      <c r="H1541" s="570">
        <v>99</v>
      </c>
      <c r="I1541" s="570">
        <v>99</v>
      </c>
      <c r="J1541" s="570">
        <v>999</v>
      </c>
      <c r="K1541" s="570">
        <v>99</v>
      </c>
      <c r="L1541" s="570">
        <v>6</v>
      </c>
      <c r="M1541" s="570">
        <v>99</v>
      </c>
      <c r="N1541" s="570">
        <v>99</v>
      </c>
      <c r="O1541" s="570">
        <v>99</v>
      </c>
      <c r="P1541" s="570">
        <v>99</v>
      </c>
      <c r="Q1541" s="570">
        <v>127</v>
      </c>
      <c r="R1541" s="570">
        <v>645</v>
      </c>
      <c r="S1541" s="570">
        <v>6</v>
      </c>
      <c r="T1541" s="570">
        <v>4.7534883720930221</v>
      </c>
      <c r="U1541" s="570">
        <v>12.767286821705429</v>
      </c>
      <c r="V1541" s="570">
        <v>2.1705426356589146</v>
      </c>
      <c r="W1541" s="570">
        <v>0</v>
      </c>
      <c r="X1541" s="570">
        <v>18.604651162790699</v>
      </c>
      <c r="Y1541" s="570">
        <v>5.1162790697674438</v>
      </c>
      <c r="Z1541" s="570">
        <v>5.0048038553884959</v>
      </c>
      <c r="AA1541" s="570">
        <v>0</v>
      </c>
      <c r="AB1541" s="570">
        <v>1.1518805999457853</v>
      </c>
      <c r="AC1541" s="570"/>
      <c r="AD1541" s="570">
        <v>31.524409470625223</v>
      </c>
      <c r="AE1541" s="570"/>
      <c r="AF1541" s="570">
        <v>30.467642890883319</v>
      </c>
      <c r="AG1541" s="570">
        <v>29.552207740009177</v>
      </c>
      <c r="AH1541" s="570">
        <v>1.5503875968992249</v>
      </c>
      <c r="AI1541" s="570">
        <v>627</v>
      </c>
      <c r="AJ1541" s="570">
        <v>94.275757575757595</v>
      </c>
      <c r="AK1541" s="570">
        <v>14.810771575142052</v>
      </c>
      <c r="AL1541" s="570"/>
    </row>
    <row r="1542" spans="1:38">
      <c r="A1542" s="570">
        <v>16</v>
      </c>
      <c r="B1542" s="570">
        <v>70</v>
      </c>
      <c r="C1542" s="570">
        <v>2024</v>
      </c>
      <c r="D1542" s="570">
        <v>10</v>
      </c>
      <c r="E1542" s="570">
        <v>99</v>
      </c>
      <c r="F1542" s="570">
        <v>99</v>
      </c>
      <c r="G1542" s="570">
        <v>99</v>
      </c>
      <c r="H1542" s="570">
        <v>99</v>
      </c>
      <c r="I1542" s="570">
        <v>99</v>
      </c>
      <c r="J1542" s="570">
        <v>999</v>
      </c>
      <c r="K1542" s="570">
        <v>99</v>
      </c>
      <c r="L1542" s="570">
        <v>6</v>
      </c>
      <c r="M1542" s="570">
        <v>99</v>
      </c>
      <c r="N1542" s="570">
        <v>99</v>
      </c>
      <c r="O1542" s="570">
        <v>99</v>
      </c>
      <c r="P1542" s="570">
        <v>99</v>
      </c>
      <c r="Q1542" s="570">
        <v>266</v>
      </c>
      <c r="R1542" s="570">
        <v>1237</v>
      </c>
      <c r="S1542" s="570">
        <v>6</v>
      </c>
      <c r="T1542" s="570">
        <v>5.0800323362974948</v>
      </c>
      <c r="U1542" s="570">
        <v>15.410832659660475</v>
      </c>
      <c r="V1542" s="570">
        <v>8.1649151172190777</v>
      </c>
      <c r="W1542" s="570">
        <v>0.40420371867421184</v>
      </c>
      <c r="X1542" s="570">
        <v>42.360549717057403</v>
      </c>
      <c r="Y1542" s="570">
        <v>18.835893290218262</v>
      </c>
      <c r="Z1542" s="570">
        <v>6.88879415551264</v>
      </c>
      <c r="AA1542" s="570">
        <v>0</v>
      </c>
      <c r="AB1542" s="570">
        <v>1.351389834805502</v>
      </c>
      <c r="AC1542" s="570"/>
      <c r="AD1542" s="570">
        <v>53.377407310069806</v>
      </c>
      <c r="AE1542" s="570"/>
      <c r="AF1542" s="570">
        <v>24.056787242318169</v>
      </c>
      <c r="AG1542" s="570">
        <v>23.395165892481305</v>
      </c>
      <c r="AH1542" s="570">
        <v>1.5359741309620052</v>
      </c>
      <c r="AI1542" s="570">
        <v>1211</v>
      </c>
      <c r="AJ1542" s="570">
        <v>97.230057803468199</v>
      </c>
      <c r="AK1542" s="570">
        <v>15.647336946818079</v>
      </c>
      <c r="AL1542" s="570"/>
    </row>
    <row r="1543" spans="1:38">
      <c r="A1543" s="570">
        <v>16</v>
      </c>
      <c r="B1543" s="570">
        <v>71</v>
      </c>
      <c r="C1543" s="570">
        <v>2024</v>
      </c>
      <c r="D1543" s="570">
        <v>11</v>
      </c>
      <c r="E1543" s="570">
        <v>99</v>
      </c>
      <c r="F1543" s="570">
        <v>99</v>
      </c>
      <c r="G1543" s="570">
        <v>99</v>
      </c>
      <c r="H1543" s="570">
        <v>99</v>
      </c>
      <c r="I1543" s="570">
        <v>99</v>
      </c>
      <c r="J1543" s="570">
        <v>999</v>
      </c>
      <c r="K1543" s="570">
        <v>99</v>
      </c>
      <c r="L1543" s="570">
        <v>6</v>
      </c>
      <c r="M1543" s="570">
        <v>99</v>
      </c>
      <c r="N1543" s="570">
        <v>99</v>
      </c>
      <c r="O1543" s="570">
        <v>99</v>
      </c>
      <c r="P1543" s="570">
        <v>99</v>
      </c>
      <c r="Q1543" s="570">
        <v>148</v>
      </c>
      <c r="R1543" s="570">
        <v>707</v>
      </c>
      <c r="S1543" s="570">
        <v>6</v>
      </c>
      <c r="T1543" s="570">
        <v>5.4271570014144279</v>
      </c>
      <c r="U1543" s="570">
        <v>16.460678925035371</v>
      </c>
      <c r="V1543" s="570">
        <v>9.9009900990099009</v>
      </c>
      <c r="W1543" s="570">
        <v>0.99009900990099009</v>
      </c>
      <c r="X1543" s="570">
        <v>51.768033946251776</v>
      </c>
      <c r="Y1543" s="570">
        <v>21.78217821782178</v>
      </c>
      <c r="Z1543" s="570">
        <v>7.2878235308141548</v>
      </c>
      <c r="AA1543" s="570">
        <v>0</v>
      </c>
      <c r="AB1543" s="570">
        <v>1.3312682776655469</v>
      </c>
      <c r="AC1543" s="570"/>
      <c r="AD1543" s="570">
        <v>45.540405643490303</v>
      </c>
      <c r="AE1543" s="570"/>
      <c r="AF1543" s="570">
        <v>25.992647058823529</v>
      </c>
      <c r="AG1543" s="570">
        <v>25.635055597652745</v>
      </c>
      <c r="AH1543" s="570">
        <v>3.9603960396039599</v>
      </c>
      <c r="AI1543" s="570">
        <v>680</v>
      </c>
      <c r="AJ1543" s="570">
        <v>98.777352941176446</v>
      </c>
      <c r="AK1543" s="570">
        <v>15.776163652289179</v>
      </c>
      <c r="AL1543" s="570"/>
    </row>
    <row r="1544" spans="1:38">
      <c r="A1544" s="570">
        <v>16</v>
      </c>
      <c r="B1544" s="570">
        <v>72</v>
      </c>
      <c r="C1544" s="570">
        <v>2024</v>
      </c>
      <c r="D1544" s="570">
        <v>12</v>
      </c>
      <c r="E1544" s="570">
        <v>99</v>
      </c>
      <c r="F1544" s="570">
        <v>99</v>
      </c>
      <c r="G1544" s="570">
        <v>99</v>
      </c>
      <c r="H1544" s="570">
        <v>99</v>
      </c>
      <c r="I1544" s="570">
        <v>99</v>
      </c>
      <c r="J1544" s="570">
        <v>999</v>
      </c>
      <c r="K1544" s="570">
        <v>99</v>
      </c>
      <c r="L1544" s="570">
        <v>6</v>
      </c>
      <c r="M1544" s="570">
        <v>99</v>
      </c>
      <c r="N1544" s="570">
        <v>99</v>
      </c>
      <c r="O1544" s="570">
        <v>99</v>
      </c>
      <c r="P1544" s="570">
        <v>99</v>
      </c>
      <c r="Q1544" s="570">
        <v>31</v>
      </c>
      <c r="R1544" s="570">
        <v>110</v>
      </c>
      <c r="S1544" s="570">
        <v>6</v>
      </c>
      <c r="T1544" s="570">
        <v>5.7818181818181822</v>
      </c>
      <c r="U1544" s="570">
        <v>19.659090909090899</v>
      </c>
      <c r="V1544" s="570">
        <v>22.727272727272723</v>
      </c>
      <c r="W1544" s="570">
        <v>0</v>
      </c>
      <c r="X1544" s="570">
        <v>70</v>
      </c>
      <c r="Y1544" s="570">
        <v>38.181818181818173</v>
      </c>
      <c r="Z1544" s="570">
        <v>7.0340250400793281</v>
      </c>
      <c r="AA1544" s="570">
        <v>0</v>
      </c>
      <c r="AB1544" s="570">
        <v>1.2013766208495842</v>
      </c>
      <c r="AC1544" s="570"/>
      <c r="AD1544" s="570">
        <v>30.145364501573191</v>
      </c>
      <c r="AE1544" s="570"/>
      <c r="AF1544" s="570">
        <v>25.641025641025639</v>
      </c>
      <c r="AG1544" s="570">
        <v>25.947924166066706</v>
      </c>
      <c r="AH1544" s="570">
        <v>0</v>
      </c>
      <c r="AI1544" s="570">
        <v>110</v>
      </c>
      <c r="AJ1544" s="570">
        <v>104.3609090909091</v>
      </c>
      <c r="AK1544" s="570">
        <v>16.345398903316742</v>
      </c>
      <c r="AL1544" s="570"/>
    </row>
    <row r="1545" spans="1:38">
      <c r="A1545" s="570">
        <v>16</v>
      </c>
      <c r="B1545" s="570">
        <v>73</v>
      </c>
      <c r="C1545" s="570">
        <v>2024</v>
      </c>
      <c r="D1545" s="570">
        <v>1</v>
      </c>
      <c r="E1545" s="570">
        <v>99</v>
      </c>
      <c r="F1545" s="570">
        <v>99</v>
      </c>
      <c r="G1545" s="570">
        <v>99</v>
      </c>
      <c r="H1545" s="570">
        <v>99</v>
      </c>
      <c r="I1545" s="570">
        <v>99</v>
      </c>
      <c r="J1545" s="570">
        <v>999</v>
      </c>
      <c r="K1545" s="570">
        <v>99</v>
      </c>
      <c r="L1545" s="570">
        <v>7</v>
      </c>
      <c r="M1545" s="570">
        <v>99</v>
      </c>
      <c r="N1545" s="570">
        <v>99</v>
      </c>
      <c r="O1545" s="570">
        <v>99</v>
      </c>
      <c r="P1545" s="570">
        <v>99</v>
      </c>
      <c r="Q1545" s="570"/>
      <c r="R1545" s="570">
        <v>0</v>
      </c>
      <c r="S1545" s="570"/>
      <c r="T1545" s="570"/>
      <c r="U1545" s="570"/>
      <c r="V1545" s="570"/>
      <c r="W1545" s="570"/>
      <c r="X1545" s="570"/>
      <c r="Y1545" s="570"/>
      <c r="Z1545" s="570"/>
      <c r="AA1545" s="570"/>
      <c r="AB1545" s="570"/>
      <c r="AC1545" s="570"/>
      <c r="AD1545" s="570"/>
      <c r="AE1545" s="570"/>
      <c r="AF1545" s="570"/>
      <c r="AG1545" s="570"/>
      <c r="AH1545" s="570"/>
      <c r="AI1545" s="570"/>
      <c r="AJ1545" s="570"/>
      <c r="AK1545" s="570"/>
      <c r="AL1545" s="570"/>
    </row>
    <row r="1546" spans="1:38">
      <c r="A1546" s="570">
        <v>16</v>
      </c>
      <c r="B1546" s="570">
        <v>74</v>
      </c>
      <c r="C1546" s="570">
        <v>2024</v>
      </c>
      <c r="D1546" s="570">
        <v>2</v>
      </c>
      <c r="E1546" s="570">
        <v>99</v>
      </c>
      <c r="F1546" s="570">
        <v>99</v>
      </c>
      <c r="G1546" s="570">
        <v>99</v>
      </c>
      <c r="H1546" s="570">
        <v>99</v>
      </c>
      <c r="I1546" s="570">
        <v>99</v>
      </c>
      <c r="J1546" s="570">
        <v>999</v>
      </c>
      <c r="K1546" s="570">
        <v>99</v>
      </c>
      <c r="L1546" s="570">
        <v>7</v>
      </c>
      <c r="M1546" s="570">
        <v>99</v>
      </c>
      <c r="N1546" s="570">
        <v>99</v>
      </c>
      <c r="O1546" s="570">
        <v>99</v>
      </c>
      <c r="P1546" s="570">
        <v>99</v>
      </c>
      <c r="Q1546" s="570"/>
      <c r="R1546" s="570">
        <v>0</v>
      </c>
      <c r="S1546" s="570"/>
      <c r="T1546" s="570"/>
      <c r="U1546" s="570"/>
      <c r="V1546" s="570"/>
      <c r="W1546" s="570"/>
      <c r="X1546" s="570"/>
      <c r="Y1546" s="570"/>
      <c r="Z1546" s="570"/>
      <c r="AA1546" s="570"/>
      <c r="AB1546" s="570"/>
      <c r="AC1546" s="570"/>
      <c r="AD1546" s="570"/>
      <c r="AE1546" s="570"/>
      <c r="AF1546" s="570"/>
      <c r="AG1546" s="570"/>
      <c r="AH1546" s="570"/>
      <c r="AI1546" s="570"/>
      <c r="AJ1546" s="570"/>
      <c r="AK1546" s="570"/>
      <c r="AL1546" s="570"/>
    </row>
    <row r="1547" spans="1:38">
      <c r="A1547" s="570">
        <v>16</v>
      </c>
      <c r="B1547" s="570">
        <v>75</v>
      </c>
      <c r="C1547" s="570">
        <v>2024</v>
      </c>
      <c r="D1547" s="570">
        <v>3</v>
      </c>
      <c r="E1547" s="570">
        <v>99</v>
      </c>
      <c r="F1547" s="570">
        <v>99</v>
      </c>
      <c r="G1547" s="570">
        <v>99</v>
      </c>
      <c r="H1547" s="570">
        <v>99</v>
      </c>
      <c r="I1547" s="570">
        <v>99</v>
      </c>
      <c r="J1547" s="570">
        <v>999</v>
      </c>
      <c r="K1547" s="570">
        <v>99</v>
      </c>
      <c r="L1547" s="570">
        <v>7</v>
      </c>
      <c r="M1547" s="570">
        <v>99</v>
      </c>
      <c r="N1547" s="570">
        <v>99</v>
      </c>
      <c r="O1547" s="570">
        <v>99</v>
      </c>
      <c r="P1547" s="570">
        <v>99</v>
      </c>
      <c r="Q1547" s="570"/>
      <c r="R1547" s="570">
        <v>0</v>
      </c>
      <c r="S1547" s="570"/>
      <c r="T1547" s="570"/>
      <c r="U1547" s="570"/>
      <c r="V1547" s="570"/>
      <c r="W1547" s="570"/>
      <c r="X1547" s="570"/>
      <c r="Y1547" s="570"/>
      <c r="Z1547" s="570"/>
      <c r="AA1547" s="570"/>
      <c r="AB1547" s="570"/>
      <c r="AC1547" s="570"/>
      <c r="AD1547" s="570"/>
      <c r="AE1547" s="570"/>
      <c r="AF1547" s="570"/>
      <c r="AG1547" s="570"/>
      <c r="AH1547" s="570"/>
      <c r="AI1547" s="570"/>
      <c r="AJ1547" s="570"/>
      <c r="AK1547" s="570"/>
      <c r="AL1547" s="570"/>
    </row>
    <row r="1548" spans="1:38">
      <c r="A1548" s="570">
        <v>16</v>
      </c>
      <c r="B1548" s="570">
        <v>76</v>
      </c>
      <c r="C1548" s="570">
        <v>2024</v>
      </c>
      <c r="D1548" s="570">
        <v>4</v>
      </c>
      <c r="E1548" s="570">
        <v>99</v>
      </c>
      <c r="F1548" s="570">
        <v>99</v>
      </c>
      <c r="G1548" s="570">
        <v>99</v>
      </c>
      <c r="H1548" s="570">
        <v>99</v>
      </c>
      <c r="I1548" s="570">
        <v>99</v>
      </c>
      <c r="J1548" s="570">
        <v>999</v>
      </c>
      <c r="K1548" s="570">
        <v>99</v>
      </c>
      <c r="L1548" s="570">
        <v>7</v>
      </c>
      <c r="M1548" s="570">
        <v>99</v>
      </c>
      <c r="N1548" s="570">
        <v>99</v>
      </c>
      <c r="O1548" s="570">
        <v>99</v>
      </c>
      <c r="P1548" s="570">
        <v>99</v>
      </c>
      <c r="Q1548" s="570">
        <v>41</v>
      </c>
      <c r="R1548" s="570">
        <v>239</v>
      </c>
      <c r="S1548" s="570">
        <v>7</v>
      </c>
      <c r="T1548" s="570">
        <v>5.7029288702928849</v>
      </c>
      <c r="U1548" s="570">
        <v>9.8803347280334712</v>
      </c>
      <c r="V1548" s="570">
        <v>3.7656903765690375</v>
      </c>
      <c r="W1548" s="570">
        <v>1.2552301255230123</v>
      </c>
      <c r="X1548" s="570">
        <v>10.460251046025101</v>
      </c>
      <c r="Y1548" s="570">
        <v>7.531380753138075</v>
      </c>
      <c r="Z1548" s="570">
        <v>6.0501245096706793</v>
      </c>
      <c r="AA1548" s="570">
        <v>0</v>
      </c>
      <c r="AB1548" s="570">
        <v>1.2168756718738003</v>
      </c>
      <c r="AC1548" s="570"/>
      <c r="AD1548" s="570">
        <v>48.034469797118305</v>
      </c>
      <c r="AE1548" s="570"/>
      <c r="AF1548" s="570">
        <v>6.3614586105935595</v>
      </c>
      <c r="AG1548" s="570">
        <v>7.0253207864884413</v>
      </c>
      <c r="AH1548" s="570">
        <v>0</v>
      </c>
      <c r="AI1548" s="570">
        <v>229</v>
      </c>
      <c r="AJ1548" s="570">
        <v>79.194759825327523</v>
      </c>
      <c r="AK1548" s="570">
        <v>17.841153544295803</v>
      </c>
      <c r="AL1548" s="570"/>
    </row>
    <row r="1549" spans="1:38">
      <c r="A1549" s="570">
        <v>16</v>
      </c>
      <c r="B1549" s="570">
        <v>77</v>
      </c>
      <c r="C1549" s="570">
        <v>2024</v>
      </c>
      <c r="D1549" s="570">
        <v>5</v>
      </c>
      <c r="E1549" s="570">
        <v>99</v>
      </c>
      <c r="F1549" s="570">
        <v>99</v>
      </c>
      <c r="G1549" s="570">
        <v>99</v>
      </c>
      <c r="H1549" s="570">
        <v>99</v>
      </c>
      <c r="I1549" s="570">
        <v>99</v>
      </c>
      <c r="J1549" s="570">
        <v>999</v>
      </c>
      <c r="K1549" s="570">
        <v>99</v>
      </c>
      <c r="L1549" s="570">
        <v>7</v>
      </c>
      <c r="M1549" s="570">
        <v>99</v>
      </c>
      <c r="N1549" s="570">
        <v>99</v>
      </c>
      <c r="O1549" s="570">
        <v>99</v>
      </c>
      <c r="P1549" s="570">
        <v>99</v>
      </c>
      <c r="Q1549" s="570">
        <v>56</v>
      </c>
      <c r="R1549" s="570">
        <v>166</v>
      </c>
      <c r="S1549" s="570">
        <v>7</v>
      </c>
      <c r="T1549" s="570">
        <v>6.0843373493975914</v>
      </c>
      <c r="U1549" s="570">
        <v>14.993975903614464</v>
      </c>
      <c r="V1549" s="570">
        <v>6.0240963855421681</v>
      </c>
      <c r="W1549" s="570">
        <v>4.8192771084337345</v>
      </c>
      <c r="X1549" s="570">
        <v>35.542168674698793</v>
      </c>
      <c r="Y1549" s="570">
        <v>27.108433734939759</v>
      </c>
      <c r="Z1549" s="570">
        <v>9.0416952429778892</v>
      </c>
      <c r="AA1549" s="570">
        <v>0</v>
      </c>
      <c r="AB1549" s="570">
        <v>1.6516134446451856</v>
      </c>
      <c r="AC1549" s="570"/>
      <c r="AD1549" s="570">
        <v>72.469801688065303</v>
      </c>
      <c r="AE1549" s="570"/>
      <c r="AF1549" s="570">
        <v>8.0700048614487123</v>
      </c>
      <c r="AG1549" s="570">
        <v>11.72502484913865</v>
      </c>
      <c r="AH1549" s="570">
        <v>2.4096385542168672</v>
      </c>
      <c r="AI1549" s="570">
        <v>160</v>
      </c>
      <c r="AJ1549" s="570">
        <v>90.665624999999977</v>
      </c>
      <c r="AK1549" s="570">
        <v>17.408807047230457</v>
      </c>
      <c r="AL1549" s="570"/>
    </row>
    <row r="1550" spans="1:38">
      <c r="A1550" s="570">
        <v>16</v>
      </c>
      <c r="B1550" s="570">
        <v>78</v>
      </c>
      <c r="C1550" s="570">
        <v>2024</v>
      </c>
      <c r="D1550" s="570">
        <v>6</v>
      </c>
      <c r="E1550" s="570">
        <v>99</v>
      </c>
      <c r="F1550" s="570">
        <v>99</v>
      </c>
      <c r="G1550" s="570">
        <v>99</v>
      </c>
      <c r="H1550" s="570">
        <v>99</v>
      </c>
      <c r="I1550" s="570">
        <v>99</v>
      </c>
      <c r="J1550" s="570">
        <v>999</v>
      </c>
      <c r="K1550" s="570">
        <v>99</v>
      </c>
      <c r="L1550" s="570">
        <v>7</v>
      </c>
      <c r="M1550" s="570">
        <v>99</v>
      </c>
      <c r="N1550" s="570">
        <v>99</v>
      </c>
      <c r="O1550" s="570">
        <v>99</v>
      </c>
      <c r="P1550" s="570">
        <v>99</v>
      </c>
      <c r="Q1550" s="570">
        <v>55</v>
      </c>
      <c r="R1550" s="570">
        <v>177</v>
      </c>
      <c r="S1550" s="570">
        <v>7</v>
      </c>
      <c r="T1550" s="570">
        <v>6.0169491525423746</v>
      </c>
      <c r="U1550" s="570">
        <v>16.638418079096052</v>
      </c>
      <c r="V1550" s="570">
        <v>10.734463276836157</v>
      </c>
      <c r="W1550" s="570">
        <v>5.0847457627118642</v>
      </c>
      <c r="X1550" s="570">
        <v>40.112994350282491</v>
      </c>
      <c r="Y1550" s="570">
        <v>32.20338983050847</v>
      </c>
      <c r="Z1550" s="570">
        <v>8.9734884968227799</v>
      </c>
      <c r="AA1550" s="570">
        <v>0</v>
      </c>
      <c r="AB1550" s="570">
        <v>1.5783656578742804</v>
      </c>
      <c r="AC1550" s="570"/>
      <c r="AD1550" s="570">
        <v>69.55857470722674</v>
      </c>
      <c r="AE1550" s="570"/>
      <c r="AF1550" s="570">
        <v>10.560859188544155</v>
      </c>
      <c r="AG1550" s="570">
        <v>13.625680127327248</v>
      </c>
      <c r="AH1550" s="570">
        <v>0</v>
      </c>
      <c r="AI1550" s="570">
        <v>162</v>
      </c>
      <c r="AJ1550" s="570">
        <v>94.543827160493819</v>
      </c>
      <c r="AK1550" s="570">
        <v>17.745671556461701</v>
      </c>
      <c r="AL1550" s="570"/>
    </row>
    <row r="1551" spans="1:38">
      <c r="A1551" s="570">
        <v>16</v>
      </c>
      <c r="B1551" s="570">
        <v>79</v>
      </c>
      <c r="C1551" s="570">
        <v>2024</v>
      </c>
      <c r="D1551" s="570">
        <v>7</v>
      </c>
      <c r="E1551" s="570">
        <v>99</v>
      </c>
      <c r="F1551" s="570">
        <v>99</v>
      </c>
      <c r="G1551" s="570">
        <v>99</v>
      </c>
      <c r="H1551" s="570">
        <v>99</v>
      </c>
      <c r="I1551" s="570">
        <v>99</v>
      </c>
      <c r="J1551" s="570">
        <v>999</v>
      </c>
      <c r="K1551" s="570">
        <v>99</v>
      </c>
      <c r="L1551" s="570">
        <v>7</v>
      </c>
      <c r="M1551" s="570">
        <v>99</v>
      </c>
      <c r="N1551" s="570">
        <v>99</v>
      </c>
      <c r="O1551" s="570">
        <v>99</v>
      </c>
      <c r="P1551" s="570">
        <v>99</v>
      </c>
      <c r="Q1551" s="570">
        <v>22</v>
      </c>
      <c r="R1551" s="570">
        <v>104</v>
      </c>
      <c r="S1551" s="570">
        <v>7</v>
      </c>
      <c r="T1551" s="570">
        <v>5.7884615384615401</v>
      </c>
      <c r="U1551" s="570">
        <v>14.204807692307696</v>
      </c>
      <c r="V1551" s="570">
        <v>1.9230769230769225</v>
      </c>
      <c r="W1551" s="570">
        <v>5.7692307692307692</v>
      </c>
      <c r="X1551" s="570">
        <v>27.88461538461538</v>
      </c>
      <c r="Y1551" s="570">
        <v>17.307692307692317</v>
      </c>
      <c r="Z1551" s="570">
        <v>7.1010884838400283</v>
      </c>
      <c r="AA1551" s="570">
        <v>0</v>
      </c>
      <c r="AB1551" s="570">
        <v>1.5730487114265443</v>
      </c>
      <c r="AC1551" s="570"/>
      <c r="AD1551" s="570">
        <v>73.555400476735954</v>
      </c>
      <c r="AE1551" s="570"/>
      <c r="AF1551" s="570">
        <v>13.147914032869789</v>
      </c>
      <c r="AG1551" s="570">
        <v>16.200241254523515</v>
      </c>
      <c r="AH1551" s="570">
        <v>0.96153846153846112</v>
      </c>
      <c r="AI1551" s="570">
        <v>104</v>
      </c>
      <c r="AJ1551" s="570">
        <v>91.706730769230745</v>
      </c>
      <c r="AK1551" s="570">
        <v>17.086891398817851</v>
      </c>
      <c r="AL1551" s="570"/>
    </row>
    <row r="1552" spans="1:38">
      <c r="A1552" s="570">
        <v>16</v>
      </c>
      <c r="B1552" s="570">
        <v>80</v>
      </c>
      <c r="C1552" s="570">
        <v>2024</v>
      </c>
      <c r="D1552" s="570">
        <v>8</v>
      </c>
      <c r="E1552" s="570">
        <v>99</v>
      </c>
      <c r="F1552" s="570">
        <v>99</v>
      </c>
      <c r="G1552" s="570">
        <v>99</v>
      </c>
      <c r="H1552" s="570">
        <v>99</v>
      </c>
      <c r="I1552" s="570">
        <v>99</v>
      </c>
      <c r="J1552" s="570">
        <v>999</v>
      </c>
      <c r="K1552" s="570">
        <v>99</v>
      </c>
      <c r="L1552" s="570">
        <v>7</v>
      </c>
      <c r="M1552" s="570">
        <v>99</v>
      </c>
      <c r="N1552" s="570">
        <v>99</v>
      </c>
      <c r="O1552" s="570">
        <v>99</v>
      </c>
      <c r="P1552" s="570">
        <v>99</v>
      </c>
      <c r="Q1552" s="570">
        <v>65</v>
      </c>
      <c r="R1552" s="570">
        <v>192</v>
      </c>
      <c r="S1552" s="570">
        <v>7</v>
      </c>
      <c r="T1552" s="570">
        <v>5.484375</v>
      </c>
      <c r="U1552" s="570">
        <v>15.737499999999995</v>
      </c>
      <c r="V1552" s="570">
        <v>9.375</v>
      </c>
      <c r="W1552" s="570">
        <v>3.6458333333333344</v>
      </c>
      <c r="X1552" s="570">
        <v>29.6875</v>
      </c>
      <c r="Y1552" s="570">
        <v>23.4375</v>
      </c>
      <c r="Z1552" s="570">
        <v>8.0226534731346941</v>
      </c>
      <c r="AA1552" s="570">
        <v>0</v>
      </c>
      <c r="AB1552" s="570">
        <v>1.5810616241547952</v>
      </c>
      <c r="AC1552" s="570"/>
      <c r="AD1552" s="570">
        <v>56.989392447826482</v>
      </c>
      <c r="AE1552" s="570"/>
      <c r="AF1552" s="570">
        <v>12.955465587044532</v>
      </c>
      <c r="AG1552" s="570">
        <v>15.964073438119129</v>
      </c>
      <c r="AH1552" s="570">
        <v>2.0833333333333339</v>
      </c>
      <c r="AI1552" s="570">
        <v>187</v>
      </c>
      <c r="AJ1552" s="570">
        <v>94.655614973262118</v>
      </c>
      <c r="AK1552" s="570">
        <v>16.937601658307877</v>
      </c>
      <c r="AL1552" s="570"/>
    </row>
    <row r="1553" spans="1:38">
      <c r="A1553" s="570">
        <v>16</v>
      </c>
      <c r="B1553" s="570">
        <v>81</v>
      </c>
      <c r="C1553" s="570">
        <v>2024</v>
      </c>
      <c r="D1553" s="570">
        <v>9</v>
      </c>
      <c r="E1553" s="570">
        <v>99</v>
      </c>
      <c r="F1553" s="570">
        <v>99</v>
      </c>
      <c r="G1553" s="570">
        <v>99</v>
      </c>
      <c r="H1553" s="570">
        <v>99</v>
      </c>
      <c r="I1553" s="570">
        <v>99</v>
      </c>
      <c r="J1553" s="570">
        <v>999</v>
      </c>
      <c r="K1553" s="570">
        <v>99</v>
      </c>
      <c r="L1553" s="570">
        <v>7</v>
      </c>
      <c r="M1553" s="570">
        <v>99</v>
      </c>
      <c r="N1553" s="570">
        <v>99</v>
      </c>
      <c r="O1553" s="570">
        <v>99</v>
      </c>
      <c r="P1553" s="570">
        <v>99</v>
      </c>
      <c r="Q1553" s="570">
        <v>90</v>
      </c>
      <c r="R1553" s="570">
        <v>366</v>
      </c>
      <c r="S1553" s="570">
        <v>7</v>
      </c>
      <c r="T1553" s="570">
        <v>5.3770491803278686</v>
      </c>
      <c r="U1553" s="570">
        <v>14.687431693989062</v>
      </c>
      <c r="V1553" s="570">
        <v>5.7377049180327884</v>
      </c>
      <c r="W1553" s="570">
        <v>1.3661202185792352</v>
      </c>
      <c r="X1553" s="570">
        <v>26.502732240437162</v>
      </c>
      <c r="Y1553" s="570">
        <v>12.84153005464481</v>
      </c>
      <c r="Z1553" s="570">
        <v>6.2910992258410605</v>
      </c>
      <c r="AA1553" s="570">
        <v>0</v>
      </c>
      <c r="AB1553" s="570">
        <v>1.4141818901210423</v>
      </c>
      <c r="AC1553" s="570"/>
      <c r="AD1553" s="570">
        <v>36.42679981656503</v>
      </c>
      <c r="AE1553" s="570"/>
      <c r="AF1553" s="570">
        <v>17.28861596598961</v>
      </c>
      <c r="AG1553" s="570">
        <v>19.291169039963247</v>
      </c>
      <c r="AH1553" s="570">
        <v>0</v>
      </c>
      <c r="AI1553" s="570">
        <v>366</v>
      </c>
      <c r="AJ1553" s="570">
        <v>95.615027322404359</v>
      </c>
      <c r="AK1553" s="570">
        <v>16.488969031805176</v>
      </c>
      <c r="AL1553" s="570"/>
    </row>
    <row r="1554" spans="1:38">
      <c r="A1554" s="570">
        <v>16</v>
      </c>
      <c r="B1554" s="570">
        <v>82</v>
      </c>
      <c r="C1554" s="570">
        <v>2024</v>
      </c>
      <c r="D1554" s="570">
        <v>10</v>
      </c>
      <c r="E1554" s="570">
        <v>99</v>
      </c>
      <c r="F1554" s="570">
        <v>99</v>
      </c>
      <c r="G1554" s="570">
        <v>99</v>
      </c>
      <c r="H1554" s="570">
        <v>99</v>
      </c>
      <c r="I1554" s="570">
        <v>99</v>
      </c>
      <c r="J1554" s="570">
        <v>999</v>
      </c>
      <c r="K1554" s="570">
        <v>99</v>
      </c>
      <c r="L1554" s="570">
        <v>7</v>
      </c>
      <c r="M1554" s="570">
        <v>99</v>
      </c>
      <c r="N1554" s="570">
        <v>99</v>
      </c>
      <c r="O1554" s="570">
        <v>99</v>
      </c>
      <c r="P1554" s="570">
        <v>99</v>
      </c>
      <c r="Q1554" s="570">
        <v>236</v>
      </c>
      <c r="R1554" s="570">
        <v>969</v>
      </c>
      <c r="S1554" s="570">
        <v>7</v>
      </c>
      <c r="T1554" s="570">
        <v>5.787409700722395</v>
      </c>
      <c r="U1554" s="570">
        <v>16.702373581011354</v>
      </c>
      <c r="V1554" s="570">
        <v>9.0815273477812184</v>
      </c>
      <c r="W1554" s="570">
        <v>2.7863777089783288</v>
      </c>
      <c r="X1554" s="570">
        <v>36.635706914344695</v>
      </c>
      <c r="Y1554" s="570">
        <v>24.561403508771935</v>
      </c>
      <c r="Z1554" s="570">
        <v>7.3151513418763052</v>
      </c>
      <c r="AA1554" s="570">
        <v>0</v>
      </c>
      <c r="AB1554" s="570">
        <v>1.439601480784382</v>
      </c>
      <c r="AC1554" s="570"/>
      <c r="AD1554" s="570">
        <v>57.323932052502151</v>
      </c>
      <c r="AE1554" s="570"/>
      <c r="AF1554" s="570">
        <v>18.84480746791132</v>
      </c>
      <c r="AG1554" s="570">
        <v>19.86242613535256</v>
      </c>
      <c r="AH1554" s="570">
        <v>0.41279669762641902</v>
      </c>
      <c r="AI1554" s="570">
        <v>959</v>
      </c>
      <c r="AJ1554" s="570">
        <v>97.12492179353498</v>
      </c>
      <c r="AK1554" s="570">
        <v>17.099756333183727</v>
      </c>
      <c r="AL1554" s="570"/>
    </row>
    <row r="1555" spans="1:38">
      <c r="A1555" s="570">
        <v>16</v>
      </c>
      <c r="B1555" s="570">
        <v>83</v>
      </c>
      <c r="C1555" s="570">
        <v>2024</v>
      </c>
      <c r="D1555" s="570">
        <v>11</v>
      </c>
      <c r="E1555" s="570">
        <v>99</v>
      </c>
      <c r="F1555" s="570">
        <v>99</v>
      </c>
      <c r="G1555" s="570">
        <v>99</v>
      </c>
      <c r="H1555" s="570">
        <v>99</v>
      </c>
      <c r="I1555" s="570">
        <v>99</v>
      </c>
      <c r="J1555" s="570">
        <v>999</v>
      </c>
      <c r="K1555" s="570">
        <v>99</v>
      </c>
      <c r="L1555" s="570">
        <v>7</v>
      </c>
      <c r="M1555" s="570">
        <v>99</v>
      </c>
      <c r="N1555" s="570">
        <v>99</v>
      </c>
      <c r="O1555" s="570">
        <v>99</v>
      </c>
      <c r="P1555" s="570">
        <v>99</v>
      </c>
      <c r="Q1555" s="570">
        <v>126</v>
      </c>
      <c r="R1555" s="570">
        <v>355</v>
      </c>
      <c r="S1555" s="570">
        <v>7</v>
      </c>
      <c r="T1555" s="570">
        <v>6.1605633802816913</v>
      </c>
      <c r="U1555" s="570">
        <v>19.483661971830998</v>
      </c>
      <c r="V1555" s="570">
        <v>15.211267605633799</v>
      </c>
      <c r="W1555" s="570">
        <v>4.5070422535211261</v>
      </c>
      <c r="X1555" s="570">
        <v>54.929577464788736</v>
      </c>
      <c r="Y1555" s="570">
        <v>39.718309859154942</v>
      </c>
      <c r="Z1555" s="570">
        <v>7.5586318978652995</v>
      </c>
      <c r="AA1555" s="570">
        <v>0</v>
      </c>
      <c r="AB1555" s="570">
        <v>1.4140620614345645</v>
      </c>
      <c r="AC1555" s="570"/>
      <c r="AD1555" s="570">
        <v>52.562868119687678</v>
      </c>
      <c r="AE1555" s="570"/>
      <c r="AF1555" s="570">
        <v>13.051470588235295</v>
      </c>
      <c r="AG1555" s="570">
        <v>15.23582744462262</v>
      </c>
      <c r="AH1555" s="570">
        <v>0.28169014084507038</v>
      </c>
      <c r="AI1555" s="570">
        <v>336</v>
      </c>
      <c r="AJ1555" s="570">
        <v>101.24226190476196</v>
      </c>
      <c r="AK1555" s="570">
        <v>17.476842680555489</v>
      </c>
      <c r="AL1555" s="570"/>
    </row>
    <row r="1556" spans="1:38">
      <c r="A1556" s="570">
        <v>16</v>
      </c>
      <c r="B1556" s="570">
        <v>84</v>
      </c>
      <c r="C1556" s="570">
        <v>2024</v>
      </c>
      <c r="D1556" s="570">
        <v>12</v>
      </c>
      <c r="E1556" s="570">
        <v>99</v>
      </c>
      <c r="F1556" s="570">
        <v>99</v>
      </c>
      <c r="G1556" s="570">
        <v>99</v>
      </c>
      <c r="H1556" s="570">
        <v>99</v>
      </c>
      <c r="I1556" s="570">
        <v>99</v>
      </c>
      <c r="J1556" s="570">
        <v>999</v>
      </c>
      <c r="K1556" s="570">
        <v>99</v>
      </c>
      <c r="L1556" s="570">
        <v>7</v>
      </c>
      <c r="M1556" s="570">
        <v>99</v>
      </c>
      <c r="N1556" s="570">
        <v>99</v>
      </c>
      <c r="O1556" s="570">
        <v>99</v>
      </c>
      <c r="P1556" s="570">
        <v>99</v>
      </c>
      <c r="Q1556" s="570">
        <v>26</v>
      </c>
      <c r="R1556" s="570">
        <v>71</v>
      </c>
      <c r="S1556" s="570">
        <v>7</v>
      </c>
      <c r="T1556" s="570">
        <v>6.2253521126760551</v>
      </c>
      <c r="U1556" s="570">
        <v>19.288732394366217</v>
      </c>
      <c r="V1556" s="570">
        <v>18.309859154929576</v>
      </c>
      <c r="W1556" s="570">
        <v>2.8169014084507031</v>
      </c>
      <c r="X1556" s="570">
        <v>61.971830985915496</v>
      </c>
      <c r="Y1556" s="570">
        <v>39.436619718309849</v>
      </c>
      <c r="Z1556" s="570">
        <v>7.3582099265210319</v>
      </c>
      <c r="AA1556" s="570">
        <v>0</v>
      </c>
      <c r="AB1556" s="570">
        <v>1.4554142055852963</v>
      </c>
      <c r="AC1556" s="570"/>
      <c r="AD1556" s="570">
        <v>61.429135189848786</v>
      </c>
      <c r="AE1556" s="570"/>
      <c r="AF1556" s="570">
        <v>16.550116550116549</v>
      </c>
      <c r="AG1556" s="570">
        <v>16.432685385169201</v>
      </c>
      <c r="AH1556" s="570">
        <v>0</v>
      </c>
      <c r="AI1556" s="570">
        <v>71</v>
      </c>
      <c r="AJ1556" s="570">
        <v>100.5183098591549</v>
      </c>
      <c r="AK1556" s="570">
        <v>17.907377854736524</v>
      </c>
      <c r="AL1556" s="570"/>
    </row>
    <row r="1557" spans="1:38">
      <c r="A1557" s="570">
        <v>16</v>
      </c>
      <c r="B1557" s="570">
        <v>85</v>
      </c>
      <c r="C1557" s="570">
        <v>2024</v>
      </c>
      <c r="D1557" s="570">
        <v>1</v>
      </c>
      <c r="E1557" s="570">
        <v>99</v>
      </c>
      <c r="F1557" s="570">
        <v>99</v>
      </c>
      <c r="G1557" s="570">
        <v>99</v>
      </c>
      <c r="H1557" s="570">
        <v>99</v>
      </c>
      <c r="I1557" s="570">
        <v>99</v>
      </c>
      <c r="J1557" s="570">
        <v>999</v>
      </c>
      <c r="K1557" s="570">
        <v>99</v>
      </c>
      <c r="L1557" s="570">
        <v>8</v>
      </c>
      <c r="M1557" s="570">
        <v>99</v>
      </c>
      <c r="N1557" s="570">
        <v>99</v>
      </c>
      <c r="O1557" s="570">
        <v>99</v>
      </c>
      <c r="P1557" s="570">
        <v>99</v>
      </c>
      <c r="Q1557" s="570">
        <v>34</v>
      </c>
      <c r="R1557" s="570">
        <v>130</v>
      </c>
      <c r="S1557" s="570">
        <v>8</v>
      </c>
      <c r="T1557" s="570">
        <v>7.7923076923076895</v>
      </c>
      <c r="U1557" s="570">
        <v>23.908461538461527</v>
      </c>
      <c r="V1557" s="570">
        <v>1.5384615384615381</v>
      </c>
      <c r="W1557" s="570">
        <v>24.61538461538461</v>
      </c>
      <c r="X1557" s="570">
        <v>75.384615384615373</v>
      </c>
      <c r="Y1557" s="570">
        <v>56.923076923076913</v>
      </c>
      <c r="Z1557" s="570">
        <v>8.7829996156507324</v>
      </c>
      <c r="AA1557" s="570">
        <v>0</v>
      </c>
      <c r="AB1557" s="570">
        <v>2.2521652960451326</v>
      </c>
      <c r="AC1557" s="570"/>
      <c r="AD1557" s="570">
        <v>67.378131950464308</v>
      </c>
      <c r="AE1557" s="570"/>
      <c r="AF1557" s="570">
        <v>17.402945113788487</v>
      </c>
      <c r="AG1557" s="570">
        <v>21.950478827085501</v>
      </c>
      <c r="AH1557" s="570">
        <v>4.6153846153846141</v>
      </c>
      <c r="AI1557" s="570">
        <v>49</v>
      </c>
      <c r="AJ1557" s="570">
        <v>99.62040816326531</v>
      </c>
      <c r="AK1557" s="570">
        <v>19.084520169886275</v>
      </c>
      <c r="AL1557" s="570"/>
    </row>
    <row r="1558" spans="1:38">
      <c r="A1558" s="570">
        <v>16</v>
      </c>
      <c r="B1558" s="570">
        <v>86</v>
      </c>
      <c r="C1558" s="570">
        <v>2024</v>
      </c>
      <c r="D1558" s="570">
        <v>2</v>
      </c>
      <c r="E1558" s="570">
        <v>99</v>
      </c>
      <c r="F1558" s="570">
        <v>99</v>
      </c>
      <c r="G1558" s="570">
        <v>99</v>
      </c>
      <c r="H1558" s="570">
        <v>99</v>
      </c>
      <c r="I1558" s="570">
        <v>99</v>
      </c>
      <c r="J1558" s="570">
        <v>999</v>
      </c>
      <c r="K1558" s="570">
        <v>99</v>
      </c>
      <c r="L1558" s="570">
        <v>8</v>
      </c>
      <c r="M1558" s="570">
        <v>99</v>
      </c>
      <c r="N1558" s="570">
        <v>99</v>
      </c>
      <c r="O1558" s="570">
        <v>99</v>
      </c>
      <c r="P1558" s="570">
        <v>99</v>
      </c>
      <c r="Q1558" s="570">
        <v>40</v>
      </c>
      <c r="R1558" s="570">
        <v>234</v>
      </c>
      <c r="S1558" s="570">
        <v>8</v>
      </c>
      <c r="T1558" s="570">
        <v>6.0256410256410255</v>
      </c>
      <c r="U1558" s="570">
        <v>10.182905982905984</v>
      </c>
      <c r="V1558" s="570">
        <v>2.1367521367521367</v>
      </c>
      <c r="W1558" s="570">
        <v>2.5641025641025639</v>
      </c>
      <c r="X1558" s="570">
        <v>15.81196581196582</v>
      </c>
      <c r="Y1558" s="570">
        <v>11.965811965811964</v>
      </c>
      <c r="Z1558" s="570">
        <v>8.1537605041282717</v>
      </c>
      <c r="AA1558" s="570">
        <v>0</v>
      </c>
      <c r="AB1558" s="570">
        <v>1.535681248429646</v>
      </c>
      <c r="AC1558" s="570"/>
      <c r="AD1558" s="570">
        <v>56.289247703096883</v>
      </c>
      <c r="AE1558" s="570"/>
      <c r="AF1558" s="570">
        <v>16.340782122905029</v>
      </c>
      <c r="AG1558" s="570">
        <v>17.558416293927355</v>
      </c>
      <c r="AH1558" s="570">
        <v>0.42735042735042739</v>
      </c>
      <c r="AI1558" s="570">
        <v>210</v>
      </c>
      <c r="AJ1558" s="570">
        <v>76.24809523809526</v>
      </c>
      <c r="AK1558" s="570">
        <v>17.655545794180139</v>
      </c>
      <c r="AL1558" s="570"/>
    </row>
    <row r="1559" spans="1:38">
      <c r="A1559" s="570">
        <v>16</v>
      </c>
      <c r="B1559" s="570">
        <v>87</v>
      </c>
      <c r="C1559" s="570">
        <v>2024</v>
      </c>
      <c r="D1559" s="570">
        <v>3</v>
      </c>
      <c r="E1559" s="570">
        <v>99</v>
      </c>
      <c r="F1559" s="570">
        <v>99</v>
      </c>
      <c r="G1559" s="570">
        <v>99</v>
      </c>
      <c r="H1559" s="570">
        <v>99</v>
      </c>
      <c r="I1559" s="570">
        <v>99</v>
      </c>
      <c r="J1559" s="570">
        <v>999</v>
      </c>
      <c r="K1559" s="570">
        <v>99</v>
      </c>
      <c r="L1559" s="570">
        <v>8</v>
      </c>
      <c r="M1559" s="570">
        <v>99</v>
      </c>
      <c r="N1559" s="570">
        <v>99</v>
      </c>
      <c r="O1559" s="570">
        <v>99</v>
      </c>
      <c r="P1559" s="570">
        <v>99</v>
      </c>
      <c r="Q1559" s="570">
        <v>77</v>
      </c>
      <c r="R1559" s="570">
        <v>450</v>
      </c>
      <c r="S1559" s="570">
        <v>8</v>
      </c>
      <c r="T1559" s="570">
        <v>6.224444444444444</v>
      </c>
      <c r="U1559" s="570">
        <v>13.191555555555562</v>
      </c>
      <c r="V1559" s="570">
        <v>3.7777777777777777</v>
      </c>
      <c r="W1559" s="570">
        <v>5.1111111111111116</v>
      </c>
      <c r="X1559" s="570">
        <v>25.777777777777779</v>
      </c>
      <c r="Y1559" s="570">
        <v>21.111111111111111</v>
      </c>
      <c r="Z1559" s="570">
        <v>9.3122557132595833</v>
      </c>
      <c r="AA1559" s="570">
        <v>0</v>
      </c>
      <c r="AB1559" s="570">
        <v>1.5175500073115764</v>
      </c>
      <c r="AC1559" s="570"/>
      <c r="AD1559" s="570">
        <v>62.468239958187112</v>
      </c>
      <c r="AE1559" s="570"/>
      <c r="AF1559" s="570">
        <v>13.744654856444722</v>
      </c>
      <c r="AG1559" s="570">
        <v>17.852427710028124</v>
      </c>
      <c r="AH1559" s="570">
        <v>0</v>
      </c>
      <c r="AI1559" s="570">
        <v>421</v>
      </c>
      <c r="AJ1559" s="570">
        <v>84.523990498812353</v>
      </c>
      <c r="AK1559" s="570">
        <v>18.091996645115273</v>
      </c>
      <c r="AL1559" s="570"/>
    </row>
    <row r="1560" spans="1:38">
      <c r="A1560" s="570">
        <v>16</v>
      </c>
      <c r="B1560" s="570">
        <v>88</v>
      </c>
      <c r="C1560" s="570">
        <v>2024</v>
      </c>
      <c r="D1560" s="570">
        <v>4</v>
      </c>
      <c r="E1560" s="570">
        <v>99</v>
      </c>
      <c r="F1560" s="570">
        <v>99</v>
      </c>
      <c r="G1560" s="570">
        <v>99</v>
      </c>
      <c r="H1560" s="570">
        <v>99</v>
      </c>
      <c r="I1560" s="570">
        <v>99</v>
      </c>
      <c r="J1560" s="570">
        <v>999</v>
      </c>
      <c r="K1560" s="570">
        <v>99</v>
      </c>
      <c r="L1560" s="570">
        <v>8</v>
      </c>
      <c r="M1560" s="570">
        <v>99</v>
      </c>
      <c r="N1560" s="570">
        <v>99</v>
      </c>
      <c r="O1560" s="570">
        <v>99</v>
      </c>
      <c r="P1560" s="570">
        <v>99</v>
      </c>
      <c r="Q1560" s="570">
        <v>50</v>
      </c>
      <c r="R1560" s="570">
        <v>194</v>
      </c>
      <c r="S1560" s="570">
        <v>8</v>
      </c>
      <c r="T1560" s="570">
        <v>6.4432989690721678</v>
      </c>
      <c r="U1560" s="570">
        <v>14.570103092783503</v>
      </c>
      <c r="V1560" s="570">
        <v>2.577319587628867</v>
      </c>
      <c r="W1560" s="570">
        <v>3.0927835051546393</v>
      </c>
      <c r="X1560" s="570">
        <v>32.989690721649481</v>
      </c>
      <c r="Y1560" s="570">
        <v>28.865979381443303</v>
      </c>
      <c r="Z1560" s="570">
        <v>9.6904210854902573</v>
      </c>
      <c r="AA1560" s="570">
        <v>0</v>
      </c>
      <c r="AB1560" s="570">
        <v>1.4920343281542443</v>
      </c>
      <c r="AC1560" s="570"/>
      <c r="AD1560" s="570">
        <v>74.923990502033291</v>
      </c>
      <c r="AE1560" s="570"/>
      <c r="AF1560" s="570">
        <v>5.1636944370508395</v>
      </c>
      <c r="AG1560" s="570">
        <v>8.4093214767037487</v>
      </c>
      <c r="AH1560" s="570">
        <v>2.061855670103093</v>
      </c>
      <c r="AI1560" s="570">
        <v>180</v>
      </c>
      <c r="AJ1560" s="570">
        <v>86.007222222222254</v>
      </c>
      <c r="AK1560" s="570">
        <v>18.701935935369587</v>
      </c>
      <c r="AL1560" s="570"/>
    </row>
    <row r="1561" spans="1:38">
      <c r="A1561" s="570">
        <v>16</v>
      </c>
      <c r="B1561" s="570">
        <v>89</v>
      </c>
      <c r="C1561" s="570">
        <v>2024</v>
      </c>
      <c r="D1561" s="570">
        <v>5</v>
      </c>
      <c r="E1561" s="570">
        <v>99</v>
      </c>
      <c r="F1561" s="570">
        <v>99</v>
      </c>
      <c r="G1561" s="570">
        <v>99</v>
      </c>
      <c r="H1561" s="570">
        <v>99</v>
      </c>
      <c r="I1561" s="570">
        <v>99</v>
      </c>
      <c r="J1561" s="570">
        <v>999</v>
      </c>
      <c r="K1561" s="570">
        <v>99</v>
      </c>
      <c r="L1561" s="570">
        <v>8</v>
      </c>
      <c r="M1561" s="570">
        <v>99</v>
      </c>
      <c r="N1561" s="570">
        <v>99</v>
      </c>
      <c r="O1561" s="570">
        <v>99</v>
      </c>
      <c r="P1561" s="570">
        <v>99</v>
      </c>
      <c r="Q1561" s="570">
        <v>49</v>
      </c>
      <c r="R1561" s="570">
        <v>177</v>
      </c>
      <c r="S1561" s="570">
        <v>8</v>
      </c>
      <c r="T1561" s="570">
        <v>6.259887005649718</v>
      </c>
      <c r="U1561" s="570">
        <v>15.752542372881351</v>
      </c>
      <c r="V1561" s="570">
        <v>5.0847457627118642</v>
      </c>
      <c r="W1561" s="570">
        <v>9.6045197740112993</v>
      </c>
      <c r="X1561" s="570">
        <v>32.768361581920907</v>
      </c>
      <c r="Y1561" s="570">
        <v>27.118644067796598</v>
      </c>
      <c r="Z1561" s="570">
        <v>9.684334532855102</v>
      </c>
      <c r="AA1561" s="570">
        <v>0</v>
      </c>
      <c r="AB1561" s="570">
        <v>1.9310797274545548</v>
      </c>
      <c r="AC1561" s="570"/>
      <c r="AD1561" s="570">
        <v>75.063315550449445</v>
      </c>
      <c r="AE1561" s="570"/>
      <c r="AF1561" s="570">
        <v>8.604764219737481</v>
      </c>
      <c r="AG1561" s="570">
        <v>13.134477414370577</v>
      </c>
      <c r="AH1561" s="570">
        <v>1.1299435028248583</v>
      </c>
      <c r="AI1561" s="570">
        <v>176</v>
      </c>
      <c r="AJ1561" s="570">
        <v>90.630113636363618</v>
      </c>
      <c r="AK1561" s="570">
        <v>18.695859794853451</v>
      </c>
      <c r="AL1561" s="570"/>
    </row>
    <row r="1562" spans="1:38">
      <c r="A1562" s="570">
        <v>16</v>
      </c>
      <c r="B1562" s="570">
        <v>90</v>
      </c>
      <c r="C1562" s="570">
        <v>2024</v>
      </c>
      <c r="D1562" s="570">
        <v>6</v>
      </c>
      <c r="E1562" s="570">
        <v>99</v>
      </c>
      <c r="F1562" s="570">
        <v>99</v>
      </c>
      <c r="G1562" s="570">
        <v>99</v>
      </c>
      <c r="H1562" s="570">
        <v>99</v>
      </c>
      <c r="I1562" s="570">
        <v>99</v>
      </c>
      <c r="J1562" s="570">
        <v>999</v>
      </c>
      <c r="K1562" s="570">
        <v>99</v>
      </c>
      <c r="L1562" s="570">
        <v>8</v>
      </c>
      <c r="M1562" s="570">
        <v>99</v>
      </c>
      <c r="N1562" s="570">
        <v>99</v>
      </c>
      <c r="O1562" s="570">
        <v>99</v>
      </c>
      <c r="P1562" s="570">
        <v>99</v>
      </c>
      <c r="Q1562" s="570">
        <v>37</v>
      </c>
      <c r="R1562" s="570">
        <v>103</v>
      </c>
      <c r="S1562" s="570">
        <v>8</v>
      </c>
      <c r="T1562" s="570">
        <v>7.0679611650485459</v>
      </c>
      <c r="U1562" s="570">
        <v>22.930097087378648</v>
      </c>
      <c r="V1562" s="570">
        <v>10.679611650485437</v>
      </c>
      <c r="W1562" s="570">
        <v>16.504854368932044</v>
      </c>
      <c r="X1562" s="570">
        <v>65.048543689320383</v>
      </c>
      <c r="Y1562" s="570">
        <v>59.223300970873794</v>
      </c>
      <c r="Z1562" s="570">
        <v>10.365259703858758</v>
      </c>
      <c r="AA1562" s="570">
        <v>0</v>
      </c>
      <c r="AB1562" s="570">
        <v>1.9670200018841275</v>
      </c>
      <c r="AC1562" s="570"/>
      <c r="AD1562" s="570">
        <v>68.526975068382413</v>
      </c>
      <c r="AE1562" s="570"/>
      <c r="AF1562" s="570">
        <v>6.1455847255369918</v>
      </c>
      <c r="AG1562" s="570">
        <v>10.927379057630384</v>
      </c>
      <c r="AH1562" s="570">
        <v>0</v>
      </c>
      <c r="AI1562" s="570">
        <v>98</v>
      </c>
      <c r="AJ1562" s="570">
        <v>101.70918367346938</v>
      </c>
      <c r="AK1562" s="570">
        <v>20.058366982561324</v>
      </c>
      <c r="AL1562" s="570"/>
    </row>
    <row r="1563" spans="1:38">
      <c r="A1563" s="570">
        <v>16</v>
      </c>
      <c r="B1563" s="570">
        <v>91</v>
      </c>
      <c r="C1563" s="570">
        <v>2024</v>
      </c>
      <c r="D1563" s="570">
        <v>7</v>
      </c>
      <c r="E1563" s="570">
        <v>99</v>
      </c>
      <c r="F1563" s="570">
        <v>99</v>
      </c>
      <c r="G1563" s="570">
        <v>99</v>
      </c>
      <c r="H1563" s="570">
        <v>99</v>
      </c>
      <c r="I1563" s="570">
        <v>99</v>
      </c>
      <c r="J1563" s="570">
        <v>999</v>
      </c>
      <c r="K1563" s="570">
        <v>99</v>
      </c>
      <c r="L1563" s="570">
        <v>8</v>
      </c>
      <c r="M1563" s="570">
        <v>99</v>
      </c>
      <c r="N1563" s="570">
        <v>99</v>
      </c>
      <c r="O1563" s="570">
        <v>99</v>
      </c>
      <c r="P1563" s="570">
        <v>99</v>
      </c>
      <c r="Q1563" s="570">
        <v>17</v>
      </c>
      <c r="R1563" s="570">
        <v>52</v>
      </c>
      <c r="S1563" s="570">
        <v>8</v>
      </c>
      <c r="T1563" s="570">
        <v>5.9807692307692308</v>
      </c>
      <c r="U1563" s="570">
        <v>17.99038461538462</v>
      </c>
      <c r="V1563" s="570">
        <v>13.46153846153846</v>
      </c>
      <c r="W1563" s="570">
        <v>7.6923076923076898</v>
      </c>
      <c r="X1563" s="570">
        <v>46.15384615384616</v>
      </c>
      <c r="Y1563" s="570">
        <v>28.846153846153847</v>
      </c>
      <c r="Z1563" s="570">
        <v>8.1528489502699077</v>
      </c>
      <c r="AA1563" s="570">
        <v>0</v>
      </c>
      <c r="AB1563" s="570">
        <v>1.574928381953929</v>
      </c>
      <c r="AC1563" s="570"/>
      <c r="AD1563" s="570">
        <v>57.136028152040815</v>
      </c>
      <c r="AE1563" s="570"/>
      <c r="AF1563" s="570">
        <v>6.5739570164348944</v>
      </c>
      <c r="AG1563" s="570">
        <v>10.25880030705121</v>
      </c>
      <c r="AH1563" s="570">
        <v>0</v>
      </c>
      <c r="AI1563" s="570">
        <v>52</v>
      </c>
      <c r="AJ1563" s="570">
        <v>96.457692307692255</v>
      </c>
      <c r="AK1563" s="570">
        <v>18.791299440477175</v>
      </c>
      <c r="AL1563" s="570"/>
    </row>
    <row r="1564" spans="1:38">
      <c r="A1564" s="570">
        <v>16</v>
      </c>
      <c r="B1564" s="570">
        <v>92</v>
      </c>
      <c r="C1564" s="570">
        <v>2024</v>
      </c>
      <c r="D1564" s="570">
        <v>8</v>
      </c>
      <c r="E1564" s="570">
        <v>99</v>
      </c>
      <c r="F1564" s="570">
        <v>99</v>
      </c>
      <c r="G1564" s="570">
        <v>99</v>
      </c>
      <c r="H1564" s="570">
        <v>99</v>
      </c>
      <c r="I1564" s="570">
        <v>99</v>
      </c>
      <c r="J1564" s="570">
        <v>999</v>
      </c>
      <c r="K1564" s="570">
        <v>99</v>
      </c>
      <c r="L1564" s="570">
        <v>8</v>
      </c>
      <c r="M1564" s="570">
        <v>99</v>
      </c>
      <c r="N1564" s="570">
        <v>99</v>
      </c>
      <c r="O1564" s="570">
        <v>99</v>
      </c>
      <c r="P1564" s="570">
        <v>99</v>
      </c>
      <c r="Q1564" s="570">
        <v>28</v>
      </c>
      <c r="R1564" s="570">
        <v>84</v>
      </c>
      <c r="S1564" s="570">
        <v>8</v>
      </c>
      <c r="T1564" s="570">
        <v>6.1785714285714306</v>
      </c>
      <c r="U1564" s="570">
        <v>18.745238095238101</v>
      </c>
      <c r="V1564" s="570">
        <v>4.7619047619047636</v>
      </c>
      <c r="W1564" s="570">
        <v>7.1428571428571441</v>
      </c>
      <c r="X1564" s="570">
        <v>44.047619047619058</v>
      </c>
      <c r="Y1564" s="570">
        <v>35.714285714285722</v>
      </c>
      <c r="Z1564" s="570">
        <v>8.7772081031594222</v>
      </c>
      <c r="AA1564" s="570">
        <v>0</v>
      </c>
      <c r="AB1564" s="570">
        <v>1.8718510973398088</v>
      </c>
      <c r="AC1564" s="570"/>
      <c r="AD1564" s="570">
        <v>62.461309082817522</v>
      </c>
      <c r="AE1564" s="570"/>
      <c r="AF1564" s="570">
        <v>5.6680161943319849</v>
      </c>
      <c r="AG1564" s="570">
        <v>8.319112402588825</v>
      </c>
      <c r="AH1564" s="570">
        <v>0</v>
      </c>
      <c r="AI1564" s="570">
        <v>79</v>
      </c>
      <c r="AJ1564" s="570">
        <v>96.02784810126586</v>
      </c>
      <c r="AK1564" s="570">
        <v>19.065747234202263</v>
      </c>
      <c r="AL1564" s="570"/>
    </row>
    <row r="1565" spans="1:38">
      <c r="A1565" s="570">
        <v>16</v>
      </c>
      <c r="B1565" s="570">
        <v>93</v>
      </c>
      <c r="C1565" s="570">
        <v>2024</v>
      </c>
      <c r="D1565" s="570">
        <v>9</v>
      </c>
      <c r="E1565" s="570">
        <v>99</v>
      </c>
      <c r="F1565" s="570">
        <v>99</v>
      </c>
      <c r="G1565" s="570">
        <v>99</v>
      </c>
      <c r="H1565" s="570">
        <v>99</v>
      </c>
      <c r="I1565" s="570">
        <v>99</v>
      </c>
      <c r="J1565" s="570">
        <v>999</v>
      </c>
      <c r="K1565" s="570">
        <v>99</v>
      </c>
      <c r="L1565" s="570">
        <v>8</v>
      </c>
      <c r="M1565" s="570">
        <v>99</v>
      </c>
      <c r="N1565" s="570">
        <v>99</v>
      </c>
      <c r="O1565" s="570">
        <v>99</v>
      </c>
      <c r="P1565" s="570">
        <v>99</v>
      </c>
      <c r="Q1565" s="570">
        <v>71</v>
      </c>
      <c r="R1565" s="570">
        <v>205</v>
      </c>
      <c r="S1565" s="570">
        <v>8</v>
      </c>
      <c r="T1565" s="570">
        <v>6.1073170731707309</v>
      </c>
      <c r="U1565" s="570">
        <v>16.428292682926838</v>
      </c>
      <c r="V1565" s="570">
        <v>3.9024390243902438</v>
      </c>
      <c r="W1565" s="570">
        <v>7.3170731707317085</v>
      </c>
      <c r="X1565" s="570">
        <v>39.512195121951223</v>
      </c>
      <c r="Y1565" s="570">
        <v>16.097560975609756</v>
      </c>
      <c r="Z1565" s="570">
        <v>8.1132640276666184</v>
      </c>
      <c r="AA1565" s="570">
        <v>0</v>
      </c>
      <c r="AB1565" s="570">
        <v>1.7497582054425083</v>
      </c>
      <c r="AC1565" s="570"/>
      <c r="AD1565" s="570">
        <v>29.264943899486752</v>
      </c>
      <c r="AE1565" s="570"/>
      <c r="AF1565" s="570">
        <v>9.6835144071799757</v>
      </c>
      <c r="AG1565" s="570">
        <v>12.085869315571893</v>
      </c>
      <c r="AH1565" s="570">
        <v>0.97560975609756095</v>
      </c>
      <c r="AI1565" s="570">
        <v>190</v>
      </c>
      <c r="AJ1565" s="570">
        <v>95.965263157894753</v>
      </c>
      <c r="AK1565" s="570">
        <v>18.766152159131451</v>
      </c>
      <c r="AL1565" s="570"/>
    </row>
    <row r="1566" spans="1:38">
      <c r="A1566" s="570">
        <v>16</v>
      </c>
      <c r="B1566" s="570">
        <v>94</v>
      </c>
      <c r="C1566" s="570">
        <v>2024</v>
      </c>
      <c r="D1566" s="570">
        <v>10</v>
      </c>
      <c r="E1566" s="570">
        <v>99</v>
      </c>
      <c r="F1566" s="570">
        <v>99</v>
      </c>
      <c r="G1566" s="570">
        <v>99</v>
      </c>
      <c r="H1566" s="570">
        <v>99</v>
      </c>
      <c r="I1566" s="570">
        <v>99</v>
      </c>
      <c r="J1566" s="570">
        <v>999</v>
      </c>
      <c r="K1566" s="570">
        <v>99</v>
      </c>
      <c r="L1566" s="570">
        <v>8</v>
      </c>
      <c r="M1566" s="570">
        <v>99</v>
      </c>
      <c r="N1566" s="570">
        <v>99</v>
      </c>
      <c r="O1566" s="570">
        <v>99</v>
      </c>
      <c r="P1566" s="570">
        <v>99</v>
      </c>
      <c r="Q1566" s="570">
        <v>138</v>
      </c>
      <c r="R1566" s="570">
        <v>412</v>
      </c>
      <c r="S1566" s="570">
        <v>8</v>
      </c>
      <c r="T1566" s="570">
        <v>6.8810679611650478</v>
      </c>
      <c r="U1566" s="570">
        <v>20.164320388349516</v>
      </c>
      <c r="V1566" s="570">
        <v>5.0970873786407775</v>
      </c>
      <c r="W1566" s="570">
        <v>14.805825242718448</v>
      </c>
      <c r="X1566" s="570">
        <v>55.097087378640758</v>
      </c>
      <c r="Y1566" s="570">
        <v>35.436893203883486</v>
      </c>
      <c r="Z1566" s="570">
        <v>8.2068059474144288</v>
      </c>
      <c r="AA1566" s="570">
        <v>0</v>
      </c>
      <c r="AB1566" s="570">
        <v>1.6437379923863451</v>
      </c>
      <c r="AC1566" s="570"/>
      <c r="AD1566" s="570">
        <v>57.071934245122918</v>
      </c>
      <c r="AE1566" s="570"/>
      <c r="AF1566" s="570">
        <v>8.0124465188642553</v>
      </c>
      <c r="AG1566" s="570">
        <v>10.195561064509999</v>
      </c>
      <c r="AH1566" s="570">
        <v>0.97087378640776723</v>
      </c>
      <c r="AI1566" s="570">
        <v>400</v>
      </c>
      <c r="AJ1566" s="570">
        <v>99.808999999999983</v>
      </c>
      <c r="AK1566" s="570">
        <v>19.134887161260608</v>
      </c>
      <c r="AL1566" s="570"/>
    </row>
    <row r="1567" spans="1:38">
      <c r="A1567" s="570">
        <v>16</v>
      </c>
      <c r="B1567" s="570">
        <v>95</v>
      </c>
      <c r="C1567" s="570">
        <v>2024</v>
      </c>
      <c r="D1567" s="570">
        <v>11</v>
      </c>
      <c r="E1567" s="570">
        <v>99</v>
      </c>
      <c r="F1567" s="570">
        <v>99</v>
      </c>
      <c r="G1567" s="570">
        <v>99</v>
      </c>
      <c r="H1567" s="570">
        <v>99</v>
      </c>
      <c r="I1567" s="570">
        <v>99</v>
      </c>
      <c r="J1567" s="570">
        <v>999</v>
      </c>
      <c r="K1567" s="570">
        <v>99</v>
      </c>
      <c r="L1567" s="570">
        <v>8</v>
      </c>
      <c r="M1567" s="570">
        <v>99</v>
      </c>
      <c r="N1567" s="570">
        <v>99</v>
      </c>
      <c r="O1567" s="570">
        <v>99</v>
      </c>
      <c r="P1567" s="570">
        <v>99</v>
      </c>
      <c r="Q1567" s="570">
        <v>71</v>
      </c>
      <c r="R1567" s="570">
        <v>121</v>
      </c>
      <c r="S1567" s="570">
        <v>8</v>
      </c>
      <c r="T1567" s="570">
        <v>7.0165289256198351</v>
      </c>
      <c r="U1567" s="570">
        <v>23.30413223140496</v>
      </c>
      <c r="V1567" s="570">
        <v>8.2644628099173563</v>
      </c>
      <c r="W1567" s="570">
        <v>18.181818181818183</v>
      </c>
      <c r="X1567" s="570">
        <v>72.727272727272734</v>
      </c>
      <c r="Y1567" s="570">
        <v>52.066115702479344</v>
      </c>
      <c r="Z1567" s="570">
        <v>8.3956048782545096</v>
      </c>
      <c r="AA1567" s="570">
        <v>0</v>
      </c>
      <c r="AB1567" s="570">
        <v>1.7247995263763547</v>
      </c>
      <c r="AC1567" s="570"/>
      <c r="AD1567" s="570">
        <v>48.054254372844127</v>
      </c>
      <c r="AE1567" s="570"/>
      <c r="AF1567" s="570">
        <v>4.4485294117647056</v>
      </c>
      <c r="AG1567" s="570">
        <v>6.2113415687172884</v>
      </c>
      <c r="AH1567" s="570">
        <v>1.6528925619834716</v>
      </c>
      <c r="AI1567" s="570">
        <v>113</v>
      </c>
      <c r="AJ1567" s="570">
        <v>103.97699115044249</v>
      </c>
      <c r="AK1567" s="570">
        <v>19.437272371253201</v>
      </c>
      <c r="AL1567" s="570"/>
    </row>
    <row r="1568" spans="1:38">
      <c r="A1568" s="570">
        <v>16</v>
      </c>
      <c r="B1568" s="570">
        <v>96</v>
      </c>
      <c r="C1568" s="570">
        <v>2024</v>
      </c>
      <c r="D1568" s="570">
        <v>12</v>
      </c>
      <c r="E1568" s="570">
        <v>99</v>
      </c>
      <c r="F1568" s="570">
        <v>99</v>
      </c>
      <c r="G1568" s="570">
        <v>99</v>
      </c>
      <c r="H1568" s="570">
        <v>99</v>
      </c>
      <c r="I1568" s="570">
        <v>99</v>
      </c>
      <c r="J1568" s="570">
        <v>999</v>
      </c>
      <c r="K1568" s="570">
        <v>99</v>
      </c>
      <c r="L1568" s="570">
        <v>8</v>
      </c>
      <c r="M1568" s="570">
        <v>99</v>
      </c>
      <c r="N1568" s="570">
        <v>99</v>
      </c>
      <c r="O1568" s="570">
        <v>99</v>
      </c>
      <c r="P1568" s="570">
        <v>99</v>
      </c>
      <c r="Q1568" s="570">
        <v>12</v>
      </c>
      <c r="R1568" s="570">
        <v>23</v>
      </c>
      <c r="S1568" s="570">
        <v>8</v>
      </c>
      <c r="T1568" s="570">
        <v>6.3478260869565206</v>
      </c>
      <c r="U1568" s="570">
        <v>22.11304347826086</v>
      </c>
      <c r="V1568" s="570">
        <v>17.391304347826086</v>
      </c>
      <c r="W1568" s="570">
        <v>0</v>
      </c>
      <c r="X1568" s="570">
        <v>60.869565217391298</v>
      </c>
      <c r="Y1568" s="570">
        <v>52.173913043478258</v>
      </c>
      <c r="Z1568" s="570">
        <v>10.300456061993874</v>
      </c>
      <c r="AA1568" s="570">
        <v>0</v>
      </c>
      <c r="AB1568" s="570">
        <v>1.2017630400943702</v>
      </c>
      <c r="AC1568" s="570"/>
      <c r="AD1568" s="570">
        <v>50.822069808917753</v>
      </c>
      <c r="AE1568" s="570"/>
      <c r="AF1568" s="570">
        <v>5.3613053613053614</v>
      </c>
      <c r="AG1568" s="570">
        <v>6.1027117830573552</v>
      </c>
      <c r="AH1568" s="570">
        <v>0</v>
      </c>
      <c r="AI1568" s="570">
        <v>23</v>
      </c>
      <c r="AJ1568" s="570">
        <v>100.88695652173914</v>
      </c>
      <c r="AK1568" s="570">
        <v>19.953193644956251</v>
      </c>
      <c r="AL1568" s="570"/>
    </row>
    <row r="1569" spans="1:38">
      <c r="A1569" s="570">
        <v>16</v>
      </c>
      <c r="B1569" s="570">
        <v>97</v>
      </c>
      <c r="C1569" s="570">
        <v>2024</v>
      </c>
      <c r="D1569" s="570">
        <v>1</v>
      </c>
      <c r="E1569" s="570">
        <v>99</v>
      </c>
      <c r="F1569" s="570">
        <v>99</v>
      </c>
      <c r="G1569" s="570">
        <v>99</v>
      </c>
      <c r="H1569" s="570">
        <v>99</v>
      </c>
      <c r="I1569" s="570">
        <v>99</v>
      </c>
      <c r="J1569" s="570">
        <v>999</v>
      </c>
      <c r="K1569" s="570">
        <v>99</v>
      </c>
      <c r="L1569" s="570">
        <v>9</v>
      </c>
      <c r="M1569" s="570">
        <v>99</v>
      </c>
      <c r="N1569" s="570">
        <v>99</v>
      </c>
      <c r="O1569" s="570">
        <v>99</v>
      </c>
      <c r="P1569" s="570">
        <v>99</v>
      </c>
      <c r="Q1569" s="570"/>
      <c r="R1569" s="570">
        <v>0</v>
      </c>
      <c r="S1569" s="570"/>
      <c r="T1569" s="570"/>
      <c r="U1569" s="570"/>
      <c r="V1569" s="570"/>
      <c r="W1569" s="570"/>
      <c r="X1569" s="570"/>
      <c r="Y1569" s="570"/>
      <c r="Z1569" s="570"/>
      <c r="AA1569" s="570"/>
      <c r="AB1569" s="570"/>
      <c r="AC1569" s="570"/>
      <c r="AD1569" s="570"/>
      <c r="AE1569" s="570"/>
      <c r="AF1569" s="570"/>
      <c r="AG1569" s="570"/>
      <c r="AH1569" s="570"/>
      <c r="AI1569" s="570"/>
      <c r="AJ1569" s="570"/>
      <c r="AK1569" s="570"/>
      <c r="AL1569" s="570"/>
    </row>
    <row r="1570" spans="1:38">
      <c r="A1570" s="570">
        <v>16</v>
      </c>
      <c r="B1570" s="570">
        <v>98</v>
      </c>
      <c r="C1570" s="570">
        <v>2024</v>
      </c>
      <c r="D1570" s="570">
        <v>2</v>
      </c>
      <c r="E1570" s="570">
        <v>99</v>
      </c>
      <c r="F1570" s="570">
        <v>99</v>
      </c>
      <c r="G1570" s="570">
        <v>99</v>
      </c>
      <c r="H1570" s="570">
        <v>99</v>
      </c>
      <c r="I1570" s="570">
        <v>99</v>
      </c>
      <c r="J1570" s="570">
        <v>999</v>
      </c>
      <c r="K1570" s="570">
        <v>99</v>
      </c>
      <c r="L1570" s="570">
        <v>9</v>
      </c>
      <c r="M1570" s="570">
        <v>99</v>
      </c>
      <c r="N1570" s="570">
        <v>99</v>
      </c>
      <c r="O1570" s="570">
        <v>99</v>
      </c>
      <c r="P1570" s="570">
        <v>99</v>
      </c>
      <c r="Q1570" s="570"/>
      <c r="R1570" s="570">
        <v>0</v>
      </c>
      <c r="S1570" s="570"/>
      <c r="T1570" s="570"/>
      <c r="U1570" s="570"/>
      <c r="V1570" s="570"/>
      <c r="W1570" s="570"/>
      <c r="X1570" s="570"/>
      <c r="Y1570" s="570"/>
      <c r="Z1570" s="570"/>
      <c r="AA1570" s="570"/>
      <c r="AB1570" s="570"/>
      <c r="AC1570" s="570"/>
      <c r="AD1570" s="570"/>
      <c r="AE1570" s="570"/>
      <c r="AF1570" s="570"/>
      <c r="AG1570" s="570"/>
      <c r="AH1570" s="570"/>
      <c r="AI1570" s="570"/>
      <c r="AJ1570" s="570"/>
      <c r="AK1570" s="570"/>
      <c r="AL1570" s="570"/>
    </row>
    <row r="1571" spans="1:38">
      <c r="A1571" s="570">
        <v>16</v>
      </c>
      <c r="B1571" s="570">
        <v>99</v>
      </c>
      <c r="C1571" s="570">
        <v>2024</v>
      </c>
      <c r="D1571" s="570">
        <v>3</v>
      </c>
      <c r="E1571" s="570">
        <v>99</v>
      </c>
      <c r="F1571" s="570">
        <v>99</v>
      </c>
      <c r="G1571" s="570">
        <v>99</v>
      </c>
      <c r="H1571" s="570">
        <v>99</v>
      </c>
      <c r="I1571" s="570">
        <v>99</v>
      </c>
      <c r="J1571" s="570">
        <v>999</v>
      </c>
      <c r="K1571" s="570">
        <v>99</v>
      </c>
      <c r="L1571" s="570">
        <v>9</v>
      </c>
      <c r="M1571" s="570">
        <v>99</v>
      </c>
      <c r="N1571" s="570">
        <v>99</v>
      </c>
      <c r="O1571" s="570">
        <v>99</v>
      </c>
      <c r="P1571" s="570">
        <v>99</v>
      </c>
      <c r="Q1571" s="570"/>
      <c r="R1571" s="570">
        <v>0</v>
      </c>
      <c r="S1571" s="570"/>
      <c r="T1571" s="570"/>
      <c r="U1571" s="570"/>
      <c r="V1571" s="570"/>
      <c r="W1571" s="570"/>
      <c r="X1571" s="570"/>
      <c r="Y1571" s="570"/>
      <c r="Z1571" s="570"/>
      <c r="AA1571" s="570"/>
      <c r="AB1571" s="570"/>
      <c r="AC1571" s="570"/>
      <c r="AD1571" s="570"/>
      <c r="AE1571" s="570"/>
      <c r="AF1571" s="570"/>
      <c r="AG1571" s="570"/>
      <c r="AH1571" s="570"/>
      <c r="AI1571" s="570"/>
      <c r="AJ1571" s="570"/>
      <c r="AK1571" s="570"/>
      <c r="AL1571" s="570"/>
    </row>
    <row r="1572" spans="1:38">
      <c r="A1572" s="570">
        <v>16</v>
      </c>
      <c r="B1572" s="570">
        <v>100</v>
      </c>
      <c r="C1572" s="570">
        <v>2024</v>
      </c>
      <c r="D1572" s="570">
        <v>4</v>
      </c>
      <c r="E1572" s="570">
        <v>99</v>
      </c>
      <c r="F1572" s="570">
        <v>99</v>
      </c>
      <c r="G1572" s="570">
        <v>99</v>
      </c>
      <c r="H1572" s="570">
        <v>99</v>
      </c>
      <c r="I1572" s="570">
        <v>99</v>
      </c>
      <c r="J1572" s="570">
        <v>999</v>
      </c>
      <c r="K1572" s="570">
        <v>99</v>
      </c>
      <c r="L1572" s="570">
        <v>9</v>
      </c>
      <c r="M1572" s="570">
        <v>99</v>
      </c>
      <c r="N1572" s="570">
        <v>99</v>
      </c>
      <c r="O1572" s="570">
        <v>99</v>
      </c>
      <c r="P1572" s="570">
        <v>99</v>
      </c>
      <c r="Q1572" s="570">
        <v>3</v>
      </c>
      <c r="R1572" s="570">
        <v>10</v>
      </c>
      <c r="S1572" s="570">
        <v>9</v>
      </c>
      <c r="T1572" s="570">
        <v>5.0999999999999996</v>
      </c>
      <c r="U1572" s="570">
        <v>8.31</v>
      </c>
      <c r="V1572" s="570">
        <v>0</v>
      </c>
      <c r="W1572" s="570">
        <v>0</v>
      </c>
      <c r="X1572" s="570">
        <v>0</v>
      </c>
      <c r="Y1572" s="570">
        <v>0</v>
      </c>
      <c r="Z1572" s="570">
        <v>1.4508273501695617</v>
      </c>
      <c r="AA1572" s="570">
        <v>0</v>
      </c>
      <c r="AB1572" s="570">
        <v>1.4456832294800972</v>
      </c>
      <c r="AC1572" s="570"/>
      <c r="AD1572" s="570">
        <v>70.037868206751511</v>
      </c>
      <c r="AE1572" s="570"/>
      <c r="AF1572" s="570">
        <v>0.26616981634282677</v>
      </c>
      <c r="AG1572" s="570">
        <v>0.24722798228050721</v>
      </c>
      <c r="AH1572" s="570">
        <v>0</v>
      </c>
      <c r="AI1572" s="570">
        <v>10</v>
      </c>
      <c r="AJ1572" s="570">
        <v>73.86999999999999</v>
      </c>
      <c r="AK1572" s="570">
        <v>20.535647238847329</v>
      </c>
      <c r="AL1572" s="570"/>
    </row>
    <row r="1573" spans="1:38">
      <c r="A1573" s="570">
        <v>16</v>
      </c>
      <c r="B1573" s="570">
        <v>101</v>
      </c>
      <c r="C1573" s="570">
        <v>2024</v>
      </c>
      <c r="D1573" s="570">
        <v>5</v>
      </c>
      <c r="E1573" s="570">
        <v>99</v>
      </c>
      <c r="F1573" s="570">
        <v>99</v>
      </c>
      <c r="G1573" s="570">
        <v>99</v>
      </c>
      <c r="H1573" s="570">
        <v>99</v>
      </c>
      <c r="I1573" s="570">
        <v>99</v>
      </c>
      <c r="J1573" s="570">
        <v>999</v>
      </c>
      <c r="K1573" s="570">
        <v>99</v>
      </c>
      <c r="L1573" s="570">
        <v>9</v>
      </c>
      <c r="M1573" s="570">
        <v>99</v>
      </c>
      <c r="N1573" s="570">
        <v>99</v>
      </c>
      <c r="O1573" s="570">
        <v>99</v>
      </c>
      <c r="P1573" s="570">
        <v>99</v>
      </c>
      <c r="Q1573" s="570">
        <v>5</v>
      </c>
      <c r="R1573" s="570">
        <v>9</v>
      </c>
      <c r="S1573" s="570">
        <v>9</v>
      </c>
      <c r="T1573" s="570">
        <v>7.3333333333333313</v>
      </c>
      <c r="U1573" s="570">
        <v>15.433333333333332</v>
      </c>
      <c r="V1573" s="570">
        <v>0</v>
      </c>
      <c r="W1573" s="570">
        <v>11.111111111111112</v>
      </c>
      <c r="X1573" s="570">
        <v>33.333333333333343</v>
      </c>
      <c r="Y1573" s="570">
        <v>11.111111111111112</v>
      </c>
      <c r="Z1573" s="570">
        <v>8.6811417579845056</v>
      </c>
      <c r="AA1573" s="570">
        <v>0</v>
      </c>
      <c r="AB1573" s="570">
        <v>1.7638342073763953</v>
      </c>
      <c r="AC1573" s="570"/>
      <c r="AD1573" s="570">
        <v>85.698412925416122</v>
      </c>
      <c r="AE1573" s="570"/>
      <c r="AF1573" s="570">
        <v>0.43753038405444822</v>
      </c>
      <c r="AG1573" s="570">
        <v>0.65432139475506523</v>
      </c>
      <c r="AH1573" s="570">
        <v>0</v>
      </c>
      <c r="AI1573" s="570">
        <v>9</v>
      </c>
      <c r="AJ1573" s="570">
        <v>88.022222222222226</v>
      </c>
      <c r="AK1573" s="570">
        <v>20.516809924665505</v>
      </c>
      <c r="AL1573" s="570"/>
    </row>
    <row r="1574" spans="1:38">
      <c r="A1574" s="570">
        <v>16</v>
      </c>
      <c r="B1574" s="570">
        <v>102</v>
      </c>
      <c r="C1574" s="570">
        <v>2024</v>
      </c>
      <c r="D1574" s="570">
        <v>6</v>
      </c>
      <c r="E1574" s="570">
        <v>99</v>
      </c>
      <c r="F1574" s="570">
        <v>99</v>
      </c>
      <c r="G1574" s="570">
        <v>99</v>
      </c>
      <c r="H1574" s="570">
        <v>99</v>
      </c>
      <c r="I1574" s="570">
        <v>99</v>
      </c>
      <c r="J1574" s="570">
        <v>999</v>
      </c>
      <c r="K1574" s="570">
        <v>99</v>
      </c>
      <c r="L1574" s="570">
        <v>9</v>
      </c>
      <c r="M1574" s="570">
        <v>99</v>
      </c>
      <c r="N1574" s="570">
        <v>99</v>
      </c>
      <c r="O1574" s="570">
        <v>99</v>
      </c>
      <c r="P1574" s="570">
        <v>99</v>
      </c>
      <c r="Q1574" s="570">
        <v>6</v>
      </c>
      <c r="R1574" s="570">
        <v>10</v>
      </c>
      <c r="S1574" s="570">
        <v>9</v>
      </c>
      <c r="T1574" s="570">
        <v>8.6</v>
      </c>
      <c r="U1574" s="570">
        <v>33.21</v>
      </c>
      <c r="V1574" s="570">
        <v>10</v>
      </c>
      <c r="W1574" s="570">
        <v>70</v>
      </c>
      <c r="X1574" s="570">
        <v>90</v>
      </c>
      <c r="Y1574" s="570">
        <v>90</v>
      </c>
      <c r="Z1574" s="570">
        <v>6.9341834414731292</v>
      </c>
      <c r="AA1574" s="570">
        <v>0</v>
      </c>
      <c r="AB1574" s="570">
        <v>1.5620499351813339</v>
      </c>
      <c r="AC1574" s="570"/>
      <c r="AD1574" s="570">
        <v>85.804966953941005</v>
      </c>
      <c r="AE1574" s="570"/>
      <c r="AF1574" s="570">
        <v>0.59665871121718361</v>
      </c>
      <c r="AG1574" s="570">
        <v>1.5365325535773771</v>
      </c>
      <c r="AH1574" s="570">
        <v>0</v>
      </c>
      <c r="AI1574" s="570">
        <v>10</v>
      </c>
      <c r="AJ1574" s="570">
        <v>110.7</v>
      </c>
      <c r="AK1574" s="570">
        <v>24.063149904045201</v>
      </c>
      <c r="AL1574" s="570"/>
    </row>
    <row r="1575" spans="1:38">
      <c r="A1575" s="570">
        <v>16</v>
      </c>
      <c r="B1575" s="570">
        <v>103</v>
      </c>
      <c r="C1575" s="570">
        <v>2024</v>
      </c>
      <c r="D1575" s="570">
        <v>7</v>
      </c>
      <c r="E1575" s="570">
        <v>99</v>
      </c>
      <c r="F1575" s="570">
        <v>99</v>
      </c>
      <c r="G1575" s="570">
        <v>99</v>
      </c>
      <c r="H1575" s="570">
        <v>99</v>
      </c>
      <c r="I1575" s="570">
        <v>99</v>
      </c>
      <c r="J1575" s="570">
        <v>999</v>
      </c>
      <c r="K1575" s="570">
        <v>99</v>
      </c>
      <c r="L1575" s="570">
        <v>9</v>
      </c>
      <c r="M1575" s="570">
        <v>99</v>
      </c>
      <c r="N1575" s="570">
        <v>99</v>
      </c>
      <c r="O1575" s="570">
        <v>99</v>
      </c>
      <c r="P1575" s="570">
        <v>99</v>
      </c>
      <c r="Q1575" s="570">
        <v>2</v>
      </c>
      <c r="R1575" s="570">
        <v>8</v>
      </c>
      <c r="S1575" s="570">
        <v>9</v>
      </c>
      <c r="T1575" s="570">
        <v>6</v>
      </c>
      <c r="U1575" s="570">
        <v>14.2875</v>
      </c>
      <c r="V1575" s="570">
        <v>0</v>
      </c>
      <c r="W1575" s="570">
        <v>0</v>
      </c>
      <c r="X1575" s="570">
        <v>12.5</v>
      </c>
      <c r="Y1575" s="570">
        <v>12.5</v>
      </c>
      <c r="Z1575" s="570">
        <v>6.6070866310348908</v>
      </c>
      <c r="AA1575" s="570">
        <v>0</v>
      </c>
      <c r="AB1575" s="570">
        <v>1.1180339887498949</v>
      </c>
      <c r="AC1575" s="570"/>
      <c r="AD1575" s="570">
        <v>65.825566684841206</v>
      </c>
      <c r="AE1575" s="570"/>
      <c r="AF1575" s="570">
        <v>1.0113780025284449</v>
      </c>
      <c r="AG1575" s="570">
        <v>1.2534269108454872</v>
      </c>
      <c r="AH1575" s="570">
        <v>0</v>
      </c>
      <c r="AI1575" s="570">
        <v>8</v>
      </c>
      <c r="AJ1575" s="570">
        <v>86.45</v>
      </c>
      <c r="AK1575" s="570">
        <v>21.241770175209375</v>
      </c>
      <c r="AL1575" s="570"/>
    </row>
    <row r="1576" spans="1:38">
      <c r="A1576" s="570">
        <v>16</v>
      </c>
      <c r="B1576" s="570">
        <v>104</v>
      </c>
      <c r="C1576" s="570">
        <v>2024</v>
      </c>
      <c r="D1576" s="570">
        <v>8</v>
      </c>
      <c r="E1576" s="570">
        <v>99</v>
      </c>
      <c r="F1576" s="570">
        <v>99</v>
      </c>
      <c r="G1576" s="570">
        <v>99</v>
      </c>
      <c r="H1576" s="570">
        <v>99</v>
      </c>
      <c r="I1576" s="570">
        <v>99</v>
      </c>
      <c r="J1576" s="570">
        <v>999</v>
      </c>
      <c r="K1576" s="570">
        <v>99</v>
      </c>
      <c r="L1576" s="570">
        <v>9</v>
      </c>
      <c r="M1576" s="570">
        <v>99</v>
      </c>
      <c r="N1576" s="570">
        <v>99</v>
      </c>
      <c r="O1576" s="570">
        <v>99</v>
      </c>
      <c r="P1576" s="570">
        <v>99</v>
      </c>
      <c r="Q1576" s="570">
        <v>12</v>
      </c>
      <c r="R1576" s="570">
        <v>17</v>
      </c>
      <c r="S1576" s="570">
        <v>9</v>
      </c>
      <c r="T1576" s="570">
        <v>7.4705882352941186</v>
      </c>
      <c r="U1576" s="570">
        <v>25.305882352941175</v>
      </c>
      <c r="V1576" s="570">
        <v>5.882352941176471</v>
      </c>
      <c r="W1576" s="570">
        <v>29.411764705882355</v>
      </c>
      <c r="X1576" s="570">
        <v>58.82352941176471</v>
      </c>
      <c r="Y1576" s="570">
        <v>52.941176470588239</v>
      </c>
      <c r="Z1576" s="570">
        <v>10.811947127693585</v>
      </c>
      <c r="AA1576" s="570">
        <v>0</v>
      </c>
      <c r="AB1576" s="570">
        <v>2.172492389719928</v>
      </c>
      <c r="AC1576" s="570"/>
      <c r="AD1576" s="570">
        <v>77.697099918841701</v>
      </c>
      <c r="AE1576" s="570"/>
      <c r="AF1576" s="570">
        <v>1.1470985155195683</v>
      </c>
      <c r="AG1576" s="570">
        <v>2.2728833707568357</v>
      </c>
      <c r="AH1576" s="570">
        <v>0</v>
      </c>
      <c r="AI1576" s="570">
        <v>14</v>
      </c>
      <c r="AJ1576" s="570">
        <v>97.664285714285697</v>
      </c>
      <c r="AK1576" s="570">
        <v>22.786864516261176</v>
      </c>
      <c r="AL1576" s="570"/>
    </row>
    <row r="1577" spans="1:38">
      <c r="A1577" s="570">
        <v>16</v>
      </c>
      <c r="B1577" s="570">
        <v>105</v>
      </c>
      <c r="C1577" s="570">
        <v>2024</v>
      </c>
      <c r="D1577" s="570">
        <v>9</v>
      </c>
      <c r="E1577" s="570">
        <v>99</v>
      </c>
      <c r="F1577" s="570">
        <v>99</v>
      </c>
      <c r="G1577" s="570">
        <v>99</v>
      </c>
      <c r="H1577" s="570">
        <v>99</v>
      </c>
      <c r="I1577" s="570">
        <v>99</v>
      </c>
      <c r="J1577" s="570">
        <v>999</v>
      </c>
      <c r="K1577" s="570">
        <v>99</v>
      </c>
      <c r="L1577" s="570">
        <v>9</v>
      </c>
      <c r="M1577" s="570">
        <v>99</v>
      </c>
      <c r="N1577" s="570">
        <v>99</v>
      </c>
      <c r="O1577" s="570">
        <v>99</v>
      </c>
      <c r="P1577" s="570">
        <v>99</v>
      </c>
      <c r="Q1577" s="570">
        <v>16</v>
      </c>
      <c r="R1577" s="570">
        <v>25</v>
      </c>
      <c r="S1577" s="570">
        <v>9</v>
      </c>
      <c r="T1577" s="570">
        <v>8.2799999999999994</v>
      </c>
      <c r="U1577" s="570">
        <v>24.859999999999996</v>
      </c>
      <c r="V1577" s="570">
        <v>0</v>
      </c>
      <c r="W1577" s="570">
        <v>44</v>
      </c>
      <c r="X1577" s="570">
        <v>76</v>
      </c>
      <c r="Y1577" s="570">
        <v>56</v>
      </c>
      <c r="Z1577" s="570">
        <v>11.442237543417816</v>
      </c>
      <c r="AA1577" s="570">
        <v>0</v>
      </c>
      <c r="AB1577" s="570">
        <v>1.709268849537722</v>
      </c>
      <c r="AC1577" s="570"/>
      <c r="AD1577" s="570">
        <v>33.373794129793993</v>
      </c>
      <c r="AE1577" s="570"/>
      <c r="AF1577" s="570">
        <v>1.1809163911195084</v>
      </c>
      <c r="AG1577" s="570">
        <v>2.2303485300872752</v>
      </c>
      <c r="AH1577" s="570">
        <v>0</v>
      </c>
      <c r="AI1577" s="570">
        <v>25</v>
      </c>
      <c r="AJ1577" s="570">
        <v>106.104</v>
      </c>
      <c r="AK1577" s="570">
        <v>21.364741622685077</v>
      </c>
      <c r="AL1577" s="570"/>
    </row>
    <row r="1578" spans="1:38">
      <c r="A1578" s="570">
        <v>16</v>
      </c>
      <c r="B1578" s="570">
        <v>106</v>
      </c>
      <c r="C1578" s="570">
        <v>2024</v>
      </c>
      <c r="D1578" s="570">
        <v>10</v>
      </c>
      <c r="E1578" s="570">
        <v>99</v>
      </c>
      <c r="F1578" s="570">
        <v>99</v>
      </c>
      <c r="G1578" s="570">
        <v>99</v>
      </c>
      <c r="H1578" s="570">
        <v>99</v>
      </c>
      <c r="I1578" s="570">
        <v>99</v>
      </c>
      <c r="J1578" s="570">
        <v>999</v>
      </c>
      <c r="K1578" s="570">
        <v>99</v>
      </c>
      <c r="L1578" s="570">
        <v>9</v>
      </c>
      <c r="M1578" s="570">
        <v>99</v>
      </c>
      <c r="N1578" s="570">
        <v>99</v>
      </c>
      <c r="O1578" s="570">
        <v>99</v>
      </c>
      <c r="P1578" s="570">
        <v>99</v>
      </c>
      <c r="Q1578" s="570">
        <v>50</v>
      </c>
      <c r="R1578" s="570">
        <v>99</v>
      </c>
      <c r="S1578" s="570">
        <v>9</v>
      </c>
      <c r="T1578" s="570">
        <v>7.9494949494949472</v>
      </c>
      <c r="U1578" s="570">
        <v>23.923232323232327</v>
      </c>
      <c r="V1578" s="570">
        <v>3.0303030303030303</v>
      </c>
      <c r="W1578" s="570">
        <v>36.363636363636367</v>
      </c>
      <c r="X1578" s="570">
        <v>81.818181818181813</v>
      </c>
      <c r="Y1578" s="570">
        <v>49.494949494949488</v>
      </c>
      <c r="Z1578" s="570">
        <v>8.2968635705091813</v>
      </c>
      <c r="AA1578" s="570">
        <v>0</v>
      </c>
      <c r="AB1578" s="570">
        <v>2.041853670464818</v>
      </c>
      <c r="AC1578" s="570"/>
      <c r="AD1578" s="570">
        <v>63.083901247030319</v>
      </c>
      <c r="AE1578" s="570"/>
      <c r="AF1578" s="570">
        <v>1.9253208868144689</v>
      </c>
      <c r="AG1578" s="570">
        <v>2.9066007228457278</v>
      </c>
      <c r="AH1578" s="570">
        <v>1.0101010101010102</v>
      </c>
      <c r="AI1578" s="570">
        <v>99</v>
      </c>
      <c r="AJ1578" s="570">
        <v>101.84343434343435</v>
      </c>
      <c r="AK1578" s="570">
        <v>21.654681639378413</v>
      </c>
      <c r="AL1578" s="570"/>
    </row>
    <row r="1579" spans="1:38">
      <c r="A1579" s="570">
        <v>16</v>
      </c>
      <c r="B1579" s="570">
        <v>107</v>
      </c>
      <c r="C1579" s="570">
        <v>2024</v>
      </c>
      <c r="D1579" s="570">
        <v>11</v>
      </c>
      <c r="E1579" s="570">
        <v>99</v>
      </c>
      <c r="F1579" s="570">
        <v>99</v>
      </c>
      <c r="G1579" s="570">
        <v>99</v>
      </c>
      <c r="H1579" s="570">
        <v>99</v>
      </c>
      <c r="I1579" s="570">
        <v>99</v>
      </c>
      <c r="J1579" s="570">
        <v>999</v>
      </c>
      <c r="K1579" s="570">
        <v>99</v>
      </c>
      <c r="L1579" s="570">
        <v>9</v>
      </c>
      <c r="M1579" s="570">
        <v>99</v>
      </c>
      <c r="N1579" s="570">
        <v>99</v>
      </c>
      <c r="O1579" s="570">
        <v>99</v>
      </c>
      <c r="P1579" s="570">
        <v>99</v>
      </c>
      <c r="Q1579" s="570">
        <v>21</v>
      </c>
      <c r="R1579" s="570">
        <v>31</v>
      </c>
      <c r="S1579" s="570">
        <v>9</v>
      </c>
      <c r="T1579" s="570">
        <v>8</v>
      </c>
      <c r="U1579" s="570">
        <v>28.029032258064504</v>
      </c>
      <c r="V1579" s="570">
        <v>6.4516129032258052</v>
      </c>
      <c r="W1579" s="570">
        <v>35.483870967741943</v>
      </c>
      <c r="X1579" s="570">
        <v>93.548387096774221</v>
      </c>
      <c r="Y1579" s="570">
        <v>61.290322580645146</v>
      </c>
      <c r="Z1579" s="570">
        <v>8.5391014692522145</v>
      </c>
      <c r="AA1579" s="570">
        <v>0</v>
      </c>
      <c r="AB1579" s="570">
        <v>1.3678332288460771</v>
      </c>
      <c r="AC1579" s="570"/>
      <c r="AD1579" s="570">
        <v>32.589296786978103</v>
      </c>
      <c r="AE1579" s="570"/>
      <c r="AF1579" s="570">
        <v>1.1397058823529411</v>
      </c>
      <c r="AG1579" s="570">
        <v>1.9139778314272125</v>
      </c>
      <c r="AH1579" s="570">
        <v>6.4516129032258052</v>
      </c>
      <c r="AI1579" s="570">
        <v>29</v>
      </c>
      <c r="AJ1579" s="570">
        <v>106.36551724137937</v>
      </c>
      <c r="AK1579" s="570">
        <v>22.150605412650329</v>
      </c>
      <c r="AL1579" s="570"/>
    </row>
    <row r="1580" spans="1:38">
      <c r="A1580" s="570">
        <v>16</v>
      </c>
      <c r="B1580" s="570">
        <v>108</v>
      </c>
      <c r="C1580" s="570">
        <v>2024</v>
      </c>
      <c r="D1580" s="570">
        <v>12</v>
      </c>
      <c r="E1580" s="570">
        <v>99</v>
      </c>
      <c r="F1580" s="570">
        <v>99</v>
      </c>
      <c r="G1580" s="570">
        <v>99</v>
      </c>
      <c r="H1580" s="570">
        <v>99</v>
      </c>
      <c r="I1580" s="570">
        <v>99</v>
      </c>
      <c r="J1580" s="570">
        <v>999</v>
      </c>
      <c r="K1580" s="570">
        <v>99</v>
      </c>
      <c r="L1580" s="570">
        <v>9</v>
      </c>
      <c r="M1580" s="570">
        <v>99</v>
      </c>
      <c r="N1580" s="570">
        <v>99</v>
      </c>
      <c r="O1580" s="570">
        <v>99</v>
      </c>
      <c r="P1580" s="570">
        <v>99</v>
      </c>
      <c r="Q1580" s="570">
        <v>5</v>
      </c>
      <c r="R1580" s="570">
        <v>7</v>
      </c>
      <c r="S1580" s="570">
        <v>9</v>
      </c>
      <c r="T1580" s="570">
        <v>8.2857142857142883</v>
      </c>
      <c r="U1580" s="570">
        <v>30.2</v>
      </c>
      <c r="V1580" s="570">
        <v>0</v>
      </c>
      <c r="W1580" s="570">
        <v>42.857142857142847</v>
      </c>
      <c r="X1580" s="570">
        <v>85.714285714285694</v>
      </c>
      <c r="Y1580" s="570">
        <v>71.428571428571445</v>
      </c>
      <c r="Z1580" s="570">
        <v>8.8338634162603515</v>
      </c>
      <c r="AA1580" s="570">
        <v>0</v>
      </c>
      <c r="AB1580" s="570">
        <v>1.0301575072754225</v>
      </c>
      <c r="AC1580" s="570"/>
      <c r="AD1580" s="570">
        <v>79.589469022276745</v>
      </c>
      <c r="AE1580" s="570"/>
      <c r="AF1580" s="570">
        <v>1.6317016317016313</v>
      </c>
      <c r="AG1580" s="570">
        <v>2.5365970722342204</v>
      </c>
      <c r="AH1580" s="570">
        <v>0</v>
      </c>
      <c r="AI1580" s="570">
        <v>7</v>
      </c>
      <c r="AJ1580" s="570">
        <v>109.1142857142857</v>
      </c>
      <c r="AK1580" s="570">
        <v>22.365105692101295</v>
      </c>
      <c r="AL1580" s="570"/>
    </row>
    <row r="1581" spans="1:38">
      <c r="A1581" s="570">
        <v>16</v>
      </c>
      <c r="B1581" s="570">
        <v>109</v>
      </c>
      <c r="C1581" s="570">
        <v>2024</v>
      </c>
      <c r="D1581" s="570">
        <v>1</v>
      </c>
      <c r="E1581" s="570">
        <v>99</v>
      </c>
      <c r="F1581" s="570">
        <v>99</v>
      </c>
      <c r="G1581" s="570">
        <v>99</v>
      </c>
      <c r="H1581" s="570">
        <v>99</v>
      </c>
      <c r="I1581" s="570">
        <v>99</v>
      </c>
      <c r="J1581" s="570">
        <v>999</v>
      </c>
      <c r="K1581" s="570">
        <v>99</v>
      </c>
      <c r="L1581" s="570">
        <v>10</v>
      </c>
      <c r="M1581" s="570">
        <v>99</v>
      </c>
      <c r="N1581" s="570">
        <v>99</v>
      </c>
      <c r="O1581" s="570">
        <v>99</v>
      </c>
      <c r="P1581" s="570">
        <v>99</v>
      </c>
      <c r="Q1581" s="570"/>
      <c r="R1581" s="570">
        <v>0</v>
      </c>
      <c r="S1581" s="570"/>
      <c r="T1581" s="570"/>
      <c r="U1581" s="570"/>
      <c r="V1581" s="570"/>
      <c r="W1581" s="570"/>
      <c r="X1581" s="570"/>
      <c r="Y1581" s="570"/>
      <c r="Z1581" s="570"/>
      <c r="AA1581" s="570"/>
      <c r="AB1581" s="570"/>
      <c r="AC1581" s="570"/>
      <c r="AD1581" s="570"/>
      <c r="AE1581" s="570"/>
      <c r="AF1581" s="570"/>
      <c r="AG1581" s="570"/>
      <c r="AH1581" s="570"/>
      <c r="AI1581" s="570"/>
      <c r="AJ1581" s="570"/>
      <c r="AK1581" s="570"/>
      <c r="AL1581" s="570"/>
    </row>
    <row r="1582" spans="1:38">
      <c r="A1582" s="570">
        <v>16</v>
      </c>
      <c r="B1582" s="570">
        <v>110</v>
      </c>
      <c r="C1582" s="570">
        <v>2024</v>
      </c>
      <c r="D1582" s="570">
        <v>2</v>
      </c>
      <c r="E1582" s="570">
        <v>99</v>
      </c>
      <c r="F1582" s="570">
        <v>99</v>
      </c>
      <c r="G1582" s="570">
        <v>99</v>
      </c>
      <c r="H1582" s="570">
        <v>99</v>
      </c>
      <c r="I1582" s="570">
        <v>99</v>
      </c>
      <c r="J1582" s="570">
        <v>999</v>
      </c>
      <c r="K1582" s="570">
        <v>99</v>
      </c>
      <c r="L1582" s="570">
        <v>10</v>
      </c>
      <c r="M1582" s="570">
        <v>99</v>
      </c>
      <c r="N1582" s="570">
        <v>99</v>
      </c>
      <c r="O1582" s="570">
        <v>99</v>
      </c>
      <c r="P1582" s="570">
        <v>99</v>
      </c>
      <c r="Q1582" s="570"/>
      <c r="R1582" s="570">
        <v>0</v>
      </c>
      <c r="S1582" s="570"/>
      <c r="T1582" s="570"/>
      <c r="U1582" s="570"/>
      <c r="V1582" s="570"/>
      <c r="W1582" s="570"/>
      <c r="X1582" s="570"/>
      <c r="Y1582" s="570"/>
      <c r="Z1582" s="570"/>
      <c r="AA1582" s="570"/>
      <c r="AB1582" s="570"/>
      <c r="AC1582" s="570"/>
      <c r="AD1582" s="570"/>
      <c r="AE1582" s="570"/>
      <c r="AF1582" s="570"/>
      <c r="AG1582" s="570"/>
      <c r="AH1582" s="570"/>
      <c r="AI1582" s="570"/>
      <c r="AJ1582" s="570"/>
      <c r="AK1582" s="570"/>
      <c r="AL1582" s="570"/>
    </row>
    <row r="1583" spans="1:38">
      <c r="A1583" s="570">
        <v>16</v>
      </c>
      <c r="B1583" s="570">
        <v>111</v>
      </c>
      <c r="C1583" s="570">
        <v>2024</v>
      </c>
      <c r="D1583" s="570">
        <v>3</v>
      </c>
      <c r="E1583" s="570">
        <v>99</v>
      </c>
      <c r="F1583" s="570">
        <v>99</v>
      </c>
      <c r="G1583" s="570">
        <v>99</v>
      </c>
      <c r="H1583" s="570">
        <v>99</v>
      </c>
      <c r="I1583" s="570">
        <v>99</v>
      </c>
      <c r="J1583" s="570">
        <v>999</v>
      </c>
      <c r="K1583" s="570">
        <v>99</v>
      </c>
      <c r="L1583" s="570">
        <v>10</v>
      </c>
      <c r="M1583" s="570">
        <v>99</v>
      </c>
      <c r="N1583" s="570">
        <v>99</v>
      </c>
      <c r="O1583" s="570">
        <v>99</v>
      </c>
      <c r="P1583" s="570">
        <v>99</v>
      </c>
      <c r="Q1583" s="570"/>
      <c r="R1583" s="570">
        <v>0</v>
      </c>
      <c r="S1583" s="570"/>
      <c r="T1583" s="570"/>
      <c r="U1583" s="570"/>
      <c r="V1583" s="570"/>
      <c r="W1583" s="570"/>
      <c r="X1583" s="570"/>
      <c r="Y1583" s="570"/>
      <c r="Z1583" s="570"/>
      <c r="AA1583" s="570"/>
      <c r="AB1583" s="570"/>
      <c r="AC1583" s="570"/>
      <c r="AD1583" s="570"/>
      <c r="AE1583" s="570"/>
      <c r="AF1583" s="570"/>
      <c r="AG1583" s="570"/>
      <c r="AH1583" s="570"/>
      <c r="AI1583" s="570"/>
      <c r="AJ1583" s="570"/>
      <c r="AK1583" s="570"/>
      <c r="AL1583" s="570"/>
    </row>
    <row r="1584" spans="1:38">
      <c r="A1584" s="570">
        <v>16</v>
      </c>
      <c r="B1584" s="570">
        <v>112</v>
      </c>
      <c r="C1584" s="570">
        <v>2024</v>
      </c>
      <c r="D1584" s="570">
        <v>4</v>
      </c>
      <c r="E1584" s="570">
        <v>99</v>
      </c>
      <c r="F1584" s="570">
        <v>99</v>
      </c>
      <c r="G1584" s="570">
        <v>99</v>
      </c>
      <c r="H1584" s="570">
        <v>99</v>
      </c>
      <c r="I1584" s="570">
        <v>99</v>
      </c>
      <c r="J1584" s="570">
        <v>999</v>
      </c>
      <c r="K1584" s="570">
        <v>99</v>
      </c>
      <c r="L1584" s="570">
        <v>10</v>
      </c>
      <c r="M1584" s="570">
        <v>99</v>
      </c>
      <c r="N1584" s="570">
        <v>99</v>
      </c>
      <c r="O1584" s="570">
        <v>99</v>
      </c>
      <c r="P1584" s="570">
        <v>99</v>
      </c>
      <c r="Q1584" s="570"/>
      <c r="R1584" s="570">
        <v>0</v>
      </c>
      <c r="S1584" s="570"/>
      <c r="T1584" s="570"/>
      <c r="U1584" s="570"/>
      <c r="V1584" s="570"/>
      <c r="W1584" s="570"/>
      <c r="X1584" s="570"/>
      <c r="Y1584" s="570"/>
      <c r="Z1584" s="570"/>
      <c r="AA1584" s="570"/>
      <c r="AB1584" s="570"/>
      <c r="AC1584" s="570"/>
      <c r="AD1584" s="570"/>
      <c r="AE1584" s="570"/>
      <c r="AF1584" s="570"/>
      <c r="AG1584" s="570"/>
      <c r="AH1584" s="570"/>
      <c r="AI1584" s="570"/>
      <c r="AJ1584" s="570"/>
      <c r="AK1584" s="570"/>
      <c r="AL1584" s="570"/>
    </row>
    <row r="1585" spans="1:38">
      <c r="A1585" s="570">
        <v>16</v>
      </c>
      <c r="B1585" s="570">
        <v>113</v>
      </c>
      <c r="C1585" s="570">
        <v>2024</v>
      </c>
      <c r="D1585" s="570">
        <v>5</v>
      </c>
      <c r="E1585" s="570">
        <v>99</v>
      </c>
      <c r="F1585" s="570">
        <v>99</v>
      </c>
      <c r="G1585" s="570">
        <v>99</v>
      </c>
      <c r="H1585" s="570">
        <v>99</v>
      </c>
      <c r="I1585" s="570">
        <v>99</v>
      </c>
      <c r="J1585" s="570">
        <v>999</v>
      </c>
      <c r="K1585" s="570">
        <v>99</v>
      </c>
      <c r="L1585" s="570">
        <v>10</v>
      </c>
      <c r="M1585" s="570">
        <v>99</v>
      </c>
      <c r="N1585" s="570">
        <v>99</v>
      </c>
      <c r="O1585" s="570">
        <v>99</v>
      </c>
      <c r="P1585" s="570">
        <v>99</v>
      </c>
      <c r="Q1585" s="570"/>
      <c r="R1585" s="570">
        <v>0</v>
      </c>
      <c r="S1585" s="570"/>
      <c r="T1585" s="570"/>
      <c r="U1585" s="570"/>
      <c r="V1585" s="570"/>
      <c r="W1585" s="570"/>
      <c r="X1585" s="570"/>
      <c r="Y1585" s="570"/>
      <c r="Z1585" s="570"/>
      <c r="AA1585" s="570"/>
      <c r="AB1585" s="570"/>
      <c r="AC1585" s="570"/>
      <c r="AD1585" s="570"/>
      <c r="AE1585" s="570"/>
      <c r="AF1585" s="570"/>
      <c r="AG1585" s="570"/>
      <c r="AH1585" s="570"/>
      <c r="AI1585" s="570"/>
      <c r="AJ1585" s="570"/>
      <c r="AK1585" s="570"/>
      <c r="AL1585" s="570"/>
    </row>
    <row r="1586" spans="1:38">
      <c r="A1586" s="570">
        <v>16</v>
      </c>
      <c r="B1586" s="570">
        <v>114</v>
      </c>
      <c r="C1586" s="570">
        <v>2024</v>
      </c>
      <c r="D1586" s="570">
        <v>6</v>
      </c>
      <c r="E1586" s="570">
        <v>99</v>
      </c>
      <c r="F1586" s="570">
        <v>99</v>
      </c>
      <c r="G1586" s="570">
        <v>99</v>
      </c>
      <c r="H1586" s="570">
        <v>99</v>
      </c>
      <c r="I1586" s="570">
        <v>99</v>
      </c>
      <c r="J1586" s="570">
        <v>999</v>
      </c>
      <c r="K1586" s="570">
        <v>99</v>
      </c>
      <c r="L1586" s="570">
        <v>10</v>
      </c>
      <c r="M1586" s="570">
        <v>99</v>
      </c>
      <c r="N1586" s="570">
        <v>99</v>
      </c>
      <c r="O1586" s="570">
        <v>99</v>
      </c>
      <c r="P1586" s="570">
        <v>99</v>
      </c>
      <c r="Q1586" s="570"/>
      <c r="R1586" s="570">
        <v>0</v>
      </c>
      <c r="S1586" s="570"/>
      <c r="T1586" s="570"/>
      <c r="U1586" s="570"/>
      <c r="V1586" s="570"/>
      <c r="W1586" s="570"/>
      <c r="X1586" s="570"/>
      <c r="Y1586" s="570"/>
      <c r="Z1586" s="570"/>
      <c r="AA1586" s="570"/>
      <c r="AB1586" s="570"/>
      <c r="AC1586" s="570"/>
      <c r="AD1586" s="570"/>
      <c r="AE1586" s="570"/>
      <c r="AF1586" s="570"/>
      <c r="AG1586" s="570"/>
      <c r="AH1586" s="570"/>
      <c r="AI1586" s="570"/>
      <c r="AJ1586" s="570"/>
      <c r="AK1586" s="570"/>
      <c r="AL1586" s="570"/>
    </row>
    <row r="1587" spans="1:38">
      <c r="A1587" s="570">
        <v>16</v>
      </c>
      <c r="B1587" s="570">
        <v>115</v>
      </c>
      <c r="C1587" s="570">
        <v>2024</v>
      </c>
      <c r="D1587" s="570">
        <v>7</v>
      </c>
      <c r="E1587" s="570">
        <v>99</v>
      </c>
      <c r="F1587" s="570">
        <v>99</v>
      </c>
      <c r="G1587" s="570">
        <v>99</v>
      </c>
      <c r="H1587" s="570">
        <v>99</v>
      </c>
      <c r="I1587" s="570">
        <v>99</v>
      </c>
      <c r="J1587" s="570">
        <v>999</v>
      </c>
      <c r="K1587" s="570">
        <v>99</v>
      </c>
      <c r="L1587" s="570">
        <v>10</v>
      </c>
      <c r="M1587" s="570">
        <v>99</v>
      </c>
      <c r="N1587" s="570">
        <v>99</v>
      </c>
      <c r="O1587" s="570">
        <v>99</v>
      </c>
      <c r="P1587" s="570">
        <v>99</v>
      </c>
      <c r="Q1587" s="570"/>
      <c r="R1587" s="570">
        <v>0</v>
      </c>
      <c r="S1587" s="570"/>
      <c r="T1587" s="570"/>
      <c r="U1587" s="570"/>
      <c r="V1587" s="570"/>
      <c r="W1587" s="570"/>
      <c r="X1587" s="570"/>
      <c r="Y1587" s="570"/>
      <c r="Z1587" s="570"/>
      <c r="AA1587" s="570"/>
      <c r="AB1587" s="570"/>
      <c r="AC1587" s="570"/>
      <c r="AD1587" s="570"/>
      <c r="AE1587" s="570"/>
      <c r="AF1587" s="570"/>
      <c r="AG1587" s="570"/>
      <c r="AH1587" s="570"/>
      <c r="AI1587" s="570"/>
      <c r="AJ1587" s="570"/>
      <c r="AK1587" s="570"/>
      <c r="AL1587" s="570"/>
    </row>
    <row r="1588" spans="1:38">
      <c r="A1588" s="570">
        <v>16</v>
      </c>
      <c r="B1588" s="570">
        <v>116</v>
      </c>
      <c r="C1588" s="570">
        <v>2024</v>
      </c>
      <c r="D1588" s="570">
        <v>8</v>
      </c>
      <c r="E1588" s="570">
        <v>99</v>
      </c>
      <c r="F1588" s="570">
        <v>99</v>
      </c>
      <c r="G1588" s="570">
        <v>99</v>
      </c>
      <c r="H1588" s="570">
        <v>99</v>
      </c>
      <c r="I1588" s="570">
        <v>99</v>
      </c>
      <c r="J1588" s="570">
        <v>999</v>
      </c>
      <c r="K1588" s="570">
        <v>99</v>
      </c>
      <c r="L1588" s="570">
        <v>10</v>
      </c>
      <c r="M1588" s="570">
        <v>99</v>
      </c>
      <c r="N1588" s="570">
        <v>99</v>
      </c>
      <c r="O1588" s="570">
        <v>99</v>
      </c>
      <c r="P1588" s="570">
        <v>99</v>
      </c>
      <c r="Q1588" s="570">
        <v>1</v>
      </c>
      <c r="R1588" s="570">
        <v>1</v>
      </c>
      <c r="S1588" s="570">
        <v>10</v>
      </c>
      <c r="T1588" s="570">
        <v>11</v>
      </c>
      <c r="U1588" s="570">
        <v>41.9</v>
      </c>
      <c r="V1588" s="570">
        <v>0</v>
      </c>
      <c r="W1588" s="570">
        <v>100</v>
      </c>
      <c r="X1588" s="570">
        <v>100</v>
      </c>
      <c r="Y1588" s="570">
        <v>100</v>
      </c>
      <c r="Z1588" s="570">
        <v>0</v>
      </c>
      <c r="AA1588" s="570">
        <v>0</v>
      </c>
      <c r="AB1588" s="570">
        <v>0</v>
      </c>
      <c r="AC1588" s="570"/>
      <c r="AD1588" s="570"/>
      <c r="AE1588" s="570"/>
      <c r="AF1588" s="570">
        <v>6.7476383265856948E-2</v>
      </c>
      <c r="AG1588" s="570">
        <v>0.22137102100118872</v>
      </c>
      <c r="AH1588" s="570">
        <v>0</v>
      </c>
      <c r="AI1588" s="570"/>
      <c r="AJ1588" s="570"/>
      <c r="AK1588" s="570"/>
      <c r="AL1588" s="570"/>
    </row>
    <row r="1589" spans="1:38">
      <c r="A1589" s="570">
        <v>16</v>
      </c>
      <c r="B1589" s="570">
        <v>117</v>
      </c>
      <c r="C1589" s="570">
        <v>2024</v>
      </c>
      <c r="D1589" s="570">
        <v>9</v>
      </c>
      <c r="E1589" s="570">
        <v>99</v>
      </c>
      <c r="F1589" s="570">
        <v>99</v>
      </c>
      <c r="G1589" s="570">
        <v>99</v>
      </c>
      <c r="H1589" s="570">
        <v>99</v>
      </c>
      <c r="I1589" s="570">
        <v>99</v>
      </c>
      <c r="J1589" s="570">
        <v>999</v>
      </c>
      <c r="K1589" s="570">
        <v>99</v>
      </c>
      <c r="L1589" s="570">
        <v>10</v>
      </c>
      <c r="M1589" s="570">
        <v>99</v>
      </c>
      <c r="N1589" s="570">
        <v>99</v>
      </c>
      <c r="O1589" s="570">
        <v>99</v>
      </c>
      <c r="P1589" s="570">
        <v>99</v>
      </c>
      <c r="Q1589" s="570">
        <v>3</v>
      </c>
      <c r="R1589" s="570">
        <v>3</v>
      </c>
      <c r="S1589" s="570">
        <v>10</v>
      </c>
      <c r="T1589" s="570">
        <v>10.333333333333336</v>
      </c>
      <c r="U1589" s="570">
        <v>29.966666666666676</v>
      </c>
      <c r="V1589" s="570">
        <v>0</v>
      </c>
      <c r="W1589" s="570">
        <v>66.666666666666686</v>
      </c>
      <c r="X1589" s="570">
        <v>100</v>
      </c>
      <c r="Y1589" s="570">
        <v>66.666666666666686</v>
      </c>
      <c r="Z1589" s="570">
        <v>6.5489609014628307</v>
      </c>
      <c r="AA1589" s="570">
        <v>0</v>
      </c>
      <c r="AB1589" s="570">
        <v>1.6996731711975916</v>
      </c>
      <c r="AC1589" s="570"/>
      <c r="AD1589" s="570">
        <v>93.831255473783585</v>
      </c>
      <c r="AE1589" s="570"/>
      <c r="AF1589" s="570">
        <v>0.14170996693434099</v>
      </c>
      <c r="AG1589" s="570">
        <v>0.32262000459347723</v>
      </c>
      <c r="AH1589" s="570">
        <v>0</v>
      </c>
      <c r="AI1589" s="570">
        <v>3</v>
      </c>
      <c r="AJ1589" s="570">
        <v>106.2</v>
      </c>
      <c r="AK1589" s="570">
        <v>24.63299427224371</v>
      </c>
      <c r="AL1589" s="570"/>
    </row>
    <row r="1590" spans="1:38">
      <c r="A1590" s="570">
        <v>16</v>
      </c>
      <c r="B1590" s="570">
        <v>118</v>
      </c>
      <c r="C1590" s="570">
        <v>2024</v>
      </c>
      <c r="D1590" s="570">
        <v>10</v>
      </c>
      <c r="E1590" s="570">
        <v>99</v>
      </c>
      <c r="F1590" s="570">
        <v>99</v>
      </c>
      <c r="G1590" s="570">
        <v>99</v>
      </c>
      <c r="H1590" s="570">
        <v>99</v>
      </c>
      <c r="I1590" s="570">
        <v>99</v>
      </c>
      <c r="J1590" s="570">
        <v>999</v>
      </c>
      <c r="K1590" s="570">
        <v>99</v>
      </c>
      <c r="L1590" s="570">
        <v>10</v>
      </c>
      <c r="M1590" s="570">
        <v>99</v>
      </c>
      <c r="N1590" s="570">
        <v>99</v>
      </c>
      <c r="O1590" s="570">
        <v>99</v>
      </c>
      <c r="P1590" s="570">
        <v>99</v>
      </c>
      <c r="Q1590" s="570">
        <v>9</v>
      </c>
      <c r="R1590" s="570">
        <v>20</v>
      </c>
      <c r="S1590" s="570">
        <v>10</v>
      </c>
      <c r="T1590" s="570">
        <v>9.75</v>
      </c>
      <c r="U1590" s="570">
        <v>32.634999999999998</v>
      </c>
      <c r="V1590" s="570">
        <v>0</v>
      </c>
      <c r="W1590" s="570">
        <v>80</v>
      </c>
      <c r="X1590" s="570">
        <v>100</v>
      </c>
      <c r="Y1590" s="570">
        <v>85</v>
      </c>
      <c r="Z1590" s="570">
        <v>7.9633708315009359</v>
      </c>
      <c r="AA1590" s="570">
        <v>0</v>
      </c>
      <c r="AB1590" s="570">
        <v>2.4057223447438809</v>
      </c>
      <c r="AC1590" s="570"/>
      <c r="AD1590" s="570">
        <v>46.345693547560899</v>
      </c>
      <c r="AE1590" s="570"/>
      <c r="AF1590" s="570">
        <v>0.38895371450797361</v>
      </c>
      <c r="AG1590" s="570">
        <v>0.80102106561451103</v>
      </c>
      <c r="AH1590" s="570">
        <v>0</v>
      </c>
      <c r="AI1590" s="570">
        <v>20</v>
      </c>
      <c r="AJ1590" s="570">
        <v>108.87999999999998</v>
      </c>
      <c r="AK1590" s="570">
        <v>24.783628906792153</v>
      </c>
      <c r="AL1590" s="570"/>
    </row>
    <row r="1591" spans="1:38">
      <c r="A1591" s="570">
        <v>16</v>
      </c>
      <c r="B1591" s="570">
        <v>119</v>
      </c>
      <c r="C1591" s="570">
        <v>2024</v>
      </c>
      <c r="D1591" s="570">
        <v>11</v>
      </c>
      <c r="E1591" s="570">
        <v>99</v>
      </c>
      <c r="F1591" s="570">
        <v>99</v>
      </c>
      <c r="G1591" s="570">
        <v>99</v>
      </c>
      <c r="H1591" s="570">
        <v>99</v>
      </c>
      <c r="I1591" s="570">
        <v>99</v>
      </c>
      <c r="J1591" s="570">
        <v>999</v>
      </c>
      <c r="K1591" s="570">
        <v>99</v>
      </c>
      <c r="L1591" s="570">
        <v>10</v>
      </c>
      <c r="M1591" s="570">
        <v>99</v>
      </c>
      <c r="N1591" s="570">
        <v>99</v>
      </c>
      <c r="O1591" s="570">
        <v>99</v>
      </c>
      <c r="P1591" s="570">
        <v>99</v>
      </c>
      <c r="Q1591" s="570">
        <v>8</v>
      </c>
      <c r="R1591" s="570">
        <v>8</v>
      </c>
      <c r="S1591" s="570">
        <v>10</v>
      </c>
      <c r="T1591" s="570">
        <v>9.875</v>
      </c>
      <c r="U1591" s="570">
        <v>34.299999999999997</v>
      </c>
      <c r="V1591" s="570">
        <v>0</v>
      </c>
      <c r="W1591" s="570">
        <v>75</v>
      </c>
      <c r="X1591" s="570">
        <v>100</v>
      </c>
      <c r="Y1591" s="570">
        <v>75</v>
      </c>
      <c r="Z1591" s="570">
        <v>7.7889344585765059</v>
      </c>
      <c r="AA1591" s="570">
        <v>0</v>
      </c>
      <c r="AB1591" s="570">
        <v>1.4523687548277817</v>
      </c>
      <c r="AC1591" s="570"/>
      <c r="AD1591" s="570">
        <v>83.205118326777438</v>
      </c>
      <c r="AE1591" s="570"/>
      <c r="AF1591" s="570">
        <v>0.29411764705882354</v>
      </c>
      <c r="AG1591" s="570">
        <v>0.60443723897298507</v>
      </c>
      <c r="AH1591" s="570">
        <v>0</v>
      </c>
      <c r="AI1591" s="570">
        <v>8</v>
      </c>
      <c r="AJ1591" s="570">
        <v>111.05</v>
      </c>
      <c r="AK1591" s="570">
        <v>24.515042720310696</v>
      </c>
      <c r="AL1591" s="570"/>
    </row>
    <row r="1592" spans="1:38">
      <c r="A1592" s="570">
        <v>16</v>
      </c>
      <c r="B1592" s="570">
        <v>120</v>
      </c>
      <c r="C1592" s="570">
        <v>2024</v>
      </c>
      <c r="D1592" s="570">
        <v>12</v>
      </c>
      <c r="E1592" s="570">
        <v>99</v>
      </c>
      <c r="F1592" s="570">
        <v>99</v>
      </c>
      <c r="G1592" s="570">
        <v>99</v>
      </c>
      <c r="H1592" s="570">
        <v>99</v>
      </c>
      <c r="I1592" s="570">
        <v>99</v>
      </c>
      <c r="J1592" s="570">
        <v>999</v>
      </c>
      <c r="K1592" s="570">
        <v>99</v>
      </c>
      <c r="L1592" s="570">
        <v>10</v>
      </c>
      <c r="M1592" s="570">
        <v>99</v>
      </c>
      <c r="N1592" s="570">
        <v>99</v>
      </c>
      <c r="O1592" s="570">
        <v>99</v>
      </c>
      <c r="P1592" s="570">
        <v>99</v>
      </c>
      <c r="Q1592" s="570">
        <v>1</v>
      </c>
      <c r="R1592" s="570">
        <v>1</v>
      </c>
      <c r="S1592" s="570">
        <v>10</v>
      </c>
      <c r="T1592" s="570">
        <v>10</v>
      </c>
      <c r="U1592" s="570">
        <v>31.9</v>
      </c>
      <c r="V1592" s="570">
        <v>0</v>
      </c>
      <c r="W1592" s="570">
        <v>100</v>
      </c>
      <c r="X1592" s="570">
        <v>100</v>
      </c>
      <c r="Y1592" s="570">
        <v>100</v>
      </c>
      <c r="Z1592" s="570">
        <v>0</v>
      </c>
      <c r="AA1592" s="570">
        <v>0</v>
      </c>
      <c r="AB1592" s="570">
        <v>0</v>
      </c>
      <c r="AC1592" s="570"/>
      <c r="AD1592" s="570"/>
      <c r="AE1592" s="570"/>
      <c r="AF1592" s="570">
        <v>0.23310023310023312</v>
      </c>
      <c r="AG1592" s="570">
        <v>0.38276937844972408</v>
      </c>
      <c r="AH1592" s="570">
        <v>0</v>
      </c>
      <c r="AI1592" s="570">
        <v>1</v>
      </c>
      <c r="AJ1592" s="570">
        <v>108</v>
      </c>
      <c r="AK1592" s="570">
        <v>25.32324848854341</v>
      </c>
      <c r="AL1592" s="570"/>
    </row>
    <row r="1593" spans="1:38">
      <c r="A1593" s="570">
        <v>16</v>
      </c>
      <c r="B1593" s="570">
        <v>121</v>
      </c>
      <c r="C1593" s="570">
        <v>2024</v>
      </c>
      <c r="D1593" s="570">
        <v>1</v>
      </c>
      <c r="E1593" s="570">
        <v>99</v>
      </c>
      <c r="F1593" s="570">
        <v>99</v>
      </c>
      <c r="G1593" s="570">
        <v>99</v>
      </c>
      <c r="H1593" s="570">
        <v>99</v>
      </c>
      <c r="I1593" s="570">
        <v>99</v>
      </c>
      <c r="J1593" s="570">
        <v>999</v>
      </c>
      <c r="K1593" s="570">
        <v>99</v>
      </c>
      <c r="L1593" s="570">
        <v>11</v>
      </c>
      <c r="M1593" s="570">
        <v>99</v>
      </c>
      <c r="N1593" s="570">
        <v>99</v>
      </c>
      <c r="O1593" s="570">
        <v>99</v>
      </c>
      <c r="P1593" s="570">
        <v>99</v>
      </c>
      <c r="Q1593" s="570">
        <v>1</v>
      </c>
      <c r="R1593" s="570">
        <v>1</v>
      </c>
      <c r="S1593" s="570">
        <v>11</v>
      </c>
      <c r="T1593" s="570">
        <v>8</v>
      </c>
      <c r="U1593" s="570">
        <v>23.7</v>
      </c>
      <c r="V1593" s="570">
        <v>0</v>
      </c>
      <c r="W1593" s="570">
        <v>0</v>
      </c>
      <c r="X1593" s="570">
        <v>100</v>
      </c>
      <c r="Y1593" s="570">
        <v>100</v>
      </c>
      <c r="Z1593" s="570">
        <v>0</v>
      </c>
      <c r="AA1593" s="570">
        <v>0</v>
      </c>
      <c r="AB1593" s="570">
        <v>0</v>
      </c>
      <c r="AC1593" s="570"/>
      <c r="AD1593" s="570"/>
      <c r="AE1593" s="570"/>
      <c r="AF1593" s="570">
        <v>0.13386880856760372</v>
      </c>
      <c r="AG1593" s="570">
        <v>0.16737760953699249</v>
      </c>
      <c r="AH1593" s="570">
        <v>0</v>
      </c>
      <c r="AI1593" s="570">
        <v>1</v>
      </c>
      <c r="AJ1593" s="570">
        <v>106.1</v>
      </c>
      <c r="AK1593" s="570">
        <v>19.842765241681981</v>
      </c>
      <c r="AL1593" s="570"/>
    </row>
    <row r="1594" spans="1:38">
      <c r="A1594" s="570">
        <v>16</v>
      </c>
      <c r="B1594" s="570">
        <v>122</v>
      </c>
      <c r="C1594" s="570">
        <v>2024</v>
      </c>
      <c r="D1594" s="570">
        <v>2</v>
      </c>
      <c r="E1594" s="570">
        <v>99</v>
      </c>
      <c r="F1594" s="570">
        <v>99</v>
      </c>
      <c r="G1594" s="570">
        <v>99</v>
      </c>
      <c r="H1594" s="570">
        <v>99</v>
      </c>
      <c r="I1594" s="570">
        <v>99</v>
      </c>
      <c r="J1594" s="570">
        <v>999</v>
      </c>
      <c r="K1594" s="570">
        <v>99</v>
      </c>
      <c r="L1594" s="570">
        <v>11</v>
      </c>
      <c r="M1594" s="570">
        <v>99</v>
      </c>
      <c r="N1594" s="570">
        <v>99</v>
      </c>
      <c r="O1594" s="570">
        <v>99</v>
      </c>
      <c r="P1594" s="570">
        <v>99</v>
      </c>
      <c r="Q1594" s="570">
        <v>3</v>
      </c>
      <c r="R1594" s="570">
        <v>4</v>
      </c>
      <c r="S1594" s="570">
        <v>11</v>
      </c>
      <c r="T1594" s="570">
        <v>6.25</v>
      </c>
      <c r="U1594" s="570">
        <v>13.85</v>
      </c>
      <c r="V1594" s="570">
        <v>0</v>
      </c>
      <c r="W1594" s="570">
        <v>25</v>
      </c>
      <c r="X1594" s="570">
        <v>25</v>
      </c>
      <c r="Y1594" s="570">
        <v>25</v>
      </c>
      <c r="Z1594" s="570">
        <v>12.180825095205993</v>
      </c>
      <c r="AA1594" s="570">
        <v>0</v>
      </c>
      <c r="AB1594" s="570">
        <v>1.6393596310755001</v>
      </c>
      <c r="AC1594" s="570"/>
      <c r="AD1594" s="570">
        <v>97.965556809635132</v>
      </c>
      <c r="AE1594" s="570"/>
      <c r="AF1594" s="570">
        <v>0.27932960893854758</v>
      </c>
      <c r="AG1594" s="570">
        <v>0.40823244195214659</v>
      </c>
      <c r="AH1594" s="570">
        <v>0</v>
      </c>
      <c r="AI1594" s="570">
        <v>4</v>
      </c>
      <c r="AJ1594" s="570">
        <v>82.424999999999983</v>
      </c>
      <c r="AK1594" s="570">
        <v>19.56380750464286</v>
      </c>
      <c r="AL1594" s="570"/>
    </row>
    <row r="1595" spans="1:38">
      <c r="A1595" s="570">
        <v>16</v>
      </c>
      <c r="B1595" s="570">
        <v>123</v>
      </c>
      <c r="C1595" s="570">
        <v>2024</v>
      </c>
      <c r="D1595" s="570">
        <v>3</v>
      </c>
      <c r="E1595" s="570">
        <v>99</v>
      </c>
      <c r="F1595" s="570">
        <v>99</v>
      </c>
      <c r="G1595" s="570">
        <v>99</v>
      </c>
      <c r="H1595" s="570">
        <v>99</v>
      </c>
      <c r="I1595" s="570">
        <v>99</v>
      </c>
      <c r="J1595" s="570">
        <v>999</v>
      </c>
      <c r="K1595" s="570">
        <v>99</v>
      </c>
      <c r="L1595" s="570">
        <v>11</v>
      </c>
      <c r="M1595" s="570">
        <v>99</v>
      </c>
      <c r="N1595" s="570">
        <v>99</v>
      </c>
      <c r="O1595" s="570">
        <v>99</v>
      </c>
      <c r="P1595" s="570">
        <v>99</v>
      </c>
      <c r="Q1595" s="570">
        <v>1</v>
      </c>
      <c r="R1595" s="570">
        <v>2</v>
      </c>
      <c r="S1595" s="570">
        <v>11</v>
      </c>
      <c r="T1595" s="570">
        <v>7</v>
      </c>
      <c r="U1595" s="570">
        <v>28.35</v>
      </c>
      <c r="V1595" s="570">
        <v>100</v>
      </c>
      <c r="W1595" s="570">
        <v>0</v>
      </c>
      <c r="X1595" s="570">
        <v>100</v>
      </c>
      <c r="Y1595" s="570">
        <v>100</v>
      </c>
      <c r="Z1595" s="570">
        <v>1.0499999999999827</v>
      </c>
      <c r="AA1595" s="570">
        <v>0</v>
      </c>
      <c r="AB1595" s="570">
        <v>0</v>
      </c>
      <c r="AC1595" s="570"/>
      <c r="AD1595" s="570"/>
      <c r="AE1595" s="570"/>
      <c r="AF1595" s="570">
        <v>6.1087354917532047E-2</v>
      </c>
      <c r="AG1595" s="570">
        <v>0.17051862322000505</v>
      </c>
      <c r="AH1595" s="570">
        <v>0</v>
      </c>
      <c r="AI1595" s="570">
        <v>2</v>
      </c>
      <c r="AJ1595" s="570">
        <v>107.95</v>
      </c>
      <c r="AK1595" s="570">
        <v>22.953474334889368</v>
      </c>
      <c r="AL1595" s="570"/>
    </row>
    <row r="1596" spans="1:38">
      <c r="A1596" s="570">
        <v>16</v>
      </c>
      <c r="B1596" s="570">
        <v>124</v>
      </c>
      <c r="C1596" s="570">
        <v>2024</v>
      </c>
      <c r="D1596" s="570">
        <v>4</v>
      </c>
      <c r="E1596" s="570">
        <v>99</v>
      </c>
      <c r="F1596" s="570">
        <v>99</v>
      </c>
      <c r="G1596" s="570">
        <v>99</v>
      </c>
      <c r="H1596" s="570">
        <v>99</v>
      </c>
      <c r="I1596" s="570">
        <v>99</v>
      </c>
      <c r="J1596" s="570">
        <v>999</v>
      </c>
      <c r="K1596" s="570">
        <v>99</v>
      </c>
      <c r="L1596" s="570">
        <v>11</v>
      </c>
      <c r="M1596" s="570">
        <v>99</v>
      </c>
      <c r="N1596" s="570">
        <v>99</v>
      </c>
      <c r="O1596" s="570">
        <v>99</v>
      </c>
      <c r="P1596" s="570">
        <v>99</v>
      </c>
      <c r="Q1596" s="570">
        <v>2</v>
      </c>
      <c r="R1596" s="570">
        <v>3</v>
      </c>
      <c r="S1596" s="570">
        <v>11</v>
      </c>
      <c r="T1596" s="570">
        <v>7</v>
      </c>
      <c r="U1596" s="570">
        <v>15.566666666666668</v>
      </c>
      <c r="V1596" s="570">
        <v>0</v>
      </c>
      <c r="W1596" s="570">
        <v>0</v>
      </c>
      <c r="X1596" s="570">
        <v>66.666666666666686</v>
      </c>
      <c r="Y1596" s="570">
        <v>0</v>
      </c>
      <c r="Z1596" s="570">
        <v>3.7383894333730874</v>
      </c>
      <c r="AA1596" s="570">
        <v>0</v>
      </c>
      <c r="AB1596" s="570">
        <v>1.4142135623730951</v>
      </c>
      <c r="AC1596" s="570"/>
      <c r="AD1596" s="570">
        <v>99.617650344388124</v>
      </c>
      <c r="AE1596" s="570"/>
      <c r="AF1596" s="570">
        <v>7.9850944902847998E-2</v>
      </c>
      <c r="AG1596" s="570">
        <v>0.13893558089650648</v>
      </c>
      <c r="AH1596" s="570">
        <v>0</v>
      </c>
      <c r="AI1596" s="570">
        <v>3</v>
      </c>
      <c r="AJ1596" s="570">
        <v>87.866666666666688</v>
      </c>
      <c r="AK1596" s="570">
        <v>22.390579677626604</v>
      </c>
      <c r="AL1596" s="570"/>
    </row>
    <row r="1597" spans="1:38">
      <c r="A1597" s="570">
        <v>16</v>
      </c>
      <c r="B1597" s="570">
        <v>125</v>
      </c>
      <c r="C1597" s="570">
        <v>2024</v>
      </c>
      <c r="D1597" s="570">
        <v>5</v>
      </c>
      <c r="E1597" s="570">
        <v>99</v>
      </c>
      <c r="F1597" s="570">
        <v>99</v>
      </c>
      <c r="G1597" s="570">
        <v>99</v>
      </c>
      <c r="H1597" s="570">
        <v>99</v>
      </c>
      <c r="I1597" s="570">
        <v>99</v>
      </c>
      <c r="J1597" s="570">
        <v>999</v>
      </c>
      <c r="K1597" s="570">
        <v>99</v>
      </c>
      <c r="L1597" s="570">
        <v>11</v>
      </c>
      <c r="M1597" s="570">
        <v>99</v>
      </c>
      <c r="N1597" s="570">
        <v>99</v>
      </c>
      <c r="O1597" s="570">
        <v>99</v>
      </c>
      <c r="P1597" s="570">
        <v>99</v>
      </c>
      <c r="Q1597" s="570"/>
      <c r="R1597" s="570">
        <v>0</v>
      </c>
      <c r="S1597" s="570"/>
      <c r="T1597" s="570"/>
      <c r="U1597" s="570"/>
      <c r="V1597" s="570"/>
      <c r="W1597" s="570"/>
      <c r="X1597" s="570"/>
      <c r="Y1597" s="570"/>
      <c r="Z1597" s="570"/>
      <c r="AA1597" s="570"/>
      <c r="AB1597" s="570"/>
      <c r="AC1597" s="570"/>
      <c r="AD1597" s="570"/>
      <c r="AE1597" s="570"/>
      <c r="AF1597" s="570"/>
      <c r="AG1597" s="570"/>
      <c r="AH1597" s="570"/>
      <c r="AI1597" s="570"/>
      <c r="AJ1597" s="570"/>
      <c r="AK1597" s="570"/>
      <c r="AL1597" s="570"/>
    </row>
    <row r="1598" spans="1:38">
      <c r="A1598" s="570">
        <v>16</v>
      </c>
      <c r="B1598" s="570">
        <v>126</v>
      </c>
      <c r="C1598" s="570">
        <v>2024</v>
      </c>
      <c r="D1598" s="570">
        <v>6</v>
      </c>
      <c r="E1598" s="570">
        <v>99</v>
      </c>
      <c r="F1598" s="570">
        <v>99</v>
      </c>
      <c r="G1598" s="570">
        <v>99</v>
      </c>
      <c r="H1598" s="570">
        <v>99</v>
      </c>
      <c r="I1598" s="570">
        <v>99</v>
      </c>
      <c r="J1598" s="570">
        <v>999</v>
      </c>
      <c r="K1598" s="570">
        <v>99</v>
      </c>
      <c r="L1598" s="570">
        <v>11</v>
      </c>
      <c r="M1598" s="570">
        <v>99</v>
      </c>
      <c r="N1598" s="570">
        <v>99</v>
      </c>
      <c r="O1598" s="570">
        <v>99</v>
      </c>
      <c r="P1598" s="570">
        <v>99</v>
      </c>
      <c r="Q1598" s="570"/>
      <c r="R1598" s="570">
        <v>0</v>
      </c>
      <c r="S1598" s="570"/>
      <c r="T1598" s="570"/>
      <c r="U1598" s="570"/>
      <c r="V1598" s="570"/>
      <c r="W1598" s="570"/>
      <c r="X1598" s="570"/>
      <c r="Y1598" s="570"/>
      <c r="Z1598" s="570"/>
      <c r="AA1598" s="570"/>
      <c r="AB1598" s="570"/>
      <c r="AC1598" s="570"/>
      <c r="AD1598" s="570"/>
      <c r="AE1598" s="570"/>
      <c r="AF1598" s="570"/>
      <c r="AG1598" s="570"/>
      <c r="AH1598" s="570"/>
      <c r="AI1598" s="570"/>
      <c r="AJ1598" s="570"/>
      <c r="AK1598" s="570"/>
      <c r="AL1598" s="570"/>
    </row>
    <row r="1599" spans="1:38">
      <c r="A1599" s="570">
        <v>16</v>
      </c>
      <c r="B1599" s="570">
        <v>127</v>
      </c>
      <c r="C1599" s="570">
        <v>2024</v>
      </c>
      <c r="D1599" s="570">
        <v>7</v>
      </c>
      <c r="E1599" s="570">
        <v>99</v>
      </c>
      <c r="F1599" s="570">
        <v>99</v>
      </c>
      <c r="G1599" s="570">
        <v>99</v>
      </c>
      <c r="H1599" s="570">
        <v>99</v>
      </c>
      <c r="I1599" s="570">
        <v>99</v>
      </c>
      <c r="J1599" s="570">
        <v>999</v>
      </c>
      <c r="K1599" s="570">
        <v>99</v>
      </c>
      <c r="L1599" s="570">
        <v>11</v>
      </c>
      <c r="M1599" s="570">
        <v>99</v>
      </c>
      <c r="N1599" s="570">
        <v>99</v>
      </c>
      <c r="O1599" s="570">
        <v>99</v>
      </c>
      <c r="P1599" s="570">
        <v>99</v>
      </c>
      <c r="Q1599" s="570">
        <v>1</v>
      </c>
      <c r="R1599" s="570">
        <v>1</v>
      </c>
      <c r="S1599" s="570">
        <v>11</v>
      </c>
      <c r="T1599" s="570">
        <v>10</v>
      </c>
      <c r="U1599" s="570">
        <v>38.700000000000003</v>
      </c>
      <c r="V1599" s="570">
        <v>0</v>
      </c>
      <c r="W1599" s="570">
        <v>100</v>
      </c>
      <c r="X1599" s="570">
        <v>100</v>
      </c>
      <c r="Y1599" s="570">
        <v>100</v>
      </c>
      <c r="Z1599" s="570">
        <v>0</v>
      </c>
      <c r="AA1599" s="570">
        <v>0</v>
      </c>
      <c r="AB1599" s="570">
        <v>0</v>
      </c>
      <c r="AC1599" s="570"/>
      <c r="AD1599" s="570"/>
      <c r="AE1599" s="570"/>
      <c r="AF1599" s="570">
        <v>0.12642225031605561</v>
      </c>
      <c r="AG1599" s="570">
        <v>0.42438863910516506</v>
      </c>
      <c r="AH1599" s="570">
        <v>0</v>
      </c>
      <c r="AI1599" s="570">
        <v>1</v>
      </c>
      <c r="AJ1599" s="570">
        <v>111.3</v>
      </c>
      <c r="AK1599" s="570">
        <v>28.068905088737797</v>
      </c>
      <c r="AL1599" s="570"/>
    </row>
    <row r="1600" spans="1:38">
      <c r="A1600" s="570">
        <v>16</v>
      </c>
      <c r="B1600" s="570">
        <v>128</v>
      </c>
      <c r="C1600" s="570">
        <v>2024</v>
      </c>
      <c r="D1600" s="570">
        <v>8</v>
      </c>
      <c r="E1600" s="570">
        <v>99</v>
      </c>
      <c r="F1600" s="570">
        <v>99</v>
      </c>
      <c r="G1600" s="570">
        <v>99</v>
      </c>
      <c r="H1600" s="570">
        <v>99</v>
      </c>
      <c r="I1600" s="570">
        <v>99</v>
      </c>
      <c r="J1600" s="570">
        <v>999</v>
      </c>
      <c r="K1600" s="570">
        <v>99</v>
      </c>
      <c r="L1600" s="570">
        <v>11</v>
      </c>
      <c r="M1600" s="570">
        <v>99</v>
      </c>
      <c r="N1600" s="570">
        <v>99</v>
      </c>
      <c r="O1600" s="570">
        <v>99</v>
      </c>
      <c r="P1600" s="570">
        <v>99</v>
      </c>
      <c r="Q1600" s="570"/>
      <c r="R1600" s="570">
        <v>0</v>
      </c>
      <c r="S1600" s="570"/>
      <c r="T1600" s="570"/>
      <c r="U1600" s="570"/>
      <c r="V1600" s="570"/>
      <c r="W1600" s="570"/>
      <c r="X1600" s="570"/>
      <c r="Y1600" s="570"/>
      <c r="Z1600" s="570"/>
      <c r="AA1600" s="570"/>
      <c r="AB1600" s="570"/>
      <c r="AC1600" s="570"/>
      <c r="AD1600" s="570"/>
      <c r="AE1600" s="570"/>
      <c r="AF1600" s="570"/>
      <c r="AG1600" s="570"/>
      <c r="AH1600" s="570"/>
      <c r="AI1600" s="570"/>
      <c r="AJ1600" s="570"/>
      <c r="AK1600" s="570"/>
      <c r="AL1600" s="570"/>
    </row>
    <row r="1601" spans="1:38">
      <c r="A1601" s="570">
        <v>16</v>
      </c>
      <c r="B1601" s="570">
        <v>129</v>
      </c>
      <c r="C1601" s="570">
        <v>2024</v>
      </c>
      <c r="D1601" s="570">
        <v>9</v>
      </c>
      <c r="E1601" s="570">
        <v>99</v>
      </c>
      <c r="F1601" s="570">
        <v>99</v>
      </c>
      <c r="G1601" s="570">
        <v>99</v>
      </c>
      <c r="H1601" s="570">
        <v>99</v>
      </c>
      <c r="I1601" s="570">
        <v>99</v>
      </c>
      <c r="J1601" s="570">
        <v>999</v>
      </c>
      <c r="K1601" s="570">
        <v>99</v>
      </c>
      <c r="L1601" s="570">
        <v>11</v>
      </c>
      <c r="M1601" s="570">
        <v>99</v>
      </c>
      <c r="N1601" s="570">
        <v>99</v>
      </c>
      <c r="O1601" s="570">
        <v>99</v>
      </c>
      <c r="P1601" s="570">
        <v>99</v>
      </c>
      <c r="Q1601" s="570">
        <v>2</v>
      </c>
      <c r="R1601" s="570">
        <v>2</v>
      </c>
      <c r="S1601" s="570">
        <v>11</v>
      </c>
      <c r="T1601" s="570">
        <v>7.5</v>
      </c>
      <c r="U1601" s="570">
        <v>25.400000000000006</v>
      </c>
      <c r="V1601" s="570">
        <v>0</v>
      </c>
      <c r="W1601" s="570">
        <v>50</v>
      </c>
      <c r="X1601" s="570">
        <v>100</v>
      </c>
      <c r="Y1601" s="570">
        <v>50</v>
      </c>
      <c r="Z1601" s="570">
        <v>6</v>
      </c>
      <c r="AA1601" s="570">
        <v>0</v>
      </c>
      <c r="AB1601" s="570">
        <v>2.5</v>
      </c>
      <c r="AC1601" s="570"/>
      <c r="AD1601" s="570">
        <v>99.999999999999815</v>
      </c>
      <c r="AE1601" s="570"/>
      <c r="AF1601" s="570">
        <v>9.4473311289560671E-2</v>
      </c>
      <c r="AG1601" s="570">
        <v>0.18230362884703721</v>
      </c>
      <c r="AH1601" s="570">
        <v>0</v>
      </c>
      <c r="AI1601" s="570">
        <v>1</v>
      </c>
      <c r="AJ1601" s="570">
        <v>98.9</v>
      </c>
      <c r="AK1601" s="570">
        <v>32.459421337687921</v>
      </c>
      <c r="AL1601" s="570"/>
    </row>
    <row r="1602" spans="1:38">
      <c r="A1602" s="570">
        <v>16</v>
      </c>
      <c r="B1602" s="570">
        <v>130</v>
      </c>
      <c r="C1602" s="570">
        <v>2024</v>
      </c>
      <c r="D1602" s="570">
        <v>10</v>
      </c>
      <c r="E1602" s="570">
        <v>99</v>
      </c>
      <c r="F1602" s="570">
        <v>99</v>
      </c>
      <c r="G1602" s="570">
        <v>99</v>
      </c>
      <c r="H1602" s="570">
        <v>99</v>
      </c>
      <c r="I1602" s="570">
        <v>99</v>
      </c>
      <c r="J1602" s="570">
        <v>999</v>
      </c>
      <c r="K1602" s="570">
        <v>99</v>
      </c>
      <c r="L1602" s="570">
        <v>11</v>
      </c>
      <c r="M1602" s="570">
        <v>99</v>
      </c>
      <c r="N1602" s="570">
        <v>99</v>
      </c>
      <c r="O1602" s="570">
        <v>99</v>
      </c>
      <c r="P1602" s="570">
        <v>99</v>
      </c>
      <c r="Q1602" s="570">
        <v>2</v>
      </c>
      <c r="R1602" s="570">
        <v>2</v>
      </c>
      <c r="S1602" s="570">
        <v>11</v>
      </c>
      <c r="T1602" s="570">
        <v>8.5</v>
      </c>
      <c r="U1602" s="570">
        <v>23.900000000000006</v>
      </c>
      <c r="V1602" s="570">
        <v>0</v>
      </c>
      <c r="W1602" s="570">
        <v>50</v>
      </c>
      <c r="X1602" s="570">
        <v>50</v>
      </c>
      <c r="Y1602" s="570">
        <v>50</v>
      </c>
      <c r="Z1602" s="570">
        <v>12.4</v>
      </c>
      <c r="AA1602" s="570">
        <v>0</v>
      </c>
      <c r="AB1602" s="570">
        <v>4.5</v>
      </c>
      <c r="AC1602" s="570"/>
      <c r="AD1602" s="570">
        <v>100.00000000000009</v>
      </c>
      <c r="AE1602" s="570"/>
      <c r="AF1602" s="570">
        <v>3.8895371450797363E-2</v>
      </c>
      <c r="AG1602" s="570">
        <v>5.8662183141372178E-2</v>
      </c>
      <c r="AH1602" s="570">
        <v>0</v>
      </c>
      <c r="AI1602" s="570">
        <v>2</v>
      </c>
      <c r="AJ1602" s="570">
        <v>95.1</v>
      </c>
      <c r="AK1602" s="570">
        <v>24.757904337495603</v>
      </c>
      <c r="AL1602" s="570"/>
    </row>
    <row r="1603" spans="1:38">
      <c r="A1603" s="570">
        <v>16</v>
      </c>
      <c r="B1603" s="570">
        <v>131</v>
      </c>
      <c r="C1603" s="570">
        <v>2024</v>
      </c>
      <c r="D1603" s="570">
        <v>11</v>
      </c>
      <c r="E1603" s="570">
        <v>99</v>
      </c>
      <c r="F1603" s="570">
        <v>99</v>
      </c>
      <c r="G1603" s="570">
        <v>99</v>
      </c>
      <c r="H1603" s="570">
        <v>99</v>
      </c>
      <c r="I1603" s="570">
        <v>99</v>
      </c>
      <c r="J1603" s="570">
        <v>999</v>
      </c>
      <c r="K1603" s="570">
        <v>99</v>
      </c>
      <c r="L1603" s="570">
        <v>11</v>
      </c>
      <c r="M1603" s="570">
        <v>99</v>
      </c>
      <c r="N1603" s="570">
        <v>99</v>
      </c>
      <c r="O1603" s="570">
        <v>99</v>
      </c>
      <c r="P1603" s="570">
        <v>99</v>
      </c>
      <c r="Q1603" s="570">
        <v>1</v>
      </c>
      <c r="R1603" s="570">
        <v>1</v>
      </c>
      <c r="S1603" s="570">
        <v>11</v>
      </c>
      <c r="T1603" s="570">
        <v>14</v>
      </c>
      <c r="U1603" s="570">
        <v>34.200000000000003</v>
      </c>
      <c r="V1603" s="570">
        <v>0</v>
      </c>
      <c r="W1603" s="570">
        <v>100</v>
      </c>
      <c r="X1603" s="570">
        <v>100</v>
      </c>
      <c r="Y1603" s="570">
        <v>100</v>
      </c>
      <c r="Z1603" s="570">
        <v>0</v>
      </c>
      <c r="AA1603" s="570">
        <v>0</v>
      </c>
      <c r="AB1603" s="570">
        <v>0</v>
      </c>
      <c r="AC1603" s="570"/>
      <c r="AD1603" s="570"/>
      <c r="AE1603" s="570"/>
      <c r="AF1603" s="570">
        <v>3.6764705882352942E-2</v>
      </c>
      <c r="AG1603" s="570">
        <v>7.5334378909898303E-2</v>
      </c>
      <c r="AH1603" s="570">
        <v>0</v>
      </c>
      <c r="AI1603" s="570">
        <v>1</v>
      </c>
      <c r="AJ1603" s="570">
        <v>110.7</v>
      </c>
      <c r="AK1603" s="570">
        <v>25.210603577210833</v>
      </c>
      <c r="AL1603" s="570"/>
    </row>
    <row r="1604" spans="1:38">
      <c r="A1604" s="570">
        <v>16</v>
      </c>
      <c r="B1604" s="570">
        <v>132</v>
      </c>
      <c r="C1604" s="570">
        <v>2024</v>
      </c>
      <c r="D1604" s="570">
        <v>12</v>
      </c>
      <c r="E1604" s="570">
        <v>99</v>
      </c>
      <c r="F1604" s="570">
        <v>99</v>
      </c>
      <c r="G1604" s="570">
        <v>99</v>
      </c>
      <c r="H1604" s="570">
        <v>99</v>
      </c>
      <c r="I1604" s="570">
        <v>99</v>
      </c>
      <c r="J1604" s="570">
        <v>999</v>
      </c>
      <c r="K1604" s="570">
        <v>99</v>
      </c>
      <c r="L1604" s="570">
        <v>11</v>
      </c>
      <c r="M1604" s="570">
        <v>99</v>
      </c>
      <c r="N1604" s="570">
        <v>99</v>
      </c>
      <c r="O1604" s="570">
        <v>99</v>
      </c>
      <c r="P1604" s="570">
        <v>99</v>
      </c>
      <c r="Q1604" s="570"/>
      <c r="R1604" s="570">
        <v>0</v>
      </c>
      <c r="S1604" s="570"/>
      <c r="T1604" s="570"/>
      <c r="U1604" s="570"/>
      <c r="V1604" s="570"/>
      <c r="W1604" s="570"/>
      <c r="X1604" s="570"/>
      <c r="Y1604" s="570"/>
      <c r="Z1604" s="570"/>
      <c r="AA1604" s="570"/>
      <c r="AB1604" s="570"/>
      <c r="AC1604" s="570"/>
      <c r="AD1604" s="570"/>
      <c r="AE1604" s="570"/>
      <c r="AF1604" s="570"/>
      <c r="AG1604" s="570"/>
      <c r="AH1604" s="570"/>
      <c r="AI1604" s="570"/>
      <c r="AJ1604" s="570"/>
      <c r="AK1604" s="570"/>
      <c r="AL1604" s="570"/>
    </row>
    <row r="1605" spans="1:38">
      <c r="A1605" s="570">
        <v>16</v>
      </c>
      <c r="B1605" s="570">
        <v>133</v>
      </c>
      <c r="C1605" s="570">
        <v>2024</v>
      </c>
      <c r="D1605" s="570">
        <v>1</v>
      </c>
      <c r="E1605" s="570">
        <v>99</v>
      </c>
      <c r="F1605" s="570">
        <v>99</v>
      </c>
      <c r="G1605" s="570">
        <v>99</v>
      </c>
      <c r="H1605" s="570">
        <v>99</v>
      </c>
      <c r="I1605" s="570">
        <v>99</v>
      </c>
      <c r="J1605" s="570">
        <v>999</v>
      </c>
      <c r="K1605" s="570">
        <v>99</v>
      </c>
      <c r="L1605" s="570">
        <v>12</v>
      </c>
      <c r="M1605" s="570">
        <v>99</v>
      </c>
      <c r="N1605" s="570">
        <v>99</v>
      </c>
      <c r="O1605" s="570">
        <v>99</v>
      </c>
      <c r="P1605" s="570">
        <v>99</v>
      </c>
      <c r="Q1605" s="570"/>
      <c r="R1605" s="570">
        <v>0</v>
      </c>
      <c r="S1605" s="570"/>
      <c r="T1605" s="570"/>
      <c r="U1605" s="570"/>
      <c r="V1605" s="570"/>
      <c r="W1605" s="570"/>
      <c r="X1605" s="570"/>
      <c r="Y1605" s="570"/>
      <c r="Z1605" s="570"/>
      <c r="AA1605" s="570"/>
      <c r="AB1605" s="570"/>
      <c r="AC1605" s="570"/>
      <c r="AD1605" s="570"/>
      <c r="AE1605" s="570"/>
      <c r="AF1605" s="570"/>
      <c r="AG1605" s="570"/>
      <c r="AH1605" s="570"/>
      <c r="AI1605" s="570"/>
      <c r="AJ1605" s="570"/>
      <c r="AK1605" s="570"/>
      <c r="AL1605" s="570"/>
    </row>
    <row r="1606" spans="1:38">
      <c r="A1606" s="570">
        <v>16</v>
      </c>
      <c r="B1606" s="570">
        <v>134</v>
      </c>
      <c r="C1606" s="570">
        <v>2024</v>
      </c>
      <c r="D1606" s="570">
        <v>2</v>
      </c>
      <c r="E1606" s="570">
        <v>99</v>
      </c>
      <c r="F1606" s="570">
        <v>99</v>
      </c>
      <c r="G1606" s="570">
        <v>99</v>
      </c>
      <c r="H1606" s="570">
        <v>99</v>
      </c>
      <c r="I1606" s="570">
        <v>99</v>
      </c>
      <c r="J1606" s="570">
        <v>999</v>
      </c>
      <c r="K1606" s="570">
        <v>99</v>
      </c>
      <c r="L1606" s="570">
        <v>12</v>
      </c>
      <c r="M1606" s="570">
        <v>99</v>
      </c>
      <c r="N1606" s="570">
        <v>99</v>
      </c>
      <c r="O1606" s="570">
        <v>99</v>
      </c>
      <c r="P1606" s="570">
        <v>99</v>
      </c>
      <c r="Q1606" s="570"/>
      <c r="R1606" s="570">
        <v>0</v>
      </c>
      <c r="S1606" s="570"/>
      <c r="T1606" s="570"/>
      <c r="U1606" s="570"/>
      <c r="V1606" s="570"/>
      <c r="W1606" s="570"/>
      <c r="X1606" s="570"/>
      <c r="Y1606" s="570"/>
      <c r="Z1606" s="570"/>
      <c r="AA1606" s="570"/>
      <c r="AB1606" s="570"/>
      <c r="AC1606" s="570"/>
      <c r="AD1606" s="570"/>
      <c r="AE1606" s="570"/>
      <c r="AF1606" s="570"/>
      <c r="AG1606" s="570"/>
      <c r="AH1606" s="570"/>
      <c r="AI1606" s="570"/>
      <c r="AJ1606" s="570"/>
      <c r="AK1606" s="570"/>
      <c r="AL1606" s="570"/>
    </row>
    <row r="1607" spans="1:38">
      <c r="A1607" s="570">
        <v>16</v>
      </c>
      <c r="B1607" s="570">
        <v>135</v>
      </c>
      <c r="C1607" s="570">
        <v>2024</v>
      </c>
      <c r="D1607" s="570">
        <v>3</v>
      </c>
      <c r="E1607" s="570">
        <v>99</v>
      </c>
      <c r="F1607" s="570">
        <v>99</v>
      </c>
      <c r="G1607" s="570">
        <v>99</v>
      </c>
      <c r="H1607" s="570">
        <v>99</v>
      </c>
      <c r="I1607" s="570">
        <v>99</v>
      </c>
      <c r="J1607" s="570">
        <v>999</v>
      </c>
      <c r="K1607" s="570">
        <v>99</v>
      </c>
      <c r="L1607" s="570">
        <v>12</v>
      </c>
      <c r="M1607" s="570">
        <v>99</v>
      </c>
      <c r="N1607" s="570">
        <v>99</v>
      </c>
      <c r="O1607" s="570">
        <v>99</v>
      </c>
      <c r="P1607" s="570">
        <v>99</v>
      </c>
      <c r="Q1607" s="570"/>
      <c r="R1607" s="570">
        <v>0</v>
      </c>
      <c r="S1607" s="570"/>
      <c r="T1607" s="570"/>
      <c r="U1607" s="570"/>
      <c r="V1607" s="570"/>
      <c r="W1607" s="570"/>
      <c r="X1607" s="570"/>
      <c r="Y1607" s="570"/>
      <c r="Z1607" s="570"/>
      <c r="AA1607" s="570"/>
      <c r="AB1607" s="570"/>
      <c r="AC1607" s="570"/>
      <c r="AD1607" s="570"/>
      <c r="AE1607" s="570"/>
      <c r="AF1607" s="570"/>
      <c r="AG1607" s="570"/>
      <c r="AH1607" s="570"/>
      <c r="AI1607" s="570"/>
      <c r="AJ1607" s="570"/>
      <c r="AK1607" s="570"/>
      <c r="AL1607" s="570"/>
    </row>
    <row r="1608" spans="1:38">
      <c r="A1608" s="570">
        <v>16</v>
      </c>
      <c r="B1608" s="570">
        <v>136</v>
      </c>
      <c r="C1608" s="570">
        <v>2024</v>
      </c>
      <c r="D1608" s="570">
        <v>4</v>
      </c>
      <c r="E1608" s="570">
        <v>99</v>
      </c>
      <c r="F1608" s="570">
        <v>99</v>
      </c>
      <c r="G1608" s="570">
        <v>99</v>
      </c>
      <c r="H1608" s="570">
        <v>99</v>
      </c>
      <c r="I1608" s="570">
        <v>99</v>
      </c>
      <c r="J1608" s="570">
        <v>999</v>
      </c>
      <c r="K1608" s="570">
        <v>99</v>
      </c>
      <c r="L1608" s="570">
        <v>12</v>
      </c>
      <c r="M1608" s="570">
        <v>99</v>
      </c>
      <c r="N1608" s="570">
        <v>99</v>
      </c>
      <c r="O1608" s="570">
        <v>99</v>
      </c>
      <c r="P1608" s="570">
        <v>99</v>
      </c>
      <c r="Q1608" s="570"/>
      <c r="R1608" s="570">
        <v>0</v>
      </c>
      <c r="S1608" s="570"/>
      <c r="T1608" s="570"/>
      <c r="U1608" s="570"/>
      <c r="V1608" s="570"/>
      <c r="W1608" s="570"/>
      <c r="X1608" s="570"/>
      <c r="Y1608" s="570"/>
      <c r="Z1608" s="570"/>
      <c r="AA1608" s="570"/>
      <c r="AB1608" s="570"/>
      <c r="AC1608" s="570"/>
      <c r="AD1608" s="570"/>
      <c r="AE1608" s="570"/>
      <c r="AF1608" s="570"/>
      <c r="AG1608" s="570"/>
      <c r="AH1608" s="570"/>
      <c r="AI1608" s="570"/>
      <c r="AJ1608" s="570"/>
      <c r="AK1608" s="570"/>
      <c r="AL1608" s="570"/>
    </row>
    <row r="1609" spans="1:38">
      <c r="A1609" s="570">
        <v>16</v>
      </c>
      <c r="B1609" s="570">
        <v>137</v>
      </c>
      <c r="C1609" s="570">
        <v>2024</v>
      </c>
      <c r="D1609" s="570">
        <v>5</v>
      </c>
      <c r="E1609" s="570">
        <v>99</v>
      </c>
      <c r="F1609" s="570">
        <v>99</v>
      </c>
      <c r="G1609" s="570">
        <v>99</v>
      </c>
      <c r="H1609" s="570">
        <v>99</v>
      </c>
      <c r="I1609" s="570">
        <v>99</v>
      </c>
      <c r="J1609" s="570">
        <v>999</v>
      </c>
      <c r="K1609" s="570">
        <v>99</v>
      </c>
      <c r="L1609" s="570">
        <v>12</v>
      </c>
      <c r="M1609" s="570">
        <v>99</v>
      </c>
      <c r="N1609" s="570">
        <v>99</v>
      </c>
      <c r="O1609" s="570">
        <v>99</v>
      </c>
      <c r="P1609" s="570">
        <v>99</v>
      </c>
      <c r="Q1609" s="570"/>
      <c r="R1609" s="570">
        <v>0</v>
      </c>
      <c r="S1609" s="570"/>
      <c r="T1609" s="570"/>
      <c r="U1609" s="570"/>
      <c r="V1609" s="570"/>
      <c r="W1609" s="570"/>
      <c r="X1609" s="570"/>
      <c r="Y1609" s="570"/>
      <c r="Z1609" s="570"/>
      <c r="AA1609" s="570"/>
      <c r="AB1609" s="570"/>
      <c r="AC1609" s="570"/>
      <c r="AD1609" s="570"/>
      <c r="AE1609" s="570"/>
      <c r="AF1609" s="570"/>
      <c r="AG1609" s="570"/>
      <c r="AH1609" s="570"/>
      <c r="AI1609" s="570"/>
      <c r="AJ1609" s="570"/>
      <c r="AK1609" s="570"/>
      <c r="AL1609" s="570"/>
    </row>
    <row r="1610" spans="1:38">
      <c r="A1610" s="570">
        <v>16</v>
      </c>
      <c r="B1610" s="570">
        <v>138</v>
      </c>
      <c r="C1610" s="570">
        <v>2024</v>
      </c>
      <c r="D1610" s="570">
        <v>6</v>
      </c>
      <c r="E1610" s="570">
        <v>99</v>
      </c>
      <c r="F1610" s="570">
        <v>99</v>
      </c>
      <c r="G1610" s="570">
        <v>99</v>
      </c>
      <c r="H1610" s="570">
        <v>99</v>
      </c>
      <c r="I1610" s="570">
        <v>99</v>
      </c>
      <c r="J1610" s="570">
        <v>999</v>
      </c>
      <c r="K1610" s="570">
        <v>99</v>
      </c>
      <c r="L1610" s="570">
        <v>12</v>
      </c>
      <c r="M1610" s="570">
        <v>99</v>
      </c>
      <c r="N1610" s="570">
        <v>99</v>
      </c>
      <c r="O1610" s="570">
        <v>99</v>
      </c>
      <c r="P1610" s="570">
        <v>99</v>
      </c>
      <c r="Q1610" s="570"/>
      <c r="R1610" s="570">
        <v>0</v>
      </c>
      <c r="S1610" s="570"/>
      <c r="T1610" s="570"/>
      <c r="U1610" s="570"/>
      <c r="V1610" s="570"/>
      <c r="W1610" s="570"/>
      <c r="X1610" s="570"/>
      <c r="Y1610" s="570"/>
      <c r="Z1610" s="570"/>
      <c r="AA1610" s="570"/>
      <c r="AB1610" s="570"/>
      <c r="AC1610" s="570"/>
      <c r="AD1610" s="570"/>
      <c r="AE1610" s="570"/>
      <c r="AF1610" s="570"/>
      <c r="AG1610" s="570"/>
      <c r="AH1610" s="570"/>
      <c r="AI1610" s="570"/>
      <c r="AJ1610" s="570"/>
      <c r="AK1610" s="570"/>
      <c r="AL1610" s="570"/>
    </row>
    <row r="1611" spans="1:38">
      <c r="A1611" s="570">
        <v>16</v>
      </c>
      <c r="B1611" s="570">
        <v>139</v>
      </c>
      <c r="C1611" s="570">
        <v>2024</v>
      </c>
      <c r="D1611" s="570">
        <v>7</v>
      </c>
      <c r="E1611" s="570">
        <v>99</v>
      </c>
      <c r="F1611" s="570">
        <v>99</v>
      </c>
      <c r="G1611" s="570">
        <v>99</v>
      </c>
      <c r="H1611" s="570">
        <v>99</v>
      </c>
      <c r="I1611" s="570">
        <v>99</v>
      </c>
      <c r="J1611" s="570">
        <v>999</v>
      </c>
      <c r="K1611" s="570">
        <v>99</v>
      </c>
      <c r="L1611" s="570">
        <v>12</v>
      </c>
      <c r="M1611" s="570">
        <v>99</v>
      </c>
      <c r="N1611" s="570">
        <v>99</v>
      </c>
      <c r="O1611" s="570">
        <v>99</v>
      </c>
      <c r="P1611" s="570">
        <v>99</v>
      </c>
      <c r="Q1611" s="570"/>
      <c r="R1611" s="570">
        <v>0</v>
      </c>
      <c r="S1611" s="570"/>
      <c r="T1611" s="570"/>
      <c r="U1611" s="570"/>
      <c r="V1611" s="570"/>
      <c r="W1611" s="570"/>
      <c r="X1611" s="570"/>
      <c r="Y1611" s="570"/>
      <c r="Z1611" s="570"/>
      <c r="AA1611" s="570"/>
      <c r="AB1611" s="570"/>
      <c r="AC1611" s="570"/>
      <c r="AD1611" s="570"/>
      <c r="AE1611" s="570"/>
      <c r="AF1611" s="570"/>
      <c r="AG1611" s="570"/>
      <c r="AH1611" s="570"/>
      <c r="AI1611" s="570"/>
      <c r="AJ1611" s="570"/>
      <c r="AK1611" s="570"/>
      <c r="AL1611" s="570"/>
    </row>
    <row r="1612" spans="1:38">
      <c r="A1612" s="570">
        <v>16</v>
      </c>
      <c r="B1612" s="570">
        <v>140</v>
      </c>
      <c r="C1612" s="570">
        <v>2024</v>
      </c>
      <c r="D1612" s="570">
        <v>8</v>
      </c>
      <c r="E1612" s="570">
        <v>99</v>
      </c>
      <c r="F1612" s="570">
        <v>99</v>
      </c>
      <c r="G1612" s="570">
        <v>99</v>
      </c>
      <c r="H1612" s="570">
        <v>99</v>
      </c>
      <c r="I1612" s="570">
        <v>99</v>
      </c>
      <c r="J1612" s="570">
        <v>999</v>
      </c>
      <c r="K1612" s="570">
        <v>99</v>
      </c>
      <c r="L1612" s="570">
        <v>12</v>
      </c>
      <c r="M1612" s="570">
        <v>99</v>
      </c>
      <c r="N1612" s="570">
        <v>99</v>
      </c>
      <c r="O1612" s="570">
        <v>99</v>
      </c>
      <c r="P1612" s="570">
        <v>99</v>
      </c>
      <c r="Q1612" s="570"/>
      <c r="R1612" s="570">
        <v>0</v>
      </c>
      <c r="S1612" s="570"/>
      <c r="T1612" s="570"/>
      <c r="U1612" s="570"/>
      <c r="V1612" s="570"/>
      <c r="W1612" s="570"/>
      <c r="X1612" s="570"/>
      <c r="Y1612" s="570"/>
      <c r="Z1612" s="570"/>
      <c r="AA1612" s="570"/>
      <c r="AB1612" s="570"/>
      <c r="AC1612" s="570"/>
      <c r="AD1612" s="570"/>
      <c r="AE1612" s="570"/>
      <c r="AF1612" s="570"/>
      <c r="AG1612" s="570"/>
      <c r="AH1612" s="570"/>
      <c r="AI1612" s="570"/>
      <c r="AJ1612" s="570"/>
      <c r="AK1612" s="570"/>
      <c r="AL1612" s="570"/>
    </row>
    <row r="1613" spans="1:38">
      <c r="A1613" s="570">
        <v>16</v>
      </c>
      <c r="B1613" s="570">
        <v>141</v>
      </c>
      <c r="C1613" s="570">
        <v>2024</v>
      </c>
      <c r="D1613" s="570">
        <v>9</v>
      </c>
      <c r="E1613" s="570">
        <v>99</v>
      </c>
      <c r="F1613" s="570">
        <v>99</v>
      </c>
      <c r="G1613" s="570">
        <v>99</v>
      </c>
      <c r="H1613" s="570">
        <v>99</v>
      </c>
      <c r="I1613" s="570">
        <v>99</v>
      </c>
      <c r="J1613" s="570">
        <v>999</v>
      </c>
      <c r="K1613" s="570">
        <v>99</v>
      </c>
      <c r="L1613" s="570">
        <v>12</v>
      </c>
      <c r="M1613" s="570">
        <v>99</v>
      </c>
      <c r="N1613" s="570">
        <v>99</v>
      </c>
      <c r="O1613" s="570">
        <v>99</v>
      </c>
      <c r="P1613" s="570">
        <v>99</v>
      </c>
      <c r="Q1613" s="570"/>
      <c r="R1613" s="570">
        <v>0</v>
      </c>
      <c r="S1613" s="570"/>
      <c r="T1613" s="570"/>
      <c r="U1613" s="570"/>
      <c r="V1613" s="570"/>
      <c r="W1613" s="570"/>
      <c r="X1613" s="570"/>
      <c r="Y1613" s="570"/>
      <c r="Z1613" s="570"/>
      <c r="AA1613" s="570"/>
      <c r="AB1613" s="570"/>
      <c r="AC1613" s="570"/>
      <c r="AD1613" s="570"/>
      <c r="AE1613" s="570"/>
      <c r="AF1613" s="570"/>
      <c r="AG1613" s="570"/>
      <c r="AH1613" s="570"/>
      <c r="AI1613" s="570"/>
      <c r="AJ1613" s="570"/>
      <c r="AK1613" s="570"/>
      <c r="AL1613" s="570"/>
    </row>
    <row r="1614" spans="1:38">
      <c r="A1614" s="570">
        <v>16</v>
      </c>
      <c r="B1614" s="570">
        <v>142</v>
      </c>
      <c r="C1614" s="570">
        <v>2024</v>
      </c>
      <c r="D1614" s="570">
        <v>10</v>
      </c>
      <c r="E1614" s="570">
        <v>99</v>
      </c>
      <c r="F1614" s="570">
        <v>99</v>
      </c>
      <c r="G1614" s="570">
        <v>99</v>
      </c>
      <c r="H1614" s="570">
        <v>99</v>
      </c>
      <c r="I1614" s="570">
        <v>99</v>
      </c>
      <c r="J1614" s="570">
        <v>999</v>
      </c>
      <c r="K1614" s="570">
        <v>99</v>
      </c>
      <c r="L1614" s="570">
        <v>12</v>
      </c>
      <c r="M1614" s="570">
        <v>99</v>
      </c>
      <c r="N1614" s="570">
        <v>99</v>
      </c>
      <c r="O1614" s="570">
        <v>99</v>
      </c>
      <c r="P1614" s="570">
        <v>99</v>
      </c>
      <c r="Q1614" s="570"/>
      <c r="R1614" s="570">
        <v>0</v>
      </c>
      <c r="S1614" s="570"/>
      <c r="T1614" s="570"/>
      <c r="U1614" s="570"/>
      <c r="V1614" s="570"/>
      <c r="W1614" s="570"/>
      <c r="X1614" s="570"/>
      <c r="Y1614" s="570"/>
      <c r="Z1614" s="570"/>
      <c r="AA1614" s="570"/>
      <c r="AB1614" s="570"/>
      <c r="AC1614" s="570"/>
      <c r="AD1614" s="570"/>
      <c r="AE1614" s="570"/>
      <c r="AF1614" s="570"/>
      <c r="AG1614" s="570"/>
      <c r="AH1614" s="570"/>
      <c r="AI1614" s="570"/>
      <c r="AJ1614" s="570"/>
      <c r="AK1614" s="570"/>
      <c r="AL1614" s="570"/>
    </row>
    <row r="1615" spans="1:38">
      <c r="A1615" s="570">
        <v>16</v>
      </c>
      <c r="B1615" s="570">
        <v>143</v>
      </c>
      <c r="C1615" s="570">
        <v>2024</v>
      </c>
      <c r="D1615" s="570">
        <v>11</v>
      </c>
      <c r="E1615" s="570">
        <v>99</v>
      </c>
      <c r="F1615" s="570">
        <v>99</v>
      </c>
      <c r="G1615" s="570">
        <v>99</v>
      </c>
      <c r="H1615" s="570">
        <v>99</v>
      </c>
      <c r="I1615" s="570">
        <v>99</v>
      </c>
      <c r="J1615" s="570">
        <v>999</v>
      </c>
      <c r="K1615" s="570">
        <v>99</v>
      </c>
      <c r="L1615" s="570">
        <v>12</v>
      </c>
      <c r="M1615" s="570">
        <v>99</v>
      </c>
      <c r="N1615" s="570">
        <v>99</v>
      </c>
      <c r="O1615" s="570">
        <v>99</v>
      </c>
      <c r="P1615" s="570">
        <v>99</v>
      </c>
      <c r="Q1615" s="570"/>
      <c r="R1615" s="570">
        <v>0</v>
      </c>
      <c r="S1615" s="570"/>
      <c r="T1615" s="570"/>
      <c r="U1615" s="570"/>
      <c r="V1615" s="570"/>
      <c r="W1615" s="570"/>
      <c r="X1615" s="570"/>
      <c r="Y1615" s="570"/>
      <c r="Z1615" s="570"/>
      <c r="AA1615" s="570"/>
      <c r="AB1615" s="570"/>
      <c r="AC1615" s="570"/>
      <c r="AD1615" s="570"/>
      <c r="AE1615" s="570"/>
      <c r="AF1615" s="570"/>
      <c r="AG1615" s="570"/>
      <c r="AH1615" s="570"/>
      <c r="AI1615" s="570"/>
      <c r="AJ1615" s="570"/>
      <c r="AK1615" s="570"/>
      <c r="AL1615" s="570"/>
    </row>
    <row r="1616" spans="1:38">
      <c r="A1616" s="570">
        <v>16</v>
      </c>
      <c r="B1616" s="570">
        <v>144</v>
      </c>
      <c r="C1616" s="570">
        <v>2024</v>
      </c>
      <c r="D1616" s="570">
        <v>12</v>
      </c>
      <c r="E1616" s="570">
        <v>99</v>
      </c>
      <c r="F1616" s="570">
        <v>99</v>
      </c>
      <c r="G1616" s="570">
        <v>99</v>
      </c>
      <c r="H1616" s="570">
        <v>99</v>
      </c>
      <c r="I1616" s="570">
        <v>99</v>
      </c>
      <c r="J1616" s="570">
        <v>999</v>
      </c>
      <c r="K1616" s="570">
        <v>99</v>
      </c>
      <c r="L1616" s="570">
        <v>12</v>
      </c>
      <c r="M1616" s="570">
        <v>99</v>
      </c>
      <c r="N1616" s="570">
        <v>99</v>
      </c>
      <c r="O1616" s="570">
        <v>99</v>
      </c>
      <c r="P1616" s="570">
        <v>99</v>
      </c>
      <c r="Q1616" s="570"/>
      <c r="R1616" s="570">
        <v>0</v>
      </c>
      <c r="S1616" s="570"/>
      <c r="T1616" s="570"/>
      <c r="U1616" s="570"/>
      <c r="V1616" s="570"/>
      <c r="W1616" s="570"/>
      <c r="X1616" s="570"/>
      <c r="Y1616" s="570"/>
      <c r="Z1616" s="570"/>
      <c r="AA1616" s="570"/>
      <c r="AB1616" s="570"/>
      <c r="AC1616" s="570"/>
      <c r="AD1616" s="570"/>
      <c r="AE1616" s="570"/>
      <c r="AF1616" s="570"/>
      <c r="AG1616" s="570"/>
      <c r="AH1616" s="570"/>
      <c r="AI1616" s="570"/>
      <c r="AJ1616" s="570"/>
      <c r="AK1616" s="570"/>
      <c r="AL1616" s="570"/>
    </row>
    <row r="1617" spans="1:38">
      <c r="A1617" s="570">
        <v>16</v>
      </c>
      <c r="B1617" s="570">
        <v>145</v>
      </c>
      <c r="C1617" s="570">
        <v>2024</v>
      </c>
      <c r="D1617" s="570">
        <v>1</v>
      </c>
      <c r="E1617" s="570">
        <v>99</v>
      </c>
      <c r="F1617" s="570">
        <v>99</v>
      </c>
      <c r="G1617" s="570">
        <v>99</v>
      </c>
      <c r="H1617" s="570">
        <v>99</v>
      </c>
      <c r="I1617" s="570">
        <v>99</v>
      </c>
      <c r="J1617" s="570">
        <v>999</v>
      </c>
      <c r="K1617" s="570">
        <v>99</v>
      </c>
      <c r="L1617" s="570">
        <v>13</v>
      </c>
      <c r="M1617" s="570">
        <v>99</v>
      </c>
      <c r="N1617" s="570">
        <v>99</v>
      </c>
      <c r="O1617" s="570">
        <v>99</v>
      </c>
      <c r="P1617" s="570">
        <v>99</v>
      </c>
      <c r="Q1617" s="570"/>
      <c r="R1617" s="570">
        <v>0</v>
      </c>
      <c r="S1617" s="570"/>
      <c r="T1617" s="570"/>
      <c r="U1617" s="570"/>
      <c r="V1617" s="570"/>
      <c r="W1617" s="570"/>
      <c r="X1617" s="570"/>
      <c r="Y1617" s="570"/>
      <c r="Z1617" s="570"/>
      <c r="AA1617" s="570"/>
      <c r="AB1617" s="570"/>
      <c r="AC1617" s="570"/>
      <c r="AD1617" s="570"/>
      <c r="AE1617" s="570"/>
      <c r="AF1617" s="570"/>
      <c r="AG1617" s="570"/>
      <c r="AH1617" s="570"/>
      <c r="AI1617" s="570"/>
      <c r="AJ1617" s="570"/>
      <c r="AK1617" s="570"/>
      <c r="AL1617" s="570"/>
    </row>
    <row r="1618" spans="1:38">
      <c r="A1618" s="570">
        <v>16</v>
      </c>
      <c r="B1618" s="570">
        <v>146</v>
      </c>
      <c r="C1618" s="570">
        <v>2024</v>
      </c>
      <c r="D1618" s="570">
        <v>2</v>
      </c>
      <c r="E1618" s="570">
        <v>99</v>
      </c>
      <c r="F1618" s="570">
        <v>99</v>
      </c>
      <c r="G1618" s="570">
        <v>99</v>
      </c>
      <c r="H1618" s="570">
        <v>99</v>
      </c>
      <c r="I1618" s="570">
        <v>99</v>
      </c>
      <c r="J1618" s="570">
        <v>999</v>
      </c>
      <c r="K1618" s="570">
        <v>99</v>
      </c>
      <c r="L1618" s="570">
        <v>13</v>
      </c>
      <c r="M1618" s="570">
        <v>99</v>
      </c>
      <c r="N1618" s="570">
        <v>99</v>
      </c>
      <c r="O1618" s="570">
        <v>99</v>
      </c>
      <c r="P1618" s="570">
        <v>99</v>
      </c>
      <c r="Q1618" s="570"/>
      <c r="R1618" s="570">
        <v>0</v>
      </c>
      <c r="S1618" s="570"/>
      <c r="T1618" s="570"/>
      <c r="U1618" s="570"/>
      <c r="V1618" s="570"/>
      <c r="W1618" s="570"/>
      <c r="X1618" s="570"/>
      <c r="Y1618" s="570"/>
      <c r="Z1618" s="570"/>
      <c r="AA1618" s="570"/>
      <c r="AB1618" s="570"/>
      <c r="AC1618" s="570"/>
      <c r="AD1618" s="570"/>
      <c r="AE1618" s="570"/>
      <c r="AF1618" s="570"/>
      <c r="AG1618" s="570"/>
      <c r="AH1618" s="570"/>
      <c r="AI1618" s="570"/>
      <c r="AJ1618" s="570"/>
      <c r="AK1618" s="570"/>
      <c r="AL1618" s="570"/>
    </row>
    <row r="1619" spans="1:38">
      <c r="A1619" s="570">
        <v>16</v>
      </c>
      <c r="B1619" s="570">
        <v>147</v>
      </c>
      <c r="C1619" s="570">
        <v>2024</v>
      </c>
      <c r="D1619" s="570">
        <v>3</v>
      </c>
      <c r="E1619" s="570">
        <v>99</v>
      </c>
      <c r="F1619" s="570">
        <v>99</v>
      </c>
      <c r="G1619" s="570">
        <v>99</v>
      </c>
      <c r="H1619" s="570">
        <v>99</v>
      </c>
      <c r="I1619" s="570">
        <v>99</v>
      </c>
      <c r="J1619" s="570">
        <v>999</v>
      </c>
      <c r="K1619" s="570">
        <v>99</v>
      </c>
      <c r="L1619" s="570">
        <v>13</v>
      </c>
      <c r="M1619" s="570">
        <v>99</v>
      </c>
      <c r="N1619" s="570">
        <v>99</v>
      </c>
      <c r="O1619" s="570">
        <v>99</v>
      </c>
      <c r="P1619" s="570">
        <v>99</v>
      </c>
      <c r="Q1619" s="570"/>
      <c r="R1619" s="570">
        <v>0</v>
      </c>
      <c r="S1619" s="570"/>
      <c r="T1619" s="570"/>
      <c r="U1619" s="570"/>
      <c r="V1619" s="570"/>
      <c r="W1619" s="570"/>
      <c r="X1619" s="570"/>
      <c r="Y1619" s="570"/>
      <c r="Z1619" s="570"/>
      <c r="AA1619" s="570"/>
      <c r="AB1619" s="570"/>
      <c r="AC1619" s="570"/>
      <c r="AD1619" s="570"/>
      <c r="AE1619" s="570"/>
      <c r="AF1619" s="570"/>
      <c r="AG1619" s="570"/>
      <c r="AH1619" s="570"/>
      <c r="AI1619" s="570"/>
      <c r="AJ1619" s="570"/>
      <c r="AK1619" s="570"/>
      <c r="AL1619" s="570"/>
    </row>
    <row r="1620" spans="1:38">
      <c r="A1620" s="570">
        <v>16</v>
      </c>
      <c r="B1620" s="570">
        <v>148</v>
      </c>
      <c r="C1620" s="570">
        <v>2024</v>
      </c>
      <c r="D1620" s="570">
        <v>4</v>
      </c>
      <c r="E1620" s="570">
        <v>99</v>
      </c>
      <c r="F1620" s="570">
        <v>99</v>
      </c>
      <c r="G1620" s="570">
        <v>99</v>
      </c>
      <c r="H1620" s="570">
        <v>99</v>
      </c>
      <c r="I1620" s="570">
        <v>99</v>
      </c>
      <c r="J1620" s="570">
        <v>999</v>
      </c>
      <c r="K1620" s="570">
        <v>99</v>
      </c>
      <c r="L1620" s="570">
        <v>13</v>
      </c>
      <c r="M1620" s="570">
        <v>99</v>
      </c>
      <c r="N1620" s="570">
        <v>99</v>
      </c>
      <c r="O1620" s="570">
        <v>99</v>
      </c>
      <c r="P1620" s="570">
        <v>99</v>
      </c>
      <c r="Q1620" s="570"/>
      <c r="R1620" s="570">
        <v>0</v>
      </c>
      <c r="S1620" s="570"/>
      <c r="T1620" s="570"/>
      <c r="U1620" s="570"/>
      <c r="V1620" s="570"/>
      <c r="W1620" s="570"/>
      <c r="X1620" s="570"/>
      <c r="Y1620" s="570"/>
      <c r="Z1620" s="570"/>
      <c r="AA1620" s="570"/>
      <c r="AB1620" s="570"/>
      <c r="AC1620" s="570"/>
      <c r="AD1620" s="570"/>
      <c r="AE1620" s="570"/>
      <c r="AF1620" s="570"/>
      <c r="AG1620" s="570"/>
      <c r="AH1620" s="570"/>
      <c r="AI1620" s="570"/>
      <c r="AJ1620" s="570"/>
      <c r="AK1620" s="570"/>
      <c r="AL1620" s="570"/>
    </row>
    <row r="1621" spans="1:38">
      <c r="A1621" s="570">
        <v>16</v>
      </c>
      <c r="B1621" s="570">
        <v>149</v>
      </c>
      <c r="C1621" s="570">
        <v>2024</v>
      </c>
      <c r="D1621" s="570">
        <v>5</v>
      </c>
      <c r="E1621" s="570">
        <v>99</v>
      </c>
      <c r="F1621" s="570">
        <v>99</v>
      </c>
      <c r="G1621" s="570">
        <v>99</v>
      </c>
      <c r="H1621" s="570">
        <v>99</v>
      </c>
      <c r="I1621" s="570">
        <v>99</v>
      </c>
      <c r="J1621" s="570">
        <v>999</v>
      </c>
      <c r="K1621" s="570">
        <v>99</v>
      </c>
      <c r="L1621" s="570">
        <v>13</v>
      </c>
      <c r="M1621" s="570">
        <v>99</v>
      </c>
      <c r="N1621" s="570">
        <v>99</v>
      </c>
      <c r="O1621" s="570">
        <v>99</v>
      </c>
      <c r="P1621" s="570">
        <v>99</v>
      </c>
      <c r="Q1621" s="570"/>
      <c r="R1621" s="570">
        <v>0</v>
      </c>
      <c r="S1621" s="570"/>
      <c r="T1621" s="570"/>
      <c r="U1621" s="570"/>
      <c r="V1621" s="570"/>
      <c r="W1621" s="570"/>
      <c r="X1621" s="570"/>
      <c r="Y1621" s="570"/>
      <c r="Z1621" s="570"/>
      <c r="AA1621" s="570"/>
      <c r="AB1621" s="570"/>
      <c r="AC1621" s="570"/>
      <c r="AD1621" s="570"/>
      <c r="AE1621" s="570"/>
      <c r="AF1621" s="570"/>
      <c r="AG1621" s="570"/>
      <c r="AH1621" s="570"/>
      <c r="AI1621" s="570"/>
      <c r="AJ1621" s="570"/>
      <c r="AK1621" s="570"/>
      <c r="AL1621" s="570"/>
    </row>
    <row r="1622" spans="1:38">
      <c r="A1622" s="570">
        <v>16</v>
      </c>
      <c r="B1622" s="570">
        <v>150</v>
      </c>
      <c r="C1622" s="570">
        <v>2024</v>
      </c>
      <c r="D1622" s="570">
        <v>6</v>
      </c>
      <c r="E1622" s="570">
        <v>99</v>
      </c>
      <c r="F1622" s="570">
        <v>99</v>
      </c>
      <c r="G1622" s="570">
        <v>99</v>
      </c>
      <c r="H1622" s="570">
        <v>99</v>
      </c>
      <c r="I1622" s="570">
        <v>99</v>
      </c>
      <c r="J1622" s="570">
        <v>999</v>
      </c>
      <c r="K1622" s="570">
        <v>99</v>
      </c>
      <c r="L1622" s="570">
        <v>13</v>
      </c>
      <c r="M1622" s="570">
        <v>99</v>
      </c>
      <c r="N1622" s="570">
        <v>99</v>
      </c>
      <c r="O1622" s="570">
        <v>99</v>
      </c>
      <c r="P1622" s="570">
        <v>99</v>
      </c>
      <c r="Q1622" s="570"/>
      <c r="R1622" s="570">
        <v>0</v>
      </c>
      <c r="S1622" s="570"/>
      <c r="T1622" s="570"/>
      <c r="U1622" s="570"/>
      <c r="V1622" s="570"/>
      <c r="W1622" s="570"/>
      <c r="X1622" s="570"/>
      <c r="Y1622" s="570"/>
      <c r="Z1622" s="570"/>
      <c r="AA1622" s="570"/>
      <c r="AB1622" s="570"/>
      <c r="AC1622" s="570"/>
      <c r="AD1622" s="570"/>
      <c r="AE1622" s="570"/>
      <c r="AF1622" s="570"/>
      <c r="AG1622" s="570"/>
      <c r="AH1622" s="570"/>
      <c r="AI1622" s="570"/>
      <c r="AJ1622" s="570"/>
      <c r="AK1622" s="570"/>
      <c r="AL1622" s="570"/>
    </row>
    <row r="1623" spans="1:38">
      <c r="A1623" s="570">
        <v>16</v>
      </c>
      <c r="B1623" s="570">
        <v>151</v>
      </c>
      <c r="C1623" s="570">
        <v>2024</v>
      </c>
      <c r="D1623" s="570">
        <v>7</v>
      </c>
      <c r="E1623" s="570">
        <v>99</v>
      </c>
      <c r="F1623" s="570">
        <v>99</v>
      </c>
      <c r="G1623" s="570">
        <v>99</v>
      </c>
      <c r="H1623" s="570">
        <v>99</v>
      </c>
      <c r="I1623" s="570">
        <v>99</v>
      </c>
      <c r="J1623" s="570">
        <v>999</v>
      </c>
      <c r="K1623" s="570">
        <v>99</v>
      </c>
      <c r="L1623" s="570">
        <v>13</v>
      </c>
      <c r="M1623" s="570">
        <v>99</v>
      </c>
      <c r="N1623" s="570">
        <v>99</v>
      </c>
      <c r="O1623" s="570">
        <v>99</v>
      </c>
      <c r="P1623" s="570">
        <v>99</v>
      </c>
      <c r="Q1623" s="570"/>
      <c r="R1623" s="570">
        <v>0</v>
      </c>
      <c r="S1623" s="570"/>
      <c r="T1623" s="570"/>
      <c r="U1623" s="570"/>
      <c r="V1623" s="570"/>
      <c r="W1623" s="570"/>
      <c r="X1623" s="570"/>
      <c r="Y1623" s="570"/>
      <c r="Z1623" s="570"/>
      <c r="AA1623" s="570"/>
      <c r="AB1623" s="570"/>
      <c r="AC1623" s="570"/>
      <c r="AD1623" s="570"/>
      <c r="AE1623" s="570"/>
      <c r="AF1623" s="570"/>
      <c r="AG1623" s="570"/>
      <c r="AH1623" s="570"/>
      <c r="AI1623" s="570"/>
      <c r="AJ1623" s="570"/>
      <c r="AK1623" s="570"/>
      <c r="AL1623" s="570"/>
    </row>
    <row r="1624" spans="1:38">
      <c r="A1624" s="570">
        <v>16</v>
      </c>
      <c r="B1624" s="570">
        <v>152</v>
      </c>
      <c r="C1624" s="570">
        <v>2024</v>
      </c>
      <c r="D1624" s="570">
        <v>8</v>
      </c>
      <c r="E1624" s="570">
        <v>99</v>
      </c>
      <c r="F1624" s="570">
        <v>99</v>
      </c>
      <c r="G1624" s="570">
        <v>99</v>
      </c>
      <c r="H1624" s="570">
        <v>99</v>
      </c>
      <c r="I1624" s="570">
        <v>99</v>
      </c>
      <c r="J1624" s="570">
        <v>999</v>
      </c>
      <c r="K1624" s="570">
        <v>99</v>
      </c>
      <c r="L1624" s="570">
        <v>13</v>
      </c>
      <c r="M1624" s="570">
        <v>99</v>
      </c>
      <c r="N1624" s="570">
        <v>99</v>
      </c>
      <c r="O1624" s="570">
        <v>99</v>
      </c>
      <c r="P1624" s="570">
        <v>99</v>
      </c>
      <c r="Q1624" s="570"/>
      <c r="R1624" s="570">
        <v>0</v>
      </c>
      <c r="S1624" s="570"/>
      <c r="T1624" s="570"/>
      <c r="U1624" s="570"/>
      <c r="V1624" s="570"/>
      <c r="W1624" s="570"/>
      <c r="X1624" s="570"/>
      <c r="Y1624" s="570"/>
      <c r="Z1624" s="570"/>
      <c r="AA1624" s="570"/>
      <c r="AB1624" s="570"/>
      <c r="AC1624" s="570"/>
      <c r="AD1624" s="570"/>
      <c r="AE1624" s="570"/>
      <c r="AF1624" s="570"/>
      <c r="AG1624" s="570"/>
      <c r="AH1624" s="570"/>
      <c r="AI1624" s="570"/>
      <c r="AJ1624" s="570"/>
      <c r="AK1624" s="570"/>
      <c r="AL1624" s="570"/>
    </row>
    <row r="1625" spans="1:38">
      <c r="A1625" s="570">
        <v>16</v>
      </c>
      <c r="B1625" s="570">
        <v>153</v>
      </c>
      <c r="C1625" s="570">
        <v>2024</v>
      </c>
      <c r="D1625" s="570">
        <v>9</v>
      </c>
      <c r="E1625" s="570">
        <v>99</v>
      </c>
      <c r="F1625" s="570">
        <v>99</v>
      </c>
      <c r="G1625" s="570">
        <v>99</v>
      </c>
      <c r="H1625" s="570">
        <v>99</v>
      </c>
      <c r="I1625" s="570">
        <v>99</v>
      </c>
      <c r="J1625" s="570">
        <v>999</v>
      </c>
      <c r="K1625" s="570">
        <v>99</v>
      </c>
      <c r="L1625" s="570">
        <v>13</v>
      </c>
      <c r="M1625" s="570">
        <v>99</v>
      </c>
      <c r="N1625" s="570">
        <v>99</v>
      </c>
      <c r="O1625" s="570">
        <v>99</v>
      </c>
      <c r="P1625" s="570">
        <v>99</v>
      </c>
      <c r="Q1625" s="570"/>
      <c r="R1625" s="570">
        <v>0</v>
      </c>
      <c r="S1625" s="570"/>
      <c r="T1625" s="570"/>
      <c r="U1625" s="570"/>
      <c r="V1625" s="570"/>
      <c r="W1625" s="570"/>
      <c r="X1625" s="570"/>
      <c r="Y1625" s="570"/>
      <c r="Z1625" s="570"/>
      <c r="AA1625" s="570"/>
      <c r="AB1625" s="570"/>
      <c r="AC1625" s="570"/>
      <c r="AD1625" s="570"/>
      <c r="AE1625" s="570"/>
      <c r="AF1625" s="570"/>
      <c r="AG1625" s="570"/>
      <c r="AH1625" s="570"/>
      <c r="AI1625" s="570"/>
      <c r="AJ1625" s="570"/>
      <c r="AK1625" s="570"/>
      <c r="AL1625" s="570"/>
    </row>
    <row r="1626" spans="1:38">
      <c r="A1626" s="570">
        <v>16</v>
      </c>
      <c r="B1626" s="570">
        <v>154</v>
      </c>
      <c r="C1626" s="570">
        <v>2024</v>
      </c>
      <c r="D1626" s="570">
        <v>10</v>
      </c>
      <c r="E1626" s="570">
        <v>99</v>
      </c>
      <c r="F1626" s="570">
        <v>99</v>
      </c>
      <c r="G1626" s="570">
        <v>99</v>
      </c>
      <c r="H1626" s="570">
        <v>99</v>
      </c>
      <c r="I1626" s="570">
        <v>99</v>
      </c>
      <c r="J1626" s="570">
        <v>999</v>
      </c>
      <c r="K1626" s="570">
        <v>99</v>
      </c>
      <c r="L1626" s="570">
        <v>13</v>
      </c>
      <c r="M1626" s="570">
        <v>99</v>
      </c>
      <c r="N1626" s="570">
        <v>99</v>
      </c>
      <c r="O1626" s="570">
        <v>99</v>
      </c>
      <c r="P1626" s="570">
        <v>99</v>
      </c>
      <c r="Q1626" s="570"/>
      <c r="R1626" s="570">
        <v>0</v>
      </c>
      <c r="S1626" s="570"/>
      <c r="T1626" s="570"/>
      <c r="U1626" s="570"/>
      <c r="V1626" s="570"/>
      <c r="W1626" s="570"/>
      <c r="X1626" s="570"/>
      <c r="Y1626" s="570"/>
      <c r="Z1626" s="570"/>
      <c r="AA1626" s="570"/>
      <c r="AB1626" s="570"/>
      <c r="AC1626" s="570"/>
      <c r="AD1626" s="570"/>
      <c r="AE1626" s="570"/>
      <c r="AF1626" s="570"/>
      <c r="AG1626" s="570"/>
      <c r="AH1626" s="570"/>
      <c r="AI1626" s="570"/>
      <c r="AJ1626" s="570"/>
      <c r="AK1626" s="570"/>
      <c r="AL1626" s="570"/>
    </row>
    <row r="1627" spans="1:38">
      <c r="A1627" s="570">
        <v>16</v>
      </c>
      <c r="B1627" s="570">
        <v>155</v>
      </c>
      <c r="C1627" s="570">
        <v>2024</v>
      </c>
      <c r="D1627" s="570">
        <v>11</v>
      </c>
      <c r="E1627" s="570">
        <v>99</v>
      </c>
      <c r="F1627" s="570">
        <v>99</v>
      </c>
      <c r="G1627" s="570">
        <v>99</v>
      </c>
      <c r="H1627" s="570">
        <v>99</v>
      </c>
      <c r="I1627" s="570">
        <v>99</v>
      </c>
      <c r="J1627" s="570">
        <v>999</v>
      </c>
      <c r="K1627" s="570">
        <v>99</v>
      </c>
      <c r="L1627" s="570">
        <v>13</v>
      </c>
      <c r="M1627" s="570">
        <v>99</v>
      </c>
      <c r="N1627" s="570">
        <v>99</v>
      </c>
      <c r="O1627" s="570">
        <v>99</v>
      </c>
      <c r="P1627" s="570">
        <v>99</v>
      </c>
      <c r="Q1627" s="570"/>
      <c r="R1627" s="570">
        <v>0</v>
      </c>
      <c r="S1627" s="570"/>
      <c r="T1627" s="570"/>
      <c r="U1627" s="570"/>
      <c r="V1627" s="570"/>
      <c r="W1627" s="570"/>
      <c r="X1627" s="570"/>
      <c r="Y1627" s="570"/>
      <c r="Z1627" s="570"/>
      <c r="AA1627" s="570"/>
      <c r="AB1627" s="570"/>
      <c r="AC1627" s="570"/>
      <c r="AD1627" s="570"/>
      <c r="AE1627" s="570"/>
      <c r="AF1627" s="570"/>
      <c r="AG1627" s="570"/>
      <c r="AH1627" s="570"/>
      <c r="AI1627" s="570"/>
      <c r="AJ1627" s="570"/>
      <c r="AK1627" s="570"/>
      <c r="AL1627" s="570"/>
    </row>
    <row r="1628" spans="1:38">
      <c r="A1628" s="570">
        <v>16</v>
      </c>
      <c r="B1628" s="570">
        <v>156</v>
      </c>
      <c r="C1628" s="570">
        <v>2024</v>
      </c>
      <c r="D1628" s="570">
        <v>12</v>
      </c>
      <c r="E1628" s="570">
        <v>99</v>
      </c>
      <c r="F1628" s="570">
        <v>99</v>
      </c>
      <c r="G1628" s="570">
        <v>99</v>
      </c>
      <c r="H1628" s="570">
        <v>99</v>
      </c>
      <c r="I1628" s="570">
        <v>99</v>
      </c>
      <c r="J1628" s="570">
        <v>999</v>
      </c>
      <c r="K1628" s="570">
        <v>99</v>
      </c>
      <c r="L1628" s="570">
        <v>13</v>
      </c>
      <c r="M1628" s="570">
        <v>99</v>
      </c>
      <c r="N1628" s="570">
        <v>99</v>
      </c>
      <c r="O1628" s="570">
        <v>99</v>
      </c>
      <c r="P1628" s="570">
        <v>99</v>
      </c>
      <c r="Q1628" s="570"/>
      <c r="R1628" s="570">
        <v>0</v>
      </c>
      <c r="S1628" s="570"/>
      <c r="T1628" s="570"/>
      <c r="U1628" s="570"/>
      <c r="V1628" s="570"/>
      <c r="W1628" s="570"/>
      <c r="X1628" s="570"/>
      <c r="Y1628" s="570"/>
      <c r="Z1628" s="570"/>
      <c r="AA1628" s="570"/>
      <c r="AB1628" s="570"/>
      <c r="AC1628" s="570"/>
      <c r="AD1628" s="570"/>
      <c r="AE1628" s="570"/>
      <c r="AF1628" s="570"/>
      <c r="AG1628" s="570"/>
      <c r="AH1628" s="570"/>
      <c r="AI1628" s="570"/>
      <c r="AJ1628" s="570"/>
      <c r="AK1628" s="570"/>
      <c r="AL1628" s="570"/>
    </row>
    <row r="1629" spans="1:38">
      <c r="A1629" s="570">
        <v>16</v>
      </c>
      <c r="B1629" s="570">
        <v>157</v>
      </c>
      <c r="C1629" s="570">
        <v>2024</v>
      </c>
      <c r="D1629" s="570">
        <v>1</v>
      </c>
      <c r="E1629" s="570">
        <v>99</v>
      </c>
      <c r="F1629" s="570">
        <v>99</v>
      </c>
      <c r="G1629" s="570">
        <v>99</v>
      </c>
      <c r="H1629" s="570">
        <v>99</v>
      </c>
      <c r="I1629" s="570">
        <v>99</v>
      </c>
      <c r="J1629" s="570">
        <v>999</v>
      </c>
      <c r="K1629" s="570">
        <v>99</v>
      </c>
      <c r="L1629" s="570">
        <v>14</v>
      </c>
      <c r="M1629" s="570">
        <v>99</v>
      </c>
      <c r="N1629" s="570">
        <v>99</v>
      </c>
      <c r="O1629" s="570">
        <v>99</v>
      </c>
      <c r="P1629" s="570">
        <v>99</v>
      </c>
      <c r="Q1629" s="570"/>
      <c r="R1629" s="570">
        <v>0</v>
      </c>
      <c r="S1629" s="570"/>
      <c r="T1629" s="570"/>
      <c r="U1629" s="570"/>
      <c r="V1629" s="570"/>
      <c r="W1629" s="570"/>
      <c r="X1629" s="570"/>
      <c r="Y1629" s="570"/>
      <c r="Z1629" s="570"/>
      <c r="AA1629" s="570"/>
      <c r="AB1629" s="570"/>
      <c r="AC1629" s="570"/>
      <c r="AD1629" s="570"/>
      <c r="AE1629" s="570"/>
      <c r="AF1629" s="570"/>
      <c r="AG1629" s="570"/>
      <c r="AH1629" s="570"/>
      <c r="AI1629" s="570"/>
      <c r="AJ1629" s="570"/>
      <c r="AK1629" s="570"/>
      <c r="AL1629" s="570"/>
    </row>
    <row r="1630" spans="1:38">
      <c r="A1630" s="570">
        <v>16</v>
      </c>
      <c r="B1630" s="570">
        <v>158</v>
      </c>
      <c r="C1630" s="570">
        <v>2024</v>
      </c>
      <c r="D1630" s="570">
        <v>2</v>
      </c>
      <c r="E1630" s="570">
        <v>99</v>
      </c>
      <c r="F1630" s="570">
        <v>99</v>
      </c>
      <c r="G1630" s="570">
        <v>99</v>
      </c>
      <c r="H1630" s="570">
        <v>99</v>
      </c>
      <c r="I1630" s="570">
        <v>99</v>
      </c>
      <c r="J1630" s="570">
        <v>999</v>
      </c>
      <c r="K1630" s="570">
        <v>99</v>
      </c>
      <c r="L1630" s="570">
        <v>14</v>
      </c>
      <c r="M1630" s="570">
        <v>99</v>
      </c>
      <c r="N1630" s="570">
        <v>99</v>
      </c>
      <c r="O1630" s="570">
        <v>99</v>
      </c>
      <c r="P1630" s="570">
        <v>99</v>
      </c>
      <c r="Q1630" s="570"/>
      <c r="R1630" s="570">
        <v>0</v>
      </c>
      <c r="S1630" s="570"/>
      <c r="T1630" s="570"/>
      <c r="U1630" s="570"/>
      <c r="V1630" s="570"/>
      <c r="W1630" s="570"/>
      <c r="X1630" s="570"/>
      <c r="Y1630" s="570"/>
      <c r="Z1630" s="570"/>
      <c r="AA1630" s="570"/>
      <c r="AB1630" s="570"/>
      <c r="AC1630" s="570"/>
      <c r="AD1630" s="570"/>
      <c r="AE1630" s="570"/>
      <c r="AF1630" s="570"/>
      <c r="AG1630" s="570"/>
      <c r="AH1630" s="570"/>
      <c r="AI1630" s="570"/>
      <c r="AJ1630" s="570"/>
      <c r="AK1630" s="570"/>
      <c r="AL1630" s="570"/>
    </row>
    <row r="1631" spans="1:38">
      <c r="A1631" s="570">
        <v>16</v>
      </c>
      <c r="B1631" s="570">
        <v>159</v>
      </c>
      <c r="C1631" s="570">
        <v>2024</v>
      </c>
      <c r="D1631" s="570">
        <v>3</v>
      </c>
      <c r="E1631" s="570">
        <v>99</v>
      </c>
      <c r="F1631" s="570">
        <v>99</v>
      </c>
      <c r="G1631" s="570">
        <v>99</v>
      </c>
      <c r="H1631" s="570">
        <v>99</v>
      </c>
      <c r="I1631" s="570">
        <v>99</v>
      </c>
      <c r="J1631" s="570">
        <v>999</v>
      </c>
      <c r="K1631" s="570">
        <v>99</v>
      </c>
      <c r="L1631" s="570">
        <v>14</v>
      </c>
      <c r="M1631" s="570">
        <v>99</v>
      </c>
      <c r="N1631" s="570">
        <v>99</v>
      </c>
      <c r="O1631" s="570">
        <v>99</v>
      </c>
      <c r="P1631" s="570">
        <v>99</v>
      </c>
      <c r="Q1631" s="570"/>
      <c r="R1631" s="570">
        <v>0</v>
      </c>
      <c r="S1631" s="570"/>
      <c r="T1631" s="570"/>
      <c r="U1631" s="570"/>
      <c r="V1631" s="570"/>
      <c r="W1631" s="570"/>
      <c r="X1631" s="570"/>
      <c r="Y1631" s="570"/>
      <c r="Z1631" s="570"/>
      <c r="AA1631" s="570"/>
      <c r="AB1631" s="570"/>
      <c r="AC1631" s="570"/>
      <c r="AD1631" s="570"/>
      <c r="AE1631" s="570"/>
      <c r="AF1631" s="570"/>
      <c r="AG1631" s="570"/>
      <c r="AH1631" s="570"/>
      <c r="AI1631" s="570"/>
      <c r="AJ1631" s="570"/>
      <c r="AK1631" s="570"/>
      <c r="AL1631" s="570"/>
    </row>
    <row r="1632" spans="1:38">
      <c r="A1632" s="570">
        <v>16</v>
      </c>
      <c r="B1632" s="570">
        <v>160</v>
      </c>
      <c r="C1632" s="570">
        <v>2024</v>
      </c>
      <c r="D1632" s="570">
        <v>4</v>
      </c>
      <c r="E1632" s="570">
        <v>99</v>
      </c>
      <c r="F1632" s="570">
        <v>99</v>
      </c>
      <c r="G1632" s="570">
        <v>99</v>
      </c>
      <c r="H1632" s="570">
        <v>99</v>
      </c>
      <c r="I1632" s="570">
        <v>99</v>
      </c>
      <c r="J1632" s="570">
        <v>999</v>
      </c>
      <c r="K1632" s="570">
        <v>99</v>
      </c>
      <c r="L1632" s="570">
        <v>14</v>
      </c>
      <c r="M1632" s="570">
        <v>99</v>
      </c>
      <c r="N1632" s="570">
        <v>99</v>
      </c>
      <c r="O1632" s="570">
        <v>99</v>
      </c>
      <c r="P1632" s="570">
        <v>99</v>
      </c>
      <c r="Q1632" s="570"/>
      <c r="R1632" s="570">
        <v>0</v>
      </c>
      <c r="S1632" s="570"/>
      <c r="T1632" s="570"/>
      <c r="U1632" s="570"/>
      <c r="V1632" s="570"/>
      <c r="W1632" s="570"/>
      <c r="X1632" s="570"/>
      <c r="Y1632" s="570"/>
      <c r="Z1632" s="570"/>
      <c r="AA1632" s="570"/>
      <c r="AB1632" s="570"/>
      <c r="AC1632" s="570"/>
      <c r="AD1632" s="570"/>
      <c r="AE1632" s="570"/>
      <c r="AF1632" s="570"/>
      <c r="AG1632" s="570"/>
      <c r="AH1632" s="570"/>
      <c r="AI1632" s="570"/>
      <c r="AJ1632" s="570"/>
      <c r="AK1632" s="570"/>
      <c r="AL1632" s="570"/>
    </row>
    <row r="1633" spans="1:38">
      <c r="A1633" s="570">
        <v>16</v>
      </c>
      <c r="B1633" s="570">
        <v>161</v>
      </c>
      <c r="C1633" s="570">
        <v>2024</v>
      </c>
      <c r="D1633" s="570">
        <v>5</v>
      </c>
      <c r="E1633" s="570">
        <v>99</v>
      </c>
      <c r="F1633" s="570">
        <v>99</v>
      </c>
      <c r="G1633" s="570">
        <v>99</v>
      </c>
      <c r="H1633" s="570">
        <v>99</v>
      </c>
      <c r="I1633" s="570">
        <v>99</v>
      </c>
      <c r="J1633" s="570">
        <v>999</v>
      </c>
      <c r="K1633" s="570">
        <v>99</v>
      </c>
      <c r="L1633" s="570">
        <v>14</v>
      </c>
      <c r="M1633" s="570">
        <v>99</v>
      </c>
      <c r="N1633" s="570">
        <v>99</v>
      </c>
      <c r="O1633" s="570">
        <v>99</v>
      </c>
      <c r="P1633" s="570">
        <v>99</v>
      </c>
      <c r="Q1633" s="570"/>
      <c r="R1633" s="570">
        <v>0</v>
      </c>
      <c r="S1633" s="570"/>
      <c r="T1633" s="570"/>
      <c r="U1633" s="570"/>
      <c r="V1633" s="570"/>
      <c r="W1633" s="570"/>
      <c r="X1633" s="570"/>
      <c r="Y1633" s="570"/>
      <c r="Z1633" s="570"/>
      <c r="AA1633" s="570"/>
      <c r="AB1633" s="570"/>
      <c r="AC1633" s="570"/>
      <c r="AD1633" s="570"/>
      <c r="AE1633" s="570"/>
      <c r="AF1633" s="570"/>
      <c r="AG1633" s="570"/>
      <c r="AH1633" s="570"/>
      <c r="AI1633" s="570"/>
      <c r="AJ1633" s="570"/>
      <c r="AK1633" s="570"/>
      <c r="AL1633" s="570"/>
    </row>
    <row r="1634" spans="1:38">
      <c r="A1634" s="570">
        <v>16</v>
      </c>
      <c r="B1634" s="570">
        <v>162</v>
      </c>
      <c r="C1634" s="570">
        <v>2024</v>
      </c>
      <c r="D1634" s="570">
        <v>6</v>
      </c>
      <c r="E1634" s="570">
        <v>99</v>
      </c>
      <c r="F1634" s="570">
        <v>99</v>
      </c>
      <c r="G1634" s="570">
        <v>99</v>
      </c>
      <c r="H1634" s="570">
        <v>99</v>
      </c>
      <c r="I1634" s="570">
        <v>99</v>
      </c>
      <c r="J1634" s="570">
        <v>999</v>
      </c>
      <c r="K1634" s="570">
        <v>99</v>
      </c>
      <c r="L1634" s="570">
        <v>14</v>
      </c>
      <c r="M1634" s="570">
        <v>99</v>
      </c>
      <c r="N1634" s="570">
        <v>99</v>
      </c>
      <c r="O1634" s="570">
        <v>99</v>
      </c>
      <c r="P1634" s="570">
        <v>99</v>
      </c>
      <c r="Q1634" s="570"/>
      <c r="R1634" s="570">
        <v>0</v>
      </c>
      <c r="S1634" s="570"/>
      <c r="T1634" s="570"/>
      <c r="U1634" s="570"/>
      <c r="V1634" s="570"/>
      <c r="W1634" s="570"/>
      <c r="X1634" s="570"/>
      <c r="Y1634" s="570"/>
      <c r="Z1634" s="570"/>
      <c r="AA1634" s="570"/>
      <c r="AB1634" s="570"/>
      <c r="AC1634" s="570"/>
      <c r="AD1634" s="570"/>
      <c r="AE1634" s="570"/>
      <c r="AF1634" s="570"/>
      <c r="AG1634" s="570"/>
      <c r="AH1634" s="570"/>
      <c r="AI1634" s="570"/>
      <c r="AJ1634" s="570"/>
      <c r="AK1634" s="570"/>
      <c r="AL1634" s="570"/>
    </row>
    <row r="1635" spans="1:38">
      <c r="A1635" s="570">
        <v>16</v>
      </c>
      <c r="B1635" s="570">
        <v>163</v>
      </c>
      <c r="C1635" s="570">
        <v>2024</v>
      </c>
      <c r="D1635" s="570">
        <v>7</v>
      </c>
      <c r="E1635" s="570">
        <v>99</v>
      </c>
      <c r="F1635" s="570">
        <v>99</v>
      </c>
      <c r="G1635" s="570">
        <v>99</v>
      </c>
      <c r="H1635" s="570">
        <v>99</v>
      </c>
      <c r="I1635" s="570">
        <v>99</v>
      </c>
      <c r="J1635" s="570">
        <v>999</v>
      </c>
      <c r="K1635" s="570">
        <v>99</v>
      </c>
      <c r="L1635" s="570">
        <v>14</v>
      </c>
      <c r="M1635" s="570">
        <v>99</v>
      </c>
      <c r="N1635" s="570">
        <v>99</v>
      </c>
      <c r="O1635" s="570">
        <v>99</v>
      </c>
      <c r="P1635" s="570">
        <v>99</v>
      </c>
      <c r="Q1635" s="570"/>
      <c r="R1635" s="570">
        <v>0</v>
      </c>
      <c r="S1635" s="570"/>
      <c r="T1635" s="570"/>
      <c r="U1635" s="570"/>
      <c r="V1635" s="570"/>
      <c r="W1635" s="570"/>
      <c r="X1635" s="570"/>
      <c r="Y1635" s="570"/>
      <c r="Z1635" s="570"/>
      <c r="AA1635" s="570"/>
      <c r="AB1635" s="570"/>
      <c r="AC1635" s="570"/>
      <c r="AD1635" s="570"/>
      <c r="AE1635" s="570"/>
      <c r="AF1635" s="570"/>
      <c r="AG1635" s="570"/>
      <c r="AH1635" s="570"/>
      <c r="AI1635" s="570"/>
      <c r="AJ1635" s="570"/>
      <c r="AK1635" s="570"/>
      <c r="AL1635" s="570"/>
    </row>
    <row r="1636" spans="1:38">
      <c r="A1636" s="570">
        <v>16</v>
      </c>
      <c r="B1636" s="570">
        <v>164</v>
      </c>
      <c r="C1636" s="570">
        <v>2024</v>
      </c>
      <c r="D1636" s="570">
        <v>8</v>
      </c>
      <c r="E1636" s="570">
        <v>99</v>
      </c>
      <c r="F1636" s="570">
        <v>99</v>
      </c>
      <c r="G1636" s="570">
        <v>99</v>
      </c>
      <c r="H1636" s="570">
        <v>99</v>
      </c>
      <c r="I1636" s="570">
        <v>99</v>
      </c>
      <c r="J1636" s="570">
        <v>999</v>
      </c>
      <c r="K1636" s="570">
        <v>99</v>
      </c>
      <c r="L1636" s="570">
        <v>14</v>
      </c>
      <c r="M1636" s="570">
        <v>99</v>
      </c>
      <c r="N1636" s="570">
        <v>99</v>
      </c>
      <c r="O1636" s="570">
        <v>99</v>
      </c>
      <c r="P1636" s="570">
        <v>99</v>
      </c>
      <c r="Q1636" s="570"/>
      <c r="R1636" s="570">
        <v>0</v>
      </c>
      <c r="S1636" s="570"/>
      <c r="T1636" s="570"/>
      <c r="U1636" s="570"/>
      <c r="V1636" s="570"/>
      <c r="W1636" s="570"/>
      <c r="X1636" s="570"/>
      <c r="Y1636" s="570"/>
      <c r="Z1636" s="570"/>
      <c r="AA1636" s="570"/>
      <c r="AB1636" s="570"/>
      <c r="AC1636" s="570"/>
      <c r="AD1636" s="570"/>
      <c r="AE1636" s="570"/>
      <c r="AF1636" s="570"/>
      <c r="AG1636" s="570"/>
      <c r="AH1636" s="570"/>
      <c r="AI1636" s="570"/>
      <c r="AJ1636" s="570"/>
      <c r="AK1636" s="570"/>
      <c r="AL1636" s="570"/>
    </row>
    <row r="1637" spans="1:38">
      <c r="A1637" s="570">
        <v>16</v>
      </c>
      <c r="B1637" s="570">
        <v>165</v>
      </c>
      <c r="C1637" s="570">
        <v>2024</v>
      </c>
      <c r="D1637" s="570">
        <v>9</v>
      </c>
      <c r="E1637" s="570">
        <v>99</v>
      </c>
      <c r="F1637" s="570">
        <v>99</v>
      </c>
      <c r="G1637" s="570">
        <v>99</v>
      </c>
      <c r="H1637" s="570">
        <v>99</v>
      </c>
      <c r="I1637" s="570">
        <v>99</v>
      </c>
      <c r="J1637" s="570">
        <v>999</v>
      </c>
      <c r="K1637" s="570">
        <v>99</v>
      </c>
      <c r="L1637" s="570">
        <v>14</v>
      </c>
      <c r="M1637" s="570">
        <v>99</v>
      </c>
      <c r="N1637" s="570">
        <v>99</v>
      </c>
      <c r="O1637" s="570">
        <v>99</v>
      </c>
      <c r="P1637" s="570">
        <v>99</v>
      </c>
      <c r="Q1637" s="570"/>
      <c r="R1637" s="570">
        <v>0</v>
      </c>
      <c r="S1637" s="570"/>
      <c r="T1637" s="570"/>
      <c r="U1637" s="570"/>
      <c r="V1637" s="570"/>
      <c r="W1637" s="570"/>
      <c r="X1637" s="570"/>
      <c r="Y1637" s="570"/>
      <c r="Z1637" s="570"/>
      <c r="AA1637" s="570"/>
      <c r="AB1637" s="570"/>
      <c r="AC1637" s="570"/>
      <c r="AD1637" s="570"/>
      <c r="AE1637" s="570"/>
      <c r="AF1637" s="570"/>
      <c r="AG1637" s="570"/>
      <c r="AH1637" s="570"/>
      <c r="AI1637" s="570"/>
      <c r="AJ1637" s="570"/>
      <c r="AK1637" s="570"/>
      <c r="AL1637" s="570"/>
    </row>
    <row r="1638" spans="1:38">
      <c r="A1638" s="570">
        <v>16</v>
      </c>
      <c r="B1638" s="570">
        <v>166</v>
      </c>
      <c r="C1638" s="570">
        <v>2024</v>
      </c>
      <c r="D1638" s="570">
        <v>10</v>
      </c>
      <c r="E1638" s="570">
        <v>99</v>
      </c>
      <c r="F1638" s="570">
        <v>99</v>
      </c>
      <c r="G1638" s="570">
        <v>99</v>
      </c>
      <c r="H1638" s="570">
        <v>99</v>
      </c>
      <c r="I1638" s="570">
        <v>99</v>
      </c>
      <c r="J1638" s="570">
        <v>999</v>
      </c>
      <c r="K1638" s="570">
        <v>99</v>
      </c>
      <c r="L1638" s="570">
        <v>14</v>
      </c>
      <c r="M1638" s="570">
        <v>99</v>
      </c>
      <c r="N1638" s="570">
        <v>99</v>
      </c>
      <c r="O1638" s="570">
        <v>99</v>
      </c>
      <c r="P1638" s="570">
        <v>99</v>
      </c>
      <c r="Q1638" s="570"/>
      <c r="R1638" s="570">
        <v>0</v>
      </c>
      <c r="S1638" s="570"/>
      <c r="T1638" s="570"/>
      <c r="U1638" s="570"/>
      <c r="V1638" s="570"/>
      <c r="W1638" s="570"/>
      <c r="X1638" s="570"/>
      <c r="Y1638" s="570"/>
      <c r="Z1638" s="570"/>
      <c r="AA1638" s="570"/>
      <c r="AB1638" s="570"/>
      <c r="AC1638" s="570"/>
      <c r="AD1638" s="570"/>
      <c r="AE1638" s="570"/>
      <c r="AF1638" s="570"/>
      <c r="AG1638" s="570"/>
      <c r="AH1638" s="570"/>
      <c r="AI1638" s="570"/>
      <c r="AJ1638" s="570"/>
      <c r="AK1638" s="570"/>
      <c r="AL1638" s="570"/>
    </row>
    <row r="1639" spans="1:38">
      <c r="A1639" s="570">
        <v>16</v>
      </c>
      <c r="B1639" s="570">
        <v>167</v>
      </c>
      <c r="C1639" s="570">
        <v>2024</v>
      </c>
      <c r="D1639" s="570">
        <v>11</v>
      </c>
      <c r="E1639" s="570">
        <v>99</v>
      </c>
      <c r="F1639" s="570">
        <v>99</v>
      </c>
      <c r="G1639" s="570">
        <v>99</v>
      </c>
      <c r="H1639" s="570">
        <v>99</v>
      </c>
      <c r="I1639" s="570">
        <v>99</v>
      </c>
      <c r="J1639" s="570">
        <v>999</v>
      </c>
      <c r="K1639" s="570">
        <v>99</v>
      </c>
      <c r="L1639" s="570">
        <v>14</v>
      </c>
      <c r="M1639" s="570">
        <v>99</v>
      </c>
      <c r="N1639" s="570">
        <v>99</v>
      </c>
      <c r="O1639" s="570">
        <v>99</v>
      </c>
      <c r="P1639" s="570">
        <v>99</v>
      </c>
      <c r="Q1639" s="570"/>
      <c r="R1639" s="570">
        <v>0</v>
      </c>
      <c r="S1639" s="570"/>
      <c r="T1639" s="570"/>
      <c r="U1639" s="570"/>
      <c r="V1639" s="570"/>
      <c r="W1639" s="570"/>
      <c r="X1639" s="570"/>
      <c r="Y1639" s="570"/>
      <c r="Z1639" s="570"/>
      <c r="AA1639" s="570"/>
      <c r="AB1639" s="570"/>
      <c r="AC1639" s="570"/>
      <c r="AD1639" s="570"/>
      <c r="AE1639" s="570"/>
      <c r="AF1639" s="570"/>
      <c r="AG1639" s="570"/>
      <c r="AH1639" s="570"/>
      <c r="AI1639" s="570"/>
      <c r="AJ1639" s="570"/>
      <c r="AK1639" s="570"/>
      <c r="AL1639" s="570"/>
    </row>
    <row r="1640" spans="1:38">
      <c r="A1640" s="570">
        <v>16</v>
      </c>
      <c r="B1640" s="570">
        <v>168</v>
      </c>
      <c r="C1640" s="570">
        <v>2024</v>
      </c>
      <c r="D1640" s="570">
        <v>12</v>
      </c>
      <c r="E1640" s="570">
        <v>99</v>
      </c>
      <c r="F1640" s="570">
        <v>99</v>
      </c>
      <c r="G1640" s="570">
        <v>99</v>
      </c>
      <c r="H1640" s="570">
        <v>99</v>
      </c>
      <c r="I1640" s="570">
        <v>99</v>
      </c>
      <c r="J1640" s="570">
        <v>999</v>
      </c>
      <c r="K1640" s="570">
        <v>99</v>
      </c>
      <c r="L1640" s="570">
        <v>14</v>
      </c>
      <c r="M1640" s="570">
        <v>99</v>
      </c>
      <c r="N1640" s="570">
        <v>99</v>
      </c>
      <c r="O1640" s="570">
        <v>99</v>
      </c>
      <c r="P1640" s="570">
        <v>99</v>
      </c>
      <c r="Q1640" s="570"/>
      <c r="R1640" s="570">
        <v>0</v>
      </c>
      <c r="S1640" s="570"/>
      <c r="T1640" s="570"/>
      <c r="U1640" s="570"/>
      <c r="V1640" s="570"/>
      <c r="W1640" s="570"/>
      <c r="X1640" s="570"/>
      <c r="Y1640" s="570"/>
      <c r="Z1640" s="570"/>
      <c r="AA1640" s="570"/>
      <c r="AB1640" s="570"/>
      <c r="AC1640" s="570"/>
      <c r="AD1640" s="570"/>
      <c r="AE1640" s="570"/>
      <c r="AF1640" s="570"/>
      <c r="AG1640" s="570"/>
      <c r="AH1640" s="570"/>
      <c r="AI1640" s="570"/>
      <c r="AJ1640" s="570"/>
      <c r="AK1640" s="570"/>
      <c r="AL1640" s="570"/>
    </row>
    <row r="1641" spans="1:38">
      <c r="A1641" s="570">
        <v>16</v>
      </c>
      <c r="B1641" s="570">
        <v>169</v>
      </c>
      <c r="C1641" s="570">
        <v>2024</v>
      </c>
      <c r="D1641" s="570">
        <v>1</v>
      </c>
      <c r="E1641" s="570">
        <v>99</v>
      </c>
      <c r="F1641" s="570">
        <v>99</v>
      </c>
      <c r="G1641" s="570">
        <v>99</v>
      </c>
      <c r="H1641" s="570">
        <v>99</v>
      </c>
      <c r="I1641" s="570">
        <v>99</v>
      </c>
      <c r="J1641" s="570">
        <v>999</v>
      </c>
      <c r="K1641" s="570">
        <v>99</v>
      </c>
      <c r="L1641" s="570">
        <v>15</v>
      </c>
      <c r="M1641" s="570">
        <v>99</v>
      </c>
      <c r="N1641" s="570">
        <v>99</v>
      </c>
      <c r="O1641" s="570">
        <v>99</v>
      </c>
      <c r="P1641" s="570">
        <v>99</v>
      </c>
      <c r="Q1641" s="570"/>
      <c r="R1641" s="570">
        <v>0</v>
      </c>
      <c r="S1641" s="570"/>
      <c r="T1641" s="570"/>
      <c r="U1641" s="570"/>
      <c r="V1641" s="570"/>
      <c r="W1641" s="570"/>
      <c r="X1641" s="570"/>
      <c r="Y1641" s="570"/>
      <c r="Z1641" s="570"/>
      <c r="AA1641" s="570"/>
      <c r="AB1641" s="570"/>
      <c r="AC1641" s="570"/>
      <c r="AD1641" s="570"/>
      <c r="AE1641" s="570"/>
      <c r="AF1641" s="570"/>
      <c r="AG1641" s="570"/>
      <c r="AH1641" s="570"/>
      <c r="AI1641" s="570"/>
      <c r="AJ1641" s="570"/>
      <c r="AK1641" s="570"/>
      <c r="AL1641" s="570"/>
    </row>
    <row r="1642" spans="1:38">
      <c r="A1642" s="570">
        <v>16</v>
      </c>
      <c r="B1642" s="570">
        <v>170</v>
      </c>
      <c r="C1642" s="570">
        <v>2024</v>
      </c>
      <c r="D1642" s="570">
        <v>2</v>
      </c>
      <c r="E1642" s="570">
        <v>99</v>
      </c>
      <c r="F1642" s="570">
        <v>99</v>
      </c>
      <c r="G1642" s="570">
        <v>99</v>
      </c>
      <c r="H1642" s="570">
        <v>99</v>
      </c>
      <c r="I1642" s="570">
        <v>99</v>
      </c>
      <c r="J1642" s="570">
        <v>999</v>
      </c>
      <c r="K1642" s="570">
        <v>99</v>
      </c>
      <c r="L1642" s="570">
        <v>15</v>
      </c>
      <c r="M1642" s="570">
        <v>99</v>
      </c>
      <c r="N1642" s="570">
        <v>99</v>
      </c>
      <c r="O1642" s="570">
        <v>99</v>
      </c>
      <c r="P1642" s="570">
        <v>99</v>
      </c>
      <c r="Q1642" s="570"/>
      <c r="R1642" s="570">
        <v>0</v>
      </c>
      <c r="S1642" s="570"/>
      <c r="T1642" s="570"/>
      <c r="U1642" s="570"/>
      <c r="V1642" s="570"/>
      <c r="W1642" s="570"/>
      <c r="X1642" s="570"/>
      <c r="Y1642" s="570"/>
      <c r="Z1642" s="570"/>
      <c r="AA1642" s="570"/>
      <c r="AB1642" s="570"/>
      <c r="AC1642" s="570"/>
      <c r="AD1642" s="570"/>
      <c r="AE1642" s="570"/>
      <c r="AF1642" s="570"/>
      <c r="AG1642" s="570"/>
      <c r="AH1642" s="570"/>
      <c r="AI1642" s="570"/>
      <c r="AJ1642" s="570"/>
      <c r="AK1642" s="570"/>
      <c r="AL1642" s="570"/>
    </row>
    <row r="1643" spans="1:38">
      <c r="A1643" s="570">
        <v>16</v>
      </c>
      <c r="B1643" s="570">
        <v>171</v>
      </c>
      <c r="C1643" s="570">
        <v>2024</v>
      </c>
      <c r="D1643" s="570">
        <v>3</v>
      </c>
      <c r="E1643" s="570">
        <v>99</v>
      </c>
      <c r="F1643" s="570">
        <v>99</v>
      </c>
      <c r="G1643" s="570">
        <v>99</v>
      </c>
      <c r="H1643" s="570">
        <v>99</v>
      </c>
      <c r="I1643" s="570">
        <v>99</v>
      </c>
      <c r="J1643" s="570">
        <v>999</v>
      </c>
      <c r="K1643" s="570">
        <v>99</v>
      </c>
      <c r="L1643" s="570">
        <v>15</v>
      </c>
      <c r="M1643" s="570">
        <v>99</v>
      </c>
      <c r="N1643" s="570">
        <v>99</v>
      </c>
      <c r="O1643" s="570">
        <v>99</v>
      </c>
      <c r="P1643" s="570">
        <v>99</v>
      </c>
      <c r="Q1643" s="570"/>
      <c r="R1643" s="570">
        <v>0</v>
      </c>
      <c r="S1643" s="570"/>
      <c r="T1643" s="570"/>
      <c r="U1643" s="570"/>
      <c r="V1643" s="570"/>
      <c r="W1643" s="570"/>
      <c r="X1643" s="570"/>
      <c r="Y1643" s="570"/>
      <c r="Z1643" s="570"/>
      <c r="AA1643" s="570"/>
      <c r="AB1643" s="570"/>
      <c r="AC1643" s="570"/>
      <c r="AD1643" s="570"/>
      <c r="AE1643" s="570"/>
      <c r="AF1643" s="570"/>
      <c r="AG1643" s="570"/>
      <c r="AH1643" s="570"/>
      <c r="AI1643" s="570"/>
      <c r="AJ1643" s="570"/>
      <c r="AK1643" s="570"/>
      <c r="AL1643" s="570"/>
    </row>
    <row r="1644" spans="1:38">
      <c r="A1644" s="570">
        <v>16</v>
      </c>
      <c r="B1644" s="570">
        <v>172</v>
      </c>
      <c r="C1644" s="570">
        <v>2024</v>
      </c>
      <c r="D1644" s="570">
        <v>4</v>
      </c>
      <c r="E1644" s="570">
        <v>99</v>
      </c>
      <c r="F1644" s="570">
        <v>99</v>
      </c>
      <c r="G1644" s="570">
        <v>99</v>
      </c>
      <c r="H1644" s="570">
        <v>99</v>
      </c>
      <c r="I1644" s="570">
        <v>99</v>
      </c>
      <c r="J1644" s="570">
        <v>999</v>
      </c>
      <c r="K1644" s="570">
        <v>99</v>
      </c>
      <c r="L1644" s="570">
        <v>15</v>
      </c>
      <c r="M1644" s="570">
        <v>99</v>
      </c>
      <c r="N1644" s="570">
        <v>99</v>
      </c>
      <c r="O1644" s="570">
        <v>99</v>
      </c>
      <c r="P1644" s="570">
        <v>99</v>
      </c>
      <c r="Q1644" s="570"/>
      <c r="R1644" s="570">
        <v>0</v>
      </c>
      <c r="S1644" s="570"/>
      <c r="T1644" s="570"/>
      <c r="U1644" s="570"/>
      <c r="V1644" s="570"/>
      <c r="W1644" s="570"/>
      <c r="X1644" s="570"/>
      <c r="Y1644" s="570"/>
      <c r="Z1644" s="570"/>
      <c r="AA1644" s="570"/>
      <c r="AB1644" s="570"/>
      <c r="AC1644" s="570"/>
      <c r="AD1644" s="570"/>
      <c r="AE1644" s="570"/>
      <c r="AF1644" s="570"/>
      <c r="AG1644" s="570"/>
      <c r="AH1644" s="570"/>
      <c r="AI1644" s="570"/>
      <c r="AJ1644" s="570"/>
      <c r="AK1644" s="570"/>
      <c r="AL1644" s="570"/>
    </row>
    <row r="1645" spans="1:38">
      <c r="A1645" s="570">
        <v>16</v>
      </c>
      <c r="B1645" s="570">
        <v>173</v>
      </c>
      <c r="C1645" s="570">
        <v>2024</v>
      </c>
      <c r="D1645" s="570">
        <v>5</v>
      </c>
      <c r="E1645" s="570">
        <v>99</v>
      </c>
      <c r="F1645" s="570">
        <v>99</v>
      </c>
      <c r="G1645" s="570">
        <v>99</v>
      </c>
      <c r="H1645" s="570">
        <v>99</v>
      </c>
      <c r="I1645" s="570">
        <v>99</v>
      </c>
      <c r="J1645" s="570">
        <v>999</v>
      </c>
      <c r="K1645" s="570">
        <v>99</v>
      </c>
      <c r="L1645" s="570">
        <v>15</v>
      </c>
      <c r="M1645" s="570">
        <v>99</v>
      </c>
      <c r="N1645" s="570">
        <v>99</v>
      </c>
      <c r="O1645" s="570">
        <v>99</v>
      </c>
      <c r="P1645" s="570">
        <v>99</v>
      </c>
      <c r="Q1645" s="570"/>
      <c r="R1645" s="570">
        <v>0</v>
      </c>
      <c r="S1645" s="570"/>
      <c r="T1645" s="570"/>
      <c r="U1645" s="570"/>
      <c r="V1645" s="570"/>
      <c r="W1645" s="570"/>
      <c r="X1645" s="570"/>
      <c r="Y1645" s="570"/>
      <c r="Z1645" s="570"/>
      <c r="AA1645" s="570"/>
      <c r="AB1645" s="570"/>
      <c r="AC1645" s="570"/>
      <c r="AD1645" s="570"/>
      <c r="AE1645" s="570"/>
      <c r="AF1645" s="570"/>
      <c r="AG1645" s="570"/>
      <c r="AH1645" s="570"/>
      <c r="AI1645" s="570"/>
      <c r="AJ1645" s="570"/>
      <c r="AK1645" s="570"/>
      <c r="AL1645" s="570"/>
    </row>
    <row r="1646" spans="1:38">
      <c r="A1646" s="570">
        <v>16</v>
      </c>
      <c r="B1646" s="570">
        <v>174</v>
      </c>
      <c r="C1646" s="570">
        <v>2024</v>
      </c>
      <c r="D1646" s="570">
        <v>6</v>
      </c>
      <c r="E1646" s="570">
        <v>99</v>
      </c>
      <c r="F1646" s="570">
        <v>99</v>
      </c>
      <c r="G1646" s="570">
        <v>99</v>
      </c>
      <c r="H1646" s="570">
        <v>99</v>
      </c>
      <c r="I1646" s="570">
        <v>99</v>
      </c>
      <c r="J1646" s="570">
        <v>999</v>
      </c>
      <c r="K1646" s="570">
        <v>99</v>
      </c>
      <c r="L1646" s="570">
        <v>15</v>
      </c>
      <c r="M1646" s="570">
        <v>99</v>
      </c>
      <c r="N1646" s="570">
        <v>99</v>
      </c>
      <c r="O1646" s="570">
        <v>99</v>
      </c>
      <c r="P1646" s="570">
        <v>99</v>
      </c>
      <c r="Q1646" s="570"/>
      <c r="R1646" s="570">
        <v>0</v>
      </c>
      <c r="S1646" s="570"/>
      <c r="T1646" s="570"/>
      <c r="U1646" s="570"/>
      <c r="V1646" s="570"/>
      <c r="W1646" s="570"/>
      <c r="X1646" s="570"/>
      <c r="Y1646" s="570"/>
      <c r="Z1646" s="570"/>
      <c r="AA1646" s="570"/>
      <c r="AB1646" s="570"/>
      <c r="AC1646" s="570"/>
      <c r="AD1646" s="570"/>
      <c r="AE1646" s="570"/>
      <c r="AF1646" s="570"/>
      <c r="AG1646" s="570"/>
      <c r="AH1646" s="570"/>
      <c r="AI1646" s="570"/>
      <c r="AJ1646" s="570"/>
      <c r="AK1646" s="570"/>
      <c r="AL1646" s="570"/>
    </row>
    <row r="1647" spans="1:38">
      <c r="A1647" s="570">
        <v>16</v>
      </c>
      <c r="B1647" s="570">
        <v>175</v>
      </c>
      <c r="C1647" s="570">
        <v>2024</v>
      </c>
      <c r="D1647" s="570">
        <v>7</v>
      </c>
      <c r="E1647" s="570">
        <v>99</v>
      </c>
      <c r="F1647" s="570">
        <v>99</v>
      </c>
      <c r="G1647" s="570">
        <v>99</v>
      </c>
      <c r="H1647" s="570">
        <v>99</v>
      </c>
      <c r="I1647" s="570">
        <v>99</v>
      </c>
      <c r="J1647" s="570">
        <v>999</v>
      </c>
      <c r="K1647" s="570">
        <v>99</v>
      </c>
      <c r="L1647" s="570">
        <v>15</v>
      </c>
      <c r="M1647" s="570">
        <v>99</v>
      </c>
      <c r="N1647" s="570">
        <v>99</v>
      </c>
      <c r="O1647" s="570">
        <v>99</v>
      </c>
      <c r="P1647" s="570">
        <v>99</v>
      </c>
      <c r="Q1647" s="570"/>
      <c r="R1647" s="570">
        <v>0</v>
      </c>
      <c r="S1647" s="570"/>
      <c r="T1647" s="570"/>
      <c r="U1647" s="570"/>
      <c r="V1647" s="570"/>
      <c r="W1647" s="570"/>
      <c r="X1647" s="570"/>
      <c r="Y1647" s="570"/>
      <c r="Z1647" s="570"/>
      <c r="AA1647" s="570"/>
      <c r="AB1647" s="570"/>
      <c r="AC1647" s="570"/>
      <c r="AD1647" s="570"/>
      <c r="AE1647" s="570"/>
      <c r="AF1647" s="570"/>
      <c r="AG1647" s="570"/>
      <c r="AH1647" s="570"/>
      <c r="AI1647" s="570"/>
      <c r="AJ1647" s="570"/>
      <c r="AK1647" s="570"/>
      <c r="AL1647" s="570"/>
    </row>
    <row r="1648" spans="1:38">
      <c r="A1648" s="570">
        <v>16</v>
      </c>
      <c r="B1648" s="570">
        <v>176</v>
      </c>
      <c r="C1648" s="570">
        <v>2024</v>
      </c>
      <c r="D1648" s="570">
        <v>8</v>
      </c>
      <c r="E1648" s="570">
        <v>99</v>
      </c>
      <c r="F1648" s="570">
        <v>99</v>
      </c>
      <c r="G1648" s="570">
        <v>99</v>
      </c>
      <c r="H1648" s="570">
        <v>99</v>
      </c>
      <c r="I1648" s="570">
        <v>99</v>
      </c>
      <c r="J1648" s="570">
        <v>999</v>
      </c>
      <c r="K1648" s="570">
        <v>99</v>
      </c>
      <c r="L1648" s="570">
        <v>15</v>
      </c>
      <c r="M1648" s="570">
        <v>99</v>
      </c>
      <c r="N1648" s="570">
        <v>99</v>
      </c>
      <c r="O1648" s="570">
        <v>99</v>
      </c>
      <c r="P1648" s="570">
        <v>99</v>
      </c>
      <c r="Q1648" s="570"/>
      <c r="R1648" s="570">
        <v>0</v>
      </c>
      <c r="S1648" s="570"/>
      <c r="T1648" s="570"/>
      <c r="U1648" s="570"/>
      <c r="V1648" s="570"/>
      <c r="W1648" s="570"/>
      <c r="X1648" s="570"/>
      <c r="Y1648" s="570"/>
      <c r="Z1648" s="570"/>
      <c r="AA1648" s="570"/>
      <c r="AB1648" s="570"/>
      <c r="AC1648" s="570"/>
      <c r="AD1648" s="570"/>
      <c r="AE1648" s="570"/>
      <c r="AF1648" s="570"/>
      <c r="AG1648" s="570"/>
      <c r="AH1648" s="570"/>
      <c r="AI1648" s="570"/>
      <c r="AJ1648" s="570"/>
      <c r="AK1648" s="570"/>
      <c r="AL1648" s="570"/>
    </row>
    <row r="1649" spans="1:38">
      <c r="A1649" s="570">
        <v>16</v>
      </c>
      <c r="B1649" s="570">
        <v>177</v>
      </c>
      <c r="C1649" s="570">
        <v>2024</v>
      </c>
      <c r="D1649" s="570">
        <v>9</v>
      </c>
      <c r="E1649" s="570">
        <v>99</v>
      </c>
      <c r="F1649" s="570">
        <v>99</v>
      </c>
      <c r="G1649" s="570">
        <v>99</v>
      </c>
      <c r="H1649" s="570">
        <v>99</v>
      </c>
      <c r="I1649" s="570">
        <v>99</v>
      </c>
      <c r="J1649" s="570">
        <v>999</v>
      </c>
      <c r="K1649" s="570">
        <v>99</v>
      </c>
      <c r="L1649" s="570">
        <v>15</v>
      </c>
      <c r="M1649" s="570">
        <v>99</v>
      </c>
      <c r="N1649" s="570">
        <v>99</v>
      </c>
      <c r="O1649" s="570">
        <v>99</v>
      </c>
      <c r="P1649" s="570">
        <v>99</v>
      </c>
      <c r="Q1649" s="570"/>
      <c r="R1649" s="570">
        <v>0</v>
      </c>
      <c r="S1649" s="570"/>
      <c r="T1649" s="570"/>
      <c r="U1649" s="570"/>
      <c r="V1649" s="570"/>
      <c r="W1649" s="570"/>
      <c r="X1649" s="570"/>
      <c r="Y1649" s="570"/>
      <c r="Z1649" s="570"/>
      <c r="AA1649" s="570"/>
      <c r="AB1649" s="570"/>
      <c r="AC1649" s="570"/>
      <c r="AD1649" s="570"/>
      <c r="AE1649" s="570"/>
      <c r="AF1649" s="570"/>
      <c r="AG1649" s="570"/>
      <c r="AH1649" s="570"/>
      <c r="AI1649" s="570"/>
      <c r="AJ1649" s="570"/>
      <c r="AK1649" s="570"/>
      <c r="AL1649" s="570"/>
    </row>
    <row r="1650" spans="1:38">
      <c r="A1650" s="570">
        <v>16</v>
      </c>
      <c r="B1650" s="570">
        <v>178</v>
      </c>
      <c r="C1650" s="570">
        <v>2024</v>
      </c>
      <c r="D1650" s="570">
        <v>10</v>
      </c>
      <c r="E1650" s="570">
        <v>99</v>
      </c>
      <c r="F1650" s="570">
        <v>99</v>
      </c>
      <c r="G1650" s="570">
        <v>99</v>
      </c>
      <c r="H1650" s="570">
        <v>99</v>
      </c>
      <c r="I1650" s="570">
        <v>99</v>
      </c>
      <c r="J1650" s="570">
        <v>999</v>
      </c>
      <c r="K1650" s="570">
        <v>99</v>
      </c>
      <c r="L1650" s="570">
        <v>15</v>
      </c>
      <c r="M1650" s="570">
        <v>99</v>
      </c>
      <c r="N1650" s="570">
        <v>99</v>
      </c>
      <c r="O1650" s="570">
        <v>99</v>
      </c>
      <c r="P1650" s="570">
        <v>99</v>
      </c>
      <c r="Q1650" s="570"/>
      <c r="R1650" s="570">
        <v>0</v>
      </c>
      <c r="S1650" s="570"/>
      <c r="T1650" s="570"/>
      <c r="U1650" s="570"/>
      <c r="V1650" s="570"/>
      <c r="W1650" s="570"/>
      <c r="X1650" s="570"/>
      <c r="Y1650" s="570"/>
      <c r="Z1650" s="570"/>
      <c r="AA1650" s="570"/>
      <c r="AB1650" s="570"/>
      <c r="AC1650" s="570"/>
      <c r="AD1650" s="570"/>
      <c r="AE1650" s="570"/>
      <c r="AF1650" s="570"/>
      <c r="AG1650" s="570"/>
      <c r="AH1650" s="570"/>
      <c r="AI1650" s="570"/>
      <c r="AJ1650" s="570"/>
      <c r="AK1650" s="570"/>
      <c r="AL1650" s="570"/>
    </row>
    <row r="1651" spans="1:38">
      <c r="A1651" s="570">
        <v>16</v>
      </c>
      <c r="B1651" s="570">
        <v>179</v>
      </c>
      <c r="C1651" s="570">
        <v>2024</v>
      </c>
      <c r="D1651" s="570">
        <v>11</v>
      </c>
      <c r="E1651" s="570">
        <v>99</v>
      </c>
      <c r="F1651" s="570">
        <v>99</v>
      </c>
      <c r="G1651" s="570">
        <v>99</v>
      </c>
      <c r="H1651" s="570">
        <v>99</v>
      </c>
      <c r="I1651" s="570">
        <v>99</v>
      </c>
      <c r="J1651" s="570">
        <v>999</v>
      </c>
      <c r="K1651" s="570">
        <v>99</v>
      </c>
      <c r="L1651" s="570">
        <v>15</v>
      </c>
      <c r="M1651" s="570">
        <v>99</v>
      </c>
      <c r="N1651" s="570">
        <v>99</v>
      </c>
      <c r="O1651" s="570">
        <v>99</v>
      </c>
      <c r="P1651" s="570">
        <v>99</v>
      </c>
      <c r="Q1651" s="570"/>
      <c r="R1651" s="570">
        <v>0</v>
      </c>
      <c r="S1651" s="570"/>
      <c r="T1651" s="570"/>
      <c r="U1651" s="570"/>
      <c r="V1651" s="570"/>
      <c r="W1651" s="570"/>
      <c r="X1651" s="570"/>
      <c r="Y1651" s="570"/>
      <c r="Z1651" s="570"/>
      <c r="AA1651" s="570"/>
      <c r="AB1651" s="570"/>
      <c r="AC1651" s="570"/>
      <c r="AD1651" s="570"/>
      <c r="AE1651" s="570"/>
      <c r="AF1651" s="570"/>
      <c r="AG1651" s="570"/>
      <c r="AH1651" s="570"/>
      <c r="AI1651" s="570"/>
      <c r="AJ1651" s="570"/>
      <c r="AK1651" s="570"/>
      <c r="AL1651" s="570"/>
    </row>
    <row r="1652" spans="1:38">
      <c r="A1652" s="570">
        <v>16</v>
      </c>
      <c r="B1652" s="570">
        <v>180</v>
      </c>
      <c r="C1652" s="570">
        <v>2024</v>
      </c>
      <c r="D1652" s="570">
        <v>12</v>
      </c>
      <c r="E1652" s="570">
        <v>99</v>
      </c>
      <c r="F1652" s="570">
        <v>99</v>
      </c>
      <c r="G1652" s="570">
        <v>99</v>
      </c>
      <c r="H1652" s="570">
        <v>99</v>
      </c>
      <c r="I1652" s="570">
        <v>99</v>
      </c>
      <c r="J1652" s="570">
        <v>999</v>
      </c>
      <c r="K1652" s="570">
        <v>99</v>
      </c>
      <c r="L1652" s="570">
        <v>15</v>
      </c>
      <c r="M1652" s="570">
        <v>99</v>
      </c>
      <c r="N1652" s="570">
        <v>99</v>
      </c>
      <c r="O1652" s="570">
        <v>99</v>
      </c>
      <c r="P1652" s="570">
        <v>99</v>
      </c>
      <c r="Q1652" s="570"/>
      <c r="R1652" s="570">
        <v>0</v>
      </c>
      <c r="S1652" s="570"/>
      <c r="T1652" s="570"/>
      <c r="U1652" s="570"/>
      <c r="V1652" s="570"/>
      <c r="W1652" s="570"/>
      <c r="X1652" s="570"/>
      <c r="Y1652" s="570"/>
      <c r="Z1652" s="570"/>
      <c r="AA1652" s="570"/>
      <c r="AB1652" s="570"/>
      <c r="AC1652" s="570"/>
      <c r="AD1652" s="570"/>
      <c r="AE1652" s="570"/>
      <c r="AF1652" s="570"/>
      <c r="AG1652" s="570"/>
      <c r="AH1652" s="570"/>
      <c r="AI1652" s="570"/>
      <c r="AJ1652" s="570"/>
      <c r="AK1652" s="570"/>
      <c r="AL1652" s="570"/>
    </row>
    <row r="1653" spans="1:38">
      <c r="A1653" s="570">
        <v>16</v>
      </c>
      <c r="B1653" s="570">
        <v>181</v>
      </c>
      <c r="C1653" s="570">
        <v>2023</v>
      </c>
      <c r="D1653" s="570">
        <v>1</v>
      </c>
      <c r="E1653" s="570">
        <v>99</v>
      </c>
      <c r="F1653" s="570">
        <v>99</v>
      </c>
      <c r="G1653" s="570">
        <v>99</v>
      </c>
      <c r="H1653" s="570">
        <v>99</v>
      </c>
      <c r="I1653" s="570">
        <v>99</v>
      </c>
      <c r="J1653" s="570">
        <v>999</v>
      </c>
      <c r="K1653" s="570">
        <v>99</v>
      </c>
      <c r="L1653" s="570">
        <v>1</v>
      </c>
      <c r="M1653" s="570">
        <v>99</v>
      </c>
      <c r="N1653" s="570">
        <v>99</v>
      </c>
      <c r="O1653" s="570">
        <v>99</v>
      </c>
      <c r="P1653" s="570">
        <v>99</v>
      </c>
      <c r="Q1653" s="570">
        <v>2</v>
      </c>
      <c r="R1653" s="570">
        <v>2</v>
      </c>
      <c r="S1653" s="570">
        <v>1</v>
      </c>
      <c r="T1653" s="570">
        <v>5</v>
      </c>
      <c r="U1653" s="570">
        <v>17.450000000000003</v>
      </c>
      <c r="V1653" s="570">
        <v>0</v>
      </c>
      <c r="W1653" s="570">
        <v>0</v>
      </c>
      <c r="X1653" s="570">
        <v>100</v>
      </c>
      <c r="Y1653" s="570">
        <v>0</v>
      </c>
      <c r="Z1653" s="570">
        <v>1.3499999999999757</v>
      </c>
      <c r="AA1653" s="570">
        <v>0</v>
      </c>
      <c r="AB1653" s="570">
        <v>0</v>
      </c>
      <c r="AC1653" s="570"/>
      <c r="AD1653" s="570"/>
      <c r="AE1653" s="570"/>
      <c r="AF1653" s="570">
        <v>0.27285129604365627</v>
      </c>
      <c r="AG1653" s="570">
        <v>0.25171113082487678</v>
      </c>
      <c r="AH1653" s="570">
        <v>0</v>
      </c>
      <c r="AI1653" s="570">
        <v>0</v>
      </c>
      <c r="AJ1653" s="570"/>
      <c r="AK1653" s="570"/>
      <c r="AL1653" s="570"/>
    </row>
    <row r="1654" spans="1:38">
      <c r="A1654" s="570">
        <v>16</v>
      </c>
      <c r="B1654" s="570">
        <v>182</v>
      </c>
      <c r="C1654" s="570">
        <v>2023</v>
      </c>
      <c r="D1654" s="570">
        <v>2</v>
      </c>
      <c r="E1654" s="570">
        <v>99</v>
      </c>
      <c r="F1654" s="570">
        <v>99</v>
      </c>
      <c r="G1654" s="570">
        <v>99</v>
      </c>
      <c r="H1654" s="570">
        <v>99</v>
      </c>
      <c r="I1654" s="570">
        <v>99</v>
      </c>
      <c r="J1654" s="570">
        <v>999</v>
      </c>
      <c r="K1654" s="570">
        <v>99</v>
      </c>
      <c r="L1654" s="570">
        <v>1</v>
      </c>
      <c r="M1654" s="570">
        <v>99</v>
      </c>
      <c r="N1654" s="570">
        <v>99</v>
      </c>
      <c r="O1654" s="570">
        <v>99</v>
      </c>
      <c r="P1654" s="570">
        <v>99</v>
      </c>
      <c r="Q1654" s="570">
        <v>3</v>
      </c>
      <c r="R1654" s="570">
        <v>4</v>
      </c>
      <c r="S1654" s="570">
        <v>1</v>
      </c>
      <c r="T1654" s="570">
        <v>2</v>
      </c>
      <c r="U1654" s="570">
        <v>5.9749999999999996</v>
      </c>
      <c r="V1654" s="570">
        <v>0</v>
      </c>
      <c r="W1654" s="570">
        <v>0</v>
      </c>
      <c r="X1654" s="570">
        <v>0</v>
      </c>
      <c r="Y1654" s="570">
        <v>0</v>
      </c>
      <c r="Z1654" s="570">
        <v>4.4807225979745748</v>
      </c>
      <c r="AA1654" s="570">
        <v>0</v>
      </c>
      <c r="AB1654" s="570">
        <v>0</v>
      </c>
      <c r="AC1654" s="570"/>
      <c r="AD1654" s="570"/>
      <c r="AE1654" s="570"/>
      <c r="AF1654" s="570">
        <v>0.23710729104919967</v>
      </c>
      <c r="AG1654" s="570">
        <v>0.13898985199616171</v>
      </c>
      <c r="AH1654" s="570">
        <v>0</v>
      </c>
      <c r="AI1654" s="570">
        <v>0</v>
      </c>
      <c r="AJ1654" s="570"/>
      <c r="AK1654" s="570"/>
      <c r="AL1654" s="570"/>
    </row>
    <row r="1655" spans="1:38">
      <c r="A1655" s="570">
        <v>16</v>
      </c>
      <c r="B1655" s="570">
        <v>183</v>
      </c>
      <c r="C1655" s="570">
        <v>2023</v>
      </c>
      <c r="D1655" s="570">
        <v>3</v>
      </c>
      <c r="E1655" s="570">
        <v>99</v>
      </c>
      <c r="F1655" s="570">
        <v>99</v>
      </c>
      <c r="G1655" s="570">
        <v>99</v>
      </c>
      <c r="H1655" s="570">
        <v>99</v>
      </c>
      <c r="I1655" s="570">
        <v>99</v>
      </c>
      <c r="J1655" s="570">
        <v>999</v>
      </c>
      <c r="K1655" s="570">
        <v>99</v>
      </c>
      <c r="L1655" s="570">
        <v>1</v>
      </c>
      <c r="M1655" s="570">
        <v>99</v>
      </c>
      <c r="N1655" s="570">
        <v>99</v>
      </c>
      <c r="O1655" s="570">
        <v>99</v>
      </c>
      <c r="P1655" s="570">
        <v>99</v>
      </c>
      <c r="Q1655" s="570">
        <v>13</v>
      </c>
      <c r="R1655" s="570">
        <v>23</v>
      </c>
      <c r="S1655" s="570">
        <v>1</v>
      </c>
      <c r="T1655" s="570">
        <v>2.2608695652173911</v>
      </c>
      <c r="U1655" s="570">
        <v>5.2434782608695665</v>
      </c>
      <c r="V1655" s="570">
        <v>0</v>
      </c>
      <c r="W1655" s="570">
        <v>0</v>
      </c>
      <c r="X1655" s="570">
        <v>4.3478260869565215</v>
      </c>
      <c r="Y1655" s="570">
        <v>0</v>
      </c>
      <c r="Z1655" s="570">
        <v>3.8213161956214385</v>
      </c>
      <c r="AA1655" s="570">
        <v>0</v>
      </c>
      <c r="AB1655" s="570">
        <v>0.84531400414015612</v>
      </c>
      <c r="AC1655" s="570"/>
      <c r="AD1655" s="570">
        <v>37.605728850306946</v>
      </c>
      <c r="AE1655" s="570"/>
      <c r="AF1655" s="570">
        <v>0.50427537820653356</v>
      </c>
      <c r="AG1655" s="570">
        <v>0.28157636066056041</v>
      </c>
      <c r="AH1655" s="570">
        <v>0</v>
      </c>
      <c r="AI1655" s="570">
        <v>0</v>
      </c>
      <c r="AJ1655" s="570"/>
      <c r="AK1655" s="570"/>
      <c r="AL1655" s="570"/>
    </row>
    <row r="1656" spans="1:38">
      <c r="A1656" s="570">
        <v>16</v>
      </c>
      <c r="B1656" s="570">
        <v>184</v>
      </c>
      <c r="C1656" s="570">
        <v>2023</v>
      </c>
      <c r="D1656" s="570">
        <v>4</v>
      </c>
      <c r="E1656" s="570">
        <v>99</v>
      </c>
      <c r="F1656" s="570">
        <v>99</v>
      </c>
      <c r="G1656" s="570">
        <v>99</v>
      </c>
      <c r="H1656" s="570">
        <v>99</v>
      </c>
      <c r="I1656" s="570">
        <v>99</v>
      </c>
      <c r="J1656" s="570">
        <v>999</v>
      </c>
      <c r="K1656" s="570">
        <v>99</v>
      </c>
      <c r="L1656" s="570">
        <v>1</v>
      </c>
      <c r="M1656" s="570">
        <v>99</v>
      </c>
      <c r="N1656" s="570">
        <v>99</v>
      </c>
      <c r="O1656" s="570">
        <v>99</v>
      </c>
      <c r="P1656" s="570">
        <v>99</v>
      </c>
      <c r="Q1656" s="570">
        <v>10</v>
      </c>
      <c r="R1656" s="570">
        <v>13</v>
      </c>
      <c r="S1656" s="570">
        <v>1</v>
      </c>
      <c r="T1656" s="570">
        <v>2.7692307692307705</v>
      </c>
      <c r="U1656" s="570">
        <v>10.769230769230772</v>
      </c>
      <c r="V1656" s="570">
        <v>0</v>
      </c>
      <c r="W1656" s="570">
        <v>0</v>
      </c>
      <c r="X1656" s="570">
        <v>23.07692307692308</v>
      </c>
      <c r="Y1656" s="570">
        <v>0</v>
      </c>
      <c r="Z1656" s="570">
        <v>5.0883554265347408</v>
      </c>
      <c r="AA1656" s="570">
        <v>0</v>
      </c>
      <c r="AB1656" s="570">
        <v>1.2498520622516869</v>
      </c>
      <c r="AC1656" s="570"/>
      <c r="AD1656" s="570">
        <v>77.903745042541885</v>
      </c>
      <c r="AE1656" s="570"/>
      <c r="AF1656" s="570">
        <v>0.40360136603539282</v>
      </c>
      <c r="AG1656" s="570">
        <v>0.52143469030503931</v>
      </c>
      <c r="AH1656" s="570">
        <v>0</v>
      </c>
      <c r="AI1656" s="570">
        <v>1</v>
      </c>
      <c r="AJ1656" s="570">
        <v>110.1</v>
      </c>
      <c r="AK1656" s="570">
        <v>12.063238634864549</v>
      </c>
      <c r="AL1656" s="570"/>
    </row>
    <row r="1657" spans="1:38">
      <c r="A1657" s="570">
        <v>16</v>
      </c>
      <c r="B1657" s="570">
        <v>185</v>
      </c>
      <c r="C1657" s="570">
        <v>2023</v>
      </c>
      <c r="D1657" s="570">
        <v>5</v>
      </c>
      <c r="E1657" s="570">
        <v>99</v>
      </c>
      <c r="F1657" s="570">
        <v>99</v>
      </c>
      <c r="G1657" s="570">
        <v>99</v>
      </c>
      <c r="H1657" s="570">
        <v>99</v>
      </c>
      <c r="I1657" s="570">
        <v>99</v>
      </c>
      <c r="J1657" s="570">
        <v>999</v>
      </c>
      <c r="K1657" s="570">
        <v>99</v>
      </c>
      <c r="L1657" s="570">
        <v>1</v>
      </c>
      <c r="M1657" s="570">
        <v>99</v>
      </c>
      <c r="N1657" s="570">
        <v>99</v>
      </c>
      <c r="O1657" s="570">
        <v>99</v>
      </c>
      <c r="P1657" s="570">
        <v>99</v>
      </c>
      <c r="Q1657" s="570">
        <v>5</v>
      </c>
      <c r="R1657" s="570">
        <v>14</v>
      </c>
      <c r="S1657" s="570">
        <v>1</v>
      </c>
      <c r="T1657" s="570">
        <v>2</v>
      </c>
      <c r="U1657" s="570">
        <v>4.9214285714285699</v>
      </c>
      <c r="V1657" s="570">
        <v>0</v>
      </c>
      <c r="W1657" s="570">
        <v>0</v>
      </c>
      <c r="X1657" s="570">
        <v>0</v>
      </c>
      <c r="Y1657" s="570">
        <v>0</v>
      </c>
      <c r="Z1657" s="570">
        <v>2.6202994843634033</v>
      </c>
      <c r="AA1657" s="570">
        <v>0</v>
      </c>
      <c r="AB1657" s="570">
        <v>0</v>
      </c>
      <c r="AC1657" s="570"/>
      <c r="AD1657" s="570"/>
      <c r="AE1657" s="570"/>
      <c r="AF1657" s="570">
        <v>0.7579859231185706</v>
      </c>
      <c r="AG1657" s="570">
        <v>0.39163748806329857</v>
      </c>
      <c r="AH1657" s="570">
        <v>0</v>
      </c>
      <c r="AI1657" s="570">
        <v>0</v>
      </c>
      <c r="AJ1657" s="570"/>
      <c r="AK1657" s="570"/>
      <c r="AL1657" s="570"/>
    </row>
    <row r="1658" spans="1:38">
      <c r="A1658" s="570">
        <v>16</v>
      </c>
      <c r="B1658" s="570">
        <v>186</v>
      </c>
      <c r="C1658" s="570">
        <v>2023</v>
      </c>
      <c r="D1658" s="570">
        <v>6</v>
      </c>
      <c r="E1658" s="570">
        <v>99</v>
      </c>
      <c r="F1658" s="570">
        <v>99</v>
      </c>
      <c r="G1658" s="570">
        <v>99</v>
      </c>
      <c r="H1658" s="570">
        <v>99</v>
      </c>
      <c r="I1658" s="570">
        <v>99</v>
      </c>
      <c r="J1658" s="570">
        <v>999</v>
      </c>
      <c r="K1658" s="570">
        <v>99</v>
      </c>
      <c r="L1658" s="570">
        <v>1</v>
      </c>
      <c r="M1658" s="570">
        <v>99</v>
      </c>
      <c r="N1658" s="570">
        <v>99</v>
      </c>
      <c r="O1658" s="570">
        <v>99</v>
      </c>
      <c r="P1658" s="570">
        <v>99</v>
      </c>
      <c r="Q1658" s="570">
        <v>13</v>
      </c>
      <c r="R1658" s="570">
        <v>21</v>
      </c>
      <c r="S1658" s="570">
        <v>1</v>
      </c>
      <c r="T1658" s="570">
        <v>2.0476190476190474</v>
      </c>
      <c r="U1658" s="570">
        <v>9.2476190476190432</v>
      </c>
      <c r="V1658" s="570">
        <v>0</v>
      </c>
      <c r="W1658" s="570">
        <v>0</v>
      </c>
      <c r="X1658" s="570">
        <v>19.047619047619055</v>
      </c>
      <c r="Y1658" s="570">
        <v>0</v>
      </c>
      <c r="Z1658" s="570">
        <v>5.5943525135042655</v>
      </c>
      <c r="AA1658" s="570">
        <v>0</v>
      </c>
      <c r="AB1658" s="570">
        <v>0.21295885499998121</v>
      </c>
      <c r="AC1658" s="570"/>
      <c r="AD1658" s="570">
        <v>32.585143578268358</v>
      </c>
      <c r="AE1658" s="570"/>
      <c r="AF1658" s="570">
        <v>0.9341637010676157</v>
      </c>
      <c r="AG1658" s="570">
        <v>0.65863998643378019</v>
      </c>
      <c r="AH1658" s="570">
        <v>0</v>
      </c>
      <c r="AI1658" s="570">
        <v>4</v>
      </c>
      <c r="AJ1658" s="570">
        <v>114.625</v>
      </c>
      <c r="AK1658" s="570">
        <v>10.597423215768471</v>
      </c>
      <c r="AL1658" s="570"/>
    </row>
    <row r="1659" spans="1:38">
      <c r="A1659" s="570">
        <v>16</v>
      </c>
      <c r="B1659" s="570">
        <v>187</v>
      </c>
      <c r="C1659" s="570">
        <v>2023</v>
      </c>
      <c r="D1659" s="570">
        <v>7</v>
      </c>
      <c r="E1659" s="570">
        <v>99</v>
      </c>
      <c r="F1659" s="570">
        <v>99</v>
      </c>
      <c r="G1659" s="570">
        <v>99</v>
      </c>
      <c r="H1659" s="570">
        <v>99</v>
      </c>
      <c r="I1659" s="570">
        <v>99</v>
      </c>
      <c r="J1659" s="570">
        <v>999</v>
      </c>
      <c r="K1659" s="570">
        <v>99</v>
      </c>
      <c r="L1659" s="570">
        <v>1</v>
      </c>
      <c r="M1659" s="570">
        <v>99</v>
      </c>
      <c r="N1659" s="570">
        <v>99</v>
      </c>
      <c r="O1659" s="570">
        <v>99</v>
      </c>
      <c r="P1659" s="570">
        <v>99</v>
      </c>
      <c r="Q1659" s="570">
        <v>1</v>
      </c>
      <c r="R1659" s="570">
        <v>2</v>
      </c>
      <c r="S1659" s="570">
        <v>1</v>
      </c>
      <c r="T1659" s="570">
        <v>3</v>
      </c>
      <c r="U1659" s="570">
        <v>18.55</v>
      </c>
      <c r="V1659" s="570">
        <v>0</v>
      </c>
      <c r="W1659" s="570">
        <v>0</v>
      </c>
      <c r="X1659" s="570">
        <v>100</v>
      </c>
      <c r="Y1659" s="570">
        <v>0</v>
      </c>
      <c r="Z1659" s="570">
        <v>1.3500000000000176</v>
      </c>
      <c r="AA1659" s="570">
        <v>0</v>
      </c>
      <c r="AB1659" s="570">
        <v>1</v>
      </c>
      <c r="AC1659" s="570"/>
      <c r="AD1659" s="570">
        <v>99.999999999998266</v>
      </c>
      <c r="AE1659" s="570"/>
      <c r="AF1659" s="570">
        <v>0.42016806722689054</v>
      </c>
      <c r="AG1659" s="570">
        <v>0.64544189283228948</v>
      </c>
      <c r="AH1659" s="570">
        <v>0</v>
      </c>
      <c r="AI1659" s="570">
        <v>2</v>
      </c>
      <c r="AJ1659" s="570">
        <v>116.05</v>
      </c>
      <c r="AK1659" s="570">
        <v>11.865040687227861</v>
      </c>
      <c r="AL1659" s="570"/>
    </row>
    <row r="1660" spans="1:38">
      <c r="A1660" s="570">
        <v>16</v>
      </c>
      <c r="B1660" s="570">
        <v>188</v>
      </c>
      <c r="C1660" s="570">
        <v>2023</v>
      </c>
      <c r="D1660" s="570">
        <v>8</v>
      </c>
      <c r="E1660" s="570">
        <v>99</v>
      </c>
      <c r="F1660" s="570">
        <v>99</v>
      </c>
      <c r="G1660" s="570">
        <v>99</v>
      </c>
      <c r="H1660" s="570">
        <v>99</v>
      </c>
      <c r="I1660" s="570">
        <v>99</v>
      </c>
      <c r="J1660" s="570">
        <v>999</v>
      </c>
      <c r="K1660" s="570">
        <v>99</v>
      </c>
      <c r="L1660" s="570">
        <v>1</v>
      </c>
      <c r="M1660" s="570">
        <v>99</v>
      </c>
      <c r="N1660" s="570">
        <v>99</v>
      </c>
      <c r="O1660" s="570">
        <v>99</v>
      </c>
      <c r="P1660" s="570">
        <v>99</v>
      </c>
      <c r="Q1660" s="570">
        <v>10</v>
      </c>
      <c r="R1660" s="570">
        <v>31</v>
      </c>
      <c r="S1660" s="570">
        <v>1</v>
      </c>
      <c r="T1660" s="570">
        <v>2.096774193548387</v>
      </c>
      <c r="U1660" s="570">
        <v>6.3677419354838722</v>
      </c>
      <c r="V1660" s="570">
        <v>0</v>
      </c>
      <c r="W1660" s="570">
        <v>0</v>
      </c>
      <c r="X1660" s="570">
        <v>3.2258064516129026</v>
      </c>
      <c r="Y1660" s="570">
        <v>0</v>
      </c>
      <c r="Z1660" s="570">
        <v>3.5302734150509645</v>
      </c>
      <c r="AA1660" s="570">
        <v>0</v>
      </c>
      <c r="AB1660" s="570">
        <v>0.38977567656756729</v>
      </c>
      <c r="AC1660" s="570"/>
      <c r="AD1660" s="570">
        <v>70.556199540586562</v>
      </c>
      <c r="AE1660" s="570"/>
      <c r="AF1660" s="570">
        <v>1.9808306709265171</v>
      </c>
      <c r="AG1660" s="570">
        <v>1.0672635557069405</v>
      </c>
      <c r="AH1660" s="570">
        <v>0</v>
      </c>
      <c r="AI1660" s="570">
        <v>2</v>
      </c>
      <c r="AJ1660" s="570">
        <v>98</v>
      </c>
      <c r="AK1660" s="570">
        <v>10.646446972187539</v>
      </c>
      <c r="AL1660" s="570"/>
    </row>
    <row r="1661" spans="1:38">
      <c r="A1661" s="570">
        <v>16</v>
      </c>
      <c r="B1661" s="570">
        <v>189</v>
      </c>
      <c r="C1661" s="570">
        <v>2023</v>
      </c>
      <c r="D1661" s="570">
        <v>9</v>
      </c>
      <c r="E1661" s="570">
        <v>99</v>
      </c>
      <c r="F1661" s="570">
        <v>99</v>
      </c>
      <c r="G1661" s="570">
        <v>99</v>
      </c>
      <c r="H1661" s="570">
        <v>99</v>
      </c>
      <c r="I1661" s="570">
        <v>99</v>
      </c>
      <c r="J1661" s="570">
        <v>999</v>
      </c>
      <c r="K1661" s="570">
        <v>99</v>
      </c>
      <c r="L1661" s="570">
        <v>1</v>
      </c>
      <c r="M1661" s="570">
        <v>99</v>
      </c>
      <c r="N1661" s="570">
        <v>99</v>
      </c>
      <c r="O1661" s="570">
        <v>99</v>
      </c>
      <c r="P1661" s="570">
        <v>99</v>
      </c>
      <c r="Q1661" s="570">
        <v>13</v>
      </c>
      <c r="R1661" s="570">
        <v>34</v>
      </c>
      <c r="S1661" s="570">
        <v>1</v>
      </c>
      <c r="T1661" s="570">
        <v>2.2647058823529407</v>
      </c>
      <c r="U1661" s="570">
        <v>7.3823529411764701</v>
      </c>
      <c r="V1661" s="570">
        <v>0</v>
      </c>
      <c r="W1661" s="570">
        <v>0</v>
      </c>
      <c r="X1661" s="570">
        <v>8.8235294117647047</v>
      </c>
      <c r="Y1661" s="570">
        <v>0</v>
      </c>
      <c r="Z1661" s="570">
        <v>4.9362685709799345</v>
      </c>
      <c r="AA1661" s="570">
        <v>0</v>
      </c>
      <c r="AB1661" s="570">
        <v>0.88480052685243105</v>
      </c>
      <c r="AC1661" s="570"/>
      <c r="AD1661" s="570">
        <v>18.490934310732889</v>
      </c>
      <c r="AE1661" s="570"/>
      <c r="AF1661" s="570">
        <v>1.2658227848101264</v>
      </c>
      <c r="AG1661" s="570">
        <v>0.72249551678578716</v>
      </c>
      <c r="AH1661" s="570">
        <v>0</v>
      </c>
      <c r="AI1661" s="570">
        <v>4</v>
      </c>
      <c r="AJ1661" s="570">
        <v>94.425000000000011</v>
      </c>
      <c r="AK1661" s="570">
        <v>11.40960848008997</v>
      </c>
      <c r="AL1661" s="570"/>
    </row>
    <row r="1662" spans="1:38">
      <c r="A1662" s="570">
        <v>16</v>
      </c>
      <c r="B1662" s="570">
        <v>190</v>
      </c>
      <c r="C1662" s="570">
        <v>2023</v>
      </c>
      <c r="D1662" s="570">
        <v>10</v>
      </c>
      <c r="E1662" s="570">
        <v>99</v>
      </c>
      <c r="F1662" s="570">
        <v>99</v>
      </c>
      <c r="G1662" s="570">
        <v>99</v>
      </c>
      <c r="H1662" s="570">
        <v>99</v>
      </c>
      <c r="I1662" s="570">
        <v>99</v>
      </c>
      <c r="J1662" s="570">
        <v>999</v>
      </c>
      <c r="K1662" s="570">
        <v>99</v>
      </c>
      <c r="L1662" s="570">
        <v>1</v>
      </c>
      <c r="M1662" s="570">
        <v>99</v>
      </c>
      <c r="N1662" s="570">
        <v>99</v>
      </c>
      <c r="O1662" s="570">
        <v>99</v>
      </c>
      <c r="P1662" s="570">
        <v>99</v>
      </c>
      <c r="Q1662" s="570">
        <v>26</v>
      </c>
      <c r="R1662" s="570">
        <v>49</v>
      </c>
      <c r="S1662" s="570">
        <v>1</v>
      </c>
      <c r="T1662" s="570">
        <v>2.1020408163265305</v>
      </c>
      <c r="U1662" s="570">
        <v>13.251020408163264</v>
      </c>
      <c r="V1662" s="570">
        <v>0</v>
      </c>
      <c r="W1662" s="570">
        <v>0</v>
      </c>
      <c r="X1662" s="570">
        <v>42.857142857142847</v>
      </c>
      <c r="Y1662" s="570">
        <v>2.0408163265306123</v>
      </c>
      <c r="Z1662" s="570">
        <v>5.7602126678774095</v>
      </c>
      <c r="AA1662" s="570">
        <v>0</v>
      </c>
      <c r="AB1662" s="570">
        <v>0.41624649090553351</v>
      </c>
      <c r="AC1662" s="570"/>
      <c r="AD1662" s="570">
        <v>12.63548840180529</v>
      </c>
      <c r="AE1662" s="570"/>
      <c r="AF1662" s="570">
        <v>1.0423314188470545</v>
      </c>
      <c r="AG1662" s="570">
        <v>0.88445307753709901</v>
      </c>
      <c r="AH1662" s="570">
        <v>0</v>
      </c>
      <c r="AI1662" s="570">
        <v>12</v>
      </c>
      <c r="AJ1662" s="570">
        <v>111.41666666666664</v>
      </c>
      <c r="AK1662" s="570">
        <v>13.28280300177042</v>
      </c>
      <c r="AL1662" s="570"/>
    </row>
    <row r="1663" spans="1:38">
      <c r="A1663" s="570">
        <v>16</v>
      </c>
      <c r="B1663" s="570">
        <v>191</v>
      </c>
      <c r="C1663" s="570">
        <v>2023</v>
      </c>
      <c r="D1663" s="570">
        <v>11</v>
      </c>
      <c r="E1663" s="570">
        <v>99</v>
      </c>
      <c r="F1663" s="570">
        <v>99</v>
      </c>
      <c r="G1663" s="570">
        <v>99</v>
      </c>
      <c r="H1663" s="570">
        <v>99</v>
      </c>
      <c r="I1663" s="570">
        <v>99</v>
      </c>
      <c r="J1663" s="570">
        <v>999</v>
      </c>
      <c r="K1663" s="570">
        <v>99</v>
      </c>
      <c r="L1663" s="570">
        <v>1</v>
      </c>
      <c r="M1663" s="570">
        <v>99</v>
      </c>
      <c r="N1663" s="570">
        <v>99</v>
      </c>
      <c r="O1663" s="570">
        <v>99</v>
      </c>
      <c r="P1663" s="570">
        <v>99</v>
      </c>
      <c r="Q1663" s="570">
        <v>5</v>
      </c>
      <c r="R1663" s="570">
        <v>12</v>
      </c>
      <c r="S1663" s="570">
        <v>1</v>
      </c>
      <c r="T1663" s="570">
        <v>2</v>
      </c>
      <c r="U1663" s="570">
        <v>7.3583333333333316</v>
      </c>
      <c r="V1663" s="570">
        <v>0</v>
      </c>
      <c r="W1663" s="570">
        <v>0</v>
      </c>
      <c r="X1663" s="570">
        <v>16.666666666666671</v>
      </c>
      <c r="Y1663" s="570">
        <v>8.3333333333333357</v>
      </c>
      <c r="Z1663" s="570">
        <v>6.7144692435234408</v>
      </c>
      <c r="AA1663" s="570">
        <v>0</v>
      </c>
      <c r="AB1663" s="570">
        <v>0.40824829046386302</v>
      </c>
      <c r="AC1663" s="570"/>
      <c r="AD1663" s="570">
        <v>48.945026316176062</v>
      </c>
      <c r="AE1663" s="570"/>
      <c r="AF1663" s="570">
        <v>0.48250904704463199</v>
      </c>
      <c r="AG1663" s="570">
        <v>0.20736607509798832</v>
      </c>
      <c r="AH1663" s="570">
        <v>0</v>
      </c>
      <c r="AI1663" s="570">
        <v>3</v>
      </c>
      <c r="AJ1663" s="570">
        <v>94.3</v>
      </c>
      <c r="AK1663" s="570">
        <v>10.3380502999591</v>
      </c>
      <c r="AL1663" s="570"/>
    </row>
    <row r="1664" spans="1:38">
      <c r="A1664" s="570">
        <v>16</v>
      </c>
      <c r="B1664" s="570">
        <v>192</v>
      </c>
      <c r="C1664" s="570">
        <v>2023</v>
      </c>
      <c r="D1664" s="570">
        <v>12</v>
      </c>
      <c r="E1664" s="570">
        <v>99</v>
      </c>
      <c r="F1664" s="570">
        <v>99</v>
      </c>
      <c r="G1664" s="570">
        <v>99</v>
      </c>
      <c r="H1664" s="570">
        <v>99</v>
      </c>
      <c r="I1664" s="570">
        <v>99</v>
      </c>
      <c r="J1664" s="570">
        <v>999</v>
      </c>
      <c r="K1664" s="570">
        <v>99</v>
      </c>
      <c r="L1664" s="570">
        <v>1</v>
      </c>
      <c r="M1664" s="570">
        <v>99</v>
      </c>
      <c r="N1664" s="570">
        <v>99</v>
      </c>
      <c r="O1664" s="570">
        <v>99</v>
      </c>
      <c r="P1664" s="570">
        <v>99</v>
      </c>
      <c r="Q1664" s="570"/>
      <c r="R1664" s="570">
        <v>0</v>
      </c>
      <c r="S1664" s="570"/>
      <c r="T1664" s="570"/>
      <c r="U1664" s="570"/>
      <c r="V1664" s="570"/>
      <c r="W1664" s="570"/>
      <c r="X1664" s="570"/>
      <c r="Y1664" s="570"/>
      <c r="Z1664" s="570"/>
      <c r="AA1664" s="570"/>
      <c r="AB1664" s="570"/>
      <c r="AC1664" s="570"/>
      <c r="AD1664" s="570"/>
      <c r="AE1664" s="570"/>
      <c r="AF1664" s="570"/>
      <c r="AG1664" s="570"/>
      <c r="AH1664" s="570"/>
      <c r="AI1664" s="570"/>
      <c r="AJ1664" s="570"/>
      <c r="AK1664" s="570"/>
      <c r="AL1664" s="570"/>
    </row>
    <row r="1665" spans="1:38">
      <c r="A1665" s="570">
        <v>16</v>
      </c>
      <c r="B1665" s="570">
        <v>193</v>
      </c>
      <c r="C1665" s="570">
        <v>2023</v>
      </c>
      <c r="D1665" s="570">
        <v>1</v>
      </c>
      <c r="E1665" s="570">
        <v>99</v>
      </c>
      <c r="F1665" s="570">
        <v>99</v>
      </c>
      <c r="G1665" s="570">
        <v>99</v>
      </c>
      <c r="H1665" s="570">
        <v>99</v>
      </c>
      <c r="I1665" s="570">
        <v>99</v>
      </c>
      <c r="J1665" s="570">
        <v>999</v>
      </c>
      <c r="K1665" s="570">
        <v>99</v>
      </c>
      <c r="L1665" s="570">
        <v>2</v>
      </c>
      <c r="M1665" s="570">
        <v>99</v>
      </c>
      <c r="N1665" s="570">
        <v>99</v>
      </c>
      <c r="O1665" s="570">
        <v>99</v>
      </c>
      <c r="P1665" s="570">
        <v>99</v>
      </c>
      <c r="Q1665" s="570">
        <v>6</v>
      </c>
      <c r="R1665" s="570">
        <v>12</v>
      </c>
      <c r="S1665" s="570">
        <v>2</v>
      </c>
      <c r="T1665" s="570">
        <v>3.25</v>
      </c>
      <c r="U1665" s="570">
        <v>14.616666666666667</v>
      </c>
      <c r="V1665" s="570">
        <v>0</v>
      </c>
      <c r="W1665" s="570">
        <v>0</v>
      </c>
      <c r="X1665" s="570">
        <v>66.666666666666686</v>
      </c>
      <c r="Y1665" s="570">
        <v>0</v>
      </c>
      <c r="Z1665" s="570">
        <v>6.0873959037415037</v>
      </c>
      <c r="AA1665" s="570">
        <v>0</v>
      </c>
      <c r="AB1665" s="570">
        <v>1.4790199457749036</v>
      </c>
      <c r="AC1665" s="570"/>
      <c r="AD1665" s="570">
        <v>56.691672345810815</v>
      </c>
      <c r="AE1665" s="570"/>
      <c r="AF1665" s="570">
        <v>1.6371077762619373</v>
      </c>
      <c r="AG1665" s="570">
        <v>1.2650467721112719</v>
      </c>
      <c r="AH1665" s="570">
        <v>0</v>
      </c>
      <c r="AI1665" s="570">
        <v>0</v>
      </c>
      <c r="AJ1665" s="570"/>
      <c r="AK1665" s="570"/>
      <c r="AL1665" s="570"/>
    </row>
    <row r="1666" spans="1:38">
      <c r="A1666" s="570">
        <v>16</v>
      </c>
      <c r="B1666" s="570">
        <v>194</v>
      </c>
      <c r="C1666" s="570">
        <v>2023</v>
      </c>
      <c r="D1666" s="570">
        <v>2</v>
      </c>
      <c r="E1666" s="570">
        <v>99</v>
      </c>
      <c r="F1666" s="570">
        <v>99</v>
      </c>
      <c r="G1666" s="570">
        <v>99</v>
      </c>
      <c r="H1666" s="570">
        <v>99</v>
      </c>
      <c r="I1666" s="570">
        <v>99</v>
      </c>
      <c r="J1666" s="570">
        <v>999</v>
      </c>
      <c r="K1666" s="570">
        <v>99</v>
      </c>
      <c r="L1666" s="570">
        <v>2</v>
      </c>
      <c r="M1666" s="570">
        <v>99</v>
      </c>
      <c r="N1666" s="570">
        <v>99</v>
      </c>
      <c r="O1666" s="570">
        <v>99</v>
      </c>
      <c r="P1666" s="570">
        <v>99</v>
      </c>
      <c r="Q1666" s="570">
        <v>16</v>
      </c>
      <c r="R1666" s="570">
        <v>47</v>
      </c>
      <c r="S1666" s="570">
        <v>2</v>
      </c>
      <c r="T1666" s="570">
        <v>2.9574468085106376</v>
      </c>
      <c r="U1666" s="570">
        <v>8.8617021276595693</v>
      </c>
      <c r="V1666" s="570">
        <v>0</v>
      </c>
      <c r="W1666" s="570">
        <v>0</v>
      </c>
      <c r="X1666" s="570">
        <v>19.148936170212767</v>
      </c>
      <c r="Y1666" s="570">
        <v>0</v>
      </c>
      <c r="Z1666" s="570">
        <v>6.3948966751418395</v>
      </c>
      <c r="AA1666" s="570">
        <v>0</v>
      </c>
      <c r="AB1666" s="570">
        <v>1.3984405723536155</v>
      </c>
      <c r="AC1666" s="570"/>
      <c r="AD1666" s="570">
        <v>14.042642808988059</v>
      </c>
      <c r="AE1666" s="570"/>
      <c r="AF1666" s="570">
        <v>2.7860106698280962</v>
      </c>
      <c r="AG1666" s="570">
        <v>2.4221453287197221</v>
      </c>
      <c r="AH1666" s="570">
        <v>0</v>
      </c>
      <c r="AI1666" s="570">
        <v>5</v>
      </c>
      <c r="AJ1666" s="570">
        <v>91.14</v>
      </c>
      <c r="AK1666" s="570">
        <v>10.227982237285676</v>
      </c>
      <c r="AL1666" s="570"/>
    </row>
    <row r="1667" spans="1:38">
      <c r="A1667" s="570">
        <v>16</v>
      </c>
      <c r="B1667" s="570">
        <v>195</v>
      </c>
      <c r="C1667" s="570">
        <v>2023</v>
      </c>
      <c r="D1667" s="570">
        <v>3</v>
      </c>
      <c r="E1667" s="570">
        <v>99</v>
      </c>
      <c r="F1667" s="570">
        <v>99</v>
      </c>
      <c r="G1667" s="570">
        <v>99</v>
      </c>
      <c r="H1667" s="570">
        <v>99</v>
      </c>
      <c r="I1667" s="570">
        <v>99</v>
      </c>
      <c r="J1667" s="570">
        <v>999</v>
      </c>
      <c r="K1667" s="570">
        <v>99</v>
      </c>
      <c r="L1667" s="570">
        <v>2</v>
      </c>
      <c r="M1667" s="570">
        <v>99</v>
      </c>
      <c r="N1667" s="570">
        <v>99</v>
      </c>
      <c r="O1667" s="570">
        <v>99</v>
      </c>
      <c r="P1667" s="570">
        <v>99</v>
      </c>
      <c r="Q1667" s="570">
        <v>39</v>
      </c>
      <c r="R1667" s="570">
        <v>110</v>
      </c>
      <c r="S1667" s="570">
        <v>2</v>
      </c>
      <c r="T1667" s="570">
        <v>2.7727272727272729</v>
      </c>
      <c r="U1667" s="570">
        <v>7.9327272727272717</v>
      </c>
      <c r="V1667" s="570">
        <v>0</v>
      </c>
      <c r="W1667" s="570">
        <v>0</v>
      </c>
      <c r="X1667" s="570">
        <v>14.545454545454543</v>
      </c>
      <c r="Y1667" s="570">
        <v>0.90909090909090895</v>
      </c>
      <c r="Z1667" s="570">
        <v>5.6554898363675106</v>
      </c>
      <c r="AA1667" s="570">
        <v>0</v>
      </c>
      <c r="AB1667" s="570">
        <v>1.4248386888543552</v>
      </c>
      <c r="AC1667" s="570"/>
      <c r="AD1667" s="570">
        <v>62.953479536943512</v>
      </c>
      <c r="AE1667" s="570"/>
      <c r="AF1667" s="570">
        <v>2.4117518088138574</v>
      </c>
      <c r="AG1667" s="570">
        <v>2.0373427223250822</v>
      </c>
      <c r="AH1667" s="570">
        <v>0</v>
      </c>
      <c r="AI1667" s="570">
        <v>0</v>
      </c>
      <c r="AJ1667" s="570"/>
      <c r="AK1667" s="570"/>
      <c r="AL1667" s="570"/>
    </row>
    <row r="1668" spans="1:38">
      <c r="A1668" s="570">
        <v>16</v>
      </c>
      <c r="B1668" s="570">
        <v>196</v>
      </c>
      <c r="C1668" s="570">
        <v>2023</v>
      </c>
      <c r="D1668" s="570">
        <v>4</v>
      </c>
      <c r="E1668" s="570">
        <v>99</v>
      </c>
      <c r="F1668" s="570">
        <v>99</v>
      </c>
      <c r="G1668" s="570">
        <v>99</v>
      </c>
      <c r="H1668" s="570">
        <v>99</v>
      </c>
      <c r="I1668" s="570">
        <v>99</v>
      </c>
      <c r="J1668" s="570">
        <v>999</v>
      </c>
      <c r="K1668" s="570">
        <v>99</v>
      </c>
      <c r="L1668" s="570">
        <v>2</v>
      </c>
      <c r="M1668" s="570">
        <v>99</v>
      </c>
      <c r="N1668" s="570">
        <v>99</v>
      </c>
      <c r="O1668" s="570">
        <v>99</v>
      </c>
      <c r="P1668" s="570">
        <v>99</v>
      </c>
      <c r="Q1668" s="570">
        <v>18</v>
      </c>
      <c r="R1668" s="570">
        <v>72</v>
      </c>
      <c r="S1668" s="570">
        <v>2</v>
      </c>
      <c r="T1668" s="570">
        <v>2.6666666666666661</v>
      </c>
      <c r="U1668" s="570">
        <v>8.2874999999999996</v>
      </c>
      <c r="V1668" s="570">
        <v>0</v>
      </c>
      <c r="W1668" s="570">
        <v>0</v>
      </c>
      <c r="X1668" s="570">
        <v>15.27777777777778</v>
      </c>
      <c r="Y1668" s="570">
        <v>0</v>
      </c>
      <c r="Z1668" s="570">
        <v>5.3203993558336942</v>
      </c>
      <c r="AA1668" s="570">
        <v>0</v>
      </c>
      <c r="AB1668" s="570">
        <v>1.3437096247164249</v>
      </c>
      <c r="AC1668" s="570"/>
      <c r="AD1668" s="570">
        <v>65.509669647920873</v>
      </c>
      <c r="AE1668" s="570"/>
      <c r="AF1668" s="570">
        <v>2.2353306426575594</v>
      </c>
      <c r="AG1668" s="570">
        <v>2.2224291407501218</v>
      </c>
      <c r="AH1668" s="570">
        <v>0</v>
      </c>
      <c r="AI1668" s="570">
        <v>0</v>
      </c>
      <c r="AJ1668" s="570"/>
      <c r="AK1668" s="570"/>
      <c r="AL1668" s="570"/>
    </row>
    <row r="1669" spans="1:38">
      <c r="A1669" s="570">
        <v>16</v>
      </c>
      <c r="B1669" s="570">
        <v>197</v>
      </c>
      <c r="C1669" s="570">
        <v>2023</v>
      </c>
      <c r="D1669" s="570">
        <v>5</v>
      </c>
      <c r="E1669" s="570">
        <v>99</v>
      </c>
      <c r="F1669" s="570">
        <v>99</v>
      </c>
      <c r="G1669" s="570">
        <v>99</v>
      </c>
      <c r="H1669" s="570">
        <v>99</v>
      </c>
      <c r="I1669" s="570">
        <v>99</v>
      </c>
      <c r="J1669" s="570">
        <v>999</v>
      </c>
      <c r="K1669" s="570">
        <v>99</v>
      </c>
      <c r="L1669" s="570">
        <v>2</v>
      </c>
      <c r="M1669" s="570">
        <v>99</v>
      </c>
      <c r="N1669" s="570">
        <v>99</v>
      </c>
      <c r="O1669" s="570">
        <v>99</v>
      </c>
      <c r="P1669" s="570">
        <v>99</v>
      </c>
      <c r="Q1669" s="570">
        <v>28</v>
      </c>
      <c r="R1669" s="570">
        <v>80</v>
      </c>
      <c r="S1669" s="570">
        <v>2</v>
      </c>
      <c r="T1669" s="570">
        <v>2.5249999999999999</v>
      </c>
      <c r="U1669" s="570">
        <v>7.333750000000002</v>
      </c>
      <c r="V1669" s="570">
        <v>0</v>
      </c>
      <c r="W1669" s="570">
        <v>0</v>
      </c>
      <c r="X1669" s="570">
        <v>11.25</v>
      </c>
      <c r="Y1669" s="570">
        <v>0</v>
      </c>
      <c r="Z1669" s="570">
        <v>4.8180116165800202</v>
      </c>
      <c r="AA1669" s="570">
        <v>0</v>
      </c>
      <c r="AB1669" s="570">
        <v>1.1399013115178001</v>
      </c>
      <c r="AC1669" s="570"/>
      <c r="AD1669" s="570">
        <v>35.661155351160559</v>
      </c>
      <c r="AE1669" s="570"/>
      <c r="AF1669" s="570">
        <v>4.3313481321061182</v>
      </c>
      <c r="AG1669" s="570">
        <v>3.3348869992269594</v>
      </c>
      <c r="AH1669" s="570">
        <v>1.25</v>
      </c>
      <c r="AI1669" s="570">
        <v>11</v>
      </c>
      <c r="AJ1669" s="570">
        <v>81.290909090909111</v>
      </c>
      <c r="AK1669" s="570">
        <v>9.2280556520785151</v>
      </c>
      <c r="AL1669" s="570"/>
    </row>
    <row r="1670" spans="1:38">
      <c r="A1670" s="570">
        <v>16</v>
      </c>
      <c r="B1670" s="570">
        <v>198</v>
      </c>
      <c r="C1670" s="570">
        <v>2023</v>
      </c>
      <c r="D1670" s="570">
        <v>6</v>
      </c>
      <c r="E1670" s="570">
        <v>99</v>
      </c>
      <c r="F1670" s="570">
        <v>99</v>
      </c>
      <c r="G1670" s="570">
        <v>99</v>
      </c>
      <c r="H1670" s="570">
        <v>99</v>
      </c>
      <c r="I1670" s="570">
        <v>99</v>
      </c>
      <c r="J1670" s="570">
        <v>999</v>
      </c>
      <c r="K1670" s="570">
        <v>99</v>
      </c>
      <c r="L1670" s="570">
        <v>2</v>
      </c>
      <c r="M1670" s="570">
        <v>99</v>
      </c>
      <c r="N1670" s="570">
        <v>99</v>
      </c>
      <c r="O1670" s="570">
        <v>99</v>
      </c>
      <c r="P1670" s="570">
        <v>99</v>
      </c>
      <c r="Q1670" s="570">
        <v>40</v>
      </c>
      <c r="R1670" s="570">
        <v>131</v>
      </c>
      <c r="S1670" s="570">
        <v>2</v>
      </c>
      <c r="T1670" s="570">
        <v>2.351145038167938</v>
      </c>
      <c r="U1670" s="570">
        <v>10.184732824427485</v>
      </c>
      <c r="V1670" s="570">
        <v>0</v>
      </c>
      <c r="W1670" s="570">
        <v>0</v>
      </c>
      <c r="X1670" s="570">
        <v>22.137404580152676</v>
      </c>
      <c r="Y1670" s="570">
        <v>2.2900763358778624</v>
      </c>
      <c r="Z1670" s="570">
        <v>5.9467416606910799</v>
      </c>
      <c r="AA1670" s="570">
        <v>0</v>
      </c>
      <c r="AB1670" s="570">
        <v>0.93223579333974149</v>
      </c>
      <c r="AC1670" s="570"/>
      <c r="AD1670" s="570">
        <v>47.244088591237251</v>
      </c>
      <c r="AE1670" s="570"/>
      <c r="AF1670" s="570">
        <v>5.8274021352313188</v>
      </c>
      <c r="AG1670" s="570">
        <v>4.5250127183313591</v>
      </c>
      <c r="AH1670" s="570">
        <v>0</v>
      </c>
      <c r="AI1670" s="570">
        <v>22</v>
      </c>
      <c r="AJ1670" s="570">
        <v>97.059090909090898</v>
      </c>
      <c r="AK1670" s="570">
        <v>11.772009566710397</v>
      </c>
      <c r="AL1670" s="570"/>
    </row>
    <row r="1671" spans="1:38">
      <c r="A1671" s="570">
        <v>16</v>
      </c>
      <c r="B1671" s="570">
        <v>199</v>
      </c>
      <c r="C1671" s="570">
        <v>2023</v>
      </c>
      <c r="D1671" s="570">
        <v>7</v>
      </c>
      <c r="E1671" s="570">
        <v>99</v>
      </c>
      <c r="F1671" s="570">
        <v>99</v>
      </c>
      <c r="G1671" s="570">
        <v>99</v>
      </c>
      <c r="H1671" s="570">
        <v>99</v>
      </c>
      <c r="I1671" s="570">
        <v>99</v>
      </c>
      <c r="J1671" s="570">
        <v>999</v>
      </c>
      <c r="K1671" s="570">
        <v>99</v>
      </c>
      <c r="L1671" s="570">
        <v>2</v>
      </c>
      <c r="M1671" s="570">
        <v>99</v>
      </c>
      <c r="N1671" s="570">
        <v>99</v>
      </c>
      <c r="O1671" s="570">
        <v>99</v>
      </c>
      <c r="P1671" s="570">
        <v>99</v>
      </c>
      <c r="Q1671" s="570">
        <v>11</v>
      </c>
      <c r="R1671" s="570">
        <v>34</v>
      </c>
      <c r="S1671" s="570">
        <v>2</v>
      </c>
      <c r="T1671" s="570">
        <v>2.6176470588235294</v>
      </c>
      <c r="U1671" s="570">
        <v>8.7676470588235293</v>
      </c>
      <c r="V1671" s="570">
        <v>0</v>
      </c>
      <c r="W1671" s="570">
        <v>0</v>
      </c>
      <c r="X1671" s="570">
        <v>17.647058823529413</v>
      </c>
      <c r="Y1671" s="570">
        <v>0</v>
      </c>
      <c r="Z1671" s="570">
        <v>5.3605706779296947</v>
      </c>
      <c r="AA1671" s="570">
        <v>0</v>
      </c>
      <c r="AB1671" s="570">
        <v>1.1635317908736758</v>
      </c>
      <c r="AC1671" s="570"/>
      <c r="AD1671" s="570">
        <v>56.906907745263915</v>
      </c>
      <c r="AE1671" s="570"/>
      <c r="AF1671" s="570">
        <v>7.1428571428571441</v>
      </c>
      <c r="AG1671" s="570">
        <v>5.1861517049408494</v>
      </c>
      <c r="AH1671" s="570">
        <v>0</v>
      </c>
      <c r="AI1671" s="570">
        <v>11</v>
      </c>
      <c r="AJ1671" s="570">
        <v>112.25454545454544</v>
      </c>
      <c r="AK1671" s="570">
        <v>10.677428145898102</v>
      </c>
      <c r="AL1671" s="570"/>
    </row>
    <row r="1672" spans="1:38">
      <c r="A1672" s="570">
        <v>16</v>
      </c>
      <c r="B1672" s="570">
        <v>200</v>
      </c>
      <c r="C1672" s="570">
        <v>2023</v>
      </c>
      <c r="D1672" s="570">
        <v>8</v>
      </c>
      <c r="E1672" s="570">
        <v>99</v>
      </c>
      <c r="F1672" s="570">
        <v>99</v>
      </c>
      <c r="G1672" s="570">
        <v>99</v>
      </c>
      <c r="H1672" s="570">
        <v>99</v>
      </c>
      <c r="I1672" s="570">
        <v>99</v>
      </c>
      <c r="J1672" s="570">
        <v>999</v>
      </c>
      <c r="K1672" s="570">
        <v>99</v>
      </c>
      <c r="L1672" s="570">
        <v>2</v>
      </c>
      <c r="M1672" s="570">
        <v>99</v>
      </c>
      <c r="N1672" s="570">
        <v>99</v>
      </c>
      <c r="O1672" s="570">
        <v>99</v>
      </c>
      <c r="P1672" s="570">
        <v>99</v>
      </c>
      <c r="Q1672" s="570">
        <v>23</v>
      </c>
      <c r="R1672" s="570">
        <v>99</v>
      </c>
      <c r="S1672" s="570">
        <v>2</v>
      </c>
      <c r="T1672" s="570">
        <v>2.131313131313131</v>
      </c>
      <c r="U1672" s="570">
        <v>7.1858585858585879</v>
      </c>
      <c r="V1672" s="570">
        <v>0</v>
      </c>
      <c r="W1672" s="570">
        <v>0</v>
      </c>
      <c r="X1672" s="570">
        <v>6.0606060606060606</v>
      </c>
      <c r="Y1672" s="570">
        <v>0</v>
      </c>
      <c r="Z1672" s="570">
        <v>3.8761902075951529</v>
      </c>
      <c r="AA1672" s="570">
        <v>0</v>
      </c>
      <c r="AB1672" s="570">
        <v>0.59707138206592492</v>
      </c>
      <c r="AC1672" s="570"/>
      <c r="AD1672" s="570">
        <v>22.688292546905434</v>
      </c>
      <c r="AE1672" s="570"/>
      <c r="AF1672" s="570">
        <v>6.3258785942492004</v>
      </c>
      <c r="AG1672" s="570">
        <v>3.8462578193004946</v>
      </c>
      <c r="AH1672" s="570">
        <v>0</v>
      </c>
      <c r="AI1672" s="570">
        <v>8</v>
      </c>
      <c r="AJ1672" s="570">
        <v>90.987499999999997</v>
      </c>
      <c r="AK1672" s="570">
        <v>10.750337757166038</v>
      </c>
      <c r="AL1672" s="570"/>
    </row>
    <row r="1673" spans="1:38">
      <c r="A1673" s="570">
        <v>16</v>
      </c>
      <c r="B1673" s="570">
        <v>201</v>
      </c>
      <c r="C1673" s="570">
        <v>2023</v>
      </c>
      <c r="D1673" s="570">
        <v>9</v>
      </c>
      <c r="E1673" s="570">
        <v>99</v>
      </c>
      <c r="F1673" s="570">
        <v>99</v>
      </c>
      <c r="G1673" s="570">
        <v>99</v>
      </c>
      <c r="H1673" s="570">
        <v>99</v>
      </c>
      <c r="I1673" s="570">
        <v>99</v>
      </c>
      <c r="J1673" s="570">
        <v>999</v>
      </c>
      <c r="K1673" s="570">
        <v>99</v>
      </c>
      <c r="L1673" s="570">
        <v>2</v>
      </c>
      <c r="M1673" s="570">
        <v>99</v>
      </c>
      <c r="N1673" s="570">
        <v>99</v>
      </c>
      <c r="O1673" s="570">
        <v>99</v>
      </c>
      <c r="P1673" s="570">
        <v>99</v>
      </c>
      <c r="Q1673" s="570">
        <v>40</v>
      </c>
      <c r="R1673" s="570">
        <v>114</v>
      </c>
      <c r="S1673" s="570">
        <v>2</v>
      </c>
      <c r="T1673" s="570">
        <v>2.3859649122807025</v>
      </c>
      <c r="U1673" s="570">
        <v>8.0780701754385955</v>
      </c>
      <c r="V1673" s="570">
        <v>0</v>
      </c>
      <c r="W1673" s="570">
        <v>0</v>
      </c>
      <c r="X1673" s="570">
        <v>12.280701754385968</v>
      </c>
      <c r="Y1673" s="570">
        <v>0</v>
      </c>
      <c r="Z1673" s="570">
        <v>4.6332656584467617</v>
      </c>
      <c r="AA1673" s="570">
        <v>0</v>
      </c>
      <c r="AB1673" s="570">
        <v>1.0131484012618186</v>
      </c>
      <c r="AC1673" s="570"/>
      <c r="AD1673" s="570">
        <v>23.277193111782111</v>
      </c>
      <c r="AE1673" s="570"/>
      <c r="AF1673" s="570">
        <v>4.2442293373045441</v>
      </c>
      <c r="AG1673" s="570">
        <v>2.6507813601913592</v>
      </c>
      <c r="AH1673" s="570">
        <v>2.6315789473684221</v>
      </c>
      <c r="AI1673" s="570">
        <v>18</v>
      </c>
      <c r="AJ1673" s="570">
        <v>89.166666666666643</v>
      </c>
      <c r="AK1673" s="570">
        <v>11.248143572382736</v>
      </c>
      <c r="AL1673" s="570"/>
    </row>
    <row r="1674" spans="1:38">
      <c r="A1674" s="570">
        <v>16</v>
      </c>
      <c r="B1674" s="570">
        <v>202</v>
      </c>
      <c r="C1674" s="570">
        <v>2023</v>
      </c>
      <c r="D1674" s="570">
        <v>10</v>
      </c>
      <c r="E1674" s="570">
        <v>99</v>
      </c>
      <c r="F1674" s="570">
        <v>99</v>
      </c>
      <c r="G1674" s="570">
        <v>99</v>
      </c>
      <c r="H1674" s="570">
        <v>99</v>
      </c>
      <c r="I1674" s="570">
        <v>99</v>
      </c>
      <c r="J1674" s="570">
        <v>999</v>
      </c>
      <c r="K1674" s="570">
        <v>99</v>
      </c>
      <c r="L1674" s="570">
        <v>2</v>
      </c>
      <c r="M1674" s="570">
        <v>99</v>
      </c>
      <c r="N1674" s="570">
        <v>99</v>
      </c>
      <c r="O1674" s="570">
        <v>99</v>
      </c>
      <c r="P1674" s="570">
        <v>99</v>
      </c>
      <c r="Q1674" s="570">
        <v>88</v>
      </c>
      <c r="R1674" s="570">
        <v>226</v>
      </c>
      <c r="S1674" s="570">
        <v>2</v>
      </c>
      <c r="T1674" s="570">
        <v>2.7920353982300874</v>
      </c>
      <c r="U1674" s="570">
        <v>14.212831858407077</v>
      </c>
      <c r="V1674" s="570">
        <v>0</v>
      </c>
      <c r="W1674" s="570">
        <v>0</v>
      </c>
      <c r="X1674" s="570">
        <v>47.787610619469035</v>
      </c>
      <c r="Y1674" s="570">
        <v>0.88495575221238942</v>
      </c>
      <c r="Z1674" s="570">
        <v>5.631333322529211</v>
      </c>
      <c r="AA1674" s="570">
        <v>0</v>
      </c>
      <c r="AB1674" s="570">
        <v>1.2501781531750469</v>
      </c>
      <c r="AC1674" s="570"/>
      <c r="AD1674" s="570">
        <v>32.958972902785085</v>
      </c>
      <c r="AE1674" s="570"/>
      <c r="AF1674" s="570">
        <v>4.8074877685598807</v>
      </c>
      <c r="AG1674" s="570">
        <v>4.3754069464914744</v>
      </c>
      <c r="AH1674" s="570">
        <v>0.44247787610619471</v>
      </c>
      <c r="AI1674" s="570">
        <v>48</v>
      </c>
      <c r="AJ1674" s="570">
        <v>109.97708333333335</v>
      </c>
      <c r="AK1674" s="570">
        <v>12.467041879986001</v>
      </c>
      <c r="AL1674" s="570"/>
    </row>
    <row r="1675" spans="1:38">
      <c r="A1675" s="570">
        <v>16</v>
      </c>
      <c r="B1675" s="570">
        <v>203</v>
      </c>
      <c r="C1675" s="570">
        <v>2023</v>
      </c>
      <c r="D1675" s="570">
        <v>11</v>
      </c>
      <c r="E1675" s="570">
        <v>99</v>
      </c>
      <c r="F1675" s="570">
        <v>99</v>
      </c>
      <c r="G1675" s="570">
        <v>99</v>
      </c>
      <c r="H1675" s="570">
        <v>99</v>
      </c>
      <c r="I1675" s="570">
        <v>99</v>
      </c>
      <c r="J1675" s="570">
        <v>999</v>
      </c>
      <c r="K1675" s="570">
        <v>99</v>
      </c>
      <c r="L1675" s="570">
        <v>2</v>
      </c>
      <c r="M1675" s="570">
        <v>99</v>
      </c>
      <c r="N1675" s="570">
        <v>99</v>
      </c>
      <c r="O1675" s="570">
        <v>99</v>
      </c>
      <c r="P1675" s="570">
        <v>99</v>
      </c>
      <c r="Q1675" s="570">
        <v>33</v>
      </c>
      <c r="R1675" s="570">
        <v>56</v>
      </c>
      <c r="S1675" s="570">
        <v>2</v>
      </c>
      <c r="T1675" s="570">
        <v>3.0714285714285721</v>
      </c>
      <c r="U1675" s="570">
        <v>14.367857142857151</v>
      </c>
      <c r="V1675" s="570">
        <v>0</v>
      </c>
      <c r="W1675" s="570">
        <v>0</v>
      </c>
      <c r="X1675" s="570">
        <v>55.357142857142847</v>
      </c>
      <c r="Y1675" s="570">
        <v>1.785714285714286</v>
      </c>
      <c r="Z1675" s="570">
        <v>5.5003606096995687</v>
      </c>
      <c r="AA1675" s="570">
        <v>0</v>
      </c>
      <c r="AB1675" s="570">
        <v>1.4124085666632276</v>
      </c>
      <c r="AC1675" s="570"/>
      <c r="AD1675" s="570">
        <v>44.415219199685275</v>
      </c>
      <c r="AE1675" s="570"/>
      <c r="AF1675" s="570">
        <v>2.2517088862082821</v>
      </c>
      <c r="AG1675" s="570">
        <v>1.8895440999302535</v>
      </c>
      <c r="AH1675" s="570">
        <v>0</v>
      </c>
      <c r="AI1675" s="570">
        <v>17</v>
      </c>
      <c r="AJ1675" s="570">
        <v>110.15294117647061</v>
      </c>
      <c r="AK1675" s="570">
        <v>12.45456537520789</v>
      </c>
      <c r="AL1675" s="570"/>
    </row>
    <row r="1676" spans="1:38">
      <c r="A1676" s="570">
        <v>16</v>
      </c>
      <c r="B1676" s="570">
        <v>204</v>
      </c>
      <c r="C1676" s="570">
        <v>2023</v>
      </c>
      <c r="D1676" s="570">
        <v>12</v>
      </c>
      <c r="E1676" s="570">
        <v>99</v>
      </c>
      <c r="F1676" s="570">
        <v>99</v>
      </c>
      <c r="G1676" s="570">
        <v>99</v>
      </c>
      <c r="H1676" s="570">
        <v>99</v>
      </c>
      <c r="I1676" s="570">
        <v>99</v>
      </c>
      <c r="J1676" s="570">
        <v>999</v>
      </c>
      <c r="K1676" s="570">
        <v>99</v>
      </c>
      <c r="L1676" s="570">
        <v>2</v>
      </c>
      <c r="M1676" s="570">
        <v>99</v>
      </c>
      <c r="N1676" s="570">
        <v>99</v>
      </c>
      <c r="O1676" s="570">
        <v>99</v>
      </c>
      <c r="P1676" s="570">
        <v>99</v>
      </c>
      <c r="Q1676" s="570">
        <v>2</v>
      </c>
      <c r="R1676" s="570">
        <v>4</v>
      </c>
      <c r="S1676" s="570">
        <v>2</v>
      </c>
      <c r="T1676" s="570">
        <v>3</v>
      </c>
      <c r="U1676" s="570">
        <v>9.625</v>
      </c>
      <c r="V1676" s="570">
        <v>0</v>
      </c>
      <c r="W1676" s="570">
        <v>0</v>
      </c>
      <c r="X1676" s="570">
        <v>25</v>
      </c>
      <c r="Y1676" s="570">
        <v>0</v>
      </c>
      <c r="Z1676" s="570">
        <v>5.3015917421091583</v>
      </c>
      <c r="AA1676" s="570">
        <v>0</v>
      </c>
      <c r="AB1676" s="570">
        <v>1.2247448713915889</v>
      </c>
      <c r="AC1676" s="570"/>
      <c r="AD1676" s="570">
        <v>-3.0801941026220634</v>
      </c>
      <c r="AE1676" s="570"/>
      <c r="AF1676" s="570">
        <v>1.5325670498084294</v>
      </c>
      <c r="AG1676" s="570">
        <v>0.87490057947960476</v>
      </c>
      <c r="AH1676" s="570">
        <v>0</v>
      </c>
      <c r="AI1676" s="570">
        <v>1</v>
      </c>
      <c r="AJ1676" s="570">
        <v>93.9</v>
      </c>
      <c r="AK1676" s="570">
        <v>22.707068624344984</v>
      </c>
      <c r="AL1676" s="570"/>
    </row>
    <row r="1677" spans="1:38">
      <c r="A1677" s="570">
        <v>16</v>
      </c>
      <c r="B1677" s="570">
        <v>205</v>
      </c>
      <c r="C1677" s="570">
        <v>2023</v>
      </c>
      <c r="D1677" s="570">
        <v>1</v>
      </c>
      <c r="E1677" s="570">
        <v>99</v>
      </c>
      <c r="F1677" s="570">
        <v>99</v>
      </c>
      <c r="G1677" s="570">
        <v>99</v>
      </c>
      <c r="H1677" s="570">
        <v>99</v>
      </c>
      <c r="I1677" s="570">
        <v>99</v>
      </c>
      <c r="J1677" s="570">
        <v>999</v>
      </c>
      <c r="K1677" s="570">
        <v>99</v>
      </c>
      <c r="L1677" s="570">
        <v>3</v>
      </c>
      <c r="M1677" s="570">
        <v>99</v>
      </c>
      <c r="N1677" s="570">
        <v>99</v>
      </c>
      <c r="O1677" s="570">
        <v>99</v>
      </c>
      <c r="P1677" s="570">
        <v>99</v>
      </c>
      <c r="Q1677" s="570">
        <v>16</v>
      </c>
      <c r="R1677" s="570">
        <v>28</v>
      </c>
      <c r="S1677" s="570">
        <v>3</v>
      </c>
      <c r="T1677" s="570">
        <v>4.25</v>
      </c>
      <c r="U1677" s="570">
        <v>16.599999999999994</v>
      </c>
      <c r="V1677" s="570">
        <v>0</v>
      </c>
      <c r="W1677" s="570">
        <v>0</v>
      </c>
      <c r="X1677" s="570">
        <v>60.714285714285694</v>
      </c>
      <c r="Y1677" s="570">
        <v>3.5714285714285721</v>
      </c>
      <c r="Z1677" s="570">
        <v>5.3080128108360913</v>
      </c>
      <c r="AA1677" s="570">
        <v>0</v>
      </c>
      <c r="AB1677" s="570">
        <v>1.72430110065333</v>
      </c>
      <c r="AC1677" s="570"/>
      <c r="AD1677" s="570">
        <v>12.174510116516828</v>
      </c>
      <c r="AE1677" s="570"/>
      <c r="AF1677" s="570">
        <v>3.8199181446111874</v>
      </c>
      <c r="AG1677" s="570">
        <v>3.3523018225616821</v>
      </c>
      <c r="AH1677" s="570">
        <v>0</v>
      </c>
      <c r="AI1677" s="570">
        <v>0</v>
      </c>
      <c r="AJ1677" s="570"/>
      <c r="AK1677" s="570"/>
      <c r="AL1677" s="570"/>
    </row>
    <row r="1678" spans="1:38">
      <c r="A1678" s="570">
        <v>16</v>
      </c>
      <c r="B1678" s="570">
        <v>206</v>
      </c>
      <c r="C1678" s="570">
        <v>2023</v>
      </c>
      <c r="D1678" s="570">
        <v>2</v>
      </c>
      <c r="E1678" s="570">
        <v>99</v>
      </c>
      <c r="F1678" s="570">
        <v>99</v>
      </c>
      <c r="G1678" s="570">
        <v>99</v>
      </c>
      <c r="H1678" s="570">
        <v>99</v>
      </c>
      <c r="I1678" s="570">
        <v>99</v>
      </c>
      <c r="J1678" s="570">
        <v>999</v>
      </c>
      <c r="K1678" s="570">
        <v>99</v>
      </c>
      <c r="L1678" s="570">
        <v>3</v>
      </c>
      <c r="M1678" s="570">
        <v>99</v>
      </c>
      <c r="N1678" s="570">
        <v>99</v>
      </c>
      <c r="O1678" s="570">
        <v>99</v>
      </c>
      <c r="P1678" s="570">
        <v>99</v>
      </c>
      <c r="Q1678" s="570">
        <v>22</v>
      </c>
      <c r="R1678" s="570">
        <v>87</v>
      </c>
      <c r="S1678" s="570">
        <v>3</v>
      </c>
      <c r="T1678" s="570">
        <v>4.2068965517241388</v>
      </c>
      <c r="U1678" s="570">
        <v>8.8310344827586231</v>
      </c>
      <c r="V1678" s="570">
        <v>0</v>
      </c>
      <c r="W1678" s="570">
        <v>0</v>
      </c>
      <c r="X1678" s="570">
        <v>21.83908045977012</v>
      </c>
      <c r="Y1678" s="570">
        <v>2.298850574712644</v>
      </c>
      <c r="Z1678" s="570">
        <v>6.4008496265214356</v>
      </c>
      <c r="AA1678" s="570">
        <v>0</v>
      </c>
      <c r="AB1678" s="570">
        <v>1.769069701845609</v>
      </c>
      <c r="AC1678" s="570"/>
      <c r="AD1678" s="570">
        <v>38.09996913716919</v>
      </c>
      <c r="AE1678" s="570"/>
      <c r="AF1678" s="570">
        <v>5.1570835803200952</v>
      </c>
      <c r="AG1678" s="570">
        <v>4.4680294263033939</v>
      </c>
      <c r="AH1678" s="570">
        <v>0</v>
      </c>
      <c r="AI1678" s="570">
        <v>0</v>
      </c>
      <c r="AJ1678" s="570"/>
      <c r="AK1678" s="570"/>
      <c r="AL1678" s="570"/>
    </row>
    <row r="1679" spans="1:38">
      <c r="A1679" s="570">
        <v>16</v>
      </c>
      <c r="B1679" s="570">
        <v>207</v>
      </c>
      <c r="C1679" s="570">
        <v>2023</v>
      </c>
      <c r="D1679" s="570">
        <v>3</v>
      </c>
      <c r="E1679" s="570">
        <v>99</v>
      </c>
      <c r="F1679" s="570">
        <v>99</v>
      </c>
      <c r="G1679" s="570">
        <v>99</v>
      </c>
      <c r="H1679" s="570">
        <v>99</v>
      </c>
      <c r="I1679" s="570">
        <v>99</v>
      </c>
      <c r="J1679" s="570">
        <v>999</v>
      </c>
      <c r="K1679" s="570">
        <v>99</v>
      </c>
      <c r="L1679" s="570">
        <v>3</v>
      </c>
      <c r="M1679" s="570">
        <v>99</v>
      </c>
      <c r="N1679" s="570">
        <v>99</v>
      </c>
      <c r="O1679" s="570">
        <v>99</v>
      </c>
      <c r="P1679" s="570">
        <v>99</v>
      </c>
      <c r="Q1679" s="570">
        <v>72</v>
      </c>
      <c r="R1679" s="570">
        <v>223</v>
      </c>
      <c r="S1679" s="570">
        <v>3</v>
      </c>
      <c r="T1679" s="570">
        <v>3.2645739910313898</v>
      </c>
      <c r="U1679" s="570">
        <v>8.0080717488789279</v>
      </c>
      <c r="V1679" s="570">
        <v>0</v>
      </c>
      <c r="W1679" s="570">
        <v>0</v>
      </c>
      <c r="X1679" s="570">
        <v>14.349775784753362</v>
      </c>
      <c r="Y1679" s="570">
        <v>0.89686098654708513</v>
      </c>
      <c r="Z1679" s="570">
        <v>5.9703022400797545</v>
      </c>
      <c r="AA1679" s="570">
        <v>0</v>
      </c>
      <c r="AB1679" s="570">
        <v>1.6746462507506261</v>
      </c>
      <c r="AC1679" s="570"/>
      <c r="AD1679" s="570">
        <v>49.660505679522593</v>
      </c>
      <c r="AE1679" s="570"/>
      <c r="AF1679" s="570">
        <v>4.889278666959</v>
      </c>
      <c r="AG1679" s="570">
        <v>4.169478149814501</v>
      </c>
      <c r="AH1679" s="570">
        <v>0</v>
      </c>
      <c r="AI1679" s="570">
        <v>0</v>
      </c>
      <c r="AJ1679" s="570"/>
      <c r="AK1679" s="570"/>
      <c r="AL1679" s="570"/>
    </row>
    <row r="1680" spans="1:38">
      <c r="A1680" s="570">
        <v>16</v>
      </c>
      <c r="B1680" s="570">
        <v>208</v>
      </c>
      <c r="C1680" s="570">
        <v>2023</v>
      </c>
      <c r="D1680" s="570">
        <v>4</v>
      </c>
      <c r="E1680" s="570">
        <v>99</v>
      </c>
      <c r="F1680" s="570">
        <v>99</v>
      </c>
      <c r="G1680" s="570">
        <v>99</v>
      </c>
      <c r="H1680" s="570">
        <v>99</v>
      </c>
      <c r="I1680" s="570">
        <v>99</v>
      </c>
      <c r="J1680" s="570">
        <v>999</v>
      </c>
      <c r="K1680" s="570">
        <v>99</v>
      </c>
      <c r="L1680" s="570">
        <v>3</v>
      </c>
      <c r="M1680" s="570">
        <v>99</v>
      </c>
      <c r="N1680" s="570">
        <v>99</v>
      </c>
      <c r="O1680" s="570">
        <v>99</v>
      </c>
      <c r="P1680" s="570">
        <v>99</v>
      </c>
      <c r="Q1680" s="570">
        <v>34</v>
      </c>
      <c r="R1680" s="570">
        <v>135</v>
      </c>
      <c r="S1680" s="570">
        <v>3</v>
      </c>
      <c r="T1680" s="570">
        <v>2.7777777777777781</v>
      </c>
      <c r="U1680" s="570">
        <v>7.3866666666666685</v>
      </c>
      <c r="V1680" s="570">
        <v>0</v>
      </c>
      <c r="W1680" s="570">
        <v>0</v>
      </c>
      <c r="X1680" s="570">
        <v>8.148148148148147</v>
      </c>
      <c r="Y1680" s="570">
        <v>0.74074074074074081</v>
      </c>
      <c r="Z1680" s="570">
        <v>4.7643242107548813</v>
      </c>
      <c r="AA1680" s="570">
        <v>0</v>
      </c>
      <c r="AB1680" s="570">
        <v>1.3146843962443597</v>
      </c>
      <c r="AC1680" s="570"/>
      <c r="AD1680" s="570">
        <v>52.035063894420595</v>
      </c>
      <c r="AE1680" s="570"/>
      <c r="AF1680" s="570">
        <v>4.1912449549829249</v>
      </c>
      <c r="AG1680" s="570">
        <v>3.7141048083727504</v>
      </c>
      <c r="AH1680" s="570">
        <v>0</v>
      </c>
      <c r="AI1680" s="570">
        <v>1</v>
      </c>
      <c r="AJ1680" s="570">
        <v>71.8</v>
      </c>
      <c r="AK1680" s="570">
        <v>13.508174790767562</v>
      </c>
      <c r="AL1680" s="570"/>
    </row>
    <row r="1681" spans="1:38">
      <c r="A1681" s="570">
        <v>16</v>
      </c>
      <c r="B1681" s="570">
        <v>209</v>
      </c>
      <c r="C1681" s="570">
        <v>2023</v>
      </c>
      <c r="D1681" s="570">
        <v>5</v>
      </c>
      <c r="E1681" s="570">
        <v>99</v>
      </c>
      <c r="F1681" s="570">
        <v>99</v>
      </c>
      <c r="G1681" s="570">
        <v>99</v>
      </c>
      <c r="H1681" s="570">
        <v>99</v>
      </c>
      <c r="I1681" s="570">
        <v>99</v>
      </c>
      <c r="J1681" s="570">
        <v>999</v>
      </c>
      <c r="K1681" s="570">
        <v>99</v>
      </c>
      <c r="L1681" s="570">
        <v>3</v>
      </c>
      <c r="M1681" s="570">
        <v>99</v>
      </c>
      <c r="N1681" s="570">
        <v>99</v>
      </c>
      <c r="O1681" s="570">
        <v>99</v>
      </c>
      <c r="P1681" s="570">
        <v>99</v>
      </c>
      <c r="Q1681" s="570">
        <v>40</v>
      </c>
      <c r="R1681" s="570">
        <v>105</v>
      </c>
      <c r="S1681" s="570">
        <v>3</v>
      </c>
      <c r="T1681" s="570">
        <v>3.3047619047619041</v>
      </c>
      <c r="U1681" s="570">
        <v>9.6590476190476089</v>
      </c>
      <c r="V1681" s="570">
        <v>0</v>
      </c>
      <c r="W1681" s="570">
        <v>0</v>
      </c>
      <c r="X1681" s="570">
        <v>17.142857142857139</v>
      </c>
      <c r="Y1681" s="570">
        <v>0</v>
      </c>
      <c r="Z1681" s="570">
        <v>5.3056429122226323</v>
      </c>
      <c r="AA1681" s="570">
        <v>0</v>
      </c>
      <c r="AB1681" s="570">
        <v>1.474376765983703</v>
      </c>
      <c r="AC1681" s="570"/>
      <c r="AD1681" s="570">
        <v>29.914922286763339</v>
      </c>
      <c r="AE1681" s="570"/>
      <c r="AF1681" s="570">
        <v>5.6848944233892809</v>
      </c>
      <c r="AG1681" s="570">
        <v>5.7648583511436478</v>
      </c>
      <c r="AH1681" s="570">
        <v>0.95238095238095277</v>
      </c>
      <c r="AI1681" s="570">
        <v>9</v>
      </c>
      <c r="AJ1681" s="570">
        <v>88.366666666666646</v>
      </c>
      <c r="AK1681" s="570">
        <v>11.74856609463335</v>
      </c>
      <c r="AL1681" s="570"/>
    </row>
    <row r="1682" spans="1:38">
      <c r="A1682" s="570">
        <v>16</v>
      </c>
      <c r="B1682" s="570">
        <v>210</v>
      </c>
      <c r="C1682" s="570">
        <v>2023</v>
      </c>
      <c r="D1682" s="570">
        <v>6</v>
      </c>
      <c r="E1682" s="570">
        <v>99</v>
      </c>
      <c r="F1682" s="570">
        <v>99</v>
      </c>
      <c r="G1682" s="570">
        <v>99</v>
      </c>
      <c r="H1682" s="570">
        <v>99</v>
      </c>
      <c r="I1682" s="570">
        <v>99</v>
      </c>
      <c r="J1682" s="570">
        <v>999</v>
      </c>
      <c r="K1682" s="570">
        <v>99</v>
      </c>
      <c r="L1682" s="570">
        <v>3</v>
      </c>
      <c r="M1682" s="570">
        <v>99</v>
      </c>
      <c r="N1682" s="570">
        <v>99</v>
      </c>
      <c r="O1682" s="570">
        <v>99</v>
      </c>
      <c r="P1682" s="570">
        <v>99</v>
      </c>
      <c r="Q1682" s="570">
        <v>58</v>
      </c>
      <c r="R1682" s="570">
        <v>219</v>
      </c>
      <c r="S1682" s="570">
        <v>3</v>
      </c>
      <c r="T1682" s="570">
        <v>3.2237442922374422</v>
      </c>
      <c r="U1682" s="570">
        <v>11.176255707762556</v>
      </c>
      <c r="V1682" s="570">
        <v>0</v>
      </c>
      <c r="W1682" s="570">
        <v>0</v>
      </c>
      <c r="X1682" s="570">
        <v>26.940639269406393</v>
      </c>
      <c r="Y1682" s="570">
        <v>3.1963470319634695</v>
      </c>
      <c r="Z1682" s="570">
        <v>6.1585803565166568</v>
      </c>
      <c r="AA1682" s="570">
        <v>0</v>
      </c>
      <c r="AB1682" s="570">
        <v>1.5350345878041622</v>
      </c>
      <c r="AC1682" s="570"/>
      <c r="AD1682" s="570">
        <v>41.769035105222997</v>
      </c>
      <c r="AE1682" s="570"/>
      <c r="AF1682" s="570">
        <v>9.7419928825622808</v>
      </c>
      <c r="AG1682" s="570">
        <v>8.3011700864846567</v>
      </c>
      <c r="AH1682" s="570">
        <v>0</v>
      </c>
      <c r="AI1682" s="570">
        <v>43</v>
      </c>
      <c r="AJ1682" s="570">
        <v>99.876744186046494</v>
      </c>
      <c r="AK1682" s="570">
        <v>12.385384276786741</v>
      </c>
      <c r="AL1682" s="570"/>
    </row>
    <row r="1683" spans="1:38">
      <c r="A1683" s="570">
        <v>16</v>
      </c>
      <c r="B1683" s="570">
        <v>211</v>
      </c>
      <c r="C1683" s="570">
        <v>2023</v>
      </c>
      <c r="D1683" s="570">
        <v>7</v>
      </c>
      <c r="E1683" s="570">
        <v>99</v>
      </c>
      <c r="F1683" s="570">
        <v>99</v>
      </c>
      <c r="G1683" s="570">
        <v>99</v>
      </c>
      <c r="H1683" s="570">
        <v>99</v>
      </c>
      <c r="I1683" s="570">
        <v>99</v>
      </c>
      <c r="J1683" s="570">
        <v>999</v>
      </c>
      <c r="K1683" s="570">
        <v>99</v>
      </c>
      <c r="L1683" s="570">
        <v>3</v>
      </c>
      <c r="M1683" s="570">
        <v>99</v>
      </c>
      <c r="N1683" s="570">
        <v>99</v>
      </c>
      <c r="O1683" s="570">
        <v>99</v>
      </c>
      <c r="P1683" s="570">
        <v>99</v>
      </c>
      <c r="Q1683" s="570">
        <v>12</v>
      </c>
      <c r="R1683" s="570">
        <v>74</v>
      </c>
      <c r="S1683" s="570">
        <v>3</v>
      </c>
      <c r="T1683" s="570">
        <v>3.1351351351351351</v>
      </c>
      <c r="U1683" s="570">
        <v>8.9959459459459481</v>
      </c>
      <c r="V1683" s="570">
        <v>0</v>
      </c>
      <c r="W1683" s="570">
        <v>0</v>
      </c>
      <c r="X1683" s="570">
        <v>12.162162162162163</v>
      </c>
      <c r="Y1683" s="570">
        <v>1.3513513513513515</v>
      </c>
      <c r="Z1683" s="570">
        <v>4.9014459860162596</v>
      </c>
      <c r="AA1683" s="570">
        <v>0</v>
      </c>
      <c r="AB1683" s="570">
        <v>1.3489167257803003</v>
      </c>
      <c r="AC1683" s="570"/>
      <c r="AD1683" s="570">
        <v>49.797607046247606</v>
      </c>
      <c r="AE1683" s="570"/>
      <c r="AF1683" s="570">
        <v>15.54621848739496</v>
      </c>
      <c r="AG1683" s="570">
        <v>11.581419624217119</v>
      </c>
      <c r="AH1683" s="570">
        <v>0</v>
      </c>
      <c r="AI1683" s="570">
        <v>23</v>
      </c>
      <c r="AJ1683" s="570">
        <v>110.52608695652178</v>
      </c>
      <c r="AK1683" s="570">
        <v>9.7270604767634872</v>
      </c>
      <c r="AL1683" s="570"/>
    </row>
    <row r="1684" spans="1:38">
      <c r="A1684" s="570">
        <v>16</v>
      </c>
      <c r="B1684" s="570">
        <v>212</v>
      </c>
      <c r="C1684" s="570">
        <v>2023</v>
      </c>
      <c r="D1684" s="570">
        <v>8</v>
      </c>
      <c r="E1684" s="570">
        <v>99</v>
      </c>
      <c r="F1684" s="570">
        <v>99</v>
      </c>
      <c r="G1684" s="570">
        <v>99</v>
      </c>
      <c r="H1684" s="570">
        <v>99</v>
      </c>
      <c r="I1684" s="570">
        <v>99</v>
      </c>
      <c r="J1684" s="570">
        <v>999</v>
      </c>
      <c r="K1684" s="570">
        <v>99</v>
      </c>
      <c r="L1684" s="570">
        <v>3</v>
      </c>
      <c r="M1684" s="570">
        <v>99</v>
      </c>
      <c r="N1684" s="570">
        <v>99</v>
      </c>
      <c r="O1684" s="570">
        <v>99</v>
      </c>
      <c r="P1684" s="570">
        <v>99</v>
      </c>
      <c r="Q1684" s="570">
        <v>38</v>
      </c>
      <c r="R1684" s="570">
        <v>174</v>
      </c>
      <c r="S1684" s="570">
        <v>3</v>
      </c>
      <c r="T1684" s="570">
        <v>2.6149425287356323</v>
      </c>
      <c r="U1684" s="570">
        <v>9.2643678160919514</v>
      </c>
      <c r="V1684" s="570">
        <v>0</v>
      </c>
      <c r="W1684" s="570">
        <v>0</v>
      </c>
      <c r="X1684" s="570">
        <v>11.494252873563219</v>
      </c>
      <c r="Y1684" s="570">
        <v>1.149425287356322</v>
      </c>
      <c r="Z1684" s="570">
        <v>4.3334830304336212</v>
      </c>
      <c r="AA1684" s="570">
        <v>0</v>
      </c>
      <c r="AB1684" s="570">
        <v>1.1724842214591278</v>
      </c>
      <c r="AC1684" s="570"/>
      <c r="AD1684" s="570">
        <v>49.589498362283592</v>
      </c>
      <c r="AE1684" s="570"/>
      <c r="AF1684" s="570">
        <v>11.118210862619804</v>
      </c>
      <c r="AG1684" s="570">
        <v>8.7154450445774394</v>
      </c>
      <c r="AH1684" s="570">
        <v>0</v>
      </c>
      <c r="AI1684" s="570">
        <v>15</v>
      </c>
      <c r="AJ1684" s="570">
        <v>90.713333333333367</v>
      </c>
      <c r="AK1684" s="570">
        <v>11.334348942097352</v>
      </c>
      <c r="AL1684" s="570"/>
    </row>
    <row r="1685" spans="1:38">
      <c r="A1685" s="570">
        <v>16</v>
      </c>
      <c r="B1685" s="570">
        <v>213</v>
      </c>
      <c r="C1685" s="570">
        <v>2023</v>
      </c>
      <c r="D1685" s="570">
        <v>9</v>
      </c>
      <c r="E1685" s="570">
        <v>99</v>
      </c>
      <c r="F1685" s="570">
        <v>99</v>
      </c>
      <c r="G1685" s="570">
        <v>99</v>
      </c>
      <c r="H1685" s="570">
        <v>99</v>
      </c>
      <c r="I1685" s="570">
        <v>99</v>
      </c>
      <c r="J1685" s="570">
        <v>999</v>
      </c>
      <c r="K1685" s="570">
        <v>99</v>
      </c>
      <c r="L1685" s="570">
        <v>3</v>
      </c>
      <c r="M1685" s="570">
        <v>99</v>
      </c>
      <c r="N1685" s="570">
        <v>99</v>
      </c>
      <c r="O1685" s="570">
        <v>99</v>
      </c>
      <c r="P1685" s="570">
        <v>99</v>
      </c>
      <c r="Q1685" s="570">
        <v>60</v>
      </c>
      <c r="R1685" s="570">
        <v>197</v>
      </c>
      <c r="S1685" s="570">
        <v>3</v>
      </c>
      <c r="T1685" s="570">
        <v>3.1269035532994924</v>
      </c>
      <c r="U1685" s="570">
        <v>9.8319796954314711</v>
      </c>
      <c r="V1685" s="570">
        <v>0</v>
      </c>
      <c r="W1685" s="570">
        <v>0.50761421319796951</v>
      </c>
      <c r="X1685" s="570">
        <v>17.766497461928939</v>
      </c>
      <c r="Y1685" s="570">
        <v>2.030456852791878</v>
      </c>
      <c r="Z1685" s="570">
        <v>5.1459749821928087</v>
      </c>
      <c r="AA1685" s="570">
        <v>0</v>
      </c>
      <c r="AB1685" s="570">
        <v>1.5574080562403028</v>
      </c>
      <c r="AC1685" s="570"/>
      <c r="AD1685" s="570">
        <v>36.032965652225641</v>
      </c>
      <c r="AE1685" s="570"/>
      <c r="AF1685" s="570">
        <v>7.3343261355175011</v>
      </c>
      <c r="AG1685" s="570">
        <v>5.5753050456668953</v>
      </c>
      <c r="AH1685" s="570">
        <v>0.50761421319796951</v>
      </c>
      <c r="AI1685" s="570">
        <v>40</v>
      </c>
      <c r="AJ1685" s="570">
        <v>88.497500000000002</v>
      </c>
      <c r="AK1685" s="570">
        <v>12.653057967804742</v>
      </c>
      <c r="AL1685" s="570"/>
    </row>
    <row r="1686" spans="1:38">
      <c r="A1686" s="570">
        <v>16</v>
      </c>
      <c r="B1686" s="570">
        <v>214</v>
      </c>
      <c r="C1686" s="570">
        <v>2023</v>
      </c>
      <c r="D1686" s="570">
        <v>10</v>
      </c>
      <c r="E1686" s="570">
        <v>99</v>
      </c>
      <c r="F1686" s="570">
        <v>99</v>
      </c>
      <c r="G1686" s="570">
        <v>99</v>
      </c>
      <c r="H1686" s="570">
        <v>99</v>
      </c>
      <c r="I1686" s="570">
        <v>99</v>
      </c>
      <c r="J1686" s="570">
        <v>999</v>
      </c>
      <c r="K1686" s="570">
        <v>99</v>
      </c>
      <c r="L1686" s="570">
        <v>3</v>
      </c>
      <c r="M1686" s="570">
        <v>99</v>
      </c>
      <c r="N1686" s="570">
        <v>99</v>
      </c>
      <c r="O1686" s="570">
        <v>99</v>
      </c>
      <c r="P1686" s="570">
        <v>99</v>
      </c>
      <c r="Q1686" s="570">
        <v>130</v>
      </c>
      <c r="R1686" s="570">
        <v>416</v>
      </c>
      <c r="S1686" s="570">
        <v>3</v>
      </c>
      <c r="T1686" s="570">
        <v>3.5769230769230775</v>
      </c>
      <c r="U1686" s="570">
        <v>14.528846153846157</v>
      </c>
      <c r="V1686" s="570">
        <v>0</v>
      </c>
      <c r="W1686" s="570">
        <v>0</v>
      </c>
      <c r="X1686" s="570">
        <v>48.798076923076913</v>
      </c>
      <c r="Y1686" s="570">
        <v>2.6442307692307696</v>
      </c>
      <c r="Z1686" s="570">
        <v>5.358860798085197</v>
      </c>
      <c r="AA1686" s="570">
        <v>0</v>
      </c>
      <c r="AB1686" s="570">
        <v>1.5500763485682021</v>
      </c>
      <c r="AC1686" s="570"/>
      <c r="AD1686" s="570">
        <v>32.601828201730505</v>
      </c>
      <c r="AE1686" s="570"/>
      <c r="AF1686" s="570">
        <v>8.8491810253137633</v>
      </c>
      <c r="AG1686" s="570">
        <v>8.2329191446699976</v>
      </c>
      <c r="AH1686" s="570">
        <v>0.96153846153846112</v>
      </c>
      <c r="AI1686" s="570">
        <v>97</v>
      </c>
      <c r="AJ1686" s="570">
        <v>108.00103092783507</v>
      </c>
      <c r="AK1686" s="570">
        <v>12.989081313606375</v>
      </c>
      <c r="AL1686" s="570"/>
    </row>
    <row r="1687" spans="1:38">
      <c r="A1687" s="570">
        <v>16</v>
      </c>
      <c r="B1687" s="570">
        <v>215</v>
      </c>
      <c r="C1687" s="570">
        <v>2023</v>
      </c>
      <c r="D1687" s="570">
        <v>11</v>
      </c>
      <c r="E1687" s="570">
        <v>99</v>
      </c>
      <c r="F1687" s="570">
        <v>99</v>
      </c>
      <c r="G1687" s="570">
        <v>99</v>
      </c>
      <c r="H1687" s="570">
        <v>99</v>
      </c>
      <c r="I1687" s="570">
        <v>99</v>
      </c>
      <c r="J1687" s="570">
        <v>999</v>
      </c>
      <c r="K1687" s="570">
        <v>99</v>
      </c>
      <c r="L1687" s="570">
        <v>3</v>
      </c>
      <c r="M1687" s="570">
        <v>99</v>
      </c>
      <c r="N1687" s="570">
        <v>99</v>
      </c>
      <c r="O1687" s="570">
        <v>99</v>
      </c>
      <c r="P1687" s="570">
        <v>99</v>
      </c>
      <c r="Q1687" s="570">
        <v>52</v>
      </c>
      <c r="R1687" s="570">
        <v>106</v>
      </c>
      <c r="S1687" s="570">
        <v>3</v>
      </c>
      <c r="T1687" s="570">
        <v>3.7075471698113209</v>
      </c>
      <c r="U1687" s="570">
        <v>14.625471698113204</v>
      </c>
      <c r="V1687" s="570">
        <v>0</v>
      </c>
      <c r="W1687" s="570">
        <v>0</v>
      </c>
      <c r="X1687" s="570">
        <v>50.943396226415089</v>
      </c>
      <c r="Y1687" s="570">
        <v>5.6603773584905639</v>
      </c>
      <c r="Z1687" s="570">
        <v>6.1153234895036119</v>
      </c>
      <c r="AA1687" s="570">
        <v>0</v>
      </c>
      <c r="AB1687" s="570">
        <v>1.5599164293778476</v>
      </c>
      <c r="AC1687" s="570"/>
      <c r="AD1687" s="570">
        <v>42.573176377488643</v>
      </c>
      <c r="AE1687" s="570"/>
      <c r="AF1687" s="570">
        <v>4.2621632488942502</v>
      </c>
      <c r="AG1687" s="570">
        <v>3.640765868906128</v>
      </c>
      <c r="AH1687" s="570">
        <v>0.94339622641509413</v>
      </c>
      <c r="AI1687" s="570">
        <v>25</v>
      </c>
      <c r="AJ1687" s="570">
        <v>106.86000000000001</v>
      </c>
      <c r="AK1687" s="570">
        <v>13.437522569225903</v>
      </c>
      <c r="AL1687" s="570"/>
    </row>
    <row r="1688" spans="1:38">
      <c r="A1688" s="570">
        <v>16</v>
      </c>
      <c r="B1688" s="570">
        <v>216</v>
      </c>
      <c r="C1688" s="570">
        <v>2023</v>
      </c>
      <c r="D1688" s="570">
        <v>12</v>
      </c>
      <c r="E1688" s="570">
        <v>99</v>
      </c>
      <c r="F1688" s="570">
        <v>99</v>
      </c>
      <c r="G1688" s="570">
        <v>99</v>
      </c>
      <c r="H1688" s="570">
        <v>99</v>
      </c>
      <c r="I1688" s="570">
        <v>99</v>
      </c>
      <c r="J1688" s="570">
        <v>999</v>
      </c>
      <c r="K1688" s="570">
        <v>99</v>
      </c>
      <c r="L1688" s="570">
        <v>3</v>
      </c>
      <c r="M1688" s="570">
        <v>99</v>
      </c>
      <c r="N1688" s="570">
        <v>99</v>
      </c>
      <c r="O1688" s="570">
        <v>99</v>
      </c>
      <c r="P1688" s="570">
        <v>99</v>
      </c>
      <c r="Q1688" s="570">
        <v>5</v>
      </c>
      <c r="R1688" s="570">
        <v>8</v>
      </c>
      <c r="S1688" s="570">
        <v>3</v>
      </c>
      <c r="T1688" s="570">
        <v>3.5</v>
      </c>
      <c r="U1688" s="570">
        <v>10.212499999999999</v>
      </c>
      <c r="V1688" s="570">
        <v>0</v>
      </c>
      <c r="W1688" s="570">
        <v>0</v>
      </c>
      <c r="X1688" s="570">
        <v>0</v>
      </c>
      <c r="Y1688" s="570">
        <v>0</v>
      </c>
      <c r="Z1688" s="570">
        <v>3.6063962275379593</v>
      </c>
      <c r="AA1688" s="570">
        <v>0</v>
      </c>
      <c r="AB1688" s="570">
        <v>1.5</v>
      </c>
      <c r="AC1688" s="570"/>
      <c r="AD1688" s="570">
        <v>71.747524030837269</v>
      </c>
      <c r="AE1688" s="570"/>
      <c r="AF1688" s="570">
        <v>3.0651340996168588</v>
      </c>
      <c r="AG1688" s="570">
        <v>1.8566072037268495</v>
      </c>
      <c r="AH1688" s="570">
        <v>0</v>
      </c>
      <c r="AI1688" s="570">
        <v>0</v>
      </c>
      <c r="AJ1688" s="570"/>
      <c r="AK1688" s="570"/>
      <c r="AL1688" s="570"/>
    </row>
    <row r="1689" spans="1:38">
      <c r="A1689" s="570">
        <v>16</v>
      </c>
      <c r="B1689" s="570">
        <v>217</v>
      </c>
      <c r="C1689" s="570">
        <v>2023</v>
      </c>
      <c r="D1689" s="570">
        <v>1</v>
      </c>
      <c r="E1689" s="570">
        <v>99</v>
      </c>
      <c r="F1689" s="570">
        <v>99</v>
      </c>
      <c r="G1689" s="570">
        <v>99</v>
      </c>
      <c r="H1689" s="570">
        <v>99</v>
      </c>
      <c r="I1689" s="570">
        <v>99</v>
      </c>
      <c r="J1689" s="570">
        <v>999</v>
      </c>
      <c r="K1689" s="570">
        <v>99</v>
      </c>
      <c r="L1689" s="570">
        <v>4</v>
      </c>
      <c r="M1689" s="570">
        <v>99</v>
      </c>
      <c r="N1689" s="570">
        <v>99</v>
      </c>
      <c r="O1689" s="570">
        <v>99</v>
      </c>
      <c r="P1689" s="570">
        <v>99</v>
      </c>
      <c r="Q1689" s="570">
        <v>20</v>
      </c>
      <c r="R1689" s="570">
        <v>92</v>
      </c>
      <c r="S1689" s="570">
        <v>4</v>
      </c>
      <c r="T1689" s="570">
        <v>4.9673913043478253</v>
      </c>
      <c r="U1689" s="570">
        <v>14.231521739130436</v>
      </c>
      <c r="V1689" s="570">
        <v>0</v>
      </c>
      <c r="W1689" s="570">
        <v>0</v>
      </c>
      <c r="X1689" s="570">
        <v>44.565217391304358</v>
      </c>
      <c r="Y1689" s="570">
        <v>9.7826086956521738</v>
      </c>
      <c r="Z1689" s="570">
        <v>7.9001916507824452</v>
      </c>
      <c r="AA1689" s="570">
        <v>0</v>
      </c>
      <c r="AB1689" s="570">
        <v>1.499645515769598</v>
      </c>
      <c r="AC1689" s="570"/>
      <c r="AD1689" s="570">
        <v>35.982182641094553</v>
      </c>
      <c r="AE1689" s="570"/>
      <c r="AF1689" s="570">
        <v>12.551159618008183</v>
      </c>
      <c r="AG1689" s="570">
        <v>9.4431342002581946</v>
      </c>
      <c r="AH1689" s="570">
        <v>1.0869565217391304</v>
      </c>
      <c r="AI1689" s="570">
        <v>0</v>
      </c>
      <c r="AJ1689" s="570"/>
      <c r="AK1689" s="570"/>
      <c r="AL1689" s="570"/>
    </row>
    <row r="1690" spans="1:38">
      <c r="A1690" s="570">
        <v>16</v>
      </c>
      <c r="B1690" s="570">
        <v>218</v>
      </c>
      <c r="C1690" s="570">
        <v>2023</v>
      </c>
      <c r="D1690" s="570">
        <v>2</v>
      </c>
      <c r="E1690" s="570">
        <v>99</v>
      </c>
      <c r="F1690" s="570">
        <v>99</v>
      </c>
      <c r="G1690" s="570">
        <v>99</v>
      </c>
      <c r="H1690" s="570">
        <v>99</v>
      </c>
      <c r="I1690" s="570">
        <v>99</v>
      </c>
      <c r="J1690" s="570">
        <v>999</v>
      </c>
      <c r="K1690" s="570">
        <v>99</v>
      </c>
      <c r="L1690" s="570">
        <v>4</v>
      </c>
      <c r="M1690" s="570">
        <v>99</v>
      </c>
      <c r="N1690" s="570">
        <v>99</v>
      </c>
      <c r="O1690" s="570">
        <v>99</v>
      </c>
      <c r="P1690" s="570">
        <v>99</v>
      </c>
      <c r="Q1690" s="570">
        <v>42</v>
      </c>
      <c r="R1690" s="570">
        <v>166</v>
      </c>
      <c r="S1690" s="570">
        <v>4</v>
      </c>
      <c r="T1690" s="570">
        <v>4.3915662650602405</v>
      </c>
      <c r="U1690" s="570">
        <v>9.6837349397590398</v>
      </c>
      <c r="V1690" s="570">
        <v>0</v>
      </c>
      <c r="W1690" s="570">
        <v>0</v>
      </c>
      <c r="X1690" s="570">
        <v>21.08433734939759</v>
      </c>
      <c r="Y1690" s="570">
        <v>4.8192771084337345</v>
      </c>
      <c r="Z1690" s="570">
        <v>6.5813839704037607</v>
      </c>
      <c r="AA1690" s="570">
        <v>0</v>
      </c>
      <c r="AB1690" s="570">
        <v>1.5821827852972199</v>
      </c>
      <c r="AC1690" s="570"/>
      <c r="AD1690" s="570">
        <v>42.183170050541243</v>
      </c>
      <c r="AE1690" s="570"/>
      <c r="AF1690" s="570">
        <v>9.8399525785417907</v>
      </c>
      <c r="AG1690" s="570">
        <v>9.3483760286121385</v>
      </c>
      <c r="AH1690" s="570">
        <v>1.2048192771084336</v>
      </c>
      <c r="AI1690" s="570">
        <v>2</v>
      </c>
      <c r="AJ1690" s="570">
        <v>93.05</v>
      </c>
      <c r="AK1690" s="570">
        <v>14.409082103990176</v>
      </c>
      <c r="AL1690" s="570"/>
    </row>
    <row r="1691" spans="1:38">
      <c r="A1691" s="570">
        <v>16</v>
      </c>
      <c r="B1691" s="570">
        <v>219</v>
      </c>
      <c r="C1691" s="570">
        <v>2023</v>
      </c>
      <c r="D1691" s="570">
        <v>3</v>
      </c>
      <c r="E1691" s="570">
        <v>99</v>
      </c>
      <c r="F1691" s="570">
        <v>99</v>
      </c>
      <c r="G1691" s="570">
        <v>99</v>
      </c>
      <c r="H1691" s="570">
        <v>99</v>
      </c>
      <c r="I1691" s="570">
        <v>99</v>
      </c>
      <c r="J1691" s="570">
        <v>999</v>
      </c>
      <c r="K1691" s="570">
        <v>99</v>
      </c>
      <c r="L1691" s="570">
        <v>4</v>
      </c>
      <c r="M1691" s="570">
        <v>99</v>
      </c>
      <c r="N1691" s="570">
        <v>99</v>
      </c>
      <c r="O1691" s="570">
        <v>99</v>
      </c>
      <c r="P1691" s="570">
        <v>99</v>
      </c>
      <c r="Q1691" s="570">
        <v>94</v>
      </c>
      <c r="R1691" s="570">
        <v>577</v>
      </c>
      <c r="S1691" s="570">
        <v>4</v>
      </c>
      <c r="T1691" s="570">
        <v>4.2495667244367423</v>
      </c>
      <c r="U1691" s="570">
        <v>7.7362218370883804</v>
      </c>
      <c r="V1691" s="570">
        <v>0</v>
      </c>
      <c r="W1691" s="570">
        <v>0.17331022530329296</v>
      </c>
      <c r="X1691" s="570">
        <v>13.518197573656844</v>
      </c>
      <c r="Y1691" s="570">
        <v>1.7331022530329296</v>
      </c>
      <c r="Z1691" s="570">
        <v>5.6079624259831684</v>
      </c>
      <c r="AA1691" s="570">
        <v>0</v>
      </c>
      <c r="AB1691" s="570">
        <v>1.5487806976330372</v>
      </c>
      <c r="AC1691" s="570"/>
      <c r="AD1691" s="570">
        <v>29.695169696464351</v>
      </c>
      <c r="AE1691" s="570"/>
      <c r="AF1691" s="570">
        <v>12.650734488050862</v>
      </c>
      <c r="AG1691" s="570">
        <v>10.422061017550648</v>
      </c>
      <c r="AH1691" s="570">
        <v>0</v>
      </c>
      <c r="AI1691" s="570">
        <v>1</v>
      </c>
      <c r="AJ1691" s="570">
        <v>113.7</v>
      </c>
      <c r="AK1691" s="570">
        <v>12.790174072316583</v>
      </c>
      <c r="AL1691" s="570"/>
    </row>
    <row r="1692" spans="1:38">
      <c r="A1692" s="570">
        <v>16</v>
      </c>
      <c r="B1692" s="570">
        <v>220</v>
      </c>
      <c r="C1692" s="570">
        <v>2023</v>
      </c>
      <c r="D1692" s="570">
        <v>4</v>
      </c>
      <c r="E1692" s="570">
        <v>99</v>
      </c>
      <c r="F1692" s="570">
        <v>99</v>
      </c>
      <c r="G1692" s="570">
        <v>99</v>
      </c>
      <c r="H1692" s="570">
        <v>99</v>
      </c>
      <c r="I1692" s="570">
        <v>99</v>
      </c>
      <c r="J1692" s="570">
        <v>999</v>
      </c>
      <c r="K1692" s="570">
        <v>99</v>
      </c>
      <c r="L1692" s="570">
        <v>4</v>
      </c>
      <c r="M1692" s="570">
        <v>99</v>
      </c>
      <c r="N1692" s="570">
        <v>99</v>
      </c>
      <c r="O1692" s="570">
        <v>99</v>
      </c>
      <c r="P1692" s="570">
        <v>99</v>
      </c>
      <c r="Q1692" s="570">
        <v>62</v>
      </c>
      <c r="R1692" s="570">
        <v>430</v>
      </c>
      <c r="S1692" s="570">
        <v>4</v>
      </c>
      <c r="T1692" s="570">
        <v>3.6116279069767447</v>
      </c>
      <c r="U1692" s="570">
        <v>7.335116279069763</v>
      </c>
      <c r="V1692" s="570">
        <v>0</v>
      </c>
      <c r="W1692" s="570">
        <v>0</v>
      </c>
      <c r="X1692" s="570">
        <v>8.1395348837209305</v>
      </c>
      <c r="Y1692" s="570">
        <v>1.1627906976744189</v>
      </c>
      <c r="Z1692" s="570">
        <v>4.4711685544489557</v>
      </c>
      <c r="AA1692" s="570">
        <v>0</v>
      </c>
      <c r="AB1692" s="570">
        <v>1.6552536940841851</v>
      </c>
      <c r="AC1692" s="570"/>
      <c r="AD1692" s="570">
        <v>23.735722721562087</v>
      </c>
      <c r="AE1692" s="570"/>
      <c r="AF1692" s="570">
        <v>13.349891338093762</v>
      </c>
      <c r="AG1692" s="570">
        <v>11.747551119222315</v>
      </c>
      <c r="AH1692" s="570">
        <v>0</v>
      </c>
      <c r="AI1692" s="570">
        <v>5</v>
      </c>
      <c r="AJ1692" s="570">
        <v>75.159999999999982</v>
      </c>
      <c r="AK1692" s="570">
        <v>13.725270291107664</v>
      </c>
      <c r="AL1692" s="570"/>
    </row>
    <row r="1693" spans="1:38">
      <c r="A1693" s="570">
        <v>16</v>
      </c>
      <c r="B1693" s="570">
        <v>221</v>
      </c>
      <c r="C1693" s="570">
        <v>2023</v>
      </c>
      <c r="D1693" s="570">
        <v>5</v>
      </c>
      <c r="E1693" s="570">
        <v>99</v>
      </c>
      <c r="F1693" s="570">
        <v>99</v>
      </c>
      <c r="G1693" s="570">
        <v>99</v>
      </c>
      <c r="H1693" s="570">
        <v>99</v>
      </c>
      <c r="I1693" s="570">
        <v>99</v>
      </c>
      <c r="J1693" s="570">
        <v>999</v>
      </c>
      <c r="K1693" s="570">
        <v>99</v>
      </c>
      <c r="L1693" s="570">
        <v>4</v>
      </c>
      <c r="M1693" s="570">
        <v>99</v>
      </c>
      <c r="N1693" s="570">
        <v>99</v>
      </c>
      <c r="O1693" s="570">
        <v>99</v>
      </c>
      <c r="P1693" s="570">
        <v>99</v>
      </c>
      <c r="Q1693" s="570">
        <v>60</v>
      </c>
      <c r="R1693" s="570">
        <v>178</v>
      </c>
      <c r="S1693" s="570">
        <v>4</v>
      </c>
      <c r="T1693" s="570">
        <v>3.7528089887640448</v>
      </c>
      <c r="U1693" s="570">
        <v>10.5314606741573</v>
      </c>
      <c r="V1693" s="570">
        <v>0</v>
      </c>
      <c r="W1693" s="570">
        <v>0</v>
      </c>
      <c r="X1693" s="570">
        <v>24.719101123595504</v>
      </c>
      <c r="Y1693" s="570">
        <v>3.9325842696629199</v>
      </c>
      <c r="Z1693" s="570">
        <v>6.5420351351187049</v>
      </c>
      <c r="AA1693" s="570">
        <v>0</v>
      </c>
      <c r="AB1693" s="570">
        <v>1.6337789576977149</v>
      </c>
      <c r="AC1693" s="570"/>
      <c r="AD1693" s="570">
        <v>40.887336123898486</v>
      </c>
      <c r="AE1693" s="570"/>
      <c r="AF1693" s="570">
        <v>9.6372495939361116</v>
      </c>
      <c r="AG1693" s="570">
        <v>10.655495429948616</v>
      </c>
      <c r="AH1693" s="570">
        <v>1.1235955056179776</v>
      </c>
      <c r="AI1693" s="570">
        <v>25</v>
      </c>
      <c r="AJ1693" s="570">
        <v>81.911999999999978</v>
      </c>
      <c r="AK1693" s="570">
        <v>12.702435422436457</v>
      </c>
      <c r="AL1693" s="570"/>
    </row>
    <row r="1694" spans="1:38">
      <c r="A1694" s="570">
        <v>16</v>
      </c>
      <c r="B1694" s="570">
        <v>222</v>
      </c>
      <c r="C1694" s="570">
        <v>2023</v>
      </c>
      <c r="D1694" s="570">
        <v>6</v>
      </c>
      <c r="E1694" s="570">
        <v>99</v>
      </c>
      <c r="F1694" s="570">
        <v>99</v>
      </c>
      <c r="G1694" s="570">
        <v>99</v>
      </c>
      <c r="H1694" s="570">
        <v>99</v>
      </c>
      <c r="I1694" s="570">
        <v>99</v>
      </c>
      <c r="J1694" s="570">
        <v>999</v>
      </c>
      <c r="K1694" s="570">
        <v>99</v>
      </c>
      <c r="L1694" s="570">
        <v>4</v>
      </c>
      <c r="M1694" s="570">
        <v>99</v>
      </c>
      <c r="N1694" s="570">
        <v>99</v>
      </c>
      <c r="O1694" s="570">
        <v>99</v>
      </c>
      <c r="P1694" s="570">
        <v>99</v>
      </c>
      <c r="Q1694" s="570">
        <v>74</v>
      </c>
      <c r="R1694" s="570">
        <v>257</v>
      </c>
      <c r="S1694" s="570">
        <v>4</v>
      </c>
      <c r="T1694" s="570">
        <v>3.7315175097276256</v>
      </c>
      <c r="U1694" s="570">
        <v>11.017898832684828</v>
      </c>
      <c r="V1694" s="570">
        <v>0</v>
      </c>
      <c r="W1694" s="570">
        <v>0</v>
      </c>
      <c r="X1694" s="570">
        <v>26.459143968871597</v>
      </c>
      <c r="Y1694" s="570">
        <v>3.1128404669260696</v>
      </c>
      <c r="Z1694" s="570">
        <v>6.1764576456194451</v>
      </c>
      <c r="AA1694" s="570">
        <v>0</v>
      </c>
      <c r="AB1694" s="570">
        <v>1.6343524142288723</v>
      </c>
      <c r="AC1694" s="570"/>
      <c r="AD1694" s="570">
        <v>39.360886440557763</v>
      </c>
      <c r="AE1694" s="570"/>
      <c r="AF1694" s="570">
        <v>11.432384341637009</v>
      </c>
      <c r="AG1694" s="570">
        <v>9.603527217229102</v>
      </c>
      <c r="AH1694" s="570">
        <v>0</v>
      </c>
      <c r="AI1694" s="570">
        <v>45</v>
      </c>
      <c r="AJ1694" s="570">
        <v>89.537777777777777</v>
      </c>
      <c r="AK1694" s="570">
        <v>12.954274707687222</v>
      </c>
      <c r="AL1694" s="570"/>
    </row>
    <row r="1695" spans="1:38">
      <c r="A1695" s="570">
        <v>16</v>
      </c>
      <c r="B1695" s="570">
        <v>223</v>
      </c>
      <c r="C1695" s="570">
        <v>2023</v>
      </c>
      <c r="D1695" s="570">
        <v>7</v>
      </c>
      <c r="E1695" s="570">
        <v>99</v>
      </c>
      <c r="F1695" s="570">
        <v>99</v>
      </c>
      <c r="G1695" s="570">
        <v>99</v>
      </c>
      <c r="H1695" s="570">
        <v>99</v>
      </c>
      <c r="I1695" s="570">
        <v>99</v>
      </c>
      <c r="J1695" s="570">
        <v>999</v>
      </c>
      <c r="K1695" s="570">
        <v>99</v>
      </c>
      <c r="L1695" s="570">
        <v>4</v>
      </c>
      <c r="M1695" s="570">
        <v>99</v>
      </c>
      <c r="N1695" s="570">
        <v>99</v>
      </c>
      <c r="O1695" s="570">
        <v>99</v>
      </c>
      <c r="P1695" s="570">
        <v>99</v>
      </c>
      <c r="Q1695" s="570">
        <v>20</v>
      </c>
      <c r="R1695" s="570">
        <v>63</v>
      </c>
      <c r="S1695" s="570">
        <v>4</v>
      </c>
      <c r="T1695" s="570">
        <v>4.5714285714285694</v>
      </c>
      <c r="U1695" s="570">
        <v>11.112698412698411</v>
      </c>
      <c r="V1695" s="570">
        <v>0</v>
      </c>
      <c r="W1695" s="570">
        <v>1.5873015873015868</v>
      </c>
      <c r="X1695" s="570">
        <v>22.222222222222225</v>
      </c>
      <c r="Y1695" s="570">
        <v>3.1746031746031735</v>
      </c>
      <c r="Z1695" s="570">
        <v>6.0032660968576064</v>
      </c>
      <c r="AA1695" s="570">
        <v>0</v>
      </c>
      <c r="AB1695" s="570">
        <v>1.7063307492541837</v>
      </c>
      <c r="AC1695" s="570"/>
      <c r="AD1695" s="570">
        <v>60.780418082319315</v>
      </c>
      <c r="AE1695" s="570"/>
      <c r="AF1695" s="570">
        <v>13.23529411764706</v>
      </c>
      <c r="AG1695" s="570">
        <v>12.179888656924147</v>
      </c>
      <c r="AH1695" s="570">
        <v>0</v>
      </c>
      <c r="AI1695" s="570">
        <v>35</v>
      </c>
      <c r="AJ1695" s="570">
        <v>108.12857142857141</v>
      </c>
      <c r="AK1695" s="570">
        <v>10.97244136295881</v>
      </c>
      <c r="AL1695" s="570"/>
    </row>
    <row r="1696" spans="1:38">
      <c r="A1696" s="570">
        <v>16</v>
      </c>
      <c r="B1696" s="570">
        <v>224</v>
      </c>
      <c r="C1696" s="570">
        <v>2023</v>
      </c>
      <c r="D1696" s="570">
        <v>8</v>
      </c>
      <c r="E1696" s="570">
        <v>99</v>
      </c>
      <c r="F1696" s="570">
        <v>99</v>
      </c>
      <c r="G1696" s="570">
        <v>99</v>
      </c>
      <c r="H1696" s="570">
        <v>99</v>
      </c>
      <c r="I1696" s="570">
        <v>99</v>
      </c>
      <c r="J1696" s="570">
        <v>999</v>
      </c>
      <c r="K1696" s="570">
        <v>99</v>
      </c>
      <c r="L1696" s="570">
        <v>4</v>
      </c>
      <c r="M1696" s="570">
        <v>99</v>
      </c>
      <c r="N1696" s="570">
        <v>99</v>
      </c>
      <c r="O1696" s="570">
        <v>99</v>
      </c>
      <c r="P1696" s="570">
        <v>99</v>
      </c>
      <c r="Q1696" s="570">
        <v>51</v>
      </c>
      <c r="R1696" s="570">
        <v>238</v>
      </c>
      <c r="S1696" s="570">
        <v>4</v>
      </c>
      <c r="T1696" s="570">
        <v>3.2521008403361336</v>
      </c>
      <c r="U1696" s="570">
        <v>10.500000000000002</v>
      </c>
      <c r="V1696" s="570">
        <v>0</v>
      </c>
      <c r="W1696" s="570">
        <v>0</v>
      </c>
      <c r="X1696" s="570">
        <v>13.445378151260501</v>
      </c>
      <c r="Y1696" s="570">
        <v>2.9411764705882355</v>
      </c>
      <c r="Z1696" s="570">
        <v>4.947633336278269</v>
      </c>
      <c r="AA1696" s="570">
        <v>0</v>
      </c>
      <c r="AB1696" s="570">
        <v>1.5676267316115653</v>
      </c>
      <c r="AC1696" s="570"/>
      <c r="AD1696" s="570">
        <v>54.254258079668659</v>
      </c>
      <c r="AE1696" s="570"/>
      <c r="AF1696" s="570">
        <v>15.207667731629396</v>
      </c>
      <c r="AG1696" s="570">
        <v>13.511102460545317</v>
      </c>
      <c r="AH1696" s="570">
        <v>0</v>
      </c>
      <c r="AI1696" s="570">
        <v>25</v>
      </c>
      <c r="AJ1696" s="570">
        <v>102.39999999999998</v>
      </c>
      <c r="AK1696" s="570">
        <v>12.98877045366909</v>
      </c>
      <c r="AL1696" s="570"/>
    </row>
    <row r="1697" spans="1:38">
      <c r="A1697" s="570">
        <v>16</v>
      </c>
      <c r="B1697" s="570">
        <v>225</v>
      </c>
      <c r="C1697" s="570">
        <v>2023</v>
      </c>
      <c r="D1697" s="570">
        <v>9</v>
      </c>
      <c r="E1697" s="570">
        <v>99</v>
      </c>
      <c r="F1697" s="570">
        <v>99</v>
      </c>
      <c r="G1697" s="570">
        <v>99</v>
      </c>
      <c r="H1697" s="570">
        <v>99</v>
      </c>
      <c r="I1697" s="570">
        <v>99</v>
      </c>
      <c r="J1697" s="570">
        <v>999</v>
      </c>
      <c r="K1697" s="570">
        <v>99</v>
      </c>
      <c r="L1697" s="570">
        <v>4</v>
      </c>
      <c r="M1697" s="570">
        <v>99</v>
      </c>
      <c r="N1697" s="570">
        <v>99</v>
      </c>
      <c r="O1697" s="570">
        <v>99</v>
      </c>
      <c r="P1697" s="570">
        <v>99</v>
      </c>
      <c r="Q1697" s="570">
        <v>86</v>
      </c>
      <c r="R1697" s="570">
        <v>313</v>
      </c>
      <c r="S1697" s="570">
        <v>4</v>
      </c>
      <c r="T1697" s="570">
        <v>3.7955271565495199</v>
      </c>
      <c r="U1697" s="570">
        <v>11.257507987220452</v>
      </c>
      <c r="V1697" s="570">
        <v>0</v>
      </c>
      <c r="W1697" s="570">
        <v>0</v>
      </c>
      <c r="X1697" s="570">
        <v>20.766773162939295</v>
      </c>
      <c r="Y1697" s="570">
        <v>2.2364217252396164</v>
      </c>
      <c r="Z1697" s="570">
        <v>5.3885883610363594</v>
      </c>
      <c r="AA1697" s="570">
        <v>0</v>
      </c>
      <c r="AB1697" s="570">
        <v>1.587605484930086</v>
      </c>
      <c r="AC1697" s="570"/>
      <c r="AD1697" s="570">
        <v>59.143311210830099</v>
      </c>
      <c r="AE1697" s="570"/>
      <c r="AF1697" s="570">
        <v>11.653015636634398</v>
      </c>
      <c r="AG1697" s="570">
        <v>10.142570529666932</v>
      </c>
      <c r="AH1697" s="570">
        <v>0.63897763578274769</v>
      </c>
      <c r="AI1697" s="570">
        <v>67</v>
      </c>
      <c r="AJ1697" s="570">
        <v>88.174626865671613</v>
      </c>
      <c r="AK1697" s="570">
        <v>13.45769082082645</v>
      </c>
      <c r="AL1697" s="570"/>
    </row>
    <row r="1698" spans="1:38">
      <c r="A1698" s="570">
        <v>16</v>
      </c>
      <c r="B1698" s="570">
        <v>226</v>
      </c>
      <c r="C1698" s="570">
        <v>2023</v>
      </c>
      <c r="D1698" s="570">
        <v>10</v>
      </c>
      <c r="E1698" s="570">
        <v>99</v>
      </c>
      <c r="F1698" s="570">
        <v>99</v>
      </c>
      <c r="G1698" s="570">
        <v>99</v>
      </c>
      <c r="H1698" s="570">
        <v>99</v>
      </c>
      <c r="I1698" s="570">
        <v>99</v>
      </c>
      <c r="J1698" s="570">
        <v>999</v>
      </c>
      <c r="K1698" s="570">
        <v>99</v>
      </c>
      <c r="L1698" s="570">
        <v>4</v>
      </c>
      <c r="M1698" s="570">
        <v>99</v>
      </c>
      <c r="N1698" s="570">
        <v>99</v>
      </c>
      <c r="O1698" s="570">
        <v>99</v>
      </c>
      <c r="P1698" s="570">
        <v>99</v>
      </c>
      <c r="Q1698" s="570">
        <v>174</v>
      </c>
      <c r="R1698" s="570">
        <v>684</v>
      </c>
      <c r="S1698" s="570">
        <v>4</v>
      </c>
      <c r="T1698" s="570">
        <v>4.0628654970760225</v>
      </c>
      <c r="U1698" s="570">
        <v>15.156286549707596</v>
      </c>
      <c r="V1698" s="570">
        <v>0</v>
      </c>
      <c r="W1698" s="570">
        <v>0.14619883040935674</v>
      </c>
      <c r="X1698" s="570">
        <v>50.87719298245613</v>
      </c>
      <c r="Y1698" s="570">
        <v>6.4327485380116949</v>
      </c>
      <c r="Z1698" s="570">
        <v>5.7620409101335905</v>
      </c>
      <c r="AA1698" s="570">
        <v>0</v>
      </c>
      <c r="AB1698" s="570">
        <v>1.5429033842901476</v>
      </c>
      <c r="AC1698" s="570"/>
      <c r="AD1698" s="570">
        <v>38.648255528126192</v>
      </c>
      <c r="AE1698" s="570"/>
      <c r="AF1698" s="570">
        <v>14.550095724313978</v>
      </c>
      <c r="AG1698" s="570">
        <v>14.121417849252039</v>
      </c>
      <c r="AH1698" s="570">
        <v>0.73099415204678364</v>
      </c>
      <c r="AI1698" s="570">
        <v>122</v>
      </c>
      <c r="AJ1698" s="570">
        <v>103.99836065573768</v>
      </c>
      <c r="AK1698" s="570">
        <v>13.586033654517296</v>
      </c>
      <c r="AL1698" s="570"/>
    </row>
    <row r="1699" spans="1:38">
      <c r="A1699" s="570">
        <v>16</v>
      </c>
      <c r="B1699" s="570">
        <v>227</v>
      </c>
      <c r="C1699" s="570">
        <v>2023</v>
      </c>
      <c r="D1699" s="570">
        <v>11</v>
      </c>
      <c r="E1699" s="570">
        <v>99</v>
      </c>
      <c r="F1699" s="570">
        <v>99</v>
      </c>
      <c r="G1699" s="570">
        <v>99</v>
      </c>
      <c r="H1699" s="570">
        <v>99</v>
      </c>
      <c r="I1699" s="570">
        <v>99</v>
      </c>
      <c r="J1699" s="570">
        <v>999</v>
      </c>
      <c r="K1699" s="570">
        <v>99</v>
      </c>
      <c r="L1699" s="570">
        <v>4</v>
      </c>
      <c r="M1699" s="570">
        <v>99</v>
      </c>
      <c r="N1699" s="570">
        <v>99</v>
      </c>
      <c r="O1699" s="570">
        <v>99</v>
      </c>
      <c r="P1699" s="570">
        <v>99</v>
      </c>
      <c r="Q1699" s="570">
        <v>96</v>
      </c>
      <c r="R1699" s="570">
        <v>243</v>
      </c>
      <c r="S1699" s="570">
        <v>4</v>
      </c>
      <c r="T1699" s="570">
        <v>4.3004115226337438</v>
      </c>
      <c r="U1699" s="570">
        <v>15.182304526748965</v>
      </c>
      <c r="V1699" s="570">
        <v>0</v>
      </c>
      <c r="W1699" s="570">
        <v>0</v>
      </c>
      <c r="X1699" s="570">
        <v>50.617283950617278</v>
      </c>
      <c r="Y1699" s="570">
        <v>11.111111111111112</v>
      </c>
      <c r="Z1699" s="570">
        <v>6.6327079268005757</v>
      </c>
      <c r="AA1699" s="570">
        <v>0</v>
      </c>
      <c r="AB1699" s="570">
        <v>1.3744732756156564</v>
      </c>
      <c r="AC1699" s="570"/>
      <c r="AD1699" s="570">
        <v>41.537934516701753</v>
      </c>
      <c r="AE1699" s="570"/>
      <c r="AF1699" s="570">
        <v>9.7708082026537983</v>
      </c>
      <c r="AG1699" s="570">
        <v>8.6640505193545607</v>
      </c>
      <c r="AH1699" s="570">
        <v>1.6460905349794237</v>
      </c>
      <c r="AI1699" s="570">
        <v>49</v>
      </c>
      <c r="AJ1699" s="570">
        <v>100.37959183673468</v>
      </c>
      <c r="AK1699" s="570">
        <v>13.343067426974191</v>
      </c>
      <c r="AL1699" s="570"/>
    </row>
    <row r="1700" spans="1:38">
      <c r="A1700" s="570">
        <v>16</v>
      </c>
      <c r="B1700" s="570">
        <v>228</v>
      </c>
      <c r="C1700" s="570">
        <v>2023</v>
      </c>
      <c r="D1700" s="570">
        <v>12</v>
      </c>
      <c r="E1700" s="570">
        <v>99</v>
      </c>
      <c r="F1700" s="570">
        <v>99</v>
      </c>
      <c r="G1700" s="570">
        <v>99</v>
      </c>
      <c r="H1700" s="570">
        <v>99</v>
      </c>
      <c r="I1700" s="570">
        <v>99</v>
      </c>
      <c r="J1700" s="570">
        <v>999</v>
      </c>
      <c r="K1700" s="570">
        <v>99</v>
      </c>
      <c r="L1700" s="570">
        <v>4</v>
      </c>
      <c r="M1700" s="570">
        <v>99</v>
      </c>
      <c r="N1700" s="570">
        <v>99</v>
      </c>
      <c r="O1700" s="570">
        <v>99</v>
      </c>
      <c r="P1700" s="570">
        <v>99</v>
      </c>
      <c r="Q1700" s="570">
        <v>12</v>
      </c>
      <c r="R1700" s="570">
        <v>37</v>
      </c>
      <c r="S1700" s="570">
        <v>4</v>
      </c>
      <c r="T1700" s="570">
        <v>3.4864864864864873</v>
      </c>
      <c r="U1700" s="570">
        <v>14.408108108108109</v>
      </c>
      <c r="V1700" s="570">
        <v>0</v>
      </c>
      <c r="W1700" s="570">
        <v>0</v>
      </c>
      <c r="X1700" s="570">
        <v>43.243243243243249</v>
      </c>
      <c r="Y1700" s="570">
        <v>5.4054054054054061</v>
      </c>
      <c r="Z1700" s="570">
        <v>6.7169562918148049</v>
      </c>
      <c r="AA1700" s="570">
        <v>0</v>
      </c>
      <c r="AB1700" s="570">
        <v>1.3680054848479748</v>
      </c>
      <c r="AC1700" s="570"/>
      <c r="AD1700" s="570">
        <v>40.95866213479507</v>
      </c>
      <c r="AE1700" s="570"/>
      <c r="AF1700" s="570">
        <v>14.176245210727972</v>
      </c>
      <c r="AG1700" s="570">
        <v>12.114532439495511</v>
      </c>
      <c r="AH1700" s="570">
        <v>0</v>
      </c>
      <c r="AI1700" s="570">
        <v>8</v>
      </c>
      <c r="AJ1700" s="570">
        <v>89.912499999999994</v>
      </c>
      <c r="AK1700" s="570">
        <v>13.053741952853873</v>
      </c>
      <c r="AL1700" s="570"/>
    </row>
    <row r="1701" spans="1:38">
      <c r="A1701" s="570">
        <v>16</v>
      </c>
      <c r="B1701" s="570">
        <v>229</v>
      </c>
      <c r="C1701" s="570">
        <v>2023</v>
      </c>
      <c r="D1701" s="570">
        <v>1</v>
      </c>
      <c r="E1701" s="570">
        <v>99</v>
      </c>
      <c r="F1701" s="570">
        <v>99</v>
      </c>
      <c r="G1701" s="570">
        <v>99</v>
      </c>
      <c r="H1701" s="570">
        <v>99</v>
      </c>
      <c r="I1701" s="570">
        <v>99</v>
      </c>
      <c r="J1701" s="570">
        <v>999</v>
      </c>
      <c r="K1701" s="570">
        <v>99</v>
      </c>
      <c r="L1701" s="570">
        <v>5</v>
      </c>
      <c r="M1701" s="570">
        <v>99</v>
      </c>
      <c r="N1701" s="570">
        <v>99</v>
      </c>
      <c r="O1701" s="570">
        <v>99</v>
      </c>
      <c r="P1701" s="570">
        <v>99</v>
      </c>
      <c r="Q1701" s="570">
        <v>41</v>
      </c>
      <c r="R1701" s="570">
        <v>230</v>
      </c>
      <c r="S1701" s="570">
        <v>5</v>
      </c>
      <c r="T1701" s="570">
        <v>5.0652173913043477</v>
      </c>
      <c r="U1701" s="570">
        <v>17.206956521739141</v>
      </c>
      <c r="V1701" s="570">
        <v>0</v>
      </c>
      <c r="W1701" s="570">
        <v>0</v>
      </c>
      <c r="X1701" s="570">
        <v>60.434782608695656</v>
      </c>
      <c r="Y1701" s="570">
        <v>20.869565217391305</v>
      </c>
      <c r="Z1701" s="570">
        <v>7.5746398593008637</v>
      </c>
      <c r="AA1701" s="570">
        <v>0</v>
      </c>
      <c r="AB1701" s="570">
        <v>1.5687460225211105</v>
      </c>
      <c r="AC1701" s="570"/>
      <c r="AD1701" s="570">
        <v>35.813731139005483</v>
      </c>
      <c r="AE1701" s="570"/>
      <c r="AF1701" s="570">
        <v>31.37789904502046</v>
      </c>
      <c r="AG1701" s="570">
        <v>28.543609494341904</v>
      </c>
      <c r="AH1701" s="570">
        <v>2.1739130434782608</v>
      </c>
      <c r="AI1701" s="570">
        <v>0</v>
      </c>
      <c r="AJ1701" s="570"/>
      <c r="AK1701" s="570"/>
      <c r="AL1701" s="570"/>
    </row>
    <row r="1702" spans="1:38">
      <c r="A1702" s="570">
        <v>16</v>
      </c>
      <c r="B1702" s="570">
        <v>230</v>
      </c>
      <c r="C1702" s="570">
        <v>2023</v>
      </c>
      <c r="D1702" s="570">
        <v>2</v>
      </c>
      <c r="E1702" s="570">
        <v>99</v>
      </c>
      <c r="F1702" s="570">
        <v>99</v>
      </c>
      <c r="G1702" s="570">
        <v>99</v>
      </c>
      <c r="H1702" s="570">
        <v>99</v>
      </c>
      <c r="I1702" s="570">
        <v>99</v>
      </c>
      <c r="J1702" s="570">
        <v>999</v>
      </c>
      <c r="K1702" s="570">
        <v>99</v>
      </c>
      <c r="L1702" s="570">
        <v>5</v>
      </c>
      <c r="M1702" s="570">
        <v>99</v>
      </c>
      <c r="N1702" s="570">
        <v>99</v>
      </c>
      <c r="O1702" s="570">
        <v>99</v>
      </c>
      <c r="P1702" s="570">
        <v>99</v>
      </c>
      <c r="Q1702" s="570">
        <v>62</v>
      </c>
      <c r="R1702" s="570">
        <v>622</v>
      </c>
      <c r="S1702" s="570">
        <v>5</v>
      </c>
      <c r="T1702" s="570">
        <v>4.8022508038585219</v>
      </c>
      <c r="U1702" s="570">
        <v>10.101446945337624</v>
      </c>
      <c r="V1702" s="570">
        <v>0</v>
      </c>
      <c r="W1702" s="570">
        <v>0.48231511254019283</v>
      </c>
      <c r="X1702" s="570">
        <v>18.971061093247588</v>
      </c>
      <c r="Y1702" s="570">
        <v>7.5562700964630221</v>
      </c>
      <c r="Z1702" s="570">
        <v>6.6994587171271185</v>
      </c>
      <c r="AA1702" s="570">
        <v>0</v>
      </c>
      <c r="AB1702" s="570">
        <v>1.4134612649049889</v>
      </c>
      <c r="AC1702" s="570"/>
      <c r="AD1702" s="570">
        <v>28.588844658983756</v>
      </c>
      <c r="AE1702" s="570"/>
      <c r="AF1702" s="570">
        <v>36.870183758150553</v>
      </c>
      <c r="AG1702" s="570">
        <v>36.539210840045357</v>
      </c>
      <c r="AH1702" s="570">
        <v>2.4115755627009641</v>
      </c>
      <c r="AI1702" s="570">
        <v>34</v>
      </c>
      <c r="AJ1702" s="570">
        <v>94.094117647058852</v>
      </c>
      <c r="AK1702" s="570">
        <v>12.11405548292093</v>
      </c>
      <c r="AL1702" s="570"/>
    </row>
    <row r="1703" spans="1:38">
      <c r="A1703" s="570">
        <v>16</v>
      </c>
      <c r="B1703" s="570">
        <v>231</v>
      </c>
      <c r="C1703" s="570">
        <v>2023</v>
      </c>
      <c r="D1703" s="570">
        <v>3</v>
      </c>
      <c r="E1703" s="570">
        <v>99</v>
      </c>
      <c r="F1703" s="570">
        <v>99</v>
      </c>
      <c r="G1703" s="570">
        <v>99</v>
      </c>
      <c r="H1703" s="570">
        <v>99</v>
      </c>
      <c r="I1703" s="570">
        <v>99</v>
      </c>
      <c r="J1703" s="570">
        <v>999</v>
      </c>
      <c r="K1703" s="570">
        <v>99</v>
      </c>
      <c r="L1703" s="570">
        <v>5</v>
      </c>
      <c r="M1703" s="570">
        <v>99</v>
      </c>
      <c r="N1703" s="570">
        <v>99</v>
      </c>
      <c r="O1703" s="570">
        <v>99</v>
      </c>
      <c r="P1703" s="570">
        <v>99</v>
      </c>
      <c r="Q1703" s="570">
        <v>146</v>
      </c>
      <c r="R1703" s="570">
        <v>1676</v>
      </c>
      <c r="S1703" s="570">
        <v>5</v>
      </c>
      <c r="T1703" s="570">
        <v>4.9922434367541779</v>
      </c>
      <c r="U1703" s="570">
        <v>8.4552505966587113</v>
      </c>
      <c r="V1703" s="570">
        <v>0</v>
      </c>
      <c r="W1703" s="570">
        <v>0.11933174224343672</v>
      </c>
      <c r="X1703" s="570">
        <v>12.112171837708829</v>
      </c>
      <c r="Y1703" s="570">
        <v>3.4009546539379469</v>
      </c>
      <c r="Z1703" s="570">
        <v>5.3470568151067344</v>
      </c>
      <c r="AA1703" s="570">
        <v>0</v>
      </c>
      <c r="AB1703" s="570">
        <v>1.2351502581908591</v>
      </c>
      <c r="AC1703" s="570"/>
      <c r="AD1703" s="570">
        <v>26.316892116961032</v>
      </c>
      <c r="AE1703" s="570"/>
      <c r="AF1703" s="570">
        <v>36.746327559745673</v>
      </c>
      <c r="AG1703" s="570">
        <v>33.086389775462685</v>
      </c>
      <c r="AH1703" s="570">
        <v>0.17899761336515504</v>
      </c>
      <c r="AI1703" s="570">
        <v>2</v>
      </c>
      <c r="AJ1703" s="570">
        <v>89.45</v>
      </c>
      <c r="AK1703" s="570">
        <v>12.873015100268603</v>
      </c>
      <c r="AL1703" s="570"/>
    </row>
    <row r="1704" spans="1:38">
      <c r="A1704" s="570">
        <v>16</v>
      </c>
      <c r="B1704" s="570">
        <v>232</v>
      </c>
      <c r="C1704" s="570">
        <v>2023</v>
      </c>
      <c r="D1704" s="570">
        <v>4</v>
      </c>
      <c r="E1704" s="570">
        <v>99</v>
      </c>
      <c r="F1704" s="570">
        <v>99</v>
      </c>
      <c r="G1704" s="570">
        <v>99</v>
      </c>
      <c r="H1704" s="570">
        <v>99</v>
      </c>
      <c r="I1704" s="570">
        <v>99</v>
      </c>
      <c r="J1704" s="570">
        <v>999</v>
      </c>
      <c r="K1704" s="570">
        <v>99</v>
      </c>
      <c r="L1704" s="570">
        <v>5</v>
      </c>
      <c r="M1704" s="570">
        <v>99</v>
      </c>
      <c r="N1704" s="570">
        <v>99</v>
      </c>
      <c r="O1704" s="570">
        <v>99</v>
      </c>
      <c r="P1704" s="570">
        <v>99</v>
      </c>
      <c r="Q1704" s="570">
        <v>88</v>
      </c>
      <c r="R1704" s="570">
        <v>1150</v>
      </c>
      <c r="S1704" s="570">
        <v>5</v>
      </c>
      <c r="T1704" s="570">
        <v>4.5817391304347828</v>
      </c>
      <c r="U1704" s="570">
        <v>7.3437391304347823</v>
      </c>
      <c r="V1704" s="570">
        <v>0</v>
      </c>
      <c r="W1704" s="570">
        <v>0</v>
      </c>
      <c r="X1704" s="570">
        <v>5.3043478260869552</v>
      </c>
      <c r="Y1704" s="570">
        <v>1.3043478260869563</v>
      </c>
      <c r="Z1704" s="570">
        <v>3.919566293857915</v>
      </c>
      <c r="AA1704" s="570">
        <v>0</v>
      </c>
      <c r="AB1704" s="570">
        <v>1.5145142776363847</v>
      </c>
      <c r="AC1704" s="570"/>
      <c r="AD1704" s="570">
        <v>25.903364765104843</v>
      </c>
      <c r="AE1704" s="570"/>
      <c r="AF1704" s="570">
        <v>35.703197764669362</v>
      </c>
      <c r="AG1704" s="570">
        <v>31.45480278595106</v>
      </c>
      <c r="AH1704" s="570">
        <v>0</v>
      </c>
      <c r="AI1704" s="570">
        <v>14</v>
      </c>
      <c r="AJ1704" s="570">
        <v>78.042857142857116</v>
      </c>
      <c r="AK1704" s="570">
        <v>15.408896440237283</v>
      </c>
      <c r="AL1704" s="570"/>
    </row>
    <row r="1705" spans="1:38">
      <c r="A1705" s="570">
        <v>16</v>
      </c>
      <c r="B1705" s="570">
        <v>233</v>
      </c>
      <c r="C1705" s="570">
        <v>2023</v>
      </c>
      <c r="D1705" s="570">
        <v>5</v>
      </c>
      <c r="E1705" s="570">
        <v>99</v>
      </c>
      <c r="F1705" s="570">
        <v>99</v>
      </c>
      <c r="G1705" s="570">
        <v>99</v>
      </c>
      <c r="H1705" s="570">
        <v>99</v>
      </c>
      <c r="I1705" s="570">
        <v>99</v>
      </c>
      <c r="J1705" s="570">
        <v>999</v>
      </c>
      <c r="K1705" s="570">
        <v>99</v>
      </c>
      <c r="L1705" s="570">
        <v>5</v>
      </c>
      <c r="M1705" s="570">
        <v>99</v>
      </c>
      <c r="N1705" s="570">
        <v>99</v>
      </c>
      <c r="O1705" s="570">
        <v>99</v>
      </c>
      <c r="P1705" s="570">
        <v>99</v>
      </c>
      <c r="Q1705" s="570">
        <v>78</v>
      </c>
      <c r="R1705" s="570">
        <v>614</v>
      </c>
      <c r="S1705" s="570">
        <v>5</v>
      </c>
      <c r="T1705" s="570">
        <v>4.5863192182410435</v>
      </c>
      <c r="U1705" s="570">
        <v>9.5076547231270379</v>
      </c>
      <c r="V1705" s="570">
        <v>0</v>
      </c>
      <c r="W1705" s="570">
        <v>0</v>
      </c>
      <c r="X1705" s="570">
        <v>17.589576547231271</v>
      </c>
      <c r="Y1705" s="570">
        <v>5.0488599348534189</v>
      </c>
      <c r="Z1705" s="570">
        <v>6.5019082669670292</v>
      </c>
      <c r="AA1705" s="570">
        <v>0</v>
      </c>
      <c r="AB1705" s="570">
        <v>1.4656351701039514</v>
      </c>
      <c r="AC1705" s="570"/>
      <c r="AD1705" s="570">
        <v>36.202699822911192</v>
      </c>
      <c r="AE1705" s="570"/>
      <c r="AF1705" s="570">
        <v>33.243096913914442</v>
      </c>
      <c r="AG1705" s="570">
        <v>33.182324587331181</v>
      </c>
      <c r="AH1705" s="570">
        <v>0.81433224755700306</v>
      </c>
      <c r="AI1705" s="570">
        <v>214</v>
      </c>
      <c r="AJ1705" s="570">
        <v>79.324299065420561</v>
      </c>
      <c r="AK1705" s="570">
        <v>13.331531567988916</v>
      </c>
      <c r="AL1705" s="570"/>
    </row>
    <row r="1706" spans="1:38">
      <c r="A1706" s="570">
        <v>16</v>
      </c>
      <c r="B1706" s="570">
        <v>234</v>
      </c>
      <c r="C1706" s="570">
        <v>2023</v>
      </c>
      <c r="D1706" s="570">
        <v>6</v>
      </c>
      <c r="E1706" s="570">
        <v>99</v>
      </c>
      <c r="F1706" s="570">
        <v>99</v>
      </c>
      <c r="G1706" s="570">
        <v>99</v>
      </c>
      <c r="H1706" s="570">
        <v>99</v>
      </c>
      <c r="I1706" s="570">
        <v>99</v>
      </c>
      <c r="J1706" s="570">
        <v>999</v>
      </c>
      <c r="K1706" s="570">
        <v>99</v>
      </c>
      <c r="L1706" s="570">
        <v>5</v>
      </c>
      <c r="M1706" s="570">
        <v>99</v>
      </c>
      <c r="N1706" s="570">
        <v>99</v>
      </c>
      <c r="O1706" s="570">
        <v>99</v>
      </c>
      <c r="P1706" s="570">
        <v>99</v>
      </c>
      <c r="Q1706" s="570">
        <v>104</v>
      </c>
      <c r="R1706" s="570">
        <v>693</v>
      </c>
      <c r="S1706" s="570">
        <v>5</v>
      </c>
      <c r="T1706" s="570">
        <v>4.6406926406926408</v>
      </c>
      <c r="U1706" s="570">
        <v>12.022943722943715</v>
      </c>
      <c r="V1706" s="570">
        <v>0</v>
      </c>
      <c r="W1706" s="570">
        <v>0.57720057720057705</v>
      </c>
      <c r="X1706" s="570">
        <v>26.839826839826848</v>
      </c>
      <c r="Y1706" s="570">
        <v>11.399711399711398</v>
      </c>
      <c r="Z1706" s="570">
        <v>7.5379602305231392</v>
      </c>
      <c r="AA1706" s="570">
        <v>0</v>
      </c>
      <c r="AB1706" s="570">
        <v>1.6926683714701962</v>
      </c>
      <c r="AC1706" s="570"/>
      <c r="AD1706" s="570">
        <v>53.61593304884741</v>
      </c>
      <c r="AE1706" s="570"/>
      <c r="AF1706" s="570">
        <v>30.827402135231321</v>
      </c>
      <c r="AG1706" s="570">
        <v>28.258097337629302</v>
      </c>
      <c r="AH1706" s="570">
        <v>0.28860028860028852</v>
      </c>
      <c r="AI1706" s="570">
        <v>209</v>
      </c>
      <c r="AJ1706" s="570">
        <v>84.944976076555022</v>
      </c>
      <c r="AK1706" s="570">
        <v>14.1609521645568</v>
      </c>
      <c r="AL1706" s="570"/>
    </row>
    <row r="1707" spans="1:38">
      <c r="A1707" s="570">
        <v>16</v>
      </c>
      <c r="B1707" s="570">
        <v>235</v>
      </c>
      <c r="C1707" s="570">
        <v>2023</v>
      </c>
      <c r="D1707" s="570">
        <v>7</v>
      </c>
      <c r="E1707" s="570">
        <v>99</v>
      </c>
      <c r="F1707" s="570">
        <v>99</v>
      </c>
      <c r="G1707" s="570">
        <v>99</v>
      </c>
      <c r="H1707" s="570">
        <v>99</v>
      </c>
      <c r="I1707" s="570">
        <v>99</v>
      </c>
      <c r="J1707" s="570">
        <v>999</v>
      </c>
      <c r="K1707" s="570">
        <v>99</v>
      </c>
      <c r="L1707" s="570">
        <v>5</v>
      </c>
      <c r="M1707" s="570">
        <v>99</v>
      </c>
      <c r="N1707" s="570">
        <v>99</v>
      </c>
      <c r="O1707" s="570">
        <v>99</v>
      </c>
      <c r="P1707" s="570">
        <v>99</v>
      </c>
      <c r="Q1707" s="570">
        <v>26</v>
      </c>
      <c r="R1707" s="570">
        <v>147</v>
      </c>
      <c r="S1707" s="570">
        <v>5</v>
      </c>
      <c r="T1707" s="570">
        <v>5.0068027210884338</v>
      </c>
      <c r="U1707" s="570">
        <v>11.785714285714279</v>
      </c>
      <c r="V1707" s="570">
        <v>0</v>
      </c>
      <c r="W1707" s="570">
        <v>2.0408163265306123</v>
      </c>
      <c r="X1707" s="570">
        <v>24.489795918367346</v>
      </c>
      <c r="Y1707" s="570">
        <v>8.8435374149659864</v>
      </c>
      <c r="Z1707" s="570">
        <v>6.8799323679637299</v>
      </c>
      <c r="AA1707" s="570">
        <v>0</v>
      </c>
      <c r="AB1707" s="570">
        <v>1.5095910994741728</v>
      </c>
      <c r="AC1707" s="570"/>
      <c r="AD1707" s="570">
        <v>44.521067328394942</v>
      </c>
      <c r="AE1707" s="570"/>
      <c r="AF1707" s="570">
        <v>30.882352941176471</v>
      </c>
      <c r="AG1707" s="570">
        <v>30.140918580375786</v>
      </c>
      <c r="AH1707" s="570">
        <v>0</v>
      </c>
      <c r="AI1707" s="570">
        <v>68</v>
      </c>
      <c r="AJ1707" s="570">
        <v>113.29558823529403</v>
      </c>
      <c r="AK1707" s="570">
        <v>8.5489315751548123</v>
      </c>
      <c r="AL1707" s="570"/>
    </row>
    <row r="1708" spans="1:38">
      <c r="A1708" s="570">
        <v>16</v>
      </c>
      <c r="B1708" s="570">
        <v>236</v>
      </c>
      <c r="C1708" s="570">
        <v>2023</v>
      </c>
      <c r="D1708" s="570">
        <v>8</v>
      </c>
      <c r="E1708" s="570">
        <v>99</v>
      </c>
      <c r="F1708" s="570">
        <v>99</v>
      </c>
      <c r="G1708" s="570">
        <v>99</v>
      </c>
      <c r="H1708" s="570">
        <v>99</v>
      </c>
      <c r="I1708" s="570">
        <v>99</v>
      </c>
      <c r="J1708" s="570">
        <v>999</v>
      </c>
      <c r="K1708" s="570">
        <v>99</v>
      </c>
      <c r="L1708" s="570">
        <v>5</v>
      </c>
      <c r="M1708" s="570">
        <v>99</v>
      </c>
      <c r="N1708" s="570">
        <v>99</v>
      </c>
      <c r="O1708" s="570">
        <v>99</v>
      </c>
      <c r="P1708" s="570">
        <v>99</v>
      </c>
      <c r="Q1708" s="570">
        <v>77</v>
      </c>
      <c r="R1708" s="570">
        <v>499</v>
      </c>
      <c r="S1708" s="570">
        <v>5</v>
      </c>
      <c r="T1708" s="570">
        <v>3.8697394789579151</v>
      </c>
      <c r="U1708" s="570">
        <v>11.199999999999998</v>
      </c>
      <c r="V1708" s="570">
        <v>0</v>
      </c>
      <c r="W1708" s="570">
        <v>0.60120240480961917</v>
      </c>
      <c r="X1708" s="570">
        <v>12.4248496993988</v>
      </c>
      <c r="Y1708" s="570">
        <v>3.607214428857715</v>
      </c>
      <c r="Z1708" s="570">
        <v>4.6124515627633134</v>
      </c>
      <c r="AA1708" s="570">
        <v>0</v>
      </c>
      <c r="AB1708" s="570">
        <v>1.7444633665224396</v>
      </c>
      <c r="AC1708" s="570"/>
      <c r="AD1708" s="570">
        <v>45.712661690980489</v>
      </c>
      <c r="AE1708" s="570"/>
      <c r="AF1708" s="570">
        <v>31.884984025559095</v>
      </c>
      <c r="AG1708" s="570">
        <v>30.216426343135499</v>
      </c>
      <c r="AH1708" s="570">
        <v>0.40080160320641278</v>
      </c>
      <c r="AI1708" s="570">
        <v>65</v>
      </c>
      <c r="AJ1708" s="570">
        <v>91.661538461538427</v>
      </c>
      <c r="AK1708" s="570">
        <v>14.850273303906251</v>
      </c>
      <c r="AL1708" s="570"/>
    </row>
    <row r="1709" spans="1:38">
      <c r="A1709" s="570">
        <v>16</v>
      </c>
      <c r="B1709" s="570">
        <v>237</v>
      </c>
      <c r="C1709" s="570">
        <v>2023</v>
      </c>
      <c r="D1709" s="570">
        <v>9</v>
      </c>
      <c r="E1709" s="570">
        <v>99</v>
      </c>
      <c r="F1709" s="570">
        <v>99</v>
      </c>
      <c r="G1709" s="570">
        <v>99</v>
      </c>
      <c r="H1709" s="570">
        <v>99</v>
      </c>
      <c r="I1709" s="570">
        <v>99</v>
      </c>
      <c r="J1709" s="570">
        <v>999</v>
      </c>
      <c r="K1709" s="570">
        <v>99</v>
      </c>
      <c r="L1709" s="570">
        <v>5</v>
      </c>
      <c r="M1709" s="570">
        <v>99</v>
      </c>
      <c r="N1709" s="570">
        <v>99</v>
      </c>
      <c r="O1709" s="570">
        <v>99</v>
      </c>
      <c r="P1709" s="570">
        <v>99</v>
      </c>
      <c r="Q1709" s="570">
        <v>126</v>
      </c>
      <c r="R1709" s="570">
        <v>915</v>
      </c>
      <c r="S1709" s="570">
        <v>5</v>
      </c>
      <c r="T1709" s="570">
        <v>4.1846994535519118</v>
      </c>
      <c r="U1709" s="570">
        <v>12.513770491803278</v>
      </c>
      <c r="V1709" s="570">
        <v>0</v>
      </c>
      <c r="W1709" s="570">
        <v>0</v>
      </c>
      <c r="X1709" s="570">
        <v>21.967213114754102</v>
      </c>
      <c r="Y1709" s="570">
        <v>3.8251366120218577</v>
      </c>
      <c r="Z1709" s="570">
        <v>5.0352078974235761</v>
      </c>
      <c r="AA1709" s="570">
        <v>0</v>
      </c>
      <c r="AB1709" s="570">
        <v>1.575004828633322</v>
      </c>
      <c r="AC1709" s="570"/>
      <c r="AD1709" s="570">
        <v>49.10809148042329</v>
      </c>
      <c r="AE1709" s="570"/>
      <c r="AF1709" s="570">
        <v>34.06552494415488</v>
      </c>
      <c r="AG1709" s="570">
        <v>32.958748672306527</v>
      </c>
      <c r="AH1709" s="570">
        <v>0.10928961748633882</v>
      </c>
      <c r="AI1709" s="570">
        <v>131</v>
      </c>
      <c r="AJ1709" s="570">
        <v>87.224427480915978</v>
      </c>
      <c r="AK1709" s="570">
        <v>14.007223395878331</v>
      </c>
      <c r="AL1709" s="570"/>
    </row>
    <row r="1710" spans="1:38">
      <c r="A1710" s="570">
        <v>16</v>
      </c>
      <c r="B1710" s="570">
        <v>238</v>
      </c>
      <c r="C1710" s="570">
        <v>2023</v>
      </c>
      <c r="D1710" s="570">
        <v>10</v>
      </c>
      <c r="E1710" s="570">
        <v>99</v>
      </c>
      <c r="F1710" s="570">
        <v>99</v>
      </c>
      <c r="G1710" s="570">
        <v>99</v>
      </c>
      <c r="H1710" s="570">
        <v>99</v>
      </c>
      <c r="I1710" s="570">
        <v>99</v>
      </c>
      <c r="J1710" s="570">
        <v>999</v>
      </c>
      <c r="K1710" s="570">
        <v>99</v>
      </c>
      <c r="L1710" s="570">
        <v>5</v>
      </c>
      <c r="M1710" s="570">
        <v>99</v>
      </c>
      <c r="N1710" s="570">
        <v>99</v>
      </c>
      <c r="O1710" s="570">
        <v>99</v>
      </c>
      <c r="P1710" s="570">
        <v>99</v>
      </c>
      <c r="Q1710" s="570">
        <v>246</v>
      </c>
      <c r="R1710" s="570">
        <v>1364</v>
      </c>
      <c r="S1710" s="570">
        <v>5</v>
      </c>
      <c r="T1710" s="570">
        <v>4.7287390029325502</v>
      </c>
      <c r="U1710" s="570">
        <v>15.137903225806452</v>
      </c>
      <c r="V1710" s="570">
        <v>0</v>
      </c>
      <c r="W1710" s="570">
        <v>0.1466275659824047</v>
      </c>
      <c r="X1710" s="570">
        <v>44.28152492668621</v>
      </c>
      <c r="Y1710" s="570">
        <v>9.8240469208211163</v>
      </c>
      <c r="Z1710" s="570">
        <v>6.3591259383906156</v>
      </c>
      <c r="AA1710" s="570">
        <v>0</v>
      </c>
      <c r="AB1710" s="570">
        <v>1.573151158739734</v>
      </c>
      <c r="AC1710" s="570"/>
      <c r="AD1710" s="570">
        <v>37.635919306615598</v>
      </c>
      <c r="AE1710" s="570"/>
      <c r="AF1710" s="570">
        <v>29.015103169538399</v>
      </c>
      <c r="AG1710" s="570">
        <v>28.126098244715504</v>
      </c>
      <c r="AH1710" s="570">
        <v>2.0527859237536656</v>
      </c>
      <c r="AI1710" s="570">
        <v>368</v>
      </c>
      <c r="AJ1710" s="570">
        <v>95.809239130434705</v>
      </c>
      <c r="AK1710" s="570">
        <v>14.216230662757949</v>
      </c>
      <c r="AL1710" s="570"/>
    </row>
    <row r="1711" spans="1:38">
      <c r="A1711" s="570">
        <v>16</v>
      </c>
      <c r="B1711" s="570">
        <v>239</v>
      </c>
      <c r="C1711" s="570">
        <v>2023</v>
      </c>
      <c r="D1711" s="570">
        <v>11</v>
      </c>
      <c r="E1711" s="570">
        <v>99</v>
      </c>
      <c r="F1711" s="570">
        <v>99</v>
      </c>
      <c r="G1711" s="570">
        <v>99</v>
      </c>
      <c r="H1711" s="570">
        <v>99</v>
      </c>
      <c r="I1711" s="570">
        <v>99</v>
      </c>
      <c r="J1711" s="570">
        <v>999</v>
      </c>
      <c r="K1711" s="570">
        <v>99</v>
      </c>
      <c r="L1711" s="570">
        <v>5</v>
      </c>
      <c r="M1711" s="570">
        <v>99</v>
      </c>
      <c r="N1711" s="570">
        <v>99</v>
      </c>
      <c r="O1711" s="570">
        <v>99</v>
      </c>
      <c r="P1711" s="570">
        <v>99</v>
      </c>
      <c r="Q1711" s="570">
        <v>151</v>
      </c>
      <c r="R1711" s="570">
        <v>748</v>
      </c>
      <c r="S1711" s="570">
        <v>5</v>
      </c>
      <c r="T1711" s="570">
        <v>4.8863636363636367</v>
      </c>
      <c r="U1711" s="570">
        <v>16.121524064171123</v>
      </c>
      <c r="V1711" s="570">
        <v>0</v>
      </c>
      <c r="W1711" s="570">
        <v>0</v>
      </c>
      <c r="X1711" s="570">
        <v>51.871657754010691</v>
      </c>
      <c r="Y1711" s="570">
        <v>14.572192513368986</v>
      </c>
      <c r="Z1711" s="570">
        <v>6.8150493525159845</v>
      </c>
      <c r="AA1711" s="570">
        <v>0</v>
      </c>
      <c r="AB1711" s="570">
        <v>1.4930054877612362</v>
      </c>
      <c r="AC1711" s="570"/>
      <c r="AD1711" s="570">
        <v>45.652440793710063</v>
      </c>
      <c r="AE1711" s="570"/>
      <c r="AF1711" s="570">
        <v>30.076397265782074</v>
      </c>
      <c r="AG1711" s="570">
        <v>28.31944238957113</v>
      </c>
      <c r="AH1711" s="570">
        <v>0.93582887700534756</v>
      </c>
      <c r="AI1711" s="570">
        <v>139</v>
      </c>
      <c r="AJ1711" s="570">
        <v>101.47194244604319</v>
      </c>
      <c r="AK1711" s="570">
        <v>14.413489040497744</v>
      </c>
      <c r="AL1711" s="570"/>
    </row>
    <row r="1712" spans="1:38">
      <c r="A1712" s="570">
        <v>16</v>
      </c>
      <c r="B1712" s="570">
        <v>240</v>
      </c>
      <c r="C1712" s="570">
        <v>2023</v>
      </c>
      <c r="D1712" s="570">
        <v>12</v>
      </c>
      <c r="E1712" s="570">
        <v>99</v>
      </c>
      <c r="F1712" s="570">
        <v>99</v>
      </c>
      <c r="G1712" s="570">
        <v>99</v>
      </c>
      <c r="H1712" s="570">
        <v>99</v>
      </c>
      <c r="I1712" s="570">
        <v>99</v>
      </c>
      <c r="J1712" s="570">
        <v>999</v>
      </c>
      <c r="K1712" s="570">
        <v>99</v>
      </c>
      <c r="L1712" s="570">
        <v>5</v>
      </c>
      <c r="M1712" s="570">
        <v>99</v>
      </c>
      <c r="N1712" s="570">
        <v>99</v>
      </c>
      <c r="O1712" s="570">
        <v>99</v>
      </c>
      <c r="P1712" s="570">
        <v>99</v>
      </c>
      <c r="Q1712" s="570">
        <v>23</v>
      </c>
      <c r="R1712" s="570">
        <v>105</v>
      </c>
      <c r="S1712" s="570">
        <v>5</v>
      </c>
      <c r="T1712" s="570">
        <v>4.8190476190476188</v>
      </c>
      <c r="U1712" s="570">
        <v>16.436190476190468</v>
      </c>
      <c r="V1712" s="570">
        <v>0</v>
      </c>
      <c r="W1712" s="570">
        <v>0.95238095238095277</v>
      </c>
      <c r="X1712" s="570">
        <v>55.238095238095241</v>
      </c>
      <c r="Y1712" s="570">
        <v>12.380952380952378</v>
      </c>
      <c r="Z1712" s="570">
        <v>5.8746610651496756</v>
      </c>
      <c r="AA1712" s="570">
        <v>0</v>
      </c>
      <c r="AB1712" s="570">
        <v>1.7170348327218197</v>
      </c>
      <c r="AC1712" s="570"/>
      <c r="AD1712" s="570">
        <v>46.801185220946131</v>
      </c>
      <c r="AE1712" s="570"/>
      <c r="AF1712" s="570">
        <v>40.229885057471265</v>
      </c>
      <c r="AG1712" s="570">
        <v>39.218270651062376</v>
      </c>
      <c r="AH1712" s="570">
        <v>0.95238095238095277</v>
      </c>
      <c r="AI1712" s="570">
        <v>18</v>
      </c>
      <c r="AJ1712" s="570">
        <v>94.227777777777774</v>
      </c>
      <c r="AK1712" s="570">
        <v>14.504854030864784</v>
      </c>
      <c r="AL1712" s="570"/>
    </row>
    <row r="1713" spans="1:38">
      <c r="A1713" s="570">
        <v>16</v>
      </c>
      <c r="B1713" s="570">
        <v>241</v>
      </c>
      <c r="C1713" s="570">
        <v>2023</v>
      </c>
      <c r="D1713" s="570">
        <v>1</v>
      </c>
      <c r="E1713" s="570">
        <v>99</v>
      </c>
      <c r="F1713" s="570">
        <v>99</v>
      </c>
      <c r="G1713" s="570">
        <v>99</v>
      </c>
      <c r="H1713" s="570">
        <v>99</v>
      </c>
      <c r="I1713" s="570">
        <v>99</v>
      </c>
      <c r="J1713" s="570">
        <v>999</v>
      </c>
      <c r="K1713" s="570">
        <v>99</v>
      </c>
      <c r="L1713" s="570">
        <v>6</v>
      </c>
      <c r="M1713" s="570">
        <v>99</v>
      </c>
      <c r="N1713" s="570">
        <v>99</v>
      </c>
      <c r="O1713" s="570">
        <v>99</v>
      </c>
      <c r="P1713" s="570">
        <v>99</v>
      </c>
      <c r="Q1713" s="570">
        <v>40</v>
      </c>
      <c r="R1713" s="570">
        <v>240</v>
      </c>
      <c r="S1713" s="570">
        <v>6</v>
      </c>
      <c r="T1713" s="570">
        <v>6.1583333333333332</v>
      </c>
      <c r="U1713" s="570">
        <v>20.318333333333342</v>
      </c>
      <c r="V1713" s="570">
        <v>6.6666666666666687</v>
      </c>
      <c r="W1713" s="570">
        <v>2.5</v>
      </c>
      <c r="X1713" s="570">
        <v>72.083333333333314</v>
      </c>
      <c r="Y1713" s="570">
        <v>40</v>
      </c>
      <c r="Z1713" s="570">
        <v>6.4935671159146739</v>
      </c>
      <c r="AA1713" s="570">
        <v>0</v>
      </c>
      <c r="AB1713" s="570">
        <v>1.7888349715822187</v>
      </c>
      <c r="AC1713" s="570"/>
      <c r="AD1713" s="570">
        <v>37.168936326094624</v>
      </c>
      <c r="AE1713" s="570"/>
      <c r="AF1713" s="570">
        <v>32.742155525238744</v>
      </c>
      <c r="AG1713" s="570">
        <v>35.170319723622633</v>
      </c>
      <c r="AH1713" s="570">
        <v>4.1666666666666679</v>
      </c>
      <c r="AI1713" s="570">
        <v>1</v>
      </c>
      <c r="AJ1713" s="570">
        <v>115.7</v>
      </c>
      <c r="AK1713" s="570">
        <v>17.174399453041094</v>
      </c>
      <c r="AL1713" s="570"/>
    </row>
    <row r="1714" spans="1:38">
      <c r="A1714" s="570">
        <v>16</v>
      </c>
      <c r="B1714" s="570">
        <v>242</v>
      </c>
      <c r="C1714" s="570">
        <v>2023</v>
      </c>
      <c r="D1714" s="570">
        <v>2</v>
      </c>
      <c r="E1714" s="570">
        <v>99</v>
      </c>
      <c r="F1714" s="570">
        <v>99</v>
      </c>
      <c r="G1714" s="570">
        <v>99</v>
      </c>
      <c r="H1714" s="570">
        <v>99</v>
      </c>
      <c r="I1714" s="570">
        <v>99</v>
      </c>
      <c r="J1714" s="570">
        <v>999</v>
      </c>
      <c r="K1714" s="570">
        <v>99</v>
      </c>
      <c r="L1714" s="570">
        <v>6</v>
      </c>
      <c r="M1714" s="570">
        <v>99</v>
      </c>
      <c r="N1714" s="570">
        <v>99</v>
      </c>
      <c r="O1714" s="570">
        <v>99</v>
      </c>
      <c r="P1714" s="570">
        <v>99</v>
      </c>
      <c r="Q1714" s="570">
        <v>53</v>
      </c>
      <c r="R1714" s="570">
        <v>570</v>
      </c>
      <c r="S1714" s="570">
        <v>6</v>
      </c>
      <c r="T1714" s="570">
        <v>5.4350877192982443</v>
      </c>
      <c r="U1714" s="570">
        <v>10.616491228070185</v>
      </c>
      <c r="V1714" s="570">
        <v>2.1052631578947363</v>
      </c>
      <c r="W1714" s="570">
        <v>0.35087719298245607</v>
      </c>
      <c r="X1714" s="570">
        <v>21.929824561403503</v>
      </c>
      <c r="Y1714" s="570">
        <v>10.526315789473689</v>
      </c>
      <c r="Z1714" s="570">
        <v>7.343846329859419</v>
      </c>
      <c r="AA1714" s="570">
        <v>0</v>
      </c>
      <c r="AB1714" s="570">
        <v>1.3791036025952852</v>
      </c>
      <c r="AC1714" s="570"/>
      <c r="AD1714" s="570">
        <v>32.940194812315276</v>
      </c>
      <c r="AE1714" s="570"/>
      <c r="AF1714" s="570">
        <v>33.787788974510967</v>
      </c>
      <c r="AG1714" s="570">
        <v>35.191765287429867</v>
      </c>
      <c r="AH1714" s="570">
        <v>2.1052631578947363</v>
      </c>
      <c r="AI1714" s="570">
        <v>0</v>
      </c>
      <c r="AJ1714" s="570"/>
      <c r="AK1714" s="570"/>
      <c r="AL1714" s="570"/>
    </row>
    <row r="1715" spans="1:38">
      <c r="A1715" s="570">
        <v>16</v>
      </c>
      <c r="B1715" s="570">
        <v>243</v>
      </c>
      <c r="C1715" s="570">
        <v>2023</v>
      </c>
      <c r="D1715" s="570">
        <v>3</v>
      </c>
      <c r="E1715" s="570">
        <v>99</v>
      </c>
      <c r="F1715" s="570">
        <v>99</v>
      </c>
      <c r="G1715" s="570">
        <v>99</v>
      </c>
      <c r="H1715" s="570">
        <v>99</v>
      </c>
      <c r="I1715" s="570">
        <v>99</v>
      </c>
      <c r="J1715" s="570">
        <v>999</v>
      </c>
      <c r="K1715" s="570">
        <v>99</v>
      </c>
      <c r="L1715" s="570">
        <v>6</v>
      </c>
      <c r="M1715" s="570">
        <v>99</v>
      </c>
      <c r="N1715" s="570">
        <v>99</v>
      </c>
      <c r="O1715" s="570">
        <v>99</v>
      </c>
      <c r="P1715" s="570">
        <v>99</v>
      </c>
      <c r="Q1715" s="570">
        <v>140</v>
      </c>
      <c r="R1715" s="570">
        <v>1469</v>
      </c>
      <c r="S1715" s="570">
        <v>6</v>
      </c>
      <c r="T1715" s="570">
        <v>5.4213750850919</v>
      </c>
      <c r="U1715" s="570">
        <v>10.467869298842752</v>
      </c>
      <c r="V1715" s="570">
        <v>2.1102791014295437</v>
      </c>
      <c r="W1715" s="570">
        <v>0.47651463580667119</v>
      </c>
      <c r="X1715" s="570">
        <v>19.537100068073524</v>
      </c>
      <c r="Y1715" s="570">
        <v>10.891763104152488</v>
      </c>
      <c r="Z1715" s="570">
        <v>7.2040975893486312</v>
      </c>
      <c r="AA1715" s="570">
        <v>0</v>
      </c>
      <c r="AB1715" s="570">
        <v>1.4494356598392677</v>
      </c>
      <c r="AC1715" s="570"/>
      <c r="AD1715" s="570">
        <v>44.411874911890123</v>
      </c>
      <c r="AE1715" s="570"/>
      <c r="AF1715" s="570">
        <v>32.207849155886869</v>
      </c>
      <c r="AG1715" s="570">
        <v>35.902853820776407</v>
      </c>
      <c r="AH1715" s="570">
        <v>6.8073519400953048E-2</v>
      </c>
      <c r="AI1715" s="570">
        <v>3</v>
      </c>
      <c r="AJ1715" s="570">
        <v>89.066666666666634</v>
      </c>
      <c r="AK1715" s="570">
        <v>19.728108898995263</v>
      </c>
      <c r="AL1715" s="570"/>
    </row>
    <row r="1716" spans="1:38">
      <c r="A1716" s="570">
        <v>16</v>
      </c>
      <c r="B1716" s="570">
        <v>244</v>
      </c>
      <c r="C1716" s="570">
        <v>2023</v>
      </c>
      <c r="D1716" s="570">
        <v>4</v>
      </c>
      <c r="E1716" s="570">
        <v>99</v>
      </c>
      <c r="F1716" s="570">
        <v>99</v>
      </c>
      <c r="G1716" s="570">
        <v>99</v>
      </c>
      <c r="H1716" s="570">
        <v>99</v>
      </c>
      <c r="I1716" s="570">
        <v>99</v>
      </c>
      <c r="J1716" s="570">
        <v>999</v>
      </c>
      <c r="K1716" s="570">
        <v>99</v>
      </c>
      <c r="L1716" s="570">
        <v>6</v>
      </c>
      <c r="M1716" s="570">
        <v>99</v>
      </c>
      <c r="N1716" s="570">
        <v>99</v>
      </c>
      <c r="O1716" s="570">
        <v>99</v>
      </c>
      <c r="P1716" s="570">
        <v>99</v>
      </c>
      <c r="Q1716" s="570">
        <v>86</v>
      </c>
      <c r="R1716" s="570">
        <v>1051</v>
      </c>
      <c r="S1716" s="570">
        <v>6</v>
      </c>
      <c r="T1716" s="570">
        <v>5.3301617507136063</v>
      </c>
      <c r="U1716" s="570">
        <v>8.8985727878211183</v>
      </c>
      <c r="V1716" s="570">
        <v>0.7611798287345386</v>
      </c>
      <c r="W1716" s="570">
        <v>0.47573739295908657</v>
      </c>
      <c r="X1716" s="570">
        <v>12.369172216936249</v>
      </c>
      <c r="Y1716" s="570">
        <v>5.3282588011417689</v>
      </c>
      <c r="Z1716" s="570">
        <v>5.8242486526927886</v>
      </c>
      <c r="AA1716" s="570">
        <v>0</v>
      </c>
      <c r="AB1716" s="570">
        <v>1.5387274242408009</v>
      </c>
      <c r="AC1716" s="570"/>
      <c r="AD1716" s="570">
        <v>45.309480284705721</v>
      </c>
      <c r="AE1716" s="570"/>
      <c r="AF1716" s="570">
        <v>32.629618131015206</v>
      </c>
      <c r="AG1716" s="570">
        <v>34.833327125777494</v>
      </c>
      <c r="AH1716" s="570">
        <v>0</v>
      </c>
      <c r="AI1716" s="570">
        <v>20</v>
      </c>
      <c r="AJ1716" s="570">
        <v>81.449999999999989</v>
      </c>
      <c r="AK1716" s="570">
        <v>15.898314753456065</v>
      </c>
      <c r="AL1716" s="570"/>
    </row>
    <row r="1717" spans="1:38">
      <c r="A1717" s="570">
        <v>16</v>
      </c>
      <c r="B1717" s="570">
        <v>245</v>
      </c>
      <c r="C1717" s="570">
        <v>2023</v>
      </c>
      <c r="D1717" s="570">
        <v>5</v>
      </c>
      <c r="E1717" s="570">
        <v>99</v>
      </c>
      <c r="F1717" s="570">
        <v>99</v>
      </c>
      <c r="G1717" s="570">
        <v>99</v>
      </c>
      <c r="H1717" s="570">
        <v>99</v>
      </c>
      <c r="I1717" s="570">
        <v>99</v>
      </c>
      <c r="J1717" s="570">
        <v>999</v>
      </c>
      <c r="K1717" s="570">
        <v>99</v>
      </c>
      <c r="L1717" s="570">
        <v>6</v>
      </c>
      <c r="M1717" s="570">
        <v>99</v>
      </c>
      <c r="N1717" s="570">
        <v>99</v>
      </c>
      <c r="O1717" s="570">
        <v>99</v>
      </c>
      <c r="P1717" s="570">
        <v>99</v>
      </c>
      <c r="Q1717" s="570">
        <v>68</v>
      </c>
      <c r="R1717" s="570">
        <v>560</v>
      </c>
      <c r="S1717" s="570">
        <v>6</v>
      </c>
      <c r="T1717" s="570">
        <v>5.4017857142857153</v>
      </c>
      <c r="U1717" s="570">
        <v>9.071071428571436</v>
      </c>
      <c r="V1717" s="570">
        <v>0.71428571428571441</v>
      </c>
      <c r="W1717" s="570">
        <v>0.89285714285714302</v>
      </c>
      <c r="X1717" s="570">
        <v>12.857142857142859</v>
      </c>
      <c r="Y1717" s="570">
        <v>6.6071428571428559</v>
      </c>
      <c r="Z1717" s="570">
        <v>6.4999685929382514</v>
      </c>
      <c r="AA1717" s="570">
        <v>0</v>
      </c>
      <c r="AB1717" s="570">
        <v>1.3151576591296359</v>
      </c>
      <c r="AC1717" s="570"/>
      <c r="AD1717" s="570">
        <v>49.006372515115913</v>
      </c>
      <c r="AE1717" s="570"/>
      <c r="AF1717" s="570">
        <v>30.319436924742824</v>
      </c>
      <c r="AG1717" s="570">
        <v>28.874312218634898</v>
      </c>
      <c r="AH1717" s="570">
        <v>0.35714285714285721</v>
      </c>
      <c r="AI1717" s="570">
        <v>189</v>
      </c>
      <c r="AJ1717" s="570">
        <v>77.312169312169317</v>
      </c>
      <c r="AK1717" s="570">
        <v>15.784491112738692</v>
      </c>
      <c r="AL1717" s="570"/>
    </row>
    <row r="1718" spans="1:38">
      <c r="A1718" s="570">
        <v>16</v>
      </c>
      <c r="B1718" s="570">
        <v>246</v>
      </c>
      <c r="C1718" s="570">
        <v>2023</v>
      </c>
      <c r="D1718" s="570">
        <v>6</v>
      </c>
      <c r="E1718" s="570">
        <v>99</v>
      </c>
      <c r="F1718" s="570">
        <v>99</v>
      </c>
      <c r="G1718" s="570">
        <v>99</v>
      </c>
      <c r="H1718" s="570">
        <v>99</v>
      </c>
      <c r="I1718" s="570">
        <v>99</v>
      </c>
      <c r="J1718" s="570">
        <v>999</v>
      </c>
      <c r="K1718" s="570">
        <v>99</v>
      </c>
      <c r="L1718" s="570">
        <v>6</v>
      </c>
      <c r="M1718" s="570">
        <v>99</v>
      </c>
      <c r="N1718" s="570">
        <v>99</v>
      </c>
      <c r="O1718" s="570">
        <v>99</v>
      </c>
      <c r="P1718" s="570">
        <v>99</v>
      </c>
      <c r="Q1718" s="570">
        <v>107</v>
      </c>
      <c r="R1718" s="570">
        <v>691</v>
      </c>
      <c r="S1718" s="570">
        <v>6</v>
      </c>
      <c r="T1718" s="570">
        <v>5.6526772793053519</v>
      </c>
      <c r="U1718" s="570">
        <v>13.596816208393628</v>
      </c>
      <c r="V1718" s="570">
        <v>2.3154848046309686</v>
      </c>
      <c r="W1718" s="570">
        <v>2.1707670043415335</v>
      </c>
      <c r="X1718" s="570">
        <v>29.377713458755423</v>
      </c>
      <c r="Y1718" s="570">
        <v>18.379160636758314</v>
      </c>
      <c r="Z1718" s="570">
        <v>8.1085716019240603</v>
      </c>
      <c r="AA1718" s="570">
        <v>0</v>
      </c>
      <c r="AB1718" s="570">
        <v>1.715108037942136</v>
      </c>
      <c r="AC1718" s="570"/>
      <c r="AD1718" s="570">
        <v>63.356598342800794</v>
      </c>
      <c r="AE1718" s="570"/>
      <c r="AF1718" s="570">
        <v>30.738434163701065</v>
      </c>
      <c r="AG1718" s="570">
        <v>31.86501610988638</v>
      </c>
      <c r="AH1718" s="570">
        <v>1.0130246020260489</v>
      </c>
      <c r="AI1718" s="570">
        <v>226</v>
      </c>
      <c r="AJ1718" s="570">
        <v>83.738053097345102</v>
      </c>
      <c r="AK1718" s="570">
        <v>16.196459212446481</v>
      </c>
      <c r="AL1718" s="570"/>
    </row>
    <row r="1719" spans="1:38">
      <c r="A1719" s="570">
        <v>16</v>
      </c>
      <c r="B1719" s="570">
        <v>247</v>
      </c>
      <c r="C1719" s="570">
        <v>2023</v>
      </c>
      <c r="D1719" s="570">
        <v>7</v>
      </c>
      <c r="E1719" s="570">
        <v>99</v>
      </c>
      <c r="F1719" s="570">
        <v>99</v>
      </c>
      <c r="G1719" s="570">
        <v>99</v>
      </c>
      <c r="H1719" s="570">
        <v>99</v>
      </c>
      <c r="I1719" s="570">
        <v>99</v>
      </c>
      <c r="J1719" s="570">
        <v>999</v>
      </c>
      <c r="K1719" s="570">
        <v>99</v>
      </c>
      <c r="L1719" s="570">
        <v>6</v>
      </c>
      <c r="M1719" s="570">
        <v>99</v>
      </c>
      <c r="N1719" s="570">
        <v>99</v>
      </c>
      <c r="O1719" s="570">
        <v>99</v>
      </c>
      <c r="P1719" s="570">
        <v>99</v>
      </c>
      <c r="Q1719" s="570">
        <v>24</v>
      </c>
      <c r="R1719" s="570">
        <v>114</v>
      </c>
      <c r="S1719" s="570">
        <v>6</v>
      </c>
      <c r="T1719" s="570">
        <v>5.5964912280701764</v>
      </c>
      <c r="U1719" s="570">
        <v>13.901754385964912</v>
      </c>
      <c r="V1719" s="570">
        <v>0.87719298245614019</v>
      </c>
      <c r="W1719" s="570">
        <v>2.6315789473684221</v>
      </c>
      <c r="X1719" s="570">
        <v>30.701754385964914</v>
      </c>
      <c r="Y1719" s="570">
        <v>14.912280701754391</v>
      </c>
      <c r="Z1719" s="570">
        <v>8.1731909040293882</v>
      </c>
      <c r="AA1719" s="570">
        <v>0</v>
      </c>
      <c r="AB1719" s="570">
        <v>1.6098343504497483</v>
      </c>
      <c r="AC1719" s="570"/>
      <c r="AD1719" s="570">
        <v>51.440321283026115</v>
      </c>
      <c r="AE1719" s="570"/>
      <c r="AF1719" s="570">
        <v>23.94957983193277</v>
      </c>
      <c r="AG1719" s="570">
        <v>27.571329157967995</v>
      </c>
      <c r="AH1719" s="570">
        <v>0</v>
      </c>
      <c r="AI1719" s="570">
        <v>34</v>
      </c>
      <c r="AJ1719" s="570">
        <v>114.24411764705881</v>
      </c>
      <c r="AK1719" s="570">
        <v>11.255676281939605</v>
      </c>
      <c r="AL1719" s="570"/>
    </row>
    <row r="1720" spans="1:38">
      <c r="A1720" s="570">
        <v>16</v>
      </c>
      <c r="B1720" s="570">
        <v>248</v>
      </c>
      <c r="C1720" s="570">
        <v>2023</v>
      </c>
      <c r="D1720" s="570">
        <v>8</v>
      </c>
      <c r="E1720" s="570">
        <v>99</v>
      </c>
      <c r="F1720" s="570">
        <v>99</v>
      </c>
      <c r="G1720" s="570">
        <v>99</v>
      </c>
      <c r="H1720" s="570">
        <v>99</v>
      </c>
      <c r="I1720" s="570">
        <v>99</v>
      </c>
      <c r="J1720" s="570">
        <v>999</v>
      </c>
      <c r="K1720" s="570">
        <v>99</v>
      </c>
      <c r="L1720" s="570">
        <v>6</v>
      </c>
      <c r="M1720" s="570">
        <v>99</v>
      </c>
      <c r="N1720" s="570">
        <v>99</v>
      </c>
      <c r="O1720" s="570">
        <v>99</v>
      </c>
      <c r="P1720" s="570">
        <v>99</v>
      </c>
      <c r="Q1720" s="570">
        <v>87</v>
      </c>
      <c r="R1720" s="570">
        <v>408</v>
      </c>
      <c r="S1720" s="570">
        <v>6</v>
      </c>
      <c r="T1720" s="570">
        <v>4.8161764705882355</v>
      </c>
      <c r="U1720" s="570">
        <v>14.117647058823531</v>
      </c>
      <c r="V1720" s="570">
        <v>0.73529411764705888</v>
      </c>
      <c r="W1720" s="570">
        <v>2.4509803921568634</v>
      </c>
      <c r="X1720" s="570">
        <v>28.431372549019621</v>
      </c>
      <c r="Y1720" s="570">
        <v>11.274509803921564</v>
      </c>
      <c r="Z1720" s="570">
        <v>7.0332426594569588</v>
      </c>
      <c r="AA1720" s="570">
        <v>0</v>
      </c>
      <c r="AB1720" s="570">
        <v>2.1722476586307451</v>
      </c>
      <c r="AC1720" s="570"/>
      <c r="AD1720" s="570">
        <v>62.820011152115086</v>
      </c>
      <c r="AE1720" s="570"/>
      <c r="AF1720" s="570">
        <v>26.070287539936096</v>
      </c>
      <c r="AG1720" s="570">
        <v>31.142036883849929</v>
      </c>
      <c r="AH1720" s="570">
        <v>0.73529411764705888</v>
      </c>
      <c r="AI1720" s="570">
        <v>87</v>
      </c>
      <c r="AJ1720" s="570">
        <v>96.147126436781633</v>
      </c>
      <c r="AK1720" s="570">
        <v>15.557503173423003</v>
      </c>
      <c r="AL1720" s="570"/>
    </row>
    <row r="1721" spans="1:38">
      <c r="A1721" s="570">
        <v>16</v>
      </c>
      <c r="B1721" s="570">
        <v>249</v>
      </c>
      <c r="C1721" s="570">
        <v>2023</v>
      </c>
      <c r="D1721" s="570">
        <v>9</v>
      </c>
      <c r="E1721" s="570">
        <v>99</v>
      </c>
      <c r="F1721" s="570">
        <v>99</v>
      </c>
      <c r="G1721" s="570">
        <v>99</v>
      </c>
      <c r="H1721" s="570">
        <v>99</v>
      </c>
      <c r="I1721" s="570">
        <v>99</v>
      </c>
      <c r="J1721" s="570">
        <v>999</v>
      </c>
      <c r="K1721" s="570">
        <v>99</v>
      </c>
      <c r="L1721" s="570">
        <v>6</v>
      </c>
      <c r="M1721" s="570">
        <v>99</v>
      </c>
      <c r="N1721" s="570">
        <v>99</v>
      </c>
      <c r="O1721" s="570">
        <v>99</v>
      </c>
      <c r="P1721" s="570">
        <v>99</v>
      </c>
      <c r="Q1721" s="570">
        <v>130</v>
      </c>
      <c r="R1721" s="570">
        <v>760</v>
      </c>
      <c r="S1721" s="570">
        <v>6</v>
      </c>
      <c r="T1721" s="570">
        <v>4.9513157894736812</v>
      </c>
      <c r="U1721" s="570">
        <v>14.713157894736852</v>
      </c>
      <c r="V1721" s="570">
        <v>1.4473684210526321</v>
      </c>
      <c r="W1721" s="570">
        <v>1.5789473684210529</v>
      </c>
      <c r="X1721" s="570">
        <v>33.026315789473685</v>
      </c>
      <c r="Y1721" s="570">
        <v>9.3421052631578974</v>
      </c>
      <c r="Z1721" s="570">
        <v>6.1372877196703248</v>
      </c>
      <c r="AA1721" s="570">
        <v>0</v>
      </c>
      <c r="AB1721" s="570">
        <v>1.9102213581465153</v>
      </c>
      <c r="AC1721" s="570"/>
      <c r="AD1721" s="570">
        <v>58.358405298616944</v>
      </c>
      <c r="AE1721" s="570"/>
      <c r="AF1721" s="570">
        <v>28.294862248696951</v>
      </c>
      <c r="AG1721" s="570">
        <v>32.187031349397131</v>
      </c>
      <c r="AH1721" s="570">
        <v>0</v>
      </c>
      <c r="AI1721" s="570">
        <v>162</v>
      </c>
      <c r="AJ1721" s="570">
        <v>91.625925925925898</v>
      </c>
      <c r="AK1721" s="570">
        <v>15.961951016676538</v>
      </c>
      <c r="AL1721" s="570"/>
    </row>
    <row r="1722" spans="1:38">
      <c r="A1722" s="570">
        <v>16</v>
      </c>
      <c r="B1722" s="570">
        <v>250</v>
      </c>
      <c r="C1722" s="570">
        <v>2023</v>
      </c>
      <c r="D1722" s="570">
        <v>10</v>
      </c>
      <c r="E1722" s="570">
        <v>99</v>
      </c>
      <c r="F1722" s="570">
        <v>99</v>
      </c>
      <c r="G1722" s="570">
        <v>99</v>
      </c>
      <c r="H1722" s="570">
        <v>99</v>
      </c>
      <c r="I1722" s="570">
        <v>99</v>
      </c>
      <c r="J1722" s="570">
        <v>999</v>
      </c>
      <c r="K1722" s="570">
        <v>99</v>
      </c>
      <c r="L1722" s="570">
        <v>6</v>
      </c>
      <c r="M1722" s="570">
        <v>99</v>
      </c>
      <c r="N1722" s="570">
        <v>99</v>
      </c>
      <c r="O1722" s="570">
        <v>99</v>
      </c>
      <c r="P1722" s="570">
        <v>99</v>
      </c>
      <c r="Q1722" s="570">
        <v>250</v>
      </c>
      <c r="R1722" s="570">
        <v>1263</v>
      </c>
      <c r="S1722" s="570">
        <v>6</v>
      </c>
      <c r="T1722" s="570">
        <v>5.5526524148851957</v>
      </c>
      <c r="U1722" s="570">
        <v>15.535787806809155</v>
      </c>
      <c r="V1722" s="570">
        <v>3.4045922406967528</v>
      </c>
      <c r="W1722" s="570">
        <v>1.66270783847981</v>
      </c>
      <c r="X1722" s="570">
        <v>38.796516231195561</v>
      </c>
      <c r="Y1722" s="570">
        <v>15.518606492478224</v>
      </c>
      <c r="Z1722" s="570">
        <v>6.3561481630319747</v>
      </c>
      <c r="AA1722" s="570">
        <v>0</v>
      </c>
      <c r="AB1722" s="570">
        <v>1.8175376429279595</v>
      </c>
      <c r="AC1722" s="570"/>
      <c r="AD1722" s="570">
        <v>47.512085795466035</v>
      </c>
      <c r="AE1722" s="570"/>
      <c r="AF1722" s="570">
        <v>26.866624122527128</v>
      </c>
      <c r="AG1722" s="570">
        <v>26.727973127228804</v>
      </c>
      <c r="AH1722" s="570">
        <v>1.9002375296912113</v>
      </c>
      <c r="AI1722" s="570">
        <v>367</v>
      </c>
      <c r="AJ1722" s="570">
        <v>94.094005449591279</v>
      </c>
      <c r="AK1722" s="570">
        <v>15.911098126408938</v>
      </c>
      <c r="AL1722" s="570"/>
    </row>
    <row r="1723" spans="1:38">
      <c r="A1723" s="570">
        <v>16</v>
      </c>
      <c r="B1723" s="570">
        <v>251</v>
      </c>
      <c r="C1723" s="570">
        <v>2023</v>
      </c>
      <c r="D1723" s="570">
        <v>11</v>
      </c>
      <c r="E1723" s="570">
        <v>99</v>
      </c>
      <c r="F1723" s="570">
        <v>99</v>
      </c>
      <c r="G1723" s="570">
        <v>99</v>
      </c>
      <c r="H1723" s="570">
        <v>99</v>
      </c>
      <c r="I1723" s="570">
        <v>99</v>
      </c>
      <c r="J1723" s="570">
        <v>999</v>
      </c>
      <c r="K1723" s="570">
        <v>99</v>
      </c>
      <c r="L1723" s="570">
        <v>6</v>
      </c>
      <c r="M1723" s="570">
        <v>99</v>
      </c>
      <c r="N1723" s="570">
        <v>99</v>
      </c>
      <c r="O1723" s="570">
        <v>99</v>
      </c>
      <c r="P1723" s="570">
        <v>99</v>
      </c>
      <c r="Q1723" s="570">
        <v>164</v>
      </c>
      <c r="R1723" s="570">
        <v>903</v>
      </c>
      <c r="S1723" s="570">
        <v>6</v>
      </c>
      <c r="T1723" s="570">
        <v>5.5570321151716495</v>
      </c>
      <c r="U1723" s="570">
        <v>17.50874861572532</v>
      </c>
      <c r="V1723" s="570">
        <v>4.983388704318938</v>
      </c>
      <c r="W1723" s="570">
        <v>0.99667774086378746</v>
      </c>
      <c r="X1723" s="570">
        <v>53.266888150609091</v>
      </c>
      <c r="Y1723" s="570">
        <v>23.034330011074193</v>
      </c>
      <c r="Z1723" s="570">
        <v>7.2125951792892691</v>
      </c>
      <c r="AA1723" s="570">
        <v>0</v>
      </c>
      <c r="AB1723" s="570">
        <v>1.7351849870166427</v>
      </c>
      <c r="AC1723" s="570"/>
      <c r="AD1723" s="570">
        <v>44.395226557965223</v>
      </c>
      <c r="AE1723" s="570"/>
      <c r="AF1723" s="570">
        <v>36.308805790108579</v>
      </c>
      <c r="AG1723" s="570">
        <v>37.129565047896122</v>
      </c>
      <c r="AH1723" s="570">
        <v>1.6611295681063123</v>
      </c>
      <c r="AI1723" s="570">
        <v>167</v>
      </c>
      <c r="AJ1723" s="570">
        <v>100.13592814371252</v>
      </c>
      <c r="AK1723" s="570">
        <v>16.165522297924422</v>
      </c>
      <c r="AL1723" s="570"/>
    </row>
    <row r="1724" spans="1:38">
      <c r="A1724" s="570">
        <v>16</v>
      </c>
      <c r="B1724" s="570">
        <v>252</v>
      </c>
      <c r="C1724" s="570">
        <v>2023</v>
      </c>
      <c r="D1724" s="570">
        <v>12</v>
      </c>
      <c r="E1724" s="570">
        <v>99</v>
      </c>
      <c r="F1724" s="570">
        <v>99</v>
      </c>
      <c r="G1724" s="570">
        <v>99</v>
      </c>
      <c r="H1724" s="570">
        <v>99</v>
      </c>
      <c r="I1724" s="570">
        <v>99</v>
      </c>
      <c r="J1724" s="570">
        <v>999</v>
      </c>
      <c r="K1724" s="570">
        <v>99</v>
      </c>
      <c r="L1724" s="570">
        <v>6</v>
      </c>
      <c r="M1724" s="570">
        <v>99</v>
      </c>
      <c r="N1724" s="570">
        <v>99</v>
      </c>
      <c r="O1724" s="570">
        <v>99</v>
      </c>
      <c r="P1724" s="570">
        <v>99</v>
      </c>
      <c r="Q1724" s="570">
        <v>20</v>
      </c>
      <c r="R1724" s="570">
        <v>72</v>
      </c>
      <c r="S1724" s="570">
        <v>6</v>
      </c>
      <c r="T1724" s="570">
        <v>5.833333333333333</v>
      </c>
      <c r="U1724" s="570">
        <v>19.768055555555556</v>
      </c>
      <c r="V1724" s="570">
        <v>4.1666666666666679</v>
      </c>
      <c r="W1724" s="570">
        <v>0</v>
      </c>
      <c r="X1724" s="570">
        <v>69.444444444444443</v>
      </c>
      <c r="Y1724" s="570">
        <v>27.777777777777779</v>
      </c>
      <c r="Z1724" s="570">
        <v>7.176617633926198</v>
      </c>
      <c r="AA1724" s="570">
        <v>0</v>
      </c>
      <c r="AB1724" s="570">
        <v>1.7400510848184276</v>
      </c>
      <c r="AC1724" s="570"/>
      <c r="AD1724" s="570">
        <v>50.573914467560009</v>
      </c>
      <c r="AE1724" s="570"/>
      <c r="AF1724" s="570">
        <v>27.586206896551719</v>
      </c>
      <c r="AG1724" s="570">
        <v>32.344051812294055</v>
      </c>
      <c r="AH1724" s="570">
        <v>6.9444444444444438</v>
      </c>
      <c r="AI1724" s="570">
        <v>18</v>
      </c>
      <c r="AJ1724" s="570">
        <v>97.555555555555557</v>
      </c>
      <c r="AK1724" s="570">
        <v>15.41160933884982</v>
      </c>
      <c r="AL1724" s="570"/>
    </row>
    <row r="1725" spans="1:38">
      <c r="A1725" s="570">
        <v>16</v>
      </c>
      <c r="B1725" s="570">
        <v>253</v>
      </c>
      <c r="C1725" s="570">
        <v>2023</v>
      </c>
      <c r="D1725" s="570">
        <v>1</v>
      </c>
      <c r="E1725" s="570">
        <v>99</v>
      </c>
      <c r="F1725" s="570">
        <v>99</v>
      </c>
      <c r="G1725" s="570">
        <v>99</v>
      </c>
      <c r="H1725" s="570">
        <v>99</v>
      </c>
      <c r="I1725" s="570">
        <v>99</v>
      </c>
      <c r="J1725" s="570">
        <v>999</v>
      </c>
      <c r="K1725" s="570">
        <v>99</v>
      </c>
      <c r="L1725" s="570">
        <v>7</v>
      </c>
      <c r="M1725" s="570">
        <v>99</v>
      </c>
      <c r="N1725" s="570">
        <v>99</v>
      </c>
      <c r="O1725" s="570">
        <v>99</v>
      </c>
      <c r="P1725" s="570">
        <v>99</v>
      </c>
      <c r="Q1725" s="570"/>
      <c r="R1725" s="570">
        <v>0</v>
      </c>
      <c r="S1725" s="570"/>
      <c r="T1725" s="570"/>
      <c r="U1725" s="570"/>
      <c r="V1725" s="570"/>
      <c r="W1725" s="570"/>
      <c r="X1725" s="570"/>
      <c r="Y1725" s="570"/>
      <c r="Z1725" s="570"/>
      <c r="AA1725" s="570"/>
      <c r="AB1725" s="570"/>
      <c r="AC1725" s="570"/>
      <c r="AD1725" s="570"/>
      <c r="AE1725" s="570"/>
      <c r="AF1725" s="570"/>
      <c r="AG1725" s="570"/>
      <c r="AH1725" s="570"/>
      <c r="AI1725" s="570"/>
      <c r="AJ1725" s="570"/>
      <c r="AK1725" s="570"/>
      <c r="AL1725" s="570"/>
    </row>
    <row r="1726" spans="1:38">
      <c r="A1726" s="570">
        <v>16</v>
      </c>
      <c r="B1726" s="570">
        <v>254</v>
      </c>
      <c r="C1726" s="570">
        <v>2023</v>
      </c>
      <c r="D1726" s="570">
        <v>2</v>
      </c>
      <c r="E1726" s="570">
        <v>99</v>
      </c>
      <c r="F1726" s="570">
        <v>99</v>
      </c>
      <c r="G1726" s="570">
        <v>99</v>
      </c>
      <c r="H1726" s="570">
        <v>99</v>
      </c>
      <c r="I1726" s="570">
        <v>99</v>
      </c>
      <c r="J1726" s="570">
        <v>999</v>
      </c>
      <c r="K1726" s="570">
        <v>99</v>
      </c>
      <c r="L1726" s="570">
        <v>7</v>
      </c>
      <c r="M1726" s="570">
        <v>99</v>
      </c>
      <c r="N1726" s="570">
        <v>99</v>
      </c>
      <c r="O1726" s="570">
        <v>99</v>
      </c>
      <c r="P1726" s="570">
        <v>99</v>
      </c>
      <c r="Q1726" s="570"/>
      <c r="R1726" s="570">
        <v>0</v>
      </c>
      <c r="S1726" s="570"/>
      <c r="T1726" s="570"/>
      <c r="U1726" s="570"/>
      <c r="V1726" s="570"/>
      <c r="W1726" s="570"/>
      <c r="X1726" s="570"/>
      <c r="Y1726" s="570"/>
      <c r="Z1726" s="570"/>
      <c r="AA1726" s="570"/>
      <c r="AB1726" s="570"/>
      <c r="AC1726" s="570"/>
      <c r="AD1726" s="570"/>
      <c r="AE1726" s="570"/>
      <c r="AF1726" s="570"/>
      <c r="AG1726" s="570"/>
      <c r="AH1726" s="570"/>
      <c r="AI1726" s="570"/>
      <c r="AJ1726" s="570"/>
      <c r="AK1726" s="570"/>
      <c r="AL1726" s="570"/>
    </row>
    <row r="1727" spans="1:38">
      <c r="A1727" s="570">
        <v>16</v>
      </c>
      <c r="B1727" s="570">
        <v>255</v>
      </c>
      <c r="C1727" s="570">
        <v>2023</v>
      </c>
      <c r="D1727" s="570">
        <v>3</v>
      </c>
      <c r="E1727" s="570">
        <v>99</v>
      </c>
      <c r="F1727" s="570">
        <v>99</v>
      </c>
      <c r="G1727" s="570">
        <v>99</v>
      </c>
      <c r="H1727" s="570">
        <v>99</v>
      </c>
      <c r="I1727" s="570">
        <v>99</v>
      </c>
      <c r="J1727" s="570">
        <v>999</v>
      </c>
      <c r="K1727" s="570">
        <v>99</v>
      </c>
      <c r="L1727" s="570">
        <v>7</v>
      </c>
      <c r="M1727" s="570">
        <v>99</v>
      </c>
      <c r="N1727" s="570">
        <v>99</v>
      </c>
      <c r="O1727" s="570">
        <v>99</v>
      </c>
      <c r="P1727" s="570">
        <v>99</v>
      </c>
      <c r="Q1727" s="570"/>
      <c r="R1727" s="570">
        <v>0</v>
      </c>
      <c r="S1727" s="570"/>
      <c r="T1727" s="570"/>
      <c r="U1727" s="570"/>
      <c r="V1727" s="570"/>
      <c r="W1727" s="570"/>
      <c r="X1727" s="570"/>
      <c r="Y1727" s="570"/>
      <c r="Z1727" s="570"/>
      <c r="AA1727" s="570"/>
      <c r="AB1727" s="570"/>
      <c r="AC1727" s="570"/>
      <c r="AD1727" s="570"/>
      <c r="AE1727" s="570"/>
      <c r="AF1727" s="570"/>
      <c r="AG1727" s="570"/>
      <c r="AH1727" s="570"/>
      <c r="AI1727" s="570"/>
      <c r="AJ1727" s="570"/>
      <c r="AK1727" s="570"/>
      <c r="AL1727" s="570"/>
    </row>
    <row r="1728" spans="1:38">
      <c r="A1728" s="570">
        <v>16</v>
      </c>
      <c r="B1728" s="570">
        <v>256</v>
      </c>
      <c r="C1728" s="570">
        <v>2023</v>
      </c>
      <c r="D1728" s="570">
        <v>4</v>
      </c>
      <c r="E1728" s="570">
        <v>99</v>
      </c>
      <c r="F1728" s="570">
        <v>99</v>
      </c>
      <c r="G1728" s="570">
        <v>99</v>
      </c>
      <c r="H1728" s="570">
        <v>99</v>
      </c>
      <c r="I1728" s="570">
        <v>99</v>
      </c>
      <c r="J1728" s="570">
        <v>999</v>
      </c>
      <c r="K1728" s="570">
        <v>99</v>
      </c>
      <c r="L1728" s="570">
        <v>7</v>
      </c>
      <c r="M1728" s="570">
        <v>99</v>
      </c>
      <c r="N1728" s="570">
        <v>99</v>
      </c>
      <c r="O1728" s="570">
        <v>99</v>
      </c>
      <c r="P1728" s="570">
        <v>99</v>
      </c>
      <c r="Q1728" s="570"/>
      <c r="R1728" s="570">
        <v>0</v>
      </c>
      <c r="S1728" s="570"/>
      <c r="T1728" s="570"/>
      <c r="U1728" s="570"/>
      <c r="V1728" s="570"/>
      <c r="W1728" s="570"/>
      <c r="X1728" s="570"/>
      <c r="Y1728" s="570"/>
      <c r="Z1728" s="570"/>
      <c r="AA1728" s="570"/>
      <c r="AB1728" s="570"/>
      <c r="AC1728" s="570"/>
      <c r="AD1728" s="570"/>
      <c r="AE1728" s="570"/>
      <c r="AF1728" s="570"/>
      <c r="AG1728" s="570"/>
      <c r="AH1728" s="570"/>
      <c r="AI1728" s="570"/>
      <c r="AJ1728" s="570"/>
      <c r="AK1728" s="570"/>
      <c r="AL1728" s="570"/>
    </row>
    <row r="1729" spans="1:38">
      <c r="A1729" s="570">
        <v>16</v>
      </c>
      <c r="B1729" s="570">
        <v>257</v>
      </c>
      <c r="C1729" s="570">
        <v>2023</v>
      </c>
      <c r="D1729" s="570">
        <v>5</v>
      </c>
      <c r="E1729" s="570">
        <v>99</v>
      </c>
      <c r="F1729" s="570">
        <v>99</v>
      </c>
      <c r="G1729" s="570">
        <v>99</v>
      </c>
      <c r="H1729" s="570">
        <v>99</v>
      </c>
      <c r="I1729" s="570">
        <v>99</v>
      </c>
      <c r="J1729" s="570">
        <v>999</v>
      </c>
      <c r="K1729" s="570">
        <v>99</v>
      </c>
      <c r="L1729" s="570">
        <v>7</v>
      </c>
      <c r="M1729" s="570">
        <v>99</v>
      </c>
      <c r="N1729" s="570">
        <v>99</v>
      </c>
      <c r="O1729" s="570">
        <v>99</v>
      </c>
      <c r="P1729" s="570">
        <v>99</v>
      </c>
      <c r="Q1729" s="570"/>
      <c r="R1729" s="570">
        <v>0</v>
      </c>
      <c r="S1729" s="570"/>
      <c r="T1729" s="570"/>
      <c r="U1729" s="570"/>
      <c r="V1729" s="570"/>
      <c r="W1729" s="570"/>
      <c r="X1729" s="570"/>
      <c r="Y1729" s="570"/>
      <c r="Z1729" s="570"/>
      <c r="AA1729" s="570"/>
      <c r="AB1729" s="570"/>
      <c r="AC1729" s="570"/>
      <c r="AD1729" s="570"/>
      <c r="AE1729" s="570"/>
      <c r="AF1729" s="570"/>
      <c r="AG1729" s="570"/>
      <c r="AH1729" s="570"/>
      <c r="AI1729" s="570"/>
      <c r="AJ1729" s="570"/>
      <c r="AK1729" s="570"/>
      <c r="AL1729" s="570"/>
    </row>
    <row r="1730" spans="1:38">
      <c r="A1730" s="570">
        <v>16</v>
      </c>
      <c r="B1730" s="570">
        <v>258</v>
      </c>
      <c r="C1730" s="570">
        <v>2023</v>
      </c>
      <c r="D1730" s="570">
        <v>6</v>
      </c>
      <c r="E1730" s="570">
        <v>99</v>
      </c>
      <c r="F1730" s="570">
        <v>99</v>
      </c>
      <c r="G1730" s="570">
        <v>99</v>
      </c>
      <c r="H1730" s="570">
        <v>99</v>
      </c>
      <c r="I1730" s="570">
        <v>99</v>
      </c>
      <c r="J1730" s="570">
        <v>999</v>
      </c>
      <c r="K1730" s="570">
        <v>99</v>
      </c>
      <c r="L1730" s="570">
        <v>7</v>
      </c>
      <c r="M1730" s="570">
        <v>99</v>
      </c>
      <c r="N1730" s="570">
        <v>99</v>
      </c>
      <c r="O1730" s="570">
        <v>99</v>
      </c>
      <c r="P1730" s="570">
        <v>99</v>
      </c>
      <c r="Q1730" s="570"/>
      <c r="R1730" s="570">
        <v>0</v>
      </c>
      <c r="S1730" s="570"/>
      <c r="T1730" s="570"/>
      <c r="U1730" s="570"/>
      <c r="V1730" s="570"/>
      <c r="W1730" s="570"/>
      <c r="X1730" s="570"/>
      <c r="Y1730" s="570"/>
      <c r="Z1730" s="570"/>
      <c r="AA1730" s="570"/>
      <c r="AB1730" s="570"/>
      <c r="AC1730" s="570"/>
      <c r="AD1730" s="570"/>
      <c r="AE1730" s="570"/>
      <c r="AF1730" s="570"/>
      <c r="AG1730" s="570"/>
      <c r="AH1730" s="570"/>
      <c r="AI1730" s="570"/>
      <c r="AJ1730" s="570"/>
      <c r="AK1730" s="570"/>
      <c r="AL1730" s="570"/>
    </row>
    <row r="1731" spans="1:38">
      <c r="A1731" s="570">
        <v>16</v>
      </c>
      <c r="B1731" s="570">
        <v>259</v>
      </c>
      <c r="C1731" s="570">
        <v>2023</v>
      </c>
      <c r="D1731" s="570">
        <v>7</v>
      </c>
      <c r="E1731" s="570">
        <v>99</v>
      </c>
      <c r="F1731" s="570">
        <v>99</v>
      </c>
      <c r="G1731" s="570">
        <v>99</v>
      </c>
      <c r="H1731" s="570">
        <v>99</v>
      </c>
      <c r="I1731" s="570">
        <v>99</v>
      </c>
      <c r="J1731" s="570">
        <v>999</v>
      </c>
      <c r="K1731" s="570">
        <v>99</v>
      </c>
      <c r="L1731" s="570">
        <v>7</v>
      </c>
      <c r="M1731" s="570">
        <v>99</v>
      </c>
      <c r="N1731" s="570">
        <v>99</v>
      </c>
      <c r="O1731" s="570">
        <v>99</v>
      </c>
      <c r="P1731" s="570">
        <v>99</v>
      </c>
      <c r="Q1731" s="570"/>
      <c r="R1731" s="570">
        <v>0</v>
      </c>
      <c r="S1731" s="570"/>
      <c r="T1731" s="570"/>
      <c r="U1731" s="570"/>
      <c r="V1731" s="570"/>
      <c r="W1731" s="570"/>
      <c r="X1731" s="570"/>
      <c r="Y1731" s="570"/>
      <c r="Z1731" s="570"/>
      <c r="AA1731" s="570"/>
      <c r="AB1731" s="570"/>
      <c r="AC1731" s="570"/>
      <c r="AD1731" s="570"/>
      <c r="AE1731" s="570"/>
      <c r="AF1731" s="570"/>
      <c r="AG1731" s="570"/>
      <c r="AH1731" s="570"/>
      <c r="AI1731" s="570"/>
      <c r="AJ1731" s="570"/>
      <c r="AK1731" s="570"/>
      <c r="AL1731" s="570"/>
    </row>
    <row r="1732" spans="1:38">
      <c r="A1732" s="570">
        <v>16</v>
      </c>
      <c r="B1732" s="570">
        <v>260</v>
      </c>
      <c r="C1732" s="570">
        <v>2023</v>
      </c>
      <c r="D1732" s="570">
        <v>8</v>
      </c>
      <c r="E1732" s="570">
        <v>99</v>
      </c>
      <c r="F1732" s="570">
        <v>99</v>
      </c>
      <c r="G1732" s="570">
        <v>99</v>
      </c>
      <c r="H1732" s="570">
        <v>99</v>
      </c>
      <c r="I1732" s="570">
        <v>99</v>
      </c>
      <c r="J1732" s="570">
        <v>999</v>
      </c>
      <c r="K1732" s="570">
        <v>99</v>
      </c>
      <c r="L1732" s="570">
        <v>7</v>
      </c>
      <c r="M1732" s="570">
        <v>99</v>
      </c>
      <c r="N1732" s="570">
        <v>99</v>
      </c>
      <c r="O1732" s="570">
        <v>99</v>
      </c>
      <c r="P1732" s="570">
        <v>99</v>
      </c>
      <c r="Q1732" s="570"/>
      <c r="R1732" s="570">
        <v>0</v>
      </c>
      <c r="S1732" s="570"/>
      <c r="T1732" s="570"/>
      <c r="U1732" s="570"/>
      <c r="V1732" s="570"/>
      <c r="W1732" s="570"/>
      <c r="X1732" s="570"/>
      <c r="Y1732" s="570"/>
      <c r="Z1732" s="570"/>
      <c r="AA1732" s="570"/>
      <c r="AB1732" s="570"/>
      <c r="AC1732" s="570"/>
      <c r="AD1732" s="570"/>
      <c r="AE1732" s="570"/>
      <c r="AF1732" s="570"/>
      <c r="AG1732" s="570"/>
      <c r="AH1732" s="570"/>
      <c r="AI1732" s="570"/>
      <c r="AJ1732" s="570"/>
      <c r="AK1732" s="570"/>
      <c r="AL1732" s="570"/>
    </row>
    <row r="1733" spans="1:38">
      <c r="A1733" s="570">
        <v>16</v>
      </c>
      <c r="B1733" s="570">
        <v>261</v>
      </c>
      <c r="C1733" s="570">
        <v>2023</v>
      </c>
      <c r="D1733" s="570">
        <v>9</v>
      </c>
      <c r="E1733" s="570">
        <v>99</v>
      </c>
      <c r="F1733" s="570">
        <v>99</v>
      </c>
      <c r="G1733" s="570">
        <v>99</v>
      </c>
      <c r="H1733" s="570">
        <v>99</v>
      </c>
      <c r="I1733" s="570">
        <v>99</v>
      </c>
      <c r="J1733" s="570">
        <v>999</v>
      </c>
      <c r="K1733" s="570">
        <v>99</v>
      </c>
      <c r="L1733" s="570">
        <v>7</v>
      </c>
      <c r="M1733" s="570">
        <v>99</v>
      </c>
      <c r="N1733" s="570">
        <v>99</v>
      </c>
      <c r="O1733" s="570">
        <v>99</v>
      </c>
      <c r="P1733" s="570">
        <v>99</v>
      </c>
      <c r="Q1733" s="570">
        <v>1</v>
      </c>
      <c r="R1733" s="570">
        <v>2</v>
      </c>
      <c r="S1733" s="570">
        <v>7</v>
      </c>
      <c r="T1733" s="570">
        <v>10.5</v>
      </c>
      <c r="U1733" s="570">
        <v>20.6</v>
      </c>
      <c r="V1733" s="570">
        <v>0</v>
      </c>
      <c r="W1733" s="570">
        <v>100</v>
      </c>
      <c r="X1733" s="570">
        <v>100</v>
      </c>
      <c r="Y1733" s="570">
        <v>0</v>
      </c>
      <c r="Z1733" s="570">
        <v>9.9999999999670325E-2</v>
      </c>
      <c r="AA1733" s="570">
        <v>0</v>
      </c>
      <c r="AB1733" s="570">
        <v>1.5</v>
      </c>
      <c r="AC1733" s="570"/>
      <c r="AD1733" s="570">
        <v>-100.0000000003524</v>
      </c>
      <c r="AE1733" s="570"/>
      <c r="AF1733" s="570">
        <v>7.4460163812360397E-2</v>
      </c>
      <c r="AG1733" s="570">
        <v>0.11859288960786624</v>
      </c>
      <c r="AH1733" s="570">
        <v>0</v>
      </c>
      <c r="AI1733" s="570"/>
      <c r="AJ1733" s="570"/>
      <c r="AK1733" s="570"/>
      <c r="AL1733" s="570"/>
    </row>
    <row r="1734" spans="1:38">
      <c r="A1734" s="570">
        <v>16</v>
      </c>
      <c r="B1734" s="570">
        <v>262</v>
      </c>
      <c r="C1734" s="570">
        <v>2023</v>
      </c>
      <c r="D1734" s="570">
        <v>10</v>
      </c>
      <c r="E1734" s="570">
        <v>99</v>
      </c>
      <c r="F1734" s="570">
        <v>99</v>
      </c>
      <c r="G1734" s="570">
        <v>99</v>
      </c>
      <c r="H1734" s="570">
        <v>99</v>
      </c>
      <c r="I1734" s="570">
        <v>99</v>
      </c>
      <c r="J1734" s="570">
        <v>999</v>
      </c>
      <c r="K1734" s="570">
        <v>99</v>
      </c>
      <c r="L1734" s="570">
        <v>7</v>
      </c>
      <c r="M1734" s="570">
        <v>99</v>
      </c>
      <c r="N1734" s="570">
        <v>99</v>
      </c>
      <c r="O1734" s="570">
        <v>99</v>
      </c>
      <c r="P1734" s="570">
        <v>99</v>
      </c>
      <c r="Q1734" s="570"/>
      <c r="R1734" s="570">
        <v>0</v>
      </c>
      <c r="S1734" s="570"/>
      <c r="T1734" s="570"/>
      <c r="U1734" s="570"/>
      <c r="V1734" s="570"/>
      <c r="W1734" s="570"/>
      <c r="X1734" s="570"/>
      <c r="Y1734" s="570"/>
      <c r="Z1734" s="570"/>
      <c r="AA1734" s="570"/>
      <c r="AB1734" s="570"/>
      <c r="AC1734" s="570"/>
      <c r="AD1734" s="570"/>
      <c r="AE1734" s="570"/>
      <c r="AF1734" s="570"/>
      <c r="AG1734" s="570"/>
      <c r="AH1734" s="570"/>
      <c r="AI1734" s="570"/>
      <c r="AJ1734" s="570"/>
      <c r="AK1734" s="570"/>
      <c r="AL1734" s="570"/>
    </row>
    <row r="1735" spans="1:38">
      <c r="A1735" s="570">
        <v>16</v>
      </c>
      <c r="B1735" s="570">
        <v>263</v>
      </c>
      <c r="C1735" s="570">
        <v>2023</v>
      </c>
      <c r="D1735" s="570">
        <v>11</v>
      </c>
      <c r="E1735" s="570">
        <v>99</v>
      </c>
      <c r="F1735" s="570">
        <v>99</v>
      </c>
      <c r="G1735" s="570">
        <v>99</v>
      </c>
      <c r="H1735" s="570">
        <v>99</v>
      </c>
      <c r="I1735" s="570">
        <v>99</v>
      </c>
      <c r="J1735" s="570">
        <v>999</v>
      </c>
      <c r="K1735" s="570">
        <v>99</v>
      </c>
      <c r="L1735" s="570">
        <v>7</v>
      </c>
      <c r="M1735" s="570">
        <v>99</v>
      </c>
      <c r="N1735" s="570">
        <v>99</v>
      </c>
      <c r="O1735" s="570">
        <v>99</v>
      </c>
      <c r="P1735" s="570">
        <v>99</v>
      </c>
      <c r="Q1735" s="570"/>
      <c r="R1735" s="570">
        <v>0</v>
      </c>
      <c r="S1735" s="570"/>
      <c r="T1735" s="570"/>
      <c r="U1735" s="570"/>
      <c r="V1735" s="570"/>
      <c r="W1735" s="570"/>
      <c r="X1735" s="570"/>
      <c r="Y1735" s="570"/>
      <c r="Z1735" s="570"/>
      <c r="AA1735" s="570"/>
      <c r="AB1735" s="570"/>
      <c r="AC1735" s="570"/>
      <c r="AD1735" s="570"/>
      <c r="AE1735" s="570"/>
      <c r="AF1735" s="570"/>
      <c r="AG1735" s="570"/>
      <c r="AH1735" s="570"/>
      <c r="AI1735" s="570"/>
      <c r="AJ1735" s="570"/>
      <c r="AK1735" s="570"/>
      <c r="AL1735" s="570"/>
    </row>
    <row r="1736" spans="1:38">
      <c r="A1736" s="570">
        <v>16</v>
      </c>
      <c r="B1736" s="570">
        <v>264</v>
      </c>
      <c r="C1736" s="570">
        <v>2023</v>
      </c>
      <c r="D1736" s="570">
        <v>12</v>
      </c>
      <c r="E1736" s="570">
        <v>99</v>
      </c>
      <c r="F1736" s="570">
        <v>99</v>
      </c>
      <c r="G1736" s="570">
        <v>99</v>
      </c>
      <c r="H1736" s="570">
        <v>99</v>
      </c>
      <c r="I1736" s="570">
        <v>99</v>
      </c>
      <c r="J1736" s="570">
        <v>999</v>
      </c>
      <c r="K1736" s="570">
        <v>99</v>
      </c>
      <c r="L1736" s="570">
        <v>7</v>
      </c>
      <c r="M1736" s="570">
        <v>99</v>
      </c>
      <c r="N1736" s="570">
        <v>99</v>
      </c>
      <c r="O1736" s="570">
        <v>99</v>
      </c>
      <c r="P1736" s="570">
        <v>99</v>
      </c>
      <c r="Q1736" s="570"/>
      <c r="R1736" s="570">
        <v>0</v>
      </c>
      <c r="S1736" s="570"/>
      <c r="T1736" s="570"/>
      <c r="U1736" s="570"/>
      <c r="V1736" s="570"/>
      <c r="W1736" s="570"/>
      <c r="X1736" s="570"/>
      <c r="Y1736" s="570"/>
      <c r="Z1736" s="570"/>
      <c r="AA1736" s="570"/>
      <c r="AB1736" s="570"/>
      <c r="AC1736" s="570"/>
      <c r="AD1736" s="570"/>
      <c r="AE1736" s="570"/>
      <c r="AF1736" s="570"/>
      <c r="AG1736" s="570"/>
      <c r="AH1736" s="570"/>
      <c r="AI1736" s="570"/>
      <c r="AJ1736" s="570"/>
      <c r="AK1736" s="570"/>
      <c r="AL1736" s="570"/>
    </row>
    <row r="1737" spans="1:38">
      <c r="A1737" s="570">
        <v>16</v>
      </c>
      <c r="B1737" s="570">
        <v>265</v>
      </c>
      <c r="C1737" s="570">
        <v>2023</v>
      </c>
      <c r="D1737" s="570">
        <v>1</v>
      </c>
      <c r="E1737" s="570">
        <v>99</v>
      </c>
      <c r="F1737" s="570">
        <v>99</v>
      </c>
      <c r="G1737" s="570">
        <v>99</v>
      </c>
      <c r="H1737" s="570">
        <v>99</v>
      </c>
      <c r="I1737" s="570">
        <v>99</v>
      </c>
      <c r="J1737" s="570">
        <v>999</v>
      </c>
      <c r="K1737" s="570">
        <v>99</v>
      </c>
      <c r="L1737" s="570">
        <v>8</v>
      </c>
      <c r="M1737" s="570">
        <v>99</v>
      </c>
      <c r="N1737" s="570">
        <v>99</v>
      </c>
      <c r="O1737" s="570">
        <v>99</v>
      </c>
      <c r="P1737" s="570">
        <v>99</v>
      </c>
      <c r="Q1737" s="570">
        <v>23</v>
      </c>
      <c r="R1737" s="570">
        <v>91</v>
      </c>
      <c r="S1737" s="570">
        <v>8</v>
      </c>
      <c r="T1737" s="570">
        <v>7.5274725274725247</v>
      </c>
      <c r="U1737" s="570">
        <v>23.839560439560447</v>
      </c>
      <c r="V1737" s="570">
        <v>4.3956043956043942</v>
      </c>
      <c r="W1737" s="570">
        <v>21.978021978021971</v>
      </c>
      <c r="X1737" s="570">
        <v>75.824175824175825</v>
      </c>
      <c r="Y1737" s="570">
        <v>53.84615384615384</v>
      </c>
      <c r="Z1737" s="570">
        <v>8.3103256190535877</v>
      </c>
      <c r="AA1737" s="570">
        <v>0</v>
      </c>
      <c r="AB1737" s="570">
        <v>2.2791007448748775</v>
      </c>
      <c r="AC1737" s="570"/>
      <c r="AD1737" s="570">
        <v>60.897760309159921</v>
      </c>
      <c r="AE1737" s="570"/>
      <c r="AF1737" s="570">
        <v>12.414733969986358</v>
      </c>
      <c r="AG1737" s="570">
        <v>15.646479289727443</v>
      </c>
      <c r="AH1737" s="570">
        <v>1.0989010989010985</v>
      </c>
      <c r="AI1737" s="570">
        <v>1</v>
      </c>
      <c r="AJ1737" s="570">
        <v>94.8</v>
      </c>
      <c r="AK1737" s="570">
        <v>25.470338797479258</v>
      </c>
      <c r="AL1737" s="570"/>
    </row>
    <row r="1738" spans="1:38">
      <c r="A1738" s="570">
        <v>16</v>
      </c>
      <c r="B1738" s="570">
        <v>266</v>
      </c>
      <c r="C1738" s="570">
        <v>2023</v>
      </c>
      <c r="D1738" s="570">
        <v>2</v>
      </c>
      <c r="E1738" s="570">
        <v>99</v>
      </c>
      <c r="F1738" s="570">
        <v>99</v>
      </c>
      <c r="G1738" s="570">
        <v>99</v>
      </c>
      <c r="H1738" s="570">
        <v>99</v>
      </c>
      <c r="I1738" s="570">
        <v>99</v>
      </c>
      <c r="J1738" s="570">
        <v>999</v>
      </c>
      <c r="K1738" s="570">
        <v>99</v>
      </c>
      <c r="L1738" s="570">
        <v>8</v>
      </c>
      <c r="M1738" s="570">
        <v>99</v>
      </c>
      <c r="N1738" s="570">
        <v>99</v>
      </c>
      <c r="O1738" s="570">
        <v>99</v>
      </c>
      <c r="P1738" s="570">
        <v>99</v>
      </c>
      <c r="Q1738" s="570">
        <v>37</v>
      </c>
      <c r="R1738" s="570">
        <v>188</v>
      </c>
      <c r="S1738" s="570">
        <v>8</v>
      </c>
      <c r="T1738" s="570">
        <v>5.5904255319148941</v>
      </c>
      <c r="U1738" s="570">
        <v>10.412234042553195</v>
      </c>
      <c r="V1738" s="570">
        <v>1.0638297872340428</v>
      </c>
      <c r="W1738" s="570">
        <v>3.1914893617021289</v>
      </c>
      <c r="X1738" s="570">
        <v>18.085106382978726</v>
      </c>
      <c r="Y1738" s="570">
        <v>12.765957446808516</v>
      </c>
      <c r="Z1738" s="570">
        <v>8.1988718287562623</v>
      </c>
      <c r="AA1738" s="570">
        <v>0</v>
      </c>
      <c r="AB1738" s="570">
        <v>1.6332039487068151</v>
      </c>
      <c r="AC1738" s="570"/>
      <c r="AD1738" s="570">
        <v>52.583681370888179</v>
      </c>
      <c r="AE1738" s="570"/>
      <c r="AF1738" s="570">
        <v>11.144042679312385</v>
      </c>
      <c r="AG1738" s="570">
        <v>11.38379227123375</v>
      </c>
      <c r="AH1738" s="570">
        <v>1.0638297872340428</v>
      </c>
      <c r="AI1738" s="570">
        <v>11</v>
      </c>
      <c r="AJ1738" s="570">
        <v>98.600000000000023</v>
      </c>
      <c r="AK1738" s="570">
        <v>16.41938706095095</v>
      </c>
      <c r="AL1738" s="570"/>
    </row>
    <row r="1739" spans="1:38">
      <c r="A1739" s="570">
        <v>16</v>
      </c>
      <c r="B1739" s="570">
        <v>267</v>
      </c>
      <c r="C1739" s="570">
        <v>2023</v>
      </c>
      <c r="D1739" s="570">
        <v>3</v>
      </c>
      <c r="E1739" s="570">
        <v>99</v>
      </c>
      <c r="F1739" s="570">
        <v>99</v>
      </c>
      <c r="G1739" s="570">
        <v>99</v>
      </c>
      <c r="H1739" s="570">
        <v>99</v>
      </c>
      <c r="I1739" s="570">
        <v>99</v>
      </c>
      <c r="J1739" s="570">
        <v>999</v>
      </c>
      <c r="K1739" s="570">
        <v>99</v>
      </c>
      <c r="L1739" s="570">
        <v>8</v>
      </c>
      <c r="M1739" s="570">
        <v>99</v>
      </c>
      <c r="N1739" s="570">
        <v>99</v>
      </c>
      <c r="O1739" s="570">
        <v>99</v>
      </c>
      <c r="P1739" s="570">
        <v>99</v>
      </c>
      <c r="Q1739" s="570">
        <v>80</v>
      </c>
      <c r="R1739" s="570">
        <v>454</v>
      </c>
      <c r="S1739" s="570">
        <v>8</v>
      </c>
      <c r="T1739" s="570">
        <v>5.8215859030837009</v>
      </c>
      <c r="U1739" s="570">
        <v>12.644052863436128</v>
      </c>
      <c r="V1739" s="570">
        <v>2.2026431718061676</v>
      </c>
      <c r="W1739" s="570">
        <v>3.3039647577092519</v>
      </c>
      <c r="X1739" s="570">
        <v>28.193832599118945</v>
      </c>
      <c r="Y1739" s="570">
        <v>19.162995594713653</v>
      </c>
      <c r="Z1739" s="570">
        <v>9.2414740970362566</v>
      </c>
      <c r="AA1739" s="570">
        <v>0</v>
      </c>
      <c r="AB1739" s="570">
        <v>1.6925259764466427</v>
      </c>
      <c r="AC1739" s="570"/>
      <c r="AD1739" s="570">
        <v>62.736735792016844</v>
      </c>
      <c r="AE1739" s="570"/>
      <c r="AF1739" s="570">
        <v>9.9539574654681022</v>
      </c>
      <c r="AG1739" s="570">
        <v>13.402661200131684</v>
      </c>
      <c r="AH1739" s="570">
        <v>0</v>
      </c>
      <c r="AI1739" s="570">
        <v>11</v>
      </c>
      <c r="AJ1739" s="570">
        <v>89.409090909090878</v>
      </c>
      <c r="AK1739" s="570">
        <v>14.72400600776033</v>
      </c>
      <c r="AL1739" s="570"/>
    </row>
    <row r="1740" spans="1:38">
      <c r="A1740" s="570">
        <v>16</v>
      </c>
      <c r="B1740" s="570">
        <v>268</v>
      </c>
      <c r="C1740" s="570">
        <v>2023</v>
      </c>
      <c r="D1740" s="570">
        <v>4</v>
      </c>
      <c r="E1740" s="570">
        <v>99</v>
      </c>
      <c r="F1740" s="570">
        <v>99</v>
      </c>
      <c r="G1740" s="570">
        <v>99</v>
      </c>
      <c r="H1740" s="570">
        <v>99</v>
      </c>
      <c r="I1740" s="570">
        <v>99</v>
      </c>
      <c r="J1740" s="570">
        <v>999</v>
      </c>
      <c r="K1740" s="570">
        <v>99</v>
      </c>
      <c r="L1740" s="570">
        <v>8</v>
      </c>
      <c r="M1740" s="570">
        <v>99</v>
      </c>
      <c r="N1740" s="570">
        <v>99</v>
      </c>
      <c r="O1740" s="570">
        <v>99</v>
      </c>
      <c r="P1740" s="570">
        <v>99</v>
      </c>
      <c r="Q1740" s="570">
        <v>57</v>
      </c>
      <c r="R1740" s="570">
        <v>370</v>
      </c>
      <c r="S1740" s="570">
        <v>8</v>
      </c>
      <c r="T1740" s="570">
        <v>6.364864864864864</v>
      </c>
      <c r="U1740" s="570">
        <v>11.252162162162158</v>
      </c>
      <c r="V1740" s="570">
        <v>0.81081081081081108</v>
      </c>
      <c r="W1740" s="570">
        <v>1.8918918918918923</v>
      </c>
      <c r="X1740" s="570">
        <v>20.540540540540537</v>
      </c>
      <c r="Y1740" s="570">
        <v>13.783783783783784</v>
      </c>
      <c r="Z1740" s="570">
        <v>8.0646012066531902</v>
      </c>
      <c r="AA1740" s="570">
        <v>0</v>
      </c>
      <c r="AB1740" s="570">
        <v>1.7208916947273989</v>
      </c>
      <c r="AC1740" s="570"/>
      <c r="AD1740" s="570">
        <v>43.156178910153969</v>
      </c>
      <c r="AE1740" s="570"/>
      <c r="AF1740" s="570">
        <v>11.487115802545796</v>
      </c>
      <c r="AG1740" s="570">
        <v>15.50635032962122</v>
      </c>
      <c r="AH1740" s="570">
        <v>0</v>
      </c>
      <c r="AI1740" s="570">
        <v>4</v>
      </c>
      <c r="AJ1740" s="570">
        <v>81.149999999999977</v>
      </c>
      <c r="AK1740" s="570">
        <v>17.262203321017981</v>
      </c>
      <c r="AL1740" s="570"/>
    </row>
    <row r="1741" spans="1:38">
      <c r="A1741" s="570">
        <v>16</v>
      </c>
      <c r="B1741" s="570">
        <v>269</v>
      </c>
      <c r="C1741" s="570">
        <v>2023</v>
      </c>
      <c r="D1741" s="570">
        <v>5</v>
      </c>
      <c r="E1741" s="570">
        <v>99</v>
      </c>
      <c r="F1741" s="570">
        <v>99</v>
      </c>
      <c r="G1741" s="570">
        <v>99</v>
      </c>
      <c r="H1741" s="570">
        <v>99</v>
      </c>
      <c r="I1741" s="570">
        <v>99</v>
      </c>
      <c r="J1741" s="570">
        <v>999</v>
      </c>
      <c r="K1741" s="570">
        <v>99</v>
      </c>
      <c r="L1741" s="570">
        <v>8</v>
      </c>
      <c r="M1741" s="570">
        <v>99</v>
      </c>
      <c r="N1741" s="570">
        <v>99</v>
      </c>
      <c r="O1741" s="570">
        <v>99</v>
      </c>
      <c r="P1741" s="570">
        <v>99</v>
      </c>
      <c r="Q1741" s="570">
        <v>43</v>
      </c>
      <c r="R1741" s="570">
        <v>296</v>
      </c>
      <c r="S1741" s="570">
        <v>8</v>
      </c>
      <c r="T1741" s="570">
        <v>5.766891891891893</v>
      </c>
      <c r="U1741" s="570">
        <v>10.577364864864862</v>
      </c>
      <c r="V1741" s="570">
        <v>0.67567567567567588</v>
      </c>
      <c r="W1741" s="570">
        <v>3.0405405405405408</v>
      </c>
      <c r="X1741" s="570">
        <v>18.581081081081077</v>
      </c>
      <c r="Y1741" s="570">
        <v>12.837837837837837</v>
      </c>
      <c r="Z1741" s="570">
        <v>7.7476322330260992</v>
      </c>
      <c r="AA1741" s="570">
        <v>0</v>
      </c>
      <c r="AB1741" s="570">
        <v>1.5627802889580731</v>
      </c>
      <c r="AC1741" s="570"/>
      <c r="AD1741" s="570">
        <v>66.503615703876463</v>
      </c>
      <c r="AE1741" s="570"/>
      <c r="AF1741" s="570">
        <v>16.025988088792637</v>
      </c>
      <c r="AG1741" s="570">
        <v>17.796484925651399</v>
      </c>
      <c r="AH1741" s="570">
        <v>0</v>
      </c>
      <c r="AI1741" s="570">
        <v>69</v>
      </c>
      <c r="AJ1741" s="570">
        <v>83.136231884057977</v>
      </c>
      <c r="AK1741" s="570">
        <v>16.888563565298021</v>
      </c>
      <c r="AL1741" s="570"/>
    </row>
    <row r="1742" spans="1:38">
      <c r="A1742" s="570">
        <v>16</v>
      </c>
      <c r="B1742" s="570">
        <v>270</v>
      </c>
      <c r="C1742" s="570">
        <v>2023</v>
      </c>
      <c r="D1742" s="570">
        <v>6</v>
      </c>
      <c r="E1742" s="570">
        <v>99</v>
      </c>
      <c r="F1742" s="570">
        <v>99</v>
      </c>
      <c r="G1742" s="570">
        <v>99</v>
      </c>
      <c r="H1742" s="570">
        <v>99</v>
      </c>
      <c r="I1742" s="570">
        <v>99</v>
      </c>
      <c r="J1742" s="570">
        <v>999</v>
      </c>
      <c r="K1742" s="570">
        <v>99</v>
      </c>
      <c r="L1742" s="570">
        <v>8</v>
      </c>
      <c r="M1742" s="570">
        <v>99</v>
      </c>
      <c r="N1742" s="570">
        <v>99</v>
      </c>
      <c r="O1742" s="570">
        <v>99</v>
      </c>
      <c r="P1742" s="570">
        <v>99</v>
      </c>
      <c r="Q1742" s="570">
        <v>64</v>
      </c>
      <c r="R1742" s="570">
        <v>233</v>
      </c>
      <c r="S1742" s="570">
        <v>8</v>
      </c>
      <c r="T1742" s="570">
        <v>7.3261802575107309</v>
      </c>
      <c r="U1742" s="570">
        <v>20.749356223175969</v>
      </c>
      <c r="V1742" s="570">
        <v>2.57510729613734</v>
      </c>
      <c r="W1742" s="570">
        <v>30.042918454935624</v>
      </c>
      <c r="X1742" s="570">
        <v>50.643776824034333</v>
      </c>
      <c r="Y1742" s="570">
        <v>45.064377682403432</v>
      </c>
      <c r="Z1742" s="570">
        <v>11.752578459381599</v>
      </c>
      <c r="AA1742" s="570">
        <v>0</v>
      </c>
      <c r="AB1742" s="570">
        <v>2.4887819559293631</v>
      </c>
      <c r="AC1742" s="570"/>
      <c r="AD1742" s="570">
        <v>77.519096653071557</v>
      </c>
      <c r="AE1742" s="570"/>
      <c r="AF1742" s="570">
        <v>10.364768683274022</v>
      </c>
      <c r="AG1742" s="570">
        <v>16.396811938273704</v>
      </c>
      <c r="AH1742" s="570">
        <v>18.884120171673825</v>
      </c>
      <c r="AI1742" s="570">
        <v>109</v>
      </c>
      <c r="AJ1742" s="570">
        <v>98.922018348623865</v>
      </c>
      <c r="AK1742" s="570">
        <v>21.038458213929665</v>
      </c>
      <c r="AL1742" s="570"/>
    </row>
    <row r="1743" spans="1:38">
      <c r="A1743" s="570">
        <v>16</v>
      </c>
      <c r="B1743" s="570">
        <v>271</v>
      </c>
      <c r="C1743" s="570">
        <v>2023</v>
      </c>
      <c r="D1743" s="570">
        <v>7</v>
      </c>
      <c r="E1743" s="570">
        <v>99</v>
      </c>
      <c r="F1743" s="570">
        <v>99</v>
      </c>
      <c r="G1743" s="570">
        <v>99</v>
      </c>
      <c r="H1743" s="570">
        <v>99</v>
      </c>
      <c r="I1743" s="570">
        <v>99</v>
      </c>
      <c r="J1743" s="570">
        <v>999</v>
      </c>
      <c r="K1743" s="570">
        <v>99</v>
      </c>
      <c r="L1743" s="570">
        <v>8</v>
      </c>
      <c r="M1743" s="570">
        <v>99</v>
      </c>
      <c r="N1743" s="570">
        <v>99</v>
      </c>
      <c r="O1743" s="570">
        <v>99</v>
      </c>
      <c r="P1743" s="570">
        <v>99</v>
      </c>
      <c r="Q1743" s="570">
        <v>11</v>
      </c>
      <c r="R1743" s="570">
        <v>42</v>
      </c>
      <c r="S1743" s="570">
        <v>8</v>
      </c>
      <c r="T1743" s="570">
        <v>6.2142857142857153</v>
      </c>
      <c r="U1743" s="570">
        <v>17.373809523809523</v>
      </c>
      <c r="V1743" s="570">
        <v>0</v>
      </c>
      <c r="W1743" s="570">
        <v>7.1428571428571441</v>
      </c>
      <c r="X1743" s="570">
        <v>33.333333333333343</v>
      </c>
      <c r="Y1743" s="570">
        <v>28.571428571428577</v>
      </c>
      <c r="Z1743" s="570">
        <v>9.3310556623161638</v>
      </c>
      <c r="AA1743" s="570">
        <v>0</v>
      </c>
      <c r="AB1743" s="570">
        <v>1.5966589265999027</v>
      </c>
      <c r="AC1743" s="570"/>
      <c r="AD1743" s="570">
        <v>88.269547837305296</v>
      </c>
      <c r="AE1743" s="570"/>
      <c r="AF1743" s="570">
        <v>8.8235294117647047</v>
      </c>
      <c r="AG1743" s="570">
        <v>12.694850382741825</v>
      </c>
      <c r="AH1743" s="570">
        <v>0</v>
      </c>
      <c r="AI1743" s="570">
        <v>5</v>
      </c>
      <c r="AJ1743" s="570">
        <v>114.42</v>
      </c>
      <c r="AK1743" s="570">
        <v>20.028147717134352</v>
      </c>
      <c r="AL1743" s="570"/>
    </row>
    <row r="1744" spans="1:38">
      <c r="A1744" s="570">
        <v>16</v>
      </c>
      <c r="B1744" s="570">
        <v>272</v>
      </c>
      <c r="C1744" s="570">
        <v>2023</v>
      </c>
      <c r="D1744" s="570">
        <v>8</v>
      </c>
      <c r="E1744" s="570">
        <v>99</v>
      </c>
      <c r="F1744" s="570">
        <v>99</v>
      </c>
      <c r="G1744" s="570">
        <v>99</v>
      </c>
      <c r="H1744" s="570">
        <v>99</v>
      </c>
      <c r="I1744" s="570">
        <v>99</v>
      </c>
      <c r="J1744" s="570">
        <v>999</v>
      </c>
      <c r="K1744" s="570">
        <v>99</v>
      </c>
      <c r="L1744" s="570">
        <v>8</v>
      </c>
      <c r="M1744" s="570">
        <v>99</v>
      </c>
      <c r="N1744" s="570">
        <v>99</v>
      </c>
      <c r="O1744" s="570">
        <v>99</v>
      </c>
      <c r="P1744" s="570">
        <v>99</v>
      </c>
      <c r="Q1744" s="570">
        <v>43</v>
      </c>
      <c r="R1744" s="570">
        <v>114</v>
      </c>
      <c r="S1744" s="570">
        <v>8</v>
      </c>
      <c r="T1744" s="570">
        <v>5.9561403508771917</v>
      </c>
      <c r="U1744" s="570">
        <v>18.35350877192981</v>
      </c>
      <c r="V1744" s="570">
        <v>2.6315789473684221</v>
      </c>
      <c r="W1744" s="570">
        <v>5.2631578947368443</v>
      </c>
      <c r="X1744" s="570">
        <v>54.385964912280706</v>
      </c>
      <c r="Y1744" s="570">
        <v>26.315789473684205</v>
      </c>
      <c r="Z1744" s="570">
        <v>7.5513700374770307</v>
      </c>
      <c r="AA1744" s="570">
        <v>0</v>
      </c>
      <c r="AB1744" s="570">
        <v>2.3260174188800078</v>
      </c>
      <c r="AC1744" s="570"/>
      <c r="AD1744" s="570">
        <v>72.217926062520775</v>
      </c>
      <c r="AE1744" s="570"/>
      <c r="AF1744" s="570">
        <v>7.2843450479233249</v>
      </c>
      <c r="AG1744" s="570">
        <v>11.312236765985975</v>
      </c>
      <c r="AH1744" s="570">
        <v>6.1403508771929838</v>
      </c>
      <c r="AI1744" s="570">
        <v>14</v>
      </c>
      <c r="AJ1744" s="570">
        <v>103.1</v>
      </c>
      <c r="AK1744" s="570">
        <v>14.358578344753896</v>
      </c>
      <c r="AL1744" s="570"/>
    </row>
    <row r="1745" spans="1:38">
      <c r="A1745" s="570">
        <v>16</v>
      </c>
      <c r="B1745" s="570">
        <v>273</v>
      </c>
      <c r="C1745" s="570">
        <v>2023</v>
      </c>
      <c r="D1745" s="570">
        <v>9</v>
      </c>
      <c r="E1745" s="570">
        <v>99</v>
      </c>
      <c r="F1745" s="570">
        <v>99</v>
      </c>
      <c r="G1745" s="570">
        <v>99</v>
      </c>
      <c r="H1745" s="570">
        <v>99</v>
      </c>
      <c r="I1745" s="570">
        <v>99</v>
      </c>
      <c r="J1745" s="570">
        <v>999</v>
      </c>
      <c r="K1745" s="570">
        <v>99</v>
      </c>
      <c r="L1745" s="570">
        <v>8</v>
      </c>
      <c r="M1745" s="570">
        <v>99</v>
      </c>
      <c r="N1745" s="570">
        <v>99</v>
      </c>
      <c r="O1745" s="570">
        <v>99</v>
      </c>
      <c r="P1745" s="570">
        <v>99</v>
      </c>
      <c r="Q1745" s="570">
        <v>73</v>
      </c>
      <c r="R1745" s="570">
        <v>341</v>
      </c>
      <c r="S1745" s="570">
        <v>8</v>
      </c>
      <c r="T1745" s="570">
        <v>5.5131964809384177</v>
      </c>
      <c r="U1745" s="570">
        <v>15.505865102639309</v>
      </c>
      <c r="V1745" s="570">
        <v>2.6392961876832843</v>
      </c>
      <c r="W1745" s="570">
        <v>6.1583577712609987</v>
      </c>
      <c r="X1745" s="570">
        <v>30.498533724340181</v>
      </c>
      <c r="Y1745" s="570">
        <v>15.24926686217009</v>
      </c>
      <c r="Z1745" s="570">
        <v>7.2458357481071278</v>
      </c>
      <c r="AA1745" s="570">
        <v>0</v>
      </c>
      <c r="AB1745" s="570">
        <v>2.3797721716503073</v>
      </c>
      <c r="AC1745" s="570"/>
      <c r="AD1745" s="570">
        <v>63.047036681014632</v>
      </c>
      <c r="AE1745" s="570"/>
      <c r="AF1745" s="570">
        <v>12.695457930007445</v>
      </c>
      <c r="AG1745" s="570">
        <v>15.219900577708572</v>
      </c>
      <c r="AH1745" s="570">
        <v>0.2932551319648094</v>
      </c>
      <c r="AI1745" s="570">
        <v>66</v>
      </c>
      <c r="AJ1745" s="570">
        <v>92.822727272727334</v>
      </c>
      <c r="AK1745" s="570">
        <v>18.119869499835925</v>
      </c>
      <c r="AL1745" s="570"/>
    </row>
    <row r="1746" spans="1:38">
      <c r="A1746" s="570">
        <v>16</v>
      </c>
      <c r="B1746" s="570">
        <v>274</v>
      </c>
      <c r="C1746" s="570">
        <v>2023</v>
      </c>
      <c r="D1746" s="570">
        <v>10</v>
      </c>
      <c r="E1746" s="570">
        <v>99</v>
      </c>
      <c r="F1746" s="570">
        <v>99</v>
      </c>
      <c r="G1746" s="570">
        <v>99</v>
      </c>
      <c r="H1746" s="570">
        <v>99</v>
      </c>
      <c r="I1746" s="570">
        <v>99</v>
      </c>
      <c r="J1746" s="570">
        <v>999</v>
      </c>
      <c r="K1746" s="570">
        <v>99</v>
      </c>
      <c r="L1746" s="570">
        <v>8</v>
      </c>
      <c r="M1746" s="570">
        <v>99</v>
      </c>
      <c r="N1746" s="570">
        <v>99</v>
      </c>
      <c r="O1746" s="570">
        <v>99</v>
      </c>
      <c r="P1746" s="570">
        <v>99</v>
      </c>
      <c r="Q1746" s="570">
        <v>141</v>
      </c>
      <c r="R1746" s="570">
        <v>665</v>
      </c>
      <c r="S1746" s="570">
        <v>8</v>
      </c>
      <c r="T1746" s="570">
        <v>6.1022556390977432</v>
      </c>
      <c r="U1746" s="570">
        <v>18.34451127819548</v>
      </c>
      <c r="V1746" s="570">
        <v>3.0075187969924806</v>
      </c>
      <c r="W1746" s="570">
        <v>6.7669172932330817</v>
      </c>
      <c r="X1746" s="570">
        <v>53.383458646616553</v>
      </c>
      <c r="Y1746" s="570">
        <v>27.518796992481203</v>
      </c>
      <c r="Z1746" s="570">
        <v>7.7570150124908448</v>
      </c>
      <c r="AA1746" s="570">
        <v>0</v>
      </c>
      <c r="AB1746" s="570">
        <v>2.2441391056764055</v>
      </c>
      <c r="AC1746" s="570"/>
      <c r="AD1746" s="570">
        <v>53.943200777143375</v>
      </c>
      <c r="AE1746" s="570"/>
      <c r="AF1746" s="570">
        <v>14.145926398638588</v>
      </c>
      <c r="AG1746" s="570">
        <v>16.617174708428799</v>
      </c>
      <c r="AH1746" s="570">
        <v>2.7067669172932329</v>
      </c>
      <c r="AI1746" s="570">
        <v>128</v>
      </c>
      <c r="AJ1746" s="570">
        <v>96.991406250000011</v>
      </c>
      <c r="AK1746" s="570">
        <v>17.582887453279799</v>
      </c>
      <c r="AL1746" s="570"/>
    </row>
    <row r="1747" spans="1:38">
      <c r="A1747" s="570">
        <v>16</v>
      </c>
      <c r="B1747" s="570">
        <v>275</v>
      </c>
      <c r="C1747" s="570">
        <v>2023</v>
      </c>
      <c r="D1747" s="570">
        <v>11</v>
      </c>
      <c r="E1747" s="570">
        <v>99</v>
      </c>
      <c r="F1747" s="570">
        <v>99</v>
      </c>
      <c r="G1747" s="570">
        <v>99</v>
      </c>
      <c r="H1747" s="570">
        <v>99</v>
      </c>
      <c r="I1747" s="570">
        <v>99</v>
      </c>
      <c r="J1747" s="570">
        <v>999</v>
      </c>
      <c r="K1747" s="570">
        <v>99</v>
      </c>
      <c r="L1747" s="570">
        <v>8</v>
      </c>
      <c r="M1747" s="570">
        <v>99</v>
      </c>
      <c r="N1747" s="570">
        <v>99</v>
      </c>
      <c r="O1747" s="570">
        <v>99</v>
      </c>
      <c r="P1747" s="570">
        <v>99</v>
      </c>
      <c r="Q1747" s="570">
        <v>103</v>
      </c>
      <c r="R1747" s="570">
        <v>396</v>
      </c>
      <c r="S1747" s="570">
        <v>8</v>
      </c>
      <c r="T1747" s="570">
        <v>6.5934343434343452</v>
      </c>
      <c r="U1747" s="570">
        <v>20.253282828282831</v>
      </c>
      <c r="V1747" s="570">
        <v>5.0505050505050511</v>
      </c>
      <c r="W1747" s="570">
        <v>9.5959595959595969</v>
      </c>
      <c r="X1747" s="570">
        <v>59.595959595959577</v>
      </c>
      <c r="Y1747" s="570">
        <v>43.939393939393938</v>
      </c>
      <c r="Z1747" s="570">
        <v>7.9573366395268001</v>
      </c>
      <c r="AA1747" s="570">
        <v>0</v>
      </c>
      <c r="AB1747" s="570">
        <v>2.0740964500410906</v>
      </c>
      <c r="AC1747" s="570"/>
      <c r="AD1747" s="570">
        <v>55.124631720029186</v>
      </c>
      <c r="AE1747" s="570"/>
      <c r="AF1747" s="570">
        <v>15.922798552472861</v>
      </c>
      <c r="AG1747" s="570">
        <v>18.835086433843657</v>
      </c>
      <c r="AH1747" s="570">
        <v>1.7676767676767675</v>
      </c>
      <c r="AI1747" s="570">
        <v>77</v>
      </c>
      <c r="AJ1747" s="570">
        <v>100.56493506493509</v>
      </c>
      <c r="AK1747" s="570">
        <v>18.537283523288966</v>
      </c>
      <c r="AL1747" s="570"/>
    </row>
    <row r="1748" spans="1:38">
      <c r="A1748" s="570">
        <v>16</v>
      </c>
      <c r="B1748" s="570">
        <v>276</v>
      </c>
      <c r="C1748" s="570">
        <v>2023</v>
      </c>
      <c r="D1748" s="570">
        <v>12</v>
      </c>
      <c r="E1748" s="570">
        <v>99</v>
      </c>
      <c r="F1748" s="570">
        <v>99</v>
      </c>
      <c r="G1748" s="570">
        <v>99</v>
      </c>
      <c r="H1748" s="570">
        <v>99</v>
      </c>
      <c r="I1748" s="570">
        <v>99</v>
      </c>
      <c r="J1748" s="570">
        <v>999</v>
      </c>
      <c r="K1748" s="570">
        <v>99</v>
      </c>
      <c r="L1748" s="570">
        <v>8</v>
      </c>
      <c r="M1748" s="570">
        <v>99</v>
      </c>
      <c r="N1748" s="570">
        <v>99</v>
      </c>
      <c r="O1748" s="570">
        <v>99</v>
      </c>
      <c r="P1748" s="570">
        <v>99</v>
      </c>
      <c r="Q1748" s="570">
        <v>10</v>
      </c>
      <c r="R1748" s="570">
        <v>35</v>
      </c>
      <c r="S1748" s="570">
        <v>8</v>
      </c>
      <c r="T1748" s="570">
        <v>6.6</v>
      </c>
      <c r="U1748" s="570">
        <v>17.088571428571434</v>
      </c>
      <c r="V1748" s="570">
        <v>2.8571428571428577</v>
      </c>
      <c r="W1748" s="570">
        <v>8.5714285714285694</v>
      </c>
      <c r="X1748" s="570">
        <v>40</v>
      </c>
      <c r="Y1748" s="570">
        <v>25.714285714285719</v>
      </c>
      <c r="Z1748" s="570">
        <v>7.4612818289227052</v>
      </c>
      <c r="AA1748" s="570">
        <v>0</v>
      </c>
      <c r="AB1748" s="570">
        <v>1.8236541025409096</v>
      </c>
      <c r="AC1748" s="570"/>
      <c r="AD1748" s="570">
        <v>62.897135729049921</v>
      </c>
      <c r="AE1748" s="570"/>
      <c r="AF1748" s="570">
        <v>13.409961685823752</v>
      </c>
      <c r="AG1748" s="570">
        <v>13.591637313941598</v>
      </c>
      <c r="AH1748" s="570">
        <v>11.428571428571431</v>
      </c>
      <c r="AI1748" s="570">
        <v>6</v>
      </c>
      <c r="AJ1748" s="570">
        <v>105.0833333333333</v>
      </c>
      <c r="AK1748" s="570">
        <v>18.22929895082882</v>
      </c>
      <c r="AL1748" s="570"/>
    </row>
    <row r="1749" spans="1:38">
      <c r="A1749" s="570">
        <v>16</v>
      </c>
      <c r="B1749" s="570">
        <v>277</v>
      </c>
      <c r="C1749" s="570">
        <v>2023</v>
      </c>
      <c r="D1749" s="570">
        <v>1</v>
      </c>
      <c r="E1749" s="570">
        <v>99</v>
      </c>
      <c r="F1749" s="570">
        <v>99</v>
      </c>
      <c r="G1749" s="570">
        <v>99</v>
      </c>
      <c r="H1749" s="570">
        <v>99</v>
      </c>
      <c r="I1749" s="570">
        <v>99</v>
      </c>
      <c r="J1749" s="570">
        <v>999</v>
      </c>
      <c r="K1749" s="570">
        <v>99</v>
      </c>
      <c r="L1749" s="570">
        <v>9</v>
      </c>
      <c r="M1749" s="570">
        <v>99</v>
      </c>
      <c r="N1749" s="570">
        <v>99</v>
      </c>
      <c r="O1749" s="570">
        <v>99</v>
      </c>
      <c r="P1749" s="570">
        <v>99</v>
      </c>
      <c r="Q1749" s="570"/>
      <c r="R1749" s="570">
        <v>0</v>
      </c>
      <c r="S1749" s="570"/>
      <c r="T1749" s="570"/>
      <c r="U1749" s="570"/>
      <c r="V1749" s="570"/>
      <c r="W1749" s="570"/>
      <c r="X1749" s="570"/>
      <c r="Y1749" s="570"/>
      <c r="Z1749" s="570"/>
      <c r="AA1749" s="570"/>
      <c r="AB1749" s="570"/>
      <c r="AC1749" s="570"/>
      <c r="AD1749" s="570"/>
      <c r="AE1749" s="570"/>
      <c r="AF1749" s="570"/>
      <c r="AG1749" s="570"/>
      <c r="AH1749" s="570"/>
      <c r="AI1749" s="570"/>
      <c r="AJ1749" s="570"/>
      <c r="AK1749" s="570"/>
      <c r="AL1749" s="570"/>
    </row>
    <row r="1750" spans="1:38">
      <c r="A1750" s="570">
        <v>16</v>
      </c>
      <c r="B1750" s="570">
        <v>278</v>
      </c>
      <c r="C1750" s="570">
        <v>2023</v>
      </c>
      <c r="D1750" s="570">
        <v>2</v>
      </c>
      <c r="E1750" s="570">
        <v>99</v>
      </c>
      <c r="F1750" s="570">
        <v>99</v>
      </c>
      <c r="G1750" s="570">
        <v>99</v>
      </c>
      <c r="H1750" s="570">
        <v>99</v>
      </c>
      <c r="I1750" s="570">
        <v>99</v>
      </c>
      <c r="J1750" s="570">
        <v>999</v>
      </c>
      <c r="K1750" s="570">
        <v>99</v>
      </c>
      <c r="L1750" s="570">
        <v>9</v>
      </c>
      <c r="M1750" s="570">
        <v>99</v>
      </c>
      <c r="N1750" s="570">
        <v>99</v>
      </c>
      <c r="O1750" s="570">
        <v>99</v>
      </c>
      <c r="P1750" s="570">
        <v>99</v>
      </c>
      <c r="Q1750" s="570"/>
      <c r="R1750" s="570">
        <v>0</v>
      </c>
      <c r="S1750" s="570"/>
      <c r="T1750" s="570"/>
      <c r="U1750" s="570"/>
      <c r="V1750" s="570"/>
      <c r="W1750" s="570"/>
      <c r="X1750" s="570"/>
      <c r="Y1750" s="570"/>
      <c r="Z1750" s="570"/>
      <c r="AA1750" s="570"/>
      <c r="AB1750" s="570"/>
      <c r="AC1750" s="570"/>
      <c r="AD1750" s="570"/>
      <c r="AE1750" s="570"/>
      <c r="AF1750" s="570"/>
      <c r="AG1750" s="570"/>
      <c r="AH1750" s="570"/>
      <c r="AI1750" s="570"/>
      <c r="AJ1750" s="570"/>
      <c r="AK1750" s="570"/>
      <c r="AL1750" s="570"/>
    </row>
    <row r="1751" spans="1:38">
      <c r="A1751" s="570">
        <v>16</v>
      </c>
      <c r="B1751" s="570">
        <v>279</v>
      </c>
      <c r="C1751" s="570">
        <v>2023</v>
      </c>
      <c r="D1751" s="570">
        <v>3</v>
      </c>
      <c r="E1751" s="570">
        <v>99</v>
      </c>
      <c r="F1751" s="570">
        <v>99</v>
      </c>
      <c r="G1751" s="570">
        <v>99</v>
      </c>
      <c r="H1751" s="570">
        <v>99</v>
      </c>
      <c r="I1751" s="570">
        <v>99</v>
      </c>
      <c r="J1751" s="570">
        <v>999</v>
      </c>
      <c r="K1751" s="570">
        <v>99</v>
      </c>
      <c r="L1751" s="570">
        <v>9</v>
      </c>
      <c r="M1751" s="570">
        <v>99</v>
      </c>
      <c r="N1751" s="570">
        <v>99</v>
      </c>
      <c r="O1751" s="570">
        <v>99</v>
      </c>
      <c r="P1751" s="570">
        <v>99</v>
      </c>
      <c r="Q1751" s="570"/>
      <c r="R1751" s="570">
        <v>0</v>
      </c>
      <c r="S1751" s="570"/>
      <c r="T1751" s="570"/>
      <c r="U1751" s="570"/>
      <c r="V1751" s="570"/>
      <c r="W1751" s="570"/>
      <c r="X1751" s="570"/>
      <c r="Y1751" s="570"/>
      <c r="Z1751" s="570"/>
      <c r="AA1751" s="570"/>
      <c r="AB1751" s="570"/>
      <c r="AC1751" s="570"/>
      <c r="AD1751" s="570"/>
      <c r="AE1751" s="570"/>
      <c r="AF1751" s="570"/>
      <c r="AG1751" s="570"/>
      <c r="AH1751" s="570"/>
      <c r="AI1751" s="570"/>
      <c r="AJ1751" s="570"/>
      <c r="AK1751" s="570"/>
      <c r="AL1751" s="570"/>
    </row>
    <row r="1752" spans="1:38">
      <c r="A1752" s="570">
        <v>16</v>
      </c>
      <c r="B1752" s="570">
        <v>280</v>
      </c>
      <c r="C1752" s="570">
        <v>2023</v>
      </c>
      <c r="D1752" s="570">
        <v>4</v>
      </c>
      <c r="E1752" s="570">
        <v>99</v>
      </c>
      <c r="F1752" s="570">
        <v>99</v>
      </c>
      <c r="G1752" s="570">
        <v>99</v>
      </c>
      <c r="H1752" s="570">
        <v>99</v>
      </c>
      <c r="I1752" s="570">
        <v>99</v>
      </c>
      <c r="J1752" s="570">
        <v>999</v>
      </c>
      <c r="K1752" s="570">
        <v>99</v>
      </c>
      <c r="L1752" s="570">
        <v>9</v>
      </c>
      <c r="M1752" s="570">
        <v>99</v>
      </c>
      <c r="N1752" s="570">
        <v>99</v>
      </c>
      <c r="O1752" s="570">
        <v>99</v>
      </c>
      <c r="P1752" s="570">
        <v>99</v>
      </c>
      <c r="Q1752" s="570"/>
      <c r="R1752" s="570">
        <v>0</v>
      </c>
      <c r="S1752" s="570"/>
      <c r="T1752" s="570"/>
      <c r="U1752" s="570"/>
      <c r="V1752" s="570"/>
      <c r="W1752" s="570"/>
      <c r="X1752" s="570"/>
      <c r="Y1752" s="570"/>
      <c r="Z1752" s="570"/>
      <c r="AA1752" s="570"/>
      <c r="AB1752" s="570"/>
      <c r="AC1752" s="570"/>
      <c r="AD1752" s="570"/>
      <c r="AE1752" s="570"/>
      <c r="AF1752" s="570"/>
      <c r="AG1752" s="570"/>
      <c r="AH1752" s="570"/>
      <c r="AI1752" s="570"/>
      <c r="AJ1752" s="570"/>
      <c r="AK1752" s="570"/>
      <c r="AL1752" s="570"/>
    </row>
    <row r="1753" spans="1:38">
      <c r="A1753" s="570">
        <v>16</v>
      </c>
      <c r="B1753" s="570">
        <v>281</v>
      </c>
      <c r="C1753" s="570">
        <v>2023</v>
      </c>
      <c r="D1753" s="570">
        <v>5</v>
      </c>
      <c r="E1753" s="570">
        <v>99</v>
      </c>
      <c r="F1753" s="570">
        <v>99</v>
      </c>
      <c r="G1753" s="570">
        <v>99</v>
      </c>
      <c r="H1753" s="570">
        <v>99</v>
      </c>
      <c r="I1753" s="570">
        <v>99</v>
      </c>
      <c r="J1753" s="570">
        <v>999</v>
      </c>
      <c r="K1753" s="570">
        <v>99</v>
      </c>
      <c r="L1753" s="570">
        <v>9</v>
      </c>
      <c r="M1753" s="570">
        <v>99</v>
      </c>
      <c r="N1753" s="570">
        <v>99</v>
      </c>
      <c r="O1753" s="570">
        <v>99</v>
      </c>
      <c r="P1753" s="570">
        <v>99</v>
      </c>
      <c r="Q1753" s="570"/>
      <c r="R1753" s="570">
        <v>0</v>
      </c>
      <c r="S1753" s="570"/>
      <c r="T1753" s="570"/>
      <c r="U1753" s="570"/>
      <c r="V1753" s="570"/>
      <c r="W1753" s="570"/>
      <c r="X1753" s="570"/>
      <c r="Y1753" s="570"/>
      <c r="Z1753" s="570"/>
      <c r="AA1753" s="570"/>
      <c r="AB1753" s="570"/>
      <c r="AC1753" s="570"/>
      <c r="AD1753" s="570"/>
      <c r="AE1753" s="570"/>
      <c r="AF1753" s="570"/>
      <c r="AG1753" s="570"/>
      <c r="AH1753" s="570"/>
      <c r="AI1753" s="570"/>
      <c r="AJ1753" s="570"/>
      <c r="AK1753" s="570"/>
      <c r="AL1753" s="570"/>
    </row>
    <row r="1754" spans="1:38">
      <c r="A1754" s="570">
        <v>16</v>
      </c>
      <c r="B1754" s="570">
        <v>282</v>
      </c>
      <c r="C1754" s="570">
        <v>2023</v>
      </c>
      <c r="D1754" s="570">
        <v>6</v>
      </c>
      <c r="E1754" s="570">
        <v>99</v>
      </c>
      <c r="F1754" s="570">
        <v>99</v>
      </c>
      <c r="G1754" s="570">
        <v>99</v>
      </c>
      <c r="H1754" s="570">
        <v>99</v>
      </c>
      <c r="I1754" s="570">
        <v>99</v>
      </c>
      <c r="J1754" s="570">
        <v>999</v>
      </c>
      <c r="K1754" s="570">
        <v>99</v>
      </c>
      <c r="L1754" s="570">
        <v>9</v>
      </c>
      <c r="M1754" s="570">
        <v>99</v>
      </c>
      <c r="N1754" s="570">
        <v>99</v>
      </c>
      <c r="O1754" s="570">
        <v>99</v>
      </c>
      <c r="P1754" s="570">
        <v>99</v>
      </c>
      <c r="Q1754" s="570"/>
      <c r="R1754" s="570">
        <v>0</v>
      </c>
      <c r="S1754" s="570"/>
      <c r="T1754" s="570"/>
      <c r="U1754" s="570"/>
      <c r="V1754" s="570"/>
      <c r="W1754" s="570"/>
      <c r="X1754" s="570"/>
      <c r="Y1754" s="570"/>
      <c r="Z1754" s="570"/>
      <c r="AA1754" s="570"/>
      <c r="AB1754" s="570"/>
      <c r="AC1754" s="570"/>
      <c r="AD1754" s="570"/>
      <c r="AE1754" s="570"/>
      <c r="AF1754" s="570"/>
      <c r="AG1754" s="570"/>
      <c r="AH1754" s="570"/>
      <c r="AI1754" s="570"/>
      <c r="AJ1754" s="570"/>
      <c r="AK1754" s="570"/>
      <c r="AL1754" s="570"/>
    </row>
    <row r="1755" spans="1:38">
      <c r="A1755" s="570">
        <v>16</v>
      </c>
      <c r="B1755" s="570">
        <v>283</v>
      </c>
      <c r="C1755" s="570">
        <v>2023</v>
      </c>
      <c r="D1755" s="570">
        <v>7</v>
      </c>
      <c r="E1755" s="570">
        <v>99</v>
      </c>
      <c r="F1755" s="570">
        <v>99</v>
      </c>
      <c r="G1755" s="570">
        <v>99</v>
      </c>
      <c r="H1755" s="570">
        <v>99</v>
      </c>
      <c r="I1755" s="570">
        <v>99</v>
      </c>
      <c r="J1755" s="570">
        <v>999</v>
      </c>
      <c r="K1755" s="570">
        <v>99</v>
      </c>
      <c r="L1755" s="570">
        <v>9</v>
      </c>
      <c r="M1755" s="570">
        <v>99</v>
      </c>
      <c r="N1755" s="570">
        <v>99</v>
      </c>
      <c r="O1755" s="570">
        <v>99</v>
      </c>
      <c r="P1755" s="570">
        <v>99</v>
      </c>
      <c r="Q1755" s="570"/>
      <c r="R1755" s="570">
        <v>0</v>
      </c>
      <c r="S1755" s="570"/>
      <c r="T1755" s="570"/>
      <c r="U1755" s="570"/>
      <c r="V1755" s="570"/>
      <c r="W1755" s="570"/>
      <c r="X1755" s="570"/>
      <c r="Y1755" s="570"/>
      <c r="Z1755" s="570"/>
      <c r="AA1755" s="570"/>
      <c r="AB1755" s="570"/>
      <c r="AC1755" s="570"/>
      <c r="AD1755" s="570"/>
      <c r="AE1755" s="570"/>
      <c r="AF1755" s="570"/>
      <c r="AG1755" s="570"/>
      <c r="AH1755" s="570"/>
      <c r="AI1755" s="570"/>
      <c r="AJ1755" s="570"/>
      <c r="AK1755" s="570"/>
      <c r="AL1755" s="570"/>
    </row>
    <row r="1756" spans="1:38">
      <c r="A1756" s="570">
        <v>16</v>
      </c>
      <c r="B1756" s="570">
        <v>284</v>
      </c>
      <c r="C1756" s="570">
        <v>2023</v>
      </c>
      <c r="D1756" s="570">
        <v>8</v>
      </c>
      <c r="E1756" s="570">
        <v>99</v>
      </c>
      <c r="F1756" s="570">
        <v>99</v>
      </c>
      <c r="G1756" s="570">
        <v>99</v>
      </c>
      <c r="H1756" s="570">
        <v>99</v>
      </c>
      <c r="I1756" s="570">
        <v>99</v>
      </c>
      <c r="J1756" s="570">
        <v>999</v>
      </c>
      <c r="K1756" s="570">
        <v>99</v>
      </c>
      <c r="L1756" s="570">
        <v>9</v>
      </c>
      <c r="M1756" s="570">
        <v>99</v>
      </c>
      <c r="N1756" s="570">
        <v>99</v>
      </c>
      <c r="O1756" s="570">
        <v>99</v>
      </c>
      <c r="P1756" s="570">
        <v>99</v>
      </c>
      <c r="Q1756" s="570"/>
      <c r="R1756" s="570">
        <v>0</v>
      </c>
      <c r="S1756" s="570"/>
      <c r="T1756" s="570"/>
      <c r="U1756" s="570"/>
      <c r="V1756" s="570"/>
      <c r="W1756" s="570"/>
      <c r="X1756" s="570"/>
      <c r="Y1756" s="570"/>
      <c r="Z1756" s="570"/>
      <c r="AA1756" s="570"/>
      <c r="AB1756" s="570"/>
      <c r="AC1756" s="570"/>
      <c r="AD1756" s="570"/>
      <c r="AE1756" s="570"/>
      <c r="AF1756" s="570"/>
      <c r="AG1756" s="570"/>
      <c r="AH1756" s="570"/>
      <c r="AI1756" s="570"/>
      <c r="AJ1756" s="570"/>
      <c r="AK1756" s="570"/>
      <c r="AL1756" s="570"/>
    </row>
    <row r="1757" spans="1:38">
      <c r="A1757" s="570">
        <v>16</v>
      </c>
      <c r="B1757" s="570">
        <v>285</v>
      </c>
      <c r="C1757" s="570">
        <v>2023</v>
      </c>
      <c r="D1757" s="570">
        <v>9</v>
      </c>
      <c r="E1757" s="570">
        <v>99</v>
      </c>
      <c r="F1757" s="570">
        <v>99</v>
      </c>
      <c r="G1757" s="570">
        <v>99</v>
      </c>
      <c r="H1757" s="570">
        <v>99</v>
      </c>
      <c r="I1757" s="570">
        <v>99</v>
      </c>
      <c r="J1757" s="570">
        <v>999</v>
      </c>
      <c r="K1757" s="570">
        <v>99</v>
      </c>
      <c r="L1757" s="570">
        <v>9</v>
      </c>
      <c r="M1757" s="570">
        <v>99</v>
      </c>
      <c r="N1757" s="570">
        <v>99</v>
      </c>
      <c r="O1757" s="570">
        <v>99</v>
      </c>
      <c r="P1757" s="570">
        <v>99</v>
      </c>
      <c r="Q1757" s="570"/>
      <c r="R1757" s="570">
        <v>0</v>
      </c>
      <c r="S1757" s="570"/>
      <c r="T1757" s="570"/>
      <c r="U1757" s="570"/>
      <c r="V1757" s="570"/>
      <c r="W1757" s="570"/>
      <c r="X1757" s="570"/>
      <c r="Y1757" s="570"/>
      <c r="Z1757" s="570"/>
      <c r="AA1757" s="570"/>
      <c r="AB1757" s="570"/>
      <c r="AC1757" s="570"/>
      <c r="AD1757" s="570"/>
      <c r="AE1757" s="570"/>
      <c r="AF1757" s="570"/>
      <c r="AG1757" s="570"/>
      <c r="AH1757" s="570"/>
      <c r="AI1757" s="570"/>
      <c r="AJ1757" s="570"/>
      <c r="AK1757" s="570"/>
      <c r="AL1757" s="570"/>
    </row>
    <row r="1758" spans="1:38">
      <c r="A1758" s="570">
        <v>16</v>
      </c>
      <c r="B1758" s="570">
        <v>286</v>
      </c>
      <c r="C1758" s="570">
        <v>2023</v>
      </c>
      <c r="D1758" s="570">
        <v>10</v>
      </c>
      <c r="E1758" s="570">
        <v>99</v>
      </c>
      <c r="F1758" s="570">
        <v>99</v>
      </c>
      <c r="G1758" s="570">
        <v>99</v>
      </c>
      <c r="H1758" s="570">
        <v>99</v>
      </c>
      <c r="I1758" s="570">
        <v>99</v>
      </c>
      <c r="J1758" s="570">
        <v>999</v>
      </c>
      <c r="K1758" s="570">
        <v>99</v>
      </c>
      <c r="L1758" s="570">
        <v>9</v>
      </c>
      <c r="M1758" s="570">
        <v>99</v>
      </c>
      <c r="N1758" s="570">
        <v>99</v>
      </c>
      <c r="O1758" s="570">
        <v>99</v>
      </c>
      <c r="P1758" s="570">
        <v>99</v>
      </c>
      <c r="Q1758" s="570"/>
      <c r="R1758" s="570">
        <v>0</v>
      </c>
      <c r="S1758" s="570"/>
      <c r="T1758" s="570"/>
      <c r="U1758" s="570"/>
      <c r="V1758" s="570"/>
      <c r="W1758" s="570"/>
      <c r="X1758" s="570"/>
      <c r="Y1758" s="570"/>
      <c r="Z1758" s="570"/>
      <c r="AA1758" s="570"/>
      <c r="AB1758" s="570"/>
      <c r="AC1758" s="570"/>
      <c r="AD1758" s="570"/>
      <c r="AE1758" s="570"/>
      <c r="AF1758" s="570"/>
      <c r="AG1758" s="570"/>
      <c r="AH1758" s="570"/>
      <c r="AI1758" s="570"/>
      <c r="AJ1758" s="570"/>
      <c r="AK1758" s="570"/>
      <c r="AL1758" s="570"/>
    </row>
    <row r="1759" spans="1:38">
      <c r="A1759" s="570">
        <v>16</v>
      </c>
      <c r="B1759" s="570">
        <v>287</v>
      </c>
      <c r="C1759" s="570">
        <v>2023</v>
      </c>
      <c r="D1759" s="570">
        <v>11</v>
      </c>
      <c r="E1759" s="570">
        <v>99</v>
      </c>
      <c r="F1759" s="570">
        <v>99</v>
      </c>
      <c r="G1759" s="570">
        <v>99</v>
      </c>
      <c r="H1759" s="570">
        <v>99</v>
      </c>
      <c r="I1759" s="570">
        <v>99</v>
      </c>
      <c r="J1759" s="570">
        <v>999</v>
      </c>
      <c r="K1759" s="570">
        <v>99</v>
      </c>
      <c r="L1759" s="570">
        <v>9</v>
      </c>
      <c r="M1759" s="570">
        <v>99</v>
      </c>
      <c r="N1759" s="570">
        <v>99</v>
      </c>
      <c r="O1759" s="570">
        <v>99</v>
      </c>
      <c r="P1759" s="570">
        <v>99</v>
      </c>
      <c r="Q1759" s="570"/>
      <c r="R1759" s="570">
        <v>0</v>
      </c>
      <c r="S1759" s="570"/>
      <c r="T1759" s="570"/>
      <c r="U1759" s="570"/>
      <c r="V1759" s="570"/>
      <c r="W1759" s="570"/>
      <c r="X1759" s="570"/>
      <c r="Y1759" s="570"/>
      <c r="Z1759" s="570"/>
      <c r="AA1759" s="570"/>
      <c r="AB1759" s="570"/>
      <c r="AC1759" s="570"/>
      <c r="AD1759" s="570"/>
      <c r="AE1759" s="570"/>
      <c r="AF1759" s="570"/>
      <c r="AG1759" s="570"/>
      <c r="AH1759" s="570"/>
      <c r="AI1759" s="570"/>
      <c r="AJ1759" s="570"/>
      <c r="AK1759" s="570"/>
      <c r="AL1759" s="570"/>
    </row>
    <row r="1760" spans="1:38">
      <c r="A1760" s="570">
        <v>16</v>
      </c>
      <c r="B1760" s="570">
        <v>288</v>
      </c>
      <c r="C1760" s="570">
        <v>2023</v>
      </c>
      <c r="D1760" s="570">
        <v>12</v>
      </c>
      <c r="E1760" s="570">
        <v>99</v>
      </c>
      <c r="F1760" s="570">
        <v>99</v>
      </c>
      <c r="G1760" s="570">
        <v>99</v>
      </c>
      <c r="H1760" s="570">
        <v>99</v>
      </c>
      <c r="I1760" s="570">
        <v>99</v>
      </c>
      <c r="J1760" s="570">
        <v>999</v>
      </c>
      <c r="K1760" s="570">
        <v>99</v>
      </c>
      <c r="L1760" s="570">
        <v>9</v>
      </c>
      <c r="M1760" s="570">
        <v>99</v>
      </c>
      <c r="N1760" s="570">
        <v>99</v>
      </c>
      <c r="O1760" s="570">
        <v>99</v>
      </c>
      <c r="P1760" s="570">
        <v>99</v>
      </c>
      <c r="Q1760" s="570"/>
      <c r="R1760" s="570">
        <v>0</v>
      </c>
      <c r="S1760" s="570"/>
      <c r="T1760" s="570"/>
      <c r="U1760" s="570"/>
      <c r="V1760" s="570"/>
      <c r="W1760" s="570"/>
      <c r="X1760" s="570"/>
      <c r="Y1760" s="570"/>
      <c r="Z1760" s="570"/>
      <c r="AA1760" s="570"/>
      <c r="AB1760" s="570"/>
      <c r="AC1760" s="570"/>
      <c r="AD1760" s="570"/>
      <c r="AE1760" s="570"/>
      <c r="AF1760" s="570"/>
      <c r="AG1760" s="570"/>
      <c r="AH1760" s="570"/>
      <c r="AI1760" s="570"/>
      <c r="AJ1760" s="570"/>
      <c r="AK1760" s="570"/>
      <c r="AL1760" s="570"/>
    </row>
    <row r="1761" spans="1:38">
      <c r="A1761" s="570">
        <v>16</v>
      </c>
      <c r="B1761" s="570">
        <v>289</v>
      </c>
      <c r="C1761" s="570">
        <v>2023</v>
      </c>
      <c r="D1761" s="570">
        <v>1</v>
      </c>
      <c r="E1761" s="570">
        <v>99</v>
      </c>
      <c r="F1761" s="570">
        <v>99</v>
      </c>
      <c r="G1761" s="570">
        <v>99</v>
      </c>
      <c r="H1761" s="570">
        <v>99</v>
      </c>
      <c r="I1761" s="570">
        <v>99</v>
      </c>
      <c r="J1761" s="570">
        <v>999</v>
      </c>
      <c r="K1761" s="570">
        <v>99</v>
      </c>
      <c r="L1761" s="570">
        <v>10</v>
      </c>
      <c r="M1761" s="570">
        <v>99</v>
      </c>
      <c r="N1761" s="570">
        <v>99</v>
      </c>
      <c r="O1761" s="570">
        <v>99</v>
      </c>
      <c r="P1761" s="570">
        <v>99</v>
      </c>
      <c r="Q1761" s="570"/>
      <c r="R1761" s="570">
        <v>0</v>
      </c>
      <c r="S1761" s="570"/>
      <c r="T1761" s="570"/>
      <c r="U1761" s="570"/>
      <c r="V1761" s="570"/>
      <c r="W1761" s="570"/>
      <c r="X1761" s="570"/>
      <c r="Y1761" s="570"/>
      <c r="Z1761" s="570"/>
      <c r="AA1761" s="570"/>
      <c r="AB1761" s="570"/>
      <c r="AC1761" s="570"/>
      <c r="AD1761" s="570"/>
      <c r="AE1761" s="570"/>
      <c r="AF1761" s="570"/>
      <c r="AG1761" s="570"/>
      <c r="AH1761" s="570"/>
      <c r="AI1761" s="570"/>
      <c r="AJ1761" s="570"/>
      <c r="AK1761" s="570"/>
      <c r="AL1761" s="570"/>
    </row>
    <row r="1762" spans="1:38">
      <c r="A1762" s="570">
        <v>16</v>
      </c>
      <c r="B1762" s="570">
        <v>290</v>
      </c>
      <c r="C1762" s="570">
        <v>2023</v>
      </c>
      <c r="D1762" s="570">
        <v>2</v>
      </c>
      <c r="E1762" s="570">
        <v>99</v>
      </c>
      <c r="F1762" s="570">
        <v>99</v>
      </c>
      <c r="G1762" s="570">
        <v>99</v>
      </c>
      <c r="H1762" s="570">
        <v>99</v>
      </c>
      <c r="I1762" s="570">
        <v>99</v>
      </c>
      <c r="J1762" s="570">
        <v>999</v>
      </c>
      <c r="K1762" s="570">
        <v>99</v>
      </c>
      <c r="L1762" s="570">
        <v>10</v>
      </c>
      <c r="M1762" s="570">
        <v>99</v>
      </c>
      <c r="N1762" s="570">
        <v>99</v>
      </c>
      <c r="O1762" s="570">
        <v>99</v>
      </c>
      <c r="P1762" s="570">
        <v>99</v>
      </c>
      <c r="Q1762" s="570"/>
      <c r="R1762" s="570">
        <v>0</v>
      </c>
      <c r="S1762" s="570"/>
      <c r="T1762" s="570"/>
      <c r="U1762" s="570"/>
      <c r="V1762" s="570"/>
      <c r="W1762" s="570"/>
      <c r="X1762" s="570"/>
      <c r="Y1762" s="570"/>
      <c r="Z1762" s="570"/>
      <c r="AA1762" s="570"/>
      <c r="AB1762" s="570"/>
      <c r="AC1762" s="570"/>
      <c r="AD1762" s="570"/>
      <c r="AE1762" s="570"/>
      <c r="AF1762" s="570"/>
      <c r="AG1762" s="570"/>
      <c r="AH1762" s="570"/>
      <c r="AI1762" s="570"/>
      <c r="AJ1762" s="570"/>
      <c r="AK1762" s="570"/>
      <c r="AL1762" s="570"/>
    </row>
    <row r="1763" spans="1:38">
      <c r="A1763" s="570">
        <v>16</v>
      </c>
      <c r="B1763" s="570">
        <v>291</v>
      </c>
      <c r="C1763" s="570">
        <v>2023</v>
      </c>
      <c r="D1763" s="570">
        <v>3</v>
      </c>
      <c r="E1763" s="570">
        <v>99</v>
      </c>
      <c r="F1763" s="570">
        <v>99</v>
      </c>
      <c r="G1763" s="570">
        <v>99</v>
      </c>
      <c r="H1763" s="570">
        <v>99</v>
      </c>
      <c r="I1763" s="570">
        <v>99</v>
      </c>
      <c r="J1763" s="570">
        <v>999</v>
      </c>
      <c r="K1763" s="570">
        <v>99</v>
      </c>
      <c r="L1763" s="570">
        <v>10</v>
      </c>
      <c r="M1763" s="570">
        <v>99</v>
      </c>
      <c r="N1763" s="570">
        <v>99</v>
      </c>
      <c r="O1763" s="570">
        <v>99</v>
      </c>
      <c r="P1763" s="570">
        <v>99</v>
      </c>
      <c r="Q1763" s="570"/>
      <c r="R1763" s="570">
        <v>0</v>
      </c>
      <c r="S1763" s="570"/>
      <c r="T1763" s="570"/>
      <c r="U1763" s="570"/>
      <c r="V1763" s="570"/>
      <c r="W1763" s="570"/>
      <c r="X1763" s="570"/>
      <c r="Y1763" s="570"/>
      <c r="Z1763" s="570"/>
      <c r="AA1763" s="570"/>
      <c r="AB1763" s="570"/>
      <c r="AC1763" s="570"/>
      <c r="AD1763" s="570"/>
      <c r="AE1763" s="570"/>
      <c r="AF1763" s="570"/>
      <c r="AG1763" s="570"/>
      <c r="AH1763" s="570"/>
      <c r="AI1763" s="570"/>
      <c r="AJ1763" s="570"/>
      <c r="AK1763" s="570"/>
      <c r="AL1763" s="570"/>
    </row>
    <row r="1764" spans="1:38">
      <c r="A1764" s="570">
        <v>16</v>
      </c>
      <c r="B1764" s="570">
        <v>292</v>
      </c>
      <c r="C1764" s="570">
        <v>2023</v>
      </c>
      <c r="D1764" s="570">
        <v>4</v>
      </c>
      <c r="E1764" s="570">
        <v>99</v>
      </c>
      <c r="F1764" s="570">
        <v>99</v>
      </c>
      <c r="G1764" s="570">
        <v>99</v>
      </c>
      <c r="H1764" s="570">
        <v>99</v>
      </c>
      <c r="I1764" s="570">
        <v>99</v>
      </c>
      <c r="J1764" s="570">
        <v>999</v>
      </c>
      <c r="K1764" s="570">
        <v>99</v>
      </c>
      <c r="L1764" s="570">
        <v>10</v>
      </c>
      <c r="M1764" s="570">
        <v>99</v>
      </c>
      <c r="N1764" s="570">
        <v>99</v>
      </c>
      <c r="O1764" s="570">
        <v>99</v>
      </c>
      <c r="P1764" s="570">
        <v>99</v>
      </c>
      <c r="Q1764" s="570"/>
      <c r="R1764" s="570">
        <v>0</v>
      </c>
      <c r="S1764" s="570"/>
      <c r="T1764" s="570"/>
      <c r="U1764" s="570"/>
      <c r="V1764" s="570"/>
      <c r="W1764" s="570"/>
      <c r="X1764" s="570"/>
      <c r="Y1764" s="570"/>
      <c r="Z1764" s="570"/>
      <c r="AA1764" s="570"/>
      <c r="AB1764" s="570"/>
      <c r="AC1764" s="570"/>
      <c r="AD1764" s="570"/>
      <c r="AE1764" s="570"/>
      <c r="AF1764" s="570"/>
      <c r="AG1764" s="570"/>
      <c r="AH1764" s="570"/>
      <c r="AI1764" s="570"/>
      <c r="AJ1764" s="570"/>
      <c r="AK1764" s="570"/>
      <c r="AL1764" s="570"/>
    </row>
    <row r="1765" spans="1:38">
      <c r="A1765" s="570">
        <v>16</v>
      </c>
      <c r="B1765" s="570">
        <v>293</v>
      </c>
      <c r="C1765" s="570">
        <v>2023</v>
      </c>
      <c r="D1765" s="570">
        <v>5</v>
      </c>
      <c r="E1765" s="570">
        <v>99</v>
      </c>
      <c r="F1765" s="570">
        <v>99</v>
      </c>
      <c r="G1765" s="570">
        <v>99</v>
      </c>
      <c r="H1765" s="570">
        <v>99</v>
      </c>
      <c r="I1765" s="570">
        <v>99</v>
      </c>
      <c r="J1765" s="570">
        <v>999</v>
      </c>
      <c r="K1765" s="570">
        <v>99</v>
      </c>
      <c r="L1765" s="570">
        <v>10</v>
      </c>
      <c r="M1765" s="570">
        <v>99</v>
      </c>
      <c r="N1765" s="570">
        <v>99</v>
      </c>
      <c r="O1765" s="570">
        <v>99</v>
      </c>
      <c r="P1765" s="570">
        <v>99</v>
      </c>
      <c r="Q1765" s="570"/>
      <c r="R1765" s="570">
        <v>0</v>
      </c>
      <c r="S1765" s="570"/>
      <c r="T1765" s="570"/>
      <c r="U1765" s="570"/>
      <c r="V1765" s="570"/>
      <c r="W1765" s="570"/>
      <c r="X1765" s="570"/>
      <c r="Y1765" s="570"/>
      <c r="Z1765" s="570"/>
      <c r="AA1765" s="570"/>
      <c r="AB1765" s="570"/>
      <c r="AC1765" s="570"/>
      <c r="AD1765" s="570"/>
      <c r="AE1765" s="570"/>
      <c r="AF1765" s="570"/>
      <c r="AG1765" s="570"/>
      <c r="AH1765" s="570"/>
      <c r="AI1765" s="570"/>
      <c r="AJ1765" s="570"/>
      <c r="AK1765" s="570"/>
      <c r="AL1765" s="570"/>
    </row>
    <row r="1766" spans="1:38">
      <c r="A1766" s="570">
        <v>16</v>
      </c>
      <c r="B1766" s="570">
        <v>294</v>
      </c>
      <c r="C1766" s="570">
        <v>2023</v>
      </c>
      <c r="D1766" s="570">
        <v>6</v>
      </c>
      <c r="E1766" s="570">
        <v>99</v>
      </c>
      <c r="F1766" s="570">
        <v>99</v>
      </c>
      <c r="G1766" s="570">
        <v>99</v>
      </c>
      <c r="H1766" s="570">
        <v>99</v>
      </c>
      <c r="I1766" s="570">
        <v>99</v>
      </c>
      <c r="J1766" s="570">
        <v>999</v>
      </c>
      <c r="K1766" s="570">
        <v>99</v>
      </c>
      <c r="L1766" s="570">
        <v>10</v>
      </c>
      <c r="M1766" s="570">
        <v>99</v>
      </c>
      <c r="N1766" s="570">
        <v>99</v>
      </c>
      <c r="O1766" s="570">
        <v>99</v>
      </c>
      <c r="P1766" s="570">
        <v>99</v>
      </c>
      <c r="Q1766" s="570"/>
      <c r="R1766" s="570">
        <v>0</v>
      </c>
      <c r="S1766" s="570"/>
      <c r="T1766" s="570"/>
      <c r="U1766" s="570"/>
      <c r="V1766" s="570"/>
      <c r="W1766" s="570"/>
      <c r="X1766" s="570"/>
      <c r="Y1766" s="570"/>
      <c r="Z1766" s="570"/>
      <c r="AA1766" s="570"/>
      <c r="AB1766" s="570"/>
      <c r="AC1766" s="570"/>
      <c r="AD1766" s="570"/>
      <c r="AE1766" s="570"/>
      <c r="AF1766" s="570"/>
      <c r="AG1766" s="570"/>
      <c r="AH1766" s="570"/>
      <c r="AI1766" s="570"/>
      <c r="AJ1766" s="570"/>
      <c r="AK1766" s="570"/>
      <c r="AL1766" s="570"/>
    </row>
    <row r="1767" spans="1:38">
      <c r="A1767" s="570">
        <v>16</v>
      </c>
      <c r="B1767" s="570">
        <v>295</v>
      </c>
      <c r="C1767" s="570">
        <v>2023</v>
      </c>
      <c r="D1767" s="570">
        <v>7</v>
      </c>
      <c r="E1767" s="570">
        <v>99</v>
      </c>
      <c r="F1767" s="570">
        <v>99</v>
      </c>
      <c r="G1767" s="570">
        <v>99</v>
      </c>
      <c r="H1767" s="570">
        <v>99</v>
      </c>
      <c r="I1767" s="570">
        <v>99</v>
      </c>
      <c r="J1767" s="570">
        <v>999</v>
      </c>
      <c r="K1767" s="570">
        <v>99</v>
      </c>
      <c r="L1767" s="570">
        <v>10</v>
      </c>
      <c r="M1767" s="570">
        <v>99</v>
      </c>
      <c r="N1767" s="570">
        <v>99</v>
      </c>
      <c r="O1767" s="570">
        <v>99</v>
      </c>
      <c r="P1767" s="570">
        <v>99</v>
      </c>
      <c r="Q1767" s="570"/>
      <c r="R1767" s="570">
        <v>0</v>
      </c>
      <c r="S1767" s="570"/>
      <c r="T1767" s="570"/>
      <c r="U1767" s="570"/>
      <c r="V1767" s="570"/>
      <c r="W1767" s="570"/>
      <c r="X1767" s="570"/>
      <c r="Y1767" s="570"/>
      <c r="Z1767" s="570"/>
      <c r="AA1767" s="570"/>
      <c r="AB1767" s="570"/>
      <c r="AC1767" s="570"/>
      <c r="AD1767" s="570"/>
      <c r="AE1767" s="570"/>
      <c r="AF1767" s="570"/>
      <c r="AG1767" s="570"/>
      <c r="AH1767" s="570"/>
      <c r="AI1767" s="570"/>
      <c r="AJ1767" s="570"/>
      <c r="AK1767" s="570"/>
      <c r="AL1767" s="570"/>
    </row>
    <row r="1768" spans="1:38">
      <c r="A1768" s="570">
        <v>16</v>
      </c>
      <c r="B1768" s="570">
        <v>296</v>
      </c>
      <c r="C1768" s="570">
        <v>2023</v>
      </c>
      <c r="D1768" s="570">
        <v>8</v>
      </c>
      <c r="E1768" s="570">
        <v>99</v>
      </c>
      <c r="F1768" s="570">
        <v>99</v>
      </c>
      <c r="G1768" s="570">
        <v>99</v>
      </c>
      <c r="H1768" s="570">
        <v>99</v>
      </c>
      <c r="I1768" s="570">
        <v>99</v>
      </c>
      <c r="J1768" s="570">
        <v>999</v>
      </c>
      <c r="K1768" s="570">
        <v>99</v>
      </c>
      <c r="L1768" s="570">
        <v>10</v>
      </c>
      <c r="M1768" s="570">
        <v>99</v>
      </c>
      <c r="N1768" s="570">
        <v>99</v>
      </c>
      <c r="O1768" s="570">
        <v>99</v>
      </c>
      <c r="P1768" s="570">
        <v>99</v>
      </c>
      <c r="Q1768" s="570"/>
      <c r="R1768" s="570">
        <v>0</v>
      </c>
      <c r="S1768" s="570"/>
      <c r="T1768" s="570"/>
      <c r="U1768" s="570"/>
      <c r="V1768" s="570"/>
      <c r="W1768" s="570"/>
      <c r="X1768" s="570"/>
      <c r="Y1768" s="570"/>
      <c r="Z1768" s="570"/>
      <c r="AA1768" s="570"/>
      <c r="AB1768" s="570"/>
      <c r="AC1768" s="570"/>
      <c r="AD1768" s="570"/>
      <c r="AE1768" s="570"/>
      <c r="AF1768" s="570"/>
      <c r="AG1768" s="570"/>
      <c r="AH1768" s="570"/>
      <c r="AI1768" s="570"/>
      <c r="AJ1768" s="570"/>
      <c r="AK1768" s="570"/>
      <c r="AL1768" s="570"/>
    </row>
    <row r="1769" spans="1:38">
      <c r="A1769" s="570">
        <v>16</v>
      </c>
      <c r="B1769" s="570">
        <v>297</v>
      </c>
      <c r="C1769" s="570">
        <v>2023</v>
      </c>
      <c r="D1769" s="570">
        <v>9</v>
      </c>
      <c r="E1769" s="570">
        <v>99</v>
      </c>
      <c r="F1769" s="570">
        <v>99</v>
      </c>
      <c r="G1769" s="570">
        <v>99</v>
      </c>
      <c r="H1769" s="570">
        <v>99</v>
      </c>
      <c r="I1769" s="570">
        <v>99</v>
      </c>
      <c r="J1769" s="570">
        <v>999</v>
      </c>
      <c r="K1769" s="570">
        <v>99</v>
      </c>
      <c r="L1769" s="570">
        <v>10</v>
      </c>
      <c r="M1769" s="570">
        <v>99</v>
      </c>
      <c r="N1769" s="570">
        <v>99</v>
      </c>
      <c r="O1769" s="570">
        <v>99</v>
      </c>
      <c r="P1769" s="570">
        <v>99</v>
      </c>
      <c r="Q1769" s="570"/>
      <c r="R1769" s="570">
        <v>0</v>
      </c>
      <c r="S1769" s="570"/>
      <c r="T1769" s="570"/>
      <c r="U1769" s="570"/>
      <c r="V1769" s="570"/>
      <c r="W1769" s="570"/>
      <c r="X1769" s="570"/>
      <c r="Y1769" s="570"/>
      <c r="Z1769" s="570"/>
      <c r="AA1769" s="570"/>
      <c r="AB1769" s="570"/>
      <c r="AC1769" s="570"/>
      <c r="AD1769" s="570"/>
      <c r="AE1769" s="570"/>
      <c r="AF1769" s="570"/>
      <c r="AG1769" s="570"/>
      <c r="AH1769" s="570"/>
      <c r="AI1769" s="570"/>
      <c r="AJ1769" s="570"/>
      <c r="AK1769" s="570"/>
      <c r="AL1769" s="570"/>
    </row>
    <row r="1770" spans="1:38">
      <c r="A1770" s="570">
        <v>16</v>
      </c>
      <c r="B1770" s="570">
        <v>298</v>
      </c>
      <c r="C1770" s="570">
        <v>2023</v>
      </c>
      <c r="D1770" s="570">
        <v>10</v>
      </c>
      <c r="E1770" s="570">
        <v>99</v>
      </c>
      <c r="F1770" s="570">
        <v>99</v>
      </c>
      <c r="G1770" s="570">
        <v>99</v>
      </c>
      <c r="H1770" s="570">
        <v>99</v>
      </c>
      <c r="I1770" s="570">
        <v>99</v>
      </c>
      <c r="J1770" s="570">
        <v>999</v>
      </c>
      <c r="K1770" s="570">
        <v>99</v>
      </c>
      <c r="L1770" s="570">
        <v>10</v>
      </c>
      <c r="M1770" s="570">
        <v>99</v>
      </c>
      <c r="N1770" s="570">
        <v>99</v>
      </c>
      <c r="O1770" s="570">
        <v>99</v>
      </c>
      <c r="P1770" s="570">
        <v>99</v>
      </c>
      <c r="Q1770" s="570"/>
      <c r="R1770" s="570">
        <v>0</v>
      </c>
      <c r="S1770" s="570"/>
      <c r="T1770" s="570"/>
      <c r="U1770" s="570"/>
      <c r="V1770" s="570"/>
      <c r="W1770" s="570"/>
      <c r="X1770" s="570"/>
      <c r="Y1770" s="570"/>
      <c r="Z1770" s="570"/>
      <c r="AA1770" s="570"/>
      <c r="AB1770" s="570"/>
      <c r="AC1770" s="570"/>
      <c r="AD1770" s="570"/>
      <c r="AE1770" s="570"/>
      <c r="AF1770" s="570"/>
      <c r="AG1770" s="570"/>
      <c r="AH1770" s="570"/>
      <c r="AI1770" s="570"/>
      <c r="AJ1770" s="570"/>
      <c r="AK1770" s="570"/>
      <c r="AL1770" s="570"/>
    </row>
    <row r="1771" spans="1:38">
      <c r="A1771" s="570">
        <v>16</v>
      </c>
      <c r="B1771" s="570">
        <v>299</v>
      </c>
      <c r="C1771" s="570">
        <v>2023</v>
      </c>
      <c r="D1771" s="570">
        <v>11</v>
      </c>
      <c r="E1771" s="570">
        <v>99</v>
      </c>
      <c r="F1771" s="570">
        <v>99</v>
      </c>
      <c r="G1771" s="570">
        <v>99</v>
      </c>
      <c r="H1771" s="570">
        <v>99</v>
      </c>
      <c r="I1771" s="570">
        <v>99</v>
      </c>
      <c r="J1771" s="570">
        <v>999</v>
      </c>
      <c r="K1771" s="570">
        <v>99</v>
      </c>
      <c r="L1771" s="570">
        <v>10</v>
      </c>
      <c r="M1771" s="570">
        <v>99</v>
      </c>
      <c r="N1771" s="570">
        <v>99</v>
      </c>
      <c r="O1771" s="570">
        <v>99</v>
      </c>
      <c r="P1771" s="570">
        <v>99</v>
      </c>
      <c r="Q1771" s="570"/>
      <c r="R1771" s="570">
        <v>0</v>
      </c>
      <c r="S1771" s="570"/>
      <c r="T1771" s="570"/>
      <c r="U1771" s="570"/>
      <c r="V1771" s="570"/>
      <c r="W1771" s="570"/>
      <c r="X1771" s="570"/>
      <c r="Y1771" s="570"/>
      <c r="Z1771" s="570"/>
      <c r="AA1771" s="570"/>
      <c r="AB1771" s="570"/>
      <c r="AC1771" s="570"/>
      <c r="AD1771" s="570"/>
      <c r="AE1771" s="570"/>
      <c r="AF1771" s="570"/>
      <c r="AG1771" s="570"/>
      <c r="AH1771" s="570"/>
      <c r="AI1771" s="570"/>
      <c r="AJ1771" s="570"/>
      <c r="AK1771" s="570"/>
      <c r="AL1771" s="570"/>
    </row>
    <row r="1772" spans="1:38">
      <c r="A1772" s="570">
        <v>16</v>
      </c>
      <c r="B1772" s="570">
        <v>300</v>
      </c>
      <c r="C1772" s="570">
        <v>2023</v>
      </c>
      <c r="D1772" s="570">
        <v>12</v>
      </c>
      <c r="E1772" s="570">
        <v>99</v>
      </c>
      <c r="F1772" s="570">
        <v>99</v>
      </c>
      <c r="G1772" s="570">
        <v>99</v>
      </c>
      <c r="H1772" s="570">
        <v>99</v>
      </c>
      <c r="I1772" s="570">
        <v>99</v>
      </c>
      <c r="J1772" s="570">
        <v>999</v>
      </c>
      <c r="K1772" s="570">
        <v>99</v>
      </c>
      <c r="L1772" s="570">
        <v>10</v>
      </c>
      <c r="M1772" s="570">
        <v>99</v>
      </c>
      <c r="N1772" s="570">
        <v>99</v>
      </c>
      <c r="O1772" s="570">
        <v>99</v>
      </c>
      <c r="P1772" s="570">
        <v>99</v>
      </c>
      <c r="Q1772" s="570"/>
      <c r="R1772" s="570">
        <v>0</v>
      </c>
      <c r="S1772" s="570"/>
      <c r="T1772" s="570"/>
      <c r="U1772" s="570"/>
      <c r="V1772" s="570"/>
      <c r="W1772" s="570"/>
      <c r="X1772" s="570"/>
      <c r="Y1772" s="570"/>
      <c r="Z1772" s="570"/>
      <c r="AA1772" s="570"/>
      <c r="AB1772" s="570"/>
      <c r="AC1772" s="570"/>
      <c r="AD1772" s="570"/>
      <c r="AE1772" s="570"/>
      <c r="AF1772" s="570"/>
      <c r="AG1772" s="570"/>
      <c r="AH1772" s="570"/>
      <c r="AI1772" s="570"/>
      <c r="AJ1772" s="570"/>
      <c r="AK1772" s="570"/>
      <c r="AL1772" s="570"/>
    </row>
    <row r="1773" spans="1:38">
      <c r="A1773" s="570">
        <v>16</v>
      </c>
      <c r="B1773" s="570">
        <v>301</v>
      </c>
      <c r="C1773" s="570">
        <v>2023</v>
      </c>
      <c r="D1773" s="570">
        <v>1</v>
      </c>
      <c r="E1773" s="570">
        <v>99</v>
      </c>
      <c r="F1773" s="570">
        <v>99</v>
      </c>
      <c r="G1773" s="570">
        <v>99</v>
      </c>
      <c r="H1773" s="570">
        <v>99</v>
      </c>
      <c r="I1773" s="570">
        <v>99</v>
      </c>
      <c r="J1773" s="570">
        <v>999</v>
      </c>
      <c r="K1773" s="570">
        <v>99</v>
      </c>
      <c r="L1773" s="570">
        <v>11</v>
      </c>
      <c r="M1773" s="570">
        <v>99</v>
      </c>
      <c r="N1773" s="570">
        <v>99</v>
      </c>
      <c r="O1773" s="570">
        <v>99</v>
      </c>
      <c r="P1773" s="570">
        <v>99</v>
      </c>
      <c r="Q1773" s="570">
        <v>1</v>
      </c>
      <c r="R1773" s="570">
        <v>38</v>
      </c>
      <c r="S1773" s="570">
        <v>11</v>
      </c>
      <c r="T1773" s="570">
        <v>8.1578947368421026</v>
      </c>
      <c r="U1773" s="570">
        <v>23.086842105263155</v>
      </c>
      <c r="V1773" s="570">
        <v>0</v>
      </c>
      <c r="W1773" s="570">
        <v>23.684210526315795</v>
      </c>
      <c r="X1773" s="570">
        <v>84.210526315789508</v>
      </c>
      <c r="Y1773" s="570">
        <v>52.631578947368411</v>
      </c>
      <c r="Z1773" s="570">
        <v>6.6606531627173551</v>
      </c>
      <c r="AA1773" s="570">
        <v>0</v>
      </c>
      <c r="AB1773" s="570">
        <v>1.9402430095965055</v>
      </c>
      <c r="AC1773" s="570"/>
      <c r="AD1773" s="570">
        <v>35.020209755459128</v>
      </c>
      <c r="AE1773" s="570"/>
      <c r="AF1773" s="570">
        <v>5.1841746248294678</v>
      </c>
      <c r="AG1773" s="570">
        <v>6.3273975665519897</v>
      </c>
      <c r="AH1773" s="570">
        <v>0</v>
      </c>
      <c r="AI1773" s="570">
        <v>0</v>
      </c>
      <c r="AJ1773" s="570"/>
      <c r="AK1773" s="570"/>
      <c r="AL1773" s="570"/>
    </row>
    <row r="1774" spans="1:38">
      <c r="A1774" s="570">
        <v>16</v>
      </c>
      <c r="B1774" s="570">
        <v>302</v>
      </c>
      <c r="C1774" s="570">
        <v>2023</v>
      </c>
      <c r="D1774" s="570">
        <v>2</v>
      </c>
      <c r="E1774" s="570">
        <v>99</v>
      </c>
      <c r="F1774" s="570">
        <v>99</v>
      </c>
      <c r="G1774" s="570">
        <v>99</v>
      </c>
      <c r="H1774" s="570">
        <v>99</v>
      </c>
      <c r="I1774" s="570">
        <v>99</v>
      </c>
      <c r="J1774" s="570">
        <v>999</v>
      </c>
      <c r="K1774" s="570">
        <v>99</v>
      </c>
      <c r="L1774" s="570">
        <v>11</v>
      </c>
      <c r="M1774" s="570">
        <v>99</v>
      </c>
      <c r="N1774" s="570">
        <v>99</v>
      </c>
      <c r="O1774" s="570">
        <v>99</v>
      </c>
      <c r="P1774" s="570">
        <v>99</v>
      </c>
      <c r="Q1774" s="570">
        <v>2</v>
      </c>
      <c r="R1774" s="570">
        <v>3</v>
      </c>
      <c r="S1774" s="570">
        <v>11</v>
      </c>
      <c r="T1774" s="570">
        <v>5</v>
      </c>
      <c r="U1774" s="570">
        <v>29.100000000000009</v>
      </c>
      <c r="V1774" s="570">
        <v>33.333333333333343</v>
      </c>
      <c r="W1774" s="570">
        <v>0</v>
      </c>
      <c r="X1774" s="570">
        <v>100</v>
      </c>
      <c r="Y1774" s="570">
        <v>66.666666666666686</v>
      </c>
      <c r="Z1774" s="570">
        <v>9.8346326825153891</v>
      </c>
      <c r="AA1774" s="570">
        <v>0</v>
      </c>
      <c r="AB1774" s="570">
        <v>0</v>
      </c>
      <c r="AC1774" s="570"/>
      <c r="AD1774" s="570"/>
      <c r="AE1774" s="570"/>
      <c r="AF1774" s="570">
        <v>0.17783046828689977</v>
      </c>
      <c r="AG1774" s="570">
        <v>0.50769096565962013</v>
      </c>
      <c r="AH1774" s="570">
        <v>0</v>
      </c>
      <c r="AI1774" s="570">
        <v>3</v>
      </c>
      <c r="AJ1774" s="570">
        <v>108.3666666666667</v>
      </c>
      <c r="AK1774" s="570">
        <v>21.883727152473728</v>
      </c>
      <c r="AL1774" s="570"/>
    </row>
    <row r="1775" spans="1:38">
      <c r="A1775" s="570">
        <v>16</v>
      </c>
      <c r="B1775" s="570">
        <v>303</v>
      </c>
      <c r="C1775" s="570">
        <v>2023</v>
      </c>
      <c r="D1775" s="570">
        <v>3</v>
      </c>
      <c r="E1775" s="570">
        <v>99</v>
      </c>
      <c r="F1775" s="570">
        <v>99</v>
      </c>
      <c r="G1775" s="570">
        <v>99</v>
      </c>
      <c r="H1775" s="570">
        <v>99</v>
      </c>
      <c r="I1775" s="570">
        <v>99</v>
      </c>
      <c r="J1775" s="570">
        <v>999</v>
      </c>
      <c r="K1775" s="570">
        <v>99</v>
      </c>
      <c r="L1775" s="570">
        <v>11</v>
      </c>
      <c r="M1775" s="570">
        <v>99</v>
      </c>
      <c r="N1775" s="570">
        <v>99</v>
      </c>
      <c r="O1775" s="570">
        <v>99</v>
      </c>
      <c r="P1775" s="570">
        <v>99</v>
      </c>
      <c r="Q1775" s="570">
        <v>3</v>
      </c>
      <c r="R1775" s="570">
        <v>29</v>
      </c>
      <c r="S1775" s="570">
        <v>11</v>
      </c>
      <c r="T1775" s="570">
        <v>6.0344827586206886</v>
      </c>
      <c r="U1775" s="570">
        <v>10.303448275862063</v>
      </c>
      <c r="V1775" s="570">
        <v>3.4482758620689653</v>
      </c>
      <c r="W1775" s="570">
        <v>0</v>
      </c>
      <c r="X1775" s="570">
        <v>10.344827586206899</v>
      </c>
      <c r="Y1775" s="570">
        <v>3.4482758620689653</v>
      </c>
      <c r="Z1775" s="570">
        <v>4.5671603460613195</v>
      </c>
      <c r="AA1775" s="570">
        <v>0</v>
      </c>
      <c r="AB1775" s="570">
        <v>1.4259360778024364</v>
      </c>
      <c r="AC1775" s="570"/>
      <c r="AD1775" s="570">
        <v>-11.809396352556423</v>
      </c>
      <c r="AE1775" s="570"/>
      <c r="AF1775" s="570">
        <v>0.63582547686910762</v>
      </c>
      <c r="AG1775" s="570">
        <v>0.69763695327840325</v>
      </c>
      <c r="AH1775" s="570">
        <v>0</v>
      </c>
      <c r="AI1775" s="570">
        <v>2</v>
      </c>
      <c r="AJ1775" s="570">
        <v>101.9</v>
      </c>
      <c r="AK1775" s="570">
        <v>19.085742563250943</v>
      </c>
      <c r="AL1775" s="570"/>
    </row>
    <row r="1776" spans="1:38">
      <c r="A1776" s="570">
        <v>16</v>
      </c>
      <c r="B1776" s="570">
        <v>304</v>
      </c>
      <c r="C1776" s="570">
        <v>2023</v>
      </c>
      <c r="D1776" s="570">
        <v>4</v>
      </c>
      <c r="E1776" s="570">
        <v>99</v>
      </c>
      <c r="F1776" s="570">
        <v>99</v>
      </c>
      <c r="G1776" s="570">
        <v>99</v>
      </c>
      <c r="H1776" s="570">
        <v>99</v>
      </c>
      <c r="I1776" s="570">
        <v>99</v>
      </c>
      <c r="J1776" s="570">
        <v>999</v>
      </c>
      <c r="K1776" s="570">
        <v>99</v>
      </c>
      <c r="L1776" s="570">
        <v>11</v>
      </c>
      <c r="M1776" s="570">
        <v>99</v>
      </c>
      <c r="N1776" s="570">
        <v>99</v>
      </c>
      <c r="O1776" s="570">
        <v>99</v>
      </c>
      <c r="P1776" s="570">
        <v>99</v>
      </c>
      <c r="Q1776" s="570"/>
      <c r="R1776" s="570">
        <v>0</v>
      </c>
      <c r="S1776" s="570"/>
      <c r="T1776" s="570"/>
      <c r="U1776" s="570"/>
      <c r="V1776" s="570"/>
      <c r="W1776" s="570"/>
      <c r="X1776" s="570"/>
      <c r="Y1776" s="570"/>
      <c r="Z1776" s="570"/>
      <c r="AA1776" s="570"/>
      <c r="AB1776" s="570"/>
      <c r="AC1776" s="570"/>
      <c r="AD1776" s="570"/>
      <c r="AE1776" s="570"/>
      <c r="AF1776" s="570"/>
      <c r="AG1776" s="570"/>
      <c r="AH1776" s="570"/>
      <c r="AI1776" s="570"/>
      <c r="AJ1776" s="570"/>
      <c r="AK1776" s="570"/>
      <c r="AL1776" s="570"/>
    </row>
    <row r="1777" spans="1:38">
      <c r="A1777" s="570">
        <v>16</v>
      </c>
      <c r="B1777" s="570">
        <v>305</v>
      </c>
      <c r="C1777" s="570">
        <v>2023</v>
      </c>
      <c r="D1777" s="570">
        <v>5</v>
      </c>
      <c r="E1777" s="570">
        <v>99</v>
      </c>
      <c r="F1777" s="570">
        <v>99</v>
      </c>
      <c r="G1777" s="570">
        <v>99</v>
      </c>
      <c r="H1777" s="570">
        <v>99</v>
      </c>
      <c r="I1777" s="570">
        <v>99</v>
      </c>
      <c r="J1777" s="570">
        <v>999</v>
      </c>
      <c r="K1777" s="570">
        <v>99</v>
      </c>
      <c r="L1777" s="570">
        <v>11</v>
      </c>
      <c r="M1777" s="570">
        <v>99</v>
      </c>
      <c r="N1777" s="570">
        <v>99</v>
      </c>
      <c r="O1777" s="570">
        <v>99</v>
      </c>
      <c r="P1777" s="570">
        <v>99</v>
      </c>
      <c r="Q1777" s="570"/>
      <c r="R1777" s="570">
        <v>0</v>
      </c>
      <c r="S1777" s="570"/>
      <c r="T1777" s="570"/>
      <c r="U1777" s="570"/>
      <c r="V1777" s="570"/>
      <c r="W1777" s="570"/>
      <c r="X1777" s="570"/>
      <c r="Y1777" s="570"/>
      <c r="Z1777" s="570"/>
      <c r="AA1777" s="570"/>
      <c r="AB1777" s="570"/>
      <c r="AC1777" s="570"/>
      <c r="AD1777" s="570"/>
      <c r="AE1777" s="570"/>
      <c r="AF1777" s="570"/>
      <c r="AG1777" s="570"/>
      <c r="AH1777" s="570"/>
      <c r="AI1777" s="570"/>
      <c r="AJ1777" s="570"/>
      <c r="AK1777" s="570"/>
      <c r="AL1777" s="570"/>
    </row>
    <row r="1778" spans="1:38">
      <c r="A1778" s="570">
        <v>16</v>
      </c>
      <c r="B1778" s="570">
        <v>306</v>
      </c>
      <c r="C1778" s="570">
        <v>2023</v>
      </c>
      <c r="D1778" s="570">
        <v>6</v>
      </c>
      <c r="E1778" s="570">
        <v>99</v>
      </c>
      <c r="F1778" s="570">
        <v>99</v>
      </c>
      <c r="G1778" s="570">
        <v>99</v>
      </c>
      <c r="H1778" s="570">
        <v>99</v>
      </c>
      <c r="I1778" s="570">
        <v>99</v>
      </c>
      <c r="J1778" s="570">
        <v>999</v>
      </c>
      <c r="K1778" s="570">
        <v>99</v>
      </c>
      <c r="L1778" s="570">
        <v>11</v>
      </c>
      <c r="M1778" s="570">
        <v>99</v>
      </c>
      <c r="N1778" s="570">
        <v>99</v>
      </c>
      <c r="O1778" s="570">
        <v>99</v>
      </c>
      <c r="P1778" s="570">
        <v>99</v>
      </c>
      <c r="Q1778" s="570">
        <v>1</v>
      </c>
      <c r="R1778" s="570">
        <v>3</v>
      </c>
      <c r="S1778" s="570">
        <v>11</v>
      </c>
      <c r="T1778" s="570">
        <v>5</v>
      </c>
      <c r="U1778" s="570">
        <v>38.5</v>
      </c>
      <c r="V1778" s="570">
        <v>33.333333333333343</v>
      </c>
      <c r="W1778" s="570">
        <v>0</v>
      </c>
      <c r="X1778" s="570">
        <v>100</v>
      </c>
      <c r="Y1778" s="570">
        <v>100</v>
      </c>
      <c r="Z1778" s="570">
        <v>7.4188947963965601</v>
      </c>
      <c r="AA1778" s="570">
        <v>0</v>
      </c>
      <c r="AB1778" s="570">
        <v>0</v>
      </c>
      <c r="AC1778" s="570"/>
      <c r="AD1778" s="570"/>
      <c r="AE1778" s="570"/>
      <c r="AF1778" s="570">
        <v>0.13345195729537365</v>
      </c>
      <c r="AG1778" s="570">
        <v>0.39172460573172807</v>
      </c>
      <c r="AH1778" s="570">
        <v>0</v>
      </c>
      <c r="AI1778" s="570">
        <v>3</v>
      </c>
      <c r="AJ1778" s="570">
        <v>117.3</v>
      </c>
      <c r="AK1778" s="570">
        <v>23.536538646505264</v>
      </c>
      <c r="AL1778" s="570"/>
    </row>
    <row r="1779" spans="1:38">
      <c r="A1779" s="570">
        <v>16</v>
      </c>
      <c r="B1779" s="570">
        <v>307</v>
      </c>
      <c r="C1779" s="570">
        <v>2023</v>
      </c>
      <c r="D1779" s="570">
        <v>7</v>
      </c>
      <c r="E1779" s="570">
        <v>99</v>
      </c>
      <c r="F1779" s="570">
        <v>99</v>
      </c>
      <c r="G1779" s="570">
        <v>99</v>
      </c>
      <c r="H1779" s="570">
        <v>99</v>
      </c>
      <c r="I1779" s="570">
        <v>99</v>
      </c>
      <c r="J1779" s="570">
        <v>999</v>
      </c>
      <c r="K1779" s="570">
        <v>99</v>
      </c>
      <c r="L1779" s="570">
        <v>11</v>
      </c>
      <c r="M1779" s="570">
        <v>99</v>
      </c>
      <c r="N1779" s="570">
        <v>99</v>
      </c>
      <c r="O1779" s="570">
        <v>99</v>
      </c>
      <c r="P1779" s="570">
        <v>99</v>
      </c>
      <c r="Q1779" s="570"/>
      <c r="R1779" s="570">
        <v>0</v>
      </c>
      <c r="S1779" s="570"/>
      <c r="T1779" s="570"/>
      <c r="U1779" s="570"/>
      <c r="V1779" s="570"/>
      <c r="W1779" s="570"/>
      <c r="X1779" s="570"/>
      <c r="Y1779" s="570"/>
      <c r="Z1779" s="570"/>
      <c r="AA1779" s="570"/>
      <c r="AB1779" s="570"/>
      <c r="AC1779" s="570"/>
      <c r="AD1779" s="570"/>
      <c r="AE1779" s="570"/>
      <c r="AF1779" s="570"/>
      <c r="AG1779" s="570"/>
      <c r="AH1779" s="570"/>
      <c r="AI1779" s="570"/>
      <c r="AJ1779" s="570"/>
      <c r="AK1779" s="570"/>
      <c r="AL1779" s="570"/>
    </row>
    <row r="1780" spans="1:38">
      <c r="A1780" s="570">
        <v>16</v>
      </c>
      <c r="B1780" s="570">
        <v>308</v>
      </c>
      <c r="C1780" s="570">
        <v>2023</v>
      </c>
      <c r="D1780" s="570">
        <v>8</v>
      </c>
      <c r="E1780" s="570">
        <v>99</v>
      </c>
      <c r="F1780" s="570">
        <v>99</v>
      </c>
      <c r="G1780" s="570">
        <v>99</v>
      </c>
      <c r="H1780" s="570">
        <v>99</v>
      </c>
      <c r="I1780" s="570">
        <v>99</v>
      </c>
      <c r="J1780" s="570">
        <v>999</v>
      </c>
      <c r="K1780" s="570">
        <v>99</v>
      </c>
      <c r="L1780" s="570">
        <v>11</v>
      </c>
      <c r="M1780" s="570">
        <v>99</v>
      </c>
      <c r="N1780" s="570">
        <v>99</v>
      </c>
      <c r="O1780" s="570">
        <v>99</v>
      </c>
      <c r="P1780" s="570">
        <v>99</v>
      </c>
      <c r="Q1780" s="570">
        <v>2</v>
      </c>
      <c r="R1780" s="570">
        <v>2</v>
      </c>
      <c r="S1780" s="570">
        <v>11</v>
      </c>
      <c r="T1780" s="570">
        <v>5</v>
      </c>
      <c r="U1780" s="570">
        <v>17.5</v>
      </c>
      <c r="V1780" s="570">
        <v>50</v>
      </c>
      <c r="W1780" s="570">
        <v>0</v>
      </c>
      <c r="X1780" s="570">
        <v>50</v>
      </c>
      <c r="Y1780" s="570">
        <v>50</v>
      </c>
      <c r="Z1780" s="570">
        <v>8.1000000000000068</v>
      </c>
      <c r="AA1780" s="570">
        <v>0</v>
      </c>
      <c r="AB1780" s="570">
        <v>0</v>
      </c>
      <c r="AC1780" s="570"/>
      <c r="AD1780" s="570"/>
      <c r="AE1780" s="570"/>
      <c r="AF1780" s="570">
        <v>0.12779552715654952</v>
      </c>
      <c r="AG1780" s="570">
        <v>0.18923112689839369</v>
      </c>
      <c r="AH1780" s="570">
        <v>0</v>
      </c>
      <c r="AI1780" s="570">
        <v>1</v>
      </c>
      <c r="AJ1780" s="570">
        <v>78.5</v>
      </c>
      <c r="AK1780" s="570">
        <v>19.432061816696223</v>
      </c>
      <c r="AL1780" s="570"/>
    </row>
    <row r="1781" spans="1:38">
      <c r="A1781" s="570">
        <v>16</v>
      </c>
      <c r="B1781" s="570">
        <v>309</v>
      </c>
      <c r="C1781" s="570">
        <v>2023</v>
      </c>
      <c r="D1781" s="570">
        <v>9</v>
      </c>
      <c r="E1781" s="570">
        <v>99</v>
      </c>
      <c r="F1781" s="570">
        <v>99</v>
      </c>
      <c r="G1781" s="570">
        <v>99</v>
      </c>
      <c r="H1781" s="570">
        <v>99</v>
      </c>
      <c r="I1781" s="570">
        <v>99</v>
      </c>
      <c r="J1781" s="570">
        <v>999</v>
      </c>
      <c r="K1781" s="570">
        <v>99</v>
      </c>
      <c r="L1781" s="570">
        <v>11</v>
      </c>
      <c r="M1781" s="570">
        <v>99</v>
      </c>
      <c r="N1781" s="570">
        <v>99</v>
      </c>
      <c r="O1781" s="570">
        <v>99</v>
      </c>
      <c r="P1781" s="570">
        <v>99</v>
      </c>
      <c r="Q1781" s="570">
        <v>4</v>
      </c>
      <c r="R1781" s="570">
        <v>10</v>
      </c>
      <c r="S1781" s="570">
        <v>11</v>
      </c>
      <c r="T1781" s="570">
        <v>4.5999999999999996</v>
      </c>
      <c r="U1781" s="570">
        <v>14.750000000000004</v>
      </c>
      <c r="V1781" s="570">
        <v>0</v>
      </c>
      <c r="W1781" s="570">
        <v>10</v>
      </c>
      <c r="X1781" s="570">
        <v>20</v>
      </c>
      <c r="Y1781" s="570">
        <v>20</v>
      </c>
      <c r="Z1781" s="570">
        <v>7.7578669748842719</v>
      </c>
      <c r="AA1781" s="570">
        <v>0</v>
      </c>
      <c r="AB1781" s="570">
        <v>3.2000000000000006</v>
      </c>
      <c r="AC1781" s="570"/>
      <c r="AD1781" s="570">
        <v>69.324790144139158</v>
      </c>
      <c r="AE1781" s="570"/>
      <c r="AF1781" s="570">
        <v>0.37230081906180201</v>
      </c>
      <c r="AG1781" s="570">
        <v>0.42457405866893888</v>
      </c>
      <c r="AH1781" s="570">
        <v>20</v>
      </c>
      <c r="AI1781" s="570">
        <v>2</v>
      </c>
      <c r="AJ1781" s="570">
        <v>97.05</v>
      </c>
      <c r="AK1781" s="570">
        <v>19.303953054890403</v>
      </c>
      <c r="AL1781" s="570"/>
    </row>
    <row r="1782" spans="1:38">
      <c r="A1782" s="570">
        <v>16</v>
      </c>
      <c r="B1782" s="570">
        <v>310</v>
      </c>
      <c r="C1782" s="570">
        <v>2023</v>
      </c>
      <c r="D1782" s="570">
        <v>10</v>
      </c>
      <c r="E1782" s="570">
        <v>99</v>
      </c>
      <c r="F1782" s="570">
        <v>99</v>
      </c>
      <c r="G1782" s="570">
        <v>99</v>
      </c>
      <c r="H1782" s="570">
        <v>99</v>
      </c>
      <c r="I1782" s="570">
        <v>99</v>
      </c>
      <c r="J1782" s="570">
        <v>999</v>
      </c>
      <c r="K1782" s="570">
        <v>99</v>
      </c>
      <c r="L1782" s="570">
        <v>11</v>
      </c>
      <c r="M1782" s="570">
        <v>99</v>
      </c>
      <c r="N1782" s="570">
        <v>99</v>
      </c>
      <c r="O1782" s="570">
        <v>99</v>
      </c>
      <c r="P1782" s="570">
        <v>99</v>
      </c>
      <c r="Q1782" s="570">
        <v>8</v>
      </c>
      <c r="R1782" s="570">
        <v>34</v>
      </c>
      <c r="S1782" s="570">
        <v>11</v>
      </c>
      <c r="T1782" s="570">
        <v>5.2647058823529411</v>
      </c>
      <c r="U1782" s="570">
        <v>19.747058823529411</v>
      </c>
      <c r="V1782" s="570">
        <v>2.9411764705882355</v>
      </c>
      <c r="W1782" s="570">
        <v>2.9411764705882355</v>
      </c>
      <c r="X1782" s="570">
        <v>61.764705882352942</v>
      </c>
      <c r="Y1782" s="570">
        <v>14.705882352941178</v>
      </c>
      <c r="Z1782" s="570">
        <v>8.9043028360753684</v>
      </c>
      <c r="AA1782" s="570">
        <v>0</v>
      </c>
      <c r="AB1782" s="570">
        <v>2.1047400779782173</v>
      </c>
      <c r="AC1782" s="570"/>
      <c r="AD1782" s="570">
        <v>53.793981942150928</v>
      </c>
      <c r="AE1782" s="570"/>
      <c r="AF1782" s="570">
        <v>0.72325037226122113</v>
      </c>
      <c r="AG1782" s="570">
        <v>0.91455690167627979</v>
      </c>
      <c r="AH1782" s="570">
        <v>2.9411764705882355</v>
      </c>
      <c r="AI1782" s="570">
        <v>7</v>
      </c>
      <c r="AJ1782" s="570">
        <v>96.1</v>
      </c>
      <c r="AK1782" s="570">
        <v>18.969304209909623</v>
      </c>
      <c r="AL1782" s="570"/>
    </row>
    <row r="1783" spans="1:38">
      <c r="A1783" s="570">
        <v>16</v>
      </c>
      <c r="B1783" s="570">
        <v>311</v>
      </c>
      <c r="C1783" s="570">
        <v>2023</v>
      </c>
      <c r="D1783" s="570">
        <v>11</v>
      </c>
      <c r="E1783" s="570">
        <v>99</v>
      </c>
      <c r="F1783" s="570">
        <v>99</v>
      </c>
      <c r="G1783" s="570">
        <v>99</v>
      </c>
      <c r="H1783" s="570">
        <v>99</v>
      </c>
      <c r="I1783" s="570">
        <v>99</v>
      </c>
      <c r="J1783" s="570">
        <v>999</v>
      </c>
      <c r="K1783" s="570">
        <v>99</v>
      </c>
      <c r="L1783" s="570">
        <v>11</v>
      </c>
      <c r="M1783" s="570">
        <v>99</v>
      </c>
      <c r="N1783" s="570">
        <v>99</v>
      </c>
      <c r="O1783" s="570">
        <v>99</v>
      </c>
      <c r="P1783" s="570">
        <v>99</v>
      </c>
      <c r="Q1783" s="570">
        <v>12</v>
      </c>
      <c r="R1783" s="570">
        <v>23</v>
      </c>
      <c r="S1783" s="570">
        <v>11</v>
      </c>
      <c r="T1783" s="570">
        <v>7.3478260869565215</v>
      </c>
      <c r="U1783" s="570">
        <v>24.330434782608705</v>
      </c>
      <c r="V1783" s="570">
        <v>8.695652173913043</v>
      </c>
      <c r="W1783" s="570">
        <v>13.043478260869565</v>
      </c>
      <c r="X1783" s="570">
        <v>95.652173913043484</v>
      </c>
      <c r="Y1783" s="570">
        <v>52.173913043478258</v>
      </c>
      <c r="Z1783" s="570">
        <v>7.308389151165728</v>
      </c>
      <c r="AA1783" s="570">
        <v>0</v>
      </c>
      <c r="AB1783" s="570">
        <v>1.9695220265923703</v>
      </c>
      <c r="AC1783" s="570"/>
      <c r="AD1783" s="570">
        <v>48.07442481990649</v>
      </c>
      <c r="AE1783" s="570"/>
      <c r="AF1783" s="570">
        <v>0.92480900683554479</v>
      </c>
      <c r="AG1783" s="570">
        <v>1.3141795654001611</v>
      </c>
      <c r="AH1783" s="570">
        <v>0</v>
      </c>
      <c r="AI1783" s="570">
        <v>0</v>
      </c>
      <c r="AJ1783" s="570"/>
      <c r="AK1783" s="570"/>
      <c r="AL1783" s="570"/>
    </row>
    <row r="1784" spans="1:38">
      <c r="A1784" s="570">
        <v>16</v>
      </c>
      <c r="B1784" s="570">
        <v>312</v>
      </c>
      <c r="C1784" s="570">
        <v>2023</v>
      </c>
      <c r="D1784" s="570">
        <v>12</v>
      </c>
      <c r="E1784" s="570">
        <v>99</v>
      </c>
      <c r="F1784" s="570">
        <v>99</v>
      </c>
      <c r="G1784" s="570">
        <v>99</v>
      </c>
      <c r="H1784" s="570">
        <v>99</v>
      </c>
      <c r="I1784" s="570">
        <v>99</v>
      </c>
      <c r="J1784" s="570">
        <v>999</v>
      </c>
      <c r="K1784" s="570">
        <v>99</v>
      </c>
      <c r="L1784" s="570">
        <v>11</v>
      </c>
      <c r="M1784" s="570">
        <v>99</v>
      </c>
      <c r="N1784" s="570">
        <v>99</v>
      </c>
      <c r="O1784" s="570">
        <v>99</v>
      </c>
      <c r="P1784" s="570">
        <v>99</v>
      </c>
      <c r="Q1784" s="570"/>
      <c r="R1784" s="570">
        <v>0</v>
      </c>
      <c r="S1784" s="570"/>
      <c r="T1784" s="570"/>
      <c r="U1784" s="570"/>
      <c r="V1784" s="570"/>
      <c r="W1784" s="570"/>
      <c r="X1784" s="570"/>
      <c r="Y1784" s="570"/>
      <c r="Z1784" s="570"/>
      <c r="AA1784" s="570"/>
      <c r="AB1784" s="570"/>
      <c r="AC1784" s="570"/>
      <c r="AD1784" s="570"/>
      <c r="AE1784" s="570"/>
      <c r="AF1784" s="570"/>
      <c r="AG1784" s="570"/>
      <c r="AH1784" s="570"/>
      <c r="AI1784" s="570"/>
      <c r="AJ1784" s="570"/>
      <c r="AK1784" s="570"/>
      <c r="AL1784" s="570"/>
    </row>
    <row r="1785" spans="1:38">
      <c r="A1785" s="570">
        <v>16</v>
      </c>
      <c r="B1785" s="570">
        <v>313</v>
      </c>
      <c r="C1785" s="570">
        <v>2023</v>
      </c>
      <c r="D1785" s="570">
        <v>1</v>
      </c>
      <c r="E1785" s="570">
        <v>99</v>
      </c>
      <c r="F1785" s="570">
        <v>99</v>
      </c>
      <c r="G1785" s="570">
        <v>99</v>
      </c>
      <c r="H1785" s="570">
        <v>99</v>
      </c>
      <c r="I1785" s="570">
        <v>99</v>
      </c>
      <c r="J1785" s="570">
        <v>999</v>
      </c>
      <c r="K1785" s="570">
        <v>99</v>
      </c>
      <c r="L1785" s="570">
        <v>12</v>
      </c>
      <c r="M1785" s="570">
        <v>99</v>
      </c>
      <c r="N1785" s="570">
        <v>99</v>
      </c>
      <c r="O1785" s="570">
        <v>99</v>
      </c>
      <c r="P1785" s="570">
        <v>99</v>
      </c>
      <c r="Q1785" s="570"/>
      <c r="R1785" s="570">
        <v>0</v>
      </c>
      <c r="S1785" s="570"/>
      <c r="T1785" s="570"/>
      <c r="U1785" s="570"/>
      <c r="V1785" s="570"/>
      <c r="W1785" s="570"/>
      <c r="X1785" s="570"/>
      <c r="Y1785" s="570"/>
      <c r="Z1785" s="570"/>
      <c r="AA1785" s="570"/>
      <c r="AB1785" s="570"/>
      <c r="AC1785" s="570"/>
      <c r="AD1785" s="570"/>
      <c r="AE1785" s="570"/>
      <c r="AF1785" s="570"/>
      <c r="AG1785" s="570"/>
      <c r="AH1785" s="570"/>
      <c r="AI1785" s="570"/>
      <c r="AJ1785" s="570"/>
      <c r="AK1785" s="570"/>
      <c r="AL1785" s="570"/>
    </row>
    <row r="1786" spans="1:38">
      <c r="A1786" s="570">
        <v>16</v>
      </c>
      <c r="B1786" s="570">
        <v>314</v>
      </c>
      <c r="C1786" s="570">
        <v>2023</v>
      </c>
      <c r="D1786" s="570">
        <v>2</v>
      </c>
      <c r="E1786" s="570">
        <v>99</v>
      </c>
      <c r="F1786" s="570">
        <v>99</v>
      </c>
      <c r="G1786" s="570">
        <v>99</v>
      </c>
      <c r="H1786" s="570">
        <v>99</v>
      </c>
      <c r="I1786" s="570">
        <v>99</v>
      </c>
      <c r="J1786" s="570">
        <v>999</v>
      </c>
      <c r="K1786" s="570">
        <v>99</v>
      </c>
      <c r="L1786" s="570">
        <v>12</v>
      </c>
      <c r="M1786" s="570">
        <v>99</v>
      </c>
      <c r="N1786" s="570">
        <v>99</v>
      </c>
      <c r="O1786" s="570">
        <v>99</v>
      </c>
      <c r="P1786" s="570">
        <v>99</v>
      </c>
      <c r="Q1786" s="570"/>
      <c r="R1786" s="570">
        <v>0</v>
      </c>
      <c r="S1786" s="570"/>
      <c r="T1786" s="570"/>
      <c r="U1786" s="570"/>
      <c r="V1786" s="570"/>
      <c r="W1786" s="570"/>
      <c r="X1786" s="570"/>
      <c r="Y1786" s="570"/>
      <c r="Z1786" s="570"/>
      <c r="AA1786" s="570"/>
      <c r="AB1786" s="570"/>
      <c r="AC1786" s="570"/>
      <c r="AD1786" s="570"/>
      <c r="AE1786" s="570"/>
      <c r="AF1786" s="570"/>
      <c r="AG1786" s="570"/>
      <c r="AH1786" s="570"/>
      <c r="AI1786" s="570"/>
      <c r="AJ1786" s="570"/>
      <c r="AK1786" s="570"/>
      <c r="AL1786" s="570"/>
    </row>
    <row r="1787" spans="1:38">
      <c r="A1787" s="570">
        <v>16</v>
      </c>
      <c r="B1787" s="570">
        <v>315</v>
      </c>
      <c r="C1787" s="570">
        <v>2023</v>
      </c>
      <c r="D1787" s="570">
        <v>3</v>
      </c>
      <c r="E1787" s="570">
        <v>99</v>
      </c>
      <c r="F1787" s="570">
        <v>99</v>
      </c>
      <c r="G1787" s="570">
        <v>99</v>
      </c>
      <c r="H1787" s="570">
        <v>99</v>
      </c>
      <c r="I1787" s="570">
        <v>99</v>
      </c>
      <c r="J1787" s="570">
        <v>999</v>
      </c>
      <c r="K1787" s="570">
        <v>99</v>
      </c>
      <c r="L1787" s="570">
        <v>12</v>
      </c>
      <c r="M1787" s="570">
        <v>99</v>
      </c>
      <c r="N1787" s="570">
        <v>99</v>
      </c>
      <c r="O1787" s="570">
        <v>99</v>
      </c>
      <c r="P1787" s="570">
        <v>99</v>
      </c>
      <c r="Q1787" s="570"/>
      <c r="R1787" s="570">
        <v>0</v>
      </c>
      <c r="S1787" s="570"/>
      <c r="T1787" s="570"/>
      <c r="U1787" s="570"/>
      <c r="V1787" s="570"/>
      <c r="W1787" s="570"/>
      <c r="X1787" s="570"/>
      <c r="Y1787" s="570"/>
      <c r="Z1787" s="570"/>
      <c r="AA1787" s="570"/>
      <c r="AB1787" s="570"/>
      <c r="AC1787" s="570"/>
      <c r="AD1787" s="570"/>
      <c r="AE1787" s="570"/>
      <c r="AF1787" s="570"/>
      <c r="AG1787" s="570"/>
      <c r="AH1787" s="570"/>
      <c r="AI1787" s="570"/>
      <c r="AJ1787" s="570"/>
      <c r="AK1787" s="570"/>
      <c r="AL1787" s="570"/>
    </row>
    <row r="1788" spans="1:38">
      <c r="A1788" s="570">
        <v>16</v>
      </c>
      <c r="B1788" s="570">
        <v>316</v>
      </c>
      <c r="C1788" s="570">
        <v>2023</v>
      </c>
      <c r="D1788" s="570">
        <v>4</v>
      </c>
      <c r="E1788" s="570">
        <v>99</v>
      </c>
      <c r="F1788" s="570">
        <v>99</v>
      </c>
      <c r="G1788" s="570">
        <v>99</v>
      </c>
      <c r="H1788" s="570">
        <v>99</v>
      </c>
      <c r="I1788" s="570">
        <v>99</v>
      </c>
      <c r="J1788" s="570">
        <v>999</v>
      </c>
      <c r="K1788" s="570">
        <v>99</v>
      </c>
      <c r="L1788" s="570">
        <v>12</v>
      </c>
      <c r="M1788" s="570">
        <v>99</v>
      </c>
      <c r="N1788" s="570">
        <v>99</v>
      </c>
      <c r="O1788" s="570">
        <v>99</v>
      </c>
      <c r="P1788" s="570">
        <v>99</v>
      </c>
      <c r="Q1788" s="570"/>
      <c r="R1788" s="570">
        <v>0</v>
      </c>
      <c r="S1788" s="570"/>
      <c r="T1788" s="570"/>
      <c r="U1788" s="570"/>
      <c r="V1788" s="570"/>
      <c r="W1788" s="570"/>
      <c r="X1788" s="570"/>
      <c r="Y1788" s="570"/>
      <c r="Z1788" s="570"/>
      <c r="AA1788" s="570"/>
      <c r="AB1788" s="570"/>
      <c r="AC1788" s="570"/>
      <c r="AD1788" s="570"/>
      <c r="AE1788" s="570"/>
      <c r="AF1788" s="570"/>
      <c r="AG1788" s="570"/>
      <c r="AH1788" s="570"/>
      <c r="AI1788" s="570"/>
      <c r="AJ1788" s="570"/>
      <c r="AK1788" s="570"/>
      <c r="AL1788" s="570"/>
    </row>
    <row r="1789" spans="1:38">
      <c r="A1789" s="570">
        <v>16</v>
      </c>
      <c r="B1789" s="570">
        <v>317</v>
      </c>
      <c r="C1789" s="570">
        <v>2023</v>
      </c>
      <c r="D1789" s="570">
        <v>5</v>
      </c>
      <c r="E1789" s="570">
        <v>99</v>
      </c>
      <c r="F1789" s="570">
        <v>99</v>
      </c>
      <c r="G1789" s="570">
        <v>99</v>
      </c>
      <c r="H1789" s="570">
        <v>99</v>
      </c>
      <c r="I1789" s="570">
        <v>99</v>
      </c>
      <c r="J1789" s="570">
        <v>999</v>
      </c>
      <c r="K1789" s="570">
        <v>99</v>
      </c>
      <c r="L1789" s="570">
        <v>12</v>
      </c>
      <c r="M1789" s="570">
        <v>99</v>
      </c>
      <c r="N1789" s="570">
        <v>99</v>
      </c>
      <c r="O1789" s="570">
        <v>99</v>
      </c>
      <c r="P1789" s="570">
        <v>99</v>
      </c>
      <c r="Q1789" s="570"/>
      <c r="R1789" s="570">
        <v>0</v>
      </c>
      <c r="S1789" s="570"/>
      <c r="T1789" s="570"/>
      <c r="U1789" s="570"/>
      <c r="V1789" s="570"/>
      <c r="W1789" s="570"/>
      <c r="X1789" s="570"/>
      <c r="Y1789" s="570"/>
      <c r="Z1789" s="570"/>
      <c r="AA1789" s="570"/>
      <c r="AB1789" s="570"/>
      <c r="AC1789" s="570"/>
      <c r="AD1789" s="570"/>
      <c r="AE1789" s="570"/>
      <c r="AF1789" s="570"/>
      <c r="AG1789" s="570"/>
      <c r="AH1789" s="570"/>
      <c r="AI1789" s="570"/>
      <c r="AJ1789" s="570"/>
      <c r="AK1789" s="570"/>
      <c r="AL1789" s="570"/>
    </row>
    <row r="1790" spans="1:38">
      <c r="A1790" s="570">
        <v>16</v>
      </c>
      <c r="B1790" s="570">
        <v>318</v>
      </c>
      <c r="C1790" s="570">
        <v>2023</v>
      </c>
      <c r="D1790" s="570">
        <v>6</v>
      </c>
      <c r="E1790" s="570">
        <v>99</v>
      </c>
      <c r="F1790" s="570">
        <v>99</v>
      </c>
      <c r="G1790" s="570">
        <v>99</v>
      </c>
      <c r="H1790" s="570">
        <v>99</v>
      </c>
      <c r="I1790" s="570">
        <v>99</v>
      </c>
      <c r="J1790" s="570">
        <v>999</v>
      </c>
      <c r="K1790" s="570">
        <v>99</v>
      </c>
      <c r="L1790" s="570">
        <v>12</v>
      </c>
      <c r="M1790" s="570">
        <v>99</v>
      </c>
      <c r="N1790" s="570">
        <v>99</v>
      </c>
      <c r="O1790" s="570">
        <v>99</v>
      </c>
      <c r="P1790" s="570">
        <v>99</v>
      </c>
      <c r="Q1790" s="570"/>
      <c r="R1790" s="570">
        <v>0</v>
      </c>
      <c r="S1790" s="570"/>
      <c r="T1790" s="570"/>
      <c r="U1790" s="570"/>
      <c r="V1790" s="570"/>
      <c r="W1790" s="570"/>
      <c r="X1790" s="570"/>
      <c r="Y1790" s="570"/>
      <c r="Z1790" s="570"/>
      <c r="AA1790" s="570"/>
      <c r="AB1790" s="570"/>
      <c r="AC1790" s="570"/>
      <c r="AD1790" s="570"/>
      <c r="AE1790" s="570"/>
      <c r="AF1790" s="570"/>
      <c r="AG1790" s="570"/>
      <c r="AH1790" s="570"/>
      <c r="AI1790" s="570"/>
      <c r="AJ1790" s="570"/>
      <c r="AK1790" s="570"/>
      <c r="AL1790" s="570"/>
    </row>
    <row r="1791" spans="1:38">
      <c r="A1791" s="570">
        <v>16</v>
      </c>
      <c r="B1791" s="570">
        <v>319</v>
      </c>
      <c r="C1791" s="570">
        <v>2023</v>
      </c>
      <c r="D1791" s="570">
        <v>7</v>
      </c>
      <c r="E1791" s="570">
        <v>99</v>
      </c>
      <c r="F1791" s="570">
        <v>99</v>
      </c>
      <c r="G1791" s="570">
        <v>99</v>
      </c>
      <c r="H1791" s="570">
        <v>99</v>
      </c>
      <c r="I1791" s="570">
        <v>99</v>
      </c>
      <c r="J1791" s="570">
        <v>999</v>
      </c>
      <c r="K1791" s="570">
        <v>99</v>
      </c>
      <c r="L1791" s="570">
        <v>12</v>
      </c>
      <c r="M1791" s="570">
        <v>99</v>
      </c>
      <c r="N1791" s="570">
        <v>99</v>
      </c>
      <c r="O1791" s="570">
        <v>99</v>
      </c>
      <c r="P1791" s="570">
        <v>99</v>
      </c>
      <c r="Q1791" s="570"/>
      <c r="R1791" s="570">
        <v>0</v>
      </c>
      <c r="S1791" s="570"/>
      <c r="T1791" s="570"/>
      <c r="U1791" s="570"/>
      <c r="V1791" s="570"/>
      <c r="W1791" s="570"/>
      <c r="X1791" s="570"/>
      <c r="Y1791" s="570"/>
      <c r="Z1791" s="570"/>
      <c r="AA1791" s="570"/>
      <c r="AB1791" s="570"/>
      <c r="AC1791" s="570"/>
      <c r="AD1791" s="570"/>
      <c r="AE1791" s="570"/>
      <c r="AF1791" s="570"/>
      <c r="AG1791" s="570"/>
      <c r="AH1791" s="570"/>
      <c r="AI1791" s="570"/>
      <c r="AJ1791" s="570"/>
      <c r="AK1791" s="570"/>
      <c r="AL1791" s="570"/>
    </row>
    <row r="1792" spans="1:38">
      <c r="A1792" s="570">
        <v>16</v>
      </c>
      <c r="B1792" s="570">
        <v>320</v>
      </c>
      <c r="C1792" s="570">
        <v>2023</v>
      </c>
      <c r="D1792" s="570">
        <v>8</v>
      </c>
      <c r="E1792" s="570">
        <v>99</v>
      </c>
      <c r="F1792" s="570">
        <v>99</v>
      </c>
      <c r="G1792" s="570">
        <v>99</v>
      </c>
      <c r="H1792" s="570">
        <v>99</v>
      </c>
      <c r="I1792" s="570">
        <v>99</v>
      </c>
      <c r="J1792" s="570">
        <v>999</v>
      </c>
      <c r="K1792" s="570">
        <v>99</v>
      </c>
      <c r="L1792" s="570">
        <v>12</v>
      </c>
      <c r="M1792" s="570">
        <v>99</v>
      </c>
      <c r="N1792" s="570">
        <v>99</v>
      </c>
      <c r="O1792" s="570">
        <v>99</v>
      </c>
      <c r="P1792" s="570">
        <v>99</v>
      </c>
      <c r="Q1792" s="570"/>
      <c r="R1792" s="570">
        <v>0</v>
      </c>
      <c r="S1792" s="570"/>
      <c r="T1792" s="570"/>
      <c r="U1792" s="570"/>
      <c r="V1792" s="570"/>
      <c r="W1792" s="570"/>
      <c r="X1792" s="570"/>
      <c r="Y1792" s="570"/>
      <c r="Z1792" s="570"/>
      <c r="AA1792" s="570"/>
      <c r="AB1792" s="570"/>
      <c r="AC1792" s="570"/>
      <c r="AD1792" s="570"/>
      <c r="AE1792" s="570"/>
      <c r="AF1792" s="570"/>
      <c r="AG1792" s="570"/>
      <c r="AH1792" s="570"/>
      <c r="AI1792" s="570"/>
      <c r="AJ1792" s="570"/>
      <c r="AK1792" s="570"/>
      <c r="AL1792" s="570"/>
    </row>
    <row r="1793" spans="1:38">
      <c r="A1793" s="570">
        <v>16</v>
      </c>
      <c r="B1793" s="570">
        <v>321</v>
      </c>
      <c r="C1793" s="570">
        <v>2023</v>
      </c>
      <c r="D1793" s="570">
        <v>9</v>
      </c>
      <c r="E1793" s="570">
        <v>99</v>
      </c>
      <c r="F1793" s="570">
        <v>99</v>
      </c>
      <c r="G1793" s="570">
        <v>99</v>
      </c>
      <c r="H1793" s="570">
        <v>99</v>
      </c>
      <c r="I1793" s="570">
        <v>99</v>
      </c>
      <c r="J1793" s="570">
        <v>999</v>
      </c>
      <c r="K1793" s="570">
        <v>99</v>
      </c>
      <c r="L1793" s="570">
        <v>12</v>
      </c>
      <c r="M1793" s="570">
        <v>99</v>
      </c>
      <c r="N1793" s="570">
        <v>99</v>
      </c>
      <c r="O1793" s="570">
        <v>99</v>
      </c>
      <c r="P1793" s="570">
        <v>99</v>
      </c>
      <c r="Q1793" s="570"/>
      <c r="R1793" s="570">
        <v>0</v>
      </c>
      <c r="S1793" s="570"/>
      <c r="T1793" s="570"/>
      <c r="U1793" s="570"/>
      <c r="V1793" s="570"/>
      <c r="W1793" s="570"/>
      <c r="X1793" s="570"/>
      <c r="Y1793" s="570"/>
      <c r="Z1793" s="570"/>
      <c r="AA1793" s="570"/>
      <c r="AB1793" s="570"/>
      <c r="AC1793" s="570"/>
      <c r="AD1793" s="570"/>
      <c r="AE1793" s="570"/>
      <c r="AF1793" s="570"/>
      <c r="AG1793" s="570"/>
      <c r="AH1793" s="570"/>
      <c r="AI1793" s="570"/>
      <c r="AJ1793" s="570"/>
      <c r="AK1793" s="570"/>
      <c r="AL1793" s="570"/>
    </row>
    <row r="1794" spans="1:38">
      <c r="A1794" s="570">
        <v>16</v>
      </c>
      <c r="B1794" s="570">
        <v>322</v>
      </c>
      <c r="C1794" s="570">
        <v>2023</v>
      </c>
      <c r="D1794" s="570">
        <v>10</v>
      </c>
      <c r="E1794" s="570">
        <v>99</v>
      </c>
      <c r="F1794" s="570">
        <v>99</v>
      </c>
      <c r="G1794" s="570">
        <v>99</v>
      </c>
      <c r="H1794" s="570">
        <v>99</v>
      </c>
      <c r="I1794" s="570">
        <v>99</v>
      </c>
      <c r="J1794" s="570">
        <v>999</v>
      </c>
      <c r="K1794" s="570">
        <v>99</v>
      </c>
      <c r="L1794" s="570">
        <v>12</v>
      </c>
      <c r="M1794" s="570">
        <v>99</v>
      </c>
      <c r="N1794" s="570">
        <v>99</v>
      </c>
      <c r="O1794" s="570">
        <v>99</v>
      </c>
      <c r="P1794" s="570">
        <v>99</v>
      </c>
      <c r="Q1794" s="570"/>
      <c r="R1794" s="570">
        <v>0</v>
      </c>
      <c r="S1794" s="570"/>
      <c r="T1794" s="570"/>
      <c r="U1794" s="570"/>
      <c r="V1794" s="570"/>
      <c r="W1794" s="570"/>
      <c r="X1794" s="570"/>
      <c r="Y1794" s="570"/>
      <c r="Z1794" s="570"/>
      <c r="AA1794" s="570"/>
      <c r="AB1794" s="570"/>
      <c r="AC1794" s="570"/>
      <c r="AD1794" s="570"/>
      <c r="AE1794" s="570"/>
      <c r="AF1794" s="570"/>
      <c r="AG1794" s="570"/>
      <c r="AH1794" s="570"/>
      <c r="AI1794" s="570"/>
      <c r="AJ1794" s="570"/>
      <c r="AK1794" s="570"/>
      <c r="AL1794" s="570"/>
    </row>
    <row r="1795" spans="1:38">
      <c r="A1795" s="570">
        <v>16</v>
      </c>
      <c r="B1795" s="570">
        <v>323</v>
      </c>
      <c r="C1795" s="570">
        <v>2023</v>
      </c>
      <c r="D1795" s="570">
        <v>11</v>
      </c>
      <c r="E1795" s="570">
        <v>99</v>
      </c>
      <c r="F1795" s="570">
        <v>99</v>
      </c>
      <c r="G1795" s="570">
        <v>99</v>
      </c>
      <c r="H1795" s="570">
        <v>99</v>
      </c>
      <c r="I1795" s="570">
        <v>99</v>
      </c>
      <c r="J1795" s="570">
        <v>999</v>
      </c>
      <c r="K1795" s="570">
        <v>99</v>
      </c>
      <c r="L1795" s="570">
        <v>12</v>
      </c>
      <c r="M1795" s="570">
        <v>99</v>
      </c>
      <c r="N1795" s="570">
        <v>99</v>
      </c>
      <c r="O1795" s="570">
        <v>99</v>
      </c>
      <c r="P1795" s="570">
        <v>99</v>
      </c>
      <c r="Q1795" s="570"/>
      <c r="R1795" s="570">
        <v>0</v>
      </c>
      <c r="S1795" s="570"/>
      <c r="T1795" s="570"/>
      <c r="U1795" s="570"/>
      <c r="V1795" s="570"/>
      <c r="W1795" s="570"/>
      <c r="X1795" s="570"/>
      <c r="Y1795" s="570"/>
      <c r="Z1795" s="570"/>
      <c r="AA1795" s="570"/>
      <c r="AB1795" s="570"/>
      <c r="AC1795" s="570"/>
      <c r="AD1795" s="570"/>
      <c r="AE1795" s="570"/>
      <c r="AF1795" s="570"/>
      <c r="AG1795" s="570"/>
      <c r="AH1795" s="570"/>
      <c r="AI1795" s="570"/>
      <c r="AJ1795" s="570"/>
      <c r="AK1795" s="570"/>
      <c r="AL1795" s="570"/>
    </row>
    <row r="1796" spans="1:38">
      <c r="A1796" s="570">
        <v>16</v>
      </c>
      <c r="B1796" s="570">
        <v>324</v>
      </c>
      <c r="C1796" s="570">
        <v>2023</v>
      </c>
      <c r="D1796" s="570">
        <v>12</v>
      </c>
      <c r="E1796" s="570">
        <v>99</v>
      </c>
      <c r="F1796" s="570">
        <v>99</v>
      </c>
      <c r="G1796" s="570">
        <v>99</v>
      </c>
      <c r="H1796" s="570">
        <v>99</v>
      </c>
      <c r="I1796" s="570">
        <v>99</v>
      </c>
      <c r="J1796" s="570">
        <v>999</v>
      </c>
      <c r="K1796" s="570">
        <v>99</v>
      </c>
      <c r="L1796" s="570">
        <v>12</v>
      </c>
      <c r="M1796" s="570">
        <v>99</v>
      </c>
      <c r="N1796" s="570">
        <v>99</v>
      </c>
      <c r="O1796" s="570">
        <v>99</v>
      </c>
      <c r="P1796" s="570">
        <v>99</v>
      </c>
      <c r="Q1796" s="570"/>
      <c r="R1796" s="570">
        <v>0</v>
      </c>
      <c r="S1796" s="570"/>
      <c r="T1796" s="570"/>
      <c r="U1796" s="570"/>
      <c r="V1796" s="570"/>
      <c r="W1796" s="570"/>
      <c r="X1796" s="570"/>
      <c r="Y1796" s="570"/>
      <c r="Z1796" s="570"/>
      <c r="AA1796" s="570"/>
      <c r="AB1796" s="570"/>
      <c r="AC1796" s="570"/>
      <c r="AD1796" s="570"/>
      <c r="AE1796" s="570"/>
      <c r="AF1796" s="570"/>
      <c r="AG1796" s="570"/>
      <c r="AH1796" s="570"/>
      <c r="AI1796" s="570"/>
      <c r="AJ1796" s="570"/>
      <c r="AK1796" s="570"/>
      <c r="AL1796" s="570"/>
    </row>
    <row r="1797" spans="1:38">
      <c r="A1797" s="570">
        <v>16</v>
      </c>
      <c r="B1797" s="570">
        <v>325</v>
      </c>
      <c r="C1797" s="570">
        <v>2023</v>
      </c>
      <c r="D1797" s="570">
        <v>1</v>
      </c>
      <c r="E1797" s="570">
        <v>99</v>
      </c>
      <c r="F1797" s="570">
        <v>99</v>
      </c>
      <c r="G1797" s="570">
        <v>99</v>
      </c>
      <c r="H1797" s="570">
        <v>99</v>
      </c>
      <c r="I1797" s="570">
        <v>99</v>
      </c>
      <c r="J1797" s="570">
        <v>999</v>
      </c>
      <c r="K1797" s="570">
        <v>99</v>
      </c>
      <c r="L1797" s="570">
        <v>13</v>
      </c>
      <c r="M1797" s="570">
        <v>99</v>
      </c>
      <c r="N1797" s="570">
        <v>99</v>
      </c>
      <c r="O1797" s="570">
        <v>99</v>
      </c>
      <c r="P1797" s="570">
        <v>99</v>
      </c>
      <c r="Q1797" s="570"/>
      <c r="R1797" s="570">
        <v>0</v>
      </c>
      <c r="S1797" s="570"/>
      <c r="T1797" s="570"/>
      <c r="U1797" s="570"/>
      <c r="V1797" s="570"/>
      <c r="W1797" s="570"/>
      <c r="X1797" s="570"/>
      <c r="Y1797" s="570"/>
      <c r="Z1797" s="570"/>
      <c r="AA1797" s="570"/>
      <c r="AB1797" s="570"/>
      <c r="AC1797" s="570"/>
      <c r="AD1797" s="570"/>
      <c r="AE1797" s="570"/>
      <c r="AF1797" s="570"/>
      <c r="AG1797" s="570"/>
      <c r="AH1797" s="570"/>
      <c r="AI1797" s="570"/>
      <c r="AJ1797" s="570"/>
      <c r="AK1797" s="570"/>
      <c r="AL1797" s="570"/>
    </row>
    <row r="1798" spans="1:38">
      <c r="A1798" s="570">
        <v>16</v>
      </c>
      <c r="B1798" s="570">
        <v>326</v>
      </c>
      <c r="C1798" s="570">
        <v>2023</v>
      </c>
      <c r="D1798" s="570">
        <v>2</v>
      </c>
      <c r="E1798" s="570">
        <v>99</v>
      </c>
      <c r="F1798" s="570">
        <v>99</v>
      </c>
      <c r="G1798" s="570">
        <v>99</v>
      </c>
      <c r="H1798" s="570">
        <v>99</v>
      </c>
      <c r="I1798" s="570">
        <v>99</v>
      </c>
      <c r="J1798" s="570">
        <v>999</v>
      </c>
      <c r="K1798" s="570">
        <v>99</v>
      </c>
      <c r="L1798" s="570">
        <v>13</v>
      </c>
      <c r="M1798" s="570">
        <v>99</v>
      </c>
      <c r="N1798" s="570">
        <v>99</v>
      </c>
      <c r="O1798" s="570">
        <v>99</v>
      </c>
      <c r="P1798" s="570">
        <v>99</v>
      </c>
      <c r="Q1798" s="570"/>
      <c r="R1798" s="570">
        <v>0</v>
      </c>
      <c r="S1798" s="570"/>
      <c r="T1798" s="570"/>
      <c r="U1798" s="570"/>
      <c r="V1798" s="570"/>
      <c r="W1798" s="570"/>
      <c r="X1798" s="570"/>
      <c r="Y1798" s="570"/>
      <c r="Z1798" s="570"/>
      <c r="AA1798" s="570"/>
      <c r="AB1798" s="570"/>
      <c r="AC1798" s="570"/>
      <c r="AD1798" s="570"/>
      <c r="AE1798" s="570"/>
      <c r="AF1798" s="570"/>
      <c r="AG1798" s="570"/>
      <c r="AH1798" s="570"/>
      <c r="AI1798" s="570"/>
      <c r="AJ1798" s="570"/>
      <c r="AK1798" s="570"/>
      <c r="AL1798" s="570"/>
    </row>
    <row r="1799" spans="1:38">
      <c r="A1799" s="570">
        <v>16</v>
      </c>
      <c r="B1799" s="570">
        <v>327</v>
      </c>
      <c r="C1799" s="570">
        <v>2023</v>
      </c>
      <c r="D1799" s="570">
        <v>3</v>
      </c>
      <c r="E1799" s="570">
        <v>99</v>
      </c>
      <c r="F1799" s="570">
        <v>99</v>
      </c>
      <c r="G1799" s="570">
        <v>99</v>
      </c>
      <c r="H1799" s="570">
        <v>99</v>
      </c>
      <c r="I1799" s="570">
        <v>99</v>
      </c>
      <c r="J1799" s="570">
        <v>999</v>
      </c>
      <c r="K1799" s="570">
        <v>99</v>
      </c>
      <c r="L1799" s="570">
        <v>13</v>
      </c>
      <c r="M1799" s="570">
        <v>99</v>
      </c>
      <c r="N1799" s="570">
        <v>99</v>
      </c>
      <c r="O1799" s="570">
        <v>99</v>
      </c>
      <c r="P1799" s="570">
        <v>99</v>
      </c>
      <c r="Q1799" s="570"/>
      <c r="R1799" s="570">
        <v>0</v>
      </c>
      <c r="S1799" s="570"/>
      <c r="T1799" s="570"/>
      <c r="U1799" s="570"/>
      <c r="V1799" s="570"/>
      <c r="W1799" s="570"/>
      <c r="X1799" s="570"/>
      <c r="Y1799" s="570"/>
      <c r="Z1799" s="570"/>
      <c r="AA1799" s="570"/>
      <c r="AB1799" s="570"/>
      <c r="AC1799" s="570"/>
      <c r="AD1799" s="570"/>
      <c r="AE1799" s="570"/>
      <c r="AF1799" s="570"/>
      <c r="AG1799" s="570"/>
      <c r="AH1799" s="570"/>
      <c r="AI1799" s="570"/>
      <c r="AJ1799" s="570"/>
      <c r="AK1799" s="570"/>
      <c r="AL1799" s="570"/>
    </row>
    <row r="1800" spans="1:38">
      <c r="A1800" s="570">
        <v>16</v>
      </c>
      <c r="B1800" s="570">
        <v>328</v>
      </c>
      <c r="C1800" s="570">
        <v>2023</v>
      </c>
      <c r="D1800" s="570">
        <v>4</v>
      </c>
      <c r="E1800" s="570">
        <v>99</v>
      </c>
      <c r="F1800" s="570">
        <v>99</v>
      </c>
      <c r="G1800" s="570">
        <v>99</v>
      </c>
      <c r="H1800" s="570">
        <v>99</v>
      </c>
      <c r="I1800" s="570">
        <v>99</v>
      </c>
      <c r="J1800" s="570">
        <v>999</v>
      </c>
      <c r="K1800" s="570">
        <v>99</v>
      </c>
      <c r="L1800" s="570">
        <v>13</v>
      </c>
      <c r="M1800" s="570">
        <v>99</v>
      </c>
      <c r="N1800" s="570">
        <v>99</v>
      </c>
      <c r="O1800" s="570">
        <v>99</v>
      </c>
      <c r="P1800" s="570">
        <v>99</v>
      </c>
      <c r="Q1800" s="570"/>
      <c r="R1800" s="570">
        <v>0</v>
      </c>
      <c r="S1800" s="570"/>
      <c r="T1800" s="570"/>
      <c r="U1800" s="570"/>
      <c r="V1800" s="570"/>
      <c r="W1800" s="570"/>
      <c r="X1800" s="570"/>
      <c r="Y1800" s="570"/>
      <c r="Z1800" s="570"/>
      <c r="AA1800" s="570"/>
      <c r="AB1800" s="570"/>
      <c r="AC1800" s="570"/>
      <c r="AD1800" s="570"/>
      <c r="AE1800" s="570"/>
      <c r="AF1800" s="570"/>
      <c r="AG1800" s="570"/>
      <c r="AH1800" s="570"/>
      <c r="AI1800" s="570"/>
      <c r="AJ1800" s="570"/>
      <c r="AK1800" s="570"/>
      <c r="AL1800" s="570"/>
    </row>
    <row r="1801" spans="1:38">
      <c r="A1801" s="570">
        <v>16</v>
      </c>
      <c r="B1801" s="570">
        <v>329</v>
      </c>
      <c r="C1801" s="570">
        <v>2023</v>
      </c>
      <c r="D1801" s="570">
        <v>5</v>
      </c>
      <c r="E1801" s="570">
        <v>99</v>
      </c>
      <c r="F1801" s="570">
        <v>99</v>
      </c>
      <c r="G1801" s="570">
        <v>99</v>
      </c>
      <c r="H1801" s="570">
        <v>99</v>
      </c>
      <c r="I1801" s="570">
        <v>99</v>
      </c>
      <c r="J1801" s="570">
        <v>999</v>
      </c>
      <c r="K1801" s="570">
        <v>99</v>
      </c>
      <c r="L1801" s="570">
        <v>13</v>
      </c>
      <c r="M1801" s="570">
        <v>99</v>
      </c>
      <c r="N1801" s="570">
        <v>99</v>
      </c>
      <c r="O1801" s="570">
        <v>99</v>
      </c>
      <c r="P1801" s="570">
        <v>99</v>
      </c>
      <c r="Q1801" s="570"/>
      <c r="R1801" s="570">
        <v>0</v>
      </c>
      <c r="S1801" s="570"/>
      <c r="T1801" s="570"/>
      <c r="U1801" s="570"/>
      <c r="V1801" s="570"/>
      <c r="W1801" s="570"/>
      <c r="X1801" s="570"/>
      <c r="Y1801" s="570"/>
      <c r="Z1801" s="570"/>
      <c r="AA1801" s="570"/>
      <c r="AB1801" s="570"/>
      <c r="AC1801" s="570"/>
      <c r="AD1801" s="570"/>
      <c r="AE1801" s="570"/>
      <c r="AF1801" s="570"/>
      <c r="AG1801" s="570"/>
      <c r="AH1801" s="570"/>
      <c r="AI1801" s="570"/>
      <c r="AJ1801" s="570"/>
      <c r="AK1801" s="570"/>
      <c r="AL1801" s="570"/>
    </row>
    <row r="1802" spans="1:38">
      <c r="A1802" s="570">
        <v>16</v>
      </c>
      <c r="B1802" s="570">
        <v>330</v>
      </c>
      <c r="C1802" s="570">
        <v>2023</v>
      </c>
      <c r="D1802" s="570">
        <v>6</v>
      </c>
      <c r="E1802" s="570">
        <v>99</v>
      </c>
      <c r="F1802" s="570">
        <v>99</v>
      </c>
      <c r="G1802" s="570">
        <v>99</v>
      </c>
      <c r="H1802" s="570">
        <v>99</v>
      </c>
      <c r="I1802" s="570">
        <v>99</v>
      </c>
      <c r="J1802" s="570">
        <v>999</v>
      </c>
      <c r="K1802" s="570">
        <v>99</v>
      </c>
      <c r="L1802" s="570">
        <v>13</v>
      </c>
      <c r="M1802" s="570">
        <v>99</v>
      </c>
      <c r="N1802" s="570">
        <v>99</v>
      </c>
      <c r="O1802" s="570">
        <v>99</v>
      </c>
      <c r="P1802" s="570">
        <v>99</v>
      </c>
      <c r="Q1802" s="570"/>
      <c r="R1802" s="570">
        <v>0</v>
      </c>
      <c r="S1802" s="570"/>
      <c r="T1802" s="570"/>
      <c r="U1802" s="570"/>
      <c r="V1802" s="570"/>
      <c r="W1802" s="570"/>
      <c r="X1802" s="570"/>
      <c r="Y1802" s="570"/>
      <c r="Z1802" s="570"/>
      <c r="AA1802" s="570"/>
      <c r="AB1802" s="570"/>
      <c r="AC1802" s="570"/>
      <c r="AD1802" s="570"/>
      <c r="AE1802" s="570"/>
      <c r="AF1802" s="570"/>
      <c r="AG1802" s="570"/>
      <c r="AH1802" s="570"/>
      <c r="AI1802" s="570"/>
      <c r="AJ1802" s="570"/>
      <c r="AK1802" s="570"/>
      <c r="AL1802" s="570"/>
    </row>
    <row r="1803" spans="1:38">
      <c r="A1803" s="570">
        <v>16</v>
      </c>
      <c r="B1803" s="570">
        <v>331</v>
      </c>
      <c r="C1803" s="570">
        <v>2023</v>
      </c>
      <c r="D1803" s="570">
        <v>7</v>
      </c>
      <c r="E1803" s="570">
        <v>99</v>
      </c>
      <c r="F1803" s="570">
        <v>99</v>
      </c>
      <c r="G1803" s="570">
        <v>99</v>
      </c>
      <c r="H1803" s="570">
        <v>99</v>
      </c>
      <c r="I1803" s="570">
        <v>99</v>
      </c>
      <c r="J1803" s="570">
        <v>999</v>
      </c>
      <c r="K1803" s="570">
        <v>99</v>
      </c>
      <c r="L1803" s="570">
        <v>13</v>
      </c>
      <c r="M1803" s="570">
        <v>99</v>
      </c>
      <c r="N1803" s="570">
        <v>99</v>
      </c>
      <c r="O1803" s="570">
        <v>99</v>
      </c>
      <c r="P1803" s="570">
        <v>99</v>
      </c>
      <c r="Q1803" s="570"/>
      <c r="R1803" s="570">
        <v>0</v>
      </c>
      <c r="S1803" s="570"/>
      <c r="T1803" s="570"/>
      <c r="U1803" s="570"/>
      <c r="V1803" s="570"/>
      <c r="W1803" s="570"/>
      <c r="X1803" s="570"/>
      <c r="Y1803" s="570"/>
      <c r="Z1803" s="570"/>
      <c r="AA1803" s="570"/>
      <c r="AB1803" s="570"/>
      <c r="AC1803" s="570"/>
      <c r="AD1803" s="570"/>
      <c r="AE1803" s="570"/>
      <c r="AF1803" s="570"/>
      <c r="AG1803" s="570"/>
      <c r="AH1803" s="570"/>
      <c r="AI1803" s="570"/>
      <c r="AJ1803" s="570"/>
      <c r="AK1803" s="570"/>
      <c r="AL1803" s="570"/>
    </row>
    <row r="1804" spans="1:38">
      <c r="A1804" s="570">
        <v>16</v>
      </c>
      <c r="B1804" s="570">
        <v>332</v>
      </c>
      <c r="C1804" s="570">
        <v>2023</v>
      </c>
      <c r="D1804" s="570">
        <v>8</v>
      </c>
      <c r="E1804" s="570">
        <v>99</v>
      </c>
      <c r="F1804" s="570">
        <v>99</v>
      </c>
      <c r="G1804" s="570">
        <v>99</v>
      </c>
      <c r="H1804" s="570">
        <v>99</v>
      </c>
      <c r="I1804" s="570">
        <v>99</v>
      </c>
      <c r="J1804" s="570">
        <v>999</v>
      </c>
      <c r="K1804" s="570">
        <v>99</v>
      </c>
      <c r="L1804" s="570">
        <v>13</v>
      </c>
      <c r="M1804" s="570">
        <v>99</v>
      </c>
      <c r="N1804" s="570">
        <v>99</v>
      </c>
      <c r="O1804" s="570">
        <v>99</v>
      </c>
      <c r="P1804" s="570">
        <v>99</v>
      </c>
      <c r="Q1804" s="570"/>
      <c r="R1804" s="570">
        <v>0</v>
      </c>
      <c r="S1804" s="570"/>
      <c r="T1804" s="570"/>
      <c r="U1804" s="570"/>
      <c r="V1804" s="570"/>
      <c r="W1804" s="570"/>
      <c r="X1804" s="570"/>
      <c r="Y1804" s="570"/>
      <c r="Z1804" s="570"/>
      <c r="AA1804" s="570"/>
      <c r="AB1804" s="570"/>
      <c r="AC1804" s="570"/>
      <c r="AD1804" s="570"/>
      <c r="AE1804" s="570"/>
      <c r="AF1804" s="570"/>
      <c r="AG1804" s="570"/>
      <c r="AH1804" s="570"/>
      <c r="AI1804" s="570"/>
      <c r="AJ1804" s="570"/>
      <c r="AK1804" s="570"/>
      <c r="AL1804" s="570"/>
    </row>
    <row r="1805" spans="1:38">
      <c r="A1805" s="570">
        <v>16</v>
      </c>
      <c r="B1805" s="570">
        <v>333</v>
      </c>
      <c r="C1805" s="570">
        <v>2023</v>
      </c>
      <c r="D1805" s="570">
        <v>9</v>
      </c>
      <c r="E1805" s="570">
        <v>99</v>
      </c>
      <c r="F1805" s="570">
        <v>99</v>
      </c>
      <c r="G1805" s="570">
        <v>99</v>
      </c>
      <c r="H1805" s="570">
        <v>99</v>
      </c>
      <c r="I1805" s="570">
        <v>99</v>
      </c>
      <c r="J1805" s="570">
        <v>999</v>
      </c>
      <c r="K1805" s="570">
        <v>99</v>
      </c>
      <c r="L1805" s="570">
        <v>13</v>
      </c>
      <c r="M1805" s="570">
        <v>99</v>
      </c>
      <c r="N1805" s="570">
        <v>99</v>
      </c>
      <c r="O1805" s="570">
        <v>99</v>
      </c>
      <c r="P1805" s="570">
        <v>99</v>
      </c>
      <c r="Q1805" s="570"/>
      <c r="R1805" s="570">
        <v>0</v>
      </c>
      <c r="S1805" s="570"/>
      <c r="T1805" s="570"/>
      <c r="U1805" s="570"/>
      <c r="V1805" s="570"/>
      <c r="W1805" s="570"/>
      <c r="X1805" s="570"/>
      <c r="Y1805" s="570"/>
      <c r="Z1805" s="570"/>
      <c r="AA1805" s="570"/>
      <c r="AB1805" s="570"/>
      <c r="AC1805" s="570"/>
      <c r="AD1805" s="570"/>
      <c r="AE1805" s="570"/>
      <c r="AF1805" s="570"/>
      <c r="AG1805" s="570"/>
      <c r="AH1805" s="570"/>
      <c r="AI1805" s="570"/>
      <c r="AJ1805" s="570"/>
      <c r="AK1805" s="570"/>
      <c r="AL1805" s="570"/>
    </row>
    <row r="1806" spans="1:38">
      <c r="A1806" s="570">
        <v>16</v>
      </c>
      <c r="B1806" s="570">
        <v>334</v>
      </c>
      <c r="C1806" s="570">
        <v>2023</v>
      </c>
      <c r="D1806" s="570">
        <v>10</v>
      </c>
      <c r="E1806" s="570">
        <v>99</v>
      </c>
      <c r="F1806" s="570">
        <v>99</v>
      </c>
      <c r="G1806" s="570">
        <v>99</v>
      </c>
      <c r="H1806" s="570">
        <v>99</v>
      </c>
      <c r="I1806" s="570">
        <v>99</v>
      </c>
      <c r="J1806" s="570">
        <v>999</v>
      </c>
      <c r="K1806" s="570">
        <v>99</v>
      </c>
      <c r="L1806" s="570">
        <v>13</v>
      </c>
      <c r="M1806" s="570">
        <v>99</v>
      </c>
      <c r="N1806" s="570">
        <v>99</v>
      </c>
      <c r="O1806" s="570">
        <v>99</v>
      </c>
      <c r="P1806" s="570">
        <v>99</v>
      </c>
      <c r="Q1806" s="570"/>
      <c r="R1806" s="570">
        <v>0</v>
      </c>
      <c r="S1806" s="570"/>
      <c r="T1806" s="570"/>
      <c r="U1806" s="570"/>
      <c r="V1806" s="570"/>
      <c r="W1806" s="570"/>
      <c r="X1806" s="570"/>
      <c r="Y1806" s="570"/>
      <c r="Z1806" s="570"/>
      <c r="AA1806" s="570"/>
      <c r="AB1806" s="570"/>
      <c r="AC1806" s="570"/>
      <c r="AD1806" s="570"/>
      <c r="AE1806" s="570"/>
      <c r="AF1806" s="570"/>
      <c r="AG1806" s="570"/>
      <c r="AH1806" s="570"/>
      <c r="AI1806" s="570"/>
      <c r="AJ1806" s="570"/>
      <c r="AK1806" s="570"/>
      <c r="AL1806" s="570"/>
    </row>
    <row r="1807" spans="1:38">
      <c r="A1807" s="570">
        <v>16</v>
      </c>
      <c r="B1807" s="570">
        <v>335</v>
      </c>
      <c r="C1807" s="570">
        <v>2023</v>
      </c>
      <c r="D1807" s="570">
        <v>11</v>
      </c>
      <c r="E1807" s="570">
        <v>99</v>
      </c>
      <c r="F1807" s="570">
        <v>99</v>
      </c>
      <c r="G1807" s="570">
        <v>99</v>
      </c>
      <c r="H1807" s="570">
        <v>99</v>
      </c>
      <c r="I1807" s="570">
        <v>99</v>
      </c>
      <c r="J1807" s="570">
        <v>999</v>
      </c>
      <c r="K1807" s="570">
        <v>99</v>
      </c>
      <c r="L1807" s="570">
        <v>13</v>
      </c>
      <c r="M1807" s="570">
        <v>99</v>
      </c>
      <c r="N1807" s="570">
        <v>99</v>
      </c>
      <c r="O1807" s="570">
        <v>99</v>
      </c>
      <c r="P1807" s="570">
        <v>99</v>
      </c>
      <c r="Q1807" s="570"/>
      <c r="R1807" s="570">
        <v>0</v>
      </c>
      <c r="S1807" s="570"/>
      <c r="T1807" s="570"/>
      <c r="U1807" s="570"/>
      <c r="V1807" s="570"/>
      <c r="W1807" s="570"/>
      <c r="X1807" s="570"/>
      <c r="Y1807" s="570"/>
      <c r="Z1807" s="570"/>
      <c r="AA1807" s="570"/>
      <c r="AB1807" s="570"/>
      <c r="AC1807" s="570"/>
      <c r="AD1807" s="570"/>
      <c r="AE1807" s="570"/>
      <c r="AF1807" s="570"/>
      <c r="AG1807" s="570"/>
      <c r="AH1807" s="570"/>
      <c r="AI1807" s="570"/>
      <c r="AJ1807" s="570"/>
      <c r="AK1807" s="570"/>
      <c r="AL1807" s="570"/>
    </row>
    <row r="1808" spans="1:38">
      <c r="A1808" s="570">
        <v>16</v>
      </c>
      <c r="B1808" s="570">
        <v>336</v>
      </c>
      <c r="C1808" s="570">
        <v>2023</v>
      </c>
      <c r="D1808" s="570">
        <v>12</v>
      </c>
      <c r="E1808" s="570">
        <v>99</v>
      </c>
      <c r="F1808" s="570">
        <v>99</v>
      </c>
      <c r="G1808" s="570">
        <v>99</v>
      </c>
      <c r="H1808" s="570">
        <v>99</v>
      </c>
      <c r="I1808" s="570">
        <v>99</v>
      </c>
      <c r="J1808" s="570">
        <v>999</v>
      </c>
      <c r="K1808" s="570">
        <v>99</v>
      </c>
      <c r="L1808" s="570">
        <v>13</v>
      </c>
      <c r="M1808" s="570">
        <v>99</v>
      </c>
      <c r="N1808" s="570">
        <v>99</v>
      </c>
      <c r="O1808" s="570">
        <v>99</v>
      </c>
      <c r="P1808" s="570">
        <v>99</v>
      </c>
      <c r="Q1808" s="570"/>
      <c r="R1808" s="570">
        <v>0</v>
      </c>
      <c r="S1808" s="570"/>
      <c r="T1808" s="570"/>
      <c r="U1808" s="570"/>
      <c r="V1808" s="570"/>
      <c r="W1808" s="570"/>
      <c r="X1808" s="570"/>
      <c r="Y1808" s="570"/>
      <c r="Z1808" s="570"/>
      <c r="AA1808" s="570"/>
      <c r="AB1808" s="570"/>
      <c r="AC1808" s="570"/>
      <c r="AD1808" s="570"/>
      <c r="AE1808" s="570"/>
      <c r="AF1808" s="570"/>
      <c r="AG1808" s="570"/>
      <c r="AH1808" s="570"/>
      <c r="AI1808" s="570"/>
      <c r="AJ1808" s="570"/>
      <c r="AK1808" s="570"/>
      <c r="AL1808" s="570"/>
    </row>
    <row r="1809" spans="1:38">
      <c r="A1809" s="570">
        <v>16</v>
      </c>
      <c r="B1809" s="570">
        <v>337</v>
      </c>
      <c r="C1809" s="570">
        <v>2023</v>
      </c>
      <c r="D1809" s="570">
        <v>1</v>
      </c>
      <c r="E1809" s="570">
        <v>99</v>
      </c>
      <c r="F1809" s="570">
        <v>99</v>
      </c>
      <c r="G1809" s="570">
        <v>99</v>
      </c>
      <c r="H1809" s="570">
        <v>99</v>
      </c>
      <c r="I1809" s="570">
        <v>99</v>
      </c>
      <c r="J1809" s="570">
        <v>999</v>
      </c>
      <c r="K1809" s="570">
        <v>99</v>
      </c>
      <c r="L1809" s="570">
        <v>14</v>
      </c>
      <c r="M1809" s="570">
        <v>99</v>
      </c>
      <c r="N1809" s="570">
        <v>99</v>
      </c>
      <c r="O1809" s="570">
        <v>99</v>
      </c>
      <c r="P1809" s="570">
        <v>99</v>
      </c>
      <c r="Q1809" s="570"/>
      <c r="R1809" s="570">
        <v>0</v>
      </c>
      <c r="S1809" s="570"/>
      <c r="T1809" s="570"/>
      <c r="U1809" s="570"/>
      <c r="V1809" s="570"/>
      <c r="W1809" s="570"/>
      <c r="X1809" s="570"/>
      <c r="Y1809" s="570"/>
      <c r="Z1809" s="570"/>
      <c r="AA1809" s="570"/>
      <c r="AB1809" s="570"/>
      <c r="AC1809" s="570"/>
      <c r="AD1809" s="570"/>
      <c r="AE1809" s="570"/>
      <c r="AF1809" s="570"/>
      <c r="AG1809" s="570"/>
      <c r="AH1809" s="570"/>
      <c r="AI1809" s="570"/>
      <c r="AJ1809" s="570"/>
      <c r="AK1809" s="570"/>
      <c r="AL1809" s="570"/>
    </row>
    <row r="1810" spans="1:38">
      <c r="A1810" s="570">
        <v>16</v>
      </c>
      <c r="B1810" s="570">
        <v>338</v>
      </c>
      <c r="C1810" s="570">
        <v>2023</v>
      </c>
      <c r="D1810" s="570">
        <v>2</v>
      </c>
      <c r="E1810" s="570">
        <v>99</v>
      </c>
      <c r="F1810" s="570">
        <v>99</v>
      </c>
      <c r="G1810" s="570">
        <v>99</v>
      </c>
      <c r="H1810" s="570">
        <v>99</v>
      </c>
      <c r="I1810" s="570">
        <v>99</v>
      </c>
      <c r="J1810" s="570">
        <v>999</v>
      </c>
      <c r="K1810" s="570">
        <v>99</v>
      </c>
      <c r="L1810" s="570">
        <v>14</v>
      </c>
      <c r="M1810" s="570">
        <v>99</v>
      </c>
      <c r="N1810" s="570">
        <v>99</v>
      </c>
      <c r="O1810" s="570">
        <v>99</v>
      </c>
      <c r="P1810" s="570">
        <v>99</v>
      </c>
      <c r="Q1810" s="570"/>
      <c r="R1810" s="570">
        <v>0</v>
      </c>
      <c r="S1810" s="570"/>
      <c r="T1810" s="570"/>
      <c r="U1810" s="570"/>
      <c r="V1810" s="570"/>
      <c r="W1810" s="570"/>
      <c r="X1810" s="570"/>
      <c r="Y1810" s="570"/>
      <c r="Z1810" s="570"/>
      <c r="AA1810" s="570"/>
      <c r="AB1810" s="570"/>
      <c r="AC1810" s="570"/>
      <c r="AD1810" s="570"/>
      <c r="AE1810" s="570"/>
      <c r="AF1810" s="570"/>
      <c r="AG1810" s="570"/>
      <c r="AH1810" s="570"/>
      <c r="AI1810" s="570"/>
      <c r="AJ1810" s="570"/>
      <c r="AK1810" s="570"/>
      <c r="AL1810" s="570"/>
    </row>
    <row r="1811" spans="1:38">
      <c r="A1811" s="570">
        <v>16</v>
      </c>
      <c r="B1811" s="570">
        <v>339</v>
      </c>
      <c r="C1811" s="570">
        <v>2023</v>
      </c>
      <c r="D1811" s="570">
        <v>3</v>
      </c>
      <c r="E1811" s="570">
        <v>99</v>
      </c>
      <c r="F1811" s="570">
        <v>99</v>
      </c>
      <c r="G1811" s="570">
        <v>99</v>
      </c>
      <c r="H1811" s="570">
        <v>99</v>
      </c>
      <c r="I1811" s="570">
        <v>99</v>
      </c>
      <c r="J1811" s="570">
        <v>999</v>
      </c>
      <c r="K1811" s="570">
        <v>99</v>
      </c>
      <c r="L1811" s="570">
        <v>14</v>
      </c>
      <c r="M1811" s="570">
        <v>99</v>
      </c>
      <c r="N1811" s="570">
        <v>99</v>
      </c>
      <c r="O1811" s="570">
        <v>99</v>
      </c>
      <c r="P1811" s="570">
        <v>99</v>
      </c>
      <c r="Q1811" s="570"/>
      <c r="R1811" s="570">
        <v>0</v>
      </c>
      <c r="S1811" s="570"/>
      <c r="T1811" s="570"/>
      <c r="U1811" s="570"/>
      <c r="V1811" s="570"/>
      <c r="W1811" s="570"/>
      <c r="X1811" s="570"/>
      <c r="Y1811" s="570"/>
      <c r="Z1811" s="570"/>
      <c r="AA1811" s="570"/>
      <c r="AB1811" s="570"/>
      <c r="AC1811" s="570"/>
      <c r="AD1811" s="570"/>
      <c r="AE1811" s="570"/>
      <c r="AF1811" s="570"/>
      <c r="AG1811" s="570"/>
      <c r="AH1811" s="570"/>
      <c r="AI1811" s="570"/>
      <c r="AJ1811" s="570"/>
      <c r="AK1811" s="570"/>
      <c r="AL1811" s="570"/>
    </row>
    <row r="1812" spans="1:38">
      <c r="A1812" s="570">
        <v>16</v>
      </c>
      <c r="B1812" s="570">
        <v>340</v>
      </c>
      <c r="C1812" s="570">
        <v>2023</v>
      </c>
      <c r="D1812" s="570">
        <v>4</v>
      </c>
      <c r="E1812" s="570">
        <v>99</v>
      </c>
      <c r="F1812" s="570">
        <v>99</v>
      </c>
      <c r="G1812" s="570">
        <v>99</v>
      </c>
      <c r="H1812" s="570">
        <v>99</v>
      </c>
      <c r="I1812" s="570">
        <v>99</v>
      </c>
      <c r="J1812" s="570">
        <v>999</v>
      </c>
      <c r="K1812" s="570">
        <v>99</v>
      </c>
      <c r="L1812" s="570">
        <v>14</v>
      </c>
      <c r="M1812" s="570">
        <v>99</v>
      </c>
      <c r="N1812" s="570">
        <v>99</v>
      </c>
      <c r="O1812" s="570">
        <v>99</v>
      </c>
      <c r="P1812" s="570">
        <v>99</v>
      </c>
      <c r="Q1812" s="570"/>
      <c r="R1812" s="570">
        <v>0</v>
      </c>
      <c r="S1812" s="570"/>
      <c r="T1812" s="570"/>
      <c r="U1812" s="570"/>
      <c r="V1812" s="570"/>
      <c r="W1812" s="570"/>
      <c r="X1812" s="570"/>
      <c r="Y1812" s="570"/>
      <c r="Z1812" s="570"/>
      <c r="AA1812" s="570"/>
      <c r="AB1812" s="570"/>
      <c r="AC1812" s="570"/>
      <c r="AD1812" s="570"/>
      <c r="AE1812" s="570"/>
      <c r="AF1812" s="570"/>
      <c r="AG1812" s="570"/>
      <c r="AH1812" s="570"/>
      <c r="AI1812" s="570"/>
      <c r="AJ1812" s="570"/>
      <c r="AK1812" s="570"/>
      <c r="AL1812" s="570"/>
    </row>
    <row r="1813" spans="1:38">
      <c r="A1813" s="570">
        <v>16</v>
      </c>
      <c r="B1813" s="570">
        <v>341</v>
      </c>
      <c r="C1813" s="570">
        <v>2023</v>
      </c>
      <c r="D1813" s="570">
        <v>5</v>
      </c>
      <c r="E1813" s="570">
        <v>99</v>
      </c>
      <c r="F1813" s="570">
        <v>99</v>
      </c>
      <c r="G1813" s="570">
        <v>99</v>
      </c>
      <c r="H1813" s="570">
        <v>99</v>
      </c>
      <c r="I1813" s="570">
        <v>99</v>
      </c>
      <c r="J1813" s="570">
        <v>999</v>
      </c>
      <c r="K1813" s="570">
        <v>99</v>
      </c>
      <c r="L1813" s="570">
        <v>14</v>
      </c>
      <c r="M1813" s="570">
        <v>99</v>
      </c>
      <c r="N1813" s="570">
        <v>99</v>
      </c>
      <c r="O1813" s="570">
        <v>99</v>
      </c>
      <c r="P1813" s="570">
        <v>99</v>
      </c>
      <c r="Q1813" s="570"/>
      <c r="R1813" s="570">
        <v>0</v>
      </c>
      <c r="S1813" s="570"/>
      <c r="T1813" s="570"/>
      <c r="U1813" s="570"/>
      <c r="V1813" s="570"/>
      <c r="W1813" s="570"/>
      <c r="X1813" s="570"/>
      <c r="Y1813" s="570"/>
      <c r="Z1813" s="570"/>
      <c r="AA1813" s="570"/>
      <c r="AB1813" s="570"/>
      <c r="AC1813" s="570"/>
      <c r="AD1813" s="570"/>
      <c r="AE1813" s="570"/>
      <c r="AF1813" s="570"/>
      <c r="AG1813" s="570"/>
      <c r="AH1813" s="570"/>
      <c r="AI1813" s="570"/>
      <c r="AJ1813" s="570"/>
      <c r="AK1813" s="570"/>
      <c r="AL1813" s="570"/>
    </row>
    <row r="1814" spans="1:38">
      <c r="A1814" s="570">
        <v>16</v>
      </c>
      <c r="B1814" s="570">
        <v>342</v>
      </c>
      <c r="C1814" s="570">
        <v>2023</v>
      </c>
      <c r="D1814" s="570">
        <v>6</v>
      </c>
      <c r="E1814" s="570">
        <v>99</v>
      </c>
      <c r="F1814" s="570">
        <v>99</v>
      </c>
      <c r="G1814" s="570">
        <v>99</v>
      </c>
      <c r="H1814" s="570">
        <v>99</v>
      </c>
      <c r="I1814" s="570">
        <v>99</v>
      </c>
      <c r="J1814" s="570">
        <v>999</v>
      </c>
      <c r="K1814" s="570">
        <v>99</v>
      </c>
      <c r="L1814" s="570">
        <v>14</v>
      </c>
      <c r="M1814" s="570">
        <v>99</v>
      </c>
      <c r="N1814" s="570">
        <v>99</v>
      </c>
      <c r="O1814" s="570">
        <v>99</v>
      </c>
      <c r="P1814" s="570">
        <v>99</v>
      </c>
      <c r="Q1814" s="570"/>
      <c r="R1814" s="570">
        <v>0</v>
      </c>
      <c r="S1814" s="570"/>
      <c r="T1814" s="570"/>
      <c r="U1814" s="570"/>
      <c r="V1814" s="570"/>
      <c r="W1814" s="570"/>
      <c r="X1814" s="570"/>
      <c r="Y1814" s="570"/>
      <c r="Z1814" s="570"/>
      <c r="AA1814" s="570"/>
      <c r="AB1814" s="570"/>
      <c r="AC1814" s="570"/>
      <c r="AD1814" s="570"/>
      <c r="AE1814" s="570"/>
      <c r="AF1814" s="570"/>
      <c r="AG1814" s="570"/>
      <c r="AH1814" s="570"/>
      <c r="AI1814" s="570"/>
      <c r="AJ1814" s="570"/>
      <c r="AK1814" s="570"/>
      <c r="AL1814" s="570"/>
    </row>
    <row r="1815" spans="1:38">
      <c r="A1815" s="570">
        <v>16</v>
      </c>
      <c r="B1815" s="570">
        <v>343</v>
      </c>
      <c r="C1815" s="570">
        <v>2023</v>
      </c>
      <c r="D1815" s="570">
        <v>7</v>
      </c>
      <c r="E1815" s="570">
        <v>99</v>
      </c>
      <c r="F1815" s="570">
        <v>99</v>
      </c>
      <c r="G1815" s="570">
        <v>99</v>
      </c>
      <c r="H1815" s="570">
        <v>99</v>
      </c>
      <c r="I1815" s="570">
        <v>99</v>
      </c>
      <c r="J1815" s="570">
        <v>999</v>
      </c>
      <c r="K1815" s="570">
        <v>99</v>
      </c>
      <c r="L1815" s="570">
        <v>14</v>
      </c>
      <c r="M1815" s="570">
        <v>99</v>
      </c>
      <c r="N1815" s="570">
        <v>99</v>
      </c>
      <c r="O1815" s="570">
        <v>99</v>
      </c>
      <c r="P1815" s="570">
        <v>99</v>
      </c>
      <c r="Q1815" s="570"/>
      <c r="R1815" s="570">
        <v>0</v>
      </c>
      <c r="S1815" s="570"/>
      <c r="T1815" s="570"/>
      <c r="U1815" s="570"/>
      <c r="V1815" s="570"/>
      <c r="W1815" s="570"/>
      <c r="X1815" s="570"/>
      <c r="Y1815" s="570"/>
      <c r="Z1815" s="570"/>
      <c r="AA1815" s="570"/>
      <c r="AB1815" s="570"/>
      <c r="AC1815" s="570"/>
      <c r="AD1815" s="570"/>
      <c r="AE1815" s="570"/>
      <c r="AF1815" s="570"/>
      <c r="AG1815" s="570"/>
      <c r="AH1815" s="570"/>
      <c r="AI1815" s="570"/>
      <c r="AJ1815" s="570"/>
      <c r="AK1815" s="570"/>
      <c r="AL1815" s="570"/>
    </row>
    <row r="1816" spans="1:38">
      <c r="A1816" s="570">
        <v>16</v>
      </c>
      <c r="B1816" s="570">
        <v>344</v>
      </c>
      <c r="C1816" s="570">
        <v>2023</v>
      </c>
      <c r="D1816" s="570">
        <v>8</v>
      </c>
      <c r="E1816" s="570">
        <v>99</v>
      </c>
      <c r="F1816" s="570">
        <v>99</v>
      </c>
      <c r="G1816" s="570">
        <v>99</v>
      </c>
      <c r="H1816" s="570">
        <v>99</v>
      </c>
      <c r="I1816" s="570">
        <v>99</v>
      </c>
      <c r="J1816" s="570">
        <v>999</v>
      </c>
      <c r="K1816" s="570">
        <v>99</v>
      </c>
      <c r="L1816" s="570">
        <v>14</v>
      </c>
      <c r="M1816" s="570">
        <v>99</v>
      </c>
      <c r="N1816" s="570">
        <v>99</v>
      </c>
      <c r="O1816" s="570">
        <v>99</v>
      </c>
      <c r="P1816" s="570">
        <v>99</v>
      </c>
      <c r="Q1816" s="570"/>
      <c r="R1816" s="570">
        <v>0</v>
      </c>
      <c r="S1816" s="570"/>
      <c r="T1816" s="570"/>
      <c r="U1816" s="570"/>
      <c r="V1816" s="570"/>
      <c r="W1816" s="570"/>
      <c r="X1816" s="570"/>
      <c r="Y1816" s="570"/>
      <c r="Z1816" s="570"/>
      <c r="AA1816" s="570"/>
      <c r="AB1816" s="570"/>
      <c r="AC1816" s="570"/>
      <c r="AD1816" s="570"/>
      <c r="AE1816" s="570"/>
      <c r="AF1816" s="570"/>
      <c r="AG1816" s="570"/>
      <c r="AH1816" s="570"/>
      <c r="AI1816" s="570"/>
      <c r="AJ1816" s="570"/>
      <c r="AK1816" s="570"/>
      <c r="AL1816" s="570"/>
    </row>
    <row r="1817" spans="1:38">
      <c r="A1817" s="570">
        <v>16</v>
      </c>
      <c r="B1817" s="570">
        <v>345</v>
      </c>
      <c r="C1817" s="570">
        <v>2023</v>
      </c>
      <c r="D1817" s="570">
        <v>9</v>
      </c>
      <c r="E1817" s="570">
        <v>99</v>
      </c>
      <c r="F1817" s="570">
        <v>99</v>
      </c>
      <c r="G1817" s="570">
        <v>99</v>
      </c>
      <c r="H1817" s="570">
        <v>99</v>
      </c>
      <c r="I1817" s="570">
        <v>99</v>
      </c>
      <c r="J1817" s="570">
        <v>999</v>
      </c>
      <c r="K1817" s="570">
        <v>99</v>
      </c>
      <c r="L1817" s="570">
        <v>14</v>
      </c>
      <c r="M1817" s="570">
        <v>99</v>
      </c>
      <c r="N1817" s="570">
        <v>99</v>
      </c>
      <c r="O1817" s="570">
        <v>99</v>
      </c>
      <c r="P1817" s="570">
        <v>99</v>
      </c>
      <c r="Q1817" s="570"/>
      <c r="R1817" s="570">
        <v>0</v>
      </c>
      <c r="S1817" s="570"/>
      <c r="T1817" s="570"/>
      <c r="U1817" s="570"/>
      <c r="V1817" s="570"/>
      <c r="W1817" s="570"/>
      <c r="X1817" s="570"/>
      <c r="Y1817" s="570"/>
      <c r="Z1817" s="570"/>
      <c r="AA1817" s="570"/>
      <c r="AB1817" s="570"/>
      <c r="AC1817" s="570"/>
      <c r="AD1817" s="570"/>
      <c r="AE1817" s="570"/>
      <c r="AF1817" s="570"/>
      <c r="AG1817" s="570"/>
      <c r="AH1817" s="570"/>
      <c r="AI1817" s="570"/>
      <c r="AJ1817" s="570"/>
      <c r="AK1817" s="570"/>
      <c r="AL1817" s="570"/>
    </row>
    <row r="1818" spans="1:38">
      <c r="A1818" s="570">
        <v>16</v>
      </c>
      <c r="B1818" s="570">
        <v>346</v>
      </c>
      <c r="C1818" s="570">
        <v>2023</v>
      </c>
      <c r="D1818" s="570">
        <v>10</v>
      </c>
      <c r="E1818" s="570">
        <v>99</v>
      </c>
      <c r="F1818" s="570">
        <v>99</v>
      </c>
      <c r="G1818" s="570">
        <v>99</v>
      </c>
      <c r="H1818" s="570">
        <v>99</v>
      </c>
      <c r="I1818" s="570">
        <v>99</v>
      </c>
      <c r="J1818" s="570">
        <v>999</v>
      </c>
      <c r="K1818" s="570">
        <v>99</v>
      </c>
      <c r="L1818" s="570">
        <v>14</v>
      </c>
      <c r="M1818" s="570">
        <v>99</v>
      </c>
      <c r="N1818" s="570">
        <v>99</v>
      </c>
      <c r="O1818" s="570">
        <v>99</v>
      </c>
      <c r="P1818" s="570">
        <v>99</v>
      </c>
      <c r="Q1818" s="570"/>
      <c r="R1818" s="570">
        <v>0</v>
      </c>
      <c r="S1818" s="570"/>
      <c r="T1818" s="570"/>
      <c r="U1818" s="570"/>
      <c r="V1818" s="570"/>
      <c r="W1818" s="570"/>
      <c r="X1818" s="570"/>
      <c r="Y1818" s="570"/>
      <c r="Z1818" s="570"/>
      <c r="AA1818" s="570"/>
      <c r="AB1818" s="570"/>
      <c r="AC1818" s="570"/>
      <c r="AD1818" s="570"/>
      <c r="AE1818" s="570"/>
      <c r="AF1818" s="570"/>
      <c r="AG1818" s="570"/>
      <c r="AH1818" s="570"/>
      <c r="AI1818" s="570"/>
      <c r="AJ1818" s="570"/>
      <c r="AK1818" s="570"/>
      <c r="AL1818" s="570"/>
    </row>
    <row r="1819" spans="1:38">
      <c r="A1819" s="570">
        <v>16</v>
      </c>
      <c r="B1819" s="570">
        <v>347</v>
      </c>
      <c r="C1819" s="570">
        <v>2023</v>
      </c>
      <c r="D1819" s="570">
        <v>11</v>
      </c>
      <c r="E1819" s="570">
        <v>99</v>
      </c>
      <c r="F1819" s="570">
        <v>99</v>
      </c>
      <c r="G1819" s="570">
        <v>99</v>
      </c>
      <c r="H1819" s="570">
        <v>99</v>
      </c>
      <c r="I1819" s="570">
        <v>99</v>
      </c>
      <c r="J1819" s="570">
        <v>999</v>
      </c>
      <c r="K1819" s="570">
        <v>99</v>
      </c>
      <c r="L1819" s="570">
        <v>14</v>
      </c>
      <c r="M1819" s="570">
        <v>99</v>
      </c>
      <c r="N1819" s="570">
        <v>99</v>
      </c>
      <c r="O1819" s="570">
        <v>99</v>
      </c>
      <c r="P1819" s="570">
        <v>99</v>
      </c>
      <c r="Q1819" s="570"/>
      <c r="R1819" s="570">
        <v>0</v>
      </c>
      <c r="S1819" s="570"/>
      <c r="T1819" s="570"/>
      <c r="U1819" s="570"/>
      <c r="V1819" s="570"/>
      <c r="W1819" s="570"/>
      <c r="X1819" s="570"/>
      <c r="Y1819" s="570"/>
      <c r="Z1819" s="570"/>
      <c r="AA1819" s="570"/>
      <c r="AB1819" s="570"/>
      <c r="AC1819" s="570"/>
      <c r="AD1819" s="570"/>
      <c r="AE1819" s="570"/>
      <c r="AF1819" s="570"/>
      <c r="AG1819" s="570"/>
      <c r="AH1819" s="570"/>
      <c r="AI1819" s="570"/>
      <c r="AJ1819" s="570"/>
      <c r="AK1819" s="570"/>
      <c r="AL1819" s="570"/>
    </row>
    <row r="1820" spans="1:38">
      <c r="A1820" s="570">
        <v>16</v>
      </c>
      <c r="B1820" s="570">
        <v>348</v>
      </c>
      <c r="C1820" s="570">
        <v>2023</v>
      </c>
      <c r="D1820" s="570">
        <v>12</v>
      </c>
      <c r="E1820" s="570">
        <v>99</v>
      </c>
      <c r="F1820" s="570">
        <v>99</v>
      </c>
      <c r="G1820" s="570">
        <v>99</v>
      </c>
      <c r="H1820" s="570">
        <v>99</v>
      </c>
      <c r="I1820" s="570">
        <v>99</v>
      </c>
      <c r="J1820" s="570">
        <v>999</v>
      </c>
      <c r="K1820" s="570">
        <v>99</v>
      </c>
      <c r="L1820" s="570">
        <v>14</v>
      </c>
      <c r="M1820" s="570">
        <v>99</v>
      </c>
      <c r="N1820" s="570">
        <v>99</v>
      </c>
      <c r="O1820" s="570">
        <v>99</v>
      </c>
      <c r="P1820" s="570">
        <v>99</v>
      </c>
      <c r="Q1820" s="570"/>
      <c r="R1820" s="570">
        <v>0</v>
      </c>
      <c r="S1820" s="570"/>
      <c r="T1820" s="570"/>
      <c r="U1820" s="570"/>
      <c r="V1820" s="570"/>
      <c r="W1820" s="570"/>
      <c r="X1820" s="570"/>
      <c r="Y1820" s="570"/>
      <c r="Z1820" s="570"/>
      <c r="AA1820" s="570"/>
      <c r="AB1820" s="570"/>
      <c r="AC1820" s="570"/>
      <c r="AD1820" s="570"/>
      <c r="AE1820" s="570"/>
      <c r="AF1820" s="570"/>
      <c r="AG1820" s="570"/>
      <c r="AH1820" s="570"/>
      <c r="AI1820" s="570"/>
      <c r="AJ1820" s="570"/>
      <c r="AK1820" s="570"/>
      <c r="AL1820" s="570"/>
    </row>
    <row r="1821" spans="1:38">
      <c r="A1821" s="570">
        <v>16</v>
      </c>
      <c r="B1821" s="570">
        <v>349</v>
      </c>
      <c r="C1821" s="570">
        <v>2023</v>
      </c>
      <c r="D1821" s="570">
        <v>1</v>
      </c>
      <c r="E1821" s="570">
        <v>99</v>
      </c>
      <c r="F1821" s="570">
        <v>99</v>
      </c>
      <c r="G1821" s="570">
        <v>99</v>
      </c>
      <c r="H1821" s="570">
        <v>99</v>
      </c>
      <c r="I1821" s="570">
        <v>99</v>
      </c>
      <c r="J1821" s="570">
        <v>999</v>
      </c>
      <c r="K1821" s="570">
        <v>99</v>
      </c>
      <c r="L1821" s="570">
        <v>15</v>
      </c>
      <c r="M1821" s="570">
        <v>99</v>
      </c>
      <c r="N1821" s="570">
        <v>99</v>
      </c>
      <c r="O1821" s="570">
        <v>99</v>
      </c>
      <c r="P1821" s="570">
        <v>99</v>
      </c>
      <c r="Q1821" s="570"/>
      <c r="R1821" s="570">
        <v>0</v>
      </c>
      <c r="S1821" s="570"/>
      <c r="T1821" s="570"/>
      <c r="U1821" s="570"/>
      <c r="V1821" s="570"/>
      <c r="W1821" s="570"/>
      <c r="X1821" s="570"/>
      <c r="Y1821" s="570"/>
      <c r="Z1821" s="570"/>
      <c r="AA1821" s="570"/>
      <c r="AB1821" s="570"/>
      <c r="AC1821" s="570"/>
      <c r="AD1821" s="570"/>
      <c r="AE1821" s="570"/>
      <c r="AF1821" s="570"/>
      <c r="AG1821" s="570"/>
      <c r="AH1821" s="570"/>
      <c r="AI1821" s="570"/>
      <c r="AJ1821" s="570"/>
      <c r="AK1821" s="570"/>
      <c r="AL1821" s="570"/>
    </row>
    <row r="1822" spans="1:38">
      <c r="A1822" s="570">
        <v>16</v>
      </c>
      <c r="B1822" s="570">
        <v>350</v>
      </c>
      <c r="C1822" s="570">
        <v>2023</v>
      </c>
      <c r="D1822" s="570">
        <v>2</v>
      </c>
      <c r="E1822" s="570">
        <v>99</v>
      </c>
      <c r="F1822" s="570">
        <v>99</v>
      </c>
      <c r="G1822" s="570">
        <v>99</v>
      </c>
      <c r="H1822" s="570">
        <v>99</v>
      </c>
      <c r="I1822" s="570">
        <v>99</v>
      </c>
      <c r="J1822" s="570">
        <v>999</v>
      </c>
      <c r="K1822" s="570">
        <v>99</v>
      </c>
      <c r="L1822" s="570">
        <v>15</v>
      </c>
      <c r="M1822" s="570">
        <v>99</v>
      </c>
      <c r="N1822" s="570">
        <v>99</v>
      </c>
      <c r="O1822" s="570">
        <v>99</v>
      </c>
      <c r="P1822" s="570">
        <v>99</v>
      </c>
      <c r="Q1822" s="570"/>
      <c r="R1822" s="570">
        <v>0</v>
      </c>
      <c r="S1822" s="570"/>
      <c r="T1822" s="570"/>
      <c r="U1822" s="570"/>
      <c r="V1822" s="570"/>
      <c r="W1822" s="570"/>
      <c r="X1822" s="570"/>
      <c r="Y1822" s="570"/>
      <c r="Z1822" s="570"/>
      <c r="AA1822" s="570"/>
      <c r="AB1822" s="570"/>
      <c r="AC1822" s="570"/>
      <c r="AD1822" s="570"/>
      <c r="AE1822" s="570"/>
      <c r="AF1822" s="570"/>
      <c r="AG1822" s="570"/>
      <c r="AH1822" s="570"/>
      <c r="AI1822" s="570"/>
      <c r="AJ1822" s="570"/>
      <c r="AK1822" s="570"/>
      <c r="AL1822" s="570"/>
    </row>
    <row r="1823" spans="1:38">
      <c r="A1823" s="570">
        <v>16</v>
      </c>
      <c r="B1823" s="570">
        <v>351</v>
      </c>
      <c r="C1823" s="570">
        <v>2023</v>
      </c>
      <c r="D1823" s="570">
        <v>3</v>
      </c>
      <c r="E1823" s="570">
        <v>99</v>
      </c>
      <c r="F1823" s="570">
        <v>99</v>
      </c>
      <c r="G1823" s="570">
        <v>99</v>
      </c>
      <c r="H1823" s="570">
        <v>99</v>
      </c>
      <c r="I1823" s="570">
        <v>99</v>
      </c>
      <c r="J1823" s="570">
        <v>999</v>
      </c>
      <c r="K1823" s="570">
        <v>99</v>
      </c>
      <c r="L1823" s="570">
        <v>15</v>
      </c>
      <c r="M1823" s="570">
        <v>99</v>
      </c>
      <c r="N1823" s="570">
        <v>99</v>
      </c>
      <c r="O1823" s="570">
        <v>99</v>
      </c>
      <c r="P1823" s="570">
        <v>99</v>
      </c>
      <c r="Q1823" s="570"/>
      <c r="R1823" s="570">
        <v>0</v>
      </c>
      <c r="S1823" s="570"/>
      <c r="T1823" s="570"/>
      <c r="U1823" s="570"/>
      <c r="V1823" s="570"/>
      <c r="W1823" s="570"/>
      <c r="X1823" s="570"/>
      <c r="Y1823" s="570"/>
      <c r="Z1823" s="570"/>
      <c r="AA1823" s="570"/>
      <c r="AB1823" s="570"/>
      <c r="AC1823" s="570"/>
      <c r="AD1823" s="570"/>
      <c r="AE1823" s="570"/>
      <c r="AF1823" s="570"/>
      <c r="AG1823" s="570"/>
      <c r="AH1823" s="570"/>
      <c r="AI1823" s="570"/>
      <c r="AJ1823" s="570"/>
      <c r="AK1823" s="570"/>
      <c r="AL1823" s="570"/>
    </row>
    <row r="1824" spans="1:38">
      <c r="A1824" s="570">
        <v>16</v>
      </c>
      <c r="B1824" s="570">
        <v>352</v>
      </c>
      <c r="C1824" s="570">
        <v>2023</v>
      </c>
      <c r="D1824" s="570">
        <v>4</v>
      </c>
      <c r="E1824" s="570">
        <v>99</v>
      </c>
      <c r="F1824" s="570">
        <v>99</v>
      </c>
      <c r="G1824" s="570">
        <v>99</v>
      </c>
      <c r="H1824" s="570">
        <v>99</v>
      </c>
      <c r="I1824" s="570">
        <v>99</v>
      </c>
      <c r="J1824" s="570">
        <v>999</v>
      </c>
      <c r="K1824" s="570">
        <v>99</v>
      </c>
      <c r="L1824" s="570">
        <v>15</v>
      </c>
      <c r="M1824" s="570">
        <v>99</v>
      </c>
      <c r="N1824" s="570">
        <v>99</v>
      </c>
      <c r="O1824" s="570">
        <v>99</v>
      </c>
      <c r="P1824" s="570">
        <v>99</v>
      </c>
      <c r="Q1824" s="570"/>
      <c r="R1824" s="570">
        <v>0</v>
      </c>
      <c r="S1824" s="570"/>
      <c r="T1824" s="570"/>
      <c r="U1824" s="570"/>
      <c r="V1824" s="570"/>
      <c r="W1824" s="570"/>
      <c r="X1824" s="570"/>
      <c r="Y1824" s="570"/>
      <c r="Z1824" s="570"/>
      <c r="AA1824" s="570"/>
      <c r="AB1824" s="570"/>
      <c r="AC1824" s="570"/>
      <c r="AD1824" s="570"/>
      <c r="AE1824" s="570"/>
      <c r="AF1824" s="570"/>
      <c r="AG1824" s="570"/>
      <c r="AH1824" s="570"/>
      <c r="AI1824" s="570"/>
      <c r="AJ1824" s="570"/>
      <c r="AK1824" s="570"/>
      <c r="AL1824" s="570"/>
    </row>
    <row r="1825" spans="1:38">
      <c r="A1825" s="570">
        <v>16</v>
      </c>
      <c r="B1825" s="570">
        <v>353</v>
      </c>
      <c r="C1825" s="570">
        <v>2023</v>
      </c>
      <c r="D1825" s="570">
        <v>5</v>
      </c>
      <c r="E1825" s="570">
        <v>99</v>
      </c>
      <c r="F1825" s="570">
        <v>99</v>
      </c>
      <c r="G1825" s="570">
        <v>99</v>
      </c>
      <c r="H1825" s="570">
        <v>99</v>
      </c>
      <c r="I1825" s="570">
        <v>99</v>
      </c>
      <c r="J1825" s="570">
        <v>999</v>
      </c>
      <c r="K1825" s="570">
        <v>99</v>
      </c>
      <c r="L1825" s="570">
        <v>15</v>
      </c>
      <c r="M1825" s="570">
        <v>99</v>
      </c>
      <c r="N1825" s="570">
        <v>99</v>
      </c>
      <c r="O1825" s="570">
        <v>99</v>
      </c>
      <c r="P1825" s="570">
        <v>99</v>
      </c>
      <c r="Q1825" s="570"/>
      <c r="R1825" s="570">
        <v>0</v>
      </c>
      <c r="S1825" s="570"/>
      <c r="T1825" s="570"/>
      <c r="U1825" s="570"/>
      <c r="V1825" s="570"/>
      <c r="W1825" s="570"/>
      <c r="X1825" s="570"/>
      <c r="Y1825" s="570"/>
      <c r="Z1825" s="570"/>
      <c r="AA1825" s="570"/>
      <c r="AB1825" s="570"/>
      <c r="AC1825" s="570"/>
      <c r="AD1825" s="570"/>
      <c r="AE1825" s="570"/>
      <c r="AF1825" s="570"/>
      <c r="AG1825" s="570"/>
      <c r="AH1825" s="570"/>
      <c r="AI1825" s="570"/>
      <c r="AJ1825" s="570"/>
      <c r="AK1825" s="570"/>
      <c r="AL1825" s="570"/>
    </row>
    <row r="1826" spans="1:38">
      <c r="A1826" s="570">
        <v>16</v>
      </c>
      <c r="B1826" s="570">
        <v>354</v>
      </c>
      <c r="C1826" s="570">
        <v>2023</v>
      </c>
      <c r="D1826" s="570">
        <v>6</v>
      </c>
      <c r="E1826" s="570">
        <v>99</v>
      </c>
      <c r="F1826" s="570">
        <v>99</v>
      </c>
      <c r="G1826" s="570">
        <v>99</v>
      </c>
      <c r="H1826" s="570">
        <v>99</v>
      </c>
      <c r="I1826" s="570">
        <v>99</v>
      </c>
      <c r="J1826" s="570">
        <v>999</v>
      </c>
      <c r="K1826" s="570">
        <v>99</v>
      </c>
      <c r="L1826" s="570">
        <v>15</v>
      </c>
      <c r="M1826" s="570">
        <v>99</v>
      </c>
      <c r="N1826" s="570">
        <v>99</v>
      </c>
      <c r="O1826" s="570">
        <v>99</v>
      </c>
      <c r="P1826" s="570">
        <v>99</v>
      </c>
      <c r="Q1826" s="570"/>
      <c r="R1826" s="570">
        <v>0</v>
      </c>
      <c r="S1826" s="570"/>
      <c r="T1826" s="570"/>
      <c r="U1826" s="570"/>
      <c r="V1826" s="570"/>
      <c r="W1826" s="570"/>
      <c r="X1826" s="570"/>
      <c r="Y1826" s="570"/>
      <c r="Z1826" s="570"/>
      <c r="AA1826" s="570"/>
      <c r="AB1826" s="570"/>
      <c r="AC1826" s="570"/>
      <c r="AD1826" s="570"/>
      <c r="AE1826" s="570"/>
      <c r="AF1826" s="570"/>
      <c r="AG1826" s="570"/>
      <c r="AH1826" s="570"/>
      <c r="AI1826" s="570"/>
      <c r="AJ1826" s="570"/>
      <c r="AK1826" s="570"/>
      <c r="AL1826" s="570"/>
    </row>
    <row r="1827" spans="1:38">
      <c r="A1827" s="570">
        <v>16</v>
      </c>
      <c r="B1827" s="570">
        <v>355</v>
      </c>
      <c r="C1827" s="570">
        <v>2023</v>
      </c>
      <c r="D1827" s="570">
        <v>7</v>
      </c>
      <c r="E1827" s="570">
        <v>99</v>
      </c>
      <c r="F1827" s="570">
        <v>99</v>
      </c>
      <c r="G1827" s="570">
        <v>99</v>
      </c>
      <c r="H1827" s="570">
        <v>99</v>
      </c>
      <c r="I1827" s="570">
        <v>99</v>
      </c>
      <c r="J1827" s="570">
        <v>999</v>
      </c>
      <c r="K1827" s="570">
        <v>99</v>
      </c>
      <c r="L1827" s="570">
        <v>15</v>
      </c>
      <c r="M1827" s="570">
        <v>99</v>
      </c>
      <c r="N1827" s="570">
        <v>99</v>
      </c>
      <c r="O1827" s="570">
        <v>99</v>
      </c>
      <c r="P1827" s="570">
        <v>99</v>
      </c>
      <c r="Q1827" s="570"/>
      <c r="R1827" s="570">
        <v>0</v>
      </c>
      <c r="S1827" s="570"/>
      <c r="T1827" s="570"/>
      <c r="U1827" s="570"/>
      <c r="V1827" s="570"/>
      <c r="W1827" s="570"/>
      <c r="X1827" s="570"/>
      <c r="Y1827" s="570"/>
      <c r="Z1827" s="570"/>
      <c r="AA1827" s="570"/>
      <c r="AB1827" s="570"/>
      <c r="AC1827" s="570"/>
      <c r="AD1827" s="570"/>
      <c r="AE1827" s="570"/>
      <c r="AF1827" s="570"/>
      <c r="AG1827" s="570"/>
      <c r="AH1827" s="570"/>
      <c r="AI1827" s="570"/>
      <c r="AJ1827" s="570"/>
      <c r="AK1827" s="570"/>
      <c r="AL1827" s="570"/>
    </row>
    <row r="1828" spans="1:38">
      <c r="A1828" s="570">
        <v>16</v>
      </c>
      <c r="B1828" s="570">
        <v>356</v>
      </c>
      <c r="C1828" s="570">
        <v>2023</v>
      </c>
      <c r="D1828" s="570">
        <v>8</v>
      </c>
      <c r="E1828" s="570">
        <v>99</v>
      </c>
      <c r="F1828" s="570">
        <v>99</v>
      </c>
      <c r="G1828" s="570">
        <v>99</v>
      </c>
      <c r="H1828" s="570">
        <v>99</v>
      </c>
      <c r="I1828" s="570">
        <v>99</v>
      </c>
      <c r="J1828" s="570">
        <v>999</v>
      </c>
      <c r="K1828" s="570">
        <v>99</v>
      </c>
      <c r="L1828" s="570">
        <v>15</v>
      </c>
      <c r="M1828" s="570">
        <v>99</v>
      </c>
      <c r="N1828" s="570">
        <v>99</v>
      </c>
      <c r="O1828" s="570">
        <v>99</v>
      </c>
      <c r="P1828" s="570">
        <v>99</v>
      </c>
      <c r="Q1828" s="570"/>
      <c r="R1828" s="570">
        <v>0</v>
      </c>
      <c r="S1828" s="570"/>
      <c r="T1828" s="570"/>
      <c r="U1828" s="570"/>
      <c r="V1828" s="570"/>
      <c r="W1828" s="570"/>
      <c r="X1828" s="570"/>
      <c r="Y1828" s="570"/>
      <c r="Z1828" s="570"/>
      <c r="AA1828" s="570"/>
      <c r="AB1828" s="570"/>
      <c r="AC1828" s="570"/>
      <c r="AD1828" s="570"/>
      <c r="AE1828" s="570"/>
      <c r="AF1828" s="570"/>
      <c r="AG1828" s="570"/>
      <c r="AH1828" s="570"/>
      <c r="AI1828" s="570"/>
      <c r="AJ1828" s="570"/>
      <c r="AK1828" s="570"/>
      <c r="AL1828" s="570"/>
    </row>
    <row r="1829" spans="1:38">
      <c r="A1829" s="570">
        <v>16</v>
      </c>
      <c r="B1829" s="570">
        <v>357</v>
      </c>
      <c r="C1829" s="570">
        <v>2023</v>
      </c>
      <c r="D1829" s="570">
        <v>9</v>
      </c>
      <c r="E1829" s="570">
        <v>99</v>
      </c>
      <c r="F1829" s="570">
        <v>99</v>
      </c>
      <c r="G1829" s="570">
        <v>99</v>
      </c>
      <c r="H1829" s="570">
        <v>99</v>
      </c>
      <c r="I1829" s="570">
        <v>99</v>
      </c>
      <c r="J1829" s="570">
        <v>999</v>
      </c>
      <c r="K1829" s="570">
        <v>99</v>
      </c>
      <c r="L1829" s="570">
        <v>15</v>
      </c>
      <c r="M1829" s="570">
        <v>99</v>
      </c>
      <c r="N1829" s="570">
        <v>99</v>
      </c>
      <c r="O1829" s="570">
        <v>99</v>
      </c>
      <c r="P1829" s="570">
        <v>99</v>
      </c>
      <c r="Q1829" s="570"/>
      <c r="R1829" s="570">
        <v>0</v>
      </c>
      <c r="S1829" s="570"/>
      <c r="T1829" s="570"/>
      <c r="U1829" s="570"/>
      <c r="V1829" s="570"/>
      <c r="W1829" s="570"/>
      <c r="X1829" s="570"/>
      <c r="Y1829" s="570"/>
      <c r="Z1829" s="570"/>
      <c r="AA1829" s="570"/>
      <c r="AB1829" s="570"/>
      <c r="AC1829" s="570"/>
      <c r="AD1829" s="570"/>
      <c r="AE1829" s="570"/>
      <c r="AF1829" s="570"/>
      <c r="AG1829" s="570"/>
      <c r="AH1829" s="570"/>
      <c r="AI1829" s="570"/>
      <c r="AJ1829" s="570"/>
      <c r="AK1829" s="570"/>
      <c r="AL1829" s="570"/>
    </row>
    <row r="1830" spans="1:38">
      <c r="A1830" s="570">
        <v>16</v>
      </c>
      <c r="B1830" s="570">
        <v>358</v>
      </c>
      <c r="C1830" s="570">
        <v>2023</v>
      </c>
      <c r="D1830" s="570">
        <v>10</v>
      </c>
      <c r="E1830" s="570">
        <v>99</v>
      </c>
      <c r="F1830" s="570">
        <v>99</v>
      </c>
      <c r="G1830" s="570">
        <v>99</v>
      </c>
      <c r="H1830" s="570">
        <v>99</v>
      </c>
      <c r="I1830" s="570">
        <v>99</v>
      </c>
      <c r="J1830" s="570">
        <v>999</v>
      </c>
      <c r="K1830" s="570">
        <v>99</v>
      </c>
      <c r="L1830" s="570">
        <v>15</v>
      </c>
      <c r="M1830" s="570">
        <v>99</v>
      </c>
      <c r="N1830" s="570">
        <v>99</v>
      </c>
      <c r="O1830" s="570">
        <v>99</v>
      </c>
      <c r="P1830" s="570">
        <v>99</v>
      </c>
      <c r="Q1830" s="570"/>
      <c r="R1830" s="570">
        <v>0</v>
      </c>
      <c r="S1830" s="570"/>
      <c r="T1830" s="570"/>
      <c r="U1830" s="570"/>
      <c r="V1830" s="570"/>
      <c r="W1830" s="570"/>
      <c r="X1830" s="570"/>
      <c r="Y1830" s="570"/>
      <c r="Z1830" s="570"/>
      <c r="AA1830" s="570"/>
      <c r="AB1830" s="570"/>
      <c r="AC1830" s="570"/>
      <c r="AD1830" s="570"/>
      <c r="AE1830" s="570"/>
      <c r="AF1830" s="570"/>
      <c r="AG1830" s="570"/>
      <c r="AH1830" s="570"/>
      <c r="AI1830" s="570"/>
      <c r="AJ1830" s="570"/>
      <c r="AK1830" s="570"/>
      <c r="AL1830" s="570"/>
    </row>
    <row r="1831" spans="1:38">
      <c r="A1831" s="570">
        <v>16</v>
      </c>
      <c r="B1831" s="570">
        <v>359</v>
      </c>
      <c r="C1831" s="570">
        <v>2023</v>
      </c>
      <c r="D1831" s="570">
        <v>11</v>
      </c>
      <c r="E1831" s="570">
        <v>99</v>
      </c>
      <c r="F1831" s="570">
        <v>99</v>
      </c>
      <c r="G1831" s="570">
        <v>99</v>
      </c>
      <c r="H1831" s="570">
        <v>99</v>
      </c>
      <c r="I1831" s="570">
        <v>99</v>
      </c>
      <c r="J1831" s="570">
        <v>999</v>
      </c>
      <c r="K1831" s="570">
        <v>99</v>
      </c>
      <c r="L1831" s="570">
        <v>15</v>
      </c>
      <c r="M1831" s="570">
        <v>99</v>
      </c>
      <c r="N1831" s="570">
        <v>99</v>
      </c>
      <c r="O1831" s="570">
        <v>99</v>
      </c>
      <c r="P1831" s="570">
        <v>99</v>
      </c>
      <c r="Q1831" s="570"/>
      <c r="R1831" s="570">
        <v>0</v>
      </c>
      <c r="S1831" s="570"/>
      <c r="T1831" s="570"/>
      <c r="U1831" s="570"/>
      <c r="V1831" s="570"/>
      <c r="W1831" s="570"/>
      <c r="X1831" s="570"/>
      <c r="Y1831" s="570"/>
      <c r="Z1831" s="570"/>
      <c r="AA1831" s="570"/>
      <c r="AB1831" s="570"/>
      <c r="AC1831" s="570"/>
      <c r="AD1831" s="570"/>
      <c r="AE1831" s="570"/>
      <c r="AF1831" s="570"/>
      <c r="AG1831" s="570"/>
      <c r="AH1831" s="570"/>
      <c r="AI1831" s="570"/>
      <c r="AJ1831" s="570"/>
      <c r="AK1831" s="570"/>
      <c r="AL1831" s="570"/>
    </row>
    <row r="1832" spans="1:38">
      <c r="A1832" s="570">
        <v>16</v>
      </c>
      <c r="B1832" s="570">
        <v>360</v>
      </c>
      <c r="C1832" s="570">
        <v>2023</v>
      </c>
      <c r="D1832" s="570">
        <v>12</v>
      </c>
      <c r="E1832" s="570">
        <v>99</v>
      </c>
      <c r="F1832" s="570">
        <v>99</v>
      </c>
      <c r="G1832" s="570">
        <v>99</v>
      </c>
      <c r="H1832" s="570">
        <v>99</v>
      </c>
      <c r="I1832" s="570">
        <v>99</v>
      </c>
      <c r="J1832" s="570">
        <v>999</v>
      </c>
      <c r="K1832" s="570">
        <v>99</v>
      </c>
      <c r="L1832" s="570">
        <v>15</v>
      </c>
      <c r="M1832" s="570">
        <v>99</v>
      </c>
      <c r="N1832" s="570">
        <v>99</v>
      </c>
      <c r="O1832" s="570">
        <v>99</v>
      </c>
      <c r="P1832" s="570">
        <v>99</v>
      </c>
      <c r="Q1832" s="570"/>
      <c r="R1832" s="570">
        <v>0</v>
      </c>
      <c r="S1832" s="570"/>
      <c r="T1832" s="570"/>
      <c r="U1832" s="570"/>
      <c r="V1832" s="570"/>
      <c r="W1832" s="570"/>
      <c r="X1832" s="570"/>
      <c r="Y1832" s="570"/>
      <c r="Z1832" s="570"/>
      <c r="AA1832" s="570"/>
      <c r="AB1832" s="570"/>
      <c r="AC1832" s="570"/>
      <c r="AD1832" s="570"/>
      <c r="AE1832" s="570"/>
      <c r="AF1832" s="570"/>
      <c r="AG1832" s="570"/>
      <c r="AH1832" s="570"/>
      <c r="AI1832" s="570"/>
      <c r="AJ1832" s="570"/>
      <c r="AK1832" s="570"/>
      <c r="AL1832" s="570"/>
    </row>
    <row r="1833" spans="1:38" s="531" customFormat="1">
      <c r="A1833" s="570">
        <v>16</v>
      </c>
      <c r="B1833" s="570">
        <v>361</v>
      </c>
      <c r="C1833" s="570">
        <v>2022</v>
      </c>
      <c r="D1833" s="570">
        <v>1</v>
      </c>
      <c r="E1833" s="570">
        <v>99</v>
      </c>
      <c r="F1833" s="570">
        <v>99</v>
      </c>
      <c r="G1833" s="570">
        <v>99</v>
      </c>
      <c r="H1833" s="570">
        <v>99</v>
      </c>
      <c r="I1833" s="570">
        <v>99</v>
      </c>
      <c r="J1833" s="570">
        <v>999</v>
      </c>
      <c r="K1833" s="570">
        <v>99</v>
      </c>
      <c r="L1833" s="570">
        <v>1</v>
      </c>
      <c r="M1833" s="570">
        <v>99</v>
      </c>
      <c r="N1833" s="570">
        <v>99</v>
      </c>
      <c r="O1833" s="570">
        <v>99</v>
      </c>
      <c r="P1833" s="570">
        <v>99</v>
      </c>
      <c r="Q1833" s="570">
        <v>4</v>
      </c>
      <c r="R1833" s="570">
        <v>4</v>
      </c>
      <c r="S1833" s="570">
        <v>1</v>
      </c>
      <c r="T1833" s="570">
        <v>3.5</v>
      </c>
      <c r="U1833" s="570">
        <v>13.092499999999999</v>
      </c>
      <c r="V1833" s="570">
        <v>0</v>
      </c>
      <c r="W1833" s="570">
        <v>0</v>
      </c>
      <c r="X1833" s="570">
        <v>50</v>
      </c>
      <c r="Y1833" s="570">
        <v>0</v>
      </c>
      <c r="Z1833" s="570">
        <v>5.5718999228270389</v>
      </c>
      <c r="AA1833" s="570">
        <v>0</v>
      </c>
      <c r="AB1833" s="570">
        <v>1.5</v>
      </c>
      <c r="AC1833" s="570"/>
      <c r="AD1833" s="570">
        <v>84.755650054890452</v>
      </c>
      <c r="AE1833" s="570"/>
      <c r="AF1833" s="570">
        <v>0.43572984749455329</v>
      </c>
      <c r="AG1833" s="570">
        <v>0.30029961150852241</v>
      </c>
      <c r="AH1833" s="570">
        <v>0</v>
      </c>
      <c r="AI1833" s="570">
        <v>0</v>
      </c>
      <c r="AJ1833" s="570"/>
      <c r="AK1833" s="570"/>
      <c r="AL1833" s="570"/>
    </row>
    <row r="1834" spans="1:38" s="531" customFormat="1">
      <c r="A1834" s="570">
        <v>16</v>
      </c>
      <c r="B1834" s="570">
        <v>362</v>
      </c>
      <c r="C1834" s="570">
        <v>2022</v>
      </c>
      <c r="D1834" s="570">
        <v>2</v>
      </c>
      <c r="E1834" s="570">
        <v>99</v>
      </c>
      <c r="F1834" s="570">
        <v>99</v>
      </c>
      <c r="G1834" s="570">
        <v>99</v>
      </c>
      <c r="H1834" s="570">
        <v>99</v>
      </c>
      <c r="I1834" s="570">
        <v>99</v>
      </c>
      <c r="J1834" s="570">
        <v>999</v>
      </c>
      <c r="K1834" s="570">
        <v>99</v>
      </c>
      <c r="L1834" s="570">
        <v>1</v>
      </c>
      <c r="M1834" s="570">
        <v>99</v>
      </c>
      <c r="N1834" s="570">
        <v>99</v>
      </c>
      <c r="O1834" s="570">
        <v>99</v>
      </c>
      <c r="P1834" s="570">
        <v>99</v>
      </c>
      <c r="Q1834" s="570"/>
      <c r="R1834" s="570">
        <v>0</v>
      </c>
      <c r="S1834" s="570"/>
      <c r="T1834" s="570"/>
      <c r="U1834" s="570"/>
      <c r="V1834" s="570"/>
      <c r="W1834" s="570"/>
      <c r="X1834" s="570"/>
      <c r="Y1834" s="570"/>
      <c r="Z1834" s="570"/>
      <c r="AA1834" s="570"/>
      <c r="AB1834" s="570"/>
      <c r="AC1834" s="570"/>
      <c r="AD1834" s="570"/>
      <c r="AE1834" s="570"/>
      <c r="AF1834" s="570"/>
      <c r="AG1834" s="570"/>
      <c r="AH1834" s="570"/>
      <c r="AI1834" s="570"/>
      <c r="AJ1834" s="570"/>
      <c r="AK1834" s="570"/>
      <c r="AL1834" s="570"/>
    </row>
    <row r="1835" spans="1:38" s="531" customFormat="1">
      <c r="A1835" s="570">
        <v>16</v>
      </c>
      <c r="B1835" s="570">
        <v>363</v>
      </c>
      <c r="C1835" s="570">
        <v>2022</v>
      </c>
      <c r="D1835" s="570">
        <v>3</v>
      </c>
      <c r="E1835" s="570">
        <v>99</v>
      </c>
      <c r="F1835" s="570">
        <v>99</v>
      </c>
      <c r="G1835" s="570">
        <v>99</v>
      </c>
      <c r="H1835" s="570">
        <v>99</v>
      </c>
      <c r="I1835" s="570">
        <v>99</v>
      </c>
      <c r="J1835" s="570">
        <v>999</v>
      </c>
      <c r="K1835" s="570">
        <v>99</v>
      </c>
      <c r="L1835" s="570">
        <v>1</v>
      </c>
      <c r="M1835" s="570">
        <v>99</v>
      </c>
      <c r="N1835" s="570">
        <v>99</v>
      </c>
      <c r="O1835" s="570">
        <v>99</v>
      </c>
      <c r="P1835" s="570">
        <v>99</v>
      </c>
      <c r="Q1835" s="570">
        <v>7</v>
      </c>
      <c r="R1835" s="570">
        <v>11</v>
      </c>
      <c r="S1835" s="570">
        <v>1</v>
      </c>
      <c r="T1835" s="570">
        <v>2.5454545454545454</v>
      </c>
      <c r="U1835" s="570">
        <v>9.7181818181818169</v>
      </c>
      <c r="V1835" s="570">
        <v>0</v>
      </c>
      <c r="W1835" s="570">
        <v>0</v>
      </c>
      <c r="X1835" s="570">
        <v>45.454545454545446</v>
      </c>
      <c r="Y1835" s="570">
        <v>0</v>
      </c>
      <c r="Z1835" s="570">
        <v>7.8255778969663075</v>
      </c>
      <c r="AA1835" s="570">
        <v>0</v>
      </c>
      <c r="AB1835" s="570">
        <v>1.1570838237598056</v>
      </c>
      <c r="AC1835" s="570"/>
      <c r="AD1835" s="570">
        <v>50.792379319845402</v>
      </c>
      <c r="AE1835" s="570"/>
      <c r="AF1835" s="570">
        <v>0.25486561631139942</v>
      </c>
      <c r="AG1835" s="570">
        <v>0.26385354523891202</v>
      </c>
      <c r="AH1835" s="570">
        <v>0</v>
      </c>
      <c r="AI1835" s="570">
        <v>0</v>
      </c>
      <c r="AJ1835" s="570"/>
      <c r="AK1835" s="570"/>
      <c r="AL1835" s="570"/>
    </row>
    <row r="1836" spans="1:38" s="531" customFormat="1">
      <c r="A1836" s="570">
        <v>16</v>
      </c>
      <c r="B1836" s="570">
        <v>364</v>
      </c>
      <c r="C1836" s="570">
        <v>2022</v>
      </c>
      <c r="D1836" s="570">
        <v>4</v>
      </c>
      <c r="E1836" s="570">
        <v>99</v>
      </c>
      <c r="F1836" s="570">
        <v>99</v>
      </c>
      <c r="G1836" s="570">
        <v>99</v>
      </c>
      <c r="H1836" s="570">
        <v>99</v>
      </c>
      <c r="I1836" s="570">
        <v>99</v>
      </c>
      <c r="J1836" s="570">
        <v>999</v>
      </c>
      <c r="K1836" s="570">
        <v>99</v>
      </c>
      <c r="L1836" s="570">
        <v>1</v>
      </c>
      <c r="M1836" s="570">
        <v>99</v>
      </c>
      <c r="N1836" s="570">
        <v>99</v>
      </c>
      <c r="O1836" s="570">
        <v>99</v>
      </c>
      <c r="P1836" s="570">
        <v>99</v>
      </c>
      <c r="Q1836" s="570">
        <v>11</v>
      </c>
      <c r="R1836" s="570">
        <v>17</v>
      </c>
      <c r="S1836" s="570">
        <v>1</v>
      </c>
      <c r="T1836" s="570">
        <v>2</v>
      </c>
      <c r="U1836" s="570">
        <v>8.6529411764705895</v>
      </c>
      <c r="V1836" s="570">
        <v>0</v>
      </c>
      <c r="W1836" s="570">
        <v>0</v>
      </c>
      <c r="X1836" s="570">
        <v>11.76470588235294</v>
      </c>
      <c r="Y1836" s="570">
        <v>0</v>
      </c>
      <c r="Z1836" s="570">
        <v>6.3880511294004148</v>
      </c>
      <c r="AA1836" s="570">
        <v>0</v>
      </c>
      <c r="AB1836" s="570">
        <v>0</v>
      </c>
      <c r="AC1836" s="570"/>
      <c r="AD1836" s="570"/>
      <c r="AE1836" s="570"/>
      <c r="AF1836" s="570">
        <v>0.45503211991434689</v>
      </c>
      <c r="AG1836" s="570">
        <v>0.41355307030121086</v>
      </c>
      <c r="AH1836" s="570">
        <v>0</v>
      </c>
      <c r="AI1836" s="570">
        <v>0</v>
      </c>
      <c r="AJ1836" s="570"/>
      <c r="AK1836" s="570"/>
      <c r="AL1836" s="570"/>
    </row>
    <row r="1837" spans="1:38" s="531" customFormat="1">
      <c r="A1837" s="570">
        <v>16</v>
      </c>
      <c r="B1837" s="570">
        <v>365</v>
      </c>
      <c r="C1837" s="570">
        <v>2022</v>
      </c>
      <c r="D1837" s="570">
        <v>5</v>
      </c>
      <c r="E1837" s="570">
        <v>99</v>
      </c>
      <c r="F1837" s="570">
        <v>99</v>
      </c>
      <c r="G1837" s="570">
        <v>99</v>
      </c>
      <c r="H1837" s="570">
        <v>99</v>
      </c>
      <c r="I1837" s="570">
        <v>99</v>
      </c>
      <c r="J1837" s="570">
        <v>999</v>
      </c>
      <c r="K1837" s="570">
        <v>99</v>
      </c>
      <c r="L1837" s="570">
        <v>1</v>
      </c>
      <c r="M1837" s="570">
        <v>99</v>
      </c>
      <c r="N1837" s="570">
        <v>99</v>
      </c>
      <c r="O1837" s="570">
        <v>99</v>
      </c>
      <c r="P1837" s="570">
        <v>99</v>
      </c>
      <c r="Q1837" s="570">
        <v>8</v>
      </c>
      <c r="R1837" s="570">
        <v>12</v>
      </c>
      <c r="S1837" s="570">
        <v>1</v>
      </c>
      <c r="T1837" s="570">
        <v>2.5</v>
      </c>
      <c r="U1837" s="570">
        <v>9.15</v>
      </c>
      <c r="V1837" s="570">
        <v>0</v>
      </c>
      <c r="W1837" s="570">
        <v>0</v>
      </c>
      <c r="X1837" s="570">
        <v>8.3333333333333357</v>
      </c>
      <c r="Y1837" s="570">
        <v>0</v>
      </c>
      <c r="Z1837" s="570">
        <v>4.9331362573248807</v>
      </c>
      <c r="AA1837" s="570">
        <v>0</v>
      </c>
      <c r="AB1837" s="570">
        <v>1.1180339887498949</v>
      </c>
      <c r="AC1837" s="570"/>
      <c r="AD1837" s="570">
        <v>26.743232659871595</v>
      </c>
      <c r="AE1837" s="570"/>
      <c r="AF1837" s="570">
        <v>0.59347181008902095</v>
      </c>
      <c r="AG1837" s="570">
        <v>0.51381401617250677</v>
      </c>
      <c r="AH1837" s="570">
        <v>0</v>
      </c>
      <c r="AI1837" s="570">
        <v>0</v>
      </c>
      <c r="AJ1837" s="570"/>
      <c r="AK1837" s="570"/>
      <c r="AL1837" s="570"/>
    </row>
    <row r="1838" spans="1:38" s="531" customFormat="1">
      <c r="A1838" s="570">
        <v>16</v>
      </c>
      <c r="B1838" s="570">
        <v>366</v>
      </c>
      <c r="C1838" s="570">
        <v>2022</v>
      </c>
      <c r="D1838" s="570">
        <v>6</v>
      </c>
      <c r="E1838" s="570">
        <v>99</v>
      </c>
      <c r="F1838" s="570">
        <v>99</v>
      </c>
      <c r="G1838" s="570">
        <v>99</v>
      </c>
      <c r="H1838" s="570">
        <v>99</v>
      </c>
      <c r="I1838" s="570">
        <v>99</v>
      </c>
      <c r="J1838" s="570">
        <v>999</v>
      </c>
      <c r="K1838" s="570">
        <v>99</v>
      </c>
      <c r="L1838" s="570">
        <v>1</v>
      </c>
      <c r="M1838" s="570">
        <v>99</v>
      </c>
      <c r="N1838" s="570">
        <v>99</v>
      </c>
      <c r="O1838" s="570">
        <v>99</v>
      </c>
      <c r="P1838" s="570">
        <v>99</v>
      </c>
      <c r="Q1838" s="570">
        <v>8</v>
      </c>
      <c r="R1838" s="570">
        <v>22</v>
      </c>
      <c r="S1838" s="570">
        <v>1</v>
      </c>
      <c r="T1838" s="570">
        <v>2</v>
      </c>
      <c r="U1838" s="570">
        <v>5.6</v>
      </c>
      <c r="V1838" s="570">
        <v>0</v>
      </c>
      <c r="W1838" s="570">
        <v>0</v>
      </c>
      <c r="X1838" s="570">
        <v>9.0909090909090917</v>
      </c>
      <c r="Y1838" s="570">
        <v>0</v>
      </c>
      <c r="Z1838" s="570">
        <v>4.3618178028723928</v>
      </c>
      <c r="AA1838" s="570">
        <v>0</v>
      </c>
      <c r="AB1838" s="570">
        <v>0</v>
      </c>
      <c r="AC1838" s="570"/>
      <c r="AD1838" s="570"/>
      <c r="AE1838" s="570"/>
      <c r="AF1838" s="570">
        <v>1.2535612535612537</v>
      </c>
      <c r="AG1838" s="570">
        <v>0.53311408728012277</v>
      </c>
      <c r="AH1838" s="570">
        <v>0</v>
      </c>
      <c r="AI1838" s="570">
        <v>0</v>
      </c>
      <c r="AJ1838" s="570"/>
      <c r="AK1838" s="570"/>
      <c r="AL1838" s="570"/>
    </row>
    <row r="1839" spans="1:38" s="531" customFormat="1">
      <c r="A1839" s="570">
        <v>16</v>
      </c>
      <c r="B1839" s="570">
        <v>367</v>
      </c>
      <c r="C1839" s="570">
        <v>2022</v>
      </c>
      <c r="D1839" s="570">
        <v>7</v>
      </c>
      <c r="E1839" s="570">
        <v>99</v>
      </c>
      <c r="F1839" s="570">
        <v>99</v>
      </c>
      <c r="G1839" s="570">
        <v>99</v>
      </c>
      <c r="H1839" s="570">
        <v>99</v>
      </c>
      <c r="I1839" s="570">
        <v>99</v>
      </c>
      <c r="J1839" s="570">
        <v>999</v>
      </c>
      <c r="K1839" s="570">
        <v>99</v>
      </c>
      <c r="L1839" s="570">
        <v>1</v>
      </c>
      <c r="M1839" s="570">
        <v>99</v>
      </c>
      <c r="N1839" s="570">
        <v>99</v>
      </c>
      <c r="O1839" s="570">
        <v>99</v>
      </c>
      <c r="P1839" s="570">
        <v>99</v>
      </c>
      <c r="Q1839" s="570">
        <v>1</v>
      </c>
      <c r="R1839" s="570">
        <v>1</v>
      </c>
      <c r="S1839" s="570">
        <v>1</v>
      </c>
      <c r="T1839" s="570">
        <v>2</v>
      </c>
      <c r="U1839" s="570">
        <v>18.5</v>
      </c>
      <c r="V1839" s="570">
        <v>0</v>
      </c>
      <c r="W1839" s="570">
        <v>0</v>
      </c>
      <c r="X1839" s="570">
        <v>100</v>
      </c>
      <c r="Y1839" s="570">
        <v>0</v>
      </c>
      <c r="Z1839" s="570">
        <v>0</v>
      </c>
      <c r="AA1839" s="570">
        <v>0</v>
      </c>
      <c r="AB1839" s="570">
        <v>0</v>
      </c>
      <c r="AC1839" s="570"/>
      <c r="AD1839" s="570"/>
      <c r="AE1839" s="570"/>
      <c r="AF1839" s="570">
        <v>0.44247787610619471</v>
      </c>
      <c r="AG1839" s="570">
        <v>0.58207217694994196</v>
      </c>
      <c r="AH1839" s="570">
        <v>0</v>
      </c>
      <c r="AI1839" s="570">
        <v>0</v>
      </c>
      <c r="AJ1839" s="570"/>
      <c r="AK1839" s="570"/>
      <c r="AL1839" s="570"/>
    </row>
    <row r="1840" spans="1:38" s="531" customFormat="1">
      <c r="A1840" s="570">
        <v>16</v>
      </c>
      <c r="B1840" s="570">
        <v>368</v>
      </c>
      <c r="C1840" s="570">
        <v>2022</v>
      </c>
      <c r="D1840" s="570">
        <v>8</v>
      </c>
      <c r="E1840" s="570">
        <v>99</v>
      </c>
      <c r="F1840" s="570">
        <v>99</v>
      </c>
      <c r="G1840" s="570">
        <v>99</v>
      </c>
      <c r="H1840" s="570">
        <v>99</v>
      </c>
      <c r="I1840" s="570">
        <v>99</v>
      </c>
      <c r="J1840" s="570">
        <v>999</v>
      </c>
      <c r="K1840" s="570">
        <v>99</v>
      </c>
      <c r="L1840" s="570">
        <v>1</v>
      </c>
      <c r="M1840" s="570">
        <v>99</v>
      </c>
      <c r="N1840" s="570">
        <v>99</v>
      </c>
      <c r="O1840" s="570">
        <v>99</v>
      </c>
      <c r="P1840" s="570">
        <v>99</v>
      </c>
      <c r="Q1840" s="570">
        <v>7</v>
      </c>
      <c r="R1840" s="570">
        <v>17</v>
      </c>
      <c r="S1840" s="570">
        <v>1</v>
      </c>
      <c r="T1840" s="570">
        <v>2</v>
      </c>
      <c r="U1840" s="570">
        <v>12.394117647058824</v>
      </c>
      <c r="V1840" s="570">
        <v>0</v>
      </c>
      <c r="W1840" s="570">
        <v>0</v>
      </c>
      <c r="X1840" s="570">
        <v>23.52941176470588</v>
      </c>
      <c r="Y1840" s="570">
        <v>11.76470588235294</v>
      </c>
      <c r="Z1840" s="570">
        <v>5.45866505855171</v>
      </c>
      <c r="AA1840" s="570">
        <v>0</v>
      </c>
      <c r="AB1840" s="570">
        <v>0</v>
      </c>
      <c r="AC1840" s="570"/>
      <c r="AD1840" s="570"/>
      <c r="AE1840" s="570"/>
      <c r="AF1840" s="570">
        <v>1.0222489476849064</v>
      </c>
      <c r="AG1840" s="570">
        <v>1.0743312835887862</v>
      </c>
      <c r="AH1840" s="570">
        <v>0</v>
      </c>
      <c r="AI1840" s="570">
        <v>0</v>
      </c>
      <c r="AJ1840" s="570"/>
      <c r="AK1840" s="570"/>
      <c r="AL1840" s="570"/>
    </row>
    <row r="1841" spans="1:38" s="531" customFormat="1">
      <c r="A1841" s="570">
        <v>16</v>
      </c>
      <c r="B1841" s="570">
        <v>369</v>
      </c>
      <c r="C1841" s="570">
        <v>2022</v>
      </c>
      <c r="D1841" s="570">
        <v>9</v>
      </c>
      <c r="E1841" s="570">
        <v>99</v>
      </c>
      <c r="F1841" s="570">
        <v>99</v>
      </c>
      <c r="G1841" s="570">
        <v>99</v>
      </c>
      <c r="H1841" s="570">
        <v>99</v>
      </c>
      <c r="I1841" s="570">
        <v>99</v>
      </c>
      <c r="J1841" s="570">
        <v>999</v>
      </c>
      <c r="K1841" s="570">
        <v>99</v>
      </c>
      <c r="L1841" s="570">
        <v>1</v>
      </c>
      <c r="M1841" s="570">
        <v>99</v>
      </c>
      <c r="N1841" s="570">
        <v>99</v>
      </c>
      <c r="O1841" s="570">
        <v>99</v>
      </c>
      <c r="P1841" s="570">
        <v>99</v>
      </c>
      <c r="Q1841" s="570">
        <v>16</v>
      </c>
      <c r="R1841" s="570">
        <v>73</v>
      </c>
      <c r="S1841" s="570">
        <v>1</v>
      </c>
      <c r="T1841" s="570">
        <v>2.4109589041095889</v>
      </c>
      <c r="U1841" s="570">
        <v>7.2671232876712351</v>
      </c>
      <c r="V1841" s="570">
        <v>0</v>
      </c>
      <c r="W1841" s="570">
        <v>0</v>
      </c>
      <c r="X1841" s="570">
        <v>2.7397260273972601</v>
      </c>
      <c r="Y1841" s="570">
        <v>0</v>
      </c>
      <c r="Z1841" s="570">
        <v>4.3424648891576867</v>
      </c>
      <c r="AA1841" s="570">
        <v>0</v>
      </c>
      <c r="AB1841" s="570">
        <v>1.0314986628502305</v>
      </c>
      <c r="AC1841" s="570"/>
      <c r="AD1841" s="570">
        <v>66.726698166605487</v>
      </c>
      <c r="AE1841" s="570"/>
      <c r="AF1841" s="570">
        <v>3.2031592803861337</v>
      </c>
      <c r="AG1841" s="570">
        <v>1.8747437909051077</v>
      </c>
      <c r="AH1841" s="570">
        <v>0</v>
      </c>
      <c r="AI1841" s="570">
        <v>0</v>
      </c>
      <c r="AJ1841" s="570"/>
      <c r="AK1841" s="570"/>
      <c r="AL1841" s="570"/>
    </row>
    <row r="1842" spans="1:38" s="531" customFormat="1">
      <c r="A1842" s="570">
        <v>16</v>
      </c>
      <c r="B1842" s="570">
        <v>370</v>
      </c>
      <c r="C1842" s="570">
        <v>2022</v>
      </c>
      <c r="D1842" s="570">
        <v>10</v>
      </c>
      <c r="E1842" s="570">
        <v>99</v>
      </c>
      <c r="F1842" s="570">
        <v>99</v>
      </c>
      <c r="G1842" s="570">
        <v>99</v>
      </c>
      <c r="H1842" s="570">
        <v>99</v>
      </c>
      <c r="I1842" s="570">
        <v>99</v>
      </c>
      <c r="J1842" s="570">
        <v>999</v>
      </c>
      <c r="K1842" s="570">
        <v>99</v>
      </c>
      <c r="L1842" s="570">
        <v>1</v>
      </c>
      <c r="M1842" s="570">
        <v>99</v>
      </c>
      <c r="N1842" s="570">
        <v>99</v>
      </c>
      <c r="O1842" s="570">
        <v>99</v>
      </c>
      <c r="P1842" s="570">
        <v>99</v>
      </c>
      <c r="Q1842" s="570">
        <v>26</v>
      </c>
      <c r="R1842" s="570">
        <v>67</v>
      </c>
      <c r="S1842" s="570">
        <v>1</v>
      </c>
      <c r="T1842" s="570">
        <v>2.4029850746268657</v>
      </c>
      <c r="U1842" s="570">
        <v>12.856716417910452</v>
      </c>
      <c r="V1842" s="570">
        <v>0</v>
      </c>
      <c r="W1842" s="570">
        <v>0</v>
      </c>
      <c r="X1842" s="570">
        <v>37.313432835820905</v>
      </c>
      <c r="Y1842" s="570">
        <v>0</v>
      </c>
      <c r="Z1842" s="570">
        <v>5.359556226912062</v>
      </c>
      <c r="AA1842" s="570">
        <v>0</v>
      </c>
      <c r="AB1842" s="570">
        <v>1.0230142978026144</v>
      </c>
      <c r="AC1842" s="570"/>
      <c r="AD1842" s="570">
        <v>36.169058725611151</v>
      </c>
      <c r="AE1842" s="570"/>
      <c r="AF1842" s="570">
        <v>1.6013384321223711</v>
      </c>
      <c r="AG1842" s="570">
        <v>1.3120417221347263</v>
      </c>
      <c r="AH1842" s="570">
        <v>0</v>
      </c>
      <c r="AI1842" s="570">
        <v>0</v>
      </c>
      <c r="AJ1842" s="570"/>
      <c r="AK1842" s="570"/>
      <c r="AL1842" s="570"/>
    </row>
    <row r="1843" spans="1:38" s="531" customFormat="1">
      <c r="A1843" s="570">
        <v>16</v>
      </c>
      <c r="B1843" s="570">
        <v>371</v>
      </c>
      <c r="C1843" s="570">
        <v>2022</v>
      </c>
      <c r="D1843" s="570">
        <v>11</v>
      </c>
      <c r="E1843" s="570">
        <v>99</v>
      </c>
      <c r="F1843" s="570">
        <v>99</v>
      </c>
      <c r="G1843" s="570">
        <v>99</v>
      </c>
      <c r="H1843" s="570">
        <v>99</v>
      </c>
      <c r="I1843" s="570">
        <v>99</v>
      </c>
      <c r="J1843" s="570">
        <v>999</v>
      </c>
      <c r="K1843" s="570">
        <v>99</v>
      </c>
      <c r="L1843" s="570">
        <v>1</v>
      </c>
      <c r="M1843" s="570">
        <v>99</v>
      </c>
      <c r="N1843" s="570">
        <v>99</v>
      </c>
      <c r="O1843" s="570">
        <v>99</v>
      </c>
      <c r="P1843" s="570">
        <v>99</v>
      </c>
      <c r="Q1843" s="570">
        <v>12</v>
      </c>
      <c r="R1843" s="570">
        <v>39</v>
      </c>
      <c r="S1843" s="570">
        <v>1</v>
      </c>
      <c r="T1843" s="570">
        <v>2.0769230769230775</v>
      </c>
      <c r="U1843" s="570">
        <v>8.3871794871794876</v>
      </c>
      <c r="V1843" s="570">
        <v>0</v>
      </c>
      <c r="W1843" s="570">
        <v>0</v>
      </c>
      <c r="X1843" s="570">
        <v>12.820512820512819</v>
      </c>
      <c r="Y1843" s="570">
        <v>0</v>
      </c>
      <c r="Z1843" s="570">
        <v>4.3602622531795356</v>
      </c>
      <c r="AA1843" s="570">
        <v>0</v>
      </c>
      <c r="AB1843" s="570">
        <v>0.47418569253607445</v>
      </c>
      <c r="AC1843" s="570"/>
      <c r="AD1843" s="570">
        <v>32.415621895594342</v>
      </c>
      <c r="AE1843" s="570"/>
      <c r="AF1843" s="570">
        <v>1.511627906976744</v>
      </c>
      <c r="AG1843" s="570">
        <v>0.74388416238552324</v>
      </c>
      <c r="AH1843" s="570">
        <v>0</v>
      </c>
      <c r="AI1843" s="570">
        <v>0</v>
      </c>
      <c r="AJ1843" s="570"/>
      <c r="AK1843" s="570"/>
      <c r="AL1843" s="570"/>
    </row>
    <row r="1844" spans="1:38" s="531" customFormat="1">
      <c r="A1844" s="570">
        <v>16</v>
      </c>
      <c r="B1844" s="570">
        <v>372</v>
      </c>
      <c r="C1844" s="570">
        <v>2022</v>
      </c>
      <c r="D1844" s="570">
        <v>12</v>
      </c>
      <c r="E1844" s="570">
        <v>99</v>
      </c>
      <c r="F1844" s="570">
        <v>99</v>
      </c>
      <c r="G1844" s="570">
        <v>99</v>
      </c>
      <c r="H1844" s="570">
        <v>99</v>
      </c>
      <c r="I1844" s="570">
        <v>99</v>
      </c>
      <c r="J1844" s="570">
        <v>999</v>
      </c>
      <c r="K1844" s="570">
        <v>99</v>
      </c>
      <c r="L1844" s="570">
        <v>1</v>
      </c>
      <c r="M1844" s="570">
        <v>99</v>
      </c>
      <c r="N1844" s="570">
        <v>99</v>
      </c>
      <c r="O1844" s="570">
        <v>99</v>
      </c>
      <c r="P1844" s="570">
        <v>99</v>
      </c>
      <c r="Q1844" s="570">
        <v>2</v>
      </c>
      <c r="R1844" s="570">
        <v>12</v>
      </c>
      <c r="S1844" s="570">
        <v>1</v>
      </c>
      <c r="T1844" s="570">
        <v>2</v>
      </c>
      <c r="U1844" s="570">
        <v>6.6416666666666648</v>
      </c>
      <c r="V1844" s="570">
        <v>0</v>
      </c>
      <c r="W1844" s="570">
        <v>0</v>
      </c>
      <c r="X1844" s="570">
        <v>8.3333333333333357</v>
      </c>
      <c r="Y1844" s="570">
        <v>0</v>
      </c>
      <c r="Z1844" s="570">
        <v>3.7140405520433184</v>
      </c>
      <c r="AA1844" s="570">
        <v>0</v>
      </c>
      <c r="AB1844" s="570">
        <v>0</v>
      </c>
      <c r="AC1844" s="570"/>
      <c r="AD1844" s="570"/>
      <c r="AE1844" s="570"/>
      <c r="AF1844" s="570">
        <v>2.6258205689277889</v>
      </c>
      <c r="AG1844" s="570">
        <v>1.0818514999321298</v>
      </c>
      <c r="AH1844" s="570">
        <v>0</v>
      </c>
      <c r="AI1844" s="570">
        <v>0</v>
      </c>
      <c r="AJ1844" s="570"/>
      <c r="AK1844" s="570"/>
      <c r="AL1844" s="570"/>
    </row>
    <row r="1845" spans="1:38" s="531" customFormat="1">
      <c r="A1845" s="570">
        <v>16</v>
      </c>
      <c r="B1845" s="570">
        <v>373</v>
      </c>
      <c r="C1845" s="570">
        <v>2022</v>
      </c>
      <c r="D1845" s="570">
        <v>1</v>
      </c>
      <c r="E1845" s="570">
        <v>99</v>
      </c>
      <c r="F1845" s="570">
        <v>99</v>
      </c>
      <c r="G1845" s="570">
        <v>99</v>
      </c>
      <c r="H1845" s="570">
        <v>99</v>
      </c>
      <c r="I1845" s="570">
        <v>99</v>
      </c>
      <c r="J1845" s="570">
        <v>999</v>
      </c>
      <c r="K1845" s="570">
        <v>99</v>
      </c>
      <c r="L1845" s="570">
        <v>2</v>
      </c>
      <c r="M1845" s="570">
        <v>99</v>
      </c>
      <c r="N1845" s="570">
        <v>99</v>
      </c>
      <c r="O1845" s="570">
        <v>99</v>
      </c>
      <c r="P1845" s="570">
        <v>99</v>
      </c>
      <c r="Q1845" s="570">
        <v>9</v>
      </c>
      <c r="R1845" s="570">
        <v>12</v>
      </c>
      <c r="S1845" s="570">
        <v>2</v>
      </c>
      <c r="T1845" s="570">
        <v>2.75</v>
      </c>
      <c r="U1845" s="570">
        <v>14.766666666666667</v>
      </c>
      <c r="V1845" s="570">
        <v>0</v>
      </c>
      <c r="W1845" s="570">
        <v>0</v>
      </c>
      <c r="X1845" s="570">
        <v>75</v>
      </c>
      <c r="Y1845" s="570">
        <v>0</v>
      </c>
      <c r="Z1845" s="570">
        <v>6.0141227308911986</v>
      </c>
      <c r="AA1845" s="570">
        <v>0</v>
      </c>
      <c r="AB1845" s="570">
        <v>1.299038105676658</v>
      </c>
      <c r="AC1845" s="570"/>
      <c r="AD1845" s="570">
        <v>27.423738137459488</v>
      </c>
      <c r="AE1845" s="570"/>
      <c r="AF1845" s="570">
        <v>1.3071895424836597</v>
      </c>
      <c r="AG1845" s="570">
        <v>1.0160987427785024</v>
      </c>
      <c r="AH1845" s="570">
        <v>0</v>
      </c>
      <c r="AI1845" s="570">
        <v>0</v>
      </c>
      <c r="AJ1845" s="570"/>
      <c r="AK1845" s="570"/>
      <c r="AL1845" s="570"/>
    </row>
    <row r="1846" spans="1:38" s="531" customFormat="1">
      <c r="A1846" s="570">
        <v>16</v>
      </c>
      <c r="B1846" s="570">
        <v>374</v>
      </c>
      <c r="C1846" s="570">
        <v>2022</v>
      </c>
      <c r="D1846" s="570">
        <v>2</v>
      </c>
      <c r="E1846" s="570">
        <v>99</v>
      </c>
      <c r="F1846" s="570">
        <v>99</v>
      </c>
      <c r="G1846" s="570">
        <v>99</v>
      </c>
      <c r="H1846" s="570">
        <v>99</v>
      </c>
      <c r="I1846" s="570">
        <v>99</v>
      </c>
      <c r="J1846" s="570">
        <v>999</v>
      </c>
      <c r="K1846" s="570">
        <v>99</v>
      </c>
      <c r="L1846" s="570">
        <v>2</v>
      </c>
      <c r="M1846" s="570">
        <v>99</v>
      </c>
      <c r="N1846" s="570">
        <v>99</v>
      </c>
      <c r="O1846" s="570">
        <v>99</v>
      </c>
      <c r="P1846" s="570">
        <v>99</v>
      </c>
      <c r="Q1846" s="570">
        <v>8</v>
      </c>
      <c r="R1846" s="570">
        <v>11</v>
      </c>
      <c r="S1846" s="570">
        <v>2</v>
      </c>
      <c r="T1846" s="570">
        <v>2</v>
      </c>
      <c r="U1846" s="570">
        <v>9.127272727272727</v>
      </c>
      <c r="V1846" s="570">
        <v>0</v>
      </c>
      <c r="W1846" s="570">
        <v>0</v>
      </c>
      <c r="X1846" s="570">
        <v>0</v>
      </c>
      <c r="Y1846" s="570">
        <v>0</v>
      </c>
      <c r="Z1846" s="570">
        <v>4.6181639226568079</v>
      </c>
      <c r="AA1846" s="570">
        <v>0</v>
      </c>
      <c r="AB1846" s="570">
        <v>0</v>
      </c>
      <c r="AC1846" s="570"/>
      <c r="AD1846" s="570"/>
      <c r="AE1846" s="570"/>
      <c r="AF1846" s="570">
        <v>0.681536555142503</v>
      </c>
      <c r="AG1846" s="570">
        <v>0.6191301344943051</v>
      </c>
      <c r="AH1846" s="570">
        <v>0</v>
      </c>
      <c r="AI1846" s="570">
        <v>0</v>
      </c>
      <c r="AJ1846" s="570"/>
      <c r="AK1846" s="570"/>
      <c r="AL1846" s="570"/>
    </row>
    <row r="1847" spans="1:38" s="531" customFormat="1">
      <c r="A1847" s="570">
        <v>16</v>
      </c>
      <c r="B1847" s="570">
        <v>375</v>
      </c>
      <c r="C1847" s="570">
        <v>2022</v>
      </c>
      <c r="D1847" s="570">
        <v>3</v>
      </c>
      <c r="E1847" s="570">
        <v>99</v>
      </c>
      <c r="F1847" s="570">
        <v>99</v>
      </c>
      <c r="G1847" s="570">
        <v>99</v>
      </c>
      <c r="H1847" s="570">
        <v>99</v>
      </c>
      <c r="I1847" s="570">
        <v>99</v>
      </c>
      <c r="J1847" s="570">
        <v>999</v>
      </c>
      <c r="K1847" s="570">
        <v>99</v>
      </c>
      <c r="L1847" s="570">
        <v>2</v>
      </c>
      <c r="M1847" s="570">
        <v>99</v>
      </c>
      <c r="N1847" s="570">
        <v>99</v>
      </c>
      <c r="O1847" s="570">
        <v>99</v>
      </c>
      <c r="P1847" s="570">
        <v>99</v>
      </c>
      <c r="Q1847" s="570">
        <v>35</v>
      </c>
      <c r="R1847" s="570">
        <v>67</v>
      </c>
      <c r="S1847" s="570">
        <v>2</v>
      </c>
      <c r="T1847" s="570">
        <v>2.8955223880597005</v>
      </c>
      <c r="U1847" s="570">
        <v>12.514925373134323</v>
      </c>
      <c r="V1847" s="570">
        <v>0</v>
      </c>
      <c r="W1847" s="570">
        <v>0</v>
      </c>
      <c r="X1847" s="570">
        <v>38.805970149253746</v>
      </c>
      <c r="Y1847" s="570">
        <v>2.9850746268656723</v>
      </c>
      <c r="Z1847" s="570">
        <v>7.0182970620476954</v>
      </c>
      <c r="AA1847" s="570">
        <v>0</v>
      </c>
      <c r="AB1847" s="570">
        <v>1.3728098253811247</v>
      </c>
      <c r="AC1847" s="570"/>
      <c r="AD1847" s="570">
        <v>36.06404206419225</v>
      </c>
      <c r="AE1847" s="570"/>
      <c r="AF1847" s="570">
        <v>1.5523632993512508</v>
      </c>
      <c r="AG1847" s="570">
        <v>2.0696089586793982</v>
      </c>
      <c r="AH1847" s="570">
        <v>0</v>
      </c>
      <c r="AI1847" s="570">
        <v>1</v>
      </c>
      <c r="AJ1847" s="570">
        <v>114.1</v>
      </c>
      <c r="AK1847" s="570">
        <v>10.232615482886612</v>
      </c>
      <c r="AL1847" s="570"/>
    </row>
    <row r="1848" spans="1:38" s="531" customFormat="1">
      <c r="A1848" s="570">
        <v>16</v>
      </c>
      <c r="B1848" s="570">
        <v>376</v>
      </c>
      <c r="C1848" s="570">
        <v>2022</v>
      </c>
      <c r="D1848" s="570">
        <v>4</v>
      </c>
      <c r="E1848" s="570">
        <v>99</v>
      </c>
      <c r="F1848" s="570">
        <v>99</v>
      </c>
      <c r="G1848" s="570">
        <v>99</v>
      </c>
      <c r="H1848" s="570">
        <v>99</v>
      </c>
      <c r="I1848" s="570">
        <v>99</v>
      </c>
      <c r="J1848" s="570">
        <v>999</v>
      </c>
      <c r="K1848" s="570">
        <v>99</v>
      </c>
      <c r="L1848" s="570">
        <v>2</v>
      </c>
      <c r="M1848" s="570">
        <v>99</v>
      </c>
      <c r="N1848" s="570">
        <v>99</v>
      </c>
      <c r="O1848" s="570">
        <v>99</v>
      </c>
      <c r="P1848" s="570">
        <v>99</v>
      </c>
      <c r="Q1848" s="570">
        <v>33</v>
      </c>
      <c r="R1848" s="570">
        <v>82</v>
      </c>
      <c r="S1848" s="570">
        <v>2</v>
      </c>
      <c r="T1848" s="570">
        <v>2.536585365853659</v>
      </c>
      <c r="U1848" s="570">
        <v>8.9292682926829308</v>
      </c>
      <c r="V1848" s="570">
        <v>0</v>
      </c>
      <c r="W1848" s="570">
        <v>0</v>
      </c>
      <c r="X1848" s="570">
        <v>24.390243902439025</v>
      </c>
      <c r="Y1848" s="570">
        <v>2.4390243902439024</v>
      </c>
      <c r="Z1848" s="570">
        <v>6.410366752661564</v>
      </c>
      <c r="AA1848" s="570">
        <v>0</v>
      </c>
      <c r="AB1848" s="570">
        <v>1.106467924118415</v>
      </c>
      <c r="AC1848" s="570"/>
      <c r="AD1848" s="570">
        <v>52.476676757386635</v>
      </c>
      <c r="AE1848" s="570"/>
      <c r="AF1848" s="570">
        <v>2.1948608137044978</v>
      </c>
      <c r="AG1848" s="570">
        <v>2.0584878183177882</v>
      </c>
      <c r="AH1848" s="570">
        <v>0</v>
      </c>
      <c r="AI1848" s="570">
        <v>5</v>
      </c>
      <c r="AJ1848" s="570">
        <v>101.06</v>
      </c>
      <c r="AK1848" s="570">
        <v>11.118895003268984</v>
      </c>
      <c r="AL1848" s="570"/>
    </row>
    <row r="1849" spans="1:38" s="531" customFormat="1">
      <c r="A1849" s="570">
        <v>16</v>
      </c>
      <c r="B1849" s="570">
        <v>377</v>
      </c>
      <c r="C1849" s="570">
        <v>2022</v>
      </c>
      <c r="D1849" s="570">
        <v>5</v>
      </c>
      <c r="E1849" s="570">
        <v>99</v>
      </c>
      <c r="F1849" s="570">
        <v>99</v>
      </c>
      <c r="G1849" s="570">
        <v>99</v>
      </c>
      <c r="H1849" s="570">
        <v>99</v>
      </c>
      <c r="I1849" s="570">
        <v>99</v>
      </c>
      <c r="J1849" s="570">
        <v>999</v>
      </c>
      <c r="K1849" s="570">
        <v>99</v>
      </c>
      <c r="L1849" s="570">
        <v>2</v>
      </c>
      <c r="M1849" s="570">
        <v>99</v>
      </c>
      <c r="N1849" s="570">
        <v>99</v>
      </c>
      <c r="O1849" s="570">
        <v>99</v>
      </c>
      <c r="P1849" s="570">
        <v>99</v>
      </c>
      <c r="Q1849" s="570">
        <v>27</v>
      </c>
      <c r="R1849" s="570">
        <v>72</v>
      </c>
      <c r="S1849" s="570">
        <v>2</v>
      </c>
      <c r="T1849" s="570">
        <v>2.2083333333333339</v>
      </c>
      <c r="U1849" s="570">
        <v>8.7791666666666632</v>
      </c>
      <c r="V1849" s="570">
        <v>0</v>
      </c>
      <c r="W1849" s="570">
        <v>0</v>
      </c>
      <c r="X1849" s="570">
        <v>20.833333333333329</v>
      </c>
      <c r="Y1849" s="570">
        <v>1.3888888888888891</v>
      </c>
      <c r="Z1849" s="570">
        <v>5.8206275315562985</v>
      </c>
      <c r="AA1849" s="570">
        <v>0</v>
      </c>
      <c r="AB1849" s="570">
        <v>0.7626252174051299</v>
      </c>
      <c r="AC1849" s="570"/>
      <c r="AD1849" s="570">
        <v>17.462966014663063</v>
      </c>
      <c r="AE1849" s="570"/>
      <c r="AF1849" s="570">
        <v>3.560830860534125</v>
      </c>
      <c r="AG1849" s="570">
        <v>2.9579402515723254</v>
      </c>
      <c r="AH1849" s="570">
        <v>0</v>
      </c>
      <c r="AI1849" s="570">
        <v>0</v>
      </c>
      <c r="AJ1849" s="570"/>
      <c r="AK1849" s="570"/>
      <c r="AL1849" s="570"/>
    </row>
    <row r="1850" spans="1:38" s="531" customFormat="1">
      <c r="A1850" s="570">
        <v>16</v>
      </c>
      <c r="B1850" s="570">
        <v>378</v>
      </c>
      <c r="C1850" s="570">
        <v>2022</v>
      </c>
      <c r="D1850" s="570">
        <v>6</v>
      </c>
      <c r="E1850" s="570">
        <v>99</v>
      </c>
      <c r="F1850" s="570">
        <v>99</v>
      </c>
      <c r="G1850" s="570">
        <v>99</v>
      </c>
      <c r="H1850" s="570">
        <v>99</v>
      </c>
      <c r="I1850" s="570">
        <v>99</v>
      </c>
      <c r="J1850" s="570">
        <v>999</v>
      </c>
      <c r="K1850" s="570">
        <v>99</v>
      </c>
      <c r="L1850" s="570">
        <v>2</v>
      </c>
      <c r="M1850" s="570">
        <v>99</v>
      </c>
      <c r="N1850" s="570">
        <v>99</v>
      </c>
      <c r="O1850" s="570">
        <v>99</v>
      </c>
      <c r="P1850" s="570">
        <v>99</v>
      </c>
      <c r="Q1850" s="570">
        <v>36</v>
      </c>
      <c r="R1850" s="570">
        <v>117</v>
      </c>
      <c r="S1850" s="570">
        <v>2</v>
      </c>
      <c r="T1850" s="570">
        <v>2.2905982905982905</v>
      </c>
      <c r="U1850" s="570">
        <v>8.9820512820512821</v>
      </c>
      <c r="V1850" s="570">
        <v>0</v>
      </c>
      <c r="W1850" s="570">
        <v>0</v>
      </c>
      <c r="X1850" s="570">
        <v>17.094017094017094</v>
      </c>
      <c r="Y1850" s="570">
        <v>2.5641025641025639</v>
      </c>
      <c r="Z1850" s="570">
        <v>5.7841755151907828</v>
      </c>
      <c r="AA1850" s="570">
        <v>0</v>
      </c>
      <c r="AB1850" s="570">
        <v>0.87764086516194495</v>
      </c>
      <c r="AC1850" s="570"/>
      <c r="AD1850" s="570">
        <v>65.226932179549848</v>
      </c>
      <c r="AE1850" s="570"/>
      <c r="AF1850" s="570">
        <v>6.6666666666666687</v>
      </c>
      <c r="AG1850" s="570">
        <v>4.5474804733983882</v>
      </c>
      <c r="AH1850" s="570">
        <v>2.5641025641025639</v>
      </c>
      <c r="AI1850" s="570">
        <v>0</v>
      </c>
      <c r="AJ1850" s="570"/>
      <c r="AK1850" s="570"/>
      <c r="AL1850" s="570"/>
    </row>
    <row r="1851" spans="1:38" s="531" customFormat="1">
      <c r="A1851" s="570">
        <v>16</v>
      </c>
      <c r="B1851" s="570">
        <v>379</v>
      </c>
      <c r="C1851" s="570">
        <v>2022</v>
      </c>
      <c r="D1851" s="570">
        <v>7</v>
      </c>
      <c r="E1851" s="570">
        <v>99</v>
      </c>
      <c r="F1851" s="570">
        <v>99</v>
      </c>
      <c r="G1851" s="570">
        <v>99</v>
      </c>
      <c r="H1851" s="570">
        <v>99</v>
      </c>
      <c r="I1851" s="570">
        <v>99</v>
      </c>
      <c r="J1851" s="570">
        <v>999</v>
      </c>
      <c r="K1851" s="570">
        <v>99</v>
      </c>
      <c r="L1851" s="570">
        <v>2</v>
      </c>
      <c r="M1851" s="570">
        <v>99</v>
      </c>
      <c r="N1851" s="570">
        <v>99</v>
      </c>
      <c r="O1851" s="570">
        <v>99</v>
      </c>
      <c r="P1851" s="570">
        <v>99</v>
      </c>
      <c r="Q1851" s="570">
        <v>6</v>
      </c>
      <c r="R1851" s="570">
        <v>12</v>
      </c>
      <c r="S1851" s="570">
        <v>2</v>
      </c>
      <c r="T1851" s="570">
        <v>3.5</v>
      </c>
      <c r="U1851" s="570">
        <v>14.9</v>
      </c>
      <c r="V1851" s="570">
        <v>0</v>
      </c>
      <c r="W1851" s="570">
        <v>0</v>
      </c>
      <c r="X1851" s="570">
        <v>58.33333333333335</v>
      </c>
      <c r="Y1851" s="570">
        <v>0</v>
      </c>
      <c r="Z1851" s="570">
        <v>4.5469770177558591</v>
      </c>
      <c r="AA1851" s="570">
        <v>0</v>
      </c>
      <c r="AB1851" s="570">
        <v>1.5</v>
      </c>
      <c r="AC1851" s="570"/>
      <c r="AD1851" s="570">
        <v>9.8966851656114887</v>
      </c>
      <c r="AE1851" s="570"/>
      <c r="AF1851" s="570">
        <v>5.3097345132743357</v>
      </c>
      <c r="AG1851" s="570">
        <v>5.6256489318188967</v>
      </c>
      <c r="AH1851" s="570">
        <v>0</v>
      </c>
      <c r="AI1851" s="570">
        <v>0</v>
      </c>
      <c r="AJ1851" s="570"/>
      <c r="AK1851" s="570"/>
      <c r="AL1851" s="570"/>
    </row>
    <row r="1852" spans="1:38" s="531" customFormat="1">
      <c r="A1852" s="570">
        <v>16</v>
      </c>
      <c r="B1852" s="570">
        <v>380</v>
      </c>
      <c r="C1852" s="570">
        <v>2022</v>
      </c>
      <c r="D1852" s="570">
        <v>8</v>
      </c>
      <c r="E1852" s="570">
        <v>99</v>
      </c>
      <c r="F1852" s="570">
        <v>99</v>
      </c>
      <c r="G1852" s="570">
        <v>99</v>
      </c>
      <c r="H1852" s="570">
        <v>99</v>
      </c>
      <c r="I1852" s="570">
        <v>99</v>
      </c>
      <c r="J1852" s="570">
        <v>999</v>
      </c>
      <c r="K1852" s="570">
        <v>99</v>
      </c>
      <c r="L1852" s="570">
        <v>2</v>
      </c>
      <c r="M1852" s="570">
        <v>99</v>
      </c>
      <c r="N1852" s="570">
        <v>99</v>
      </c>
      <c r="O1852" s="570">
        <v>99</v>
      </c>
      <c r="P1852" s="570">
        <v>99</v>
      </c>
      <c r="Q1852" s="570">
        <v>21</v>
      </c>
      <c r="R1852" s="570">
        <v>67</v>
      </c>
      <c r="S1852" s="570">
        <v>2</v>
      </c>
      <c r="T1852" s="570">
        <v>2.2238805970149262</v>
      </c>
      <c r="U1852" s="570">
        <v>10.049253731343285</v>
      </c>
      <c r="V1852" s="570">
        <v>0</v>
      </c>
      <c r="W1852" s="570">
        <v>0</v>
      </c>
      <c r="X1852" s="570">
        <v>17.910447761194028</v>
      </c>
      <c r="Y1852" s="570">
        <v>1.4925373134328361</v>
      </c>
      <c r="Z1852" s="570">
        <v>5.5452379229558302</v>
      </c>
      <c r="AA1852" s="570">
        <v>0</v>
      </c>
      <c r="AB1852" s="570">
        <v>0.78836493410413455</v>
      </c>
      <c r="AC1852" s="570"/>
      <c r="AD1852" s="570">
        <v>34.469278412495363</v>
      </c>
      <c r="AE1852" s="570"/>
      <c r="AF1852" s="570">
        <v>4.0288634996993373</v>
      </c>
      <c r="AG1852" s="570">
        <v>3.4330671724742761</v>
      </c>
      <c r="AH1852" s="570">
        <v>1.4925373134328361</v>
      </c>
      <c r="AI1852" s="570">
        <v>0</v>
      </c>
      <c r="AJ1852" s="570"/>
      <c r="AK1852" s="570"/>
      <c r="AL1852" s="570"/>
    </row>
    <row r="1853" spans="1:38" s="531" customFormat="1">
      <c r="A1853" s="570">
        <v>16</v>
      </c>
      <c r="B1853" s="570">
        <v>381</v>
      </c>
      <c r="C1853" s="570">
        <v>2022</v>
      </c>
      <c r="D1853" s="570">
        <v>9</v>
      </c>
      <c r="E1853" s="570">
        <v>99</v>
      </c>
      <c r="F1853" s="570">
        <v>99</v>
      </c>
      <c r="G1853" s="570">
        <v>99</v>
      </c>
      <c r="H1853" s="570">
        <v>99</v>
      </c>
      <c r="I1853" s="570">
        <v>99</v>
      </c>
      <c r="J1853" s="570">
        <v>999</v>
      </c>
      <c r="K1853" s="570">
        <v>99</v>
      </c>
      <c r="L1853" s="570">
        <v>2</v>
      </c>
      <c r="M1853" s="570">
        <v>99</v>
      </c>
      <c r="N1853" s="570">
        <v>99</v>
      </c>
      <c r="O1853" s="570">
        <v>99</v>
      </c>
      <c r="P1853" s="570">
        <v>99</v>
      </c>
      <c r="Q1853" s="570">
        <v>34</v>
      </c>
      <c r="R1853" s="570">
        <v>162</v>
      </c>
      <c r="S1853" s="570">
        <v>2</v>
      </c>
      <c r="T1853" s="570">
        <v>2.6481481481481484</v>
      </c>
      <c r="U1853" s="570">
        <v>9.2172839506172881</v>
      </c>
      <c r="V1853" s="570">
        <v>0</v>
      </c>
      <c r="W1853" s="570">
        <v>0</v>
      </c>
      <c r="X1853" s="570">
        <v>12.962962962962964</v>
      </c>
      <c r="Y1853" s="570">
        <v>0.61728395061728403</v>
      </c>
      <c r="Z1853" s="570">
        <v>5.255480152699791</v>
      </c>
      <c r="AA1853" s="570">
        <v>0</v>
      </c>
      <c r="AB1853" s="570">
        <v>1.2346450593172802</v>
      </c>
      <c r="AC1853" s="570"/>
      <c r="AD1853" s="570">
        <v>64.441576497229391</v>
      </c>
      <c r="AE1853" s="570"/>
      <c r="AF1853" s="570">
        <v>7.108380868802108</v>
      </c>
      <c r="AG1853" s="570">
        <v>5.2768471792262162</v>
      </c>
      <c r="AH1853" s="570">
        <v>1.8518518518518521</v>
      </c>
      <c r="AI1853" s="570">
        <v>0</v>
      </c>
      <c r="AJ1853" s="570"/>
      <c r="AK1853" s="570"/>
      <c r="AL1853" s="570"/>
    </row>
    <row r="1854" spans="1:38" s="531" customFormat="1">
      <c r="A1854" s="570">
        <v>16</v>
      </c>
      <c r="B1854" s="570">
        <v>382</v>
      </c>
      <c r="C1854" s="570">
        <v>2022</v>
      </c>
      <c r="D1854" s="570">
        <v>10</v>
      </c>
      <c r="E1854" s="570">
        <v>99</v>
      </c>
      <c r="F1854" s="570">
        <v>99</v>
      </c>
      <c r="G1854" s="570">
        <v>99</v>
      </c>
      <c r="H1854" s="570">
        <v>99</v>
      </c>
      <c r="I1854" s="570">
        <v>99</v>
      </c>
      <c r="J1854" s="570">
        <v>999</v>
      </c>
      <c r="K1854" s="570">
        <v>99</v>
      </c>
      <c r="L1854" s="570">
        <v>2</v>
      </c>
      <c r="M1854" s="570">
        <v>99</v>
      </c>
      <c r="N1854" s="570">
        <v>99</v>
      </c>
      <c r="O1854" s="570">
        <v>99</v>
      </c>
      <c r="P1854" s="570">
        <v>99</v>
      </c>
      <c r="Q1854" s="570">
        <v>90</v>
      </c>
      <c r="R1854" s="570">
        <v>228</v>
      </c>
      <c r="S1854" s="570">
        <v>2</v>
      </c>
      <c r="T1854" s="570">
        <v>3.12719298245614</v>
      </c>
      <c r="U1854" s="570">
        <v>14.279824561403512</v>
      </c>
      <c r="V1854" s="570">
        <v>0</v>
      </c>
      <c r="W1854" s="570">
        <v>0</v>
      </c>
      <c r="X1854" s="570">
        <v>44.73684210526315</v>
      </c>
      <c r="Y1854" s="570">
        <v>4.8245614035087723</v>
      </c>
      <c r="Z1854" s="570">
        <v>5.6380160101426382</v>
      </c>
      <c r="AA1854" s="570">
        <v>0</v>
      </c>
      <c r="AB1854" s="570">
        <v>1.4857678673804422</v>
      </c>
      <c r="AC1854" s="570"/>
      <c r="AD1854" s="570">
        <v>40.12160155101828</v>
      </c>
      <c r="AE1854" s="570"/>
      <c r="AF1854" s="570">
        <v>5.4493307839388123</v>
      </c>
      <c r="AG1854" s="570">
        <v>4.9590729497634571</v>
      </c>
      <c r="AH1854" s="570">
        <v>0.4385964912280701</v>
      </c>
      <c r="AI1854" s="570">
        <v>1</v>
      </c>
      <c r="AJ1854" s="570">
        <v>104.6</v>
      </c>
      <c r="AK1854" s="570">
        <v>10.834943015574497</v>
      </c>
      <c r="AL1854" s="570"/>
    </row>
    <row r="1855" spans="1:38" s="531" customFormat="1">
      <c r="A1855" s="570">
        <v>16</v>
      </c>
      <c r="B1855" s="570">
        <v>383</v>
      </c>
      <c r="C1855" s="570">
        <v>2022</v>
      </c>
      <c r="D1855" s="570">
        <v>11</v>
      </c>
      <c r="E1855" s="570">
        <v>99</v>
      </c>
      <c r="F1855" s="570">
        <v>99</v>
      </c>
      <c r="G1855" s="570">
        <v>99</v>
      </c>
      <c r="H1855" s="570">
        <v>99</v>
      </c>
      <c r="I1855" s="570">
        <v>99</v>
      </c>
      <c r="J1855" s="570">
        <v>999</v>
      </c>
      <c r="K1855" s="570">
        <v>99</v>
      </c>
      <c r="L1855" s="570">
        <v>2</v>
      </c>
      <c r="M1855" s="570">
        <v>99</v>
      </c>
      <c r="N1855" s="570">
        <v>99</v>
      </c>
      <c r="O1855" s="570">
        <v>99</v>
      </c>
      <c r="P1855" s="570">
        <v>99</v>
      </c>
      <c r="Q1855" s="570">
        <v>40</v>
      </c>
      <c r="R1855" s="570">
        <v>106</v>
      </c>
      <c r="S1855" s="570">
        <v>2</v>
      </c>
      <c r="T1855" s="570">
        <v>2.7075471698113205</v>
      </c>
      <c r="U1855" s="570">
        <v>13.066981132075471</v>
      </c>
      <c r="V1855" s="570">
        <v>0</v>
      </c>
      <c r="W1855" s="570">
        <v>0</v>
      </c>
      <c r="X1855" s="570">
        <v>39.622641509433976</v>
      </c>
      <c r="Y1855" s="570">
        <v>0.94339622641509413</v>
      </c>
      <c r="Z1855" s="570">
        <v>5.6495403335825536</v>
      </c>
      <c r="AA1855" s="570">
        <v>0</v>
      </c>
      <c r="AB1855" s="570">
        <v>1.2735849056603772</v>
      </c>
      <c r="AC1855" s="570"/>
      <c r="AD1855" s="570">
        <v>35.961813331432637</v>
      </c>
      <c r="AE1855" s="570"/>
      <c r="AF1855" s="570">
        <v>4.1085271317829468</v>
      </c>
      <c r="AG1855" s="570">
        <v>3.1499662284322474</v>
      </c>
      <c r="AH1855" s="570">
        <v>0</v>
      </c>
      <c r="AI1855" s="570">
        <v>1</v>
      </c>
      <c r="AJ1855" s="570">
        <v>88.3</v>
      </c>
      <c r="AK1855" s="570">
        <v>11.184295021065452</v>
      </c>
      <c r="AL1855" s="570"/>
    </row>
    <row r="1856" spans="1:38" s="531" customFormat="1">
      <c r="A1856" s="570">
        <v>16</v>
      </c>
      <c r="B1856" s="570">
        <v>384</v>
      </c>
      <c r="C1856" s="570">
        <v>2022</v>
      </c>
      <c r="D1856" s="570">
        <v>12</v>
      </c>
      <c r="E1856" s="570">
        <v>99</v>
      </c>
      <c r="F1856" s="570">
        <v>99</v>
      </c>
      <c r="G1856" s="570">
        <v>99</v>
      </c>
      <c r="H1856" s="570">
        <v>99</v>
      </c>
      <c r="I1856" s="570">
        <v>99</v>
      </c>
      <c r="J1856" s="570">
        <v>999</v>
      </c>
      <c r="K1856" s="570">
        <v>99</v>
      </c>
      <c r="L1856" s="570">
        <v>2</v>
      </c>
      <c r="M1856" s="570">
        <v>99</v>
      </c>
      <c r="N1856" s="570">
        <v>99</v>
      </c>
      <c r="O1856" s="570">
        <v>99</v>
      </c>
      <c r="P1856" s="570">
        <v>99</v>
      </c>
      <c r="Q1856" s="570">
        <v>10</v>
      </c>
      <c r="R1856" s="570">
        <v>24</v>
      </c>
      <c r="S1856" s="570">
        <v>2</v>
      </c>
      <c r="T1856" s="570">
        <v>2.75</v>
      </c>
      <c r="U1856" s="570">
        <v>9.9583333333333357</v>
      </c>
      <c r="V1856" s="570">
        <v>0</v>
      </c>
      <c r="W1856" s="570">
        <v>0</v>
      </c>
      <c r="X1856" s="570">
        <v>16.666666666666671</v>
      </c>
      <c r="Y1856" s="570">
        <v>0</v>
      </c>
      <c r="Z1856" s="570">
        <v>5.4376708146860899</v>
      </c>
      <c r="AA1856" s="570">
        <v>0</v>
      </c>
      <c r="AB1856" s="570">
        <v>1.5612494995995996</v>
      </c>
      <c r="AC1856" s="570"/>
      <c r="AD1856" s="570">
        <v>50.7240607843204</v>
      </c>
      <c r="AE1856" s="570"/>
      <c r="AF1856" s="570">
        <v>5.2516411378555778</v>
      </c>
      <c r="AG1856" s="570">
        <v>3.2441970951540662</v>
      </c>
      <c r="AH1856" s="570">
        <v>0</v>
      </c>
      <c r="AI1856" s="570">
        <v>0</v>
      </c>
      <c r="AJ1856" s="570"/>
      <c r="AK1856" s="570"/>
      <c r="AL1856" s="570"/>
    </row>
    <row r="1857" spans="1:38" s="531" customFormat="1">
      <c r="A1857" s="570">
        <v>16</v>
      </c>
      <c r="B1857" s="570">
        <v>385</v>
      </c>
      <c r="C1857" s="570">
        <v>2022</v>
      </c>
      <c r="D1857" s="570">
        <v>1</v>
      </c>
      <c r="E1857" s="570">
        <v>99</v>
      </c>
      <c r="F1857" s="570">
        <v>99</v>
      </c>
      <c r="G1857" s="570">
        <v>99</v>
      </c>
      <c r="H1857" s="570">
        <v>99</v>
      </c>
      <c r="I1857" s="570">
        <v>99</v>
      </c>
      <c r="J1857" s="570">
        <v>999</v>
      </c>
      <c r="K1857" s="570">
        <v>99</v>
      </c>
      <c r="L1857" s="570">
        <v>3</v>
      </c>
      <c r="M1857" s="570">
        <v>99</v>
      </c>
      <c r="N1857" s="570">
        <v>99</v>
      </c>
      <c r="O1857" s="570">
        <v>99</v>
      </c>
      <c r="P1857" s="570">
        <v>99</v>
      </c>
      <c r="Q1857" s="570">
        <v>16</v>
      </c>
      <c r="R1857" s="570">
        <v>39</v>
      </c>
      <c r="S1857" s="570">
        <v>3</v>
      </c>
      <c r="T1857" s="570">
        <v>3.7692307692307687</v>
      </c>
      <c r="U1857" s="570">
        <v>14.26333333333333</v>
      </c>
      <c r="V1857" s="570">
        <v>0</v>
      </c>
      <c r="W1857" s="570">
        <v>0</v>
      </c>
      <c r="X1857" s="570">
        <v>58.974358974358992</v>
      </c>
      <c r="Y1857" s="570">
        <v>2.5641025641025639</v>
      </c>
      <c r="Z1857" s="570">
        <v>6.667219207871601</v>
      </c>
      <c r="AA1857" s="570">
        <v>0</v>
      </c>
      <c r="AB1857" s="570">
        <v>1.4756404687116058</v>
      </c>
      <c r="AC1857" s="570"/>
      <c r="AD1857" s="570">
        <v>47.039559547215077</v>
      </c>
      <c r="AE1857" s="570"/>
      <c r="AF1857" s="570">
        <v>4.2483660130718945</v>
      </c>
      <c r="AG1857" s="570">
        <v>3.1897587338905056</v>
      </c>
      <c r="AH1857" s="570">
        <v>0</v>
      </c>
      <c r="AI1857" s="570">
        <v>0</v>
      </c>
      <c r="AJ1857" s="570"/>
      <c r="AK1857" s="570"/>
      <c r="AL1857" s="570"/>
    </row>
    <row r="1858" spans="1:38" s="531" customFormat="1">
      <c r="A1858" s="570">
        <v>16</v>
      </c>
      <c r="B1858" s="570">
        <v>386</v>
      </c>
      <c r="C1858" s="570">
        <v>2022</v>
      </c>
      <c r="D1858" s="570">
        <v>2</v>
      </c>
      <c r="E1858" s="570">
        <v>99</v>
      </c>
      <c r="F1858" s="570">
        <v>99</v>
      </c>
      <c r="G1858" s="570">
        <v>99</v>
      </c>
      <c r="H1858" s="570">
        <v>99</v>
      </c>
      <c r="I1858" s="570">
        <v>99</v>
      </c>
      <c r="J1858" s="570">
        <v>999</v>
      </c>
      <c r="K1858" s="570">
        <v>99</v>
      </c>
      <c r="L1858" s="570">
        <v>3</v>
      </c>
      <c r="M1858" s="570">
        <v>99</v>
      </c>
      <c r="N1858" s="570">
        <v>99</v>
      </c>
      <c r="O1858" s="570">
        <v>99</v>
      </c>
      <c r="P1858" s="570">
        <v>99</v>
      </c>
      <c r="Q1858" s="570">
        <v>20</v>
      </c>
      <c r="R1858" s="570">
        <v>80</v>
      </c>
      <c r="S1858" s="570">
        <v>3</v>
      </c>
      <c r="T1858" s="570">
        <v>3.7625000000000002</v>
      </c>
      <c r="U1858" s="570">
        <v>10.147500000000003</v>
      </c>
      <c r="V1858" s="570">
        <v>0</v>
      </c>
      <c r="W1858" s="570">
        <v>0</v>
      </c>
      <c r="X1858" s="570">
        <v>13.75</v>
      </c>
      <c r="Y1858" s="570">
        <v>0</v>
      </c>
      <c r="Z1858" s="570">
        <v>4.5260903382499968</v>
      </c>
      <c r="AA1858" s="570">
        <v>0</v>
      </c>
      <c r="AB1858" s="570">
        <v>1.5511588409959824</v>
      </c>
      <c r="AC1858" s="570"/>
      <c r="AD1858" s="570">
        <v>34.16733887359549</v>
      </c>
      <c r="AE1858" s="570"/>
      <c r="AF1858" s="570">
        <v>4.9566294919454759</v>
      </c>
      <c r="AG1858" s="570">
        <v>5.006074135283634</v>
      </c>
      <c r="AH1858" s="570">
        <v>0</v>
      </c>
      <c r="AI1858" s="570">
        <v>0</v>
      </c>
      <c r="AJ1858" s="570"/>
      <c r="AK1858" s="570"/>
      <c r="AL1858" s="570"/>
    </row>
    <row r="1859" spans="1:38" s="531" customFormat="1">
      <c r="A1859" s="570">
        <v>16</v>
      </c>
      <c r="B1859" s="570">
        <v>387</v>
      </c>
      <c r="C1859" s="570">
        <v>2022</v>
      </c>
      <c r="D1859" s="570">
        <v>3</v>
      </c>
      <c r="E1859" s="570">
        <v>99</v>
      </c>
      <c r="F1859" s="570">
        <v>99</v>
      </c>
      <c r="G1859" s="570">
        <v>99</v>
      </c>
      <c r="H1859" s="570">
        <v>99</v>
      </c>
      <c r="I1859" s="570">
        <v>99</v>
      </c>
      <c r="J1859" s="570">
        <v>999</v>
      </c>
      <c r="K1859" s="570">
        <v>99</v>
      </c>
      <c r="L1859" s="570">
        <v>3</v>
      </c>
      <c r="M1859" s="570">
        <v>99</v>
      </c>
      <c r="N1859" s="570">
        <v>99</v>
      </c>
      <c r="O1859" s="570">
        <v>99</v>
      </c>
      <c r="P1859" s="570">
        <v>99</v>
      </c>
      <c r="Q1859" s="570">
        <v>62</v>
      </c>
      <c r="R1859" s="570">
        <v>231</v>
      </c>
      <c r="S1859" s="570">
        <v>3</v>
      </c>
      <c r="T1859" s="570">
        <v>3.7056277056277054</v>
      </c>
      <c r="U1859" s="570">
        <v>9.4220779220779178</v>
      </c>
      <c r="V1859" s="570">
        <v>0</v>
      </c>
      <c r="W1859" s="570">
        <v>0</v>
      </c>
      <c r="X1859" s="570">
        <v>26.406926406926402</v>
      </c>
      <c r="Y1859" s="570">
        <v>3.0303030303030303</v>
      </c>
      <c r="Z1859" s="570">
        <v>7.2009611559628484</v>
      </c>
      <c r="AA1859" s="570">
        <v>0</v>
      </c>
      <c r="AB1859" s="570">
        <v>1.8539564385700955</v>
      </c>
      <c r="AC1859" s="570"/>
      <c r="AD1859" s="570">
        <v>45.377472155749111</v>
      </c>
      <c r="AE1859" s="570"/>
      <c r="AF1859" s="570">
        <v>5.3521779425393872</v>
      </c>
      <c r="AG1859" s="570">
        <v>5.3720976727080627</v>
      </c>
      <c r="AH1859" s="570">
        <v>0</v>
      </c>
      <c r="AI1859" s="570">
        <v>0</v>
      </c>
      <c r="AJ1859" s="570"/>
      <c r="AK1859" s="570"/>
      <c r="AL1859" s="570"/>
    </row>
    <row r="1860" spans="1:38" s="531" customFormat="1">
      <c r="A1860" s="570">
        <v>16</v>
      </c>
      <c r="B1860" s="570">
        <v>388</v>
      </c>
      <c r="C1860" s="570">
        <v>2022</v>
      </c>
      <c r="D1860" s="570">
        <v>4</v>
      </c>
      <c r="E1860" s="570">
        <v>99</v>
      </c>
      <c r="F1860" s="570">
        <v>99</v>
      </c>
      <c r="G1860" s="570">
        <v>99</v>
      </c>
      <c r="H1860" s="570">
        <v>99</v>
      </c>
      <c r="I1860" s="570">
        <v>99</v>
      </c>
      <c r="J1860" s="570">
        <v>999</v>
      </c>
      <c r="K1860" s="570">
        <v>99</v>
      </c>
      <c r="L1860" s="570">
        <v>3</v>
      </c>
      <c r="M1860" s="570">
        <v>99</v>
      </c>
      <c r="N1860" s="570">
        <v>99</v>
      </c>
      <c r="O1860" s="570">
        <v>99</v>
      </c>
      <c r="P1860" s="570">
        <v>99</v>
      </c>
      <c r="Q1860" s="570">
        <v>54</v>
      </c>
      <c r="R1860" s="570">
        <v>174</v>
      </c>
      <c r="S1860" s="570">
        <v>3</v>
      </c>
      <c r="T1860" s="570">
        <v>3.1149425287356327</v>
      </c>
      <c r="U1860" s="570">
        <v>9.1810344827586174</v>
      </c>
      <c r="V1860" s="570">
        <v>0</v>
      </c>
      <c r="W1860" s="570">
        <v>0</v>
      </c>
      <c r="X1860" s="570">
        <v>24.137931034482754</v>
      </c>
      <c r="Y1860" s="570">
        <v>2.8735632183908049</v>
      </c>
      <c r="Z1860" s="570">
        <v>6.6761659680758223</v>
      </c>
      <c r="AA1860" s="570">
        <v>0</v>
      </c>
      <c r="AB1860" s="570">
        <v>1.560469184943049</v>
      </c>
      <c r="AC1860" s="570"/>
      <c r="AD1860" s="570">
        <v>56.626358006891749</v>
      </c>
      <c r="AE1860" s="570"/>
      <c r="AF1860" s="570">
        <v>4.6573875802997859</v>
      </c>
      <c r="AG1860" s="570">
        <v>4.4911694752289852</v>
      </c>
      <c r="AH1860" s="570">
        <v>0</v>
      </c>
      <c r="AI1860" s="570">
        <v>27</v>
      </c>
      <c r="AJ1860" s="570">
        <v>96.948148148148164</v>
      </c>
      <c r="AK1860" s="570">
        <v>11.972742019581521</v>
      </c>
      <c r="AL1860" s="570"/>
    </row>
    <row r="1861" spans="1:38" s="531" customFormat="1">
      <c r="A1861" s="570">
        <v>16</v>
      </c>
      <c r="B1861" s="570">
        <v>389</v>
      </c>
      <c r="C1861" s="570">
        <v>2022</v>
      </c>
      <c r="D1861" s="570">
        <v>5</v>
      </c>
      <c r="E1861" s="570">
        <v>99</v>
      </c>
      <c r="F1861" s="570">
        <v>99</v>
      </c>
      <c r="G1861" s="570">
        <v>99</v>
      </c>
      <c r="H1861" s="570">
        <v>99</v>
      </c>
      <c r="I1861" s="570">
        <v>99</v>
      </c>
      <c r="J1861" s="570">
        <v>999</v>
      </c>
      <c r="K1861" s="570">
        <v>99</v>
      </c>
      <c r="L1861" s="570">
        <v>3</v>
      </c>
      <c r="M1861" s="570">
        <v>99</v>
      </c>
      <c r="N1861" s="570">
        <v>99</v>
      </c>
      <c r="O1861" s="570">
        <v>99</v>
      </c>
      <c r="P1861" s="570">
        <v>99</v>
      </c>
      <c r="Q1861" s="570">
        <v>30</v>
      </c>
      <c r="R1861" s="570">
        <v>146</v>
      </c>
      <c r="S1861" s="570">
        <v>3</v>
      </c>
      <c r="T1861" s="570">
        <v>3.0890410958904115</v>
      </c>
      <c r="U1861" s="570">
        <v>8.0390410958904095</v>
      </c>
      <c r="V1861" s="570">
        <v>0</v>
      </c>
      <c r="W1861" s="570">
        <v>0</v>
      </c>
      <c r="X1861" s="570">
        <v>16.438356164383563</v>
      </c>
      <c r="Y1861" s="570">
        <v>2.7397260273972601</v>
      </c>
      <c r="Z1861" s="570">
        <v>5.8366857419571563</v>
      </c>
      <c r="AA1861" s="570">
        <v>0</v>
      </c>
      <c r="AB1861" s="570">
        <v>1.5256762833572524</v>
      </c>
      <c r="AC1861" s="570"/>
      <c r="AD1861" s="570">
        <v>43.318686006135856</v>
      </c>
      <c r="AE1861" s="570"/>
      <c r="AF1861" s="570">
        <v>7.220573689416419</v>
      </c>
      <c r="AG1861" s="570">
        <v>5.4923817011081164</v>
      </c>
      <c r="AH1861" s="570">
        <v>0</v>
      </c>
      <c r="AI1861" s="570">
        <v>0</v>
      </c>
      <c r="AJ1861" s="570"/>
      <c r="AK1861" s="570"/>
      <c r="AL1861" s="570"/>
    </row>
    <row r="1862" spans="1:38" s="531" customFormat="1">
      <c r="A1862" s="570">
        <v>16</v>
      </c>
      <c r="B1862" s="570">
        <v>390</v>
      </c>
      <c r="C1862" s="570">
        <v>2022</v>
      </c>
      <c r="D1862" s="570">
        <v>6</v>
      </c>
      <c r="E1862" s="570">
        <v>99</v>
      </c>
      <c r="F1862" s="570">
        <v>99</v>
      </c>
      <c r="G1862" s="570">
        <v>99</v>
      </c>
      <c r="H1862" s="570">
        <v>99</v>
      </c>
      <c r="I1862" s="570">
        <v>99</v>
      </c>
      <c r="J1862" s="570">
        <v>999</v>
      </c>
      <c r="K1862" s="570">
        <v>99</v>
      </c>
      <c r="L1862" s="570">
        <v>3</v>
      </c>
      <c r="M1862" s="570">
        <v>99</v>
      </c>
      <c r="N1862" s="570">
        <v>99</v>
      </c>
      <c r="O1862" s="570">
        <v>99</v>
      </c>
      <c r="P1862" s="570">
        <v>99</v>
      </c>
      <c r="Q1862" s="570">
        <v>52</v>
      </c>
      <c r="R1862" s="570">
        <v>164</v>
      </c>
      <c r="S1862" s="570">
        <v>3</v>
      </c>
      <c r="T1862" s="570">
        <v>3.0609756097560981</v>
      </c>
      <c r="U1862" s="570">
        <v>10.846341463414635</v>
      </c>
      <c r="V1862" s="570">
        <v>0</v>
      </c>
      <c r="W1862" s="570">
        <v>0</v>
      </c>
      <c r="X1862" s="570">
        <v>26.829268292682919</v>
      </c>
      <c r="Y1862" s="570">
        <v>4.2682926829268304</v>
      </c>
      <c r="Z1862" s="570">
        <v>6.1745088700107758</v>
      </c>
      <c r="AA1862" s="570">
        <v>0</v>
      </c>
      <c r="AB1862" s="570">
        <v>1.5799626498796964</v>
      </c>
      <c r="AC1862" s="570"/>
      <c r="AD1862" s="570">
        <v>38.967199703763072</v>
      </c>
      <c r="AE1862" s="570"/>
      <c r="AF1862" s="570">
        <v>9.3447293447293447</v>
      </c>
      <c r="AG1862" s="570">
        <v>7.6972673575802144</v>
      </c>
      <c r="AH1862" s="570">
        <v>0</v>
      </c>
      <c r="AI1862" s="570">
        <v>0</v>
      </c>
      <c r="AJ1862" s="570"/>
      <c r="AK1862" s="570"/>
      <c r="AL1862" s="570"/>
    </row>
    <row r="1863" spans="1:38" s="531" customFormat="1">
      <c r="A1863" s="570">
        <v>16</v>
      </c>
      <c r="B1863" s="570">
        <v>391</v>
      </c>
      <c r="C1863" s="570">
        <v>2022</v>
      </c>
      <c r="D1863" s="570">
        <v>7</v>
      </c>
      <c r="E1863" s="570">
        <v>99</v>
      </c>
      <c r="F1863" s="570">
        <v>99</v>
      </c>
      <c r="G1863" s="570">
        <v>99</v>
      </c>
      <c r="H1863" s="570">
        <v>99</v>
      </c>
      <c r="I1863" s="570">
        <v>99</v>
      </c>
      <c r="J1863" s="570">
        <v>999</v>
      </c>
      <c r="K1863" s="570">
        <v>99</v>
      </c>
      <c r="L1863" s="570">
        <v>3</v>
      </c>
      <c r="M1863" s="570">
        <v>99</v>
      </c>
      <c r="N1863" s="570">
        <v>99</v>
      </c>
      <c r="O1863" s="570">
        <v>99</v>
      </c>
      <c r="P1863" s="570">
        <v>99</v>
      </c>
      <c r="Q1863" s="570">
        <v>7</v>
      </c>
      <c r="R1863" s="570">
        <v>18</v>
      </c>
      <c r="S1863" s="570">
        <v>3</v>
      </c>
      <c r="T1863" s="570">
        <v>3.1666666666666665</v>
      </c>
      <c r="U1863" s="570">
        <v>13.744444444444444</v>
      </c>
      <c r="V1863" s="570">
        <v>0</v>
      </c>
      <c r="W1863" s="570">
        <v>0</v>
      </c>
      <c r="X1863" s="570">
        <v>44.44444444444445</v>
      </c>
      <c r="Y1863" s="570">
        <v>0</v>
      </c>
      <c r="Z1863" s="570">
        <v>4.6533407619594689</v>
      </c>
      <c r="AA1863" s="570">
        <v>0</v>
      </c>
      <c r="AB1863" s="570">
        <v>1.4624940645653541</v>
      </c>
      <c r="AC1863" s="570"/>
      <c r="AD1863" s="570">
        <v>-44.844013894224155</v>
      </c>
      <c r="AE1863" s="570"/>
      <c r="AF1863" s="570">
        <v>7.9646017699115053</v>
      </c>
      <c r="AG1863" s="570">
        <v>7.784035490671112</v>
      </c>
      <c r="AH1863" s="570">
        <v>0</v>
      </c>
      <c r="AI1863" s="570">
        <v>0</v>
      </c>
      <c r="AJ1863" s="570"/>
      <c r="AK1863" s="570"/>
      <c r="AL1863" s="570"/>
    </row>
    <row r="1864" spans="1:38" s="531" customFormat="1">
      <c r="A1864" s="570">
        <v>16</v>
      </c>
      <c r="B1864" s="570">
        <v>392</v>
      </c>
      <c r="C1864" s="570">
        <v>2022</v>
      </c>
      <c r="D1864" s="570">
        <v>8</v>
      </c>
      <c r="E1864" s="570">
        <v>99</v>
      </c>
      <c r="F1864" s="570">
        <v>99</v>
      </c>
      <c r="G1864" s="570">
        <v>99</v>
      </c>
      <c r="H1864" s="570">
        <v>99</v>
      </c>
      <c r="I1864" s="570">
        <v>99</v>
      </c>
      <c r="J1864" s="570">
        <v>999</v>
      </c>
      <c r="K1864" s="570">
        <v>99</v>
      </c>
      <c r="L1864" s="570">
        <v>3</v>
      </c>
      <c r="M1864" s="570">
        <v>99</v>
      </c>
      <c r="N1864" s="570">
        <v>99</v>
      </c>
      <c r="O1864" s="570">
        <v>99</v>
      </c>
      <c r="P1864" s="570">
        <v>99</v>
      </c>
      <c r="Q1864" s="570">
        <v>39</v>
      </c>
      <c r="R1864" s="570">
        <v>168</v>
      </c>
      <c r="S1864" s="570">
        <v>3</v>
      </c>
      <c r="T1864" s="570">
        <v>2.75</v>
      </c>
      <c r="U1864" s="570">
        <v>9.2773809523809572</v>
      </c>
      <c r="V1864" s="570">
        <v>0</v>
      </c>
      <c r="W1864" s="570">
        <v>0</v>
      </c>
      <c r="X1864" s="570">
        <v>12.5</v>
      </c>
      <c r="Y1864" s="570">
        <v>1.1904761904761909</v>
      </c>
      <c r="Z1864" s="570">
        <v>4.1904611403950547</v>
      </c>
      <c r="AA1864" s="570">
        <v>0</v>
      </c>
      <c r="AB1864" s="570">
        <v>1.3396428095365038</v>
      </c>
      <c r="AC1864" s="570"/>
      <c r="AD1864" s="570">
        <v>21.010382547904161</v>
      </c>
      <c r="AE1864" s="570"/>
      <c r="AF1864" s="570">
        <v>10.102224894768488</v>
      </c>
      <c r="AG1864" s="570">
        <v>7.9470941556786068</v>
      </c>
      <c r="AH1864" s="570">
        <v>0</v>
      </c>
      <c r="AI1864" s="570">
        <v>1</v>
      </c>
      <c r="AJ1864" s="570">
        <v>106.9</v>
      </c>
      <c r="AK1864" s="570">
        <v>12.770017215022817</v>
      </c>
      <c r="AL1864" s="570"/>
    </row>
    <row r="1865" spans="1:38" s="531" customFormat="1">
      <c r="A1865" s="570">
        <v>16</v>
      </c>
      <c r="B1865" s="570">
        <v>393</v>
      </c>
      <c r="C1865" s="570">
        <v>2022</v>
      </c>
      <c r="D1865" s="570">
        <v>9</v>
      </c>
      <c r="E1865" s="570">
        <v>99</v>
      </c>
      <c r="F1865" s="570">
        <v>99</v>
      </c>
      <c r="G1865" s="570">
        <v>99</v>
      </c>
      <c r="H1865" s="570">
        <v>99</v>
      </c>
      <c r="I1865" s="570">
        <v>99</v>
      </c>
      <c r="J1865" s="570">
        <v>999</v>
      </c>
      <c r="K1865" s="570">
        <v>99</v>
      </c>
      <c r="L1865" s="570">
        <v>3</v>
      </c>
      <c r="M1865" s="570">
        <v>99</v>
      </c>
      <c r="N1865" s="570">
        <v>99</v>
      </c>
      <c r="O1865" s="570">
        <v>99</v>
      </c>
      <c r="P1865" s="570">
        <v>99</v>
      </c>
      <c r="Q1865" s="570">
        <v>54</v>
      </c>
      <c r="R1865" s="570">
        <v>255</v>
      </c>
      <c r="S1865" s="570">
        <v>3</v>
      </c>
      <c r="T1865" s="570">
        <v>3.2392156862745098</v>
      </c>
      <c r="U1865" s="570">
        <v>11.215294117647048</v>
      </c>
      <c r="V1865" s="570">
        <v>0</v>
      </c>
      <c r="W1865" s="570">
        <v>0</v>
      </c>
      <c r="X1865" s="570">
        <v>27.450980392156872</v>
      </c>
      <c r="Y1865" s="570">
        <v>0.78431372549019596</v>
      </c>
      <c r="Z1865" s="570">
        <v>5.627917231487622</v>
      </c>
      <c r="AA1865" s="570">
        <v>0</v>
      </c>
      <c r="AB1865" s="570">
        <v>1.498244519347206</v>
      </c>
      <c r="AC1865" s="570"/>
      <c r="AD1865" s="570">
        <v>62.398503917475821</v>
      </c>
      <c r="AE1865" s="570"/>
      <c r="AF1865" s="570">
        <v>11.189118034225539</v>
      </c>
      <c r="AG1865" s="570">
        <v>10.106653661846398</v>
      </c>
      <c r="AH1865" s="570">
        <v>2.7450980392156872</v>
      </c>
      <c r="AI1865" s="570">
        <v>1</v>
      </c>
      <c r="AJ1865" s="570">
        <v>85.8</v>
      </c>
      <c r="AK1865" s="570">
        <v>12.665668687968065</v>
      </c>
      <c r="AL1865" s="570"/>
    </row>
    <row r="1866" spans="1:38" s="531" customFormat="1">
      <c r="A1866" s="570">
        <v>16</v>
      </c>
      <c r="B1866" s="570">
        <v>394</v>
      </c>
      <c r="C1866" s="570">
        <v>2022</v>
      </c>
      <c r="D1866" s="570">
        <v>10</v>
      </c>
      <c r="E1866" s="570">
        <v>99</v>
      </c>
      <c r="F1866" s="570">
        <v>99</v>
      </c>
      <c r="G1866" s="570">
        <v>99</v>
      </c>
      <c r="H1866" s="570">
        <v>99</v>
      </c>
      <c r="I1866" s="570">
        <v>99</v>
      </c>
      <c r="J1866" s="570">
        <v>999</v>
      </c>
      <c r="K1866" s="570">
        <v>99</v>
      </c>
      <c r="L1866" s="570">
        <v>3</v>
      </c>
      <c r="M1866" s="570">
        <v>99</v>
      </c>
      <c r="N1866" s="570">
        <v>99</v>
      </c>
      <c r="O1866" s="570">
        <v>99</v>
      </c>
      <c r="P1866" s="570">
        <v>99</v>
      </c>
      <c r="Q1866" s="570">
        <v>126</v>
      </c>
      <c r="R1866" s="570">
        <v>377</v>
      </c>
      <c r="S1866" s="570">
        <v>3</v>
      </c>
      <c r="T1866" s="570">
        <v>3.5543766578249336</v>
      </c>
      <c r="U1866" s="570">
        <v>15.201061007957556</v>
      </c>
      <c r="V1866" s="570">
        <v>0</v>
      </c>
      <c r="W1866" s="570">
        <v>0</v>
      </c>
      <c r="X1866" s="570">
        <v>50.66312997347481</v>
      </c>
      <c r="Y1866" s="570">
        <v>5.0397877984084891</v>
      </c>
      <c r="Z1866" s="570">
        <v>5.631353959340176</v>
      </c>
      <c r="AA1866" s="570">
        <v>0</v>
      </c>
      <c r="AB1866" s="570">
        <v>1.5833477598701788</v>
      </c>
      <c r="AC1866" s="570"/>
      <c r="AD1866" s="570">
        <v>45.684591421706862</v>
      </c>
      <c r="AE1866" s="570"/>
      <c r="AF1866" s="570">
        <v>9.0105162523900617</v>
      </c>
      <c r="AG1866" s="570">
        <v>8.7288700965981931</v>
      </c>
      <c r="AH1866" s="570">
        <v>0.2652519893899204</v>
      </c>
      <c r="AI1866" s="570">
        <v>7</v>
      </c>
      <c r="AJ1866" s="570">
        <v>102.8142857142857</v>
      </c>
      <c r="AK1866" s="570">
        <v>12.519070065858656</v>
      </c>
      <c r="AL1866" s="570"/>
    </row>
    <row r="1867" spans="1:38" s="531" customFormat="1">
      <c r="A1867" s="570">
        <v>16</v>
      </c>
      <c r="B1867" s="570">
        <v>395</v>
      </c>
      <c r="C1867" s="570">
        <v>2022</v>
      </c>
      <c r="D1867" s="570">
        <v>11</v>
      </c>
      <c r="E1867" s="570">
        <v>99</v>
      </c>
      <c r="F1867" s="570">
        <v>99</v>
      </c>
      <c r="G1867" s="570">
        <v>99</v>
      </c>
      <c r="H1867" s="570">
        <v>99</v>
      </c>
      <c r="I1867" s="570">
        <v>99</v>
      </c>
      <c r="J1867" s="570">
        <v>999</v>
      </c>
      <c r="K1867" s="570">
        <v>99</v>
      </c>
      <c r="L1867" s="570">
        <v>3</v>
      </c>
      <c r="M1867" s="570">
        <v>99</v>
      </c>
      <c r="N1867" s="570">
        <v>99</v>
      </c>
      <c r="O1867" s="570">
        <v>99</v>
      </c>
      <c r="P1867" s="570">
        <v>99</v>
      </c>
      <c r="Q1867" s="570">
        <v>71</v>
      </c>
      <c r="R1867" s="570">
        <v>192</v>
      </c>
      <c r="S1867" s="570">
        <v>3</v>
      </c>
      <c r="T1867" s="570">
        <v>3.515625</v>
      </c>
      <c r="U1867" s="570">
        <v>14.647916666666667</v>
      </c>
      <c r="V1867" s="570">
        <v>0</v>
      </c>
      <c r="W1867" s="570">
        <v>0</v>
      </c>
      <c r="X1867" s="570">
        <v>48.4375</v>
      </c>
      <c r="Y1867" s="570">
        <v>4.1666666666666679</v>
      </c>
      <c r="Z1867" s="570">
        <v>5.7553232454591292</v>
      </c>
      <c r="AA1867" s="570">
        <v>0</v>
      </c>
      <c r="AB1867" s="570">
        <v>1.6487892101099524</v>
      </c>
      <c r="AC1867" s="570"/>
      <c r="AD1867" s="570">
        <v>35.739553901711275</v>
      </c>
      <c r="AE1867" s="570"/>
      <c r="AF1867" s="570">
        <v>7.4418604651162799</v>
      </c>
      <c r="AG1867" s="570">
        <v>6.3959028379487766</v>
      </c>
      <c r="AH1867" s="570">
        <v>0.52083333333333348</v>
      </c>
      <c r="AI1867" s="570">
        <v>1</v>
      </c>
      <c r="AJ1867" s="570">
        <v>89.4</v>
      </c>
      <c r="AK1867" s="570">
        <v>8.3972811484632253</v>
      </c>
      <c r="AL1867" s="570"/>
    </row>
    <row r="1868" spans="1:38" s="531" customFormat="1">
      <c r="A1868" s="570">
        <v>16</v>
      </c>
      <c r="B1868" s="570">
        <v>396</v>
      </c>
      <c r="C1868" s="570">
        <v>2022</v>
      </c>
      <c r="D1868" s="570">
        <v>12</v>
      </c>
      <c r="E1868" s="570">
        <v>99</v>
      </c>
      <c r="F1868" s="570">
        <v>99</v>
      </c>
      <c r="G1868" s="570">
        <v>99</v>
      </c>
      <c r="H1868" s="570">
        <v>99</v>
      </c>
      <c r="I1868" s="570">
        <v>99</v>
      </c>
      <c r="J1868" s="570">
        <v>999</v>
      </c>
      <c r="K1868" s="570">
        <v>99</v>
      </c>
      <c r="L1868" s="570">
        <v>3</v>
      </c>
      <c r="M1868" s="570">
        <v>99</v>
      </c>
      <c r="N1868" s="570">
        <v>99</v>
      </c>
      <c r="O1868" s="570">
        <v>99</v>
      </c>
      <c r="P1868" s="570">
        <v>99</v>
      </c>
      <c r="Q1868" s="570">
        <v>8</v>
      </c>
      <c r="R1868" s="570">
        <v>18</v>
      </c>
      <c r="S1868" s="570">
        <v>3</v>
      </c>
      <c r="T1868" s="570">
        <v>4.5</v>
      </c>
      <c r="U1868" s="570">
        <v>14.47222222222222</v>
      </c>
      <c r="V1868" s="570">
        <v>0</v>
      </c>
      <c r="W1868" s="570">
        <v>0</v>
      </c>
      <c r="X1868" s="570">
        <v>44.44444444444445</v>
      </c>
      <c r="Y1868" s="570">
        <v>11.111111111111112</v>
      </c>
      <c r="Z1868" s="570">
        <v>7.0883163300646892</v>
      </c>
      <c r="AA1868" s="570">
        <v>0</v>
      </c>
      <c r="AB1868" s="570">
        <v>2.2912878474779204</v>
      </c>
      <c r="AC1868" s="570"/>
      <c r="AD1868" s="570">
        <v>61.383014870944528</v>
      </c>
      <c r="AE1868" s="570"/>
      <c r="AF1868" s="570">
        <v>3.9387308533916849</v>
      </c>
      <c r="AG1868" s="570">
        <v>3.5360390932536991</v>
      </c>
      <c r="AH1868" s="570">
        <v>0</v>
      </c>
      <c r="AI1868" s="570">
        <v>0</v>
      </c>
      <c r="AJ1868" s="570"/>
      <c r="AK1868" s="570"/>
      <c r="AL1868" s="570"/>
    </row>
    <row r="1869" spans="1:38" s="531" customFormat="1">
      <c r="A1869" s="570">
        <v>16</v>
      </c>
      <c r="B1869" s="570">
        <v>397</v>
      </c>
      <c r="C1869" s="570">
        <v>2022</v>
      </c>
      <c r="D1869" s="570">
        <v>1</v>
      </c>
      <c r="E1869" s="570">
        <v>99</v>
      </c>
      <c r="F1869" s="570">
        <v>99</v>
      </c>
      <c r="G1869" s="570">
        <v>99</v>
      </c>
      <c r="H1869" s="570">
        <v>99</v>
      </c>
      <c r="I1869" s="570">
        <v>99</v>
      </c>
      <c r="J1869" s="570">
        <v>999</v>
      </c>
      <c r="K1869" s="570">
        <v>99</v>
      </c>
      <c r="L1869" s="570">
        <v>4</v>
      </c>
      <c r="M1869" s="570">
        <v>99</v>
      </c>
      <c r="N1869" s="570">
        <v>99</v>
      </c>
      <c r="O1869" s="570">
        <v>99</v>
      </c>
      <c r="P1869" s="570">
        <v>99</v>
      </c>
      <c r="Q1869" s="570">
        <v>28</v>
      </c>
      <c r="R1869" s="570">
        <v>108</v>
      </c>
      <c r="S1869" s="570">
        <v>4</v>
      </c>
      <c r="T1869" s="570">
        <v>4.1944444444444446</v>
      </c>
      <c r="U1869" s="570">
        <v>14.48527777777778</v>
      </c>
      <c r="V1869" s="570">
        <v>0</v>
      </c>
      <c r="W1869" s="570">
        <v>0</v>
      </c>
      <c r="X1869" s="570">
        <v>54.629629629629619</v>
      </c>
      <c r="Y1869" s="570">
        <v>6.4814814814814827</v>
      </c>
      <c r="Z1869" s="570">
        <v>6.7112384266345204</v>
      </c>
      <c r="AA1869" s="570">
        <v>0</v>
      </c>
      <c r="AB1869" s="570">
        <v>1.5059040187144213</v>
      </c>
      <c r="AC1869" s="570"/>
      <c r="AD1869" s="570">
        <v>36.891359518861137</v>
      </c>
      <c r="AE1869" s="570"/>
      <c r="AF1869" s="570">
        <v>11.76470588235294</v>
      </c>
      <c r="AG1869" s="570">
        <v>8.9706266037816995</v>
      </c>
      <c r="AH1869" s="570">
        <v>0</v>
      </c>
      <c r="AI1869" s="570">
        <v>0</v>
      </c>
      <c r="AJ1869" s="570"/>
      <c r="AK1869" s="570"/>
      <c r="AL1869" s="570"/>
    </row>
    <row r="1870" spans="1:38" s="531" customFormat="1">
      <c r="A1870" s="570">
        <v>16</v>
      </c>
      <c r="B1870" s="570">
        <v>398</v>
      </c>
      <c r="C1870" s="570">
        <v>2022</v>
      </c>
      <c r="D1870" s="570">
        <v>2</v>
      </c>
      <c r="E1870" s="570">
        <v>99</v>
      </c>
      <c r="F1870" s="570">
        <v>99</v>
      </c>
      <c r="G1870" s="570">
        <v>99</v>
      </c>
      <c r="H1870" s="570">
        <v>99</v>
      </c>
      <c r="I1870" s="570">
        <v>99</v>
      </c>
      <c r="J1870" s="570">
        <v>999</v>
      </c>
      <c r="K1870" s="570">
        <v>99</v>
      </c>
      <c r="L1870" s="570">
        <v>4</v>
      </c>
      <c r="M1870" s="570">
        <v>99</v>
      </c>
      <c r="N1870" s="570">
        <v>99</v>
      </c>
      <c r="O1870" s="570">
        <v>99</v>
      </c>
      <c r="P1870" s="570">
        <v>99</v>
      </c>
      <c r="Q1870" s="570">
        <v>39</v>
      </c>
      <c r="R1870" s="570">
        <v>232</v>
      </c>
      <c r="S1870" s="570">
        <v>4</v>
      </c>
      <c r="T1870" s="570">
        <v>4.6767241379310338</v>
      </c>
      <c r="U1870" s="570">
        <v>8.6426724137931057</v>
      </c>
      <c r="V1870" s="570">
        <v>0</v>
      </c>
      <c r="W1870" s="570">
        <v>0</v>
      </c>
      <c r="X1870" s="570">
        <v>6.8965517241379306</v>
      </c>
      <c r="Y1870" s="570">
        <v>1.7241379310344827</v>
      </c>
      <c r="Z1870" s="570">
        <v>5.073650467375642</v>
      </c>
      <c r="AA1870" s="570">
        <v>0</v>
      </c>
      <c r="AB1870" s="570">
        <v>1.119487086880961</v>
      </c>
      <c r="AC1870" s="570"/>
      <c r="AD1870" s="570">
        <v>-3.0322439019528281E-2</v>
      </c>
      <c r="AE1870" s="570"/>
      <c r="AF1870" s="570">
        <v>14.374225526641879</v>
      </c>
      <c r="AG1870" s="570">
        <v>12.364719448949517</v>
      </c>
      <c r="AH1870" s="570">
        <v>0</v>
      </c>
      <c r="AI1870" s="570">
        <v>2</v>
      </c>
      <c r="AJ1870" s="570">
        <v>89.1</v>
      </c>
      <c r="AK1870" s="570">
        <v>11.36774311499874</v>
      </c>
      <c r="AL1870" s="570"/>
    </row>
    <row r="1871" spans="1:38" s="531" customFormat="1">
      <c r="A1871" s="570">
        <v>16</v>
      </c>
      <c r="B1871" s="570">
        <v>399</v>
      </c>
      <c r="C1871" s="570">
        <v>2022</v>
      </c>
      <c r="D1871" s="570">
        <v>3</v>
      </c>
      <c r="E1871" s="570">
        <v>99</v>
      </c>
      <c r="F1871" s="570">
        <v>99</v>
      </c>
      <c r="G1871" s="570">
        <v>99</v>
      </c>
      <c r="H1871" s="570">
        <v>99</v>
      </c>
      <c r="I1871" s="570">
        <v>99</v>
      </c>
      <c r="J1871" s="570">
        <v>999</v>
      </c>
      <c r="K1871" s="570">
        <v>99</v>
      </c>
      <c r="L1871" s="570">
        <v>4</v>
      </c>
      <c r="M1871" s="570">
        <v>99</v>
      </c>
      <c r="N1871" s="570">
        <v>99</v>
      </c>
      <c r="O1871" s="570">
        <v>99</v>
      </c>
      <c r="P1871" s="570">
        <v>99</v>
      </c>
      <c r="Q1871" s="570">
        <v>96</v>
      </c>
      <c r="R1871" s="570">
        <v>670</v>
      </c>
      <c r="S1871" s="570">
        <v>4</v>
      </c>
      <c r="T1871" s="570">
        <v>4.4432835820895509</v>
      </c>
      <c r="U1871" s="570">
        <v>7.7847761194029808</v>
      </c>
      <c r="V1871" s="570">
        <v>0</v>
      </c>
      <c r="W1871" s="570">
        <v>0</v>
      </c>
      <c r="X1871" s="570">
        <v>13.134328358208952</v>
      </c>
      <c r="Y1871" s="570">
        <v>2.8358208955223878</v>
      </c>
      <c r="Z1871" s="570">
        <v>5.6438931091480979</v>
      </c>
      <c r="AA1871" s="570">
        <v>0</v>
      </c>
      <c r="AB1871" s="570">
        <v>1.470782498667687</v>
      </c>
      <c r="AC1871" s="570"/>
      <c r="AD1871" s="570">
        <v>30.917585638871117</v>
      </c>
      <c r="AE1871" s="570"/>
      <c r="AF1871" s="570">
        <v>15.523632993512512</v>
      </c>
      <c r="AG1871" s="570">
        <v>12.87378223813954</v>
      </c>
      <c r="AH1871" s="570">
        <v>0.59701492537313428</v>
      </c>
      <c r="AI1871" s="570">
        <v>3</v>
      </c>
      <c r="AJ1871" s="570">
        <v>110.2</v>
      </c>
      <c r="AK1871" s="570">
        <v>13.23771921684723</v>
      </c>
      <c r="AL1871" s="570"/>
    </row>
    <row r="1872" spans="1:38" s="531" customFormat="1">
      <c r="A1872" s="570">
        <v>16</v>
      </c>
      <c r="B1872" s="570">
        <v>400</v>
      </c>
      <c r="C1872" s="570">
        <v>2022</v>
      </c>
      <c r="D1872" s="570">
        <v>4</v>
      </c>
      <c r="E1872" s="570">
        <v>99</v>
      </c>
      <c r="F1872" s="570">
        <v>99</v>
      </c>
      <c r="G1872" s="570">
        <v>99</v>
      </c>
      <c r="H1872" s="570">
        <v>99</v>
      </c>
      <c r="I1872" s="570">
        <v>99</v>
      </c>
      <c r="J1872" s="570">
        <v>999</v>
      </c>
      <c r="K1872" s="570">
        <v>99</v>
      </c>
      <c r="L1872" s="570">
        <v>4</v>
      </c>
      <c r="M1872" s="570">
        <v>99</v>
      </c>
      <c r="N1872" s="570">
        <v>99</v>
      </c>
      <c r="O1872" s="570">
        <v>99</v>
      </c>
      <c r="P1872" s="570">
        <v>99</v>
      </c>
      <c r="Q1872" s="570">
        <v>74</v>
      </c>
      <c r="R1872" s="570">
        <v>461</v>
      </c>
      <c r="S1872" s="570">
        <v>4</v>
      </c>
      <c r="T1872" s="570">
        <v>3.9718004338394786</v>
      </c>
      <c r="U1872" s="570">
        <v>8.3553145336225612</v>
      </c>
      <c r="V1872" s="570">
        <v>0</v>
      </c>
      <c r="W1872" s="570">
        <v>0</v>
      </c>
      <c r="X1872" s="570">
        <v>14.750542299349238</v>
      </c>
      <c r="Y1872" s="570">
        <v>2.6030368763557497</v>
      </c>
      <c r="Z1872" s="570">
        <v>6.0656351239077235</v>
      </c>
      <c r="AA1872" s="570">
        <v>0</v>
      </c>
      <c r="AB1872" s="570">
        <v>1.588074732856257</v>
      </c>
      <c r="AC1872" s="570"/>
      <c r="AD1872" s="570">
        <v>37.783047815900545</v>
      </c>
      <c r="AE1872" s="570"/>
      <c r="AF1872" s="570">
        <v>12.339400428265524</v>
      </c>
      <c r="AG1872" s="570">
        <v>10.828849192292344</v>
      </c>
      <c r="AH1872" s="570">
        <v>0</v>
      </c>
      <c r="AI1872" s="570">
        <v>60</v>
      </c>
      <c r="AJ1872" s="570">
        <v>96.968333333333362</v>
      </c>
      <c r="AK1872" s="570">
        <v>13.077151732324021</v>
      </c>
      <c r="AL1872" s="570"/>
    </row>
    <row r="1873" spans="1:38" s="531" customFormat="1">
      <c r="A1873" s="570">
        <v>16</v>
      </c>
      <c r="B1873" s="570">
        <v>401</v>
      </c>
      <c r="C1873" s="570">
        <v>2022</v>
      </c>
      <c r="D1873" s="570">
        <v>5</v>
      </c>
      <c r="E1873" s="570">
        <v>99</v>
      </c>
      <c r="F1873" s="570">
        <v>99</v>
      </c>
      <c r="G1873" s="570">
        <v>99</v>
      </c>
      <c r="H1873" s="570">
        <v>99</v>
      </c>
      <c r="I1873" s="570">
        <v>99</v>
      </c>
      <c r="J1873" s="570">
        <v>999</v>
      </c>
      <c r="K1873" s="570">
        <v>99</v>
      </c>
      <c r="L1873" s="570">
        <v>4</v>
      </c>
      <c r="M1873" s="570">
        <v>99</v>
      </c>
      <c r="N1873" s="570">
        <v>99</v>
      </c>
      <c r="O1873" s="570">
        <v>99</v>
      </c>
      <c r="P1873" s="570">
        <v>99</v>
      </c>
      <c r="Q1873" s="570">
        <v>53</v>
      </c>
      <c r="R1873" s="570">
        <v>210</v>
      </c>
      <c r="S1873" s="570">
        <v>4</v>
      </c>
      <c r="T1873" s="570">
        <v>3.8571428571428559</v>
      </c>
      <c r="U1873" s="570">
        <v>9.1419047619047689</v>
      </c>
      <c r="V1873" s="570">
        <v>0</v>
      </c>
      <c r="W1873" s="570">
        <v>0</v>
      </c>
      <c r="X1873" s="570">
        <v>18.571428571428577</v>
      </c>
      <c r="Y1873" s="570">
        <v>2.3809523809523818</v>
      </c>
      <c r="Z1873" s="570">
        <v>6.513894028881726</v>
      </c>
      <c r="AA1873" s="570">
        <v>0</v>
      </c>
      <c r="AB1873" s="570">
        <v>1.5701293330324659</v>
      </c>
      <c r="AC1873" s="570"/>
      <c r="AD1873" s="570">
        <v>27.034874756070781</v>
      </c>
      <c r="AE1873" s="570"/>
      <c r="AF1873" s="570">
        <v>10.385756676557863</v>
      </c>
      <c r="AG1873" s="570">
        <v>8.983790056903274</v>
      </c>
      <c r="AH1873" s="570">
        <v>0</v>
      </c>
      <c r="AI1873" s="570">
        <v>0</v>
      </c>
      <c r="AJ1873" s="570"/>
      <c r="AK1873" s="570"/>
      <c r="AL1873" s="570"/>
    </row>
    <row r="1874" spans="1:38" s="531" customFormat="1">
      <c r="A1874" s="570">
        <v>16</v>
      </c>
      <c r="B1874" s="570">
        <v>402</v>
      </c>
      <c r="C1874" s="570">
        <v>2022</v>
      </c>
      <c r="D1874" s="570">
        <v>6</v>
      </c>
      <c r="E1874" s="570">
        <v>99</v>
      </c>
      <c r="F1874" s="570">
        <v>99</v>
      </c>
      <c r="G1874" s="570">
        <v>99</v>
      </c>
      <c r="H1874" s="570">
        <v>99</v>
      </c>
      <c r="I1874" s="570">
        <v>99</v>
      </c>
      <c r="J1874" s="570">
        <v>999</v>
      </c>
      <c r="K1874" s="570">
        <v>99</v>
      </c>
      <c r="L1874" s="570">
        <v>4</v>
      </c>
      <c r="M1874" s="570">
        <v>99</v>
      </c>
      <c r="N1874" s="570">
        <v>99</v>
      </c>
      <c r="O1874" s="570">
        <v>99</v>
      </c>
      <c r="P1874" s="570">
        <v>99</v>
      </c>
      <c r="Q1874" s="570">
        <v>65</v>
      </c>
      <c r="R1874" s="570">
        <v>269</v>
      </c>
      <c r="S1874" s="570">
        <v>4</v>
      </c>
      <c r="T1874" s="570">
        <v>3.8029739776951663</v>
      </c>
      <c r="U1874" s="570">
        <v>10.973234200743494</v>
      </c>
      <c r="V1874" s="570">
        <v>0</v>
      </c>
      <c r="W1874" s="570">
        <v>0</v>
      </c>
      <c r="X1874" s="570">
        <v>26.02230483271375</v>
      </c>
      <c r="Y1874" s="570">
        <v>6.3197026022304845</v>
      </c>
      <c r="Z1874" s="570">
        <v>6.5222374220630508</v>
      </c>
      <c r="AA1874" s="570">
        <v>0</v>
      </c>
      <c r="AB1874" s="570">
        <v>1.6990677750329894</v>
      </c>
      <c r="AC1874" s="570"/>
      <c r="AD1874" s="570">
        <v>44.327027228832776</v>
      </c>
      <c r="AE1874" s="570"/>
      <c r="AF1874" s="570">
        <v>15.327635327635331</v>
      </c>
      <c r="AG1874" s="570">
        <v>12.773101971050872</v>
      </c>
      <c r="AH1874" s="570">
        <v>0</v>
      </c>
      <c r="AI1874" s="570">
        <v>0</v>
      </c>
      <c r="AJ1874" s="570"/>
      <c r="AK1874" s="570"/>
      <c r="AL1874" s="570"/>
    </row>
    <row r="1875" spans="1:38" s="531" customFormat="1">
      <c r="A1875" s="570">
        <v>16</v>
      </c>
      <c r="B1875" s="570">
        <v>403</v>
      </c>
      <c r="C1875" s="570">
        <v>2022</v>
      </c>
      <c r="D1875" s="570">
        <v>7</v>
      </c>
      <c r="E1875" s="570">
        <v>99</v>
      </c>
      <c r="F1875" s="570">
        <v>99</v>
      </c>
      <c r="G1875" s="570">
        <v>99</v>
      </c>
      <c r="H1875" s="570">
        <v>99</v>
      </c>
      <c r="I1875" s="570">
        <v>99</v>
      </c>
      <c r="J1875" s="570">
        <v>999</v>
      </c>
      <c r="K1875" s="570">
        <v>99</v>
      </c>
      <c r="L1875" s="570">
        <v>4</v>
      </c>
      <c r="M1875" s="570">
        <v>99</v>
      </c>
      <c r="N1875" s="570">
        <v>99</v>
      </c>
      <c r="O1875" s="570">
        <v>99</v>
      </c>
      <c r="P1875" s="570">
        <v>99</v>
      </c>
      <c r="Q1875" s="570">
        <v>16</v>
      </c>
      <c r="R1875" s="570">
        <v>49</v>
      </c>
      <c r="S1875" s="570">
        <v>4</v>
      </c>
      <c r="T1875" s="570">
        <v>3.9591836734693873</v>
      </c>
      <c r="U1875" s="570">
        <v>12.973469387755104</v>
      </c>
      <c r="V1875" s="570">
        <v>0</v>
      </c>
      <c r="W1875" s="570">
        <v>0</v>
      </c>
      <c r="X1875" s="570">
        <v>32.653061224489797</v>
      </c>
      <c r="Y1875" s="570">
        <v>2.0408163265306123</v>
      </c>
      <c r="Z1875" s="570">
        <v>5.626459919759025</v>
      </c>
      <c r="AA1875" s="570">
        <v>0</v>
      </c>
      <c r="AB1875" s="570">
        <v>1.427988219145788</v>
      </c>
      <c r="AC1875" s="570"/>
      <c r="AD1875" s="570">
        <v>24.040895340287104</v>
      </c>
      <c r="AE1875" s="570"/>
      <c r="AF1875" s="570">
        <v>21.681415929203535</v>
      </c>
      <c r="AG1875" s="570">
        <v>20.001258534436648</v>
      </c>
      <c r="AH1875" s="570">
        <v>0</v>
      </c>
      <c r="AI1875" s="570">
        <v>0</v>
      </c>
      <c r="AJ1875" s="570"/>
      <c r="AK1875" s="570"/>
      <c r="AL1875" s="570"/>
    </row>
    <row r="1876" spans="1:38" s="531" customFormat="1">
      <c r="A1876" s="570">
        <v>16</v>
      </c>
      <c r="B1876" s="570">
        <v>404</v>
      </c>
      <c r="C1876" s="570">
        <v>2022</v>
      </c>
      <c r="D1876" s="570">
        <v>8</v>
      </c>
      <c r="E1876" s="570">
        <v>99</v>
      </c>
      <c r="F1876" s="570">
        <v>99</v>
      </c>
      <c r="G1876" s="570">
        <v>99</v>
      </c>
      <c r="H1876" s="570">
        <v>99</v>
      </c>
      <c r="I1876" s="570">
        <v>99</v>
      </c>
      <c r="J1876" s="570">
        <v>999</v>
      </c>
      <c r="K1876" s="570">
        <v>99</v>
      </c>
      <c r="L1876" s="570">
        <v>4</v>
      </c>
      <c r="M1876" s="570">
        <v>99</v>
      </c>
      <c r="N1876" s="570">
        <v>99</v>
      </c>
      <c r="O1876" s="570">
        <v>99</v>
      </c>
      <c r="P1876" s="570">
        <v>99</v>
      </c>
      <c r="Q1876" s="570">
        <v>60</v>
      </c>
      <c r="R1876" s="570">
        <v>312</v>
      </c>
      <c r="S1876" s="570">
        <v>4</v>
      </c>
      <c r="T1876" s="570">
        <v>3.2115384615384608</v>
      </c>
      <c r="U1876" s="570">
        <v>9.8500000000000014</v>
      </c>
      <c r="V1876" s="570">
        <v>0</v>
      </c>
      <c r="W1876" s="570">
        <v>0</v>
      </c>
      <c r="X1876" s="570">
        <v>10.576923076923078</v>
      </c>
      <c r="Y1876" s="570">
        <v>1.6025641025641024</v>
      </c>
      <c r="Z1876" s="570">
        <v>4.4272176827276564</v>
      </c>
      <c r="AA1876" s="570">
        <v>0</v>
      </c>
      <c r="AB1876" s="570">
        <v>1.5233634151687361</v>
      </c>
      <c r="AC1876" s="570"/>
      <c r="AD1876" s="570">
        <v>38.774654903212429</v>
      </c>
      <c r="AE1876" s="570"/>
      <c r="AF1876" s="570">
        <v>18.761274804570057</v>
      </c>
      <c r="AG1876" s="570">
        <v>15.669838161960399</v>
      </c>
      <c r="AH1876" s="570">
        <v>0.64102564102564097</v>
      </c>
      <c r="AI1876" s="570">
        <v>6</v>
      </c>
      <c r="AJ1876" s="570">
        <v>88.766666666666637</v>
      </c>
      <c r="AK1876" s="570">
        <v>13.888397740841675</v>
      </c>
      <c r="AL1876" s="570"/>
    </row>
    <row r="1877" spans="1:38" s="531" customFormat="1">
      <c r="A1877" s="570">
        <v>16</v>
      </c>
      <c r="B1877" s="570">
        <v>405</v>
      </c>
      <c r="C1877" s="570">
        <v>2022</v>
      </c>
      <c r="D1877" s="570">
        <v>9</v>
      </c>
      <c r="E1877" s="570">
        <v>99</v>
      </c>
      <c r="F1877" s="570">
        <v>99</v>
      </c>
      <c r="G1877" s="570">
        <v>99</v>
      </c>
      <c r="H1877" s="570">
        <v>99</v>
      </c>
      <c r="I1877" s="570">
        <v>99</v>
      </c>
      <c r="J1877" s="570">
        <v>999</v>
      </c>
      <c r="K1877" s="570">
        <v>99</v>
      </c>
      <c r="L1877" s="570">
        <v>4</v>
      </c>
      <c r="M1877" s="570">
        <v>99</v>
      </c>
      <c r="N1877" s="570">
        <v>99</v>
      </c>
      <c r="O1877" s="570">
        <v>99</v>
      </c>
      <c r="P1877" s="570">
        <v>99</v>
      </c>
      <c r="Q1877" s="570">
        <v>69</v>
      </c>
      <c r="R1877" s="570">
        <v>333</v>
      </c>
      <c r="S1877" s="570">
        <v>4</v>
      </c>
      <c r="T1877" s="570">
        <v>3.7657657657657664</v>
      </c>
      <c r="U1877" s="570">
        <v>10.922222222222231</v>
      </c>
      <c r="V1877" s="570">
        <v>0</v>
      </c>
      <c r="W1877" s="570">
        <v>0</v>
      </c>
      <c r="X1877" s="570">
        <v>17.117117117117122</v>
      </c>
      <c r="Y1877" s="570">
        <v>2.4024024024024015</v>
      </c>
      <c r="Z1877" s="570">
        <v>5.3454635577575278</v>
      </c>
      <c r="AA1877" s="570">
        <v>0</v>
      </c>
      <c r="AB1877" s="570">
        <v>1.8742203421903911</v>
      </c>
      <c r="AC1877" s="570"/>
      <c r="AD1877" s="570">
        <v>53.517200184259565</v>
      </c>
      <c r="AE1877" s="570"/>
      <c r="AF1877" s="570">
        <v>14.611671785870998</v>
      </c>
      <c r="AG1877" s="570">
        <v>12.853215159097021</v>
      </c>
      <c r="AH1877" s="570">
        <v>0.90090090090090069</v>
      </c>
      <c r="AI1877" s="570">
        <v>4</v>
      </c>
      <c r="AJ1877" s="570">
        <v>89.125</v>
      </c>
      <c r="AK1877" s="570">
        <v>14.634149766263846</v>
      </c>
      <c r="AL1877" s="570"/>
    </row>
    <row r="1878" spans="1:38" s="531" customFormat="1">
      <c r="A1878" s="570">
        <v>16</v>
      </c>
      <c r="B1878" s="570">
        <v>406</v>
      </c>
      <c r="C1878" s="570">
        <v>2022</v>
      </c>
      <c r="D1878" s="570">
        <v>10</v>
      </c>
      <c r="E1878" s="570">
        <v>99</v>
      </c>
      <c r="F1878" s="570">
        <v>99</v>
      </c>
      <c r="G1878" s="570">
        <v>99</v>
      </c>
      <c r="H1878" s="570">
        <v>99</v>
      </c>
      <c r="I1878" s="570">
        <v>99</v>
      </c>
      <c r="J1878" s="570">
        <v>999</v>
      </c>
      <c r="K1878" s="570">
        <v>99</v>
      </c>
      <c r="L1878" s="570">
        <v>4</v>
      </c>
      <c r="M1878" s="570">
        <v>99</v>
      </c>
      <c r="N1878" s="570">
        <v>99</v>
      </c>
      <c r="O1878" s="570">
        <v>99</v>
      </c>
      <c r="P1878" s="570">
        <v>99</v>
      </c>
      <c r="Q1878" s="570">
        <v>161</v>
      </c>
      <c r="R1878" s="570">
        <v>558</v>
      </c>
      <c r="S1878" s="570">
        <v>4</v>
      </c>
      <c r="T1878" s="570">
        <v>4.1146953405017932</v>
      </c>
      <c r="U1878" s="570">
        <v>14.925627240143376</v>
      </c>
      <c r="V1878" s="570">
        <v>0</v>
      </c>
      <c r="W1878" s="570">
        <v>0</v>
      </c>
      <c r="X1878" s="570">
        <v>46.594982078853057</v>
      </c>
      <c r="Y1878" s="570">
        <v>8.6021505376344098</v>
      </c>
      <c r="Z1878" s="570">
        <v>6.2241412775106495</v>
      </c>
      <c r="AA1878" s="570">
        <v>0</v>
      </c>
      <c r="AB1878" s="570">
        <v>1.6399249798209221</v>
      </c>
      <c r="AC1878" s="570"/>
      <c r="AD1878" s="570">
        <v>44.944708479920557</v>
      </c>
      <c r="AE1878" s="570"/>
      <c r="AF1878" s="570">
        <v>13.336520076481836</v>
      </c>
      <c r="AG1878" s="570">
        <v>12.68555779289421</v>
      </c>
      <c r="AH1878" s="570">
        <v>1.2544802867383511</v>
      </c>
      <c r="AI1878" s="570">
        <v>15</v>
      </c>
      <c r="AJ1878" s="570">
        <v>85.506666666666646</v>
      </c>
      <c r="AK1878" s="570">
        <v>13.472709152264745</v>
      </c>
      <c r="AL1878" s="570"/>
    </row>
    <row r="1879" spans="1:38" s="531" customFormat="1">
      <c r="A1879" s="570">
        <v>16</v>
      </c>
      <c r="B1879" s="570">
        <v>407</v>
      </c>
      <c r="C1879" s="570">
        <v>2022</v>
      </c>
      <c r="D1879" s="570">
        <v>11</v>
      </c>
      <c r="E1879" s="570">
        <v>99</v>
      </c>
      <c r="F1879" s="570">
        <v>99</v>
      </c>
      <c r="G1879" s="570">
        <v>99</v>
      </c>
      <c r="H1879" s="570">
        <v>99</v>
      </c>
      <c r="I1879" s="570">
        <v>99</v>
      </c>
      <c r="J1879" s="570">
        <v>999</v>
      </c>
      <c r="K1879" s="570">
        <v>99</v>
      </c>
      <c r="L1879" s="570">
        <v>4</v>
      </c>
      <c r="M1879" s="570">
        <v>99</v>
      </c>
      <c r="N1879" s="570">
        <v>99</v>
      </c>
      <c r="O1879" s="570">
        <v>99</v>
      </c>
      <c r="P1879" s="570">
        <v>99</v>
      </c>
      <c r="Q1879" s="570">
        <v>95</v>
      </c>
      <c r="R1879" s="570">
        <v>322</v>
      </c>
      <c r="S1879" s="570">
        <v>4</v>
      </c>
      <c r="T1879" s="570">
        <v>4.2111801242236035</v>
      </c>
      <c r="U1879" s="570">
        <v>15.01894409937888</v>
      </c>
      <c r="V1879" s="570">
        <v>0</v>
      </c>
      <c r="W1879" s="570">
        <v>0</v>
      </c>
      <c r="X1879" s="570">
        <v>50.310559006211186</v>
      </c>
      <c r="Y1879" s="570">
        <v>7.1428571428571441</v>
      </c>
      <c r="Z1879" s="570">
        <v>5.7678360800706292</v>
      </c>
      <c r="AA1879" s="570">
        <v>0</v>
      </c>
      <c r="AB1879" s="570">
        <v>1.7046153566535505</v>
      </c>
      <c r="AC1879" s="570"/>
      <c r="AD1879" s="570">
        <v>49.149342090547641</v>
      </c>
      <c r="AE1879" s="570"/>
      <c r="AF1879" s="570">
        <v>12.480620155038761</v>
      </c>
      <c r="AG1879" s="570">
        <v>10.998160188665937</v>
      </c>
      <c r="AH1879" s="570">
        <v>0</v>
      </c>
      <c r="AI1879" s="570">
        <v>11</v>
      </c>
      <c r="AJ1879" s="570">
        <v>94.681818181818159</v>
      </c>
      <c r="AK1879" s="570">
        <v>12.508257522369124</v>
      </c>
      <c r="AL1879" s="570"/>
    </row>
    <row r="1880" spans="1:38" s="531" customFormat="1">
      <c r="A1880" s="570">
        <v>16</v>
      </c>
      <c r="B1880" s="570">
        <v>408</v>
      </c>
      <c r="C1880" s="570">
        <v>2022</v>
      </c>
      <c r="D1880" s="570">
        <v>12</v>
      </c>
      <c r="E1880" s="570">
        <v>99</v>
      </c>
      <c r="F1880" s="570">
        <v>99</v>
      </c>
      <c r="G1880" s="570">
        <v>99</v>
      </c>
      <c r="H1880" s="570">
        <v>99</v>
      </c>
      <c r="I1880" s="570">
        <v>99</v>
      </c>
      <c r="J1880" s="570">
        <v>999</v>
      </c>
      <c r="K1880" s="570">
        <v>99</v>
      </c>
      <c r="L1880" s="570">
        <v>4</v>
      </c>
      <c r="M1880" s="570">
        <v>99</v>
      </c>
      <c r="N1880" s="570">
        <v>99</v>
      </c>
      <c r="O1880" s="570">
        <v>99</v>
      </c>
      <c r="P1880" s="570">
        <v>99</v>
      </c>
      <c r="Q1880" s="570">
        <v>21</v>
      </c>
      <c r="R1880" s="570">
        <v>51</v>
      </c>
      <c r="S1880" s="570">
        <v>4</v>
      </c>
      <c r="T1880" s="570">
        <v>4.4313725490196072</v>
      </c>
      <c r="U1880" s="570">
        <v>17.362745098039216</v>
      </c>
      <c r="V1880" s="570">
        <v>0</v>
      </c>
      <c r="W1880" s="570">
        <v>0</v>
      </c>
      <c r="X1880" s="570">
        <v>74.509803921568619</v>
      </c>
      <c r="Y1880" s="570">
        <v>9.8039215686274535</v>
      </c>
      <c r="Z1880" s="570">
        <v>5.3603102333512513</v>
      </c>
      <c r="AA1880" s="570">
        <v>0</v>
      </c>
      <c r="AB1880" s="570">
        <v>1.1590209181279718</v>
      </c>
      <c r="AC1880" s="570"/>
      <c r="AD1880" s="570">
        <v>41.72962565154004</v>
      </c>
      <c r="AE1880" s="570"/>
      <c r="AF1880" s="570">
        <v>11.159737417943106</v>
      </c>
      <c r="AG1880" s="570">
        <v>12.01981810777793</v>
      </c>
      <c r="AH1880" s="570">
        <v>0</v>
      </c>
      <c r="AI1880" s="570">
        <v>0</v>
      </c>
      <c r="AJ1880" s="570"/>
      <c r="AK1880" s="570"/>
      <c r="AL1880" s="570"/>
    </row>
    <row r="1881" spans="1:38" s="531" customFormat="1">
      <c r="A1881" s="570">
        <v>16</v>
      </c>
      <c r="B1881" s="570">
        <v>409</v>
      </c>
      <c r="C1881" s="570">
        <v>2022</v>
      </c>
      <c r="D1881" s="570">
        <v>1</v>
      </c>
      <c r="E1881" s="570">
        <v>99</v>
      </c>
      <c r="F1881" s="570">
        <v>99</v>
      </c>
      <c r="G1881" s="570">
        <v>99</v>
      </c>
      <c r="H1881" s="570">
        <v>99</v>
      </c>
      <c r="I1881" s="570">
        <v>99</v>
      </c>
      <c r="J1881" s="570">
        <v>999</v>
      </c>
      <c r="K1881" s="570">
        <v>99</v>
      </c>
      <c r="L1881" s="570">
        <v>5</v>
      </c>
      <c r="M1881" s="570">
        <v>99</v>
      </c>
      <c r="N1881" s="570">
        <v>99</v>
      </c>
      <c r="O1881" s="570">
        <v>99</v>
      </c>
      <c r="P1881" s="570">
        <v>99</v>
      </c>
      <c r="Q1881" s="570">
        <v>47</v>
      </c>
      <c r="R1881" s="570">
        <v>305</v>
      </c>
      <c r="S1881" s="570">
        <v>5</v>
      </c>
      <c r="T1881" s="570">
        <v>4.8983606557377044</v>
      </c>
      <c r="U1881" s="570">
        <v>17.069901639344248</v>
      </c>
      <c r="V1881" s="570">
        <v>0</v>
      </c>
      <c r="W1881" s="570">
        <v>0</v>
      </c>
      <c r="X1881" s="570">
        <v>65.573770491803273</v>
      </c>
      <c r="Y1881" s="570">
        <v>16.065573770491802</v>
      </c>
      <c r="Z1881" s="570">
        <v>6.5259189911345006</v>
      </c>
      <c r="AA1881" s="570">
        <v>0</v>
      </c>
      <c r="AB1881" s="570">
        <v>1.3055357299050001</v>
      </c>
      <c r="AC1881" s="570"/>
      <c r="AD1881" s="570">
        <v>23.884015740409922</v>
      </c>
      <c r="AE1881" s="570"/>
      <c r="AF1881" s="570">
        <v>33.2244008714597</v>
      </c>
      <c r="AG1881" s="570">
        <v>29.854036154077708</v>
      </c>
      <c r="AH1881" s="570">
        <v>0</v>
      </c>
      <c r="AI1881" s="570">
        <v>0</v>
      </c>
      <c r="AJ1881" s="570"/>
      <c r="AK1881" s="570"/>
      <c r="AL1881" s="570"/>
    </row>
    <row r="1882" spans="1:38" s="531" customFormat="1">
      <c r="A1882" s="570">
        <v>16</v>
      </c>
      <c r="B1882" s="570">
        <v>410</v>
      </c>
      <c r="C1882" s="570">
        <v>2022</v>
      </c>
      <c r="D1882" s="570">
        <v>2</v>
      </c>
      <c r="E1882" s="570">
        <v>99</v>
      </c>
      <c r="F1882" s="570">
        <v>99</v>
      </c>
      <c r="G1882" s="570">
        <v>99</v>
      </c>
      <c r="H1882" s="570">
        <v>99</v>
      </c>
      <c r="I1882" s="570">
        <v>99</v>
      </c>
      <c r="J1882" s="570">
        <v>999</v>
      </c>
      <c r="K1882" s="570">
        <v>99</v>
      </c>
      <c r="L1882" s="570">
        <v>5</v>
      </c>
      <c r="M1882" s="570">
        <v>99</v>
      </c>
      <c r="N1882" s="570">
        <v>99</v>
      </c>
      <c r="O1882" s="570">
        <v>99</v>
      </c>
      <c r="P1882" s="570">
        <v>99</v>
      </c>
      <c r="Q1882" s="570">
        <v>58</v>
      </c>
      <c r="R1882" s="570">
        <v>533</v>
      </c>
      <c r="S1882" s="570">
        <v>5</v>
      </c>
      <c r="T1882" s="570">
        <v>4.8930581613508446</v>
      </c>
      <c r="U1882" s="570">
        <v>9.1242026266416474</v>
      </c>
      <c r="V1882" s="570">
        <v>0</v>
      </c>
      <c r="W1882" s="570">
        <v>0.18761726078799251</v>
      </c>
      <c r="X1882" s="570">
        <v>15.196998123827388</v>
      </c>
      <c r="Y1882" s="570">
        <v>6.191369606003752</v>
      </c>
      <c r="Z1882" s="570">
        <v>6.7369911871233485</v>
      </c>
      <c r="AA1882" s="570">
        <v>0</v>
      </c>
      <c r="AB1882" s="570">
        <v>1.0582511638065553</v>
      </c>
      <c r="AC1882" s="570"/>
      <c r="AD1882" s="570">
        <v>24.020605925451488</v>
      </c>
      <c r="AE1882" s="570"/>
      <c r="AF1882" s="570">
        <v>33.023543990086758</v>
      </c>
      <c r="AG1882" s="570">
        <v>29.989578387178323</v>
      </c>
      <c r="AH1882" s="570">
        <v>0.37523452157598502</v>
      </c>
      <c r="AI1882" s="570">
        <v>2</v>
      </c>
      <c r="AJ1882" s="570">
        <v>87.6</v>
      </c>
      <c r="AK1882" s="570">
        <v>15.47109385584311</v>
      </c>
      <c r="AL1882" s="570"/>
    </row>
    <row r="1883" spans="1:38" s="531" customFormat="1">
      <c r="A1883" s="570">
        <v>16</v>
      </c>
      <c r="B1883" s="570">
        <v>411</v>
      </c>
      <c r="C1883" s="570">
        <v>2022</v>
      </c>
      <c r="D1883" s="570">
        <v>3</v>
      </c>
      <c r="E1883" s="570">
        <v>99</v>
      </c>
      <c r="F1883" s="570">
        <v>99</v>
      </c>
      <c r="G1883" s="570">
        <v>99</v>
      </c>
      <c r="H1883" s="570">
        <v>99</v>
      </c>
      <c r="I1883" s="570">
        <v>99</v>
      </c>
      <c r="J1883" s="570">
        <v>999</v>
      </c>
      <c r="K1883" s="570">
        <v>99</v>
      </c>
      <c r="L1883" s="570">
        <v>5</v>
      </c>
      <c r="M1883" s="570">
        <v>99</v>
      </c>
      <c r="N1883" s="570">
        <v>99</v>
      </c>
      <c r="O1883" s="570">
        <v>99</v>
      </c>
      <c r="P1883" s="570">
        <v>99</v>
      </c>
      <c r="Q1883" s="570">
        <v>134</v>
      </c>
      <c r="R1883" s="570">
        <v>1571</v>
      </c>
      <c r="S1883" s="570">
        <v>5</v>
      </c>
      <c r="T1883" s="570">
        <v>5.153405474220242</v>
      </c>
      <c r="U1883" s="570">
        <v>8.4660089115213299</v>
      </c>
      <c r="V1883" s="570">
        <v>0</v>
      </c>
      <c r="W1883" s="570">
        <v>0.12730744748567796</v>
      </c>
      <c r="X1883" s="570">
        <v>13.430935709739019</v>
      </c>
      <c r="Y1883" s="570">
        <v>4.9013367281985998</v>
      </c>
      <c r="Z1883" s="570">
        <v>6.0863552706971138</v>
      </c>
      <c r="AA1883" s="570">
        <v>0</v>
      </c>
      <c r="AB1883" s="570">
        <v>1.3440652209196853</v>
      </c>
      <c r="AC1883" s="570"/>
      <c r="AD1883" s="570">
        <v>23.345071026137219</v>
      </c>
      <c r="AE1883" s="570"/>
      <c r="AF1883" s="570">
        <v>36.399443929564427</v>
      </c>
      <c r="AG1883" s="570">
        <v>32.827675743985566</v>
      </c>
      <c r="AH1883" s="570">
        <v>0.38192234245703366</v>
      </c>
      <c r="AI1883" s="570">
        <v>8</v>
      </c>
      <c r="AJ1883" s="570">
        <v>101.42500000000003</v>
      </c>
      <c r="AK1883" s="570">
        <v>15.289023585478716</v>
      </c>
      <c r="AL1883" s="570"/>
    </row>
    <row r="1884" spans="1:38" s="531" customFormat="1">
      <c r="A1884" s="570">
        <v>16</v>
      </c>
      <c r="B1884" s="570">
        <v>412</v>
      </c>
      <c r="C1884" s="570">
        <v>2022</v>
      </c>
      <c r="D1884" s="570">
        <v>4</v>
      </c>
      <c r="E1884" s="570">
        <v>99</v>
      </c>
      <c r="F1884" s="570">
        <v>99</v>
      </c>
      <c r="G1884" s="570">
        <v>99</v>
      </c>
      <c r="H1884" s="570">
        <v>99</v>
      </c>
      <c r="I1884" s="570">
        <v>99</v>
      </c>
      <c r="J1884" s="570">
        <v>999</v>
      </c>
      <c r="K1884" s="570">
        <v>99</v>
      </c>
      <c r="L1884" s="570">
        <v>5</v>
      </c>
      <c r="M1884" s="570">
        <v>99</v>
      </c>
      <c r="N1884" s="570">
        <v>99</v>
      </c>
      <c r="O1884" s="570">
        <v>99</v>
      </c>
      <c r="P1884" s="570">
        <v>99</v>
      </c>
      <c r="Q1884" s="570">
        <v>112</v>
      </c>
      <c r="R1884" s="570">
        <v>1496</v>
      </c>
      <c r="S1884" s="570">
        <v>5</v>
      </c>
      <c r="T1884" s="570">
        <v>4.7774064171122994</v>
      </c>
      <c r="U1884" s="570">
        <v>8.1151737967914404</v>
      </c>
      <c r="V1884" s="570">
        <v>0</v>
      </c>
      <c r="W1884" s="570">
        <v>6.684491978609626E-2</v>
      </c>
      <c r="X1884" s="570">
        <v>10.628342245989304</v>
      </c>
      <c r="Y1884" s="570">
        <v>4.1443850267379672</v>
      </c>
      <c r="Z1884" s="570">
        <v>5.3377743736423042</v>
      </c>
      <c r="AA1884" s="570">
        <v>0</v>
      </c>
      <c r="AB1884" s="570">
        <v>1.2641911918631956</v>
      </c>
      <c r="AC1884" s="570"/>
      <c r="AD1884" s="570">
        <v>25.059565237924176</v>
      </c>
      <c r="AE1884" s="570"/>
      <c r="AF1884" s="570">
        <v>40.042826552462529</v>
      </c>
      <c r="AG1884" s="570">
        <v>34.130920050154913</v>
      </c>
      <c r="AH1884" s="570">
        <v>0</v>
      </c>
      <c r="AI1884" s="570">
        <v>71</v>
      </c>
      <c r="AJ1884" s="570">
        <v>90.659154929577511</v>
      </c>
      <c r="AK1884" s="570">
        <v>14.22860097484152</v>
      </c>
      <c r="AL1884" s="570"/>
    </row>
    <row r="1885" spans="1:38" s="531" customFormat="1">
      <c r="A1885" s="570">
        <v>16</v>
      </c>
      <c r="B1885" s="570">
        <v>413</v>
      </c>
      <c r="C1885" s="570">
        <v>2022</v>
      </c>
      <c r="D1885" s="570">
        <v>5</v>
      </c>
      <c r="E1885" s="570">
        <v>99</v>
      </c>
      <c r="F1885" s="570">
        <v>99</v>
      </c>
      <c r="G1885" s="570">
        <v>99</v>
      </c>
      <c r="H1885" s="570">
        <v>99</v>
      </c>
      <c r="I1885" s="570">
        <v>99</v>
      </c>
      <c r="J1885" s="570">
        <v>999</v>
      </c>
      <c r="K1885" s="570">
        <v>99</v>
      </c>
      <c r="L1885" s="570">
        <v>5</v>
      </c>
      <c r="M1885" s="570">
        <v>99</v>
      </c>
      <c r="N1885" s="570">
        <v>99</v>
      </c>
      <c r="O1885" s="570">
        <v>99</v>
      </c>
      <c r="P1885" s="570">
        <v>99</v>
      </c>
      <c r="Q1885" s="570">
        <v>84</v>
      </c>
      <c r="R1885" s="570">
        <v>627</v>
      </c>
      <c r="S1885" s="570">
        <v>5</v>
      </c>
      <c r="T1885" s="570">
        <v>4.6698564593301448</v>
      </c>
      <c r="U1885" s="570">
        <v>9.5444976076555008</v>
      </c>
      <c r="V1885" s="570">
        <v>0</v>
      </c>
      <c r="W1885" s="570">
        <v>0</v>
      </c>
      <c r="X1885" s="570">
        <v>16.267942583732061</v>
      </c>
      <c r="Y1885" s="570">
        <v>5.9011164274322176</v>
      </c>
      <c r="Z1885" s="570">
        <v>6.1381112011446977</v>
      </c>
      <c r="AA1885" s="570">
        <v>0</v>
      </c>
      <c r="AB1885" s="570">
        <v>1.4935588911101754</v>
      </c>
      <c r="AC1885" s="570"/>
      <c r="AD1885" s="570">
        <v>26.986479498016273</v>
      </c>
      <c r="AE1885" s="570"/>
      <c r="AF1885" s="570">
        <v>31.008902077151347</v>
      </c>
      <c r="AG1885" s="570">
        <v>28.004267744833779</v>
      </c>
      <c r="AH1885" s="570">
        <v>0</v>
      </c>
      <c r="AI1885" s="570">
        <v>8</v>
      </c>
      <c r="AJ1885" s="570">
        <v>87.887499999999989</v>
      </c>
      <c r="AK1885" s="570">
        <v>15.446364671865094</v>
      </c>
      <c r="AL1885" s="570"/>
    </row>
    <row r="1886" spans="1:38" s="531" customFormat="1">
      <c r="A1886" s="570">
        <v>16</v>
      </c>
      <c r="B1886" s="570">
        <v>414</v>
      </c>
      <c r="C1886" s="570">
        <v>2022</v>
      </c>
      <c r="D1886" s="570">
        <v>6</v>
      </c>
      <c r="E1886" s="570">
        <v>99</v>
      </c>
      <c r="F1886" s="570">
        <v>99</v>
      </c>
      <c r="G1886" s="570">
        <v>99</v>
      </c>
      <c r="H1886" s="570">
        <v>99</v>
      </c>
      <c r="I1886" s="570">
        <v>99</v>
      </c>
      <c r="J1886" s="570">
        <v>999</v>
      </c>
      <c r="K1886" s="570">
        <v>99</v>
      </c>
      <c r="L1886" s="570">
        <v>5</v>
      </c>
      <c r="M1886" s="570">
        <v>99</v>
      </c>
      <c r="N1886" s="570">
        <v>99</v>
      </c>
      <c r="O1886" s="570">
        <v>99</v>
      </c>
      <c r="P1886" s="570">
        <v>99</v>
      </c>
      <c r="Q1886" s="570">
        <v>94</v>
      </c>
      <c r="R1886" s="570">
        <v>549</v>
      </c>
      <c r="S1886" s="570">
        <v>5</v>
      </c>
      <c r="T1886" s="570">
        <v>4.721311475409836</v>
      </c>
      <c r="U1886" s="570">
        <v>12.390892531876132</v>
      </c>
      <c r="V1886" s="570">
        <v>0</v>
      </c>
      <c r="W1886" s="570">
        <v>0.54644808743169404</v>
      </c>
      <c r="X1886" s="570">
        <v>28.961748633879797</v>
      </c>
      <c r="Y1886" s="570">
        <v>9.8360655737704921</v>
      </c>
      <c r="Z1886" s="570">
        <v>6.8734374892941261</v>
      </c>
      <c r="AA1886" s="570">
        <v>0</v>
      </c>
      <c r="AB1886" s="570">
        <v>1.7158643972525995</v>
      </c>
      <c r="AC1886" s="570"/>
      <c r="AD1886" s="570">
        <v>35.174695069492238</v>
      </c>
      <c r="AE1886" s="570"/>
      <c r="AF1886" s="570">
        <v>31.282051282051277</v>
      </c>
      <c r="AG1886" s="570">
        <v>29.436378978342233</v>
      </c>
      <c r="AH1886" s="570">
        <v>2.0036429872495445</v>
      </c>
      <c r="AI1886" s="570">
        <v>1</v>
      </c>
      <c r="AJ1886" s="570">
        <v>89.8</v>
      </c>
      <c r="AK1886" s="570">
        <v>15.190206406623661</v>
      </c>
      <c r="AL1886" s="570"/>
    </row>
    <row r="1887" spans="1:38" s="531" customFormat="1">
      <c r="A1887" s="570">
        <v>16</v>
      </c>
      <c r="B1887" s="570">
        <v>415</v>
      </c>
      <c r="C1887" s="570">
        <v>2022</v>
      </c>
      <c r="D1887" s="570">
        <v>7</v>
      </c>
      <c r="E1887" s="570">
        <v>99</v>
      </c>
      <c r="F1887" s="570">
        <v>99</v>
      </c>
      <c r="G1887" s="570">
        <v>99</v>
      </c>
      <c r="H1887" s="570">
        <v>99</v>
      </c>
      <c r="I1887" s="570">
        <v>99</v>
      </c>
      <c r="J1887" s="570">
        <v>999</v>
      </c>
      <c r="K1887" s="570">
        <v>99</v>
      </c>
      <c r="L1887" s="570">
        <v>5</v>
      </c>
      <c r="M1887" s="570">
        <v>99</v>
      </c>
      <c r="N1887" s="570">
        <v>99</v>
      </c>
      <c r="O1887" s="570">
        <v>99</v>
      </c>
      <c r="P1887" s="570">
        <v>99</v>
      </c>
      <c r="Q1887" s="570">
        <v>19</v>
      </c>
      <c r="R1887" s="570">
        <v>81</v>
      </c>
      <c r="S1887" s="570">
        <v>5</v>
      </c>
      <c r="T1887" s="570">
        <v>4.4814814814814827</v>
      </c>
      <c r="U1887" s="570">
        <v>13.287654320987656</v>
      </c>
      <c r="V1887" s="570">
        <v>0</v>
      </c>
      <c r="W1887" s="570">
        <v>0</v>
      </c>
      <c r="X1887" s="570">
        <v>33.333333333333343</v>
      </c>
      <c r="Y1887" s="570">
        <v>12.345679012345681</v>
      </c>
      <c r="Z1887" s="570">
        <v>7.0543460505913487</v>
      </c>
      <c r="AA1887" s="570">
        <v>0</v>
      </c>
      <c r="AB1887" s="570">
        <v>1.8732101653928568</v>
      </c>
      <c r="AC1887" s="570"/>
      <c r="AD1887" s="570">
        <v>50.79444923963203</v>
      </c>
      <c r="AE1887" s="570"/>
      <c r="AF1887" s="570">
        <v>35.840707964601755</v>
      </c>
      <c r="AG1887" s="570">
        <v>33.86401535412012</v>
      </c>
      <c r="AH1887" s="570">
        <v>0</v>
      </c>
      <c r="AI1887" s="570">
        <v>0</v>
      </c>
      <c r="AJ1887" s="570"/>
      <c r="AK1887" s="570"/>
      <c r="AL1887" s="570"/>
    </row>
    <row r="1888" spans="1:38" s="531" customFormat="1">
      <c r="A1888" s="570">
        <v>16</v>
      </c>
      <c r="B1888" s="570">
        <v>416</v>
      </c>
      <c r="C1888" s="570">
        <v>2022</v>
      </c>
      <c r="D1888" s="570">
        <v>8</v>
      </c>
      <c r="E1888" s="570">
        <v>99</v>
      </c>
      <c r="F1888" s="570">
        <v>99</v>
      </c>
      <c r="G1888" s="570">
        <v>99</v>
      </c>
      <c r="H1888" s="570">
        <v>99</v>
      </c>
      <c r="I1888" s="570">
        <v>99</v>
      </c>
      <c r="J1888" s="570">
        <v>999</v>
      </c>
      <c r="K1888" s="570">
        <v>99</v>
      </c>
      <c r="L1888" s="570">
        <v>5</v>
      </c>
      <c r="M1888" s="570">
        <v>99</v>
      </c>
      <c r="N1888" s="570">
        <v>99</v>
      </c>
      <c r="O1888" s="570">
        <v>99</v>
      </c>
      <c r="P1888" s="570">
        <v>99</v>
      </c>
      <c r="Q1888" s="570">
        <v>87</v>
      </c>
      <c r="R1888" s="570">
        <v>534</v>
      </c>
      <c r="S1888" s="570">
        <v>5</v>
      </c>
      <c r="T1888" s="570">
        <v>3.9925093632958801</v>
      </c>
      <c r="U1888" s="570">
        <v>11.29494382022472</v>
      </c>
      <c r="V1888" s="570">
        <v>0</v>
      </c>
      <c r="W1888" s="570">
        <v>0</v>
      </c>
      <c r="X1888" s="570">
        <v>12.172284644194763</v>
      </c>
      <c r="Y1888" s="570">
        <v>2.9962546816479403</v>
      </c>
      <c r="Z1888" s="570">
        <v>5.0107555382656157</v>
      </c>
      <c r="AA1888" s="570">
        <v>0</v>
      </c>
      <c r="AB1888" s="570">
        <v>1.6295320193148255</v>
      </c>
      <c r="AC1888" s="570"/>
      <c r="AD1888" s="570">
        <v>38.591717244303055</v>
      </c>
      <c r="AE1888" s="570"/>
      <c r="AF1888" s="570">
        <v>32.110643415514133</v>
      </c>
      <c r="AG1888" s="570">
        <v>30.75381650197324</v>
      </c>
      <c r="AH1888" s="570">
        <v>1.1235955056179776</v>
      </c>
      <c r="AI1888" s="570">
        <v>21</v>
      </c>
      <c r="AJ1888" s="570">
        <v>83.414285714285697</v>
      </c>
      <c r="AK1888" s="570">
        <v>14.358108046704896</v>
      </c>
      <c r="AL1888" s="570"/>
    </row>
    <row r="1889" spans="1:38" s="531" customFormat="1">
      <c r="A1889" s="570">
        <v>16</v>
      </c>
      <c r="B1889" s="570">
        <v>417</v>
      </c>
      <c r="C1889" s="570">
        <v>2022</v>
      </c>
      <c r="D1889" s="570">
        <v>9</v>
      </c>
      <c r="E1889" s="570">
        <v>99</v>
      </c>
      <c r="F1889" s="570">
        <v>99</v>
      </c>
      <c r="G1889" s="570">
        <v>99</v>
      </c>
      <c r="H1889" s="570">
        <v>99</v>
      </c>
      <c r="I1889" s="570">
        <v>99</v>
      </c>
      <c r="J1889" s="570">
        <v>999</v>
      </c>
      <c r="K1889" s="570">
        <v>99</v>
      </c>
      <c r="L1889" s="570">
        <v>5</v>
      </c>
      <c r="M1889" s="570">
        <v>99</v>
      </c>
      <c r="N1889" s="570">
        <v>99</v>
      </c>
      <c r="O1889" s="570">
        <v>99</v>
      </c>
      <c r="P1889" s="570">
        <v>99</v>
      </c>
      <c r="Q1889" s="570">
        <v>110</v>
      </c>
      <c r="R1889" s="570">
        <v>614</v>
      </c>
      <c r="S1889" s="570">
        <v>5</v>
      </c>
      <c r="T1889" s="570">
        <v>4.3941368078175884</v>
      </c>
      <c r="U1889" s="570">
        <v>12.205700325732902</v>
      </c>
      <c r="V1889" s="570">
        <v>0</v>
      </c>
      <c r="W1889" s="570">
        <v>0.32573289902280123</v>
      </c>
      <c r="X1889" s="570">
        <v>21.335504885993483</v>
      </c>
      <c r="Y1889" s="570">
        <v>4.885993485342019</v>
      </c>
      <c r="Z1889" s="570">
        <v>5.0892826729489924</v>
      </c>
      <c r="AA1889" s="570">
        <v>0</v>
      </c>
      <c r="AB1889" s="570">
        <v>1.7842136620111051</v>
      </c>
      <c r="AC1889" s="570"/>
      <c r="AD1889" s="570">
        <v>47.938202218652158</v>
      </c>
      <c r="AE1889" s="570"/>
      <c r="AF1889" s="570">
        <v>26.941641070645023</v>
      </c>
      <c r="AG1889" s="570">
        <v>26.484245791103024</v>
      </c>
      <c r="AH1889" s="570">
        <v>3.2573289902280118</v>
      </c>
      <c r="AI1889" s="570">
        <v>2</v>
      </c>
      <c r="AJ1889" s="570">
        <v>91.6</v>
      </c>
      <c r="AK1889" s="570">
        <v>14.762680745239493</v>
      </c>
      <c r="AL1889" s="570"/>
    </row>
    <row r="1890" spans="1:38" s="531" customFormat="1">
      <c r="A1890" s="570">
        <v>16</v>
      </c>
      <c r="B1890" s="570">
        <v>418</v>
      </c>
      <c r="C1890" s="570">
        <v>2022</v>
      </c>
      <c r="D1890" s="570">
        <v>10</v>
      </c>
      <c r="E1890" s="570">
        <v>99</v>
      </c>
      <c r="F1890" s="570">
        <v>99</v>
      </c>
      <c r="G1890" s="570">
        <v>99</v>
      </c>
      <c r="H1890" s="570">
        <v>99</v>
      </c>
      <c r="I1890" s="570">
        <v>99</v>
      </c>
      <c r="J1890" s="570">
        <v>999</v>
      </c>
      <c r="K1890" s="570">
        <v>99</v>
      </c>
      <c r="L1890" s="570">
        <v>5</v>
      </c>
      <c r="M1890" s="570">
        <v>99</v>
      </c>
      <c r="N1890" s="570">
        <v>99</v>
      </c>
      <c r="O1890" s="570">
        <v>99</v>
      </c>
      <c r="P1890" s="570">
        <v>99</v>
      </c>
      <c r="Q1890" s="570">
        <v>226</v>
      </c>
      <c r="R1890" s="570">
        <v>1146</v>
      </c>
      <c r="S1890" s="570">
        <v>5</v>
      </c>
      <c r="T1890" s="570">
        <v>4.801047120418847</v>
      </c>
      <c r="U1890" s="570">
        <v>14.712390924956358</v>
      </c>
      <c r="V1890" s="570">
        <v>0</v>
      </c>
      <c r="W1890" s="570">
        <v>0.3490401396160559</v>
      </c>
      <c r="X1890" s="570">
        <v>40.40139616055847</v>
      </c>
      <c r="Y1890" s="570">
        <v>11.169284467713789</v>
      </c>
      <c r="Z1890" s="570">
        <v>6.7381091728976106</v>
      </c>
      <c r="AA1890" s="570">
        <v>0</v>
      </c>
      <c r="AB1890" s="570">
        <v>1.673799416949673</v>
      </c>
      <c r="AC1890" s="570"/>
      <c r="AD1890" s="570">
        <v>35.499980253758977</v>
      </c>
      <c r="AE1890" s="570"/>
      <c r="AF1890" s="570">
        <v>27.390057361376659</v>
      </c>
      <c r="AG1890" s="570">
        <v>25.680924369491887</v>
      </c>
      <c r="AH1890" s="570">
        <v>1.5706806282722507</v>
      </c>
      <c r="AI1890" s="570">
        <v>15</v>
      </c>
      <c r="AJ1890" s="570">
        <v>90.973333333333358</v>
      </c>
      <c r="AK1890" s="570">
        <v>14.358014715269796</v>
      </c>
      <c r="AL1890" s="570"/>
    </row>
    <row r="1891" spans="1:38" s="531" customFormat="1">
      <c r="A1891" s="570">
        <v>16</v>
      </c>
      <c r="B1891" s="570">
        <v>419</v>
      </c>
      <c r="C1891" s="570">
        <v>2022</v>
      </c>
      <c r="D1891" s="570">
        <v>11</v>
      </c>
      <c r="E1891" s="570">
        <v>99</v>
      </c>
      <c r="F1891" s="570">
        <v>99</v>
      </c>
      <c r="G1891" s="570">
        <v>99</v>
      </c>
      <c r="H1891" s="570">
        <v>99</v>
      </c>
      <c r="I1891" s="570">
        <v>99</v>
      </c>
      <c r="J1891" s="570">
        <v>999</v>
      </c>
      <c r="K1891" s="570">
        <v>99</v>
      </c>
      <c r="L1891" s="570">
        <v>5</v>
      </c>
      <c r="M1891" s="570">
        <v>99</v>
      </c>
      <c r="N1891" s="570">
        <v>99</v>
      </c>
      <c r="O1891" s="570">
        <v>99</v>
      </c>
      <c r="P1891" s="570">
        <v>99</v>
      </c>
      <c r="Q1891" s="570">
        <v>149</v>
      </c>
      <c r="R1891" s="570">
        <v>842</v>
      </c>
      <c r="S1891" s="570">
        <v>5</v>
      </c>
      <c r="T1891" s="570">
        <v>4.8159144893111643</v>
      </c>
      <c r="U1891" s="570">
        <v>15.982304038004761</v>
      </c>
      <c r="V1891" s="570">
        <v>0</v>
      </c>
      <c r="W1891" s="570">
        <v>0.71258907363420443</v>
      </c>
      <c r="X1891" s="570">
        <v>50.593824228028495</v>
      </c>
      <c r="Y1891" s="570">
        <v>9.6199524940617582</v>
      </c>
      <c r="Z1891" s="570">
        <v>5.7006361200829083</v>
      </c>
      <c r="AA1891" s="570">
        <v>0</v>
      </c>
      <c r="AB1891" s="570">
        <v>1.6954832920551111</v>
      </c>
      <c r="AC1891" s="570"/>
      <c r="AD1891" s="570">
        <v>36.791344684855808</v>
      </c>
      <c r="AE1891" s="570"/>
      <c r="AF1891" s="570">
        <v>32.63565891472868</v>
      </c>
      <c r="AG1891" s="570">
        <v>30.603862921547638</v>
      </c>
      <c r="AH1891" s="570">
        <v>1.0688836104513069</v>
      </c>
      <c r="AI1891" s="570">
        <v>11</v>
      </c>
      <c r="AJ1891" s="570">
        <v>90.754545454545436</v>
      </c>
      <c r="AK1891" s="570">
        <v>14.735716878609152</v>
      </c>
      <c r="AL1891" s="570"/>
    </row>
    <row r="1892" spans="1:38" s="531" customFormat="1">
      <c r="A1892" s="570">
        <v>16</v>
      </c>
      <c r="B1892" s="570">
        <v>420</v>
      </c>
      <c r="C1892" s="570">
        <v>2022</v>
      </c>
      <c r="D1892" s="570">
        <v>12</v>
      </c>
      <c r="E1892" s="570">
        <v>99</v>
      </c>
      <c r="F1892" s="570">
        <v>99</v>
      </c>
      <c r="G1892" s="570">
        <v>99</v>
      </c>
      <c r="H1892" s="570">
        <v>99</v>
      </c>
      <c r="I1892" s="570">
        <v>99</v>
      </c>
      <c r="J1892" s="570">
        <v>999</v>
      </c>
      <c r="K1892" s="570">
        <v>99</v>
      </c>
      <c r="L1892" s="570">
        <v>5</v>
      </c>
      <c r="M1892" s="570">
        <v>99</v>
      </c>
      <c r="N1892" s="570">
        <v>99</v>
      </c>
      <c r="O1892" s="570">
        <v>99</v>
      </c>
      <c r="P1892" s="570">
        <v>99</v>
      </c>
      <c r="Q1892" s="570">
        <v>40</v>
      </c>
      <c r="R1892" s="570">
        <v>162</v>
      </c>
      <c r="S1892" s="570">
        <v>5</v>
      </c>
      <c r="T1892" s="570">
        <v>4.9382716049382722</v>
      </c>
      <c r="U1892" s="570">
        <v>16.035802469135803</v>
      </c>
      <c r="V1892" s="570">
        <v>0</v>
      </c>
      <c r="W1892" s="570">
        <v>0</v>
      </c>
      <c r="X1892" s="570">
        <v>51.851851851851855</v>
      </c>
      <c r="Y1892" s="570">
        <v>12.962962962962964</v>
      </c>
      <c r="Z1892" s="570">
        <v>6.3018968071834474</v>
      </c>
      <c r="AA1892" s="570">
        <v>0</v>
      </c>
      <c r="AB1892" s="570">
        <v>1.5059198330305343</v>
      </c>
      <c r="AC1892" s="570"/>
      <c r="AD1892" s="570">
        <v>43.921948569753411</v>
      </c>
      <c r="AE1892" s="570"/>
      <c r="AF1892" s="570">
        <v>35.448577680525162</v>
      </c>
      <c r="AG1892" s="570">
        <v>35.262657798289673</v>
      </c>
      <c r="AH1892" s="570">
        <v>1.2345679012345681</v>
      </c>
      <c r="AI1892" s="570">
        <v>0</v>
      </c>
      <c r="AJ1892" s="570"/>
      <c r="AK1892" s="570"/>
      <c r="AL1892" s="570"/>
    </row>
    <row r="1893" spans="1:38" s="531" customFormat="1">
      <c r="A1893" s="570">
        <v>16</v>
      </c>
      <c r="B1893" s="570">
        <v>421</v>
      </c>
      <c r="C1893" s="570">
        <v>2022</v>
      </c>
      <c r="D1893" s="570">
        <v>1</v>
      </c>
      <c r="E1893" s="570">
        <v>99</v>
      </c>
      <c r="F1893" s="570">
        <v>99</v>
      </c>
      <c r="G1893" s="570">
        <v>99</v>
      </c>
      <c r="H1893" s="570">
        <v>99</v>
      </c>
      <c r="I1893" s="570">
        <v>99</v>
      </c>
      <c r="J1893" s="570">
        <v>999</v>
      </c>
      <c r="K1893" s="570">
        <v>99</v>
      </c>
      <c r="L1893" s="570">
        <v>6</v>
      </c>
      <c r="M1893" s="570">
        <v>99</v>
      </c>
      <c r="N1893" s="570">
        <v>99</v>
      </c>
      <c r="O1893" s="570">
        <v>99</v>
      </c>
      <c r="P1893" s="570">
        <v>99</v>
      </c>
      <c r="Q1893" s="570">
        <v>54</v>
      </c>
      <c r="R1893" s="570">
        <v>341</v>
      </c>
      <c r="S1893" s="570">
        <v>6</v>
      </c>
      <c r="T1893" s="570">
        <v>5.8797653958944283</v>
      </c>
      <c r="U1893" s="570">
        <v>20.817888563049859</v>
      </c>
      <c r="V1893" s="570">
        <v>7.9178885630498526</v>
      </c>
      <c r="W1893" s="570">
        <v>2.0527859237536656</v>
      </c>
      <c r="X1893" s="570">
        <v>78.005865102639291</v>
      </c>
      <c r="Y1893" s="570">
        <v>40.175953079178882</v>
      </c>
      <c r="Z1893" s="570">
        <v>6.953483795250226</v>
      </c>
      <c r="AA1893" s="570">
        <v>0</v>
      </c>
      <c r="AB1893" s="570">
        <v>1.5807403711280337</v>
      </c>
      <c r="AC1893" s="570"/>
      <c r="AD1893" s="570">
        <v>42.931630786730643</v>
      </c>
      <c r="AE1893" s="570"/>
      <c r="AF1893" s="570">
        <v>37.145969498910674</v>
      </c>
      <c r="AG1893" s="570">
        <v>40.706452399042391</v>
      </c>
      <c r="AH1893" s="570">
        <v>0</v>
      </c>
      <c r="AI1893" s="570">
        <v>0</v>
      </c>
      <c r="AJ1893" s="570"/>
      <c r="AK1893" s="570"/>
      <c r="AL1893" s="570"/>
    </row>
    <row r="1894" spans="1:38" s="531" customFormat="1">
      <c r="A1894" s="570">
        <v>16</v>
      </c>
      <c r="B1894" s="570">
        <v>422</v>
      </c>
      <c r="C1894" s="570">
        <v>2022</v>
      </c>
      <c r="D1894" s="570">
        <v>2</v>
      </c>
      <c r="E1894" s="570">
        <v>99</v>
      </c>
      <c r="F1894" s="570">
        <v>99</v>
      </c>
      <c r="G1894" s="570">
        <v>99</v>
      </c>
      <c r="H1894" s="570">
        <v>99</v>
      </c>
      <c r="I1894" s="570">
        <v>99</v>
      </c>
      <c r="J1894" s="570">
        <v>999</v>
      </c>
      <c r="K1894" s="570">
        <v>99</v>
      </c>
      <c r="L1894" s="570">
        <v>6</v>
      </c>
      <c r="M1894" s="570">
        <v>99</v>
      </c>
      <c r="N1894" s="570">
        <v>99</v>
      </c>
      <c r="O1894" s="570">
        <v>99</v>
      </c>
      <c r="P1894" s="570">
        <v>99</v>
      </c>
      <c r="Q1894" s="570">
        <v>62</v>
      </c>
      <c r="R1894" s="570">
        <v>502</v>
      </c>
      <c r="S1894" s="570">
        <v>6</v>
      </c>
      <c r="T1894" s="570">
        <v>5.5557768924302788</v>
      </c>
      <c r="U1894" s="570">
        <v>11.322310756972112</v>
      </c>
      <c r="V1894" s="570">
        <v>2.7888446215139444</v>
      </c>
      <c r="W1894" s="570">
        <v>0.7968127490039838</v>
      </c>
      <c r="X1894" s="570">
        <v>24.501992031872515</v>
      </c>
      <c r="Y1894" s="570">
        <v>13.346613545816735</v>
      </c>
      <c r="Z1894" s="570">
        <v>8.2159171769686523</v>
      </c>
      <c r="AA1894" s="570">
        <v>0</v>
      </c>
      <c r="AB1894" s="570">
        <v>1.4155779914312752</v>
      </c>
      <c r="AC1894" s="570"/>
      <c r="AD1894" s="570">
        <v>38.703698388661806</v>
      </c>
      <c r="AE1894" s="570"/>
      <c r="AF1894" s="570">
        <v>31.102850061957877</v>
      </c>
      <c r="AG1894" s="570">
        <v>35.049918908752311</v>
      </c>
      <c r="AH1894" s="570">
        <v>0.7968127490039838</v>
      </c>
      <c r="AI1894" s="570">
        <v>0</v>
      </c>
      <c r="AJ1894" s="570"/>
      <c r="AK1894" s="570"/>
      <c r="AL1894" s="570"/>
    </row>
    <row r="1895" spans="1:38" s="531" customFormat="1">
      <c r="A1895" s="570">
        <v>16</v>
      </c>
      <c r="B1895" s="570">
        <v>423</v>
      </c>
      <c r="C1895" s="570">
        <v>2022</v>
      </c>
      <c r="D1895" s="570">
        <v>3</v>
      </c>
      <c r="E1895" s="570">
        <v>99</v>
      </c>
      <c r="F1895" s="570">
        <v>99</v>
      </c>
      <c r="G1895" s="570">
        <v>99</v>
      </c>
      <c r="H1895" s="570">
        <v>99</v>
      </c>
      <c r="I1895" s="570">
        <v>99</v>
      </c>
      <c r="J1895" s="570">
        <v>999</v>
      </c>
      <c r="K1895" s="570">
        <v>99</v>
      </c>
      <c r="L1895" s="570">
        <v>6</v>
      </c>
      <c r="M1895" s="570">
        <v>99</v>
      </c>
      <c r="N1895" s="570">
        <v>99</v>
      </c>
      <c r="O1895" s="570">
        <v>99</v>
      </c>
      <c r="P1895" s="570">
        <v>99</v>
      </c>
      <c r="Q1895" s="570">
        <v>135</v>
      </c>
      <c r="R1895" s="570">
        <v>1318</v>
      </c>
      <c r="S1895" s="570">
        <v>6</v>
      </c>
      <c r="T1895" s="570">
        <v>5.6600910470409689</v>
      </c>
      <c r="U1895" s="570">
        <v>10.337405159332322</v>
      </c>
      <c r="V1895" s="570">
        <v>2.4279210925644921</v>
      </c>
      <c r="W1895" s="570">
        <v>0.68285280728376341</v>
      </c>
      <c r="X1895" s="570">
        <v>18.968133535660098</v>
      </c>
      <c r="Y1895" s="570">
        <v>11.608497723823977</v>
      </c>
      <c r="Z1895" s="570">
        <v>7.5338258918543213</v>
      </c>
      <c r="AA1895" s="570">
        <v>0</v>
      </c>
      <c r="AB1895" s="570">
        <v>1.684464583340906</v>
      </c>
      <c r="AC1895" s="570"/>
      <c r="AD1895" s="570">
        <v>38.067954419230901</v>
      </c>
      <c r="AE1895" s="570"/>
      <c r="AF1895" s="570">
        <v>30.537534754402227</v>
      </c>
      <c r="AG1895" s="570">
        <v>33.628862467882186</v>
      </c>
      <c r="AH1895" s="570">
        <v>0.30349013657056151</v>
      </c>
      <c r="AI1895" s="570">
        <v>13</v>
      </c>
      <c r="AJ1895" s="570">
        <v>85.82307692307694</v>
      </c>
      <c r="AK1895" s="570">
        <v>14.85161887419919</v>
      </c>
      <c r="AL1895" s="570"/>
    </row>
    <row r="1896" spans="1:38" s="531" customFormat="1">
      <c r="A1896" s="570">
        <v>16</v>
      </c>
      <c r="B1896" s="570">
        <v>424</v>
      </c>
      <c r="C1896" s="570">
        <v>2022</v>
      </c>
      <c r="D1896" s="570">
        <v>4</v>
      </c>
      <c r="E1896" s="570">
        <v>99</v>
      </c>
      <c r="F1896" s="570">
        <v>99</v>
      </c>
      <c r="G1896" s="570">
        <v>99</v>
      </c>
      <c r="H1896" s="570">
        <v>99</v>
      </c>
      <c r="I1896" s="570">
        <v>99</v>
      </c>
      <c r="J1896" s="570">
        <v>999</v>
      </c>
      <c r="K1896" s="570">
        <v>99</v>
      </c>
      <c r="L1896" s="570">
        <v>6</v>
      </c>
      <c r="M1896" s="570">
        <v>99</v>
      </c>
      <c r="N1896" s="570">
        <v>99</v>
      </c>
      <c r="O1896" s="570">
        <v>99</v>
      </c>
      <c r="P1896" s="570">
        <v>99</v>
      </c>
      <c r="Q1896" s="570">
        <v>110</v>
      </c>
      <c r="R1896" s="570">
        <v>1267</v>
      </c>
      <c r="S1896" s="570">
        <v>6</v>
      </c>
      <c r="T1896" s="570">
        <v>5.2628255722178388</v>
      </c>
      <c r="U1896" s="570">
        <v>10.60118389897394</v>
      </c>
      <c r="V1896" s="570">
        <v>2.1310181531176</v>
      </c>
      <c r="W1896" s="570">
        <v>0.78926598263614844</v>
      </c>
      <c r="X1896" s="570">
        <v>17.6006314127861</v>
      </c>
      <c r="Y1896" s="570">
        <v>11.12865035516969</v>
      </c>
      <c r="Z1896" s="570">
        <v>7.2539191825948732</v>
      </c>
      <c r="AA1896" s="570">
        <v>0</v>
      </c>
      <c r="AB1896" s="570">
        <v>1.369264340374496</v>
      </c>
      <c r="AC1896" s="570"/>
      <c r="AD1896" s="570">
        <v>48.415085980443031</v>
      </c>
      <c r="AE1896" s="570"/>
      <c r="AF1896" s="570">
        <v>33.913276231263389</v>
      </c>
      <c r="AG1896" s="570">
        <v>37.761528037829841</v>
      </c>
      <c r="AH1896" s="570">
        <v>0.15785319652722971</v>
      </c>
      <c r="AI1896" s="570">
        <v>37</v>
      </c>
      <c r="AJ1896" s="570">
        <v>92.905405405405375</v>
      </c>
      <c r="AK1896" s="570">
        <v>15.91710510180007</v>
      </c>
      <c r="AL1896" s="570"/>
    </row>
    <row r="1897" spans="1:38" s="531" customFormat="1">
      <c r="A1897" s="570">
        <v>16</v>
      </c>
      <c r="B1897" s="570">
        <v>425</v>
      </c>
      <c r="C1897" s="570">
        <v>2022</v>
      </c>
      <c r="D1897" s="570">
        <v>5</v>
      </c>
      <c r="E1897" s="570">
        <v>99</v>
      </c>
      <c r="F1897" s="570">
        <v>99</v>
      </c>
      <c r="G1897" s="570">
        <v>99</v>
      </c>
      <c r="H1897" s="570">
        <v>99</v>
      </c>
      <c r="I1897" s="570">
        <v>99</v>
      </c>
      <c r="J1897" s="570">
        <v>999</v>
      </c>
      <c r="K1897" s="570">
        <v>99</v>
      </c>
      <c r="L1897" s="570">
        <v>6</v>
      </c>
      <c r="M1897" s="570">
        <v>99</v>
      </c>
      <c r="N1897" s="570">
        <v>99</v>
      </c>
      <c r="O1897" s="570">
        <v>99</v>
      </c>
      <c r="P1897" s="570">
        <v>99</v>
      </c>
      <c r="Q1897" s="570">
        <v>82</v>
      </c>
      <c r="R1897" s="570">
        <v>684</v>
      </c>
      <c r="S1897" s="570">
        <v>6</v>
      </c>
      <c r="T1897" s="570">
        <v>5.2017543859649118</v>
      </c>
      <c r="U1897" s="570">
        <v>11.378070175438596</v>
      </c>
      <c r="V1897" s="570">
        <v>2.923976608187135</v>
      </c>
      <c r="W1897" s="570">
        <v>0.73099415204678364</v>
      </c>
      <c r="X1897" s="570">
        <v>20.32163742690058</v>
      </c>
      <c r="Y1897" s="570">
        <v>11.842105263157897</v>
      </c>
      <c r="Z1897" s="570">
        <v>7.3076755142778431</v>
      </c>
      <c r="AA1897" s="570">
        <v>0</v>
      </c>
      <c r="AB1897" s="570">
        <v>1.7125943414218778</v>
      </c>
      <c r="AC1897" s="570"/>
      <c r="AD1897" s="570">
        <v>47.528919610175869</v>
      </c>
      <c r="AE1897" s="570"/>
      <c r="AF1897" s="570">
        <v>33.827893175074173</v>
      </c>
      <c r="AG1897" s="570">
        <v>36.419025157232717</v>
      </c>
      <c r="AH1897" s="570">
        <v>0</v>
      </c>
      <c r="AI1897" s="570">
        <v>17</v>
      </c>
      <c r="AJ1897" s="570">
        <v>87.447058823529403</v>
      </c>
      <c r="AK1897" s="570">
        <v>16.714965797278381</v>
      </c>
      <c r="AL1897" s="570"/>
    </row>
    <row r="1898" spans="1:38" s="531" customFormat="1">
      <c r="A1898" s="570">
        <v>16</v>
      </c>
      <c r="B1898" s="570">
        <v>426</v>
      </c>
      <c r="C1898" s="570">
        <v>2022</v>
      </c>
      <c r="D1898" s="570">
        <v>6</v>
      </c>
      <c r="E1898" s="570">
        <v>99</v>
      </c>
      <c r="F1898" s="570">
        <v>99</v>
      </c>
      <c r="G1898" s="570">
        <v>99</v>
      </c>
      <c r="H1898" s="570">
        <v>99</v>
      </c>
      <c r="I1898" s="570">
        <v>99</v>
      </c>
      <c r="J1898" s="570">
        <v>999</v>
      </c>
      <c r="K1898" s="570">
        <v>99</v>
      </c>
      <c r="L1898" s="570">
        <v>6</v>
      </c>
      <c r="M1898" s="570">
        <v>99</v>
      </c>
      <c r="N1898" s="570">
        <v>99</v>
      </c>
      <c r="O1898" s="570">
        <v>99</v>
      </c>
      <c r="P1898" s="570">
        <v>99</v>
      </c>
      <c r="Q1898" s="570">
        <v>83</v>
      </c>
      <c r="R1898" s="570">
        <v>416</v>
      </c>
      <c r="S1898" s="570">
        <v>6</v>
      </c>
      <c r="T1898" s="570">
        <v>5.3485576923076943</v>
      </c>
      <c r="U1898" s="570">
        <v>14.972596153846149</v>
      </c>
      <c r="V1898" s="570">
        <v>6.9711538461538449</v>
      </c>
      <c r="W1898" s="570">
        <v>0.96153846153846112</v>
      </c>
      <c r="X1898" s="570">
        <v>36.538461538461554</v>
      </c>
      <c r="Y1898" s="570">
        <v>22.59615384615384</v>
      </c>
      <c r="Z1898" s="570">
        <v>8.326935498636141</v>
      </c>
      <c r="AA1898" s="570">
        <v>0</v>
      </c>
      <c r="AB1898" s="570">
        <v>1.7100235706142215</v>
      </c>
      <c r="AC1898" s="570"/>
      <c r="AD1898" s="570">
        <v>49.426158354157586</v>
      </c>
      <c r="AE1898" s="570"/>
      <c r="AF1898" s="570">
        <v>23.703703703703702</v>
      </c>
      <c r="AG1898" s="570">
        <v>26.952551980787124</v>
      </c>
      <c r="AH1898" s="570">
        <v>0</v>
      </c>
      <c r="AI1898" s="570">
        <v>29</v>
      </c>
      <c r="AJ1898" s="570">
        <v>85.555172413793102</v>
      </c>
      <c r="AK1898" s="570">
        <v>16.135632508709872</v>
      </c>
      <c r="AL1898" s="570"/>
    </row>
    <row r="1899" spans="1:38" s="531" customFormat="1">
      <c r="A1899" s="570">
        <v>16</v>
      </c>
      <c r="B1899" s="570">
        <v>427</v>
      </c>
      <c r="C1899" s="570">
        <v>2022</v>
      </c>
      <c r="D1899" s="570">
        <v>7</v>
      </c>
      <c r="E1899" s="570">
        <v>99</v>
      </c>
      <c r="F1899" s="570">
        <v>99</v>
      </c>
      <c r="G1899" s="570">
        <v>99</v>
      </c>
      <c r="H1899" s="570">
        <v>99</v>
      </c>
      <c r="I1899" s="570">
        <v>99</v>
      </c>
      <c r="J1899" s="570">
        <v>999</v>
      </c>
      <c r="K1899" s="570">
        <v>99</v>
      </c>
      <c r="L1899" s="570">
        <v>6</v>
      </c>
      <c r="M1899" s="570">
        <v>99</v>
      </c>
      <c r="N1899" s="570">
        <v>99</v>
      </c>
      <c r="O1899" s="570">
        <v>99</v>
      </c>
      <c r="P1899" s="570">
        <v>99</v>
      </c>
      <c r="Q1899" s="570">
        <v>16</v>
      </c>
      <c r="R1899" s="570">
        <v>59</v>
      </c>
      <c r="S1899" s="570">
        <v>6</v>
      </c>
      <c r="T1899" s="570">
        <v>5.4576271186440684</v>
      </c>
      <c r="U1899" s="570">
        <v>15.205084745762704</v>
      </c>
      <c r="V1899" s="570">
        <v>1.6949152542372876</v>
      </c>
      <c r="W1899" s="570">
        <v>0</v>
      </c>
      <c r="X1899" s="570">
        <v>38.98305084745764</v>
      </c>
      <c r="Y1899" s="570">
        <v>22.033898305084747</v>
      </c>
      <c r="Z1899" s="570">
        <v>7.1058682774077102</v>
      </c>
      <c r="AA1899" s="570">
        <v>0</v>
      </c>
      <c r="AB1899" s="570">
        <v>1.8163292643550943</v>
      </c>
      <c r="AC1899" s="570"/>
      <c r="AD1899" s="570">
        <v>53.915763393629994</v>
      </c>
      <c r="AE1899" s="570"/>
      <c r="AF1899" s="570">
        <v>26.10619469026549</v>
      </c>
      <c r="AG1899" s="570">
        <v>28.225781077934744</v>
      </c>
      <c r="AH1899" s="570">
        <v>0</v>
      </c>
      <c r="AI1899" s="570">
        <v>0</v>
      </c>
      <c r="AJ1899" s="570"/>
      <c r="AK1899" s="570"/>
      <c r="AL1899" s="570"/>
    </row>
    <row r="1900" spans="1:38" s="531" customFormat="1">
      <c r="A1900" s="570">
        <v>16</v>
      </c>
      <c r="B1900" s="570">
        <v>428</v>
      </c>
      <c r="C1900" s="570">
        <v>2022</v>
      </c>
      <c r="D1900" s="570">
        <v>8</v>
      </c>
      <c r="E1900" s="570">
        <v>99</v>
      </c>
      <c r="F1900" s="570">
        <v>99</v>
      </c>
      <c r="G1900" s="570">
        <v>99</v>
      </c>
      <c r="H1900" s="570">
        <v>99</v>
      </c>
      <c r="I1900" s="570">
        <v>99</v>
      </c>
      <c r="J1900" s="570">
        <v>999</v>
      </c>
      <c r="K1900" s="570">
        <v>99</v>
      </c>
      <c r="L1900" s="570">
        <v>6</v>
      </c>
      <c r="M1900" s="570">
        <v>99</v>
      </c>
      <c r="N1900" s="570">
        <v>99</v>
      </c>
      <c r="O1900" s="570">
        <v>99</v>
      </c>
      <c r="P1900" s="570">
        <v>99</v>
      </c>
      <c r="Q1900" s="570">
        <v>89</v>
      </c>
      <c r="R1900" s="570">
        <v>451</v>
      </c>
      <c r="S1900" s="570">
        <v>6</v>
      </c>
      <c r="T1900" s="570">
        <v>4.889135254988914</v>
      </c>
      <c r="U1900" s="570">
        <v>13.655210643015529</v>
      </c>
      <c r="V1900" s="570">
        <v>1.773835920177383</v>
      </c>
      <c r="W1900" s="570">
        <v>0.44345898004434575</v>
      </c>
      <c r="X1900" s="570">
        <v>21.729490022172943</v>
      </c>
      <c r="Y1900" s="570">
        <v>10.199556541019955</v>
      </c>
      <c r="Z1900" s="570">
        <v>6.2334757621715777</v>
      </c>
      <c r="AA1900" s="570">
        <v>0</v>
      </c>
      <c r="AB1900" s="570">
        <v>1.8457458504505804</v>
      </c>
      <c r="AC1900" s="570"/>
      <c r="AD1900" s="570">
        <v>48.756781373985525</v>
      </c>
      <c r="AE1900" s="570"/>
      <c r="AF1900" s="570">
        <v>27.119663259170167</v>
      </c>
      <c r="AG1900" s="570">
        <v>31.401372615004952</v>
      </c>
      <c r="AH1900" s="570">
        <v>2.4390243902439024</v>
      </c>
      <c r="AI1900" s="570">
        <v>34</v>
      </c>
      <c r="AJ1900" s="570">
        <v>87.435294117647061</v>
      </c>
      <c r="AK1900" s="570">
        <v>15.993375719420252</v>
      </c>
      <c r="AL1900" s="570"/>
    </row>
    <row r="1901" spans="1:38" s="531" customFormat="1">
      <c r="A1901" s="570">
        <v>16</v>
      </c>
      <c r="B1901" s="570">
        <v>429</v>
      </c>
      <c r="C1901" s="570">
        <v>2022</v>
      </c>
      <c r="D1901" s="570">
        <v>9</v>
      </c>
      <c r="E1901" s="570">
        <v>99</v>
      </c>
      <c r="F1901" s="570">
        <v>99</v>
      </c>
      <c r="G1901" s="570">
        <v>99</v>
      </c>
      <c r="H1901" s="570">
        <v>99</v>
      </c>
      <c r="I1901" s="570">
        <v>99</v>
      </c>
      <c r="J1901" s="570">
        <v>999</v>
      </c>
      <c r="K1901" s="570">
        <v>99</v>
      </c>
      <c r="L1901" s="570">
        <v>6</v>
      </c>
      <c r="M1901" s="570">
        <v>99</v>
      </c>
      <c r="N1901" s="570">
        <v>99</v>
      </c>
      <c r="O1901" s="570">
        <v>99</v>
      </c>
      <c r="P1901" s="570">
        <v>99</v>
      </c>
      <c r="Q1901" s="570">
        <v>98</v>
      </c>
      <c r="R1901" s="570">
        <v>519</v>
      </c>
      <c r="S1901" s="570">
        <v>6</v>
      </c>
      <c r="T1901" s="570">
        <v>5.0751445086705189</v>
      </c>
      <c r="U1901" s="570">
        <v>13.797302504816949</v>
      </c>
      <c r="V1901" s="570">
        <v>0.57803468208092501</v>
      </c>
      <c r="W1901" s="570">
        <v>0.77071290944123316</v>
      </c>
      <c r="X1901" s="570">
        <v>24.277456647398839</v>
      </c>
      <c r="Y1901" s="570">
        <v>9.4412331406551058</v>
      </c>
      <c r="Z1901" s="570">
        <v>6.0616003253156459</v>
      </c>
      <c r="AA1901" s="570">
        <v>0</v>
      </c>
      <c r="AB1901" s="570">
        <v>1.8320994433310784</v>
      </c>
      <c r="AC1901" s="570"/>
      <c r="AD1901" s="570">
        <v>51.777316457702909</v>
      </c>
      <c r="AE1901" s="570"/>
      <c r="AF1901" s="570">
        <v>22.773146116717861</v>
      </c>
      <c r="AG1901" s="570">
        <v>25.305683954596205</v>
      </c>
      <c r="AH1901" s="570">
        <v>2.6974951830443161</v>
      </c>
      <c r="AI1901" s="570">
        <v>2</v>
      </c>
      <c r="AJ1901" s="570">
        <v>92.949999999999989</v>
      </c>
      <c r="AK1901" s="570">
        <v>16.554613097559372</v>
      </c>
      <c r="AL1901" s="570"/>
    </row>
    <row r="1902" spans="1:38" s="531" customFormat="1">
      <c r="A1902" s="570">
        <v>16</v>
      </c>
      <c r="B1902" s="570">
        <v>430</v>
      </c>
      <c r="C1902" s="570">
        <v>2022</v>
      </c>
      <c r="D1902" s="570">
        <v>10</v>
      </c>
      <c r="E1902" s="570">
        <v>99</v>
      </c>
      <c r="F1902" s="570">
        <v>99</v>
      </c>
      <c r="G1902" s="570">
        <v>99</v>
      </c>
      <c r="H1902" s="570">
        <v>99</v>
      </c>
      <c r="I1902" s="570">
        <v>99</v>
      </c>
      <c r="J1902" s="570">
        <v>999</v>
      </c>
      <c r="K1902" s="570">
        <v>99</v>
      </c>
      <c r="L1902" s="570">
        <v>6</v>
      </c>
      <c r="M1902" s="570">
        <v>99</v>
      </c>
      <c r="N1902" s="570">
        <v>99</v>
      </c>
      <c r="O1902" s="570">
        <v>99</v>
      </c>
      <c r="P1902" s="570">
        <v>99</v>
      </c>
      <c r="Q1902" s="570">
        <v>221</v>
      </c>
      <c r="R1902" s="570">
        <v>1187</v>
      </c>
      <c r="S1902" s="570">
        <v>6</v>
      </c>
      <c r="T1902" s="570">
        <v>5.4448188711036227</v>
      </c>
      <c r="U1902" s="570">
        <v>16.084498736310028</v>
      </c>
      <c r="V1902" s="570">
        <v>3.6225779275484409</v>
      </c>
      <c r="W1902" s="570">
        <v>1.0951979780960401</v>
      </c>
      <c r="X1902" s="570">
        <v>41.617523167649537</v>
      </c>
      <c r="Y1902" s="570">
        <v>18.618365627632688</v>
      </c>
      <c r="Z1902" s="570">
        <v>6.9031264528875109</v>
      </c>
      <c r="AA1902" s="570">
        <v>0</v>
      </c>
      <c r="AB1902" s="570">
        <v>1.7576731852550171</v>
      </c>
      <c r="AC1902" s="570"/>
      <c r="AD1902" s="570">
        <v>49.459727808483009</v>
      </c>
      <c r="AE1902" s="570"/>
      <c r="AF1902" s="570">
        <v>28.369980879541114</v>
      </c>
      <c r="AG1902" s="570">
        <v>29.080443663237556</v>
      </c>
      <c r="AH1902" s="570">
        <v>1.5164279696714404</v>
      </c>
      <c r="AI1902" s="570">
        <v>13</v>
      </c>
      <c r="AJ1902" s="570">
        <v>93.915384615384639</v>
      </c>
      <c r="AK1902" s="570">
        <v>17.298788844291195</v>
      </c>
      <c r="AL1902" s="570"/>
    </row>
    <row r="1903" spans="1:38" s="531" customFormat="1">
      <c r="A1903" s="570">
        <v>16</v>
      </c>
      <c r="B1903" s="570">
        <v>431</v>
      </c>
      <c r="C1903" s="570">
        <v>2022</v>
      </c>
      <c r="D1903" s="570">
        <v>11</v>
      </c>
      <c r="E1903" s="570">
        <v>99</v>
      </c>
      <c r="F1903" s="570">
        <v>99</v>
      </c>
      <c r="G1903" s="570">
        <v>99</v>
      </c>
      <c r="H1903" s="570">
        <v>99</v>
      </c>
      <c r="I1903" s="570">
        <v>99</v>
      </c>
      <c r="J1903" s="570">
        <v>999</v>
      </c>
      <c r="K1903" s="570">
        <v>99</v>
      </c>
      <c r="L1903" s="570">
        <v>6</v>
      </c>
      <c r="M1903" s="570">
        <v>99</v>
      </c>
      <c r="N1903" s="570">
        <v>99</v>
      </c>
      <c r="O1903" s="570">
        <v>99</v>
      </c>
      <c r="P1903" s="570">
        <v>99</v>
      </c>
      <c r="Q1903" s="570">
        <v>152</v>
      </c>
      <c r="R1903" s="570">
        <v>769</v>
      </c>
      <c r="S1903" s="570">
        <v>6</v>
      </c>
      <c r="T1903" s="570">
        <v>5.6384915474642403</v>
      </c>
      <c r="U1903" s="570">
        <v>18.597789336801064</v>
      </c>
      <c r="V1903" s="570">
        <v>6.3719115734720404</v>
      </c>
      <c r="W1903" s="570">
        <v>1.6905071521456436</v>
      </c>
      <c r="X1903" s="570">
        <v>62.678803641092301</v>
      </c>
      <c r="Y1903" s="570">
        <v>26.267880364109235</v>
      </c>
      <c r="Z1903" s="570">
        <v>6.5587815483558511</v>
      </c>
      <c r="AA1903" s="570">
        <v>0</v>
      </c>
      <c r="AB1903" s="570">
        <v>1.7479323286332396</v>
      </c>
      <c r="AC1903" s="570"/>
      <c r="AD1903" s="570">
        <v>38.267533000553243</v>
      </c>
      <c r="AE1903" s="570"/>
      <c r="AF1903" s="570">
        <v>29.806201550387595</v>
      </c>
      <c r="AG1903" s="570">
        <v>32.524635051021242</v>
      </c>
      <c r="AH1903" s="570">
        <v>1.3003901170351102</v>
      </c>
      <c r="AI1903" s="570">
        <v>17</v>
      </c>
      <c r="AJ1903" s="570">
        <v>92.60588235294118</v>
      </c>
      <c r="AK1903" s="570">
        <v>16.945903076553197</v>
      </c>
      <c r="AL1903" s="570"/>
    </row>
    <row r="1904" spans="1:38" s="531" customFormat="1">
      <c r="A1904" s="570">
        <v>16</v>
      </c>
      <c r="B1904" s="570">
        <v>432</v>
      </c>
      <c r="C1904" s="570">
        <v>2022</v>
      </c>
      <c r="D1904" s="570">
        <v>12</v>
      </c>
      <c r="E1904" s="570">
        <v>99</v>
      </c>
      <c r="F1904" s="570">
        <v>99</v>
      </c>
      <c r="G1904" s="570">
        <v>99</v>
      </c>
      <c r="H1904" s="570">
        <v>99</v>
      </c>
      <c r="I1904" s="570">
        <v>99</v>
      </c>
      <c r="J1904" s="570">
        <v>999</v>
      </c>
      <c r="K1904" s="570">
        <v>99</v>
      </c>
      <c r="L1904" s="570">
        <v>6</v>
      </c>
      <c r="M1904" s="570">
        <v>99</v>
      </c>
      <c r="N1904" s="570">
        <v>99</v>
      </c>
      <c r="O1904" s="570">
        <v>99</v>
      </c>
      <c r="P1904" s="570">
        <v>99</v>
      </c>
      <c r="Q1904" s="570">
        <v>42</v>
      </c>
      <c r="R1904" s="570">
        <v>145</v>
      </c>
      <c r="S1904" s="570">
        <v>6</v>
      </c>
      <c r="T1904" s="570">
        <v>5.3517241379310363</v>
      </c>
      <c r="U1904" s="570">
        <v>17.017931034482761</v>
      </c>
      <c r="V1904" s="570">
        <v>4.1379310344827589</v>
      </c>
      <c r="W1904" s="570">
        <v>0.68965517241379304</v>
      </c>
      <c r="X1904" s="570">
        <v>53.793103448275851</v>
      </c>
      <c r="Y1904" s="570">
        <v>15.172413793103445</v>
      </c>
      <c r="Z1904" s="570">
        <v>5.9915074260675949</v>
      </c>
      <c r="AA1904" s="570">
        <v>0</v>
      </c>
      <c r="AB1904" s="570">
        <v>1.5155790266327527</v>
      </c>
      <c r="AC1904" s="570"/>
      <c r="AD1904" s="570">
        <v>39.484353220855397</v>
      </c>
      <c r="AE1904" s="570"/>
      <c r="AF1904" s="570">
        <v>31.728665207877459</v>
      </c>
      <c r="AG1904" s="570">
        <v>33.495316953983973</v>
      </c>
      <c r="AH1904" s="570">
        <v>3.4482758620689653</v>
      </c>
      <c r="AI1904" s="570">
        <v>0</v>
      </c>
      <c r="AJ1904" s="570"/>
      <c r="AK1904" s="570"/>
      <c r="AL1904" s="570"/>
    </row>
    <row r="1905" spans="1:38" s="531" customFormat="1">
      <c r="A1905" s="570">
        <v>16</v>
      </c>
      <c r="B1905" s="570">
        <v>433</v>
      </c>
      <c r="C1905" s="570">
        <v>2022</v>
      </c>
      <c r="D1905" s="570">
        <v>1</v>
      </c>
      <c r="E1905" s="570">
        <v>99</v>
      </c>
      <c r="F1905" s="570">
        <v>99</v>
      </c>
      <c r="G1905" s="570">
        <v>99</v>
      </c>
      <c r="H1905" s="570">
        <v>99</v>
      </c>
      <c r="I1905" s="570">
        <v>99</v>
      </c>
      <c r="J1905" s="570">
        <v>999</v>
      </c>
      <c r="K1905" s="570">
        <v>99</v>
      </c>
      <c r="L1905" s="570">
        <v>7</v>
      </c>
      <c r="M1905" s="570">
        <v>99</v>
      </c>
      <c r="N1905" s="570">
        <v>99</v>
      </c>
      <c r="O1905" s="570">
        <v>99</v>
      </c>
      <c r="P1905" s="570">
        <v>99</v>
      </c>
      <c r="Q1905" s="570"/>
      <c r="R1905" s="570">
        <v>0</v>
      </c>
      <c r="S1905" s="570"/>
      <c r="T1905" s="570"/>
      <c r="U1905" s="570"/>
      <c r="V1905" s="570"/>
      <c r="W1905" s="570"/>
      <c r="X1905" s="570"/>
      <c r="Y1905" s="570"/>
      <c r="Z1905" s="570"/>
      <c r="AA1905" s="570"/>
      <c r="AB1905" s="570"/>
      <c r="AC1905" s="570"/>
      <c r="AD1905" s="570"/>
      <c r="AE1905" s="570"/>
      <c r="AF1905" s="570"/>
      <c r="AG1905" s="570"/>
      <c r="AH1905" s="570"/>
      <c r="AI1905" s="570"/>
      <c r="AJ1905" s="570"/>
      <c r="AK1905" s="570"/>
      <c r="AL1905" s="570"/>
    </row>
    <row r="1906" spans="1:38" s="531" customFormat="1">
      <c r="A1906" s="570">
        <v>16</v>
      </c>
      <c r="B1906" s="570">
        <v>434</v>
      </c>
      <c r="C1906" s="570">
        <v>2022</v>
      </c>
      <c r="D1906" s="570">
        <v>2</v>
      </c>
      <c r="E1906" s="570">
        <v>99</v>
      </c>
      <c r="F1906" s="570">
        <v>99</v>
      </c>
      <c r="G1906" s="570">
        <v>99</v>
      </c>
      <c r="H1906" s="570">
        <v>99</v>
      </c>
      <c r="I1906" s="570">
        <v>99</v>
      </c>
      <c r="J1906" s="570">
        <v>999</v>
      </c>
      <c r="K1906" s="570">
        <v>99</v>
      </c>
      <c r="L1906" s="570">
        <v>7</v>
      </c>
      <c r="M1906" s="570">
        <v>99</v>
      </c>
      <c r="N1906" s="570">
        <v>99</v>
      </c>
      <c r="O1906" s="570">
        <v>99</v>
      </c>
      <c r="P1906" s="570">
        <v>99</v>
      </c>
      <c r="Q1906" s="570"/>
      <c r="R1906" s="570">
        <v>0</v>
      </c>
      <c r="S1906" s="570"/>
      <c r="T1906" s="570"/>
      <c r="U1906" s="570"/>
      <c r="V1906" s="570"/>
      <c r="W1906" s="570"/>
      <c r="X1906" s="570"/>
      <c r="Y1906" s="570"/>
      <c r="Z1906" s="570"/>
      <c r="AA1906" s="570"/>
      <c r="AB1906" s="570"/>
      <c r="AC1906" s="570"/>
      <c r="AD1906" s="570"/>
      <c r="AE1906" s="570"/>
      <c r="AF1906" s="570"/>
      <c r="AG1906" s="570"/>
      <c r="AH1906" s="570"/>
      <c r="AI1906" s="570"/>
      <c r="AJ1906" s="570"/>
      <c r="AK1906" s="570"/>
      <c r="AL1906" s="570"/>
    </row>
    <row r="1907" spans="1:38" s="531" customFormat="1">
      <c r="A1907" s="570">
        <v>16</v>
      </c>
      <c r="B1907" s="570">
        <v>435</v>
      </c>
      <c r="C1907" s="570">
        <v>2022</v>
      </c>
      <c r="D1907" s="570">
        <v>3</v>
      </c>
      <c r="E1907" s="570">
        <v>99</v>
      </c>
      <c r="F1907" s="570">
        <v>99</v>
      </c>
      <c r="G1907" s="570">
        <v>99</v>
      </c>
      <c r="H1907" s="570">
        <v>99</v>
      </c>
      <c r="I1907" s="570">
        <v>99</v>
      </c>
      <c r="J1907" s="570">
        <v>999</v>
      </c>
      <c r="K1907" s="570">
        <v>99</v>
      </c>
      <c r="L1907" s="570">
        <v>7</v>
      </c>
      <c r="M1907" s="570">
        <v>99</v>
      </c>
      <c r="N1907" s="570">
        <v>99</v>
      </c>
      <c r="O1907" s="570">
        <v>99</v>
      </c>
      <c r="P1907" s="570">
        <v>99</v>
      </c>
      <c r="Q1907" s="570"/>
      <c r="R1907" s="570">
        <v>0</v>
      </c>
      <c r="S1907" s="570"/>
      <c r="T1907" s="570"/>
      <c r="U1907" s="570"/>
      <c r="V1907" s="570"/>
      <c r="W1907" s="570"/>
      <c r="X1907" s="570"/>
      <c r="Y1907" s="570"/>
      <c r="Z1907" s="570"/>
      <c r="AA1907" s="570"/>
      <c r="AB1907" s="570"/>
      <c r="AC1907" s="570"/>
      <c r="AD1907" s="570"/>
      <c r="AE1907" s="570"/>
      <c r="AF1907" s="570"/>
      <c r="AG1907" s="570"/>
      <c r="AH1907" s="570"/>
      <c r="AI1907" s="570"/>
      <c r="AJ1907" s="570"/>
      <c r="AK1907" s="570"/>
      <c r="AL1907" s="570"/>
    </row>
    <row r="1908" spans="1:38" s="531" customFormat="1">
      <c r="A1908" s="570">
        <v>16</v>
      </c>
      <c r="B1908" s="570">
        <v>436</v>
      </c>
      <c r="C1908" s="570">
        <v>2022</v>
      </c>
      <c r="D1908" s="570">
        <v>4</v>
      </c>
      <c r="E1908" s="570">
        <v>99</v>
      </c>
      <c r="F1908" s="570">
        <v>99</v>
      </c>
      <c r="G1908" s="570">
        <v>99</v>
      </c>
      <c r="H1908" s="570">
        <v>99</v>
      </c>
      <c r="I1908" s="570">
        <v>99</v>
      </c>
      <c r="J1908" s="570">
        <v>999</v>
      </c>
      <c r="K1908" s="570">
        <v>99</v>
      </c>
      <c r="L1908" s="570">
        <v>7</v>
      </c>
      <c r="M1908" s="570">
        <v>99</v>
      </c>
      <c r="N1908" s="570">
        <v>99</v>
      </c>
      <c r="O1908" s="570">
        <v>99</v>
      </c>
      <c r="P1908" s="570">
        <v>99</v>
      </c>
      <c r="Q1908" s="570"/>
      <c r="R1908" s="570">
        <v>0</v>
      </c>
      <c r="S1908" s="570"/>
      <c r="T1908" s="570"/>
      <c r="U1908" s="570"/>
      <c r="V1908" s="570"/>
      <c r="W1908" s="570"/>
      <c r="X1908" s="570"/>
      <c r="Y1908" s="570"/>
      <c r="Z1908" s="570"/>
      <c r="AA1908" s="570"/>
      <c r="AB1908" s="570"/>
      <c r="AC1908" s="570"/>
      <c r="AD1908" s="570"/>
      <c r="AE1908" s="570"/>
      <c r="AF1908" s="570"/>
      <c r="AG1908" s="570"/>
      <c r="AH1908" s="570"/>
      <c r="AI1908" s="570"/>
      <c r="AJ1908" s="570"/>
      <c r="AK1908" s="570"/>
      <c r="AL1908" s="570"/>
    </row>
    <row r="1909" spans="1:38" s="531" customFormat="1">
      <c r="A1909" s="570">
        <v>16</v>
      </c>
      <c r="B1909" s="570">
        <v>437</v>
      </c>
      <c r="C1909" s="570">
        <v>2022</v>
      </c>
      <c r="D1909" s="570">
        <v>5</v>
      </c>
      <c r="E1909" s="570">
        <v>99</v>
      </c>
      <c r="F1909" s="570">
        <v>99</v>
      </c>
      <c r="G1909" s="570">
        <v>99</v>
      </c>
      <c r="H1909" s="570">
        <v>99</v>
      </c>
      <c r="I1909" s="570">
        <v>99</v>
      </c>
      <c r="J1909" s="570">
        <v>999</v>
      </c>
      <c r="K1909" s="570">
        <v>99</v>
      </c>
      <c r="L1909" s="570">
        <v>7</v>
      </c>
      <c r="M1909" s="570">
        <v>99</v>
      </c>
      <c r="N1909" s="570">
        <v>99</v>
      </c>
      <c r="O1909" s="570">
        <v>99</v>
      </c>
      <c r="P1909" s="570">
        <v>99</v>
      </c>
      <c r="Q1909" s="570"/>
      <c r="R1909" s="570">
        <v>0</v>
      </c>
      <c r="S1909" s="570"/>
      <c r="T1909" s="570"/>
      <c r="U1909" s="570"/>
      <c r="V1909" s="570"/>
      <c r="W1909" s="570"/>
      <c r="X1909" s="570"/>
      <c r="Y1909" s="570"/>
      <c r="Z1909" s="570"/>
      <c r="AA1909" s="570"/>
      <c r="AB1909" s="570"/>
      <c r="AC1909" s="570"/>
      <c r="AD1909" s="570"/>
      <c r="AE1909" s="570"/>
      <c r="AF1909" s="570"/>
      <c r="AG1909" s="570"/>
      <c r="AH1909" s="570"/>
      <c r="AI1909" s="570"/>
      <c r="AJ1909" s="570"/>
      <c r="AK1909" s="570"/>
      <c r="AL1909" s="570"/>
    </row>
    <row r="1910" spans="1:38" s="531" customFormat="1">
      <c r="A1910" s="570">
        <v>16</v>
      </c>
      <c r="B1910" s="570">
        <v>438</v>
      </c>
      <c r="C1910" s="570">
        <v>2022</v>
      </c>
      <c r="D1910" s="570">
        <v>6</v>
      </c>
      <c r="E1910" s="570">
        <v>99</v>
      </c>
      <c r="F1910" s="570">
        <v>99</v>
      </c>
      <c r="G1910" s="570">
        <v>99</v>
      </c>
      <c r="H1910" s="570">
        <v>99</v>
      </c>
      <c r="I1910" s="570">
        <v>99</v>
      </c>
      <c r="J1910" s="570">
        <v>999</v>
      </c>
      <c r="K1910" s="570">
        <v>99</v>
      </c>
      <c r="L1910" s="570">
        <v>7</v>
      </c>
      <c r="M1910" s="570">
        <v>99</v>
      </c>
      <c r="N1910" s="570">
        <v>99</v>
      </c>
      <c r="O1910" s="570">
        <v>99</v>
      </c>
      <c r="P1910" s="570">
        <v>99</v>
      </c>
      <c r="Q1910" s="570"/>
      <c r="R1910" s="570">
        <v>0</v>
      </c>
      <c r="S1910" s="570"/>
      <c r="T1910" s="570"/>
      <c r="U1910" s="570"/>
      <c r="V1910" s="570"/>
      <c r="W1910" s="570"/>
      <c r="X1910" s="570"/>
      <c r="Y1910" s="570"/>
      <c r="Z1910" s="570"/>
      <c r="AA1910" s="570"/>
      <c r="AB1910" s="570"/>
      <c r="AC1910" s="570"/>
      <c r="AD1910" s="570"/>
      <c r="AE1910" s="570"/>
      <c r="AF1910" s="570"/>
      <c r="AG1910" s="570"/>
      <c r="AH1910" s="570"/>
      <c r="AI1910" s="570"/>
      <c r="AJ1910" s="570"/>
      <c r="AK1910" s="570"/>
      <c r="AL1910" s="570"/>
    </row>
    <row r="1911" spans="1:38" s="531" customFormat="1">
      <c r="A1911" s="570">
        <v>16</v>
      </c>
      <c r="B1911" s="570">
        <v>439</v>
      </c>
      <c r="C1911" s="570">
        <v>2022</v>
      </c>
      <c r="D1911" s="570">
        <v>7</v>
      </c>
      <c r="E1911" s="570">
        <v>99</v>
      </c>
      <c r="F1911" s="570">
        <v>99</v>
      </c>
      <c r="G1911" s="570">
        <v>99</v>
      </c>
      <c r="H1911" s="570">
        <v>99</v>
      </c>
      <c r="I1911" s="570">
        <v>99</v>
      </c>
      <c r="J1911" s="570">
        <v>999</v>
      </c>
      <c r="K1911" s="570">
        <v>99</v>
      </c>
      <c r="L1911" s="570">
        <v>7</v>
      </c>
      <c r="M1911" s="570">
        <v>99</v>
      </c>
      <c r="N1911" s="570">
        <v>99</v>
      </c>
      <c r="O1911" s="570">
        <v>99</v>
      </c>
      <c r="P1911" s="570">
        <v>99</v>
      </c>
      <c r="Q1911" s="570"/>
      <c r="R1911" s="570">
        <v>0</v>
      </c>
      <c r="S1911" s="570"/>
      <c r="T1911" s="570"/>
      <c r="U1911" s="570"/>
      <c r="V1911" s="570"/>
      <c r="W1911" s="570"/>
      <c r="X1911" s="570"/>
      <c r="Y1911" s="570"/>
      <c r="Z1911" s="570"/>
      <c r="AA1911" s="570"/>
      <c r="AB1911" s="570"/>
      <c r="AC1911" s="570"/>
      <c r="AD1911" s="570"/>
      <c r="AE1911" s="570"/>
      <c r="AF1911" s="570"/>
      <c r="AG1911" s="570"/>
      <c r="AH1911" s="570"/>
      <c r="AI1911" s="570"/>
      <c r="AJ1911" s="570"/>
      <c r="AK1911" s="570"/>
      <c r="AL1911" s="570"/>
    </row>
    <row r="1912" spans="1:38" s="531" customFormat="1">
      <c r="A1912" s="570">
        <v>16</v>
      </c>
      <c r="B1912" s="570">
        <v>440</v>
      </c>
      <c r="C1912" s="570">
        <v>2022</v>
      </c>
      <c r="D1912" s="570">
        <v>8</v>
      </c>
      <c r="E1912" s="570">
        <v>99</v>
      </c>
      <c r="F1912" s="570">
        <v>99</v>
      </c>
      <c r="G1912" s="570">
        <v>99</v>
      </c>
      <c r="H1912" s="570">
        <v>99</v>
      </c>
      <c r="I1912" s="570">
        <v>99</v>
      </c>
      <c r="J1912" s="570">
        <v>999</v>
      </c>
      <c r="K1912" s="570">
        <v>99</v>
      </c>
      <c r="L1912" s="570">
        <v>7</v>
      </c>
      <c r="M1912" s="570">
        <v>99</v>
      </c>
      <c r="N1912" s="570">
        <v>99</v>
      </c>
      <c r="O1912" s="570">
        <v>99</v>
      </c>
      <c r="P1912" s="570">
        <v>99</v>
      </c>
      <c r="Q1912" s="570"/>
      <c r="R1912" s="570">
        <v>0</v>
      </c>
      <c r="S1912" s="570"/>
      <c r="T1912" s="570"/>
      <c r="U1912" s="570"/>
      <c r="V1912" s="570"/>
      <c r="W1912" s="570"/>
      <c r="X1912" s="570"/>
      <c r="Y1912" s="570"/>
      <c r="Z1912" s="570"/>
      <c r="AA1912" s="570"/>
      <c r="AB1912" s="570"/>
      <c r="AC1912" s="570"/>
      <c r="AD1912" s="570"/>
      <c r="AE1912" s="570"/>
      <c r="AF1912" s="570"/>
      <c r="AG1912" s="570"/>
      <c r="AH1912" s="570"/>
      <c r="AI1912" s="570"/>
      <c r="AJ1912" s="570"/>
      <c r="AK1912" s="570"/>
      <c r="AL1912" s="570"/>
    </row>
    <row r="1913" spans="1:38" s="531" customFormat="1">
      <c r="A1913" s="570">
        <v>16</v>
      </c>
      <c r="B1913" s="570">
        <v>441</v>
      </c>
      <c r="C1913" s="570">
        <v>2022</v>
      </c>
      <c r="D1913" s="570">
        <v>9</v>
      </c>
      <c r="E1913" s="570">
        <v>99</v>
      </c>
      <c r="F1913" s="570">
        <v>99</v>
      </c>
      <c r="G1913" s="570">
        <v>99</v>
      </c>
      <c r="H1913" s="570">
        <v>99</v>
      </c>
      <c r="I1913" s="570">
        <v>99</v>
      </c>
      <c r="J1913" s="570">
        <v>999</v>
      </c>
      <c r="K1913" s="570">
        <v>99</v>
      </c>
      <c r="L1913" s="570">
        <v>7</v>
      </c>
      <c r="M1913" s="570">
        <v>99</v>
      </c>
      <c r="N1913" s="570">
        <v>99</v>
      </c>
      <c r="O1913" s="570">
        <v>99</v>
      </c>
      <c r="P1913" s="570">
        <v>99</v>
      </c>
      <c r="Q1913" s="570"/>
      <c r="R1913" s="570">
        <v>0</v>
      </c>
      <c r="S1913" s="570"/>
      <c r="T1913" s="570"/>
      <c r="U1913" s="570"/>
      <c r="V1913" s="570"/>
      <c r="W1913" s="570"/>
      <c r="X1913" s="570"/>
      <c r="Y1913" s="570"/>
      <c r="Z1913" s="570"/>
      <c r="AA1913" s="570"/>
      <c r="AB1913" s="570"/>
      <c r="AC1913" s="570"/>
      <c r="AD1913" s="570"/>
      <c r="AE1913" s="570"/>
      <c r="AF1913" s="570"/>
      <c r="AG1913" s="570"/>
      <c r="AH1913" s="570"/>
      <c r="AI1913" s="570"/>
      <c r="AJ1913" s="570"/>
      <c r="AK1913" s="570"/>
      <c r="AL1913" s="570"/>
    </row>
    <row r="1914" spans="1:38" s="531" customFormat="1">
      <c r="A1914" s="570">
        <v>16</v>
      </c>
      <c r="B1914" s="570">
        <v>442</v>
      </c>
      <c r="C1914" s="570">
        <v>2022</v>
      </c>
      <c r="D1914" s="570">
        <v>10</v>
      </c>
      <c r="E1914" s="570">
        <v>99</v>
      </c>
      <c r="F1914" s="570">
        <v>99</v>
      </c>
      <c r="G1914" s="570">
        <v>99</v>
      </c>
      <c r="H1914" s="570">
        <v>99</v>
      </c>
      <c r="I1914" s="570">
        <v>99</v>
      </c>
      <c r="J1914" s="570">
        <v>999</v>
      </c>
      <c r="K1914" s="570">
        <v>99</v>
      </c>
      <c r="L1914" s="570">
        <v>7</v>
      </c>
      <c r="M1914" s="570">
        <v>99</v>
      </c>
      <c r="N1914" s="570">
        <v>99</v>
      </c>
      <c r="O1914" s="570">
        <v>99</v>
      </c>
      <c r="P1914" s="570">
        <v>99</v>
      </c>
      <c r="Q1914" s="570"/>
      <c r="R1914" s="570">
        <v>0</v>
      </c>
      <c r="S1914" s="570"/>
      <c r="T1914" s="570"/>
      <c r="U1914" s="570"/>
      <c r="V1914" s="570"/>
      <c r="W1914" s="570"/>
      <c r="X1914" s="570"/>
      <c r="Y1914" s="570"/>
      <c r="Z1914" s="570"/>
      <c r="AA1914" s="570"/>
      <c r="AB1914" s="570"/>
      <c r="AC1914" s="570"/>
      <c r="AD1914" s="570"/>
      <c r="AE1914" s="570"/>
      <c r="AF1914" s="570"/>
      <c r="AG1914" s="570"/>
      <c r="AH1914" s="570"/>
      <c r="AI1914" s="570"/>
      <c r="AJ1914" s="570"/>
      <c r="AK1914" s="570"/>
      <c r="AL1914" s="570"/>
    </row>
    <row r="1915" spans="1:38" s="531" customFormat="1">
      <c r="A1915" s="570">
        <v>16</v>
      </c>
      <c r="B1915" s="570">
        <v>443</v>
      </c>
      <c r="C1915" s="570">
        <v>2022</v>
      </c>
      <c r="D1915" s="570">
        <v>11</v>
      </c>
      <c r="E1915" s="570">
        <v>99</v>
      </c>
      <c r="F1915" s="570">
        <v>99</v>
      </c>
      <c r="G1915" s="570">
        <v>99</v>
      </c>
      <c r="H1915" s="570">
        <v>99</v>
      </c>
      <c r="I1915" s="570">
        <v>99</v>
      </c>
      <c r="J1915" s="570">
        <v>999</v>
      </c>
      <c r="K1915" s="570">
        <v>99</v>
      </c>
      <c r="L1915" s="570">
        <v>7</v>
      </c>
      <c r="M1915" s="570">
        <v>99</v>
      </c>
      <c r="N1915" s="570">
        <v>99</v>
      </c>
      <c r="O1915" s="570">
        <v>99</v>
      </c>
      <c r="P1915" s="570">
        <v>99</v>
      </c>
      <c r="Q1915" s="570"/>
      <c r="R1915" s="570">
        <v>0</v>
      </c>
      <c r="S1915" s="570"/>
      <c r="T1915" s="570"/>
      <c r="U1915" s="570"/>
      <c r="V1915" s="570"/>
      <c r="W1915" s="570"/>
      <c r="X1915" s="570"/>
      <c r="Y1915" s="570"/>
      <c r="Z1915" s="570"/>
      <c r="AA1915" s="570"/>
      <c r="AB1915" s="570"/>
      <c r="AC1915" s="570"/>
      <c r="AD1915" s="570"/>
      <c r="AE1915" s="570"/>
      <c r="AF1915" s="570"/>
      <c r="AG1915" s="570"/>
      <c r="AH1915" s="570"/>
      <c r="AI1915" s="570"/>
      <c r="AJ1915" s="570"/>
      <c r="AK1915" s="570"/>
      <c r="AL1915" s="570"/>
    </row>
    <row r="1916" spans="1:38" s="531" customFormat="1">
      <c r="A1916" s="570">
        <v>16</v>
      </c>
      <c r="B1916" s="570">
        <v>444</v>
      </c>
      <c r="C1916" s="570">
        <v>2022</v>
      </c>
      <c r="D1916" s="570">
        <v>12</v>
      </c>
      <c r="E1916" s="570">
        <v>99</v>
      </c>
      <c r="F1916" s="570">
        <v>99</v>
      </c>
      <c r="G1916" s="570">
        <v>99</v>
      </c>
      <c r="H1916" s="570">
        <v>99</v>
      </c>
      <c r="I1916" s="570">
        <v>99</v>
      </c>
      <c r="J1916" s="570">
        <v>999</v>
      </c>
      <c r="K1916" s="570">
        <v>99</v>
      </c>
      <c r="L1916" s="570">
        <v>7</v>
      </c>
      <c r="M1916" s="570">
        <v>99</v>
      </c>
      <c r="N1916" s="570">
        <v>99</v>
      </c>
      <c r="O1916" s="570">
        <v>99</v>
      </c>
      <c r="P1916" s="570">
        <v>99</v>
      </c>
      <c r="Q1916" s="570"/>
      <c r="R1916" s="570">
        <v>0</v>
      </c>
      <c r="S1916" s="570"/>
      <c r="T1916" s="570"/>
      <c r="U1916" s="570"/>
      <c r="V1916" s="570"/>
      <c r="W1916" s="570"/>
      <c r="X1916" s="570"/>
      <c r="Y1916" s="570"/>
      <c r="Z1916" s="570"/>
      <c r="AA1916" s="570"/>
      <c r="AB1916" s="570"/>
      <c r="AC1916" s="570"/>
      <c r="AD1916" s="570"/>
      <c r="AE1916" s="570"/>
      <c r="AF1916" s="570"/>
      <c r="AG1916" s="570"/>
      <c r="AH1916" s="570"/>
      <c r="AI1916" s="570"/>
      <c r="AJ1916" s="570"/>
      <c r="AK1916" s="570"/>
      <c r="AL1916" s="570"/>
    </row>
    <row r="1917" spans="1:38" s="531" customFormat="1">
      <c r="A1917" s="570">
        <v>16</v>
      </c>
      <c r="B1917" s="570">
        <v>445</v>
      </c>
      <c r="C1917" s="570">
        <v>2022</v>
      </c>
      <c r="D1917" s="570">
        <v>1</v>
      </c>
      <c r="E1917" s="570">
        <v>99</v>
      </c>
      <c r="F1917" s="570">
        <v>99</v>
      </c>
      <c r="G1917" s="570">
        <v>99</v>
      </c>
      <c r="H1917" s="570">
        <v>99</v>
      </c>
      <c r="I1917" s="570">
        <v>99</v>
      </c>
      <c r="J1917" s="570">
        <v>999</v>
      </c>
      <c r="K1917" s="570">
        <v>99</v>
      </c>
      <c r="L1917" s="570">
        <v>8</v>
      </c>
      <c r="M1917" s="570">
        <v>99</v>
      </c>
      <c r="N1917" s="570">
        <v>99</v>
      </c>
      <c r="O1917" s="570">
        <v>99</v>
      </c>
      <c r="P1917" s="570">
        <v>99</v>
      </c>
      <c r="Q1917" s="570">
        <v>28</v>
      </c>
      <c r="R1917" s="570">
        <v>109</v>
      </c>
      <c r="S1917" s="570">
        <v>8</v>
      </c>
      <c r="T1917" s="570">
        <v>7.2568807339449517</v>
      </c>
      <c r="U1917" s="570">
        <v>25.539266055045871</v>
      </c>
      <c r="V1917" s="570">
        <v>12.8440366972477</v>
      </c>
      <c r="W1917" s="570">
        <v>21.100917431192656</v>
      </c>
      <c r="X1917" s="570">
        <v>91.743119266055061</v>
      </c>
      <c r="Y1917" s="570">
        <v>68.807339449541288</v>
      </c>
      <c r="Z1917" s="570">
        <v>6.987147008224178</v>
      </c>
      <c r="AA1917" s="570">
        <v>0</v>
      </c>
      <c r="AB1917" s="570">
        <v>2.3399351897430019</v>
      </c>
      <c r="AC1917" s="570"/>
      <c r="AD1917" s="570">
        <v>45.566692854150062</v>
      </c>
      <c r="AE1917" s="570"/>
      <c r="AF1917" s="570">
        <v>11.873638344226579</v>
      </c>
      <c r="AG1917" s="570">
        <v>15.962727754920651</v>
      </c>
      <c r="AH1917" s="570">
        <v>1.8348623853211012</v>
      </c>
      <c r="AI1917" s="570">
        <v>1</v>
      </c>
      <c r="AJ1917" s="570">
        <v>100.5</v>
      </c>
      <c r="AK1917" s="570">
        <v>19.407430558403249</v>
      </c>
      <c r="AL1917" s="570"/>
    </row>
    <row r="1918" spans="1:38" s="531" customFormat="1">
      <c r="A1918" s="570">
        <v>16</v>
      </c>
      <c r="B1918" s="570">
        <v>446</v>
      </c>
      <c r="C1918" s="570">
        <v>2022</v>
      </c>
      <c r="D1918" s="570">
        <v>2</v>
      </c>
      <c r="E1918" s="570">
        <v>99</v>
      </c>
      <c r="F1918" s="570">
        <v>99</v>
      </c>
      <c r="G1918" s="570">
        <v>99</v>
      </c>
      <c r="H1918" s="570">
        <v>99</v>
      </c>
      <c r="I1918" s="570">
        <v>99</v>
      </c>
      <c r="J1918" s="570">
        <v>999</v>
      </c>
      <c r="K1918" s="570">
        <v>99</v>
      </c>
      <c r="L1918" s="570">
        <v>8</v>
      </c>
      <c r="M1918" s="570">
        <v>99</v>
      </c>
      <c r="N1918" s="570">
        <v>99</v>
      </c>
      <c r="O1918" s="570">
        <v>99</v>
      </c>
      <c r="P1918" s="570">
        <v>99</v>
      </c>
      <c r="Q1918" s="570">
        <v>38</v>
      </c>
      <c r="R1918" s="570">
        <v>248</v>
      </c>
      <c r="S1918" s="570">
        <v>8</v>
      </c>
      <c r="T1918" s="570">
        <v>5.8588709677419368</v>
      </c>
      <c r="U1918" s="570">
        <v>10.755241935483873</v>
      </c>
      <c r="V1918" s="570">
        <v>1.6129032258064513</v>
      </c>
      <c r="W1918" s="570">
        <v>5.241935483870968</v>
      </c>
      <c r="X1918" s="570">
        <v>21.7741935483871</v>
      </c>
      <c r="Y1918" s="570">
        <v>14.516129032258061</v>
      </c>
      <c r="Z1918" s="570">
        <v>8.6930341935284137</v>
      </c>
      <c r="AA1918" s="570">
        <v>0</v>
      </c>
      <c r="AB1918" s="570">
        <v>1.9302979920699797</v>
      </c>
      <c r="AC1918" s="570"/>
      <c r="AD1918" s="570">
        <v>64.143906223049399</v>
      </c>
      <c r="AE1918" s="570"/>
      <c r="AF1918" s="570">
        <v>15.365551425030979</v>
      </c>
      <c r="AG1918" s="570">
        <v>16.448265017297413</v>
      </c>
      <c r="AH1918" s="570">
        <v>1.6129032258064513</v>
      </c>
      <c r="AI1918" s="570">
        <v>0</v>
      </c>
      <c r="AJ1918" s="570"/>
      <c r="AK1918" s="570"/>
      <c r="AL1918" s="570"/>
    </row>
    <row r="1919" spans="1:38" s="531" customFormat="1">
      <c r="A1919" s="570">
        <v>16</v>
      </c>
      <c r="B1919" s="570">
        <v>447</v>
      </c>
      <c r="C1919" s="570">
        <v>2022</v>
      </c>
      <c r="D1919" s="570">
        <v>3</v>
      </c>
      <c r="E1919" s="570">
        <v>99</v>
      </c>
      <c r="F1919" s="570">
        <v>99</v>
      </c>
      <c r="G1919" s="570">
        <v>99</v>
      </c>
      <c r="H1919" s="570">
        <v>99</v>
      </c>
      <c r="I1919" s="570">
        <v>99</v>
      </c>
      <c r="J1919" s="570">
        <v>999</v>
      </c>
      <c r="K1919" s="570">
        <v>99</v>
      </c>
      <c r="L1919" s="570">
        <v>8</v>
      </c>
      <c r="M1919" s="570">
        <v>99</v>
      </c>
      <c r="N1919" s="570">
        <v>99</v>
      </c>
      <c r="O1919" s="570">
        <v>99</v>
      </c>
      <c r="P1919" s="570">
        <v>99</v>
      </c>
      <c r="Q1919" s="570">
        <v>67</v>
      </c>
      <c r="R1919" s="570">
        <v>438</v>
      </c>
      <c r="S1919" s="570">
        <v>8</v>
      </c>
      <c r="T1919" s="570">
        <v>5.7808219178082174</v>
      </c>
      <c r="U1919" s="570">
        <v>11.815981735159816</v>
      </c>
      <c r="V1919" s="570">
        <v>2.2831050228310503</v>
      </c>
      <c r="W1919" s="570">
        <v>6.1643835616438363</v>
      </c>
      <c r="X1919" s="570">
        <v>23.515981735159819</v>
      </c>
      <c r="Y1919" s="570">
        <v>18.493150684931503</v>
      </c>
      <c r="Z1919" s="570">
        <v>9.3275929992406859</v>
      </c>
      <c r="AA1919" s="570">
        <v>0</v>
      </c>
      <c r="AB1919" s="570">
        <v>1.9178082191780812</v>
      </c>
      <c r="AC1919" s="570"/>
      <c r="AD1919" s="570">
        <v>72.214494174587344</v>
      </c>
      <c r="AE1919" s="570"/>
      <c r="AF1919" s="570">
        <v>10.148285449490263</v>
      </c>
      <c r="AG1919" s="570">
        <v>12.77406583750669</v>
      </c>
      <c r="AH1919" s="570">
        <v>0</v>
      </c>
      <c r="AI1919" s="570">
        <v>4</v>
      </c>
      <c r="AJ1919" s="570">
        <v>94.1</v>
      </c>
      <c r="AK1919" s="570">
        <v>18.572487927846005</v>
      </c>
      <c r="AL1919" s="570"/>
    </row>
    <row r="1920" spans="1:38" s="531" customFormat="1">
      <c r="A1920" s="570">
        <v>16</v>
      </c>
      <c r="B1920" s="570">
        <v>448</v>
      </c>
      <c r="C1920" s="570">
        <v>2022</v>
      </c>
      <c r="D1920" s="570">
        <v>4</v>
      </c>
      <c r="E1920" s="570">
        <v>99</v>
      </c>
      <c r="F1920" s="570">
        <v>99</v>
      </c>
      <c r="G1920" s="570">
        <v>99</v>
      </c>
      <c r="H1920" s="570">
        <v>99</v>
      </c>
      <c r="I1920" s="570">
        <v>99</v>
      </c>
      <c r="J1920" s="570">
        <v>999</v>
      </c>
      <c r="K1920" s="570">
        <v>99</v>
      </c>
      <c r="L1920" s="570">
        <v>8</v>
      </c>
      <c r="M1920" s="570">
        <v>99</v>
      </c>
      <c r="N1920" s="570">
        <v>99</v>
      </c>
      <c r="O1920" s="570">
        <v>99</v>
      </c>
      <c r="P1920" s="570">
        <v>99</v>
      </c>
      <c r="Q1920" s="570">
        <v>63</v>
      </c>
      <c r="R1920" s="570">
        <v>235</v>
      </c>
      <c r="S1920" s="570">
        <v>8</v>
      </c>
      <c r="T1920" s="570">
        <v>6.1744680851063825</v>
      </c>
      <c r="U1920" s="570">
        <v>15.471063829787237</v>
      </c>
      <c r="V1920" s="570">
        <v>3.4042553191489366</v>
      </c>
      <c r="W1920" s="570">
        <v>7.2340425531914896</v>
      </c>
      <c r="X1920" s="570">
        <v>34.468085106382965</v>
      </c>
      <c r="Y1920" s="570">
        <v>30.638297872340427</v>
      </c>
      <c r="Z1920" s="570">
        <v>10.679469911548521</v>
      </c>
      <c r="AA1920" s="570">
        <v>0</v>
      </c>
      <c r="AB1920" s="570">
        <v>2.0954325288646225</v>
      </c>
      <c r="AC1920" s="570"/>
      <c r="AD1920" s="570">
        <v>70.594949051285553</v>
      </c>
      <c r="AE1920" s="570"/>
      <c r="AF1920" s="570">
        <v>6.2901498929336173</v>
      </c>
      <c r="AG1920" s="570">
        <v>10.221311337145565</v>
      </c>
      <c r="AH1920" s="570">
        <v>0.42553191489361714</v>
      </c>
      <c r="AI1920" s="570">
        <v>5</v>
      </c>
      <c r="AJ1920" s="570">
        <v>100.22</v>
      </c>
      <c r="AK1920" s="570">
        <v>19.409639187949125</v>
      </c>
      <c r="AL1920" s="570"/>
    </row>
    <row r="1921" spans="1:38" s="531" customFormat="1">
      <c r="A1921" s="570">
        <v>16</v>
      </c>
      <c r="B1921" s="570">
        <v>449</v>
      </c>
      <c r="C1921" s="570">
        <v>2022</v>
      </c>
      <c r="D1921" s="570">
        <v>5</v>
      </c>
      <c r="E1921" s="570">
        <v>99</v>
      </c>
      <c r="F1921" s="570">
        <v>99</v>
      </c>
      <c r="G1921" s="570">
        <v>99</v>
      </c>
      <c r="H1921" s="570">
        <v>99</v>
      </c>
      <c r="I1921" s="570">
        <v>99</v>
      </c>
      <c r="J1921" s="570">
        <v>999</v>
      </c>
      <c r="K1921" s="570">
        <v>99</v>
      </c>
      <c r="L1921" s="570">
        <v>8</v>
      </c>
      <c r="M1921" s="570">
        <v>99</v>
      </c>
      <c r="N1921" s="570">
        <v>99</v>
      </c>
      <c r="O1921" s="570">
        <v>99</v>
      </c>
      <c r="P1921" s="570">
        <v>99</v>
      </c>
      <c r="Q1921" s="570">
        <v>43</v>
      </c>
      <c r="R1921" s="570">
        <v>269</v>
      </c>
      <c r="S1921" s="570">
        <v>8</v>
      </c>
      <c r="T1921" s="570">
        <v>6.037174721189591</v>
      </c>
      <c r="U1921" s="570">
        <v>13.909665427509289</v>
      </c>
      <c r="V1921" s="570">
        <v>3.3457249070631976</v>
      </c>
      <c r="W1921" s="570">
        <v>8.9219330855018608</v>
      </c>
      <c r="X1921" s="570">
        <v>30.111524163568777</v>
      </c>
      <c r="Y1921" s="570">
        <v>25.278810408921935</v>
      </c>
      <c r="Z1921" s="570">
        <v>10.757557189763638</v>
      </c>
      <c r="AA1921" s="570">
        <v>0</v>
      </c>
      <c r="AB1921" s="570">
        <v>2.0923193341931126</v>
      </c>
      <c r="AC1921" s="570"/>
      <c r="AD1921" s="570">
        <v>75.461870203638</v>
      </c>
      <c r="AE1921" s="570"/>
      <c r="AF1921" s="570">
        <v>13.303659742828877</v>
      </c>
      <c r="AG1921" s="570">
        <v>17.509452680443239</v>
      </c>
      <c r="AH1921" s="570">
        <v>0</v>
      </c>
      <c r="AI1921" s="570">
        <v>0</v>
      </c>
      <c r="AJ1921" s="570"/>
      <c r="AK1921" s="570"/>
      <c r="AL1921" s="570"/>
    </row>
    <row r="1922" spans="1:38" s="531" customFormat="1">
      <c r="A1922" s="570">
        <v>16</v>
      </c>
      <c r="B1922" s="570">
        <v>450</v>
      </c>
      <c r="C1922" s="570">
        <v>2022</v>
      </c>
      <c r="D1922" s="570">
        <v>6</v>
      </c>
      <c r="E1922" s="570">
        <v>99</v>
      </c>
      <c r="F1922" s="570">
        <v>99</v>
      </c>
      <c r="G1922" s="570">
        <v>99</v>
      </c>
      <c r="H1922" s="570">
        <v>99</v>
      </c>
      <c r="I1922" s="570">
        <v>99</v>
      </c>
      <c r="J1922" s="570">
        <v>999</v>
      </c>
      <c r="K1922" s="570">
        <v>99</v>
      </c>
      <c r="L1922" s="570">
        <v>8</v>
      </c>
      <c r="M1922" s="570">
        <v>99</v>
      </c>
      <c r="N1922" s="570">
        <v>99</v>
      </c>
      <c r="O1922" s="570">
        <v>99</v>
      </c>
      <c r="P1922" s="570">
        <v>99</v>
      </c>
      <c r="Q1922" s="570">
        <v>48</v>
      </c>
      <c r="R1922" s="570">
        <v>201</v>
      </c>
      <c r="S1922" s="570">
        <v>8</v>
      </c>
      <c r="T1922" s="570">
        <v>6.0398009950248728</v>
      </c>
      <c r="U1922" s="570">
        <v>18.857213930348248</v>
      </c>
      <c r="V1922" s="570">
        <v>3.4825870646766157</v>
      </c>
      <c r="W1922" s="570">
        <v>8.4577114427860689</v>
      </c>
      <c r="X1922" s="570">
        <v>47.761194029850763</v>
      </c>
      <c r="Y1922" s="570">
        <v>41.293532338308445</v>
      </c>
      <c r="Z1922" s="570">
        <v>11.269942421683655</v>
      </c>
      <c r="AA1922" s="570">
        <v>0</v>
      </c>
      <c r="AB1922" s="570">
        <v>2.5073837150953557</v>
      </c>
      <c r="AC1922" s="570"/>
      <c r="AD1922" s="570">
        <v>72.831609994039056</v>
      </c>
      <c r="AE1922" s="570"/>
      <c r="AF1922" s="570">
        <v>11.452991452991451</v>
      </c>
      <c r="AG1922" s="570">
        <v>16.401479910859162</v>
      </c>
      <c r="AH1922" s="570">
        <v>1.4925373134328361</v>
      </c>
      <c r="AI1922" s="570">
        <v>14</v>
      </c>
      <c r="AJ1922" s="570">
        <v>87.8857142857143</v>
      </c>
      <c r="AK1922" s="570">
        <v>18.100059546775658</v>
      </c>
      <c r="AL1922" s="570"/>
    </row>
    <row r="1923" spans="1:38" s="531" customFormat="1">
      <c r="A1923" s="570">
        <v>16</v>
      </c>
      <c r="B1923" s="570">
        <v>451</v>
      </c>
      <c r="C1923" s="570">
        <v>2022</v>
      </c>
      <c r="D1923" s="570">
        <v>7</v>
      </c>
      <c r="E1923" s="570">
        <v>99</v>
      </c>
      <c r="F1923" s="570">
        <v>99</v>
      </c>
      <c r="G1923" s="570">
        <v>99</v>
      </c>
      <c r="H1923" s="570">
        <v>99</v>
      </c>
      <c r="I1923" s="570">
        <v>99</v>
      </c>
      <c r="J1923" s="570">
        <v>999</v>
      </c>
      <c r="K1923" s="570">
        <v>99</v>
      </c>
      <c r="L1923" s="570">
        <v>8</v>
      </c>
      <c r="M1923" s="570">
        <v>99</v>
      </c>
      <c r="N1923" s="570">
        <v>99</v>
      </c>
      <c r="O1923" s="570">
        <v>99</v>
      </c>
      <c r="P1923" s="570">
        <v>99</v>
      </c>
      <c r="Q1923" s="570">
        <v>4</v>
      </c>
      <c r="R1923" s="570">
        <v>6</v>
      </c>
      <c r="S1923" s="570">
        <v>8</v>
      </c>
      <c r="T1923" s="570">
        <v>7.5</v>
      </c>
      <c r="U1923" s="570">
        <v>20.75</v>
      </c>
      <c r="V1923" s="570">
        <v>0</v>
      </c>
      <c r="W1923" s="570">
        <v>16.666666666666671</v>
      </c>
      <c r="X1923" s="570">
        <v>50</v>
      </c>
      <c r="Y1923" s="570">
        <v>33.333333333333343</v>
      </c>
      <c r="Z1923" s="570">
        <v>7.8940378345516784</v>
      </c>
      <c r="AA1923" s="570">
        <v>0</v>
      </c>
      <c r="AB1923" s="570">
        <v>2.0615528128088303</v>
      </c>
      <c r="AC1923" s="570"/>
      <c r="AD1923" s="570">
        <v>74.505456274711392</v>
      </c>
      <c r="AE1923" s="570"/>
      <c r="AF1923" s="570">
        <v>2.6548672566371678</v>
      </c>
      <c r="AG1923" s="570">
        <v>3.9171884340685281</v>
      </c>
      <c r="AH1923" s="570">
        <v>0</v>
      </c>
      <c r="AI1923" s="570">
        <v>0</v>
      </c>
      <c r="AJ1923" s="570"/>
      <c r="AK1923" s="570"/>
      <c r="AL1923" s="570"/>
    </row>
    <row r="1924" spans="1:38" s="531" customFormat="1">
      <c r="A1924" s="570">
        <v>16</v>
      </c>
      <c r="B1924" s="570">
        <v>452</v>
      </c>
      <c r="C1924" s="570">
        <v>2022</v>
      </c>
      <c r="D1924" s="570">
        <v>8</v>
      </c>
      <c r="E1924" s="570">
        <v>99</v>
      </c>
      <c r="F1924" s="570">
        <v>99</v>
      </c>
      <c r="G1924" s="570">
        <v>99</v>
      </c>
      <c r="H1924" s="570">
        <v>99</v>
      </c>
      <c r="I1924" s="570">
        <v>99</v>
      </c>
      <c r="J1924" s="570">
        <v>999</v>
      </c>
      <c r="K1924" s="570">
        <v>99</v>
      </c>
      <c r="L1924" s="570">
        <v>8</v>
      </c>
      <c r="M1924" s="570">
        <v>99</v>
      </c>
      <c r="N1924" s="570">
        <v>99</v>
      </c>
      <c r="O1924" s="570">
        <v>99</v>
      </c>
      <c r="P1924" s="570">
        <v>99</v>
      </c>
      <c r="Q1924" s="570">
        <v>34</v>
      </c>
      <c r="R1924" s="570">
        <v>110</v>
      </c>
      <c r="S1924" s="570">
        <v>8</v>
      </c>
      <c r="T1924" s="570">
        <v>5.6363636363636358</v>
      </c>
      <c r="U1924" s="570">
        <v>16.610909090909093</v>
      </c>
      <c r="V1924" s="570">
        <v>4.5454545454545459</v>
      </c>
      <c r="W1924" s="570">
        <v>3.6363636363636358</v>
      </c>
      <c r="X1924" s="570">
        <v>30.909090909090914</v>
      </c>
      <c r="Y1924" s="570">
        <v>25.454545454545457</v>
      </c>
      <c r="Z1924" s="570">
        <v>8.1369566061222898</v>
      </c>
      <c r="AA1924" s="570">
        <v>0</v>
      </c>
      <c r="AB1924" s="570">
        <v>2.0833856742736305</v>
      </c>
      <c r="AC1924" s="570"/>
      <c r="AD1924" s="570">
        <v>60.411672074124006</v>
      </c>
      <c r="AE1924" s="570"/>
      <c r="AF1924" s="570">
        <v>6.6145520144317516</v>
      </c>
      <c r="AG1924" s="570">
        <v>9.3166498404054554</v>
      </c>
      <c r="AH1924" s="570">
        <v>10.909090909090908</v>
      </c>
      <c r="AI1924" s="570">
        <v>10</v>
      </c>
      <c r="AJ1924" s="570">
        <v>88.060000000000016</v>
      </c>
      <c r="AK1924" s="570">
        <v>17.669141893371449</v>
      </c>
      <c r="AL1924" s="570"/>
    </row>
    <row r="1925" spans="1:38" s="531" customFormat="1">
      <c r="A1925" s="570">
        <v>16</v>
      </c>
      <c r="B1925" s="570">
        <v>453</v>
      </c>
      <c r="C1925" s="570">
        <v>2022</v>
      </c>
      <c r="D1925" s="570">
        <v>9</v>
      </c>
      <c r="E1925" s="570">
        <v>99</v>
      </c>
      <c r="F1925" s="570">
        <v>99</v>
      </c>
      <c r="G1925" s="570">
        <v>99</v>
      </c>
      <c r="H1925" s="570">
        <v>99</v>
      </c>
      <c r="I1925" s="570">
        <v>99</v>
      </c>
      <c r="J1925" s="570">
        <v>999</v>
      </c>
      <c r="K1925" s="570">
        <v>99</v>
      </c>
      <c r="L1925" s="570">
        <v>8</v>
      </c>
      <c r="M1925" s="570">
        <v>99</v>
      </c>
      <c r="N1925" s="570">
        <v>99</v>
      </c>
      <c r="O1925" s="570">
        <v>99</v>
      </c>
      <c r="P1925" s="570">
        <v>99</v>
      </c>
      <c r="Q1925" s="570">
        <v>63</v>
      </c>
      <c r="R1925" s="570">
        <v>283</v>
      </c>
      <c r="S1925" s="570">
        <v>8</v>
      </c>
      <c r="T1925" s="570">
        <v>5.4876325088339213</v>
      </c>
      <c r="U1925" s="570">
        <v>15.19010600706714</v>
      </c>
      <c r="V1925" s="570">
        <v>1.4134275618374561</v>
      </c>
      <c r="W1925" s="570">
        <v>3.8869257950530041</v>
      </c>
      <c r="X1925" s="570">
        <v>27.915194346289752</v>
      </c>
      <c r="Y1925" s="570">
        <v>13.780918727915196</v>
      </c>
      <c r="Z1925" s="570">
        <v>7.0291197185018284</v>
      </c>
      <c r="AA1925" s="570">
        <v>0</v>
      </c>
      <c r="AB1925" s="570">
        <v>2.3012569263170022</v>
      </c>
      <c r="AC1925" s="570"/>
      <c r="AD1925" s="570">
        <v>64.233795517320658</v>
      </c>
      <c r="AE1925" s="570"/>
      <c r="AF1925" s="570">
        <v>12.417727073277756</v>
      </c>
      <c r="AG1925" s="570">
        <v>15.191609063794299</v>
      </c>
      <c r="AH1925" s="570">
        <v>3.8869257950530041</v>
      </c>
      <c r="AI1925" s="570">
        <v>0</v>
      </c>
      <c r="AJ1925" s="570"/>
      <c r="AK1925" s="570"/>
      <c r="AL1925" s="570"/>
    </row>
    <row r="1926" spans="1:38" s="531" customFormat="1">
      <c r="A1926" s="570">
        <v>16</v>
      </c>
      <c r="B1926" s="570">
        <v>454</v>
      </c>
      <c r="C1926" s="570">
        <v>2022</v>
      </c>
      <c r="D1926" s="570">
        <v>10</v>
      </c>
      <c r="E1926" s="570">
        <v>99</v>
      </c>
      <c r="F1926" s="570">
        <v>99</v>
      </c>
      <c r="G1926" s="570">
        <v>99</v>
      </c>
      <c r="H1926" s="570">
        <v>99</v>
      </c>
      <c r="I1926" s="570">
        <v>99</v>
      </c>
      <c r="J1926" s="570">
        <v>999</v>
      </c>
      <c r="K1926" s="570">
        <v>99</v>
      </c>
      <c r="L1926" s="570">
        <v>8</v>
      </c>
      <c r="M1926" s="570">
        <v>99</v>
      </c>
      <c r="N1926" s="570">
        <v>99</v>
      </c>
      <c r="O1926" s="570">
        <v>99</v>
      </c>
      <c r="P1926" s="570">
        <v>99</v>
      </c>
      <c r="Q1926" s="570">
        <v>122</v>
      </c>
      <c r="R1926" s="570">
        <v>570</v>
      </c>
      <c r="S1926" s="570">
        <v>8</v>
      </c>
      <c r="T1926" s="570">
        <v>6.398245614035087</v>
      </c>
      <c r="U1926" s="570">
        <v>18.508947368421047</v>
      </c>
      <c r="V1926" s="570">
        <v>1.2280701754385968</v>
      </c>
      <c r="W1926" s="570">
        <v>5.6140350877192979</v>
      </c>
      <c r="X1926" s="570">
        <v>52.105263157894754</v>
      </c>
      <c r="Y1926" s="570">
        <v>30.350877192982445</v>
      </c>
      <c r="Z1926" s="570">
        <v>7.6738430602286609</v>
      </c>
      <c r="AA1926" s="570">
        <v>0</v>
      </c>
      <c r="AB1926" s="570">
        <v>2.0785446349123382</v>
      </c>
      <c r="AC1926" s="570"/>
      <c r="AD1926" s="570">
        <v>69.08432562055981</v>
      </c>
      <c r="AE1926" s="570"/>
      <c r="AF1926" s="570">
        <v>13.623326959847033</v>
      </c>
      <c r="AG1926" s="570">
        <v>16.069388637907547</v>
      </c>
      <c r="AH1926" s="570">
        <v>0.35087719298245607</v>
      </c>
      <c r="AI1926" s="570">
        <v>0</v>
      </c>
      <c r="AJ1926" s="570"/>
      <c r="AK1926" s="570"/>
      <c r="AL1926" s="570"/>
    </row>
    <row r="1927" spans="1:38" s="531" customFormat="1">
      <c r="A1927" s="570">
        <v>16</v>
      </c>
      <c r="B1927" s="570">
        <v>455</v>
      </c>
      <c r="C1927" s="570">
        <v>2022</v>
      </c>
      <c r="D1927" s="570">
        <v>11</v>
      </c>
      <c r="E1927" s="570">
        <v>99</v>
      </c>
      <c r="F1927" s="570">
        <v>99</v>
      </c>
      <c r="G1927" s="570">
        <v>99</v>
      </c>
      <c r="H1927" s="570">
        <v>99</v>
      </c>
      <c r="I1927" s="570">
        <v>99</v>
      </c>
      <c r="J1927" s="570">
        <v>999</v>
      </c>
      <c r="K1927" s="570">
        <v>99</v>
      </c>
      <c r="L1927" s="570">
        <v>8</v>
      </c>
      <c r="M1927" s="570">
        <v>99</v>
      </c>
      <c r="N1927" s="570">
        <v>99</v>
      </c>
      <c r="O1927" s="570">
        <v>99</v>
      </c>
      <c r="P1927" s="570">
        <v>99</v>
      </c>
      <c r="Q1927" s="570">
        <v>78</v>
      </c>
      <c r="R1927" s="570">
        <v>298</v>
      </c>
      <c r="S1927" s="570">
        <v>8</v>
      </c>
      <c r="T1927" s="570">
        <v>6.5570469798657713</v>
      </c>
      <c r="U1927" s="570">
        <v>22.010738255033537</v>
      </c>
      <c r="V1927" s="570">
        <v>8.3892617449664453</v>
      </c>
      <c r="W1927" s="570">
        <v>9.0604026845637584</v>
      </c>
      <c r="X1927" s="570">
        <v>76.174496644295303</v>
      </c>
      <c r="Y1927" s="570">
        <v>43.959731543624152</v>
      </c>
      <c r="Z1927" s="570">
        <v>7.5206796863656749</v>
      </c>
      <c r="AA1927" s="570">
        <v>0</v>
      </c>
      <c r="AB1927" s="570">
        <v>2.0607633639232295</v>
      </c>
      <c r="AC1927" s="570"/>
      <c r="AD1927" s="570">
        <v>42.95583013344401</v>
      </c>
      <c r="AE1927" s="570"/>
      <c r="AF1927" s="570">
        <v>11.550387596899222</v>
      </c>
      <c r="AG1927" s="570">
        <v>14.916799137631056</v>
      </c>
      <c r="AH1927" s="570">
        <v>0.67114093959731558</v>
      </c>
      <c r="AI1927" s="570">
        <v>2</v>
      </c>
      <c r="AJ1927" s="570">
        <v>109.5</v>
      </c>
      <c r="AK1927" s="570">
        <v>23.773619121249141</v>
      </c>
      <c r="AL1927" s="570"/>
    </row>
    <row r="1928" spans="1:38" s="531" customFormat="1">
      <c r="A1928" s="570">
        <v>16</v>
      </c>
      <c r="B1928" s="570">
        <v>456</v>
      </c>
      <c r="C1928" s="570">
        <v>2022</v>
      </c>
      <c r="D1928" s="570">
        <v>12</v>
      </c>
      <c r="E1928" s="570">
        <v>99</v>
      </c>
      <c r="F1928" s="570">
        <v>99</v>
      </c>
      <c r="G1928" s="570">
        <v>99</v>
      </c>
      <c r="H1928" s="570">
        <v>99</v>
      </c>
      <c r="I1928" s="570">
        <v>99</v>
      </c>
      <c r="J1928" s="570">
        <v>999</v>
      </c>
      <c r="K1928" s="570">
        <v>99</v>
      </c>
      <c r="L1928" s="570">
        <v>8</v>
      </c>
      <c r="M1928" s="570">
        <v>99</v>
      </c>
      <c r="N1928" s="570">
        <v>99</v>
      </c>
      <c r="O1928" s="570">
        <v>99</v>
      </c>
      <c r="P1928" s="570">
        <v>99</v>
      </c>
      <c r="Q1928" s="570">
        <v>23</v>
      </c>
      <c r="R1928" s="570">
        <v>45</v>
      </c>
      <c r="S1928" s="570">
        <v>8</v>
      </c>
      <c r="T1928" s="570">
        <v>6.2</v>
      </c>
      <c r="U1928" s="570">
        <v>18.597777777777775</v>
      </c>
      <c r="V1928" s="570">
        <v>6.6666666666666687</v>
      </c>
      <c r="W1928" s="570">
        <v>6.6666666666666687</v>
      </c>
      <c r="X1928" s="570">
        <v>48.888888888888886</v>
      </c>
      <c r="Y1928" s="570">
        <v>26.666666666666675</v>
      </c>
      <c r="Z1928" s="570">
        <v>6.8362266683989104</v>
      </c>
      <c r="AA1928" s="570">
        <v>0</v>
      </c>
      <c r="AB1928" s="570">
        <v>1.9390719429665304</v>
      </c>
      <c r="AC1928" s="570"/>
      <c r="AD1928" s="570">
        <v>44.176437610034192</v>
      </c>
      <c r="AE1928" s="570"/>
      <c r="AF1928" s="570">
        <v>9.8468271334792128</v>
      </c>
      <c r="AG1928" s="570">
        <v>11.360119451608522</v>
      </c>
      <c r="AH1928" s="570">
        <v>2.2222222222222223</v>
      </c>
      <c r="AI1928" s="570">
        <v>0</v>
      </c>
      <c r="AJ1928" s="570"/>
      <c r="AK1928" s="570"/>
      <c r="AL1928" s="570"/>
    </row>
    <row r="1929" spans="1:38" s="531" customFormat="1">
      <c r="A1929" s="570">
        <v>16</v>
      </c>
      <c r="B1929" s="570">
        <v>457</v>
      </c>
      <c r="C1929" s="570">
        <v>2022</v>
      </c>
      <c r="D1929" s="570">
        <v>1</v>
      </c>
      <c r="E1929" s="570">
        <v>99</v>
      </c>
      <c r="F1929" s="570">
        <v>99</v>
      </c>
      <c r="G1929" s="570">
        <v>99</v>
      </c>
      <c r="H1929" s="570">
        <v>99</v>
      </c>
      <c r="I1929" s="570">
        <v>99</v>
      </c>
      <c r="J1929" s="570">
        <v>999</v>
      </c>
      <c r="K1929" s="570">
        <v>99</v>
      </c>
      <c r="L1929" s="570">
        <v>9</v>
      </c>
      <c r="M1929" s="570">
        <v>99</v>
      </c>
      <c r="N1929" s="570">
        <v>99</v>
      </c>
      <c r="O1929" s="570">
        <v>99</v>
      </c>
      <c r="P1929" s="570">
        <v>99</v>
      </c>
      <c r="Q1929" s="570"/>
      <c r="R1929" s="570">
        <v>0</v>
      </c>
      <c r="S1929" s="570"/>
      <c r="T1929" s="570"/>
      <c r="U1929" s="570"/>
      <c r="V1929" s="570"/>
      <c r="W1929" s="570"/>
      <c r="X1929" s="570"/>
      <c r="Y1929" s="570"/>
      <c r="Z1929" s="570"/>
      <c r="AA1929" s="570"/>
      <c r="AB1929" s="570"/>
      <c r="AC1929" s="570"/>
      <c r="AD1929" s="570"/>
      <c r="AE1929" s="570"/>
      <c r="AF1929" s="570"/>
      <c r="AG1929" s="570"/>
      <c r="AH1929" s="570"/>
      <c r="AI1929" s="570"/>
      <c r="AJ1929" s="570"/>
      <c r="AK1929" s="570"/>
      <c r="AL1929" s="570"/>
    </row>
    <row r="1930" spans="1:38" s="531" customFormat="1">
      <c r="A1930" s="570">
        <v>16</v>
      </c>
      <c r="B1930" s="570">
        <v>458</v>
      </c>
      <c r="C1930" s="570">
        <v>2022</v>
      </c>
      <c r="D1930" s="570">
        <v>2</v>
      </c>
      <c r="E1930" s="570">
        <v>99</v>
      </c>
      <c r="F1930" s="570">
        <v>99</v>
      </c>
      <c r="G1930" s="570">
        <v>99</v>
      </c>
      <c r="H1930" s="570">
        <v>99</v>
      </c>
      <c r="I1930" s="570">
        <v>99</v>
      </c>
      <c r="J1930" s="570">
        <v>999</v>
      </c>
      <c r="K1930" s="570">
        <v>99</v>
      </c>
      <c r="L1930" s="570">
        <v>9</v>
      </c>
      <c r="M1930" s="570">
        <v>99</v>
      </c>
      <c r="N1930" s="570">
        <v>99</v>
      </c>
      <c r="O1930" s="570">
        <v>99</v>
      </c>
      <c r="P1930" s="570">
        <v>99</v>
      </c>
      <c r="Q1930" s="570"/>
      <c r="R1930" s="570">
        <v>0</v>
      </c>
      <c r="S1930" s="570"/>
      <c r="T1930" s="570"/>
      <c r="U1930" s="570"/>
      <c r="V1930" s="570"/>
      <c r="W1930" s="570"/>
      <c r="X1930" s="570"/>
      <c r="Y1930" s="570"/>
      <c r="Z1930" s="570"/>
      <c r="AA1930" s="570"/>
      <c r="AB1930" s="570"/>
      <c r="AC1930" s="570"/>
      <c r="AD1930" s="570"/>
      <c r="AE1930" s="570"/>
      <c r="AF1930" s="570"/>
      <c r="AG1930" s="570"/>
      <c r="AH1930" s="570"/>
      <c r="AI1930" s="570"/>
      <c r="AJ1930" s="570"/>
      <c r="AK1930" s="570"/>
      <c r="AL1930" s="570"/>
    </row>
    <row r="1931" spans="1:38" s="531" customFormat="1">
      <c r="A1931" s="570">
        <v>16</v>
      </c>
      <c r="B1931" s="570">
        <v>459</v>
      </c>
      <c r="C1931" s="570">
        <v>2022</v>
      </c>
      <c r="D1931" s="570">
        <v>3</v>
      </c>
      <c r="E1931" s="570">
        <v>99</v>
      </c>
      <c r="F1931" s="570">
        <v>99</v>
      </c>
      <c r="G1931" s="570">
        <v>99</v>
      </c>
      <c r="H1931" s="570">
        <v>99</v>
      </c>
      <c r="I1931" s="570">
        <v>99</v>
      </c>
      <c r="J1931" s="570">
        <v>999</v>
      </c>
      <c r="K1931" s="570">
        <v>99</v>
      </c>
      <c r="L1931" s="570">
        <v>9</v>
      </c>
      <c r="M1931" s="570">
        <v>99</v>
      </c>
      <c r="N1931" s="570">
        <v>99</v>
      </c>
      <c r="O1931" s="570">
        <v>99</v>
      </c>
      <c r="P1931" s="570">
        <v>99</v>
      </c>
      <c r="Q1931" s="570"/>
      <c r="R1931" s="570">
        <v>0</v>
      </c>
      <c r="S1931" s="570"/>
      <c r="T1931" s="570"/>
      <c r="U1931" s="570"/>
      <c r="V1931" s="570"/>
      <c r="W1931" s="570"/>
      <c r="X1931" s="570"/>
      <c r="Y1931" s="570"/>
      <c r="Z1931" s="570"/>
      <c r="AA1931" s="570"/>
      <c r="AB1931" s="570"/>
      <c r="AC1931" s="570"/>
      <c r="AD1931" s="570"/>
      <c r="AE1931" s="570"/>
      <c r="AF1931" s="570"/>
      <c r="AG1931" s="570"/>
      <c r="AH1931" s="570"/>
      <c r="AI1931" s="570"/>
      <c r="AJ1931" s="570"/>
      <c r="AK1931" s="570"/>
      <c r="AL1931" s="570"/>
    </row>
    <row r="1932" spans="1:38" s="531" customFormat="1">
      <c r="A1932" s="570">
        <v>16</v>
      </c>
      <c r="B1932" s="570">
        <v>460</v>
      </c>
      <c r="C1932" s="570">
        <v>2022</v>
      </c>
      <c r="D1932" s="570">
        <v>4</v>
      </c>
      <c r="E1932" s="570">
        <v>99</v>
      </c>
      <c r="F1932" s="570">
        <v>99</v>
      </c>
      <c r="G1932" s="570">
        <v>99</v>
      </c>
      <c r="H1932" s="570">
        <v>99</v>
      </c>
      <c r="I1932" s="570">
        <v>99</v>
      </c>
      <c r="J1932" s="570">
        <v>999</v>
      </c>
      <c r="K1932" s="570">
        <v>99</v>
      </c>
      <c r="L1932" s="570">
        <v>9</v>
      </c>
      <c r="M1932" s="570">
        <v>99</v>
      </c>
      <c r="N1932" s="570">
        <v>99</v>
      </c>
      <c r="O1932" s="570">
        <v>99</v>
      </c>
      <c r="P1932" s="570">
        <v>99</v>
      </c>
      <c r="Q1932" s="570"/>
      <c r="R1932" s="570">
        <v>0</v>
      </c>
      <c r="S1932" s="570"/>
      <c r="T1932" s="570"/>
      <c r="U1932" s="570"/>
      <c r="V1932" s="570"/>
      <c r="W1932" s="570"/>
      <c r="X1932" s="570"/>
      <c r="Y1932" s="570"/>
      <c r="Z1932" s="570"/>
      <c r="AA1932" s="570"/>
      <c r="AB1932" s="570"/>
      <c r="AC1932" s="570"/>
      <c r="AD1932" s="570"/>
      <c r="AE1932" s="570"/>
      <c r="AF1932" s="570"/>
      <c r="AG1932" s="570"/>
      <c r="AH1932" s="570"/>
      <c r="AI1932" s="570"/>
      <c r="AJ1932" s="570"/>
      <c r="AK1932" s="570"/>
      <c r="AL1932" s="570"/>
    </row>
    <row r="1933" spans="1:38" s="531" customFormat="1">
      <c r="A1933" s="570">
        <v>16</v>
      </c>
      <c r="B1933" s="570">
        <v>461</v>
      </c>
      <c r="C1933" s="570">
        <v>2022</v>
      </c>
      <c r="D1933" s="570">
        <v>5</v>
      </c>
      <c r="E1933" s="570">
        <v>99</v>
      </c>
      <c r="F1933" s="570">
        <v>99</v>
      </c>
      <c r="G1933" s="570">
        <v>99</v>
      </c>
      <c r="H1933" s="570">
        <v>99</v>
      </c>
      <c r="I1933" s="570">
        <v>99</v>
      </c>
      <c r="J1933" s="570">
        <v>999</v>
      </c>
      <c r="K1933" s="570">
        <v>99</v>
      </c>
      <c r="L1933" s="570">
        <v>9</v>
      </c>
      <c r="M1933" s="570">
        <v>99</v>
      </c>
      <c r="N1933" s="570">
        <v>99</v>
      </c>
      <c r="O1933" s="570">
        <v>99</v>
      </c>
      <c r="P1933" s="570">
        <v>99</v>
      </c>
      <c r="Q1933" s="570"/>
      <c r="R1933" s="570">
        <v>0</v>
      </c>
      <c r="S1933" s="570"/>
      <c r="T1933" s="570"/>
      <c r="U1933" s="570"/>
      <c r="V1933" s="570"/>
      <c r="W1933" s="570"/>
      <c r="X1933" s="570"/>
      <c r="Y1933" s="570"/>
      <c r="Z1933" s="570"/>
      <c r="AA1933" s="570"/>
      <c r="AB1933" s="570"/>
      <c r="AC1933" s="570"/>
      <c r="AD1933" s="570"/>
      <c r="AE1933" s="570"/>
      <c r="AF1933" s="570"/>
      <c r="AG1933" s="570"/>
      <c r="AH1933" s="570"/>
      <c r="AI1933" s="570"/>
      <c r="AJ1933" s="570"/>
      <c r="AK1933" s="570"/>
      <c r="AL1933" s="570"/>
    </row>
    <row r="1934" spans="1:38" s="531" customFormat="1">
      <c r="A1934" s="570">
        <v>16</v>
      </c>
      <c r="B1934" s="570">
        <v>462</v>
      </c>
      <c r="C1934" s="570">
        <v>2022</v>
      </c>
      <c r="D1934" s="570">
        <v>6</v>
      </c>
      <c r="E1934" s="570">
        <v>99</v>
      </c>
      <c r="F1934" s="570">
        <v>99</v>
      </c>
      <c r="G1934" s="570">
        <v>99</v>
      </c>
      <c r="H1934" s="570">
        <v>99</v>
      </c>
      <c r="I1934" s="570">
        <v>99</v>
      </c>
      <c r="J1934" s="570">
        <v>999</v>
      </c>
      <c r="K1934" s="570">
        <v>99</v>
      </c>
      <c r="L1934" s="570">
        <v>9</v>
      </c>
      <c r="M1934" s="570">
        <v>99</v>
      </c>
      <c r="N1934" s="570">
        <v>99</v>
      </c>
      <c r="O1934" s="570">
        <v>99</v>
      </c>
      <c r="P1934" s="570">
        <v>99</v>
      </c>
      <c r="Q1934" s="570"/>
      <c r="R1934" s="570">
        <v>0</v>
      </c>
      <c r="S1934" s="570"/>
      <c r="T1934" s="570"/>
      <c r="U1934" s="570"/>
      <c r="V1934" s="570"/>
      <c r="W1934" s="570"/>
      <c r="X1934" s="570"/>
      <c r="Y1934" s="570"/>
      <c r="Z1934" s="570"/>
      <c r="AA1934" s="570"/>
      <c r="AB1934" s="570"/>
      <c r="AC1934" s="570"/>
      <c r="AD1934" s="570"/>
      <c r="AE1934" s="570"/>
      <c r="AF1934" s="570"/>
      <c r="AG1934" s="570"/>
      <c r="AH1934" s="570"/>
      <c r="AI1934" s="570"/>
      <c r="AJ1934" s="570"/>
      <c r="AK1934" s="570"/>
      <c r="AL1934" s="570"/>
    </row>
    <row r="1935" spans="1:38" s="531" customFormat="1">
      <c r="A1935" s="570">
        <v>16</v>
      </c>
      <c r="B1935" s="570">
        <v>463</v>
      </c>
      <c r="C1935" s="570">
        <v>2022</v>
      </c>
      <c r="D1935" s="570">
        <v>7</v>
      </c>
      <c r="E1935" s="570">
        <v>99</v>
      </c>
      <c r="F1935" s="570">
        <v>99</v>
      </c>
      <c r="G1935" s="570">
        <v>99</v>
      </c>
      <c r="H1935" s="570">
        <v>99</v>
      </c>
      <c r="I1935" s="570">
        <v>99</v>
      </c>
      <c r="J1935" s="570">
        <v>999</v>
      </c>
      <c r="K1935" s="570">
        <v>99</v>
      </c>
      <c r="L1935" s="570">
        <v>9</v>
      </c>
      <c r="M1935" s="570">
        <v>99</v>
      </c>
      <c r="N1935" s="570">
        <v>99</v>
      </c>
      <c r="O1935" s="570">
        <v>99</v>
      </c>
      <c r="P1935" s="570">
        <v>99</v>
      </c>
      <c r="Q1935" s="570"/>
      <c r="R1935" s="570">
        <v>0</v>
      </c>
      <c r="S1935" s="570"/>
      <c r="T1935" s="570"/>
      <c r="U1935" s="570"/>
      <c r="V1935" s="570"/>
      <c r="W1935" s="570"/>
      <c r="X1935" s="570"/>
      <c r="Y1935" s="570"/>
      <c r="Z1935" s="570"/>
      <c r="AA1935" s="570"/>
      <c r="AB1935" s="570"/>
      <c r="AC1935" s="570"/>
      <c r="AD1935" s="570"/>
      <c r="AE1935" s="570"/>
      <c r="AF1935" s="570"/>
      <c r="AG1935" s="570"/>
      <c r="AH1935" s="570"/>
      <c r="AI1935" s="570"/>
      <c r="AJ1935" s="570"/>
      <c r="AK1935" s="570"/>
      <c r="AL1935" s="570"/>
    </row>
    <row r="1936" spans="1:38" s="531" customFormat="1">
      <c r="A1936" s="570">
        <v>16</v>
      </c>
      <c r="B1936" s="570">
        <v>464</v>
      </c>
      <c r="C1936" s="570">
        <v>2022</v>
      </c>
      <c r="D1936" s="570">
        <v>8</v>
      </c>
      <c r="E1936" s="570">
        <v>99</v>
      </c>
      <c r="F1936" s="570">
        <v>99</v>
      </c>
      <c r="G1936" s="570">
        <v>99</v>
      </c>
      <c r="H1936" s="570">
        <v>99</v>
      </c>
      <c r="I1936" s="570">
        <v>99</v>
      </c>
      <c r="J1936" s="570">
        <v>999</v>
      </c>
      <c r="K1936" s="570">
        <v>99</v>
      </c>
      <c r="L1936" s="570">
        <v>9</v>
      </c>
      <c r="M1936" s="570">
        <v>99</v>
      </c>
      <c r="N1936" s="570">
        <v>99</v>
      </c>
      <c r="O1936" s="570">
        <v>99</v>
      </c>
      <c r="P1936" s="570">
        <v>99</v>
      </c>
      <c r="Q1936" s="570"/>
      <c r="R1936" s="570">
        <v>0</v>
      </c>
      <c r="S1936" s="570"/>
      <c r="T1936" s="570"/>
      <c r="U1936" s="570"/>
      <c r="V1936" s="570"/>
      <c r="W1936" s="570"/>
      <c r="X1936" s="570"/>
      <c r="Y1936" s="570"/>
      <c r="Z1936" s="570"/>
      <c r="AA1936" s="570"/>
      <c r="AB1936" s="570"/>
      <c r="AC1936" s="570"/>
      <c r="AD1936" s="570"/>
      <c r="AE1936" s="570"/>
      <c r="AF1936" s="570"/>
      <c r="AG1936" s="570"/>
      <c r="AH1936" s="570"/>
      <c r="AI1936" s="570"/>
      <c r="AJ1936" s="570"/>
      <c r="AK1936" s="570"/>
      <c r="AL1936" s="570"/>
    </row>
    <row r="1937" spans="1:38" s="531" customFormat="1">
      <c r="A1937" s="570">
        <v>16</v>
      </c>
      <c r="B1937" s="570">
        <v>465</v>
      </c>
      <c r="C1937" s="570">
        <v>2022</v>
      </c>
      <c r="D1937" s="570">
        <v>9</v>
      </c>
      <c r="E1937" s="570">
        <v>99</v>
      </c>
      <c r="F1937" s="570">
        <v>99</v>
      </c>
      <c r="G1937" s="570">
        <v>99</v>
      </c>
      <c r="H1937" s="570">
        <v>99</v>
      </c>
      <c r="I1937" s="570">
        <v>99</v>
      </c>
      <c r="J1937" s="570">
        <v>999</v>
      </c>
      <c r="K1937" s="570">
        <v>99</v>
      </c>
      <c r="L1937" s="570">
        <v>9</v>
      </c>
      <c r="M1937" s="570">
        <v>99</v>
      </c>
      <c r="N1937" s="570">
        <v>99</v>
      </c>
      <c r="O1937" s="570">
        <v>99</v>
      </c>
      <c r="P1937" s="570">
        <v>99</v>
      </c>
      <c r="Q1937" s="570"/>
      <c r="R1937" s="570">
        <v>0</v>
      </c>
      <c r="S1937" s="570"/>
      <c r="T1937" s="570"/>
      <c r="U1937" s="570"/>
      <c r="V1937" s="570"/>
      <c r="W1937" s="570"/>
      <c r="X1937" s="570"/>
      <c r="Y1937" s="570"/>
      <c r="Z1937" s="570"/>
      <c r="AA1937" s="570"/>
      <c r="AB1937" s="570"/>
      <c r="AC1937" s="570"/>
      <c r="AD1937" s="570"/>
      <c r="AE1937" s="570"/>
      <c r="AF1937" s="570"/>
      <c r="AG1937" s="570"/>
      <c r="AH1937" s="570"/>
      <c r="AI1937" s="570"/>
      <c r="AJ1937" s="570"/>
      <c r="AK1937" s="570"/>
      <c r="AL1937" s="570"/>
    </row>
    <row r="1938" spans="1:38" s="531" customFormat="1">
      <c r="A1938" s="570">
        <v>16</v>
      </c>
      <c r="B1938" s="570">
        <v>466</v>
      </c>
      <c r="C1938" s="570">
        <v>2022</v>
      </c>
      <c r="D1938" s="570">
        <v>10</v>
      </c>
      <c r="E1938" s="570">
        <v>99</v>
      </c>
      <c r="F1938" s="570">
        <v>99</v>
      </c>
      <c r="G1938" s="570">
        <v>99</v>
      </c>
      <c r="H1938" s="570">
        <v>99</v>
      </c>
      <c r="I1938" s="570">
        <v>99</v>
      </c>
      <c r="J1938" s="570">
        <v>999</v>
      </c>
      <c r="K1938" s="570">
        <v>99</v>
      </c>
      <c r="L1938" s="570">
        <v>9</v>
      </c>
      <c r="M1938" s="570">
        <v>99</v>
      </c>
      <c r="N1938" s="570">
        <v>99</v>
      </c>
      <c r="O1938" s="570">
        <v>99</v>
      </c>
      <c r="P1938" s="570">
        <v>99</v>
      </c>
      <c r="Q1938" s="570"/>
      <c r="R1938" s="570">
        <v>0</v>
      </c>
      <c r="S1938" s="570"/>
      <c r="T1938" s="570"/>
      <c r="U1938" s="570"/>
      <c r="V1938" s="570"/>
      <c r="W1938" s="570"/>
      <c r="X1938" s="570"/>
      <c r="Y1938" s="570"/>
      <c r="Z1938" s="570"/>
      <c r="AA1938" s="570"/>
      <c r="AB1938" s="570"/>
      <c r="AC1938" s="570"/>
      <c r="AD1938" s="570"/>
      <c r="AE1938" s="570"/>
      <c r="AF1938" s="570"/>
      <c r="AG1938" s="570"/>
      <c r="AH1938" s="570"/>
      <c r="AI1938" s="570"/>
      <c r="AJ1938" s="570"/>
      <c r="AK1938" s="570"/>
      <c r="AL1938" s="570"/>
    </row>
    <row r="1939" spans="1:38" s="531" customFormat="1">
      <c r="A1939" s="570">
        <v>16</v>
      </c>
      <c r="B1939" s="570">
        <v>467</v>
      </c>
      <c r="C1939" s="570">
        <v>2022</v>
      </c>
      <c r="D1939" s="570">
        <v>11</v>
      </c>
      <c r="E1939" s="570">
        <v>99</v>
      </c>
      <c r="F1939" s="570">
        <v>99</v>
      </c>
      <c r="G1939" s="570">
        <v>99</v>
      </c>
      <c r="H1939" s="570">
        <v>99</v>
      </c>
      <c r="I1939" s="570">
        <v>99</v>
      </c>
      <c r="J1939" s="570">
        <v>999</v>
      </c>
      <c r="K1939" s="570">
        <v>99</v>
      </c>
      <c r="L1939" s="570">
        <v>9</v>
      </c>
      <c r="M1939" s="570">
        <v>99</v>
      </c>
      <c r="N1939" s="570">
        <v>99</v>
      </c>
      <c r="O1939" s="570">
        <v>99</v>
      </c>
      <c r="P1939" s="570">
        <v>99</v>
      </c>
      <c r="Q1939" s="570"/>
      <c r="R1939" s="570">
        <v>0</v>
      </c>
      <c r="S1939" s="570"/>
      <c r="T1939" s="570"/>
      <c r="U1939" s="570"/>
      <c r="V1939" s="570"/>
      <c r="W1939" s="570"/>
      <c r="X1939" s="570"/>
      <c r="Y1939" s="570"/>
      <c r="Z1939" s="570"/>
      <c r="AA1939" s="570"/>
      <c r="AB1939" s="570"/>
      <c r="AC1939" s="570"/>
      <c r="AD1939" s="570"/>
      <c r="AE1939" s="570"/>
      <c r="AF1939" s="570"/>
      <c r="AG1939" s="570"/>
      <c r="AH1939" s="570"/>
      <c r="AI1939" s="570"/>
      <c r="AJ1939" s="570"/>
      <c r="AK1939" s="570"/>
      <c r="AL1939" s="570"/>
    </row>
    <row r="1940" spans="1:38" s="531" customFormat="1">
      <c r="A1940" s="570">
        <v>16</v>
      </c>
      <c r="B1940" s="570">
        <v>468</v>
      </c>
      <c r="C1940" s="570">
        <v>2022</v>
      </c>
      <c r="D1940" s="570">
        <v>12</v>
      </c>
      <c r="E1940" s="570">
        <v>99</v>
      </c>
      <c r="F1940" s="570">
        <v>99</v>
      </c>
      <c r="G1940" s="570">
        <v>99</v>
      </c>
      <c r="H1940" s="570">
        <v>99</v>
      </c>
      <c r="I1940" s="570">
        <v>99</v>
      </c>
      <c r="J1940" s="570">
        <v>999</v>
      </c>
      <c r="K1940" s="570">
        <v>99</v>
      </c>
      <c r="L1940" s="570">
        <v>9</v>
      </c>
      <c r="M1940" s="570">
        <v>99</v>
      </c>
      <c r="N1940" s="570">
        <v>99</v>
      </c>
      <c r="O1940" s="570">
        <v>99</v>
      </c>
      <c r="P1940" s="570">
        <v>99</v>
      </c>
      <c r="Q1940" s="570"/>
      <c r="R1940" s="570">
        <v>0</v>
      </c>
      <c r="S1940" s="570"/>
      <c r="T1940" s="570"/>
      <c r="U1940" s="570"/>
      <c r="V1940" s="570"/>
      <c r="W1940" s="570"/>
      <c r="X1940" s="570"/>
      <c r="Y1940" s="570"/>
      <c r="Z1940" s="570"/>
      <c r="AA1940" s="570"/>
      <c r="AB1940" s="570"/>
      <c r="AC1940" s="570"/>
      <c r="AD1940" s="570"/>
      <c r="AE1940" s="570"/>
      <c r="AF1940" s="570"/>
      <c r="AG1940" s="570"/>
      <c r="AH1940" s="570"/>
      <c r="AI1940" s="570"/>
      <c r="AJ1940" s="570"/>
      <c r="AK1940" s="570"/>
      <c r="AL1940" s="570"/>
    </row>
    <row r="1941" spans="1:38" s="531" customFormat="1">
      <c r="A1941" s="570">
        <v>16</v>
      </c>
      <c r="B1941" s="570">
        <v>469</v>
      </c>
      <c r="C1941" s="570">
        <v>2022</v>
      </c>
      <c r="D1941" s="570">
        <v>1</v>
      </c>
      <c r="E1941" s="570">
        <v>99</v>
      </c>
      <c r="F1941" s="570">
        <v>99</v>
      </c>
      <c r="G1941" s="570">
        <v>99</v>
      </c>
      <c r="H1941" s="570">
        <v>99</v>
      </c>
      <c r="I1941" s="570">
        <v>99</v>
      </c>
      <c r="J1941" s="570">
        <v>999</v>
      </c>
      <c r="K1941" s="570">
        <v>99</v>
      </c>
      <c r="L1941" s="570">
        <v>10</v>
      </c>
      <c r="M1941" s="570">
        <v>99</v>
      </c>
      <c r="N1941" s="570">
        <v>99</v>
      </c>
      <c r="O1941" s="570">
        <v>99</v>
      </c>
      <c r="P1941" s="570">
        <v>99</v>
      </c>
      <c r="Q1941" s="570"/>
      <c r="R1941" s="570">
        <v>0</v>
      </c>
      <c r="S1941" s="570"/>
      <c r="T1941" s="570"/>
      <c r="U1941" s="570"/>
      <c r="V1941" s="570"/>
      <c r="W1941" s="570"/>
      <c r="X1941" s="570"/>
      <c r="Y1941" s="570"/>
      <c r="Z1941" s="570"/>
      <c r="AA1941" s="570"/>
      <c r="AB1941" s="570"/>
      <c r="AC1941" s="570"/>
      <c r="AD1941" s="570"/>
      <c r="AE1941" s="570"/>
      <c r="AF1941" s="570"/>
      <c r="AG1941" s="570"/>
      <c r="AH1941" s="570"/>
      <c r="AI1941" s="570"/>
      <c r="AJ1941" s="570"/>
      <c r="AK1941" s="570"/>
      <c r="AL1941" s="570"/>
    </row>
    <row r="1942" spans="1:38" s="531" customFormat="1">
      <c r="A1942" s="570">
        <v>16</v>
      </c>
      <c r="B1942" s="570">
        <v>470</v>
      </c>
      <c r="C1942" s="570">
        <v>2022</v>
      </c>
      <c r="D1942" s="570">
        <v>2</v>
      </c>
      <c r="E1942" s="570">
        <v>99</v>
      </c>
      <c r="F1942" s="570">
        <v>99</v>
      </c>
      <c r="G1942" s="570">
        <v>99</v>
      </c>
      <c r="H1942" s="570">
        <v>99</v>
      </c>
      <c r="I1942" s="570">
        <v>99</v>
      </c>
      <c r="J1942" s="570">
        <v>999</v>
      </c>
      <c r="K1942" s="570">
        <v>99</v>
      </c>
      <c r="L1942" s="570">
        <v>10</v>
      </c>
      <c r="M1942" s="570">
        <v>99</v>
      </c>
      <c r="N1942" s="570">
        <v>99</v>
      </c>
      <c r="O1942" s="570">
        <v>99</v>
      </c>
      <c r="P1942" s="570">
        <v>99</v>
      </c>
      <c r="Q1942" s="570"/>
      <c r="R1942" s="570">
        <v>0</v>
      </c>
      <c r="S1942" s="570"/>
      <c r="T1942" s="570"/>
      <c r="U1942" s="570"/>
      <c r="V1942" s="570"/>
      <c r="W1942" s="570"/>
      <c r="X1942" s="570"/>
      <c r="Y1942" s="570"/>
      <c r="Z1942" s="570"/>
      <c r="AA1942" s="570"/>
      <c r="AB1942" s="570"/>
      <c r="AC1942" s="570"/>
      <c r="AD1942" s="570"/>
      <c r="AE1942" s="570"/>
      <c r="AF1942" s="570"/>
      <c r="AG1942" s="570"/>
      <c r="AH1942" s="570"/>
      <c r="AI1942" s="570"/>
      <c r="AJ1942" s="570"/>
      <c r="AK1942" s="570"/>
      <c r="AL1942" s="570"/>
    </row>
    <row r="1943" spans="1:38" s="531" customFormat="1">
      <c r="A1943" s="570">
        <v>16</v>
      </c>
      <c r="B1943" s="570">
        <v>471</v>
      </c>
      <c r="C1943" s="570">
        <v>2022</v>
      </c>
      <c r="D1943" s="570">
        <v>3</v>
      </c>
      <c r="E1943" s="570">
        <v>99</v>
      </c>
      <c r="F1943" s="570">
        <v>99</v>
      </c>
      <c r="G1943" s="570">
        <v>99</v>
      </c>
      <c r="H1943" s="570">
        <v>99</v>
      </c>
      <c r="I1943" s="570">
        <v>99</v>
      </c>
      <c r="J1943" s="570">
        <v>999</v>
      </c>
      <c r="K1943" s="570">
        <v>99</v>
      </c>
      <c r="L1943" s="570">
        <v>10</v>
      </c>
      <c r="M1943" s="570">
        <v>99</v>
      </c>
      <c r="N1943" s="570">
        <v>99</v>
      </c>
      <c r="O1943" s="570">
        <v>99</v>
      </c>
      <c r="P1943" s="570">
        <v>99</v>
      </c>
      <c r="Q1943" s="570"/>
      <c r="R1943" s="570">
        <v>0</v>
      </c>
      <c r="S1943" s="570"/>
      <c r="T1943" s="570"/>
      <c r="U1943" s="570"/>
      <c r="V1943" s="570"/>
      <c r="W1943" s="570"/>
      <c r="X1943" s="570"/>
      <c r="Y1943" s="570"/>
      <c r="Z1943" s="570"/>
      <c r="AA1943" s="570"/>
      <c r="AB1943" s="570"/>
      <c r="AC1943" s="570"/>
      <c r="AD1943" s="570"/>
      <c r="AE1943" s="570"/>
      <c r="AF1943" s="570"/>
      <c r="AG1943" s="570"/>
      <c r="AH1943" s="570"/>
      <c r="AI1943" s="570"/>
      <c r="AJ1943" s="570"/>
      <c r="AK1943" s="570"/>
      <c r="AL1943" s="570"/>
    </row>
    <row r="1944" spans="1:38" s="531" customFormat="1">
      <c r="A1944" s="570">
        <v>16</v>
      </c>
      <c r="B1944" s="570">
        <v>472</v>
      </c>
      <c r="C1944" s="570">
        <v>2022</v>
      </c>
      <c r="D1944" s="570">
        <v>4</v>
      </c>
      <c r="E1944" s="570">
        <v>99</v>
      </c>
      <c r="F1944" s="570">
        <v>99</v>
      </c>
      <c r="G1944" s="570">
        <v>99</v>
      </c>
      <c r="H1944" s="570">
        <v>99</v>
      </c>
      <c r="I1944" s="570">
        <v>99</v>
      </c>
      <c r="J1944" s="570">
        <v>999</v>
      </c>
      <c r="K1944" s="570">
        <v>99</v>
      </c>
      <c r="L1944" s="570">
        <v>10</v>
      </c>
      <c r="M1944" s="570">
        <v>99</v>
      </c>
      <c r="N1944" s="570">
        <v>99</v>
      </c>
      <c r="O1944" s="570">
        <v>99</v>
      </c>
      <c r="P1944" s="570">
        <v>99</v>
      </c>
      <c r="Q1944" s="570"/>
      <c r="R1944" s="570">
        <v>0</v>
      </c>
      <c r="S1944" s="570"/>
      <c r="T1944" s="570"/>
      <c r="U1944" s="570"/>
      <c r="V1944" s="570"/>
      <c r="W1944" s="570"/>
      <c r="X1944" s="570"/>
      <c r="Y1944" s="570"/>
      <c r="Z1944" s="570"/>
      <c r="AA1944" s="570"/>
      <c r="AB1944" s="570"/>
      <c r="AC1944" s="570"/>
      <c r="AD1944" s="570"/>
      <c r="AE1944" s="570"/>
      <c r="AF1944" s="570"/>
      <c r="AG1944" s="570"/>
      <c r="AH1944" s="570"/>
      <c r="AI1944" s="570"/>
      <c r="AJ1944" s="570"/>
      <c r="AK1944" s="570"/>
      <c r="AL1944" s="570"/>
    </row>
    <row r="1945" spans="1:38" s="531" customFormat="1">
      <c r="A1945" s="570">
        <v>16</v>
      </c>
      <c r="B1945" s="570">
        <v>473</v>
      </c>
      <c r="C1945" s="570">
        <v>2022</v>
      </c>
      <c r="D1945" s="570">
        <v>5</v>
      </c>
      <c r="E1945" s="570">
        <v>99</v>
      </c>
      <c r="F1945" s="570">
        <v>99</v>
      </c>
      <c r="G1945" s="570">
        <v>99</v>
      </c>
      <c r="H1945" s="570">
        <v>99</v>
      </c>
      <c r="I1945" s="570">
        <v>99</v>
      </c>
      <c r="J1945" s="570">
        <v>999</v>
      </c>
      <c r="K1945" s="570">
        <v>99</v>
      </c>
      <c r="L1945" s="570">
        <v>10</v>
      </c>
      <c r="M1945" s="570">
        <v>99</v>
      </c>
      <c r="N1945" s="570">
        <v>99</v>
      </c>
      <c r="O1945" s="570">
        <v>99</v>
      </c>
      <c r="P1945" s="570">
        <v>99</v>
      </c>
      <c r="Q1945" s="570"/>
      <c r="R1945" s="570">
        <v>0</v>
      </c>
      <c r="S1945" s="570"/>
      <c r="T1945" s="570"/>
      <c r="U1945" s="570"/>
      <c r="V1945" s="570"/>
      <c r="W1945" s="570"/>
      <c r="X1945" s="570"/>
      <c r="Y1945" s="570"/>
      <c r="Z1945" s="570"/>
      <c r="AA1945" s="570"/>
      <c r="AB1945" s="570"/>
      <c r="AC1945" s="570"/>
      <c r="AD1945" s="570"/>
      <c r="AE1945" s="570"/>
      <c r="AF1945" s="570"/>
      <c r="AG1945" s="570"/>
      <c r="AH1945" s="570"/>
      <c r="AI1945" s="570"/>
      <c r="AJ1945" s="570"/>
      <c r="AK1945" s="570"/>
      <c r="AL1945" s="570"/>
    </row>
    <row r="1946" spans="1:38" s="531" customFormat="1">
      <c r="A1946" s="570">
        <v>16</v>
      </c>
      <c r="B1946" s="570">
        <v>474</v>
      </c>
      <c r="C1946" s="570">
        <v>2022</v>
      </c>
      <c r="D1946" s="570">
        <v>6</v>
      </c>
      <c r="E1946" s="570">
        <v>99</v>
      </c>
      <c r="F1946" s="570">
        <v>99</v>
      </c>
      <c r="G1946" s="570">
        <v>99</v>
      </c>
      <c r="H1946" s="570">
        <v>99</v>
      </c>
      <c r="I1946" s="570">
        <v>99</v>
      </c>
      <c r="J1946" s="570">
        <v>999</v>
      </c>
      <c r="K1946" s="570">
        <v>99</v>
      </c>
      <c r="L1946" s="570">
        <v>10</v>
      </c>
      <c r="M1946" s="570">
        <v>99</v>
      </c>
      <c r="N1946" s="570">
        <v>99</v>
      </c>
      <c r="O1946" s="570">
        <v>99</v>
      </c>
      <c r="P1946" s="570">
        <v>99</v>
      </c>
      <c r="Q1946" s="570"/>
      <c r="R1946" s="570">
        <v>0</v>
      </c>
      <c r="S1946" s="570"/>
      <c r="T1946" s="570"/>
      <c r="U1946" s="570"/>
      <c r="V1946" s="570"/>
      <c r="W1946" s="570"/>
      <c r="X1946" s="570"/>
      <c r="Y1946" s="570"/>
      <c r="Z1946" s="570"/>
      <c r="AA1946" s="570"/>
      <c r="AB1946" s="570"/>
      <c r="AC1946" s="570"/>
      <c r="AD1946" s="570"/>
      <c r="AE1946" s="570"/>
      <c r="AF1946" s="570"/>
      <c r="AG1946" s="570"/>
      <c r="AH1946" s="570"/>
      <c r="AI1946" s="570"/>
      <c r="AJ1946" s="570"/>
      <c r="AK1946" s="570"/>
      <c r="AL1946" s="570"/>
    </row>
    <row r="1947" spans="1:38" s="531" customFormat="1">
      <c r="A1947" s="570">
        <v>16</v>
      </c>
      <c r="B1947" s="570">
        <v>475</v>
      </c>
      <c r="C1947" s="570">
        <v>2022</v>
      </c>
      <c r="D1947" s="570">
        <v>7</v>
      </c>
      <c r="E1947" s="570">
        <v>99</v>
      </c>
      <c r="F1947" s="570">
        <v>99</v>
      </c>
      <c r="G1947" s="570">
        <v>99</v>
      </c>
      <c r="H1947" s="570">
        <v>99</v>
      </c>
      <c r="I1947" s="570">
        <v>99</v>
      </c>
      <c r="J1947" s="570">
        <v>999</v>
      </c>
      <c r="K1947" s="570">
        <v>99</v>
      </c>
      <c r="L1947" s="570">
        <v>10</v>
      </c>
      <c r="M1947" s="570">
        <v>99</v>
      </c>
      <c r="N1947" s="570">
        <v>99</v>
      </c>
      <c r="O1947" s="570">
        <v>99</v>
      </c>
      <c r="P1947" s="570">
        <v>99</v>
      </c>
      <c r="Q1947" s="570"/>
      <c r="R1947" s="570">
        <v>0</v>
      </c>
      <c r="S1947" s="570"/>
      <c r="T1947" s="570"/>
      <c r="U1947" s="570"/>
      <c r="V1947" s="570"/>
      <c r="W1947" s="570"/>
      <c r="X1947" s="570"/>
      <c r="Y1947" s="570"/>
      <c r="Z1947" s="570"/>
      <c r="AA1947" s="570"/>
      <c r="AB1947" s="570"/>
      <c r="AC1947" s="570"/>
      <c r="AD1947" s="570"/>
      <c r="AE1947" s="570"/>
      <c r="AF1947" s="570"/>
      <c r="AG1947" s="570"/>
      <c r="AH1947" s="570"/>
      <c r="AI1947" s="570"/>
      <c r="AJ1947" s="570"/>
      <c r="AK1947" s="570"/>
      <c r="AL1947" s="570"/>
    </row>
    <row r="1948" spans="1:38" s="531" customFormat="1">
      <c r="A1948" s="570">
        <v>16</v>
      </c>
      <c r="B1948" s="570">
        <v>476</v>
      </c>
      <c r="C1948" s="570">
        <v>2022</v>
      </c>
      <c r="D1948" s="570">
        <v>8</v>
      </c>
      <c r="E1948" s="570">
        <v>99</v>
      </c>
      <c r="F1948" s="570">
        <v>99</v>
      </c>
      <c r="G1948" s="570">
        <v>99</v>
      </c>
      <c r="H1948" s="570">
        <v>99</v>
      </c>
      <c r="I1948" s="570">
        <v>99</v>
      </c>
      <c r="J1948" s="570">
        <v>999</v>
      </c>
      <c r="K1948" s="570">
        <v>99</v>
      </c>
      <c r="L1948" s="570">
        <v>10</v>
      </c>
      <c r="M1948" s="570">
        <v>99</v>
      </c>
      <c r="N1948" s="570">
        <v>99</v>
      </c>
      <c r="O1948" s="570">
        <v>99</v>
      </c>
      <c r="P1948" s="570">
        <v>99</v>
      </c>
      <c r="Q1948" s="570"/>
      <c r="R1948" s="570">
        <v>0</v>
      </c>
      <c r="S1948" s="570"/>
      <c r="T1948" s="570"/>
      <c r="U1948" s="570"/>
      <c r="V1948" s="570"/>
      <c r="W1948" s="570"/>
      <c r="X1948" s="570"/>
      <c r="Y1948" s="570"/>
      <c r="Z1948" s="570"/>
      <c r="AA1948" s="570"/>
      <c r="AB1948" s="570"/>
      <c r="AC1948" s="570"/>
      <c r="AD1948" s="570"/>
      <c r="AE1948" s="570"/>
      <c r="AF1948" s="570"/>
      <c r="AG1948" s="570"/>
      <c r="AH1948" s="570"/>
      <c r="AI1948" s="570"/>
      <c r="AJ1948" s="570"/>
      <c r="AK1948" s="570"/>
      <c r="AL1948" s="570"/>
    </row>
    <row r="1949" spans="1:38" s="531" customFormat="1">
      <c r="A1949" s="570">
        <v>16</v>
      </c>
      <c r="B1949" s="570">
        <v>477</v>
      </c>
      <c r="C1949" s="570">
        <v>2022</v>
      </c>
      <c r="D1949" s="570">
        <v>9</v>
      </c>
      <c r="E1949" s="570">
        <v>99</v>
      </c>
      <c r="F1949" s="570">
        <v>99</v>
      </c>
      <c r="G1949" s="570">
        <v>99</v>
      </c>
      <c r="H1949" s="570">
        <v>99</v>
      </c>
      <c r="I1949" s="570">
        <v>99</v>
      </c>
      <c r="J1949" s="570">
        <v>999</v>
      </c>
      <c r="K1949" s="570">
        <v>99</v>
      </c>
      <c r="L1949" s="570">
        <v>10</v>
      </c>
      <c r="M1949" s="570">
        <v>99</v>
      </c>
      <c r="N1949" s="570">
        <v>99</v>
      </c>
      <c r="O1949" s="570">
        <v>99</v>
      </c>
      <c r="P1949" s="570">
        <v>99</v>
      </c>
      <c r="Q1949" s="570"/>
      <c r="R1949" s="570">
        <v>0</v>
      </c>
      <c r="S1949" s="570"/>
      <c r="T1949" s="570"/>
      <c r="U1949" s="570"/>
      <c r="V1949" s="570"/>
      <c r="W1949" s="570"/>
      <c r="X1949" s="570"/>
      <c r="Y1949" s="570"/>
      <c r="Z1949" s="570"/>
      <c r="AA1949" s="570"/>
      <c r="AB1949" s="570"/>
      <c r="AC1949" s="570"/>
      <c r="AD1949" s="570"/>
      <c r="AE1949" s="570"/>
      <c r="AF1949" s="570"/>
      <c r="AG1949" s="570"/>
      <c r="AH1949" s="570"/>
      <c r="AI1949" s="570"/>
      <c r="AJ1949" s="570"/>
      <c r="AK1949" s="570"/>
      <c r="AL1949" s="570"/>
    </row>
    <row r="1950" spans="1:38" s="531" customFormat="1">
      <c r="A1950" s="570">
        <v>16</v>
      </c>
      <c r="B1950" s="570">
        <v>478</v>
      </c>
      <c r="C1950" s="570">
        <v>2022</v>
      </c>
      <c r="D1950" s="570">
        <v>10</v>
      </c>
      <c r="E1950" s="570">
        <v>99</v>
      </c>
      <c r="F1950" s="570">
        <v>99</v>
      </c>
      <c r="G1950" s="570">
        <v>99</v>
      </c>
      <c r="H1950" s="570">
        <v>99</v>
      </c>
      <c r="I1950" s="570">
        <v>99</v>
      </c>
      <c r="J1950" s="570">
        <v>999</v>
      </c>
      <c r="K1950" s="570">
        <v>99</v>
      </c>
      <c r="L1950" s="570">
        <v>10</v>
      </c>
      <c r="M1950" s="570">
        <v>99</v>
      </c>
      <c r="N1950" s="570">
        <v>99</v>
      </c>
      <c r="O1950" s="570">
        <v>99</v>
      </c>
      <c r="P1950" s="570">
        <v>99</v>
      </c>
      <c r="Q1950" s="570"/>
      <c r="R1950" s="570">
        <v>0</v>
      </c>
      <c r="S1950" s="570"/>
      <c r="T1950" s="570"/>
      <c r="U1950" s="570"/>
      <c r="V1950" s="570"/>
      <c r="W1950" s="570"/>
      <c r="X1950" s="570"/>
      <c r="Y1950" s="570"/>
      <c r="Z1950" s="570"/>
      <c r="AA1950" s="570"/>
      <c r="AB1950" s="570"/>
      <c r="AC1950" s="570"/>
      <c r="AD1950" s="570"/>
      <c r="AE1950" s="570"/>
      <c r="AF1950" s="570"/>
      <c r="AG1950" s="570"/>
      <c r="AH1950" s="570"/>
      <c r="AI1950" s="570"/>
      <c r="AJ1950" s="570"/>
      <c r="AK1950" s="570"/>
      <c r="AL1950" s="570"/>
    </row>
    <row r="1951" spans="1:38" s="531" customFormat="1">
      <c r="A1951" s="570">
        <v>16</v>
      </c>
      <c r="B1951" s="570">
        <v>479</v>
      </c>
      <c r="C1951" s="570">
        <v>2022</v>
      </c>
      <c r="D1951" s="570">
        <v>11</v>
      </c>
      <c r="E1951" s="570">
        <v>99</v>
      </c>
      <c r="F1951" s="570">
        <v>99</v>
      </c>
      <c r="G1951" s="570">
        <v>99</v>
      </c>
      <c r="H1951" s="570">
        <v>99</v>
      </c>
      <c r="I1951" s="570">
        <v>99</v>
      </c>
      <c r="J1951" s="570">
        <v>999</v>
      </c>
      <c r="K1951" s="570">
        <v>99</v>
      </c>
      <c r="L1951" s="570">
        <v>10</v>
      </c>
      <c r="M1951" s="570">
        <v>99</v>
      </c>
      <c r="N1951" s="570">
        <v>99</v>
      </c>
      <c r="O1951" s="570">
        <v>99</v>
      </c>
      <c r="P1951" s="570">
        <v>99</v>
      </c>
      <c r="Q1951" s="570"/>
      <c r="R1951" s="570">
        <v>0</v>
      </c>
      <c r="S1951" s="570"/>
      <c r="T1951" s="570"/>
      <c r="U1951" s="570"/>
      <c r="V1951" s="570"/>
      <c r="W1951" s="570"/>
      <c r="X1951" s="570"/>
      <c r="Y1951" s="570"/>
      <c r="Z1951" s="570"/>
      <c r="AA1951" s="570"/>
      <c r="AB1951" s="570"/>
      <c r="AC1951" s="570"/>
      <c r="AD1951" s="570"/>
      <c r="AE1951" s="570"/>
      <c r="AF1951" s="570"/>
      <c r="AG1951" s="570"/>
      <c r="AH1951" s="570"/>
      <c r="AI1951" s="570"/>
      <c r="AJ1951" s="570"/>
      <c r="AK1951" s="570"/>
      <c r="AL1951" s="570"/>
    </row>
    <row r="1952" spans="1:38" s="531" customFormat="1">
      <c r="A1952" s="570">
        <v>16</v>
      </c>
      <c r="B1952" s="570">
        <v>480</v>
      </c>
      <c r="C1952" s="570">
        <v>2022</v>
      </c>
      <c r="D1952" s="570">
        <v>12</v>
      </c>
      <c r="E1952" s="570">
        <v>99</v>
      </c>
      <c r="F1952" s="570">
        <v>99</v>
      </c>
      <c r="G1952" s="570">
        <v>99</v>
      </c>
      <c r="H1952" s="570">
        <v>99</v>
      </c>
      <c r="I1952" s="570">
        <v>99</v>
      </c>
      <c r="J1952" s="570">
        <v>999</v>
      </c>
      <c r="K1952" s="570">
        <v>99</v>
      </c>
      <c r="L1952" s="570">
        <v>10</v>
      </c>
      <c r="M1952" s="570">
        <v>99</v>
      </c>
      <c r="N1952" s="570">
        <v>99</v>
      </c>
      <c r="O1952" s="570">
        <v>99</v>
      </c>
      <c r="P1952" s="570">
        <v>99</v>
      </c>
      <c r="Q1952" s="570"/>
      <c r="R1952" s="570">
        <v>0</v>
      </c>
      <c r="S1952" s="570"/>
      <c r="T1952" s="570"/>
      <c r="U1952" s="570"/>
      <c r="V1952" s="570"/>
      <c r="W1952" s="570"/>
      <c r="X1952" s="570"/>
      <c r="Y1952" s="570"/>
      <c r="Z1952" s="570"/>
      <c r="AA1952" s="570"/>
      <c r="AB1952" s="570"/>
      <c r="AC1952" s="570"/>
      <c r="AD1952" s="570"/>
      <c r="AE1952" s="570"/>
      <c r="AF1952" s="570"/>
      <c r="AG1952" s="570"/>
      <c r="AH1952" s="570"/>
      <c r="AI1952" s="570"/>
      <c r="AJ1952" s="570"/>
      <c r="AK1952" s="570"/>
      <c r="AL1952" s="570"/>
    </row>
    <row r="1953" spans="1:38" s="531" customFormat="1">
      <c r="A1953" s="570">
        <v>16</v>
      </c>
      <c r="B1953" s="570">
        <v>481</v>
      </c>
      <c r="C1953" s="570">
        <v>2022</v>
      </c>
      <c r="D1953" s="570">
        <v>1</v>
      </c>
      <c r="E1953" s="570">
        <v>99</v>
      </c>
      <c r="F1953" s="570">
        <v>99</v>
      </c>
      <c r="G1953" s="570">
        <v>99</v>
      </c>
      <c r="H1953" s="570">
        <v>99</v>
      </c>
      <c r="I1953" s="570">
        <v>99</v>
      </c>
      <c r="J1953" s="570">
        <v>999</v>
      </c>
      <c r="K1953" s="570">
        <v>99</v>
      </c>
      <c r="L1953" s="570">
        <v>11</v>
      </c>
      <c r="M1953" s="570">
        <v>99</v>
      </c>
      <c r="N1953" s="570">
        <v>99</v>
      </c>
      <c r="O1953" s="570">
        <v>99</v>
      </c>
      <c r="P1953" s="570">
        <v>99</v>
      </c>
      <c r="Q1953" s="570"/>
      <c r="R1953" s="570">
        <v>0</v>
      </c>
      <c r="S1953" s="570"/>
      <c r="T1953" s="570"/>
      <c r="U1953" s="570"/>
      <c r="V1953" s="570"/>
      <c r="W1953" s="570"/>
      <c r="X1953" s="570"/>
      <c r="Y1953" s="570"/>
      <c r="Z1953" s="570"/>
      <c r="AA1953" s="570"/>
      <c r="AB1953" s="570"/>
      <c r="AC1953" s="570"/>
      <c r="AD1953" s="570"/>
      <c r="AE1953" s="570"/>
      <c r="AF1953" s="570"/>
      <c r="AG1953" s="570"/>
      <c r="AH1953" s="570"/>
      <c r="AI1953" s="570"/>
      <c r="AJ1953" s="570"/>
      <c r="AK1953" s="570"/>
      <c r="AL1953" s="570"/>
    </row>
    <row r="1954" spans="1:38" s="531" customFormat="1">
      <c r="A1954" s="570">
        <v>16</v>
      </c>
      <c r="B1954" s="570">
        <v>482</v>
      </c>
      <c r="C1954" s="570">
        <v>2022</v>
      </c>
      <c r="D1954" s="570">
        <v>2</v>
      </c>
      <c r="E1954" s="570">
        <v>99</v>
      </c>
      <c r="F1954" s="570">
        <v>99</v>
      </c>
      <c r="G1954" s="570">
        <v>99</v>
      </c>
      <c r="H1954" s="570">
        <v>99</v>
      </c>
      <c r="I1954" s="570">
        <v>99</v>
      </c>
      <c r="J1954" s="570">
        <v>999</v>
      </c>
      <c r="K1954" s="570">
        <v>99</v>
      </c>
      <c r="L1954" s="570">
        <v>11</v>
      </c>
      <c r="M1954" s="570">
        <v>99</v>
      </c>
      <c r="N1954" s="570">
        <v>99</v>
      </c>
      <c r="O1954" s="570">
        <v>99</v>
      </c>
      <c r="P1954" s="570">
        <v>99</v>
      </c>
      <c r="Q1954" s="570">
        <v>2</v>
      </c>
      <c r="R1954" s="570">
        <v>8</v>
      </c>
      <c r="S1954" s="570">
        <v>11</v>
      </c>
      <c r="T1954" s="570">
        <v>5</v>
      </c>
      <c r="U1954" s="570">
        <v>10.5875</v>
      </c>
      <c r="V1954" s="570">
        <v>0</v>
      </c>
      <c r="W1954" s="570">
        <v>0</v>
      </c>
      <c r="X1954" s="570">
        <v>12.5</v>
      </c>
      <c r="Y1954" s="570">
        <v>12.5</v>
      </c>
      <c r="Z1954" s="570">
        <v>9.5750244777755</v>
      </c>
      <c r="AA1954" s="570">
        <v>0</v>
      </c>
      <c r="AB1954" s="570">
        <v>0</v>
      </c>
      <c r="AC1954" s="570"/>
      <c r="AD1954" s="570"/>
      <c r="AE1954" s="570"/>
      <c r="AF1954" s="570">
        <v>0.49566294919454784</v>
      </c>
      <c r="AG1954" s="570">
        <v>0.52231396804449837</v>
      </c>
      <c r="AH1954" s="570">
        <v>0</v>
      </c>
      <c r="AI1954" s="570">
        <v>0</v>
      </c>
      <c r="AJ1954" s="570"/>
      <c r="AK1954" s="570"/>
      <c r="AL1954" s="570"/>
    </row>
    <row r="1955" spans="1:38" s="531" customFormat="1">
      <c r="A1955" s="570">
        <v>16</v>
      </c>
      <c r="B1955" s="570">
        <v>483</v>
      </c>
      <c r="C1955" s="570">
        <v>2022</v>
      </c>
      <c r="D1955" s="570">
        <v>3</v>
      </c>
      <c r="E1955" s="570">
        <v>99</v>
      </c>
      <c r="F1955" s="570">
        <v>99</v>
      </c>
      <c r="G1955" s="570">
        <v>99</v>
      </c>
      <c r="H1955" s="570">
        <v>99</v>
      </c>
      <c r="I1955" s="570">
        <v>99</v>
      </c>
      <c r="J1955" s="570">
        <v>999</v>
      </c>
      <c r="K1955" s="570">
        <v>99</v>
      </c>
      <c r="L1955" s="570">
        <v>11</v>
      </c>
      <c r="M1955" s="570">
        <v>99</v>
      </c>
      <c r="N1955" s="570">
        <v>99</v>
      </c>
      <c r="O1955" s="570">
        <v>99</v>
      </c>
      <c r="P1955" s="570">
        <v>99</v>
      </c>
      <c r="Q1955" s="570">
        <v>1</v>
      </c>
      <c r="R1955" s="570">
        <v>10</v>
      </c>
      <c r="S1955" s="570">
        <v>11</v>
      </c>
      <c r="T1955" s="570">
        <v>5</v>
      </c>
      <c r="U1955" s="570">
        <v>7.7</v>
      </c>
      <c r="V1955" s="570">
        <v>0</v>
      </c>
      <c r="W1955" s="570">
        <v>0</v>
      </c>
      <c r="X1955" s="570">
        <v>0</v>
      </c>
      <c r="Y1955" s="570">
        <v>0</v>
      </c>
      <c r="Z1955" s="570">
        <v>0.60497933849015517</v>
      </c>
      <c r="AA1955" s="570">
        <v>0</v>
      </c>
      <c r="AB1955" s="570">
        <v>0</v>
      </c>
      <c r="AC1955" s="570"/>
      <c r="AD1955" s="570"/>
      <c r="AE1955" s="570"/>
      <c r="AF1955" s="570">
        <v>0.23169601482854496</v>
      </c>
      <c r="AG1955" s="570">
        <v>0.19005353585964663</v>
      </c>
      <c r="AH1955" s="570">
        <v>0</v>
      </c>
      <c r="AI1955" s="570">
        <v>0</v>
      </c>
      <c r="AJ1955" s="570"/>
      <c r="AK1955" s="570"/>
      <c r="AL1955" s="570"/>
    </row>
    <row r="1956" spans="1:38" s="531" customFormat="1">
      <c r="A1956" s="570">
        <v>16</v>
      </c>
      <c r="B1956" s="570">
        <v>484</v>
      </c>
      <c r="C1956" s="570">
        <v>2022</v>
      </c>
      <c r="D1956" s="570">
        <v>4</v>
      </c>
      <c r="E1956" s="570">
        <v>99</v>
      </c>
      <c r="F1956" s="570">
        <v>99</v>
      </c>
      <c r="G1956" s="570">
        <v>99</v>
      </c>
      <c r="H1956" s="570">
        <v>99</v>
      </c>
      <c r="I1956" s="570">
        <v>99</v>
      </c>
      <c r="J1956" s="570">
        <v>999</v>
      </c>
      <c r="K1956" s="570">
        <v>99</v>
      </c>
      <c r="L1956" s="570">
        <v>11</v>
      </c>
      <c r="M1956" s="570">
        <v>99</v>
      </c>
      <c r="N1956" s="570">
        <v>99</v>
      </c>
      <c r="O1956" s="570">
        <v>99</v>
      </c>
      <c r="P1956" s="570">
        <v>99</v>
      </c>
      <c r="Q1956" s="570">
        <v>2</v>
      </c>
      <c r="R1956" s="570">
        <v>4</v>
      </c>
      <c r="S1956" s="570">
        <v>11</v>
      </c>
      <c r="T1956" s="570">
        <v>4.25</v>
      </c>
      <c r="U1956" s="570">
        <v>8.375</v>
      </c>
      <c r="V1956" s="570">
        <v>0</v>
      </c>
      <c r="W1956" s="570">
        <v>0</v>
      </c>
      <c r="X1956" s="570">
        <v>0</v>
      </c>
      <c r="Y1956" s="570">
        <v>0</v>
      </c>
      <c r="Z1956" s="570">
        <v>0.98075226229664769</v>
      </c>
      <c r="AA1956" s="570">
        <v>0</v>
      </c>
      <c r="AB1956" s="570">
        <v>1.299038105676658</v>
      </c>
      <c r="AC1956" s="570"/>
      <c r="AD1956" s="570">
        <v>92.717264994553361</v>
      </c>
      <c r="AE1956" s="570"/>
      <c r="AF1956" s="570">
        <v>0.10706638115631691</v>
      </c>
      <c r="AG1956" s="570">
        <v>9.4181018729371596E-2</v>
      </c>
      <c r="AH1956" s="570">
        <v>0</v>
      </c>
      <c r="AI1956" s="570">
        <v>0</v>
      </c>
      <c r="AJ1956" s="570"/>
      <c r="AK1956" s="570"/>
      <c r="AL1956" s="570"/>
    </row>
    <row r="1957" spans="1:38" s="531" customFormat="1">
      <c r="A1957" s="570">
        <v>16</v>
      </c>
      <c r="B1957" s="570">
        <v>485</v>
      </c>
      <c r="C1957" s="570">
        <v>2022</v>
      </c>
      <c r="D1957" s="570">
        <v>5</v>
      </c>
      <c r="E1957" s="570">
        <v>99</v>
      </c>
      <c r="F1957" s="570">
        <v>99</v>
      </c>
      <c r="G1957" s="570">
        <v>99</v>
      </c>
      <c r="H1957" s="570">
        <v>99</v>
      </c>
      <c r="I1957" s="570">
        <v>99</v>
      </c>
      <c r="J1957" s="570">
        <v>999</v>
      </c>
      <c r="K1957" s="570">
        <v>99</v>
      </c>
      <c r="L1957" s="570">
        <v>11</v>
      </c>
      <c r="M1957" s="570">
        <v>99</v>
      </c>
      <c r="N1957" s="570">
        <v>99</v>
      </c>
      <c r="O1957" s="570">
        <v>99</v>
      </c>
      <c r="P1957" s="570">
        <v>99</v>
      </c>
      <c r="Q1957" s="570">
        <v>2</v>
      </c>
      <c r="R1957" s="570">
        <v>2</v>
      </c>
      <c r="S1957" s="570">
        <v>11</v>
      </c>
      <c r="T1957" s="570">
        <v>5</v>
      </c>
      <c r="U1957" s="570">
        <v>12.75</v>
      </c>
      <c r="V1957" s="570">
        <v>0</v>
      </c>
      <c r="W1957" s="570">
        <v>0</v>
      </c>
      <c r="X1957" s="570">
        <v>50</v>
      </c>
      <c r="Y1957" s="570">
        <v>0</v>
      </c>
      <c r="Z1957" s="570">
        <v>3.5500000000000034</v>
      </c>
      <c r="AA1957" s="570">
        <v>0</v>
      </c>
      <c r="AB1957" s="570">
        <v>0</v>
      </c>
      <c r="AC1957" s="570"/>
      <c r="AD1957" s="570"/>
      <c r="AE1957" s="570"/>
      <c r="AF1957" s="570">
        <v>9.8911968348170093E-2</v>
      </c>
      <c r="AG1957" s="570">
        <v>0.11932839173405212</v>
      </c>
      <c r="AH1957" s="570">
        <v>0</v>
      </c>
      <c r="AI1957" s="570">
        <v>0</v>
      </c>
      <c r="AJ1957" s="570"/>
      <c r="AK1957" s="570"/>
      <c r="AL1957" s="570"/>
    </row>
    <row r="1958" spans="1:38" s="531" customFormat="1">
      <c r="A1958" s="570">
        <v>16</v>
      </c>
      <c r="B1958" s="570">
        <v>486</v>
      </c>
      <c r="C1958" s="570">
        <v>2022</v>
      </c>
      <c r="D1958" s="570">
        <v>6</v>
      </c>
      <c r="E1958" s="570">
        <v>99</v>
      </c>
      <c r="F1958" s="570">
        <v>99</v>
      </c>
      <c r="G1958" s="570">
        <v>99</v>
      </c>
      <c r="H1958" s="570">
        <v>99</v>
      </c>
      <c r="I1958" s="570">
        <v>99</v>
      </c>
      <c r="J1958" s="570">
        <v>999</v>
      </c>
      <c r="K1958" s="570">
        <v>99</v>
      </c>
      <c r="L1958" s="570">
        <v>11</v>
      </c>
      <c r="M1958" s="570">
        <v>99</v>
      </c>
      <c r="N1958" s="570">
        <v>99</v>
      </c>
      <c r="O1958" s="570">
        <v>99</v>
      </c>
      <c r="P1958" s="570">
        <v>99</v>
      </c>
      <c r="Q1958" s="570">
        <v>2</v>
      </c>
      <c r="R1958" s="570">
        <v>17</v>
      </c>
      <c r="S1958" s="570">
        <v>11</v>
      </c>
      <c r="T1958" s="570">
        <v>6.5882352941176485</v>
      </c>
      <c r="U1958" s="570">
        <v>22.547058823529404</v>
      </c>
      <c r="V1958" s="570">
        <v>5.882352941176471</v>
      </c>
      <c r="W1958" s="570">
        <v>11.76470588235294</v>
      </c>
      <c r="X1958" s="570">
        <v>58.82352941176471</v>
      </c>
      <c r="Y1958" s="570">
        <v>47.058823529411761</v>
      </c>
      <c r="Z1958" s="570">
        <v>11.599752413537262</v>
      </c>
      <c r="AA1958" s="570">
        <v>0</v>
      </c>
      <c r="AB1958" s="570">
        <v>2.0880281587410412</v>
      </c>
      <c r="AC1958" s="570"/>
      <c r="AD1958" s="570">
        <v>80.565663178677738</v>
      </c>
      <c r="AE1958" s="570"/>
      <c r="AF1958" s="570">
        <v>0.96866096866096862</v>
      </c>
      <c r="AG1958" s="570">
        <v>1.6586252407018762</v>
      </c>
      <c r="AH1958" s="570">
        <v>0</v>
      </c>
      <c r="AI1958" s="570">
        <v>0</v>
      </c>
      <c r="AJ1958" s="570"/>
      <c r="AK1958" s="570"/>
      <c r="AL1958" s="570"/>
    </row>
    <row r="1959" spans="1:38" s="531" customFormat="1">
      <c r="A1959" s="570">
        <v>16</v>
      </c>
      <c r="B1959" s="570">
        <v>487</v>
      </c>
      <c r="C1959" s="570">
        <v>2022</v>
      </c>
      <c r="D1959" s="570">
        <v>7</v>
      </c>
      <c r="E1959" s="570">
        <v>99</v>
      </c>
      <c r="F1959" s="570">
        <v>99</v>
      </c>
      <c r="G1959" s="570">
        <v>99</v>
      </c>
      <c r="H1959" s="570">
        <v>99</v>
      </c>
      <c r="I1959" s="570">
        <v>99</v>
      </c>
      <c r="J1959" s="570">
        <v>999</v>
      </c>
      <c r="K1959" s="570">
        <v>99</v>
      </c>
      <c r="L1959" s="570">
        <v>11</v>
      </c>
      <c r="M1959" s="570">
        <v>99</v>
      </c>
      <c r="N1959" s="570">
        <v>99</v>
      </c>
      <c r="O1959" s="570">
        <v>99</v>
      </c>
      <c r="P1959" s="570">
        <v>99</v>
      </c>
      <c r="Q1959" s="570"/>
      <c r="R1959" s="570">
        <v>0</v>
      </c>
      <c r="S1959" s="570"/>
      <c r="T1959" s="570"/>
      <c r="U1959" s="570"/>
      <c r="V1959" s="570"/>
      <c r="W1959" s="570"/>
      <c r="X1959" s="570"/>
      <c r="Y1959" s="570"/>
      <c r="Z1959" s="570"/>
      <c r="AA1959" s="570"/>
      <c r="AB1959" s="570"/>
      <c r="AC1959" s="570"/>
      <c r="AD1959" s="570"/>
      <c r="AE1959" s="570"/>
      <c r="AF1959" s="570"/>
      <c r="AG1959" s="570"/>
      <c r="AH1959" s="570"/>
      <c r="AI1959" s="570"/>
      <c r="AJ1959" s="570"/>
      <c r="AK1959" s="570"/>
      <c r="AL1959" s="570"/>
    </row>
    <row r="1960" spans="1:38" s="531" customFormat="1">
      <c r="A1960" s="570">
        <v>16</v>
      </c>
      <c r="B1960" s="570">
        <v>488</v>
      </c>
      <c r="C1960" s="570">
        <v>2022</v>
      </c>
      <c r="D1960" s="570">
        <v>8</v>
      </c>
      <c r="E1960" s="570">
        <v>99</v>
      </c>
      <c r="F1960" s="570">
        <v>99</v>
      </c>
      <c r="G1960" s="570">
        <v>99</v>
      </c>
      <c r="H1960" s="570">
        <v>99</v>
      </c>
      <c r="I1960" s="570">
        <v>99</v>
      </c>
      <c r="J1960" s="570">
        <v>999</v>
      </c>
      <c r="K1960" s="570">
        <v>99</v>
      </c>
      <c r="L1960" s="570">
        <v>11</v>
      </c>
      <c r="M1960" s="570">
        <v>99</v>
      </c>
      <c r="N1960" s="570">
        <v>99</v>
      </c>
      <c r="O1960" s="570">
        <v>99</v>
      </c>
      <c r="P1960" s="570">
        <v>99</v>
      </c>
      <c r="Q1960" s="570">
        <v>2</v>
      </c>
      <c r="R1960" s="570">
        <v>4</v>
      </c>
      <c r="S1960" s="570">
        <v>11</v>
      </c>
      <c r="T1960" s="570">
        <v>2.75</v>
      </c>
      <c r="U1960" s="570">
        <v>19.8</v>
      </c>
      <c r="V1960" s="570">
        <v>0</v>
      </c>
      <c r="W1960" s="570">
        <v>0</v>
      </c>
      <c r="X1960" s="570">
        <v>25</v>
      </c>
      <c r="Y1960" s="570">
        <v>25</v>
      </c>
      <c r="Z1960" s="570">
        <v>14.3</v>
      </c>
      <c r="AA1960" s="570">
        <v>0</v>
      </c>
      <c r="AB1960" s="570">
        <v>1.299038105676658</v>
      </c>
      <c r="AC1960" s="570"/>
      <c r="AD1960" s="570">
        <v>99.724137405480775</v>
      </c>
      <c r="AE1960" s="570"/>
      <c r="AF1960" s="570">
        <v>0.24052916416115447</v>
      </c>
      <c r="AG1960" s="570">
        <v>0.40383026891424706</v>
      </c>
      <c r="AH1960" s="570">
        <v>0</v>
      </c>
      <c r="AI1960" s="570">
        <v>0</v>
      </c>
      <c r="AJ1960" s="570"/>
      <c r="AK1960" s="570"/>
      <c r="AL1960" s="570"/>
    </row>
    <row r="1961" spans="1:38" s="531" customFormat="1">
      <c r="A1961" s="570">
        <v>16</v>
      </c>
      <c r="B1961" s="570">
        <v>489</v>
      </c>
      <c r="C1961" s="570">
        <v>2022</v>
      </c>
      <c r="D1961" s="570">
        <v>9</v>
      </c>
      <c r="E1961" s="570">
        <v>99</v>
      </c>
      <c r="F1961" s="570">
        <v>99</v>
      </c>
      <c r="G1961" s="570">
        <v>99</v>
      </c>
      <c r="H1961" s="570">
        <v>99</v>
      </c>
      <c r="I1961" s="570">
        <v>99</v>
      </c>
      <c r="J1961" s="570">
        <v>999</v>
      </c>
      <c r="K1961" s="570">
        <v>99</v>
      </c>
      <c r="L1961" s="570">
        <v>11</v>
      </c>
      <c r="M1961" s="570">
        <v>99</v>
      </c>
      <c r="N1961" s="570">
        <v>99</v>
      </c>
      <c r="O1961" s="570">
        <v>99</v>
      </c>
      <c r="P1961" s="570">
        <v>99</v>
      </c>
      <c r="Q1961" s="570">
        <v>5</v>
      </c>
      <c r="R1961" s="570">
        <v>40</v>
      </c>
      <c r="S1961" s="570">
        <v>11</v>
      </c>
      <c r="T1961" s="570">
        <v>6.4249999999999998</v>
      </c>
      <c r="U1961" s="570">
        <v>20.565000000000005</v>
      </c>
      <c r="V1961" s="570">
        <v>2.5</v>
      </c>
      <c r="W1961" s="570">
        <v>12.5</v>
      </c>
      <c r="X1961" s="570">
        <v>65</v>
      </c>
      <c r="Y1961" s="570">
        <v>35</v>
      </c>
      <c r="Z1961" s="570">
        <v>9.6012121630552318</v>
      </c>
      <c r="AA1961" s="570">
        <v>0</v>
      </c>
      <c r="AB1961" s="570">
        <v>2.4175142191929302</v>
      </c>
      <c r="AC1961" s="570"/>
      <c r="AD1961" s="570">
        <v>39.344916927961187</v>
      </c>
      <c r="AE1961" s="570"/>
      <c r="AF1961" s="570">
        <v>1.7551557700745939</v>
      </c>
      <c r="AG1961" s="570">
        <v>2.9070013994317478</v>
      </c>
      <c r="AH1961" s="570">
        <v>0</v>
      </c>
      <c r="AI1961" s="570">
        <v>0</v>
      </c>
      <c r="AJ1961" s="570"/>
      <c r="AK1961" s="570"/>
      <c r="AL1961" s="570"/>
    </row>
    <row r="1962" spans="1:38" s="531" customFormat="1">
      <c r="A1962" s="570">
        <v>16</v>
      </c>
      <c r="B1962" s="570">
        <v>490</v>
      </c>
      <c r="C1962" s="570">
        <v>2022</v>
      </c>
      <c r="D1962" s="570">
        <v>10</v>
      </c>
      <c r="E1962" s="570">
        <v>99</v>
      </c>
      <c r="F1962" s="570">
        <v>99</v>
      </c>
      <c r="G1962" s="570">
        <v>99</v>
      </c>
      <c r="H1962" s="570">
        <v>99</v>
      </c>
      <c r="I1962" s="570">
        <v>99</v>
      </c>
      <c r="J1962" s="570">
        <v>999</v>
      </c>
      <c r="K1962" s="570">
        <v>99</v>
      </c>
      <c r="L1962" s="570">
        <v>11</v>
      </c>
      <c r="M1962" s="570">
        <v>99</v>
      </c>
      <c r="N1962" s="570">
        <v>99</v>
      </c>
      <c r="O1962" s="570">
        <v>99</v>
      </c>
      <c r="P1962" s="570">
        <v>99</v>
      </c>
      <c r="Q1962" s="570">
        <v>10</v>
      </c>
      <c r="R1962" s="570">
        <v>51</v>
      </c>
      <c r="S1962" s="570">
        <v>11</v>
      </c>
      <c r="T1962" s="570">
        <v>5.9411764705882355</v>
      </c>
      <c r="U1962" s="570">
        <v>19.099999999999994</v>
      </c>
      <c r="V1962" s="570">
        <v>0</v>
      </c>
      <c r="W1962" s="570">
        <v>5.882352941176471</v>
      </c>
      <c r="X1962" s="570">
        <v>56.862745098039241</v>
      </c>
      <c r="Y1962" s="570">
        <v>21.568627450980397</v>
      </c>
      <c r="Z1962" s="570">
        <v>7.641193829321101</v>
      </c>
      <c r="AA1962" s="570">
        <v>0</v>
      </c>
      <c r="AB1962" s="570">
        <v>2.3381890487472696</v>
      </c>
      <c r="AC1962" s="570"/>
      <c r="AD1962" s="570">
        <v>71.905626450349317</v>
      </c>
      <c r="AE1962" s="570"/>
      <c r="AF1962" s="570">
        <v>1.2189292543021033</v>
      </c>
      <c r="AG1962" s="570">
        <v>1.4837007679724121</v>
      </c>
      <c r="AH1962" s="570">
        <v>0</v>
      </c>
      <c r="AI1962" s="570">
        <v>0</v>
      </c>
      <c r="AJ1962" s="570"/>
      <c r="AK1962" s="570"/>
      <c r="AL1962" s="570"/>
    </row>
    <row r="1963" spans="1:38" s="531" customFormat="1">
      <c r="A1963" s="570">
        <v>16</v>
      </c>
      <c r="B1963" s="570">
        <v>491</v>
      </c>
      <c r="C1963" s="570">
        <v>2022</v>
      </c>
      <c r="D1963" s="570">
        <v>11</v>
      </c>
      <c r="E1963" s="570">
        <v>99</v>
      </c>
      <c r="F1963" s="570">
        <v>99</v>
      </c>
      <c r="G1963" s="570">
        <v>99</v>
      </c>
      <c r="H1963" s="570">
        <v>99</v>
      </c>
      <c r="I1963" s="570">
        <v>99</v>
      </c>
      <c r="J1963" s="570">
        <v>999</v>
      </c>
      <c r="K1963" s="570">
        <v>99</v>
      </c>
      <c r="L1963" s="570">
        <v>11</v>
      </c>
      <c r="M1963" s="570">
        <v>99</v>
      </c>
      <c r="N1963" s="570">
        <v>99</v>
      </c>
      <c r="O1963" s="570">
        <v>99</v>
      </c>
      <c r="P1963" s="570">
        <v>99</v>
      </c>
      <c r="Q1963" s="570">
        <v>5</v>
      </c>
      <c r="R1963" s="570">
        <v>12</v>
      </c>
      <c r="S1963" s="570">
        <v>11</v>
      </c>
      <c r="T1963" s="570">
        <v>7.75</v>
      </c>
      <c r="U1963" s="570">
        <v>24.433333333333323</v>
      </c>
      <c r="V1963" s="570">
        <v>16.666666666666671</v>
      </c>
      <c r="W1963" s="570">
        <v>33.333333333333343</v>
      </c>
      <c r="X1963" s="570">
        <v>75</v>
      </c>
      <c r="Y1963" s="570">
        <v>66.666666666666686</v>
      </c>
      <c r="Z1963" s="570">
        <v>9.6889398571544447</v>
      </c>
      <c r="AA1963" s="570">
        <v>0</v>
      </c>
      <c r="AB1963" s="570">
        <v>3.112474899497184</v>
      </c>
      <c r="AC1963" s="570"/>
      <c r="AD1963" s="570">
        <v>66.928451178462353</v>
      </c>
      <c r="AE1963" s="570"/>
      <c r="AF1963" s="570">
        <v>0.46511627906976755</v>
      </c>
      <c r="AG1963" s="570">
        <v>0.66678947236757968</v>
      </c>
      <c r="AH1963" s="570">
        <v>0</v>
      </c>
      <c r="AI1963" s="570">
        <v>0</v>
      </c>
      <c r="AJ1963" s="570"/>
      <c r="AK1963" s="570"/>
      <c r="AL1963" s="570"/>
    </row>
    <row r="1964" spans="1:38" s="531" customFormat="1">
      <c r="A1964" s="570">
        <v>16</v>
      </c>
      <c r="B1964" s="570">
        <v>492</v>
      </c>
      <c r="C1964" s="570">
        <v>2022</v>
      </c>
      <c r="D1964" s="570">
        <v>12</v>
      </c>
      <c r="E1964" s="570">
        <v>99</v>
      </c>
      <c r="F1964" s="570">
        <v>99</v>
      </c>
      <c r="G1964" s="570">
        <v>99</v>
      </c>
      <c r="H1964" s="570">
        <v>99</v>
      </c>
      <c r="I1964" s="570">
        <v>99</v>
      </c>
      <c r="J1964" s="570">
        <v>999</v>
      </c>
      <c r="K1964" s="570">
        <v>99</v>
      </c>
      <c r="L1964" s="570">
        <v>11</v>
      </c>
      <c r="M1964" s="570">
        <v>99</v>
      </c>
      <c r="N1964" s="570">
        <v>99</v>
      </c>
      <c r="O1964" s="570">
        <v>99</v>
      </c>
      <c r="P1964" s="570">
        <v>99</v>
      </c>
      <c r="Q1964" s="570"/>
      <c r="R1964" s="570">
        <v>0</v>
      </c>
      <c r="S1964" s="570"/>
      <c r="T1964" s="570"/>
      <c r="U1964" s="570"/>
      <c r="V1964" s="570"/>
      <c r="W1964" s="570"/>
      <c r="X1964" s="570"/>
      <c r="Y1964" s="570"/>
      <c r="Z1964" s="570"/>
      <c r="AA1964" s="570"/>
      <c r="AB1964" s="570"/>
      <c r="AC1964" s="570"/>
      <c r="AD1964" s="570"/>
      <c r="AE1964" s="570"/>
      <c r="AF1964" s="570"/>
      <c r="AG1964" s="570"/>
      <c r="AH1964" s="570"/>
      <c r="AI1964" s="570"/>
      <c r="AJ1964" s="570"/>
      <c r="AK1964" s="570"/>
      <c r="AL1964" s="570"/>
    </row>
    <row r="1965" spans="1:38" s="531" customFormat="1">
      <c r="A1965" s="570">
        <v>16</v>
      </c>
      <c r="B1965" s="570">
        <v>493</v>
      </c>
      <c r="C1965" s="570">
        <v>2022</v>
      </c>
      <c r="D1965" s="570">
        <v>1</v>
      </c>
      <c r="E1965" s="570">
        <v>99</v>
      </c>
      <c r="F1965" s="570">
        <v>99</v>
      </c>
      <c r="G1965" s="570">
        <v>99</v>
      </c>
      <c r="H1965" s="570">
        <v>99</v>
      </c>
      <c r="I1965" s="570">
        <v>99</v>
      </c>
      <c r="J1965" s="570">
        <v>999</v>
      </c>
      <c r="K1965" s="570">
        <v>99</v>
      </c>
      <c r="L1965" s="570">
        <v>12</v>
      </c>
      <c r="M1965" s="570">
        <v>99</v>
      </c>
      <c r="N1965" s="570">
        <v>99</v>
      </c>
      <c r="O1965" s="570">
        <v>99</v>
      </c>
      <c r="P1965" s="570">
        <v>99</v>
      </c>
      <c r="Q1965" s="570"/>
      <c r="R1965" s="570">
        <v>0</v>
      </c>
      <c r="S1965" s="570"/>
      <c r="T1965" s="570"/>
      <c r="U1965" s="570"/>
      <c r="V1965" s="570"/>
      <c r="W1965" s="570"/>
      <c r="X1965" s="570"/>
      <c r="Y1965" s="570"/>
      <c r="Z1965" s="570"/>
      <c r="AA1965" s="570"/>
      <c r="AB1965" s="570"/>
      <c r="AC1965" s="570"/>
      <c r="AD1965" s="570"/>
      <c r="AE1965" s="570"/>
      <c r="AF1965" s="570"/>
      <c r="AG1965" s="570"/>
      <c r="AH1965" s="570"/>
      <c r="AI1965" s="570"/>
      <c r="AJ1965" s="570"/>
      <c r="AK1965" s="570"/>
      <c r="AL1965" s="570"/>
    </row>
    <row r="1966" spans="1:38" s="531" customFormat="1">
      <c r="A1966" s="570">
        <v>16</v>
      </c>
      <c r="B1966" s="570">
        <v>494</v>
      </c>
      <c r="C1966" s="570">
        <v>2022</v>
      </c>
      <c r="D1966" s="570">
        <v>2</v>
      </c>
      <c r="E1966" s="570">
        <v>99</v>
      </c>
      <c r="F1966" s="570">
        <v>99</v>
      </c>
      <c r="G1966" s="570">
        <v>99</v>
      </c>
      <c r="H1966" s="570">
        <v>99</v>
      </c>
      <c r="I1966" s="570">
        <v>99</v>
      </c>
      <c r="J1966" s="570">
        <v>999</v>
      </c>
      <c r="K1966" s="570">
        <v>99</v>
      </c>
      <c r="L1966" s="570">
        <v>12</v>
      </c>
      <c r="M1966" s="570">
        <v>99</v>
      </c>
      <c r="N1966" s="570">
        <v>99</v>
      </c>
      <c r="O1966" s="570">
        <v>99</v>
      </c>
      <c r="P1966" s="570">
        <v>99</v>
      </c>
      <c r="Q1966" s="570"/>
      <c r="R1966" s="570">
        <v>0</v>
      </c>
      <c r="S1966" s="570"/>
      <c r="T1966" s="570"/>
      <c r="U1966" s="570"/>
      <c r="V1966" s="570"/>
      <c r="W1966" s="570"/>
      <c r="X1966" s="570"/>
      <c r="Y1966" s="570"/>
      <c r="Z1966" s="570"/>
      <c r="AA1966" s="570"/>
      <c r="AB1966" s="570"/>
      <c r="AC1966" s="570"/>
      <c r="AD1966" s="570"/>
      <c r="AE1966" s="570"/>
      <c r="AF1966" s="570"/>
      <c r="AG1966" s="570"/>
      <c r="AH1966" s="570"/>
      <c r="AI1966" s="570"/>
      <c r="AJ1966" s="570"/>
      <c r="AK1966" s="570"/>
      <c r="AL1966" s="570"/>
    </row>
    <row r="1967" spans="1:38" s="531" customFormat="1">
      <c r="A1967" s="570">
        <v>16</v>
      </c>
      <c r="B1967" s="570">
        <v>495</v>
      </c>
      <c r="C1967" s="570">
        <v>2022</v>
      </c>
      <c r="D1967" s="570">
        <v>3</v>
      </c>
      <c r="E1967" s="570">
        <v>99</v>
      </c>
      <c r="F1967" s="570">
        <v>99</v>
      </c>
      <c r="G1967" s="570">
        <v>99</v>
      </c>
      <c r="H1967" s="570">
        <v>99</v>
      </c>
      <c r="I1967" s="570">
        <v>99</v>
      </c>
      <c r="J1967" s="570">
        <v>999</v>
      </c>
      <c r="K1967" s="570">
        <v>99</v>
      </c>
      <c r="L1967" s="570">
        <v>12</v>
      </c>
      <c r="M1967" s="570">
        <v>99</v>
      </c>
      <c r="N1967" s="570">
        <v>99</v>
      </c>
      <c r="O1967" s="570">
        <v>99</v>
      </c>
      <c r="P1967" s="570">
        <v>99</v>
      </c>
      <c r="Q1967" s="570"/>
      <c r="R1967" s="570">
        <v>0</v>
      </c>
      <c r="S1967" s="570"/>
      <c r="T1967" s="570"/>
      <c r="U1967" s="570"/>
      <c r="V1967" s="570"/>
      <c r="W1967" s="570"/>
      <c r="X1967" s="570"/>
      <c r="Y1967" s="570"/>
      <c r="Z1967" s="570"/>
      <c r="AA1967" s="570"/>
      <c r="AB1967" s="570"/>
      <c r="AC1967" s="570"/>
      <c r="AD1967" s="570"/>
      <c r="AE1967" s="570"/>
      <c r="AF1967" s="570"/>
      <c r="AG1967" s="570"/>
      <c r="AH1967" s="570"/>
      <c r="AI1967" s="570"/>
      <c r="AJ1967" s="570"/>
      <c r="AK1967" s="570"/>
      <c r="AL1967" s="570"/>
    </row>
    <row r="1968" spans="1:38" s="531" customFormat="1">
      <c r="A1968" s="570">
        <v>16</v>
      </c>
      <c r="B1968" s="570">
        <v>496</v>
      </c>
      <c r="C1968" s="570">
        <v>2022</v>
      </c>
      <c r="D1968" s="570">
        <v>4</v>
      </c>
      <c r="E1968" s="570">
        <v>99</v>
      </c>
      <c r="F1968" s="570">
        <v>99</v>
      </c>
      <c r="G1968" s="570">
        <v>99</v>
      </c>
      <c r="H1968" s="570">
        <v>99</v>
      </c>
      <c r="I1968" s="570">
        <v>99</v>
      </c>
      <c r="J1968" s="570">
        <v>999</v>
      </c>
      <c r="K1968" s="570">
        <v>99</v>
      </c>
      <c r="L1968" s="570">
        <v>12</v>
      </c>
      <c r="M1968" s="570">
        <v>99</v>
      </c>
      <c r="N1968" s="570">
        <v>99</v>
      </c>
      <c r="O1968" s="570">
        <v>99</v>
      </c>
      <c r="P1968" s="570">
        <v>99</v>
      </c>
      <c r="Q1968" s="570"/>
      <c r="R1968" s="570">
        <v>0</v>
      </c>
      <c r="S1968" s="570"/>
      <c r="T1968" s="570"/>
      <c r="U1968" s="570"/>
      <c r="V1968" s="570"/>
      <c r="W1968" s="570"/>
      <c r="X1968" s="570"/>
      <c r="Y1968" s="570"/>
      <c r="Z1968" s="570"/>
      <c r="AA1968" s="570"/>
      <c r="AB1968" s="570"/>
      <c r="AC1968" s="570"/>
      <c r="AD1968" s="570"/>
      <c r="AE1968" s="570"/>
      <c r="AF1968" s="570"/>
      <c r="AG1968" s="570"/>
      <c r="AH1968" s="570"/>
      <c r="AI1968" s="570"/>
      <c r="AJ1968" s="570"/>
      <c r="AK1968" s="570"/>
      <c r="AL1968" s="570"/>
    </row>
    <row r="1969" spans="1:38" s="531" customFormat="1">
      <c r="A1969" s="570">
        <v>16</v>
      </c>
      <c r="B1969" s="570">
        <v>497</v>
      </c>
      <c r="C1969" s="570">
        <v>2022</v>
      </c>
      <c r="D1969" s="570">
        <v>5</v>
      </c>
      <c r="E1969" s="570">
        <v>99</v>
      </c>
      <c r="F1969" s="570">
        <v>99</v>
      </c>
      <c r="G1969" s="570">
        <v>99</v>
      </c>
      <c r="H1969" s="570">
        <v>99</v>
      </c>
      <c r="I1969" s="570">
        <v>99</v>
      </c>
      <c r="J1969" s="570">
        <v>999</v>
      </c>
      <c r="K1969" s="570">
        <v>99</v>
      </c>
      <c r="L1969" s="570">
        <v>12</v>
      </c>
      <c r="M1969" s="570">
        <v>99</v>
      </c>
      <c r="N1969" s="570">
        <v>99</v>
      </c>
      <c r="O1969" s="570">
        <v>99</v>
      </c>
      <c r="P1969" s="570">
        <v>99</v>
      </c>
      <c r="Q1969" s="570"/>
      <c r="R1969" s="570">
        <v>0</v>
      </c>
      <c r="S1969" s="570"/>
      <c r="T1969" s="570"/>
      <c r="U1969" s="570"/>
      <c r="V1969" s="570"/>
      <c r="W1969" s="570"/>
      <c r="X1969" s="570"/>
      <c r="Y1969" s="570"/>
      <c r="Z1969" s="570"/>
      <c r="AA1969" s="570"/>
      <c r="AB1969" s="570"/>
      <c r="AC1969" s="570"/>
      <c r="AD1969" s="570"/>
      <c r="AE1969" s="570"/>
      <c r="AF1969" s="570"/>
      <c r="AG1969" s="570"/>
      <c r="AH1969" s="570"/>
      <c r="AI1969" s="570"/>
      <c r="AJ1969" s="570"/>
      <c r="AK1969" s="570"/>
      <c r="AL1969" s="570"/>
    </row>
    <row r="1970" spans="1:38" s="531" customFormat="1">
      <c r="A1970" s="570">
        <v>16</v>
      </c>
      <c r="B1970" s="570">
        <v>498</v>
      </c>
      <c r="C1970" s="570">
        <v>2022</v>
      </c>
      <c r="D1970" s="570">
        <v>6</v>
      </c>
      <c r="E1970" s="570">
        <v>99</v>
      </c>
      <c r="F1970" s="570">
        <v>99</v>
      </c>
      <c r="G1970" s="570">
        <v>99</v>
      </c>
      <c r="H1970" s="570">
        <v>99</v>
      </c>
      <c r="I1970" s="570">
        <v>99</v>
      </c>
      <c r="J1970" s="570">
        <v>999</v>
      </c>
      <c r="K1970" s="570">
        <v>99</v>
      </c>
      <c r="L1970" s="570">
        <v>12</v>
      </c>
      <c r="M1970" s="570">
        <v>99</v>
      </c>
      <c r="N1970" s="570">
        <v>99</v>
      </c>
      <c r="O1970" s="570">
        <v>99</v>
      </c>
      <c r="P1970" s="570">
        <v>99</v>
      </c>
      <c r="Q1970" s="570"/>
      <c r="R1970" s="570">
        <v>0</v>
      </c>
      <c r="S1970" s="570"/>
      <c r="T1970" s="570"/>
      <c r="U1970" s="570"/>
      <c r="V1970" s="570"/>
      <c r="W1970" s="570"/>
      <c r="X1970" s="570"/>
      <c r="Y1970" s="570"/>
      <c r="Z1970" s="570"/>
      <c r="AA1970" s="570"/>
      <c r="AB1970" s="570"/>
      <c r="AC1970" s="570"/>
      <c r="AD1970" s="570"/>
      <c r="AE1970" s="570"/>
      <c r="AF1970" s="570"/>
      <c r="AG1970" s="570"/>
      <c r="AH1970" s="570"/>
      <c r="AI1970" s="570"/>
      <c r="AJ1970" s="570"/>
      <c r="AK1970" s="570"/>
      <c r="AL1970" s="570"/>
    </row>
    <row r="1971" spans="1:38" s="531" customFormat="1">
      <c r="A1971" s="570">
        <v>16</v>
      </c>
      <c r="B1971" s="570">
        <v>499</v>
      </c>
      <c r="C1971" s="570">
        <v>2022</v>
      </c>
      <c r="D1971" s="570">
        <v>7</v>
      </c>
      <c r="E1971" s="570">
        <v>99</v>
      </c>
      <c r="F1971" s="570">
        <v>99</v>
      </c>
      <c r="G1971" s="570">
        <v>99</v>
      </c>
      <c r="H1971" s="570">
        <v>99</v>
      </c>
      <c r="I1971" s="570">
        <v>99</v>
      </c>
      <c r="J1971" s="570">
        <v>999</v>
      </c>
      <c r="K1971" s="570">
        <v>99</v>
      </c>
      <c r="L1971" s="570">
        <v>12</v>
      </c>
      <c r="M1971" s="570">
        <v>99</v>
      </c>
      <c r="N1971" s="570">
        <v>99</v>
      </c>
      <c r="O1971" s="570">
        <v>99</v>
      </c>
      <c r="P1971" s="570">
        <v>99</v>
      </c>
      <c r="Q1971" s="570"/>
      <c r="R1971" s="570">
        <v>0</v>
      </c>
      <c r="S1971" s="570"/>
      <c r="T1971" s="570"/>
      <c r="U1971" s="570"/>
      <c r="V1971" s="570"/>
      <c r="W1971" s="570"/>
      <c r="X1971" s="570"/>
      <c r="Y1971" s="570"/>
      <c r="Z1971" s="570"/>
      <c r="AA1971" s="570"/>
      <c r="AB1971" s="570"/>
      <c r="AC1971" s="570"/>
      <c r="AD1971" s="570"/>
      <c r="AE1971" s="570"/>
      <c r="AF1971" s="570"/>
      <c r="AG1971" s="570"/>
      <c r="AH1971" s="570"/>
      <c r="AI1971" s="570"/>
      <c r="AJ1971" s="570"/>
      <c r="AK1971" s="570"/>
      <c r="AL1971" s="570"/>
    </row>
    <row r="1972" spans="1:38" s="531" customFormat="1">
      <c r="A1972" s="570">
        <v>16</v>
      </c>
      <c r="B1972" s="570">
        <v>500</v>
      </c>
      <c r="C1972" s="570">
        <v>2022</v>
      </c>
      <c r="D1972" s="570">
        <v>8</v>
      </c>
      <c r="E1972" s="570">
        <v>99</v>
      </c>
      <c r="F1972" s="570">
        <v>99</v>
      </c>
      <c r="G1972" s="570">
        <v>99</v>
      </c>
      <c r="H1972" s="570">
        <v>99</v>
      </c>
      <c r="I1972" s="570">
        <v>99</v>
      </c>
      <c r="J1972" s="570">
        <v>999</v>
      </c>
      <c r="K1972" s="570">
        <v>99</v>
      </c>
      <c r="L1972" s="570">
        <v>12</v>
      </c>
      <c r="M1972" s="570">
        <v>99</v>
      </c>
      <c r="N1972" s="570">
        <v>99</v>
      </c>
      <c r="O1972" s="570">
        <v>99</v>
      </c>
      <c r="P1972" s="570">
        <v>99</v>
      </c>
      <c r="Q1972" s="570"/>
      <c r="R1972" s="570">
        <v>0</v>
      </c>
      <c r="S1972" s="570"/>
      <c r="T1972" s="570"/>
      <c r="U1972" s="570"/>
      <c r="V1972" s="570"/>
      <c r="W1972" s="570"/>
      <c r="X1972" s="570"/>
      <c r="Y1972" s="570"/>
      <c r="Z1972" s="570"/>
      <c r="AA1972" s="570"/>
      <c r="AB1972" s="570"/>
      <c r="AC1972" s="570"/>
      <c r="AD1972" s="570"/>
      <c r="AE1972" s="570"/>
      <c r="AF1972" s="570"/>
      <c r="AG1972" s="570"/>
      <c r="AH1972" s="570"/>
      <c r="AI1972" s="570"/>
      <c r="AJ1972" s="570"/>
      <c r="AK1972" s="570"/>
      <c r="AL1972" s="570"/>
    </row>
    <row r="1973" spans="1:38" s="531" customFormat="1">
      <c r="A1973" s="570">
        <v>16</v>
      </c>
      <c r="B1973" s="570">
        <v>501</v>
      </c>
      <c r="C1973" s="570">
        <v>2022</v>
      </c>
      <c r="D1973" s="570">
        <v>9</v>
      </c>
      <c r="E1973" s="570">
        <v>99</v>
      </c>
      <c r="F1973" s="570">
        <v>99</v>
      </c>
      <c r="G1973" s="570">
        <v>99</v>
      </c>
      <c r="H1973" s="570">
        <v>99</v>
      </c>
      <c r="I1973" s="570">
        <v>99</v>
      </c>
      <c r="J1973" s="570">
        <v>999</v>
      </c>
      <c r="K1973" s="570">
        <v>99</v>
      </c>
      <c r="L1973" s="570">
        <v>12</v>
      </c>
      <c r="M1973" s="570">
        <v>99</v>
      </c>
      <c r="N1973" s="570">
        <v>99</v>
      </c>
      <c r="O1973" s="570">
        <v>99</v>
      </c>
      <c r="P1973" s="570">
        <v>99</v>
      </c>
      <c r="Q1973" s="570"/>
      <c r="R1973" s="570">
        <v>0</v>
      </c>
      <c r="S1973" s="570"/>
      <c r="T1973" s="570"/>
      <c r="U1973" s="570"/>
      <c r="V1973" s="570"/>
      <c r="W1973" s="570"/>
      <c r="X1973" s="570"/>
      <c r="Y1973" s="570"/>
      <c r="Z1973" s="570"/>
      <c r="AA1973" s="570"/>
      <c r="AB1973" s="570"/>
      <c r="AC1973" s="570"/>
      <c r="AD1973" s="570"/>
      <c r="AE1973" s="570"/>
      <c r="AF1973" s="570"/>
      <c r="AG1973" s="570"/>
      <c r="AH1973" s="570"/>
      <c r="AI1973" s="570"/>
      <c r="AJ1973" s="570"/>
      <c r="AK1973" s="570"/>
      <c r="AL1973" s="570"/>
    </row>
    <row r="1974" spans="1:38" s="531" customFormat="1">
      <c r="A1974" s="570">
        <v>16</v>
      </c>
      <c r="B1974" s="570">
        <v>502</v>
      </c>
      <c r="C1974" s="570">
        <v>2022</v>
      </c>
      <c r="D1974" s="570">
        <v>10</v>
      </c>
      <c r="E1974" s="570">
        <v>99</v>
      </c>
      <c r="F1974" s="570">
        <v>99</v>
      </c>
      <c r="G1974" s="570">
        <v>99</v>
      </c>
      <c r="H1974" s="570">
        <v>99</v>
      </c>
      <c r="I1974" s="570">
        <v>99</v>
      </c>
      <c r="J1974" s="570">
        <v>999</v>
      </c>
      <c r="K1974" s="570">
        <v>99</v>
      </c>
      <c r="L1974" s="570">
        <v>12</v>
      </c>
      <c r="M1974" s="570">
        <v>99</v>
      </c>
      <c r="N1974" s="570">
        <v>99</v>
      </c>
      <c r="O1974" s="570">
        <v>99</v>
      </c>
      <c r="P1974" s="570">
        <v>99</v>
      </c>
      <c r="Q1974" s="570"/>
      <c r="R1974" s="570">
        <v>0</v>
      </c>
      <c r="S1974" s="570"/>
      <c r="T1974" s="570"/>
      <c r="U1974" s="570"/>
      <c r="V1974" s="570"/>
      <c r="W1974" s="570"/>
      <c r="X1974" s="570"/>
      <c r="Y1974" s="570"/>
      <c r="Z1974" s="570"/>
      <c r="AA1974" s="570"/>
      <c r="AB1974" s="570"/>
      <c r="AC1974" s="570"/>
      <c r="AD1974" s="570"/>
      <c r="AE1974" s="570"/>
      <c r="AF1974" s="570"/>
      <c r="AG1974" s="570"/>
      <c r="AH1974" s="570"/>
      <c r="AI1974" s="570"/>
      <c r="AJ1974" s="570"/>
      <c r="AK1974" s="570"/>
      <c r="AL1974" s="570"/>
    </row>
    <row r="1975" spans="1:38" s="531" customFormat="1">
      <c r="A1975" s="570">
        <v>16</v>
      </c>
      <c r="B1975" s="570">
        <v>503</v>
      </c>
      <c r="C1975" s="570">
        <v>2022</v>
      </c>
      <c r="D1975" s="570">
        <v>11</v>
      </c>
      <c r="E1975" s="570">
        <v>99</v>
      </c>
      <c r="F1975" s="570">
        <v>99</v>
      </c>
      <c r="G1975" s="570">
        <v>99</v>
      </c>
      <c r="H1975" s="570">
        <v>99</v>
      </c>
      <c r="I1975" s="570">
        <v>99</v>
      </c>
      <c r="J1975" s="570">
        <v>999</v>
      </c>
      <c r="K1975" s="570">
        <v>99</v>
      </c>
      <c r="L1975" s="570">
        <v>12</v>
      </c>
      <c r="M1975" s="570">
        <v>99</v>
      </c>
      <c r="N1975" s="570">
        <v>99</v>
      </c>
      <c r="O1975" s="570">
        <v>99</v>
      </c>
      <c r="P1975" s="570">
        <v>99</v>
      </c>
      <c r="Q1975" s="570"/>
      <c r="R1975" s="570">
        <v>0</v>
      </c>
      <c r="S1975" s="570"/>
      <c r="T1975" s="570"/>
      <c r="U1975" s="570"/>
      <c r="V1975" s="570"/>
      <c r="W1975" s="570"/>
      <c r="X1975" s="570"/>
      <c r="Y1975" s="570"/>
      <c r="Z1975" s="570"/>
      <c r="AA1975" s="570"/>
      <c r="AB1975" s="570"/>
      <c r="AC1975" s="570"/>
      <c r="AD1975" s="570"/>
      <c r="AE1975" s="570"/>
      <c r="AF1975" s="570"/>
      <c r="AG1975" s="570"/>
      <c r="AH1975" s="570"/>
      <c r="AI1975" s="570"/>
      <c r="AJ1975" s="570"/>
      <c r="AK1975" s="570"/>
      <c r="AL1975" s="570"/>
    </row>
    <row r="1976" spans="1:38" s="531" customFormat="1">
      <c r="A1976" s="570">
        <v>16</v>
      </c>
      <c r="B1976" s="570">
        <v>504</v>
      </c>
      <c r="C1976" s="570">
        <v>2022</v>
      </c>
      <c r="D1976" s="570">
        <v>12</v>
      </c>
      <c r="E1976" s="570">
        <v>99</v>
      </c>
      <c r="F1976" s="570">
        <v>99</v>
      </c>
      <c r="G1976" s="570">
        <v>99</v>
      </c>
      <c r="H1976" s="570">
        <v>99</v>
      </c>
      <c r="I1976" s="570">
        <v>99</v>
      </c>
      <c r="J1976" s="570">
        <v>999</v>
      </c>
      <c r="K1976" s="570">
        <v>99</v>
      </c>
      <c r="L1976" s="570">
        <v>12</v>
      </c>
      <c r="M1976" s="570">
        <v>99</v>
      </c>
      <c r="N1976" s="570">
        <v>99</v>
      </c>
      <c r="O1976" s="570">
        <v>99</v>
      </c>
      <c r="P1976" s="570">
        <v>99</v>
      </c>
      <c r="Q1976" s="570"/>
      <c r="R1976" s="570">
        <v>0</v>
      </c>
      <c r="S1976" s="570"/>
      <c r="T1976" s="570"/>
      <c r="U1976" s="570"/>
      <c r="V1976" s="570"/>
      <c r="W1976" s="570"/>
      <c r="X1976" s="570"/>
      <c r="Y1976" s="570"/>
      <c r="Z1976" s="570"/>
      <c r="AA1976" s="570"/>
      <c r="AB1976" s="570"/>
      <c r="AC1976" s="570"/>
      <c r="AD1976" s="570"/>
      <c r="AE1976" s="570"/>
      <c r="AF1976" s="570"/>
      <c r="AG1976" s="570"/>
      <c r="AH1976" s="570"/>
      <c r="AI1976" s="570"/>
      <c r="AJ1976" s="570"/>
      <c r="AK1976" s="570"/>
      <c r="AL1976" s="570"/>
    </row>
    <row r="1977" spans="1:38" s="531" customFormat="1">
      <c r="A1977" s="570">
        <v>16</v>
      </c>
      <c r="B1977" s="570">
        <v>505</v>
      </c>
      <c r="C1977" s="570">
        <v>2022</v>
      </c>
      <c r="D1977" s="570">
        <v>1</v>
      </c>
      <c r="E1977" s="570">
        <v>99</v>
      </c>
      <c r="F1977" s="570">
        <v>99</v>
      </c>
      <c r="G1977" s="570">
        <v>99</v>
      </c>
      <c r="H1977" s="570">
        <v>99</v>
      </c>
      <c r="I1977" s="570">
        <v>99</v>
      </c>
      <c r="J1977" s="570">
        <v>999</v>
      </c>
      <c r="K1977" s="570">
        <v>99</v>
      </c>
      <c r="L1977" s="570">
        <v>13</v>
      </c>
      <c r="M1977" s="570">
        <v>99</v>
      </c>
      <c r="N1977" s="570">
        <v>99</v>
      </c>
      <c r="O1977" s="570">
        <v>99</v>
      </c>
      <c r="P1977" s="570">
        <v>99</v>
      </c>
      <c r="Q1977" s="570"/>
      <c r="R1977" s="570">
        <v>0</v>
      </c>
      <c r="S1977" s="570"/>
      <c r="T1977" s="570"/>
      <c r="U1977" s="570"/>
      <c r="V1977" s="570"/>
      <c r="W1977" s="570"/>
      <c r="X1977" s="570"/>
      <c r="Y1977" s="570"/>
      <c r="Z1977" s="570"/>
      <c r="AA1977" s="570"/>
      <c r="AB1977" s="570"/>
      <c r="AC1977" s="570"/>
      <c r="AD1977" s="570"/>
      <c r="AE1977" s="570"/>
      <c r="AF1977" s="570"/>
      <c r="AG1977" s="570"/>
      <c r="AH1977" s="570"/>
      <c r="AI1977" s="570"/>
      <c r="AJ1977" s="570"/>
      <c r="AK1977" s="570"/>
      <c r="AL1977" s="570"/>
    </row>
    <row r="1978" spans="1:38" s="531" customFormat="1">
      <c r="A1978" s="570">
        <v>16</v>
      </c>
      <c r="B1978" s="570">
        <v>506</v>
      </c>
      <c r="C1978" s="570">
        <v>2022</v>
      </c>
      <c r="D1978" s="570">
        <v>2</v>
      </c>
      <c r="E1978" s="570">
        <v>99</v>
      </c>
      <c r="F1978" s="570">
        <v>99</v>
      </c>
      <c r="G1978" s="570">
        <v>99</v>
      </c>
      <c r="H1978" s="570">
        <v>99</v>
      </c>
      <c r="I1978" s="570">
        <v>99</v>
      </c>
      <c r="J1978" s="570">
        <v>999</v>
      </c>
      <c r="K1978" s="570">
        <v>99</v>
      </c>
      <c r="L1978" s="570">
        <v>13</v>
      </c>
      <c r="M1978" s="570">
        <v>99</v>
      </c>
      <c r="N1978" s="570">
        <v>99</v>
      </c>
      <c r="O1978" s="570">
        <v>99</v>
      </c>
      <c r="P1978" s="570">
        <v>99</v>
      </c>
      <c r="Q1978" s="570"/>
      <c r="R1978" s="570">
        <v>0</v>
      </c>
      <c r="S1978" s="570"/>
      <c r="T1978" s="570"/>
      <c r="U1978" s="570"/>
      <c r="V1978" s="570"/>
      <c r="W1978" s="570"/>
      <c r="X1978" s="570"/>
      <c r="Y1978" s="570"/>
      <c r="Z1978" s="570"/>
      <c r="AA1978" s="570"/>
      <c r="AB1978" s="570"/>
      <c r="AC1978" s="570"/>
      <c r="AD1978" s="570"/>
      <c r="AE1978" s="570"/>
      <c r="AF1978" s="570"/>
      <c r="AG1978" s="570"/>
      <c r="AH1978" s="570"/>
      <c r="AI1978" s="570"/>
      <c r="AJ1978" s="570"/>
      <c r="AK1978" s="570"/>
      <c r="AL1978" s="570"/>
    </row>
    <row r="1979" spans="1:38" s="531" customFormat="1">
      <c r="A1979" s="570">
        <v>16</v>
      </c>
      <c r="B1979" s="570">
        <v>507</v>
      </c>
      <c r="C1979" s="570">
        <v>2022</v>
      </c>
      <c r="D1979" s="570">
        <v>3</v>
      </c>
      <c r="E1979" s="570">
        <v>99</v>
      </c>
      <c r="F1979" s="570">
        <v>99</v>
      </c>
      <c r="G1979" s="570">
        <v>99</v>
      </c>
      <c r="H1979" s="570">
        <v>99</v>
      </c>
      <c r="I1979" s="570">
        <v>99</v>
      </c>
      <c r="J1979" s="570">
        <v>999</v>
      </c>
      <c r="K1979" s="570">
        <v>99</v>
      </c>
      <c r="L1979" s="570">
        <v>13</v>
      </c>
      <c r="M1979" s="570">
        <v>99</v>
      </c>
      <c r="N1979" s="570">
        <v>99</v>
      </c>
      <c r="O1979" s="570">
        <v>99</v>
      </c>
      <c r="P1979" s="570">
        <v>99</v>
      </c>
      <c r="Q1979" s="570"/>
      <c r="R1979" s="570">
        <v>0</v>
      </c>
      <c r="S1979" s="570"/>
      <c r="T1979" s="570"/>
      <c r="U1979" s="570"/>
      <c r="V1979" s="570"/>
      <c r="W1979" s="570"/>
      <c r="X1979" s="570"/>
      <c r="Y1979" s="570"/>
      <c r="Z1979" s="570"/>
      <c r="AA1979" s="570"/>
      <c r="AB1979" s="570"/>
      <c r="AC1979" s="570"/>
      <c r="AD1979" s="570"/>
      <c r="AE1979" s="570"/>
      <c r="AF1979" s="570"/>
      <c r="AG1979" s="570"/>
      <c r="AH1979" s="570"/>
      <c r="AI1979" s="570"/>
      <c r="AJ1979" s="570"/>
      <c r="AK1979" s="570"/>
      <c r="AL1979" s="570"/>
    </row>
    <row r="1980" spans="1:38" s="531" customFormat="1">
      <c r="A1980" s="570">
        <v>16</v>
      </c>
      <c r="B1980" s="570">
        <v>508</v>
      </c>
      <c r="C1980" s="570">
        <v>2022</v>
      </c>
      <c r="D1980" s="570">
        <v>4</v>
      </c>
      <c r="E1980" s="570">
        <v>99</v>
      </c>
      <c r="F1980" s="570">
        <v>99</v>
      </c>
      <c r="G1980" s="570">
        <v>99</v>
      </c>
      <c r="H1980" s="570">
        <v>99</v>
      </c>
      <c r="I1980" s="570">
        <v>99</v>
      </c>
      <c r="J1980" s="570">
        <v>999</v>
      </c>
      <c r="K1980" s="570">
        <v>99</v>
      </c>
      <c r="L1980" s="570">
        <v>13</v>
      </c>
      <c r="M1980" s="570">
        <v>99</v>
      </c>
      <c r="N1980" s="570">
        <v>99</v>
      </c>
      <c r="O1980" s="570">
        <v>99</v>
      </c>
      <c r="P1980" s="570">
        <v>99</v>
      </c>
      <c r="Q1980" s="570"/>
      <c r="R1980" s="570">
        <v>0</v>
      </c>
      <c r="S1980" s="570"/>
      <c r="T1980" s="570"/>
      <c r="U1980" s="570"/>
      <c r="V1980" s="570"/>
      <c r="W1980" s="570"/>
      <c r="X1980" s="570"/>
      <c r="Y1980" s="570"/>
      <c r="Z1980" s="570"/>
      <c r="AA1980" s="570"/>
      <c r="AB1980" s="570"/>
      <c r="AC1980" s="570"/>
      <c r="AD1980" s="570"/>
      <c r="AE1980" s="570"/>
      <c r="AF1980" s="570"/>
      <c r="AG1980" s="570"/>
      <c r="AH1980" s="570"/>
      <c r="AI1980" s="570"/>
      <c r="AJ1980" s="570"/>
      <c r="AK1980" s="570"/>
      <c r="AL1980" s="570"/>
    </row>
    <row r="1981" spans="1:38" s="531" customFormat="1">
      <c r="A1981" s="570">
        <v>16</v>
      </c>
      <c r="B1981" s="570">
        <v>509</v>
      </c>
      <c r="C1981" s="570">
        <v>2022</v>
      </c>
      <c r="D1981" s="570">
        <v>5</v>
      </c>
      <c r="E1981" s="570">
        <v>99</v>
      </c>
      <c r="F1981" s="570">
        <v>99</v>
      </c>
      <c r="G1981" s="570">
        <v>99</v>
      </c>
      <c r="H1981" s="570">
        <v>99</v>
      </c>
      <c r="I1981" s="570">
        <v>99</v>
      </c>
      <c r="J1981" s="570">
        <v>999</v>
      </c>
      <c r="K1981" s="570">
        <v>99</v>
      </c>
      <c r="L1981" s="570">
        <v>13</v>
      </c>
      <c r="M1981" s="570">
        <v>99</v>
      </c>
      <c r="N1981" s="570">
        <v>99</v>
      </c>
      <c r="O1981" s="570">
        <v>99</v>
      </c>
      <c r="P1981" s="570">
        <v>99</v>
      </c>
      <c r="Q1981" s="570"/>
      <c r="R1981" s="570">
        <v>0</v>
      </c>
      <c r="S1981" s="570"/>
      <c r="T1981" s="570"/>
      <c r="U1981" s="570"/>
      <c r="V1981" s="570"/>
      <c r="W1981" s="570"/>
      <c r="X1981" s="570"/>
      <c r="Y1981" s="570"/>
      <c r="Z1981" s="570"/>
      <c r="AA1981" s="570"/>
      <c r="AB1981" s="570"/>
      <c r="AC1981" s="570"/>
      <c r="AD1981" s="570"/>
      <c r="AE1981" s="570"/>
      <c r="AF1981" s="570"/>
      <c r="AG1981" s="570"/>
      <c r="AH1981" s="570"/>
      <c r="AI1981" s="570"/>
      <c r="AJ1981" s="570"/>
      <c r="AK1981" s="570"/>
      <c r="AL1981" s="570"/>
    </row>
    <row r="1982" spans="1:38" s="531" customFormat="1">
      <c r="A1982" s="570">
        <v>16</v>
      </c>
      <c r="B1982" s="570">
        <v>510</v>
      </c>
      <c r="C1982" s="570">
        <v>2022</v>
      </c>
      <c r="D1982" s="570">
        <v>6</v>
      </c>
      <c r="E1982" s="570">
        <v>99</v>
      </c>
      <c r="F1982" s="570">
        <v>99</v>
      </c>
      <c r="G1982" s="570">
        <v>99</v>
      </c>
      <c r="H1982" s="570">
        <v>99</v>
      </c>
      <c r="I1982" s="570">
        <v>99</v>
      </c>
      <c r="J1982" s="570">
        <v>999</v>
      </c>
      <c r="K1982" s="570">
        <v>99</v>
      </c>
      <c r="L1982" s="570">
        <v>13</v>
      </c>
      <c r="M1982" s="570">
        <v>99</v>
      </c>
      <c r="N1982" s="570">
        <v>99</v>
      </c>
      <c r="O1982" s="570">
        <v>99</v>
      </c>
      <c r="P1982" s="570">
        <v>99</v>
      </c>
      <c r="Q1982" s="570"/>
      <c r="R1982" s="570">
        <v>0</v>
      </c>
      <c r="S1982" s="570"/>
      <c r="T1982" s="570"/>
      <c r="U1982" s="570"/>
      <c r="V1982" s="570"/>
      <c r="W1982" s="570"/>
      <c r="X1982" s="570"/>
      <c r="Y1982" s="570"/>
      <c r="Z1982" s="570"/>
      <c r="AA1982" s="570"/>
      <c r="AB1982" s="570"/>
      <c r="AC1982" s="570"/>
      <c r="AD1982" s="570"/>
      <c r="AE1982" s="570"/>
      <c r="AF1982" s="570"/>
      <c r="AG1982" s="570"/>
      <c r="AH1982" s="570"/>
      <c r="AI1982" s="570"/>
      <c r="AJ1982" s="570"/>
      <c r="AK1982" s="570"/>
      <c r="AL1982" s="570"/>
    </row>
    <row r="1983" spans="1:38" s="531" customFormat="1">
      <c r="A1983" s="570">
        <v>16</v>
      </c>
      <c r="B1983" s="570">
        <v>511</v>
      </c>
      <c r="C1983" s="570">
        <v>2022</v>
      </c>
      <c r="D1983" s="570">
        <v>7</v>
      </c>
      <c r="E1983" s="570">
        <v>99</v>
      </c>
      <c r="F1983" s="570">
        <v>99</v>
      </c>
      <c r="G1983" s="570">
        <v>99</v>
      </c>
      <c r="H1983" s="570">
        <v>99</v>
      </c>
      <c r="I1983" s="570">
        <v>99</v>
      </c>
      <c r="J1983" s="570">
        <v>999</v>
      </c>
      <c r="K1983" s="570">
        <v>99</v>
      </c>
      <c r="L1983" s="570">
        <v>13</v>
      </c>
      <c r="M1983" s="570">
        <v>99</v>
      </c>
      <c r="N1983" s="570">
        <v>99</v>
      </c>
      <c r="O1983" s="570">
        <v>99</v>
      </c>
      <c r="P1983" s="570">
        <v>99</v>
      </c>
      <c r="Q1983" s="570"/>
      <c r="R1983" s="570">
        <v>0</v>
      </c>
      <c r="S1983" s="570"/>
      <c r="T1983" s="570"/>
      <c r="U1983" s="570"/>
      <c r="V1983" s="570"/>
      <c r="W1983" s="570"/>
      <c r="X1983" s="570"/>
      <c r="Y1983" s="570"/>
      <c r="Z1983" s="570"/>
      <c r="AA1983" s="570"/>
      <c r="AB1983" s="570"/>
      <c r="AC1983" s="570"/>
      <c r="AD1983" s="570"/>
      <c r="AE1983" s="570"/>
      <c r="AF1983" s="570"/>
      <c r="AG1983" s="570"/>
      <c r="AH1983" s="570"/>
      <c r="AI1983" s="570"/>
      <c r="AJ1983" s="570"/>
      <c r="AK1983" s="570"/>
      <c r="AL1983" s="570"/>
    </row>
    <row r="1984" spans="1:38" s="531" customFormat="1">
      <c r="A1984" s="570">
        <v>16</v>
      </c>
      <c r="B1984" s="570">
        <v>512</v>
      </c>
      <c r="C1984" s="570">
        <v>2022</v>
      </c>
      <c r="D1984" s="570">
        <v>8</v>
      </c>
      <c r="E1984" s="570">
        <v>99</v>
      </c>
      <c r="F1984" s="570">
        <v>99</v>
      </c>
      <c r="G1984" s="570">
        <v>99</v>
      </c>
      <c r="H1984" s="570">
        <v>99</v>
      </c>
      <c r="I1984" s="570">
        <v>99</v>
      </c>
      <c r="J1984" s="570">
        <v>999</v>
      </c>
      <c r="K1984" s="570">
        <v>99</v>
      </c>
      <c r="L1984" s="570">
        <v>13</v>
      </c>
      <c r="M1984" s="570">
        <v>99</v>
      </c>
      <c r="N1984" s="570">
        <v>99</v>
      </c>
      <c r="O1984" s="570">
        <v>99</v>
      </c>
      <c r="P1984" s="570">
        <v>99</v>
      </c>
      <c r="Q1984" s="570"/>
      <c r="R1984" s="570">
        <v>0</v>
      </c>
      <c r="S1984" s="570"/>
      <c r="T1984" s="570"/>
      <c r="U1984" s="570"/>
      <c r="V1984" s="570"/>
      <c r="W1984" s="570"/>
      <c r="X1984" s="570"/>
      <c r="Y1984" s="570"/>
      <c r="Z1984" s="570"/>
      <c r="AA1984" s="570"/>
      <c r="AB1984" s="570"/>
      <c r="AC1984" s="570"/>
      <c r="AD1984" s="570"/>
      <c r="AE1984" s="570"/>
      <c r="AF1984" s="570"/>
      <c r="AG1984" s="570"/>
      <c r="AH1984" s="570"/>
      <c r="AI1984" s="570"/>
      <c r="AJ1984" s="570"/>
      <c r="AK1984" s="570"/>
      <c r="AL1984" s="570"/>
    </row>
    <row r="1985" spans="1:38" s="531" customFormat="1">
      <c r="A1985" s="570">
        <v>16</v>
      </c>
      <c r="B1985" s="570">
        <v>513</v>
      </c>
      <c r="C1985" s="570">
        <v>2022</v>
      </c>
      <c r="D1985" s="570">
        <v>9</v>
      </c>
      <c r="E1985" s="570">
        <v>99</v>
      </c>
      <c r="F1985" s="570">
        <v>99</v>
      </c>
      <c r="G1985" s="570">
        <v>99</v>
      </c>
      <c r="H1985" s="570">
        <v>99</v>
      </c>
      <c r="I1985" s="570">
        <v>99</v>
      </c>
      <c r="J1985" s="570">
        <v>999</v>
      </c>
      <c r="K1985" s="570">
        <v>99</v>
      </c>
      <c r="L1985" s="570">
        <v>13</v>
      </c>
      <c r="M1985" s="570">
        <v>99</v>
      </c>
      <c r="N1985" s="570">
        <v>99</v>
      </c>
      <c r="O1985" s="570">
        <v>99</v>
      </c>
      <c r="P1985" s="570">
        <v>99</v>
      </c>
      <c r="Q1985" s="570"/>
      <c r="R1985" s="570">
        <v>0</v>
      </c>
      <c r="S1985" s="570"/>
      <c r="T1985" s="570"/>
      <c r="U1985" s="570"/>
      <c r="V1985" s="570"/>
      <c r="W1985" s="570"/>
      <c r="X1985" s="570"/>
      <c r="Y1985" s="570"/>
      <c r="Z1985" s="570"/>
      <c r="AA1985" s="570"/>
      <c r="AB1985" s="570"/>
      <c r="AC1985" s="570"/>
      <c r="AD1985" s="570"/>
      <c r="AE1985" s="570"/>
      <c r="AF1985" s="570"/>
      <c r="AG1985" s="570"/>
      <c r="AH1985" s="570"/>
      <c r="AI1985" s="570"/>
      <c r="AJ1985" s="570"/>
      <c r="AK1985" s="570"/>
      <c r="AL1985" s="570"/>
    </row>
    <row r="1986" spans="1:38" s="531" customFormat="1">
      <c r="A1986" s="570">
        <v>16</v>
      </c>
      <c r="B1986" s="570">
        <v>514</v>
      </c>
      <c r="C1986" s="570">
        <v>2022</v>
      </c>
      <c r="D1986" s="570">
        <v>10</v>
      </c>
      <c r="E1986" s="570">
        <v>99</v>
      </c>
      <c r="F1986" s="570">
        <v>99</v>
      </c>
      <c r="G1986" s="570">
        <v>99</v>
      </c>
      <c r="H1986" s="570">
        <v>99</v>
      </c>
      <c r="I1986" s="570">
        <v>99</v>
      </c>
      <c r="J1986" s="570">
        <v>999</v>
      </c>
      <c r="K1986" s="570">
        <v>99</v>
      </c>
      <c r="L1986" s="570">
        <v>13</v>
      </c>
      <c r="M1986" s="570">
        <v>99</v>
      </c>
      <c r="N1986" s="570">
        <v>99</v>
      </c>
      <c r="O1986" s="570">
        <v>99</v>
      </c>
      <c r="P1986" s="570">
        <v>99</v>
      </c>
      <c r="Q1986" s="570"/>
      <c r="R1986" s="570">
        <v>0</v>
      </c>
      <c r="S1986" s="570"/>
      <c r="T1986" s="570"/>
      <c r="U1986" s="570"/>
      <c r="V1986" s="570"/>
      <c r="W1986" s="570"/>
      <c r="X1986" s="570"/>
      <c r="Y1986" s="570"/>
      <c r="Z1986" s="570"/>
      <c r="AA1986" s="570"/>
      <c r="AB1986" s="570"/>
      <c r="AC1986" s="570"/>
      <c r="AD1986" s="570"/>
      <c r="AE1986" s="570"/>
      <c r="AF1986" s="570"/>
      <c r="AG1986" s="570"/>
      <c r="AH1986" s="570"/>
      <c r="AI1986" s="570"/>
      <c r="AJ1986" s="570"/>
      <c r="AK1986" s="570"/>
      <c r="AL1986" s="570"/>
    </row>
    <row r="1987" spans="1:38" s="531" customFormat="1">
      <c r="A1987" s="570">
        <v>16</v>
      </c>
      <c r="B1987" s="570">
        <v>515</v>
      </c>
      <c r="C1987" s="570">
        <v>2022</v>
      </c>
      <c r="D1987" s="570">
        <v>11</v>
      </c>
      <c r="E1987" s="570">
        <v>99</v>
      </c>
      <c r="F1987" s="570">
        <v>99</v>
      </c>
      <c r="G1987" s="570">
        <v>99</v>
      </c>
      <c r="H1987" s="570">
        <v>99</v>
      </c>
      <c r="I1987" s="570">
        <v>99</v>
      </c>
      <c r="J1987" s="570">
        <v>999</v>
      </c>
      <c r="K1987" s="570">
        <v>99</v>
      </c>
      <c r="L1987" s="570">
        <v>13</v>
      </c>
      <c r="M1987" s="570">
        <v>99</v>
      </c>
      <c r="N1987" s="570">
        <v>99</v>
      </c>
      <c r="O1987" s="570">
        <v>99</v>
      </c>
      <c r="P1987" s="570">
        <v>99</v>
      </c>
      <c r="Q1987" s="570"/>
      <c r="R1987" s="570">
        <v>0</v>
      </c>
      <c r="S1987" s="570"/>
      <c r="T1987" s="570"/>
      <c r="U1987" s="570"/>
      <c r="V1987" s="570"/>
      <c r="W1987" s="570"/>
      <c r="X1987" s="570"/>
      <c r="Y1987" s="570"/>
      <c r="Z1987" s="570"/>
      <c r="AA1987" s="570"/>
      <c r="AB1987" s="570"/>
      <c r="AC1987" s="570"/>
      <c r="AD1987" s="570"/>
      <c r="AE1987" s="570"/>
      <c r="AF1987" s="570"/>
      <c r="AG1987" s="570"/>
      <c r="AH1987" s="570"/>
      <c r="AI1987" s="570"/>
      <c r="AJ1987" s="570"/>
      <c r="AK1987" s="570"/>
      <c r="AL1987" s="570"/>
    </row>
    <row r="1988" spans="1:38" s="531" customFormat="1">
      <c r="A1988" s="570">
        <v>16</v>
      </c>
      <c r="B1988" s="570">
        <v>516</v>
      </c>
      <c r="C1988" s="570">
        <v>2022</v>
      </c>
      <c r="D1988" s="570">
        <v>12</v>
      </c>
      <c r="E1988" s="570">
        <v>99</v>
      </c>
      <c r="F1988" s="570">
        <v>99</v>
      </c>
      <c r="G1988" s="570">
        <v>99</v>
      </c>
      <c r="H1988" s="570">
        <v>99</v>
      </c>
      <c r="I1988" s="570">
        <v>99</v>
      </c>
      <c r="J1988" s="570">
        <v>999</v>
      </c>
      <c r="K1988" s="570">
        <v>99</v>
      </c>
      <c r="L1988" s="570">
        <v>13</v>
      </c>
      <c r="M1988" s="570">
        <v>99</v>
      </c>
      <c r="N1988" s="570">
        <v>99</v>
      </c>
      <c r="O1988" s="570">
        <v>99</v>
      </c>
      <c r="P1988" s="570">
        <v>99</v>
      </c>
      <c r="Q1988" s="570"/>
      <c r="R1988" s="570">
        <v>0</v>
      </c>
      <c r="S1988" s="570"/>
      <c r="T1988" s="570"/>
      <c r="U1988" s="570"/>
      <c r="V1988" s="570"/>
      <c r="W1988" s="570"/>
      <c r="X1988" s="570"/>
      <c r="Y1988" s="570"/>
      <c r="Z1988" s="570"/>
      <c r="AA1988" s="570"/>
      <c r="AB1988" s="570"/>
      <c r="AC1988" s="570"/>
      <c r="AD1988" s="570"/>
      <c r="AE1988" s="570"/>
      <c r="AF1988" s="570"/>
      <c r="AG1988" s="570"/>
      <c r="AH1988" s="570"/>
      <c r="AI1988" s="570"/>
      <c r="AJ1988" s="570"/>
      <c r="AK1988" s="570"/>
      <c r="AL1988" s="570"/>
    </row>
    <row r="1989" spans="1:38" s="531" customFormat="1">
      <c r="A1989" s="570">
        <v>16</v>
      </c>
      <c r="B1989" s="570">
        <v>517</v>
      </c>
      <c r="C1989" s="570">
        <v>2022</v>
      </c>
      <c r="D1989" s="570">
        <v>1</v>
      </c>
      <c r="E1989" s="570">
        <v>99</v>
      </c>
      <c r="F1989" s="570">
        <v>99</v>
      </c>
      <c r="G1989" s="570">
        <v>99</v>
      </c>
      <c r="H1989" s="570">
        <v>99</v>
      </c>
      <c r="I1989" s="570">
        <v>99</v>
      </c>
      <c r="J1989" s="570">
        <v>999</v>
      </c>
      <c r="K1989" s="570">
        <v>99</v>
      </c>
      <c r="L1989" s="570">
        <v>14</v>
      </c>
      <c r="M1989" s="570">
        <v>99</v>
      </c>
      <c r="N1989" s="570">
        <v>99</v>
      </c>
      <c r="O1989" s="570">
        <v>99</v>
      </c>
      <c r="P1989" s="570">
        <v>99</v>
      </c>
      <c r="Q1989" s="570"/>
      <c r="R1989" s="570">
        <v>0</v>
      </c>
      <c r="S1989" s="570"/>
      <c r="T1989" s="570"/>
      <c r="U1989" s="570"/>
      <c r="V1989" s="570"/>
      <c r="W1989" s="570"/>
      <c r="X1989" s="570"/>
      <c r="Y1989" s="570"/>
      <c r="Z1989" s="570"/>
      <c r="AA1989" s="570"/>
      <c r="AB1989" s="570"/>
      <c r="AC1989" s="570"/>
      <c r="AD1989" s="570"/>
      <c r="AE1989" s="570"/>
      <c r="AF1989" s="570"/>
      <c r="AG1989" s="570"/>
      <c r="AH1989" s="570"/>
      <c r="AI1989" s="570"/>
      <c r="AJ1989" s="570"/>
      <c r="AK1989" s="570"/>
      <c r="AL1989" s="570"/>
    </row>
    <row r="1990" spans="1:38" s="531" customFormat="1">
      <c r="A1990" s="570">
        <v>16</v>
      </c>
      <c r="B1990" s="570">
        <v>518</v>
      </c>
      <c r="C1990" s="570">
        <v>2022</v>
      </c>
      <c r="D1990" s="570">
        <v>2</v>
      </c>
      <c r="E1990" s="570">
        <v>99</v>
      </c>
      <c r="F1990" s="570">
        <v>99</v>
      </c>
      <c r="G1990" s="570">
        <v>99</v>
      </c>
      <c r="H1990" s="570">
        <v>99</v>
      </c>
      <c r="I1990" s="570">
        <v>99</v>
      </c>
      <c r="J1990" s="570">
        <v>999</v>
      </c>
      <c r="K1990" s="570">
        <v>99</v>
      </c>
      <c r="L1990" s="570">
        <v>14</v>
      </c>
      <c r="M1990" s="570">
        <v>99</v>
      </c>
      <c r="N1990" s="570">
        <v>99</v>
      </c>
      <c r="O1990" s="570">
        <v>99</v>
      </c>
      <c r="P1990" s="570">
        <v>99</v>
      </c>
      <c r="Q1990" s="570"/>
      <c r="R1990" s="570">
        <v>0</v>
      </c>
      <c r="S1990" s="570"/>
      <c r="T1990" s="570"/>
      <c r="U1990" s="570"/>
      <c r="V1990" s="570"/>
      <c r="W1990" s="570"/>
      <c r="X1990" s="570"/>
      <c r="Y1990" s="570"/>
      <c r="Z1990" s="570"/>
      <c r="AA1990" s="570"/>
      <c r="AB1990" s="570"/>
      <c r="AC1990" s="570"/>
      <c r="AD1990" s="570"/>
      <c r="AE1990" s="570"/>
      <c r="AF1990" s="570"/>
      <c r="AG1990" s="570"/>
      <c r="AH1990" s="570"/>
      <c r="AI1990" s="570"/>
      <c r="AJ1990" s="570"/>
      <c r="AK1990" s="570"/>
      <c r="AL1990" s="570"/>
    </row>
    <row r="1991" spans="1:38" s="531" customFormat="1">
      <c r="A1991" s="570">
        <v>16</v>
      </c>
      <c r="B1991" s="570">
        <v>519</v>
      </c>
      <c r="C1991" s="570">
        <v>2022</v>
      </c>
      <c r="D1991" s="570">
        <v>3</v>
      </c>
      <c r="E1991" s="570">
        <v>99</v>
      </c>
      <c r="F1991" s="570">
        <v>99</v>
      </c>
      <c r="G1991" s="570">
        <v>99</v>
      </c>
      <c r="H1991" s="570">
        <v>99</v>
      </c>
      <c r="I1991" s="570">
        <v>99</v>
      </c>
      <c r="J1991" s="570">
        <v>999</v>
      </c>
      <c r="K1991" s="570">
        <v>99</v>
      </c>
      <c r="L1991" s="570">
        <v>14</v>
      </c>
      <c r="M1991" s="570">
        <v>99</v>
      </c>
      <c r="N1991" s="570">
        <v>99</v>
      </c>
      <c r="O1991" s="570">
        <v>99</v>
      </c>
      <c r="P1991" s="570">
        <v>99</v>
      </c>
      <c r="Q1991" s="570"/>
      <c r="R1991" s="570">
        <v>0</v>
      </c>
      <c r="S1991" s="570"/>
      <c r="T1991" s="570"/>
      <c r="U1991" s="570"/>
      <c r="V1991" s="570"/>
      <c r="W1991" s="570"/>
      <c r="X1991" s="570"/>
      <c r="Y1991" s="570"/>
      <c r="Z1991" s="570"/>
      <c r="AA1991" s="570"/>
      <c r="AB1991" s="570"/>
      <c r="AC1991" s="570"/>
      <c r="AD1991" s="570"/>
      <c r="AE1991" s="570"/>
      <c r="AF1991" s="570"/>
      <c r="AG1991" s="570"/>
      <c r="AH1991" s="570"/>
      <c r="AI1991" s="570"/>
      <c r="AJ1991" s="570"/>
      <c r="AK1991" s="570"/>
      <c r="AL1991" s="570"/>
    </row>
    <row r="1992" spans="1:38" s="531" customFormat="1">
      <c r="A1992" s="570">
        <v>16</v>
      </c>
      <c r="B1992" s="570">
        <v>520</v>
      </c>
      <c r="C1992" s="570">
        <v>2022</v>
      </c>
      <c r="D1992" s="570">
        <v>4</v>
      </c>
      <c r="E1992" s="570">
        <v>99</v>
      </c>
      <c r="F1992" s="570">
        <v>99</v>
      </c>
      <c r="G1992" s="570">
        <v>99</v>
      </c>
      <c r="H1992" s="570">
        <v>99</v>
      </c>
      <c r="I1992" s="570">
        <v>99</v>
      </c>
      <c r="J1992" s="570">
        <v>999</v>
      </c>
      <c r="K1992" s="570">
        <v>99</v>
      </c>
      <c r="L1992" s="570">
        <v>14</v>
      </c>
      <c r="M1992" s="570">
        <v>99</v>
      </c>
      <c r="N1992" s="570">
        <v>99</v>
      </c>
      <c r="O1992" s="570">
        <v>99</v>
      </c>
      <c r="P1992" s="570">
        <v>99</v>
      </c>
      <c r="Q1992" s="570"/>
      <c r="R1992" s="570">
        <v>0</v>
      </c>
      <c r="S1992" s="570"/>
      <c r="T1992" s="570"/>
      <c r="U1992" s="570"/>
      <c r="V1992" s="570"/>
      <c r="W1992" s="570"/>
      <c r="X1992" s="570"/>
      <c r="Y1992" s="570"/>
      <c r="Z1992" s="570"/>
      <c r="AA1992" s="570"/>
      <c r="AB1992" s="570"/>
      <c r="AC1992" s="570"/>
      <c r="AD1992" s="570"/>
      <c r="AE1992" s="570"/>
      <c r="AF1992" s="570"/>
      <c r="AG1992" s="570"/>
      <c r="AH1992" s="570"/>
      <c r="AI1992" s="570"/>
      <c r="AJ1992" s="570"/>
      <c r="AK1992" s="570"/>
      <c r="AL1992" s="570"/>
    </row>
    <row r="1993" spans="1:38" s="531" customFormat="1">
      <c r="A1993" s="570">
        <v>16</v>
      </c>
      <c r="B1993" s="570">
        <v>521</v>
      </c>
      <c r="C1993" s="570">
        <v>2022</v>
      </c>
      <c r="D1993" s="570">
        <v>5</v>
      </c>
      <c r="E1993" s="570">
        <v>99</v>
      </c>
      <c r="F1993" s="570">
        <v>99</v>
      </c>
      <c r="G1993" s="570">
        <v>99</v>
      </c>
      <c r="H1993" s="570">
        <v>99</v>
      </c>
      <c r="I1993" s="570">
        <v>99</v>
      </c>
      <c r="J1993" s="570">
        <v>999</v>
      </c>
      <c r="K1993" s="570">
        <v>99</v>
      </c>
      <c r="L1993" s="570">
        <v>14</v>
      </c>
      <c r="M1993" s="570">
        <v>99</v>
      </c>
      <c r="N1993" s="570">
        <v>99</v>
      </c>
      <c r="O1993" s="570">
        <v>99</v>
      </c>
      <c r="P1993" s="570">
        <v>99</v>
      </c>
      <c r="Q1993" s="570"/>
      <c r="R1993" s="570">
        <v>0</v>
      </c>
      <c r="S1993" s="570"/>
      <c r="T1993" s="570"/>
      <c r="U1993" s="570"/>
      <c r="V1993" s="570"/>
      <c r="W1993" s="570"/>
      <c r="X1993" s="570"/>
      <c r="Y1993" s="570"/>
      <c r="Z1993" s="570"/>
      <c r="AA1993" s="570"/>
      <c r="AB1993" s="570"/>
      <c r="AC1993" s="570"/>
      <c r="AD1993" s="570"/>
      <c r="AE1993" s="570"/>
      <c r="AF1993" s="570"/>
      <c r="AG1993" s="570"/>
      <c r="AH1993" s="570"/>
      <c r="AI1993" s="570"/>
      <c r="AJ1993" s="570"/>
      <c r="AK1993" s="570"/>
      <c r="AL1993" s="570"/>
    </row>
    <row r="1994" spans="1:38" s="531" customFormat="1">
      <c r="A1994" s="570">
        <v>16</v>
      </c>
      <c r="B1994" s="570">
        <v>522</v>
      </c>
      <c r="C1994" s="570">
        <v>2022</v>
      </c>
      <c r="D1994" s="570">
        <v>6</v>
      </c>
      <c r="E1994" s="570">
        <v>99</v>
      </c>
      <c r="F1994" s="570">
        <v>99</v>
      </c>
      <c r="G1994" s="570">
        <v>99</v>
      </c>
      <c r="H1994" s="570">
        <v>99</v>
      </c>
      <c r="I1994" s="570">
        <v>99</v>
      </c>
      <c r="J1994" s="570">
        <v>999</v>
      </c>
      <c r="K1994" s="570">
        <v>99</v>
      </c>
      <c r="L1994" s="570">
        <v>14</v>
      </c>
      <c r="M1994" s="570">
        <v>99</v>
      </c>
      <c r="N1994" s="570">
        <v>99</v>
      </c>
      <c r="O1994" s="570">
        <v>99</v>
      </c>
      <c r="P1994" s="570">
        <v>99</v>
      </c>
      <c r="Q1994" s="570"/>
      <c r="R1994" s="570">
        <v>0</v>
      </c>
      <c r="S1994" s="570"/>
      <c r="T1994" s="570"/>
      <c r="U1994" s="570"/>
      <c r="V1994" s="570"/>
      <c r="W1994" s="570"/>
      <c r="X1994" s="570"/>
      <c r="Y1994" s="570"/>
      <c r="Z1994" s="570"/>
      <c r="AA1994" s="570"/>
      <c r="AB1994" s="570"/>
      <c r="AC1994" s="570"/>
      <c r="AD1994" s="570"/>
      <c r="AE1994" s="570"/>
      <c r="AF1994" s="570"/>
      <c r="AG1994" s="570"/>
      <c r="AH1994" s="570"/>
      <c r="AI1994" s="570"/>
      <c r="AJ1994" s="570"/>
      <c r="AK1994" s="570"/>
      <c r="AL1994" s="570"/>
    </row>
    <row r="1995" spans="1:38" s="531" customFormat="1">
      <c r="A1995" s="570">
        <v>16</v>
      </c>
      <c r="B1995" s="570">
        <v>523</v>
      </c>
      <c r="C1995" s="570">
        <v>2022</v>
      </c>
      <c r="D1995" s="570">
        <v>7</v>
      </c>
      <c r="E1995" s="570">
        <v>99</v>
      </c>
      <c r="F1995" s="570">
        <v>99</v>
      </c>
      <c r="G1995" s="570">
        <v>99</v>
      </c>
      <c r="H1995" s="570">
        <v>99</v>
      </c>
      <c r="I1995" s="570">
        <v>99</v>
      </c>
      <c r="J1995" s="570">
        <v>999</v>
      </c>
      <c r="K1995" s="570">
        <v>99</v>
      </c>
      <c r="L1995" s="570">
        <v>14</v>
      </c>
      <c r="M1995" s="570">
        <v>99</v>
      </c>
      <c r="N1995" s="570">
        <v>99</v>
      </c>
      <c r="O1995" s="570">
        <v>99</v>
      </c>
      <c r="P1995" s="570">
        <v>99</v>
      </c>
      <c r="Q1995" s="570"/>
      <c r="R1995" s="570">
        <v>0</v>
      </c>
      <c r="S1995" s="570"/>
      <c r="T1995" s="570"/>
      <c r="U1995" s="570"/>
      <c r="V1995" s="570"/>
      <c r="W1995" s="570"/>
      <c r="X1995" s="570"/>
      <c r="Y1995" s="570"/>
      <c r="Z1995" s="570"/>
      <c r="AA1995" s="570"/>
      <c r="AB1995" s="570"/>
      <c r="AC1995" s="570"/>
      <c r="AD1995" s="570"/>
      <c r="AE1995" s="570"/>
      <c r="AF1995" s="570"/>
      <c r="AG1995" s="570"/>
      <c r="AH1995" s="570"/>
      <c r="AI1995" s="570"/>
      <c r="AJ1995" s="570"/>
      <c r="AK1995" s="570"/>
      <c r="AL1995" s="570"/>
    </row>
    <row r="1996" spans="1:38" s="531" customFormat="1">
      <c r="A1996" s="570">
        <v>16</v>
      </c>
      <c r="B1996" s="570">
        <v>524</v>
      </c>
      <c r="C1996" s="570">
        <v>2022</v>
      </c>
      <c r="D1996" s="570">
        <v>8</v>
      </c>
      <c r="E1996" s="570">
        <v>99</v>
      </c>
      <c r="F1996" s="570">
        <v>99</v>
      </c>
      <c r="G1996" s="570">
        <v>99</v>
      </c>
      <c r="H1996" s="570">
        <v>99</v>
      </c>
      <c r="I1996" s="570">
        <v>99</v>
      </c>
      <c r="J1996" s="570">
        <v>999</v>
      </c>
      <c r="K1996" s="570">
        <v>99</v>
      </c>
      <c r="L1996" s="570">
        <v>14</v>
      </c>
      <c r="M1996" s="570">
        <v>99</v>
      </c>
      <c r="N1996" s="570">
        <v>99</v>
      </c>
      <c r="O1996" s="570">
        <v>99</v>
      </c>
      <c r="P1996" s="570">
        <v>99</v>
      </c>
      <c r="Q1996" s="570"/>
      <c r="R1996" s="570">
        <v>0</v>
      </c>
      <c r="S1996" s="570"/>
      <c r="T1996" s="570"/>
      <c r="U1996" s="570"/>
      <c r="V1996" s="570"/>
      <c r="W1996" s="570"/>
      <c r="X1996" s="570"/>
      <c r="Y1996" s="570"/>
      <c r="Z1996" s="570"/>
      <c r="AA1996" s="570"/>
      <c r="AB1996" s="570"/>
      <c r="AC1996" s="570"/>
      <c r="AD1996" s="570"/>
      <c r="AE1996" s="570"/>
      <c r="AF1996" s="570"/>
      <c r="AG1996" s="570"/>
      <c r="AH1996" s="570"/>
      <c r="AI1996" s="570"/>
      <c r="AJ1996" s="570"/>
      <c r="AK1996" s="570"/>
      <c r="AL1996" s="570"/>
    </row>
    <row r="1997" spans="1:38" s="531" customFormat="1">
      <c r="A1997" s="570">
        <v>16</v>
      </c>
      <c r="B1997" s="570">
        <v>525</v>
      </c>
      <c r="C1997" s="570">
        <v>2022</v>
      </c>
      <c r="D1997" s="570">
        <v>9</v>
      </c>
      <c r="E1997" s="570">
        <v>99</v>
      </c>
      <c r="F1997" s="570">
        <v>99</v>
      </c>
      <c r="G1997" s="570">
        <v>99</v>
      </c>
      <c r="H1997" s="570">
        <v>99</v>
      </c>
      <c r="I1997" s="570">
        <v>99</v>
      </c>
      <c r="J1997" s="570">
        <v>999</v>
      </c>
      <c r="K1997" s="570">
        <v>99</v>
      </c>
      <c r="L1997" s="570">
        <v>14</v>
      </c>
      <c r="M1997" s="570">
        <v>99</v>
      </c>
      <c r="N1997" s="570">
        <v>99</v>
      </c>
      <c r="O1997" s="570">
        <v>99</v>
      </c>
      <c r="P1997" s="570">
        <v>99</v>
      </c>
      <c r="Q1997" s="570"/>
      <c r="R1997" s="570">
        <v>0</v>
      </c>
      <c r="S1997" s="570"/>
      <c r="T1997" s="570"/>
      <c r="U1997" s="570"/>
      <c r="V1997" s="570"/>
      <c r="W1997" s="570"/>
      <c r="X1997" s="570"/>
      <c r="Y1997" s="570"/>
      <c r="Z1997" s="570"/>
      <c r="AA1997" s="570"/>
      <c r="AB1997" s="570"/>
      <c r="AC1997" s="570"/>
      <c r="AD1997" s="570"/>
      <c r="AE1997" s="570"/>
      <c r="AF1997" s="570"/>
      <c r="AG1997" s="570"/>
      <c r="AH1997" s="570"/>
      <c r="AI1997" s="570"/>
      <c r="AJ1997" s="570"/>
      <c r="AK1997" s="570"/>
      <c r="AL1997" s="570"/>
    </row>
    <row r="1998" spans="1:38" s="531" customFormat="1">
      <c r="A1998" s="570">
        <v>16</v>
      </c>
      <c r="B1998" s="570">
        <v>526</v>
      </c>
      <c r="C1998" s="570">
        <v>2022</v>
      </c>
      <c r="D1998" s="570">
        <v>10</v>
      </c>
      <c r="E1998" s="570">
        <v>99</v>
      </c>
      <c r="F1998" s="570">
        <v>99</v>
      </c>
      <c r="G1998" s="570">
        <v>99</v>
      </c>
      <c r="H1998" s="570">
        <v>99</v>
      </c>
      <c r="I1998" s="570">
        <v>99</v>
      </c>
      <c r="J1998" s="570">
        <v>999</v>
      </c>
      <c r="K1998" s="570">
        <v>99</v>
      </c>
      <c r="L1998" s="570">
        <v>14</v>
      </c>
      <c r="M1998" s="570">
        <v>99</v>
      </c>
      <c r="N1998" s="570">
        <v>99</v>
      </c>
      <c r="O1998" s="570">
        <v>99</v>
      </c>
      <c r="P1998" s="570">
        <v>99</v>
      </c>
      <c r="Q1998" s="570"/>
      <c r="R1998" s="570">
        <v>0</v>
      </c>
      <c r="S1998" s="570"/>
      <c r="T1998" s="570"/>
      <c r="U1998" s="570"/>
      <c r="V1998" s="570"/>
      <c r="W1998" s="570"/>
      <c r="X1998" s="570"/>
      <c r="Y1998" s="570"/>
      <c r="Z1998" s="570"/>
      <c r="AA1998" s="570"/>
      <c r="AB1998" s="570"/>
      <c r="AC1998" s="570"/>
      <c r="AD1998" s="570"/>
      <c r="AE1998" s="570"/>
      <c r="AF1998" s="570"/>
      <c r="AG1998" s="570"/>
      <c r="AH1998" s="570"/>
      <c r="AI1998" s="570"/>
      <c r="AJ1998" s="570"/>
      <c r="AK1998" s="570"/>
      <c r="AL1998" s="570"/>
    </row>
    <row r="1999" spans="1:38" s="531" customFormat="1">
      <c r="A1999" s="570">
        <v>16</v>
      </c>
      <c r="B1999" s="570">
        <v>527</v>
      </c>
      <c r="C1999" s="570">
        <v>2022</v>
      </c>
      <c r="D1999" s="570">
        <v>11</v>
      </c>
      <c r="E1999" s="570">
        <v>99</v>
      </c>
      <c r="F1999" s="570">
        <v>99</v>
      </c>
      <c r="G1999" s="570">
        <v>99</v>
      </c>
      <c r="H1999" s="570">
        <v>99</v>
      </c>
      <c r="I1999" s="570">
        <v>99</v>
      </c>
      <c r="J1999" s="570">
        <v>999</v>
      </c>
      <c r="K1999" s="570">
        <v>99</v>
      </c>
      <c r="L1999" s="570">
        <v>14</v>
      </c>
      <c r="M1999" s="570">
        <v>99</v>
      </c>
      <c r="N1999" s="570">
        <v>99</v>
      </c>
      <c r="O1999" s="570">
        <v>99</v>
      </c>
      <c r="P1999" s="570">
        <v>99</v>
      </c>
      <c r="Q1999" s="570"/>
      <c r="R1999" s="570">
        <v>0</v>
      </c>
      <c r="S1999" s="570"/>
      <c r="T1999" s="570"/>
      <c r="U1999" s="570"/>
      <c r="V1999" s="570"/>
      <c r="W1999" s="570"/>
      <c r="X1999" s="570"/>
      <c r="Y1999" s="570"/>
      <c r="Z1999" s="570"/>
      <c r="AA1999" s="570"/>
      <c r="AB1999" s="570"/>
      <c r="AC1999" s="570"/>
      <c r="AD1999" s="570"/>
      <c r="AE1999" s="570"/>
      <c r="AF1999" s="570"/>
      <c r="AG1999" s="570"/>
      <c r="AH1999" s="570"/>
      <c r="AI1999" s="570"/>
      <c r="AJ1999" s="570"/>
      <c r="AK1999" s="570"/>
      <c r="AL1999" s="570"/>
    </row>
    <row r="2000" spans="1:38" s="531" customFormat="1">
      <c r="A2000" s="570">
        <v>16</v>
      </c>
      <c r="B2000" s="570">
        <v>528</v>
      </c>
      <c r="C2000" s="570">
        <v>2022</v>
      </c>
      <c r="D2000" s="570">
        <v>12</v>
      </c>
      <c r="E2000" s="570">
        <v>99</v>
      </c>
      <c r="F2000" s="570">
        <v>99</v>
      </c>
      <c r="G2000" s="570">
        <v>99</v>
      </c>
      <c r="H2000" s="570">
        <v>99</v>
      </c>
      <c r="I2000" s="570">
        <v>99</v>
      </c>
      <c r="J2000" s="570">
        <v>999</v>
      </c>
      <c r="K2000" s="570">
        <v>99</v>
      </c>
      <c r="L2000" s="570">
        <v>14</v>
      </c>
      <c r="M2000" s="570">
        <v>99</v>
      </c>
      <c r="N2000" s="570">
        <v>99</v>
      </c>
      <c r="O2000" s="570">
        <v>99</v>
      </c>
      <c r="P2000" s="570">
        <v>99</v>
      </c>
      <c r="Q2000" s="570"/>
      <c r="R2000" s="570">
        <v>0</v>
      </c>
      <c r="S2000" s="570"/>
      <c r="T2000" s="570"/>
      <c r="U2000" s="570"/>
      <c r="V2000" s="570"/>
      <c r="W2000" s="570"/>
      <c r="X2000" s="570"/>
      <c r="Y2000" s="570"/>
      <c r="Z2000" s="570"/>
      <c r="AA2000" s="570"/>
      <c r="AB2000" s="570"/>
      <c r="AC2000" s="570"/>
      <c r="AD2000" s="570"/>
      <c r="AE2000" s="570"/>
      <c r="AF2000" s="570"/>
      <c r="AG2000" s="570"/>
      <c r="AH2000" s="570"/>
      <c r="AI2000" s="570"/>
      <c r="AJ2000" s="570"/>
      <c r="AK2000" s="570"/>
      <c r="AL2000" s="570"/>
    </row>
    <row r="2001" spans="1:38" s="531" customFormat="1">
      <c r="A2001" s="570">
        <v>16</v>
      </c>
      <c r="B2001" s="570">
        <v>529</v>
      </c>
      <c r="C2001" s="570">
        <v>2022</v>
      </c>
      <c r="D2001" s="570">
        <v>1</v>
      </c>
      <c r="E2001" s="570">
        <v>99</v>
      </c>
      <c r="F2001" s="570">
        <v>99</v>
      </c>
      <c r="G2001" s="570">
        <v>99</v>
      </c>
      <c r="H2001" s="570">
        <v>99</v>
      </c>
      <c r="I2001" s="570">
        <v>99</v>
      </c>
      <c r="J2001" s="570">
        <v>999</v>
      </c>
      <c r="K2001" s="570">
        <v>99</v>
      </c>
      <c r="L2001" s="570">
        <v>15</v>
      </c>
      <c r="M2001" s="570">
        <v>99</v>
      </c>
      <c r="N2001" s="570">
        <v>99</v>
      </c>
      <c r="O2001" s="570">
        <v>99</v>
      </c>
      <c r="P2001" s="570">
        <v>99</v>
      </c>
      <c r="Q2001" s="570"/>
      <c r="R2001" s="570">
        <v>0</v>
      </c>
      <c r="S2001" s="570"/>
      <c r="T2001" s="570"/>
      <c r="U2001" s="570"/>
      <c r="V2001" s="570"/>
      <c r="W2001" s="570"/>
      <c r="X2001" s="570"/>
      <c r="Y2001" s="570"/>
      <c r="Z2001" s="570"/>
      <c r="AA2001" s="570"/>
      <c r="AB2001" s="570"/>
      <c r="AC2001" s="570"/>
      <c r="AD2001" s="570"/>
      <c r="AE2001" s="570"/>
      <c r="AF2001" s="570"/>
      <c r="AG2001" s="570"/>
      <c r="AH2001" s="570"/>
      <c r="AI2001" s="570"/>
      <c r="AJ2001" s="570"/>
      <c r="AK2001" s="570"/>
      <c r="AL2001" s="570"/>
    </row>
    <row r="2002" spans="1:38" s="531" customFormat="1">
      <c r="A2002" s="570">
        <v>16</v>
      </c>
      <c r="B2002" s="570">
        <v>530</v>
      </c>
      <c r="C2002" s="570">
        <v>2022</v>
      </c>
      <c r="D2002" s="570">
        <v>2</v>
      </c>
      <c r="E2002" s="570">
        <v>99</v>
      </c>
      <c r="F2002" s="570">
        <v>99</v>
      </c>
      <c r="G2002" s="570">
        <v>99</v>
      </c>
      <c r="H2002" s="570">
        <v>99</v>
      </c>
      <c r="I2002" s="570">
        <v>99</v>
      </c>
      <c r="J2002" s="570">
        <v>999</v>
      </c>
      <c r="K2002" s="570">
        <v>99</v>
      </c>
      <c r="L2002" s="570">
        <v>15</v>
      </c>
      <c r="M2002" s="570">
        <v>99</v>
      </c>
      <c r="N2002" s="570">
        <v>99</v>
      </c>
      <c r="O2002" s="570">
        <v>99</v>
      </c>
      <c r="P2002" s="570">
        <v>99</v>
      </c>
      <c r="Q2002" s="570"/>
      <c r="R2002" s="570">
        <v>0</v>
      </c>
      <c r="S2002" s="570"/>
      <c r="T2002" s="570"/>
      <c r="U2002" s="570"/>
      <c r="V2002" s="570"/>
      <c r="W2002" s="570"/>
      <c r="X2002" s="570"/>
      <c r="Y2002" s="570"/>
      <c r="Z2002" s="570"/>
      <c r="AA2002" s="570"/>
      <c r="AB2002" s="570"/>
      <c r="AC2002" s="570"/>
      <c r="AD2002" s="570"/>
      <c r="AE2002" s="570"/>
      <c r="AF2002" s="570"/>
      <c r="AG2002" s="570"/>
      <c r="AH2002" s="570"/>
      <c r="AI2002" s="570"/>
      <c r="AJ2002" s="570"/>
      <c r="AK2002" s="570"/>
      <c r="AL2002" s="570"/>
    </row>
    <row r="2003" spans="1:38" s="531" customFormat="1">
      <c r="A2003" s="570">
        <v>16</v>
      </c>
      <c r="B2003" s="570">
        <v>531</v>
      </c>
      <c r="C2003" s="570">
        <v>2022</v>
      </c>
      <c r="D2003" s="570">
        <v>3</v>
      </c>
      <c r="E2003" s="570">
        <v>99</v>
      </c>
      <c r="F2003" s="570">
        <v>99</v>
      </c>
      <c r="G2003" s="570">
        <v>99</v>
      </c>
      <c r="H2003" s="570">
        <v>99</v>
      </c>
      <c r="I2003" s="570">
        <v>99</v>
      </c>
      <c r="J2003" s="570">
        <v>999</v>
      </c>
      <c r="K2003" s="570">
        <v>99</v>
      </c>
      <c r="L2003" s="570">
        <v>15</v>
      </c>
      <c r="M2003" s="570">
        <v>99</v>
      </c>
      <c r="N2003" s="570">
        <v>99</v>
      </c>
      <c r="O2003" s="570">
        <v>99</v>
      </c>
      <c r="P2003" s="570">
        <v>99</v>
      </c>
      <c r="Q2003" s="570"/>
      <c r="R2003" s="570">
        <v>0</v>
      </c>
      <c r="S2003" s="570"/>
      <c r="T2003" s="570"/>
      <c r="U2003" s="570"/>
      <c r="V2003" s="570"/>
      <c r="W2003" s="570"/>
      <c r="X2003" s="570"/>
      <c r="Y2003" s="570"/>
      <c r="Z2003" s="570"/>
      <c r="AA2003" s="570"/>
      <c r="AB2003" s="570"/>
      <c r="AC2003" s="570"/>
      <c r="AD2003" s="570"/>
      <c r="AE2003" s="570"/>
      <c r="AF2003" s="570"/>
      <c r="AG2003" s="570"/>
      <c r="AH2003" s="570"/>
      <c r="AI2003" s="570"/>
      <c r="AJ2003" s="570"/>
      <c r="AK2003" s="570"/>
      <c r="AL2003" s="570"/>
    </row>
    <row r="2004" spans="1:38" s="531" customFormat="1">
      <c r="A2004" s="570">
        <v>16</v>
      </c>
      <c r="B2004" s="570">
        <v>532</v>
      </c>
      <c r="C2004" s="570">
        <v>2022</v>
      </c>
      <c r="D2004" s="570">
        <v>4</v>
      </c>
      <c r="E2004" s="570">
        <v>99</v>
      </c>
      <c r="F2004" s="570">
        <v>99</v>
      </c>
      <c r="G2004" s="570">
        <v>99</v>
      </c>
      <c r="H2004" s="570">
        <v>99</v>
      </c>
      <c r="I2004" s="570">
        <v>99</v>
      </c>
      <c r="J2004" s="570">
        <v>999</v>
      </c>
      <c r="K2004" s="570">
        <v>99</v>
      </c>
      <c r="L2004" s="570">
        <v>15</v>
      </c>
      <c r="M2004" s="570">
        <v>99</v>
      </c>
      <c r="N2004" s="570">
        <v>99</v>
      </c>
      <c r="O2004" s="570">
        <v>99</v>
      </c>
      <c r="P2004" s="570">
        <v>99</v>
      </c>
      <c r="Q2004" s="570"/>
      <c r="R2004" s="570">
        <v>0</v>
      </c>
      <c r="S2004" s="570"/>
      <c r="T2004" s="570"/>
      <c r="U2004" s="570"/>
      <c r="V2004" s="570"/>
      <c r="W2004" s="570"/>
      <c r="X2004" s="570"/>
      <c r="Y2004" s="570"/>
      <c r="Z2004" s="570"/>
      <c r="AA2004" s="570"/>
      <c r="AB2004" s="570"/>
      <c r="AC2004" s="570"/>
      <c r="AD2004" s="570"/>
      <c r="AE2004" s="570"/>
      <c r="AF2004" s="570"/>
      <c r="AG2004" s="570"/>
      <c r="AH2004" s="570"/>
      <c r="AI2004" s="570"/>
      <c r="AJ2004" s="570"/>
      <c r="AK2004" s="570"/>
      <c r="AL2004" s="570"/>
    </row>
    <row r="2005" spans="1:38" s="531" customFormat="1">
      <c r="A2005" s="570">
        <v>16</v>
      </c>
      <c r="B2005" s="570">
        <v>533</v>
      </c>
      <c r="C2005" s="570">
        <v>2022</v>
      </c>
      <c r="D2005" s="570">
        <v>5</v>
      </c>
      <c r="E2005" s="570">
        <v>99</v>
      </c>
      <c r="F2005" s="570">
        <v>99</v>
      </c>
      <c r="G2005" s="570">
        <v>99</v>
      </c>
      <c r="H2005" s="570">
        <v>99</v>
      </c>
      <c r="I2005" s="570">
        <v>99</v>
      </c>
      <c r="J2005" s="570">
        <v>999</v>
      </c>
      <c r="K2005" s="570">
        <v>99</v>
      </c>
      <c r="L2005" s="570">
        <v>15</v>
      </c>
      <c r="M2005" s="570">
        <v>99</v>
      </c>
      <c r="N2005" s="570">
        <v>99</v>
      </c>
      <c r="O2005" s="570">
        <v>99</v>
      </c>
      <c r="P2005" s="570">
        <v>99</v>
      </c>
      <c r="Q2005" s="570"/>
      <c r="R2005" s="570">
        <v>0</v>
      </c>
      <c r="S2005" s="570"/>
      <c r="T2005" s="570"/>
      <c r="U2005" s="570"/>
      <c r="V2005" s="570"/>
      <c r="W2005" s="570"/>
      <c r="X2005" s="570"/>
      <c r="Y2005" s="570"/>
      <c r="Z2005" s="570"/>
      <c r="AA2005" s="570"/>
      <c r="AB2005" s="570"/>
      <c r="AC2005" s="570"/>
      <c r="AD2005" s="570"/>
      <c r="AE2005" s="570"/>
      <c r="AF2005" s="570"/>
      <c r="AG2005" s="570"/>
      <c r="AH2005" s="570"/>
      <c r="AI2005" s="570"/>
      <c r="AJ2005" s="570"/>
      <c r="AK2005" s="570"/>
      <c r="AL2005" s="570"/>
    </row>
    <row r="2006" spans="1:38" s="531" customFormat="1">
      <c r="A2006" s="570">
        <v>16</v>
      </c>
      <c r="B2006" s="570">
        <v>534</v>
      </c>
      <c r="C2006" s="570">
        <v>2022</v>
      </c>
      <c r="D2006" s="570">
        <v>6</v>
      </c>
      <c r="E2006" s="570">
        <v>99</v>
      </c>
      <c r="F2006" s="570">
        <v>99</v>
      </c>
      <c r="G2006" s="570">
        <v>99</v>
      </c>
      <c r="H2006" s="570">
        <v>99</v>
      </c>
      <c r="I2006" s="570">
        <v>99</v>
      </c>
      <c r="J2006" s="570">
        <v>999</v>
      </c>
      <c r="K2006" s="570">
        <v>99</v>
      </c>
      <c r="L2006" s="570">
        <v>15</v>
      </c>
      <c r="M2006" s="570">
        <v>99</v>
      </c>
      <c r="N2006" s="570">
        <v>99</v>
      </c>
      <c r="O2006" s="570">
        <v>99</v>
      </c>
      <c r="P2006" s="570">
        <v>99</v>
      </c>
      <c r="Q2006" s="570"/>
      <c r="R2006" s="570">
        <v>0</v>
      </c>
      <c r="S2006" s="570"/>
      <c r="T2006" s="570"/>
      <c r="U2006" s="570"/>
      <c r="V2006" s="570"/>
      <c r="W2006" s="570"/>
      <c r="X2006" s="570"/>
      <c r="Y2006" s="570"/>
      <c r="Z2006" s="570"/>
      <c r="AA2006" s="570"/>
      <c r="AB2006" s="570"/>
      <c r="AC2006" s="570"/>
      <c r="AD2006" s="570"/>
      <c r="AE2006" s="570"/>
      <c r="AF2006" s="570"/>
      <c r="AG2006" s="570"/>
      <c r="AH2006" s="570"/>
      <c r="AI2006" s="570"/>
      <c r="AJ2006" s="570"/>
      <c r="AK2006" s="570"/>
      <c r="AL2006" s="570"/>
    </row>
    <row r="2007" spans="1:38" s="531" customFormat="1">
      <c r="A2007" s="570">
        <v>16</v>
      </c>
      <c r="B2007" s="570">
        <v>535</v>
      </c>
      <c r="C2007" s="570">
        <v>2022</v>
      </c>
      <c r="D2007" s="570">
        <v>7</v>
      </c>
      <c r="E2007" s="570">
        <v>99</v>
      </c>
      <c r="F2007" s="570">
        <v>99</v>
      </c>
      <c r="G2007" s="570">
        <v>99</v>
      </c>
      <c r="H2007" s="570">
        <v>99</v>
      </c>
      <c r="I2007" s="570">
        <v>99</v>
      </c>
      <c r="J2007" s="570">
        <v>999</v>
      </c>
      <c r="K2007" s="570">
        <v>99</v>
      </c>
      <c r="L2007" s="570">
        <v>15</v>
      </c>
      <c r="M2007" s="570">
        <v>99</v>
      </c>
      <c r="N2007" s="570">
        <v>99</v>
      </c>
      <c r="O2007" s="570">
        <v>99</v>
      </c>
      <c r="P2007" s="570">
        <v>99</v>
      </c>
      <c r="Q2007" s="570"/>
      <c r="R2007" s="570">
        <v>0</v>
      </c>
      <c r="S2007" s="570"/>
      <c r="T2007" s="570"/>
      <c r="U2007" s="570"/>
      <c r="V2007" s="570"/>
      <c r="W2007" s="570"/>
      <c r="X2007" s="570"/>
      <c r="Y2007" s="570"/>
      <c r="Z2007" s="570"/>
      <c r="AA2007" s="570"/>
      <c r="AB2007" s="570"/>
      <c r="AC2007" s="570"/>
      <c r="AD2007" s="570"/>
      <c r="AE2007" s="570"/>
      <c r="AF2007" s="570"/>
      <c r="AG2007" s="570"/>
      <c r="AH2007" s="570"/>
      <c r="AI2007" s="570"/>
      <c r="AJ2007" s="570"/>
      <c r="AK2007" s="570"/>
      <c r="AL2007" s="570"/>
    </row>
    <row r="2008" spans="1:38" s="531" customFormat="1">
      <c r="A2008" s="570">
        <v>16</v>
      </c>
      <c r="B2008" s="570">
        <v>536</v>
      </c>
      <c r="C2008" s="570">
        <v>2022</v>
      </c>
      <c r="D2008" s="570">
        <v>8</v>
      </c>
      <c r="E2008" s="570">
        <v>99</v>
      </c>
      <c r="F2008" s="570">
        <v>99</v>
      </c>
      <c r="G2008" s="570">
        <v>99</v>
      </c>
      <c r="H2008" s="570">
        <v>99</v>
      </c>
      <c r="I2008" s="570">
        <v>99</v>
      </c>
      <c r="J2008" s="570">
        <v>999</v>
      </c>
      <c r="K2008" s="570">
        <v>99</v>
      </c>
      <c r="L2008" s="570">
        <v>15</v>
      </c>
      <c r="M2008" s="570">
        <v>99</v>
      </c>
      <c r="N2008" s="570">
        <v>99</v>
      </c>
      <c r="O2008" s="570">
        <v>99</v>
      </c>
      <c r="P2008" s="570">
        <v>99</v>
      </c>
      <c r="Q2008" s="570"/>
      <c r="R2008" s="570">
        <v>0</v>
      </c>
      <c r="S2008" s="570"/>
      <c r="T2008" s="570"/>
      <c r="U2008" s="570"/>
      <c r="V2008" s="570"/>
      <c r="W2008" s="570"/>
      <c r="X2008" s="570"/>
      <c r="Y2008" s="570"/>
      <c r="Z2008" s="570"/>
      <c r="AA2008" s="570"/>
      <c r="AB2008" s="570"/>
      <c r="AC2008" s="570"/>
      <c r="AD2008" s="570"/>
      <c r="AE2008" s="570"/>
      <c r="AF2008" s="570"/>
      <c r="AG2008" s="570"/>
      <c r="AH2008" s="570"/>
      <c r="AI2008" s="570"/>
      <c r="AJ2008" s="570"/>
      <c r="AK2008" s="570"/>
      <c r="AL2008" s="570"/>
    </row>
    <row r="2009" spans="1:38" s="531" customFormat="1">
      <c r="A2009" s="570">
        <v>16</v>
      </c>
      <c r="B2009" s="570">
        <v>537</v>
      </c>
      <c r="C2009" s="570">
        <v>2022</v>
      </c>
      <c r="D2009" s="570">
        <v>9</v>
      </c>
      <c r="E2009" s="570">
        <v>99</v>
      </c>
      <c r="F2009" s="570">
        <v>99</v>
      </c>
      <c r="G2009" s="570">
        <v>99</v>
      </c>
      <c r="H2009" s="570">
        <v>99</v>
      </c>
      <c r="I2009" s="570">
        <v>99</v>
      </c>
      <c r="J2009" s="570">
        <v>999</v>
      </c>
      <c r="K2009" s="570">
        <v>99</v>
      </c>
      <c r="L2009" s="570">
        <v>15</v>
      </c>
      <c r="M2009" s="570">
        <v>99</v>
      </c>
      <c r="N2009" s="570">
        <v>99</v>
      </c>
      <c r="O2009" s="570">
        <v>99</v>
      </c>
      <c r="P2009" s="570">
        <v>99</v>
      </c>
      <c r="Q2009" s="570"/>
      <c r="R2009" s="570">
        <v>0</v>
      </c>
      <c r="S2009" s="570"/>
      <c r="T2009" s="570"/>
      <c r="U2009" s="570"/>
      <c r="V2009" s="570"/>
      <c r="W2009" s="570"/>
      <c r="X2009" s="570"/>
      <c r="Y2009" s="570"/>
      <c r="Z2009" s="570"/>
      <c r="AA2009" s="570"/>
      <c r="AB2009" s="570"/>
      <c r="AC2009" s="570"/>
      <c r="AD2009" s="570"/>
      <c r="AE2009" s="570"/>
      <c r="AF2009" s="570"/>
      <c r="AG2009" s="570"/>
      <c r="AH2009" s="570"/>
      <c r="AI2009" s="570"/>
      <c r="AJ2009" s="570"/>
      <c r="AK2009" s="570"/>
      <c r="AL2009" s="570"/>
    </row>
    <row r="2010" spans="1:38" s="531" customFormat="1">
      <c r="A2010" s="570">
        <v>16</v>
      </c>
      <c r="B2010" s="570">
        <v>538</v>
      </c>
      <c r="C2010" s="570">
        <v>2022</v>
      </c>
      <c r="D2010" s="570">
        <v>10</v>
      </c>
      <c r="E2010" s="570">
        <v>99</v>
      </c>
      <c r="F2010" s="570">
        <v>99</v>
      </c>
      <c r="G2010" s="570">
        <v>99</v>
      </c>
      <c r="H2010" s="570">
        <v>99</v>
      </c>
      <c r="I2010" s="570">
        <v>99</v>
      </c>
      <c r="J2010" s="570">
        <v>999</v>
      </c>
      <c r="K2010" s="570">
        <v>99</v>
      </c>
      <c r="L2010" s="570">
        <v>15</v>
      </c>
      <c r="M2010" s="570">
        <v>99</v>
      </c>
      <c r="N2010" s="570">
        <v>99</v>
      </c>
      <c r="O2010" s="570">
        <v>99</v>
      </c>
      <c r="P2010" s="570">
        <v>99</v>
      </c>
      <c r="Q2010" s="570"/>
      <c r="R2010" s="570">
        <v>0</v>
      </c>
      <c r="S2010" s="570"/>
      <c r="T2010" s="570"/>
      <c r="U2010" s="570"/>
      <c r="V2010" s="570"/>
      <c r="W2010" s="570"/>
      <c r="X2010" s="570"/>
      <c r="Y2010" s="570"/>
      <c r="Z2010" s="570"/>
      <c r="AA2010" s="570"/>
      <c r="AB2010" s="570"/>
      <c r="AC2010" s="570"/>
      <c r="AD2010" s="570"/>
      <c r="AE2010" s="570"/>
      <c r="AF2010" s="570"/>
      <c r="AG2010" s="570"/>
      <c r="AH2010" s="570"/>
      <c r="AI2010" s="570"/>
      <c r="AJ2010" s="570"/>
      <c r="AK2010" s="570"/>
      <c r="AL2010" s="570"/>
    </row>
    <row r="2011" spans="1:38" s="531" customFormat="1">
      <c r="A2011" s="570">
        <v>16</v>
      </c>
      <c r="B2011" s="570">
        <v>539</v>
      </c>
      <c r="C2011" s="570">
        <v>2022</v>
      </c>
      <c r="D2011" s="570">
        <v>11</v>
      </c>
      <c r="E2011" s="570">
        <v>99</v>
      </c>
      <c r="F2011" s="570">
        <v>99</v>
      </c>
      <c r="G2011" s="570">
        <v>99</v>
      </c>
      <c r="H2011" s="570">
        <v>99</v>
      </c>
      <c r="I2011" s="570">
        <v>99</v>
      </c>
      <c r="J2011" s="570">
        <v>999</v>
      </c>
      <c r="K2011" s="570">
        <v>99</v>
      </c>
      <c r="L2011" s="570">
        <v>15</v>
      </c>
      <c r="M2011" s="570">
        <v>99</v>
      </c>
      <c r="N2011" s="570">
        <v>99</v>
      </c>
      <c r="O2011" s="570">
        <v>99</v>
      </c>
      <c r="P2011" s="570">
        <v>99</v>
      </c>
      <c r="Q2011" s="570"/>
      <c r="R2011" s="570">
        <v>0</v>
      </c>
      <c r="S2011" s="570"/>
      <c r="T2011" s="570"/>
      <c r="U2011" s="570"/>
      <c r="V2011" s="570"/>
      <c r="W2011" s="570"/>
      <c r="X2011" s="570"/>
      <c r="Y2011" s="570"/>
      <c r="Z2011" s="570"/>
      <c r="AA2011" s="570"/>
      <c r="AB2011" s="570"/>
      <c r="AC2011" s="570"/>
      <c r="AD2011" s="570"/>
      <c r="AE2011" s="570"/>
      <c r="AF2011" s="570"/>
      <c r="AG2011" s="570"/>
      <c r="AH2011" s="570"/>
      <c r="AI2011" s="570"/>
      <c r="AJ2011" s="570"/>
      <c r="AK2011" s="570"/>
      <c r="AL2011" s="570"/>
    </row>
    <row r="2012" spans="1:38" s="531" customFormat="1">
      <c r="A2012" s="570">
        <v>16</v>
      </c>
      <c r="B2012" s="570">
        <v>540</v>
      </c>
      <c r="C2012" s="570">
        <v>2022</v>
      </c>
      <c r="D2012" s="570">
        <v>12</v>
      </c>
      <c r="E2012" s="570">
        <v>99</v>
      </c>
      <c r="F2012" s="570">
        <v>99</v>
      </c>
      <c r="G2012" s="570">
        <v>99</v>
      </c>
      <c r="H2012" s="570">
        <v>99</v>
      </c>
      <c r="I2012" s="570">
        <v>99</v>
      </c>
      <c r="J2012" s="570">
        <v>999</v>
      </c>
      <c r="K2012" s="570">
        <v>99</v>
      </c>
      <c r="L2012" s="570">
        <v>15</v>
      </c>
      <c r="M2012" s="570">
        <v>99</v>
      </c>
      <c r="N2012" s="570">
        <v>99</v>
      </c>
      <c r="O2012" s="570">
        <v>99</v>
      </c>
      <c r="P2012" s="570">
        <v>99</v>
      </c>
      <c r="Q2012" s="570"/>
      <c r="R2012" s="570">
        <v>0</v>
      </c>
      <c r="S2012" s="570"/>
      <c r="T2012" s="570"/>
      <c r="U2012" s="570"/>
      <c r="V2012" s="570"/>
      <c r="W2012" s="570"/>
      <c r="X2012" s="570"/>
      <c r="Y2012" s="570"/>
      <c r="Z2012" s="570"/>
      <c r="AA2012" s="570"/>
      <c r="AB2012" s="570"/>
      <c r="AC2012" s="570"/>
      <c r="AD2012" s="570"/>
      <c r="AE2012" s="570"/>
      <c r="AF2012" s="570"/>
      <c r="AG2012" s="570"/>
      <c r="AH2012" s="570"/>
      <c r="AI2012" s="570"/>
      <c r="AJ2012" s="570"/>
      <c r="AK2012" s="570"/>
      <c r="AL2012" s="570"/>
    </row>
    <row r="2013" spans="1:38">
      <c r="A2013" s="570">
        <v>17</v>
      </c>
      <c r="B2013" s="570">
        <v>1</v>
      </c>
      <c r="C2013" s="570">
        <v>2024</v>
      </c>
      <c r="D2013" s="570">
        <v>1</v>
      </c>
      <c r="E2013" s="570">
        <v>99</v>
      </c>
      <c r="F2013" s="570">
        <v>99</v>
      </c>
      <c r="G2013" s="570">
        <v>99</v>
      </c>
      <c r="H2013" s="570">
        <v>99</v>
      </c>
      <c r="I2013" s="570">
        <v>99</v>
      </c>
      <c r="J2013" s="570">
        <v>999</v>
      </c>
      <c r="K2013" s="570">
        <v>99</v>
      </c>
      <c r="L2013" s="570">
        <v>99</v>
      </c>
      <c r="M2013" s="570">
        <v>1</v>
      </c>
      <c r="N2013" s="570">
        <v>99</v>
      </c>
      <c r="O2013" s="570">
        <v>99</v>
      </c>
      <c r="P2013" s="570">
        <v>99</v>
      </c>
      <c r="Q2013" s="570"/>
      <c r="R2013" s="570">
        <v>0</v>
      </c>
      <c r="S2013" s="570"/>
      <c r="T2013" s="570"/>
      <c r="U2013" s="570"/>
      <c r="V2013" s="570"/>
      <c r="W2013" s="570"/>
      <c r="X2013" s="570"/>
      <c r="Y2013" s="570"/>
      <c r="Z2013" s="570"/>
      <c r="AA2013" s="570"/>
      <c r="AB2013" s="570"/>
      <c r="AC2013" s="570"/>
      <c r="AD2013" s="570"/>
      <c r="AE2013" s="570"/>
      <c r="AF2013" s="570"/>
      <c r="AG2013" s="570"/>
      <c r="AH2013" s="570"/>
      <c r="AI2013" s="570"/>
      <c r="AJ2013" s="570"/>
      <c r="AK2013" s="570"/>
      <c r="AL2013" s="570"/>
    </row>
    <row r="2014" spans="1:38">
      <c r="A2014" s="570">
        <v>17</v>
      </c>
      <c r="B2014" s="570">
        <v>2</v>
      </c>
      <c r="C2014" s="570">
        <v>2024</v>
      </c>
      <c r="D2014" s="570">
        <v>2</v>
      </c>
      <c r="E2014" s="570">
        <v>99</v>
      </c>
      <c r="F2014" s="570">
        <v>99</v>
      </c>
      <c r="G2014" s="570">
        <v>99</v>
      </c>
      <c r="H2014" s="570">
        <v>99</v>
      </c>
      <c r="I2014" s="570">
        <v>99</v>
      </c>
      <c r="J2014" s="570">
        <v>999</v>
      </c>
      <c r="K2014" s="570">
        <v>99</v>
      </c>
      <c r="L2014" s="570">
        <v>99</v>
      </c>
      <c r="M2014" s="570">
        <v>1</v>
      </c>
      <c r="N2014" s="570">
        <v>99</v>
      </c>
      <c r="O2014" s="570">
        <v>99</v>
      </c>
      <c r="P2014" s="570">
        <v>99</v>
      </c>
      <c r="Q2014" s="570">
        <v>1</v>
      </c>
      <c r="R2014" s="570">
        <v>1</v>
      </c>
      <c r="S2014" s="570">
        <v>4</v>
      </c>
      <c r="T2014" s="570">
        <v>1</v>
      </c>
      <c r="U2014" s="570">
        <v>5.4</v>
      </c>
      <c r="V2014" s="570">
        <v>0</v>
      </c>
      <c r="W2014" s="570">
        <v>0</v>
      </c>
      <c r="X2014" s="570">
        <v>0</v>
      </c>
      <c r="Y2014" s="570">
        <v>0</v>
      </c>
      <c r="Z2014" s="570">
        <v>0</v>
      </c>
      <c r="AA2014" s="570">
        <v>0</v>
      </c>
      <c r="AB2014" s="570">
        <v>0</v>
      </c>
      <c r="AC2014" s="570"/>
      <c r="AD2014" s="570"/>
      <c r="AE2014" s="570"/>
      <c r="AF2014" s="570">
        <v>6.9832402234636881E-2</v>
      </c>
      <c r="AG2014" s="570">
        <v>3.979160986537171E-2</v>
      </c>
      <c r="AH2014" s="570">
        <v>0</v>
      </c>
      <c r="AI2014" s="570">
        <v>1</v>
      </c>
      <c r="AJ2014" s="570">
        <v>71.5</v>
      </c>
      <c r="AK2014" s="570">
        <v>14.773235957645952</v>
      </c>
      <c r="AL2014" s="570"/>
    </row>
    <row r="2015" spans="1:38">
      <c r="A2015" s="570">
        <v>17</v>
      </c>
      <c r="B2015" s="570">
        <v>3</v>
      </c>
      <c r="C2015" s="570">
        <v>2024</v>
      </c>
      <c r="D2015" s="570">
        <v>3</v>
      </c>
      <c r="E2015" s="570">
        <v>99</v>
      </c>
      <c r="F2015" s="570">
        <v>99</v>
      </c>
      <c r="G2015" s="570">
        <v>99</v>
      </c>
      <c r="H2015" s="570">
        <v>99</v>
      </c>
      <c r="I2015" s="570">
        <v>99</v>
      </c>
      <c r="J2015" s="570">
        <v>999</v>
      </c>
      <c r="K2015" s="570">
        <v>99</v>
      </c>
      <c r="L2015" s="570">
        <v>99</v>
      </c>
      <c r="M2015" s="570">
        <v>1</v>
      </c>
      <c r="N2015" s="570">
        <v>99</v>
      </c>
      <c r="O2015" s="570">
        <v>99</v>
      </c>
      <c r="P2015" s="570">
        <v>99</v>
      </c>
      <c r="Q2015" s="570">
        <v>1</v>
      </c>
      <c r="R2015" s="570">
        <v>1</v>
      </c>
      <c r="S2015" s="570">
        <v>4</v>
      </c>
      <c r="T2015" s="570">
        <v>1</v>
      </c>
      <c r="U2015" s="570">
        <v>3</v>
      </c>
      <c r="V2015" s="570">
        <v>0</v>
      </c>
      <c r="W2015" s="570">
        <v>0</v>
      </c>
      <c r="X2015" s="570">
        <v>0</v>
      </c>
      <c r="Y2015" s="570">
        <v>0</v>
      </c>
      <c r="Z2015" s="570">
        <v>0</v>
      </c>
      <c r="AA2015" s="570">
        <v>0</v>
      </c>
      <c r="AB2015" s="570">
        <v>0</v>
      </c>
      <c r="AC2015" s="570"/>
      <c r="AD2015" s="570"/>
      <c r="AE2015" s="570"/>
      <c r="AF2015" s="570">
        <v>3.0543677458766023E-2</v>
      </c>
      <c r="AG2015" s="570">
        <v>9.0221493767198482E-3</v>
      </c>
      <c r="AH2015" s="570">
        <v>0</v>
      </c>
      <c r="AI2015" s="570">
        <v>1</v>
      </c>
      <c r="AJ2015" s="570">
        <v>65</v>
      </c>
      <c r="AK2015" s="570">
        <v>10.923987255348202</v>
      </c>
      <c r="AL2015" s="570"/>
    </row>
    <row r="2016" spans="1:38">
      <c r="A2016" s="570">
        <v>17</v>
      </c>
      <c r="B2016" s="570">
        <v>4</v>
      </c>
      <c r="C2016" s="570">
        <v>2024</v>
      </c>
      <c r="D2016" s="570">
        <v>4</v>
      </c>
      <c r="E2016" s="570">
        <v>99</v>
      </c>
      <c r="F2016" s="570">
        <v>99</v>
      </c>
      <c r="G2016" s="570">
        <v>99</v>
      </c>
      <c r="H2016" s="570">
        <v>99</v>
      </c>
      <c r="I2016" s="570">
        <v>99</v>
      </c>
      <c r="J2016" s="570">
        <v>999</v>
      </c>
      <c r="K2016" s="570">
        <v>99</v>
      </c>
      <c r="L2016" s="570">
        <v>99</v>
      </c>
      <c r="M2016" s="570">
        <v>1</v>
      </c>
      <c r="N2016" s="570">
        <v>99</v>
      </c>
      <c r="O2016" s="570">
        <v>99</v>
      </c>
      <c r="P2016" s="570">
        <v>99</v>
      </c>
      <c r="Q2016" s="570">
        <v>1</v>
      </c>
      <c r="R2016" s="570">
        <v>1</v>
      </c>
      <c r="S2016" s="570">
        <v>3</v>
      </c>
      <c r="T2016" s="570">
        <v>1</v>
      </c>
      <c r="U2016" s="570">
        <v>7.4</v>
      </c>
      <c r="V2016" s="570">
        <v>0</v>
      </c>
      <c r="W2016" s="570">
        <v>0</v>
      </c>
      <c r="X2016" s="570">
        <v>0</v>
      </c>
      <c r="Y2016" s="570">
        <v>0</v>
      </c>
      <c r="Z2016" s="570">
        <v>0</v>
      </c>
      <c r="AA2016" s="570">
        <v>0</v>
      </c>
      <c r="AB2016" s="570">
        <v>0</v>
      </c>
      <c r="AC2016" s="570"/>
      <c r="AD2016" s="570"/>
      <c r="AE2016" s="570"/>
      <c r="AF2016" s="570">
        <v>2.6616981634282676E-2</v>
      </c>
      <c r="AG2016" s="570">
        <v>2.2015488193450679E-2</v>
      </c>
      <c r="AH2016" s="570">
        <v>0</v>
      </c>
      <c r="AI2016" s="570">
        <v>1</v>
      </c>
      <c r="AJ2016" s="570">
        <v>82.9</v>
      </c>
      <c r="AK2016" s="570">
        <v>12.988773036424911</v>
      </c>
      <c r="AL2016" s="570"/>
    </row>
    <row r="2017" spans="1:38">
      <c r="A2017" s="570">
        <v>17</v>
      </c>
      <c r="B2017" s="570">
        <v>5</v>
      </c>
      <c r="C2017" s="570">
        <v>2024</v>
      </c>
      <c r="D2017" s="570">
        <v>5</v>
      </c>
      <c r="E2017" s="570">
        <v>99</v>
      </c>
      <c r="F2017" s="570">
        <v>99</v>
      </c>
      <c r="G2017" s="570">
        <v>99</v>
      </c>
      <c r="H2017" s="570">
        <v>99</v>
      </c>
      <c r="I2017" s="570">
        <v>99</v>
      </c>
      <c r="J2017" s="570">
        <v>999</v>
      </c>
      <c r="K2017" s="570">
        <v>99</v>
      </c>
      <c r="L2017" s="570">
        <v>99</v>
      </c>
      <c r="M2017" s="570">
        <v>1</v>
      </c>
      <c r="N2017" s="570">
        <v>99</v>
      </c>
      <c r="O2017" s="570">
        <v>99</v>
      </c>
      <c r="P2017" s="570">
        <v>99</v>
      </c>
      <c r="Q2017" s="570">
        <v>2</v>
      </c>
      <c r="R2017" s="570">
        <v>2</v>
      </c>
      <c r="S2017" s="570">
        <v>5</v>
      </c>
      <c r="T2017" s="570">
        <v>1</v>
      </c>
      <c r="U2017" s="570">
        <v>5.3500000000000005</v>
      </c>
      <c r="V2017" s="570">
        <v>0</v>
      </c>
      <c r="W2017" s="570">
        <v>0</v>
      </c>
      <c r="X2017" s="570">
        <v>0</v>
      </c>
      <c r="Y2017" s="570">
        <v>0</v>
      </c>
      <c r="Z2017" s="570">
        <v>1.55</v>
      </c>
      <c r="AA2017" s="570">
        <v>1</v>
      </c>
      <c r="AB2017" s="570">
        <v>0</v>
      </c>
      <c r="AC2017" s="570">
        <v>100.00000000000001</v>
      </c>
      <c r="AD2017" s="570"/>
      <c r="AE2017" s="570"/>
      <c r="AF2017" s="570">
        <v>9.7228974234321794E-2</v>
      </c>
      <c r="AG2017" s="570">
        <v>5.040488786090136E-2</v>
      </c>
      <c r="AH2017" s="570">
        <v>0</v>
      </c>
      <c r="AI2017" s="570">
        <v>2</v>
      </c>
      <c r="AJ2017" s="570">
        <v>70.849999999999994</v>
      </c>
      <c r="AK2017" s="570">
        <v>14.623070255435024</v>
      </c>
      <c r="AL2017" s="570"/>
    </row>
    <row r="2018" spans="1:38">
      <c r="A2018" s="570">
        <v>17</v>
      </c>
      <c r="B2018" s="570">
        <v>6</v>
      </c>
      <c r="C2018" s="570">
        <v>2024</v>
      </c>
      <c r="D2018" s="570">
        <v>6</v>
      </c>
      <c r="E2018" s="570">
        <v>99</v>
      </c>
      <c r="F2018" s="570">
        <v>99</v>
      </c>
      <c r="G2018" s="570">
        <v>99</v>
      </c>
      <c r="H2018" s="570">
        <v>99</v>
      </c>
      <c r="I2018" s="570">
        <v>99</v>
      </c>
      <c r="J2018" s="570">
        <v>999</v>
      </c>
      <c r="K2018" s="570">
        <v>99</v>
      </c>
      <c r="L2018" s="570">
        <v>99</v>
      </c>
      <c r="M2018" s="570">
        <v>1</v>
      </c>
      <c r="N2018" s="570">
        <v>99</v>
      </c>
      <c r="O2018" s="570">
        <v>99</v>
      </c>
      <c r="P2018" s="570">
        <v>99</v>
      </c>
      <c r="Q2018" s="570">
        <v>4</v>
      </c>
      <c r="R2018" s="570">
        <v>4</v>
      </c>
      <c r="S2018" s="570">
        <v>1</v>
      </c>
      <c r="T2018" s="570">
        <v>1</v>
      </c>
      <c r="U2018" s="570">
        <v>5.9250000000000016</v>
      </c>
      <c r="V2018" s="570">
        <v>0</v>
      </c>
      <c r="W2018" s="570">
        <v>0</v>
      </c>
      <c r="X2018" s="570">
        <v>0</v>
      </c>
      <c r="Y2018" s="570">
        <v>0</v>
      </c>
      <c r="Z2018" s="570">
        <v>4.2031981870951549</v>
      </c>
      <c r="AA2018" s="570">
        <v>0.70710678118654757</v>
      </c>
      <c r="AB2018" s="570">
        <v>0</v>
      </c>
      <c r="AC2018" s="570">
        <v>-58.880729006578477</v>
      </c>
      <c r="AD2018" s="570"/>
      <c r="AE2018" s="570"/>
      <c r="AF2018" s="570">
        <v>0.23866348448687344</v>
      </c>
      <c r="AG2018" s="570">
        <v>0.1096531813302736</v>
      </c>
      <c r="AH2018" s="570">
        <v>0</v>
      </c>
      <c r="AI2018" s="570">
        <v>3</v>
      </c>
      <c r="AJ2018" s="570">
        <v>70.266666666666652</v>
      </c>
      <c r="AK2018" s="570">
        <v>9.7544665817696767</v>
      </c>
      <c r="AL2018" s="570"/>
    </row>
    <row r="2019" spans="1:38">
      <c r="A2019" s="570">
        <v>17</v>
      </c>
      <c r="B2019" s="570">
        <v>7</v>
      </c>
      <c r="C2019" s="570">
        <v>2024</v>
      </c>
      <c r="D2019" s="570">
        <v>7</v>
      </c>
      <c r="E2019" s="570">
        <v>99</v>
      </c>
      <c r="F2019" s="570">
        <v>99</v>
      </c>
      <c r="G2019" s="570">
        <v>99</v>
      </c>
      <c r="H2019" s="570">
        <v>99</v>
      </c>
      <c r="I2019" s="570">
        <v>99</v>
      </c>
      <c r="J2019" s="570">
        <v>999</v>
      </c>
      <c r="K2019" s="570">
        <v>99</v>
      </c>
      <c r="L2019" s="570">
        <v>99</v>
      </c>
      <c r="M2019" s="570">
        <v>1</v>
      </c>
      <c r="N2019" s="570">
        <v>99</v>
      </c>
      <c r="O2019" s="570">
        <v>99</v>
      </c>
      <c r="P2019" s="570">
        <v>99</v>
      </c>
      <c r="Q2019" s="570">
        <v>3</v>
      </c>
      <c r="R2019" s="570">
        <v>6</v>
      </c>
      <c r="S2019" s="570">
        <v>1</v>
      </c>
      <c r="T2019" s="570">
        <v>1</v>
      </c>
      <c r="U2019" s="570">
        <v>3.4833333333333325</v>
      </c>
      <c r="V2019" s="570">
        <v>0</v>
      </c>
      <c r="W2019" s="570">
        <v>0</v>
      </c>
      <c r="X2019" s="570">
        <v>0</v>
      </c>
      <c r="Y2019" s="570">
        <v>0</v>
      </c>
      <c r="Z2019" s="570">
        <v>1.7160192954108144</v>
      </c>
      <c r="AA2019" s="570">
        <v>0.57735026918962584</v>
      </c>
      <c r="AB2019" s="570">
        <v>0</v>
      </c>
      <c r="AC2019" s="570">
        <v>-45.420402060187811</v>
      </c>
      <c r="AD2019" s="570"/>
      <c r="AE2019" s="570"/>
      <c r="AF2019" s="570">
        <v>0.75853350189633373</v>
      </c>
      <c r="AG2019" s="570">
        <v>0.22919179734620024</v>
      </c>
      <c r="AH2019" s="570">
        <v>66.666666666666686</v>
      </c>
      <c r="AI2019" s="570">
        <v>6</v>
      </c>
      <c r="AJ2019" s="570">
        <v>74.63333333333334</v>
      </c>
      <c r="AK2019" s="570">
        <v>7.6987235763778017</v>
      </c>
      <c r="AL2019" s="570"/>
    </row>
    <row r="2020" spans="1:38">
      <c r="A2020" s="570">
        <v>17</v>
      </c>
      <c r="B2020" s="570">
        <v>8</v>
      </c>
      <c r="C2020" s="570">
        <v>2024</v>
      </c>
      <c r="D2020" s="570">
        <v>8</v>
      </c>
      <c r="E2020" s="570">
        <v>99</v>
      </c>
      <c r="F2020" s="570">
        <v>99</v>
      </c>
      <c r="G2020" s="570">
        <v>99</v>
      </c>
      <c r="H2020" s="570">
        <v>99</v>
      </c>
      <c r="I2020" s="570">
        <v>99</v>
      </c>
      <c r="J2020" s="570">
        <v>999</v>
      </c>
      <c r="K2020" s="570">
        <v>99</v>
      </c>
      <c r="L2020" s="570">
        <v>99</v>
      </c>
      <c r="M2020" s="570">
        <v>1</v>
      </c>
      <c r="N2020" s="570">
        <v>99</v>
      </c>
      <c r="O2020" s="570">
        <v>99</v>
      </c>
      <c r="P2020" s="570">
        <v>99</v>
      </c>
      <c r="Q2020" s="570">
        <v>2</v>
      </c>
      <c r="R2020" s="570">
        <v>2</v>
      </c>
      <c r="S2020" s="570">
        <v>2</v>
      </c>
      <c r="T2020" s="570">
        <v>1</v>
      </c>
      <c r="U2020" s="570">
        <v>8.5500000000000007</v>
      </c>
      <c r="V2020" s="570">
        <v>0</v>
      </c>
      <c r="W2020" s="570">
        <v>0</v>
      </c>
      <c r="X2020" s="570">
        <v>0</v>
      </c>
      <c r="Y2020" s="570">
        <v>0</v>
      </c>
      <c r="Z2020" s="570">
        <v>4.9999999999835162E-2</v>
      </c>
      <c r="AA2020" s="570">
        <v>2</v>
      </c>
      <c r="AB2020" s="570">
        <v>0</v>
      </c>
      <c r="AC2020" s="570">
        <v>-100.0000000003311</v>
      </c>
      <c r="AD2020" s="570"/>
      <c r="AE2020" s="570"/>
      <c r="AF2020" s="570">
        <v>0.13495276653171387</v>
      </c>
      <c r="AG2020" s="570">
        <v>9.034473649451856E-2</v>
      </c>
      <c r="AH2020" s="570">
        <v>50</v>
      </c>
      <c r="AI2020" s="570">
        <v>1</v>
      </c>
      <c r="AJ2020" s="570">
        <v>88.3</v>
      </c>
      <c r="AK2020" s="570">
        <v>12.346299698578751</v>
      </c>
      <c r="AL2020" s="570"/>
    </row>
    <row r="2021" spans="1:38">
      <c r="A2021" s="570">
        <v>17</v>
      </c>
      <c r="B2021" s="570">
        <v>9</v>
      </c>
      <c r="C2021" s="570">
        <v>2024</v>
      </c>
      <c r="D2021" s="570">
        <v>9</v>
      </c>
      <c r="E2021" s="570">
        <v>99</v>
      </c>
      <c r="F2021" s="570">
        <v>99</v>
      </c>
      <c r="G2021" s="570">
        <v>99</v>
      </c>
      <c r="H2021" s="570">
        <v>99</v>
      </c>
      <c r="I2021" s="570">
        <v>99</v>
      </c>
      <c r="J2021" s="570">
        <v>999</v>
      </c>
      <c r="K2021" s="570">
        <v>99</v>
      </c>
      <c r="L2021" s="570">
        <v>99</v>
      </c>
      <c r="M2021" s="570">
        <v>1</v>
      </c>
      <c r="N2021" s="570">
        <v>99</v>
      </c>
      <c r="O2021" s="570">
        <v>99</v>
      </c>
      <c r="P2021" s="570">
        <v>99</v>
      </c>
      <c r="Q2021" s="570"/>
      <c r="R2021" s="570">
        <v>0</v>
      </c>
      <c r="S2021" s="570"/>
      <c r="T2021" s="570"/>
      <c r="U2021" s="570"/>
      <c r="V2021" s="570"/>
      <c r="W2021" s="570"/>
      <c r="X2021" s="570"/>
      <c r="Y2021" s="570"/>
      <c r="Z2021" s="570"/>
      <c r="AA2021" s="570"/>
      <c r="AB2021" s="570"/>
      <c r="AC2021" s="570"/>
      <c r="AD2021" s="570"/>
      <c r="AE2021" s="570"/>
      <c r="AF2021" s="570"/>
      <c r="AG2021" s="570"/>
      <c r="AH2021" s="570"/>
      <c r="AI2021" s="570"/>
      <c r="AJ2021" s="570"/>
      <c r="AK2021" s="570"/>
      <c r="AL2021" s="570"/>
    </row>
    <row r="2022" spans="1:38">
      <c r="A2022" s="570">
        <v>17</v>
      </c>
      <c r="B2022" s="570">
        <v>10</v>
      </c>
      <c r="C2022" s="570">
        <v>2024</v>
      </c>
      <c r="D2022" s="570">
        <v>10</v>
      </c>
      <c r="E2022" s="570">
        <v>99</v>
      </c>
      <c r="F2022" s="570">
        <v>99</v>
      </c>
      <c r="G2022" s="570">
        <v>99</v>
      </c>
      <c r="H2022" s="570">
        <v>99</v>
      </c>
      <c r="I2022" s="570">
        <v>99</v>
      </c>
      <c r="J2022" s="570">
        <v>999</v>
      </c>
      <c r="K2022" s="570">
        <v>99</v>
      </c>
      <c r="L2022" s="570">
        <v>99</v>
      </c>
      <c r="M2022" s="570">
        <v>1</v>
      </c>
      <c r="N2022" s="570">
        <v>99</v>
      </c>
      <c r="O2022" s="570">
        <v>99</v>
      </c>
      <c r="P2022" s="570">
        <v>99</v>
      </c>
      <c r="Q2022" s="570">
        <v>2</v>
      </c>
      <c r="R2022" s="570">
        <v>3</v>
      </c>
      <c r="S2022" s="570">
        <v>2.3333333333333339</v>
      </c>
      <c r="T2022" s="570">
        <v>1</v>
      </c>
      <c r="U2022" s="570">
        <v>9.3333333333333357</v>
      </c>
      <c r="V2022" s="570">
        <v>0</v>
      </c>
      <c r="W2022" s="570">
        <v>0</v>
      </c>
      <c r="X2022" s="570">
        <v>33.333333333333343</v>
      </c>
      <c r="Y2022" s="570">
        <v>0</v>
      </c>
      <c r="Z2022" s="570">
        <v>5.807083796728115</v>
      </c>
      <c r="AA2022" s="570">
        <v>0.94280904158206269</v>
      </c>
      <c r="AB2022" s="570">
        <v>0</v>
      </c>
      <c r="AC2022" s="570">
        <v>-99.442432412354492</v>
      </c>
      <c r="AD2022" s="570"/>
      <c r="AE2022" s="570"/>
      <c r="AF2022" s="570">
        <v>5.8343057176196006E-2</v>
      </c>
      <c r="AG2022" s="570">
        <v>3.4362785103732661E-2</v>
      </c>
      <c r="AH2022" s="570">
        <v>0</v>
      </c>
      <c r="AI2022" s="570">
        <v>3</v>
      </c>
      <c r="AJ2022" s="570">
        <v>92.7</v>
      </c>
      <c r="AK2022" s="570">
        <v>10.424174969929901</v>
      </c>
      <c r="AL2022" s="570"/>
    </row>
    <row r="2023" spans="1:38">
      <c r="A2023" s="570">
        <v>17</v>
      </c>
      <c r="B2023" s="570">
        <v>11</v>
      </c>
      <c r="C2023" s="570">
        <v>2024</v>
      </c>
      <c r="D2023" s="570">
        <v>11</v>
      </c>
      <c r="E2023" s="570">
        <v>99</v>
      </c>
      <c r="F2023" s="570">
        <v>99</v>
      </c>
      <c r="G2023" s="570">
        <v>99</v>
      </c>
      <c r="H2023" s="570">
        <v>99</v>
      </c>
      <c r="I2023" s="570">
        <v>99</v>
      </c>
      <c r="J2023" s="570">
        <v>999</v>
      </c>
      <c r="K2023" s="570">
        <v>99</v>
      </c>
      <c r="L2023" s="570">
        <v>99</v>
      </c>
      <c r="M2023" s="570">
        <v>1</v>
      </c>
      <c r="N2023" s="570">
        <v>99</v>
      </c>
      <c r="O2023" s="570">
        <v>99</v>
      </c>
      <c r="P2023" s="570">
        <v>99</v>
      </c>
      <c r="Q2023" s="570"/>
      <c r="R2023" s="570">
        <v>0</v>
      </c>
      <c r="S2023" s="570"/>
      <c r="T2023" s="570"/>
      <c r="U2023" s="570"/>
      <c r="V2023" s="570"/>
      <c r="W2023" s="570"/>
      <c r="X2023" s="570"/>
      <c r="Y2023" s="570"/>
      <c r="Z2023" s="570"/>
      <c r="AA2023" s="570"/>
      <c r="AB2023" s="570"/>
      <c r="AC2023" s="570"/>
      <c r="AD2023" s="570"/>
      <c r="AE2023" s="570"/>
      <c r="AF2023" s="570"/>
      <c r="AG2023" s="570"/>
      <c r="AH2023" s="570"/>
      <c r="AI2023" s="570"/>
      <c r="AJ2023" s="570"/>
      <c r="AK2023" s="570"/>
      <c r="AL2023" s="570"/>
    </row>
    <row r="2024" spans="1:38">
      <c r="A2024" s="570">
        <v>17</v>
      </c>
      <c r="B2024" s="570">
        <v>12</v>
      </c>
      <c r="C2024" s="570">
        <v>2024</v>
      </c>
      <c r="D2024" s="570">
        <v>12</v>
      </c>
      <c r="E2024" s="570">
        <v>99</v>
      </c>
      <c r="F2024" s="570">
        <v>99</v>
      </c>
      <c r="G2024" s="570">
        <v>99</v>
      </c>
      <c r="H2024" s="570">
        <v>99</v>
      </c>
      <c r="I2024" s="570">
        <v>99</v>
      </c>
      <c r="J2024" s="570">
        <v>999</v>
      </c>
      <c r="K2024" s="570">
        <v>99</v>
      </c>
      <c r="L2024" s="570">
        <v>99</v>
      </c>
      <c r="M2024" s="570">
        <v>1</v>
      </c>
      <c r="N2024" s="570">
        <v>99</v>
      </c>
      <c r="O2024" s="570">
        <v>99</v>
      </c>
      <c r="P2024" s="570">
        <v>99</v>
      </c>
      <c r="Q2024" s="570"/>
      <c r="R2024" s="570">
        <v>0</v>
      </c>
      <c r="S2024" s="570"/>
      <c r="T2024" s="570"/>
      <c r="U2024" s="570"/>
      <c r="V2024" s="570"/>
      <c r="W2024" s="570"/>
      <c r="X2024" s="570"/>
      <c r="Y2024" s="570"/>
      <c r="Z2024" s="570"/>
      <c r="AA2024" s="570"/>
      <c r="AB2024" s="570"/>
      <c r="AC2024" s="570"/>
      <c r="AD2024" s="570"/>
      <c r="AE2024" s="570"/>
      <c r="AF2024" s="570"/>
      <c r="AG2024" s="570"/>
      <c r="AH2024" s="570"/>
      <c r="AI2024" s="570"/>
      <c r="AJ2024" s="570"/>
      <c r="AK2024" s="570"/>
      <c r="AL2024" s="570"/>
    </row>
    <row r="2025" spans="1:38">
      <c r="A2025" s="570">
        <v>17</v>
      </c>
      <c r="B2025" s="570">
        <v>13</v>
      </c>
      <c r="C2025" s="570">
        <v>2024</v>
      </c>
      <c r="D2025" s="570">
        <v>1</v>
      </c>
      <c r="E2025" s="570">
        <v>99</v>
      </c>
      <c r="F2025" s="570">
        <v>99</v>
      </c>
      <c r="G2025" s="570">
        <v>99</v>
      </c>
      <c r="H2025" s="570">
        <v>99</v>
      </c>
      <c r="I2025" s="570">
        <v>99</v>
      </c>
      <c r="J2025" s="570">
        <v>999</v>
      </c>
      <c r="K2025" s="570">
        <v>99</v>
      </c>
      <c r="L2025" s="570">
        <v>99</v>
      </c>
      <c r="M2025" s="570">
        <v>2</v>
      </c>
      <c r="N2025" s="570">
        <v>99</v>
      </c>
      <c r="O2025" s="570">
        <v>99</v>
      </c>
      <c r="P2025" s="570">
        <v>99</v>
      </c>
      <c r="Q2025" s="570">
        <v>20</v>
      </c>
      <c r="R2025" s="570">
        <v>60</v>
      </c>
      <c r="S2025" s="570">
        <v>3.9166666666666656</v>
      </c>
      <c r="T2025" s="570">
        <v>2</v>
      </c>
      <c r="U2025" s="570">
        <v>12.166666666666663</v>
      </c>
      <c r="V2025" s="570">
        <v>0</v>
      </c>
      <c r="W2025" s="570">
        <v>0</v>
      </c>
      <c r="X2025" s="570">
        <v>30</v>
      </c>
      <c r="Y2025" s="570">
        <v>6.6666666666666687</v>
      </c>
      <c r="Z2025" s="570">
        <v>6.8806653425054547</v>
      </c>
      <c r="AA2025" s="570">
        <v>1.5842102834605711</v>
      </c>
      <c r="AB2025" s="570">
        <v>0</v>
      </c>
      <c r="AC2025" s="570">
        <v>23.215209795041872</v>
      </c>
      <c r="AD2025" s="570"/>
      <c r="AE2025" s="570"/>
      <c r="AF2025" s="570">
        <v>8.0321285140562253</v>
      </c>
      <c r="AG2025" s="570">
        <v>5.1555128675951289</v>
      </c>
      <c r="AH2025" s="570">
        <v>3.3333333333333344</v>
      </c>
      <c r="AI2025" s="570">
        <v>4</v>
      </c>
      <c r="AJ2025" s="570">
        <v>92.8</v>
      </c>
      <c r="AK2025" s="570">
        <v>13.789723532641029</v>
      </c>
      <c r="AL2025" s="570"/>
    </row>
    <row r="2026" spans="1:38">
      <c r="A2026" s="570">
        <v>17</v>
      </c>
      <c r="B2026" s="570">
        <v>14</v>
      </c>
      <c r="C2026" s="570">
        <v>2024</v>
      </c>
      <c r="D2026" s="570">
        <v>2</v>
      </c>
      <c r="E2026" s="570">
        <v>99</v>
      </c>
      <c r="F2026" s="570">
        <v>99</v>
      </c>
      <c r="G2026" s="570">
        <v>99</v>
      </c>
      <c r="H2026" s="570">
        <v>99</v>
      </c>
      <c r="I2026" s="570">
        <v>99</v>
      </c>
      <c r="J2026" s="570">
        <v>999</v>
      </c>
      <c r="K2026" s="570">
        <v>99</v>
      </c>
      <c r="L2026" s="570">
        <v>99</v>
      </c>
      <c r="M2026" s="570">
        <v>2</v>
      </c>
      <c r="N2026" s="570">
        <v>99</v>
      </c>
      <c r="O2026" s="570">
        <v>99</v>
      </c>
      <c r="P2026" s="570">
        <v>99</v>
      </c>
      <c r="Q2026" s="570">
        <v>34</v>
      </c>
      <c r="R2026" s="570">
        <v>179</v>
      </c>
      <c r="S2026" s="570">
        <v>4.5307262569832396</v>
      </c>
      <c r="T2026" s="570">
        <v>2</v>
      </c>
      <c r="U2026" s="570">
        <v>8.0340782122905097</v>
      </c>
      <c r="V2026" s="570">
        <v>0</v>
      </c>
      <c r="W2026" s="570">
        <v>0</v>
      </c>
      <c r="X2026" s="570">
        <v>11.173184357541903</v>
      </c>
      <c r="Y2026" s="570">
        <v>1.1173184357541901</v>
      </c>
      <c r="Z2026" s="570">
        <v>5.1198497069558355</v>
      </c>
      <c r="AA2026" s="570">
        <v>1.4074443053104415</v>
      </c>
      <c r="AB2026" s="570">
        <v>0</v>
      </c>
      <c r="AC2026" s="570">
        <v>-12.849290238076382</v>
      </c>
      <c r="AD2026" s="570"/>
      <c r="AE2026" s="570"/>
      <c r="AF2026" s="570">
        <v>12.5</v>
      </c>
      <c r="AG2026" s="570">
        <v>10.597095212479832</v>
      </c>
      <c r="AH2026" s="570">
        <v>1.6759776536312851</v>
      </c>
      <c r="AI2026" s="570">
        <v>130</v>
      </c>
      <c r="AJ2026" s="570">
        <v>75.116923076923101</v>
      </c>
      <c r="AK2026" s="570">
        <v>14.329762269052704</v>
      </c>
      <c r="AL2026" s="570"/>
    </row>
    <row r="2027" spans="1:38">
      <c r="A2027" s="570">
        <v>17</v>
      </c>
      <c r="B2027" s="570">
        <v>15</v>
      </c>
      <c r="C2027" s="570">
        <v>2024</v>
      </c>
      <c r="D2027" s="570">
        <v>3</v>
      </c>
      <c r="E2027" s="570">
        <v>99</v>
      </c>
      <c r="F2027" s="570">
        <v>99</v>
      </c>
      <c r="G2027" s="570">
        <v>99</v>
      </c>
      <c r="H2027" s="570">
        <v>99</v>
      </c>
      <c r="I2027" s="570">
        <v>99</v>
      </c>
      <c r="J2027" s="570">
        <v>999</v>
      </c>
      <c r="K2027" s="570">
        <v>99</v>
      </c>
      <c r="L2027" s="570">
        <v>99</v>
      </c>
      <c r="M2027" s="570">
        <v>2</v>
      </c>
      <c r="N2027" s="570">
        <v>99</v>
      </c>
      <c r="O2027" s="570">
        <v>99</v>
      </c>
      <c r="P2027" s="570">
        <v>99</v>
      </c>
      <c r="Q2027" s="570">
        <v>43</v>
      </c>
      <c r="R2027" s="570">
        <v>179</v>
      </c>
      <c r="S2027" s="570">
        <v>3.8882681564245822</v>
      </c>
      <c r="T2027" s="570">
        <v>2</v>
      </c>
      <c r="U2027" s="570">
        <v>7.8849162011173188</v>
      </c>
      <c r="V2027" s="570">
        <v>0</v>
      </c>
      <c r="W2027" s="570">
        <v>0</v>
      </c>
      <c r="X2027" s="570">
        <v>9.4972067039106154</v>
      </c>
      <c r="Y2027" s="570">
        <v>0.55865921787709516</v>
      </c>
      <c r="Z2027" s="570">
        <v>4.7009266136047412</v>
      </c>
      <c r="AA2027" s="570">
        <v>1.60614282244169</v>
      </c>
      <c r="AB2027" s="570">
        <v>0</v>
      </c>
      <c r="AC2027" s="570">
        <v>-15.419864007862188</v>
      </c>
      <c r="AD2027" s="570"/>
      <c r="AE2027" s="570"/>
      <c r="AF2027" s="570">
        <v>5.4673182651191219</v>
      </c>
      <c r="AG2027" s="570">
        <v>4.24462054343413</v>
      </c>
      <c r="AH2027" s="570">
        <v>0.55865921787709516</v>
      </c>
      <c r="AI2027" s="570">
        <v>61</v>
      </c>
      <c r="AJ2027" s="570">
        <v>88.580327868852478</v>
      </c>
      <c r="AK2027" s="570">
        <v>12.179066085168628</v>
      </c>
      <c r="AL2027" s="570"/>
    </row>
    <row r="2028" spans="1:38">
      <c r="A2028" s="570">
        <v>17</v>
      </c>
      <c r="B2028" s="570">
        <v>16</v>
      </c>
      <c r="C2028" s="570">
        <v>2024</v>
      </c>
      <c r="D2028" s="570">
        <v>4</v>
      </c>
      <c r="E2028" s="570">
        <v>99</v>
      </c>
      <c r="F2028" s="570">
        <v>99</v>
      </c>
      <c r="G2028" s="570">
        <v>99</v>
      </c>
      <c r="H2028" s="570">
        <v>99</v>
      </c>
      <c r="I2028" s="570">
        <v>99</v>
      </c>
      <c r="J2028" s="570">
        <v>999</v>
      </c>
      <c r="K2028" s="570">
        <v>99</v>
      </c>
      <c r="L2028" s="570">
        <v>99</v>
      </c>
      <c r="M2028" s="570">
        <v>2</v>
      </c>
      <c r="N2028" s="570">
        <v>99</v>
      </c>
      <c r="O2028" s="570">
        <v>99</v>
      </c>
      <c r="P2028" s="570">
        <v>99</v>
      </c>
      <c r="Q2028" s="570">
        <v>48</v>
      </c>
      <c r="R2028" s="570">
        <v>281</v>
      </c>
      <c r="S2028" s="570">
        <v>3.6334519572953745</v>
      </c>
      <c r="T2028" s="570">
        <v>2</v>
      </c>
      <c r="U2028" s="570">
        <v>6.439501779359432</v>
      </c>
      <c r="V2028" s="570">
        <v>0</v>
      </c>
      <c r="W2028" s="570">
        <v>0</v>
      </c>
      <c r="X2028" s="570">
        <v>4.2704626334519569</v>
      </c>
      <c r="Y2028" s="570">
        <v>0.71174377224199292</v>
      </c>
      <c r="Z2028" s="570">
        <v>3.7183260354929297</v>
      </c>
      <c r="AA2028" s="570">
        <v>1.2359466981122045</v>
      </c>
      <c r="AB2028" s="570">
        <v>0</v>
      </c>
      <c r="AC2028" s="570">
        <v>11.57435182961451</v>
      </c>
      <c r="AD2028" s="570"/>
      <c r="AE2028" s="570"/>
      <c r="AF2028" s="570">
        <v>7.4793718392334316</v>
      </c>
      <c r="AG2028" s="570">
        <v>5.3833818764931101</v>
      </c>
      <c r="AH2028" s="570">
        <v>2.8469750889679721</v>
      </c>
      <c r="AI2028" s="570">
        <v>186</v>
      </c>
      <c r="AJ2028" s="570">
        <v>76.611290322580629</v>
      </c>
      <c r="AK2028" s="570">
        <v>12.89634292321086</v>
      </c>
      <c r="AL2028" s="570"/>
    </row>
    <row r="2029" spans="1:38">
      <c r="A2029" s="570">
        <v>17</v>
      </c>
      <c r="B2029" s="570">
        <v>17</v>
      </c>
      <c r="C2029" s="570">
        <v>2024</v>
      </c>
      <c r="D2029" s="570">
        <v>5</v>
      </c>
      <c r="E2029" s="570">
        <v>99</v>
      </c>
      <c r="F2029" s="570">
        <v>99</v>
      </c>
      <c r="G2029" s="570">
        <v>99</v>
      </c>
      <c r="H2029" s="570">
        <v>99</v>
      </c>
      <c r="I2029" s="570">
        <v>99</v>
      </c>
      <c r="J2029" s="570">
        <v>999</v>
      </c>
      <c r="K2029" s="570">
        <v>99</v>
      </c>
      <c r="L2029" s="570">
        <v>99</v>
      </c>
      <c r="M2029" s="570">
        <v>2</v>
      </c>
      <c r="N2029" s="570">
        <v>99</v>
      </c>
      <c r="O2029" s="570">
        <v>99</v>
      </c>
      <c r="P2029" s="570">
        <v>99</v>
      </c>
      <c r="Q2029" s="570">
        <v>43</v>
      </c>
      <c r="R2029" s="570">
        <v>240</v>
      </c>
      <c r="S2029" s="570">
        <v>3.5125000000000002</v>
      </c>
      <c r="T2029" s="570">
        <v>2</v>
      </c>
      <c r="U2029" s="570">
        <v>6.4133333333333313</v>
      </c>
      <c r="V2029" s="570">
        <v>0</v>
      </c>
      <c r="W2029" s="570">
        <v>0</v>
      </c>
      <c r="X2029" s="570">
        <v>6.25</v>
      </c>
      <c r="Y2029" s="570">
        <v>0</v>
      </c>
      <c r="Z2029" s="570">
        <v>4.2979148691222653</v>
      </c>
      <c r="AA2029" s="570">
        <v>1.6732733637992323</v>
      </c>
      <c r="AB2029" s="570">
        <v>0</v>
      </c>
      <c r="AC2029" s="570">
        <v>7.1066841153675187</v>
      </c>
      <c r="AD2029" s="570"/>
      <c r="AE2029" s="570"/>
      <c r="AF2029" s="570">
        <v>11.667476908118623</v>
      </c>
      <c r="AG2029" s="570">
        <v>7.2507666724765762</v>
      </c>
      <c r="AH2029" s="570">
        <v>4.1666666666666679</v>
      </c>
      <c r="AI2029" s="570">
        <v>233</v>
      </c>
      <c r="AJ2029" s="570">
        <v>78.556223175965684</v>
      </c>
      <c r="AK2029" s="570">
        <v>12.000757001173064</v>
      </c>
      <c r="AL2029" s="570"/>
    </row>
    <row r="2030" spans="1:38">
      <c r="A2030" s="570">
        <v>17</v>
      </c>
      <c r="B2030" s="570">
        <v>18</v>
      </c>
      <c r="C2030" s="570">
        <v>2024</v>
      </c>
      <c r="D2030" s="570">
        <v>6</v>
      </c>
      <c r="E2030" s="570">
        <v>99</v>
      </c>
      <c r="F2030" s="570">
        <v>99</v>
      </c>
      <c r="G2030" s="570">
        <v>99</v>
      </c>
      <c r="H2030" s="570">
        <v>99</v>
      </c>
      <c r="I2030" s="570">
        <v>99</v>
      </c>
      <c r="J2030" s="570">
        <v>999</v>
      </c>
      <c r="K2030" s="570">
        <v>99</v>
      </c>
      <c r="L2030" s="570">
        <v>99</v>
      </c>
      <c r="M2030" s="570">
        <v>2</v>
      </c>
      <c r="N2030" s="570">
        <v>99</v>
      </c>
      <c r="O2030" s="570">
        <v>99</v>
      </c>
      <c r="P2030" s="570">
        <v>99</v>
      </c>
      <c r="Q2030" s="570">
        <v>44</v>
      </c>
      <c r="R2030" s="570">
        <v>295</v>
      </c>
      <c r="S2030" s="570">
        <v>3.6711864406779648</v>
      </c>
      <c r="T2030" s="570">
        <v>2</v>
      </c>
      <c r="U2030" s="570">
        <v>8.4376271186440661</v>
      </c>
      <c r="V2030" s="570">
        <v>0</v>
      </c>
      <c r="W2030" s="570">
        <v>0</v>
      </c>
      <c r="X2030" s="570">
        <v>9.4915254237288131</v>
      </c>
      <c r="Y2030" s="570">
        <v>0</v>
      </c>
      <c r="Z2030" s="570">
        <v>4.3423622170048528</v>
      </c>
      <c r="AA2030" s="570">
        <v>1.3986738086012023</v>
      </c>
      <c r="AB2030" s="570">
        <v>0</v>
      </c>
      <c r="AC2030" s="570">
        <v>-6.9068702383539149</v>
      </c>
      <c r="AD2030" s="570"/>
      <c r="AE2030" s="570"/>
      <c r="AF2030" s="570">
        <v>17.601431980906916</v>
      </c>
      <c r="AG2030" s="570">
        <v>11.516360069585817</v>
      </c>
      <c r="AH2030" s="570">
        <v>0.3389830508474575</v>
      </c>
      <c r="AI2030" s="570">
        <v>290</v>
      </c>
      <c r="AJ2030" s="570">
        <v>84.761034482758575</v>
      </c>
      <c r="AK2030" s="570">
        <v>12.528527393039916</v>
      </c>
      <c r="AL2030" s="570"/>
    </row>
    <row r="2031" spans="1:38">
      <c r="A2031" s="570">
        <v>17</v>
      </c>
      <c r="B2031" s="570">
        <v>19</v>
      </c>
      <c r="C2031" s="570">
        <v>2024</v>
      </c>
      <c r="D2031" s="570">
        <v>7</v>
      </c>
      <c r="E2031" s="570">
        <v>99</v>
      </c>
      <c r="F2031" s="570">
        <v>99</v>
      </c>
      <c r="G2031" s="570">
        <v>99</v>
      </c>
      <c r="H2031" s="570">
        <v>99</v>
      </c>
      <c r="I2031" s="570">
        <v>99</v>
      </c>
      <c r="J2031" s="570">
        <v>999</v>
      </c>
      <c r="K2031" s="570">
        <v>99</v>
      </c>
      <c r="L2031" s="570">
        <v>99</v>
      </c>
      <c r="M2031" s="570">
        <v>2</v>
      </c>
      <c r="N2031" s="570">
        <v>99</v>
      </c>
      <c r="O2031" s="570">
        <v>99</v>
      </c>
      <c r="P2031" s="570">
        <v>99</v>
      </c>
      <c r="Q2031" s="570">
        <v>21</v>
      </c>
      <c r="R2031" s="570">
        <v>128</v>
      </c>
      <c r="S2031" s="570">
        <v>3.265625</v>
      </c>
      <c r="T2031" s="570">
        <v>2</v>
      </c>
      <c r="U2031" s="570">
        <v>7.4750000000000014</v>
      </c>
      <c r="V2031" s="570">
        <v>0</v>
      </c>
      <c r="W2031" s="570">
        <v>0</v>
      </c>
      <c r="X2031" s="570">
        <v>6.25</v>
      </c>
      <c r="Y2031" s="570">
        <v>0</v>
      </c>
      <c r="Z2031" s="570">
        <v>4.2172451019593318</v>
      </c>
      <c r="AA2031" s="570">
        <v>1.2898908323478389</v>
      </c>
      <c r="AB2031" s="570">
        <v>0</v>
      </c>
      <c r="AC2031" s="570">
        <v>23.316347791062597</v>
      </c>
      <c r="AD2031" s="570"/>
      <c r="AE2031" s="570"/>
      <c r="AF2031" s="570">
        <v>16.182048040455115</v>
      </c>
      <c r="AG2031" s="570">
        <v>10.492378550279639</v>
      </c>
      <c r="AH2031" s="570">
        <v>6.25</v>
      </c>
      <c r="AI2031" s="570">
        <v>128</v>
      </c>
      <c r="AJ2031" s="570">
        <v>83.627343749999994</v>
      </c>
      <c r="AK2031" s="570">
        <v>11.685271143464435</v>
      </c>
      <c r="AL2031" s="570"/>
    </row>
    <row r="2032" spans="1:38">
      <c r="A2032" s="570">
        <v>17</v>
      </c>
      <c r="B2032" s="570">
        <v>20</v>
      </c>
      <c r="C2032" s="570">
        <v>2024</v>
      </c>
      <c r="D2032" s="570">
        <v>8</v>
      </c>
      <c r="E2032" s="570">
        <v>99</v>
      </c>
      <c r="F2032" s="570">
        <v>99</v>
      </c>
      <c r="G2032" s="570">
        <v>99</v>
      </c>
      <c r="H2032" s="570">
        <v>99</v>
      </c>
      <c r="I2032" s="570">
        <v>99</v>
      </c>
      <c r="J2032" s="570">
        <v>999</v>
      </c>
      <c r="K2032" s="570">
        <v>99</v>
      </c>
      <c r="L2032" s="570">
        <v>99</v>
      </c>
      <c r="M2032" s="570">
        <v>2</v>
      </c>
      <c r="N2032" s="570">
        <v>99</v>
      </c>
      <c r="O2032" s="570">
        <v>99</v>
      </c>
      <c r="P2032" s="570">
        <v>99</v>
      </c>
      <c r="Q2032" s="570">
        <v>31</v>
      </c>
      <c r="R2032" s="570">
        <v>192</v>
      </c>
      <c r="S2032" s="570">
        <v>3.71875</v>
      </c>
      <c r="T2032" s="570">
        <v>2</v>
      </c>
      <c r="U2032" s="570">
        <v>8.6156250000000014</v>
      </c>
      <c r="V2032" s="570">
        <v>0</v>
      </c>
      <c r="W2032" s="570">
        <v>0</v>
      </c>
      <c r="X2032" s="570">
        <v>6.7708333333333313</v>
      </c>
      <c r="Y2032" s="570">
        <v>0</v>
      </c>
      <c r="Z2032" s="570">
        <v>3.5105889856321357</v>
      </c>
      <c r="AA2032" s="570">
        <v>1.0964252995530519</v>
      </c>
      <c r="AB2032" s="570">
        <v>0</v>
      </c>
      <c r="AC2032" s="570">
        <v>4.7824712050225431</v>
      </c>
      <c r="AD2032" s="570"/>
      <c r="AE2032" s="570"/>
      <c r="AF2032" s="570">
        <v>12.955465587044532</v>
      </c>
      <c r="AG2032" s="570">
        <v>8.7396645093118472</v>
      </c>
      <c r="AH2032" s="570">
        <v>1.041666666666667</v>
      </c>
      <c r="AI2032" s="570">
        <v>175</v>
      </c>
      <c r="AJ2032" s="570">
        <v>85.207428571428608</v>
      </c>
      <c r="AK2032" s="570">
        <v>12.490550436692169</v>
      </c>
      <c r="AL2032" s="570"/>
    </row>
    <row r="2033" spans="1:38">
      <c r="A2033" s="570">
        <v>17</v>
      </c>
      <c r="B2033" s="570">
        <v>21</v>
      </c>
      <c r="C2033" s="570">
        <v>2024</v>
      </c>
      <c r="D2033" s="570">
        <v>9</v>
      </c>
      <c r="E2033" s="570">
        <v>99</v>
      </c>
      <c r="F2033" s="570">
        <v>99</v>
      </c>
      <c r="G2033" s="570">
        <v>99</v>
      </c>
      <c r="H2033" s="570">
        <v>99</v>
      </c>
      <c r="I2033" s="570">
        <v>99</v>
      </c>
      <c r="J2033" s="570">
        <v>999</v>
      </c>
      <c r="K2033" s="570">
        <v>99</v>
      </c>
      <c r="L2033" s="570">
        <v>99</v>
      </c>
      <c r="M2033" s="570">
        <v>2</v>
      </c>
      <c r="N2033" s="570">
        <v>99</v>
      </c>
      <c r="O2033" s="570">
        <v>99</v>
      </c>
      <c r="P2033" s="570">
        <v>99</v>
      </c>
      <c r="Q2033" s="570">
        <v>41</v>
      </c>
      <c r="R2033" s="570">
        <v>123</v>
      </c>
      <c r="S2033" s="570">
        <v>3.4390243902439028</v>
      </c>
      <c r="T2033" s="570">
        <v>2</v>
      </c>
      <c r="U2033" s="570">
        <v>8.9772357723577159</v>
      </c>
      <c r="V2033" s="570">
        <v>0</v>
      </c>
      <c r="W2033" s="570">
        <v>0</v>
      </c>
      <c r="X2033" s="570">
        <v>13.008130081300809</v>
      </c>
      <c r="Y2033" s="570">
        <v>1.6260162601626011</v>
      </c>
      <c r="Z2033" s="570">
        <v>4.8254544081593549</v>
      </c>
      <c r="AA2033" s="570">
        <v>1.4823972096607556</v>
      </c>
      <c r="AB2033" s="570">
        <v>0</v>
      </c>
      <c r="AC2033" s="570">
        <v>29.667523088974956</v>
      </c>
      <c r="AD2033" s="570"/>
      <c r="AE2033" s="570"/>
      <c r="AF2033" s="570">
        <v>5.8101086443079826</v>
      </c>
      <c r="AG2033" s="570">
        <v>3.9625918695452489</v>
      </c>
      <c r="AH2033" s="570">
        <v>1.6260162601626011</v>
      </c>
      <c r="AI2033" s="570">
        <v>115</v>
      </c>
      <c r="AJ2033" s="570">
        <v>89.188695652173905</v>
      </c>
      <c r="AK2033" s="570">
        <v>12.333661077131984</v>
      </c>
      <c r="AL2033" s="570"/>
    </row>
    <row r="2034" spans="1:38">
      <c r="A2034" s="570">
        <v>17</v>
      </c>
      <c r="B2034" s="570">
        <v>22</v>
      </c>
      <c r="C2034" s="570">
        <v>2024</v>
      </c>
      <c r="D2034" s="570">
        <v>10</v>
      </c>
      <c r="E2034" s="570">
        <v>99</v>
      </c>
      <c r="F2034" s="570">
        <v>99</v>
      </c>
      <c r="G2034" s="570">
        <v>99</v>
      </c>
      <c r="H2034" s="570">
        <v>99</v>
      </c>
      <c r="I2034" s="570">
        <v>99</v>
      </c>
      <c r="J2034" s="570">
        <v>999</v>
      </c>
      <c r="K2034" s="570">
        <v>99</v>
      </c>
      <c r="L2034" s="570">
        <v>99</v>
      </c>
      <c r="M2034" s="570">
        <v>2</v>
      </c>
      <c r="N2034" s="570">
        <v>99</v>
      </c>
      <c r="O2034" s="570">
        <v>99</v>
      </c>
      <c r="P2034" s="570">
        <v>99</v>
      </c>
      <c r="Q2034" s="570">
        <v>85</v>
      </c>
      <c r="R2034" s="570">
        <v>275</v>
      </c>
      <c r="S2034" s="570">
        <v>3.585454545454545</v>
      </c>
      <c r="T2034" s="570">
        <v>2</v>
      </c>
      <c r="U2034" s="570">
        <v>9.7527272727272631</v>
      </c>
      <c r="V2034" s="570">
        <v>0</v>
      </c>
      <c r="W2034" s="570">
        <v>0</v>
      </c>
      <c r="X2034" s="570">
        <v>13.09090909090909</v>
      </c>
      <c r="Y2034" s="570">
        <v>0.3636363636363637</v>
      </c>
      <c r="Z2034" s="570">
        <v>4.7344253580634836</v>
      </c>
      <c r="AA2034" s="570">
        <v>1.2999885568472849</v>
      </c>
      <c r="AB2034" s="570">
        <v>0</v>
      </c>
      <c r="AC2034" s="570">
        <v>-21.239594376980556</v>
      </c>
      <c r="AD2034" s="570"/>
      <c r="AE2034" s="570"/>
      <c r="AF2034" s="570">
        <v>5.3481135744846338</v>
      </c>
      <c r="AG2034" s="570">
        <v>3.2914639160075305</v>
      </c>
      <c r="AH2034" s="570">
        <v>0.3636363636363637</v>
      </c>
      <c r="AI2034" s="570">
        <v>275</v>
      </c>
      <c r="AJ2034" s="570">
        <v>89.551272727272647</v>
      </c>
      <c r="AK2034" s="570">
        <v>12.7060160747374</v>
      </c>
      <c r="AL2034" s="570"/>
    </row>
    <row r="2035" spans="1:38">
      <c r="A2035" s="570">
        <v>17</v>
      </c>
      <c r="B2035" s="570">
        <v>23</v>
      </c>
      <c r="C2035" s="570">
        <v>2024</v>
      </c>
      <c r="D2035" s="570">
        <v>11</v>
      </c>
      <c r="E2035" s="570">
        <v>99</v>
      </c>
      <c r="F2035" s="570">
        <v>99</v>
      </c>
      <c r="G2035" s="570">
        <v>99</v>
      </c>
      <c r="H2035" s="570">
        <v>99</v>
      </c>
      <c r="I2035" s="570">
        <v>99</v>
      </c>
      <c r="J2035" s="570">
        <v>999</v>
      </c>
      <c r="K2035" s="570">
        <v>99</v>
      </c>
      <c r="L2035" s="570">
        <v>99</v>
      </c>
      <c r="M2035" s="570">
        <v>2</v>
      </c>
      <c r="N2035" s="570">
        <v>99</v>
      </c>
      <c r="O2035" s="570">
        <v>99</v>
      </c>
      <c r="P2035" s="570">
        <v>99</v>
      </c>
      <c r="Q2035" s="570">
        <v>33</v>
      </c>
      <c r="R2035" s="570">
        <v>131</v>
      </c>
      <c r="S2035" s="570">
        <v>3.3893129770992374</v>
      </c>
      <c r="T2035" s="570">
        <v>2</v>
      </c>
      <c r="U2035" s="570">
        <v>8.95572519083969</v>
      </c>
      <c r="V2035" s="570">
        <v>0</v>
      </c>
      <c r="W2035" s="570">
        <v>0</v>
      </c>
      <c r="X2035" s="570">
        <v>10.68702290076336</v>
      </c>
      <c r="Y2035" s="570">
        <v>1.5267175572519092</v>
      </c>
      <c r="Z2035" s="570">
        <v>4.0889566467292324</v>
      </c>
      <c r="AA2035" s="570">
        <v>1.0156975498308345</v>
      </c>
      <c r="AB2035" s="570">
        <v>0</v>
      </c>
      <c r="AC2035" s="570">
        <v>-14.362704696429089</v>
      </c>
      <c r="AD2035" s="570"/>
      <c r="AE2035" s="570"/>
      <c r="AF2035" s="570">
        <v>4.8161764705882355</v>
      </c>
      <c r="AG2035" s="570">
        <v>2.5842775829559264</v>
      </c>
      <c r="AH2035" s="570">
        <v>0</v>
      </c>
      <c r="AI2035" s="570">
        <v>129</v>
      </c>
      <c r="AJ2035" s="570">
        <v>88.937984496124102</v>
      </c>
      <c r="AK2035" s="570">
        <v>12.200013197155556</v>
      </c>
      <c r="AL2035" s="570"/>
    </row>
    <row r="2036" spans="1:38">
      <c r="A2036" s="570">
        <v>17</v>
      </c>
      <c r="B2036" s="570">
        <v>24</v>
      </c>
      <c r="C2036" s="570">
        <v>2024</v>
      </c>
      <c r="D2036" s="570">
        <v>12</v>
      </c>
      <c r="E2036" s="570">
        <v>99</v>
      </c>
      <c r="F2036" s="570">
        <v>99</v>
      </c>
      <c r="G2036" s="570">
        <v>99</v>
      </c>
      <c r="H2036" s="570">
        <v>99</v>
      </c>
      <c r="I2036" s="570">
        <v>99</v>
      </c>
      <c r="J2036" s="570">
        <v>999</v>
      </c>
      <c r="K2036" s="570">
        <v>99</v>
      </c>
      <c r="L2036" s="570">
        <v>99</v>
      </c>
      <c r="M2036" s="570">
        <v>2</v>
      </c>
      <c r="N2036" s="570">
        <v>99</v>
      </c>
      <c r="O2036" s="570">
        <v>99</v>
      </c>
      <c r="P2036" s="570">
        <v>99</v>
      </c>
      <c r="Q2036" s="570">
        <v>4</v>
      </c>
      <c r="R2036" s="570">
        <v>8</v>
      </c>
      <c r="S2036" s="570">
        <v>3.5</v>
      </c>
      <c r="T2036" s="570">
        <v>2</v>
      </c>
      <c r="U2036" s="570">
        <v>14.775</v>
      </c>
      <c r="V2036" s="570">
        <v>0</v>
      </c>
      <c r="W2036" s="570">
        <v>0</v>
      </c>
      <c r="X2036" s="570">
        <v>25</v>
      </c>
      <c r="Y2036" s="570">
        <v>25</v>
      </c>
      <c r="Z2036" s="570">
        <v>8.3028233149935176</v>
      </c>
      <c r="AA2036" s="570">
        <v>1.1180339887498949</v>
      </c>
      <c r="AB2036" s="570">
        <v>0</v>
      </c>
      <c r="AC2036" s="570">
        <v>20.198562820147774</v>
      </c>
      <c r="AD2036" s="570"/>
      <c r="AE2036" s="570"/>
      <c r="AF2036" s="570">
        <v>1.8648018648018647</v>
      </c>
      <c r="AG2036" s="570">
        <v>1.4182865370770339</v>
      </c>
      <c r="AH2036" s="570">
        <v>0</v>
      </c>
      <c r="AI2036" s="570">
        <v>8</v>
      </c>
      <c r="AJ2036" s="570">
        <v>101.03749999999999</v>
      </c>
      <c r="AK2036" s="570">
        <v>12.990721869308905</v>
      </c>
      <c r="AL2036" s="570"/>
    </row>
    <row r="2037" spans="1:38">
      <c r="A2037" s="570">
        <v>17</v>
      </c>
      <c r="B2037" s="570">
        <v>25</v>
      </c>
      <c r="C2037" s="570">
        <v>2024</v>
      </c>
      <c r="D2037" s="570">
        <v>1</v>
      </c>
      <c r="E2037" s="570">
        <v>99</v>
      </c>
      <c r="F2037" s="570">
        <v>99</v>
      </c>
      <c r="G2037" s="570">
        <v>99</v>
      </c>
      <c r="H2037" s="570">
        <v>99</v>
      </c>
      <c r="I2037" s="570">
        <v>99</v>
      </c>
      <c r="J2037" s="570">
        <v>999</v>
      </c>
      <c r="K2037" s="570">
        <v>99</v>
      </c>
      <c r="L2037" s="570">
        <v>99</v>
      </c>
      <c r="M2037" s="570">
        <v>3</v>
      </c>
      <c r="N2037" s="570">
        <v>99</v>
      </c>
      <c r="O2037" s="570">
        <v>99</v>
      </c>
      <c r="P2037" s="570">
        <v>99</v>
      </c>
      <c r="Q2037" s="570">
        <v>2</v>
      </c>
      <c r="R2037" s="570">
        <v>2</v>
      </c>
      <c r="S2037" s="570">
        <v>5</v>
      </c>
      <c r="T2037" s="570">
        <v>3</v>
      </c>
      <c r="U2037" s="570">
        <v>14.05</v>
      </c>
      <c r="V2037" s="570">
        <v>0</v>
      </c>
      <c r="W2037" s="570">
        <v>0</v>
      </c>
      <c r="X2037" s="570">
        <v>50</v>
      </c>
      <c r="Y2037" s="570">
        <v>0</v>
      </c>
      <c r="Z2037" s="570">
        <v>2.7499999999999942</v>
      </c>
      <c r="AA2037" s="570">
        <v>0</v>
      </c>
      <c r="AB2037" s="570">
        <v>0</v>
      </c>
      <c r="AC2037" s="570"/>
      <c r="AD2037" s="570"/>
      <c r="AE2037" s="570"/>
      <c r="AF2037" s="570">
        <v>0.26773761713520744</v>
      </c>
      <c r="AG2037" s="570">
        <v>0.19845193367044264</v>
      </c>
      <c r="AH2037" s="570">
        <v>0</v>
      </c>
      <c r="AI2037" s="570">
        <v>2</v>
      </c>
      <c r="AJ2037" s="570">
        <v>95.8</v>
      </c>
      <c r="AK2037" s="570">
        <v>15.825766372586761</v>
      </c>
      <c r="AL2037" s="570"/>
    </row>
    <row r="2038" spans="1:38">
      <c r="A2038" s="570">
        <v>17</v>
      </c>
      <c r="B2038" s="570">
        <v>26</v>
      </c>
      <c r="C2038" s="570">
        <v>2024</v>
      </c>
      <c r="D2038" s="570">
        <v>2</v>
      </c>
      <c r="E2038" s="570">
        <v>99</v>
      </c>
      <c r="F2038" s="570">
        <v>99</v>
      </c>
      <c r="G2038" s="570">
        <v>99</v>
      </c>
      <c r="H2038" s="570">
        <v>99</v>
      </c>
      <c r="I2038" s="570">
        <v>99</v>
      </c>
      <c r="J2038" s="570">
        <v>999</v>
      </c>
      <c r="K2038" s="570">
        <v>99</v>
      </c>
      <c r="L2038" s="570">
        <v>99</v>
      </c>
      <c r="M2038" s="570">
        <v>3</v>
      </c>
      <c r="N2038" s="570">
        <v>99</v>
      </c>
      <c r="O2038" s="570">
        <v>99</v>
      </c>
      <c r="P2038" s="570">
        <v>99</v>
      </c>
      <c r="Q2038" s="570">
        <v>6</v>
      </c>
      <c r="R2038" s="570">
        <v>36</v>
      </c>
      <c r="S2038" s="570">
        <v>4.4444444444444446</v>
      </c>
      <c r="T2038" s="570">
        <v>3</v>
      </c>
      <c r="U2038" s="570">
        <v>4.8805555555555564</v>
      </c>
      <c r="V2038" s="570">
        <v>0</v>
      </c>
      <c r="W2038" s="570">
        <v>0</v>
      </c>
      <c r="X2038" s="570">
        <v>0</v>
      </c>
      <c r="Y2038" s="570">
        <v>0</v>
      </c>
      <c r="Z2038" s="570">
        <v>1.2751512861104488</v>
      </c>
      <c r="AA2038" s="570">
        <v>0.76173940004455876</v>
      </c>
      <c r="AB2038" s="570">
        <v>0</v>
      </c>
      <c r="AC2038" s="570">
        <v>-23.990196688484904</v>
      </c>
      <c r="AD2038" s="570"/>
      <c r="AE2038" s="570"/>
      <c r="AF2038" s="570">
        <v>2.5139664804469279</v>
      </c>
      <c r="AG2038" s="570">
        <v>1.2947010839529278</v>
      </c>
      <c r="AH2038" s="570">
        <v>0</v>
      </c>
      <c r="AI2038" s="570">
        <v>36</v>
      </c>
      <c r="AJ2038" s="570">
        <v>72.455555555555549</v>
      </c>
      <c r="AK2038" s="570">
        <v>12.791410071106815</v>
      </c>
      <c r="AL2038" s="570"/>
    </row>
    <row r="2039" spans="1:38">
      <c r="A2039" s="570">
        <v>17</v>
      </c>
      <c r="B2039" s="570">
        <v>27</v>
      </c>
      <c r="C2039" s="570">
        <v>2024</v>
      </c>
      <c r="D2039" s="570">
        <v>3</v>
      </c>
      <c r="E2039" s="570">
        <v>99</v>
      </c>
      <c r="F2039" s="570">
        <v>99</v>
      </c>
      <c r="G2039" s="570">
        <v>99</v>
      </c>
      <c r="H2039" s="570">
        <v>99</v>
      </c>
      <c r="I2039" s="570">
        <v>99</v>
      </c>
      <c r="J2039" s="570">
        <v>999</v>
      </c>
      <c r="K2039" s="570">
        <v>99</v>
      </c>
      <c r="L2039" s="570">
        <v>99</v>
      </c>
      <c r="M2039" s="570">
        <v>3</v>
      </c>
      <c r="N2039" s="570">
        <v>99</v>
      </c>
      <c r="O2039" s="570">
        <v>99</v>
      </c>
      <c r="P2039" s="570">
        <v>99</v>
      </c>
      <c r="Q2039" s="570">
        <v>22</v>
      </c>
      <c r="R2039" s="570">
        <v>86</v>
      </c>
      <c r="S2039" s="570">
        <v>4.2558139534883717</v>
      </c>
      <c r="T2039" s="570">
        <v>3</v>
      </c>
      <c r="U2039" s="570">
        <v>7.4906976744186062</v>
      </c>
      <c r="V2039" s="570">
        <v>0</v>
      </c>
      <c r="W2039" s="570">
        <v>0</v>
      </c>
      <c r="X2039" s="570">
        <v>10.465116279069768</v>
      </c>
      <c r="Y2039" s="570">
        <v>0</v>
      </c>
      <c r="Z2039" s="570">
        <v>4.1310967040686259</v>
      </c>
      <c r="AA2039" s="570">
        <v>1.0363851141933595</v>
      </c>
      <c r="AB2039" s="570">
        <v>0</v>
      </c>
      <c r="AC2039" s="570">
        <v>-46.114851068700112</v>
      </c>
      <c r="AD2039" s="570"/>
      <c r="AE2039" s="570"/>
      <c r="AF2039" s="570">
        <v>2.6267562614538797</v>
      </c>
      <c r="AG2039" s="570">
        <v>1.937356209494308</v>
      </c>
      <c r="AH2039" s="570">
        <v>0</v>
      </c>
      <c r="AI2039" s="570">
        <v>85</v>
      </c>
      <c r="AJ2039" s="570">
        <v>80.962352941176448</v>
      </c>
      <c r="AK2039" s="570">
        <v>13.029401016014612</v>
      </c>
      <c r="AL2039" s="570"/>
    </row>
    <row r="2040" spans="1:38">
      <c r="A2040" s="570">
        <v>17</v>
      </c>
      <c r="B2040" s="570">
        <v>28</v>
      </c>
      <c r="C2040" s="570">
        <v>2024</v>
      </c>
      <c r="D2040" s="570">
        <v>4</v>
      </c>
      <c r="E2040" s="570">
        <v>99</v>
      </c>
      <c r="F2040" s="570">
        <v>99</v>
      </c>
      <c r="G2040" s="570">
        <v>99</v>
      </c>
      <c r="H2040" s="570">
        <v>99</v>
      </c>
      <c r="I2040" s="570">
        <v>99</v>
      </c>
      <c r="J2040" s="570">
        <v>999</v>
      </c>
      <c r="K2040" s="570">
        <v>99</v>
      </c>
      <c r="L2040" s="570">
        <v>99</v>
      </c>
      <c r="M2040" s="570">
        <v>3</v>
      </c>
      <c r="N2040" s="570">
        <v>99</v>
      </c>
      <c r="O2040" s="570">
        <v>99</v>
      </c>
      <c r="P2040" s="570">
        <v>99</v>
      </c>
      <c r="Q2040" s="570">
        <v>58</v>
      </c>
      <c r="R2040" s="570">
        <v>415</v>
      </c>
      <c r="S2040" s="570">
        <v>4.1590361445783124</v>
      </c>
      <c r="T2040" s="570">
        <v>3</v>
      </c>
      <c r="U2040" s="570">
        <v>6.7306024096385562</v>
      </c>
      <c r="V2040" s="570">
        <v>0</v>
      </c>
      <c r="W2040" s="570">
        <v>0</v>
      </c>
      <c r="X2040" s="570">
        <v>3.855421686746987</v>
      </c>
      <c r="Y2040" s="570">
        <v>0</v>
      </c>
      <c r="Z2040" s="570">
        <v>2.9525979368789139</v>
      </c>
      <c r="AA2040" s="570">
        <v>1.0522535935788455</v>
      </c>
      <c r="AB2040" s="570">
        <v>0</v>
      </c>
      <c r="AC2040" s="570">
        <v>-15.815629516540778</v>
      </c>
      <c r="AD2040" s="570"/>
      <c r="AE2040" s="570"/>
      <c r="AF2040" s="570">
        <v>11.046047378227305</v>
      </c>
      <c r="AG2040" s="570">
        <v>8.3099542732360074</v>
      </c>
      <c r="AH2040" s="570">
        <v>1.9277108433734935</v>
      </c>
      <c r="AI2040" s="570">
        <v>414</v>
      </c>
      <c r="AJ2040" s="570">
        <v>78.032125603864756</v>
      </c>
      <c r="AK2040" s="570">
        <v>13.64344161083279</v>
      </c>
      <c r="AL2040" s="570"/>
    </row>
    <row r="2041" spans="1:38">
      <c r="A2041" s="570">
        <v>17</v>
      </c>
      <c r="B2041" s="570">
        <v>29</v>
      </c>
      <c r="C2041" s="570">
        <v>2024</v>
      </c>
      <c r="D2041" s="570">
        <v>5</v>
      </c>
      <c r="E2041" s="570">
        <v>99</v>
      </c>
      <c r="F2041" s="570">
        <v>99</v>
      </c>
      <c r="G2041" s="570">
        <v>99</v>
      </c>
      <c r="H2041" s="570">
        <v>99</v>
      </c>
      <c r="I2041" s="570">
        <v>99</v>
      </c>
      <c r="J2041" s="570">
        <v>999</v>
      </c>
      <c r="K2041" s="570">
        <v>99</v>
      </c>
      <c r="L2041" s="570">
        <v>99</v>
      </c>
      <c r="M2041" s="570">
        <v>3</v>
      </c>
      <c r="N2041" s="570">
        <v>99</v>
      </c>
      <c r="O2041" s="570">
        <v>99</v>
      </c>
      <c r="P2041" s="570">
        <v>99</v>
      </c>
      <c r="Q2041" s="570">
        <v>42</v>
      </c>
      <c r="R2041" s="570">
        <v>171</v>
      </c>
      <c r="S2041" s="570">
        <v>4.0877192982456148</v>
      </c>
      <c r="T2041" s="570">
        <v>3</v>
      </c>
      <c r="U2041" s="570">
        <v>6.8906432748538</v>
      </c>
      <c r="V2041" s="570">
        <v>0</v>
      </c>
      <c r="W2041" s="570">
        <v>0</v>
      </c>
      <c r="X2041" s="570">
        <v>2.3391812865497075</v>
      </c>
      <c r="Y2041" s="570">
        <v>0</v>
      </c>
      <c r="Z2041" s="570">
        <v>3.8694673985925503</v>
      </c>
      <c r="AA2041" s="570">
        <v>1.6643566632465152</v>
      </c>
      <c r="AB2041" s="570">
        <v>0</v>
      </c>
      <c r="AC2041" s="570">
        <v>2.0104385250855983</v>
      </c>
      <c r="AD2041" s="570"/>
      <c r="AE2041" s="570"/>
      <c r="AF2041" s="570">
        <v>8.3130772970345159</v>
      </c>
      <c r="AG2041" s="570">
        <v>5.5506616230373913</v>
      </c>
      <c r="AH2041" s="570">
        <v>3.5087719298245608</v>
      </c>
      <c r="AI2041" s="570">
        <v>146</v>
      </c>
      <c r="AJ2041" s="570">
        <v>79.812328767123319</v>
      </c>
      <c r="AK2041" s="570">
        <v>12.857416134938427</v>
      </c>
      <c r="AL2041" s="570"/>
    </row>
    <row r="2042" spans="1:38">
      <c r="A2042" s="570">
        <v>17</v>
      </c>
      <c r="B2042" s="570">
        <v>30</v>
      </c>
      <c r="C2042" s="570">
        <v>2024</v>
      </c>
      <c r="D2042" s="570">
        <v>6</v>
      </c>
      <c r="E2042" s="570">
        <v>99</v>
      </c>
      <c r="F2042" s="570">
        <v>99</v>
      </c>
      <c r="G2042" s="570">
        <v>99</v>
      </c>
      <c r="H2042" s="570">
        <v>99</v>
      </c>
      <c r="I2042" s="570">
        <v>99</v>
      </c>
      <c r="J2042" s="570">
        <v>999</v>
      </c>
      <c r="K2042" s="570">
        <v>99</v>
      </c>
      <c r="L2042" s="570">
        <v>99</v>
      </c>
      <c r="M2042" s="570">
        <v>3</v>
      </c>
      <c r="N2042" s="570">
        <v>99</v>
      </c>
      <c r="O2042" s="570">
        <v>99</v>
      </c>
      <c r="P2042" s="570">
        <v>99</v>
      </c>
      <c r="Q2042" s="570">
        <v>46</v>
      </c>
      <c r="R2042" s="570">
        <v>212</v>
      </c>
      <c r="S2042" s="570">
        <v>4.2688679245283012</v>
      </c>
      <c r="T2042" s="570">
        <v>3</v>
      </c>
      <c r="U2042" s="570">
        <v>8.9830188679245317</v>
      </c>
      <c r="V2042" s="570">
        <v>0</v>
      </c>
      <c r="W2042" s="570">
        <v>0</v>
      </c>
      <c r="X2042" s="570">
        <v>11.320754716981128</v>
      </c>
      <c r="Y2042" s="570">
        <v>0</v>
      </c>
      <c r="Z2042" s="570">
        <v>4.2380792128909377</v>
      </c>
      <c r="AA2042" s="570">
        <v>1.2318005847819999</v>
      </c>
      <c r="AB2042" s="570">
        <v>0</v>
      </c>
      <c r="AC2042" s="570">
        <v>-37.220334636017498</v>
      </c>
      <c r="AD2042" s="570"/>
      <c r="AE2042" s="570"/>
      <c r="AF2042" s="570">
        <v>12.649164677804295</v>
      </c>
      <c r="AG2042" s="570">
        <v>8.8111189251212227</v>
      </c>
      <c r="AH2042" s="570">
        <v>0.47169811320754707</v>
      </c>
      <c r="AI2042" s="570">
        <v>200</v>
      </c>
      <c r="AJ2042" s="570">
        <v>86.086499999999987</v>
      </c>
      <c r="AK2042" s="570">
        <v>13.419159432954164</v>
      </c>
      <c r="AL2042" s="570"/>
    </row>
    <row r="2043" spans="1:38">
      <c r="A2043" s="570">
        <v>17</v>
      </c>
      <c r="B2043" s="570">
        <v>31</v>
      </c>
      <c r="C2043" s="570">
        <v>2024</v>
      </c>
      <c r="D2043" s="570">
        <v>7</v>
      </c>
      <c r="E2043" s="570">
        <v>99</v>
      </c>
      <c r="F2043" s="570">
        <v>99</v>
      </c>
      <c r="G2043" s="570">
        <v>99</v>
      </c>
      <c r="H2043" s="570">
        <v>99</v>
      </c>
      <c r="I2043" s="570">
        <v>99</v>
      </c>
      <c r="J2043" s="570">
        <v>999</v>
      </c>
      <c r="K2043" s="570">
        <v>99</v>
      </c>
      <c r="L2043" s="570">
        <v>99</v>
      </c>
      <c r="M2043" s="570">
        <v>3</v>
      </c>
      <c r="N2043" s="570">
        <v>99</v>
      </c>
      <c r="O2043" s="570">
        <v>99</v>
      </c>
      <c r="P2043" s="570">
        <v>99</v>
      </c>
      <c r="Q2043" s="570">
        <v>30</v>
      </c>
      <c r="R2043" s="570">
        <v>156</v>
      </c>
      <c r="S2043" s="570">
        <v>4.1730769230769225</v>
      </c>
      <c r="T2043" s="570">
        <v>3</v>
      </c>
      <c r="U2043" s="570">
        <v>8.3480769230769241</v>
      </c>
      <c r="V2043" s="570">
        <v>0</v>
      </c>
      <c r="W2043" s="570">
        <v>0</v>
      </c>
      <c r="X2043" s="570">
        <v>6.4102564102564097</v>
      </c>
      <c r="Y2043" s="570">
        <v>0</v>
      </c>
      <c r="Z2043" s="570">
        <v>3.7532459653124426</v>
      </c>
      <c r="AA2043" s="570">
        <v>1.1444596840613539</v>
      </c>
      <c r="AB2043" s="570">
        <v>0</v>
      </c>
      <c r="AC2043" s="570">
        <v>7.0142865566395693</v>
      </c>
      <c r="AD2043" s="570"/>
      <c r="AE2043" s="570"/>
      <c r="AF2043" s="570">
        <v>19.721871049304685</v>
      </c>
      <c r="AG2043" s="570">
        <v>14.28117118105056</v>
      </c>
      <c r="AH2043" s="570">
        <v>6.4102564102564097</v>
      </c>
      <c r="AI2043" s="570">
        <v>156</v>
      </c>
      <c r="AJ2043" s="570">
        <v>85.09294871794873</v>
      </c>
      <c r="AK2043" s="570">
        <v>12.828827114465076</v>
      </c>
      <c r="AL2043" s="570"/>
    </row>
    <row r="2044" spans="1:38">
      <c r="A2044" s="570">
        <v>17</v>
      </c>
      <c r="B2044" s="570">
        <v>32</v>
      </c>
      <c r="C2044" s="570">
        <v>2024</v>
      </c>
      <c r="D2044" s="570">
        <v>8</v>
      </c>
      <c r="E2044" s="570">
        <v>99</v>
      </c>
      <c r="F2044" s="570">
        <v>99</v>
      </c>
      <c r="G2044" s="570">
        <v>99</v>
      </c>
      <c r="H2044" s="570">
        <v>99</v>
      </c>
      <c r="I2044" s="570">
        <v>99</v>
      </c>
      <c r="J2044" s="570">
        <v>999</v>
      </c>
      <c r="K2044" s="570">
        <v>99</v>
      </c>
      <c r="L2044" s="570">
        <v>99</v>
      </c>
      <c r="M2044" s="570">
        <v>3</v>
      </c>
      <c r="N2044" s="570">
        <v>99</v>
      </c>
      <c r="O2044" s="570">
        <v>99</v>
      </c>
      <c r="P2044" s="570">
        <v>99</v>
      </c>
      <c r="Q2044" s="570">
        <v>63</v>
      </c>
      <c r="R2044" s="570">
        <v>338</v>
      </c>
      <c r="S2044" s="570">
        <v>4.1863905325443804</v>
      </c>
      <c r="T2044" s="570">
        <v>3</v>
      </c>
      <c r="U2044" s="570">
        <v>9.5106508875739681</v>
      </c>
      <c r="V2044" s="570">
        <v>0</v>
      </c>
      <c r="W2044" s="570">
        <v>0</v>
      </c>
      <c r="X2044" s="570">
        <v>4.1420118343195265</v>
      </c>
      <c r="Y2044" s="570">
        <v>0.59171597633136108</v>
      </c>
      <c r="Z2044" s="570">
        <v>3.0403020992085383</v>
      </c>
      <c r="AA2044" s="570">
        <v>1.1681895622721048</v>
      </c>
      <c r="AB2044" s="570">
        <v>0</v>
      </c>
      <c r="AC2044" s="570">
        <v>-11.068364728907362</v>
      </c>
      <c r="AD2044" s="570"/>
      <c r="AE2044" s="570"/>
      <c r="AF2044" s="570">
        <v>22.807017543859647</v>
      </c>
      <c r="AG2044" s="570">
        <v>16.983753797384761</v>
      </c>
      <c r="AH2044" s="570">
        <v>1.7751479289940828</v>
      </c>
      <c r="AI2044" s="570">
        <v>338</v>
      </c>
      <c r="AJ2044" s="570">
        <v>88.416568047337222</v>
      </c>
      <c r="AK2044" s="570">
        <v>13.443539332397256</v>
      </c>
      <c r="AL2044" s="570"/>
    </row>
    <row r="2045" spans="1:38">
      <c r="A2045" s="570">
        <v>17</v>
      </c>
      <c r="B2045" s="570">
        <v>33</v>
      </c>
      <c r="C2045" s="570">
        <v>2024</v>
      </c>
      <c r="D2045" s="570">
        <v>9</v>
      </c>
      <c r="E2045" s="570">
        <v>99</v>
      </c>
      <c r="F2045" s="570">
        <v>99</v>
      </c>
      <c r="G2045" s="570">
        <v>99</v>
      </c>
      <c r="H2045" s="570">
        <v>99</v>
      </c>
      <c r="I2045" s="570">
        <v>99</v>
      </c>
      <c r="J2045" s="570">
        <v>999</v>
      </c>
      <c r="K2045" s="570">
        <v>99</v>
      </c>
      <c r="L2045" s="570">
        <v>99</v>
      </c>
      <c r="M2045" s="570">
        <v>3</v>
      </c>
      <c r="N2045" s="570">
        <v>99</v>
      </c>
      <c r="O2045" s="570">
        <v>99</v>
      </c>
      <c r="P2045" s="570">
        <v>99</v>
      </c>
      <c r="Q2045" s="570">
        <v>85</v>
      </c>
      <c r="R2045" s="570">
        <v>367</v>
      </c>
      <c r="S2045" s="570">
        <v>4.3269754768392374</v>
      </c>
      <c r="T2045" s="570">
        <v>3</v>
      </c>
      <c r="U2045" s="570">
        <v>10.289373297002719</v>
      </c>
      <c r="V2045" s="570">
        <v>0.8174386920980925</v>
      </c>
      <c r="W2045" s="570">
        <v>0</v>
      </c>
      <c r="X2045" s="570">
        <v>7.0844686648501378</v>
      </c>
      <c r="Y2045" s="570">
        <v>1.0899182561307903</v>
      </c>
      <c r="Z2045" s="570">
        <v>4.0613579277869247</v>
      </c>
      <c r="AA2045" s="570">
        <v>1.3699409708829757</v>
      </c>
      <c r="AB2045" s="570">
        <v>0</v>
      </c>
      <c r="AC2045" s="570">
        <v>26.620760219826945</v>
      </c>
      <c r="AD2045" s="570"/>
      <c r="AE2045" s="570"/>
      <c r="AF2045" s="570">
        <v>17.335852621634388</v>
      </c>
      <c r="AG2045" s="570">
        <v>13.551475654570508</v>
      </c>
      <c r="AH2045" s="570">
        <v>3.26975476839237</v>
      </c>
      <c r="AI2045" s="570">
        <v>355</v>
      </c>
      <c r="AJ2045" s="570">
        <v>89.88478873239437</v>
      </c>
      <c r="AK2045" s="570">
        <v>13.673185740048552</v>
      </c>
      <c r="AL2045" s="570"/>
    </row>
    <row r="2046" spans="1:38">
      <c r="A2046" s="570">
        <v>17</v>
      </c>
      <c r="B2046" s="570">
        <v>34</v>
      </c>
      <c r="C2046" s="570">
        <v>2024</v>
      </c>
      <c r="D2046" s="570">
        <v>10</v>
      </c>
      <c r="E2046" s="570">
        <v>99</v>
      </c>
      <c r="F2046" s="570">
        <v>99</v>
      </c>
      <c r="G2046" s="570">
        <v>99</v>
      </c>
      <c r="H2046" s="570">
        <v>99</v>
      </c>
      <c r="I2046" s="570">
        <v>99</v>
      </c>
      <c r="J2046" s="570">
        <v>999</v>
      </c>
      <c r="K2046" s="570">
        <v>99</v>
      </c>
      <c r="L2046" s="570">
        <v>99</v>
      </c>
      <c r="M2046" s="570">
        <v>3</v>
      </c>
      <c r="N2046" s="570">
        <v>99</v>
      </c>
      <c r="O2046" s="570">
        <v>99</v>
      </c>
      <c r="P2046" s="570">
        <v>99</v>
      </c>
      <c r="Q2046" s="570">
        <v>178</v>
      </c>
      <c r="R2046" s="570">
        <v>879</v>
      </c>
      <c r="S2046" s="570">
        <v>3.9749715585893055</v>
      </c>
      <c r="T2046" s="570">
        <v>3</v>
      </c>
      <c r="U2046" s="570">
        <v>11.533788395904436</v>
      </c>
      <c r="V2046" s="570">
        <v>0.11376564277588164</v>
      </c>
      <c r="W2046" s="570">
        <v>0</v>
      </c>
      <c r="X2046" s="570">
        <v>22.753128555176328</v>
      </c>
      <c r="Y2046" s="570">
        <v>1.0238907849829353</v>
      </c>
      <c r="Z2046" s="570">
        <v>5.0715861189397344</v>
      </c>
      <c r="AA2046" s="570">
        <v>1.2186684831296679</v>
      </c>
      <c r="AB2046" s="570">
        <v>0</v>
      </c>
      <c r="AC2046" s="570">
        <v>-23.313440095073783</v>
      </c>
      <c r="AD2046" s="570"/>
      <c r="AE2046" s="570"/>
      <c r="AF2046" s="570">
        <v>17.094515752625441</v>
      </c>
      <c r="AG2046" s="570">
        <v>12.442028140666505</v>
      </c>
      <c r="AH2046" s="570">
        <v>1.0238907849829353</v>
      </c>
      <c r="AI2046" s="570">
        <v>871</v>
      </c>
      <c r="AJ2046" s="570">
        <v>93.12514351320327</v>
      </c>
      <c r="AK2046" s="570">
        <v>13.657729315069911</v>
      </c>
      <c r="AL2046" s="570"/>
    </row>
    <row r="2047" spans="1:38">
      <c r="A2047" s="570">
        <v>17</v>
      </c>
      <c r="B2047" s="570">
        <v>35</v>
      </c>
      <c r="C2047" s="570">
        <v>2024</v>
      </c>
      <c r="D2047" s="570">
        <v>11</v>
      </c>
      <c r="E2047" s="570">
        <v>99</v>
      </c>
      <c r="F2047" s="570">
        <v>99</v>
      </c>
      <c r="G2047" s="570">
        <v>99</v>
      </c>
      <c r="H2047" s="570">
        <v>99</v>
      </c>
      <c r="I2047" s="570">
        <v>99</v>
      </c>
      <c r="J2047" s="570">
        <v>999</v>
      </c>
      <c r="K2047" s="570">
        <v>99</v>
      </c>
      <c r="L2047" s="570">
        <v>99</v>
      </c>
      <c r="M2047" s="570">
        <v>3</v>
      </c>
      <c r="N2047" s="570">
        <v>99</v>
      </c>
      <c r="O2047" s="570">
        <v>99</v>
      </c>
      <c r="P2047" s="570">
        <v>99</v>
      </c>
      <c r="Q2047" s="570">
        <v>84</v>
      </c>
      <c r="R2047" s="570">
        <v>309</v>
      </c>
      <c r="S2047" s="570">
        <v>3.4854368932038824</v>
      </c>
      <c r="T2047" s="570">
        <v>3</v>
      </c>
      <c r="U2047" s="570">
        <v>12.021682847896436</v>
      </c>
      <c r="V2047" s="570">
        <v>0</v>
      </c>
      <c r="W2047" s="570">
        <v>0</v>
      </c>
      <c r="X2047" s="570">
        <v>24.595469255663421</v>
      </c>
      <c r="Y2047" s="570">
        <v>2.2653721682847898</v>
      </c>
      <c r="Z2047" s="570">
        <v>5.2003437541715085</v>
      </c>
      <c r="AA2047" s="570">
        <v>1.345235468638208</v>
      </c>
      <c r="AB2047" s="570">
        <v>0</v>
      </c>
      <c r="AC2047" s="570">
        <v>-6.3678823693001201</v>
      </c>
      <c r="AD2047" s="570"/>
      <c r="AE2047" s="570"/>
      <c r="AF2047" s="570">
        <v>11.36029411764706</v>
      </c>
      <c r="AG2047" s="570">
        <v>8.1825911501929589</v>
      </c>
      <c r="AH2047" s="570">
        <v>3.2362459546925568</v>
      </c>
      <c r="AI2047" s="570">
        <v>298</v>
      </c>
      <c r="AJ2047" s="570">
        <v>95.741275167785219</v>
      </c>
      <c r="AK2047" s="570">
        <v>13.18915557521423</v>
      </c>
      <c r="AL2047" s="570"/>
    </row>
    <row r="2048" spans="1:38">
      <c r="A2048" s="570">
        <v>17</v>
      </c>
      <c r="B2048" s="570">
        <v>36</v>
      </c>
      <c r="C2048" s="570">
        <v>2024</v>
      </c>
      <c r="D2048" s="570">
        <v>12</v>
      </c>
      <c r="E2048" s="570">
        <v>99</v>
      </c>
      <c r="F2048" s="570">
        <v>99</v>
      </c>
      <c r="G2048" s="570">
        <v>99</v>
      </c>
      <c r="H2048" s="570">
        <v>99</v>
      </c>
      <c r="I2048" s="570">
        <v>99</v>
      </c>
      <c r="J2048" s="570">
        <v>999</v>
      </c>
      <c r="K2048" s="570">
        <v>99</v>
      </c>
      <c r="L2048" s="570">
        <v>99</v>
      </c>
      <c r="M2048" s="570">
        <v>3</v>
      </c>
      <c r="N2048" s="570">
        <v>99</v>
      </c>
      <c r="O2048" s="570">
        <v>99</v>
      </c>
      <c r="P2048" s="570">
        <v>99</v>
      </c>
      <c r="Q2048" s="570">
        <v>13</v>
      </c>
      <c r="R2048" s="570">
        <v>35</v>
      </c>
      <c r="S2048" s="570">
        <v>3.6285714285714281</v>
      </c>
      <c r="T2048" s="570">
        <v>3</v>
      </c>
      <c r="U2048" s="570">
        <v>14.84</v>
      </c>
      <c r="V2048" s="570">
        <v>2.8571428571428577</v>
      </c>
      <c r="W2048" s="570">
        <v>0</v>
      </c>
      <c r="X2048" s="570">
        <v>48.571428571428562</v>
      </c>
      <c r="Y2048" s="570">
        <v>2.8571428571428577</v>
      </c>
      <c r="Z2048" s="570">
        <v>5.4668977883779242</v>
      </c>
      <c r="AA2048" s="570">
        <v>1.2668456729940212</v>
      </c>
      <c r="AB2048" s="570">
        <v>0</v>
      </c>
      <c r="AC2048" s="570">
        <v>-0.19801975845772504</v>
      </c>
      <c r="AD2048" s="570"/>
      <c r="AE2048" s="570"/>
      <c r="AF2048" s="570">
        <v>8.1585081585081571</v>
      </c>
      <c r="AG2048" s="570">
        <v>6.23230141588673</v>
      </c>
      <c r="AH2048" s="570">
        <v>0</v>
      </c>
      <c r="AI2048" s="570">
        <v>35</v>
      </c>
      <c r="AJ2048" s="570">
        <v>100.53714285714283</v>
      </c>
      <c r="AK2048" s="570">
        <v>13.927499068260229</v>
      </c>
      <c r="AL2048" s="570"/>
    </row>
    <row r="2049" spans="1:38">
      <c r="A2049" s="570">
        <v>17</v>
      </c>
      <c r="B2049" s="570">
        <v>37</v>
      </c>
      <c r="C2049" s="570">
        <v>2024</v>
      </c>
      <c r="D2049" s="570">
        <v>1</v>
      </c>
      <c r="E2049" s="570">
        <v>99</v>
      </c>
      <c r="F2049" s="570">
        <v>99</v>
      </c>
      <c r="G2049" s="570">
        <v>99</v>
      </c>
      <c r="H2049" s="570">
        <v>99</v>
      </c>
      <c r="I2049" s="570">
        <v>99</v>
      </c>
      <c r="J2049" s="570">
        <v>999</v>
      </c>
      <c r="K2049" s="570">
        <v>99</v>
      </c>
      <c r="L2049" s="570">
        <v>99</v>
      </c>
      <c r="M2049" s="570">
        <v>4</v>
      </c>
      <c r="N2049" s="570">
        <v>99</v>
      </c>
      <c r="O2049" s="570">
        <v>99</v>
      </c>
      <c r="P2049" s="570">
        <v>99</v>
      </c>
      <c r="Q2049" s="570">
        <v>6</v>
      </c>
      <c r="R2049" s="570">
        <v>12</v>
      </c>
      <c r="S2049" s="570">
        <v>5.4166666666666679</v>
      </c>
      <c r="T2049" s="570">
        <v>4</v>
      </c>
      <c r="U2049" s="570">
        <v>12.59166666666667</v>
      </c>
      <c r="V2049" s="570">
        <v>0</v>
      </c>
      <c r="W2049" s="570">
        <v>0</v>
      </c>
      <c r="X2049" s="570">
        <v>25</v>
      </c>
      <c r="Y2049" s="570">
        <v>0</v>
      </c>
      <c r="Z2049" s="570">
        <v>3.3267747978418356</v>
      </c>
      <c r="AA2049" s="570">
        <v>0.64009547898904806</v>
      </c>
      <c r="AB2049" s="570">
        <v>0</v>
      </c>
      <c r="AC2049" s="570">
        <v>14.642515294470204</v>
      </c>
      <c r="AD2049" s="570"/>
      <c r="AE2049" s="570"/>
      <c r="AF2049" s="570">
        <v>1.6064257028112452</v>
      </c>
      <c r="AG2049" s="570">
        <v>1.0671205401282522</v>
      </c>
      <c r="AH2049" s="570">
        <v>0</v>
      </c>
      <c r="AI2049" s="570">
        <v>12</v>
      </c>
      <c r="AJ2049" s="570">
        <v>96.2</v>
      </c>
      <c r="AK2049" s="570">
        <v>13.937976585789247</v>
      </c>
      <c r="AL2049" s="570"/>
    </row>
    <row r="2050" spans="1:38">
      <c r="A2050" s="570">
        <v>17</v>
      </c>
      <c r="B2050" s="570">
        <v>38</v>
      </c>
      <c r="C2050" s="570">
        <v>2024</v>
      </c>
      <c r="D2050" s="570">
        <v>2</v>
      </c>
      <c r="E2050" s="570">
        <v>99</v>
      </c>
      <c r="F2050" s="570">
        <v>99</v>
      </c>
      <c r="G2050" s="570">
        <v>99</v>
      </c>
      <c r="H2050" s="570">
        <v>99</v>
      </c>
      <c r="I2050" s="570">
        <v>99</v>
      </c>
      <c r="J2050" s="570">
        <v>999</v>
      </c>
      <c r="K2050" s="570">
        <v>99</v>
      </c>
      <c r="L2050" s="570">
        <v>99</v>
      </c>
      <c r="M2050" s="570">
        <v>4</v>
      </c>
      <c r="N2050" s="570">
        <v>99</v>
      </c>
      <c r="O2050" s="570">
        <v>99</v>
      </c>
      <c r="P2050" s="570">
        <v>99</v>
      </c>
      <c r="Q2050" s="570">
        <v>15</v>
      </c>
      <c r="R2050" s="570">
        <v>104</v>
      </c>
      <c r="S2050" s="570">
        <v>5.1057692307692317</v>
      </c>
      <c r="T2050" s="570">
        <v>4</v>
      </c>
      <c r="U2050" s="570">
        <v>5.4355769230769244</v>
      </c>
      <c r="V2050" s="570">
        <v>0</v>
      </c>
      <c r="W2050" s="570">
        <v>0</v>
      </c>
      <c r="X2050" s="570">
        <v>1.9230769230769225</v>
      </c>
      <c r="Y2050" s="570">
        <v>0.96153846153846112</v>
      </c>
      <c r="Z2050" s="570">
        <v>2.9850563153182379</v>
      </c>
      <c r="AA2050" s="570">
        <v>0.69224091558293277</v>
      </c>
      <c r="AB2050" s="570">
        <v>0</v>
      </c>
      <c r="AC2050" s="570">
        <v>9.0778743994469941</v>
      </c>
      <c r="AD2050" s="570"/>
      <c r="AE2050" s="570"/>
      <c r="AF2050" s="570">
        <v>7.2625698324022352</v>
      </c>
      <c r="AG2050" s="570">
        <v>4.1655920475730808</v>
      </c>
      <c r="AH2050" s="570">
        <v>0.96153846153846112</v>
      </c>
      <c r="AI2050" s="570">
        <v>104</v>
      </c>
      <c r="AJ2050" s="570">
        <v>72.820192307692324</v>
      </c>
      <c r="AK2050" s="570">
        <v>13.296412851211176</v>
      </c>
      <c r="AL2050" s="570"/>
    </row>
    <row r="2051" spans="1:38">
      <c r="A2051" s="570">
        <v>17</v>
      </c>
      <c r="B2051" s="570">
        <v>39</v>
      </c>
      <c r="C2051" s="570">
        <v>2024</v>
      </c>
      <c r="D2051" s="570">
        <v>3</v>
      </c>
      <c r="E2051" s="570">
        <v>99</v>
      </c>
      <c r="F2051" s="570">
        <v>99</v>
      </c>
      <c r="G2051" s="570">
        <v>99</v>
      </c>
      <c r="H2051" s="570">
        <v>99</v>
      </c>
      <c r="I2051" s="570">
        <v>99</v>
      </c>
      <c r="J2051" s="570">
        <v>999</v>
      </c>
      <c r="K2051" s="570">
        <v>99</v>
      </c>
      <c r="L2051" s="570">
        <v>99</v>
      </c>
      <c r="M2051" s="570">
        <v>4</v>
      </c>
      <c r="N2051" s="570">
        <v>99</v>
      </c>
      <c r="O2051" s="570">
        <v>99</v>
      </c>
      <c r="P2051" s="570">
        <v>99</v>
      </c>
      <c r="Q2051" s="570">
        <v>50</v>
      </c>
      <c r="R2051" s="570">
        <v>307</v>
      </c>
      <c r="S2051" s="570">
        <v>5.2671009771986972</v>
      </c>
      <c r="T2051" s="570">
        <v>4</v>
      </c>
      <c r="U2051" s="570">
        <v>8.0182410423452755</v>
      </c>
      <c r="V2051" s="570">
        <v>0.65146579804560245</v>
      </c>
      <c r="W2051" s="570">
        <v>0</v>
      </c>
      <c r="X2051" s="570">
        <v>9.1205211726384388</v>
      </c>
      <c r="Y2051" s="570">
        <v>1.6286644951140059</v>
      </c>
      <c r="Z2051" s="570">
        <v>4.7024623981903053</v>
      </c>
      <c r="AA2051" s="570">
        <v>1.175340715546431</v>
      </c>
      <c r="AB2051" s="570">
        <v>0</v>
      </c>
      <c r="AC2051" s="570">
        <v>-17.915958430050814</v>
      </c>
      <c r="AD2051" s="570"/>
      <c r="AE2051" s="570"/>
      <c r="AF2051" s="570">
        <v>9.3769089798411738</v>
      </c>
      <c r="AG2051" s="570">
        <v>7.4029743019111907</v>
      </c>
      <c r="AH2051" s="570">
        <v>0</v>
      </c>
      <c r="AI2051" s="570">
        <v>307</v>
      </c>
      <c r="AJ2051" s="570">
        <v>80.341368078175918</v>
      </c>
      <c r="AK2051" s="570">
        <v>14.389125200657379</v>
      </c>
      <c r="AL2051" s="570"/>
    </row>
    <row r="2052" spans="1:38">
      <c r="A2052" s="570">
        <v>17</v>
      </c>
      <c r="B2052" s="570">
        <v>40</v>
      </c>
      <c r="C2052" s="570">
        <v>2024</v>
      </c>
      <c r="D2052" s="570">
        <v>4</v>
      </c>
      <c r="E2052" s="570">
        <v>99</v>
      </c>
      <c r="F2052" s="570">
        <v>99</v>
      </c>
      <c r="G2052" s="570">
        <v>99</v>
      </c>
      <c r="H2052" s="570">
        <v>99</v>
      </c>
      <c r="I2052" s="570">
        <v>99</v>
      </c>
      <c r="J2052" s="570">
        <v>999</v>
      </c>
      <c r="K2052" s="570">
        <v>99</v>
      </c>
      <c r="L2052" s="570">
        <v>99</v>
      </c>
      <c r="M2052" s="570">
        <v>4</v>
      </c>
      <c r="N2052" s="570">
        <v>99</v>
      </c>
      <c r="O2052" s="570">
        <v>99</v>
      </c>
      <c r="P2052" s="570">
        <v>99</v>
      </c>
      <c r="Q2052" s="570">
        <v>68</v>
      </c>
      <c r="R2052" s="570">
        <v>687</v>
      </c>
      <c r="S2052" s="570">
        <v>5.0232896652110632</v>
      </c>
      <c r="T2052" s="570">
        <v>4</v>
      </c>
      <c r="U2052" s="570">
        <v>7.1870451237263504</v>
      </c>
      <c r="V2052" s="570">
        <v>0</v>
      </c>
      <c r="W2052" s="570">
        <v>0</v>
      </c>
      <c r="X2052" s="570">
        <v>3.9301310043668143</v>
      </c>
      <c r="Y2052" s="570">
        <v>0.58224163027656473</v>
      </c>
      <c r="Z2052" s="570">
        <v>3.1726989281213434</v>
      </c>
      <c r="AA2052" s="570">
        <v>1.0277286365798719</v>
      </c>
      <c r="AB2052" s="570">
        <v>0</v>
      </c>
      <c r="AC2052" s="570">
        <v>-22.409561775910944</v>
      </c>
      <c r="AD2052" s="570"/>
      <c r="AE2052" s="570"/>
      <c r="AF2052" s="570">
        <v>18.285866382752197</v>
      </c>
      <c r="AG2052" s="570">
        <v>14.689388237184165</v>
      </c>
      <c r="AH2052" s="570">
        <v>1.0189228529839889</v>
      </c>
      <c r="AI2052" s="570">
        <v>684</v>
      </c>
      <c r="AJ2052" s="570">
        <v>78.060526315789502</v>
      </c>
      <c r="AK2052" s="570">
        <v>14.602114357890297</v>
      </c>
      <c r="AL2052" s="570"/>
    </row>
    <row r="2053" spans="1:38">
      <c r="A2053" s="570">
        <v>17</v>
      </c>
      <c r="B2053" s="570">
        <v>41</v>
      </c>
      <c r="C2053" s="570">
        <v>2024</v>
      </c>
      <c r="D2053" s="570">
        <v>5</v>
      </c>
      <c r="E2053" s="570">
        <v>99</v>
      </c>
      <c r="F2053" s="570">
        <v>99</v>
      </c>
      <c r="G2053" s="570">
        <v>99</v>
      </c>
      <c r="H2053" s="570">
        <v>99</v>
      </c>
      <c r="I2053" s="570">
        <v>99</v>
      </c>
      <c r="J2053" s="570">
        <v>999</v>
      </c>
      <c r="K2053" s="570">
        <v>99</v>
      </c>
      <c r="L2053" s="570">
        <v>99</v>
      </c>
      <c r="M2053" s="570">
        <v>4</v>
      </c>
      <c r="N2053" s="570">
        <v>99</v>
      </c>
      <c r="O2053" s="570">
        <v>99</v>
      </c>
      <c r="P2053" s="570">
        <v>99</v>
      </c>
      <c r="Q2053" s="570">
        <v>49</v>
      </c>
      <c r="R2053" s="570">
        <v>280</v>
      </c>
      <c r="S2053" s="570">
        <v>5.1214285714285692</v>
      </c>
      <c r="T2053" s="570">
        <v>4</v>
      </c>
      <c r="U2053" s="570">
        <v>8.0125000000000011</v>
      </c>
      <c r="V2053" s="570">
        <v>0</v>
      </c>
      <c r="W2053" s="570">
        <v>0</v>
      </c>
      <c r="X2053" s="570">
        <v>7.5</v>
      </c>
      <c r="Y2053" s="570">
        <v>0.71428571428571441</v>
      </c>
      <c r="Z2053" s="570">
        <v>4.4041807451232335</v>
      </c>
      <c r="AA2053" s="570">
        <v>1.0952355072433204</v>
      </c>
      <c r="AB2053" s="570">
        <v>0</v>
      </c>
      <c r="AC2053" s="570">
        <v>2.9079404822613646</v>
      </c>
      <c r="AD2053" s="570"/>
      <c r="AE2053" s="570"/>
      <c r="AF2053" s="570">
        <v>13.612056392805057</v>
      </c>
      <c r="AG2053" s="570">
        <v>10.568538870647872</v>
      </c>
      <c r="AH2053" s="570">
        <v>2.8571428571428577</v>
      </c>
      <c r="AI2053" s="570">
        <v>261</v>
      </c>
      <c r="AJ2053" s="570">
        <v>81.459770114942529</v>
      </c>
      <c r="AK2053" s="570">
        <v>13.864723554253402</v>
      </c>
      <c r="AL2053" s="570"/>
    </row>
    <row r="2054" spans="1:38">
      <c r="A2054" s="570">
        <v>17</v>
      </c>
      <c r="B2054" s="570">
        <v>42</v>
      </c>
      <c r="C2054" s="570">
        <v>2024</v>
      </c>
      <c r="D2054" s="570">
        <v>6</v>
      </c>
      <c r="E2054" s="570">
        <v>99</v>
      </c>
      <c r="F2054" s="570">
        <v>99</v>
      </c>
      <c r="G2054" s="570">
        <v>99</v>
      </c>
      <c r="H2054" s="570">
        <v>99</v>
      </c>
      <c r="I2054" s="570">
        <v>99</v>
      </c>
      <c r="J2054" s="570">
        <v>999</v>
      </c>
      <c r="K2054" s="570">
        <v>99</v>
      </c>
      <c r="L2054" s="570">
        <v>99</v>
      </c>
      <c r="M2054" s="570">
        <v>4</v>
      </c>
      <c r="N2054" s="570">
        <v>99</v>
      </c>
      <c r="O2054" s="570">
        <v>99</v>
      </c>
      <c r="P2054" s="570">
        <v>99</v>
      </c>
      <c r="Q2054" s="570">
        <v>56</v>
      </c>
      <c r="R2054" s="570">
        <v>260</v>
      </c>
      <c r="S2054" s="570">
        <v>5.1807692307692319</v>
      </c>
      <c r="T2054" s="570">
        <v>4</v>
      </c>
      <c r="U2054" s="570">
        <v>10.190384615384612</v>
      </c>
      <c r="V2054" s="570">
        <v>0</v>
      </c>
      <c r="W2054" s="570">
        <v>0</v>
      </c>
      <c r="X2054" s="570">
        <v>20.38461538461538</v>
      </c>
      <c r="Y2054" s="570">
        <v>0.76923076923076894</v>
      </c>
      <c r="Z2054" s="570">
        <v>4.8331570990791004</v>
      </c>
      <c r="AA2054" s="570">
        <v>1.1807817588911904</v>
      </c>
      <c r="AB2054" s="570">
        <v>0</v>
      </c>
      <c r="AC2054" s="570">
        <v>-37.737563969057504</v>
      </c>
      <c r="AD2054" s="570"/>
      <c r="AE2054" s="570"/>
      <c r="AF2054" s="570">
        <v>15.51312649164678</v>
      </c>
      <c r="AG2054" s="570">
        <v>12.258485398082687</v>
      </c>
      <c r="AH2054" s="570">
        <v>0.76923076923076894</v>
      </c>
      <c r="AI2054" s="570">
        <v>243</v>
      </c>
      <c r="AJ2054" s="570">
        <v>87.53580246913576</v>
      </c>
      <c r="AK2054" s="570">
        <v>14.396507846450637</v>
      </c>
      <c r="AL2054" s="570"/>
    </row>
    <row r="2055" spans="1:38">
      <c r="A2055" s="570">
        <v>17</v>
      </c>
      <c r="B2055" s="570">
        <v>43</v>
      </c>
      <c r="C2055" s="570">
        <v>2024</v>
      </c>
      <c r="D2055" s="570">
        <v>7</v>
      </c>
      <c r="E2055" s="570">
        <v>99</v>
      </c>
      <c r="F2055" s="570">
        <v>99</v>
      </c>
      <c r="G2055" s="570">
        <v>99</v>
      </c>
      <c r="H2055" s="570">
        <v>99</v>
      </c>
      <c r="I2055" s="570">
        <v>99</v>
      </c>
      <c r="J2055" s="570">
        <v>999</v>
      </c>
      <c r="K2055" s="570">
        <v>99</v>
      </c>
      <c r="L2055" s="570">
        <v>99</v>
      </c>
      <c r="M2055" s="570">
        <v>4</v>
      </c>
      <c r="N2055" s="570">
        <v>99</v>
      </c>
      <c r="O2055" s="570">
        <v>99</v>
      </c>
      <c r="P2055" s="570">
        <v>99</v>
      </c>
      <c r="Q2055" s="570">
        <v>30</v>
      </c>
      <c r="R2055" s="570">
        <v>149</v>
      </c>
      <c r="S2055" s="570">
        <v>5.476510067114094</v>
      </c>
      <c r="T2055" s="570">
        <v>4</v>
      </c>
      <c r="U2055" s="570">
        <v>10.306711409395977</v>
      </c>
      <c r="V2055" s="570">
        <v>0</v>
      </c>
      <c r="W2055" s="570">
        <v>0</v>
      </c>
      <c r="X2055" s="570">
        <v>16.107382550335572</v>
      </c>
      <c r="Y2055" s="570">
        <v>2.0134228187919465</v>
      </c>
      <c r="Z2055" s="570">
        <v>4.7095742042324718</v>
      </c>
      <c r="AA2055" s="570">
        <v>1.2563070020722249</v>
      </c>
      <c r="AB2055" s="570">
        <v>0</v>
      </c>
      <c r="AC2055" s="570">
        <v>-16.739926353750661</v>
      </c>
      <c r="AD2055" s="570"/>
      <c r="AE2055" s="570"/>
      <c r="AF2055" s="570">
        <v>18.83691529709229</v>
      </c>
      <c r="AG2055" s="570">
        <v>16.84066235332822</v>
      </c>
      <c r="AH2055" s="570">
        <v>3.3557046979865781</v>
      </c>
      <c r="AI2055" s="570">
        <v>149</v>
      </c>
      <c r="AJ2055" s="570">
        <v>88.351677852348999</v>
      </c>
      <c r="AK2055" s="570">
        <v>14.205596120765712</v>
      </c>
      <c r="AL2055" s="570"/>
    </row>
    <row r="2056" spans="1:38">
      <c r="A2056" s="570">
        <v>17</v>
      </c>
      <c r="B2056" s="570">
        <v>44</v>
      </c>
      <c r="C2056" s="570">
        <v>2024</v>
      </c>
      <c r="D2056" s="570">
        <v>8</v>
      </c>
      <c r="E2056" s="570">
        <v>99</v>
      </c>
      <c r="F2056" s="570">
        <v>99</v>
      </c>
      <c r="G2056" s="570">
        <v>99</v>
      </c>
      <c r="H2056" s="570">
        <v>99</v>
      </c>
      <c r="I2056" s="570">
        <v>99</v>
      </c>
      <c r="J2056" s="570">
        <v>999</v>
      </c>
      <c r="K2056" s="570">
        <v>99</v>
      </c>
      <c r="L2056" s="570">
        <v>99</v>
      </c>
      <c r="M2056" s="570">
        <v>4</v>
      </c>
      <c r="N2056" s="570">
        <v>99</v>
      </c>
      <c r="O2056" s="570">
        <v>99</v>
      </c>
      <c r="P2056" s="570">
        <v>99</v>
      </c>
      <c r="Q2056" s="570">
        <v>83</v>
      </c>
      <c r="R2056" s="570">
        <v>362</v>
      </c>
      <c r="S2056" s="570">
        <v>5.5055248618784525</v>
      </c>
      <c r="T2056" s="570">
        <v>4</v>
      </c>
      <c r="U2056" s="570">
        <v>11.291160220994476</v>
      </c>
      <c r="V2056" s="570">
        <v>0.27624309392265195</v>
      </c>
      <c r="W2056" s="570">
        <v>0</v>
      </c>
      <c r="X2056" s="570">
        <v>14.917127071823204</v>
      </c>
      <c r="Y2056" s="570">
        <v>1.3812154696132597</v>
      </c>
      <c r="Z2056" s="570">
        <v>4.0200710916679006</v>
      </c>
      <c r="AA2056" s="570">
        <v>1.1828528000640872</v>
      </c>
      <c r="AB2056" s="570">
        <v>0</v>
      </c>
      <c r="AC2056" s="570">
        <v>-32.12463785144832</v>
      </c>
      <c r="AD2056" s="570"/>
      <c r="AE2056" s="570"/>
      <c r="AF2056" s="570">
        <v>24.426450742240217</v>
      </c>
      <c r="AG2056" s="570">
        <v>21.595033681151765</v>
      </c>
      <c r="AH2056" s="570">
        <v>1.3812154696132597</v>
      </c>
      <c r="AI2056" s="570">
        <v>361</v>
      </c>
      <c r="AJ2056" s="570">
        <v>91.755955678670432</v>
      </c>
      <c r="AK2056" s="570">
        <v>14.254853788348891</v>
      </c>
      <c r="AL2056" s="570"/>
    </row>
    <row r="2057" spans="1:38">
      <c r="A2057" s="570">
        <v>17</v>
      </c>
      <c r="B2057" s="570">
        <v>45</v>
      </c>
      <c r="C2057" s="570">
        <v>2024</v>
      </c>
      <c r="D2057" s="570">
        <v>9</v>
      </c>
      <c r="E2057" s="570">
        <v>99</v>
      </c>
      <c r="F2057" s="570">
        <v>99</v>
      </c>
      <c r="G2057" s="570">
        <v>99</v>
      </c>
      <c r="H2057" s="570">
        <v>99</v>
      </c>
      <c r="I2057" s="570">
        <v>99</v>
      </c>
      <c r="J2057" s="570">
        <v>999</v>
      </c>
      <c r="K2057" s="570">
        <v>99</v>
      </c>
      <c r="L2057" s="570">
        <v>99</v>
      </c>
      <c r="M2057" s="570">
        <v>4</v>
      </c>
      <c r="N2057" s="570">
        <v>99</v>
      </c>
      <c r="O2057" s="570">
        <v>99</v>
      </c>
      <c r="P2057" s="570">
        <v>99</v>
      </c>
      <c r="Q2057" s="570">
        <v>115</v>
      </c>
      <c r="R2057" s="570">
        <v>526</v>
      </c>
      <c r="S2057" s="570">
        <v>5.7357414448669202</v>
      </c>
      <c r="T2057" s="570">
        <v>4</v>
      </c>
      <c r="U2057" s="570">
        <v>11.932319391634969</v>
      </c>
      <c r="V2057" s="570">
        <v>0.57034220532319413</v>
      </c>
      <c r="W2057" s="570">
        <v>0</v>
      </c>
      <c r="X2057" s="570">
        <v>14.828897338403044</v>
      </c>
      <c r="Y2057" s="570">
        <v>1.7110266159695819</v>
      </c>
      <c r="Z2057" s="570">
        <v>4.6042034378629122</v>
      </c>
      <c r="AA2057" s="570">
        <v>1.2411420449468304</v>
      </c>
      <c r="AB2057" s="570">
        <v>0</v>
      </c>
      <c r="AC2057" s="570">
        <v>-2.2725179308480161</v>
      </c>
      <c r="AD2057" s="570"/>
      <c r="AE2057" s="570"/>
      <c r="AF2057" s="570">
        <v>24.846480869154473</v>
      </c>
      <c r="AG2057" s="570">
        <v>22.523828663298119</v>
      </c>
      <c r="AH2057" s="570">
        <v>2.6615969581749055</v>
      </c>
      <c r="AI2057" s="570">
        <v>503</v>
      </c>
      <c r="AJ2057" s="570">
        <v>92.859244532803174</v>
      </c>
      <c r="AK2057" s="570">
        <v>14.431407514018916</v>
      </c>
      <c r="AL2057" s="570"/>
    </row>
    <row r="2058" spans="1:38">
      <c r="A2058" s="570">
        <v>17</v>
      </c>
      <c r="B2058" s="570">
        <v>46</v>
      </c>
      <c r="C2058" s="570">
        <v>2024</v>
      </c>
      <c r="D2058" s="570">
        <v>10</v>
      </c>
      <c r="E2058" s="570">
        <v>99</v>
      </c>
      <c r="F2058" s="570">
        <v>99</v>
      </c>
      <c r="G2058" s="570">
        <v>99</v>
      </c>
      <c r="H2058" s="570">
        <v>99</v>
      </c>
      <c r="I2058" s="570">
        <v>99</v>
      </c>
      <c r="J2058" s="570">
        <v>999</v>
      </c>
      <c r="K2058" s="570">
        <v>99</v>
      </c>
      <c r="L2058" s="570">
        <v>99</v>
      </c>
      <c r="M2058" s="570">
        <v>4</v>
      </c>
      <c r="N2058" s="570">
        <v>99</v>
      </c>
      <c r="O2058" s="570">
        <v>99</v>
      </c>
      <c r="P2058" s="570">
        <v>99</v>
      </c>
      <c r="Q2058" s="570">
        <v>261</v>
      </c>
      <c r="R2058" s="570">
        <v>1217</v>
      </c>
      <c r="S2058" s="570">
        <v>5.4289235825801159</v>
      </c>
      <c r="T2058" s="570">
        <v>4</v>
      </c>
      <c r="U2058" s="570">
        <v>13.868200493015623</v>
      </c>
      <c r="V2058" s="570">
        <v>1.1503697617091211</v>
      </c>
      <c r="W2058" s="570">
        <v>0</v>
      </c>
      <c r="X2058" s="570">
        <v>34.757600657354139</v>
      </c>
      <c r="Y2058" s="570">
        <v>4.6014790468364843</v>
      </c>
      <c r="Z2058" s="570">
        <v>5.4979475784378042</v>
      </c>
      <c r="AA2058" s="570">
        <v>1.2161951153755113</v>
      </c>
      <c r="AB2058" s="570">
        <v>0</v>
      </c>
      <c r="AC2058" s="570">
        <v>-22.346990002268139</v>
      </c>
      <c r="AD2058" s="570"/>
      <c r="AE2058" s="570"/>
      <c r="AF2058" s="570">
        <v>23.667833527810192</v>
      </c>
      <c r="AG2058" s="570">
        <v>20.712905066669943</v>
      </c>
      <c r="AH2058" s="570">
        <v>1.6433853738701723</v>
      </c>
      <c r="AI2058" s="570">
        <v>1189</v>
      </c>
      <c r="AJ2058" s="570">
        <v>97.110681244743489</v>
      </c>
      <c r="AK2058" s="570">
        <v>14.551075072006691</v>
      </c>
      <c r="AL2058" s="570"/>
    </row>
    <row r="2059" spans="1:38">
      <c r="A2059" s="570">
        <v>17</v>
      </c>
      <c r="B2059" s="570">
        <v>47</v>
      </c>
      <c r="C2059" s="570">
        <v>2024</v>
      </c>
      <c r="D2059" s="570">
        <v>11</v>
      </c>
      <c r="E2059" s="570">
        <v>99</v>
      </c>
      <c r="F2059" s="570">
        <v>99</v>
      </c>
      <c r="G2059" s="570">
        <v>99</v>
      </c>
      <c r="H2059" s="570">
        <v>99</v>
      </c>
      <c r="I2059" s="570">
        <v>99</v>
      </c>
      <c r="J2059" s="570">
        <v>999</v>
      </c>
      <c r="K2059" s="570">
        <v>99</v>
      </c>
      <c r="L2059" s="570">
        <v>99</v>
      </c>
      <c r="M2059" s="570">
        <v>4</v>
      </c>
      <c r="N2059" s="570">
        <v>99</v>
      </c>
      <c r="O2059" s="570">
        <v>99</v>
      </c>
      <c r="P2059" s="570">
        <v>99</v>
      </c>
      <c r="Q2059" s="570">
        <v>126</v>
      </c>
      <c r="R2059" s="570">
        <v>600</v>
      </c>
      <c r="S2059" s="570">
        <v>4.95</v>
      </c>
      <c r="T2059" s="570">
        <v>4</v>
      </c>
      <c r="U2059" s="570">
        <v>15.081666666666676</v>
      </c>
      <c r="V2059" s="570">
        <v>1.333333333333333</v>
      </c>
      <c r="W2059" s="570">
        <v>0</v>
      </c>
      <c r="X2059" s="570">
        <v>46.5</v>
      </c>
      <c r="Y2059" s="570">
        <v>5.6666666666666679</v>
      </c>
      <c r="Z2059" s="570">
        <v>5.5934631987307437</v>
      </c>
      <c r="AA2059" s="570">
        <v>1.1622535581074096</v>
      </c>
      <c r="AB2059" s="570">
        <v>0</v>
      </c>
      <c r="AC2059" s="570">
        <v>-8.6640216916391992</v>
      </c>
      <c r="AD2059" s="570"/>
      <c r="AE2059" s="570"/>
      <c r="AF2059" s="570">
        <v>22.058823529411764</v>
      </c>
      <c r="AG2059" s="570">
        <v>19.932771776481594</v>
      </c>
      <c r="AH2059" s="570">
        <v>3.5</v>
      </c>
      <c r="AI2059" s="570">
        <v>588</v>
      </c>
      <c r="AJ2059" s="570">
        <v>100.70561224489811</v>
      </c>
      <c r="AK2059" s="570">
        <v>14.171385197442961</v>
      </c>
      <c r="AL2059" s="570"/>
    </row>
    <row r="2060" spans="1:38">
      <c r="A2060" s="570">
        <v>17</v>
      </c>
      <c r="B2060" s="570">
        <v>48</v>
      </c>
      <c r="C2060" s="570">
        <v>2024</v>
      </c>
      <c r="D2060" s="570">
        <v>12</v>
      </c>
      <c r="E2060" s="570">
        <v>99</v>
      </c>
      <c r="F2060" s="570">
        <v>99</v>
      </c>
      <c r="G2060" s="570">
        <v>99</v>
      </c>
      <c r="H2060" s="570">
        <v>99</v>
      </c>
      <c r="I2060" s="570">
        <v>99</v>
      </c>
      <c r="J2060" s="570">
        <v>999</v>
      </c>
      <c r="K2060" s="570">
        <v>99</v>
      </c>
      <c r="L2060" s="570">
        <v>99</v>
      </c>
      <c r="M2060" s="570">
        <v>4</v>
      </c>
      <c r="N2060" s="570">
        <v>99</v>
      </c>
      <c r="O2060" s="570">
        <v>99</v>
      </c>
      <c r="P2060" s="570">
        <v>99</v>
      </c>
      <c r="Q2060" s="570">
        <v>25</v>
      </c>
      <c r="R2060" s="570">
        <v>68</v>
      </c>
      <c r="S2060" s="570">
        <v>5.102941176470587</v>
      </c>
      <c r="T2060" s="570">
        <v>4</v>
      </c>
      <c r="U2060" s="570">
        <v>16.548529411764704</v>
      </c>
      <c r="V2060" s="570">
        <v>1.4705882352941178</v>
      </c>
      <c r="W2060" s="570">
        <v>0</v>
      </c>
      <c r="X2060" s="570">
        <v>60.294117647058819</v>
      </c>
      <c r="Y2060" s="570">
        <v>8.8235294117647047</v>
      </c>
      <c r="Z2060" s="570">
        <v>5.4734517726895628</v>
      </c>
      <c r="AA2060" s="570">
        <v>1.2264212149746092</v>
      </c>
      <c r="AB2060" s="570">
        <v>0</v>
      </c>
      <c r="AC2060" s="570">
        <v>-21.784618966900705</v>
      </c>
      <c r="AD2060" s="570"/>
      <c r="AE2060" s="570"/>
      <c r="AF2060" s="570">
        <v>15.850815850815851</v>
      </c>
      <c r="AG2060" s="570">
        <v>13.502519798416124</v>
      </c>
      <c r="AH2060" s="570">
        <v>1.4705882352941178</v>
      </c>
      <c r="AI2060" s="570">
        <v>67</v>
      </c>
      <c r="AJ2060" s="570">
        <v>102.74328358208952</v>
      </c>
      <c r="AK2060" s="570">
        <v>14.776629671190772</v>
      </c>
      <c r="AL2060" s="570"/>
    </row>
    <row r="2061" spans="1:38">
      <c r="A2061" s="570">
        <v>17</v>
      </c>
      <c r="B2061" s="570">
        <v>49</v>
      </c>
      <c r="C2061" s="570">
        <v>2024</v>
      </c>
      <c r="D2061" s="570">
        <v>1</v>
      </c>
      <c r="E2061" s="570">
        <v>99</v>
      </c>
      <c r="F2061" s="570">
        <v>99</v>
      </c>
      <c r="G2061" s="570">
        <v>99</v>
      </c>
      <c r="H2061" s="570">
        <v>99</v>
      </c>
      <c r="I2061" s="570">
        <v>99</v>
      </c>
      <c r="J2061" s="570">
        <v>999</v>
      </c>
      <c r="K2061" s="570">
        <v>99</v>
      </c>
      <c r="L2061" s="570">
        <v>99</v>
      </c>
      <c r="M2061" s="570">
        <v>5</v>
      </c>
      <c r="N2061" s="570">
        <v>99</v>
      </c>
      <c r="O2061" s="570">
        <v>99</v>
      </c>
      <c r="P2061" s="570">
        <v>99</v>
      </c>
      <c r="Q2061" s="570">
        <v>54</v>
      </c>
      <c r="R2061" s="570">
        <v>437</v>
      </c>
      <c r="S2061" s="570">
        <v>5.4256292906178478</v>
      </c>
      <c r="T2061" s="570">
        <v>5</v>
      </c>
      <c r="U2061" s="570">
        <v>16.853775743707089</v>
      </c>
      <c r="V2061" s="570">
        <v>4.5766590389016013</v>
      </c>
      <c r="W2061" s="570">
        <v>0</v>
      </c>
      <c r="X2061" s="570">
        <v>54.23340961098399</v>
      </c>
      <c r="Y2061" s="570">
        <v>19.450800915331811</v>
      </c>
      <c r="Z2061" s="570">
        <v>6.9991510224010254</v>
      </c>
      <c r="AA2061" s="570">
        <v>1.2033828670947251</v>
      </c>
      <c r="AB2061" s="570">
        <v>0</v>
      </c>
      <c r="AC2061" s="570">
        <v>-1.3829506448025353</v>
      </c>
      <c r="AD2061" s="570"/>
      <c r="AE2061" s="570"/>
      <c r="AF2061" s="570">
        <v>58.500669344042862</v>
      </c>
      <c r="AG2061" s="570">
        <v>52.014887426198491</v>
      </c>
      <c r="AH2061" s="570">
        <v>3.6613272311212817</v>
      </c>
      <c r="AI2061" s="570">
        <v>45</v>
      </c>
      <c r="AJ2061" s="570">
        <v>89.844444444444406</v>
      </c>
      <c r="AK2061" s="570">
        <v>16.480935288835418</v>
      </c>
      <c r="AL2061" s="570"/>
    </row>
    <row r="2062" spans="1:38">
      <c r="A2062" s="570">
        <v>17</v>
      </c>
      <c r="B2062" s="570">
        <v>50</v>
      </c>
      <c r="C2062" s="570">
        <v>2024</v>
      </c>
      <c r="D2062" s="570">
        <v>2</v>
      </c>
      <c r="E2062" s="570">
        <v>99</v>
      </c>
      <c r="F2062" s="570">
        <v>99</v>
      </c>
      <c r="G2062" s="570">
        <v>99</v>
      </c>
      <c r="H2062" s="570">
        <v>99</v>
      </c>
      <c r="I2062" s="570">
        <v>99</v>
      </c>
      <c r="J2062" s="570">
        <v>999</v>
      </c>
      <c r="K2062" s="570">
        <v>99</v>
      </c>
      <c r="L2062" s="570">
        <v>99</v>
      </c>
      <c r="M2062" s="570">
        <v>5</v>
      </c>
      <c r="N2062" s="570">
        <v>99</v>
      </c>
      <c r="O2062" s="570">
        <v>99</v>
      </c>
      <c r="P2062" s="570">
        <v>99</v>
      </c>
      <c r="Q2062" s="570">
        <v>68</v>
      </c>
      <c r="R2062" s="570">
        <v>827</v>
      </c>
      <c r="S2062" s="570">
        <v>5.7569528415961315</v>
      </c>
      <c r="T2062" s="570">
        <v>5</v>
      </c>
      <c r="U2062" s="570">
        <v>9.2281741233373626</v>
      </c>
      <c r="V2062" s="570">
        <v>1.6928657799274489</v>
      </c>
      <c r="W2062" s="570">
        <v>0</v>
      </c>
      <c r="X2062" s="570">
        <v>14.993954050785979</v>
      </c>
      <c r="Y2062" s="570">
        <v>6.1668681983071343</v>
      </c>
      <c r="Z2062" s="570">
        <v>6.3209535754260955</v>
      </c>
      <c r="AA2062" s="570">
        <v>1.3396328257445611</v>
      </c>
      <c r="AB2062" s="570">
        <v>0</v>
      </c>
      <c r="AC2062" s="570">
        <v>-13.622154558856698</v>
      </c>
      <c r="AD2062" s="570"/>
      <c r="AE2062" s="570"/>
      <c r="AF2062" s="570">
        <v>57.75139664804469</v>
      </c>
      <c r="AG2062" s="570">
        <v>56.236597964732866</v>
      </c>
      <c r="AH2062" s="570">
        <v>1.0882708585247882</v>
      </c>
      <c r="AI2062" s="570">
        <v>620</v>
      </c>
      <c r="AJ2062" s="570">
        <v>75.359193548387054</v>
      </c>
      <c r="AK2062" s="570">
        <v>15.572261831788405</v>
      </c>
      <c r="AL2062" s="570"/>
    </row>
    <row r="2063" spans="1:38">
      <c r="A2063" s="570">
        <v>17</v>
      </c>
      <c r="B2063" s="570">
        <v>51</v>
      </c>
      <c r="C2063" s="570">
        <v>2024</v>
      </c>
      <c r="D2063" s="570">
        <v>3</v>
      </c>
      <c r="E2063" s="570">
        <v>99</v>
      </c>
      <c r="F2063" s="570">
        <v>99</v>
      </c>
      <c r="G2063" s="570">
        <v>99</v>
      </c>
      <c r="H2063" s="570">
        <v>99</v>
      </c>
      <c r="I2063" s="570">
        <v>99</v>
      </c>
      <c r="J2063" s="570">
        <v>999</v>
      </c>
      <c r="K2063" s="570">
        <v>99</v>
      </c>
      <c r="L2063" s="570">
        <v>99</v>
      </c>
      <c r="M2063" s="570">
        <v>5</v>
      </c>
      <c r="N2063" s="570">
        <v>99</v>
      </c>
      <c r="O2063" s="570">
        <v>99</v>
      </c>
      <c r="P2063" s="570">
        <v>99</v>
      </c>
      <c r="Q2063" s="570">
        <v>109</v>
      </c>
      <c r="R2063" s="570">
        <v>1594</v>
      </c>
      <c r="S2063" s="570">
        <v>5.4592220828105402</v>
      </c>
      <c r="T2063" s="570">
        <v>4.9968632371392738</v>
      </c>
      <c r="U2063" s="570">
        <v>8.861543287327482</v>
      </c>
      <c r="V2063" s="570">
        <v>1.4429109159347555</v>
      </c>
      <c r="W2063" s="570">
        <v>0</v>
      </c>
      <c r="X2063" s="570">
        <v>13.864491844416563</v>
      </c>
      <c r="Y2063" s="570">
        <v>3.6386449184441658</v>
      </c>
      <c r="Z2063" s="570">
        <v>5.6024009351427564</v>
      </c>
      <c r="AA2063" s="570">
        <v>1.226497864207303</v>
      </c>
      <c r="AB2063" s="570">
        <v>0.12519574682230927</v>
      </c>
      <c r="AC2063" s="570">
        <v>-1.2576544140248951</v>
      </c>
      <c r="AD2063" s="570">
        <v>1.3691730135659359</v>
      </c>
      <c r="AE2063" s="570">
        <v>11.15208517486824</v>
      </c>
      <c r="AF2063" s="570">
        <v>48.686621869273054</v>
      </c>
      <c r="AG2063" s="570">
        <v>42.480188863660302</v>
      </c>
      <c r="AH2063" s="570">
        <v>0.75282308657465491</v>
      </c>
      <c r="AI2063" s="570">
        <v>946</v>
      </c>
      <c r="AJ2063" s="570">
        <v>81.804122621564517</v>
      </c>
      <c r="AK2063" s="570">
        <v>15.350404376410649</v>
      </c>
      <c r="AL2063" s="570"/>
    </row>
    <row r="2064" spans="1:38">
      <c r="A2064" s="570">
        <v>17</v>
      </c>
      <c r="B2064" s="570">
        <v>52</v>
      </c>
      <c r="C2064" s="570">
        <v>2024</v>
      </c>
      <c r="D2064" s="570">
        <v>4</v>
      </c>
      <c r="E2064" s="570">
        <v>99</v>
      </c>
      <c r="F2064" s="570">
        <v>99</v>
      </c>
      <c r="G2064" s="570">
        <v>99</v>
      </c>
      <c r="H2064" s="570">
        <v>99</v>
      </c>
      <c r="I2064" s="570">
        <v>99</v>
      </c>
      <c r="J2064" s="570">
        <v>999</v>
      </c>
      <c r="K2064" s="570">
        <v>99</v>
      </c>
      <c r="L2064" s="570">
        <v>99</v>
      </c>
      <c r="M2064" s="570">
        <v>5</v>
      </c>
      <c r="N2064" s="570">
        <v>99</v>
      </c>
      <c r="O2064" s="570">
        <v>99</v>
      </c>
      <c r="P2064" s="570">
        <v>99</v>
      </c>
      <c r="Q2064" s="570">
        <v>109</v>
      </c>
      <c r="R2064" s="570">
        <v>1430</v>
      </c>
      <c r="S2064" s="570">
        <v>5.41958041958042</v>
      </c>
      <c r="T2064" s="570">
        <v>5</v>
      </c>
      <c r="U2064" s="570">
        <v>8.4210489510489612</v>
      </c>
      <c r="V2064" s="570">
        <v>0.83916083916083906</v>
      </c>
      <c r="W2064" s="570">
        <v>0</v>
      </c>
      <c r="X2064" s="570">
        <v>9.79020979020979</v>
      </c>
      <c r="Y2064" s="570">
        <v>1.9580419580419579</v>
      </c>
      <c r="Z2064" s="570">
        <v>4.7293590117413595</v>
      </c>
      <c r="AA2064" s="570">
        <v>1.0955254664901688</v>
      </c>
      <c r="AB2064" s="570">
        <v>0</v>
      </c>
      <c r="AC2064" s="570">
        <v>-7.6086895477115188</v>
      </c>
      <c r="AD2064" s="570"/>
      <c r="AE2064" s="570"/>
      <c r="AF2064" s="570">
        <v>38.062283737024224</v>
      </c>
      <c r="AG2064" s="570">
        <v>35.826041942480089</v>
      </c>
      <c r="AH2064" s="570">
        <v>0.90909090909090895</v>
      </c>
      <c r="AI2064" s="570">
        <v>1077</v>
      </c>
      <c r="AJ2064" s="570">
        <v>79.8207056638811</v>
      </c>
      <c r="AK2064" s="570">
        <v>15.114108362170196</v>
      </c>
      <c r="AL2064" s="570"/>
    </row>
    <row r="2065" spans="1:38">
      <c r="A2065" s="570">
        <v>17</v>
      </c>
      <c r="B2065" s="570">
        <v>53</v>
      </c>
      <c r="C2065" s="570">
        <v>2024</v>
      </c>
      <c r="D2065" s="570">
        <v>5</v>
      </c>
      <c r="E2065" s="570">
        <v>99</v>
      </c>
      <c r="F2065" s="570">
        <v>99</v>
      </c>
      <c r="G2065" s="570">
        <v>99</v>
      </c>
      <c r="H2065" s="570">
        <v>99</v>
      </c>
      <c r="I2065" s="570">
        <v>99</v>
      </c>
      <c r="J2065" s="570">
        <v>999</v>
      </c>
      <c r="K2065" s="570">
        <v>99</v>
      </c>
      <c r="L2065" s="570">
        <v>99</v>
      </c>
      <c r="M2065" s="570">
        <v>5</v>
      </c>
      <c r="N2065" s="570">
        <v>99</v>
      </c>
      <c r="O2065" s="570">
        <v>99</v>
      </c>
      <c r="P2065" s="570">
        <v>99</v>
      </c>
      <c r="Q2065" s="570">
        <v>83</v>
      </c>
      <c r="R2065" s="570">
        <v>883</v>
      </c>
      <c r="S2065" s="570">
        <v>5.6591166477916195</v>
      </c>
      <c r="T2065" s="570">
        <v>5</v>
      </c>
      <c r="U2065" s="570">
        <v>9.2503963759909364</v>
      </c>
      <c r="V2065" s="570">
        <v>1.8120045300113248</v>
      </c>
      <c r="W2065" s="570">
        <v>0</v>
      </c>
      <c r="X2065" s="570">
        <v>12.457531143827859</v>
      </c>
      <c r="Y2065" s="570">
        <v>3.1710079275198182</v>
      </c>
      <c r="Z2065" s="570">
        <v>5.2966716788435821</v>
      </c>
      <c r="AA2065" s="570">
        <v>1.1756274009822538</v>
      </c>
      <c r="AB2065" s="570">
        <v>0</v>
      </c>
      <c r="AC2065" s="570">
        <v>-4.5691901897208922</v>
      </c>
      <c r="AD2065" s="570"/>
      <c r="AE2065" s="570"/>
      <c r="AF2065" s="570">
        <v>42.926592124453094</v>
      </c>
      <c r="AG2065" s="570">
        <v>38.477772386600755</v>
      </c>
      <c r="AH2065" s="570">
        <v>1.8120045300113248</v>
      </c>
      <c r="AI2065" s="570">
        <v>805</v>
      </c>
      <c r="AJ2065" s="570">
        <v>83.110683229813645</v>
      </c>
      <c r="AK2065" s="570">
        <v>15.107957532519588</v>
      </c>
      <c r="AL2065" s="570"/>
    </row>
    <row r="2066" spans="1:38">
      <c r="A2066" s="570">
        <v>17</v>
      </c>
      <c r="B2066" s="570">
        <v>54</v>
      </c>
      <c r="C2066" s="570">
        <v>2024</v>
      </c>
      <c r="D2066" s="570">
        <v>6</v>
      </c>
      <c r="E2066" s="570">
        <v>99</v>
      </c>
      <c r="F2066" s="570">
        <v>99</v>
      </c>
      <c r="G2066" s="570">
        <v>99</v>
      </c>
      <c r="H2066" s="570">
        <v>99</v>
      </c>
      <c r="I2066" s="570">
        <v>99</v>
      </c>
      <c r="J2066" s="570">
        <v>999</v>
      </c>
      <c r="K2066" s="570">
        <v>99</v>
      </c>
      <c r="L2066" s="570">
        <v>99</v>
      </c>
      <c r="M2066" s="570">
        <v>5</v>
      </c>
      <c r="N2066" s="570">
        <v>99</v>
      </c>
      <c r="O2066" s="570">
        <v>99</v>
      </c>
      <c r="P2066" s="570">
        <v>99</v>
      </c>
      <c r="Q2066" s="570">
        <v>76</v>
      </c>
      <c r="R2066" s="570">
        <v>504</v>
      </c>
      <c r="S2066" s="570">
        <v>5.4226190476190466</v>
      </c>
      <c r="T2066" s="570">
        <v>5</v>
      </c>
      <c r="U2066" s="570">
        <v>12.286507936507929</v>
      </c>
      <c r="V2066" s="570">
        <v>1.1904761904761909</v>
      </c>
      <c r="W2066" s="570">
        <v>0</v>
      </c>
      <c r="X2066" s="570">
        <v>25.793650793650801</v>
      </c>
      <c r="Y2066" s="570">
        <v>5.5555555555555562</v>
      </c>
      <c r="Z2066" s="570">
        <v>5.8125357575224141</v>
      </c>
      <c r="AA2066" s="570">
        <v>1.2287738620599138</v>
      </c>
      <c r="AB2066" s="570">
        <v>0</v>
      </c>
      <c r="AC2066" s="570">
        <v>-18.796659120046534</v>
      </c>
      <c r="AD2066" s="570"/>
      <c r="AE2066" s="570"/>
      <c r="AF2066" s="570">
        <v>30.071599045346058</v>
      </c>
      <c r="AG2066" s="570">
        <v>28.65047932783062</v>
      </c>
      <c r="AH2066" s="570">
        <v>1.1904761904761909</v>
      </c>
      <c r="AI2066" s="570">
        <v>465</v>
      </c>
      <c r="AJ2066" s="570">
        <v>91.527526881720448</v>
      </c>
      <c r="AK2066" s="570">
        <v>15.134452530783904</v>
      </c>
      <c r="AL2066" s="570"/>
    </row>
    <row r="2067" spans="1:38">
      <c r="A2067" s="570">
        <v>17</v>
      </c>
      <c r="B2067" s="570">
        <v>55</v>
      </c>
      <c r="C2067" s="570">
        <v>2024</v>
      </c>
      <c r="D2067" s="570">
        <v>7</v>
      </c>
      <c r="E2067" s="570">
        <v>99</v>
      </c>
      <c r="F2067" s="570">
        <v>99</v>
      </c>
      <c r="G2067" s="570">
        <v>99</v>
      </c>
      <c r="H2067" s="570">
        <v>99</v>
      </c>
      <c r="I2067" s="570">
        <v>99</v>
      </c>
      <c r="J2067" s="570">
        <v>999</v>
      </c>
      <c r="K2067" s="570">
        <v>99</v>
      </c>
      <c r="L2067" s="570">
        <v>99</v>
      </c>
      <c r="M2067" s="570">
        <v>5</v>
      </c>
      <c r="N2067" s="570">
        <v>99</v>
      </c>
      <c r="O2067" s="570">
        <v>99</v>
      </c>
      <c r="P2067" s="570">
        <v>99</v>
      </c>
      <c r="Q2067" s="570">
        <v>32</v>
      </c>
      <c r="R2067" s="570">
        <v>170</v>
      </c>
      <c r="S2067" s="570">
        <v>5.8647058823529408</v>
      </c>
      <c r="T2067" s="570">
        <v>5</v>
      </c>
      <c r="U2067" s="570">
        <v>12.216470588235291</v>
      </c>
      <c r="V2067" s="570">
        <v>3.5294117647058822</v>
      </c>
      <c r="W2067" s="570">
        <v>0</v>
      </c>
      <c r="X2067" s="570">
        <v>22.941176470588236</v>
      </c>
      <c r="Y2067" s="570">
        <v>7.6470588235294112</v>
      </c>
      <c r="Z2067" s="570">
        <v>6.3517917260791954</v>
      </c>
      <c r="AA2067" s="570">
        <v>1.1928419729026736</v>
      </c>
      <c r="AB2067" s="570">
        <v>0</v>
      </c>
      <c r="AC2067" s="570">
        <v>4.9593964414410161</v>
      </c>
      <c r="AD2067" s="570"/>
      <c r="AE2067" s="570"/>
      <c r="AF2067" s="570">
        <v>21.491782553729458</v>
      </c>
      <c r="AG2067" s="570">
        <v>22.774427020506625</v>
      </c>
      <c r="AH2067" s="570">
        <v>5.882352941176471</v>
      </c>
      <c r="AI2067" s="570">
        <v>170</v>
      </c>
      <c r="AJ2067" s="570">
        <v>91.247058823529414</v>
      </c>
      <c r="AK2067" s="570">
        <v>15.015252349824635</v>
      </c>
      <c r="AL2067" s="570"/>
    </row>
    <row r="2068" spans="1:38">
      <c r="A2068" s="570">
        <v>17</v>
      </c>
      <c r="B2068" s="570">
        <v>56</v>
      </c>
      <c r="C2068" s="570">
        <v>2024</v>
      </c>
      <c r="D2068" s="570">
        <v>8</v>
      </c>
      <c r="E2068" s="570">
        <v>99</v>
      </c>
      <c r="F2068" s="570">
        <v>99</v>
      </c>
      <c r="G2068" s="570">
        <v>99</v>
      </c>
      <c r="H2068" s="570">
        <v>99</v>
      </c>
      <c r="I2068" s="570">
        <v>99</v>
      </c>
      <c r="J2068" s="570">
        <v>999</v>
      </c>
      <c r="K2068" s="570">
        <v>99</v>
      </c>
      <c r="L2068" s="570">
        <v>99</v>
      </c>
      <c r="M2068" s="570">
        <v>5</v>
      </c>
      <c r="N2068" s="570">
        <v>99</v>
      </c>
      <c r="O2068" s="570">
        <v>99</v>
      </c>
      <c r="P2068" s="570">
        <v>99</v>
      </c>
      <c r="Q2068" s="570">
        <v>85</v>
      </c>
      <c r="R2068" s="570">
        <v>304</v>
      </c>
      <c r="S2068" s="570">
        <v>5.9276315789473681</v>
      </c>
      <c r="T2068" s="570">
        <v>4.7203947368421053</v>
      </c>
      <c r="U2068" s="570">
        <v>13.578289473684205</v>
      </c>
      <c r="V2068" s="570">
        <v>2.9605263157894743</v>
      </c>
      <c r="W2068" s="570">
        <v>0</v>
      </c>
      <c r="X2068" s="570">
        <v>25.328947368421048</v>
      </c>
      <c r="Y2068" s="570">
        <v>7.5657894736842097</v>
      </c>
      <c r="Z2068" s="570">
        <v>5.3368865081070815</v>
      </c>
      <c r="AA2068" s="570">
        <v>1.3159046002265937</v>
      </c>
      <c r="AB2068" s="570">
        <v>1.1488460352039691</v>
      </c>
      <c r="AC2068" s="570">
        <v>-9.0905367633322012</v>
      </c>
      <c r="AD2068" s="570">
        <v>-32.772375571441017</v>
      </c>
      <c r="AE2068" s="570">
        <v>10.629015772096274</v>
      </c>
      <c r="AF2068" s="570">
        <v>20.512820512820511</v>
      </c>
      <c r="AG2068" s="570">
        <v>21.808479725267464</v>
      </c>
      <c r="AH2068" s="570">
        <v>2.6315789473684221</v>
      </c>
      <c r="AI2068" s="570">
        <v>276</v>
      </c>
      <c r="AJ2068" s="570">
        <v>93.492391304347819</v>
      </c>
      <c r="AK2068" s="570">
        <v>15.42709205069538</v>
      </c>
      <c r="AL2068" s="570"/>
    </row>
    <row r="2069" spans="1:38">
      <c r="A2069" s="570">
        <v>17</v>
      </c>
      <c r="B2069" s="570">
        <v>57</v>
      </c>
      <c r="C2069" s="570">
        <v>2024</v>
      </c>
      <c r="D2069" s="570">
        <v>9</v>
      </c>
      <c r="E2069" s="570">
        <v>99</v>
      </c>
      <c r="F2069" s="570">
        <v>99</v>
      </c>
      <c r="G2069" s="570">
        <v>99</v>
      </c>
      <c r="H2069" s="570">
        <v>99</v>
      </c>
      <c r="I2069" s="570">
        <v>99</v>
      </c>
      <c r="J2069" s="570">
        <v>999</v>
      </c>
      <c r="K2069" s="570">
        <v>99</v>
      </c>
      <c r="L2069" s="570">
        <v>99</v>
      </c>
      <c r="M2069" s="570">
        <v>5</v>
      </c>
      <c r="N2069" s="570">
        <v>99</v>
      </c>
      <c r="O2069" s="570">
        <v>99</v>
      </c>
      <c r="P2069" s="570">
        <v>99</v>
      </c>
      <c r="Q2069" s="570">
        <v>123</v>
      </c>
      <c r="R2069" s="570">
        <v>542</v>
      </c>
      <c r="S2069" s="570">
        <v>5.9538745387453886</v>
      </c>
      <c r="T2069" s="570">
        <v>4.8616236162361606</v>
      </c>
      <c r="U2069" s="570">
        <v>13.298523985239852</v>
      </c>
      <c r="V2069" s="570">
        <v>1.4760147601476012</v>
      </c>
      <c r="W2069" s="570">
        <v>0</v>
      </c>
      <c r="X2069" s="570">
        <v>21.955719557195568</v>
      </c>
      <c r="Y2069" s="570">
        <v>3.1365313653136524</v>
      </c>
      <c r="Z2069" s="570">
        <v>4.946055646276811</v>
      </c>
      <c r="AA2069" s="570">
        <v>1.2056500317337602</v>
      </c>
      <c r="AB2069" s="570">
        <v>0.82020356938727679</v>
      </c>
      <c r="AC2069" s="570">
        <v>1.6108328368465183</v>
      </c>
      <c r="AD2069" s="570">
        <v>6.3621595179293138</v>
      </c>
      <c r="AE2069" s="570">
        <v>1.2203228676434861</v>
      </c>
      <c r="AF2069" s="570">
        <v>25.602267359470943</v>
      </c>
      <c r="AG2069" s="570">
        <v>25.866301102434544</v>
      </c>
      <c r="AH2069" s="570">
        <v>2.0295202952029516</v>
      </c>
      <c r="AI2069" s="570">
        <v>520</v>
      </c>
      <c r="AJ2069" s="570">
        <v>95.268653846153754</v>
      </c>
      <c r="AK2069" s="570">
        <v>14.997727414672797</v>
      </c>
      <c r="AL2069" s="570"/>
    </row>
    <row r="2070" spans="1:38">
      <c r="A2070" s="570">
        <v>17</v>
      </c>
      <c r="B2070" s="570">
        <v>58</v>
      </c>
      <c r="C2070" s="570">
        <v>2024</v>
      </c>
      <c r="D2070" s="570">
        <v>10</v>
      </c>
      <c r="E2070" s="570">
        <v>99</v>
      </c>
      <c r="F2070" s="570">
        <v>99</v>
      </c>
      <c r="G2070" s="570">
        <v>99</v>
      </c>
      <c r="H2070" s="570">
        <v>99</v>
      </c>
      <c r="I2070" s="570">
        <v>99</v>
      </c>
      <c r="J2070" s="570">
        <v>999</v>
      </c>
      <c r="K2070" s="570">
        <v>99</v>
      </c>
      <c r="L2070" s="570">
        <v>99</v>
      </c>
      <c r="M2070" s="570">
        <v>5</v>
      </c>
      <c r="N2070" s="570">
        <v>99</v>
      </c>
      <c r="O2070" s="570">
        <v>99</v>
      </c>
      <c r="P2070" s="570">
        <v>99</v>
      </c>
      <c r="Q2070" s="570">
        <v>259</v>
      </c>
      <c r="R2070" s="570">
        <v>1151</v>
      </c>
      <c r="S2070" s="570">
        <v>5.7593397046046908</v>
      </c>
      <c r="T2070" s="570">
        <v>4.9739357080799316</v>
      </c>
      <c r="U2070" s="570">
        <v>15.823197219808865</v>
      </c>
      <c r="V2070" s="570">
        <v>2.8670721112076447</v>
      </c>
      <c r="W2070" s="570">
        <v>0</v>
      </c>
      <c r="X2070" s="570">
        <v>44.048653344917469</v>
      </c>
      <c r="Y2070" s="570">
        <v>9.296264118158124</v>
      </c>
      <c r="Z2070" s="570">
        <v>6.2926342992565134</v>
      </c>
      <c r="AA2070" s="570">
        <v>1.344402139973953</v>
      </c>
      <c r="AB2070" s="570">
        <v>0.41603196850782864</v>
      </c>
      <c r="AC2070" s="570">
        <v>-27.73955757536158</v>
      </c>
      <c r="AD2070" s="570">
        <v>1.3505675601831819</v>
      </c>
      <c r="AE2070" s="570">
        <v>26.838777358674776</v>
      </c>
      <c r="AF2070" s="570">
        <v>22.384286269933877</v>
      </c>
      <c r="AG2070" s="570">
        <v>22.351150846490388</v>
      </c>
      <c r="AH2070" s="570">
        <v>1.9982623805386619</v>
      </c>
      <c r="AI2070" s="570">
        <v>1105</v>
      </c>
      <c r="AJ2070" s="570">
        <v>99.220090497737587</v>
      </c>
      <c r="AK2070" s="570">
        <v>15.52249375220952</v>
      </c>
      <c r="AL2070" s="570"/>
    </row>
    <row r="2071" spans="1:38">
      <c r="A2071" s="570">
        <v>17</v>
      </c>
      <c r="B2071" s="570">
        <v>59</v>
      </c>
      <c r="C2071" s="570">
        <v>2024</v>
      </c>
      <c r="D2071" s="570">
        <v>11</v>
      </c>
      <c r="E2071" s="570">
        <v>99</v>
      </c>
      <c r="F2071" s="570">
        <v>99</v>
      </c>
      <c r="G2071" s="570">
        <v>99</v>
      </c>
      <c r="H2071" s="570">
        <v>99</v>
      </c>
      <c r="I2071" s="570">
        <v>99</v>
      </c>
      <c r="J2071" s="570">
        <v>999</v>
      </c>
      <c r="K2071" s="570">
        <v>99</v>
      </c>
      <c r="L2071" s="570">
        <v>99</v>
      </c>
      <c r="M2071" s="570">
        <v>5</v>
      </c>
      <c r="N2071" s="570">
        <v>99</v>
      </c>
      <c r="O2071" s="570">
        <v>99</v>
      </c>
      <c r="P2071" s="570">
        <v>99</v>
      </c>
      <c r="Q2071" s="570">
        <v>154</v>
      </c>
      <c r="R2071" s="570">
        <v>770</v>
      </c>
      <c r="S2071" s="570">
        <v>5.289610389610389</v>
      </c>
      <c r="T2071" s="570">
        <v>4.987012987012986</v>
      </c>
      <c r="U2071" s="570">
        <v>16.065974025974029</v>
      </c>
      <c r="V2071" s="570">
        <v>4.4155844155844148</v>
      </c>
      <c r="W2071" s="570">
        <v>0</v>
      </c>
      <c r="X2071" s="570">
        <v>53.506493506493506</v>
      </c>
      <c r="Y2071" s="570">
        <v>11.948051948051949</v>
      </c>
      <c r="Z2071" s="570">
        <v>6.3532963649293084</v>
      </c>
      <c r="AA2071" s="570">
        <v>1.1790469864495183</v>
      </c>
      <c r="AB2071" s="570">
        <v>0.36014089932109383</v>
      </c>
      <c r="AC2071" s="570">
        <v>-4.7124635693590244</v>
      </c>
      <c r="AD2071" s="570">
        <v>15.476000398428569</v>
      </c>
      <c r="AE2071" s="570">
        <v>16.178170288590188</v>
      </c>
      <c r="AF2071" s="570">
        <v>28.308823529411757</v>
      </c>
      <c r="AG2071" s="570">
        <v>27.249898673057608</v>
      </c>
      <c r="AH2071" s="570">
        <v>3.8961038961038952</v>
      </c>
      <c r="AI2071" s="570">
        <v>742</v>
      </c>
      <c r="AJ2071" s="570">
        <v>100.36239892183288</v>
      </c>
      <c r="AK2071" s="570">
        <v>15.025757888481699</v>
      </c>
      <c r="AL2071" s="570"/>
    </row>
    <row r="2072" spans="1:38">
      <c r="A2072" s="570">
        <v>17</v>
      </c>
      <c r="B2072" s="570">
        <v>60</v>
      </c>
      <c r="C2072" s="570">
        <v>2024</v>
      </c>
      <c r="D2072" s="570">
        <v>12</v>
      </c>
      <c r="E2072" s="570">
        <v>99</v>
      </c>
      <c r="F2072" s="570">
        <v>99</v>
      </c>
      <c r="G2072" s="570">
        <v>99</v>
      </c>
      <c r="H2072" s="570">
        <v>99</v>
      </c>
      <c r="I2072" s="570">
        <v>99</v>
      </c>
      <c r="J2072" s="570">
        <v>999</v>
      </c>
      <c r="K2072" s="570">
        <v>99</v>
      </c>
      <c r="L2072" s="570">
        <v>99</v>
      </c>
      <c r="M2072" s="570">
        <v>5</v>
      </c>
      <c r="N2072" s="570">
        <v>99</v>
      </c>
      <c r="O2072" s="570">
        <v>99</v>
      </c>
      <c r="P2072" s="570">
        <v>99</v>
      </c>
      <c r="Q2072" s="570">
        <v>29</v>
      </c>
      <c r="R2072" s="570">
        <v>126</v>
      </c>
      <c r="S2072" s="570">
        <v>5.2380952380952381</v>
      </c>
      <c r="T2072" s="570">
        <v>5</v>
      </c>
      <c r="U2072" s="570">
        <v>18.109523809523804</v>
      </c>
      <c r="V2072" s="570">
        <v>4.7619047619047636</v>
      </c>
      <c r="W2072" s="570">
        <v>0</v>
      </c>
      <c r="X2072" s="570">
        <v>67.460317460317441</v>
      </c>
      <c r="Y2072" s="570">
        <v>18.253968253968257</v>
      </c>
      <c r="Z2072" s="570">
        <v>6.7967245679523947</v>
      </c>
      <c r="AA2072" s="570">
        <v>1.654376453908591</v>
      </c>
      <c r="AB2072" s="570">
        <v>0</v>
      </c>
      <c r="AC2072" s="570">
        <v>-29.163573701182603</v>
      </c>
      <c r="AD2072" s="570"/>
      <c r="AE2072" s="570"/>
      <c r="AF2072" s="570">
        <v>29.370629370629384</v>
      </c>
      <c r="AG2072" s="570">
        <v>27.379409647228236</v>
      </c>
      <c r="AH2072" s="570">
        <v>3.1746031746031735</v>
      </c>
      <c r="AI2072" s="570">
        <v>120</v>
      </c>
      <c r="AJ2072" s="570">
        <v>103.0025</v>
      </c>
      <c r="AK2072" s="570">
        <v>15.439841367620197</v>
      </c>
      <c r="AL2072" s="570"/>
    </row>
    <row r="2073" spans="1:38">
      <c r="A2073" s="570">
        <v>17</v>
      </c>
      <c r="B2073" s="570">
        <v>61</v>
      </c>
      <c r="C2073" s="570">
        <v>2024</v>
      </c>
      <c r="D2073" s="570">
        <v>1</v>
      </c>
      <c r="E2073" s="570">
        <v>99</v>
      </c>
      <c r="F2073" s="570">
        <v>99</v>
      </c>
      <c r="G2073" s="570">
        <v>99</v>
      </c>
      <c r="H2073" s="570">
        <v>99</v>
      </c>
      <c r="I2073" s="570">
        <v>99</v>
      </c>
      <c r="J2073" s="570">
        <v>999</v>
      </c>
      <c r="K2073" s="570">
        <v>99</v>
      </c>
      <c r="L2073" s="570">
        <v>99</v>
      </c>
      <c r="M2073" s="570">
        <v>6</v>
      </c>
      <c r="N2073" s="570">
        <v>99</v>
      </c>
      <c r="O2073" s="570">
        <v>99</v>
      </c>
      <c r="P2073" s="570">
        <v>99</v>
      </c>
      <c r="Q2073" s="570">
        <v>7</v>
      </c>
      <c r="R2073" s="570">
        <v>10</v>
      </c>
      <c r="S2073" s="570">
        <v>6.2</v>
      </c>
      <c r="T2073" s="570">
        <v>6</v>
      </c>
      <c r="U2073" s="570">
        <v>16.129999999999995</v>
      </c>
      <c r="V2073" s="570">
        <v>0</v>
      </c>
      <c r="W2073" s="570">
        <v>0</v>
      </c>
      <c r="X2073" s="570">
        <v>30</v>
      </c>
      <c r="Y2073" s="570">
        <v>10</v>
      </c>
      <c r="Z2073" s="570">
        <v>8.657026048245438</v>
      </c>
      <c r="AA2073" s="570">
        <v>1.3266499161421583</v>
      </c>
      <c r="AB2073" s="570">
        <v>0</v>
      </c>
      <c r="AC2073" s="570">
        <v>53.496596023909262</v>
      </c>
      <c r="AD2073" s="570"/>
      <c r="AE2073" s="570"/>
      <c r="AF2073" s="570">
        <v>1.3386880856760373</v>
      </c>
      <c r="AG2073" s="570">
        <v>1.1391564733467048</v>
      </c>
      <c r="AH2073" s="570">
        <v>0</v>
      </c>
      <c r="AI2073" s="570">
        <v>10</v>
      </c>
      <c r="AJ2073" s="570">
        <v>96.660000000000011</v>
      </c>
      <c r="AK2073" s="570">
        <v>16.58898465112096</v>
      </c>
      <c r="AL2073" s="570"/>
    </row>
    <row r="2074" spans="1:38">
      <c r="A2074" s="570">
        <v>17</v>
      </c>
      <c r="B2074" s="570">
        <v>62</v>
      </c>
      <c r="C2074" s="570">
        <v>2024</v>
      </c>
      <c r="D2074" s="570">
        <v>2</v>
      </c>
      <c r="E2074" s="570">
        <v>99</v>
      </c>
      <c r="F2074" s="570">
        <v>99</v>
      </c>
      <c r="G2074" s="570">
        <v>99</v>
      </c>
      <c r="H2074" s="570">
        <v>99</v>
      </c>
      <c r="I2074" s="570">
        <v>99</v>
      </c>
      <c r="J2074" s="570">
        <v>999</v>
      </c>
      <c r="K2074" s="570">
        <v>99</v>
      </c>
      <c r="L2074" s="570">
        <v>99</v>
      </c>
      <c r="M2074" s="570">
        <v>6</v>
      </c>
      <c r="N2074" s="570">
        <v>99</v>
      </c>
      <c r="O2074" s="570">
        <v>99</v>
      </c>
      <c r="P2074" s="570">
        <v>99</v>
      </c>
      <c r="Q2074" s="570">
        <v>16</v>
      </c>
      <c r="R2074" s="570">
        <v>107</v>
      </c>
      <c r="S2074" s="570">
        <v>6.4112149532710285</v>
      </c>
      <c r="T2074" s="570">
        <v>6</v>
      </c>
      <c r="U2074" s="570">
        <v>7.2672897196261683</v>
      </c>
      <c r="V2074" s="570">
        <v>0</v>
      </c>
      <c r="W2074" s="570">
        <v>0</v>
      </c>
      <c r="X2074" s="570">
        <v>4.6728971962616805</v>
      </c>
      <c r="Y2074" s="570">
        <v>0.93457943925233611</v>
      </c>
      <c r="Z2074" s="570">
        <v>3.0427722142543381</v>
      </c>
      <c r="AA2074" s="570">
        <v>1.127011356932534</v>
      </c>
      <c r="AB2074" s="570">
        <v>0</v>
      </c>
      <c r="AC2074" s="570">
        <v>-8.792106018335236</v>
      </c>
      <c r="AD2074" s="570"/>
      <c r="AE2074" s="570"/>
      <c r="AF2074" s="570">
        <v>7.4720670391061423</v>
      </c>
      <c r="AG2074" s="570">
        <v>5.7299918206135265</v>
      </c>
      <c r="AH2074" s="570">
        <v>0</v>
      </c>
      <c r="AI2074" s="570">
        <v>107</v>
      </c>
      <c r="AJ2074" s="570">
        <v>76.297196261682259</v>
      </c>
      <c r="AK2074" s="570">
        <v>15.855831060310804</v>
      </c>
      <c r="AL2074" s="570"/>
    </row>
    <row r="2075" spans="1:38">
      <c r="A2075" s="570">
        <v>17</v>
      </c>
      <c r="B2075" s="570">
        <v>63</v>
      </c>
      <c r="C2075" s="570">
        <v>2024</v>
      </c>
      <c r="D2075" s="570">
        <v>3</v>
      </c>
      <c r="E2075" s="570">
        <v>99</v>
      </c>
      <c r="F2075" s="570">
        <v>99</v>
      </c>
      <c r="G2075" s="570">
        <v>99</v>
      </c>
      <c r="H2075" s="570">
        <v>99</v>
      </c>
      <c r="I2075" s="570">
        <v>99</v>
      </c>
      <c r="J2075" s="570">
        <v>999</v>
      </c>
      <c r="K2075" s="570">
        <v>99</v>
      </c>
      <c r="L2075" s="570">
        <v>99</v>
      </c>
      <c r="M2075" s="570">
        <v>6</v>
      </c>
      <c r="N2075" s="570">
        <v>99</v>
      </c>
      <c r="O2075" s="570">
        <v>99</v>
      </c>
      <c r="P2075" s="570">
        <v>99</v>
      </c>
      <c r="Q2075" s="570">
        <v>52</v>
      </c>
      <c r="R2075" s="570">
        <v>492</v>
      </c>
      <c r="S2075" s="570">
        <v>6.1951219512195115</v>
      </c>
      <c r="T2075" s="570">
        <v>6</v>
      </c>
      <c r="U2075" s="570">
        <v>9.3156504065040622</v>
      </c>
      <c r="V2075" s="570">
        <v>1.8292682926829271</v>
      </c>
      <c r="W2075" s="570">
        <v>0</v>
      </c>
      <c r="X2075" s="570">
        <v>13.008130081300809</v>
      </c>
      <c r="Y2075" s="570">
        <v>4.0650406504065035</v>
      </c>
      <c r="Z2075" s="570">
        <v>5.3901161977968508</v>
      </c>
      <c r="AA2075" s="570">
        <v>1.0850689280519616</v>
      </c>
      <c r="AB2075" s="570">
        <v>0</v>
      </c>
      <c r="AC2075" s="570">
        <v>-11.134616300444586</v>
      </c>
      <c r="AD2075" s="570"/>
      <c r="AE2075" s="570"/>
      <c r="AF2075" s="570">
        <v>15.027489309712889</v>
      </c>
      <c r="AG2075" s="570">
        <v>13.783739079440018</v>
      </c>
      <c r="AH2075" s="570">
        <v>0</v>
      </c>
      <c r="AI2075" s="570">
        <v>490</v>
      </c>
      <c r="AJ2075" s="570">
        <v>81.089795918367329</v>
      </c>
      <c r="AK2075" s="570">
        <v>16.243571538326417</v>
      </c>
      <c r="AL2075" s="570"/>
    </row>
    <row r="2076" spans="1:38">
      <c r="A2076" s="570">
        <v>17</v>
      </c>
      <c r="B2076" s="570">
        <v>64</v>
      </c>
      <c r="C2076" s="570">
        <v>2024</v>
      </c>
      <c r="D2076" s="570">
        <v>4</v>
      </c>
      <c r="E2076" s="570">
        <v>99</v>
      </c>
      <c r="F2076" s="570">
        <v>99</v>
      </c>
      <c r="G2076" s="570">
        <v>99</v>
      </c>
      <c r="H2076" s="570">
        <v>99</v>
      </c>
      <c r="I2076" s="570">
        <v>99</v>
      </c>
      <c r="J2076" s="570">
        <v>999</v>
      </c>
      <c r="K2076" s="570">
        <v>99</v>
      </c>
      <c r="L2076" s="570">
        <v>99</v>
      </c>
      <c r="M2076" s="570">
        <v>6</v>
      </c>
      <c r="N2076" s="570">
        <v>99</v>
      </c>
      <c r="O2076" s="570">
        <v>99</v>
      </c>
      <c r="P2076" s="570">
        <v>99</v>
      </c>
      <c r="Q2076" s="570">
        <v>67</v>
      </c>
      <c r="R2076" s="570">
        <v>550</v>
      </c>
      <c r="S2076" s="570">
        <v>6.04</v>
      </c>
      <c r="T2076" s="570">
        <v>6</v>
      </c>
      <c r="U2076" s="570">
        <v>8.5901818181818221</v>
      </c>
      <c r="V2076" s="570">
        <v>1.0909090909090908</v>
      </c>
      <c r="W2076" s="570">
        <v>0</v>
      </c>
      <c r="X2076" s="570">
        <v>9.0909090909090917</v>
      </c>
      <c r="Y2076" s="570">
        <v>2.7272727272727271</v>
      </c>
      <c r="Z2076" s="570">
        <v>4.6088308479617588</v>
      </c>
      <c r="AA2076" s="570">
        <v>1.0454403161086976</v>
      </c>
      <c r="AB2076" s="570">
        <v>0</v>
      </c>
      <c r="AC2076" s="570">
        <v>-16.844414386117204</v>
      </c>
      <c r="AD2076" s="570"/>
      <c r="AE2076" s="570"/>
      <c r="AF2076" s="570">
        <v>14.639339898855471</v>
      </c>
      <c r="AG2076" s="570">
        <v>14.055996691726637</v>
      </c>
      <c r="AH2076" s="570">
        <v>0.54545454545454541</v>
      </c>
      <c r="AI2076" s="570">
        <v>526</v>
      </c>
      <c r="AJ2076" s="570">
        <v>79.839353612167244</v>
      </c>
      <c r="AK2076" s="570">
        <v>16.073001879671342</v>
      </c>
      <c r="AL2076" s="570"/>
    </row>
    <row r="2077" spans="1:38">
      <c r="A2077" s="570">
        <v>17</v>
      </c>
      <c r="B2077" s="570">
        <v>65</v>
      </c>
      <c r="C2077" s="570">
        <v>2024</v>
      </c>
      <c r="D2077" s="570">
        <v>5</v>
      </c>
      <c r="E2077" s="570">
        <v>99</v>
      </c>
      <c r="F2077" s="570">
        <v>99</v>
      </c>
      <c r="G2077" s="570">
        <v>99</v>
      </c>
      <c r="H2077" s="570">
        <v>99</v>
      </c>
      <c r="I2077" s="570">
        <v>99</v>
      </c>
      <c r="J2077" s="570">
        <v>999</v>
      </c>
      <c r="K2077" s="570">
        <v>99</v>
      </c>
      <c r="L2077" s="570">
        <v>99</v>
      </c>
      <c r="M2077" s="570">
        <v>6</v>
      </c>
      <c r="N2077" s="570">
        <v>99</v>
      </c>
      <c r="O2077" s="570">
        <v>99</v>
      </c>
      <c r="P2077" s="570">
        <v>99</v>
      </c>
      <c r="Q2077" s="570">
        <v>49</v>
      </c>
      <c r="R2077" s="570">
        <v>207</v>
      </c>
      <c r="S2077" s="570">
        <v>5.8792270531400979</v>
      </c>
      <c r="T2077" s="570">
        <v>6</v>
      </c>
      <c r="U2077" s="570">
        <v>11.392270531400964</v>
      </c>
      <c r="V2077" s="570">
        <v>5.3140096618357484</v>
      </c>
      <c r="W2077" s="570">
        <v>0</v>
      </c>
      <c r="X2077" s="570">
        <v>24.637681159420289</v>
      </c>
      <c r="Y2077" s="570">
        <v>9.661835748792269</v>
      </c>
      <c r="Z2077" s="570">
        <v>7.2657783105606626</v>
      </c>
      <c r="AA2077" s="570">
        <v>1.0586215545651176</v>
      </c>
      <c r="AB2077" s="570">
        <v>0</v>
      </c>
      <c r="AC2077" s="570">
        <v>-17.918359907770501</v>
      </c>
      <c r="AD2077" s="570"/>
      <c r="AE2077" s="570"/>
      <c r="AF2077" s="570">
        <v>10.06319883325231</v>
      </c>
      <c r="AG2077" s="570">
        <v>11.108860425567999</v>
      </c>
      <c r="AH2077" s="570">
        <v>1.4492753623188404</v>
      </c>
      <c r="AI2077" s="570">
        <v>181</v>
      </c>
      <c r="AJ2077" s="570">
        <v>87.385635359116023</v>
      </c>
      <c r="AK2077" s="570">
        <v>15.859369133998246</v>
      </c>
      <c r="AL2077" s="570"/>
    </row>
    <row r="2078" spans="1:38">
      <c r="A2078" s="570">
        <v>17</v>
      </c>
      <c r="B2078" s="570">
        <v>66</v>
      </c>
      <c r="C2078" s="570">
        <v>2024</v>
      </c>
      <c r="D2078" s="570">
        <v>6</v>
      </c>
      <c r="E2078" s="570">
        <v>99</v>
      </c>
      <c r="F2078" s="570">
        <v>99</v>
      </c>
      <c r="G2078" s="570">
        <v>99</v>
      </c>
      <c r="H2078" s="570">
        <v>99</v>
      </c>
      <c r="I2078" s="570">
        <v>99</v>
      </c>
      <c r="J2078" s="570">
        <v>999</v>
      </c>
      <c r="K2078" s="570">
        <v>99</v>
      </c>
      <c r="L2078" s="570">
        <v>99</v>
      </c>
      <c r="M2078" s="570">
        <v>6</v>
      </c>
      <c r="N2078" s="570">
        <v>99</v>
      </c>
      <c r="O2078" s="570">
        <v>99</v>
      </c>
      <c r="P2078" s="570">
        <v>99</v>
      </c>
      <c r="Q2078" s="570">
        <v>44</v>
      </c>
      <c r="R2078" s="570">
        <v>172</v>
      </c>
      <c r="S2078" s="570">
        <v>5.9767441860465107</v>
      </c>
      <c r="T2078" s="570">
        <v>6</v>
      </c>
      <c r="U2078" s="570">
        <v>15.434302325581388</v>
      </c>
      <c r="V2078" s="570">
        <v>9.8837209302325562</v>
      </c>
      <c r="W2078" s="570">
        <v>0</v>
      </c>
      <c r="X2078" s="570">
        <v>44.186046511627929</v>
      </c>
      <c r="Y2078" s="570">
        <v>20.348837209302324</v>
      </c>
      <c r="Z2078" s="570">
        <v>7.8530203107863263</v>
      </c>
      <c r="AA2078" s="570">
        <v>1.2339833795764221</v>
      </c>
      <c r="AB2078" s="570">
        <v>0</v>
      </c>
      <c r="AC2078" s="570">
        <v>-8.9012401035901316</v>
      </c>
      <c r="AD2078" s="570"/>
      <c r="AE2078" s="570"/>
      <c r="AF2078" s="570">
        <v>10.262529832935561</v>
      </c>
      <c r="AG2078" s="570">
        <v>12.282544323944183</v>
      </c>
      <c r="AH2078" s="570">
        <v>1.1627906976744189</v>
      </c>
      <c r="AI2078" s="570">
        <v>145</v>
      </c>
      <c r="AJ2078" s="570">
        <v>95.002758620689676</v>
      </c>
      <c r="AK2078" s="570">
        <v>16.408146931920101</v>
      </c>
      <c r="AL2078" s="570"/>
    </row>
    <row r="2079" spans="1:38">
      <c r="A2079" s="570">
        <v>17</v>
      </c>
      <c r="B2079" s="570">
        <v>67</v>
      </c>
      <c r="C2079" s="570">
        <v>2024</v>
      </c>
      <c r="D2079" s="570">
        <v>7</v>
      </c>
      <c r="E2079" s="570">
        <v>99</v>
      </c>
      <c r="F2079" s="570">
        <v>99</v>
      </c>
      <c r="G2079" s="570">
        <v>99</v>
      </c>
      <c r="H2079" s="570">
        <v>99</v>
      </c>
      <c r="I2079" s="570">
        <v>99</v>
      </c>
      <c r="J2079" s="570">
        <v>999</v>
      </c>
      <c r="K2079" s="570">
        <v>99</v>
      </c>
      <c r="L2079" s="570">
        <v>99</v>
      </c>
      <c r="M2079" s="570">
        <v>6</v>
      </c>
      <c r="N2079" s="570">
        <v>99</v>
      </c>
      <c r="O2079" s="570">
        <v>99</v>
      </c>
      <c r="P2079" s="570">
        <v>99</v>
      </c>
      <c r="Q2079" s="570">
        <v>27</v>
      </c>
      <c r="R2079" s="570">
        <v>88</v>
      </c>
      <c r="S2079" s="570">
        <v>6.3522727272727284</v>
      </c>
      <c r="T2079" s="570">
        <v>6</v>
      </c>
      <c r="U2079" s="570">
        <v>13.326136363636362</v>
      </c>
      <c r="V2079" s="570">
        <v>3.4090909090909096</v>
      </c>
      <c r="W2079" s="570">
        <v>0</v>
      </c>
      <c r="X2079" s="570">
        <v>28.409090909090914</v>
      </c>
      <c r="Y2079" s="570">
        <v>10.227272727272727</v>
      </c>
      <c r="Z2079" s="570">
        <v>6.1307810254000277</v>
      </c>
      <c r="AA2079" s="570">
        <v>1.2706456190678002</v>
      </c>
      <c r="AB2079" s="570">
        <v>0</v>
      </c>
      <c r="AC2079" s="570">
        <v>-10.373113896986412</v>
      </c>
      <c r="AD2079" s="570"/>
      <c r="AE2079" s="570"/>
      <c r="AF2079" s="570">
        <v>11.125158027812894</v>
      </c>
      <c r="AG2079" s="570">
        <v>12.859962715209999</v>
      </c>
      <c r="AH2079" s="570">
        <v>5.6818181818181808</v>
      </c>
      <c r="AI2079" s="570">
        <v>88</v>
      </c>
      <c r="AJ2079" s="570">
        <v>91.637499999999989</v>
      </c>
      <c r="AK2079" s="570">
        <v>16.363651228468452</v>
      </c>
      <c r="AL2079" s="570"/>
    </row>
    <row r="2080" spans="1:38">
      <c r="A2080" s="570">
        <v>17</v>
      </c>
      <c r="B2080" s="570">
        <v>68</v>
      </c>
      <c r="C2080" s="570">
        <v>2024</v>
      </c>
      <c r="D2080" s="570">
        <v>8</v>
      </c>
      <c r="E2080" s="570">
        <v>99</v>
      </c>
      <c r="F2080" s="570">
        <v>99</v>
      </c>
      <c r="G2080" s="570">
        <v>99</v>
      </c>
      <c r="H2080" s="570">
        <v>99</v>
      </c>
      <c r="I2080" s="570">
        <v>99</v>
      </c>
      <c r="J2080" s="570">
        <v>999</v>
      </c>
      <c r="K2080" s="570">
        <v>99</v>
      </c>
      <c r="L2080" s="570">
        <v>99</v>
      </c>
      <c r="M2080" s="570">
        <v>6</v>
      </c>
      <c r="N2080" s="570">
        <v>99</v>
      </c>
      <c r="O2080" s="570">
        <v>99</v>
      </c>
      <c r="P2080" s="570">
        <v>99</v>
      </c>
      <c r="Q2080" s="570">
        <v>50</v>
      </c>
      <c r="R2080" s="570">
        <v>139</v>
      </c>
      <c r="S2080" s="570">
        <v>5.8776978417266177</v>
      </c>
      <c r="T2080" s="570">
        <v>6</v>
      </c>
      <c r="U2080" s="570">
        <v>16.024460431654678</v>
      </c>
      <c r="V2080" s="570">
        <v>7.1942446043165456</v>
      </c>
      <c r="W2080" s="570">
        <v>0</v>
      </c>
      <c r="X2080" s="570">
        <v>43.884892086330943</v>
      </c>
      <c r="Y2080" s="570">
        <v>15.827338129496404</v>
      </c>
      <c r="Z2080" s="570">
        <v>6.3555090443223508</v>
      </c>
      <c r="AA2080" s="570">
        <v>1.2777027026934549</v>
      </c>
      <c r="AB2080" s="570">
        <v>0</v>
      </c>
      <c r="AC2080" s="570">
        <v>-8.034087185642969</v>
      </c>
      <c r="AD2080" s="570"/>
      <c r="AE2080" s="570"/>
      <c r="AF2080" s="570">
        <v>9.3792172739541186</v>
      </c>
      <c r="AG2080" s="570">
        <v>11.768062343151495</v>
      </c>
      <c r="AH2080" s="570">
        <v>5.7553956834532363</v>
      </c>
      <c r="AI2080" s="570">
        <v>136</v>
      </c>
      <c r="AJ2080" s="570">
        <v>98.727941176470623</v>
      </c>
      <c r="AK2080" s="570">
        <v>16.024819126876835</v>
      </c>
      <c r="AL2080" s="570"/>
    </row>
    <row r="2081" spans="1:38">
      <c r="A2081" s="570">
        <v>17</v>
      </c>
      <c r="B2081" s="570">
        <v>69</v>
      </c>
      <c r="C2081" s="570">
        <v>2024</v>
      </c>
      <c r="D2081" s="570">
        <v>9</v>
      </c>
      <c r="E2081" s="570">
        <v>99</v>
      </c>
      <c r="F2081" s="570">
        <v>99</v>
      </c>
      <c r="G2081" s="570">
        <v>99</v>
      </c>
      <c r="H2081" s="570">
        <v>99</v>
      </c>
      <c r="I2081" s="570">
        <v>99</v>
      </c>
      <c r="J2081" s="570">
        <v>999</v>
      </c>
      <c r="K2081" s="570">
        <v>99</v>
      </c>
      <c r="L2081" s="570">
        <v>99</v>
      </c>
      <c r="M2081" s="570">
        <v>6</v>
      </c>
      <c r="N2081" s="570">
        <v>99</v>
      </c>
      <c r="O2081" s="570">
        <v>99</v>
      </c>
      <c r="P2081" s="570">
        <v>99</v>
      </c>
      <c r="Q2081" s="570">
        <v>86</v>
      </c>
      <c r="R2081" s="570">
        <v>295</v>
      </c>
      <c r="S2081" s="570">
        <v>6.1050847457627109</v>
      </c>
      <c r="T2081" s="570">
        <v>6</v>
      </c>
      <c r="U2081" s="570">
        <v>15.05728813559322</v>
      </c>
      <c r="V2081" s="570">
        <v>2.3728813559322033</v>
      </c>
      <c r="W2081" s="570">
        <v>0</v>
      </c>
      <c r="X2081" s="570">
        <v>37.627118644067799</v>
      </c>
      <c r="Y2081" s="570">
        <v>8.4745762711864394</v>
      </c>
      <c r="Z2081" s="570">
        <v>5.5691711431830431</v>
      </c>
      <c r="AA2081" s="570">
        <v>1.1985052454314202</v>
      </c>
      <c r="AB2081" s="570">
        <v>0</v>
      </c>
      <c r="AC2081" s="570">
        <v>4.8513240956991721</v>
      </c>
      <c r="AD2081" s="570"/>
      <c r="AE2081" s="570"/>
      <c r="AF2081" s="570">
        <v>13.934813415210202</v>
      </c>
      <c r="AG2081" s="570">
        <v>15.940442696371152</v>
      </c>
      <c r="AH2081" s="570">
        <v>2.3728813559322033</v>
      </c>
      <c r="AI2081" s="570">
        <v>288</v>
      </c>
      <c r="AJ2081" s="570">
        <v>97.886805555555654</v>
      </c>
      <c r="AK2081" s="570">
        <v>15.821656484155531</v>
      </c>
      <c r="AL2081" s="570"/>
    </row>
    <row r="2082" spans="1:38">
      <c r="A2082" s="570">
        <v>17</v>
      </c>
      <c r="B2082" s="570">
        <v>70</v>
      </c>
      <c r="C2082" s="570">
        <v>2024</v>
      </c>
      <c r="D2082" s="570">
        <v>10</v>
      </c>
      <c r="E2082" s="570">
        <v>99</v>
      </c>
      <c r="F2082" s="570">
        <v>99</v>
      </c>
      <c r="G2082" s="570">
        <v>99</v>
      </c>
      <c r="H2082" s="570">
        <v>99</v>
      </c>
      <c r="I2082" s="570">
        <v>99</v>
      </c>
      <c r="J2082" s="570">
        <v>999</v>
      </c>
      <c r="K2082" s="570">
        <v>99</v>
      </c>
      <c r="L2082" s="570">
        <v>99</v>
      </c>
      <c r="M2082" s="570">
        <v>6</v>
      </c>
      <c r="N2082" s="570">
        <v>99</v>
      </c>
      <c r="O2082" s="570">
        <v>99</v>
      </c>
      <c r="P2082" s="570">
        <v>99</v>
      </c>
      <c r="Q2082" s="570">
        <v>205</v>
      </c>
      <c r="R2082" s="570">
        <v>716</v>
      </c>
      <c r="S2082" s="570">
        <v>6.1005586592178771</v>
      </c>
      <c r="T2082" s="570">
        <v>6</v>
      </c>
      <c r="U2082" s="570">
        <v>18.205446927374297</v>
      </c>
      <c r="V2082" s="570">
        <v>9.9162011173184386</v>
      </c>
      <c r="W2082" s="570">
        <v>0</v>
      </c>
      <c r="X2082" s="570">
        <v>60.893854748603353</v>
      </c>
      <c r="Y2082" s="570">
        <v>21.787709497206706</v>
      </c>
      <c r="Z2082" s="570">
        <v>6.5192611866965393</v>
      </c>
      <c r="AA2082" s="570">
        <v>1.1216257756655332</v>
      </c>
      <c r="AB2082" s="570">
        <v>0</v>
      </c>
      <c r="AC2082" s="570">
        <v>-13.259291912540618</v>
      </c>
      <c r="AD2082" s="570"/>
      <c r="AE2082" s="570"/>
      <c r="AF2082" s="570">
        <v>13.924542979385452</v>
      </c>
      <c r="AG2082" s="570">
        <v>15.997226432345196</v>
      </c>
      <c r="AH2082" s="570">
        <v>0.55865921787709516</v>
      </c>
      <c r="AI2082" s="570">
        <v>705</v>
      </c>
      <c r="AJ2082" s="570">
        <v>101.95404255319151</v>
      </c>
      <c r="AK2082" s="570">
        <v>16.413186939934231</v>
      </c>
      <c r="AL2082" s="570"/>
    </row>
    <row r="2083" spans="1:38">
      <c r="A2083" s="570">
        <v>17</v>
      </c>
      <c r="B2083" s="570">
        <v>71</v>
      </c>
      <c r="C2083" s="570">
        <v>2024</v>
      </c>
      <c r="D2083" s="570">
        <v>11</v>
      </c>
      <c r="E2083" s="570">
        <v>99</v>
      </c>
      <c r="F2083" s="570">
        <v>99</v>
      </c>
      <c r="G2083" s="570">
        <v>99</v>
      </c>
      <c r="H2083" s="570">
        <v>99</v>
      </c>
      <c r="I2083" s="570">
        <v>99</v>
      </c>
      <c r="J2083" s="570">
        <v>999</v>
      </c>
      <c r="K2083" s="570">
        <v>99</v>
      </c>
      <c r="L2083" s="570">
        <v>99</v>
      </c>
      <c r="M2083" s="570">
        <v>6</v>
      </c>
      <c r="N2083" s="570">
        <v>99</v>
      </c>
      <c r="O2083" s="570">
        <v>99</v>
      </c>
      <c r="P2083" s="570">
        <v>99</v>
      </c>
      <c r="Q2083" s="570">
        <v>128</v>
      </c>
      <c r="R2083" s="570">
        <v>473</v>
      </c>
      <c r="S2083" s="570">
        <v>5.7526427061310788</v>
      </c>
      <c r="T2083" s="570">
        <v>6</v>
      </c>
      <c r="U2083" s="570">
        <v>18.751585623678636</v>
      </c>
      <c r="V2083" s="570">
        <v>9.7251585623678682</v>
      </c>
      <c r="W2083" s="570">
        <v>0</v>
      </c>
      <c r="X2083" s="570">
        <v>66.807610993657491</v>
      </c>
      <c r="Y2083" s="570">
        <v>21.141649048625798</v>
      </c>
      <c r="Z2083" s="570">
        <v>6.249661523313736</v>
      </c>
      <c r="AA2083" s="570">
        <v>1.1990651720058485</v>
      </c>
      <c r="AB2083" s="570">
        <v>0</v>
      </c>
      <c r="AC2083" s="570">
        <v>2.0407564100832301</v>
      </c>
      <c r="AD2083" s="570"/>
      <c r="AE2083" s="570"/>
      <c r="AF2083" s="570">
        <v>17.389705882352938</v>
      </c>
      <c r="AG2083" s="570">
        <v>19.537376425185471</v>
      </c>
      <c r="AH2083" s="570">
        <v>2.7484143763213527</v>
      </c>
      <c r="AI2083" s="570">
        <v>455</v>
      </c>
      <c r="AJ2083" s="570">
        <v>103.79802197802202</v>
      </c>
      <c r="AK2083" s="570">
        <v>16.173775614757616</v>
      </c>
      <c r="AL2083" s="570"/>
    </row>
    <row r="2084" spans="1:38">
      <c r="A2084" s="570">
        <v>17</v>
      </c>
      <c r="B2084" s="570">
        <v>72</v>
      </c>
      <c r="C2084" s="570">
        <v>2024</v>
      </c>
      <c r="D2084" s="570">
        <v>12</v>
      </c>
      <c r="E2084" s="570">
        <v>99</v>
      </c>
      <c r="F2084" s="570">
        <v>99</v>
      </c>
      <c r="G2084" s="570">
        <v>99</v>
      </c>
      <c r="H2084" s="570">
        <v>99</v>
      </c>
      <c r="I2084" s="570">
        <v>99</v>
      </c>
      <c r="J2084" s="570">
        <v>999</v>
      </c>
      <c r="K2084" s="570">
        <v>99</v>
      </c>
      <c r="L2084" s="570">
        <v>99</v>
      </c>
      <c r="M2084" s="570">
        <v>6</v>
      </c>
      <c r="N2084" s="570">
        <v>99</v>
      </c>
      <c r="O2084" s="570">
        <v>99</v>
      </c>
      <c r="P2084" s="570">
        <v>99</v>
      </c>
      <c r="Q2084" s="570">
        <v>30</v>
      </c>
      <c r="R2084" s="570">
        <v>101</v>
      </c>
      <c r="S2084" s="570">
        <v>5.0990099009900991</v>
      </c>
      <c r="T2084" s="570">
        <v>6</v>
      </c>
      <c r="U2084" s="570">
        <v>20.71188118811882</v>
      </c>
      <c r="V2084" s="570">
        <v>12.871287128712872</v>
      </c>
      <c r="W2084" s="570">
        <v>0</v>
      </c>
      <c r="X2084" s="570">
        <v>77.227722772277218</v>
      </c>
      <c r="Y2084" s="570">
        <v>30.693069306930695</v>
      </c>
      <c r="Z2084" s="570">
        <v>6.2611530132389017</v>
      </c>
      <c r="AA2084" s="570">
        <v>1.7263533964420257</v>
      </c>
      <c r="AB2084" s="570">
        <v>0</v>
      </c>
      <c r="AC2084" s="570">
        <v>-46.113070959062547</v>
      </c>
      <c r="AD2084" s="570"/>
      <c r="AE2084" s="570"/>
      <c r="AF2084" s="570">
        <v>23.543123543123539</v>
      </c>
      <c r="AG2084" s="570">
        <v>25.100791936645074</v>
      </c>
      <c r="AH2084" s="570">
        <v>5.9405940594059405</v>
      </c>
      <c r="AI2084" s="570">
        <v>93</v>
      </c>
      <c r="AJ2084" s="570">
        <v>106.89677419354844</v>
      </c>
      <c r="AK2084" s="570">
        <v>15.82576391857366</v>
      </c>
      <c r="AL2084" s="570"/>
    </row>
    <row r="2085" spans="1:38">
      <c r="A2085" s="570">
        <v>17</v>
      </c>
      <c r="B2085" s="570">
        <v>73</v>
      </c>
      <c r="C2085" s="570">
        <v>2024</v>
      </c>
      <c r="D2085" s="570">
        <v>1</v>
      </c>
      <c r="E2085" s="570">
        <v>99</v>
      </c>
      <c r="F2085" s="570">
        <v>99</v>
      </c>
      <c r="G2085" s="570">
        <v>99</v>
      </c>
      <c r="H2085" s="570">
        <v>99</v>
      </c>
      <c r="I2085" s="570">
        <v>99</v>
      </c>
      <c r="J2085" s="570">
        <v>999</v>
      </c>
      <c r="K2085" s="570">
        <v>99</v>
      </c>
      <c r="L2085" s="570">
        <v>99</v>
      </c>
      <c r="M2085" s="570">
        <v>7</v>
      </c>
      <c r="N2085" s="570">
        <v>99</v>
      </c>
      <c r="O2085" s="570">
        <v>99</v>
      </c>
      <c r="P2085" s="570">
        <v>99</v>
      </c>
      <c r="Q2085" s="570">
        <v>6</v>
      </c>
      <c r="R2085" s="570">
        <v>11</v>
      </c>
      <c r="S2085" s="570">
        <v>6.6363636363636376</v>
      </c>
      <c r="T2085" s="570">
        <v>7</v>
      </c>
      <c r="U2085" s="570">
        <v>18.363636363636367</v>
      </c>
      <c r="V2085" s="570">
        <v>0</v>
      </c>
      <c r="W2085" s="570">
        <v>0</v>
      </c>
      <c r="X2085" s="570">
        <v>72.727272727272734</v>
      </c>
      <c r="Y2085" s="570">
        <v>27.272727272727277</v>
      </c>
      <c r="Z2085" s="570">
        <v>3.9259677966707449</v>
      </c>
      <c r="AA2085" s="570">
        <v>1.0679400113155171</v>
      </c>
      <c r="AB2085" s="570">
        <v>0</v>
      </c>
      <c r="AC2085" s="570">
        <v>-17.66155948527393</v>
      </c>
      <c r="AD2085" s="570"/>
      <c r="AE2085" s="570"/>
      <c r="AF2085" s="570">
        <v>1.4725568942436409</v>
      </c>
      <c r="AG2085" s="570">
        <v>1.4265939715811184</v>
      </c>
      <c r="AH2085" s="570">
        <v>0</v>
      </c>
      <c r="AI2085" s="570">
        <v>11</v>
      </c>
      <c r="AJ2085" s="570">
        <v>102.27272727272727</v>
      </c>
      <c r="AK2085" s="570">
        <v>16.960197497340204</v>
      </c>
      <c r="AL2085" s="570"/>
    </row>
    <row r="2086" spans="1:38">
      <c r="A2086" s="570">
        <v>17</v>
      </c>
      <c r="B2086" s="570">
        <v>74</v>
      </c>
      <c r="C2086" s="570">
        <v>2024</v>
      </c>
      <c r="D2086" s="570">
        <v>2</v>
      </c>
      <c r="E2086" s="570">
        <v>99</v>
      </c>
      <c r="F2086" s="570">
        <v>99</v>
      </c>
      <c r="G2086" s="570">
        <v>99</v>
      </c>
      <c r="H2086" s="570">
        <v>99</v>
      </c>
      <c r="I2086" s="570">
        <v>99</v>
      </c>
      <c r="J2086" s="570">
        <v>999</v>
      </c>
      <c r="K2086" s="570">
        <v>99</v>
      </c>
      <c r="L2086" s="570">
        <v>99</v>
      </c>
      <c r="M2086" s="570">
        <v>7</v>
      </c>
      <c r="N2086" s="570">
        <v>99</v>
      </c>
      <c r="O2086" s="570">
        <v>99</v>
      </c>
      <c r="P2086" s="570">
        <v>99</v>
      </c>
      <c r="Q2086" s="570">
        <v>12</v>
      </c>
      <c r="R2086" s="570">
        <v>64</v>
      </c>
      <c r="S2086" s="570">
        <v>6.90625</v>
      </c>
      <c r="T2086" s="570">
        <v>7</v>
      </c>
      <c r="U2086" s="570">
        <v>10.003125000000001</v>
      </c>
      <c r="V2086" s="570">
        <v>3.125</v>
      </c>
      <c r="W2086" s="570">
        <v>0</v>
      </c>
      <c r="X2086" s="570">
        <v>18.75</v>
      </c>
      <c r="Y2086" s="570">
        <v>4.6875</v>
      </c>
      <c r="Z2086" s="570">
        <v>6.9620841157210256</v>
      </c>
      <c r="AA2086" s="570">
        <v>1.0856845478775128</v>
      </c>
      <c r="AB2086" s="570">
        <v>0</v>
      </c>
      <c r="AC2086" s="570">
        <v>-14.755748759477463</v>
      </c>
      <c r="AD2086" s="570"/>
      <c r="AE2086" s="570"/>
      <c r="AF2086" s="570">
        <v>4.4692737430167604</v>
      </c>
      <c r="AG2086" s="570">
        <v>4.7175164140390686</v>
      </c>
      <c r="AH2086" s="570">
        <v>0</v>
      </c>
      <c r="AI2086" s="570">
        <v>64</v>
      </c>
      <c r="AJ2086" s="570">
        <v>81.535937500000003</v>
      </c>
      <c r="AK2086" s="570">
        <v>16.542935615127679</v>
      </c>
      <c r="AL2086" s="570"/>
    </row>
    <row r="2087" spans="1:38">
      <c r="A2087" s="570">
        <v>17</v>
      </c>
      <c r="B2087" s="570">
        <v>75</v>
      </c>
      <c r="C2087" s="570">
        <v>2024</v>
      </c>
      <c r="D2087" s="570">
        <v>3</v>
      </c>
      <c r="E2087" s="570">
        <v>99</v>
      </c>
      <c r="F2087" s="570">
        <v>99</v>
      </c>
      <c r="G2087" s="570">
        <v>99</v>
      </c>
      <c r="H2087" s="570">
        <v>99</v>
      </c>
      <c r="I2087" s="570">
        <v>99</v>
      </c>
      <c r="J2087" s="570">
        <v>999</v>
      </c>
      <c r="K2087" s="570">
        <v>99</v>
      </c>
      <c r="L2087" s="570">
        <v>99</v>
      </c>
      <c r="M2087" s="570">
        <v>7</v>
      </c>
      <c r="N2087" s="570">
        <v>99</v>
      </c>
      <c r="O2087" s="570">
        <v>99</v>
      </c>
      <c r="P2087" s="570">
        <v>99</v>
      </c>
      <c r="Q2087" s="570">
        <v>51</v>
      </c>
      <c r="R2087" s="570">
        <v>312</v>
      </c>
      <c r="S2087" s="570">
        <v>6.2211538461538476</v>
      </c>
      <c r="T2087" s="570">
        <v>7</v>
      </c>
      <c r="U2087" s="570">
        <v>11.098076923076919</v>
      </c>
      <c r="V2087" s="570">
        <v>7.0512820512820493</v>
      </c>
      <c r="W2087" s="570">
        <v>0</v>
      </c>
      <c r="X2087" s="570">
        <v>22.435897435897434</v>
      </c>
      <c r="Y2087" s="570">
        <v>11.858974358974359</v>
      </c>
      <c r="Z2087" s="570">
        <v>7.1012184865755881</v>
      </c>
      <c r="AA2087" s="570">
        <v>1.1347376074977988</v>
      </c>
      <c r="AB2087" s="570">
        <v>0</v>
      </c>
      <c r="AC2087" s="570">
        <v>5.1164465564214145</v>
      </c>
      <c r="AD2087" s="570"/>
      <c r="AE2087" s="570"/>
      <c r="AF2087" s="570">
        <v>9.5296273671350011</v>
      </c>
      <c r="AG2087" s="570">
        <v>10.413364810610044</v>
      </c>
      <c r="AH2087" s="570">
        <v>0</v>
      </c>
      <c r="AI2087" s="570">
        <v>312</v>
      </c>
      <c r="AJ2087" s="570">
        <v>84.589423076923097</v>
      </c>
      <c r="AK2087" s="570">
        <v>16.49818557080334</v>
      </c>
      <c r="AL2087" s="570"/>
    </row>
    <row r="2088" spans="1:38">
      <c r="A2088" s="570">
        <v>17</v>
      </c>
      <c r="B2088" s="570">
        <v>76</v>
      </c>
      <c r="C2088" s="570">
        <v>2024</v>
      </c>
      <c r="D2088" s="570">
        <v>4</v>
      </c>
      <c r="E2088" s="570">
        <v>99</v>
      </c>
      <c r="F2088" s="570">
        <v>99</v>
      </c>
      <c r="G2088" s="570">
        <v>99</v>
      </c>
      <c r="H2088" s="570">
        <v>99</v>
      </c>
      <c r="I2088" s="570">
        <v>99</v>
      </c>
      <c r="J2088" s="570">
        <v>999</v>
      </c>
      <c r="K2088" s="570">
        <v>99</v>
      </c>
      <c r="L2088" s="570">
        <v>99</v>
      </c>
      <c r="M2088" s="570">
        <v>7</v>
      </c>
      <c r="N2088" s="570">
        <v>99</v>
      </c>
      <c r="O2088" s="570">
        <v>99</v>
      </c>
      <c r="P2088" s="570">
        <v>99</v>
      </c>
      <c r="Q2088" s="570">
        <v>48</v>
      </c>
      <c r="R2088" s="570">
        <v>153</v>
      </c>
      <c r="S2088" s="570">
        <v>6.3398692810457495</v>
      </c>
      <c r="T2088" s="570">
        <v>7</v>
      </c>
      <c r="U2088" s="570">
        <v>12.19019607843137</v>
      </c>
      <c r="V2088" s="570">
        <v>9.1503267973856222</v>
      </c>
      <c r="W2088" s="570">
        <v>0</v>
      </c>
      <c r="X2088" s="570">
        <v>28.104575163398689</v>
      </c>
      <c r="Y2088" s="570">
        <v>13.725490196078436</v>
      </c>
      <c r="Z2088" s="570">
        <v>7.2584209801410688</v>
      </c>
      <c r="AA2088" s="570">
        <v>1.0551052278024615</v>
      </c>
      <c r="AB2088" s="570">
        <v>0</v>
      </c>
      <c r="AC2088" s="570">
        <v>-14.046709593031505</v>
      </c>
      <c r="AD2088" s="570"/>
      <c r="AE2088" s="570"/>
      <c r="AF2088" s="570">
        <v>4.0723981900452495</v>
      </c>
      <c r="AG2088" s="570">
        <v>5.5487955445411972</v>
      </c>
      <c r="AH2088" s="570">
        <v>1.3071895424836597</v>
      </c>
      <c r="AI2088" s="570">
        <v>144</v>
      </c>
      <c r="AJ2088" s="570">
        <v>87.159027777777823</v>
      </c>
      <c r="AK2088" s="570">
        <v>16.823768419574247</v>
      </c>
      <c r="AL2088" s="570"/>
    </row>
    <row r="2089" spans="1:38">
      <c r="A2089" s="570">
        <v>17</v>
      </c>
      <c r="B2089" s="570">
        <v>77</v>
      </c>
      <c r="C2089" s="570">
        <v>2024</v>
      </c>
      <c r="D2089" s="570">
        <v>5</v>
      </c>
      <c r="E2089" s="570">
        <v>99</v>
      </c>
      <c r="F2089" s="570">
        <v>99</v>
      </c>
      <c r="G2089" s="570">
        <v>99</v>
      </c>
      <c r="H2089" s="570">
        <v>99</v>
      </c>
      <c r="I2089" s="570">
        <v>99</v>
      </c>
      <c r="J2089" s="570">
        <v>999</v>
      </c>
      <c r="K2089" s="570">
        <v>99</v>
      </c>
      <c r="L2089" s="570">
        <v>99</v>
      </c>
      <c r="M2089" s="570">
        <v>7</v>
      </c>
      <c r="N2089" s="570">
        <v>99</v>
      </c>
      <c r="O2089" s="570">
        <v>99</v>
      </c>
      <c r="P2089" s="570">
        <v>99</v>
      </c>
      <c r="Q2089" s="570">
        <v>40</v>
      </c>
      <c r="R2089" s="570">
        <v>110</v>
      </c>
      <c r="S2089" s="570">
        <v>6.2181818181818178</v>
      </c>
      <c r="T2089" s="570">
        <v>7</v>
      </c>
      <c r="U2089" s="570">
        <v>15.408181818181818</v>
      </c>
      <c r="V2089" s="570">
        <v>14.545454545454543</v>
      </c>
      <c r="W2089" s="570">
        <v>0</v>
      </c>
      <c r="X2089" s="570">
        <v>47.27272727272728</v>
      </c>
      <c r="Y2089" s="570">
        <v>24.545454545454543</v>
      </c>
      <c r="Z2089" s="570">
        <v>8.5562537662458755</v>
      </c>
      <c r="AA2089" s="570">
        <v>0.99436428464548288</v>
      </c>
      <c r="AB2089" s="570">
        <v>0</v>
      </c>
      <c r="AC2089" s="570">
        <v>4.9155294577317079</v>
      </c>
      <c r="AD2089" s="570"/>
      <c r="AE2089" s="570"/>
      <c r="AF2089" s="570">
        <v>5.3475935828877006</v>
      </c>
      <c r="AG2089" s="570">
        <v>7.9842284519104387</v>
      </c>
      <c r="AH2089" s="570">
        <v>0.90909090909090895</v>
      </c>
      <c r="AI2089" s="570">
        <v>94</v>
      </c>
      <c r="AJ2089" s="570">
        <v>93.714893617021318</v>
      </c>
      <c r="AK2089" s="570">
        <v>16.603038737279565</v>
      </c>
      <c r="AL2089" s="570"/>
    </row>
    <row r="2090" spans="1:38">
      <c r="A2090" s="570">
        <v>17</v>
      </c>
      <c r="B2090" s="570">
        <v>78</v>
      </c>
      <c r="C2090" s="570">
        <v>2024</v>
      </c>
      <c r="D2090" s="570">
        <v>6</v>
      </c>
      <c r="E2090" s="570">
        <v>99</v>
      </c>
      <c r="F2090" s="570">
        <v>99</v>
      </c>
      <c r="G2090" s="570">
        <v>99</v>
      </c>
      <c r="H2090" s="570">
        <v>99</v>
      </c>
      <c r="I2090" s="570">
        <v>99</v>
      </c>
      <c r="J2090" s="570">
        <v>999</v>
      </c>
      <c r="K2090" s="570">
        <v>99</v>
      </c>
      <c r="L2090" s="570">
        <v>99</v>
      </c>
      <c r="M2090" s="570">
        <v>7</v>
      </c>
      <c r="N2090" s="570">
        <v>99</v>
      </c>
      <c r="O2090" s="570">
        <v>99</v>
      </c>
      <c r="P2090" s="570">
        <v>99</v>
      </c>
      <c r="Q2090" s="570">
        <v>33</v>
      </c>
      <c r="R2090" s="570">
        <v>90</v>
      </c>
      <c r="S2090" s="570">
        <v>6.2666666666666648</v>
      </c>
      <c r="T2090" s="570">
        <v>7</v>
      </c>
      <c r="U2090" s="570">
        <v>21.167777777777786</v>
      </c>
      <c r="V2090" s="570">
        <v>23.333333333333329</v>
      </c>
      <c r="W2090" s="570">
        <v>0</v>
      </c>
      <c r="X2090" s="570">
        <v>76.666666666666686</v>
      </c>
      <c r="Y2090" s="570">
        <v>46.666666666666657</v>
      </c>
      <c r="Z2090" s="570">
        <v>7.1249612517897907</v>
      </c>
      <c r="AA2090" s="570">
        <v>1.0088497300281032</v>
      </c>
      <c r="AB2090" s="570">
        <v>0</v>
      </c>
      <c r="AC2090" s="570">
        <v>6.3645035034550892</v>
      </c>
      <c r="AD2090" s="570"/>
      <c r="AE2090" s="570"/>
      <c r="AF2090" s="570">
        <v>5.3699284009546551</v>
      </c>
      <c r="AG2090" s="570">
        <v>8.8143576266795005</v>
      </c>
      <c r="AH2090" s="570">
        <v>0</v>
      </c>
      <c r="AI2090" s="570">
        <v>89</v>
      </c>
      <c r="AJ2090" s="570">
        <v>106.30561797752804</v>
      </c>
      <c r="AK2090" s="570">
        <v>16.935455215907396</v>
      </c>
      <c r="AL2090" s="570"/>
    </row>
    <row r="2091" spans="1:38">
      <c r="A2091" s="570">
        <v>17</v>
      </c>
      <c r="B2091" s="570">
        <v>79</v>
      </c>
      <c r="C2091" s="570">
        <v>2024</v>
      </c>
      <c r="D2091" s="570">
        <v>7</v>
      </c>
      <c r="E2091" s="570">
        <v>99</v>
      </c>
      <c r="F2091" s="570">
        <v>99</v>
      </c>
      <c r="G2091" s="570">
        <v>99</v>
      </c>
      <c r="H2091" s="570">
        <v>99</v>
      </c>
      <c r="I2091" s="570">
        <v>99</v>
      </c>
      <c r="J2091" s="570">
        <v>999</v>
      </c>
      <c r="K2091" s="570">
        <v>99</v>
      </c>
      <c r="L2091" s="570">
        <v>99</v>
      </c>
      <c r="M2091" s="570">
        <v>7</v>
      </c>
      <c r="N2091" s="570">
        <v>99</v>
      </c>
      <c r="O2091" s="570">
        <v>99</v>
      </c>
      <c r="P2091" s="570">
        <v>99</v>
      </c>
      <c r="Q2091" s="570">
        <v>21</v>
      </c>
      <c r="R2091" s="570">
        <v>52</v>
      </c>
      <c r="S2091" s="570">
        <v>6.5192307692307692</v>
      </c>
      <c r="T2091" s="570">
        <v>7</v>
      </c>
      <c r="U2091" s="570">
        <v>17.644230769230777</v>
      </c>
      <c r="V2091" s="570">
        <v>17.307692307692317</v>
      </c>
      <c r="W2091" s="570">
        <v>0</v>
      </c>
      <c r="X2091" s="570">
        <v>59.615384615384599</v>
      </c>
      <c r="Y2091" s="570">
        <v>26.92307692307692</v>
      </c>
      <c r="Z2091" s="570">
        <v>7.043912086703445</v>
      </c>
      <c r="AA2091" s="570">
        <v>1.028261875791914</v>
      </c>
      <c r="AB2091" s="570">
        <v>0</v>
      </c>
      <c r="AC2091" s="570">
        <v>9.9581135113001249</v>
      </c>
      <c r="AD2091" s="570"/>
      <c r="AE2091" s="570"/>
      <c r="AF2091" s="570">
        <v>6.5739570164348944</v>
      </c>
      <c r="AG2091" s="570">
        <v>10.061410242351139</v>
      </c>
      <c r="AH2091" s="570">
        <v>1.9230769230769225</v>
      </c>
      <c r="AI2091" s="570">
        <v>52</v>
      </c>
      <c r="AJ2091" s="570">
        <v>100.02499999999998</v>
      </c>
      <c r="AK2091" s="570">
        <v>16.671998392815411</v>
      </c>
      <c r="AL2091" s="570"/>
    </row>
    <row r="2092" spans="1:38">
      <c r="A2092" s="570">
        <v>17</v>
      </c>
      <c r="B2092" s="570">
        <v>80</v>
      </c>
      <c r="C2092" s="570">
        <v>2024</v>
      </c>
      <c r="D2092" s="570">
        <v>8</v>
      </c>
      <c r="E2092" s="570">
        <v>99</v>
      </c>
      <c r="F2092" s="570">
        <v>99</v>
      </c>
      <c r="G2092" s="570">
        <v>99</v>
      </c>
      <c r="H2092" s="570">
        <v>99</v>
      </c>
      <c r="I2092" s="570">
        <v>99</v>
      </c>
      <c r="J2092" s="570">
        <v>999</v>
      </c>
      <c r="K2092" s="570">
        <v>99</v>
      </c>
      <c r="L2092" s="570">
        <v>99</v>
      </c>
      <c r="M2092" s="570">
        <v>7</v>
      </c>
      <c r="N2092" s="570">
        <v>99</v>
      </c>
      <c r="O2092" s="570">
        <v>99</v>
      </c>
      <c r="P2092" s="570">
        <v>99</v>
      </c>
      <c r="Q2092" s="570">
        <v>33</v>
      </c>
      <c r="R2092" s="570">
        <v>75</v>
      </c>
      <c r="S2092" s="570">
        <v>6.6533333333333315</v>
      </c>
      <c r="T2092" s="570">
        <v>7</v>
      </c>
      <c r="U2092" s="570">
        <v>21.664000000000005</v>
      </c>
      <c r="V2092" s="570">
        <v>22.666666666666671</v>
      </c>
      <c r="W2092" s="570">
        <v>0</v>
      </c>
      <c r="X2092" s="570">
        <v>66.666666666666686</v>
      </c>
      <c r="Y2092" s="570">
        <v>45.333333333333343</v>
      </c>
      <c r="Z2092" s="570">
        <v>7.9857312752183054</v>
      </c>
      <c r="AA2092" s="570">
        <v>1.1253838851204903</v>
      </c>
      <c r="AB2092" s="570">
        <v>0</v>
      </c>
      <c r="AC2092" s="570">
        <v>-1.355437334175198</v>
      </c>
      <c r="AD2092" s="570"/>
      <c r="AE2092" s="570"/>
      <c r="AF2092" s="570">
        <v>5.0607287449392704</v>
      </c>
      <c r="AG2092" s="570">
        <v>8.5843349623563583</v>
      </c>
      <c r="AH2092" s="570">
        <v>2.6666666666666661</v>
      </c>
      <c r="AI2092" s="570">
        <v>75</v>
      </c>
      <c r="AJ2092" s="570">
        <v>106.7626666666667</v>
      </c>
      <c r="AK2092" s="570">
        <v>17.128680560762437</v>
      </c>
      <c r="AL2092" s="570"/>
    </row>
    <row r="2093" spans="1:38">
      <c r="A2093" s="570">
        <v>17</v>
      </c>
      <c r="B2093" s="570">
        <v>81</v>
      </c>
      <c r="C2093" s="570">
        <v>2024</v>
      </c>
      <c r="D2093" s="570">
        <v>9</v>
      </c>
      <c r="E2093" s="570">
        <v>99</v>
      </c>
      <c r="F2093" s="570">
        <v>99</v>
      </c>
      <c r="G2093" s="570">
        <v>99</v>
      </c>
      <c r="H2093" s="570">
        <v>99</v>
      </c>
      <c r="I2093" s="570">
        <v>99</v>
      </c>
      <c r="J2093" s="570">
        <v>999</v>
      </c>
      <c r="K2093" s="570">
        <v>99</v>
      </c>
      <c r="L2093" s="570">
        <v>99</v>
      </c>
      <c r="M2093" s="570">
        <v>7</v>
      </c>
      <c r="N2093" s="570">
        <v>99</v>
      </c>
      <c r="O2093" s="570">
        <v>99</v>
      </c>
      <c r="P2093" s="570">
        <v>99</v>
      </c>
      <c r="Q2093" s="570">
        <v>58</v>
      </c>
      <c r="R2093" s="570">
        <v>154</v>
      </c>
      <c r="S2093" s="570">
        <v>6.8311688311688323</v>
      </c>
      <c r="T2093" s="570">
        <v>7</v>
      </c>
      <c r="U2093" s="570">
        <v>17.013636363636362</v>
      </c>
      <c r="V2093" s="570">
        <v>14.285714285714288</v>
      </c>
      <c r="W2093" s="570">
        <v>0</v>
      </c>
      <c r="X2093" s="570">
        <v>53.246753246753237</v>
      </c>
      <c r="Y2093" s="570">
        <v>20.779220779220775</v>
      </c>
      <c r="Z2093" s="570">
        <v>7.3538316559201284</v>
      </c>
      <c r="AA2093" s="570">
        <v>1.0370111572819261</v>
      </c>
      <c r="AB2093" s="570">
        <v>0</v>
      </c>
      <c r="AC2093" s="570">
        <v>-4.8829375042766259</v>
      </c>
      <c r="AD2093" s="570"/>
      <c r="AE2093" s="570"/>
      <c r="AF2093" s="570">
        <v>7.2744449692961748</v>
      </c>
      <c r="AG2093" s="570">
        <v>9.4026326366559516</v>
      </c>
      <c r="AH2093" s="570">
        <v>1.2987012987012985</v>
      </c>
      <c r="AI2093" s="570">
        <v>153</v>
      </c>
      <c r="AJ2093" s="570">
        <v>101.19281045751637</v>
      </c>
      <c r="AK2093" s="570">
        <v>16.668344099027813</v>
      </c>
      <c r="AL2093" s="570"/>
    </row>
    <row r="2094" spans="1:38">
      <c r="A2094" s="570">
        <v>17</v>
      </c>
      <c r="B2094" s="570">
        <v>82</v>
      </c>
      <c r="C2094" s="570">
        <v>2024</v>
      </c>
      <c r="D2094" s="570">
        <v>10</v>
      </c>
      <c r="E2094" s="570">
        <v>99</v>
      </c>
      <c r="F2094" s="570">
        <v>99</v>
      </c>
      <c r="G2094" s="570">
        <v>99</v>
      </c>
      <c r="H2094" s="570">
        <v>99</v>
      </c>
      <c r="I2094" s="570">
        <v>99</v>
      </c>
      <c r="J2094" s="570">
        <v>999</v>
      </c>
      <c r="K2094" s="570">
        <v>99</v>
      </c>
      <c r="L2094" s="570">
        <v>99</v>
      </c>
      <c r="M2094" s="570">
        <v>7</v>
      </c>
      <c r="N2094" s="570">
        <v>99</v>
      </c>
      <c r="O2094" s="570">
        <v>99</v>
      </c>
      <c r="P2094" s="570">
        <v>99</v>
      </c>
      <c r="Q2094" s="570">
        <v>147</v>
      </c>
      <c r="R2094" s="570">
        <v>446</v>
      </c>
      <c r="S2094" s="570">
        <v>6.8295964125560555</v>
      </c>
      <c r="T2094" s="570">
        <v>7</v>
      </c>
      <c r="U2094" s="570">
        <v>19.9688340807175</v>
      </c>
      <c r="V2094" s="570">
        <v>21.076233183856498</v>
      </c>
      <c r="W2094" s="570">
        <v>0</v>
      </c>
      <c r="X2094" s="570">
        <v>71.300448430493262</v>
      </c>
      <c r="Y2094" s="570">
        <v>35.650224215246631</v>
      </c>
      <c r="Z2094" s="570">
        <v>6.2474275950530513</v>
      </c>
      <c r="AA2094" s="570">
        <v>1.0211324577693137</v>
      </c>
      <c r="AB2094" s="570">
        <v>0</v>
      </c>
      <c r="AC2094" s="570">
        <v>-9.976982255509812</v>
      </c>
      <c r="AD2094" s="570"/>
      <c r="AE2094" s="570"/>
      <c r="AF2094" s="570">
        <v>8.6736678335278103</v>
      </c>
      <c r="AG2094" s="570">
        <v>10.929942871869768</v>
      </c>
      <c r="AH2094" s="570">
        <v>1.1210762331838562</v>
      </c>
      <c r="AI2094" s="570">
        <v>438</v>
      </c>
      <c r="AJ2094" s="570">
        <v>103.92146118721456</v>
      </c>
      <c r="AK2094" s="570">
        <v>17.228195060068963</v>
      </c>
      <c r="AL2094" s="570"/>
    </row>
    <row r="2095" spans="1:38">
      <c r="A2095" s="570">
        <v>17</v>
      </c>
      <c r="B2095" s="570">
        <v>83</v>
      </c>
      <c r="C2095" s="570">
        <v>2024</v>
      </c>
      <c r="D2095" s="570">
        <v>11</v>
      </c>
      <c r="E2095" s="570">
        <v>99</v>
      </c>
      <c r="F2095" s="570">
        <v>99</v>
      </c>
      <c r="G2095" s="570">
        <v>99</v>
      </c>
      <c r="H2095" s="570">
        <v>99</v>
      </c>
      <c r="I2095" s="570">
        <v>99</v>
      </c>
      <c r="J2095" s="570">
        <v>999</v>
      </c>
      <c r="K2095" s="570">
        <v>99</v>
      </c>
      <c r="L2095" s="570">
        <v>99</v>
      </c>
      <c r="M2095" s="570">
        <v>7</v>
      </c>
      <c r="N2095" s="570">
        <v>99</v>
      </c>
      <c r="O2095" s="570">
        <v>99</v>
      </c>
      <c r="P2095" s="570">
        <v>99</v>
      </c>
      <c r="Q2095" s="570">
        <v>93</v>
      </c>
      <c r="R2095" s="570">
        <v>237</v>
      </c>
      <c r="S2095" s="570">
        <v>6.4345991561181455</v>
      </c>
      <c r="T2095" s="570">
        <v>6.8818565400843887</v>
      </c>
      <c r="U2095" s="570">
        <v>21.347679324894504</v>
      </c>
      <c r="V2095" s="570">
        <v>20.253164556962023</v>
      </c>
      <c r="W2095" s="570">
        <v>0</v>
      </c>
      <c r="X2095" s="570">
        <v>81.856540084388186</v>
      </c>
      <c r="Y2095" s="570">
        <v>41.350210970464126</v>
      </c>
      <c r="Z2095" s="570">
        <v>6.5667784341070083</v>
      </c>
      <c r="AA2095" s="570">
        <v>1.1946369024836176</v>
      </c>
      <c r="AB2095" s="570">
        <v>1.2806445883607751</v>
      </c>
      <c r="AC2095" s="570">
        <v>38.127788871823505</v>
      </c>
      <c r="AD2095" s="570">
        <v>48.182955855256949</v>
      </c>
      <c r="AE2095" s="570">
        <v>26.5229117064893</v>
      </c>
      <c r="AF2095" s="570">
        <v>8.7132352941176485</v>
      </c>
      <c r="AG2095" s="570">
        <v>11.144642007507002</v>
      </c>
      <c r="AH2095" s="570">
        <v>3.7974683544303778</v>
      </c>
      <c r="AI2095" s="570">
        <v>219</v>
      </c>
      <c r="AJ2095" s="570">
        <v>107.14703196347035</v>
      </c>
      <c r="AK2095" s="570">
        <v>17.115772910045763</v>
      </c>
      <c r="AL2095" s="570"/>
    </row>
    <row r="2096" spans="1:38">
      <c r="A2096" s="570">
        <v>17</v>
      </c>
      <c r="B2096" s="570">
        <v>84</v>
      </c>
      <c r="C2096" s="570">
        <v>2024</v>
      </c>
      <c r="D2096" s="570">
        <v>12</v>
      </c>
      <c r="E2096" s="570">
        <v>99</v>
      </c>
      <c r="F2096" s="570">
        <v>99</v>
      </c>
      <c r="G2096" s="570">
        <v>99</v>
      </c>
      <c r="H2096" s="570">
        <v>99</v>
      </c>
      <c r="I2096" s="570">
        <v>99</v>
      </c>
      <c r="J2096" s="570">
        <v>999</v>
      </c>
      <c r="K2096" s="570">
        <v>99</v>
      </c>
      <c r="L2096" s="570">
        <v>99</v>
      </c>
      <c r="M2096" s="570">
        <v>7</v>
      </c>
      <c r="N2096" s="570">
        <v>99</v>
      </c>
      <c r="O2096" s="570">
        <v>99</v>
      </c>
      <c r="P2096" s="570">
        <v>99</v>
      </c>
      <c r="Q2096" s="570">
        <v>24</v>
      </c>
      <c r="R2096" s="570">
        <v>53</v>
      </c>
      <c r="S2096" s="570">
        <v>6.6603773584905639</v>
      </c>
      <c r="T2096" s="570">
        <v>7</v>
      </c>
      <c r="U2096" s="570">
        <v>22.709433962264157</v>
      </c>
      <c r="V2096" s="570">
        <v>39.622641509433976</v>
      </c>
      <c r="W2096" s="570">
        <v>0</v>
      </c>
      <c r="X2096" s="570">
        <v>86.792452830188694</v>
      </c>
      <c r="Y2096" s="570">
        <v>52.830188679245296</v>
      </c>
      <c r="Z2096" s="570">
        <v>5.1080500341420993</v>
      </c>
      <c r="AA2096" s="570">
        <v>0.98944230959448443</v>
      </c>
      <c r="AB2096" s="570">
        <v>0</v>
      </c>
      <c r="AC2096" s="570">
        <v>10.628282744211099</v>
      </c>
      <c r="AD2096" s="570"/>
      <c r="AE2096" s="570"/>
      <c r="AF2096" s="570">
        <v>12.354312354312352</v>
      </c>
      <c r="AG2096" s="570">
        <v>14.442044636429092</v>
      </c>
      <c r="AH2096" s="570">
        <v>0</v>
      </c>
      <c r="AI2096" s="570">
        <v>53</v>
      </c>
      <c r="AJ2096" s="570">
        <v>108.31509433962265</v>
      </c>
      <c r="AK2096" s="570">
        <v>17.668375747627003</v>
      </c>
      <c r="AL2096" s="570"/>
    </row>
    <row r="2097" spans="1:38">
      <c r="A2097" s="570">
        <v>17</v>
      </c>
      <c r="B2097" s="570">
        <v>85</v>
      </c>
      <c r="C2097" s="570">
        <v>2024</v>
      </c>
      <c r="D2097" s="570">
        <v>1</v>
      </c>
      <c r="E2097" s="570">
        <v>99</v>
      </c>
      <c r="F2097" s="570">
        <v>99</v>
      </c>
      <c r="G2097" s="570">
        <v>99</v>
      </c>
      <c r="H2097" s="570">
        <v>99</v>
      </c>
      <c r="I2097" s="570">
        <v>99</v>
      </c>
      <c r="J2097" s="570">
        <v>999</v>
      </c>
      <c r="K2097" s="570">
        <v>99</v>
      </c>
      <c r="L2097" s="570">
        <v>99</v>
      </c>
      <c r="M2097" s="570">
        <v>8</v>
      </c>
      <c r="N2097" s="570">
        <v>99</v>
      </c>
      <c r="O2097" s="570">
        <v>99</v>
      </c>
      <c r="P2097" s="570">
        <v>99</v>
      </c>
      <c r="Q2097" s="570">
        <v>39</v>
      </c>
      <c r="R2097" s="570">
        <v>178</v>
      </c>
      <c r="S2097" s="570">
        <v>6.4943820224719104</v>
      </c>
      <c r="T2097" s="570">
        <v>8</v>
      </c>
      <c r="U2097" s="570">
        <v>24.623595505617967</v>
      </c>
      <c r="V2097" s="570">
        <v>0</v>
      </c>
      <c r="W2097" s="570">
        <v>0</v>
      </c>
      <c r="X2097" s="570">
        <v>95.50561797752809</v>
      </c>
      <c r="Y2097" s="570">
        <v>64.044943820224717</v>
      </c>
      <c r="Z2097" s="570">
        <v>5.3252846623688574</v>
      </c>
      <c r="AA2097" s="570">
        <v>1.107924423512783</v>
      </c>
      <c r="AB2097" s="570">
        <v>0</v>
      </c>
      <c r="AC2097" s="570">
        <v>17.8940376463093</v>
      </c>
      <c r="AD2097" s="570"/>
      <c r="AE2097" s="570"/>
      <c r="AF2097" s="570">
        <v>23.828647925033476</v>
      </c>
      <c r="AG2097" s="570">
        <v>30.954264244752679</v>
      </c>
      <c r="AH2097" s="570">
        <v>0.5617977528089888</v>
      </c>
      <c r="AI2097" s="570">
        <v>27</v>
      </c>
      <c r="AJ2097" s="570">
        <v>101.01111111111112</v>
      </c>
      <c r="AK2097" s="570">
        <v>18.998903545154597</v>
      </c>
      <c r="AL2097" s="570"/>
    </row>
    <row r="2098" spans="1:38">
      <c r="A2098" s="570">
        <v>17</v>
      </c>
      <c r="B2098" s="570">
        <v>86</v>
      </c>
      <c r="C2098" s="570">
        <v>2024</v>
      </c>
      <c r="D2098" s="570">
        <v>2</v>
      </c>
      <c r="E2098" s="570">
        <v>99</v>
      </c>
      <c r="F2098" s="570">
        <v>99</v>
      </c>
      <c r="G2098" s="570">
        <v>99</v>
      </c>
      <c r="H2098" s="570">
        <v>99</v>
      </c>
      <c r="I2098" s="570">
        <v>99</v>
      </c>
      <c r="J2098" s="570">
        <v>999</v>
      </c>
      <c r="K2098" s="570">
        <v>99</v>
      </c>
      <c r="L2098" s="570">
        <v>99</v>
      </c>
      <c r="M2098" s="570">
        <v>8</v>
      </c>
      <c r="N2098" s="570">
        <v>99</v>
      </c>
      <c r="O2098" s="570">
        <v>99</v>
      </c>
      <c r="P2098" s="570">
        <v>99</v>
      </c>
      <c r="Q2098" s="570">
        <v>36</v>
      </c>
      <c r="R2098" s="570">
        <v>106</v>
      </c>
      <c r="S2098" s="570">
        <v>6.6320754716981138</v>
      </c>
      <c r="T2098" s="570">
        <v>8</v>
      </c>
      <c r="U2098" s="570">
        <v>19.295283018867924</v>
      </c>
      <c r="V2098" s="570">
        <v>0</v>
      </c>
      <c r="W2098" s="570">
        <v>0</v>
      </c>
      <c r="X2098" s="570">
        <v>61.320754716981135</v>
      </c>
      <c r="Y2098" s="570">
        <v>48.113207547169807</v>
      </c>
      <c r="Z2098" s="570">
        <v>8.8859798631016105</v>
      </c>
      <c r="AA2098" s="570">
        <v>1.1436904161043451</v>
      </c>
      <c r="AB2098" s="570">
        <v>0</v>
      </c>
      <c r="AC2098" s="570">
        <v>-24.458764411281631</v>
      </c>
      <c r="AD2098" s="570"/>
      <c r="AE2098" s="570"/>
      <c r="AF2098" s="570">
        <v>7.4022346368715102</v>
      </c>
      <c r="AG2098" s="570">
        <v>15.071440677341627</v>
      </c>
      <c r="AH2098" s="570">
        <v>0.94339622641509413</v>
      </c>
      <c r="AI2098" s="570">
        <v>61</v>
      </c>
      <c r="AJ2098" s="570">
        <v>89.329508196721306</v>
      </c>
      <c r="AK2098" s="570">
        <v>18.264654956899474</v>
      </c>
      <c r="AL2098" s="570"/>
    </row>
    <row r="2099" spans="1:38">
      <c r="A2099" s="570">
        <v>17</v>
      </c>
      <c r="B2099" s="570">
        <v>87</v>
      </c>
      <c r="C2099" s="570">
        <v>2024</v>
      </c>
      <c r="D2099" s="570">
        <v>3</v>
      </c>
      <c r="E2099" s="570">
        <v>99</v>
      </c>
      <c r="F2099" s="570">
        <v>99</v>
      </c>
      <c r="G2099" s="570">
        <v>99</v>
      </c>
      <c r="H2099" s="570">
        <v>99</v>
      </c>
      <c r="I2099" s="570">
        <v>99</v>
      </c>
      <c r="J2099" s="570">
        <v>999</v>
      </c>
      <c r="K2099" s="570">
        <v>99</v>
      </c>
      <c r="L2099" s="570">
        <v>99</v>
      </c>
      <c r="M2099" s="570">
        <v>8</v>
      </c>
      <c r="N2099" s="570">
        <v>99</v>
      </c>
      <c r="O2099" s="570">
        <v>99</v>
      </c>
      <c r="P2099" s="570">
        <v>99</v>
      </c>
      <c r="Q2099" s="570">
        <v>73</v>
      </c>
      <c r="R2099" s="570">
        <v>272</v>
      </c>
      <c r="S2099" s="570">
        <v>6.3345588235294121</v>
      </c>
      <c r="T2099" s="570">
        <v>8</v>
      </c>
      <c r="U2099" s="570">
        <v>20.534558823529423</v>
      </c>
      <c r="V2099" s="570">
        <v>0</v>
      </c>
      <c r="W2099" s="570">
        <v>0</v>
      </c>
      <c r="X2099" s="570">
        <v>70.220588235294116</v>
      </c>
      <c r="Y2099" s="570">
        <v>46.323529411764703</v>
      </c>
      <c r="Z2099" s="570">
        <v>9.5966398736321636</v>
      </c>
      <c r="AA2099" s="570">
        <v>1.1828354937874137</v>
      </c>
      <c r="AB2099" s="570">
        <v>0</v>
      </c>
      <c r="AC2099" s="570">
        <v>9.4332459799144885</v>
      </c>
      <c r="AD2099" s="570"/>
      <c r="AE2099" s="570"/>
      <c r="AF2099" s="570">
        <v>8.3078802687843609</v>
      </c>
      <c r="AG2099" s="570">
        <v>16.797437709577011</v>
      </c>
      <c r="AH2099" s="570">
        <v>0.36764705882352944</v>
      </c>
      <c r="AI2099" s="570">
        <v>176</v>
      </c>
      <c r="AJ2099" s="570">
        <v>105.61477272727268</v>
      </c>
      <c r="AK2099" s="570">
        <v>18.160444928364807</v>
      </c>
      <c r="AL2099" s="570"/>
    </row>
    <row r="2100" spans="1:38">
      <c r="A2100" s="570">
        <v>17</v>
      </c>
      <c r="B2100" s="570">
        <v>88</v>
      </c>
      <c r="C2100" s="570">
        <v>2024</v>
      </c>
      <c r="D2100" s="570">
        <v>4</v>
      </c>
      <c r="E2100" s="570">
        <v>99</v>
      </c>
      <c r="F2100" s="570">
        <v>99</v>
      </c>
      <c r="G2100" s="570">
        <v>99</v>
      </c>
      <c r="H2100" s="570">
        <v>99</v>
      </c>
      <c r="I2100" s="570">
        <v>99</v>
      </c>
      <c r="J2100" s="570">
        <v>999</v>
      </c>
      <c r="K2100" s="570">
        <v>99</v>
      </c>
      <c r="L2100" s="570">
        <v>99</v>
      </c>
      <c r="M2100" s="570">
        <v>8</v>
      </c>
      <c r="N2100" s="570">
        <v>99</v>
      </c>
      <c r="O2100" s="570">
        <v>99</v>
      </c>
      <c r="P2100" s="570">
        <v>99</v>
      </c>
      <c r="Q2100" s="570">
        <v>58</v>
      </c>
      <c r="R2100" s="570">
        <v>225</v>
      </c>
      <c r="S2100" s="570">
        <v>6.3955555555555561</v>
      </c>
      <c r="T2100" s="570">
        <v>8</v>
      </c>
      <c r="U2100" s="570">
        <v>22.127111111111123</v>
      </c>
      <c r="V2100" s="570">
        <v>0</v>
      </c>
      <c r="W2100" s="570">
        <v>0</v>
      </c>
      <c r="X2100" s="570">
        <v>81.777777777777771</v>
      </c>
      <c r="Y2100" s="570">
        <v>54.222222222222221</v>
      </c>
      <c r="Z2100" s="570">
        <v>7.5413068782604764</v>
      </c>
      <c r="AA2100" s="570">
        <v>1.1884547493943671</v>
      </c>
      <c r="AB2100" s="570">
        <v>0</v>
      </c>
      <c r="AC2100" s="570">
        <v>18.149054661878878</v>
      </c>
      <c r="AD2100" s="570"/>
      <c r="AE2100" s="570"/>
      <c r="AF2100" s="570">
        <v>5.9888208677136001</v>
      </c>
      <c r="AG2100" s="570">
        <v>14.81166344863697</v>
      </c>
      <c r="AH2100" s="570">
        <v>2.2222222222222223</v>
      </c>
      <c r="AI2100" s="570">
        <v>137</v>
      </c>
      <c r="AJ2100" s="570">
        <v>107.13941605839416</v>
      </c>
      <c r="AK2100" s="570">
        <v>18.354843401644438</v>
      </c>
      <c r="AL2100" s="570"/>
    </row>
    <row r="2101" spans="1:38">
      <c r="A2101" s="570">
        <v>17</v>
      </c>
      <c r="B2101" s="570">
        <v>89</v>
      </c>
      <c r="C2101" s="570">
        <v>2024</v>
      </c>
      <c r="D2101" s="570">
        <v>5</v>
      </c>
      <c r="E2101" s="570">
        <v>99</v>
      </c>
      <c r="F2101" s="570">
        <v>99</v>
      </c>
      <c r="G2101" s="570">
        <v>99</v>
      </c>
      <c r="H2101" s="570">
        <v>99</v>
      </c>
      <c r="I2101" s="570">
        <v>99</v>
      </c>
      <c r="J2101" s="570">
        <v>999</v>
      </c>
      <c r="K2101" s="570">
        <v>99</v>
      </c>
      <c r="L2101" s="570">
        <v>99</v>
      </c>
      <c r="M2101" s="570">
        <v>8</v>
      </c>
      <c r="N2101" s="570">
        <v>99</v>
      </c>
      <c r="O2101" s="570">
        <v>99</v>
      </c>
      <c r="P2101" s="570">
        <v>99</v>
      </c>
      <c r="Q2101" s="570">
        <v>44</v>
      </c>
      <c r="R2101" s="570">
        <v>127</v>
      </c>
      <c r="S2101" s="570">
        <v>6.8110236220472435</v>
      </c>
      <c r="T2101" s="570">
        <v>8</v>
      </c>
      <c r="U2101" s="570">
        <v>23.268503937007889</v>
      </c>
      <c r="V2101" s="570">
        <v>0</v>
      </c>
      <c r="W2101" s="570">
        <v>0</v>
      </c>
      <c r="X2101" s="570">
        <v>85.039370078740149</v>
      </c>
      <c r="Y2101" s="570">
        <v>58.267716535433088</v>
      </c>
      <c r="Z2101" s="570">
        <v>6.7277273342957198</v>
      </c>
      <c r="AA2101" s="570">
        <v>1.1205474158878843</v>
      </c>
      <c r="AB2101" s="570">
        <v>0</v>
      </c>
      <c r="AC2101" s="570">
        <v>-0.23562347906594577</v>
      </c>
      <c r="AD2101" s="570"/>
      <c r="AE2101" s="570"/>
      <c r="AF2101" s="570">
        <v>6.1740398638794352</v>
      </c>
      <c r="AG2101" s="570">
        <v>13.920699450256977</v>
      </c>
      <c r="AH2101" s="570">
        <v>2.3622047244094486</v>
      </c>
      <c r="AI2101" s="570">
        <v>117</v>
      </c>
      <c r="AJ2101" s="570">
        <v>106.73760683760683</v>
      </c>
      <c r="AK2101" s="570">
        <v>18.433576642801697</v>
      </c>
      <c r="AL2101" s="570"/>
    </row>
    <row r="2102" spans="1:38">
      <c r="A2102" s="570">
        <v>17</v>
      </c>
      <c r="B2102" s="570">
        <v>90</v>
      </c>
      <c r="C2102" s="570">
        <v>2024</v>
      </c>
      <c r="D2102" s="570">
        <v>6</v>
      </c>
      <c r="E2102" s="570">
        <v>99</v>
      </c>
      <c r="F2102" s="570">
        <v>99</v>
      </c>
      <c r="G2102" s="570">
        <v>99</v>
      </c>
      <c r="H2102" s="570">
        <v>99</v>
      </c>
      <c r="I2102" s="570">
        <v>99</v>
      </c>
      <c r="J2102" s="570">
        <v>999</v>
      </c>
      <c r="K2102" s="570">
        <v>99</v>
      </c>
      <c r="L2102" s="570">
        <v>99</v>
      </c>
      <c r="M2102" s="570">
        <v>8</v>
      </c>
      <c r="N2102" s="570">
        <v>99</v>
      </c>
      <c r="O2102" s="570">
        <v>99</v>
      </c>
      <c r="P2102" s="570">
        <v>99</v>
      </c>
      <c r="Q2102" s="570">
        <v>43</v>
      </c>
      <c r="R2102" s="570">
        <v>105</v>
      </c>
      <c r="S2102" s="570">
        <v>6.8761904761904784</v>
      </c>
      <c r="T2102" s="570">
        <v>8</v>
      </c>
      <c r="U2102" s="570">
        <v>25.763809523809527</v>
      </c>
      <c r="V2102" s="570">
        <v>0</v>
      </c>
      <c r="W2102" s="570">
        <v>0</v>
      </c>
      <c r="X2102" s="570">
        <v>92.38095238095238</v>
      </c>
      <c r="Y2102" s="570">
        <v>74.285714285714306</v>
      </c>
      <c r="Z2102" s="570">
        <v>6.993468024616778</v>
      </c>
      <c r="AA2102" s="570">
        <v>1.0840421542957857</v>
      </c>
      <c r="AB2102" s="570">
        <v>0</v>
      </c>
      <c r="AC2102" s="570">
        <v>26.836953223304633</v>
      </c>
      <c r="AD2102" s="570"/>
      <c r="AE2102" s="570"/>
      <c r="AF2102" s="570">
        <v>6.2649164677804308</v>
      </c>
      <c r="AG2102" s="570">
        <v>12.516193507791398</v>
      </c>
      <c r="AH2102" s="570">
        <v>0</v>
      </c>
      <c r="AI2102" s="570">
        <v>103</v>
      </c>
      <c r="AJ2102" s="570">
        <v>109.90679611650484</v>
      </c>
      <c r="AK2102" s="570">
        <v>18.84623391443866</v>
      </c>
      <c r="AL2102" s="570"/>
    </row>
    <row r="2103" spans="1:38">
      <c r="A2103" s="570">
        <v>17</v>
      </c>
      <c r="B2103" s="570">
        <v>91</v>
      </c>
      <c r="C2103" s="570">
        <v>2024</v>
      </c>
      <c r="D2103" s="570">
        <v>7</v>
      </c>
      <c r="E2103" s="570">
        <v>99</v>
      </c>
      <c r="F2103" s="570">
        <v>99</v>
      </c>
      <c r="G2103" s="570">
        <v>99</v>
      </c>
      <c r="H2103" s="570">
        <v>99</v>
      </c>
      <c r="I2103" s="570">
        <v>99</v>
      </c>
      <c r="J2103" s="570">
        <v>999</v>
      </c>
      <c r="K2103" s="570">
        <v>99</v>
      </c>
      <c r="L2103" s="570">
        <v>99</v>
      </c>
      <c r="M2103" s="570">
        <v>8</v>
      </c>
      <c r="N2103" s="570">
        <v>99</v>
      </c>
      <c r="O2103" s="570">
        <v>99</v>
      </c>
      <c r="P2103" s="570">
        <v>99</v>
      </c>
      <c r="Q2103" s="570">
        <v>16</v>
      </c>
      <c r="R2103" s="570">
        <v>27</v>
      </c>
      <c r="S2103" s="570">
        <v>6.7777777777777777</v>
      </c>
      <c r="T2103" s="570">
        <v>8</v>
      </c>
      <c r="U2103" s="570">
        <v>26.048148148148151</v>
      </c>
      <c r="V2103" s="570">
        <v>0</v>
      </c>
      <c r="W2103" s="570">
        <v>0</v>
      </c>
      <c r="X2103" s="570">
        <v>96.296296296296291</v>
      </c>
      <c r="Y2103" s="570">
        <v>85.18518518518519</v>
      </c>
      <c r="Z2103" s="570">
        <v>4.8859867929636405</v>
      </c>
      <c r="AA2103" s="570">
        <v>0.78567420131838783</v>
      </c>
      <c r="AB2103" s="570">
        <v>0</v>
      </c>
      <c r="AC2103" s="570">
        <v>11.759952634166083</v>
      </c>
      <c r="AD2103" s="570"/>
      <c r="AE2103" s="570"/>
      <c r="AF2103" s="570">
        <v>3.4134007585335007</v>
      </c>
      <c r="AG2103" s="570">
        <v>7.7124684724202206</v>
      </c>
      <c r="AH2103" s="570">
        <v>0</v>
      </c>
      <c r="AI2103" s="570">
        <v>27</v>
      </c>
      <c r="AJ2103" s="570">
        <v>113.0888888888889</v>
      </c>
      <c r="AK2103" s="570">
        <v>17.882310603560224</v>
      </c>
      <c r="AL2103" s="570"/>
    </row>
    <row r="2104" spans="1:38">
      <c r="A2104" s="570">
        <v>17</v>
      </c>
      <c r="B2104" s="570">
        <v>92</v>
      </c>
      <c r="C2104" s="570">
        <v>2024</v>
      </c>
      <c r="D2104" s="570">
        <v>8</v>
      </c>
      <c r="E2104" s="570">
        <v>99</v>
      </c>
      <c r="F2104" s="570">
        <v>99</v>
      </c>
      <c r="G2104" s="570">
        <v>99</v>
      </c>
      <c r="H2104" s="570">
        <v>99</v>
      </c>
      <c r="I2104" s="570">
        <v>99</v>
      </c>
      <c r="J2104" s="570">
        <v>999</v>
      </c>
      <c r="K2104" s="570">
        <v>99</v>
      </c>
      <c r="L2104" s="570">
        <v>99</v>
      </c>
      <c r="M2104" s="570">
        <v>8</v>
      </c>
      <c r="N2104" s="570">
        <v>99</v>
      </c>
      <c r="O2104" s="570">
        <v>99</v>
      </c>
      <c r="P2104" s="570">
        <v>99</v>
      </c>
      <c r="Q2104" s="570">
        <v>23</v>
      </c>
      <c r="R2104" s="570">
        <v>50</v>
      </c>
      <c r="S2104" s="570">
        <v>7.08</v>
      </c>
      <c r="T2104" s="570">
        <v>8</v>
      </c>
      <c r="U2104" s="570">
        <v>26.776</v>
      </c>
      <c r="V2104" s="570">
        <v>0</v>
      </c>
      <c r="W2104" s="570">
        <v>0</v>
      </c>
      <c r="X2104" s="570">
        <v>94</v>
      </c>
      <c r="Y2104" s="570">
        <v>80</v>
      </c>
      <c r="Z2104" s="570">
        <v>5.6483116061350636</v>
      </c>
      <c r="AA2104" s="570">
        <v>0.99679486355016722</v>
      </c>
      <c r="AB2104" s="570">
        <v>0</v>
      </c>
      <c r="AC2104" s="570">
        <v>55.165279893851</v>
      </c>
      <c r="AD2104" s="570"/>
      <c r="AE2104" s="570"/>
      <c r="AF2104" s="570">
        <v>3.3738191632928474</v>
      </c>
      <c r="AG2104" s="570">
        <v>7.0733060361907247</v>
      </c>
      <c r="AH2104" s="570">
        <v>0</v>
      </c>
      <c r="AI2104" s="570">
        <v>45</v>
      </c>
      <c r="AJ2104" s="570">
        <v>111.61999999999998</v>
      </c>
      <c r="AK2104" s="570">
        <v>18.793336098698664</v>
      </c>
      <c r="AL2104" s="570"/>
    </row>
    <row r="2105" spans="1:38">
      <c r="A2105" s="570">
        <v>17</v>
      </c>
      <c r="B2105" s="570">
        <v>93</v>
      </c>
      <c r="C2105" s="570">
        <v>2024</v>
      </c>
      <c r="D2105" s="570">
        <v>9</v>
      </c>
      <c r="E2105" s="570">
        <v>99</v>
      </c>
      <c r="F2105" s="570">
        <v>99</v>
      </c>
      <c r="G2105" s="570">
        <v>99</v>
      </c>
      <c r="H2105" s="570">
        <v>99</v>
      </c>
      <c r="I2105" s="570">
        <v>99</v>
      </c>
      <c r="J2105" s="570">
        <v>999</v>
      </c>
      <c r="K2105" s="570">
        <v>99</v>
      </c>
      <c r="L2105" s="570">
        <v>99</v>
      </c>
      <c r="M2105" s="570">
        <v>8</v>
      </c>
      <c r="N2105" s="570">
        <v>99</v>
      </c>
      <c r="O2105" s="570">
        <v>99</v>
      </c>
      <c r="P2105" s="570">
        <v>99</v>
      </c>
      <c r="Q2105" s="570">
        <v>46</v>
      </c>
      <c r="R2105" s="570">
        <v>76</v>
      </c>
      <c r="S2105" s="570">
        <v>7.3552631578947363</v>
      </c>
      <c r="T2105" s="570">
        <v>8</v>
      </c>
      <c r="U2105" s="570">
        <v>19.706578947368431</v>
      </c>
      <c r="V2105" s="570">
        <v>0</v>
      </c>
      <c r="W2105" s="570">
        <v>0</v>
      </c>
      <c r="X2105" s="570">
        <v>68.421052631578959</v>
      </c>
      <c r="Y2105" s="570">
        <v>38.15789473684211</v>
      </c>
      <c r="Z2105" s="570">
        <v>9.3550483911983022</v>
      </c>
      <c r="AA2105" s="570">
        <v>1.2845636917320751</v>
      </c>
      <c r="AB2105" s="570">
        <v>0</v>
      </c>
      <c r="AC2105" s="570">
        <v>9.1341311393498419</v>
      </c>
      <c r="AD2105" s="570"/>
      <c r="AE2105" s="570"/>
      <c r="AF2105" s="570">
        <v>3.5899858290033078</v>
      </c>
      <c r="AG2105" s="570">
        <v>5.3747272622875588</v>
      </c>
      <c r="AH2105" s="570">
        <v>5.2631578947368443</v>
      </c>
      <c r="AI2105" s="570">
        <v>70</v>
      </c>
      <c r="AJ2105" s="570">
        <v>104.37285714285719</v>
      </c>
      <c r="AK2105" s="570">
        <v>18.257060649087965</v>
      </c>
      <c r="AL2105" s="570"/>
    </row>
    <row r="2106" spans="1:38">
      <c r="A2106" s="570">
        <v>17</v>
      </c>
      <c r="B2106" s="570">
        <v>94</v>
      </c>
      <c r="C2106" s="570">
        <v>2024</v>
      </c>
      <c r="D2106" s="570">
        <v>10</v>
      </c>
      <c r="E2106" s="570">
        <v>99</v>
      </c>
      <c r="F2106" s="570">
        <v>99</v>
      </c>
      <c r="G2106" s="570">
        <v>99</v>
      </c>
      <c r="H2106" s="570">
        <v>99</v>
      </c>
      <c r="I2106" s="570">
        <v>99</v>
      </c>
      <c r="J2106" s="570">
        <v>999</v>
      </c>
      <c r="K2106" s="570">
        <v>99</v>
      </c>
      <c r="L2106" s="570">
        <v>99</v>
      </c>
      <c r="M2106" s="570">
        <v>8</v>
      </c>
      <c r="N2106" s="570">
        <v>99</v>
      </c>
      <c r="O2106" s="570">
        <v>99</v>
      </c>
      <c r="P2106" s="570">
        <v>99</v>
      </c>
      <c r="Q2106" s="570">
        <v>112</v>
      </c>
      <c r="R2106" s="570">
        <v>308</v>
      </c>
      <c r="S2106" s="570">
        <v>7.1850649350649363</v>
      </c>
      <c r="T2106" s="570">
        <v>8</v>
      </c>
      <c r="U2106" s="570">
        <v>23.371103896103889</v>
      </c>
      <c r="V2106" s="570">
        <v>0</v>
      </c>
      <c r="W2106" s="570">
        <v>0</v>
      </c>
      <c r="X2106" s="570">
        <v>83.766233766233782</v>
      </c>
      <c r="Y2106" s="570">
        <v>58.441558441558449</v>
      </c>
      <c r="Z2106" s="570">
        <v>6.4554599926324956</v>
      </c>
      <c r="AA2106" s="570">
        <v>0.95762710441387711</v>
      </c>
      <c r="AB2106" s="570">
        <v>0</v>
      </c>
      <c r="AC2106" s="570">
        <v>11.509629507987878</v>
      </c>
      <c r="AD2106" s="570"/>
      <c r="AE2106" s="570"/>
      <c r="AF2106" s="570">
        <v>5.9898872034227919</v>
      </c>
      <c r="AG2106" s="570">
        <v>8.8340584290070971</v>
      </c>
      <c r="AH2106" s="570">
        <v>2.2727272727272729</v>
      </c>
      <c r="AI2106" s="570">
        <v>300</v>
      </c>
      <c r="AJ2106" s="570">
        <v>106.982</v>
      </c>
      <c r="AK2106" s="570">
        <v>18.559619085955408</v>
      </c>
      <c r="AL2106" s="570"/>
    </row>
    <row r="2107" spans="1:38">
      <c r="A2107" s="570">
        <v>17</v>
      </c>
      <c r="B2107" s="570">
        <v>95</v>
      </c>
      <c r="C2107" s="570">
        <v>2024</v>
      </c>
      <c r="D2107" s="570">
        <v>11</v>
      </c>
      <c r="E2107" s="570">
        <v>99</v>
      </c>
      <c r="F2107" s="570">
        <v>99</v>
      </c>
      <c r="G2107" s="570">
        <v>99</v>
      </c>
      <c r="H2107" s="570">
        <v>99</v>
      </c>
      <c r="I2107" s="570">
        <v>99</v>
      </c>
      <c r="J2107" s="570">
        <v>999</v>
      </c>
      <c r="K2107" s="570">
        <v>99</v>
      </c>
      <c r="L2107" s="570">
        <v>99</v>
      </c>
      <c r="M2107" s="570">
        <v>8</v>
      </c>
      <c r="N2107" s="570">
        <v>99</v>
      </c>
      <c r="O2107" s="570">
        <v>99</v>
      </c>
      <c r="P2107" s="570">
        <v>99</v>
      </c>
      <c r="Q2107" s="570">
        <v>59</v>
      </c>
      <c r="R2107" s="570">
        <v>136</v>
      </c>
      <c r="S2107" s="570">
        <v>6.8970588235294121</v>
      </c>
      <c r="T2107" s="570">
        <v>8</v>
      </c>
      <c r="U2107" s="570">
        <v>24.226470588235316</v>
      </c>
      <c r="V2107" s="570">
        <v>0</v>
      </c>
      <c r="W2107" s="570">
        <v>0</v>
      </c>
      <c r="X2107" s="570">
        <v>90.441176470588246</v>
      </c>
      <c r="Y2107" s="570">
        <v>56.617647058823515</v>
      </c>
      <c r="Z2107" s="570">
        <v>5.8761386292624751</v>
      </c>
      <c r="AA2107" s="570">
        <v>1.0093636009351272</v>
      </c>
      <c r="AB2107" s="570">
        <v>0</v>
      </c>
      <c r="AC2107" s="570">
        <v>43.621880749877491</v>
      </c>
      <c r="AD2107" s="570"/>
      <c r="AE2107" s="570"/>
      <c r="AF2107" s="570">
        <v>5</v>
      </c>
      <c r="AG2107" s="570">
        <v>7.2576523869103262</v>
      </c>
      <c r="AH2107" s="570">
        <v>2.2058823529411762</v>
      </c>
      <c r="AI2107" s="570">
        <v>120</v>
      </c>
      <c r="AJ2107" s="570">
        <v>109.28999999999998</v>
      </c>
      <c r="AK2107" s="570">
        <v>18.040110626473364</v>
      </c>
      <c r="AL2107" s="570"/>
    </row>
    <row r="2108" spans="1:38">
      <c r="A2108" s="570">
        <v>17</v>
      </c>
      <c r="B2108" s="570">
        <v>96</v>
      </c>
      <c r="C2108" s="570">
        <v>2024</v>
      </c>
      <c r="D2108" s="570">
        <v>12</v>
      </c>
      <c r="E2108" s="570">
        <v>99</v>
      </c>
      <c r="F2108" s="570">
        <v>99</v>
      </c>
      <c r="G2108" s="570">
        <v>99</v>
      </c>
      <c r="H2108" s="570">
        <v>99</v>
      </c>
      <c r="I2108" s="570">
        <v>99</v>
      </c>
      <c r="J2108" s="570">
        <v>999</v>
      </c>
      <c r="K2108" s="570">
        <v>99</v>
      </c>
      <c r="L2108" s="570">
        <v>99</v>
      </c>
      <c r="M2108" s="570">
        <v>8</v>
      </c>
      <c r="N2108" s="570">
        <v>99</v>
      </c>
      <c r="O2108" s="570">
        <v>99</v>
      </c>
      <c r="P2108" s="570">
        <v>99</v>
      </c>
      <c r="Q2108" s="570">
        <v>14</v>
      </c>
      <c r="R2108" s="570">
        <v>32</v>
      </c>
      <c r="S2108" s="570">
        <v>6.71875</v>
      </c>
      <c r="T2108" s="570">
        <v>8</v>
      </c>
      <c r="U2108" s="570">
        <v>25.187500000000004</v>
      </c>
      <c r="V2108" s="570">
        <v>0</v>
      </c>
      <c r="W2108" s="570">
        <v>0</v>
      </c>
      <c r="X2108" s="570">
        <v>90.625</v>
      </c>
      <c r="Y2108" s="570">
        <v>62.5</v>
      </c>
      <c r="Z2108" s="570">
        <v>6.464796497183789</v>
      </c>
      <c r="AA2108" s="570">
        <v>1.4839637588229708</v>
      </c>
      <c r="AB2108" s="570">
        <v>0</v>
      </c>
      <c r="AC2108" s="570">
        <v>15.436031845717521</v>
      </c>
      <c r="AD2108" s="570"/>
      <c r="AE2108" s="570"/>
      <c r="AF2108" s="570">
        <v>7.4592074592074589</v>
      </c>
      <c r="AG2108" s="570">
        <v>9.6712263018958495</v>
      </c>
      <c r="AH2108" s="570">
        <v>3.125</v>
      </c>
      <c r="AI2108" s="570">
        <v>31</v>
      </c>
      <c r="AJ2108" s="570">
        <v>109.15483870967742</v>
      </c>
      <c r="AK2108" s="570">
        <v>18.772352790349377</v>
      </c>
      <c r="AL2108" s="570"/>
    </row>
    <row r="2109" spans="1:38">
      <c r="A2109" s="570">
        <v>17</v>
      </c>
      <c r="B2109" s="570">
        <v>97</v>
      </c>
      <c r="C2109" s="570">
        <v>2024</v>
      </c>
      <c r="D2109" s="570">
        <v>1</v>
      </c>
      <c r="E2109" s="570">
        <v>99</v>
      </c>
      <c r="F2109" s="570">
        <v>99</v>
      </c>
      <c r="G2109" s="570">
        <v>99</v>
      </c>
      <c r="H2109" s="570">
        <v>99</v>
      </c>
      <c r="I2109" s="570">
        <v>99</v>
      </c>
      <c r="J2109" s="570">
        <v>999</v>
      </c>
      <c r="K2109" s="570">
        <v>99</v>
      </c>
      <c r="L2109" s="570">
        <v>99</v>
      </c>
      <c r="M2109" s="570">
        <v>9</v>
      </c>
      <c r="N2109" s="570">
        <v>99</v>
      </c>
      <c r="O2109" s="570">
        <v>99</v>
      </c>
      <c r="P2109" s="570">
        <v>99</v>
      </c>
      <c r="Q2109" s="570">
        <v>1</v>
      </c>
      <c r="R2109" s="570">
        <v>1</v>
      </c>
      <c r="S2109" s="570">
        <v>8</v>
      </c>
      <c r="T2109" s="570">
        <v>9</v>
      </c>
      <c r="U2109" s="570">
        <v>17.2</v>
      </c>
      <c r="V2109" s="570">
        <v>0</v>
      </c>
      <c r="W2109" s="570">
        <v>100</v>
      </c>
      <c r="X2109" s="570">
        <v>100</v>
      </c>
      <c r="Y2109" s="570">
        <v>0</v>
      </c>
      <c r="Z2109" s="570">
        <v>0</v>
      </c>
      <c r="AA2109" s="570">
        <v>0</v>
      </c>
      <c r="AB2109" s="570">
        <v>0</v>
      </c>
      <c r="AC2109" s="570"/>
      <c r="AD2109" s="570"/>
      <c r="AE2109" s="570"/>
      <c r="AF2109" s="570">
        <v>0.13386880856760372</v>
      </c>
      <c r="AG2109" s="570">
        <v>0.12147235797621404</v>
      </c>
      <c r="AH2109" s="570">
        <v>0</v>
      </c>
      <c r="AI2109" s="570">
        <v>1</v>
      </c>
      <c r="AJ2109" s="570">
        <v>115.6</v>
      </c>
      <c r="AK2109" s="570">
        <v>11.134095566956223</v>
      </c>
      <c r="AL2109" s="570"/>
    </row>
    <row r="2110" spans="1:38">
      <c r="A2110" s="570">
        <v>17</v>
      </c>
      <c r="B2110" s="570">
        <v>98</v>
      </c>
      <c r="C2110" s="570">
        <v>2024</v>
      </c>
      <c r="D2110" s="570">
        <v>2</v>
      </c>
      <c r="E2110" s="570">
        <v>99</v>
      </c>
      <c r="F2110" s="570">
        <v>99</v>
      </c>
      <c r="G2110" s="570">
        <v>99</v>
      </c>
      <c r="H2110" s="570">
        <v>99</v>
      </c>
      <c r="I2110" s="570">
        <v>99</v>
      </c>
      <c r="J2110" s="570">
        <v>999</v>
      </c>
      <c r="K2110" s="570">
        <v>99</v>
      </c>
      <c r="L2110" s="570">
        <v>99</v>
      </c>
      <c r="M2110" s="570">
        <v>9</v>
      </c>
      <c r="N2110" s="570">
        <v>99</v>
      </c>
      <c r="O2110" s="570">
        <v>99</v>
      </c>
      <c r="P2110" s="570">
        <v>99</v>
      </c>
      <c r="Q2110" s="570">
        <v>1</v>
      </c>
      <c r="R2110" s="570">
        <v>1</v>
      </c>
      <c r="S2110" s="570">
        <v>11</v>
      </c>
      <c r="T2110" s="570">
        <v>9</v>
      </c>
      <c r="U2110" s="570">
        <v>34.9</v>
      </c>
      <c r="V2110" s="570">
        <v>0</v>
      </c>
      <c r="W2110" s="570">
        <v>100</v>
      </c>
      <c r="X2110" s="570">
        <v>100</v>
      </c>
      <c r="Y2110" s="570">
        <v>100</v>
      </c>
      <c r="Z2110" s="570">
        <v>0</v>
      </c>
      <c r="AA2110" s="570">
        <v>0</v>
      </c>
      <c r="AB2110" s="570">
        <v>0</v>
      </c>
      <c r="AC2110" s="570"/>
      <c r="AD2110" s="570"/>
      <c r="AE2110" s="570"/>
      <c r="AF2110" s="570">
        <v>6.9832402234636881E-2</v>
      </c>
      <c r="AG2110" s="570">
        <v>0.25717170079656904</v>
      </c>
      <c r="AH2110" s="570">
        <v>0</v>
      </c>
      <c r="AI2110" s="570">
        <v>1</v>
      </c>
      <c r="AJ2110" s="570">
        <v>113.6</v>
      </c>
      <c r="AK2110" s="570">
        <v>23.806219458189339</v>
      </c>
      <c r="AL2110" s="570"/>
    </row>
    <row r="2111" spans="1:38">
      <c r="A2111" s="570">
        <v>17</v>
      </c>
      <c r="B2111" s="570">
        <v>99</v>
      </c>
      <c r="C2111" s="570">
        <v>2024</v>
      </c>
      <c r="D2111" s="570">
        <v>3</v>
      </c>
      <c r="E2111" s="570">
        <v>99</v>
      </c>
      <c r="F2111" s="570">
        <v>99</v>
      </c>
      <c r="G2111" s="570">
        <v>99</v>
      </c>
      <c r="H2111" s="570">
        <v>99</v>
      </c>
      <c r="I2111" s="570">
        <v>99</v>
      </c>
      <c r="J2111" s="570">
        <v>999</v>
      </c>
      <c r="K2111" s="570">
        <v>99</v>
      </c>
      <c r="L2111" s="570">
        <v>99</v>
      </c>
      <c r="M2111" s="570">
        <v>9</v>
      </c>
      <c r="N2111" s="570">
        <v>99</v>
      </c>
      <c r="O2111" s="570">
        <v>99</v>
      </c>
      <c r="P2111" s="570">
        <v>99</v>
      </c>
      <c r="Q2111" s="570">
        <v>11</v>
      </c>
      <c r="R2111" s="570">
        <v>14</v>
      </c>
      <c r="S2111" s="570">
        <v>7.2142857142857117</v>
      </c>
      <c r="T2111" s="570">
        <v>9</v>
      </c>
      <c r="U2111" s="570">
        <v>29.521428571428576</v>
      </c>
      <c r="V2111" s="570">
        <v>0</v>
      </c>
      <c r="W2111" s="570">
        <v>100</v>
      </c>
      <c r="X2111" s="570">
        <v>100</v>
      </c>
      <c r="Y2111" s="570">
        <v>100</v>
      </c>
      <c r="Z2111" s="570">
        <v>4.8477061691114223</v>
      </c>
      <c r="AA2111" s="570">
        <v>1.0809104250301087</v>
      </c>
      <c r="AB2111" s="570">
        <v>0</v>
      </c>
      <c r="AC2111" s="570">
        <v>33.173406337679246</v>
      </c>
      <c r="AD2111" s="570"/>
      <c r="AE2111" s="570"/>
      <c r="AF2111" s="570">
        <v>0.42761148442272445</v>
      </c>
      <c r="AG2111" s="570">
        <v>1.2429514457994373</v>
      </c>
      <c r="AH2111" s="570">
        <v>0</v>
      </c>
      <c r="AI2111" s="570">
        <v>14</v>
      </c>
      <c r="AJ2111" s="570">
        <v>114.51428571428563</v>
      </c>
      <c r="AK2111" s="570">
        <v>19.71420542224033</v>
      </c>
      <c r="AL2111" s="570"/>
    </row>
    <row r="2112" spans="1:38">
      <c r="A2112" s="570">
        <v>17</v>
      </c>
      <c r="B2112" s="570">
        <v>100</v>
      </c>
      <c r="C2112" s="570">
        <v>2024</v>
      </c>
      <c r="D2112" s="570">
        <v>4</v>
      </c>
      <c r="E2112" s="570">
        <v>99</v>
      </c>
      <c r="F2112" s="570">
        <v>99</v>
      </c>
      <c r="G2112" s="570">
        <v>99</v>
      </c>
      <c r="H2112" s="570">
        <v>99</v>
      </c>
      <c r="I2112" s="570">
        <v>99</v>
      </c>
      <c r="J2112" s="570">
        <v>999</v>
      </c>
      <c r="K2112" s="570">
        <v>99</v>
      </c>
      <c r="L2112" s="570">
        <v>99</v>
      </c>
      <c r="M2112" s="570">
        <v>9</v>
      </c>
      <c r="N2112" s="570">
        <v>99</v>
      </c>
      <c r="O2112" s="570">
        <v>99</v>
      </c>
      <c r="P2112" s="570">
        <v>99</v>
      </c>
      <c r="Q2112" s="570">
        <v>5</v>
      </c>
      <c r="R2112" s="570">
        <v>8</v>
      </c>
      <c r="S2112" s="570">
        <v>6.625</v>
      </c>
      <c r="T2112" s="570">
        <v>9</v>
      </c>
      <c r="U2112" s="570">
        <v>26.625</v>
      </c>
      <c r="V2112" s="570">
        <v>0</v>
      </c>
      <c r="W2112" s="570">
        <v>100</v>
      </c>
      <c r="X2112" s="570">
        <v>100</v>
      </c>
      <c r="Y2112" s="570">
        <v>87.5</v>
      </c>
      <c r="Z2112" s="570">
        <v>3.2092639343002087</v>
      </c>
      <c r="AA2112" s="570">
        <v>0.8569568250501306</v>
      </c>
      <c r="AB2112" s="570">
        <v>0</v>
      </c>
      <c r="AC2112" s="570">
        <v>34.883818615886071</v>
      </c>
      <c r="AD2112" s="570"/>
      <c r="AE2112" s="570"/>
      <c r="AF2112" s="570">
        <v>0.21293585307426141</v>
      </c>
      <c r="AG2112" s="570">
        <v>0.63368905205472892</v>
      </c>
      <c r="AH2112" s="570">
        <v>25</v>
      </c>
      <c r="AI2112" s="570">
        <v>8</v>
      </c>
      <c r="AJ2112" s="570">
        <v>110.75</v>
      </c>
      <c r="AK2112" s="570">
        <v>19.522121599600951</v>
      </c>
      <c r="AL2112" s="570"/>
    </row>
    <row r="2113" spans="1:38">
      <c r="A2113" s="570">
        <v>17</v>
      </c>
      <c r="B2113" s="570">
        <v>101</v>
      </c>
      <c r="C2113" s="570">
        <v>2024</v>
      </c>
      <c r="D2113" s="570">
        <v>5</v>
      </c>
      <c r="E2113" s="570">
        <v>99</v>
      </c>
      <c r="F2113" s="570">
        <v>99</v>
      </c>
      <c r="G2113" s="570">
        <v>99</v>
      </c>
      <c r="H2113" s="570">
        <v>99</v>
      </c>
      <c r="I2113" s="570">
        <v>99</v>
      </c>
      <c r="J2113" s="570">
        <v>999</v>
      </c>
      <c r="K2113" s="570">
        <v>99</v>
      </c>
      <c r="L2113" s="570">
        <v>99</v>
      </c>
      <c r="M2113" s="570">
        <v>9</v>
      </c>
      <c r="N2113" s="570">
        <v>99</v>
      </c>
      <c r="O2113" s="570">
        <v>99</v>
      </c>
      <c r="P2113" s="570">
        <v>99</v>
      </c>
      <c r="Q2113" s="570">
        <v>15</v>
      </c>
      <c r="R2113" s="570">
        <v>20</v>
      </c>
      <c r="S2113" s="570">
        <v>6.7</v>
      </c>
      <c r="T2113" s="570">
        <v>9</v>
      </c>
      <c r="U2113" s="570">
        <v>27.004999999999999</v>
      </c>
      <c r="V2113" s="570">
        <v>0</v>
      </c>
      <c r="W2113" s="570">
        <v>100</v>
      </c>
      <c r="X2113" s="570">
        <v>100</v>
      </c>
      <c r="Y2113" s="570">
        <v>80</v>
      </c>
      <c r="Z2113" s="570">
        <v>5.6635214310532893</v>
      </c>
      <c r="AA2113" s="570">
        <v>1.1000000000000012</v>
      </c>
      <c r="AB2113" s="570">
        <v>0</v>
      </c>
      <c r="AC2113" s="570">
        <v>61.10075838118545</v>
      </c>
      <c r="AD2113" s="570"/>
      <c r="AE2113" s="570"/>
      <c r="AF2113" s="570">
        <v>0.97228974234321885</v>
      </c>
      <c r="AG2113" s="570">
        <v>2.544269152679703</v>
      </c>
      <c r="AH2113" s="570">
        <v>5</v>
      </c>
      <c r="AI2113" s="570">
        <v>17</v>
      </c>
      <c r="AJ2113" s="570">
        <v>111.74117647058824</v>
      </c>
      <c r="AK2113" s="570">
        <v>19.702693587335681</v>
      </c>
      <c r="AL2113" s="570"/>
    </row>
    <row r="2114" spans="1:38">
      <c r="A2114" s="570">
        <v>17</v>
      </c>
      <c r="B2114" s="570">
        <v>102</v>
      </c>
      <c r="C2114" s="570">
        <v>2024</v>
      </c>
      <c r="D2114" s="570">
        <v>6</v>
      </c>
      <c r="E2114" s="570">
        <v>99</v>
      </c>
      <c r="F2114" s="570">
        <v>99</v>
      </c>
      <c r="G2114" s="570">
        <v>99</v>
      </c>
      <c r="H2114" s="570">
        <v>99</v>
      </c>
      <c r="I2114" s="570">
        <v>99</v>
      </c>
      <c r="J2114" s="570">
        <v>999</v>
      </c>
      <c r="K2114" s="570">
        <v>99</v>
      </c>
      <c r="L2114" s="570">
        <v>99</v>
      </c>
      <c r="M2114" s="570">
        <v>9</v>
      </c>
      <c r="N2114" s="570">
        <v>99</v>
      </c>
      <c r="O2114" s="570">
        <v>99</v>
      </c>
      <c r="P2114" s="570">
        <v>99</v>
      </c>
      <c r="Q2114" s="570">
        <v>10</v>
      </c>
      <c r="R2114" s="570">
        <v>21</v>
      </c>
      <c r="S2114" s="570">
        <v>7.8571428571428559</v>
      </c>
      <c r="T2114" s="570">
        <v>9</v>
      </c>
      <c r="U2114" s="570">
        <v>31.638095238095225</v>
      </c>
      <c r="V2114" s="570">
        <v>0</v>
      </c>
      <c r="W2114" s="570">
        <v>100</v>
      </c>
      <c r="X2114" s="570">
        <v>100</v>
      </c>
      <c r="Y2114" s="570">
        <v>100</v>
      </c>
      <c r="Z2114" s="570">
        <v>4.2767896494001034</v>
      </c>
      <c r="AA2114" s="570">
        <v>0.77371794329866594</v>
      </c>
      <c r="AB2114" s="570">
        <v>0</v>
      </c>
      <c r="AC2114" s="570">
        <v>54.992807583389101</v>
      </c>
      <c r="AD2114" s="570"/>
      <c r="AE2114" s="570"/>
      <c r="AF2114" s="570">
        <v>1.2529832935560861</v>
      </c>
      <c r="AG2114" s="570">
        <v>3.0739904504571194</v>
      </c>
      <c r="AH2114" s="570">
        <v>0</v>
      </c>
      <c r="AI2114" s="570">
        <v>21</v>
      </c>
      <c r="AJ2114" s="570">
        <v>113.3857142857143</v>
      </c>
      <c r="AK2114" s="570">
        <v>21.717986017439035</v>
      </c>
      <c r="AL2114" s="570"/>
    </row>
    <row r="2115" spans="1:38">
      <c r="A2115" s="570">
        <v>17</v>
      </c>
      <c r="B2115" s="570">
        <v>103</v>
      </c>
      <c r="C2115" s="570">
        <v>2024</v>
      </c>
      <c r="D2115" s="570">
        <v>7</v>
      </c>
      <c r="E2115" s="570">
        <v>99</v>
      </c>
      <c r="F2115" s="570">
        <v>99</v>
      </c>
      <c r="G2115" s="570">
        <v>99</v>
      </c>
      <c r="H2115" s="570">
        <v>99</v>
      </c>
      <c r="I2115" s="570">
        <v>99</v>
      </c>
      <c r="J2115" s="570">
        <v>999</v>
      </c>
      <c r="K2115" s="570">
        <v>99</v>
      </c>
      <c r="L2115" s="570">
        <v>99</v>
      </c>
      <c r="M2115" s="570">
        <v>9</v>
      </c>
      <c r="N2115" s="570">
        <v>99</v>
      </c>
      <c r="O2115" s="570">
        <v>99</v>
      </c>
      <c r="P2115" s="570">
        <v>99</v>
      </c>
      <c r="Q2115" s="570">
        <v>5</v>
      </c>
      <c r="R2115" s="570">
        <v>10</v>
      </c>
      <c r="S2115" s="570">
        <v>6.8</v>
      </c>
      <c r="T2115" s="570">
        <v>9</v>
      </c>
      <c r="U2115" s="570">
        <v>27.66</v>
      </c>
      <c r="V2115" s="570">
        <v>0</v>
      </c>
      <c r="W2115" s="570">
        <v>100</v>
      </c>
      <c r="X2115" s="570">
        <v>100</v>
      </c>
      <c r="Y2115" s="570">
        <v>100</v>
      </c>
      <c r="Z2115" s="570">
        <v>3.5188634528779144</v>
      </c>
      <c r="AA2115" s="570">
        <v>0.74833147735479011</v>
      </c>
      <c r="AB2115" s="570">
        <v>0</v>
      </c>
      <c r="AC2115" s="570">
        <v>59.697495784146241</v>
      </c>
      <c r="AD2115" s="570"/>
      <c r="AE2115" s="570"/>
      <c r="AF2115" s="570">
        <v>1.2642225031605561</v>
      </c>
      <c r="AG2115" s="570">
        <v>3.0332273275578454</v>
      </c>
      <c r="AH2115" s="570">
        <v>0</v>
      </c>
      <c r="AI2115" s="570">
        <v>10</v>
      </c>
      <c r="AJ2115" s="570">
        <v>113.15</v>
      </c>
      <c r="AK2115" s="570">
        <v>19.054168773078075</v>
      </c>
      <c r="AL2115" s="570"/>
    </row>
    <row r="2116" spans="1:38">
      <c r="A2116" s="570">
        <v>17</v>
      </c>
      <c r="B2116" s="570">
        <v>104</v>
      </c>
      <c r="C2116" s="570">
        <v>2024</v>
      </c>
      <c r="D2116" s="570">
        <v>8</v>
      </c>
      <c r="E2116" s="570">
        <v>99</v>
      </c>
      <c r="F2116" s="570">
        <v>99</v>
      </c>
      <c r="G2116" s="570">
        <v>99</v>
      </c>
      <c r="H2116" s="570">
        <v>99</v>
      </c>
      <c r="I2116" s="570">
        <v>99</v>
      </c>
      <c r="J2116" s="570">
        <v>999</v>
      </c>
      <c r="K2116" s="570">
        <v>99</v>
      </c>
      <c r="L2116" s="570">
        <v>99</v>
      </c>
      <c r="M2116" s="570">
        <v>9</v>
      </c>
      <c r="N2116" s="570">
        <v>99</v>
      </c>
      <c r="O2116" s="570">
        <v>99</v>
      </c>
      <c r="P2116" s="570">
        <v>99</v>
      </c>
      <c r="Q2116" s="570">
        <v>8</v>
      </c>
      <c r="R2116" s="570">
        <v>11</v>
      </c>
      <c r="S2116" s="570">
        <v>7.5454545454545459</v>
      </c>
      <c r="T2116" s="570">
        <v>9</v>
      </c>
      <c r="U2116" s="570">
        <v>30.390909090909101</v>
      </c>
      <c r="V2116" s="570">
        <v>0</v>
      </c>
      <c r="W2116" s="570">
        <v>100</v>
      </c>
      <c r="X2116" s="570">
        <v>100</v>
      </c>
      <c r="Y2116" s="570">
        <v>100</v>
      </c>
      <c r="Z2116" s="570">
        <v>3.8971911902745369</v>
      </c>
      <c r="AA2116" s="570">
        <v>0.89072354283024191</v>
      </c>
      <c r="AB2116" s="570">
        <v>0</v>
      </c>
      <c r="AC2116" s="570">
        <v>34.711829998211527</v>
      </c>
      <c r="AD2116" s="570"/>
      <c r="AE2116" s="570"/>
      <c r="AF2116" s="570">
        <v>0.74224021592442657</v>
      </c>
      <c r="AG2116" s="570">
        <v>1.7662131818782196</v>
      </c>
      <c r="AH2116" s="570">
        <v>0</v>
      </c>
      <c r="AI2116" s="570">
        <v>11</v>
      </c>
      <c r="AJ2116" s="570">
        <v>115.41818181818179</v>
      </c>
      <c r="AK2116" s="570">
        <v>19.943841836436924</v>
      </c>
      <c r="AL2116" s="570"/>
    </row>
    <row r="2117" spans="1:38">
      <c r="A2117" s="570">
        <v>17</v>
      </c>
      <c r="B2117" s="570">
        <v>105</v>
      </c>
      <c r="C2117" s="570">
        <v>2024</v>
      </c>
      <c r="D2117" s="570">
        <v>9</v>
      </c>
      <c r="E2117" s="570">
        <v>99</v>
      </c>
      <c r="F2117" s="570">
        <v>99</v>
      </c>
      <c r="G2117" s="570">
        <v>99</v>
      </c>
      <c r="H2117" s="570">
        <v>99</v>
      </c>
      <c r="I2117" s="570">
        <v>99</v>
      </c>
      <c r="J2117" s="570">
        <v>999</v>
      </c>
      <c r="K2117" s="570">
        <v>99</v>
      </c>
      <c r="L2117" s="570">
        <v>99</v>
      </c>
      <c r="M2117" s="570">
        <v>9</v>
      </c>
      <c r="N2117" s="570">
        <v>99</v>
      </c>
      <c r="O2117" s="570">
        <v>99</v>
      </c>
      <c r="P2117" s="570">
        <v>99</v>
      </c>
      <c r="Q2117" s="570">
        <v>11</v>
      </c>
      <c r="R2117" s="570">
        <v>22</v>
      </c>
      <c r="S2117" s="570">
        <v>7.9545454545454541</v>
      </c>
      <c r="T2117" s="570">
        <v>9</v>
      </c>
      <c r="U2117" s="570">
        <v>27.786363636363639</v>
      </c>
      <c r="V2117" s="570">
        <v>0</v>
      </c>
      <c r="W2117" s="570">
        <v>100</v>
      </c>
      <c r="X2117" s="570">
        <v>95.454545454545439</v>
      </c>
      <c r="Y2117" s="570">
        <v>86.363636363636346</v>
      </c>
      <c r="Z2117" s="570">
        <v>8.1636831847209805</v>
      </c>
      <c r="AA2117" s="570">
        <v>0.63798494761901847</v>
      </c>
      <c r="AB2117" s="570">
        <v>0</v>
      </c>
      <c r="AC2117" s="570">
        <v>11.159064708300232</v>
      </c>
      <c r="AD2117" s="570"/>
      <c r="AE2117" s="570"/>
      <c r="AF2117" s="570">
        <v>1.0392064241851677</v>
      </c>
      <c r="AG2117" s="570">
        <v>2.1937442581534237</v>
      </c>
      <c r="AH2117" s="570">
        <v>0</v>
      </c>
      <c r="AI2117" s="570">
        <v>22</v>
      </c>
      <c r="AJ2117" s="570">
        <v>112.61363636363636</v>
      </c>
      <c r="AK2117" s="570">
        <v>20.149926053570347</v>
      </c>
      <c r="AL2117" s="570"/>
    </row>
    <row r="2118" spans="1:38">
      <c r="A2118" s="570">
        <v>17</v>
      </c>
      <c r="B2118" s="570">
        <v>106</v>
      </c>
      <c r="C2118" s="570">
        <v>2024</v>
      </c>
      <c r="D2118" s="570">
        <v>10</v>
      </c>
      <c r="E2118" s="570">
        <v>99</v>
      </c>
      <c r="F2118" s="570">
        <v>99</v>
      </c>
      <c r="G2118" s="570">
        <v>99</v>
      </c>
      <c r="H2118" s="570">
        <v>99</v>
      </c>
      <c r="I2118" s="570">
        <v>99</v>
      </c>
      <c r="J2118" s="570">
        <v>999</v>
      </c>
      <c r="K2118" s="570">
        <v>99</v>
      </c>
      <c r="L2118" s="570">
        <v>99</v>
      </c>
      <c r="M2118" s="570">
        <v>9</v>
      </c>
      <c r="N2118" s="570">
        <v>99</v>
      </c>
      <c r="O2118" s="570">
        <v>99</v>
      </c>
      <c r="P2118" s="570">
        <v>99</v>
      </c>
      <c r="Q2118" s="570">
        <v>45</v>
      </c>
      <c r="R2118" s="570">
        <v>86</v>
      </c>
      <c r="S2118" s="570">
        <v>7.7906976744186016</v>
      </c>
      <c r="T2118" s="570">
        <v>9</v>
      </c>
      <c r="U2118" s="570">
        <v>29.643023255813961</v>
      </c>
      <c r="V2118" s="570">
        <v>0</v>
      </c>
      <c r="W2118" s="570">
        <v>100</v>
      </c>
      <c r="X2118" s="570">
        <v>98.837209302325562</v>
      </c>
      <c r="Y2118" s="570">
        <v>84.883720930232514</v>
      </c>
      <c r="Z2118" s="570">
        <v>6.5359923126551216</v>
      </c>
      <c r="AA2118" s="570">
        <v>0.85066703061264815</v>
      </c>
      <c r="AB2118" s="570">
        <v>0</v>
      </c>
      <c r="AC2118" s="570">
        <v>38.413076283160088</v>
      </c>
      <c r="AD2118" s="570"/>
      <c r="AE2118" s="570"/>
      <c r="AF2118" s="570">
        <v>1.672500972384287</v>
      </c>
      <c r="AG2118" s="570">
        <v>3.1286088594623442</v>
      </c>
      <c r="AH2118" s="570">
        <v>3.4883720930232553</v>
      </c>
      <c r="AI2118" s="570">
        <v>85</v>
      </c>
      <c r="AJ2118" s="570">
        <v>112.56</v>
      </c>
      <c r="AK2118" s="570">
        <v>20.551955699185488</v>
      </c>
      <c r="AL2118" s="570"/>
    </row>
    <row r="2119" spans="1:38">
      <c r="A2119" s="570">
        <v>17</v>
      </c>
      <c r="B2119" s="570">
        <v>107</v>
      </c>
      <c r="C2119" s="570">
        <v>2024</v>
      </c>
      <c r="D2119" s="570">
        <v>11</v>
      </c>
      <c r="E2119" s="570">
        <v>99</v>
      </c>
      <c r="F2119" s="570">
        <v>99</v>
      </c>
      <c r="G2119" s="570">
        <v>99</v>
      </c>
      <c r="H2119" s="570">
        <v>99</v>
      </c>
      <c r="I2119" s="570">
        <v>99</v>
      </c>
      <c r="J2119" s="570">
        <v>999</v>
      </c>
      <c r="K2119" s="570">
        <v>99</v>
      </c>
      <c r="L2119" s="570">
        <v>99</v>
      </c>
      <c r="M2119" s="570">
        <v>9</v>
      </c>
      <c r="N2119" s="570">
        <v>99</v>
      </c>
      <c r="O2119" s="570">
        <v>99</v>
      </c>
      <c r="P2119" s="570">
        <v>99</v>
      </c>
      <c r="Q2119" s="570">
        <v>26</v>
      </c>
      <c r="R2119" s="570">
        <v>44</v>
      </c>
      <c r="S2119" s="570">
        <v>7.4545454545454541</v>
      </c>
      <c r="T2119" s="570">
        <v>9</v>
      </c>
      <c r="U2119" s="570">
        <v>27.43181818181818</v>
      </c>
      <c r="V2119" s="570">
        <v>0</v>
      </c>
      <c r="W2119" s="570">
        <v>100</v>
      </c>
      <c r="X2119" s="570">
        <v>97.727272727272734</v>
      </c>
      <c r="Y2119" s="570">
        <v>84.090909090909108</v>
      </c>
      <c r="Z2119" s="570">
        <v>4.4650039563900421</v>
      </c>
      <c r="AA2119" s="570">
        <v>1.0102777623133186</v>
      </c>
      <c r="AB2119" s="570">
        <v>0</v>
      </c>
      <c r="AC2119" s="570">
        <v>55.352679813368802</v>
      </c>
      <c r="AD2119" s="570"/>
      <c r="AE2119" s="570"/>
      <c r="AF2119" s="570">
        <v>1.6176470588235297</v>
      </c>
      <c r="AG2119" s="570">
        <v>2.6587308580189264</v>
      </c>
      <c r="AH2119" s="570">
        <v>0</v>
      </c>
      <c r="AI2119" s="570">
        <v>40</v>
      </c>
      <c r="AJ2119" s="570">
        <v>111.33499999999999</v>
      </c>
      <c r="AK2119" s="570">
        <v>19.892184871051811</v>
      </c>
      <c r="AL2119" s="570"/>
    </row>
    <row r="2120" spans="1:38">
      <c r="A2120" s="570">
        <v>17</v>
      </c>
      <c r="B2120" s="570">
        <v>108</v>
      </c>
      <c r="C2120" s="570">
        <v>2024</v>
      </c>
      <c r="D2120" s="570">
        <v>12</v>
      </c>
      <c r="E2120" s="570">
        <v>99</v>
      </c>
      <c r="F2120" s="570">
        <v>99</v>
      </c>
      <c r="G2120" s="570">
        <v>99</v>
      </c>
      <c r="H2120" s="570">
        <v>99</v>
      </c>
      <c r="I2120" s="570">
        <v>99</v>
      </c>
      <c r="J2120" s="570">
        <v>999</v>
      </c>
      <c r="K2120" s="570">
        <v>99</v>
      </c>
      <c r="L2120" s="570">
        <v>99</v>
      </c>
      <c r="M2120" s="570">
        <v>9</v>
      </c>
      <c r="N2120" s="570">
        <v>99</v>
      </c>
      <c r="O2120" s="570">
        <v>99</v>
      </c>
      <c r="P2120" s="570">
        <v>99</v>
      </c>
      <c r="Q2120" s="570">
        <v>4</v>
      </c>
      <c r="R2120" s="570">
        <v>4</v>
      </c>
      <c r="S2120" s="570">
        <v>8</v>
      </c>
      <c r="T2120" s="570">
        <v>9</v>
      </c>
      <c r="U2120" s="570">
        <v>29.725000000000001</v>
      </c>
      <c r="V2120" s="570">
        <v>0</v>
      </c>
      <c r="W2120" s="570">
        <v>100</v>
      </c>
      <c r="X2120" s="570">
        <v>100</v>
      </c>
      <c r="Y2120" s="570">
        <v>100</v>
      </c>
      <c r="Z2120" s="570">
        <v>5.4668889690572469</v>
      </c>
      <c r="AA2120" s="570">
        <v>1</v>
      </c>
      <c r="AB2120" s="570">
        <v>0</v>
      </c>
      <c r="AC2120" s="570">
        <v>96.489978667147483</v>
      </c>
      <c r="AD2120" s="570"/>
      <c r="AE2120" s="570"/>
      <c r="AF2120" s="570">
        <v>0.93240093240093247</v>
      </c>
      <c r="AG2120" s="570">
        <v>1.4266858651307897</v>
      </c>
      <c r="AH2120" s="570">
        <v>0</v>
      </c>
      <c r="AI2120" s="570">
        <v>4</v>
      </c>
      <c r="AJ2120" s="570">
        <v>110.6</v>
      </c>
      <c r="AK2120" s="570">
        <v>21.829396289510782</v>
      </c>
      <c r="AL2120" s="570"/>
    </row>
    <row r="2121" spans="1:38">
      <c r="A2121" s="570">
        <v>17</v>
      </c>
      <c r="B2121" s="570">
        <v>109</v>
      </c>
      <c r="C2121" s="570">
        <v>2024</v>
      </c>
      <c r="D2121" s="570">
        <v>1</v>
      </c>
      <c r="E2121" s="570">
        <v>99</v>
      </c>
      <c r="F2121" s="570">
        <v>99</v>
      </c>
      <c r="G2121" s="570">
        <v>99</v>
      </c>
      <c r="H2121" s="570">
        <v>99</v>
      </c>
      <c r="I2121" s="570">
        <v>99</v>
      </c>
      <c r="J2121" s="570">
        <v>999</v>
      </c>
      <c r="K2121" s="570">
        <v>99</v>
      </c>
      <c r="L2121" s="570">
        <v>99</v>
      </c>
      <c r="M2121" s="570">
        <v>10</v>
      </c>
      <c r="N2121" s="570">
        <v>99</v>
      </c>
      <c r="O2121" s="570">
        <v>99</v>
      </c>
      <c r="P2121" s="570">
        <v>99</v>
      </c>
      <c r="Q2121" s="570"/>
      <c r="R2121" s="570">
        <v>0</v>
      </c>
      <c r="S2121" s="570"/>
      <c r="T2121" s="570"/>
      <c r="U2121" s="570"/>
      <c r="V2121" s="570"/>
      <c r="W2121" s="570"/>
      <c r="X2121" s="570"/>
      <c r="Y2121" s="570"/>
      <c r="Z2121" s="570"/>
      <c r="AA2121" s="570"/>
      <c r="AB2121" s="570"/>
      <c r="AC2121" s="570"/>
      <c r="AD2121" s="570"/>
      <c r="AE2121" s="570"/>
      <c r="AF2121" s="570"/>
      <c r="AG2121" s="570"/>
      <c r="AH2121" s="570"/>
      <c r="AI2121" s="570"/>
      <c r="AJ2121" s="570"/>
      <c r="AK2121" s="570"/>
      <c r="AL2121" s="570"/>
    </row>
    <row r="2122" spans="1:38">
      <c r="A2122" s="570">
        <v>17</v>
      </c>
      <c r="B2122" s="570">
        <v>110</v>
      </c>
      <c r="C2122" s="570">
        <v>2024</v>
      </c>
      <c r="D2122" s="570">
        <v>2</v>
      </c>
      <c r="E2122" s="570">
        <v>99</v>
      </c>
      <c r="F2122" s="570">
        <v>99</v>
      </c>
      <c r="G2122" s="570">
        <v>99</v>
      </c>
      <c r="H2122" s="570">
        <v>99</v>
      </c>
      <c r="I2122" s="570">
        <v>99</v>
      </c>
      <c r="J2122" s="570">
        <v>999</v>
      </c>
      <c r="K2122" s="570">
        <v>99</v>
      </c>
      <c r="L2122" s="570">
        <v>99</v>
      </c>
      <c r="M2122" s="570">
        <v>10</v>
      </c>
      <c r="N2122" s="570">
        <v>99</v>
      </c>
      <c r="O2122" s="570">
        <v>99</v>
      </c>
      <c r="P2122" s="570">
        <v>99</v>
      </c>
      <c r="Q2122" s="570">
        <v>1</v>
      </c>
      <c r="R2122" s="570">
        <v>1</v>
      </c>
      <c r="S2122" s="570">
        <v>8</v>
      </c>
      <c r="T2122" s="570">
        <v>10</v>
      </c>
      <c r="U2122" s="570">
        <v>40.4</v>
      </c>
      <c r="V2122" s="570">
        <v>0</v>
      </c>
      <c r="W2122" s="570">
        <v>100</v>
      </c>
      <c r="X2122" s="570">
        <v>100</v>
      </c>
      <c r="Y2122" s="570">
        <v>100</v>
      </c>
      <c r="Z2122" s="570">
        <v>0</v>
      </c>
      <c r="AA2122" s="570">
        <v>0</v>
      </c>
      <c r="AB2122" s="570">
        <v>0</v>
      </c>
      <c r="AC2122" s="570"/>
      <c r="AD2122" s="570"/>
      <c r="AE2122" s="570"/>
      <c r="AF2122" s="570">
        <v>6.9832402234636881E-2</v>
      </c>
      <c r="AG2122" s="570">
        <v>0.29770019232611422</v>
      </c>
      <c r="AH2122" s="570">
        <v>0</v>
      </c>
      <c r="AI2122" s="570">
        <v>1</v>
      </c>
      <c r="AJ2122" s="570">
        <v>124.1</v>
      </c>
      <c r="AK2122" s="570">
        <v>21.138103528101166</v>
      </c>
      <c r="AL2122" s="570"/>
    </row>
    <row r="2123" spans="1:38">
      <c r="A2123" s="570">
        <v>17</v>
      </c>
      <c r="B2123" s="570">
        <v>111</v>
      </c>
      <c r="C2123" s="570">
        <v>2024</v>
      </c>
      <c r="D2123" s="570">
        <v>3</v>
      </c>
      <c r="E2123" s="570">
        <v>99</v>
      </c>
      <c r="F2123" s="570">
        <v>99</v>
      </c>
      <c r="G2123" s="570">
        <v>99</v>
      </c>
      <c r="H2123" s="570">
        <v>99</v>
      </c>
      <c r="I2123" s="570">
        <v>99</v>
      </c>
      <c r="J2123" s="570">
        <v>999</v>
      </c>
      <c r="K2123" s="570">
        <v>99</v>
      </c>
      <c r="L2123" s="570">
        <v>99</v>
      </c>
      <c r="M2123" s="570">
        <v>10</v>
      </c>
      <c r="N2123" s="570">
        <v>99</v>
      </c>
      <c r="O2123" s="570">
        <v>99</v>
      </c>
      <c r="P2123" s="570">
        <v>99</v>
      </c>
      <c r="Q2123" s="570">
        <v>4</v>
      </c>
      <c r="R2123" s="570">
        <v>5</v>
      </c>
      <c r="S2123" s="570">
        <v>7.6</v>
      </c>
      <c r="T2123" s="570">
        <v>10</v>
      </c>
      <c r="U2123" s="570">
        <v>32.1</v>
      </c>
      <c r="V2123" s="570">
        <v>0</v>
      </c>
      <c r="W2123" s="570">
        <v>100</v>
      </c>
      <c r="X2123" s="570">
        <v>100</v>
      </c>
      <c r="Y2123" s="570">
        <v>100</v>
      </c>
      <c r="Z2123" s="570">
        <v>3.7347021300232406</v>
      </c>
      <c r="AA2123" s="570">
        <v>0.7999999999999986</v>
      </c>
      <c r="AB2123" s="570">
        <v>0</v>
      </c>
      <c r="AC2123" s="570">
        <v>-88.360460489506949</v>
      </c>
      <c r="AD2123" s="570"/>
      <c r="AE2123" s="570"/>
      <c r="AF2123" s="570">
        <v>0.15271838729383011</v>
      </c>
      <c r="AG2123" s="570">
        <v>0.48268499165451162</v>
      </c>
      <c r="AH2123" s="570">
        <v>0</v>
      </c>
      <c r="AI2123" s="570">
        <v>5</v>
      </c>
      <c r="AJ2123" s="570">
        <v>113.48</v>
      </c>
      <c r="AK2123" s="570">
        <v>21.891672309455295</v>
      </c>
      <c r="AL2123" s="570"/>
    </row>
    <row r="2124" spans="1:38">
      <c r="A2124" s="570">
        <v>17</v>
      </c>
      <c r="B2124" s="570">
        <v>112</v>
      </c>
      <c r="C2124" s="570">
        <v>2024</v>
      </c>
      <c r="D2124" s="570">
        <v>4</v>
      </c>
      <c r="E2124" s="570">
        <v>99</v>
      </c>
      <c r="F2124" s="570">
        <v>99</v>
      </c>
      <c r="G2124" s="570">
        <v>99</v>
      </c>
      <c r="H2124" s="570">
        <v>99</v>
      </c>
      <c r="I2124" s="570">
        <v>99</v>
      </c>
      <c r="J2124" s="570">
        <v>999</v>
      </c>
      <c r="K2124" s="570">
        <v>99</v>
      </c>
      <c r="L2124" s="570">
        <v>99</v>
      </c>
      <c r="M2124" s="570">
        <v>10</v>
      </c>
      <c r="N2124" s="570">
        <v>99</v>
      </c>
      <c r="O2124" s="570">
        <v>99</v>
      </c>
      <c r="P2124" s="570">
        <v>99</v>
      </c>
      <c r="Q2124" s="570">
        <v>2</v>
      </c>
      <c r="R2124" s="570">
        <v>3</v>
      </c>
      <c r="S2124" s="570">
        <v>6.6666666666666687</v>
      </c>
      <c r="T2124" s="570">
        <v>10</v>
      </c>
      <c r="U2124" s="570">
        <v>32.900000000000006</v>
      </c>
      <c r="V2124" s="570">
        <v>0</v>
      </c>
      <c r="W2124" s="570">
        <v>100</v>
      </c>
      <c r="X2124" s="570">
        <v>100</v>
      </c>
      <c r="Y2124" s="570">
        <v>100</v>
      </c>
      <c r="Z2124" s="570">
        <v>2.8296053906271741</v>
      </c>
      <c r="AA2124" s="570">
        <v>0.4714045207910284</v>
      </c>
      <c r="AB2124" s="570">
        <v>0</v>
      </c>
      <c r="AC2124" s="570">
        <v>99.958359356928483</v>
      </c>
      <c r="AD2124" s="570"/>
      <c r="AE2124" s="570"/>
      <c r="AF2124" s="570">
        <v>7.9850944902847998E-2</v>
      </c>
      <c r="AG2124" s="570">
        <v>0.2936390114450787</v>
      </c>
      <c r="AH2124" s="570">
        <v>0</v>
      </c>
      <c r="AI2124" s="570">
        <v>3</v>
      </c>
      <c r="AJ2124" s="570">
        <v>112.4</v>
      </c>
      <c r="AK2124" s="570">
        <v>23.351727768561776</v>
      </c>
      <c r="AL2124" s="570"/>
    </row>
    <row r="2125" spans="1:38">
      <c r="A2125" s="570">
        <v>17</v>
      </c>
      <c r="B2125" s="570">
        <v>113</v>
      </c>
      <c r="C2125" s="570">
        <v>2024</v>
      </c>
      <c r="D2125" s="570">
        <v>5</v>
      </c>
      <c r="E2125" s="570">
        <v>99</v>
      </c>
      <c r="F2125" s="570">
        <v>99</v>
      </c>
      <c r="G2125" s="570">
        <v>99</v>
      </c>
      <c r="H2125" s="570">
        <v>99</v>
      </c>
      <c r="I2125" s="570">
        <v>99</v>
      </c>
      <c r="J2125" s="570">
        <v>999</v>
      </c>
      <c r="K2125" s="570">
        <v>99</v>
      </c>
      <c r="L2125" s="570">
        <v>99</v>
      </c>
      <c r="M2125" s="570">
        <v>10</v>
      </c>
      <c r="N2125" s="570">
        <v>99</v>
      </c>
      <c r="O2125" s="570">
        <v>99</v>
      </c>
      <c r="P2125" s="570">
        <v>99</v>
      </c>
      <c r="Q2125" s="570">
        <v>4</v>
      </c>
      <c r="R2125" s="570">
        <v>6</v>
      </c>
      <c r="S2125" s="570">
        <v>7</v>
      </c>
      <c r="T2125" s="570">
        <v>10</v>
      </c>
      <c r="U2125" s="570">
        <v>29.7</v>
      </c>
      <c r="V2125" s="570">
        <v>0</v>
      </c>
      <c r="W2125" s="570">
        <v>100</v>
      </c>
      <c r="X2125" s="570">
        <v>100</v>
      </c>
      <c r="Y2125" s="570">
        <v>83.333333333333314</v>
      </c>
      <c r="Z2125" s="570">
        <v>5.494542747126494</v>
      </c>
      <c r="AA2125" s="570">
        <v>0.81649658092772603</v>
      </c>
      <c r="AB2125" s="570">
        <v>0</v>
      </c>
      <c r="AC2125" s="570">
        <v>53.496493277388943</v>
      </c>
      <c r="AD2125" s="570"/>
      <c r="AE2125" s="570"/>
      <c r="AF2125" s="570">
        <v>0.29168692270296553</v>
      </c>
      <c r="AG2125" s="570">
        <v>0.8394533660572544</v>
      </c>
      <c r="AH2125" s="570">
        <v>0</v>
      </c>
      <c r="AI2125" s="570">
        <v>6</v>
      </c>
      <c r="AJ2125" s="570">
        <v>115.05</v>
      </c>
      <c r="AK2125" s="570">
        <v>19.28084208808334</v>
      </c>
      <c r="AL2125" s="570"/>
    </row>
    <row r="2126" spans="1:38">
      <c r="A2126" s="570">
        <v>17</v>
      </c>
      <c r="B2126" s="570">
        <v>114</v>
      </c>
      <c r="C2126" s="570">
        <v>2024</v>
      </c>
      <c r="D2126" s="570">
        <v>6</v>
      </c>
      <c r="E2126" s="570">
        <v>99</v>
      </c>
      <c r="F2126" s="570">
        <v>99</v>
      </c>
      <c r="G2126" s="570">
        <v>99</v>
      </c>
      <c r="H2126" s="570">
        <v>99</v>
      </c>
      <c r="I2126" s="570">
        <v>99</v>
      </c>
      <c r="J2126" s="570">
        <v>999</v>
      </c>
      <c r="K2126" s="570">
        <v>99</v>
      </c>
      <c r="L2126" s="570">
        <v>99</v>
      </c>
      <c r="M2126" s="570">
        <v>10</v>
      </c>
      <c r="N2126" s="570">
        <v>99</v>
      </c>
      <c r="O2126" s="570">
        <v>99</v>
      </c>
      <c r="P2126" s="570">
        <v>99</v>
      </c>
      <c r="Q2126" s="570">
        <v>2</v>
      </c>
      <c r="R2126" s="570">
        <v>3</v>
      </c>
      <c r="S2126" s="570">
        <v>8</v>
      </c>
      <c r="T2126" s="570">
        <v>10</v>
      </c>
      <c r="U2126" s="570">
        <v>30.966666666666676</v>
      </c>
      <c r="V2126" s="570">
        <v>0</v>
      </c>
      <c r="W2126" s="570">
        <v>100</v>
      </c>
      <c r="X2126" s="570">
        <v>100</v>
      </c>
      <c r="Y2126" s="570">
        <v>100</v>
      </c>
      <c r="Z2126" s="570">
        <v>5.9196471366308812</v>
      </c>
      <c r="AA2126" s="570">
        <v>0.81649658092772603</v>
      </c>
      <c r="AB2126" s="570">
        <v>0</v>
      </c>
      <c r="AC2126" s="570">
        <v>99.999207302330959</v>
      </c>
      <c r="AD2126" s="570"/>
      <c r="AE2126" s="570"/>
      <c r="AF2126" s="570">
        <v>0.17899761336515504</v>
      </c>
      <c r="AG2126" s="570">
        <v>0.42982196394862487</v>
      </c>
      <c r="AH2126" s="570">
        <v>0</v>
      </c>
      <c r="AI2126" s="570">
        <v>2</v>
      </c>
      <c r="AJ2126" s="570">
        <v>109.45</v>
      </c>
      <c r="AK2126" s="570">
        <v>26.364634054370431</v>
      </c>
      <c r="AL2126" s="570"/>
    </row>
    <row r="2127" spans="1:38">
      <c r="A2127" s="570">
        <v>17</v>
      </c>
      <c r="B2127" s="570">
        <v>115</v>
      </c>
      <c r="C2127" s="570">
        <v>2024</v>
      </c>
      <c r="D2127" s="570">
        <v>7</v>
      </c>
      <c r="E2127" s="570">
        <v>99</v>
      </c>
      <c r="F2127" s="570">
        <v>99</v>
      </c>
      <c r="G2127" s="570">
        <v>99</v>
      </c>
      <c r="H2127" s="570">
        <v>99</v>
      </c>
      <c r="I2127" s="570">
        <v>99</v>
      </c>
      <c r="J2127" s="570">
        <v>999</v>
      </c>
      <c r="K2127" s="570">
        <v>99</v>
      </c>
      <c r="L2127" s="570">
        <v>99</v>
      </c>
      <c r="M2127" s="570">
        <v>10</v>
      </c>
      <c r="N2127" s="570">
        <v>99</v>
      </c>
      <c r="O2127" s="570">
        <v>99</v>
      </c>
      <c r="P2127" s="570">
        <v>99</v>
      </c>
      <c r="Q2127" s="570">
        <v>3</v>
      </c>
      <c r="R2127" s="570">
        <v>4</v>
      </c>
      <c r="S2127" s="570">
        <v>8.5</v>
      </c>
      <c r="T2127" s="570">
        <v>10</v>
      </c>
      <c r="U2127" s="570">
        <v>32.900000000000006</v>
      </c>
      <c r="V2127" s="570">
        <v>0</v>
      </c>
      <c r="W2127" s="570">
        <v>100</v>
      </c>
      <c r="X2127" s="570">
        <v>100</v>
      </c>
      <c r="Y2127" s="570">
        <v>100</v>
      </c>
      <c r="Z2127" s="570">
        <v>3.594440151122265</v>
      </c>
      <c r="AA2127" s="570">
        <v>1.5</v>
      </c>
      <c r="AB2127" s="570">
        <v>0</v>
      </c>
      <c r="AC2127" s="570">
        <v>94.590530292691653</v>
      </c>
      <c r="AD2127" s="570"/>
      <c r="AE2127" s="570"/>
      <c r="AF2127" s="570">
        <v>0.50568900126422245</v>
      </c>
      <c r="AG2127" s="570">
        <v>1.4431406952516723</v>
      </c>
      <c r="AH2127" s="570">
        <v>0</v>
      </c>
      <c r="AI2127" s="570">
        <v>4</v>
      </c>
      <c r="AJ2127" s="570">
        <v>112.97499999999999</v>
      </c>
      <c r="AK2127" s="570">
        <v>22.925197970144534</v>
      </c>
      <c r="AL2127" s="570"/>
    </row>
    <row r="2128" spans="1:38">
      <c r="A2128" s="570">
        <v>17</v>
      </c>
      <c r="B2128" s="570">
        <v>116</v>
      </c>
      <c r="C2128" s="570">
        <v>2024</v>
      </c>
      <c r="D2128" s="570">
        <v>8</v>
      </c>
      <c r="E2128" s="570">
        <v>99</v>
      </c>
      <c r="F2128" s="570">
        <v>99</v>
      </c>
      <c r="G2128" s="570">
        <v>99</v>
      </c>
      <c r="H2128" s="570">
        <v>99</v>
      </c>
      <c r="I2128" s="570">
        <v>99</v>
      </c>
      <c r="J2128" s="570">
        <v>999</v>
      </c>
      <c r="K2128" s="570">
        <v>99</v>
      </c>
      <c r="L2128" s="570">
        <v>99</v>
      </c>
      <c r="M2128" s="570">
        <v>10</v>
      </c>
      <c r="N2128" s="570">
        <v>99</v>
      </c>
      <c r="O2128" s="570">
        <v>99</v>
      </c>
      <c r="P2128" s="570">
        <v>99</v>
      </c>
      <c r="Q2128" s="570">
        <v>2</v>
      </c>
      <c r="R2128" s="570">
        <v>2</v>
      </c>
      <c r="S2128" s="570">
        <v>7</v>
      </c>
      <c r="T2128" s="570">
        <v>10</v>
      </c>
      <c r="U2128" s="570">
        <v>27.85</v>
      </c>
      <c r="V2128" s="570">
        <v>0</v>
      </c>
      <c r="W2128" s="570">
        <v>100</v>
      </c>
      <c r="X2128" s="570">
        <v>100</v>
      </c>
      <c r="Y2128" s="570">
        <v>100</v>
      </c>
      <c r="Z2128" s="570">
        <v>3.0500000000000198</v>
      </c>
      <c r="AA2128" s="570">
        <v>0</v>
      </c>
      <c r="AB2128" s="570">
        <v>0</v>
      </c>
      <c r="AC2128" s="570"/>
      <c r="AD2128" s="570"/>
      <c r="AE2128" s="570"/>
      <c r="AF2128" s="570">
        <v>0.13495276653171387</v>
      </c>
      <c r="AG2128" s="570">
        <v>0.29428080834764214</v>
      </c>
      <c r="AH2128" s="570">
        <v>0</v>
      </c>
      <c r="AI2128" s="570">
        <v>2</v>
      </c>
      <c r="AJ2128" s="570">
        <v>116.55</v>
      </c>
      <c r="AK2128" s="570">
        <v>17.514788698663924</v>
      </c>
      <c r="AL2128" s="570"/>
    </row>
    <row r="2129" spans="1:38">
      <c r="A2129" s="570">
        <v>17</v>
      </c>
      <c r="B2129" s="570">
        <v>117</v>
      </c>
      <c r="C2129" s="570">
        <v>2024</v>
      </c>
      <c r="D2129" s="570">
        <v>9</v>
      </c>
      <c r="E2129" s="570">
        <v>99</v>
      </c>
      <c r="F2129" s="570">
        <v>99</v>
      </c>
      <c r="G2129" s="570">
        <v>99</v>
      </c>
      <c r="H2129" s="570">
        <v>99</v>
      </c>
      <c r="I2129" s="570">
        <v>99</v>
      </c>
      <c r="J2129" s="570">
        <v>999</v>
      </c>
      <c r="K2129" s="570">
        <v>99</v>
      </c>
      <c r="L2129" s="570">
        <v>99</v>
      </c>
      <c r="M2129" s="570">
        <v>10</v>
      </c>
      <c r="N2129" s="570">
        <v>99</v>
      </c>
      <c r="O2129" s="570">
        <v>99</v>
      </c>
      <c r="P2129" s="570">
        <v>99</v>
      </c>
      <c r="Q2129" s="570">
        <v>5</v>
      </c>
      <c r="R2129" s="570">
        <v>7</v>
      </c>
      <c r="S2129" s="570">
        <v>9.1428571428571388</v>
      </c>
      <c r="T2129" s="570">
        <v>10</v>
      </c>
      <c r="U2129" s="570">
        <v>27.800000000000004</v>
      </c>
      <c r="V2129" s="570">
        <v>0</v>
      </c>
      <c r="W2129" s="570">
        <v>100</v>
      </c>
      <c r="X2129" s="570">
        <v>85.714285714285694</v>
      </c>
      <c r="Y2129" s="570">
        <v>71.428571428571445</v>
      </c>
      <c r="Z2129" s="570">
        <v>12.79363681120981</v>
      </c>
      <c r="AA2129" s="570">
        <v>0.83299312783504575</v>
      </c>
      <c r="AB2129" s="570">
        <v>0</v>
      </c>
      <c r="AC2129" s="570">
        <v>19.571286726591005</v>
      </c>
      <c r="AD2129" s="570"/>
      <c r="AE2129" s="570"/>
      <c r="AF2129" s="570">
        <v>0.3306565895134625</v>
      </c>
      <c r="AG2129" s="570">
        <v>0.69835209003215515</v>
      </c>
      <c r="AH2129" s="570">
        <v>0</v>
      </c>
      <c r="AI2129" s="570">
        <v>7</v>
      </c>
      <c r="AJ2129" s="570">
        <v>111.9</v>
      </c>
      <c r="AK2129" s="570">
        <v>23.104830356032757</v>
      </c>
      <c r="AL2129" s="570"/>
    </row>
    <row r="2130" spans="1:38">
      <c r="A2130" s="570">
        <v>17</v>
      </c>
      <c r="B2130" s="570">
        <v>118</v>
      </c>
      <c r="C2130" s="570">
        <v>2024</v>
      </c>
      <c r="D2130" s="570">
        <v>10</v>
      </c>
      <c r="E2130" s="570">
        <v>99</v>
      </c>
      <c r="F2130" s="570">
        <v>99</v>
      </c>
      <c r="G2130" s="570">
        <v>99</v>
      </c>
      <c r="H2130" s="570">
        <v>99</v>
      </c>
      <c r="I2130" s="570">
        <v>99</v>
      </c>
      <c r="J2130" s="570">
        <v>999</v>
      </c>
      <c r="K2130" s="570">
        <v>99</v>
      </c>
      <c r="L2130" s="570">
        <v>99</v>
      </c>
      <c r="M2130" s="570">
        <v>10</v>
      </c>
      <c r="N2130" s="570">
        <v>99</v>
      </c>
      <c r="O2130" s="570">
        <v>99</v>
      </c>
      <c r="P2130" s="570">
        <v>99</v>
      </c>
      <c r="Q2130" s="570">
        <v>17</v>
      </c>
      <c r="R2130" s="570">
        <v>27</v>
      </c>
      <c r="S2130" s="570">
        <v>8.629629629629628</v>
      </c>
      <c r="T2130" s="570">
        <v>10</v>
      </c>
      <c r="U2130" s="570">
        <v>29.518518518518515</v>
      </c>
      <c r="V2130" s="570">
        <v>0</v>
      </c>
      <c r="W2130" s="570">
        <v>100</v>
      </c>
      <c r="X2130" s="570">
        <v>100</v>
      </c>
      <c r="Y2130" s="570">
        <v>88.8888888888889</v>
      </c>
      <c r="Z2130" s="570">
        <v>4.513932098558656</v>
      </c>
      <c r="AA2130" s="570">
        <v>0.77689544308900149</v>
      </c>
      <c r="AB2130" s="570">
        <v>0</v>
      </c>
      <c r="AC2130" s="570">
        <v>17.51616247709326</v>
      </c>
      <c r="AD2130" s="570"/>
      <c r="AE2130" s="570"/>
      <c r="AF2130" s="570">
        <v>0.52508751458576419</v>
      </c>
      <c r="AG2130" s="570">
        <v>0.97811213313124701</v>
      </c>
      <c r="AH2130" s="570">
        <v>3.7037037037037042</v>
      </c>
      <c r="AI2130" s="570">
        <v>27</v>
      </c>
      <c r="AJ2130" s="570">
        <v>111.00370370370368</v>
      </c>
      <c r="AK2130" s="570">
        <v>21.565023424033047</v>
      </c>
      <c r="AL2130" s="570"/>
    </row>
    <row r="2131" spans="1:38">
      <c r="A2131" s="570">
        <v>17</v>
      </c>
      <c r="B2131" s="570">
        <v>119</v>
      </c>
      <c r="C2131" s="570">
        <v>2024</v>
      </c>
      <c r="D2131" s="570">
        <v>11</v>
      </c>
      <c r="E2131" s="570">
        <v>99</v>
      </c>
      <c r="F2131" s="570">
        <v>99</v>
      </c>
      <c r="G2131" s="570">
        <v>99</v>
      </c>
      <c r="H2131" s="570">
        <v>99</v>
      </c>
      <c r="I2131" s="570">
        <v>99</v>
      </c>
      <c r="J2131" s="570">
        <v>999</v>
      </c>
      <c r="K2131" s="570">
        <v>99</v>
      </c>
      <c r="L2131" s="570">
        <v>99</v>
      </c>
      <c r="M2131" s="570">
        <v>10</v>
      </c>
      <c r="N2131" s="570">
        <v>99</v>
      </c>
      <c r="O2131" s="570">
        <v>99</v>
      </c>
      <c r="P2131" s="570">
        <v>99</v>
      </c>
      <c r="Q2131" s="570">
        <v>8</v>
      </c>
      <c r="R2131" s="570">
        <v>8</v>
      </c>
      <c r="S2131" s="570">
        <v>8.5</v>
      </c>
      <c r="T2131" s="570">
        <v>10</v>
      </c>
      <c r="U2131" s="570">
        <v>33.625000000000007</v>
      </c>
      <c r="V2131" s="570">
        <v>0</v>
      </c>
      <c r="W2131" s="570">
        <v>100</v>
      </c>
      <c r="X2131" s="570">
        <v>100</v>
      </c>
      <c r="Y2131" s="570">
        <v>100</v>
      </c>
      <c r="Z2131" s="570">
        <v>5.130241222398765</v>
      </c>
      <c r="AA2131" s="570">
        <v>1.1180339887498949</v>
      </c>
      <c r="AB2131" s="570">
        <v>0</v>
      </c>
      <c r="AC2131" s="570">
        <v>51.649433983110654</v>
      </c>
      <c r="AD2131" s="570"/>
      <c r="AE2131" s="570"/>
      <c r="AF2131" s="570">
        <v>0.29411764705882354</v>
      </c>
      <c r="AG2131" s="570">
        <v>0.59254233703984405</v>
      </c>
      <c r="AH2131" s="570">
        <v>0</v>
      </c>
      <c r="AI2131" s="570">
        <v>7</v>
      </c>
      <c r="AJ2131" s="570">
        <v>117.71428571428569</v>
      </c>
      <c r="AK2131" s="570">
        <v>21.031576314342963</v>
      </c>
      <c r="AL2131" s="570"/>
    </row>
    <row r="2132" spans="1:38">
      <c r="A2132" s="570">
        <v>17</v>
      </c>
      <c r="B2132" s="570">
        <v>120</v>
      </c>
      <c r="C2132" s="570">
        <v>2024</v>
      </c>
      <c r="D2132" s="570">
        <v>12</v>
      </c>
      <c r="E2132" s="570">
        <v>99</v>
      </c>
      <c r="F2132" s="570">
        <v>99</v>
      </c>
      <c r="G2132" s="570">
        <v>99</v>
      </c>
      <c r="H2132" s="570">
        <v>99</v>
      </c>
      <c r="I2132" s="570">
        <v>99</v>
      </c>
      <c r="J2132" s="570">
        <v>999</v>
      </c>
      <c r="K2132" s="570">
        <v>99</v>
      </c>
      <c r="L2132" s="570">
        <v>99</v>
      </c>
      <c r="M2132" s="570">
        <v>10</v>
      </c>
      <c r="N2132" s="570">
        <v>99</v>
      </c>
      <c r="O2132" s="570">
        <v>99</v>
      </c>
      <c r="P2132" s="570">
        <v>99</v>
      </c>
      <c r="Q2132" s="570">
        <v>2</v>
      </c>
      <c r="R2132" s="570">
        <v>2</v>
      </c>
      <c r="S2132" s="570">
        <v>9.5</v>
      </c>
      <c r="T2132" s="570">
        <v>10</v>
      </c>
      <c r="U2132" s="570">
        <v>34.450000000000003</v>
      </c>
      <c r="V2132" s="570">
        <v>0</v>
      </c>
      <c r="W2132" s="570">
        <v>100</v>
      </c>
      <c r="X2132" s="570">
        <v>100</v>
      </c>
      <c r="Y2132" s="570">
        <v>100</v>
      </c>
      <c r="Z2132" s="570">
        <v>2.5499999999999656</v>
      </c>
      <c r="AA2132" s="570">
        <v>0.5</v>
      </c>
      <c r="AB2132" s="570">
        <v>0</v>
      </c>
      <c r="AC2132" s="570">
        <v>-100.00000000000399</v>
      </c>
      <c r="AD2132" s="570"/>
      <c r="AE2132" s="570"/>
      <c r="AF2132" s="570">
        <v>0.46620046620046623</v>
      </c>
      <c r="AG2132" s="570">
        <v>0.82673386129109683</v>
      </c>
      <c r="AH2132" s="570">
        <v>0</v>
      </c>
      <c r="AI2132" s="570">
        <v>2</v>
      </c>
      <c r="AJ2132" s="570">
        <v>113.3</v>
      </c>
      <c r="AK2132" s="570">
        <v>23.751269691498457</v>
      </c>
      <c r="AL2132" s="570"/>
    </row>
    <row r="2133" spans="1:38">
      <c r="A2133" s="570">
        <v>17</v>
      </c>
      <c r="B2133" s="570">
        <v>121</v>
      </c>
      <c r="C2133" s="570">
        <v>2024</v>
      </c>
      <c r="D2133" s="570">
        <v>1</v>
      </c>
      <c r="E2133" s="570">
        <v>99</v>
      </c>
      <c r="F2133" s="570">
        <v>99</v>
      </c>
      <c r="G2133" s="570">
        <v>99</v>
      </c>
      <c r="H2133" s="570">
        <v>99</v>
      </c>
      <c r="I2133" s="570">
        <v>99</v>
      </c>
      <c r="J2133" s="570">
        <v>999</v>
      </c>
      <c r="K2133" s="570">
        <v>99</v>
      </c>
      <c r="L2133" s="570">
        <v>99</v>
      </c>
      <c r="M2133" s="570">
        <v>11</v>
      </c>
      <c r="N2133" s="570">
        <v>99</v>
      </c>
      <c r="O2133" s="570">
        <v>99</v>
      </c>
      <c r="P2133" s="570">
        <v>99</v>
      </c>
      <c r="Q2133" s="570">
        <v>9</v>
      </c>
      <c r="R2133" s="570">
        <v>35</v>
      </c>
      <c r="S2133" s="570">
        <v>7.7142857142857117</v>
      </c>
      <c r="T2133" s="570">
        <v>11</v>
      </c>
      <c r="U2133" s="570">
        <v>30.954285714285703</v>
      </c>
      <c r="V2133" s="570">
        <v>0</v>
      </c>
      <c r="W2133" s="570">
        <v>100</v>
      </c>
      <c r="X2133" s="570">
        <v>100</v>
      </c>
      <c r="Y2133" s="570">
        <v>97.142857142857125</v>
      </c>
      <c r="Z2133" s="570">
        <v>5.0527131527607665</v>
      </c>
      <c r="AA2133" s="570">
        <v>0.69985421222375988</v>
      </c>
      <c r="AB2133" s="570">
        <v>0</v>
      </c>
      <c r="AC2133" s="570">
        <v>35.181686458434072</v>
      </c>
      <c r="AD2133" s="570"/>
      <c r="AE2133" s="570"/>
      <c r="AF2133" s="570">
        <v>4.6854082998661317</v>
      </c>
      <c r="AG2133" s="570">
        <v>7.6513460832226876</v>
      </c>
      <c r="AH2133" s="570">
        <v>0</v>
      </c>
      <c r="AI2133" s="570">
        <v>8</v>
      </c>
      <c r="AJ2133" s="570">
        <v>110.16249999999999</v>
      </c>
      <c r="AK2133" s="570">
        <v>22.393715293628873</v>
      </c>
      <c r="AL2133" s="570"/>
    </row>
    <row r="2134" spans="1:38">
      <c r="A2134" s="570">
        <v>17</v>
      </c>
      <c r="B2134" s="570">
        <v>122</v>
      </c>
      <c r="C2134" s="570">
        <v>2024</v>
      </c>
      <c r="D2134" s="570">
        <v>2</v>
      </c>
      <c r="E2134" s="570">
        <v>99</v>
      </c>
      <c r="F2134" s="570">
        <v>99</v>
      </c>
      <c r="G2134" s="570">
        <v>99</v>
      </c>
      <c r="H2134" s="570">
        <v>99</v>
      </c>
      <c r="I2134" s="570">
        <v>99</v>
      </c>
      <c r="J2134" s="570">
        <v>999</v>
      </c>
      <c r="K2134" s="570">
        <v>99</v>
      </c>
      <c r="L2134" s="570">
        <v>99</v>
      </c>
      <c r="M2134" s="570">
        <v>11</v>
      </c>
      <c r="N2134" s="570">
        <v>99</v>
      </c>
      <c r="O2134" s="570">
        <v>99</v>
      </c>
      <c r="P2134" s="570">
        <v>99</v>
      </c>
      <c r="Q2134" s="570">
        <v>4</v>
      </c>
      <c r="R2134" s="570">
        <v>5</v>
      </c>
      <c r="S2134" s="570">
        <v>7.6</v>
      </c>
      <c r="T2134" s="570">
        <v>11</v>
      </c>
      <c r="U2134" s="570">
        <v>35.56</v>
      </c>
      <c r="V2134" s="570">
        <v>0</v>
      </c>
      <c r="W2134" s="570">
        <v>100</v>
      </c>
      <c r="X2134" s="570">
        <v>100</v>
      </c>
      <c r="Y2134" s="570">
        <v>100</v>
      </c>
      <c r="Z2134" s="570">
        <v>4.4661392723469779</v>
      </c>
      <c r="AA2134" s="570">
        <v>0.7999999999999986</v>
      </c>
      <c r="AB2134" s="570">
        <v>0</v>
      </c>
      <c r="AC2134" s="570">
        <v>-81.054346478042987</v>
      </c>
      <c r="AD2134" s="570"/>
      <c r="AE2134" s="570"/>
      <c r="AF2134" s="570">
        <v>0.34916201117318446</v>
      </c>
      <c r="AG2134" s="570">
        <v>1.310175598900573</v>
      </c>
      <c r="AH2134" s="570">
        <v>0</v>
      </c>
      <c r="AI2134" s="570">
        <v>1</v>
      </c>
      <c r="AJ2134" s="570">
        <v>127.5</v>
      </c>
      <c r="AK2134" s="570">
        <v>20.64967471033011</v>
      </c>
      <c r="AL2134" s="570"/>
    </row>
    <row r="2135" spans="1:38">
      <c r="A2135" s="570">
        <v>17</v>
      </c>
      <c r="B2135" s="570">
        <v>123</v>
      </c>
      <c r="C2135" s="570">
        <v>2024</v>
      </c>
      <c r="D2135" s="570">
        <v>3</v>
      </c>
      <c r="E2135" s="570">
        <v>99</v>
      </c>
      <c r="F2135" s="570">
        <v>99</v>
      </c>
      <c r="G2135" s="570">
        <v>99</v>
      </c>
      <c r="H2135" s="570">
        <v>99</v>
      </c>
      <c r="I2135" s="570">
        <v>99</v>
      </c>
      <c r="J2135" s="570">
        <v>999</v>
      </c>
      <c r="K2135" s="570">
        <v>99</v>
      </c>
      <c r="L2135" s="570">
        <v>99</v>
      </c>
      <c r="M2135" s="570">
        <v>11</v>
      </c>
      <c r="N2135" s="570">
        <v>99</v>
      </c>
      <c r="O2135" s="570">
        <v>99</v>
      </c>
      <c r="P2135" s="570">
        <v>99</v>
      </c>
      <c r="Q2135" s="570">
        <v>8</v>
      </c>
      <c r="R2135" s="570">
        <v>12</v>
      </c>
      <c r="S2135" s="570">
        <v>7.6666666666666687</v>
      </c>
      <c r="T2135" s="570">
        <v>11</v>
      </c>
      <c r="U2135" s="570">
        <v>33.408333333333346</v>
      </c>
      <c r="V2135" s="570">
        <v>0</v>
      </c>
      <c r="W2135" s="570">
        <v>100</v>
      </c>
      <c r="X2135" s="570">
        <v>100</v>
      </c>
      <c r="Y2135" s="570">
        <v>100</v>
      </c>
      <c r="Z2135" s="570">
        <v>5.3602640378581308</v>
      </c>
      <c r="AA2135" s="570">
        <v>0.74535599249992179</v>
      </c>
      <c r="AB2135" s="570">
        <v>0</v>
      </c>
      <c r="AC2135" s="570">
        <v>15.504309596836951</v>
      </c>
      <c r="AD2135" s="570"/>
      <c r="AE2135" s="570"/>
      <c r="AF2135" s="570">
        <v>0.36652412950519242</v>
      </c>
      <c r="AG2135" s="570">
        <v>1.205659895042329</v>
      </c>
      <c r="AH2135" s="570">
        <v>0</v>
      </c>
      <c r="AI2135" s="570">
        <v>6</v>
      </c>
      <c r="AJ2135" s="570">
        <v>112.8666666666667</v>
      </c>
      <c r="AK2135" s="570">
        <v>20.833401011839264</v>
      </c>
      <c r="AL2135" s="570"/>
    </row>
    <row r="2136" spans="1:38">
      <c r="A2136" s="570">
        <v>17</v>
      </c>
      <c r="B2136" s="570">
        <v>124</v>
      </c>
      <c r="C2136" s="570">
        <v>2024</v>
      </c>
      <c r="D2136" s="570">
        <v>4</v>
      </c>
      <c r="E2136" s="570">
        <v>99</v>
      </c>
      <c r="F2136" s="570">
        <v>99</v>
      </c>
      <c r="G2136" s="570">
        <v>99</v>
      </c>
      <c r="H2136" s="570">
        <v>99</v>
      </c>
      <c r="I2136" s="570">
        <v>99</v>
      </c>
      <c r="J2136" s="570">
        <v>999</v>
      </c>
      <c r="K2136" s="570">
        <v>99</v>
      </c>
      <c r="L2136" s="570">
        <v>99</v>
      </c>
      <c r="M2136" s="570">
        <v>11</v>
      </c>
      <c r="N2136" s="570">
        <v>99</v>
      </c>
      <c r="O2136" s="570">
        <v>99</v>
      </c>
      <c r="P2136" s="570">
        <v>99</v>
      </c>
      <c r="Q2136" s="570">
        <v>4</v>
      </c>
      <c r="R2136" s="570">
        <v>4</v>
      </c>
      <c r="S2136" s="570">
        <v>8</v>
      </c>
      <c r="T2136" s="570">
        <v>11</v>
      </c>
      <c r="U2136" s="570">
        <v>35.75</v>
      </c>
      <c r="V2136" s="570">
        <v>0</v>
      </c>
      <c r="W2136" s="570">
        <v>100</v>
      </c>
      <c r="X2136" s="570">
        <v>100</v>
      </c>
      <c r="Y2136" s="570">
        <v>100</v>
      </c>
      <c r="Z2136" s="570">
        <v>4.2652666974059326</v>
      </c>
      <c r="AA2136" s="570">
        <v>0</v>
      </c>
      <c r="AB2136" s="570">
        <v>0</v>
      </c>
      <c r="AC2136" s="570"/>
      <c r="AD2136" s="570"/>
      <c r="AE2136" s="570"/>
      <c r="AF2136" s="570">
        <v>0.10646792653713071</v>
      </c>
      <c r="AG2136" s="570">
        <v>0.42543443400857378</v>
      </c>
      <c r="AH2136" s="570">
        <v>0</v>
      </c>
      <c r="AI2136" s="570">
        <v>4</v>
      </c>
      <c r="AJ2136" s="570">
        <v>116.2</v>
      </c>
      <c r="AK2136" s="570">
        <v>22.708457103530854</v>
      </c>
      <c r="AL2136" s="570"/>
    </row>
    <row r="2137" spans="1:38">
      <c r="A2137" s="570">
        <v>17</v>
      </c>
      <c r="B2137" s="570">
        <v>125</v>
      </c>
      <c r="C2137" s="570">
        <v>2024</v>
      </c>
      <c r="D2137" s="570">
        <v>5</v>
      </c>
      <c r="E2137" s="570">
        <v>99</v>
      </c>
      <c r="F2137" s="570">
        <v>99</v>
      </c>
      <c r="G2137" s="570">
        <v>99</v>
      </c>
      <c r="H2137" s="570">
        <v>99</v>
      </c>
      <c r="I2137" s="570">
        <v>99</v>
      </c>
      <c r="J2137" s="570">
        <v>999</v>
      </c>
      <c r="K2137" s="570">
        <v>99</v>
      </c>
      <c r="L2137" s="570">
        <v>99</v>
      </c>
      <c r="M2137" s="570">
        <v>11</v>
      </c>
      <c r="N2137" s="570">
        <v>99</v>
      </c>
      <c r="O2137" s="570">
        <v>99</v>
      </c>
      <c r="P2137" s="570">
        <v>99</v>
      </c>
      <c r="Q2137" s="570">
        <v>7</v>
      </c>
      <c r="R2137" s="570">
        <v>10</v>
      </c>
      <c r="S2137" s="570">
        <v>7.9</v>
      </c>
      <c r="T2137" s="570">
        <v>11</v>
      </c>
      <c r="U2137" s="570">
        <v>32.180000000000007</v>
      </c>
      <c r="V2137" s="570">
        <v>0</v>
      </c>
      <c r="W2137" s="570">
        <v>100</v>
      </c>
      <c r="X2137" s="570">
        <v>100</v>
      </c>
      <c r="Y2137" s="570">
        <v>100</v>
      </c>
      <c r="Z2137" s="570">
        <v>4.0740152184300547</v>
      </c>
      <c r="AA2137" s="570">
        <v>0.69999999999999829</v>
      </c>
      <c r="AB2137" s="570">
        <v>0</v>
      </c>
      <c r="AC2137" s="570">
        <v>66.203553804646148</v>
      </c>
      <c r="AD2137" s="570"/>
      <c r="AE2137" s="570"/>
      <c r="AF2137" s="570">
        <v>0.48614487117160943</v>
      </c>
      <c r="AG2137" s="570">
        <v>1.5159152255736501</v>
      </c>
      <c r="AH2137" s="570">
        <v>0</v>
      </c>
      <c r="AI2137" s="570">
        <v>10</v>
      </c>
      <c r="AJ2137" s="570">
        <v>110.98</v>
      </c>
      <c r="AK2137" s="570">
        <v>23.609786271168097</v>
      </c>
      <c r="AL2137" s="570"/>
    </row>
    <row r="2138" spans="1:38">
      <c r="A2138" s="570">
        <v>17</v>
      </c>
      <c r="B2138" s="570">
        <v>126</v>
      </c>
      <c r="C2138" s="570">
        <v>2024</v>
      </c>
      <c r="D2138" s="570">
        <v>6</v>
      </c>
      <c r="E2138" s="570">
        <v>99</v>
      </c>
      <c r="F2138" s="570">
        <v>99</v>
      </c>
      <c r="G2138" s="570">
        <v>99</v>
      </c>
      <c r="H2138" s="570">
        <v>99</v>
      </c>
      <c r="I2138" s="570">
        <v>99</v>
      </c>
      <c r="J2138" s="570">
        <v>999</v>
      </c>
      <c r="K2138" s="570">
        <v>99</v>
      </c>
      <c r="L2138" s="570">
        <v>99</v>
      </c>
      <c r="M2138" s="570">
        <v>11</v>
      </c>
      <c r="N2138" s="570">
        <v>99</v>
      </c>
      <c r="O2138" s="570">
        <v>99</v>
      </c>
      <c r="P2138" s="570">
        <v>99</v>
      </c>
      <c r="Q2138" s="570">
        <v>8</v>
      </c>
      <c r="R2138" s="570">
        <v>10</v>
      </c>
      <c r="S2138" s="570">
        <v>7.9</v>
      </c>
      <c r="T2138" s="570">
        <v>11</v>
      </c>
      <c r="U2138" s="570">
        <v>33.22</v>
      </c>
      <c r="V2138" s="570">
        <v>0</v>
      </c>
      <c r="W2138" s="570">
        <v>100</v>
      </c>
      <c r="X2138" s="570">
        <v>100</v>
      </c>
      <c r="Y2138" s="570">
        <v>100</v>
      </c>
      <c r="Z2138" s="570">
        <v>4.396089171070118</v>
      </c>
      <c r="AA2138" s="570">
        <v>0.69999999999999829</v>
      </c>
      <c r="AB2138" s="570">
        <v>0</v>
      </c>
      <c r="AC2138" s="570">
        <v>54.009043536024173</v>
      </c>
      <c r="AD2138" s="570"/>
      <c r="AE2138" s="570"/>
      <c r="AF2138" s="570">
        <v>0.59665871121718361</v>
      </c>
      <c r="AG2138" s="570">
        <v>1.5369952252285597</v>
      </c>
      <c r="AH2138" s="570">
        <v>0</v>
      </c>
      <c r="AI2138" s="570">
        <v>10</v>
      </c>
      <c r="AJ2138" s="570">
        <v>113.17</v>
      </c>
      <c r="AK2138" s="570">
        <v>22.912791552610695</v>
      </c>
      <c r="AL2138" s="570"/>
    </row>
    <row r="2139" spans="1:38">
      <c r="A2139" s="570">
        <v>17</v>
      </c>
      <c r="B2139" s="570">
        <v>127</v>
      </c>
      <c r="C2139" s="570">
        <v>2024</v>
      </c>
      <c r="D2139" s="570">
        <v>7</v>
      </c>
      <c r="E2139" s="570">
        <v>99</v>
      </c>
      <c r="F2139" s="570">
        <v>99</v>
      </c>
      <c r="G2139" s="570">
        <v>99</v>
      </c>
      <c r="H2139" s="570">
        <v>99</v>
      </c>
      <c r="I2139" s="570">
        <v>99</v>
      </c>
      <c r="J2139" s="570">
        <v>999</v>
      </c>
      <c r="K2139" s="570">
        <v>99</v>
      </c>
      <c r="L2139" s="570">
        <v>99</v>
      </c>
      <c r="M2139" s="570">
        <v>11</v>
      </c>
      <c r="N2139" s="570">
        <v>99</v>
      </c>
      <c r="O2139" s="570">
        <v>99</v>
      </c>
      <c r="P2139" s="570">
        <v>99</v>
      </c>
      <c r="Q2139" s="570">
        <v>1</v>
      </c>
      <c r="R2139" s="570">
        <v>1</v>
      </c>
      <c r="S2139" s="570">
        <v>7</v>
      </c>
      <c r="T2139" s="570">
        <v>11</v>
      </c>
      <c r="U2139" s="570">
        <v>24.8</v>
      </c>
      <c r="V2139" s="570">
        <v>0</v>
      </c>
      <c r="W2139" s="570">
        <v>100</v>
      </c>
      <c r="X2139" s="570">
        <v>100</v>
      </c>
      <c r="Y2139" s="570">
        <v>100</v>
      </c>
      <c r="Z2139" s="570">
        <v>0</v>
      </c>
      <c r="AA2139" s="570">
        <v>0</v>
      </c>
      <c r="AB2139" s="570">
        <v>0</v>
      </c>
      <c r="AC2139" s="570"/>
      <c r="AD2139" s="570"/>
      <c r="AE2139" s="570"/>
      <c r="AF2139" s="570">
        <v>0.12642225031605561</v>
      </c>
      <c r="AG2139" s="570">
        <v>0.27195964469788358</v>
      </c>
      <c r="AH2139" s="570">
        <v>0</v>
      </c>
      <c r="AI2139" s="570">
        <v>1</v>
      </c>
      <c r="AJ2139" s="570">
        <v>110.2</v>
      </c>
      <c r="AK2139" s="570">
        <v>18.531343115702569</v>
      </c>
      <c r="AL2139" s="570"/>
    </row>
    <row r="2140" spans="1:38">
      <c r="A2140" s="570">
        <v>17</v>
      </c>
      <c r="B2140" s="570">
        <v>128</v>
      </c>
      <c r="C2140" s="570">
        <v>2024</v>
      </c>
      <c r="D2140" s="570">
        <v>8</v>
      </c>
      <c r="E2140" s="570">
        <v>99</v>
      </c>
      <c r="F2140" s="570">
        <v>99</v>
      </c>
      <c r="G2140" s="570">
        <v>99</v>
      </c>
      <c r="H2140" s="570">
        <v>99</v>
      </c>
      <c r="I2140" s="570">
        <v>99</v>
      </c>
      <c r="J2140" s="570">
        <v>999</v>
      </c>
      <c r="K2140" s="570">
        <v>99</v>
      </c>
      <c r="L2140" s="570">
        <v>99</v>
      </c>
      <c r="M2140" s="570">
        <v>11</v>
      </c>
      <c r="N2140" s="570">
        <v>99</v>
      </c>
      <c r="O2140" s="570">
        <v>99</v>
      </c>
      <c r="P2140" s="570">
        <v>99</v>
      </c>
      <c r="Q2140" s="570">
        <v>4</v>
      </c>
      <c r="R2140" s="570">
        <v>6</v>
      </c>
      <c r="S2140" s="570">
        <v>8.8333333333333357</v>
      </c>
      <c r="T2140" s="570">
        <v>11</v>
      </c>
      <c r="U2140" s="570">
        <v>36.4</v>
      </c>
      <c r="V2140" s="570">
        <v>0</v>
      </c>
      <c r="W2140" s="570">
        <v>100</v>
      </c>
      <c r="X2140" s="570">
        <v>100</v>
      </c>
      <c r="Y2140" s="570">
        <v>100</v>
      </c>
      <c r="Z2140" s="570">
        <v>5.2405470452361742</v>
      </c>
      <c r="AA2140" s="570">
        <v>0.68718427093626755</v>
      </c>
      <c r="AB2140" s="570">
        <v>0</v>
      </c>
      <c r="AC2140" s="570">
        <v>55.536711631692192</v>
      </c>
      <c r="AD2140" s="570"/>
      <c r="AE2140" s="570"/>
      <c r="AF2140" s="570">
        <v>0.40485829959514158</v>
      </c>
      <c r="AG2140" s="570">
        <v>1.1538766345264819</v>
      </c>
      <c r="AH2140" s="570">
        <v>0</v>
      </c>
      <c r="AI2140" s="570">
        <v>3</v>
      </c>
      <c r="AJ2140" s="570">
        <v>120.96666666666664</v>
      </c>
      <c r="AK2140" s="570">
        <v>19.622105581600024</v>
      </c>
      <c r="AL2140" s="570"/>
    </row>
    <row r="2141" spans="1:38">
      <c r="A2141" s="570">
        <v>17</v>
      </c>
      <c r="B2141" s="570">
        <v>129</v>
      </c>
      <c r="C2141" s="570">
        <v>2024</v>
      </c>
      <c r="D2141" s="570">
        <v>9</v>
      </c>
      <c r="E2141" s="570">
        <v>99</v>
      </c>
      <c r="F2141" s="570">
        <v>99</v>
      </c>
      <c r="G2141" s="570">
        <v>99</v>
      </c>
      <c r="H2141" s="570">
        <v>99</v>
      </c>
      <c r="I2141" s="570">
        <v>99</v>
      </c>
      <c r="J2141" s="570">
        <v>999</v>
      </c>
      <c r="K2141" s="570">
        <v>99</v>
      </c>
      <c r="L2141" s="570">
        <v>99</v>
      </c>
      <c r="M2141" s="570">
        <v>11</v>
      </c>
      <c r="N2141" s="570">
        <v>99</v>
      </c>
      <c r="O2141" s="570">
        <v>99</v>
      </c>
      <c r="P2141" s="570">
        <v>99</v>
      </c>
      <c r="Q2141" s="570">
        <v>3</v>
      </c>
      <c r="R2141" s="570">
        <v>3</v>
      </c>
      <c r="S2141" s="570">
        <v>9</v>
      </c>
      <c r="T2141" s="570">
        <v>11</v>
      </c>
      <c r="U2141" s="570">
        <v>20.033333333333335</v>
      </c>
      <c r="V2141" s="570">
        <v>0</v>
      </c>
      <c r="W2141" s="570">
        <v>100</v>
      </c>
      <c r="X2141" s="570">
        <v>66.666666666666686</v>
      </c>
      <c r="Y2141" s="570">
        <v>66.666666666666686</v>
      </c>
      <c r="Z2141" s="570">
        <v>14.178935863534409</v>
      </c>
      <c r="AA2141" s="570">
        <v>0.81649658092772603</v>
      </c>
      <c r="AB2141" s="570">
        <v>0</v>
      </c>
      <c r="AC2141" s="570">
        <v>84.362289425078629</v>
      </c>
      <c r="AD2141" s="570"/>
      <c r="AE2141" s="570"/>
      <c r="AF2141" s="570">
        <v>0.14170996693434099</v>
      </c>
      <c r="AG2141" s="570">
        <v>0.21567811208084528</v>
      </c>
      <c r="AH2141" s="570">
        <v>0</v>
      </c>
      <c r="AI2141" s="570">
        <v>3</v>
      </c>
      <c r="AJ2141" s="570">
        <v>109.2</v>
      </c>
      <c r="AK2141" s="570">
        <v>22.3833597584457</v>
      </c>
      <c r="AL2141" s="570"/>
    </row>
    <row r="2142" spans="1:38">
      <c r="A2142" s="570">
        <v>17</v>
      </c>
      <c r="B2142" s="570">
        <v>130</v>
      </c>
      <c r="C2142" s="570">
        <v>2024</v>
      </c>
      <c r="D2142" s="570">
        <v>10</v>
      </c>
      <c r="E2142" s="570">
        <v>99</v>
      </c>
      <c r="F2142" s="570">
        <v>99</v>
      </c>
      <c r="G2142" s="570">
        <v>99</v>
      </c>
      <c r="H2142" s="570">
        <v>99</v>
      </c>
      <c r="I2142" s="570">
        <v>99</v>
      </c>
      <c r="J2142" s="570">
        <v>999</v>
      </c>
      <c r="K2142" s="570">
        <v>99</v>
      </c>
      <c r="L2142" s="570">
        <v>99</v>
      </c>
      <c r="M2142" s="570">
        <v>11</v>
      </c>
      <c r="N2142" s="570">
        <v>99</v>
      </c>
      <c r="O2142" s="570">
        <v>99</v>
      </c>
      <c r="P2142" s="570">
        <v>99</v>
      </c>
      <c r="Q2142" s="570">
        <v>10</v>
      </c>
      <c r="R2142" s="570">
        <v>24</v>
      </c>
      <c r="S2142" s="570">
        <v>8.625</v>
      </c>
      <c r="T2142" s="570">
        <v>11</v>
      </c>
      <c r="U2142" s="570">
        <v>30.324999999999999</v>
      </c>
      <c r="V2142" s="570">
        <v>0</v>
      </c>
      <c r="W2142" s="570">
        <v>100</v>
      </c>
      <c r="X2142" s="570">
        <v>100</v>
      </c>
      <c r="Y2142" s="570">
        <v>91.666666666666686</v>
      </c>
      <c r="Z2142" s="570">
        <v>4.3265893033658722</v>
      </c>
      <c r="AA2142" s="570">
        <v>1.1110243021644484</v>
      </c>
      <c r="AB2142" s="570">
        <v>0</v>
      </c>
      <c r="AC2142" s="570">
        <v>71.532772902425108</v>
      </c>
      <c r="AD2142" s="570"/>
      <c r="AE2142" s="570"/>
      <c r="AF2142" s="570">
        <v>0.4667444574095681</v>
      </c>
      <c r="AG2142" s="570">
        <v>0.89318696423202226</v>
      </c>
      <c r="AH2142" s="570">
        <v>0</v>
      </c>
      <c r="AI2142" s="570">
        <v>24</v>
      </c>
      <c r="AJ2142" s="570">
        <v>112.0125</v>
      </c>
      <c r="AK2142" s="570">
        <v>21.665843615410314</v>
      </c>
      <c r="AL2142" s="570"/>
    </row>
    <row r="2143" spans="1:38">
      <c r="A2143" s="570">
        <v>17</v>
      </c>
      <c r="B2143" s="570">
        <v>131</v>
      </c>
      <c r="C2143" s="570">
        <v>2024</v>
      </c>
      <c r="D2143" s="570">
        <v>11</v>
      </c>
      <c r="E2143" s="570">
        <v>99</v>
      </c>
      <c r="F2143" s="570">
        <v>99</v>
      </c>
      <c r="G2143" s="570">
        <v>99</v>
      </c>
      <c r="H2143" s="570">
        <v>99</v>
      </c>
      <c r="I2143" s="570">
        <v>99</v>
      </c>
      <c r="J2143" s="570">
        <v>999</v>
      </c>
      <c r="K2143" s="570">
        <v>99</v>
      </c>
      <c r="L2143" s="570">
        <v>99</v>
      </c>
      <c r="M2143" s="570">
        <v>11</v>
      </c>
      <c r="N2143" s="570">
        <v>99</v>
      </c>
      <c r="O2143" s="570">
        <v>99</v>
      </c>
      <c r="P2143" s="570">
        <v>99</v>
      </c>
      <c r="Q2143" s="570">
        <v>9</v>
      </c>
      <c r="R2143" s="570">
        <v>10</v>
      </c>
      <c r="S2143" s="570">
        <v>9</v>
      </c>
      <c r="T2143" s="570">
        <v>11</v>
      </c>
      <c r="U2143" s="570">
        <v>32.579999999999991</v>
      </c>
      <c r="V2143" s="570">
        <v>0</v>
      </c>
      <c r="W2143" s="570">
        <v>100</v>
      </c>
      <c r="X2143" s="570">
        <v>100</v>
      </c>
      <c r="Y2143" s="570">
        <v>100</v>
      </c>
      <c r="Z2143" s="570">
        <v>5.6499203534209581</v>
      </c>
      <c r="AA2143" s="570">
        <v>0.89442719099991597</v>
      </c>
      <c r="AB2143" s="570">
        <v>0</v>
      </c>
      <c r="AC2143" s="570">
        <v>84.496857182623458</v>
      </c>
      <c r="AD2143" s="570"/>
      <c r="AE2143" s="570"/>
      <c r="AF2143" s="570">
        <v>0.36764705882352944</v>
      </c>
      <c r="AG2143" s="570">
        <v>0.71765908329955763</v>
      </c>
      <c r="AH2143" s="570">
        <v>0</v>
      </c>
      <c r="AI2143" s="570">
        <v>8</v>
      </c>
      <c r="AJ2143" s="570">
        <v>112.33750000000002</v>
      </c>
      <c r="AK2143" s="570">
        <v>23.299484068111393</v>
      </c>
      <c r="AL2143" s="570"/>
    </row>
    <row r="2144" spans="1:38">
      <c r="A2144" s="570">
        <v>17</v>
      </c>
      <c r="B2144" s="570">
        <v>132</v>
      </c>
      <c r="C2144" s="570">
        <v>2024</v>
      </c>
      <c r="D2144" s="570">
        <v>12</v>
      </c>
      <c r="E2144" s="570">
        <v>99</v>
      </c>
      <c r="F2144" s="570">
        <v>99</v>
      </c>
      <c r="G2144" s="570">
        <v>99</v>
      </c>
      <c r="H2144" s="570">
        <v>99</v>
      </c>
      <c r="I2144" s="570">
        <v>99</v>
      </c>
      <c r="J2144" s="570">
        <v>999</v>
      </c>
      <c r="K2144" s="570">
        <v>99</v>
      </c>
      <c r="L2144" s="570">
        <v>99</v>
      </c>
      <c r="M2144" s="570">
        <v>11</v>
      </c>
      <c r="N2144" s="570">
        <v>99</v>
      </c>
      <c r="O2144" s="570">
        <v>99</v>
      </c>
      <c r="P2144" s="570">
        <v>99</v>
      </c>
      <c r="Q2144" s="570"/>
      <c r="R2144" s="570">
        <v>0</v>
      </c>
      <c r="S2144" s="570"/>
      <c r="T2144" s="570"/>
      <c r="U2144" s="570"/>
      <c r="V2144" s="570"/>
      <c r="W2144" s="570"/>
      <c r="X2144" s="570"/>
      <c r="Y2144" s="570"/>
      <c r="Z2144" s="570"/>
      <c r="AA2144" s="570"/>
      <c r="AB2144" s="570"/>
      <c r="AC2144" s="570"/>
      <c r="AD2144" s="570"/>
      <c r="AE2144" s="570"/>
      <c r="AF2144" s="570"/>
      <c r="AG2144" s="570"/>
      <c r="AH2144" s="570"/>
      <c r="AI2144" s="570"/>
      <c r="AJ2144" s="570"/>
      <c r="AK2144" s="570"/>
      <c r="AL2144" s="570"/>
    </row>
    <row r="2145" spans="1:38">
      <c r="A2145" s="570">
        <v>17</v>
      </c>
      <c r="B2145" s="570">
        <v>133</v>
      </c>
      <c r="C2145" s="570">
        <v>2024</v>
      </c>
      <c r="D2145" s="570">
        <v>1</v>
      </c>
      <c r="E2145" s="570">
        <v>99</v>
      </c>
      <c r="F2145" s="570">
        <v>99</v>
      </c>
      <c r="G2145" s="570">
        <v>99</v>
      </c>
      <c r="H2145" s="570">
        <v>99</v>
      </c>
      <c r="I2145" s="570">
        <v>99</v>
      </c>
      <c r="J2145" s="570">
        <v>999</v>
      </c>
      <c r="K2145" s="570">
        <v>99</v>
      </c>
      <c r="L2145" s="570">
        <v>99</v>
      </c>
      <c r="M2145" s="570">
        <v>12</v>
      </c>
      <c r="N2145" s="570">
        <v>99</v>
      </c>
      <c r="O2145" s="570">
        <v>99</v>
      </c>
      <c r="P2145" s="570">
        <v>99</v>
      </c>
      <c r="Q2145" s="570"/>
      <c r="R2145" s="570">
        <v>0</v>
      </c>
      <c r="S2145" s="570"/>
      <c r="T2145" s="570"/>
      <c r="U2145" s="570"/>
      <c r="V2145" s="570"/>
      <c r="W2145" s="570"/>
      <c r="X2145" s="570"/>
      <c r="Y2145" s="570"/>
      <c r="Z2145" s="570"/>
      <c r="AA2145" s="570"/>
      <c r="AB2145" s="570"/>
      <c r="AC2145" s="570"/>
      <c r="AD2145" s="570"/>
      <c r="AE2145" s="570"/>
      <c r="AF2145" s="570"/>
      <c r="AG2145" s="570"/>
      <c r="AH2145" s="570"/>
      <c r="AI2145" s="570"/>
      <c r="AJ2145" s="570"/>
      <c r="AK2145" s="570"/>
      <c r="AL2145" s="570"/>
    </row>
    <row r="2146" spans="1:38">
      <c r="A2146" s="570">
        <v>17</v>
      </c>
      <c r="B2146" s="570">
        <v>134</v>
      </c>
      <c r="C2146" s="570">
        <v>2024</v>
      </c>
      <c r="D2146" s="570">
        <v>2</v>
      </c>
      <c r="E2146" s="570">
        <v>99</v>
      </c>
      <c r="F2146" s="570">
        <v>99</v>
      </c>
      <c r="G2146" s="570">
        <v>99</v>
      </c>
      <c r="H2146" s="570">
        <v>99</v>
      </c>
      <c r="I2146" s="570">
        <v>99</v>
      </c>
      <c r="J2146" s="570">
        <v>999</v>
      </c>
      <c r="K2146" s="570">
        <v>99</v>
      </c>
      <c r="L2146" s="570">
        <v>99</v>
      </c>
      <c r="M2146" s="570">
        <v>12</v>
      </c>
      <c r="N2146" s="570">
        <v>99</v>
      </c>
      <c r="O2146" s="570">
        <v>99</v>
      </c>
      <c r="P2146" s="570">
        <v>99</v>
      </c>
      <c r="Q2146" s="570"/>
      <c r="R2146" s="570">
        <v>0</v>
      </c>
      <c r="S2146" s="570"/>
      <c r="T2146" s="570"/>
      <c r="U2146" s="570"/>
      <c r="V2146" s="570"/>
      <c r="W2146" s="570"/>
      <c r="X2146" s="570"/>
      <c r="Y2146" s="570"/>
      <c r="Z2146" s="570"/>
      <c r="AA2146" s="570"/>
      <c r="AB2146" s="570"/>
      <c r="AC2146" s="570"/>
      <c r="AD2146" s="570"/>
      <c r="AE2146" s="570"/>
      <c r="AF2146" s="570"/>
      <c r="AG2146" s="570"/>
      <c r="AH2146" s="570"/>
      <c r="AI2146" s="570"/>
      <c r="AJ2146" s="570"/>
      <c r="AK2146" s="570"/>
      <c r="AL2146" s="570"/>
    </row>
    <row r="2147" spans="1:38">
      <c r="A2147" s="570">
        <v>17</v>
      </c>
      <c r="B2147" s="570">
        <v>135</v>
      </c>
      <c r="C2147" s="570">
        <v>2024</v>
      </c>
      <c r="D2147" s="570">
        <v>3</v>
      </c>
      <c r="E2147" s="570">
        <v>99</v>
      </c>
      <c r="F2147" s="570">
        <v>99</v>
      </c>
      <c r="G2147" s="570">
        <v>99</v>
      </c>
      <c r="H2147" s="570">
        <v>99</v>
      </c>
      <c r="I2147" s="570">
        <v>99</v>
      </c>
      <c r="J2147" s="570">
        <v>999</v>
      </c>
      <c r="K2147" s="570">
        <v>99</v>
      </c>
      <c r="L2147" s="570">
        <v>99</v>
      </c>
      <c r="M2147" s="570">
        <v>12</v>
      </c>
      <c r="N2147" s="570">
        <v>99</v>
      </c>
      <c r="O2147" s="570">
        <v>99</v>
      </c>
      <c r="P2147" s="570">
        <v>99</v>
      </c>
      <c r="Q2147" s="570"/>
      <c r="R2147" s="570">
        <v>0</v>
      </c>
      <c r="S2147" s="570"/>
      <c r="T2147" s="570"/>
      <c r="U2147" s="570"/>
      <c r="V2147" s="570"/>
      <c r="W2147" s="570"/>
      <c r="X2147" s="570"/>
      <c r="Y2147" s="570"/>
      <c r="Z2147" s="570"/>
      <c r="AA2147" s="570"/>
      <c r="AB2147" s="570"/>
      <c r="AC2147" s="570"/>
      <c r="AD2147" s="570"/>
      <c r="AE2147" s="570"/>
      <c r="AF2147" s="570"/>
      <c r="AG2147" s="570"/>
      <c r="AH2147" s="570"/>
      <c r="AI2147" s="570"/>
      <c r="AJ2147" s="570"/>
      <c r="AK2147" s="570"/>
      <c r="AL2147" s="570"/>
    </row>
    <row r="2148" spans="1:38">
      <c r="A2148" s="570">
        <v>17</v>
      </c>
      <c r="B2148" s="570">
        <v>136</v>
      </c>
      <c r="C2148" s="570">
        <v>2024</v>
      </c>
      <c r="D2148" s="570">
        <v>4</v>
      </c>
      <c r="E2148" s="570">
        <v>99</v>
      </c>
      <c r="F2148" s="570">
        <v>99</v>
      </c>
      <c r="G2148" s="570">
        <v>99</v>
      </c>
      <c r="H2148" s="570">
        <v>99</v>
      </c>
      <c r="I2148" s="570">
        <v>99</v>
      </c>
      <c r="J2148" s="570">
        <v>999</v>
      </c>
      <c r="K2148" s="570">
        <v>99</v>
      </c>
      <c r="L2148" s="570">
        <v>99</v>
      </c>
      <c r="M2148" s="570">
        <v>12</v>
      </c>
      <c r="N2148" s="570">
        <v>99</v>
      </c>
      <c r="O2148" s="570">
        <v>99</v>
      </c>
      <c r="P2148" s="570">
        <v>99</v>
      </c>
      <c r="Q2148" s="570"/>
      <c r="R2148" s="570">
        <v>0</v>
      </c>
      <c r="S2148" s="570"/>
      <c r="T2148" s="570"/>
      <c r="U2148" s="570"/>
      <c r="V2148" s="570"/>
      <c r="W2148" s="570"/>
      <c r="X2148" s="570"/>
      <c r="Y2148" s="570"/>
      <c r="Z2148" s="570"/>
      <c r="AA2148" s="570"/>
      <c r="AB2148" s="570"/>
      <c r="AC2148" s="570"/>
      <c r="AD2148" s="570"/>
      <c r="AE2148" s="570"/>
      <c r="AF2148" s="570"/>
      <c r="AG2148" s="570"/>
      <c r="AH2148" s="570"/>
      <c r="AI2148" s="570"/>
      <c r="AJ2148" s="570"/>
      <c r="AK2148" s="570"/>
      <c r="AL2148" s="570"/>
    </row>
    <row r="2149" spans="1:38">
      <c r="A2149" s="570">
        <v>17</v>
      </c>
      <c r="B2149" s="570">
        <v>137</v>
      </c>
      <c r="C2149" s="570">
        <v>2024</v>
      </c>
      <c r="D2149" s="570">
        <v>5</v>
      </c>
      <c r="E2149" s="570">
        <v>99</v>
      </c>
      <c r="F2149" s="570">
        <v>99</v>
      </c>
      <c r="G2149" s="570">
        <v>99</v>
      </c>
      <c r="H2149" s="570">
        <v>99</v>
      </c>
      <c r="I2149" s="570">
        <v>99</v>
      </c>
      <c r="J2149" s="570">
        <v>999</v>
      </c>
      <c r="K2149" s="570">
        <v>99</v>
      </c>
      <c r="L2149" s="570">
        <v>99</v>
      </c>
      <c r="M2149" s="570">
        <v>12</v>
      </c>
      <c r="N2149" s="570">
        <v>99</v>
      </c>
      <c r="O2149" s="570">
        <v>99</v>
      </c>
      <c r="P2149" s="570">
        <v>99</v>
      </c>
      <c r="Q2149" s="570"/>
      <c r="R2149" s="570">
        <v>0</v>
      </c>
      <c r="S2149" s="570"/>
      <c r="T2149" s="570"/>
      <c r="U2149" s="570"/>
      <c r="V2149" s="570"/>
      <c r="W2149" s="570"/>
      <c r="X2149" s="570"/>
      <c r="Y2149" s="570"/>
      <c r="Z2149" s="570"/>
      <c r="AA2149" s="570"/>
      <c r="AB2149" s="570"/>
      <c r="AC2149" s="570"/>
      <c r="AD2149" s="570"/>
      <c r="AE2149" s="570"/>
      <c r="AF2149" s="570"/>
      <c r="AG2149" s="570"/>
      <c r="AH2149" s="570"/>
      <c r="AI2149" s="570"/>
      <c r="AJ2149" s="570"/>
      <c r="AK2149" s="570"/>
      <c r="AL2149" s="570"/>
    </row>
    <row r="2150" spans="1:38">
      <c r="A2150" s="570">
        <v>17</v>
      </c>
      <c r="B2150" s="570">
        <v>138</v>
      </c>
      <c r="C2150" s="570">
        <v>2024</v>
      </c>
      <c r="D2150" s="570">
        <v>6</v>
      </c>
      <c r="E2150" s="570">
        <v>99</v>
      </c>
      <c r="F2150" s="570">
        <v>99</v>
      </c>
      <c r="G2150" s="570">
        <v>99</v>
      </c>
      <c r="H2150" s="570">
        <v>99</v>
      </c>
      <c r="I2150" s="570">
        <v>99</v>
      </c>
      <c r="J2150" s="570">
        <v>999</v>
      </c>
      <c r="K2150" s="570">
        <v>99</v>
      </c>
      <c r="L2150" s="570">
        <v>99</v>
      </c>
      <c r="M2150" s="570">
        <v>12</v>
      </c>
      <c r="N2150" s="570">
        <v>99</v>
      </c>
      <c r="O2150" s="570">
        <v>99</v>
      </c>
      <c r="P2150" s="570">
        <v>99</v>
      </c>
      <c r="Q2150" s="570"/>
      <c r="R2150" s="570">
        <v>0</v>
      </c>
      <c r="S2150" s="570"/>
      <c r="T2150" s="570"/>
      <c r="U2150" s="570"/>
      <c r="V2150" s="570"/>
      <c r="W2150" s="570"/>
      <c r="X2150" s="570"/>
      <c r="Y2150" s="570"/>
      <c r="Z2150" s="570"/>
      <c r="AA2150" s="570"/>
      <c r="AB2150" s="570"/>
      <c r="AC2150" s="570"/>
      <c r="AD2150" s="570"/>
      <c r="AE2150" s="570"/>
      <c r="AF2150" s="570"/>
      <c r="AG2150" s="570"/>
      <c r="AH2150" s="570"/>
      <c r="AI2150" s="570"/>
      <c r="AJ2150" s="570"/>
      <c r="AK2150" s="570"/>
      <c r="AL2150" s="570"/>
    </row>
    <row r="2151" spans="1:38">
      <c r="A2151" s="570">
        <v>17</v>
      </c>
      <c r="B2151" s="570">
        <v>139</v>
      </c>
      <c r="C2151" s="570">
        <v>2024</v>
      </c>
      <c r="D2151" s="570">
        <v>7</v>
      </c>
      <c r="E2151" s="570">
        <v>99</v>
      </c>
      <c r="F2151" s="570">
        <v>99</v>
      </c>
      <c r="G2151" s="570">
        <v>99</v>
      </c>
      <c r="H2151" s="570">
        <v>99</v>
      </c>
      <c r="I2151" s="570">
        <v>99</v>
      </c>
      <c r="J2151" s="570">
        <v>999</v>
      </c>
      <c r="K2151" s="570">
        <v>99</v>
      </c>
      <c r="L2151" s="570">
        <v>99</v>
      </c>
      <c r="M2151" s="570">
        <v>12</v>
      </c>
      <c r="N2151" s="570">
        <v>99</v>
      </c>
      <c r="O2151" s="570">
        <v>99</v>
      </c>
      <c r="P2151" s="570">
        <v>99</v>
      </c>
      <c r="Q2151" s="570"/>
      <c r="R2151" s="570">
        <v>0</v>
      </c>
      <c r="S2151" s="570"/>
      <c r="T2151" s="570"/>
      <c r="U2151" s="570"/>
      <c r="V2151" s="570"/>
      <c r="W2151" s="570"/>
      <c r="X2151" s="570"/>
      <c r="Y2151" s="570"/>
      <c r="Z2151" s="570"/>
      <c r="AA2151" s="570"/>
      <c r="AB2151" s="570"/>
      <c r="AC2151" s="570"/>
      <c r="AD2151" s="570"/>
      <c r="AE2151" s="570"/>
      <c r="AF2151" s="570"/>
      <c r="AG2151" s="570"/>
      <c r="AH2151" s="570"/>
      <c r="AI2151" s="570"/>
      <c r="AJ2151" s="570"/>
      <c r="AK2151" s="570"/>
      <c r="AL2151" s="570"/>
    </row>
    <row r="2152" spans="1:38">
      <c r="A2152" s="570">
        <v>17</v>
      </c>
      <c r="B2152" s="570">
        <v>140</v>
      </c>
      <c r="C2152" s="570">
        <v>2024</v>
      </c>
      <c r="D2152" s="570">
        <v>8</v>
      </c>
      <c r="E2152" s="570">
        <v>99</v>
      </c>
      <c r="F2152" s="570">
        <v>99</v>
      </c>
      <c r="G2152" s="570">
        <v>99</v>
      </c>
      <c r="H2152" s="570">
        <v>99</v>
      </c>
      <c r="I2152" s="570">
        <v>99</v>
      </c>
      <c r="J2152" s="570">
        <v>999</v>
      </c>
      <c r="K2152" s="570">
        <v>99</v>
      </c>
      <c r="L2152" s="570">
        <v>99</v>
      </c>
      <c r="M2152" s="570">
        <v>12</v>
      </c>
      <c r="N2152" s="570">
        <v>99</v>
      </c>
      <c r="O2152" s="570">
        <v>99</v>
      </c>
      <c r="P2152" s="570">
        <v>99</v>
      </c>
      <c r="Q2152" s="570">
        <v>1</v>
      </c>
      <c r="R2152" s="570">
        <v>1</v>
      </c>
      <c r="S2152" s="570">
        <v>8</v>
      </c>
      <c r="T2152" s="570">
        <v>12</v>
      </c>
      <c r="U2152" s="570">
        <v>27</v>
      </c>
      <c r="V2152" s="570">
        <v>0</v>
      </c>
      <c r="W2152" s="570">
        <v>100</v>
      </c>
      <c r="X2152" s="570">
        <v>100</v>
      </c>
      <c r="Y2152" s="570">
        <v>100</v>
      </c>
      <c r="Z2152" s="570">
        <v>0</v>
      </c>
      <c r="AA2152" s="570">
        <v>0</v>
      </c>
      <c r="AB2152" s="570">
        <v>0</v>
      </c>
      <c r="AC2152" s="570"/>
      <c r="AD2152" s="570"/>
      <c r="AE2152" s="570"/>
      <c r="AF2152" s="570">
        <v>6.7476383265856948E-2</v>
      </c>
      <c r="AG2152" s="570">
        <v>0.14264958393871349</v>
      </c>
      <c r="AH2152" s="570">
        <v>0</v>
      </c>
      <c r="AI2152" s="570">
        <v>1</v>
      </c>
      <c r="AJ2152" s="570">
        <v>111.7</v>
      </c>
      <c r="AK2152" s="570">
        <v>19.37332860060615</v>
      </c>
      <c r="AL2152" s="570"/>
    </row>
    <row r="2153" spans="1:38">
      <c r="A2153" s="570">
        <v>17</v>
      </c>
      <c r="B2153" s="570">
        <v>141</v>
      </c>
      <c r="C2153" s="570">
        <v>2024</v>
      </c>
      <c r="D2153" s="570">
        <v>9</v>
      </c>
      <c r="E2153" s="570">
        <v>99</v>
      </c>
      <c r="F2153" s="570">
        <v>99</v>
      </c>
      <c r="G2153" s="570">
        <v>99</v>
      </c>
      <c r="H2153" s="570">
        <v>99</v>
      </c>
      <c r="I2153" s="570">
        <v>99</v>
      </c>
      <c r="J2153" s="570">
        <v>999</v>
      </c>
      <c r="K2153" s="570">
        <v>99</v>
      </c>
      <c r="L2153" s="570">
        <v>99</v>
      </c>
      <c r="M2153" s="570">
        <v>12</v>
      </c>
      <c r="N2153" s="570">
        <v>99</v>
      </c>
      <c r="O2153" s="570">
        <v>99</v>
      </c>
      <c r="P2153" s="570">
        <v>99</v>
      </c>
      <c r="Q2153" s="570">
        <v>2</v>
      </c>
      <c r="R2153" s="570">
        <v>2</v>
      </c>
      <c r="S2153" s="570">
        <v>9.5</v>
      </c>
      <c r="T2153" s="570">
        <v>12</v>
      </c>
      <c r="U2153" s="570">
        <v>37.650000000000006</v>
      </c>
      <c r="V2153" s="570">
        <v>0</v>
      </c>
      <c r="W2153" s="570">
        <v>100</v>
      </c>
      <c r="X2153" s="570">
        <v>100</v>
      </c>
      <c r="Y2153" s="570">
        <v>100</v>
      </c>
      <c r="Z2153" s="570">
        <v>0.64999999999974811</v>
      </c>
      <c r="AA2153" s="570">
        <v>0.5</v>
      </c>
      <c r="AB2153" s="570">
        <v>0</v>
      </c>
      <c r="AC2153" s="570">
        <v>100.00000000001776</v>
      </c>
      <c r="AD2153" s="570"/>
      <c r="AE2153" s="570"/>
      <c r="AF2153" s="570">
        <v>9.4473311289560671E-2</v>
      </c>
      <c r="AG2153" s="570">
        <v>0.27022565457051001</v>
      </c>
      <c r="AH2153" s="570">
        <v>0</v>
      </c>
      <c r="AI2153" s="570">
        <v>2</v>
      </c>
      <c r="AJ2153" s="570">
        <v>117.55</v>
      </c>
      <c r="AK2153" s="570">
        <v>23.197916451679045</v>
      </c>
      <c r="AL2153" s="570"/>
    </row>
    <row r="2154" spans="1:38">
      <c r="A2154" s="570">
        <v>17</v>
      </c>
      <c r="B2154" s="570">
        <v>142</v>
      </c>
      <c r="C2154" s="570">
        <v>2024</v>
      </c>
      <c r="D2154" s="570">
        <v>10</v>
      </c>
      <c r="E2154" s="570">
        <v>99</v>
      </c>
      <c r="F2154" s="570">
        <v>99</v>
      </c>
      <c r="G2154" s="570">
        <v>99</v>
      </c>
      <c r="H2154" s="570">
        <v>99</v>
      </c>
      <c r="I2154" s="570">
        <v>99</v>
      </c>
      <c r="J2154" s="570">
        <v>999</v>
      </c>
      <c r="K2154" s="570">
        <v>99</v>
      </c>
      <c r="L2154" s="570">
        <v>99</v>
      </c>
      <c r="M2154" s="570">
        <v>12</v>
      </c>
      <c r="N2154" s="570">
        <v>99</v>
      </c>
      <c r="O2154" s="570">
        <v>99</v>
      </c>
      <c r="P2154" s="570">
        <v>99</v>
      </c>
      <c r="Q2154" s="570">
        <v>2</v>
      </c>
      <c r="R2154" s="570">
        <v>9</v>
      </c>
      <c r="S2154" s="570">
        <v>9.5555555555555554</v>
      </c>
      <c r="T2154" s="570">
        <v>12</v>
      </c>
      <c r="U2154" s="570">
        <v>32.81111111111111</v>
      </c>
      <c r="V2154" s="570">
        <v>0</v>
      </c>
      <c r="W2154" s="570">
        <v>100</v>
      </c>
      <c r="X2154" s="570">
        <v>100</v>
      </c>
      <c r="Y2154" s="570">
        <v>100</v>
      </c>
      <c r="Z2154" s="570">
        <v>3.6607359443589056</v>
      </c>
      <c r="AA2154" s="570">
        <v>0.4969039949999603</v>
      </c>
      <c r="AB2154" s="570">
        <v>0</v>
      </c>
      <c r="AC2154" s="570">
        <v>15.542095439900304</v>
      </c>
      <c r="AD2154" s="570"/>
      <c r="AE2154" s="570"/>
      <c r="AF2154" s="570">
        <v>0.1750291715285881</v>
      </c>
      <c r="AG2154" s="570">
        <v>0.36240465861186621</v>
      </c>
      <c r="AH2154" s="570">
        <v>0</v>
      </c>
      <c r="AI2154" s="570">
        <v>9</v>
      </c>
      <c r="AJ2154" s="570">
        <v>110.78888888888888</v>
      </c>
      <c r="AK2154" s="570">
        <v>24.130950699918156</v>
      </c>
      <c r="AL2154" s="570"/>
    </row>
    <row r="2155" spans="1:38">
      <c r="A2155" s="570">
        <v>17</v>
      </c>
      <c r="B2155" s="570">
        <v>143</v>
      </c>
      <c r="C2155" s="570">
        <v>2024</v>
      </c>
      <c r="D2155" s="570">
        <v>11</v>
      </c>
      <c r="E2155" s="570">
        <v>99</v>
      </c>
      <c r="F2155" s="570">
        <v>99</v>
      </c>
      <c r="G2155" s="570">
        <v>99</v>
      </c>
      <c r="H2155" s="570">
        <v>99</v>
      </c>
      <c r="I2155" s="570">
        <v>99</v>
      </c>
      <c r="J2155" s="570">
        <v>999</v>
      </c>
      <c r="K2155" s="570">
        <v>99</v>
      </c>
      <c r="L2155" s="570">
        <v>99</v>
      </c>
      <c r="M2155" s="570">
        <v>12</v>
      </c>
      <c r="N2155" s="570">
        <v>99</v>
      </c>
      <c r="O2155" s="570">
        <v>99</v>
      </c>
      <c r="P2155" s="570">
        <v>99</v>
      </c>
      <c r="Q2155" s="570">
        <v>1</v>
      </c>
      <c r="R2155" s="570">
        <v>1</v>
      </c>
      <c r="S2155" s="570">
        <v>8</v>
      </c>
      <c r="T2155" s="570">
        <v>12</v>
      </c>
      <c r="U2155" s="570">
        <v>30.2</v>
      </c>
      <c r="V2155" s="570">
        <v>0</v>
      </c>
      <c r="W2155" s="570">
        <v>100</v>
      </c>
      <c r="X2155" s="570">
        <v>100</v>
      </c>
      <c r="Y2155" s="570">
        <v>100</v>
      </c>
      <c r="Z2155" s="570">
        <v>0</v>
      </c>
      <c r="AA2155" s="570">
        <v>0</v>
      </c>
      <c r="AB2155" s="570">
        <v>0</v>
      </c>
      <c r="AC2155" s="570"/>
      <c r="AD2155" s="570"/>
      <c r="AE2155" s="570"/>
      <c r="AF2155" s="570">
        <v>3.6764705882352942E-2</v>
      </c>
      <c r="AG2155" s="570">
        <v>6.6523340440904383E-2</v>
      </c>
      <c r="AH2155" s="570">
        <v>0</v>
      </c>
      <c r="AI2155" s="570"/>
      <c r="AJ2155" s="570"/>
      <c r="AK2155" s="570"/>
      <c r="AL2155" s="570"/>
    </row>
    <row r="2156" spans="1:38">
      <c r="A2156" s="570">
        <v>17</v>
      </c>
      <c r="B2156" s="570">
        <v>144</v>
      </c>
      <c r="C2156" s="570">
        <v>2024</v>
      </c>
      <c r="D2156" s="570">
        <v>12</v>
      </c>
      <c r="E2156" s="570">
        <v>99</v>
      </c>
      <c r="F2156" s="570">
        <v>99</v>
      </c>
      <c r="G2156" s="570">
        <v>99</v>
      </c>
      <c r="H2156" s="570">
        <v>99</v>
      </c>
      <c r="I2156" s="570">
        <v>99</v>
      </c>
      <c r="J2156" s="570">
        <v>999</v>
      </c>
      <c r="K2156" s="570">
        <v>99</v>
      </c>
      <c r="L2156" s="570">
        <v>99</v>
      </c>
      <c r="M2156" s="570">
        <v>12</v>
      </c>
      <c r="N2156" s="570">
        <v>99</v>
      </c>
      <c r="O2156" s="570">
        <v>99</v>
      </c>
      <c r="P2156" s="570">
        <v>99</v>
      </c>
      <c r="Q2156" s="570"/>
      <c r="R2156" s="570">
        <v>0</v>
      </c>
      <c r="S2156" s="570"/>
      <c r="T2156" s="570"/>
      <c r="U2156" s="570"/>
      <c r="V2156" s="570"/>
      <c r="W2156" s="570"/>
      <c r="X2156" s="570"/>
      <c r="Y2156" s="570"/>
      <c r="Z2156" s="570"/>
      <c r="AA2156" s="570"/>
      <c r="AB2156" s="570"/>
      <c r="AC2156" s="570"/>
      <c r="AD2156" s="570"/>
      <c r="AE2156" s="570"/>
      <c r="AF2156" s="570"/>
      <c r="AG2156" s="570"/>
      <c r="AH2156" s="570"/>
      <c r="AI2156" s="570"/>
      <c r="AJ2156" s="570"/>
      <c r="AK2156" s="570"/>
      <c r="AL2156" s="570"/>
    </row>
    <row r="2157" spans="1:38">
      <c r="A2157" s="570">
        <v>17</v>
      </c>
      <c r="B2157" s="570">
        <v>145</v>
      </c>
      <c r="C2157" s="570">
        <v>2024</v>
      </c>
      <c r="D2157" s="570">
        <v>1</v>
      </c>
      <c r="E2157" s="570">
        <v>99</v>
      </c>
      <c r="F2157" s="570">
        <v>99</v>
      </c>
      <c r="G2157" s="570">
        <v>99</v>
      </c>
      <c r="H2157" s="570">
        <v>99</v>
      </c>
      <c r="I2157" s="570">
        <v>99</v>
      </c>
      <c r="J2157" s="570">
        <v>999</v>
      </c>
      <c r="K2157" s="570">
        <v>99</v>
      </c>
      <c r="L2157" s="570">
        <v>99</v>
      </c>
      <c r="M2157" s="570">
        <v>13</v>
      </c>
      <c r="N2157" s="570">
        <v>99</v>
      </c>
      <c r="O2157" s="570">
        <v>99</v>
      </c>
      <c r="P2157" s="570">
        <v>99</v>
      </c>
      <c r="Q2157" s="570"/>
      <c r="R2157" s="570">
        <v>0</v>
      </c>
      <c r="S2157" s="570"/>
      <c r="T2157" s="570"/>
      <c r="U2157" s="570"/>
      <c r="V2157" s="570"/>
      <c r="W2157" s="570"/>
      <c r="X2157" s="570"/>
      <c r="Y2157" s="570"/>
      <c r="Z2157" s="570"/>
      <c r="AA2157" s="570"/>
      <c r="AB2157" s="570"/>
      <c r="AC2157" s="570"/>
      <c r="AD2157" s="570"/>
      <c r="AE2157" s="570"/>
      <c r="AF2157" s="570"/>
      <c r="AG2157" s="570"/>
      <c r="AH2157" s="570"/>
      <c r="AI2157" s="570"/>
      <c r="AJ2157" s="570"/>
      <c r="AK2157" s="570"/>
      <c r="AL2157" s="570"/>
    </row>
    <row r="2158" spans="1:38">
      <c r="A2158" s="570">
        <v>17</v>
      </c>
      <c r="B2158" s="570">
        <v>146</v>
      </c>
      <c r="C2158" s="570">
        <v>2024</v>
      </c>
      <c r="D2158" s="570">
        <v>2</v>
      </c>
      <c r="E2158" s="570">
        <v>99</v>
      </c>
      <c r="F2158" s="570">
        <v>99</v>
      </c>
      <c r="G2158" s="570">
        <v>99</v>
      </c>
      <c r="H2158" s="570">
        <v>99</v>
      </c>
      <c r="I2158" s="570">
        <v>99</v>
      </c>
      <c r="J2158" s="570">
        <v>999</v>
      </c>
      <c r="K2158" s="570">
        <v>99</v>
      </c>
      <c r="L2158" s="570">
        <v>99</v>
      </c>
      <c r="M2158" s="570">
        <v>13</v>
      </c>
      <c r="N2158" s="570">
        <v>99</v>
      </c>
      <c r="O2158" s="570">
        <v>99</v>
      </c>
      <c r="P2158" s="570">
        <v>99</v>
      </c>
      <c r="Q2158" s="570"/>
      <c r="R2158" s="570">
        <v>0</v>
      </c>
      <c r="S2158" s="570"/>
      <c r="T2158" s="570"/>
      <c r="U2158" s="570"/>
      <c r="V2158" s="570"/>
      <c r="W2158" s="570"/>
      <c r="X2158" s="570"/>
      <c r="Y2158" s="570"/>
      <c r="Z2158" s="570"/>
      <c r="AA2158" s="570"/>
      <c r="AB2158" s="570"/>
      <c r="AC2158" s="570"/>
      <c r="AD2158" s="570"/>
      <c r="AE2158" s="570"/>
      <c r="AF2158" s="570"/>
      <c r="AG2158" s="570"/>
      <c r="AH2158" s="570"/>
      <c r="AI2158" s="570"/>
      <c r="AJ2158" s="570"/>
      <c r="AK2158" s="570"/>
      <c r="AL2158" s="570"/>
    </row>
    <row r="2159" spans="1:38">
      <c r="A2159" s="570">
        <v>17</v>
      </c>
      <c r="B2159" s="570">
        <v>147</v>
      </c>
      <c r="C2159" s="570">
        <v>2024</v>
      </c>
      <c r="D2159" s="570">
        <v>3</v>
      </c>
      <c r="E2159" s="570">
        <v>99</v>
      </c>
      <c r="F2159" s="570">
        <v>99</v>
      </c>
      <c r="G2159" s="570">
        <v>99</v>
      </c>
      <c r="H2159" s="570">
        <v>99</v>
      </c>
      <c r="I2159" s="570">
        <v>99</v>
      </c>
      <c r="J2159" s="570">
        <v>999</v>
      </c>
      <c r="K2159" s="570">
        <v>99</v>
      </c>
      <c r="L2159" s="570">
        <v>99</v>
      </c>
      <c r="M2159" s="570">
        <v>13</v>
      </c>
      <c r="N2159" s="570">
        <v>99</v>
      </c>
      <c r="O2159" s="570">
        <v>99</v>
      </c>
      <c r="P2159" s="570">
        <v>99</v>
      </c>
      <c r="Q2159" s="570"/>
      <c r="R2159" s="570">
        <v>0</v>
      </c>
      <c r="S2159" s="570"/>
      <c r="T2159" s="570"/>
      <c r="U2159" s="570"/>
      <c r="V2159" s="570"/>
      <c r="W2159" s="570"/>
      <c r="X2159" s="570"/>
      <c r="Y2159" s="570"/>
      <c r="Z2159" s="570"/>
      <c r="AA2159" s="570"/>
      <c r="AB2159" s="570"/>
      <c r="AC2159" s="570"/>
      <c r="AD2159" s="570"/>
      <c r="AE2159" s="570"/>
      <c r="AF2159" s="570"/>
      <c r="AG2159" s="570"/>
      <c r="AH2159" s="570"/>
      <c r="AI2159" s="570"/>
      <c r="AJ2159" s="570"/>
      <c r="AK2159" s="570"/>
      <c r="AL2159" s="570"/>
    </row>
    <row r="2160" spans="1:38">
      <c r="A2160" s="570">
        <v>17</v>
      </c>
      <c r="B2160" s="570">
        <v>148</v>
      </c>
      <c r="C2160" s="570">
        <v>2024</v>
      </c>
      <c r="D2160" s="570">
        <v>4</v>
      </c>
      <c r="E2160" s="570">
        <v>99</v>
      </c>
      <c r="F2160" s="570">
        <v>99</v>
      </c>
      <c r="G2160" s="570">
        <v>99</v>
      </c>
      <c r="H2160" s="570">
        <v>99</v>
      </c>
      <c r="I2160" s="570">
        <v>99</v>
      </c>
      <c r="J2160" s="570">
        <v>999</v>
      </c>
      <c r="K2160" s="570">
        <v>99</v>
      </c>
      <c r="L2160" s="570">
        <v>99</v>
      </c>
      <c r="M2160" s="570">
        <v>13</v>
      </c>
      <c r="N2160" s="570">
        <v>99</v>
      </c>
      <c r="O2160" s="570">
        <v>99</v>
      </c>
      <c r="P2160" s="570">
        <v>99</v>
      </c>
      <c r="Q2160" s="570"/>
      <c r="R2160" s="570">
        <v>0</v>
      </c>
      <c r="S2160" s="570"/>
      <c r="T2160" s="570"/>
      <c r="U2160" s="570"/>
      <c r="V2160" s="570"/>
      <c r="W2160" s="570"/>
      <c r="X2160" s="570"/>
      <c r="Y2160" s="570"/>
      <c r="Z2160" s="570"/>
      <c r="AA2160" s="570"/>
      <c r="AB2160" s="570"/>
      <c r="AC2160" s="570"/>
      <c r="AD2160" s="570"/>
      <c r="AE2160" s="570"/>
      <c r="AF2160" s="570"/>
      <c r="AG2160" s="570"/>
      <c r="AH2160" s="570"/>
      <c r="AI2160" s="570"/>
      <c r="AJ2160" s="570"/>
      <c r="AK2160" s="570"/>
      <c r="AL2160" s="570"/>
    </row>
    <row r="2161" spans="1:38">
      <c r="A2161" s="570">
        <v>17</v>
      </c>
      <c r="B2161" s="570">
        <v>149</v>
      </c>
      <c r="C2161" s="570">
        <v>2024</v>
      </c>
      <c r="D2161" s="570">
        <v>5</v>
      </c>
      <c r="E2161" s="570">
        <v>99</v>
      </c>
      <c r="F2161" s="570">
        <v>99</v>
      </c>
      <c r="G2161" s="570">
        <v>99</v>
      </c>
      <c r="H2161" s="570">
        <v>99</v>
      </c>
      <c r="I2161" s="570">
        <v>99</v>
      </c>
      <c r="J2161" s="570">
        <v>999</v>
      </c>
      <c r="K2161" s="570">
        <v>99</v>
      </c>
      <c r="L2161" s="570">
        <v>99</v>
      </c>
      <c r="M2161" s="570">
        <v>13</v>
      </c>
      <c r="N2161" s="570">
        <v>99</v>
      </c>
      <c r="O2161" s="570">
        <v>99</v>
      </c>
      <c r="P2161" s="570">
        <v>99</v>
      </c>
      <c r="Q2161" s="570"/>
      <c r="R2161" s="570">
        <v>0</v>
      </c>
      <c r="S2161" s="570"/>
      <c r="T2161" s="570"/>
      <c r="U2161" s="570"/>
      <c r="V2161" s="570"/>
      <c r="W2161" s="570"/>
      <c r="X2161" s="570"/>
      <c r="Y2161" s="570"/>
      <c r="Z2161" s="570"/>
      <c r="AA2161" s="570"/>
      <c r="AB2161" s="570"/>
      <c r="AC2161" s="570"/>
      <c r="AD2161" s="570"/>
      <c r="AE2161" s="570"/>
      <c r="AF2161" s="570"/>
      <c r="AG2161" s="570"/>
      <c r="AH2161" s="570"/>
      <c r="AI2161" s="570"/>
      <c r="AJ2161" s="570"/>
      <c r="AK2161" s="570"/>
      <c r="AL2161" s="570"/>
    </row>
    <row r="2162" spans="1:38">
      <c r="A2162" s="570">
        <v>17</v>
      </c>
      <c r="B2162" s="570">
        <v>150</v>
      </c>
      <c r="C2162" s="570">
        <v>2024</v>
      </c>
      <c r="D2162" s="570">
        <v>6</v>
      </c>
      <c r="E2162" s="570">
        <v>99</v>
      </c>
      <c r="F2162" s="570">
        <v>99</v>
      </c>
      <c r="G2162" s="570">
        <v>99</v>
      </c>
      <c r="H2162" s="570">
        <v>99</v>
      </c>
      <c r="I2162" s="570">
        <v>99</v>
      </c>
      <c r="J2162" s="570">
        <v>999</v>
      </c>
      <c r="K2162" s="570">
        <v>99</v>
      </c>
      <c r="L2162" s="570">
        <v>99</v>
      </c>
      <c r="M2162" s="570">
        <v>13</v>
      </c>
      <c r="N2162" s="570">
        <v>99</v>
      </c>
      <c r="O2162" s="570">
        <v>99</v>
      </c>
      <c r="P2162" s="570">
        <v>99</v>
      </c>
      <c r="Q2162" s="570"/>
      <c r="R2162" s="570">
        <v>0</v>
      </c>
      <c r="S2162" s="570"/>
      <c r="T2162" s="570"/>
      <c r="U2162" s="570"/>
      <c r="V2162" s="570"/>
      <c r="W2162" s="570"/>
      <c r="X2162" s="570"/>
      <c r="Y2162" s="570"/>
      <c r="Z2162" s="570"/>
      <c r="AA2162" s="570"/>
      <c r="AB2162" s="570"/>
      <c r="AC2162" s="570"/>
      <c r="AD2162" s="570"/>
      <c r="AE2162" s="570"/>
      <c r="AF2162" s="570"/>
      <c r="AG2162" s="570"/>
      <c r="AH2162" s="570"/>
      <c r="AI2162" s="570"/>
      <c r="AJ2162" s="570"/>
      <c r="AK2162" s="570"/>
      <c r="AL2162" s="570"/>
    </row>
    <row r="2163" spans="1:38">
      <c r="A2163" s="570">
        <v>17</v>
      </c>
      <c r="B2163" s="570">
        <v>151</v>
      </c>
      <c r="C2163" s="570">
        <v>2024</v>
      </c>
      <c r="D2163" s="570">
        <v>7</v>
      </c>
      <c r="E2163" s="570">
        <v>99</v>
      </c>
      <c r="F2163" s="570">
        <v>99</v>
      </c>
      <c r="G2163" s="570">
        <v>99</v>
      </c>
      <c r="H2163" s="570">
        <v>99</v>
      </c>
      <c r="I2163" s="570">
        <v>99</v>
      </c>
      <c r="J2163" s="570">
        <v>999</v>
      </c>
      <c r="K2163" s="570">
        <v>99</v>
      </c>
      <c r="L2163" s="570">
        <v>99</v>
      </c>
      <c r="M2163" s="570">
        <v>13</v>
      </c>
      <c r="N2163" s="570">
        <v>99</v>
      </c>
      <c r="O2163" s="570">
        <v>99</v>
      </c>
      <c r="P2163" s="570">
        <v>99</v>
      </c>
      <c r="Q2163" s="570"/>
      <c r="R2163" s="570">
        <v>0</v>
      </c>
      <c r="S2163" s="570"/>
      <c r="T2163" s="570"/>
      <c r="U2163" s="570"/>
      <c r="V2163" s="570"/>
      <c r="W2163" s="570"/>
      <c r="X2163" s="570"/>
      <c r="Y2163" s="570"/>
      <c r="Z2163" s="570"/>
      <c r="AA2163" s="570"/>
      <c r="AB2163" s="570"/>
      <c r="AC2163" s="570"/>
      <c r="AD2163" s="570"/>
      <c r="AE2163" s="570"/>
      <c r="AF2163" s="570"/>
      <c r="AG2163" s="570"/>
      <c r="AH2163" s="570"/>
      <c r="AI2163" s="570"/>
      <c r="AJ2163" s="570"/>
      <c r="AK2163" s="570"/>
      <c r="AL2163" s="570"/>
    </row>
    <row r="2164" spans="1:38">
      <c r="A2164" s="570">
        <v>17</v>
      </c>
      <c r="B2164" s="570">
        <v>152</v>
      </c>
      <c r="C2164" s="570">
        <v>2024</v>
      </c>
      <c r="D2164" s="570">
        <v>8</v>
      </c>
      <c r="E2164" s="570">
        <v>99</v>
      </c>
      <c r="F2164" s="570">
        <v>99</v>
      </c>
      <c r="G2164" s="570">
        <v>99</v>
      </c>
      <c r="H2164" s="570">
        <v>99</v>
      </c>
      <c r="I2164" s="570">
        <v>99</v>
      </c>
      <c r="J2164" s="570">
        <v>999</v>
      </c>
      <c r="K2164" s="570">
        <v>99</v>
      </c>
      <c r="L2164" s="570">
        <v>99</v>
      </c>
      <c r="M2164" s="570">
        <v>13</v>
      </c>
      <c r="N2164" s="570">
        <v>99</v>
      </c>
      <c r="O2164" s="570">
        <v>99</v>
      </c>
      <c r="P2164" s="570">
        <v>99</v>
      </c>
      <c r="Q2164" s="570"/>
      <c r="R2164" s="570">
        <v>0</v>
      </c>
      <c r="S2164" s="570"/>
      <c r="T2164" s="570"/>
      <c r="U2164" s="570"/>
      <c r="V2164" s="570"/>
      <c r="W2164" s="570"/>
      <c r="X2164" s="570"/>
      <c r="Y2164" s="570"/>
      <c r="Z2164" s="570"/>
      <c r="AA2164" s="570"/>
      <c r="AB2164" s="570"/>
      <c r="AC2164" s="570"/>
      <c r="AD2164" s="570"/>
      <c r="AE2164" s="570"/>
      <c r="AF2164" s="570"/>
      <c r="AG2164" s="570"/>
      <c r="AH2164" s="570"/>
      <c r="AI2164" s="570"/>
      <c r="AJ2164" s="570"/>
      <c r="AK2164" s="570"/>
      <c r="AL2164" s="570"/>
    </row>
    <row r="2165" spans="1:38">
      <c r="A2165" s="570">
        <v>17</v>
      </c>
      <c r="B2165" s="570">
        <v>153</v>
      </c>
      <c r="C2165" s="570">
        <v>2024</v>
      </c>
      <c r="D2165" s="570">
        <v>9</v>
      </c>
      <c r="E2165" s="570">
        <v>99</v>
      </c>
      <c r="F2165" s="570">
        <v>99</v>
      </c>
      <c r="G2165" s="570">
        <v>99</v>
      </c>
      <c r="H2165" s="570">
        <v>99</v>
      </c>
      <c r="I2165" s="570">
        <v>99</v>
      </c>
      <c r="J2165" s="570">
        <v>999</v>
      </c>
      <c r="K2165" s="570">
        <v>99</v>
      </c>
      <c r="L2165" s="570">
        <v>99</v>
      </c>
      <c r="M2165" s="570">
        <v>13</v>
      </c>
      <c r="N2165" s="570">
        <v>99</v>
      </c>
      <c r="O2165" s="570">
        <v>99</v>
      </c>
      <c r="P2165" s="570">
        <v>99</v>
      </c>
      <c r="Q2165" s="570"/>
      <c r="R2165" s="570">
        <v>0</v>
      </c>
      <c r="S2165" s="570"/>
      <c r="T2165" s="570"/>
      <c r="U2165" s="570"/>
      <c r="V2165" s="570"/>
      <c r="W2165" s="570"/>
      <c r="X2165" s="570"/>
      <c r="Y2165" s="570"/>
      <c r="Z2165" s="570"/>
      <c r="AA2165" s="570"/>
      <c r="AB2165" s="570"/>
      <c r="AC2165" s="570"/>
      <c r="AD2165" s="570"/>
      <c r="AE2165" s="570"/>
      <c r="AF2165" s="570"/>
      <c r="AG2165" s="570"/>
      <c r="AH2165" s="570"/>
      <c r="AI2165" s="570"/>
      <c r="AJ2165" s="570"/>
      <c r="AK2165" s="570"/>
      <c r="AL2165" s="570"/>
    </row>
    <row r="2166" spans="1:38">
      <c r="A2166" s="570">
        <v>17</v>
      </c>
      <c r="B2166" s="570">
        <v>154</v>
      </c>
      <c r="C2166" s="570">
        <v>2024</v>
      </c>
      <c r="D2166" s="570">
        <v>10</v>
      </c>
      <c r="E2166" s="570">
        <v>99</v>
      </c>
      <c r="F2166" s="570">
        <v>99</v>
      </c>
      <c r="G2166" s="570">
        <v>99</v>
      </c>
      <c r="H2166" s="570">
        <v>99</v>
      </c>
      <c r="I2166" s="570">
        <v>99</v>
      </c>
      <c r="J2166" s="570">
        <v>999</v>
      </c>
      <c r="K2166" s="570">
        <v>99</v>
      </c>
      <c r="L2166" s="570">
        <v>99</v>
      </c>
      <c r="M2166" s="570">
        <v>13</v>
      </c>
      <c r="N2166" s="570">
        <v>99</v>
      </c>
      <c r="O2166" s="570">
        <v>99</v>
      </c>
      <c r="P2166" s="570">
        <v>99</v>
      </c>
      <c r="Q2166" s="570">
        <v>1</v>
      </c>
      <c r="R2166" s="570">
        <v>1</v>
      </c>
      <c r="S2166" s="570">
        <v>11</v>
      </c>
      <c r="T2166" s="570">
        <v>13</v>
      </c>
      <c r="U2166" s="570">
        <v>36.300000000000011</v>
      </c>
      <c r="V2166" s="570">
        <v>0</v>
      </c>
      <c r="W2166" s="570">
        <v>100</v>
      </c>
      <c r="X2166" s="570">
        <v>100</v>
      </c>
      <c r="Y2166" s="570">
        <v>100</v>
      </c>
      <c r="Z2166" s="570">
        <v>0</v>
      </c>
      <c r="AA2166" s="570">
        <v>0</v>
      </c>
      <c r="AB2166" s="570">
        <v>0</v>
      </c>
      <c r="AC2166" s="570"/>
      <c r="AD2166" s="570"/>
      <c r="AE2166" s="570"/>
      <c r="AF2166" s="570">
        <v>1.9447685725398681E-2</v>
      </c>
      <c r="AG2166" s="570">
        <v>4.4548896402339125E-2</v>
      </c>
      <c r="AH2166" s="570">
        <v>0</v>
      </c>
      <c r="AI2166" s="570">
        <v>1</v>
      </c>
      <c r="AJ2166" s="570">
        <v>109.2</v>
      </c>
      <c r="AK2166" s="570">
        <v>27.876529808663609</v>
      </c>
      <c r="AL2166" s="570"/>
    </row>
    <row r="2167" spans="1:38">
      <c r="A2167" s="570">
        <v>17</v>
      </c>
      <c r="B2167" s="570">
        <v>155</v>
      </c>
      <c r="C2167" s="570">
        <v>2024</v>
      </c>
      <c r="D2167" s="570">
        <v>11</v>
      </c>
      <c r="E2167" s="570">
        <v>99</v>
      </c>
      <c r="F2167" s="570">
        <v>99</v>
      </c>
      <c r="G2167" s="570">
        <v>99</v>
      </c>
      <c r="H2167" s="570">
        <v>99</v>
      </c>
      <c r="I2167" s="570">
        <v>99</v>
      </c>
      <c r="J2167" s="570">
        <v>999</v>
      </c>
      <c r="K2167" s="570">
        <v>99</v>
      </c>
      <c r="L2167" s="570">
        <v>99</v>
      </c>
      <c r="M2167" s="570">
        <v>13</v>
      </c>
      <c r="N2167" s="570">
        <v>99</v>
      </c>
      <c r="O2167" s="570">
        <v>99</v>
      </c>
      <c r="P2167" s="570">
        <v>99</v>
      </c>
      <c r="Q2167" s="570"/>
      <c r="R2167" s="570">
        <v>0</v>
      </c>
      <c r="S2167" s="570"/>
      <c r="T2167" s="570"/>
      <c r="U2167" s="570"/>
      <c r="V2167" s="570"/>
      <c r="W2167" s="570"/>
      <c r="X2167" s="570"/>
      <c r="Y2167" s="570"/>
      <c r="Z2167" s="570"/>
      <c r="AA2167" s="570"/>
      <c r="AB2167" s="570"/>
      <c r="AC2167" s="570"/>
      <c r="AD2167" s="570"/>
      <c r="AE2167" s="570"/>
      <c r="AF2167" s="570"/>
      <c r="AG2167" s="570"/>
      <c r="AH2167" s="570"/>
      <c r="AI2167" s="570"/>
      <c r="AJ2167" s="570"/>
      <c r="AK2167" s="570"/>
      <c r="AL2167" s="570"/>
    </row>
    <row r="2168" spans="1:38">
      <c r="A2168" s="570">
        <v>17</v>
      </c>
      <c r="B2168" s="570">
        <v>156</v>
      </c>
      <c r="C2168" s="570">
        <v>2024</v>
      </c>
      <c r="D2168" s="570">
        <v>12</v>
      </c>
      <c r="E2168" s="570">
        <v>99</v>
      </c>
      <c r="F2168" s="570">
        <v>99</v>
      </c>
      <c r="G2168" s="570">
        <v>99</v>
      </c>
      <c r="H2168" s="570">
        <v>99</v>
      </c>
      <c r="I2168" s="570">
        <v>99</v>
      </c>
      <c r="J2168" s="570">
        <v>999</v>
      </c>
      <c r="K2168" s="570">
        <v>99</v>
      </c>
      <c r="L2168" s="570">
        <v>99</v>
      </c>
      <c r="M2168" s="570">
        <v>13</v>
      </c>
      <c r="N2168" s="570">
        <v>99</v>
      </c>
      <c r="O2168" s="570">
        <v>99</v>
      </c>
      <c r="P2168" s="570">
        <v>99</v>
      </c>
      <c r="Q2168" s="570"/>
      <c r="R2168" s="570">
        <v>0</v>
      </c>
      <c r="S2168" s="570"/>
      <c r="T2168" s="570"/>
      <c r="U2168" s="570"/>
      <c r="V2168" s="570"/>
      <c r="W2168" s="570"/>
      <c r="X2168" s="570"/>
      <c r="Y2168" s="570"/>
      <c r="Z2168" s="570"/>
      <c r="AA2168" s="570"/>
      <c r="AB2168" s="570"/>
      <c r="AC2168" s="570"/>
      <c r="AD2168" s="570"/>
      <c r="AE2168" s="570"/>
      <c r="AF2168" s="570"/>
      <c r="AG2168" s="570"/>
      <c r="AH2168" s="570"/>
      <c r="AI2168" s="570"/>
      <c r="AJ2168" s="570"/>
      <c r="AK2168" s="570"/>
      <c r="AL2168" s="570"/>
    </row>
    <row r="2169" spans="1:38">
      <c r="A2169" s="570">
        <v>17</v>
      </c>
      <c r="B2169" s="570">
        <v>157</v>
      </c>
      <c r="C2169" s="570">
        <v>2024</v>
      </c>
      <c r="D2169" s="570">
        <v>1</v>
      </c>
      <c r="E2169" s="570">
        <v>99</v>
      </c>
      <c r="F2169" s="570">
        <v>99</v>
      </c>
      <c r="G2169" s="570">
        <v>99</v>
      </c>
      <c r="H2169" s="570">
        <v>99</v>
      </c>
      <c r="I2169" s="570">
        <v>99</v>
      </c>
      <c r="J2169" s="570">
        <v>999</v>
      </c>
      <c r="K2169" s="570">
        <v>99</v>
      </c>
      <c r="L2169" s="570">
        <v>99</v>
      </c>
      <c r="M2169" s="570">
        <v>14</v>
      </c>
      <c r="N2169" s="570">
        <v>99</v>
      </c>
      <c r="O2169" s="570">
        <v>99</v>
      </c>
      <c r="P2169" s="570">
        <v>99</v>
      </c>
      <c r="Q2169" s="570">
        <v>1</v>
      </c>
      <c r="R2169" s="570">
        <v>1</v>
      </c>
      <c r="S2169" s="570">
        <v>8</v>
      </c>
      <c r="T2169" s="570">
        <v>14</v>
      </c>
      <c r="U2169" s="570">
        <v>38.4</v>
      </c>
      <c r="V2169" s="570">
        <v>0</v>
      </c>
      <c r="W2169" s="570">
        <v>100</v>
      </c>
      <c r="X2169" s="570">
        <v>100</v>
      </c>
      <c r="Y2169" s="570">
        <v>100</v>
      </c>
      <c r="Z2169" s="570">
        <v>0</v>
      </c>
      <c r="AA2169" s="570">
        <v>0</v>
      </c>
      <c r="AB2169" s="570">
        <v>0</v>
      </c>
      <c r="AC2169" s="570"/>
      <c r="AD2169" s="570"/>
      <c r="AE2169" s="570"/>
      <c r="AF2169" s="570">
        <v>0.13386880856760372</v>
      </c>
      <c r="AG2169" s="570">
        <v>0.27119410152829182</v>
      </c>
      <c r="AH2169" s="570">
        <v>0</v>
      </c>
      <c r="AI2169" s="570"/>
      <c r="AJ2169" s="570"/>
      <c r="AK2169" s="570"/>
      <c r="AL2169" s="570"/>
    </row>
    <row r="2170" spans="1:38">
      <c r="A2170" s="570">
        <v>17</v>
      </c>
      <c r="B2170" s="570">
        <v>158</v>
      </c>
      <c r="C2170" s="570">
        <v>2024</v>
      </c>
      <c r="D2170" s="570">
        <v>2</v>
      </c>
      <c r="E2170" s="570">
        <v>99</v>
      </c>
      <c r="F2170" s="570">
        <v>99</v>
      </c>
      <c r="G2170" s="570">
        <v>99</v>
      </c>
      <c r="H2170" s="570">
        <v>99</v>
      </c>
      <c r="I2170" s="570">
        <v>99</v>
      </c>
      <c r="J2170" s="570">
        <v>999</v>
      </c>
      <c r="K2170" s="570">
        <v>99</v>
      </c>
      <c r="L2170" s="570">
        <v>99</v>
      </c>
      <c r="M2170" s="570">
        <v>14</v>
      </c>
      <c r="N2170" s="570">
        <v>99</v>
      </c>
      <c r="O2170" s="570">
        <v>99</v>
      </c>
      <c r="P2170" s="570">
        <v>99</v>
      </c>
      <c r="Q2170" s="570">
        <v>1</v>
      </c>
      <c r="R2170" s="570">
        <v>1</v>
      </c>
      <c r="S2170" s="570">
        <v>8</v>
      </c>
      <c r="T2170" s="570">
        <v>14</v>
      </c>
      <c r="U2170" s="570">
        <v>38.300000000000011</v>
      </c>
      <c r="V2170" s="570">
        <v>0</v>
      </c>
      <c r="W2170" s="570">
        <v>100</v>
      </c>
      <c r="X2170" s="570">
        <v>100</v>
      </c>
      <c r="Y2170" s="570">
        <v>100</v>
      </c>
      <c r="Z2170" s="570">
        <v>0</v>
      </c>
      <c r="AA2170" s="570">
        <v>0</v>
      </c>
      <c r="AB2170" s="570">
        <v>0</v>
      </c>
      <c r="AC2170" s="570"/>
      <c r="AD2170" s="570"/>
      <c r="AE2170" s="570"/>
      <c r="AF2170" s="570">
        <v>6.9832402234636881E-2</v>
      </c>
      <c r="AG2170" s="570">
        <v>0.28222567737846976</v>
      </c>
      <c r="AH2170" s="570">
        <v>0</v>
      </c>
      <c r="AI2170" s="570">
        <v>0</v>
      </c>
      <c r="AJ2170" s="570"/>
      <c r="AK2170" s="570"/>
      <c r="AL2170" s="570"/>
    </row>
    <row r="2171" spans="1:38">
      <c r="A2171" s="570">
        <v>17</v>
      </c>
      <c r="B2171" s="570">
        <v>159</v>
      </c>
      <c r="C2171" s="570">
        <v>2024</v>
      </c>
      <c r="D2171" s="570">
        <v>3</v>
      </c>
      <c r="E2171" s="570">
        <v>99</v>
      </c>
      <c r="F2171" s="570">
        <v>99</v>
      </c>
      <c r="G2171" s="570">
        <v>99</v>
      </c>
      <c r="H2171" s="570">
        <v>99</v>
      </c>
      <c r="I2171" s="570">
        <v>99</v>
      </c>
      <c r="J2171" s="570">
        <v>999</v>
      </c>
      <c r="K2171" s="570">
        <v>99</v>
      </c>
      <c r="L2171" s="570">
        <v>99</v>
      </c>
      <c r="M2171" s="570">
        <v>14</v>
      </c>
      <c r="N2171" s="570">
        <v>99</v>
      </c>
      <c r="O2171" s="570">
        <v>99</v>
      </c>
      <c r="P2171" s="570">
        <v>99</v>
      </c>
      <c r="Q2171" s="570"/>
      <c r="R2171" s="570">
        <v>0</v>
      </c>
      <c r="S2171" s="570"/>
      <c r="T2171" s="570"/>
      <c r="U2171" s="570"/>
      <c r="V2171" s="570"/>
      <c r="W2171" s="570"/>
      <c r="X2171" s="570"/>
      <c r="Y2171" s="570"/>
      <c r="Z2171" s="570"/>
      <c r="AA2171" s="570"/>
      <c r="AB2171" s="570"/>
      <c r="AC2171" s="570"/>
      <c r="AD2171" s="570"/>
      <c r="AE2171" s="570"/>
      <c r="AF2171" s="570"/>
      <c r="AG2171" s="570"/>
      <c r="AH2171" s="570"/>
      <c r="AI2171" s="570"/>
      <c r="AJ2171" s="570"/>
      <c r="AK2171" s="570"/>
      <c r="AL2171" s="570"/>
    </row>
    <row r="2172" spans="1:38">
      <c r="A2172" s="570">
        <v>17</v>
      </c>
      <c r="B2172" s="570">
        <v>160</v>
      </c>
      <c r="C2172" s="570">
        <v>2024</v>
      </c>
      <c r="D2172" s="570">
        <v>4</v>
      </c>
      <c r="E2172" s="570">
        <v>99</v>
      </c>
      <c r="F2172" s="570">
        <v>99</v>
      </c>
      <c r="G2172" s="570">
        <v>99</v>
      </c>
      <c r="H2172" s="570">
        <v>99</v>
      </c>
      <c r="I2172" s="570">
        <v>99</v>
      </c>
      <c r="J2172" s="570">
        <v>999</v>
      </c>
      <c r="K2172" s="570">
        <v>99</v>
      </c>
      <c r="L2172" s="570">
        <v>99</v>
      </c>
      <c r="M2172" s="570">
        <v>14</v>
      </c>
      <c r="N2172" s="570">
        <v>99</v>
      </c>
      <c r="O2172" s="570">
        <v>99</v>
      </c>
      <c r="P2172" s="570">
        <v>99</v>
      </c>
      <c r="Q2172" s="570"/>
      <c r="R2172" s="570">
        <v>0</v>
      </c>
      <c r="S2172" s="570"/>
      <c r="T2172" s="570"/>
      <c r="U2172" s="570"/>
      <c r="V2172" s="570"/>
      <c r="W2172" s="570"/>
      <c r="X2172" s="570"/>
      <c r="Y2172" s="570"/>
      <c r="Z2172" s="570"/>
      <c r="AA2172" s="570"/>
      <c r="AB2172" s="570"/>
      <c r="AC2172" s="570"/>
      <c r="AD2172" s="570"/>
      <c r="AE2172" s="570"/>
      <c r="AF2172" s="570"/>
      <c r="AG2172" s="570"/>
      <c r="AH2172" s="570"/>
      <c r="AI2172" s="570"/>
      <c r="AJ2172" s="570"/>
      <c r="AK2172" s="570"/>
      <c r="AL2172" s="570"/>
    </row>
    <row r="2173" spans="1:38">
      <c r="A2173" s="570">
        <v>17</v>
      </c>
      <c r="B2173" s="570">
        <v>161</v>
      </c>
      <c r="C2173" s="570">
        <v>2024</v>
      </c>
      <c r="D2173" s="570">
        <v>5</v>
      </c>
      <c r="E2173" s="570">
        <v>99</v>
      </c>
      <c r="F2173" s="570">
        <v>99</v>
      </c>
      <c r="G2173" s="570">
        <v>99</v>
      </c>
      <c r="H2173" s="570">
        <v>99</v>
      </c>
      <c r="I2173" s="570">
        <v>99</v>
      </c>
      <c r="J2173" s="570">
        <v>999</v>
      </c>
      <c r="K2173" s="570">
        <v>99</v>
      </c>
      <c r="L2173" s="570">
        <v>99</v>
      </c>
      <c r="M2173" s="570">
        <v>14</v>
      </c>
      <c r="N2173" s="570">
        <v>99</v>
      </c>
      <c r="O2173" s="570">
        <v>99</v>
      </c>
      <c r="P2173" s="570">
        <v>99</v>
      </c>
      <c r="Q2173" s="570">
        <v>1</v>
      </c>
      <c r="R2173" s="570">
        <v>1</v>
      </c>
      <c r="S2173" s="570">
        <v>8</v>
      </c>
      <c r="T2173" s="570">
        <v>14</v>
      </c>
      <c r="U2173" s="570">
        <v>40</v>
      </c>
      <c r="V2173" s="570">
        <v>0</v>
      </c>
      <c r="W2173" s="570">
        <v>100</v>
      </c>
      <c r="X2173" s="570">
        <v>100</v>
      </c>
      <c r="Y2173" s="570">
        <v>100</v>
      </c>
      <c r="Z2173" s="570">
        <v>0</v>
      </c>
      <c r="AA2173" s="570">
        <v>0</v>
      </c>
      <c r="AB2173" s="570">
        <v>0</v>
      </c>
      <c r="AC2173" s="570"/>
      <c r="AD2173" s="570"/>
      <c r="AE2173" s="570"/>
      <c r="AF2173" s="570">
        <v>4.8614487117160897E-2</v>
      </c>
      <c r="AG2173" s="570">
        <v>0.18842948733047235</v>
      </c>
      <c r="AH2173" s="570">
        <v>0</v>
      </c>
      <c r="AI2173" s="570">
        <v>1</v>
      </c>
      <c r="AJ2173" s="570">
        <v>106.8</v>
      </c>
      <c r="AK2173" s="570">
        <v>32.835696531546994</v>
      </c>
      <c r="AL2173" s="570"/>
    </row>
    <row r="2174" spans="1:38">
      <c r="A2174" s="570">
        <v>17</v>
      </c>
      <c r="B2174" s="570">
        <v>162</v>
      </c>
      <c r="C2174" s="570">
        <v>2024</v>
      </c>
      <c r="D2174" s="570">
        <v>6</v>
      </c>
      <c r="E2174" s="570">
        <v>99</v>
      </c>
      <c r="F2174" s="570">
        <v>99</v>
      </c>
      <c r="G2174" s="570">
        <v>99</v>
      </c>
      <c r="H2174" s="570">
        <v>99</v>
      </c>
      <c r="I2174" s="570">
        <v>99</v>
      </c>
      <c r="J2174" s="570">
        <v>999</v>
      </c>
      <c r="K2174" s="570">
        <v>99</v>
      </c>
      <c r="L2174" s="570">
        <v>99</v>
      </c>
      <c r="M2174" s="570">
        <v>14</v>
      </c>
      <c r="N2174" s="570">
        <v>99</v>
      </c>
      <c r="O2174" s="570">
        <v>99</v>
      </c>
      <c r="P2174" s="570">
        <v>99</v>
      </c>
      <c r="Q2174" s="570"/>
      <c r="R2174" s="570">
        <v>0</v>
      </c>
      <c r="S2174" s="570"/>
      <c r="T2174" s="570"/>
      <c r="U2174" s="570"/>
      <c r="V2174" s="570"/>
      <c r="W2174" s="570"/>
      <c r="X2174" s="570"/>
      <c r="Y2174" s="570"/>
      <c r="Z2174" s="570"/>
      <c r="AA2174" s="570"/>
      <c r="AB2174" s="570"/>
      <c r="AC2174" s="570"/>
      <c r="AD2174" s="570"/>
      <c r="AE2174" s="570"/>
      <c r="AF2174" s="570"/>
      <c r="AG2174" s="570"/>
      <c r="AH2174" s="570"/>
      <c r="AI2174" s="570"/>
      <c r="AJ2174" s="570"/>
      <c r="AK2174" s="570"/>
      <c r="AL2174" s="570"/>
    </row>
    <row r="2175" spans="1:38">
      <c r="A2175" s="570">
        <v>17</v>
      </c>
      <c r="B2175" s="570">
        <v>163</v>
      </c>
      <c r="C2175" s="570">
        <v>2024</v>
      </c>
      <c r="D2175" s="570">
        <v>7</v>
      </c>
      <c r="E2175" s="570">
        <v>99</v>
      </c>
      <c r="F2175" s="570">
        <v>99</v>
      </c>
      <c r="G2175" s="570">
        <v>99</v>
      </c>
      <c r="H2175" s="570">
        <v>99</v>
      </c>
      <c r="I2175" s="570">
        <v>99</v>
      </c>
      <c r="J2175" s="570">
        <v>999</v>
      </c>
      <c r="K2175" s="570">
        <v>99</v>
      </c>
      <c r="L2175" s="570">
        <v>99</v>
      </c>
      <c r="M2175" s="570">
        <v>14</v>
      </c>
      <c r="N2175" s="570">
        <v>99</v>
      </c>
      <c r="O2175" s="570">
        <v>99</v>
      </c>
      <c r="P2175" s="570">
        <v>99</v>
      </c>
      <c r="Q2175" s="570"/>
      <c r="R2175" s="570">
        <v>0</v>
      </c>
      <c r="S2175" s="570"/>
      <c r="T2175" s="570"/>
      <c r="U2175" s="570"/>
      <c r="V2175" s="570"/>
      <c r="W2175" s="570"/>
      <c r="X2175" s="570"/>
      <c r="Y2175" s="570"/>
      <c r="Z2175" s="570"/>
      <c r="AA2175" s="570"/>
      <c r="AB2175" s="570"/>
      <c r="AC2175" s="570"/>
      <c r="AD2175" s="570"/>
      <c r="AE2175" s="570"/>
      <c r="AF2175" s="570"/>
      <c r="AG2175" s="570"/>
      <c r="AH2175" s="570"/>
      <c r="AI2175" s="570"/>
      <c r="AJ2175" s="570"/>
      <c r="AK2175" s="570"/>
      <c r="AL2175" s="570"/>
    </row>
    <row r="2176" spans="1:38">
      <c r="A2176" s="570">
        <v>17</v>
      </c>
      <c r="B2176" s="570">
        <v>164</v>
      </c>
      <c r="C2176" s="570">
        <v>2024</v>
      </c>
      <c r="D2176" s="570">
        <v>8</v>
      </c>
      <c r="E2176" s="570">
        <v>99</v>
      </c>
      <c r="F2176" s="570">
        <v>99</v>
      </c>
      <c r="G2176" s="570">
        <v>99</v>
      </c>
      <c r="H2176" s="570">
        <v>99</v>
      </c>
      <c r="I2176" s="570">
        <v>99</v>
      </c>
      <c r="J2176" s="570">
        <v>999</v>
      </c>
      <c r="K2176" s="570">
        <v>99</v>
      </c>
      <c r="L2176" s="570">
        <v>99</v>
      </c>
      <c r="M2176" s="570">
        <v>14</v>
      </c>
      <c r="N2176" s="570">
        <v>99</v>
      </c>
      <c r="O2176" s="570">
        <v>99</v>
      </c>
      <c r="P2176" s="570">
        <v>99</v>
      </c>
      <c r="Q2176" s="570"/>
      <c r="R2176" s="570">
        <v>0</v>
      </c>
      <c r="S2176" s="570"/>
      <c r="T2176" s="570"/>
      <c r="U2176" s="570"/>
      <c r="V2176" s="570"/>
      <c r="W2176" s="570"/>
      <c r="X2176" s="570"/>
      <c r="Y2176" s="570"/>
      <c r="Z2176" s="570"/>
      <c r="AA2176" s="570"/>
      <c r="AB2176" s="570"/>
      <c r="AC2176" s="570"/>
      <c r="AD2176" s="570"/>
      <c r="AE2176" s="570"/>
      <c r="AF2176" s="570"/>
      <c r="AG2176" s="570"/>
      <c r="AH2176" s="570"/>
      <c r="AI2176" s="570"/>
      <c r="AJ2176" s="570"/>
      <c r="AK2176" s="570"/>
      <c r="AL2176" s="570"/>
    </row>
    <row r="2177" spans="1:38">
      <c r="A2177" s="570">
        <v>17</v>
      </c>
      <c r="B2177" s="570">
        <v>165</v>
      </c>
      <c r="C2177" s="570">
        <v>2024</v>
      </c>
      <c r="D2177" s="570">
        <v>9</v>
      </c>
      <c r="E2177" s="570">
        <v>99</v>
      </c>
      <c r="F2177" s="570">
        <v>99</v>
      </c>
      <c r="G2177" s="570">
        <v>99</v>
      </c>
      <c r="H2177" s="570">
        <v>99</v>
      </c>
      <c r="I2177" s="570">
        <v>99</v>
      </c>
      <c r="J2177" s="570">
        <v>999</v>
      </c>
      <c r="K2177" s="570">
        <v>99</v>
      </c>
      <c r="L2177" s="570">
        <v>99</v>
      </c>
      <c r="M2177" s="570">
        <v>14</v>
      </c>
      <c r="N2177" s="570">
        <v>99</v>
      </c>
      <c r="O2177" s="570">
        <v>99</v>
      </c>
      <c r="P2177" s="570">
        <v>99</v>
      </c>
      <c r="Q2177" s="570"/>
      <c r="R2177" s="570">
        <v>0</v>
      </c>
      <c r="S2177" s="570"/>
      <c r="T2177" s="570"/>
      <c r="U2177" s="570"/>
      <c r="V2177" s="570"/>
      <c r="W2177" s="570"/>
      <c r="X2177" s="570"/>
      <c r="Y2177" s="570"/>
      <c r="Z2177" s="570"/>
      <c r="AA2177" s="570"/>
      <c r="AB2177" s="570"/>
      <c r="AC2177" s="570"/>
      <c r="AD2177" s="570"/>
      <c r="AE2177" s="570"/>
      <c r="AF2177" s="570"/>
      <c r="AG2177" s="570"/>
      <c r="AH2177" s="570"/>
      <c r="AI2177" s="570"/>
      <c r="AJ2177" s="570"/>
      <c r="AK2177" s="570"/>
      <c r="AL2177" s="570"/>
    </row>
    <row r="2178" spans="1:38">
      <c r="A2178" s="570">
        <v>17</v>
      </c>
      <c r="B2178" s="570">
        <v>166</v>
      </c>
      <c r="C2178" s="570">
        <v>2024</v>
      </c>
      <c r="D2178" s="570">
        <v>10</v>
      </c>
      <c r="E2178" s="570">
        <v>99</v>
      </c>
      <c r="F2178" s="570">
        <v>99</v>
      </c>
      <c r="G2178" s="570">
        <v>99</v>
      </c>
      <c r="H2178" s="570">
        <v>99</v>
      </c>
      <c r="I2178" s="570">
        <v>99</v>
      </c>
      <c r="J2178" s="570">
        <v>999</v>
      </c>
      <c r="K2178" s="570">
        <v>99</v>
      </c>
      <c r="L2178" s="570">
        <v>99</v>
      </c>
      <c r="M2178" s="570">
        <v>14</v>
      </c>
      <c r="N2178" s="570">
        <v>99</v>
      </c>
      <c r="O2178" s="570">
        <v>99</v>
      </c>
      <c r="P2178" s="570">
        <v>99</v>
      </c>
      <c r="Q2178" s="570"/>
      <c r="R2178" s="570">
        <v>0</v>
      </c>
      <c r="S2178" s="570"/>
      <c r="T2178" s="570"/>
      <c r="U2178" s="570"/>
      <c r="V2178" s="570"/>
      <c r="W2178" s="570"/>
      <c r="X2178" s="570"/>
      <c r="Y2178" s="570"/>
      <c r="Z2178" s="570"/>
      <c r="AA2178" s="570"/>
      <c r="AB2178" s="570"/>
      <c r="AC2178" s="570"/>
      <c r="AD2178" s="570"/>
      <c r="AE2178" s="570"/>
      <c r="AF2178" s="570"/>
      <c r="AG2178" s="570"/>
      <c r="AH2178" s="570"/>
      <c r="AI2178" s="570"/>
      <c r="AJ2178" s="570"/>
      <c r="AK2178" s="570"/>
      <c r="AL2178" s="570"/>
    </row>
    <row r="2179" spans="1:38">
      <c r="A2179" s="570">
        <v>17</v>
      </c>
      <c r="B2179" s="570">
        <v>167</v>
      </c>
      <c r="C2179" s="570">
        <v>2024</v>
      </c>
      <c r="D2179" s="570">
        <v>11</v>
      </c>
      <c r="E2179" s="570">
        <v>99</v>
      </c>
      <c r="F2179" s="570">
        <v>99</v>
      </c>
      <c r="G2179" s="570">
        <v>99</v>
      </c>
      <c r="H2179" s="570">
        <v>99</v>
      </c>
      <c r="I2179" s="570">
        <v>99</v>
      </c>
      <c r="J2179" s="570">
        <v>999</v>
      </c>
      <c r="K2179" s="570">
        <v>99</v>
      </c>
      <c r="L2179" s="570">
        <v>99</v>
      </c>
      <c r="M2179" s="570">
        <v>14</v>
      </c>
      <c r="N2179" s="570">
        <v>99</v>
      </c>
      <c r="O2179" s="570">
        <v>99</v>
      </c>
      <c r="P2179" s="570">
        <v>99</v>
      </c>
      <c r="Q2179" s="570">
        <v>1</v>
      </c>
      <c r="R2179" s="570">
        <v>1</v>
      </c>
      <c r="S2179" s="570">
        <v>11</v>
      </c>
      <c r="T2179" s="570">
        <v>14</v>
      </c>
      <c r="U2179" s="570">
        <v>34.200000000000003</v>
      </c>
      <c r="V2179" s="570">
        <v>0</v>
      </c>
      <c r="W2179" s="570">
        <v>100</v>
      </c>
      <c r="X2179" s="570">
        <v>100</v>
      </c>
      <c r="Y2179" s="570">
        <v>100</v>
      </c>
      <c r="Z2179" s="570">
        <v>0</v>
      </c>
      <c r="AA2179" s="570">
        <v>0</v>
      </c>
      <c r="AB2179" s="570">
        <v>0</v>
      </c>
      <c r="AC2179" s="570"/>
      <c r="AD2179" s="570"/>
      <c r="AE2179" s="570"/>
      <c r="AF2179" s="570">
        <v>3.6764705882352942E-2</v>
      </c>
      <c r="AG2179" s="570">
        <v>7.5334378909898372E-2</v>
      </c>
      <c r="AH2179" s="570">
        <v>0</v>
      </c>
      <c r="AI2179" s="570">
        <v>1</v>
      </c>
      <c r="AJ2179" s="570">
        <v>110.7</v>
      </c>
      <c r="AK2179" s="570">
        <v>25.210603577210833</v>
      </c>
      <c r="AL2179" s="570"/>
    </row>
    <row r="2180" spans="1:38">
      <c r="A2180" s="570">
        <v>17</v>
      </c>
      <c r="B2180" s="570">
        <v>168</v>
      </c>
      <c r="C2180" s="570">
        <v>2024</v>
      </c>
      <c r="D2180" s="570">
        <v>12</v>
      </c>
      <c r="E2180" s="570">
        <v>99</v>
      </c>
      <c r="F2180" s="570">
        <v>99</v>
      </c>
      <c r="G2180" s="570">
        <v>99</v>
      </c>
      <c r="H2180" s="570">
        <v>99</v>
      </c>
      <c r="I2180" s="570">
        <v>99</v>
      </c>
      <c r="J2180" s="570">
        <v>999</v>
      </c>
      <c r="K2180" s="570">
        <v>99</v>
      </c>
      <c r="L2180" s="570">
        <v>99</v>
      </c>
      <c r="M2180" s="570">
        <v>14</v>
      </c>
      <c r="N2180" s="570">
        <v>99</v>
      </c>
      <c r="O2180" s="570">
        <v>99</v>
      </c>
      <c r="P2180" s="570">
        <v>99</v>
      </c>
      <c r="Q2180" s="570"/>
      <c r="R2180" s="570">
        <v>0</v>
      </c>
      <c r="S2180" s="570"/>
      <c r="T2180" s="570"/>
      <c r="U2180" s="570"/>
      <c r="V2180" s="570"/>
      <c r="W2180" s="570"/>
      <c r="X2180" s="570"/>
      <c r="Y2180" s="570"/>
      <c r="Z2180" s="570"/>
      <c r="AA2180" s="570"/>
      <c r="AB2180" s="570"/>
      <c r="AC2180" s="570"/>
      <c r="AD2180" s="570"/>
      <c r="AE2180" s="570"/>
      <c r="AF2180" s="570"/>
      <c r="AG2180" s="570"/>
      <c r="AH2180" s="570"/>
      <c r="AI2180" s="570"/>
      <c r="AJ2180" s="570"/>
      <c r="AK2180" s="570"/>
      <c r="AL2180" s="570"/>
    </row>
    <row r="2181" spans="1:38">
      <c r="A2181" s="570">
        <v>17</v>
      </c>
      <c r="B2181" s="570">
        <v>169</v>
      </c>
      <c r="C2181" s="570">
        <v>2024</v>
      </c>
      <c r="D2181" s="570">
        <v>1</v>
      </c>
      <c r="E2181" s="570">
        <v>99</v>
      </c>
      <c r="F2181" s="570">
        <v>99</v>
      </c>
      <c r="G2181" s="570">
        <v>99</v>
      </c>
      <c r="H2181" s="570">
        <v>99</v>
      </c>
      <c r="I2181" s="570">
        <v>99</v>
      </c>
      <c r="J2181" s="570">
        <v>999</v>
      </c>
      <c r="K2181" s="570">
        <v>99</v>
      </c>
      <c r="L2181" s="570">
        <v>99</v>
      </c>
      <c r="M2181" s="570">
        <v>15</v>
      </c>
      <c r="N2181" s="570">
        <v>99</v>
      </c>
      <c r="O2181" s="570">
        <v>99</v>
      </c>
      <c r="P2181" s="570">
        <v>99</v>
      </c>
      <c r="Q2181" s="570"/>
      <c r="R2181" s="570">
        <v>0</v>
      </c>
      <c r="S2181" s="570"/>
      <c r="T2181" s="570"/>
      <c r="U2181" s="570"/>
      <c r="V2181" s="570"/>
      <c r="W2181" s="570"/>
      <c r="X2181" s="570"/>
      <c r="Y2181" s="570"/>
      <c r="Z2181" s="570"/>
      <c r="AA2181" s="570"/>
      <c r="AB2181" s="570"/>
      <c r="AC2181" s="570"/>
      <c r="AD2181" s="570"/>
      <c r="AE2181" s="570"/>
      <c r="AF2181" s="570"/>
      <c r="AG2181" s="570"/>
      <c r="AH2181" s="570"/>
      <c r="AI2181" s="570"/>
      <c r="AJ2181" s="570"/>
      <c r="AK2181" s="570"/>
      <c r="AL2181" s="570"/>
    </row>
    <row r="2182" spans="1:38">
      <c r="A2182" s="570">
        <v>17</v>
      </c>
      <c r="B2182" s="570">
        <v>170</v>
      </c>
      <c r="C2182" s="570">
        <v>2024</v>
      </c>
      <c r="D2182" s="570">
        <v>2</v>
      </c>
      <c r="E2182" s="570">
        <v>99</v>
      </c>
      <c r="F2182" s="570">
        <v>99</v>
      </c>
      <c r="G2182" s="570">
        <v>99</v>
      </c>
      <c r="H2182" s="570">
        <v>99</v>
      </c>
      <c r="I2182" s="570">
        <v>99</v>
      </c>
      <c r="J2182" s="570">
        <v>999</v>
      </c>
      <c r="K2182" s="570">
        <v>99</v>
      </c>
      <c r="L2182" s="570">
        <v>99</v>
      </c>
      <c r="M2182" s="570">
        <v>15</v>
      </c>
      <c r="N2182" s="570">
        <v>99</v>
      </c>
      <c r="O2182" s="570">
        <v>99</v>
      </c>
      <c r="P2182" s="570">
        <v>99</v>
      </c>
      <c r="Q2182" s="570"/>
      <c r="R2182" s="570">
        <v>0</v>
      </c>
      <c r="S2182" s="570"/>
      <c r="T2182" s="570"/>
      <c r="U2182" s="570"/>
      <c r="V2182" s="570"/>
      <c r="W2182" s="570"/>
      <c r="X2182" s="570"/>
      <c r="Y2182" s="570"/>
      <c r="Z2182" s="570"/>
      <c r="AA2182" s="570"/>
      <c r="AB2182" s="570"/>
      <c r="AC2182" s="570"/>
      <c r="AD2182" s="570"/>
      <c r="AE2182" s="570"/>
      <c r="AF2182" s="570"/>
      <c r="AG2182" s="570"/>
      <c r="AH2182" s="570"/>
      <c r="AI2182" s="570"/>
      <c r="AJ2182" s="570"/>
      <c r="AK2182" s="570"/>
      <c r="AL2182" s="570"/>
    </row>
    <row r="2183" spans="1:38">
      <c r="A2183" s="570">
        <v>17</v>
      </c>
      <c r="B2183" s="570">
        <v>171</v>
      </c>
      <c r="C2183" s="570">
        <v>2024</v>
      </c>
      <c r="D2183" s="570">
        <v>3</v>
      </c>
      <c r="E2183" s="570">
        <v>99</v>
      </c>
      <c r="F2183" s="570">
        <v>99</v>
      </c>
      <c r="G2183" s="570">
        <v>99</v>
      </c>
      <c r="H2183" s="570">
        <v>99</v>
      </c>
      <c r="I2183" s="570">
        <v>99</v>
      </c>
      <c r="J2183" s="570">
        <v>999</v>
      </c>
      <c r="K2183" s="570">
        <v>99</v>
      </c>
      <c r="L2183" s="570">
        <v>99</v>
      </c>
      <c r="M2183" s="570">
        <v>15</v>
      </c>
      <c r="N2183" s="570">
        <v>99</v>
      </c>
      <c r="O2183" s="570">
        <v>99</v>
      </c>
      <c r="P2183" s="570">
        <v>99</v>
      </c>
      <c r="Q2183" s="570"/>
      <c r="R2183" s="570">
        <v>0</v>
      </c>
      <c r="S2183" s="570"/>
      <c r="T2183" s="570"/>
      <c r="U2183" s="570"/>
      <c r="V2183" s="570"/>
      <c r="W2183" s="570"/>
      <c r="X2183" s="570"/>
      <c r="Y2183" s="570"/>
      <c r="Z2183" s="570"/>
      <c r="AA2183" s="570"/>
      <c r="AB2183" s="570"/>
      <c r="AC2183" s="570"/>
      <c r="AD2183" s="570"/>
      <c r="AE2183" s="570"/>
      <c r="AF2183" s="570"/>
      <c r="AG2183" s="570"/>
      <c r="AH2183" s="570"/>
      <c r="AI2183" s="570"/>
      <c r="AJ2183" s="570"/>
      <c r="AK2183" s="570"/>
      <c r="AL2183" s="570"/>
    </row>
    <row r="2184" spans="1:38">
      <c r="A2184" s="570">
        <v>17</v>
      </c>
      <c r="B2184" s="570">
        <v>172</v>
      </c>
      <c r="C2184" s="570">
        <v>2024</v>
      </c>
      <c r="D2184" s="570">
        <v>4</v>
      </c>
      <c r="E2184" s="570">
        <v>99</v>
      </c>
      <c r="F2184" s="570">
        <v>99</v>
      </c>
      <c r="G2184" s="570">
        <v>99</v>
      </c>
      <c r="H2184" s="570">
        <v>99</v>
      </c>
      <c r="I2184" s="570">
        <v>99</v>
      </c>
      <c r="J2184" s="570">
        <v>999</v>
      </c>
      <c r="K2184" s="570">
        <v>99</v>
      </c>
      <c r="L2184" s="570">
        <v>99</v>
      </c>
      <c r="M2184" s="570">
        <v>15</v>
      </c>
      <c r="N2184" s="570">
        <v>99</v>
      </c>
      <c r="O2184" s="570">
        <v>99</v>
      </c>
      <c r="P2184" s="570">
        <v>99</v>
      </c>
      <c r="Q2184" s="570"/>
      <c r="R2184" s="570">
        <v>0</v>
      </c>
      <c r="S2184" s="570"/>
      <c r="T2184" s="570"/>
      <c r="U2184" s="570"/>
      <c r="V2184" s="570"/>
      <c r="W2184" s="570"/>
      <c r="X2184" s="570"/>
      <c r="Y2184" s="570"/>
      <c r="Z2184" s="570"/>
      <c r="AA2184" s="570"/>
      <c r="AB2184" s="570"/>
      <c r="AC2184" s="570"/>
      <c r="AD2184" s="570"/>
      <c r="AE2184" s="570"/>
      <c r="AF2184" s="570"/>
      <c r="AG2184" s="570"/>
      <c r="AH2184" s="570"/>
      <c r="AI2184" s="570"/>
      <c r="AJ2184" s="570"/>
      <c r="AK2184" s="570"/>
      <c r="AL2184" s="570"/>
    </row>
    <row r="2185" spans="1:38">
      <c r="A2185" s="570">
        <v>17</v>
      </c>
      <c r="B2185" s="570">
        <v>173</v>
      </c>
      <c r="C2185" s="570">
        <v>2024</v>
      </c>
      <c r="D2185" s="570">
        <v>5</v>
      </c>
      <c r="E2185" s="570">
        <v>99</v>
      </c>
      <c r="F2185" s="570">
        <v>99</v>
      </c>
      <c r="G2185" s="570">
        <v>99</v>
      </c>
      <c r="H2185" s="570">
        <v>99</v>
      </c>
      <c r="I2185" s="570">
        <v>99</v>
      </c>
      <c r="J2185" s="570">
        <v>999</v>
      </c>
      <c r="K2185" s="570">
        <v>99</v>
      </c>
      <c r="L2185" s="570">
        <v>99</v>
      </c>
      <c r="M2185" s="570">
        <v>15</v>
      </c>
      <c r="N2185" s="570">
        <v>99</v>
      </c>
      <c r="O2185" s="570">
        <v>99</v>
      </c>
      <c r="P2185" s="570">
        <v>99</v>
      </c>
      <c r="Q2185" s="570"/>
      <c r="R2185" s="570">
        <v>0</v>
      </c>
      <c r="S2185" s="570"/>
      <c r="T2185" s="570"/>
      <c r="U2185" s="570"/>
      <c r="V2185" s="570"/>
      <c r="W2185" s="570"/>
      <c r="X2185" s="570"/>
      <c r="Y2185" s="570"/>
      <c r="Z2185" s="570"/>
      <c r="AA2185" s="570"/>
      <c r="AB2185" s="570"/>
      <c r="AC2185" s="570"/>
      <c r="AD2185" s="570"/>
      <c r="AE2185" s="570"/>
      <c r="AF2185" s="570"/>
      <c r="AG2185" s="570"/>
      <c r="AH2185" s="570"/>
      <c r="AI2185" s="570"/>
      <c r="AJ2185" s="570"/>
      <c r="AK2185" s="570"/>
      <c r="AL2185" s="570"/>
    </row>
    <row r="2186" spans="1:38">
      <c r="A2186" s="570">
        <v>17</v>
      </c>
      <c r="B2186" s="570">
        <v>174</v>
      </c>
      <c r="C2186" s="570">
        <v>2024</v>
      </c>
      <c r="D2186" s="570">
        <v>6</v>
      </c>
      <c r="E2186" s="570">
        <v>99</v>
      </c>
      <c r="F2186" s="570">
        <v>99</v>
      </c>
      <c r="G2186" s="570">
        <v>99</v>
      </c>
      <c r="H2186" s="570">
        <v>99</v>
      </c>
      <c r="I2186" s="570">
        <v>99</v>
      </c>
      <c r="J2186" s="570">
        <v>999</v>
      </c>
      <c r="K2186" s="570">
        <v>99</v>
      </c>
      <c r="L2186" s="570">
        <v>99</v>
      </c>
      <c r="M2186" s="570">
        <v>15</v>
      </c>
      <c r="N2186" s="570">
        <v>99</v>
      </c>
      <c r="O2186" s="570">
        <v>99</v>
      </c>
      <c r="P2186" s="570">
        <v>99</v>
      </c>
      <c r="Q2186" s="570"/>
      <c r="R2186" s="570">
        <v>0</v>
      </c>
      <c r="S2186" s="570"/>
      <c r="T2186" s="570"/>
      <c r="U2186" s="570"/>
      <c r="V2186" s="570"/>
      <c r="W2186" s="570"/>
      <c r="X2186" s="570"/>
      <c r="Y2186" s="570"/>
      <c r="Z2186" s="570"/>
      <c r="AA2186" s="570"/>
      <c r="AB2186" s="570"/>
      <c r="AC2186" s="570"/>
      <c r="AD2186" s="570"/>
      <c r="AE2186" s="570"/>
      <c r="AF2186" s="570"/>
      <c r="AG2186" s="570"/>
      <c r="AH2186" s="570"/>
      <c r="AI2186" s="570"/>
      <c r="AJ2186" s="570"/>
      <c r="AK2186" s="570"/>
      <c r="AL2186" s="570"/>
    </row>
    <row r="2187" spans="1:38">
      <c r="A2187" s="570">
        <v>17</v>
      </c>
      <c r="B2187" s="570">
        <v>175</v>
      </c>
      <c r="C2187" s="570">
        <v>2024</v>
      </c>
      <c r="D2187" s="570">
        <v>7</v>
      </c>
      <c r="E2187" s="570">
        <v>99</v>
      </c>
      <c r="F2187" s="570">
        <v>99</v>
      </c>
      <c r="G2187" s="570">
        <v>99</v>
      </c>
      <c r="H2187" s="570">
        <v>99</v>
      </c>
      <c r="I2187" s="570">
        <v>99</v>
      </c>
      <c r="J2187" s="570">
        <v>999</v>
      </c>
      <c r="K2187" s="570">
        <v>99</v>
      </c>
      <c r="L2187" s="570">
        <v>99</v>
      </c>
      <c r="M2187" s="570">
        <v>15</v>
      </c>
      <c r="N2187" s="570">
        <v>99</v>
      </c>
      <c r="O2187" s="570">
        <v>99</v>
      </c>
      <c r="P2187" s="570">
        <v>99</v>
      </c>
      <c r="Q2187" s="570"/>
      <c r="R2187" s="570">
        <v>0</v>
      </c>
      <c r="S2187" s="570"/>
      <c r="T2187" s="570"/>
      <c r="U2187" s="570"/>
      <c r="V2187" s="570"/>
      <c r="W2187" s="570"/>
      <c r="X2187" s="570"/>
      <c r="Y2187" s="570"/>
      <c r="Z2187" s="570"/>
      <c r="AA2187" s="570"/>
      <c r="AB2187" s="570"/>
      <c r="AC2187" s="570"/>
      <c r="AD2187" s="570"/>
      <c r="AE2187" s="570"/>
      <c r="AF2187" s="570"/>
      <c r="AG2187" s="570"/>
      <c r="AH2187" s="570"/>
      <c r="AI2187" s="570"/>
      <c r="AJ2187" s="570"/>
      <c r="AK2187" s="570"/>
      <c r="AL2187" s="570"/>
    </row>
    <row r="2188" spans="1:38">
      <c r="A2188" s="570">
        <v>17</v>
      </c>
      <c r="B2188" s="570">
        <v>176</v>
      </c>
      <c r="C2188" s="570">
        <v>2024</v>
      </c>
      <c r="D2188" s="570">
        <v>8</v>
      </c>
      <c r="E2188" s="570">
        <v>99</v>
      </c>
      <c r="F2188" s="570">
        <v>99</v>
      </c>
      <c r="G2188" s="570">
        <v>99</v>
      </c>
      <c r="H2188" s="570">
        <v>99</v>
      </c>
      <c r="I2188" s="570">
        <v>99</v>
      </c>
      <c r="J2188" s="570">
        <v>999</v>
      </c>
      <c r="K2188" s="570">
        <v>99</v>
      </c>
      <c r="L2188" s="570">
        <v>99</v>
      </c>
      <c r="M2188" s="570">
        <v>15</v>
      </c>
      <c r="N2188" s="570">
        <v>99</v>
      </c>
      <c r="O2188" s="570">
        <v>99</v>
      </c>
      <c r="P2188" s="570">
        <v>99</v>
      </c>
      <c r="Q2188" s="570"/>
      <c r="R2188" s="570">
        <v>0</v>
      </c>
      <c r="S2188" s="570"/>
      <c r="T2188" s="570"/>
      <c r="U2188" s="570"/>
      <c r="V2188" s="570"/>
      <c r="W2188" s="570"/>
      <c r="X2188" s="570"/>
      <c r="Y2188" s="570"/>
      <c r="Z2188" s="570"/>
      <c r="AA2188" s="570"/>
      <c r="AB2188" s="570"/>
      <c r="AC2188" s="570"/>
      <c r="AD2188" s="570"/>
      <c r="AE2188" s="570"/>
      <c r="AF2188" s="570"/>
      <c r="AG2188" s="570"/>
      <c r="AH2188" s="570"/>
      <c r="AI2188" s="570"/>
      <c r="AJ2188" s="570"/>
      <c r="AK2188" s="570"/>
      <c r="AL2188" s="570"/>
    </row>
    <row r="2189" spans="1:38">
      <c r="A2189" s="570">
        <v>17</v>
      </c>
      <c r="B2189" s="570">
        <v>177</v>
      </c>
      <c r="C2189" s="570">
        <v>2024</v>
      </c>
      <c r="D2189" s="570">
        <v>9</v>
      </c>
      <c r="E2189" s="570">
        <v>99</v>
      </c>
      <c r="F2189" s="570">
        <v>99</v>
      </c>
      <c r="G2189" s="570">
        <v>99</v>
      </c>
      <c r="H2189" s="570">
        <v>99</v>
      </c>
      <c r="I2189" s="570">
        <v>99</v>
      </c>
      <c r="J2189" s="570">
        <v>999</v>
      </c>
      <c r="K2189" s="570">
        <v>99</v>
      </c>
      <c r="L2189" s="570">
        <v>99</v>
      </c>
      <c r="M2189" s="570">
        <v>15</v>
      </c>
      <c r="N2189" s="570">
        <v>99</v>
      </c>
      <c r="O2189" s="570">
        <v>99</v>
      </c>
      <c r="P2189" s="570">
        <v>99</v>
      </c>
      <c r="Q2189" s="570"/>
      <c r="R2189" s="570">
        <v>0</v>
      </c>
      <c r="S2189" s="570"/>
      <c r="T2189" s="570"/>
      <c r="U2189" s="570"/>
      <c r="V2189" s="570"/>
      <c r="W2189" s="570"/>
      <c r="X2189" s="570"/>
      <c r="Y2189" s="570"/>
      <c r="Z2189" s="570"/>
      <c r="AA2189" s="570"/>
      <c r="AB2189" s="570"/>
      <c r="AC2189" s="570"/>
      <c r="AD2189" s="570"/>
      <c r="AE2189" s="570"/>
      <c r="AF2189" s="570"/>
      <c r="AG2189" s="570"/>
      <c r="AH2189" s="570"/>
      <c r="AI2189" s="570"/>
      <c r="AJ2189" s="570"/>
      <c r="AK2189" s="570"/>
      <c r="AL2189" s="570"/>
    </row>
    <row r="2190" spans="1:38">
      <c r="A2190" s="570">
        <v>17</v>
      </c>
      <c r="B2190" s="570">
        <v>178</v>
      </c>
      <c r="C2190" s="570">
        <v>2024</v>
      </c>
      <c r="D2190" s="570">
        <v>10</v>
      </c>
      <c r="E2190" s="570">
        <v>99</v>
      </c>
      <c r="F2190" s="570">
        <v>99</v>
      </c>
      <c r="G2190" s="570">
        <v>99</v>
      </c>
      <c r="H2190" s="570">
        <v>99</v>
      </c>
      <c r="I2190" s="570">
        <v>99</v>
      </c>
      <c r="J2190" s="570">
        <v>999</v>
      </c>
      <c r="K2190" s="570">
        <v>99</v>
      </c>
      <c r="L2190" s="570">
        <v>99</v>
      </c>
      <c r="M2190" s="570">
        <v>15</v>
      </c>
      <c r="N2190" s="570">
        <v>99</v>
      </c>
      <c r="O2190" s="570">
        <v>99</v>
      </c>
      <c r="P2190" s="570">
        <v>99</v>
      </c>
      <c r="Q2190" s="570"/>
      <c r="R2190" s="570">
        <v>0</v>
      </c>
      <c r="S2190" s="570"/>
      <c r="T2190" s="570"/>
      <c r="U2190" s="570"/>
      <c r="V2190" s="570"/>
      <c r="W2190" s="570"/>
      <c r="X2190" s="570"/>
      <c r="Y2190" s="570"/>
      <c r="Z2190" s="570"/>
      <c r="AA2190" s="570"/>
      <c r="AB2190" s="570"/>
      <c r="AC2190" s="570"/>
      <c r="AD2190" s="570"/>
      <c r="AE2190" s="570"/>
      <c r="AF2190" s="570"/>
      <c r="AG2190" s="570"/>
      <c r="AH2190" s="570"/>
      <c r="AI2190" s="570"/>
      <c r="AJ2190" s="570"/>
      <c r="AK2190" s="570"/>
      <c r="AL2190" s="570"/>
    </row>
    <row r="2191" spans="1:38">
      <c r="A2191" s="570">
        <v>17</v>
      </c>
      <c r="B2191" s="570">
        <v>179</v>
      </c>
      <c r="C2191" s="570">
        <v>2024</v>
      </c>
      <c r="D2191" s="570">
        <v>11</v>
      </c>
      <c r="E2191" s="570">
        <v>99</v>
      </c>
      <c r="F2191" s="570">
        <v>99</v>
      </c>
      <c r="G2191" s="570">
        <v>99</v>
      </c>
      <c r="H2191" s="570">
        <v>99</v>
      </c>
      <c r="I2191" s="570">
        <v>99</v>
      </c>
      <c r="J2191" s="570">
        <v>999</v>
      </c>
      <c r="K2191" s="570">
        <v>99</v>
      </c>
      <c r="L2191" s="570">
        <v>99</v>
      </c>
      <c r="M2191" s="570">
        <v>15</v>
      </c>
      <c r="N2191" s="570">
        <v>99</v>
      </c>
      <c r="O2191" s="570">
        <v>99</v>
      </c>
      <c r="P2191" s="570">
        <v>99</v>
      </c>
      <c r="Q2191" s="570"/>
      <c r="R2191" s="570">
        <v>0</v>
      </c>
      <c r="S2191" s="570"/>
      <c r="T2191" s="570"/>
      <c r="U2191" s="570"/>
      <c r="V2191" s="570"/>
      <c r="W2191" s="570"/>
      <c r="X2191" s="570"/>
      <c r="Y2191" s="570"/>
      <c r="Z2191" s="570"/>
      <c r="AA2191" s="570"/>
      <c r="AB2191" s="570"/>
      <c r="AC2191" s="570"/>
      <c r="AD2191" s="570"/>
      <c r="AE2191" s="570"/>
      <c r="AF2191" s="570"/>
      <c r="AG2191" s="570"/>
      <c r="AH2191" s="570"/>
      <c r="AI2191" s="570"/>
      <c r="AJ2191" s="570"/>
      <c r="AK2191" s="570"/>
      <c r="AL2191" s="570"/>
    </row>
    <row r="2192" spans="1:38">
      <c r="A2192" s="570">
        <v>17</v>
      </c>
      <c r="B2192" s="570">
        <v>180</v>
      </c>
      <c r="C2192" s="570">
        <v>2024</v>
      </c>
      <c r="D2192" s="570">
        <v>12</v>
      </c>
      <c r="E2192" s="570">
        <v>99</v>
      </c>
      <c r="F2192" s="570">
        <v>99</v>
      </c>
      <c r="G2192" s="570">
        <v>99</v>
      </c>
      <c r="H2192" s="570">
        <v>99</v>
      </c>
      <c r="I2192" s="570">
        <v>99</v>
      </c>
      <c r="J2192" s="570">
        <v>999</v>
      </c>
      <c r="K2192" s="570">
        <v>99</v>
      </c>
      <c r="L2192" s="570">
        <v>99</v>
      </c>
      <c r="M2192" s="570">
        <v>15</v>
      </c>
      <c r="N2192" s="570">
        <v>99</v>
      </c>
      <c r="O2192" s="570">
        <v>99</v>
      </c>
      <c r="P2192" s="570">
        <v>99</v>
      </c>
      <c r="Q2192" s="570"/>
      <c r="R2192" s="570">
        <v>0</v>
      </c>
      <c r="S2192" s="570"/>
      <c r="T2192" s="570"/>
      <c r="U2192" s="570"/>
      <c r="V2192" s="570"/>
      <c r="W2192" s="570"/>
      <c r="X2192" s="570"/>
      <c r="Y2192" s="570"/>
      <c r="Z2192" s="570"/>
      <c r="AA2192" s="570"/>
      <c r="AB2192" s="570"/>
      <c r="AC2192" s="570"/>
      <c r="AD2192" s="570"/>
      <c r="AE2192" s="570"/>
      <c r="AF2192" s="570"/>
      <c r="AG2192" s="570"/>
      <c r="AH2192" s="570"/>
      <c r="AI2192" s="570"/>
      <c r="AJ2192" s="570"/>
      <c r="AK2192" s="570"/>
      <c r="AL2192" s="570"/>
    </row>
    <row r="2193" spans="1:38">
      <c r="A2193" s="570">
        <v>17</v>
      </c>
      <c r="B2193" s="570">
        <v>181</v>
      </c>
      <c r="C2193" s="570">
        <v>2023</v>
      </c>
      <c r="D2193" s="570">
        <v>1</v>
      </c>
      <c r="E2193" s="570">
        <v>99</v>
      </c>
      <c r="F2193" s="570">
        <v>99</v>
      </c>
      <c r="G2193" s="570">
        <v>99</v>
      </c>
      <c r="H2193" s="570">
        <v>99</v>
      </c>
      <c r="I2193" s="570">
        <v>99</v>
      </c>
      <c r="J2193" s="570">
        <v>999</v>
      </c>
      <c r="K2193" s="570">
        <v>99</v>
      </c>
      <c r="L2193" s="570">
        <v>99</v>
      </c>
      <c r="M2193" s="570">
        <v>1</v>
      </c>
      <c r="N2193" s="570">
        <v>99</v>
      </c>
      <c r="O2193" s="570">
        <v>99</v>
      </c>
      <c r="P2193" s="570">
        <v>99</v>
      </c>
      <c r="Q2193" s="570"/>
      <c r="R2193" s="570">
        <v>0</v>
      </c>
      <c r="S2193" s="570"/>
      <c r="T2193" s="570"/>
      <c r="U2193" s="570"/>
      <c r="V2193" s="570"/>
      <c r="W2193" s="570"/>
      <c r="X2193" s="570"/>
      <c r="Y2193" s="570"/>
      <c r="Z2193" s="570"/>
      <c r="AA2193" s="570"/>
      <c r="AB2193" s="570"/>
      <c r="AC2193" s="570"/>
      <c r="AD2193" s="570"/>
      <c r="AE2193" s="570"/>
      <c r="AF2193" s="570"/>
      <c r="AG2193" s="570"/>
      <c r="AH2193" s="570"/>
      <c r="AI2193" s="570"/>
      <c r="AJ2193" s="570"/>
      <c r="AK2193" s="570"/>
      <c r="AL2193" s="570"/>
    </row>
    <row r="2194" spans="1:38">
      <c r="A2194" s="570">
        <v>17</v>
      </c>
      <c r="B2194" s="570">
        <v>182</v>
      </c>
      <c r="C2194" s="570">
        <v>2023</v>
      </c>
      <c r="D2194" s="570">
        <v>2</v>
      </c>
      <c r="E2194" s="570">
        <v>99</v>
      </c>
      <c r="F2194" s="570">
        <v>99</v>
      </c>
      <c r="G2194" s="570">
        <v>99</v>
      </c>
      <c r="H2194" s="570">
        <v>99</v>
      </c>
      <c r="I2194" s="570">
        <v>99</v>
      </c>
      <c r="J2194" s="570">
        <v>999</v>
      </c>
      <c r="K2194" s="570">
        <v>99</v>
      </c>
      <c r="L2194" s="570">
        <v>99</v>
      </c>
      <c r="M2194" s="570">
        <v>1</v>
      </c>
      <c r="N2194" s="570">
        <v>99</v>
      </c>
      <c r="O2194" s="570">
        <v>99</v>
      </c>
      <c r="P2194" s="570">
        <v>99</v>
      </c>
      <c r="Q2194" s="570"/>
      <c r="R2194" s="570">
        <v>0</v>
      </c>
      <c r="S2194" s="570"/>
      <c r="T2194" s="570"/>
      <c r="U2194" s="570"/>
      <c r="V2194" s="570"/>
      <c r="W2194" s="570"/>
      <c r="X2194" s="570"/>
      <c r="Y2194" s="570"/>
      <c r="Z2194" s="570"/>
      <c r="AA2194" s="570"/>
      <c r="AB2194" s="570"/>
      <c r="AC2194" s="570"/>
      <c r="AD2194" s="570"/>
      <c r="AE2194" s="570"/>
      <c r="AF2194" s="570"/>
      <c r="AG2194" s="570"/>
      <c r="AH2194" s="570"/>
      <c r="AI2194" s="570"/>
      <c r="AJ2194" s="570"/>
      <c r="AK2194" s="570"/>
      <c r="AL2194" s="570"/>
    </row>
    <row r="2195" spans="1:38">
      <c r="A2195" s="570">
        <v>17</v>
      </c>
      <c r="B2195" s="570">
        <v>183</v>
      </c>
      <c r="C2195" s="570">
        <v>2023</v>
      </c>
      <c r="D2195" s="570">
        <v>3</v>
      </c>
      <c r="E2195" s="570">
        <v>99</v>
      </c>
      <c r="F2195" s="570">
        <v>99</v>
      </c>
      <c r="G2195" s="570">
        <v>99</v>
      </c>
      <c r="H2195" s="570">
        <v>99</v>
      </c>
      <c r="I2195" s="570">
        <v>99</v>
      </c>
      <c r="J2195" s="570">
        <v>999</v>
      </c>
      <c r="K2195" s="570">
        <v>99</v>
      </c>
      <c r="L2195" s="570">
        <v>99</v>
      </c>
      <c r="M2195" s="570">
        <v>1</v>
      </c>
      <c r="N2195" s="570">
        <v>99</v>
      </c>
      <c r="O2195" s="570">
        <v>99</v>
      </c>
      <c r="P2195" s="570">
        <v>99</v>
      </c>
      <c r="Q2195" s="570"/>
      <c r="R2195" s="570">
        <v>0</v>
      </c>
      <c r="S2195" s="570"/>
      <c r="T2195" s="570"/>
      <c r="U2195" s="570"/>
      <c r="V2195" s="570"/>
      <c r="W2195" s="570"/>
      <c r="X2195" s="570"/>
      <c r="Y2195" s="570"/>
      <c r="Z2195" s="570"/>
      <c r="AA2195" s="570"/>
      <c r="AB2195" s="570"/>
      <c r="AC2195" s="570"/>
      <c r="AD2195" s="570"/>
      <c r="AE2195" s="570"/>
      <c r="AF2195" s="570"/>
      <c r="AG2195" s="570"/>
      <c r="AH2195" s="570"/>
      <c r="AI2195" s="570"/>
      <c r="AJ2195" s="570"/>
      <c r="AK2195" s="570"/>
      <c r="AL2195" s="570"/>
    </row>
    <row r="2196" spans="1:38">
      <c r="A2196" s="570">
        <v>17</v>
      </c>
      <c r="B2196" s="570">
        <v>184</v>
      </c>
      <c r="C2196" s="570">
        <v>2023</v>
      </c>
      <c r="D2196" s="570">
        <v>4</v>
      </c>
      <c r="E2196" s="570">
        <v>99</v>
      </c>
      <c r="F2196" s="570">
        <v>99</v>
      </c>
      <c r="G2196" s="570">
        <v>99</v>
      </c>
      <c r="H2196" s="570">
        <v>99</v>
      </c>
      <c r="I2196" s="570">
        <v>99</v>
      </c>
      <c r="J2196" s="570">
        <v>999</v>
      </c>
      <c r="K2196" s="570">
        <v>99</v>
      </c>
      <c r="L2196" s="570">
        <v>99</v>
      </c>
      <c r="M2196" s="570">
        <v>1</v>
      </c>
      <c r="N2196" s="570">
        <v>99</v>
      </c>
      <c r="O2196" s="570">
        <v>99</v>
      </c>
      <c r="P2196" s="570">
        <v>99</v>
      </c>
      <c r="Q2196" s="570"/>
      <c r="R2196" s="570">
        <v>0</v>
      </c>
      <c r="S2196" s="570"/>
      <c r="T2196" s="570"/>
      <c r="U2196" s="570"/>
      <c r="V2196" s="570"/>
      <c r="W2196" s="570"/>
      <c r="X2196" s="570"/>
      <c r="Y2196" s="570"/>
      <c r="Z2196" s="570"/>
      <c r="AA2196" s="570"/>
      <c r="AB2196" s="570"/>
      <c r="AC2196" s="570"/>
      <c r="AD2196" s="570"/>
      <c r="AE2196" s="570"/>
      <c r="AF2196" s="570"/>
      <c r="AG2196" s="570"/>
      <c r="AH2196" s="570"/>
      <c r="AI2196" s="570"/>
      <c r="AJ2196" s="570"/>
      <c r="AK2196" s="570"/>
      <c r="AL2196" s="570"/>
    </row>
    <row r="2197" spans="1:38">
      <c r="A2197" s="570">
        <v>17</v>
      </c>
      <c r="B2197" s="570">
        <v>185</v>
      </c>
      <c r="C2197" s="570">
        <v>2023</v>
      </c>
      <c r="D2197" s="570">
        <v>5</v>
      </c>
      <c r="E2197" s="570">
        <v>99</v>
      </c>
      <c r="F2197" s="570">
        <v>99</v>
      </c>
      <c r="G2197" s="570">
        <v>99</v>
      </c>
      <c r="H2197" s="570">
        <v>99</v>
      </c>
      <c r="I2197" s="570">
        <v>99</v>
      </c>
      <c r="J2197" s="570">
        <v>999</v>
      </c>
      <c r="K2197" s="570">
        <v>99</v>
      </c>
      <c r="L2197" s="570">
        <v>99</v>
      </c>
      <c r="M2197" s="570">
        <v>1</v>
      </c>
      <c r="N2197" s="570">
        <v>99</v>
      </c>
      <c r="O2197" s="570">
        <v>99</v>
      </c>
      <c r="P2197" s="570">
        <v>99</v>
      </c>
      <c r="Q2197" s="570"/>
      <c r="R2197" s="570">
        <v>0</v>
      </c>
      <c r="S2197" s="570"/>
      <c r="T2197" s="570"/>
      <c r="U2197" s="570"/>
      <c r="V2197" s="570"/>
      <c r="W2197" s="570"/>
      <c r="X2197" s="570"/>
      <c r="Y2197" s="570"/>
      <c r="Z2197" s="570"/>
      <c r="AA2197" s="570"/>
      <c r="AB2197" s="570"/>
      <c r="AC2197" s="570"/>
      <c r="AD2197" s="570"/>
      <c r="AE2197" s="570"/>
      <c r="AF2197" s="570"/>
      <c r="AG2197" s="570"/>
      <c r="AH2197" s="570"/>
      <c r="AI2197" s="570"/>
      <c r="AJ2197" s="570"/>
      <c r="AK2197" s="570"/>
      <c r="AL2197" s="570"/>
    </row>
    <row r="2198" spans="1:38">
      <c r="A2198" s="570">
        <v>17</v>
      </c>
      <c r="B2198" s="570">
        <v>186</v>
      </c>
      <c r="C2198" s="570">
        <v>2023</v>
      </c>
      <c r="D2198" s="570">
        <v>6</v>
      </c>
      <c r="E2198" s="570">
        <v>99</v>
      </c>
      <c r="F2198" s="570">
        <v>99</v>
      </c>
      <c r="G2198" s="570">
        <v>99</v>
      </c>
      <c r="H2198" s="570">
        <v>99</v>
      </c>
      <c r="I2198" s="570">
        <v>99</v>
      </c>
      <c r="J2198" s="570">
        <v>999</v>
      </c>
      <c r="K2198" s="570">
        <v>99</v>
      </c>
      <c r="L2198" s="570">
        <v>99</v>
      </c>
      <c r="M2198" s="570">
        <v>1</v>
      </c>
      <c r="N2198" s="570">
        <v>99</v>
      </c>
      <c r="O2198" s="570">
        <v>99</v>
      </c>
      <c r="P2198" s="570">
        <v>99</v>
      </c>
      <c r="Q2198" s="570"/>
      <c r="R2198" s="570">
        <v>0</v>
      </c>
      <c r="S2198" s="570"/>
      <c r="T2198" s="570"/>
      <c r="U2198" s="570"/>
      <c r="V2198" s="570"/>
      <c r="W2198" s="570"/>
      <c r="X2198" s="570"/>
      <c r="Y2198" s="570"/>
      <c r="Z2198" s="570"/>
      <c r="AA2198" s="570"/>
      <c r="AB2198" s="570"/>
      <c r="AC2198" s="570"/>
      <c r="AD2198" s="570"/>
      <c r="AE2198" s="570"/>
      <c r="AF2198" s="570"/>
      <c r="AG2198" s="570"/>
      <c r="AH2198" s="570"/>
      <c r="AI2198" s="570"/>
      <c r="AJ2198" s="570"/>
      <c r="AK2198" s="570"/>
      <c r="AL2198" s="570"/>
    </row>
    <row r="2199" spans="1:38">
      <c r="A2199" s="570">
        <v>17</v>
      </c>
      <c r="B2199" s="570">
        <v>187</v>
      </c>
      <c r="C2199" s="570">
        <v>2023</v>
      </c>
      <c r="D2199" s="570">
        <v>7</v>
      </c>
      <c r="E2199" s="570">
        <v>99</v>
      </c>
      <c r="F2199" s="570">
        <v>99</v>
      </c>
      <c r="G2199" s="570">
        <v>99</v>
      </c>
      <c r="H2199" s="570">
        <v>99</v>
      </c>
      <c r="I2199" s="570">
        <v>99</v>
      </c>
      <c r="J2199" s="570">
        <v>999</v>
      </c>
      <c r="K2199" s="570">
        <v>99</v>
      </c>
      <c r="L2199" s="570">
        <v>99</v>
      </c>
      <c r="M2199" s="570">
        <v>1</v>
      </c>
      <c r="N2199" s="570">
        <v>99</v>
      </c>
      <c r="O2199" s="570">
        <v>99</v>
      </c>
      <c r="P2199" s="570">
        <v>99</v>
      </c>
      <c r="Q2199" s="570"/>
      <c r="R2199" s="570">
        <v>0</v>
      </c>
      <c r="S2199" s="570"/>
      <c r="T2199" s="570"/>
      <c r="U2199" s="570"/>
      <c r="V2199" s="570"/>
      <c r="W2199" s="570"/>
      <c r="X2199" s="570"/>
      <c r="Y2199" s="570"/>
      <c r="Z2199" s="570"/>
      <c r="AA2199" s="570"/>
      <c r="AB2199" s="570"/>
      <c r="AC2199" s="570"/>
      <c r="AD2199" s="570"/>
      <c r="AE2199" s="570"/>
      <c r="AF2199" s="570"/>
      <c r="AG2199" s="570"/>
      <c r="AH2199" s="570"/>
      <c r="AI2199" s="570"/>
      <c r="AJ2199" s="570"/>
      <c r="AK2199" s="570"/>
      <c r="AL2199" s="570"/>
    </row>
    <row r="2200" spans="1:38">
      <c r="A2200" s="570">
        <v>17</v>
      </c>
      <c r="B2200" s="570">
        <v>188</v>
      </c>
      <c r="C2200" s="570">
        <v>2023</v>
      </c>
      <c r="D2200" s="570">
        <v>8</v>
      </c>
      <c r="E2200" s="570">
        <v>99</v>
      </c>
      <c r="F2200" s="570">
        <v>99</v>
      </c>
      <c r="G2200" s="570">
        <v>99</v>
      </c>
      <c r="H2200" s="570">
        <v>99</v>
      </c>
      <c r="I2200" s="570">
        <v>99</v>
      </c>
      <c r="J2200" s="570">
        <v>999</v>
      </c>
      <c r="K2200" s="570">
        <v>99</v>
      </c>
      <c r="L2200" s="570">
        <v>99</v>
      </c>
      <c r="M2200" s="570">
        <v>1</v>
      </c>
      <c r="N2200" s="570">
        <v>99</v>
      </c>
      <c r="O2200" s="570">
        <v>99</v>
      </c>
      <c r="P2200" s="570">
        <v>99</v>
      </c>
      <c r="Q2200" s="570"/>
      <c r="R2200" s="570">
        <v>0</v>
      </c>
      <c r="S2200" s="570"/>
      <c r="T2200" s="570"/>
      <c r="U2200" s="570"/>
      <c r="V2200" s="570"/>
      <c r="W2200" s="570"/>
      <c r="X2200" s="570"/>
      <c r="Y2200" s="570"/>
      <c r="Z2200" s="570"/>
      <c r="AA2200" s="570"/>
      <c r="AB2200" s="570"/>
      <c r="AC2200" s="570"/>
      <c r="AD2200" s="570"/>
      <c r="AE2200" s="570"/>
      <c r="AF2200" s="570"/>
      <c r="AG2200" s="570"/>
      <c r="AH2200" s="570"/>
      <c r="AI2200" s="570"/>
      <c r="AJ2200" s="570"/>
      <c r="AK2200" s="570"/>
      <c r="AL2200" s="570"/>
    </row>
    <row r="2201" spans="1:38">
      <c r="A2201" s="570">
        <v>17</v>
      </c>
      <c r="B2201" s="570">
        <v>189</v>
      </c>
      <c r="C2201" s="570">
        <v>2023</v>
      </c>
      <c r="D2201" s="570">
        <v>9</v>
      </c>
      <c r="E2201" s="570">
        <v>99</v>
      </c>
      <c r="F2201" s="570">
        <v>99</v>
      </c>
      <c r="G2201" s="570">
        <v>99</v>
      </c>
      <c r="H2201" s="570">
        <v>99</v>
      </c>
      <c r="I2201" s="570">
        <v>99</v>
      </c>
      <c r="J2201" s="570">
        <v>999</v>
      </c>
      <c r="K2201" s="570">
        <v>99</v>
      </c>
      <c r="L2201" s="570">
        <v>99</v>
      </c>
      <c r="M2201" s="570">
        <v>1</v>
      </c>
      <c r="N2201" s="570">
        <v>99</v>
      </c>
      <c r="O2201" s="570">
        <v>99</v>
      </c>
      <c r="P2201" s="570">
        <v>99</v>
      </c>
      <c r="Q2201" s="570">
        <v>1</v>
      </c>
      <c r="R2201" s="570">
        <v>2</v>
      </c>
      <c r="S2201" s="570">
        <v>3</v>
      </c>
      <c r="T2201" s="570">
        <v>1</v>
      </c>
      <c r="U2201" s="570">
        <v>6.55</v>
      </c>
      <c r="V2201" s="570">
        <v>0</v>
      </c>
      <c r="W2201" s="570">
        <v>0</v>
      </c>
      <c r="X2201" s="570">
        <v>0</v>
      </c>
      <c r="Y2201" s="570">
        <v>0</v>
      </c>
      <c r="Z2201" s="570">
        <v>0.14999999999997915</v>
      </c>
      <c r="AA2201" s="570">
        <v>2</v>
      </c>
      <c r="AB2201" s="570">
        <v>0</v>
      </c>
      <c r="AC2201" s="570">
        <v>-100.00000000001414</v>
      </c>
      <c r="AD2201" s="570"/>
      <c r="AE2201" s="570"/>
      <c r="AF2201" s="570">
        <v>7.4460163812360397E-2</v>
      </c>
      <c r="AG2201" s="570">
        <v>3.7707933346190485E-2</v>
      </c>
      <c r="AH2201" s="570">
        <v>0</v>
      </c>
      <c r="AI2201" s="570">
        <v>2</v>
      </c>
      <c r="AJ2201" s="570">
        <v>80.400000000000006</v>
      </c>
      <c r="AK2201" s="570">
        <v>12.644584946950516</v>
      </c>
      <c r="AL2201" s="570"/>
    </row>
    <row r="2202" spans="1:38">
      <c r="A2202" s="570">
        <v>17</v>
      </c>
      <c r="B2202" s="570">
        <v>190</v>
      </c>
      <c r="C2202" s="570">
        <v>2023</v>
      </c>
      <c r="D2202" s="570">
        <v>10</v>
      </c>
      <c r="E2202" s="570">
        <v>99</v>
      </c>
      <c r="F2202" s="570">
        <v>99</v>
      </c>
      <c r="G2202" s="570">
        <v>99</v>
      </c>
      <c r="H2202" s="570">
        <v>99</v>
      </c>
      <c r="I2202" s="570">
        <v>99</v>
      </c>
      <c r="J2202" s="570">
        <v>999</v>
      </c>
      <c r="K2202" s="570">
        <v>99</v>
      </c>
      <c r="L2202" s="570">
        <v>99</v>
      </c>
      <c r="M2202" s="570">
        <v>1</v>
      </c>
      <c r="N2202" s="570">
        <v>99</v>
      </c>
      <c r="O2202" s="570">
        <v>99</v>
      </c>
      <c r="P2202" s="570">
        <v>99</v>
      </c>
      <c r="Q2202" s="570">
        <v>1</v>
      </c>
      <c r="R2202" s="570">
        <v>1</v>
      </c>
      <c r="S2202" s="570">
        <v>5</v>
      </c>
      <c r="T2202" s="570">
        <v>1</v>
      </c>
      <c r="U2202" s="570">
        <v>8.5</v>
      </c>
      <c r="V2202" s="570">
        <v>0</v>
      </c>
      <c r="W2202" s="570">
        <v>0</v>
      </c>
      <c r="X2202" s="570">
        <v>0</v>
      </c>
      <c r="Y2202" s="570">
        <v>0</v>
      </c>
      <c r="Z2202" s="570">
        <v>0</v>
      </c>
      <c r="AA2202" s="570">
        <v>0</v>
      </c>
      <c r="AB2202" s="570">
        <v>0</v>
      </c>
      <c r="AC2202" s="570"/>
      <c r="AD2202" s="570"/>
      <c r="AE2202" s="570"/>
      <c r="AF2202" s="570">
        <v>2.1272069772388848E-2</v>
      </c>
      <c r="AG2202" s="570">
        <v>1.1578393899684796E-2</v>
      </c>
      <c r="AH2202" s="570">
        <v>0</v>
      </c>
      <c r="AI2202" s="570">
        <v>1</v>
      </c>
      <c r="AJ2202" s="570">
        <v>84.5</v>
      </c>
      <c r="AK2202" s="570">
        <v>14.087982350244223</v>
      </c>
      <c r="AL2202" s="570"/>
    </row>
    <row r="2203" spans="1:38">
      <c r="A2203" s="570">
        <v>17</v>
      </c>
      <c r="B2203" s="570">
        <v>191</v>
      </c>
      <c r="C2203" s="570">
        <v>2023</v>
      </c>
      <c r="D2203" s="570">
        <v>11</v>
      </c>
      <c r="E2203" s="570">
        <v>99</v>
      </c>
      <c r="F2203" s="570">
        <v>99</v>
      </c>
      <c r="G2203" s="570">
        <v>99</v>
      </c>
      <c r="H2203" s="570">
        <v>99</v>
      </c>
      <c r="I2203" s="570">
        <v>99</v>
      </c>
      <c r="J2203" s="570">
        <v>999</v>
      </c>
      <c r="K2203" s="570">
        <v>99</v>
      </c>
      <c r="L2203" s="570">
        <v>99</v>
      </c>
      <c r="M2203" s="570">
        <v>1</v>
      </c>
      <c r="N2203" s="570">
        <v>99</v>
      </c>
      <c r="O2203" s="570">
        <v>99</v>
      </c>
      <c r="P2203" s="570">
        <v>99</v>
      </c>
      <c r="Q2203" s="570">
        <v>2</v>
      </c>
      <c r="R2203" s="570">
        <v>2</v>
      </c>
      <c r="S2203" s="570">
        <v>1.5</v>
      </c>
      <c r="T2203" s="570">
        <v>1</v>
      </c>
      <c r="U2203" s="570">
        <v>10.8</v>
      </c>
      <c r="V2203" s="570">
        <v>0</v>
      </c>
      <c r="W2203" s="570">
        <v>0</v>
      </c>
      <c r="X2203" s="570">
        <v>50</v>
      </c>
      <c r="Y2203" s="570">
        <v>0</v>
      </c>
      <c r="Z2203" s="570">
        <v>6.7</v>
      </c>
      <c r="AA2203" s="570">
        <v>0.5</v>
      </c>
      <c r="AB2203" s="570">
        <v>0</v>
      </c>
      <c r="AC2203" s="570">
        <v>99.999999999999943</v>
      </c>
      <c r="AD2203" s="570"/>
      <c r="AE2203" s="570"/>
      <c r="AF2203" s="570">
        <v>8.0418174507438683E-2</v>
      </c>
      <c r="AG2203" s="570">
        <v>5.0726016105510086E-2</v>
      </c>
      <c r="AH2203" s="570">
        <v>0</v>
      </c>
      <c r="AI2203" s="570">
        <v>1</v>
      </c>
      <c r="AJ2203" s="570">
        <v>109.3</v>
      </c>
      <c r="AK2203" s="570">
        <v>13.402245309709452</v>
      </c>
      <c r="AL2203" s="570"/>
    </row>
    <row r="2204" spans="1:38">
      <c r="A2204" s="570">
        <v>17</v>
      </c>
      <c r="B2204" s="570">
        <v>192</v>
      </c>
      <c r="C2204" s="570">
        <v>2023</v>
      </c>
      <c r="D2204" s="570">
        <v>12</v>
      </c>
      <c r="E2204" s="570">
        <v>99</v>
      </c>
      <c r="F2204" s="570">
        <v>99</v>
      </c>
      <c r="G2204" s="570">
        <v>99</v>
      </c>
      <c r="H2204" s="570">
        <v>99</v>
      </c>
      <c r="I2204" s="570">
        <v>99</v>
      </c>
      <c r="J2204" s="570">
        <v>999</v>
      </c>
      <c r="K2204" s="570">
        <v>99</v>
      </c>
      <c r="L2204" s="570">
        <v>99</v>
      </c>
      <c r="M2204" s="570">
        <v>1</v>
      </c>
      <c r="N2204" s="570">
        <v>99</v>
      </c>
      <c r="O2204" s="570">
        <v>99</v>
      </c>
      <c r="P2204" s="570">
        <v>99</v>
      </c>
      <c r="Q2204" s="570"/>
      <c r="R2204" s="570">
        <v>0</v>
      </c>
      <c r="S2204" s="570"/>
      <c r="T2204" s="570"/>
      <c r="U2204" s="570"/>
      <c r="V2204" s="570"/>
      <c r="W2204" s="570"/>
      <c r="X2204" s="570"/>
      <c r="Y2204" s="570"/>
      <c r="Z2204" s="570"/>
      <c r="AA2204" s="570"/>
      <c r="AB2204" s="570"/>
      <c r="AC2204" s="570"/>
      <c r="AD2204" s="570"/>
      <c r="AE2204" s="570"/>
      <c r="AF2204" s="570"/>
      <c r="AG2204" s="570"/>
      <c r="AH2204" s="570"/>
      <c r="AI2204" s="570"/>
      <c r="AJ2204" s="570"/>
      <c r="AK2204" s="570"/>
      <c r="AL2204" s="570"/>
    </row>
    <row r="2205" spans="1:38">
      <c r="A2205" s="570">
        <v>17</v>
      </c>
      <c r="B2205" s="570">
        <v>193</v>
      </c>
      <c r="C2205" s="570">
        <v>2023</v>
      </c>
      <c r="D2205" s="570">
        <v>1</v>
      </c>
      <c r="E2205" s="570">
        <v>99</v>
      </c>
      <c r="F2205" s="570">
        <v>99</v>
      </c>
      <c r="G2205" s="570">
        <v>99</v>
      </c>
      <c r="H2205" s="570">
        <v>99</v>
      </c>
      <c r="I2205" s="570">
        <v>99</v>
      </c>
      <c r="J2205" s="570">
        <v>999</v>
      </c>
      <c r="K2205" s="570">
        <v>99</v>
      </c>
      <c r="L2205" s="570">
        <v>99</v>
      </c>
      <c r="M2205" s="570">
        <v>2</v>
      </c>
      <c r="N2205" s="570">
        <v>99</v>
      </c>
      <c r="O2205" s="570">
        <v>99</v>
      </c>
      <c r="P2205" s="570">
        <v>99</v>
      </c>
      <c r="Q2205" s="570">
        <v>20</v>
      </c>
      <c r="R2205" s="570">
        <v>65</v>
      </c>
      <c r="S2205" s="570">
        <v>4.3384615384615373</v>
      </c>
      <c r="T2205" s="570">
        <v>2</v>
      </c>
      <c r="U2205" s="570">
        <v>13.078461538461545</v>
      </c>
      <c r="V2205" s="570">
        <v>0</v>
      </c>
      <c r="W2205" s="570">
        <v>0</v>
      </c>
      <c r="X2205" s="570">
        <v>33.846153846153847</v>
      </c>
      <c r="Y2205" s="570">
        <v>6.1538461538461524</v>
      </c>
      <c r="Z2205" s="570">
        <v>7.7018377888296143</v>
      </c>
      <c r="AA2205" s="570">
        <v>1.1803118633117948</v>
      </c>
      <c r="AB2205" s="570">
        <v>0</v>
      </c>
      <c r="AC2205" s="570">
        <v>5.1573045033410612</v>
      </c>
      <c r="AD2205" s="570"/>
      <c r="AE2205" s="570"/>
      <c r="AF2205" s="570">
        <v>8.8676671214188261</v>
      </c>
      <c r="AG2205" s="570">
        <v>6.1312215562816013</v>
      </c>
      <c r="AH2205" s="570">
        <v>0</v>
      </c>
      <c r="AI2205" s="570">
        <v>0</v>
      </c>
      <c r="AJ2205" s="570"/>
      <c r="AK2205" s="570"/>
      <c r="AL2205" s="570"/>
    </row>
    <row r="2206" spans="1:38">
      <c r="A2206" s="570">
        <v>17</v>
      </c>
      <c r="B2206" s="570">
        <v>194</v>
      </c>
      <c r="C2206" s="570">
        <v>2023</v>
      </c>
      <c r="D2206" s="570">
        <v>2</v>
      </c>
      <c r="E2206" s="570">
        <v>99</v>
      </c>
      <c r="F2206" s="570">
        <v>99</v>
      </c>
      <c r="G2206" s="570">
        <v>99</v>
      </c>
      <c r="H2206" s="570">
        <v>99</v>
      </c>
      <c r="I2206" s="570">
        <v>99</v>
      </c>
      <c r="J2206" s="570">
        <v>999</v>
      </c>
      <c r="K2206" s="570">
        <v>99</v>
      </c>
      <c r="L2206" s="570">
        <v>99</v>
      </c>
      <c r="M2206" s="570">
        <v>2</v>
      </c>
      <c r="N2206" s="570">
        <v>99</v>
      </c>
      <c r="O2206" s="570">
        <v>99</v>
      </c>
      <c r="P2206" s="570">
        <v>99</v>
      </c>
      <c r="Q2206" s="570">
        <v>32</v>
      </c>
      <c r="R2206" s="570">
        <v>214</v>
      </c>
      <c r="S2206" s="570">
        <v>4.2476635514018701</v>
      </c>
      <c r="T2206" s="570">
        <v>2</v>
      </c>
      <c r="U2206" s="570">
        <v>8.2439252336448607</v>
      </c>
      <c r="V2206" s="570">
        <v>0</v>
      </c>
      <c r="W2206" s="570">
        <v>0</v>
      </c>
      <c r="X2206" s="570">
        <v>12.149532710280372</v>
      </c>
      <c r="Y2206" s="570">
        <v>0.93457943925233611</v>
      </c>
      <c r="Z2206" s="570">
        <v>5.5947184301059263</v>
      </c>
      <c r="AA2206" s="570">
        <v>1.4754594275398969</v>
      </c>
      <c r="AB2206" s="570">
        <v>0</v>
      </c>
      <c r="AC2206" s="570">
        <v>5.4611214445820551</v>
      </c>
      <c r="AD2206" s="570"/>
      <c r="AE2206" s="570"/>
      <c r="AF2206" s="570">
        <v>12.685240071132185</v>
      </c>
      <c r="AG2206" s="570">
        <v>10.259660957808737</v>
      </c>
      <c r="AH2206" s="570">
        <v>0</v>
      </c>
      <c r="AI2206" s="570">
        <v>39</v>
      </c>
      <c r="AJ2206" s="570">
        <v>92.789743589743594</v>
      </c>
      <c r="AK2206" s="570">
        <v>11.845488576996839</v>
      </c>
      <c r="AL2206" s="570"/>
    </row>
    <row r="2207" spans="1:38">
      <c r="A2207" s="570">
        <v>17</v>
      </c>
      <c r="B2207" s="570">
        <v>195</v>
      </c>
      <c r="C2207" s="570">
        <v>2023</v>
      </c>
      <c r="D2207" s="570">
        <v>3</v>
      </c>
      <c r="E2207" s="570">
        <v>99</v>
      </c>
      <c r="F2207" s="570">
        <v>99</v>
      </c>
      <c r="G2207" s="570">
        <v>99</v>
      </c>
      <c r="H2207" s="570">
        <v>99</v>
      </c>
      <c r="I2207" s="570">
        <v>99</v>
      </c>
      <c r="J2207" s="570">
        <v>999</v>
      </c>
      <c r="K2207" s="570">
        <v>99</v>
      </c>
      <c r="L2207" s="570">
        <v>99</v>
      </c>
      <c r="M2207" s="570">
        <v>2</v>
      </c>
      <c r="N2207" s="570">
        <v>99</v>
      </c>
      <c r="O2207" s="570">
        <v>99</v>
      </c>
      <c r="P2207" s="570">
        <v>99</v>
      </c>
      <c r="Q2207" s="570">
        <v>89</v>
      </c>
      <c r="R2207" s="570">
        <v>598</v>
      </c>
      <c r="S2207" s="570">
        <v>3.9515050167224071</v>
      </c>
      <c r="T2207" s="570">
        <v>1.9866220735785955</v>
      </c>
      <c r="U2207" s="570">
        <v>6.4563545150501715</v>
      </c>
      <c r="V2207" s="570">
        <v>0</v>
      </c>
      <c r="W2207" s="570">
        <v>0</v>
      </c>
      <c r="X2207" s="570">
        <v>3.6789297658862878</v>
      </c>
      <c r="Y2207" s="570">
        <v>0.16722408026755856</v>
      </c>
      <c r="Z2207" s="570">
        <v>3.7436078972517777</v>
      </c>
      <c r="AA2207" s="570">
        <v>1.4559264456668901</v>
      </c>
      <c r="AB2207" s="570">
        <v>0.23093881607534517</v>
      </c>
      <c r="AC2207" s="570">
        <v>16.090150237426123</v>
      </c>
      <c r="AD2207" s="570">
        <v>28.559292000073125</v>
      </c>
      <c r="AE2207" s="570">
        <v>3.785850984880347</v>
      </c>
      <c r="AF2207" s="570">
        <v>13.111159833369872</v>
      </c>
      <c r="AG2207" s="570">
        <v>9.0144126938172242</v>
      </c>
      <c r="AH2207" s="570">
        <v>0.16722408026755856</v>
      </c>
      <c r="AI2207" s="570">
        <v>6</v>
      </c>
      <c r="AJ2207" s="570">
        <v>88.616666666666688</v>
      </c>
      <c r="AK2207" s="570">
        <v>13.643014775292063</v>
      </c>
      <c r="AL2207" s="570"/>
    </row>
    <row r="2208" spans="1:38">
      <c r="A2208" s="570">
        <v>17</v>
      </c>
      <c r="B2208" s="570">
        <v>196</v>
      </c>
      <c r="C2208" s="570">
        <v>2023</v>
      </c>
      <c r="D2208" s="570">
        <v>4</v>
      </c>
      <c r="E2208" s="570">
        <v>99</v>
      </c>
      <c r="F2208" s="570">
        <v>99</v>
      </c>
      <c r="G2208" s="570">
        <v>99</v>
      </c>
      <c r="H2208" s="570">
        <v>99</v>
      </c>
      <c r="I2208" s="570">
        <v>99</v>
      </c>
      <c r="J2208" s="570">
        <v>999</v>
      </c>
      <c r="K2208" s="570">
        <v>99</v>
      </c>
      <c r="L2208" s="570">
        <v>99</v>
      </c>
      <c r="M2208" s="570">
        <v>2</v>
      </c>
      <c r="N2208" s="570">
        <v>99</v>
      </c>
      <c r="O2208" s="570">
        <v>99</v>
      </c>
      <c r="P2208" s="570">
        <v>99</v>
      </c>
      <c r="Q2208" s="570">
        <v>59</v>
      </c>
      <c r="R2208" s="570">
        <v>695</v>
      </c>
      <c r="S2208" s="570">
        <v>4.253237410071943</v>
      </c>
      <c r="T2208" s="570">
        <v>2</v>
      </c>
      <c r="U2208" s="570">
        <v>6.2197122302158192</v>
      </c>
      <c r="V2208" s="570">
        <v>0</v>
      </c>
      <c r="W2208" s="570">
        <v>0</v>
      </c>
      <c r="X2208" s="570">
        <v>2.3021582733812944</v>
      </c>
      <c r="Y2208" s="570">
        <v>0</v>
      </c>
      <c r="Z2208" s="570">
        <v>3.0277754833574249</v>
      </c>
      <c r="AA2208" s="570">
        <v>1.2123051446646365</v>
      </c>
      <c r="AB2208" s="570">
        <v>0</v>
      </c>
      <c r="AC2208" s="570">
        <v>-1.6804535144610908</v>
      </c>
      <c r="AD2208" s="570"/>
      <c r="AE2208" s="570"/>
      <c r="AF2208" s="570">
        <v>21.57714995343062</v>
      </c>
      <c r="AG2208" s="570">
        <v>16.100040969868505</v>
      </c>
      <c r="AH2208" s="570">
        <v>0</v>
      </c>
      <c r="AI2208" s="570">
        <v>10</v>
      </c>
      <c r="AJ2208" s="570">
        <v>72.61</v>
      </c>
      <c r="AK2208" s="570">
        <v>14.550555882878196</v>
      </c>
      <c r="AL2208" s="570"/>
    </row>
    <row r="2209" spans="1:38">
      <c r="A2209" s="570">
        <v>17</v>
      </c>
      <c r="B2209" s="570">
        <v>197</v>
      </c>
      <c r="C2209" s="570">
        <v>2023</v>
      </c>
      <c r="D2209" s="570">
        <v>5</v>
      </c>
      <c r="E2209" s="570">
        <v>99</v>
      </c>
      <c r="F2209" s="570">
        <v>99</v>
      </c>
      <c r="G2209" s="570">
        <v>99</v>
      </c>
      <c r="H2209" s="570">
        <v>99</v>
      </c>
      <c r="I2209" s="570">
        <v>99</v>
      </c>
      <c r="J2209" s="570">
        <v>999</v>
      </c>
      <c r="K2209" s="570">
        <v>99</v>
      </c>
      <c r="L2209" s="570">
        <v>99</v>
      </c>
      <c r="M2209" s="570">
        <v>2</v>
      </c>
      <c r="N2209" s="570">
        <v>99</v>
      </c>
      <c r="O2209" s="570">
        <v>99</v>
      </c>
      <c r="P2209" s="570">
        <v>99</v>
      </c>
      <c r="Q2209" s="570">
        <v>57</v>
      </c>
      <c r="R2209" s="570">
        <v>350</v>
      </c>
      <c r="S2209" s="570">
        <v>3.8514285714285696</v>
      </c>
      <c r="T2209" s="570">
        <v>2</v>
      </c>
      <c r="U2209" s="570">
        <v>7.3660000000000014</v>
      </c>
      <c r="V2209" s="570">
        <v>0</v>
      </c>
      <c r="W2209" s="570">
        <v>0</v>
      </c>
      <c r="X2209" s="570">
        <v>6</v>
      </c>
      <c r="Y2209" s="570">
        <v>0.28571428571428559</v>
      </c>
      <c r="Z2209" s="570">
        <v>4.0500601053740928</v>
      </c>
      <c r="AA2209" s="570">
        <v>1.4621650148366452</v>
      </c>
      <c r="AB2209" s="570">
        <v>0</v>
      </c>
      <c r="AC2209" s="570">
        <v>8.2856260108904536</v>
      </c>
      <c r="AD2209" s="570"/>
      <c r="AE2209" s="570"/>
      <c r="AF2209" s="570">
        <v>18.949648077964262</v>
      </c>
      <c r="AG2209" s="570">
        <v>14.654290391523812</v>
      </c>
      <c r="AH2209" s="570">
        <v>0</v>
      </c>
      <c r="AI2209" s="570">
        <v>76</v>
      </c>
      <c r="AJ2209" s="570">
        <v>78.315789473684262</v>
      </c>
      <c r="AK2209" s="570">
        <v>11.180246200957887</v>
      </c>
      <c r="AL2209" s="570"/>
    </row>
    <row r="2210" spans="1:38">
      <c r="A2210" s="570">
        <v>17</v>
      </c>
      <c r="B2210" s="570">
        <v>198</v>
      </c>
      <c r="C2210" s="570">
        <v>2023</v>
      </c>
      <c r="D2210" s="570">
        <v>6</v>
      </c>
      <c r="E2210" s="570">
        <v>99</v>
      </c>
      <c r="F2210" s="570">
        <v>99</v>
      </c>
      <c r="G2210" s="570">
        <v>99</v>
      </c>
      <c r="H2210" s="570">
        <v>99</v>
      </c>
      <c r="I2210" s="570">
        <v>99</v>
      </c>
      <c r="J2210" s="570">
        <v>999</v>
      </c>
      <c r="K2210" s="570">
        <v>99</v>
      </c>
      <c r="L2210" s="570">
        <v>99</v>
      </c>
      <c r="M2210" s="570">
        <v>2</v>
      </c>
      <c r="N2210" s="570">
        <v>99</v>
      </c>
      <c r="O2210" s="570">
        <v>99</v>
      </c>
      <c r="P2210" s="570">
        <v>99</v>
      </c>
      <c r="Q2210" s="570">
        <v>74</v>
      </c>
      <c r="R2210" s="570">
        <v>561</v>
      </c>
      <c r="S2210" s="570">
        <v>3.7557932263814608</v>
      </c>
      <c r="T2210" s="570">
        <v>2</v>
      </c>
      <c r="U2210" s="570">
        <v>8.6406417112299376</v>
      </c>
      <c r="V2210" s="570">
        <v>0</v>
      </c>
      <c r="W2210" s="570">
        <v>0</v>
      </c>
      <c r="X2210" s="570">
        <v>11.22994652406417</v>
      </c>
      <c r="Y2210" s="570">
        <v>0.53475935828877008</v>
      </c>
      <c r="Z2210" s="570">
        <v>4.7709633793204178</v>
      </c>
      <c r="AA2210" s="570">
        <v>1.4707751191143437</v>
      </c>
      <c r="AB2210" s="570">
        <v>0</v>
      </c>
      <c r="AC2210" s="570">
        <v>-9.3694365749539816</v>
      </c>
      <c r="AD2210" s="570"/>
      <c r="AE2210" s="570"/>
      <c r="AF2210" s="570">
        <v>24.95551601423487</v>
      </c>
      <c r="AG2210" s="570">
        <v>16.440223842631838</v>
      </c>
      <c r="AH2210" s="570">
        <v>0.71301247771836007</v>
      </c>
      <c r="AI2210" s="570">
        <v>42</v>
      </c>
      <c r="AJ2210" s="570">
        <v>81.721428571428604</v>
      </c>
      <c r="AK2210" s="570">
        <v>11.658046194243184</v>
      </c>
      <c r="AL2210" s="570"/>
    </row>
    <row r="2211" spans="1:38">
      <c r="A2211" s="570">
        <v>17</v>
      </c>
      <c r="B2211" s="570">
        <v>199</v>
      </c>
      <c r="C2211" s="570">
        <v>2023</v>
      </c>
      <c r="D2211" s="570">
        <v>7</v>
      </c>
      <c r="E2211" s="570">
        <v>99</v>
      </c>
      <c r="F2211" s="570">
        <v>99</v>
      </c>
      <c r="G2211" s="570">
        <v>99</v>
      </c>
      <c r="H2211" s="570">
        <v>99</v>
      </c>
      <c r="I2211" s="570">
        <v>99</v>
      </c>
      <c r="J2211" s="570">
        <v>999</v>
      </c>
      <c r="K2211" s="570">
        <v>99</v>
      </c>
      <c r="L2211" s="570">
        <v>99</v>
      </c>
      <c r="M2211" s="570">
        <v>2</v>
      </c>
      <c r="N2211" s="570">
        <v>99</v>
      </c>
      <c r="O2211" s="570">
        <v>99</v>
      </c>
      <c r="P2211" s="570">
        <v>99</v>
      </c>
      <c r="Q2211" s="570">
        <v>16</v>
      </c>
      <c r="R2211" s="570">
        <v>102</v>
      </c>
      <c r="S2211" s="570">
        <v>3.3039215686274508</v>
      </c>
      <c r="T2211" s="570">
        <v>2</v>
      </c>
      <c r="U2211" s="570">
        <v>7.5107843137254946</v>
      </c>
      <c r="V2211" s="570">
        <v>0</v>
      </c>
      <c r="W2211" s="570">
        <v>0</v>
      </c>
      <c r="X2211" s="570">
        <v>3.9215686274509798</v>
      </c>
      <c r="Y2211" s="570">
        <v>0</v>
      </c>
      <c r="Z2211" s="570">
        <v>3.2003035046862185</v>
      </c>
      <c r="AA2211" s="570">
        <v>1.1697931414778091</v>
      </c>
      <c r="AB2211" s="570">
        <v>0</v>
      </c>
      <c r="AC2211" s="570">
        <v>20.469900685832101</v>
      </c>
      <c r="AD2211" s="570"/>
      <c r="AE2211" s="570"/>
      <c r="AF2211" s="570">
        <v>21.428571428571423</v>
      </c>
      <c r="AG2211" s="570">
        <v>13.328114126652755</v>
      </c>
      <c r="AH2211" s="570">
        <v>0</v>
      </c>
      <c r="AI2211" s="570">
        <v>14</v>
      </c>
      <c r="AJ2211" s="570">
        <v>97.607142857142875</v>
      </c>
      <c r="AK2211" s="570">
        <v>11.601591792986611</v>
      </c>
      <c r="AL2211" s="570"/>
    </row>
    <row r="2212" spans="1:38">
      <c r="A2212" s="570">
        <v>17</v>
      </c>
      <c r="B2212" s="570">
        <v>200</v>
      </c>
      <c r="C2212" s="570">
        <v>2023</v>
      </c>
      <c r="D2212" s="570">
        <v>8</v>
      </c>
      <c r="E2212" s="570">
        <v>99</v>
      </c>
      <c r="F2212" s="570">
        <v>99</v>
      </c>
      <c r="G2212" s="570">
        <v>99</v>
      </c>
      <c r="H2212" s="570">
        <v>99</v>
      </c>
      <c r="I2212" s="570">
        <v>99</v>
      </c>
      <c r="J2212" s="570">
        <v>999</v>
      </c>
      <c r="K2212" s="570">
        <v>99</v>
      </c>
      <c r="L2212" s="570">
        <v>99</v>
      </c>
      <c r="M2212" s="570">
        <v>2</v>
      </c>
      <c r="N2212" s="570">
        <v>99</v>
      </c>
      <c r="O2212" s="570">
        <v>99</v>
      </c>
      <c r="P2212" s="570">
        <v>99</v>
      </c>
      <c r="Q2212" s="570">
        <v>66</v>
      </c>
      <c r="R2212" s="570">
        <v>704</v>
      </c>
      <c r="S2212" s="570">
        <v>4.0639204545454541</v>
      </c>
      <c r="T2212" s="570">
        <v>2</v>
      </c>
      <c r="U2212" s="570">
        <v>8.4721590909090949</v>
      </c>
      <c r="V2212" s="570">
        <v>0</v>
      </c>
      <c r="W2212" s="570">
        <v>0</v>
      </c>
      <c r="X2212" s="570">
        <v>2.1306818181818183</v>
      </c>
      <c r="Y2212" s="570">
        <v>0</v>
      </c>
      <c r="Z2212" s="570">
        <v>2.9090606687881282</v>
      </c>
      <c r="AA2212" s="570">
        <v>1.5104388564675733</v>
      </c>
      <c r="AB2212" s="570">
        <v>0</v>
      </c>
      <c r="AC2212" s="570">
        <v>39.305418676386203</v>
      </c>
      <c r="AD2212" s="570"/>
      <c r="AE2212" s="570"/>
      <c r="AF2212" s="570">
        <v>44.98402555910544</v>
      </c>
      <c r="AG2212" s="570">
        <v>32.247146664936565</v>
      </c>
      <c r="AH2212" s="570">
        <v>0.56818181818181823</v>
      </c>
      <c r="AI2212" s="570">
        <v>45</v>
      </c>
      <c r="AJ2212" s="570">
        <v>92.733333333333363</v>
      </c>
      <c r="AK2212" s="570">
        <v>11.107918634549392</v>
      </c>
      <c r="AL2212" s="570"/>
    </row>
    <row r="2213" spans="1:38">
      <c r="A2213" s="570">
        <v>17</v>
      </c>
      <c r="B2213" s="570">
        <v>201</v>
      </c>
      <c r="C2213" s="570">
        <v>2023</v>
      </c>
      <c r="D2213" s="570">
        <v>9</v>
      </c>
      <c r="E2213" s="570">
        <v>99</v>
      </c>
      <c r="F2213" s="570">
        <v>99</v>
      </c>
      <c r="G2213" s="570">
        <v>99</v>
      </c>
      <c r="H2213" s="570">
        <v>99</v>
      </c>
      <c r="I2213" s="570">
        <v>99</v>
      </c>
      <c r="J2213" s="570">
        <v>999</v>
      </c>
      <c r="K2213" s="570">
        <v>99</v>
      </c>
      <c r="L2213" s="570">
        <v>99</v>
      </c>
      <c r="M2213" s="570">
        <v>2</v>
      </c>
      <c r="N2213" s="570">
        <v>99</v>
      </c>
      <c r="O2213" s="570">
        <v>99</v>
      </c>
      <c r="P2213" s="570">
        <v>99</v>
      </c>
      <c r="Q2213" s="570">
        <v>99</v>
      </c>
      <c r="R2213" s="570">
        <v>775</v>
      </c>
      <c r="S2213" s="570">
        <v>4.4000000000000004</v>
      </c>
      <c r="T2213" s="570">
        <v>2</v>
      </c>
      <c r="U2213" s="570">
        <v>9.2372903225806553</v>
      </c>
      <c r="V2213" s="570">
        <v>0</v>
      </c>
      <c r="W2213" s="570">
        <v>0</v>
      </c>
      <c r="X2213" s="570">
        <v>8.7741935483870979</v>
      </c>
      <c r="Y2213" s="570">
        <v>0.64516129032258052</v>
      </c>
      <c r="Z2213" s="570">
        <v>4.1058749897971403</v>
      </c>
      <c r="AA2213" s="570">
        <v>1.7129487874385203</v>
      </c>
      <c r="AB2213" s="570">
        <v>0</v>
      </c>
      <c r="AC2213" s="570">
        <v>26.977115066713527</v>
      </c>
      <c r="AD2213" s="570"/>
      <c r="AE2213" s="570"/>
      <c r="AF2213" s="570">
        <v>28.853313477289653</v>
      </c>
      <c r="AG2213" s="570">
        <v>20.606665956644527</v>
      </c>
      <c r="AH2213" s="570">
        <v>0.38709677419354849</v>
      </c>
      <c r="AI2213" s="570">
        <v>92</v>
      </c>
      <c r="AJ2213" s="570">
        <v>85.102173913043501</v>
      </c>
      <c r="AK2213" s="570">
        <v>13.401014971071188</v>
      </c>
      <c r="AL2213" s="570"/>
    </row>
    <row r="2214" spans="1:38">
      <c r="A2214" s="570">
        <v>17</v>
      </c>
      <c r="B2214" s="570">
        <v>202</v>
      </c>
      <c r="C2214" s="570">
        <v>2023</v>
      </c>
      <c r="D2214" s="570">
        <v>10</v>
      </c>
      <c r="E2214" s="570">
        <v>99</v>
      </c>
      <c r="F2214" s="570">
        <v>99</v>
      </c>
      <c r="G2214" s="570">
        <v>99</v>
      </c>
      <c r="H2214" s="570">
        <v>99</v>
      </c>
      <c r="I2214" s="570">
        <v>99</v>
      </c>
      <c r="J2214" s="570">
        <v>999</v>
      </c>
      <c r="K2214" s="570">
        <v>99</v>
      </c>
      <c r="L2214" s="570">
        <v>99</v>
      </c>
      <c r="M2214" s="570">
        <v>2</v>
      </c>
      <c r="N2214" s="570">
        <v>99</v>
      </c>
      <c r="O2214" s="570">
        <v>99</v>
      </c>
      <c r="P2214" s="570">
        <v>99</v>
      </c>
      <c r="Q2214" s="570">
        <v>189</v>
      </c>
      <c r="R2214" s="570">
        <v>1013</v>
      </c>
      <c r="S2214" s="570">
        <v>4.1401776900296152</v>
      </c>
      <c r="T2214" s="570">
        <v>2</v>
      </c>
      <c r="U2214" s="570">
        <v>12.42813425468904</v>
      </c>
      <c r="V2214" s="570">
        <v>0</v>
      </c>
      <c r="W2214" s="570">
        <v>0</v>
      </c>
      <c r="X2214" s="570">
        <v>28.726554787759127</v>
      </c>
      <c r="Y2214" s="570">
        <v>1.678183613030602</v>
      </c>
      <c r="Z2214" s="570">
        <v>5.2527385020312964</v>
      </c>
      <c r="AA2214" s="570">
        <v>1.7867823269566918</v>
      </c>
      <c r="AB2214" s="570">
        <v>0</v>
      </c>
      <c r="AC2214" s="570">
        <v>-6.100387511192138</v>
      </c>
      <c r="AD2214" s="570"/>
      <c r="AE2214" s="570"/>
      <c r="AF2214" s="570">
        <v>21.548606679429913</v>
      </c>
      <c r="AG2214" s="570">
        <v>17.149235962219013</v>
      </c>
      <c r="AH2214" s="570">
        <v>1.974333662388944</v>
      </c>
      <c r="AI2214" s="570">
        <v>108</v>
      </c>
      <c r="AJ2214" s="570">
        <v>100.67962962962964</v>
      </c>
      <c r="AK2214" s="570">
        <v>13.138182034517172</v>
      </c>
      <c r="AL2214" s="570"/>
    </row>
    <row r="2215" spans="1:38">
      <c r="A2215" s="570">
        <v>17</v>
      </c>
      <c r="B2215" s="570">
        <v>203</v>
      </c>
      <c r="C2215" s="570">
        <v>2023</v>
      </c>
      <c r="D2215" s="570">
        <v>11</v>
      </c>
      <c r="E2215" s="570">
        <v>99</v>
      </c>
      <c r="F2215" s="570">
        <v>99</v>
      </c>
      <c r="G2215" s="570">
        <v>99</v>
      </c>
      <c r="H2215" s="570">
        <v>99</v>
      </c>
      <c r="I2215" s="570">
        <v>99</v>
      </c>
      <c r="J2215" s="570">
        <v>999</v>
      </c>
      <c r="K2215" s="570">
        <v>99</v>
      </c>
      <c r="L2215" s="570">
        <v>99</v>
      </c>
      <c r="M2215" s="570">
        <v>2</v>
      </c>
      <c r="N2215" s="570">
        <v>99</v>
      </c>
      <c r="O2215" s="570">
        <v>99</v>
      </c>
      <c r="P2215" s="570">
        <v>99</v>
      </c>
      <c r="Q2215" s="570">
        <v>97</v>
      </c>
      <c r="R2215" s="570">
        <v>313</v>
      </c>
      <c r="S2215" s="570">
        <v>4.5303514376996805</v>
      </c>
      <c r="T2215" s="570">
        <v>2</v>
      </c>
      <c r="U2215" s="570">
        <v>11.572204472843453</v>
      </c>
      <c r="V2215" s="570">
        <v>0</v>
      </c>
      <c r="W2215" s="570">
        <v>0</v>
      </c>
      <c r="X2215" s="570">
        <v>21.725239616613418</v>
      </c>
      <c r="Y2215" s="570">
        <v>3.5143769968051126</v>
      </c>
      <c r="Z2215" s="570">
        <v>5.9088735402021868</v>
      </c>
      <c r="AA2215" s="570">
        <v>1.6106292911630053</v>
      </c>
      <c r="AB2215" s="570">
        <v>0</v>
      </c>
      <c r="AC2215" s="570">
        <v>13.274173171505719</v>
      </c>
      <c r="AD2215" s="570"/>
      <c r="AE2215" s="570"/>
      <c r="AF2215" s="570">
        <v>12.585444310414152</v>
      </c>
      <c r="AG2215" s="570">
        <v>8.5062362470263011</v>
      </c>
      <c r="AH2215" s="570">
        <v>1.5974440894568691</v>
      </c>
      <c r="AI2215" s="570">
        <v>29</v>
      </c>
      <c r="AJ2215" s="570">
        <v>93.7</v>
      </c>
      <c r="AK2215" s="570">
        <v>12.855293020740373</v>
      </c>
      <c r="AL2215" s="570"/>
    </row>
    <row r="2216" spans="1:38">
      <c r="A2216" s="570">
        <v>17</v>
      </c>
      <c r="B2216" s="570">
        <v>204</v>
      </c>
      <c r="C2216" s="570">
        <v>2023</v>
      </c>
      <c r="D2216" s="570">
        <v>12</v>
      </c>
      <c r="E2216" s="570">
        <v>99</v>
      </c>
      <c r="F2216" s="570">
        <v>99</v>
      </c>
      <c r="G2216" s="570">
        <v>99</v>
      </c>
      <c r="H2216" s="570">
        <v>99</v>
      </c>
      <c r="I2216" s="570">
        <v>99</v>
      </c>
      <c r="J2216" s="570">
        <v>999</v>
      </c>
      <c r="K2216" s="570">
        <v>99</v>
      </c>
      <c r="L2216" s="570">
        <v>99</v>
      </c>
      <c r="M2216" s="570">
        <v>2</v>
      </c>
      <c r="N2216" s="570">
        <v>99</v>
      </c>
      <c r="O2216" s="570">
        <v>99</v>
      </c>
      <c r="P2216" s="570">
        <v>99</v>
      </c>
      <c r="Q2216" s="570">
        <v>8</v>
      </c>
      <c r="R2216" s="570">
        <v>45</v>
      </c>
      <c r="S2216" s="570">
        <v>4.4222222222222225</v>
      </c>
      <c r="T2216" s="570">
        <v>2</v>
      </c>
      <c r="U2216" s="570">
        <v>10.764444444444443</v>
      </c>
      <c r="V2216" s="570">
        <v>0</v>
      </c>
      <c r="W2216" s="570">
        <v>0</v>
      </c>
      <c r="X2216" s="570">
        <v>15.555555555555555</v>
      </c>
      <c r="Y2216" s="570">
        <v>0</v>
      </c>
      <c r="Z2216" s="570">
        <v>4.5292705105816644</v>
      </c>
      <c r="AA2216" s="570">
        <v>0.93068407072764037</v>
      </c>
      <c r="AB2216" s="570">
        <v>0</v>
      </c>
      <c r="AC2216" s="570">
        <v>13.27198887020246</v>
      </c>
      <c r="AD2216" s="570"/>
      <c r="AE2216" s="570"/>
      <c r="AF2216" s="570">
        <v>17.241379310344826</v>
      </c>
      <c r="AG2216" s="570">
        <v>11.007840018179751</v>
      </c>
      <c r="AH2216" s="570">
        <v>0</v>
      </c>
      <c r="AI2216" s="570">
        <v>3</v>
      </c>
      <c r="AJ2216" s="570">
        <v>91.866666666666688</v>
      </c>
      <c r="AK2216" s="570">
        <v>13.543494471390822</v>
      </c>
      <c r="AL2216" s="570"/>
    </row>
    <row r="2217" spans="1:38">
      <c r="A2217" s="570">
        <v>17</v>
      </c>
      <c r="B2217" s="570">
        <v>205</v>
      </c>
      <c r="C2217" s="570">
        <v>2023</v>
      </c>
      <c r="D2217" s="570">
        <v>1</v>
      </c>
      <c r="E2217" s="570">
        <v>99</v>
      </c>
      <c r="F2217" s="570">
        <v>99</v>
      </c>
      <c r="G2217" s="570">
        <v>99</v>
      </c>
      <c r="H2217" s="570">
        <v>99</v>
      </c>
      <c r="I2217" s="570">
        <v>99</v>
      </c>
      <c r="J2217" s="570">
        <v>999</v>
      </c>
      <c r="K2217" s="570">
        <v>99</v>
      </c>
      <c r="L2217" s="570">
        <v>99</v>
      </c>
      <c r="M2217" s="570">
        <v>3</v>
      </c>
      <c r="N2217" s="570">
        <v>99</v>
      </c>
      <c r="O2217" s="570">
        <v>99</v>
      </c>
      <c r="P2217" s="570">
        <v>99</v>
      </c>
      <c r="Q2217" s="570"/>
      <c r="R2217" s="570">
        <v>0</v>
      </c>
      <c r="S2217" s="570"/>
      <c r="T2217" s="570"/>
      <c r="U2217" s="570"/>
      <c r="V2217" s="570"/>
      <c r="W2217" s="570"/>
      <c r="X2217" s="570"/>
      <c r="Y2217" s="570"/>
      <c r="Z2217" s="570"/>
      <c r="AA2217" s="570"/>
      <c r="AB2217" s="570"/>
      <c r="AC2217" s="570"/>
      <c r="AD2217" s="570"/>
      <c r="AE2217" s="570"/>
      <c r="AF2217" s="570"/>
      <c r="AG2217" s="570"/>
      <c r="AH2217" s="570"/>
      <c r="AI2217" s="570"/>
      <c r="AJ2217" s="570"/>
      <c r="AK2217" s="570"/>
      <c r="AL2217" s="570"/>
    </row>
    <row r="2218" spans="1:38">
      <c r="A2218" s="570">
        <v>17</v>
      </c>
      <c r="B2218" s="570">
        <v>206</v>
      </c>
      <c r="C2218" s="570">
        <v>2023</v>
      </c>
      <c r="D2218" s="570">
        <v>2</v>
      </c>
      <c r="E2218" s="570">
        <v>99</v>
      </c>
      <c r="F2218" s="570">
        <v>99</v>
      </c>
      <c r="G2218" s="570">
        <v>99</v>
      </c>
      <c r="H2218" s="570">
        <v>99</v>
      </c>
      <c r="I2218" s="570">
        <v>99</v>
      </c>
      <c r="J2218" s="570">
        <v>999</v>
      </c>
      <c r="K2218" s="570">
        <v>99</v>
      </c>
      <c r="L2218" s="570">
        <v>99</v>
      </c>
      <c r="M2218" s="570">
        <v>3</v>
      </c>
      <c r="N2218" s="570">
        <v>99</v>
      </c>
      <c r="O2218" s="570">
        <v>99</v>
      </c>
      <c r="P2218" s="570">
        <v>99</v>
      </c>
      <c r="Q2218" s="570">
        <v>1</v>
      </c>
      <c r="R2218" s="570">
        <v>22</v>
      </c>
      <c r="S2218" s="570">
        <v>4.2272727272727284</v>
      </c>
      <c r="T2218" s="570">
        <v>3</v>
      </c>
      <c r="U2218" s="570">
        <v>5.0181818181818194</v>
      </c>
      <c r="V2218" s="570">
        <v>0</v>
      </c>
      <c r="W2218" s="570">
        <v>0</v>
      </c>
      <c r="X2218" s="570">
        <v>0</v>
      </c>
      <c r="Y2218" s="570">
        <v>0</v>
      </c>
      <c r="Z2218" s="570">
        <v>0.79979336174265092</v>
      </c>
      <c r="AA2218" s="570">
        <v>0.66958726648437461</v>
      </c>
      <c r="AB2218" s="570">
        <v>0</v>
      </c>
      <c r="AC2218" s="570">
        <v>67.979123579901795</v>
      </c>
      <c r="AD2218" s="570"/>
      <c r="AE2218" s="570"/>
      <c r="AF2218" s="570">
        <v>1.3040901007705985</v>
      </c>
      <c r="AG2218" s="570">
        <v>0.64202843767264706</v>
      </c>
      <c r="AH2218" s="570">
        <v>0</v>
      </c>
      <c r="AI2218" s="570"/>
      <c r="AJ2218" s="570"/>
      <c r="AK2218" s="570"/>
      <c r="AL2218" s="570"/>
    </row>
    <row r="2219" spans="1:38">
      <c r="A2219" s="570">
        <v>17</v>
      </c>
      <c r="B2219" s="570">
        <v>207</v>
      </c>
      <c r="C2219" s="570">
        <v>2023</v>
      </c>
      <c r="D2219" s="570">
        <v>3</v>
      </c>
      <c r="E2219" s="570">
        <v>99</v>
      </c>
      <c r="F2219" s="570">
        <v>99</v>
      </c>
      <c r="G2219" s="570">
        <v>99</v>
      </c>
      <c r="H2219" s="570">
        <v>99</v>
      </c>
      <c r="I2219" s="570">
        <v>99</v>
      </c>
      <c r="J2219" s="570">
        <v>999</v>
      </c>
      <c r="K2219" s="570">
        <v>99</v>
      </c>
      <c r="L2219" s="570">
        <v>99</v>
      </c>
      <c r="M2219" s="570">
        <v>3</v>
      </c>
      <c r="N2219" s="570">
        <v>99</v>
      </c>
      <c r="O2219" s="570">
        <v>99</v>
      </c>
      <c r="P2219" s="570">
        <v>99</v>
      </c>
      <c r="Q2219" s="570">
        <v>2</v>
      </c>
      <c r="R2219" s="570">
        <v>19</v>
      </c>
      <c r="S2219" s="570">
        <v>4.0526315789473681</v>
      </c>
      <c r="T2219" s="570">
        <v>3</v>
      </c>
      <c r="U2219" s="570">
        <v>7.7421052631578977</v>
      </c>
      <c r="V2219" s="570">
        <v>0</v>
      </c>
      <c r="W2219" s="570">
        <v>0</v>
      </c>
      <c r="X2219" s="570">
        <v>0</v>
      </c>
      <c r="Y2219" s="570">
        <v>0</v>
      </c>
      <c r="Z2219" s="570">
        <v>2.6567324191221022</v>
      </c>
      <c r="AA2219" s="570">
        <v>0.94443991815401984</v>
      </c>
      <c r="AB2219" s="570">
        <v>0</v>
      </c>
      <c r="AC2219" s="570">
        <v>57.386128046007251</v>
      </c>
      <c r="AD2219" s="570"/>
      <c r="AE2219" s="570"/>
      <c r="AF2219" s="570">
        <v>0.41657531243148438</v>
      </c>
      <c r="AG2219" s="570">
        <v>0.34344844654368506</v>
      </c>
      <c r="AH2219" s="570">
        <v>0</v>
      </c>
      <c r="AI2219" s="570"/>
      <c r="AJ2219" s="570"/>
      <c r="AK2219" s="570"/>
      <c r="AL2219" s="570"/>
    </row>
    <row r="2220" spans="1:38">
      <c r="A2220" s="570">
        <v>17</v>
      </c>
      <c r="B2220" s="570">
        <v>208</v>
      </c>
      <c r="C2220" s="570">
        <v>2023</v>
      </c>
      <c r="D2220" s="570">
        <v>4</v>
      </c>
      <c r="E2220" s="570">
        <v>99</v>
      </c>
      <c r="F2220" s="570">
        <v>99</v>
      </c>
      <c r="G2220" s="570">
        <v>99</v>
      </c>
      <c r="H2220" s="570">
        <v>99</v>
      </c>
      <c r="I2220" s="570">
        <v>99</v>
      </c>
      <c r="J2220" s="570">
        <v>999</v>
      </c>
      <c r="K2220" s="570">
        <v>99</v>
      </c>
      <c r="L2220" s="570">
        <v>99</v>
      </c>
      <c r="M2220" s="570">
        <v>3</v>
      </c>
      <c r="N2220" s="570">
        <v>99</v>
      </c>
      <c r="O2220" s="570">
        <v>99</v>
      </c>
      <c r="P2220" s="570">
        <v>99</v>
      </c>
      <c r="Q2220" s="570">
        <v>3</v>
      </c>
      <c r="R2220" s="570">
        <v>15</v>
      </c>
      <c r="S2220" s="570">
        <v>5.5333333333333323</v>
      </c>
      <c r="T2220" s="570">
        <v>3</v>
      </c>
      <c r="U2220" s="570">
        <v>7.8266666666666707</v>
      </c>
      <c r="V2220" s="570">
        <v>0</v>
      </c>
      <c r="W2220" s="570">
        <v>0</v>
      </c>
      <c r="X2220" s="570">
        <v>6.6666666666666687</v>
      </c>
      <c r="Y2220" s="570">
        <v>0</v>
      </c>
      <c r="Z2220" s="570">
        <v>2.7884205007295542</v>
      </c>
      <c r="AA2220" s="570">
        <v>1.54344492037203</v>
      </c>
      <c r="AB2220" s="570">
        <v>0</v>
      </c>
      <c r="AC2220" s="570">
        <v>-41.069902329271905</v>
      </c>
      <c r="AD2220" s="570"/>
      <c r="AE2220" s="570"/>
      <c r="AF2220" s="570">
        <v>0.46569388388699162</v>
      </c>
      <c r="AG2220" s="570">
        <v>0.43726023315579743</v>
      </c>
      <c r="AH2220" s="570">
        <v>0</v>
      </c>
      <c r="AI2220" s="570">
        <v>15</v>
      </c>
      <c r="AJ2220" s="570">
        <v>78.846666666666636</v>
      </c>
      <c r="AK2220" s="570">
        <v>15.609420002120711</v>
      </c>
      <c r="AL2220" s="570"/>
    </row>
    <row r="2221" spans="1:38">
      <c r="A2221" s="570">
        <v>17</v>
      </c>
      <c r="B2221" s="570">
        <v>209</v>
      </c>
      <c r="C2221" s="570">
        <v>2023</v>
      </c>
      <c r="D2221" s="570">
        <v>5</v>
      </c>
      <c r="E2221" s="570">
        <v>99</v>
      </c>
      <c r="F2221" s="570">
        <v>99</v>
      </c>
      <c r="G2221" s="570">
        <v>99</v>
      </c>
      <c r="H2221" s="570">
        <v>99</v>
      </c>
      <c r="I2221" s="570">
        <v>99</v>
      </c>
      <c r="J2221" s="570">
        <v>999</v>
      </c>
      <c r="K2221" s="570">
        <v>99</v>
      </c>
      <c r="L2221" s="570">
        <v>99</v>
      </c>
      <c r="M2221" s="570">
        <v>3</v>
      </c>
      <c r="N2221" s="570">
        <v>99</v>
      </c>
      <c r="O2221" s="570">
        <v>99</v>
      </c>
      <c r="P2221" s="570">
        <v>99</v>
      </c>
      <c r="Q2221" s="570">
        <v>10</v>
      </c>
      <c r="R2221" s="570">
        <v>34</v>
      </c>
      <c r="S2221" s="570">
        <v>4.8235294117647056</v>
      </c>
      <c r="T2221" s="570">
        <v>3</v>
      </c>
      <c r="U2221" s="570">
        <v>7.2676470588235293</v>
      </c>
      <c r="V2221" s="570">
        <v>0</v>
      </c>
      <c r="W2221" s="570">
        <v>0</v>
      </c>
      <c r="X2221" s="570">
        <v>8.8235294117647047</v>
      </c>
      <c r="Y2221" s="570">
        <v>0</v>
      </c>
      <c r="Z2221" s="570">
        <v>3.9291310660572361</v>
      </c>
      <c r="AA2221" s="570">
        <v>0.7058823529411774</v>
      </c>
      <c r="AB2221" s="570">
        <v>0</v>
      </c>
      <c r="AC2221" s="570">
        <v>-30.322774898497102</v>
      </c>
      <c r="AD2221" s="570"/>
      <c r="AE2221" s="570"/>
      <c r="AF2221" s="570">
        <v>1.8408229561451004</v>
      </c>
      <c r="AG2221" s="570">
        <v>1.4045518621254145</v>
      </c>
      <c r="AH2221" s="570">
        <v>8.8235294117647047</v>
      </c>
      <c r="AI2221" s="570">
        <v>33</v>
      </c>
      <c r="AJ2221" s="570">
        <v>77.954545454545439</v>
      </c>
      <c r="AK2221" s="570">
        <v>13.723713297340929</v>
      </c>
      <c r="AL2221" s="570"/>
    </row>
    <row r="2222" spans="1:38">
      <c r="A2222" s="570">
        <v>17</v>
      </c>
      <c r="B2222" s="570">
        <v>210</v>
      </c>
      <c r="C2222" s="570">
        <v>2023</v>
      </c>
      <c r="D2222" s="570">
        <v>6</v>
      </c>
      <c r="E2222" s="570">
        <v>99</v>
      </c>
      <c r="F2222" s="570">
        <v>99</v>
      </c>
      <c r="G2222" s="570">
        <v>99</v>
      </c>
      <c r="H2222" s="570">
        <v>99</v>
      </c>
      <c r="I2222" s="570">
        <v>99</v>
      </c>
      <c r="J2222" s="570">
        <v>999</v>
      </c>
      <c r="K2222" s="570">
        <v>99</v>
      </c>
      <c r="L2222" s="570">
        <v>99</v>
      </c>
      <c r="M2222" s="570">
        <v>3</v>
      </c>
      <c r="N2222" s="570">
        <v>99</v>
      </c>
      <c r="O2222" s="570">
        <v>99</v>
      </c>
      <c r="P2222" s="570">
        <v>99</v>
      </c>
      <c r="Q2222" s="570">
        <v>15</v>
      </c>
      <c r="R2222" s="570">
        <v>61</v>
      </c>
      <c r="S2222" s="570">
        <v>4.606557377049179</v>
      </c>
      <c r="T2222" s="570">
        <v>3</v>
      </c>
      <c r="U2222" s="570">
        <v>8.3475409836065584</v>
      </c>
      <c r="V2222" s="570">
        <v>0</v>
      </c>
      <c r="W2222" s="570">
        <v>0</v>
      </c>
      <c r="X2222" s="570">
        <v>9.8360655737704921</v>
      </c>
      <c r="Y2222" s="570">
        <v>1.6393442622950822</v>
      </c>
      <c r="Z2222" s="570">
        <v>4.5220989815726087</v>
      </c>
      <c r="AA2222" s="570">
        <v>1.283932081914839</v>
      </c>
      <c r="AB2222" s="570">
        <v>0</v>
      </c>
      <c r="AC2222" s="570">
        <v>-42.143308312033597</v>
      </c>
      <c r="AD2222" s="570"/>
      <c r="AE2222" s="570"/>
      <c r="AF2222" s="570">
        <v>2.7135231316725981</v>
      </c>
      <c r="AG2222" s="570">
        <v>1.7269798202475837</v>
      </c>
      <c r="AH2222" s="570">
        <v>0</v>
      </c>
      <c r="AI2222" s="570">
        <v>61</v>
      </c>
      <c r="AJ2222" s="570">
        <v>83.621311475409854</v>
      </c>
      <c r="AK2222" s="570">
        <v>13.289650636822499</v>
      </c>
      <c r="AL2222" s="570"/>
    </row>
    <row r="2223" spans="1:38">
      <c r="A2223" s="570">
        <v>17</v>
      </c>
      <c r="B2223" s="570">
        <v>211</v>
      </c>
      <c r="C2223" s="570">
        <v>2023</v>
      </c>
      <c r="D2223" s="570">
        <v>7</v>
      </c>
      <c r="E2223" s="570">
        <v>99</v>
      </c>
      <c r="F2223" s="570">
        <v>99</v>
      </c>
      <c r="G2223" s="570">
        <v>99</v>
      </c>
      <c r="H2223" s="570">
        <v>99</v>
      </c>
      <c r="I2223" s="570">
        <v>99</v>
      </c>
      <c r="J2223" s="570">
        <v>999</v>
      </c>
      <c r="K2223" s="570">
        <v>99</v>
      </c>
      <c r="L2223" s="570">
        <v>99</v>
      </c>
      <c r="M2223" s="570">
        <v>3</v>
      </c>
      <c r="N2223" s="570">
        <v>99</v>
      </c>
      <c r="O2223" s="570">
        <v>99</v>
      </c>
      <c r="P2223" s="570">
        <v>99</v>
      </c>
      <c r="Q2223" s="570">
        <v>4</v>
      </c>
      <c r="R2223" s="570">
        <v>9</v>
      </c>
      <c r="S2223" s="570">
        <v>3.7777777777777777</v>
      </c>
      <c r="T2223" s="570">
        <v>3</v>
      </c>
      <c r="U2223" s="570">
        <v>10.188888888888888</v>
      </c>
      <c r="V2223" s="570">
        <v>0</v>
      </c>
      <c r="W2223" s="570">
        <v>0</v>
      </c>
      <c r="X2223" s="570">
        <v>33.333333333333343</v>
      </c>
      <c r="Y2223" s="570">
        <v>0</v>
      </c>
      <c r="Z2223" s="570">
        <v>5.230135847915844</v>
      </c>
      <c r="AA2223" s="570">
        <v>1.0304020550550788</v>
      </c>
      <c r="AB2223" s="570">
        <v>0</v>
      </c>
      <c r="AC2223" s="570">
        <v>-55.094770234869237</v>
      </c>
      <c r="AD2223" s="570"/>
      <c r="AE2223" s="570"/>
      <c r="AF2223" s="570">
        <v>1.8907563025210079</v>
      </c>
      <c r="AG2223" s="570">
        <v>1.5953375086986781</v>
      </c>
      <c r="AH2223" s="570">
        <v>0</v>
      </c>
      <c r="AI2223" s="570">
        <v>9</v>
      </c>
      <c r="AJ2223" s="570">
        <v>115.37777777777778</v>
      </c>
      <c r="AK2223" s="570">
        <v>6.5960199033325582</v>
      </c>
      <c r="AL2223" s="570"/>
    </row>
    <row r="2224" spans="1:38">
      <c r="A2224" s="570">
        <v>17</v>
      </c>
      <c r="B2224" s="570">
        <v>212</v>
      </c>
      <c r="C2224" s="570">
        <v>2023</v>
      </c>
      <c r="D2224" s="570">
        <v>8</v>
      </c>
      <c r="E2224" s="570">
        <v>99</v>
      </c>
      <c r="F2224" s="570">
        <v>99</v>
      </c>
      <c r="G2224" s="570">
        <v>99</v>
      </c>
      <c r="H2224" s="570">
        <v>99</v>
      </c>
      <c r="I2224" s="570">
        <v>99</v>
      </c>
      <c r="J2224" s="570">
        <v>999</v>
      </c>
      <c r="K2224" s="570">
        <v>99</v>
      </c>
      <c r="L2224" s="570">
        <v>99</v>
      </c>
      <c r="M2224" s="570">
        <v>3</v>
      </c>
      <c r="N2224" s="570">
        <v>99</v>
      </c>
      <c r="O2224" s="570">
        <v>99</v>
      </c>
      <c r="P2224" s="570">
        <v>99</v>
      </c>
      <c r="Q2224" s="570">
        <v>18</v>
      </c>
      <c r="R2224" s="570">
        <v>57</v>
      </c>
      <c r="S2224" s="570">
        <v>4.9649122807017525</v>
      </c>
      <c r="T2224" s="570">
        <v>3</v>
      </c>
      <c r="U2224" s="570">
        <v>12.680701754385964</v>
      </c>
      <c r="V2224" s="570">
        <v>0</v>
      </c>
      <c r="W2224" s="570">
        <v>0</v>
      </c>
      <c r="X2224" s="570">
        <v>17.543859649122805</v>
      </c>
      <c r="Y2224" s="570">
        <v>0</v>
      </c>
      <c r="Z2224" s="570">
        <v>3.8729126170260777</v>
      </c>
      <c r="AA2224" s="570">
        <v>1.1233551293741844</v>
      </c>
      <c r="AB2224" s="570">
        <v>0</v>
      </c>
      <c r="AC2224" s="570">
        <v>-21.145669143659376</v>
      </c>
      <c r="AD2224" s="570"/>
      <c r="AE2224" s="570"/>
      <c r="AF2224" s="570">
        <v>3.6421725239616625</v>
      </c>
      <c r="AG2224" s="570">
        <v>3.907893100633113</v>
      </c>
      <c r="AH2224" s="570">
        <v>0</v>
      </c>
      <c r="AI2224" s="570">
        <v>23</v>
      </c>
      <c r="AJ2224" s="570">
        <v>90.304347826086939</v>
      </c>
      <c r="AK2224" s="570">
        <v>14.183819751301348</v>
      </c>
      <c r="AL2224" s="570"/>
    </row>
    <row r="2225" spans="1:38">
      <c r="A2225" s="570">
        <v>17</v>
      </c>
      <c r="B2225" s="570">
        <v>213</v>
      </c>
      <c r="C2225" s="570">
        <v>2023</v>
      </c>
      <c r="D2225" s="570">
        <v>9</v>
      </c>
      <c r="E2225" s="570">
        <v>99</v>
      </c>
      <c r="F2225" s="570">
        <v>99</v>
      </c>
      <c r="G2225" s="570">
        <v>99</v>
      </c>
      <c r="H2225" s="570">
        <v>99</v>
      </c>
      <c r="I2225" s="570">
        <v>99</v>
      </c>
      <c r="J2225" s="570">
        <v>999</v>
      </c>
      <c r="K2225" s="570">
        <v>99</v>
      </c>
      <c r="L2225" s="570">
        <v>99</v>
      </c>
      <c r="M2225" s="570">
        <v>3</v>
      </c>
      <c r="N2225" s="570">
        <v>99</v>
      </c>
      <c r="O2225" s="570">
        <v>99</v>
      </c>
      <c r="P2225" s="570">
        <v>99</v>
      </c>
      <c r="Q2225" s="570">
        <v>23</v>
      </c>
      <c r="R2225" s="570">
        <v>110</v>
      </c>
      <c r="S2225" s="570">
        <v>4.836363636363636</v>
      </c>
      <c r="T2225" s="570">
        <v>3</v>
      </c>
      <c r="U2225" s="570">
        <v>9.3427272727272666</v>
      </c>
      <c r="V2225" s="570">
        <v>0</v>
      </c>
      <c r="W2225" s="570">
        <v>0</v>
      </c>
      <c r="X2225" s="570">
        <v>2.7272727272727271</v>
      </c>
      <c r="Y2225" s="570">
        <v>0</v>
      </c>
      <c r="Z2225" s="570">
        <v>2.7717555674373462</v>
      </c>
      <c r="AA2225" s="570">
        <v>1.2249472918328359</v>
      </c>
      <c r="AB2225" s="570">
        <v>0</v>
      </c>
      <c r="AC2225" s="570">
        <v>20.153554546672755</v>
      </c>
      <c r="AD2225" s="570"/>
      <c r="AE2225" s="570"/>
      <c r="AF2225" s="570">
        <v>4.0953090096798244</v>
      </c>
      <c r="AG2225" s="570">
        <v>2.958201763349614</v>
      </c>
      <c r="AH2225" s="570">
        <v>0.90909090909090895</v>
      </c>
      <c r="AI2225" s="570">
        <v>65</v>
      </c>
      <c r="AJ2225" s="570">
        <v>84.524615384615373</v>
      </c>
      <c r="AK2225" s="570">
        <v>13.72467967897996</v>
      </c>
      <c r="AL2225" s="570"/>
    </row>
    <row r="2226" spans="1:38">
      <c r="A2226" s="570">
        <v>17</v>
      </c>
      <c r="B2226" s="570">
        <v>214</v>
      </c>
      <c r="C2226" s="570">
        <v>2023</v>
      </c>
      <c r="D2226" s="570">
        <v>10</v>
      </c>
      <c r="E2226" s="570">
        <v>99</v>
      </c>
      <c r="F2226" s="570">
        <v>99</v>
      </c>
      <c r="G2226" s="570">
        <v>99</v>
      </c>
      <c r="H2226" s="570">
        <v>99</v>
      </c>
      <c r="I2226" s="570">
        <v>99</v>
      </c>
      <c r="J2226" s="570">
        <v>999</v>
      </c>
      <c r="K2226" s="570">
        <v>99</v>
      </c>
      <c r="L2226" s="570">
        <v>99</v>
      </c>
      <c r="M2226" s="570">
        <v>3</v>
      </c>
      <c r="N2226" s="570">
        <v>99</v>
      </c>
      <c r="O2226" s="570">
        <v>99</v>
      </c>
      <c r="P2226" s="570">
        <v>99</v>
      </c>
      <c r="Q2226" s="570">
        <v>32</v>
      </c>
      <c r="R2226" s="570">
        <v>99</v>
      </c>
      <c r="S2226" s="570">
        <v>4.1111111111111116</v>
      </c>
      <c r="T2226" s="570">
        <v>3</v>
      </c>
      <c r="U2226" s="570">
        <v>11.24545454545455</v>
      </c>
      <c r="V2226" s="570">
        <v>0</v>
      </c>
      <c r="W2226" s="570">
        <v>0</v>
      </c>
      <c r="X2226" s="570">
        <v>19.19191919191919</v>
      </c>
      <c r="Y2226" s="570">
        <v>0</v>
      </c>
      <c r="Z2226" s="570">
        <v>4.6546874978326258</v>
      </c>
      <c r="AA2226" s="570">
        <v>1.3698697784375522</v>
      </c>
      <c r="AB2226" s="570">
        <v>0</v>
      </c>
      <c r="AC2226" s="570">
        <v>-44.340224769158873</v>
      </c>
      <c r="AD2226" s="570"/>
      <c r="AE2226" s="570"/>
      <c r="AF2226" s="570">
        <v>2.1059349074664966</v>
      </c>
      <c r="AG2226" s="570">
        <v>1.5164971680610695</v>
      </c>
      <c r="AH2226" s="570">
        <v>5.0505050505050511</v>
      </c>
      <c r="AI2226" s="570">
        <v>73</v>
      </c>
      <c r="AJ2226" s="570">
        <v>95.643835616438366</v>
      </c>
      <c r="AK2226" s="570">
        <v>13.174062922470828</v>
      </c>
      <c r="AL2226" s="570"/>
    </row>
    <row r="2227" spans="1:38">
      <c r="A2227" s="570">
        <v>17</v>
      </c>
      <c r="B2227" s="570">
        <v>215</v>
      </c>
      <c r="C2227" s="570">
        <v>2023</v>
      </c>
      <c r="D2227" s="570">
        <v>11</v>
      </c>
      <c r="E2227" s="570">
        <v>99</v>
      </c>
      <c r="F2227" s="570">
        <v>99</v>
      </c>
      <c r="G2227" s="570">
        <v>99</v>
      </c>
      <c r="H2227" s="570">
        <v>99</v>
      </c>
      <c r="I2227" s="570">
        <v>99</v>
      </c>
      <c r="J2227" s="570">
        <v>999</v>
      </c>
      <c r="K2227" s="570">
        <v>99</v>
      </c>
      <c r="L2227" s="570">
        <v>99</v>
      </c>
      <c r="M2227" s="570">
        <v>3</v>
      </c>
      <c r="N2227" s="570">
        <v>99</v>
      </c>
      <c r="O2227" s="570">
        <v>99</v>
      </c>
      <c r="P2227" s="570">
        <v>99</v>
      </c>
      <c r="Q2227" s="570">
        <v>16</v>
      </c>
      <c r="R2227" s="570">
        <v>41</v>
      </c>
      <c r="S2227" s="570">
        <v>4.2439024390243905</v>
      </c>
      <c r="T2227" s="570">
        <v>3</v>
      </c>
      <c r="U2227" s="570">
        <v>11.248780487804883</v>
      </c>
      <c r="V2227" s="570">
        <v>0</v>
      </c>
      <c r="W2227" s="570">
        <v>0</v>
      </c>
      <c r="X2227" s="570">
        <v>24.390243902439025</v>
      </c>
      <c r="Y2227" s="570">
        <v>2.4390243902439024</v>
      </c>
      <c r="Z2227" s="570">
        <v>5.6595320823225919</v>
      </c>
      <c r="AA2227" s="570">
        <v>1.3754021638899201</v>
      </c>
      <c r="AB2227" s="570">
        <v>0</v>
      </c>
      <c r="AC2227" s="570">
        <v>-21.146145507043276</v>
      </c>
      <c r="AD2227" s="570"/>
      <c r="AE2227" s="570"/>
      <c r="AF2227" s="570">
        <v>1.6485725774024924</v>
      </c>
      <c r="AG2227" s="570">
        <v>1.0830943809195024</v>
      </c>
      <c r="AH2227" s="570">
        <v>0</v>
      </c>
      <c r="AI2227" s="570">
        <v>25</v>
      </c>
      <c r="AJ2227" s="570">
        <v>98.096000000000004</v>
      </c>
      <c r="AK2227" s="570">
        <v>13.100409268569852</v>
      </c>
      <c r="AL2227" s="570"/>
    </row>
    <row r="2228" spans="1:38">
      <c r="A2228" s="570">
        <v>17</v>
      </c>
      <c r="B2228" s="570">
        <v>216</v>
      </c>
      <c r="C2228" s="570">
        <v>2023</v>
      </c>
      <c r="D2228" s="570">
        <v>12</v>
      </c>
      <c r="E2228" s="570">
        <v>99</v>
      </c>
      <c r="F2228" s="570">
        <v>99</v>
      </c>
      <c r="G2228" s="570">
        <v>99</v>
      </c>
      <c r="H2228" s="570">
        <v>99</v>
      </c>
      <c r="I2228" s="570">
        <v>99</v>
      </c>
      <c r="J2228" s="570">
        <v>999</v>
      </c>
      <c r="K2228" s="570">
        <v>99</v>
      </c>
      <c r="L2228" s="570">
        <v>99</v>
      </c>
      <c r="M2228" s="570">
        <v>3</v>
      </c>
      <c r="N2228" s="570">
        <v>99</v>
      </c>
      <c r="O2228" s="570">
        <v>99</v>
      </c>
      <c r="P2228" s="570">
        <v>99</v>
      </c>
      <c r="Q2228" s="570">
        <v>2</v>
      </c>
      <c r="R2228" s="570">
        <v>3</v>
      </c>
      <c r="S2228" s="570">
        <v>4</v>
      </c>
      <c r="T2228" s="570">
        <v>3</v>
      </c>
      <c r="U2228" s="570">
        <v>12.4</v>
      </c>
      <c r="V2228" s="570">
        <v>0</v>
      </c>
      <c r="W2228" s="570">
        <v>0</v>
      </c>
      <c r="X2228" s="570">
        <v>33.333333333333343</v>
      </c>
      <c r="Y2228" s="570">
        <v>0</v>
      </c>
      <c r="Z2228" s="570">
        <v>4.7581509013481265</v>
      </c>
      <c r="AA2228" s="570">
        <v>1.6329931618554523</v>
      </c>
      <c r="AB2228" s="570">
        <v>0</v>
      </c>
      <c r="AC2228" s="570">
        <v>-66.923826747821678</v>
      </c>
      <c r="AD2228" s="570"/>
      <c r="AE2228" s="570"/>
      <c r="AF2228" s="570">
        <v>1.149425287356322</v>
      </c>
      <c r="AG2228" s="570">
        <v>0.84535848199068309</v>
      </c>
      <c r="AH2228" s="570">
        <v>0</v>
      </c>
      <c r="AI2228" s="570">
        <v>3</v>
      </c>
      <c r="AJ2228" s="570">
        <v>88.833333333333314</v>
      </c>
      <c r="AK2228" s="570">
        <v>17.027301849809223</v>
      </c>
      <c r="AL2228" s="570"/>
    </row>
    <row r="2229" spans="1:38">
      <c r="A2229" s="570">
        <v>17</v>
      </c>
      <c r="B2229" s="570">
        <v>217</v>
      </c>
      <c r="C2229" s="570">
        <v>2023</v>
      </c>
      <c r="D2229" s="570">
        <v>1</v>
      </c>
      <c r="E2229" s="570">
        <v>99</v>
      </c>
      <c r="F2229" s="570">
        <v>99</v>
      </c>
      <c r="G2229" s="570">
        <v>99</v>
      </c>
      <c r="H2229" s="570">
        <v>99</v>
      </c>
      <c r="I2229" s="570">
        <v>99</v>
      </c>
      <c r="J2229" s="570">
        <v>999</v>
      </c>
      <c r="K2229" s="570">
        <v>99</v>
      </c>
      <c r="L2229" s="570">
        <v>99</v>
      </c>
      <c r="M2229" s="570">
        <v>4</v>
      </c>
      <c r="N2229" s="570">
        <v>99</v>
      </c>
      <c r="O2229" s="570">
        <v>99</v>
      </c>
      <c r="P2229" s="570">
        <v>99</v>
      </c>
      <c r="Q2229" s="570">
        <v>2</v>
      </c>
      <c r="R2229" s="570">
        <v>2</v>
      </c>
      <c r="S2229" s="570">
        <v>7</v>
      </c>
      <c r="T2229" s="570">
        <v>4</v>
      </c>
      <c r="U2229" s="570">
        <v>24.15</v>
      </c>
      <c r="V2229" s="570">
        <v>50</v>
      </c>
      <c r="W2229" s="570">
        <v>0</v>
      </c>
      <c r="X2229" s="570">
        <v>100</v>
      </c>
      <c r="Y2229" s="570">
        <v>50</v>
      </c>
      <c r="Z2229" s="570">
        <v>2.4500000000000122</v>
      </c>
      <c r="AA2229" s="570">
        <v>1</v>
      </c>
      <c r="AB2229" s="570">
        <v>0</v>
      </c>
      <c r="AC2229" s="570">
        <v>-99.999999999997939</v>
      </c>
      <c r="AD2229" s="570"/>
      <c r="AE2229" s="570"/>
      <c r="AF2229" s="570">
        <v>0.27285129604365627</v>
      </c>
      <c r="AG2229" s="570">
        <v>0.34835666529631959</v>
      </c>
      <c r="AH2229" s="570">
        <v>0</v>
      </c>
      <c r="AI2229" s="570">
        <v>2</v>
      </c>
      <c r="AJ2229" s="570">
        <v>105.25</v>
      </c>
      <c r="AK2229" s="570">
        <v>21.322369125260167</v>
      </c>
      <c r="AL2229" s="570"/>
    </row>
    <row r="2230" spans="1:38">
      <c r="A2230" s="570">
        <v>17</v>
      </c>
      <c r="B2230" s="570">
        <v>218</v>
      </c>
      <c r="C2230" s="570">
        <v>2023</v>
      </c>
      <c r="D2230" s="570">
        <v>2</v>
      </c>
      <c r="E2230" s="570">
        <v>99</v>
      </c>
      <c r="F2230" s="570">
        <v>99</v>
      </c>
      <c r="G2230" s="570">
        <v>99</v>
      </c>
      <c r="H2230" s="570">
        <v>99</v>
      </c>
      <c r="I2230" s="570">
        <v>99</v>
      </c>
      <c r="J2230" s="570">
        <v>999</v>
      </c>
      <c r="K2230" s="570">
        <v>99</v>
      </c>
      <c r="L2230" s="570">
        <v>99</v>
      </c>
      <c r="M2230" s="570">
        <v>4</v>
      </c>
      <c r="N2230" s="570">
        <v>99</v>
      </c>
      <c r="O2230" s="570">
        <v>99</v>
      </c>
      <c r="P2230" s="570">
        <v>99</v>
      </c>
      <c r="Q2230" s="570">
        <v>1</v>
      </c>
      <c r="R2230" s="570">
        <v>5</v>
      </c>
      <c r="S2230" s="570">
        <v>4.8</v>
      </c>
      <c r="T2230" s="570">
        <v>4</v>
      </c>
      <c r="U2230" s="570">
        <v>5.8</v>
      </c>
      <c r="V2230" s="570">
        <v>0</v>
      </c>
      <c r="W2230" s="570">
        <v>0</v>
      </c>
      <c r="X2230" s="570">
        <v>0</v>
      </c>
      <c r="Y2230" s="570">
        <v>0</v>
      </c>
      <c r="Z2230" s="570">
        <v>0.2190890230020836</v>
      </c>
      <c r="AA2230" s="570">
        <v>0.40000000000000302</v>
      </c>
      <c r="AB2230" s="570">
        <v>0</v>
      </c>
      <c r="AC2230" s="570">
        <v>68.465319688142515</v>
      </c>
      <c r="AD2230" s="570"/>
      <c r="AE2230" s="570"/>
      <c r="AF2230" s="570">
        <v>0.29638411381149959</v>
      </c>
      <c r="AG2230" s="570">
        <v>0.16864877438864825</v>
      </c>
      <c r="AH2230" s="570">
        <v>0</v>
      </c>
      <c r="AI2230" s="570"/>
      <c r="AJ2230" s="570"/>
      <c r="AK2230" s="570"/>
      <c r="AL2230" s="570"/>
    </row>
    <row r="2231" spans="1:38">
      <c r="A2231" s="570">
        <v>17</v>
      </c>
      <c r="B2231" s="570">
        <v>219</v>
      </c>
      <c r="C2231" s="570">
        <v>2023</v>
      </c>
      <c r="D2231" s="570">
        <v>3</v>
      </c>
      <c r="E2231" s="570">
        <v>99</v>
      </c>
      <c r="F2231" s="570">
        <v>99</v>
      </c>
      <c r="G2231" s="570">
        <v>99</v>
      </c>
      <c r="H2231" s="570">
        <v>99</v>
      </c>
      <c r="I2231" s="570">
        <v>99</v>
      </c>
      <c r="J2231" s="570">
        <v>999</v>
      </c>
      <c r="K2231" s="570">
        <v>99</v>
      </c>
      <c r="L2231" s="570">
        <v>99</v>
      </c>
      <c r="M2231" s="570">
        <v>4</v>
      </c>
      <c r="N2231" s="570">
        <v>99</v>
      </c>
      <c r="O2231" s="570">
        <v>99</v>
      </c>
      <c r="P2231" s="570">
        <v>99</v>
      </c>
      <c r="Q2231" s="570">
        <v>6</v>
      </c>
      <c r="R2231" s="570">
        <v>40</v>
      </c>
      <c r="S2231" s="570">
        <v>5.1749999999999998</v>
      </c>
      <c r="T2231" s="570">
        <v>4</v>
      </c>
      <c r="U2231" s="570">
        <v>10.315</v>
      </c>
      <c r="V2231" s="570">
        <v>0</v>
      </c>
      <c r="W2231" s="570">
        <v>0</v>
      </c>
      <c r="X2231" s="570">
        <v>5</v>
      </c>
      <c r="Y2231" s="570">
        <v>0</v>
      </c>
      <c r="Z2231" s="570">
        <v>2.9480120420378229</v>
      </c>
      <c r="AA2231" s="570">
        <v>0.70311805552126316</v>
      </c>
      <c r="AB2231" s="570">
        <v>0</v>
      </c>
      <c r="AC2231" s="570">
        <v>3.3710431939933847</v>
      </c>
      <c r="AD2231" s="570"/>
      <c r="AE2231" s="570"/>
      <c r="AF2231" s="570">
        <v>0.87700065775049307</v>
      </c>
      <c r="AG2231" s="570">
        <v>0.96333670322178366</v>
      </c>
      <c r="AH2231" s="570">
        <v>0</v>
      </c>
      <c r="AI2231" s="570">
        <v>3</v>
      </c>
      <c r="AJ2231" s="570">
        <v>96</v>
      </c>
      <c r="AK2231" s="570">
        <v>16.057739429547482</v>
      </c>
      <c r="AL2231" s="570"/>
    </row>
    <row r="2232" spans="1:38">
      <c r="A2232" s="570">
        <v>17</v>
      </c>
      <c r="B2232" s="570">
        <v>220</v>
      </c>
      <c r="C2232" s="570">
        <v>2023</v>
      </c>
      <c r="D2232" s="570">
        <v>4</v>
      </c>
      <c r="E2232" s="570">
        <v>99</v>
      </c>
      <c r="F2232" s="570">
        <v>99</v>
      </c>
      <c r="G2232" s="570">
        <v>99</v>
      </c>
      <c r="H2232" s="570">
        <v>99</v>
      </c>
      <c r="I2232" s="570">
        <v>99</v>
      </c>
      <c r="J2232" s="570">
        <v>999</v>
      </c>
      <c r="K2232" s="570">
        <v>99</v>
      </c>
      <c r="L2232" s="570">
        <v>99</v>
      </c>
      <c r="M2232" s="570">
        <v>4</v>
      </c>
      <c r="N2232" s="570">
        <v>99</v>
      </c>
      <c r="O2232" s="570">
        <v>99</v>
      </c>
      <c r="P2232" s="570">
        <v>99</v>
      </c>
      <c r="Q2232" s="570">
        <v>2</v>
      </c>
      <c r="R2232" s="570">
        <v>10</v>
      </c>
      <c r="S2232" s="570">
        <v>5.3</v>
      </c>
      <c r="T2232" s="570">
        <v>4</v>
      </c>
      <c r="U2232" s="570">
        <v>8.1999999999999993</v>
      </c>
      <c r="V2232" s="570">
        <v>0</v>
      </c>
      <c r="W2232" s="570">
        <v>0</v>
      </c>
      <c r="X2232" s="570">
        <v>0</v>
      </c>
      <c r="Y2232" s="570">
        <v>0</v>
      </c>
      <c r="Z2232" s="570">
        <v>1.331915913261795</v>
      </c>
      <c r="AA2232" s="570">
        <v>0.45825756949558655</v>
      </c>
      <c r="AB2232" s="570">
        <v>0</v>
      </c>
      <c r="AC2232" s="570">
        <v>-6.5535035076364014</v>
      </c>
      <c r="AD2232" s="570"/>
      <c r="AE2232" s="570"/>
      <c r="AF2232" s="570">
        <v>0.31046258925799441</v>
      </c>
      <c r="AG2232" s="570">
        <v>0.30541174717866598</v>
      </c>
      <c r="AH2232" s="570">
        <v>0</v>
      </c>
      <c r="AI2232" s="570">
        <v>10</v>
      </c>
      <c r="AJ2232" s="570">
        <v>79.89</v>
      </c>
      <c r="AK2232" s="570">
        <v>15.973182759909536</v>
      </c>
      <c r="AL2232" s="570"/>
    </row>
    <row r="2233" spans="1:38">
      <c r="A2233" s="570">
        <v>17</v>
      </c>
      <c r="B2233" s="570">
        <v>221</v>
      </c>
      <c r="C2233" s="570">
        <v>2023</v>
      </c>
      <c r="D2233" s="570">
        <v>5</v>
      </c>
      <c r="E2233" s="570">
        <v>99</v>
      </c>
      <c r="F2233" s="570">
        <v>99</v>
      </c>
      <c r="G2233" s="570">
        <v>99</v>
      </c>
      <c r="H2233" s="570">
        <v>99</v>
      </c>
      <c r="I2233" s="570">
        <v>99</v>
      </c>
      <c r="J2233" s="570">
        <v>999</v>
      </c>
      <c r="K2233" s="570">
        <v>99</v>
      </c>
      <c r="L2233" s="570">
        <v>99</v>
      </c>
      <c r="M2233" s="570">
        <v>4</v>
      </c>
      <c r="N2233" s="570">
        <v>99</v>
      </c>
      <c r="O2233" s="570">
        <v>99</v>
      </c>
      <c r="P2233" s="570">
        <v>99</v>
      </c>
      <c r="Q2233" s="570">
        <v>12</v>
      </c>
      <c r="R2233" s="570">
        <v>34</v>
      </c>
      <c r="S2233" s="570">
        <v>5.3529411764705879</v>
      </c>
      <c r="T2233" s="570">
        <v>4</v>
      </c>
      <c r="U2233" s="570">
        <v>7.6676470588235297</v>
      </c>
      <c r="V2233" s="570">
        <v>0</v>
      </c>
      <c r="W2233" s="570">
        <v>0</v>
      </c>
      <c r="X2233" s="570">
        <v>5.882352941176471</v>
      </c>
      <c r="Y2233" s="570">
        <v>0</v>
      </c>
      <c r="Z2233" s="570">
        <v>3.4166306578123322</v>
      </c>
      <c r="AA2233" s="570">
        <v>0.76244008216563253</v>
      </c>
      <c r="AB2233" s="570">
        <v>0</v>
      </c>
      <c r="AC2233" s="570">
        <v>-5.3198688354588652</v>
      </c>
      <c r="AD2233" s="570"/>
      <c r="AE2233" s="570"/>
      <c r="AF2233" s="570">
        <v>1.8408229561451004</v>
      </c>
      <c r="AG2233" s="570">
        <v>1.4818562139056879</v>
      </c>
      <c r="AH2233" s="570">
        <v>5.882352941176471</v>
      </c>
      <c r="AI2233" s="570">
        <v>34</v>
      </c>
      <c r="AJ2233" s="570">
        <v>80.097058823529395</v>
      </c>
      <c r="AK2233" s="570">
        <v>14.203180280984999</v>
      </c>
      <c r="AL2233" s="570"/>
    </row>
    <row r="2234" spans="1:38">
      <c r="A2234" s="570">
        <v>17</v>
      </c>
      <c r="B2234" s="570">
        <v>222</v>
      </c>
      <c r="C2234" s="570">
        <v>2023</v>
      </c>
      <c r="D2234" s="570">
        <v>6</v>
      </c>
      <c r="E2234" s="570">
        <v>99</v>
      </c>
      <c r="F2234" s="570">
        <v>99</v>
      </c>
      <c r="G2234" s="570">
        <v>99</v>
      </c>
      <c r="H2234" s="570">
        <v>99</v>
      </c>
      <c r="I2234" s="570">
        <v>99</v>
      </c>
      <c r="J2234" s="570">
        <v>999</v>
      </c>
      <c r="K2234" s="570">
        <v>99</v>
      </c>
      <c r="L2234" s="570">
        <v>99</v>
      </c>
      <c r="M2234" s="570">
        <v>4</v>
      </c>
      <c r="N2234" s="570">
        <v>99</v>
      </c>
      <c r="O2234" s="570">
        <v>99</v>
      </c>
      <c r="P2234" s="570">
        <v>99</v>
      </c>
      <c r="Q2234" s="570">
        <v>18</v>
      </c>
      <c r="R2234" s="570">
        <v>77</v>
      </c>
      <c r="S2234" s="570">
        <v>4.6233766233766236</v>
      </c>
      <c r="T2234" s="570">
        <v>4</v>
      </c>
      <c r="U2234" s="570">
        <v>10.227272727272732</v>
      </c>
      <c r="V2234" s="570">
        <v>0</v>
      </c>
      <c r="W2234" s="570">
        <v>0</v>
      </c>
      <c r="X2234" s="570">
        <v>22.077922077922075</v>
      </c>
      <c r="Y2234" s="570">
        <v>1.2987012987012985</v>
      </c>
      <c r="Z2234" s="570">
        <v>5.0772637165797958</v>
      </c>
      <c r="AA2234" s="570">
        <v>1.2897091289804878</v>
      </c>
      <c r="AB2234" s="570">
        <v>0</v>
      </c>
      <c r="AC2234" s="570">
        <v>-51.765857606108973</v>
      </c>
      <c r="AD2234" s="570"/>
      <c r="AE2234" s="570"/>
      <c r="AF2234" s="570">
        <v>3.42526690391459</v>
      </c>
      <c r="AG2234" s="570">
        <v>2.670849584534511</v>
      </c>
      <c r="AH2234" s="570">
        <v>0</v>
      </c>
      <c r="AI2234" s="570">
        <v>75</v>
      </c>
      <c r="AJ2234" s="570">
        <v>87.830666666666644</v>
      </c>
      <c r="AK2234" s="570">
        <v>13.92577672983761</v>
      </c>
      <c r="AL2234" s="570"/>
    </row>
    <row r="2235" spans="1:38">
      <c r="A2235" s="570">
        <v>17</v>
      </c>
      <c r="B2235" s="570">
        <v>223</v>
      </c>
      <c r="C2235" s="570">
        <v>2023</v>
      </c>
      <c r="D2235" s="570">
        <v>7</v>
      </c>
      <c r="E2235" s="570">
        <v>99</v>
      </c>
      <c r="F2235" s="570">
        <v>99</v>
      </c>
      <c r="G2235" s="570">
        <v>99</v>
      </c>
      <c r="H2235" s="570">
        <v>99</v>
      </c>
      <c r="I2235" s="570">
        <v>99</v>
      </c>
      <c r="J2235" s="570">
        <v>999</v>
      </c>
      <c r="K2235" s="570">
        <v>99</v>
      </c>
      <c r="L2235" s="570">
        <v>99</v>
      </c>
      <c r="M2235" s="570">
        <v>4</v>
      </c>
      <c r="N2235" s="570">
        <v>99</v>
      </c>
      <c r="O2235" s="570">
        <v>99</v>
      </c>
      <c r="P2235" s="570">
        <v>99</v>
      </c>
      <c r="Q2235" s="570">
        <v>9</v>
      </c>
      <c r="R2235" s="570">
        <v>32</v>
      </c>
      <c r="S2235" s="570">
        <v>4.1875</v>
      </c>
      <c r="T2235" s="570">
        <v>4</v>
      </c>
      <c r="U2235" s="570">
        <v>12.171875</v>
      </c>
      <c r="V2235" s="570">
        <v>3.125</v>
      </c>
      <c r="W2235" s="570">
        <v>0</v>
      </c>
      <c r="X2235" s="570">
        <v>25</v>
      </c>
      <c r="Y2235" s="570">
        <v>6.25</v>
      </c>
      <c r="Z2235" s="570">
        <v>7.0545302100405696</v>
      </c>
      <c r="AA2235" s="570">
        <v>1.2854352375751956</v>
      </c>
      <c r="AB2235" s="570">
        <v>0</v>
      </c>
      <c r="AC2235" s="570">
        <v>-11.245154678623376</v>
      </c>
      <c r="AD2235" s="570"/>
      <c r="AE2235" s="570"/>
      <c r="AF2235" s="570">
        <v>6.7226890756302486</v>
      </c>
      <c r="AG2235" s="570">
        <v>6.7762700069589457</v>
      </c>
      <c r="AH2235" s="570">
        <v>0</v>
      </c>
      <c r="AI2235" s="570">
        <v>32</v>
      </c>
      <c r="AJ2235" s="570">
        <v>113.96562500000002</v>
      </c>
      <c r="AK2235" s="570">
        <v>8.3414149929276569</v>
      </c>
      <c r="AL2235" s="570"/>
    </row>
    <row r="2236" spans="1:38">
      <c r="A2236" s="570">
        <v>17</v>
      </c>
      <c r="B2236" s="570">
        <v>224</v>
      </c>
      <c r="C2236" s="570">
        <v>2023</v>
      </c>
      <c r="D2236" s="570">
        <v>8</v>
      </c>
      <c r="E2236" s="570">
        <v>99</v>
      </c>
      <c r="F2236" s="570">
        <v>99</v>
      </c>
      <c r="G2236" s="570">
        <v>99</v>
      </c>
      <c r="H2236" s="570">
        <v>99</v>
      </c>
      <c r="I2236" s="570">
        <v>99</v>
      </c>
      <c r="J2236" s="570">
        <v>999</v>
      </c>
      <c r="K2236" s="570">
        <v>99</v>
      </c>
      <c r="L2236" s="570">
        <v>99</v>
      </c>
      <c r="M2236" s="570">
        <v>4</v>
      </c>
      <c r="N2236" s="570">
        <v>99</v>
      </c>
      <c r="O2236" s="570">
        <v>99</v>
      </c>
      <c r="P2236" s="570">
        <v>99</v>
      </c>
      <c r="Q2236" s="570">
        <v>13</v>
      </c>
      <c r="R2236" s="570">
        <v>59</v>
      </c>
      <c r="S2236" s="570">
        <v>5.0338983050847457</v>
      </c>
      <c r="T2236" s="570">
        <v>4</v>
      </c>
      <c r="U2236" s="570">
        <v>13.020338983050843</v>
      </c>
      <c r="V2236" s="570">
        <v>0</v>
      </c>
      <c r="W2236" s="570">
        <v>0</v>
      </c>
      <c r="X2236" s="570">
        <v>18.644067796610177</v>
      </c>
      <c r="Y2236" s="570">
        <v>0</v>
      </c>
      <c r="Z2236" s="570">
        <v>3.3066845324214071</v>
      </c>
      <c r="AA2236" s="570">
        <v>1.0245478820140612</v>
      </c>
      <c r="AB2236" s="570">
        <v>0</v>
      </c>
      <c r="AC2236" s="570">
        <v>-9.6259441021172183</v>
      </c>
      <c r="AD2236" s="570"/>
      <c r="AE2236" s="570"/>
      <c r="AF2236" s="570">
        <v>3.7699680511182119</v>
      </c>
      <c r="AG2236" s="570">
        <v>4.1533529052384575</v>
      </c>
      <c r="AH2236" s="570">
        <v>0</v>
      </c>
      <c r="AI2236" s="570">
        <v>23</v>
      </c>
      <c r="AJ2236" s="570">
        <v>92.269565217391332</v>
      </c>
      <c r="AK2236" s="570">
        <v>14.449596627464121</v>
      </c>
      <c r="AL2236" s="570"/>
    </row>
    <row r="2237" spans="1:38">
      <c r="A2237" s="570">
        <v>17</v>
      </c>
      <c r="B2237" s="570">
        <v>225</v>
      </c>
      <c r="C2237" s="570">
        <v>2023</v>
      </c>
      <c r="D2237" s="570">
        <v>9</v>
      </c>
      <c r="E2237" s="570">
        <v>99</v>
      </c>
      <c r="F2237" s="570">
        <v>99</v>
      </c>
      <c r="G2237" s="570">
        <v>99</v>
      </c>
      <c r="H2237" s="570">
        <v>99</v>
      </c>
      <c r="I2237" s="570">
        <v>99</v>
      </c>
      <c r="J2237" s="570">
        <v>999</v>
      </c>
      <c r="K2237" s="570">
        <v>99</v>
      </c>
      <c r="L2237" s="570">
        <v>99</v>
      </c>
      <c r="M2237" s="570">
        <v>4</v>
      </c>
      <c r="N2237" s="570">
        <v>99</v>
      </c>
      <c r="O2237" s="570">
        <v>99</v>
      </c>
      <c r="P2237" s="570">
        <v>99</v>
      </c>
      <c r="Q2237" s="570">
        <v>34</v>
      </c>
      <c r="R2237" s="570">
        <v>216</v>
      </c>
      <c r="S2237" s="570">
        <v>5.0416666666666679</v>
      </c>
      <c r="T2237" s="570">
        <v>4</v>
      </c>
      <c r="U2237" s="570">
        <v>11.508333333333336</v>
      </c>
      <c r="V2237" s="570">
        <v>0</v>
      </c>
      <c r="W2237" s="570">
        <v>0</v>
      </c>
      <c r="X2237" s="570">
        <v>7.4074074074074083</v>
      </c>
      <c r="Y2237" s="570">
        <v>0.92592592592592604</v>
      </c>
      <c r="Z2237" s="570">
        <v>3.3933247380375757</v>
      </c>
      <c r="AA2237" s="570">
        <v>0.97331288030260799</v>
      </c>
      <c r="AB2237" s="570">
        <v>0</v>
      </c>
      <c r="AC2237" s="570">
        <v>2.8490423785121042</v>
      </c>
      <c r="AD2237" s="570"/>
      <c r="AE2237" s="570"/>
      <c r="AF2237" s="570">
        <v>8.0416976917349245</v>
      </c>
      <c r="AG2237" s="570">
        <v>7.1552962375542224</v>
      </c>
      <c r="AH2237" s="570">
        <v>0</v>
      </c>
      <c r="AI2237" s="570">
        <v>100</v>
      </c>
      <c r="AJ2237" s="570">
        <v>89.070999999999998</v>
      </c>
      <c r="AK2237" s="570">
        <v>14.386213227876956</v>
      </c>
      <c r="AL2237" s="570"/>
    </row>
    <row r="2238" spans="1:38">
      <c r="A2238" s="570">
        <v>17</v>
      </c>
      <c r="B2238" s="570">
        <v>226</v>
      </c>
      <c r="C2238" s="570">
        <v>2023</v>
      </c>
      <c r="D2238" s="570">
        <v>10</v>
      </c>
      <c r="E2238" s="570">
        <v>99</v>
      </c>
      <c r="F2238" s="570">
        <v>99</v>
      </c>
      <c r="G2238" s="570">
        <v>99</v>
      </c>
      <c r="H2238" s="570">
        <v>99</v>
      </c>
      <c r="I2238" s="570">
        <v>99</v>
      </c>
      <c r="J2238" s="570">
        <v>999</v>
      </c>
      <c r="K2238" s="570">
        <v>99</v>
      </c>
      <c r="L2238" s="570">
        <v>99</v>
      </c>
      <c r="M2238" s="570">
        <v>4</v>
      </c>
      <c r="N2238" s="570">
        <v>99</v>
      </c>
      <c r="O2238" s="570">
        <v>99</v>
      </c>
      <c r="P2238" s="570">
        <v>99</v>
      </c>
      <c r="Q2238" s="570">
        <v>59</v>
      </c>
      <c r="R2238" s="570">
        <v>248</v>
      </c>
      <c r="S2238" s="570">
        <v>4.782258064516129</v>
      </c>
      <c r="T2238" s="570">
        <v>4</v>
      </c>
      <c r="U2238" s="570">
        <v>12.91612903225807</v>
      </c>
      <c r="V2238" s="570">
        <v>0</v>
      </c>
      <c r="W2238" s="570">
        <v>0</v>
      </c>
      <c r="X2238" s="570">
        <v>27.016129032258057</v>
      </c>
      <c r="Y2238" s="570">
        <v>1.209677419354839</v>
      </c>
      <c r="Z2238" s="570">
        <v>4.5738278437913431</v>
      </c>
      <c r="AA2238" s="570">
        <v>1.2018834941052758</v>
      </c>
      <c r="AB2238" s="570">
        <v>0</v>
      </c>
      <c r="AC2238" s="570">
        <v>-29.283855171116631</v>
      </c>
      <c r="AD2238" s="570"/>
      <c r="AE2238" s="570"/>
      <c r="AF2238" s="570">
        <v>5.2754733035524364</v>
      </c>
      <c r="AG2238" s="570">
        <v>4.3632836869965095</v>
      </c>
      <c r="AH2238" s="570">
        <v>4.435483870967742</v>
      </c>
      <c r="AI2238" s="570">
        <v>169</v>
      </c>
      <c r="AJ2238" s="570">
        <v>97.564497041420097</v>
      </c>
      <c r="AK2238" s="570">
        <v>13.538343120798622</v>
      </c>
      <c r="AL2238" s="570"/>
    </row>
    <row r="2239" spans="1:38">
      <c r="A2239" s="570">
        <v>17</v>
      </c>
      <c r="B2239" s="570">
        <v>227</v>
      </c>
      <c r="C2239" s="570">
        <v>2023</v>
      </c>
      <c r="D2239" s="570">
        <v>11</v>
      </c>
      <c r="E2239" s="570">
        <v>99</v>
      </c>
      <c r="F2239" s="570">
        <v>99</v>
      </c>
      <c r="G2239" s="570">
        <v>99</v>
      </c>
      <c r="H2239" s="570">
        <v>99</v>
      </c>
      <c r="I2239" s="570">
        <v>99</v>
      </c>
      <c r="J2239" s="570">
        <v>999</v>
      </c>
      <c r="K2239" s="570">
        <v>99</v>
      </c>
      <c r="L2239" s="570">
        <v>99</v>
      </c>
      <c r="M2239" s="570">
        <v>4</v>
      </c>
      <c r="N2239" s="570">
        <v>99</v>
      </c>
      <c r="O2239" s="570">
        <v>99</v>
      </c>
      <c r="P2239" s="570">
        <v>99</v>
      </c>
      <c r="Q2239" s="570">
        <v>31</v>
      </c>
      <c r="R2239" s="570">
        <v>131</v>
      </c>
      <c r="S2239" s="570">
        <v>4.9083969465648876</v>
      </c>
      <c r="T2239" s="570">
        <v>4</v>
      </c>
      <c r="U2239" s="570">
        <v>12.625954198473281</v>
      </c>
      <c r="V2239" s="570">
        <v>0.76335877862595458</v>
      </c>
      <c r="W2239" s="570">
        <v>0</v>
      </c>
      <c r="X2239" s="570">
        <v>27.48091603053436</v>
      </c>
      <c r="Y2239" s="570">
        <v>5.3435114503816799</v>
      </c>
      <c r="Z2239" s="570">
        <v>6.0318061273724304</v>
      </c>
      <c r="AA2239" s="570">
        <v>1.0147791974280216</v>
      </c>
      <c r="AB2239" s="570">
        <v>0</v>
      </c>
      <c r="AC2239" s="570">
        <v>-20.264343409562478</v>
      </c>
      <c r="AD2239" s="570"/>
      <c r="AE2239" s="570"/>
      <c r="AF2239" s="570">
        <v>5.2673904302372323</v>
      </c>
      <c r="AG2239" s="570">
        <v>3.8842977147460034</v>
      </c>
      <c r="AH2239" s="570">
        <v>0.76335877862595458</v>
      </c>
      <c r="AI2239" s="570">
        <v>78</v>
      </c>
      <c r="AJ2239" s="570">
        <v>96.258974358974385</v>
      </c>
      <c r="AK2239" s="570">
        <v>13.84777049867829</v>
      </c>
      <c r="AL2239" s="570"/>
    </row>
    <row r="2240" spans="1:38">
      <c r="A2240" s="570">
        <v>17</v>
      </c>
      <c r="B2240" s="570">
        <v>228</v>
      </c>
      <c r="C2240" s="570">
        <v>2023</v>
      </c>
      <c r="D2240" s="570">
        <v>12</v>
      </c>
      <c r="E2240" s="570">
        <v>99</v>
      </c>
      <c r="F2240" s="570">
        <v>99</v>
      </c>
      <c r="G2240" s="570">
        <v>99</v>
      </c>
      <c r="H2240" s="570">
        <v>99</v>
      </c>
      <c r="I2240" s="570">
        <v>99</v>
      </c>
      <c r="J2240" s="570">
        <v>999</v>
      </c>
      <c r="K2240" s="570">
        <v>99</v>
      </c>
      <c r="L2240" s="570">
        <v>99</v>
      </c>
      <c r="M2240" s="570">
        <v>4</v>
      </c>
      <c r="N2240" s="570">
        <v>99</v>
      </c>
      <c r="O2240" s="570">
        <v>99</v>
      </c>
      <c r="P2240" s="570">
        <v>99</v>
      </c>
      <c r="Q2240" s="570">
        <v>4</v>
      </c>
      <c r="R2240" s="570">
        <v>12</v>
      </c>
      <c r="S2240" s="570">
        <v>4.6666666666666679</v>
      </c>
      <c r="T2240" s="570">
        <v>4</v>
      </c>
      <c r="U2240" s="570">
        <v>9.4416666666666647</v>
      </c>
      <c r="V2240" s="570">
        <v>0</v>
      </c>
      <c r="W2240" s="570">
        <v>0</v>
      </c>
      <c r="X2240" s="570">
        <v>8.3333333333333357</v>
      </c>
      <c r="Y2240" s="570">
        <v>0</v>
      </c>
      <c r="Z2240" s="570">
        <v>3.7388630922009209</v>
      </c>
      <c r="AA2240" s="570">
        <v>0.74535599249992757</v>
      </c>
      <c r="AB2240" s="570">
        <v>0</v>
      </c>
      <c r="AC2240" s="570">
        <v>-25.218236326416939</v>
      </c>
      <c r="AD2240" s="570"/>
      <c r="AE2240" s="570"/>
      <c r="AF2240" s="570">
        <v>4.597701149425288</v>
      </c>
      <c r="AG2240" s="570">
        <v>2.5747074196114088</v>
      </c>
      <c r="AH2240" s="570">
        <v>0</v>
      </c>
      <c r="AI2240" s="570">
        <v>12</v>
      </c>
      <c r="AJ2240" s="570">
        <v>88.966666666666683</v>
      </c>
      <c r="AK2240" s="570">
        <v>13.013285712408322</v>
      </c>
      <c r="AL2240" s="570"/>
    </row>
    <row r="2241" spans="1:38">
      <c r="A2241" s="570">
        <v>17</v>
      </c>
      <c r="B2241" s="570">
        <v>229</v>
      </c>
      <c r="C2241" s="570">
        <v>2023</v>
      </c>
      <c r="D2241" s="570">
        <v>1</v>
      </c>
      <c r="E2241" s="570">
        <v>99</v>
      </c>
      <c r="F2241" s="570">
        <v>99</v>
      </c>
      <c r="G2241" s="570">
        <v>99</v>
      </c>
      <c r="H2241" s="570">
        <v>99</v>
      </c>
      <c r="I2241" s="570">
        <v>99</v>
      </c>
      <c r="J2241" s="570">
        <v>999</v>
      </c>
      <c r="K2241" s="570">
        <v>99</v>
      </c>
      <c r="L2241" s="570">
        <v>99</v>
      </c>
      <c r="M2241" s="570">
        <v>5</v>
      </c>
      <c r="N2241" s="570">
        <v>99</v>
      </c>
      <c r="O2241" s="570">
        <v>99</v>
      </c>
      <c r="P2241" s="570">
        <v>99</v>
      </c>
      <c r="Q2241" s="570">
        <v>52</v>
      </c>
      <c r="R2241" s="570">
        <v>436</v>
      </c>
      <c r="S2241" s="570">
        <v>5.3463302752293558</v>
      </c>
      <c r="T2241" s="570">
        <v>5</v>
      </c>
      <c r="U2241" s="570">
        <v>17.001376146788974</v>
      </c>
      <c r="V2241" s="570">
        <v>4.3577981651376154</v>
      </c>
      <c r="W2241" s="570">
        <v>0</v>
      </c>
      <c r="X2241" s="570">
        <v>58.256880733944946</v>
      </c>
      <c r="Y2241" s="570">
        <v>17.660550458715598</v>
      </c>
      <c r="Z2241" s="570">
        <v>7.1321823889435478</v>
      </c>
      <c r="AA2241" s="570">
        <v>1.3935501232335152</v>
      </c>
      <c r="AB2241" s="570">
        <v>0</v>
      </c>
      <c r="AC2241" s="570">
        <v>16.132546801886221</v>
      </c>
      <c r="AD2241" s="570"/>
      <c r="AE2241" s="570"/>
      <c r="AF2241" s="570">
        <v>59.481582537517077</v>
      </c>
      <c r="AG2241" s="570">
        <v>53.46229021067284</v>
      </c>
      <c r="AH2241" s="570">
        <v>3.2110091743119242</v>
      </c>
      <c r="AI2241" s="570">
        <v>0</v>
      </c>
      <c r="AJ2241" s="570"/>
      <c r="AK2241" s="570"/>
      <c r="AL2241" s="570"/>
    </row>
    <row r="2242" spans="1:38">
      <c r="A2242" s="570">
        <v>17</v>
      </c>
      <c r="B2242" s="570">
        <v>230</v>
      </c>
      <c r="C2242" s="570">
        <v>2023</v>
      </c>
      <c r="D2242" s="570">
        <v>2</v>
      </c>
      <c r="E2242" s="570">
        <v>99</v>
      </c>
      <c r="F2242" s="570">
        <v>99</v>
      </c>
      <c r="G2242" s="570">
        <v>99</v>
      </c>
      <c r="H2242" s="570">
        <v>99</v>
      </c>
      <c r="I2242" s="570">
        <v>99</v>
      </c>
      <c r="J2242" s="570">
        <v>999</v>
      </c>
      <c r="K2242" s="570">
        <v>99</v>
      </c>
      <c r="L2242" s="570">
        <v>99</v>
      </c>
      <c r="M2242" s="570">
        <v>5</v>
      </c>
      <c r="N2242" s="570">
        <v>99</v>
      </c>
      <c r="O2242" s="570">
        <v>99</v>
      </c>
      <c r="P2242" s="570">
        <v>99</v>
      </c>
      <c r="Q2242" s="570">
        <v>70</v>
      </c>
      <c r="R2242" s="570">
        <v>1238</v>
      </c>
      <c r="S2242" s="570">
        <v>5.5177705977382887</v>
      </c>
      <c r="T2242" s="570">
        <v>5</v>
      </c>
      <c r="U2242" s="570">
        <v>9.4252827140549176</v>
      </c>
      <c r="V2242" s="570">
        <v>1.211631663974152</v>
      </c>
      <c r="W2242" s="570">
        <v>0</v>
      </c>
      <c r="X2242" s="570">
        <v>16.155088852988683</v>
      </c>
      <c r="Y2242" s="570">
        <v>5.4119547657512124</v>
      </c>
      <c r="Z2242" s="570">
        <v>6.2587695278276581</v>
      </c>
      <c r="AA2242" s="570">
        <v>1.2528188077871436</v>
      </c>
      <c r="AB2242" s="570">
        <v>0</v>
      </c>
      <c r="AC2242" s="570">
        <v>-0.43993980841786201</v>
      </c>
      <c r="AD2242" s="570"/>
      <c r="AE2242" s="570"/>
      <c r="AF2242" s="570">
        <v>73.384706579727307</v>
      </c>
      <c r="AG2242" s="570">
        <v>67.857869791515213</v>
      </c>
      <c r="AH2242" s="570">
        <v>1.6962843295638124</v>
      </c>
      <c r="AI2242" s="570">
        <v>13</v>
      </c>
      <c r="AJ2242" s="570">
        <v>101.73846153846156</v>
      </c>
      <c r="AK2242" s="570">
        <v>17.340218211996021</v>
      </c>
      <c r="AL2242" s="570"/>
    </row>
    <row r="2243" spans="1:38">
      <c r="A2243" s="570">
        <v>17</v>
      </c>
      <c r="B2243" s="570">
        <v>231</v>
      </c>
      <c r="C2243" s="570">
        <v>2023</v>
      </c>
      <c r="D2243" s="570">
        <v>3</v>
      </c>
      <c r="E2243" s="570">
        <v>99</v>
      </c>
      <c r="F2243" s="570">
        <v>99</v>
      </c>
      <c r="G2243" s="570">
        <v>99</v>
      </c>
      <c r="H2243" s="570">
        <v>99</v>
      </c>
      <c r="I2243" s="570">
        <v>99</v>
      </c>
      <c r="J2243" s="570">
        <v>999</v>
      </c>
      <c r="K2243" s="570">
        <v>99</v>
      </c>
      <c r="L2243" s="570">
        <v>99</v>
      </c>
      <c r="M2243" s="570">
        <v>5</v>
      </c>
      <c r="N2243" s="570">
        <v>99</v>
      </c>
      <c r="O2243" s="570">
        <v>99</v>
      </c>
      <c r="P2243" s="570">
        <v>99</v>
      </c>
      <c r="Q2243" s="570">
        <v>171</v>
      </c>
      <c r="R2243" s="570">
        <v>3334</v>
      </c>
      <c r="S2243" s="570">
        <v>5.4577084583083391</v>
      </c>
      <c r="T2243" s="570">
        <v>4.9940011997600484</v>
      </c>
      <c r="U2243" s="570">
        <v>8.5399820035992899</v>
      </c>
      <c r="V2243" s="570">
        <v>1.229754049190162</v>
      </c>
      <c r="W2243" s="570">
        <v>0</v>
      </c>
      <c r="X2243" s="570">
        <v>12.267546490701861</v>
      </c>
      <c r="Y2243" s="570">
        <v>3.2993401319736058</v>
      </c>
      <c r="Z2243" s="570">
        <v>5.4572472740488909</v>
      </c>
      <c r="AA2243" s="570">
        <v>1.219903043319192</v>
      </c>
      <c r="AB2243" s="570">
        <v>0.24485100938161433</v>
      </c>
      <c r="AC2243" s="570">
        <v>3.874606270689529</v>
      </c>
      <c r="AD2243" s="570">
        <v>9.7150661961381566</v>
      </c>
      <c r="AE2243" s="570">
        <v>2.9275738583053004</v>
      </c>
      <c r="AF2243" s="570">
        <v>73.098004823503615</v>
      </c>
      <c r="AG2243" s="570">
        <v>66.477003429814886</v>
      </c>
      <c r="AH2243" s="570">
        <v>8.998200359928013E-2</v>
      </c>
      <c r="AI2243" s="570">
        <v>10</v>
      </c>
      <c r="AJ2243" s="570">
        <v>92.74</v>
      </c>
      <c r="AK2243" s="570">
        <v>16.782477524131028</v>
      </c>
      <c r="AL2243" s="570"/>
    </row>
    <row r="2244" spans="1:38">
      <c r="A2244" s="570">
        <v>17</v>
      </c>
      <c r="B2244" s="570">
        <v>232</v>
      </c>
      <c r="C2244" s="570">
        <v>2023</v>
      </c>
      <c r="D2244" s="570">
        <v>4</v>
      </c>
      <c r="E2244" s="570">
        <v>99</v>
      </c>
      <c r="F2244" s="570">
        <v>99</v>
      </c>
      <c r="G2244" s="570">
        <v>99</v>
      </c>
      <c r="H2244" s="570">
        <v>99</v>
      </c>
      <c r="I2244" s="570">
        <v>99</v>
      </c>
      <c r="J2244" s="570">
        <v>999</v>
      </c>
      <c r="K2244" s="570">
        <v>99</v>
      </c>
      <c r="L2244" s="570">
        <v>99</v>
      </c>
      <c r="M2244" s="570">
        <v>5</v>
      </c>
      <c r="N2244" s="570">
        <v>99</v>
      </c>
      <c r="O2244" s="570">
        <v>99</v>
      </c>
      <c r="P2244" s="570">
        <v>99</v>
      </c>
      <c r="Q2244" s="570">
        <v>93</v>
      </c>
      <c r="R2244" s="570">
        <v>2044</v>
      </c>
      <c r="S2244" s="570">
        <v>5.4946183953033279</v>
      </c>
      <c r="T2244" s="570">
        <v>5</v>
      </c>
      <c r="U2244" s="570">
        <v>7.8201565557729937</v>
      </c>
      <c r="V2244" s="570">
        <v>0.53816046966731879</v>
      </c>
      <c r="W2244" s="570">
        <v>0</v>
      </c>
      <c r="X2244" s="570">
        <v>6.9960861056751469</v>
      </c>
      <c r="Y2244" s="570">
        <v>1.320939334637965</v>
      </c>
      <c r="Z2244" s="570">
        <v>4.1925283899269408</v>
      </c>
      <c r="AA2244" s="570">
        <v>1.1079107120896439</v>
      </c>
      <c r="AB2244" s="570">
        <v>0</v>
      </c>
      <c r="AC2244" s="570">
        <v>-5.0122672160003479</v>
      </c>
      <c r="AD2244" s="570"/>
      <c r="AE2244" s="570"/>
      <c r="AF2244" s="570">
        <v>63.458553244334055</v>
      </c>
      <c r="AG2244" s="570">
        <v>59.534433312227691</v>
      </c>
      <c r="AH2244" s="570">
        <v>0</v>
      </c>
      <c r="AI2244" s="570">
        <v>7</v>
      </c>
      <c r="AJ2244" s="570">
        <v>89.128571428571391</v>
      </c>
      <c r="AK2244" s="570">
        <v>15.719710608180897</v>
      </c>
      <c r="AL2244" s="570"/>
    </row>
    <row r="2245" spans="1:38">
      <c r="A2245" s="570">
        <v>17</v>
      </c>
      <c r="B2245" s="570">
        <v>233</v>
      </c>
      <c r="C2245" s="570">
        <v>2023</v>
      </c>
      <c r="D2245" s="570">
        <v>5</v>
      </c>
      <c r="E2245" s="570">
        <v>99</v>
      </c>
      <c r="F2245" s="570">
        <v>99</v>
      </c>
      <c r="G2245" s="570">
        <v>99</v>
      </c>
      <c r="H2245" s="570">
        <v>99</v>
      </c>
      <c r="I2245" s="570">
        <v>99</v>
      </c>
      <c r="J2245" s="570">
        <v>999</v>
      </c>
      <c r="K2245" s="570">
        <v>99</v>
      </c>
      <c r="L2245" s="570">
        <v>99</v>
      </c>
      <c r="M2245" s="570">
        <v>5</v>
      </c>
      <c r="N2245" s="570">
        <v>99</v>
      </c>
      <c r="O2245" s="570">
        <v>99</v>
      </c>
      <c r="P2245" s="570">
        <v>99</v>
      </c>
      <c r="Q2245" s="570">
        <v>89</v>
      </c>
      <c r="R2245" s="570">
        <v>1135</v>
      </c>
      <c r="S2245" s="570">
        <v>5.673127753303965</v>
      </c>
      <c r="T2245" s="570">
        <v>5</v>
      </c>
      <c r="U2245" s="570">
        <v>8.8629955947136541</v>
      </c>
      <c r="V2245" s="570">
        <v>0.52863436123348029</v>
      </c>
      <c r="W2245" s="570">
        <v>0</v>
      </c>
      <c r="X2245" s="570">
        <v>13.656387665198237</v>
      </c>
      <c r="Y2245" s="570">
        <v>3.0837004405286348</v>
      </c>
      <c r="Z2245" s="570">
        <v>5.6044260211383286</v>
      </c>
      <c r="AA2245" s="570">
        <v>1.349736602294451</v>
      </c>
      <c r="AB2245" s="570">
        <v>0</v>
      </c>
      <c r="AC2245" s="570">
        <v>-20.606675493120363</v>
      </c>
      <c r="AD2245" s="570"/>
      <c r="AE2245" s="570"/>
      <c r="AF2245" s="570">
        <v>61.451001624255554</v>
      </c>
      <c r="AG2245" s="570">
        <v>57.179641671592897</v>
      </c>
      <c r="AH2245" s="570">
        <v>0.17621145374449343</v>
      </c>
      <c r="AI2245" s="570">
        <v>204</v>
      </c>
      <c r="AJ2245" s="570">
        <v>78.12892156862749</v>
      </c>
      <c r="AK2245" s="570">
        <v>14.563620853380124</v>
      </c>
      <c r="AL2245" s="570"/>
    </row>
    <row r="2246" spans="1:38">
      <c r="A2246" s="570">
        <v>17</v>
      </c>
      <c r="B2246" s="570">
        <v>234</v>
      </c>
      <c r="C2246" s="570">
        <v>2023</v>
      </c>
      <c r="D2246" s="570">
        <v>6</v>
      </c>
      <c r="E2246" s="570">
        <v>99</v>
      </c>
      <c r="F2246" s="570">
        <v>99</v>
      </c>
      <c r="G2246" s="570">
        <v>99</v>
      </c>
      <c r="H2246" s="570">
        <v>99</v>
      </c>
      <c r="I2246" s="570">
        <v>99</v>
      </c>
      <c r="J2246" s="570">
        <v>999</v>
      </c>
      <c r="K2246" s="570">
        <v>99</v>
      </c>
      <c r="L2246" s="570">
        <v>99</v>
      </c>
      <c r="M2246" s="570">
        <v>5</v>
      </c>
      <c r="N2246" s="570">
        <v>99</v>
      </c>
      <c r="O2246" s="570">
        <v>99</v>
      </c>
      <c r="P2246" s="570">
        <v>99</v>
      </c>
      <c r="Q2246" s="570">
        <v>117</v>
      </c>
      <c r="R2246" s="570">
        <v>1013</v>
      </c>
      <c r="S2246" s="570">
        <v>5.3020730503455091</v>
      </c>
      <c r="T2246" s="570">
        <v>5</v>
      </c>
      <c r="U2246" s="570">
        <v>11.998914116485681</v>
      </c>
      <c r="V2246" s="570">
        <v>2.1717670286278379</v>
      </c>
      <c r="W2246" s="570">
        <v>0</v>
      </c>
      <c r="X2246" s="570">
        <v>23.49457058242843</v>
      </c>
      <c r="Y2246" s="570">
        <v>7.3050345508390908</v>
      </c>
      <c r="Z2246" s="570">
        <v>6.3286550259779917</v>
      </c>
      <c r="AA2246" s="570">
        <v>1.1962287097193556</v>
      </c>
      <c r="AB2246" s="570">
        <v>0</v>
      </c>
      <c r="AC2246" s="570">
        <v>-2.7209476131941077</v>
      </c>
      <c r="AD2246" s="570"/>
      <c r="AE2246" s="570"/>
      <c r="AF2246" s="570">
        <v>45.062277580071182</v>
      </c>
      <c r="AG2246" s="570">
        <v>41.224012209598094</v>
      </c>
      <c r="AH2246" s="570">
        <v>0.49358341559723601</v>
      </c>
      <c r="AI2246" s="570">
        <v>179</v>
      </c>
      <c r="AJ2246" s="570">
        <v>83.200000000000017</v>
      </c>
      <c r="AK2246" s="570">
        <v>14.877093462811223</v>
      </c>
      <c r="AL2246" s="570"/>
    </row>
    <row r="2247" spans="1:38">
      <c r="A2247" s="570">
        <v>17</v>
      </c>
      <c r="B2247" s="570">
        <v>235</v>
      </c>
      <c r="C2247" s="570">
        <v>2023</v>
      </c>
      <c r="D2247" s="570">
        <v>7</v>
      </c>
      <c r="E2247" s="570">
        <v>99</v>
      </c>
      <c r="F2247" s="570">
        <v>99</v>
      </c>
      <c r="G2247" s="570">
        <v>99</v>
      </c>
      <c r="H2247" s="570">
        <v>99</v>
      </c>
      <c r="I2247" s="570">
        <v>99</v>
      </c>
      <c r="J2247" s="570">
        <v>999</v>
      </c>
      <c r="K2247" s="570">
        <v>99</v>
      </c>
      <c r="L2247" s="570">
        <v>99</v>
      </c>
      <c r="M2247" s="570">
        <v>5</v>
      </c>
      <c r="N2247" s="570">
        <v>99</v>
      </c>
      <c r="O2247" s="570">
        <v>99</v>
      </c>
      <c r="P2247" s="570">
        <v>99</v>
      </c>
      <c r="Q2247" s="570">
        <v>29</v>
      </c>
      <c r="R2247" s="570">
        <v>247</v>
      </c>
      <c r="S2247" s="570">
        <v>5.2510121457489882</v>
      </c>
      <c r="T2247" s="570">
        <v>5</v>
      </c>
      <c r="U2247" s="570">
        <v>11.072064777327927</v>
      </c>
      <c r="V2247" s="570">
        <v>0</v>
      </c>
      <c r="W2247" s="570">
        <v>0</v>
      </c>
      <c r="X2247" s="570">
        <v>17.813765182186238</v>
      </c>
      <c r="Y2247" s="570">
        <v>2.42914979757085</v>
      </c>
      <c r="Z2247" s="570">
        <v>5.4386818356256486</v>
      </c>
      <c r="AA2247" s="570">
        <v>1.3534141069132344</v>
      </c>
      <c r="AB2247" s="570">
        <v>0</v>
      </c>
      <c r="AC2247" s="570">
        <v>4.1874134258671241</v>
      </c>
      <c r="AD2247" s="570"/>
      <c r="AE2247" s="570"/>
      <c r="AF2247" s="570">
        <v>51.890756302520998</v>
      </c>
      <c r="AG2247" s="570">
        <v>47.578288100208752</v>
      </c>
      <c r="AH2247" s="570">
        <v>0</v>
      </c>
      <c r="AI2247" s="570">
        <v>60</v>
      </c>
      <c r="AJ2247" s="570">
        <v>111.1</v>
      </c>
      <c r="AK2247" s="570">
        <v>8.3994601104925</v>
      </c>
      <c r="AL2247" s="570"/>
    </row>
    <row r="2248" spans="1:38">
      <c r="A2248" s="570">
        <v>17</v>
      </c>
      <c r="B2248" s="570">
        <v>236</v>
      </c>
      <c r="C2248" s="570">
        <v>2023</v>
      </c>
      <c r="D2248" s="570">
        <v>8</v>
      </c>
      <c r="E2248" s="570">
        <v>99</v>
      </c>
      <c r="F2248" s="570">
        <v>99</v>
      </c>
      <c r="G2248" s="570">
        <v>99</v>
      </c>
      <c r="H2248" s="570">
        <v>99</v>
      </c>
      <c r="I2248" s="570">
        <v>99</v>
      </c>
      <c r="J2248" s="570">
        <v>999</v>
      </c>
      <c r="K2248" s="570">
        <v>99</v>
      </c>
      <c r="L2248" s="570">
        <v>99</v>
      </c>
      <c r="M2248" s="570">
        <v>5</v>
      </c>
      <c r="N2248" s="570">
        <v>99</v>
      </c>
      <c r="O2248" s="570">
        <v>99</v>
      </c>
      <c r="P2248" s="570">
        <v>99</v>
      </c>
      <c r="Q2248" s="570">
        <v>90</v>
      </c>
      <c r="R2248" s="570">
        <v>560</v>
      </c>
      <c r="S2248" s="570">
        <v>5.3482142857142847</v>
      </c>
      <c r="T2248" s="570">
        <v>5</v>
      </c>
      <c r="U2248" s="570">
        <v>12.647321428571431</v>
      </c>
      <c r="V2248" s="570">
        <v>1.25</v>
      </c>
      <c r="W2248" s="570">
        <v>0</v>
      </c>
      <c r="X2248" s="570">
        <v>22.321428571428577</v>
      </c>
      <c r="Y2248" s="570">
        <v>4.8214285714285694</v>
      </c>
      <c r="Z2248" s="570">
        <v>5.2097737787023934</v>
      </c>
      <c r="AA2248" s="570">
        <v>1.257192318426344</v>
      </c>
      <c r="AB2248" s="570">
        <v>0</v>
      </c>
      <c r="AC2248" s="570">
        <v>8.0367061688759858</v>
      </c>
      <c r="AD2248" s="570"/>
      <c r="AE2248" s="570"/>
      <c r="AF2248" s="570">
        <v>35.782747603833862</v>
      </c>
      <c r="AG2248" s="570">
        <v>38.292270178796386</v>
      </c>
      <c r="AH2248" s="570">
        <v>1.4285714285714288</v>
      </c>
      <c r="AI2248" s="570">
        <v>63</v>
      </c>
      <c r="AJ2248" s="570">
        <v>97.393650793650778</v>
      </c>
      <c r="AK2248" s="570">
        <v>14.885033363707873</v>
      </c>
      <c r="AL2248" s="570"/>
    </row>
    <row r="2249" spans="1:38">
      <c r="A2249" s="570">
        <v>17</v>
      </c>
      <c r="B2249" s="570">
        <v>237</v>
      </c>
      <c r="C2249" s="570">
        <v>2023</v>
      </c>
      <c r="D2249" s="570">
        <v>9</v>
      </c>
      <c r="E2249" s="570">
        <v>99</v>
      </c>
      <c r="F2249" s="570">
        <v>99</v>
      </c>
      <c r="G2249" s="570">
        <v>99</v>
      </c>
      <c r="H2249" s="570">
        <v>99</v>
      </c>
      <c r="I2249" s="570">
        <v>99</v>
      </c>
      <c r="J2249" s="570">
        <v>999</v>
      </c>
      <c r="K2249" s="570">
        <v>99</v>
      </c>
      <c r="L2249" s="570">
        <v>99</v>
      </c>
      <c r="M2249" s="570">
        <v>5</v>
      </c>
      <c r="N2249" s="570">
        <v>99</v>
      </c>
      <c r="O2249" s="570">
        <v>99</v>
      </c>
      <c r="P2249" s="570">
        <v>99</v>
      </c>
      <c r="Q2249" s="570">
        <v>142</v>
      </c>
      <c r="R2249" s="570">
        <v>1216</v>
      </c>
      <c r="S2249" s="570">
        <v>5.5625</v>
      </c>
      <c r="T2249" s="570">
        <v>4.9876644736842097</v>
      </c>
      <c r="U2249" s="570">
        <v>13.723437500000003</v>
      </c>
      <c r="V2249" s="570">
        <v>1.3980263157894737</v>
      </c>
      <c r="W2249" s="570">
        <v>0</v>
      </c>
      <c r="X2249" s="570">
        <v>29.029605263157901</v>
      </c>
      <c r="Y2249" s="570">
        <v>4.1118421052631566</v>
      </c>
      <c r="Z2249" s="570">
        <v>5.0599353503165352</v>
      </c>
      <c r="AA2249" s="570">
        <v>1.3940811206858201</v>
      </c>
      <c r="AB2249" s="570">
        <v>0.248043275194989</v>
      </c>
      <c r="AC2249" s="570">
        <v>8.6990227740432502</v>
      </c>
      <c r="AD2249" s="570">
        <v>4.5113632804987294</v>
      </c>
      <c r="AE2249" s="570">
        <v>-15.829986597837999</v>
      </c>
      <c r="AF2249" s="570">
        <v>45.271779597915121</v>
      </c>
      <c r="AG2249" s="570">
        <v>48.035013687116255</v>
      </c>
      <c r="AH2249" s="570">
        <v>0.49342105263157904</v>
      </c>
      <c r="AI2249" s="570">
        <v>134</v>
      </c>
      <c r="AJ2249" s="570">
        <v>91.547761194029846</v>
      </c>
      <c r="AK2249" s="570">
        <v>15.184364398718202</v>
      </c>
      <c r="AL2249" s="570"/>
    </row>
    <row r="2250" spans="1:38">
      <c r="A2250" s="570">
        <v>17</v>
      </c>
      <c r="B2250" s="570">
        <v>238</v>
      </c>
      <c r="C2250" s="570">
        <v>2023</v>
      </c>
      <c r="D2250" s="570">
        <v>10</v>
      </c>
      <c r="E2250" s="570">
        <v>99</v>
      </c>
      <c r="F2250" s="570">
        <v>99</v>
      </c>
      <c r="G2250" s="570">
        <v>99</v>
      </c>
      <c r="H2250" s="570">
        <v>99</v>
      </c>
      <c r="I2250" s="570">
        <v>99</v>
      </c>
      <c r="J2250" s="570">
        <v>999</v>
      </c>
      <c r="K2250" s="570">
        <v>99</v>
      </c>
      <c r="L2250" s="570">
        <v>99</v>
      </c>
      <c r="M2250" s="570">
        <v>5</v>
      </c>
      <c r="N2250" s="570">
        <v>99</v>
      </c>
      <c r="O2250" s="570">
        <v>99</v>
      </c>
      <c r="P2250" s="570">
        <v>99</v>
      </c>
      <c r="Q2250" s="570">
        <v>289</v>
      </c>
      <c r="R2250" s="570">
        <v>2350</v>
      </c>
      <c r="S2250" s="570">
        <v>5.3361702127659596</v>
      </c>
      <c r="T2250" s="570">
        <v>5</v>
      </c>
      <c r="U2250" s="570">
        <v>15.69770212765958</v>
      </c>
      <c r="V2250" s="570">
        <v>2.3404255319148941</v>
      </c>
      <c r="W2250" s="570">
        <v>0</v>
      </c>
      <c r="X2250" s="570">
        <v>47.276595744680847</v>
      </c>
      <c r="Y2250" s="570">
        <v>9.3191489361702118</v>
      </c>
      <c r="Z2250" s="570">
        <v>5.8463004338073166</v>
      </c>
      <c r="AA2250" s="570">
        <v>1.5156524515885332</v>
      </c>
      <c r="AB2250" s="570">
        <v>0</v>
      </c>
      <c r="AC2250" s="570">
        <v>-3.1300806721166614</v>
      </c>
      <c r="AD2250" s="570"/>
      <c r="AE2250" s="570"/>
      <c r="AF2250" s="570">
        <v>49.989363965113789</v>
      </c>
      <c r="AG2250" s="570">
        <v>50.249684659036717</v>
      </c>
      <c r="AH2250" s="570">
        <v>1.5744680851063828</v>
      </c>
      <c r="AI2250" s="570">
        <v>403</v>
      </c>
      <c r="AJ2250" s="570">
        <v>98.529528535980077</v>
      </c>
      <c r="AK2250" s="570">
        <v>14.927354067276058</v>
      </c>
      <c r="AL2250" s="570"/>
    </row>
    <row r="2251" spans="1:38">
      <c r="A2251" s="570">
        <v>17</v>
      </c>
      <c r="B2251" s="570">
        <v>239</v>
      </c>
      <c r="C2251" s="570">
        <v>2023</v>
      </c>
      <c r="D2251" s="570">
        <v>11</v>
      </c>
      <c r="E2251" s="570">
        <v>99</v>
      </c>
      <c r="F2251" s="570">
        <v>99</v>
      </c>
      <c r="G2251" s="570">
        <v>99</v>
      </c>
      <c r="H2251" s="570">
        <v>99</v>
      </c>
      <c r="I2251" s="570">
        <v>99</v>
      </c>
      <c r="J2251" s="570">
        <v>999</v>
      </c>
      <c r="K2251" s="570">
        <v>99</v>
      </c>
      <c r="L2251" s="570">
        <v>99</v>
      </c>
      <c r="M2251" s="570">
        <v>5</v>
      </c>
      <c r="N2251" s="570">
        <v>99</v>
      </c>
      <c r="O2251" s="570">
        <v>99</v>
      </c>
      <c r="P2251" s="570">
        <v>99</v>
      </c>
      <c r="Q2251" s="570">
        <v>188</v>
      </c>
      <c r="R2251" s="570">
        <v>1367</v>
      </c>
      <c r="S2251" s="570">
        <v>5.5844915874177028</v>
      </c>
      <c r="T2251" s="570">
        <v>5</v>
      </c>
      <c r="U2251" s="570">
        <v>16.510168251645947</v>
      </c>
      <c r="V2251" s="570">
        <v>3.8771031455742495</v>
      </c>
      <c r="W2251" s="570">
        <v>0</v>
      </c>
      <c r="X2251" s="570">
        <v>51.572787125091438</v>
      </c>
      <c r="Y2251" s="570">
        <v>14.7037307973665</v>
      </c>
      <c r="Z2251" s="570">
        <v>6.4150123776110259</v>
      </c>
      <c r="AA2251" s="570">
        <v>1.3105813308469769</v>
      </c>
      <c r="AB2251" s="570">
        <v>0</v>
      </c>
      <c r="AC2251" s="570">
        <v>-0.7867845155755635</v>
      </c>
      <c r="AD2251" s="570"/>
      <c r="AE2251" s="570"/>
      <c r="AF2251" s="570">
        <v>54.965822275834363</v>
      </c>
      <c r="AG2251" s="570">
        <v>53.002580920912031</v>
      </c>
      <c r="AH2251" s="570">
        <v>1.1704462326261889</v>
      </c>
      <c r="AI2251" s="570">
        <v>150</v>
      </c>
      <c r="AJ2251" s="570">
        <v>102.038</v>
      </c>
      <c r="AK2251" s="570">
        <v>15.147249789196405</v>
      </c>
      <c r="AL2251" s="570"/>
    </row>
    <row r="2252" spans="1:38">
      <c r="A2252" s="570">
        <v>17</v>
      </c>
      <c r="B2252" s="570">
        <v>240</v>
      </c>
      <c r="C2252" s="570">
        <v>2023</v>
      </c>
      <c r="D2252" s="570">
        <v>12</v>
      </c>
      <c r="E2252" s="570">
        <v>99</v>
      </c>
      <c r="F2252" s="570">
        <v>99</v>
      </c>
      <c r="G2252" s="570">
        <v>99</v>
      </c>
      <c r="H2252" s="570">
        <v>99</v>
      </c>
      <c r="I2252" s="570">
        <v>99</v>
      </c>
      <c r="J2252" s="570">
        <v>999</v>
      </c>
      <c r="K2252" s="570">
        <v>99</v>
      </c>
      <c r="L2252" s="570">
        <v>99</v>
      </c>
      <c r="M2252" s="570">
        <v>5</v>
      </c>
      <c r="N2252" s="570">
        <v>99</v>
      </c>
      <c r="O2252" s="570">
        <v>99</v>
      </c>
      <c r="P2252" s="570">
        <v>99</v>
      </c>
      <c r="Q2252" s="570">
        <v>23</v>
      </c>
      <c r="R2252" s="570">
        <v>143</v>
      </c>
      <c r="S2252" s="570">
        <v>5.475524475524475</v>
      </c>
      <c r="T2252" s="570">
        <v>5</v>
      </c>
      <c r="U2252" s="570">
        <v>17.485314685314673</v>
      </c>
      <c r="V2252" s="570">
        <v>2.7972027972027966</v>
      </c>
      <c r="W2252" s="570">
        <v>0</v>
      </c>
      <c r="X2252" s="570">
        <v>58.741258741258768</v>
      </c>
      <c r="Y2252" s="570">
        <v>14.685314685314692</v>
      </c>
      <c r="Z2252" s="570">
        <v>6.1063644207855026</v>
      </c>
      <c r="AA2252" s="570">
        <v>1.2050718449531748</v>
      </c>
      <c r="AB2252" s="570">
        <v>0</v>
      </c>
      <c r="AC2252" s="570">
        <v>-15.062650614698148</v>
      </c>
      <c r="AD2252" s="570"/>
      <c r="AE2252" s="570"/>
      <c r="AF2252" s="570">
        <v>54.789272030651347</v>
      </c>
      <c r="AG2252" s="570">
        <v>56.820815816384489</v>
      </c>
      <c r="AH2252" s="570">
        <v>0</v>
      </c>
      <c r="AI2252" s="570">
        <v>14</v>
      </c>
      <c r="AJ2252" s="570">
        <v>93.635714285714243</v>
      </c>
      <c r="AK2252" s="570">
        <v>14.57405045291814</v>
      </c>
      <c r="AL2252" s="570"/>
    </row>
    <row r="2253" spans="1:38">
      <c r="A2253" s="570">
        <v>17</v>
      </c>
      <c r="B2253" s="570">
        <v>241</v>
      </c>
      <c r="C2253" s="570">
        <v>2023</v>
      </c>
      <c r="D2253" s="570">
        <v>1</v>
      </c>
      <c r="E2253" s="570">
        <v>99</v>
      </c>
      <c r="F2253" s="570">
        <v>99</v>
      </c>
      <c r="G2253" s="570">
        <v>99</v>
      </c>
      <c r="H2253" s="570">
        <v>99</v>
      </c>
      <c r="I2253" s="570">
        <v>99</v>
      </c>
      <c r="J2253" s="570">
        <v>999</v>
      </c>
      <c r="K2253" s="570">
        <v>99</v>
      </c>
      <c r="L2253" s="570">
        <v>99</v>
      </c>
      <c r="M2253" s="570">
        <v>6</v>
      </c>
      <c r="N2253" s="570">
        <v>99</v>
      </c>
      <c r="O2253" s="570">
        <v>99</v>
      </c>
      <c r="P2253" s="570">
        <v>99</v>
      </c>
      <c r="Q2253" s="570"/>
      <c r="R2253" s="570">
        <v>0</v>
      </c>
      <c r="S2253" s="570"/>
      <c r="T2253" s="570"/>
      <c r="U2253" s="570"/>
      <c r="V2253" s="570"/>
      <c r="W2253" s="570"/>
      <c r="X2253" s="570"/>
      <c r="Y2253" s="570"/>
      <c r="Z2253" s="570"/>
      <c r="AA2253" s="570"/>
      <c r="AB2253" s="570"/>
      <c r="AC2253" s="570"/>
      <c r="AD2253" s="570"/>
      <c r="AE2253" s="570"/>
      <c r="AF2253" s="570"/>
      <c r="AG2253" s="570"/>
      <c r="AH2253" s="570"/>
      <c r="AI2253" s="570"/>
      <c r="AJ2253" s="570"/>
      <c r="AK2253" s="570"/>
      <c r="AL2253" s="570"/>
    </row>
    <row r="2254" spans="1:38">
      <c r="A2254" s="570">
        <v>17</v>
      </c>
      <c r="B2254" s="570">
        <v>242</v>
      </c>
      <c r="C2254" s="570">
        <v>2023</v>
      </c>
      <c r="D2254" s="570">
        <v>2</v>
      </c>
      <c r="E2254" s="570">
        <v>99</v>
      </c>
      <c r="F2254" s="570">
        <v>99</v>
      </c>
      <c r="G2254" s="570">
        <v>99</v>
      </c>
      <c r="H2254" s="570">
        <v>99</v>
      </c>
      <c r="I2254" s="570">
        <v>99</v>
      </c>
      <c r="J2254" s="570">
        <v>999</v>
      </c>
      <c r="K2254" s="570">
        <v>99</v>
      </c>
      <c r="L2254" s="570">
        <v>99</v>
      </c>
      <c r="M2254" s="570">
        <v>6</v>
      </c>
      <c r="N2254" s="570">
        <v>99</v>
      </c>
      <c r="O2254" s="570">
        <v>99</v>
      </c>
      <c r="P2254" s="570">
        <v>99</v>
      </c>
      <c r="Q2254" s="570">
        <v>2</v>
      </c>
      <c r="R2254" s="570">
        <v>3</v>
      </c>
      <c r="S2254" s="570">
        <v>5</v>
      </c>
      <c r="T2254" s="570">
        <v>6</v>
      </c>
      <c r="U2254" s="570">
        <v>17.266666666666673</v>
      </c>
      <c r="V2254" s="570">
        <v>0</v>
      </c>
      <c r="W2254" s="570">
        <v>0</v>
      </c>
      <c r="X2254" s="570">
        <v>33.333333333333343</v>
      </c>
      <c r="Y2254" s="570">
        <v>0</v>
      </c>
      <c r="Z2254" s="570">
        <v>3.523571420527122</v>
      </c>
      <c r="AA2254" s="570">
        <v>0</v>
      </c>
      <c r="AB2254" s="570">
        <v>0</v>
      </c>
      <c r="AC2254" s="570"/>
      <c r="AD2254" s="570"/>
      <c r="AE2254" s="570"/>
      <c r="AF2254" s="570">
        <v>0.17783046828689977</v>
      </c>
      <c r="AG2254" s="570">
        <v>0.30124160390799926</v>
      </c>
      <c r="AH2254" s="570">
        <v>0</v>
      </c>
      <c r="AI2254" s="570">
        <v>2</v>
      </c>
      <c r="AJ2254" s="570">
        <v>101.15</v>
      </c>
      <c r="AK2254" s="570">
        <v>14.331733503362072</v>
      </c>
      <c r="AL2254" s="570"/>
    </row>
    <row r="2255" spans="1:38">
      <c r="A2255" s="570">
        <v>17</v>
      </c>
      <c r="B2255" s="570">
        <v>243</v>
      </c>
      <c r="C2255" s="570">
        <v>2023</v>
      </c>
      <c r="D2255" s="570">
        <v>3</v>
      </c>
      <c r="E2255" s="570">
        <v>99</v>
      </c>
      <c r="F2255" s="570">
        <v>99</v>
      </c>
      <c r="G2255" s="570">
        <v>99</v>
      </c>
      <c r="H2255" s="570">
        <v>99</v>
      </c>
      <c r="I2255" s="570">
        <v>99</v>
      </c>
      <c r="J2255" s="570">
        <v>999</v>
      </c>
      <c r="K2255" s="570">
        <v>99</v>
      </c>
      <c r="L2255" s="570">
        <v>99</v>
      </c>
      <c r="M2255" s="570">
        <v>6</v>
      </c>
      <c r="N2255" s="570">
        <v>99</v>
      </c>
      <c r="O2255" s="570">
        <v>99</v>
      </c>
      <c r="P2255" s="570">
        <v>99</v>
      </c>
      <c r="Q2255" s="570">
        <v>1</v>
      </c>
      <c r="R2255" s="570">
        <v>1</v>
      </c>
      <c r="S2255" s="570">
        <v>5</v>
      </c>
      <c r="T2255" s="570">
        <v>6</v>
      </c>
      <c r="U2255" s="570">
        <v>17.8</v>
      </c>
      <c r="V2255" s="570">
        <v>0</v>
      </c>
      <c r="W2255" s="570">
        <v>0</v>
      </c>
      <c r="X2255" s="570">
        <v>100</v>
      </c>
      <c r="Y2255" s="570">
        <v>0</v>
      </c>
      <c r="Z2255" s="570">
        <v>0</v>
      </c>
      <c r="AA2255" s="570">
        <v>0</v>
      </c>
      <c r="AB2255" s="570">
        <v>0</v>
      </c>
      <c r="AC2255" s="570"/>
      <c r="AD2255" s="570"/>
      <c r="AE2255" s="570"/>
      <c r="AF2255" s="570">
        <v>2.1925016443762328E-2</v>
      </c>
      <c r="AG2255" s="570">
        <v>4.1559363347910223E-2</v>
      </c>
      <c r="AH2255" s="570">
        <v>0</v>
      </c>
      <c r="AI2255" s="570"/>
      <c r="AJ2255" s="570"/>
      <c r="AK2255" s="570"/>
      <c r="AL2255" s="570"/>
    </row>
    <row r="2256" spans="1:38">
      <c r="A2256" s="570">
        <v>17</v>
      </c>
      <c r="B2256" s="570">
        <v>244</v>
      </c>
      <c r="C2256" s="570">
        <v>2023</v>
      </c>
      <c r="D2256" s="570">
        <v>4</v>
      </c>
      <c r="E2256" s="570">
        <v>99</v>
      </c>
      <c r="F2256" s="570">
        <v>99</v>
      </c>
      <c r="G2256" s="570">
        <v>99</v>
      </c>
      <c r="H2256" s="570">
        <v>99</v>
      </c>
      <c r="I2256" s="570">
        <v>99</v>
      </c>
      <c r="J2256" s="570">
        <v>999</v>
      </c>
      <c r="K2256" s="570">
        <v>99</v>
      </c>
      <c r="L2256" s="570">
        <v>99</v>
      </c>
      <c r="M2256" s="570">
        <v>6</v>
      </c>
      <c r="N2256" s="570">
        <v>99</v>
      </c>
      <c r="O2256" s="570">
        <v>99</v>
      </c>
      <c r="P2256" s="570">
        <v>99</v>
      </c>
      <c r="Q2256" s="570">
        <v>2</v>
      </c>
      <c r="R2256" s="570">
        <v>2</v>
      </c>
      <c r="S2256" s="570">
        <v>6</v>
      </c>
      <c r="T2256" s="570">
        <v>6</v>
      </c>
      <c r="U2256" s="570">
        <v>10.950000000000003</v>
      </c>
      <c r="V2256" s="570">
        <v>0</v>
      </c>
      <c r="W2256" s="570">
        <v>0</v>
      </c>
      <c r="X2256" s="570">
        <v>0</v>
      </c>
      <c r="Y2256" s="570">
        <v>0</v>
      </c>
      <c r="Z2256" s="570">
        <v>0.25000000000002842</v>
      </c>
      <c r="AA2256" s="570">
        <v>0</v>
      </c>
      <c r="AB2256" s="570">
        <v>0</v>
      </c>
      <c r="AC2256" s="570"/>
      <c r="AD2256" s="570"/>
      <c r="AE2256" s="570"/>
      <c r="AF2256" s="570">
        <v>6.2092517851598888E-2</v>
      </c>
      <c r="AG2256" s="570">
        <v>8.1567283697716902E-2</v>
      </c>
      <c r="AH2256" s="570">
        <v>0</v>
      </c>
      <c r="AI2256" s="570">
        <v>2</v>
      </c>
      <c r="AJ2256" s="570">
        <v>89.25</v>
      </c>
      <c r="AK2256" s="570">
        <v>15.399721088023449</v>
      </c>
      <c r="AL2256" s="570"/>
    </row>
    <row r="2257" spans="1:38">
      <c r="A2257" s="570">
        <v>17</v>
      </c>
      <c r="B2257" s="570">
        <v>245</v>
      </c>
      <c r="C2257" s="570">
        <v>2023</v>
      </c>
      <c r="D2257" s="570">
        <v>5</v>
      </c>
      <c r="E2257" s="570">
        <v>99</v>
      </c>
      <c r="F2257" s="570">
        <v>99</v>
      </c>
      <c r="G2257" s="570">
        <v>99</v>
      </c>
      <c r="H2257" s="570">
        <v>99</v>
      </c>
      <c r="I2257" s="570">
        <v>99</v>
      </c>
      <c r="J2257" s="570">
        <v>999</v>
      </c>
      <c r="K2257" s="570">
        <v>99</v>
      </c>
      <c r="L2257" s="570">
        <v>99</v>
      </c>
      <c r="M2257" s="570">
        <v>6</v>
      </c>
      <c r="N2257" s="570">
        <v>99</v>
      </c>
      <c r="O2257" s="570">
        <v>99</v>
      </c>
      <c r="P2257" s="570">
        <v>99</v>
      </c>
      <c r="Q2257" s="570">
        <v>10</v>
      </c>
      <c r="R2257" s="570">
        <v>75</v>
      </c>
      <c r="S2257" s="570">
        <v>5.9866666666666646</v>
      </c>
      <c r="T2257" s="570">
        <v>6</v>
      </c>
      <c r="U2257" s="570">
        <v>6.8506666666666689</v>
      </c>
      <c r="V2257" s="570">
        <v>0</v>
      </c>
      <c r="W2257" s="570">
        <v>0</v>
      </c>
      <c r="X2257" s="570">
        <v>0</v>
      </c>
      <c r="Y2257" s="570">
        <v>0</v>
      </c>
      <c r="Z2257" s="570">
        <v>1.2692647040270408</v>
      </c>
      <c r="AA2257" s="570">
        <v>0.87167782019632811</v>
      </c>
      <c r="AB2257" s="570">
        <v>0</v>
      </c>
      <c r="AC2257" s="570">
        <v>24.28398504655674</v>
      </c>
      <c r="AD2257" s="570"/>
      <c r="AE2257" s="570"/>
      <c r="AF2257" s="570">
        <v>4.060638873849487</v>
      </c>
      <c r="AG2257" s="570">
        <v>2.9205129371106362</v>
      </c>
      <c r="AH2257" s="570">
        <v>4</v>
      </c>
      <c r="AI2257" s="570">
        <v>75</v>
      </c>
      <c r="AJ2257" s="570">
        <v>75.921333333333351</v>
      </c>
      <c r="AK2257" s="570">
        <v>15.561680506101023</v>
      </c>
      <c r="AL2257" s="570"/>
    </row>
    <row r="2258" spans="1:38">
      <c r="A2258" s="570">
        <v>17</v>
      </c>
      <c r="B2258" s="570">
        <v>246</v>
      </c>
      <c r="C2258" s="570">
        <v>2023</v>
      </c>
      <c r="D2258" s="570">
        <v>6</v>
      </c>
      <c r="E2258" s="570">
        <v>99</v>
      </c>
      <c r="F2258" s="570">
        <v>99</v>
      </c>
      <c r="G2258" s="570">
        <v>99</v>
      </c>
      <c r="H2258" s="570">
        <v>99</v>
      </c>
      <c r="I2258" s="570">
        <v>99</v>
      </c>
      <c r="J2258" s="570">
        <v>999</v>
      </c>
      <c r="K2258" s="570">
        <v>99</v>
      </c>
      <c r="L2258" s="570">
        <v>99</v>
      </c>
      <c r="M2258" s="570">
        <v>6</v>
      </c>
      <c r="N2258" s="570">
        <v>99</v>
      </c>
      <c r="O2258" s="570">
        <v>99</v>
      </c>
      <c r="P2258" s="570">
        <v>99</v>
      </c>
      <c r="Q2258" s="570">
        <v>24</v>
      </c>
      <c r="R2258" s="570">
        <v>115</v>
      </c>
      <c r="S2258" s="570">
        <v>5.8</v>
      </c>
      <c r="T2258" s="570">
        <v>6</v>
      </c>
      <c r="U2258" s="570">
        <v>8.6165217391304356</v>
      </c>
      <c r="V2258" s="570">
        <v>0</v>
      </c>
      <c r="W2258" s="570">
        <v>0</v>
      </c>
      <c r="X2258" s="570">
        <v>6.0869565217391308</v>
      </c>
      <c r="Y2258" s="570">
        <v>2.6086956521739126</v>
      </c>
      <c r="Z2258" s="570">
        <v>4.2983096866757853</v>
      </c>
      <c r="AA2258" s="570">
        <v>0.97088037144242179</v>
      </c>
      <c r="AB2258" s="570">
        <v>0</v>
      </c>
      <c r="AC2258" s="570">
        <v>-19.236875399360535</v>
      </c>
      <c r="AD2258" s="570"/>
      <c r="AE2258" s="570"/>
      <c r="AF2258" s="570">
        <v>5.1156583629893246</v>
      </c>
      <c r="AG2258" s="570">
        <v>3.3606918772257086</v>
      </c>
      <c r="AH2258" s="570">
        <v>1.7391304347826086</v>
      </c>
      <c r="AI2258" s="570">
        <v>113</v>
      </c>
      <c r="AJ2258" s="570">
        <v>80.453097345132733</v>
      </c>
      <c r="AK2258" s="570">
        <v>15.362706011071943</v>
      </c>
      <c r="AL2258" s="570"/>
    </row>
    <row r="2259" spans="1:38">
      <c r="A2259" s="570">
        <v>17</v>
      </c>
      <c r="B2259" s="570">
        <v>247</v>
      </c>
      <c r="C2259" s="570">
        <v>2023</v>
      </c>
      <c r="D2259" s="570">
        <v>7</v>
      </c>
      <c r="E2259" s="570">
        <v>99</v>
      </c>
      <c r="F2259" s="570">
        <v>99</v>
      </c>
      <c r="G2259" s="570">
        <v>99</v>
      </c>
      <c r="H2259" s="570">
        <v>99</v>
      </c>
      <c r="I2259" s="570">
        <v>99</v>
      </c>
      <c r="J2259" s="570">
        <v>999</v>
      </c>
      <c r="K2259" s="570">
        <v>99</v>
      </c>
      <c r="L2259" s="570">
        <v>99</v>
      </c>
      <c r="M2259" s="570">
        <v>6</v>
      </c>
      <c r="N2259" s="570">
        <v>99</v>
      </c>
      <c r="O2259" s="570">
        <v>99</v>
      </c>
      <c r="P2259" s="570">
        <v>99</v>
      </c>
      <c r="Q2259" s="570">
        <v>5</v>
      </c>
      <c r="R2259" s="570">
        <v>14</v>
      </c>
      <c r="S2259" s="570">
        <v>4.9285714285714306</v>
      </c>
      <c r="T2259" s="570">
        <v>6</v>
      </c>
      <c r="U2259" s="570">
        <v>14.24285714285713</v>
      </c>
      <c r="V2259" s="570">
        <v>0</v>
      </c>
      <c r="W2259" s="570">
        <v>0</v>
      </c>
      <c r="X2259" s="570">
        <v>35.714285714285722</v>
      </c>
      <c r="Y2259" s="570">
        <v>14.285714285714288</v>
      </c>
      <c r="Z2259" s="570">
        <v>5.305484263034451</v>
      </c>
      <c r="AA2259" s="570">
        <v>0.88352263406092513</v>
      </c>
      <c r="AB2259" s="570">
        <v>0</v>
      </c>
      <c r="AC2259" s="570">
        <v>-50.220242840421875</v>
      </c>
      <c r="AD2259" s="570"/>
      <c r="AE2259" s="570"/>
      <c r="AF2259" s="570">
        <v>2.9411764705882355</v>
      </c>
      <c r="AG2259" s="570">
        <v>3.4690327070285325</v>
      </c>
      <c r="AH2259" s="570">
        <v>0</v>
      </c>
      <c r="AI2259" s="570">
        <v>14</v>
      </c>
      <c r="AJ2259" s="570">
        <v>110.8357142857143</v>
      </c>
      <c r="AK2259" s="570">
        <v>10.955642478724112</v>
      </c>
      <c r="AL2259" s="570"/>
    </row>
    <row r="2260" spans="1:38">
      <c r="A2260" s="570">
        <v>17</v>
      </c>
      <c r="B2260" s="570">
        <v>248</v>
      </c>
      <c r="C2260" s="570">
        <v>2023</v>
      </c>
      <c r="D2260" s="570">
        <v>8</v>
      </c>
      <c r="E2260" s="570">
        <v>99</v>
      </c>
      <c r="F2260" s="570">
        <v>99</v>
      </c>
      <c r="G2260" s="570">
        <v>99</v>
      </c>
      <c r="H2260" s="570">
        <v>99</v>
      </c>
      <c r="I2260" s="570">
        <v>99</v>
      </c>
      <c r="J2260" s="570">
        <v>999</v>
      </c>
      <c r="K2260" s="570">
        <v>99</v>
      </c>
      <c r="L2260" s="570">
        <v>99</v>
      </c>
      <c r="M2260" s="570">
        <v>6</v>
      </c>
      <c r="N2260" s="570">
        <v>99</v>
      </c>
      <c r="O2260" s="570">
        <v>99</v>
      </c>
      <c r="P2260" s="570">
        <v>99</v>
      </c>
      <c r="Q2260" s="570">
        <v>8</v>
      </c>
      <c r="R2260" s="570">
        <v>17</v>
      </c>
      <c r="S2260" s="570">
        <v>5</v>
      </c>
      <c r="T2260" s="570">
        <v>6</v>
      </c>
      <c r="U2260" s="570">
        <v>12.641176470588237</v>
      </c>
      <c r="V2260" s="570">
        <v>0</v>
      </c>
      <c r="W2260" s="570">
        <v>0</v>
      </c>
      <c r="X2260" s="570">
        <v>23.52941176470588</v>
      </c>
      <c r="Y2260" s="570">
        <v>5.882352941176471</v>
      </c>
      <c r="Z2260" s="570">
        <v>6.8465585020358448</v>
      </c>
      <c r="AA2260" s="570">
        <v>0.68599434057003505</v>
      </c>
      <c r="AB2260" s="570">
        <v>0</v>
      </c>
      <c r="AC2260" s="570">
        <v>-29.933405109203253</v>
      </c>
      <c r="AD2260" s="570"/>
      <c r="AE2260" s="570"/>
      <c r="AF2260" s="570">
        <v>1.0862619808306702</v>
      </c>
      <c r="AG2260" s="570">
        <v>1.1618791191561373</v>
      </c>
      <c r="AH2260" s="570">
        <v>0</v>
      </c>
      <c r="AI2260" s="570">
        <v>15</v>
      </c>
      <c r="AJ2260" s="570">
        <v>92.620000000000019</v>
      </c>
      <c r="AK2260" s="570">
        <v>14.280610098751172</v>
      </c>
      <c r="AL2260" s="570"/>
    </row>
    <row r="2261" spans="1:38">
      <c r="A2261" s="570">
        <v>17</v>
      </c>
      <c r="B2261" s="570">
        <v>249</v>
      </c>
      <c r="C2261" s="570">
        <v>2023</v>
      </c>
      <c r="D2261" s="570">
        <v>9</v>
      </c>
      <c r="E2261" s="570">
        <v>99</v>
      </c>
      <c r="F2261" s="570">
        <v>99</v>
      </c>
      <c r="G2261" s="570">
        <v>99</v>
      </c>
      <c r="H2261" s="570">
        <v>99</v>
      </c>
      <c r="I2261" s="570">
        <v>99</v>
      </c>
      <c r="J2261" s="570">
        <v>999</v>
      </c>
      <c r="K2261" s="570">
        <v>99</v>
      </c>
      <c r="L2261" s="570">
        <v>99</v>
      </c>
      <c r="M2261" s="570">
        <v>6</v>
      </c>
      <c r="N2261" s="570">
        <v>99</v>
      </c>
      <c r="O2261" s="570">
        <v>99</v>
      </c>
      <c r="P2261" s="570">
        <v>99</v>
      </c>
      <c r="Q2261" s="570">
        <v>22</v>
      </c>
      <c r="R2261" s="570">
        <v>69</v>
      </c>
      <c r="S2261" s="570">
        <v>5.7391304347826084</v>
      </c>
      <c r="T2261" s="570">
        <v>6</v>
      </c>
      <c r="U2261" s="570">
        <v>13.637681159420289</v>
      </c>
      <c r="V2261" s="570">
        <v>1.4492753623188404</v>
      </c>
      <c r="W2261" s="570">
        <v>0</v>
      </c>
      <c r="X2261" s="570">
        <v>20.289855072463769</v>
      </c>
      <c r="Y2261" s="570">
        <v>2.8985507246376807</v>
      </c>
      <c r="Z2261" s="570">
        <v>3.828728227541065</v>
      </c>
      <c r="AA2261" s="570">
        <v>0.97285138822251715</v>
      </c>
      <c r="AB2261" s="570">
        <v>0</v>
      </c>
      <c r="AC2261" s="570">
        <v>-4.3662644373386605</v>
      </c>
      <c r="AD2261" s="570"/>
      <c r="AE2261" s="570"/>
      <c r="AF2261" s="570">
        <v>2.5688756515264326</v>
      </c>
      <c r="AG2261" s="570">
        <v>2.7086385708981102</v>
      </c>
      <c r="AH2261" s="570">
        <v>0</v>
      </c>
      <c r="AI2261" s="570">
        <v>43</v>
      </c>
      <c r="AJ2261" s="570">
        <v>92.616279069767486</v>
      </c>
      <c r="AK2261" s="570">
        <v>15.496615964654262</v>
      </c>
      <c r="AL2261" s="570"/>
    </row>
    <row r="2262" spans="1:38">
      <c r="A2262" s="570">
        <v>17</v>
      </c>
      <c r="B2262" s="570">
        <v>250</v>
      </c>
      <c r="C2262" s="570">
        <v>2023</v>
      </c>
      <c r="D2262" s="570">
        <v>10</v>
      </c>
      <c r="E2262" s="570">
        <v>99</v>
      </c>
      <c r="F2262" s="570">
        <v>99</v>
      </c>
      <c r="G2262" s="570">
        <v>99</v>
      </c>
      <c r="H2262" s="570">
        <v>99</v>
      </c>
      <c r="I2262" s="570">
        <v>99</v>
      </c>
      <c r="J2262" s="570">
        <v>999</v>
      </c>
      <c r="K2262" s="570">
        <v>99</v>
      </c>
      <c r="L2262" s="570">
        <v>99</v>
      </c>
      <c r="M2262" s="570">
        <v>6</v>
      </c>
      <c r="N2262" s="570">
        <v>99</v>
      </c>
      <c r="O2262" s="570">
        <v>99</v>
      </c>
      <c r="P2262" s="570">
        <v>99</v>
      </c>
      <c r="Q2262" s="570">
        <v>46</v>
      </c>
      <c r="R2262" s="570">
        <v>172</v>
      </c>
      <c r="S2262" s="570">
        <v>5.5813953488372077</v>
      </c>
      <c r="T2262" s="570">
        <v>6</v>
      </c>
      <c r="U2262" s="570">
        <v>13.501744186046505</v>
      </c>
      <c r="V2262" s="570">
        <v>1.1627906976744189</v>
      </c>
      <c r="W2262" s="570">
        <v>0</v>
      </c>
      <c r="X2262" s="570">
        <v>27.325581395348831</v>
      </c>
      <c r="Y2262" s="570">
        <v>5.8139534883720918</v>
      </c>
      <c r="Z2262" s="570">
        <v>5.2109396759751823</v>
      </c>
      <c r="AA2262" s="570">
        <v>0.93342475536695124</v>
      </c>
      <c r="AB2262" s="570">
        <v>0</v>
      </c>
      <c r="AC2262" s="570">
        <v>-12.679054041171122</v>
      </c>
      <c r="AD2262" s="570"/>
      <c r="AE2262" s="570"/>
      <c r="AF2262" s="570">
        <v>3.6587960008508822</v>
      </c>
      <c r="AG2262" s="570">
        <v>3.1633534297927048</v>
      </c>
      <c r="AH2262" s="570">
        <v>0.58139534883720945</v>
      </c>
      <c r="AI2262" s="570">
        <v>163</v>
      </c>
      <c r="AJ2262" s="570">
        <v>94.260736196318973</v>
      </c>
      <c r="AK2262" s="570">
        <v>15.23529612374934</v>
      </c>
      <c r="AL2262" s="570"/>
    </row>
    <row r="2263" spans="1:38">
      <c r="A2263" s="570">
        <v>17</v>
      </c>
      <c r="B2263" s="570">
        <v>251</v>
      </c>
      <c r="C2263" s="570">
        <v>2023</v>
      </c>
      <c r="D2263" s="570">
        <v>11</v>
      </c>
      <c r="E2263" s="570">
        <v>99</v>
      </c>
      <c r="F2263" s="570">
        <v>99</v>
      </c>
      <c r="G2263" s="570">
        <v>99</v>
      </c>
      <c r="H2263" s="570">
        <v>99</v>
      </c>
      <c r="I2263" s="570">
        <v>99</v>
      </c>
      <c r="J2263" s="570">
        <v>999</v>
      </c>
      <c r="K2263" s="570">
        <v>99</v>
      </c>
      <c r="L2263" s="570">
        <v>99</v>
      </c>
      <c r="M2263" s="570">
        <v>6</v>
      </c>
      <c r="N2263" s="570">
        <v>99</v>
      </c>
      <c r="O2263" s="570">
        <v>99</v>
      </c>
      <c r="P2263" s="570">
        <v>99</v>
      </c>
      <c r="Q2263" s="570">
        <v>32</v>
      </c>
      <c r="R2263" s="570">
        <v>79</v>
      </c>
      <c r="S2263" s="570">
        <v>5.5316455696202524</v>
      </c>
      <c r="T2263" s="570">
        <v>6</v>
      </c>
      <c r="U2263" s="570">
        <v>18.243037974683535</v>
      </c>
      <c r="V2263" s="570">
        <v>5.0632911392405058</v>
      </c>
      <c r="W2263" s="570">
        <v>0</v>
      </c>
      <c r="X2263" s="570">
        <v>67.088607594936718</v>
      </c>
      <c r="Y2263" s="570">
        <v>16.455696202531644</v>
      </c>
      <c r="Z2263" s="570">
        <v>6.0727589197408793</v>
      </c>
      <c r="AA2263" s="570">
        <v>1.0889019325370393</v>
      </c>
      <c r="AB2263" s="570">
        <v>0</v>
      </c>
      <c r="AC2263" s="570">
        <v>-22.608717405974641</v>
      </c>
      <c r="AD2263" s="570"/>
      <c r="AE2263" s="570"/>
      <c r="AF2263" s="570">
        <v>3.1765178930438278</v>
      </c>
      <c r="AG2263" s="570">
        <v>3.3845525190398678</v>
      </c>
      <c r="AH2263" s="570">
        <v>2.5316455696202529</v>
      </c>
      <c r="AI2263" s="570">
        <v>69</v>
      </c>
      <c r="AJ2263" s="570">
        <v>103.98405797101449</v>
      </c>
      <c r="AK2263" s="570">
        <v>15.402928328030381</v>
      </c>
      <c r="AL2263" s="570"/>
    </row>
    <row r="2264" spans="1:38">
      <c r="A2264" s="570">
        <v>17</v>
      </c>
      <c r="B2264" s="570">
        <v>252</v>
      </c>
      <c r="C2264" s="570">
        <v>2023</v>
      </c>
      <c r="D2264" s="570">
        <v>12</v>
      </c>
      <c r="E2264" s="570">
        <v>99</v>
      </c>
      <c r="F2264" s="570">
        <v>99</v>
      </c>
      <c r="G2264" s="570">
        <v>99</v>
      </c>
      <c r="H2264" s="570">
        <v>99</v>
      </c>
      <c r="I2264" s="570">
        <v>99</v>
      </c>
      <c r="J2264" s="570">
        <v>999</v>
      </c>
      <c r="K2264" s="570">
        <v>99</v>
      </c>
      <c r="L2264" s="570">
        <v>99</v>
      </c>
      <c r="M2264" s="570">
        <v>6</v>
      </c>
      <c r="N2264" s="570">
        <v>99</v>
      </c>
      <c r="O2264" s="570">
        <v>99</v>
      </c>
      <c r="P2264" s="570">
        <v>99</v>
      </c>
      <c r="Q2264" s="570">
        <v>3</v>
      </c>
      <c r="R2264" s="570">
        <v>5</v>
      </c>
      <c r="S2264" s="570">
        <v>5.8</v>
      </c>
      <c r="T2264" s="570">
        <v>6</v>
      </c>
      <c r="U2264" s="570">
        <v>15.1</v>
      </c>
      <c r="V2264" s="570">
        <v>0</v>
      </c>
      <c r="W2264" s="570">
        <v>0</v>
      </c>
      <c r="X2264" s="570">
        <v>40</v>
      </c>
      <c r="Y2264" s="570">
        <v>0</v>
      </c>
      <c r="Z2264" s="570">
        <v>2.4995999679948793</v>
      </c>
      <c r="AA2264" s="570">
        <v>1.1661903789690611</v>
      </c>
      <c r="AB2264" s="570">
        <v>0</v>
      </c>
      <c r="AC2264" s="570">
        <v>-44.596768190892782</v>
      </c>
      <c r="AD2264" s="570"/>
      <c r="AE2264" s="570"/>
      <c r="AF2264" s="570">
        <v>1.9157088122605359</v>
      </c>
      <c r="AG2264" s="570">
        <v>1.7157141233950683</v>
      </c>
      <c r="AH2264" s="570">
        <v>0</v>
      </c>
      <c r="AI2264" s="570">
        <v>5</v>
      </c>
      <c r="AJ2264" s="570">
        <v>98.34</v>
      </c>
      <c r="AK2264" s="570">
        <v>15.78262300508425</v>
      </c>
      <c r="AL2264" s="570"/>
    </row>
    <row r="2265" spans="1:38">
      <c r="A2265" s="570">
        <v>17</v>
      </c>
      <c r="B2265" s="570">
        <v>253</v>
      </c>
      <c r="C2265" s="570">
        <v>2023</v>
      </c>
      <c r="D2265" s="570">
        <v>1</v>
      </c>
      <c r="E2265" s="570">
        <v>99</v>
      </c>
      <c r="F2265" s="570">
        <v>99</v>
      </c>
      <c r="G2265" s="570">
        <v>99</v>
      </c>
      <c r="H2265" s="570">
        <v>99</v>
      </c>
      <c r="I2265" s="570">
        <v>99</v>
      </c>
      <c r="J2265" s="570">
        <v>999</v>
      </c>
      <c r="K2265" s="570">
        <v>99</v>
      </c>
      <c r="L2265" s="570">
        <v>99</v>
      </c>
      <c r="M2265" s="570">
        <v>7</v>
      </c>
      <c r="N2265" s="570">
        <v>99</v>
      </c>
      <c r="O2265" s="570">
        <v>99</v>
      </c>
      <c r="P2265" s="570">
        <v>99</v>
      </c>
      <c r="Q2265" s="570"/>
      <c r="R2265" s="570">
        <v>0</v>
      </c>
      <c r="S2265" s="570"/>
      <c r="T2265" s="570"/>
      <c r="U2265" s="570"/>
      <c r="V2265" s="570"/>
      <c r="W2265" s="570"/>
      <c r="X2265" s="570"/>
      <c r="Y2265" s="570"/>
      <c r="Z2265" s="570"/>
      <c r="AA2265" s="570"/>
      <c r="AB2265" s="570"/>
      <c r="AC2265" s="570"/>
      <c r="AD2265" s="570"/>
      <c r="AE2265" s="570"/>
      <c r="AF2265" s="570"/>
      <c r="AG2265" s="570"/>
      <c r="AH2265" s="570"/>
      <c r="AI2265" s="570"/>
      <c r="AJ2265" s="570"/>
      <c r="AK2265" s="570"/>
      <c r="AL2265" s="570"/>
    </row>
    <row r="2266" spans="1:38">
      <c r="A2266" s="570">
        <v>17</v>
      </c>
      <c r="B2266" s="570">
        <v>254</v>
      </c>
      <c r="C2266" s="570">
        <v>2023</v>
      </c>
      <c r="D2266" s="570">
        <v>2</v>
      </c>
      <c r="E2266" s="570">
        <v>99</v>
      </c>
      <c r="F2266" s="570">
        <v>99</v>
      </c>
      <c r="G2266" s="570">
        <v>99</v>
      </c>
      <c r="H2266" s="570">
        <v>99</v>
      </c>
      <c r="I2266" s="570">
        <v>99</v>
      </c>
      <c r="J2266" s="570">
        <v>999</v>
      </c>
      <c r="K2266" s="570">
        <v>99</v>
      </c>
      <c r="L2266" s="570">
        <v>99</v>
      </c>
      <c r="M2266" s="570">
        <v>7</v>
      </c>
      <c r="N2266" s="570">
        <v>99</v>
      </c>
      <c r="O2266" s="570">
        <v>99</v>
      </c>
      <c r="P2266" s="570">
        <v>99</v>
      </c>
      <c r="Q2266" s="570">
        <v>1</v>
      </c>
      <c r="R2266" s="570">
        <v>2</v>
      </c>
      <c r="S2266" s="570">
        <v>5.5</v>
      </c>
      <c r="T2266" s="570">
        <v>7</v>
      </c>
      <c r="U2266" s="570">
        <v>21.95</v>
      </c>
      <c r="V2266" s="570">
        <v>0</v>
      </c>
      <c r="W2266" s="570">
        <v>0</v>
      </c>
      <c r="X2266" s="570">
        <v>100</v>
      </c>
      <c r="Y2266" s="570">
        <v>50</v>
      </c>
      <c r="Z2266" s="570">
        <v>1.75</v>
      </c>
      <c r="AA2266" s="570">
        <v>0.5</v>
      </c>
      <c r="AB2266" s="570">
        <v>0</v>
      </c>
      <c r="AC2266" s="570">
        <v>100</v>
      </c>
      <c r="AD2266" s="570"/>
      <c r="AE2266" s="570"/>
      <c r="AF2266" s="570">
        <v>0.11855364552459983</v>
      </c>
      <c r="AG2266" s="570">
        <v>0.25529935157454003</v>
      </c>
      <c r="AH2266" s="570">
        <v>0</v>
      </c>
      <c r="AI2266" s="570"/>
      <c r="AJ2266" s="570"/>
      <c r="AK2266" s="570"/>
      <c r="AL2266" s="570"/>
    </row>
    <row r="2267" spans="1:38">
      <c r="A2267" s="570">
        <v>17</v>
      </c>
      <c r="B2267" s="570">
        <v>255</v>
      </c>
      <c r="C2267" s="570">
        <v>2023</v>
      </c>
      <c r="D2267" s="570">
        <v>3</v>
      </c>
      <c r="E2267" s="570">
        <v>99</v>
      </c>
      <c r="F2267" s="570">
        <v>99</v>
      </c>
      <c r="G2267" s="570">
        <v>99</v>
      </c>
      <c r="H2267" s="570">
        <v>99</v>
      </c>
      <c r="I2267" s="570">
        <v>99</v>
      </c>
      <c r="J2267" s="570">
        <v>999</v>
      </c>
      <c r="K2267" s="570">
        <v>99</v>
      </c>
      <c r="L2267" s="570">
        <v>99</v>
      </c>
      <c r="M2267" s="570">
        <v>7</v>
      </c>
      <c r="N2267" s="570">
        <v>99</v>
      </c>
      <c r="O2267" s="570">
        <v>99</v>
      </c>
      <c r="P2267" s="570">
        <v>99</v>
      </c>
      <c r="Q2267" s="570">
        <v>2</v>
      </c>
      <c r="R2267" s="570">
        <v>2</v>
      </c>
      <c r="S2267" s="570">
        <v>6.5</v>
      </c>
      <c r="T2267" s="570">
        <v>7</v>
      </c>
      <c r="U2267" s="570">
        <v>24.55</v>
      </c>
      <c r="V2267" s="570">
        <v>50</v>
      </c>
      <c r="W2267" s="570">
        <v>0</v>
      </c>
      <c r="X2267" s="570">
        <v>100</v>
      </c>
      <c r="Y2267" s="570">
        <v>50</v>
      </c>
      <c r="Z2267" s="570">
        <v>3.4500000000000051</v>
      </c>
      <c r="AA2267" s="570">
        <v>1.5</v>
      </c>
      <c r="AB2267" s="570">
        <v>0</v>
      </c>
      <c r="AC2267" s="570">
        <v>99.999999999999517</v>
      </c>
      <c r="AD2267" s="570"/>
      <c r="AE2267" s="570"/>
      <c r="AF2267" s="570">
        <v>4.3850032887524655E-2</v>
      </c>
      <c r="AG2267" s="570">
        <v>0.11463846856080856</v>
      </c>
      <c r="AH2267" s="570">
        <v>0</v>
      </c>
      <c r="AI2267" s="570"/>
      <c r="AJ2267" s="570"/>
      <c r="AK2267" s="570"/>
      <c r="AL2267" s="570"/>
    </row>
    <row r="2268" spans="1:38">
      <c r="A2268" s="570">
        <v>17</v>
      </c>
      <c r="B2268" s="570">
        <v>256</v>
      </c>
      <c r="C2268" s="570">
        <v>2023</v>
      </c>
      <c r="D2268" s="570">
        <v>4</v>
      </c>
      <c r="E2268" s="570">
        <v>99</v>
      </c>
      <c r="F2268" s="570">
        <v>99</v>
      </c>
      <c r="G2268" s="570">
        <v>99</v>
      </c>
      <c r="H2268" s="570">
        <v>99</v>
      </c>
      <c r="I2268" s="570">
        <v>99</v>
      </c>
      <c r="J2268" s="570">
        <v>999</v>
      </c>
      <c r="K2268" s="570">
        <v>99</v>
      </c>
      <c r="L2268" s="570">
        <v>99</v>
      </c>
      <c r="M2268" s="570">
        <v>7</v>
      </c>
      <c r="N2268" s="570">
        <v>99</v>
      </c>
      <c r="O2268" s="570">
        <v>99</v>
      </c>
      <c r="P2268" s="570">
        <v>99</v>
      </c>
      <c r="Q2268" s="570">
        <v>1</v>
      </c>
      <c r="R2268" s="570">
        <v>1</v>
      </c>
      <c r="S2268" s="570">
        <v>8</v>
      </c>
      <c r="T2268" s="570">
        <v>7</v>
      </c>
      <c r="U2268" s="570">
        <v>13.8</v>
      </c>
      <c r="V2268" s="570">
        <v>0</v>
      </c>
      <c r="W2268" s="570">
        <v>0</v>
      </c>
      <c r="X2268" s="570">
        <v>0</v>
      </c>
      <c r="Y2268" s="570">
        <v>0</v>
      </c>
      <c r="Z2268" s="570">
        <v>0</v>
      </c>
      <c r="AA2268" s="570">
        <v>0</v>
      </c>
      <c r="AB2268" s="570">
        <v>0</v>
      </c>
      <c r="AC2268" s="570"/>
      <c r="AD2268" s="570"/>
      <c r="AE2268" s="570"/>
      <c r="AF2268" s="570">
        <v>3.1046258925799444E-2</v>
      </c>
      <c r="AG2268" s="570">
        <v>5.1398562330068197E-2</v>
      </c>
      <c r="AH2268" s="570">
        <v>0</v>
      </c>
      <c r="AI2268" s="570">
        <v>1</v>
      </c>
      <c r="AJ2268" s="570">
        <v>93.8</v>
      </c>
      <c r="AK2268" s="570">
        <v>16.721320504684549</v>
      </c>
      <c r="AL2268" s="570"/>
    </row>
    <row r="2269" spans="1:38">
      <c r="A2269" s="570">
        <v>17</v>
      </c>
      <c r="B2269" s="570">
        <v>257</v>
      </c>
      <c r="C2269" s="570">
        <v>2023</v>
      </c>
      <c r="D2269" s="570">
        <v>5</v>
      </c>
      <c r="E2269" s="570">
        <v>99</v>
      </c>
      <c r="F2269" s="570">
        <v>99</v>
      </c>
      <c r="G2269" s="570">
        <v>99</v>
      </c>
      <c r="H2269" s="570">
        <v>99</v>
      </c>
      <c r="I2269" s="570">
        <v>99</v>
      </c>
      <c r="J2269" s="570">
        <v>999</v>
      </c>
      <c r="K2269" s="570">
        <v>99</v>
      </c>
      <c r="L2269" s="570">
        <v>99</v>
      </c>
      <c r="M2269" s="570">
        <v>7</v>
      </c>
      <c r="N2269" s="570">
        <v>99</v>
      </c>
      <c r="O2269" s="570">
        <v>99</v>
      </c>
      <c r="P2269" s="570">
        <v>99</v>
      </c>
      <c r="Q2269" s="570">
        <v>11</v>
      </c>
      <c r="R2269" s="570">
        <v>56</v>
      </c>
      <c r="S2269" s="570">
        <v>6.4642857142857109</v>
      </c>
      <c r="T2269" s="570">
        <v>7</v>
      </c>
      <c r="U2269" s="570">
        <v>8.7321428571428612</v>
      </c>
      <c r="V2269" s="570">
        <v>0</v>
      </c>
      <c r="W2269" s="570">
        <v>0</v>
      </c>
      <c r="X2269" s="570">
        <v>7.1428571428571441</v>
      </c>
      <c r="Y2269" s="570">
        <v>3.5714285714285721</v>
      </c>
      <c r="Z2269" s="570">
        <v>4.424570485323053</v>
      </c>
      <c r="AA2269" s="570">
        <v>1.133330832330175</v>
      </c>
      <c r="AB2269" s="570">
        <v>0</v>
      </c>
      <c r="AC2269" s="570">
        <v>-11.301404738237878</v>
      </c>
      <c r="AD2269" s="570"/>
      <c r="AE2269" s="570"/>
      <c r="AF2269" s="570">
        <v>3.0319436924742824</v>
      </c>
      <c r="AG2269" s="570">
        <v>2.7795461779819015</v>
      </c>
      <c r="AH2269" s="570">
        <v>0</v>
      </c>
      <c r="AI2269" s="570">
        <v>56</v>
      </c>
      <c r="AJ2269" s="570">
        <v>79.478571428571385</v>
      </c>
      <c r="AK2269" s="570">
        <v>16.43209754471863</v>
      </c>
      <c r="AL2269" s="570"/>
    </row>
    <row r="2270" spans="1:38">
      <c r="A2270" s="570">
        <v>17</v>
      </c>
      <c r="B2270" s="570">
        <v>258</v>
      </c>
      <c r="C2270" s="570">
        <v>2023</v>
      </c>
      <c r="D2270" s="570">
        <v>6</v>
      </c>
      <c r="E2270" s="570">
        <v>99</v>
      </c>
      <c r="F2270" s="570">
        <v>99</v>
      </c>
      <c r="G2270" s="570">
        <v>99</v>
      </c>
      <c r="H2270" s="570">
        <v>99</v>
      </c>
      <c r="I2270" s="570">
        <v>99</v>
      </c>
      <c r="J2270" s="570">
        <v>999</v>
      </c>
      <c r="K2270" s="570">
        <v>99</v>
      </c>
      <c r="L2270" s="570">
        <v>99</v>
      </c>
      <c r="M2270" s="570">
        <v>7</v>
      </c>
      <c r="N2270" s="570">
        <v>99</v>
      </c>
      <c r="O2270" s="570">
        <v>99</v>
      </c>
      <c r="P2270" s="570">
        <v>99</v>
      </c>
      <c r="Q2270" s="570">
        <v>21</v>
      </c>
      <c r="R2270" s="570">
        <v>75</v>
      </c>
      <c r="S2270" s="570">
        <v>5.9466666666666645</v>
      </c>
      <c r="T2270" s="570">
        <v>7</v>
      </c>
      <c r="U2270" s="570">
        <v>13.428000000000001</v>
      </c>
      <c r="V2270" s="570">
        <v>1.333333333333333</v>
      </c>
      <c r="W2270" s="570">
        <v>0</v>
      </c>
      <c r="X2270" s="570">
        <v>34.666666666666657</v>
      </c>
      <c r="Y2270" s="570">
        <v>12</v>
      </c>
      <c r="Z2270" s="570">
        <v>6.5353308510995314</v>
      </c>
      <c r="AA2270" s="570">
        <v>1.2425064274369872</v>
      </c>
      <c r="AB2270" s="570">
        <v>0</v>
      </c>
      <c r="AC2270" s="570">
        <v>-39.619431323693291</v>
      </c>
      <c r="AD2270" s="570"/>
      <c r="AE2270" s="570"/>
      <c r="AF2270" s="570">
        <v>3.3362989323843406</v>
      </c>
      <c r="AG2270" s="570">
        <v>3.4156350686789887</v>
      </c>
      <c r="AH2270" s="570">
        <v>4</v>
      </c>
      <c r="AI2270" s="570">
        <v>73</v>
      </c>
      <c r="AJ2270" s="570">
        <v>90.613698630136994</v>
      </c>
      <c r="AK2270" s="570">
        <v>16.399678934231449</v>
      </c>
      <c r="AL2270" s="570"/>
    </row>
    <row r="2271" spans="1:38">
      <c r="A2271" s="570">
        <v>17</v>
      </c>
      <c r="B2271" s="570">
        <v>259</v>
      </c>
      <c r="C2271" s="570">
        <v>2023</v>
      </c>
      <c r="D2271" s="570">
        <v>7</v>
      </c>
      <c r="E2271" s="570">
        <v>99</v>
      </c>
      <c r="F2271" s="570">
        <v>99</v>
      </c>
      <c r="G2271" s="570">
        <v>99</v>
      </c>
      <c r="H2271" s="570">
        <v>99</v>
      </c>
      <c r="I2271" s="570">
        <v>99</v>
      </c>
      <c r="J2271" s="570">
        <v>999</v>
      </c>
      <c r="K2271" s="570">
        <v>99</v>
      </c>
      <c r="L2271" s="570">
        <v>99</v>
      </c>
      <c r="M2271" s="570">
        <v>7</v>
      </c>
      <c r="N2271" s="570">
        <v>99</v>
      </c>
      <c r="O2271" s="570">
        <v>99</v>
      </c>
      <c r="P2271" s="570">
        <v>99</v>
      </c>
      <c r="Q2271" s="570">
        <v>7</v>
      </c>
      <c r="R2271" s="570">
        <v>20</v>
      </c>
      <c r="S2271" s="570">
        <v>5.3</v>
      </c>
      <c r="T2271" s="570">
        <v>7</v>
      </c>
      <c r="U2271" s="570">
        <v>13.060000000000002</v>
      </c>
      <c r="V2271" s="570">
        <v>0</v>
      </c>
      <c r="W2271" s="570">
        <v>0</v>
      </c>
      <c r="X2271" s="570">
        <v>30</v>
      </c>
      <c r="Y2271" s="570">
        <v>10</v>
      </c>
      <c r="Z2271" s="570">
        <v>6.62052867979589</v>
      </c>
      <c r="AA2271" s="570">
        <v>1.0049875621120901</v>
      </c>
      <c r="AB2271" s="570">
        <v>0</v>
      </c>
      <c r="AC2271" s="570">
        <v>-69.782307389497063</v>
      </c>
      <c r="AD2271" s="570"/>
      <c r="AE2271" s="570"/>
      <c r="AF2271" s="570">
        <v>4.201680672268906</v>
      </c>
      <c r="AG2271" s="570">
        <v>4.5441892832289508</v>
      </c>
      <c r="AH2271" s="570">
        <v>0</v>
      </c>
      <c r="AI2271" s="570">
        <v>20</v>
      </c>
      <c r="AJ2271" s="570">
        <v>116.89500000000002</v>
      </c>
      <c r="AK2271" s="570">
        <v>8.2966303565521144</v>
      </c>
      <c r="AL2271" s="570"/>
    </row>
    <row r="2272" spans="1:38">
      <c r="A2272" s="570">
        <v>17</v>
      </c>
      <c r="B2272" s="570">
        <v>260</v>
      </c>
      <c r="C2272" s="570">
        <v>2023</v>
      </c>
      <c r="D2272" s="570">
        <v>8</v>
      </c>
      <c r="E2272" s="570">
        <v>99</v>
      </c>
      <c r="F2272" s="570">
        <v>99</v>
      </c>
      <c r="G2272" s="570">
        <v>99</v>
      </c>
      <c r="H2272" s="570">
        <v>99</v>
      </c>
      <c r="I2272" s="570">
        <v>99</v>
      </c>
      <c r="J2272" s="570">
        <v>999</v>
      </c>
      <c r="K2272" s="570">
        <v>99</v>
      </c>
      <c r="L2272" s="570">
        <v>99</v>
      </c>
      <c r="M2272" s="570">
        <v>7</v>
      </c>
      <c r="N2272" s="570">
        <v>99</v>
      </c>
      <c r="O2272" s="570">
        <v>99</v>
      </c>
      <c r="P2272" s="570">
        <v>99</v>
      </c>
      <c r="Q2272" s="570">
        <v>7</v>
      </c>
      <c r="R2272" s="570">
        <v>18</v>
      </c>
      <c r="S2272" s="570">
        <v>5.3333333333333321</v>
      </c>
      <c r="T2272" s="570">
        <v>7</v>
      </c>
      <c r="U2272" s="570">
        <v>12.33888888888889</v>
      </c>
      <c r="V2272" s="570">
        <v>0</v>
      </c>
      <c r="W2272" s="570">
        <v>0</v>
      </c>
      <c r="X2272" s="570">
        <v>16.666666666666671</v>
      </c>
      <c r="Y2272" s="570">
        <v>5.5555555555555562</v>
      </c>
      <c r="Z2272" s="570">
        <v>7.2801967989951182</v>
      </c>
      <c r="AA2272" s="570">
        <v>0.81649658092772603</v>
      </c>
      <c r="AB2272" s="570">
        <v>0</v>
      </c>
      <c r="AC2272" s="570">
        <v>27.259432068374121</v>
      </c>
      <c r="AD2272" s="570"/>
      <c r="AE2272" s="570"/>
      <c r="AF2272" s="570">
        <v>1.1501597444089455</v>
      </c>
      <c r="AG2272" s="570">
        <v>1.2008066652609499</v>
      </c>
      <c r="AH2272" s="570">
        <v>0</v>
      </c>
      <c r="AI2272" s="570">
        <v>16</v>
      </c>
      <c r="AJ2272" s="570">
        <v>89.856249999999989</v>
      </c>
      <c r="AK2272" s="570">
        <v>14.901234811914559</v>
      </c>
      <c r="AL2272" s="570"/>
    </row>
    <row r="2273" spans="1:38">
      <c r="A2273" s="570">
        <v>17</v>
      </c>
      <c r="B2273" s="570">
        <v>261</v>
      </c>
      <c r="C2273" s="570">
        <v>2023</v>
      </c>
      <c r="D2273" s="570">
        <v>9</v>
      </c>
      <c r="E2273" s="570">
        <v>99</v>
      </c>
      <c r="F2273" s="570">
        <v>99</v>
      </c>
      <c r="G2273" s="570">
        <v>99</v>
      </c>
      <c r="H2273" s="570">
        <v>99</v>
      </c>
      <c r="I2273" s="570">
        <v>99</v>
      </c>
      <c r="J2273" s="570">
        <v>999</v>
      </c>
      <c r="K2273" s="570">
        <v>99</v>
      </c>
      <c r="L2273" s="570">
        <v>99</v>
      </c>
      <c r="M2273" s="570">
        <v>7</v>
      </c>
      <c r="N2273" s="570">
        <v>99</v>
      </c>
      <c r="O2273" s="570">
        <v>99</v>
      </c>
      <c r="P2273" s="570">
        <v>99</v>
      </c>
      <c r="Q2273" s="570">
        <v>18</v>
      </c>
      <c r="R2273" s="570">
        <v>32</v>
      </c>
      <c r="S2273" s="570">
        <v>5.9375</v>
      </c>
      <c r="T2273" s="570">
        <v>7</v>
      </c>
      <c r="U2273" s="570">
        <v>17.6875</v>
      </c>
      <c r="V2273" s="570">
        <v>6.25</v>
      </c>
      <c r="W2273" s="570">
        <v>0</v>
      </c>
      <c r="X2273" s="570">
        <v>50</v>
      </c>
      <c r="Y2273" s="570">
        <v>18.75</v>
      </c>
      <c r="Z2273" s="570">
        <v>7.2954502088630653</v>
      </c>
      <c r="AA2273" s="570">
        <v>0.9333240326917549</v>
      </c>
      <c r="AB2273" s="570">
        <v>0</v>
      </c>
      <c r="AC2273" s="570">
        <v>-22.95897908170074</v>
      </c>
      <c r="AD2273" s="570"/>
      <c r="AE2273" s="570"/>
      <c r="AF2273" s="570">
        <v>1.1913626209977664</v>
      </c>
      <c r="AG2273" s="570">
        <v>1.6292129980109786</v>
      </c>
      <c r="AH2273" s="570">
        <v>0</v>
      </c>
      <c r="AI2273" s="570">
        <v>14</v>
      </c>
      <c r="AJ2273" s="570">
        <v>94.064285714285703</v>
      </c>
      <c r="AK2273" s="570">
        <v>17.409747948541121</v>
      </c>
      <c r="AL2273" s="570"/>
    </row>
    <row r="2274" spans="1:38">
      <c r="A2274" s="570">
        <v>17</v>
      </c>
      <c r="B2274" s="570">
        <v>262</v>
      </c>
      <c r="C2274" s="570">
        <v>2023</v>
      </c>
      <c r="D2274" s="570">
        <v>10</v>
      </c>
      <c r="E2274" s="570">
        <v>99</v>
      </c>
      <c r="F2274" s="570">
        <v>99</v>
      </c>
      <c r="G2274" s="570">
        <v>99</v>
      </c>
      <c r="H2274" s="570">
        <v>99</v>
      </c>
      <c r="I2274" s="570">
        <v>99</v>
      </c>
      <c r="J2274" s="570">
        <v>999</v>
      </c>
      <c r="K2274" s="570">
        <v>99</v>
      </c>
      <c r="L2274" s="570">
        <v>99</v>
      </c>
      <c r="M2274" s="570">
        <v>7</v>
      </c>
      <c r="N2274" s="570">
        <v>99</v>
      </c>
      <c r="O2274" s="570">
        <v>99</v>
      </c>
      <c r="P2274" s="570">
        <v>99</v>
      </c>
      <c r="Q2274" s="570">
        <v>34</v>
      </c>
      <c r="R2274" s="570">
        <v>111</v>
      </c>
      <c r="S2274" s="570">
        <v>5.9909909909909906</v>
      </c>
      <c r="T2274" s="570">
        <v>7</v>
      </c>
      <c r="U2274" s="570">
        <v>15.57207207207207</v>
      </c>
      <c r="V2274" s="570">
        <v>6.3063063063063058</v>
      </c>
      <c r="W2274" s="570">
        <v>0</v>
      </c>
      <c r="X2274" s="570">
        <v>37.837837837837846</v>
      </c>
      <c r="Y2274" s="570">
        <v>9.9099099099099117</v>
      </c>
      <c r="Z2274" s="570">
        <v>5.7503806559652704</v>
      </c>
      <c r="AA2274" s="570">
        <v>1.1270266669546678</v>
      </c>
      <c r="AB2274" s="570">
        <v>0</v>
      </c>
      <c r="AC2274" s="570">
        <v>-9.7345865478028983</v>
      </c>
      <c r="AD2274" s="570"/>
      <c r="AE2274" s="570"/>
      <c r="AF2274" s="570">
        <v>2.3611997447351625</v>
      </c>
      <c r="AG2274" s="570">
        <v>2.3545004536006076</v>
      </c>
      <c r="AH2274" s="570">
        <v>3.6036036036036023</v>
      </c>
      <c r="AI2274" s="570">
        <v>107</v>
      </c>
      <c r="AJ2274" s="570">
        <v>97.280373831775762</v>
      </c>
      <c r="AK2274" s="570">
        <v>16.08575070610479</v>
      </c>
      <c r="AL2274" s="570"/>
    </row>
    <row r="2275" spans="1:38">
      <c r="A2275" s="570">
        <v>17</v>
      </c>
      <c r="B2275" s="570">
        <v>263</v>
      </c>
      <c r="C2275" s="570">
        <v>2023</v>
      </c>
      <c r="D2275" s="570">
        <v>11</v>
      </c>
      <c r="E2275" s="570">
        <v>99</v>
      </c>
      <c r="F2275" s="570">
        <v>99</v>
      </c>
      <c r="G2275" s="570">
        <v>99</v>
      </c>
      <c r="H2275" s="570">
        <v>99</v>
      </c>
      <c r="I2275" s="570">
        <v>99</v>
      </c>
      <c r="J2275" s="570">
        <v>999</v>
      </c>
      <c r="K2275" s="570">
        <v>99</v>
      </c>
      <c r="L2275" s="570">
        <v>99</v>
      </c>
      <c r="M2275" s="570">
        <v>7</v>
      </c>
      <c r="N2275" s="570">
        <v>99</v>
      </c>
      <c r="O2275" s="570">
        <v>99</v>
      </c>
      <c r="P2275" s="570">
        <v>99</v>
      </c>
      <c r="Q2275" s="570">
        <v>23</v>
      </c>
      <c r="R2275" s="570">
        <v>52</v>
      </c>
      <c r="S2275" s="570">
        <v>5.7884615384615401</v>
      </c>
      <c r="T2275" s="570">
        <v>7</v>
      </c>
      <c r="U2275" s="570">
        <v>20.226923076923072</v>
      </c>
      <c r="V2275" s="570">
        <v>17.307692307692317</v>
      </c>
      <c r="W2275" s="570">
        <v>0</v>
      </c>
      <c r="X2275" s="570">
        <v>76.923076923076891</v>
      </c>
      <c r="Y2275" s="570">
        <v>32.692307692307701</v>
      </c>
      <c r="Z2275" s="570">
        <v>6.5278137282712114</v>
      </c>
      <c r="AA2275" s="570">
        <v>0.92687519825276321</v>
      </c>
      <c r="AB2275" s="570">
        <v>0</v>
      </c>
      <c r="AC2275" s="570">
        <v>-2.0989620623113066</v>
      </c>
      <c r="AD2275" s="570"/>
      <c r="AE2275" s="570"/>
      <c r="AF2275" s="570">
        <v>2.0908725371934054</v>
      </c>
      <c r="AG2275" s="570">
        <v>2.4700751731377544</v>
      </c>
      <c r="AH2275" s="570">
        <v>1.9230769230769225</v>
      </c>
      <c r="AI2275" s="570">
        <v>43</v>
      </c>
      <c r="AJ2275" s="570">
        <v>104.39767441860468</v>
      </c>
      <c r="AK2275" s="570">
        <v>16.368397569848657</v>
      </c>
      <c r="AL2275" s="570"/>
    </row>
    <row r="2276" spans="1:38">
      <c r="A2276" s="570">
        <v>17</v>
      </c>
      <c r="B2276" s="570">
        <v>264</v>
      </c>
      <c r="C2276" s="570">
        <v>2023</v>
      </c>
      <c r="D2276" s="570">
        <v>12</v>
      </c>
      <c r="E2276" s="570">
        <v>99</v>
      </c>
      <c r="F2276" s="570">
        <v>99</v>
      </c>
      <c r="G2276" s="570">
        <v>99</v>
      </c>
      <c r="H2276" s="570">
        <v>99</v>
      </c>
      <c r="I2276" s="570">
        <v>99</v>
      </c>
      <c r="J2276" s="570">
        <v>999</v>
      </c>
      <c r="K2276" s="570">
        <v>99</v>
      </c>
      <c r="L2276" s="570">
        <v>99</v>
      </c>
      <c r="M2276" s="570">
        <v>7</v>
      </c>
      <c r="N2276" s="570">
        <v>99</v>
      </c>
      <c r="O2276" s="570">
        <v>99</v>
      </c>
      <c r="P2276" s="570">
        <v>99</v>
      </c>
      <c r="Q2276" s="570"/>
      <c r="R2276" s="570">
        <v>0</v>
      </c>
      <c r="S2276" s="570"/>
      <c r="T2276" s="570"/>
      <c r="U2276" s="570"/>
      <c r="V2276" s="570"/>
      <c r="W2276" s="570"/>
      <c r="X2276" s="570"/>
      <c r="Y2276" s="570"/>
      <c r="Z2276" s="570"/>
      <c r="AA2276" s="570"/>
      <c r="AB2276" s="570"/>
      <c r="AC2276" s="570"/>
      <c r="AD2276" s="570"/>
      <c r="AE2276" s="570"/>
      <c r="AF2276" s="570"/>
      <c r="AG2276" s="570"/>
      <c r="AH2276" s="570"/>
      <c r="AI2276" s="570"/>
      <c r="AJ2276" s="570"/>
      <c r="AK2276" s="570"/>
      <c r="AL2276" s="570"/>
    </row>
    <row r="2277" spans="1:38">
      <c r="A2277" s="570">
        <v>17</v>
      </c>
      <c r="B2277" s="570">
        <v>265</v>
      </c>
      <c r="C2277" s="570">
        <v>2023</v>
      </c>
      <c r="D2277" s="570">
        <v>1</v>
      </c>
      <c r="E2277" s="570">
        <v>99</v>
      </c>
      <c r="F2277" s="570">
        <v>99</v>
      </c>
      <c r="G2277" s="570">
        <v>99</v>
      </c>
      <c r="H2277" s="570">
        <v>99</v>
      </c>
      <c r="I2277" s="570">
        <v>99</v>
      </c>
      <c r="J2277" s="570">
        <v>999</v>
      </c>
      <c r="K2277" s="570">
        <v>99</v>
      </c>
      <c r="L2277" s="570">
        <v>99</v>
      </c>
      <c r="M2277" s="570">
        <v>8</v>
      </c>
      <c r="N2277" s="570">
        <v>99</v>
      </c>
      <c r="O2277" s="570">
        <v>99</v>
      </c>
      <c r="P2277" s="570">
        <v>99</v>
      </c>
      <c r="Q2277" s="570">
        <v>35</v>
      </c>
      <c r="R2277" s="570">
        <v>195</v>
      </c>
      <c r="S2277" s="570">
        <v>6.6256410256410252</v>
      </c>
      <c r="T2277" s="570">
        <v>8</v>
      </c>
      <c r="U2277" s="570">
        <v>23.150256410256404</v>
      </c>
      <c r="V2277" s="570">
        <v>0</v>
      </c>
      <c r="W2277" s="570">
        <v>0</v>
      </c>
      <c r="X2277" s="570">
        <v>86.153846153846175</v>
      </c>
      <c r="Y2277" s="570">
        <v>56.410256410256402</v>
      </c>
      <c r="Z2277" s="570">
        <v>5.6659430098319907</v>
      </c>
      <c r="AA2277" s="570">
        <v>1.9184285701661403</v>
      </c>
      <c r="AB2277" s="570">
        <v>0</v>
      </c>
      <c r="AC2277" s="570">
        <v>0.53636328900100316</v>
      </c>
      <c r="AD2277" s="570"/>
      <c r="AE2277" s="570"/>
      <c r="AF2277" s="570">
        <v>26.603001364256485</v>
      </c>
      <c r="AG2277" s="570">
        <v>32.558726586898047</v>
      </c>
      <c r="AH2277" s="570">
        <v>1.5384615384615381</v>
      </c>
      <c r="AI2277" s="570">
        <v>0</v>
      </c>
      <c r="AJ2277" s="570"/>
      <c r="AK2277" s="570"/>
      <c r="AL2277" s="570"/>
    </row>
    <row r="2278" spans="1:38">
      <c r="A2278" s="570">
        <v>17</v>
      </c>
      <c r="B2278" s="570">
        <v>266</v>
      </c>
      <c r="C2278" s="570">
        <v>2023</v>
      </c>
      <c r="D2278" s="570">
        <v>2</v>
      </c>
      <c r="E2278" s="570">
        <v>99</v>
      </c>
      <c r="F2278" s="570">
        <v>99</v>
      </c>
      <c r="G2278" s="570">
        <v>99</v>
      </c>
      <c r="H2278" s="570">
        <v>99</v>
      </c>
      <c r="I2278" s="570">
        <v>99</v>
      </c>
      <c r="J2278" s="570">
        <v>999</v>
      </c>
      <c r="K2278" s="570">
        <v>99</v>
      </c>
      <c r="L2278" s="570">
        <v>99</v>
      </c>
      <c r="M2278" s="570">
        <v>8</v>
      </c>
      <c r="N2278" s="570">
        <v>99</v>
      </c>
      <c r="O2278" s="570">
        <v>99</v>
      </c>
      <c r="P2278" s="570">
        <v>99</v>
      </c>
      <c r="Q2278" s="570">
        <v>44</v>
      </c>
      <c r="R2278" s="570">
        <v>192</v>
      </c>
      <c r="S2278" s="570">
        <v>5.895833333333333</v>
      </c>
      <c r="T2278" s="570">
        <v>8</v>
      </c>
      <c r="U2278" s="570">
        <v>16.760937500000001</v>
      </c>
      <c r="V2278" s="570">
        <v>0</v>
      </c>
      <c r="W2278" s="570">
        <v>0</v>
      </c>
      <c r="X2278" s="570">
        <v>53.64583333333335</v>
      </c>
      <c r="Y2278" s="570">
        <v>32.291666666666664</v>
      </c>
      <c r="Z2278" s="570">
        <v>9.1435248694231976</v>
      </c>
      <c r="AA2278" s="570">
        <v>1.1944242569353478</v>
      </c>
      <c r="AB2278" s="570">
        <v>0</v>
      </c>
      <c r="AC2278" s="570">
        <v>-9.5943157797490493</v>
      </c>
      <c r="AD2278" s="570"/>
      <c r="AE2278" s="570"/>
      <c r="AF2278" s="570">
        <v>11.381149970361584</v>
      </c>
      <c r="AG2278" s="570">
        <v>18.714780029658936</v>
      </c>
      <c r="AH2278" s="570">
        <v>4.6875</v>
      </c>
      <c r="AI2278" s="570">
        <v>1</v>
      </c>
      <c r="AJ2278" s="570">
        <v>107</v>
      </c>
      <c r="AK2278" s="570">
        <v>22.040042676053005</v>
      </c>
      <c r="AL2278" s="570"/>
    </row>
    <row r="2279" spans="1:38">
      <c r="A2279" s="570">
        <v>17</v>
      </c>
      <c r="B2279" s="570">
        <v>267</v>
      </c>
      <c r="C2279" s="570">
        <v>2023</v>
      </c>
      <c r="D2279" s="570">
        <v>3</v>
      </c>
      <c r="E2279" s="570">
        <v>99</v>
      </c>
      <c r="F2279" s="570">
        <v>99</v>
      </c>
      <c r="G2279" s="570">
        <v>99</v>
      </c>
      <c r="H2279" s="570">
        <v>99</v>
      </c>
      <c r="I2279" s="570">
        <v>99</v>
      </c>
      <c r="J2279" s="570">
        <v>999</v>
      </c>
      <c r="K2279" s="570">
        <v>99</v>
      </c>
      <c r="L2279" s="570">
        <v>99</v>
      </c>
      <c r="M2279" s="570">
        <v>8</v>
      </c>
      <c r="N2279" s="570">
        <v>99</v>
      </c>
      <c r="O2279" s="570">
        <v>99</v>
      </c>
      <c r="P2279" s="570">
        <v>99</v>
      </c>
      <c r="Q2279" s="570">
        <v>109</v>
      </c>
      <c r="R2279" s="570">
        <v>542</v>
      </c>
      <c r="S2279" s="570">
        <v>6.1402214022140242</v>
      </c>
      <c r="T2279" s="570">
        <v>8</v>
      </c>
      <c r="U2279" s="570">
        <v>16.848523985239847</v>
      </c>
      <c r="V2279" s="570">
        <v>0</v>
      </c>
      <c r="W2279" s="570">
        <v>0</v>
      </c>
      <c r="X2279" s="570">
        <v>52.952029520295191</v>
      </c>
      <c r="Y2279" s="570">
        <v>33.763837638376394</v>
      </c>
      <c r="Z2279" s="570">
        <v>9.2979081307226572</v>
      </c>
      <c r="AA2279" s="570">
        <v>1.3094484722716502</v>
      </c>
      <c r="AB2279" s="570">
        <v>0</v>
      </c>
      <c r="AC2279" s="570">
        <v>12.63406753894964</v>
      </c>
      <c r="AD2279" s="570"/>
      <c r="AE2279" s="570"/>
      <c r="AF2279" s="570">
        <v>11.88335891251918</v>
      </c>
      <c r="AG2279" s="570">
        <v>21.321120795324784</v>
      </c>
      <c r="AH2279" s="570">
        <v>0</v>
      </c>
      <c r="AI2279" s="570">
        <v>0</v>
      </c>
      <c r="AJ2279" s="570"/>
      <c r="AK2279" s="570"/>
      <c r="AL2279" s="570"/>
    </row>
    <row r="2280" spans="1:38">
      <c r="A2280" s="570">
        <v>17</v>
      </c>
      <c r="B2280" s="570">
        <v>268</v>
      </c>
      <c r="C2280" s="570">
        <v>2023</v>
      </c>
      <c r="D2280" s="570">
        <v>4</v>
      </c>
      <c r="E2280" s="570">
        <v>99</v>
      </c>
      <c r="F2280" s="570">
        <v>99</v>
      </c>
      <c r="G2280" s="570">
        <v>99</v>
      </c>
      <c r="H2280" s="570">
        <v>99</v>
      </c>
      <c r="I2280" s="570">
        <v>99</v>
      </c>
      <c r="J2280" s="570">
        <v>999</v>
      </c>
      <c r="K2280" s="570">
        <v>99</v>
      </c>
      <c r="L2280" s="570">
        <v>99</v>
      </c>
      <c r="M2280" s="570">
        <v>8</v>
      </c>
      <c r="N2280" s="570">
        <v>99</v>
      </c>
      <c r="O2280" s="570">
        <v>99</v>
      </c>
      <c r="P2280" s="570">
        <v>99</v>
      </c>
      <c r="Q2280" s="570">
        <v>69</v>
      </c>
      <c r="R2280" s="570">
        <v>442</v>
      </c>
      <c r="S2280" s="570">
        <v>6.4909502262443439</v>
      </c>
      <c r="T2280" s="570">
        <v>8</v>
      </c>
      <c r="U2280" s="570">
        <v>13.437556561085961</v>
      </c>
      <c r="V2280" s="570">
        <v>0</v>
      </c>
      <c r="W2280" s="570">
        <v>0</v>
      </c>
      <c r="X2280" s="570">
        <v>35.067873303167431</v>
      </c>
      <c r="Y2280" s="570">
        <v>20.135746606334841</v>
      </c>
      <c r="Z2280" s="570">
        <v>8.6267337507354114</v>
      </c>
      <c r="AA2280" s="570">
        <v>1.2444117628548936</v>
      </c>
      <c r="AB2280" s="570">
        <v>0</v>
      </c>
      <c r="AC2280" s="570">
        <v>8.6818439257390754</v>
      </c>
      <c r="AD2280" s="570"/>
      <c r="AE2280" s="570"/>
      <c r="AF2280" s="570">
        <v>13.722446445203351</v>
      </c>
      <c r="AG2280" s="570">
        <v>22.121494282841056</v>
      </c>
      <c r="AH2280" s="570">
        <v>0</v>
      </c>
      <c r="AI2280" s="570">
        <v>0</v>
      </c>
      <c r="AJ2280" s="570"/>
      <c r="AK2280" s="570"/>
      <c r="AL2280" s="570"/>
    </row>
    <row r="2281" spans="1:38">
      <c r="A2281" s="570">
        <v>17</v>
      </c>
      <c r="B2281" s="570">
        <v>269</v>
      </c>
      <c r="C2281" s="570">
        <v>2023</v>
      </c>
      <c r="D2281" s="570">
        <v>5</v>
      </c>
      <c r="E2281" s="570">
        <v>99</v>
      </c>
      <c r="F2281" s="570">
        <v>99</v>
      </c>
      <c r="G2281" s="570">
        <v>99</v>
      </c>
      <c r="H2281" s="570">
        <v>99</v>
      </c>
      <c r="I2281" s="570">
        <v>99</v>
      </c>
      <c r="J2281" s="570">
        <v>999</v>
      </c>
      <c r="K2281" s="570">
        <v>99</v>
      </c>
      <c r="L2281" s="570">
        <v>99</v>
      </c>
      <c r="M2281" s="570">
        <v>8</v>
      </c>
      <c r="N2281" s="570">
        <v>99</v>
      </c>
      <c r="O2281" s="570">
        <v>99</v>
      </c>
      <c r="P2281" s="570">
        <v>99</v>
      </c>
      <c r="Q2281" s="570">
        <v>57</v>
      </c>
      <c r="R2281" s="570">
        <v>149</v>
      </c>
      <c r="S2281" s="570">
        <v>6.3959731543624176</v>
      </c>
      <c r="T2281" s="570">
        <v>8</v>
      </c>
      <c r="U2281" s="570">
        <v>20.455704697986576</v>
      </c>
      <c r="V2281" s="570">
        <v>0</v>
      </c>
      <c r="W2281" s="570">
        <v>0</v>
      </c>
      <c r="X2281" s="570">
        <v>72.483221476510067</v>
      </c>
      <c r="Y2281" s="570">
        <v>41.61073825503356</v>
      </c>
      <c r="Z2281" s="570">
        <v>8.5856238710461898</v>
      </c>
      <c r="AA2281" s="570">
        <v>1.2522130313127164</v>
      </c>
      <c r="AB2281" s="570">
        <v>0</v>
      </c>
      <c r="AC2281" s="570">
        <v>-4.4001762833867044</v>
      </c>
      <c r="AD2281" s="570"/>
      <c r="AE2281" s="570"/>
      <c r="AF2281" s="570">
        <v>8.0671358960476471</v>
      </c>
      <c r="AG2281" s="570">
        <v>17.3247010140512</v>
      </c>
      <c r="AH2281" s="570">
        <v>0.67114093959731558</v>
      </c>
      <c r="AI2281" s="570">
        <v>32</v>
      </c>
      <c r="AJ2281" s="570">
        <v>93.765624999999986</v>
      </c>
      <c r="AK2281" s="570">
        <v>16.965745018327002</v>
      </c>
      <c r="AL2281" s="570"/>
    </row>
    <row r="2282" spans="1:38">
      <c r="A2282" s="570">
        <v>17</v>
      </c>
      <c r="B2282" s="570">
        <v>270</v>
      </c>
      <c r="C2282" s="570">
        <v>2023</v>
      </c>
      <c r="D2282" s="570">
        <v>6</v>
      </c>
      <c r="E2282" s="570">
        <v>99</v>
      </c>
      <c r="F2282" s="570">
        <v>99</v>
      </c>
      <c r="G2282" s="570">
        <v>99</v>
      </c>
      <c r="H2282" s="570">
        <v>99</v>
      </c>
      <c r="I2282" s="570">
        <v>99</v>
      </c>
      <c r="J2282" s="570">
        <v>999</v>
      </c>
      <c r="K2282" s="570">
        <v>99</v>
      </c>
      <c r="L2282" s="570">
        <v>99</v>
      </c>
      <c r="M2282" s="570">
        <v>8</v>
      </c>
      <c r="N2282" s="570">
        <v>99</v>
      </c>
      <c r="O2282" s="570">
        <v>99</v>
      </c>
      <c r="P2282" s="570">
        <v>99</v>
      </c>
      <c r="Q2282" s="570">
        <v>80</v>
      </c>
      <c r="R2282" s="570">
        <v>257</v>
      </c>
      <c r="S2282" s="570">
        <v>6.1400778210116718</v>
      </c>
      <c r="T2282" s="570">
        <v>8</v>
      </c>
      <c r="U2282" s="570">
        <v>24.664980544747081</v>
      </c>
      <c r="V2282" s="570">
        <v>0</v>
      </c>
      <c r="W2282" s="570">
        <v>0</v>
      </c>
      <c r="X2282" s="570">
        <v>87.548638132295707</v>
      </c>
      <c r="Y2282" s="570">
        <v>62.64591439688715</v>
      </c>
      <c r="Z2282" s="570">
        <v>6.5448779464748092</v>
      </c>
      <c r="AA2282" s="570">
        <v>1.1279215388647108</v>
      </c>
      <c r="AB2282" s="570">
        <v>0</v>
      </c>
      <c r="AC2282" s="570">
        <v>-6.6118052829222016</v>
      </c>
      <c r="AD2282" s="570"/>
      <c r="AE2282" s="570"/>
      <c r="AF2282" s="570">
        <v>11.432384341637009</v>
      </c>
      <c r="AG2282" s="570">
        <v>21.498728166864517</v>
      </c>
      <c r="AH2282" s="570">
        <v>1.1673151750972763</v>
      </c>
      <c r="AI2282" s="570">
        <v>54</v>
      </c>
      <c r="AJ2282" s="570">
        <v>108.69629629629638</v>
      </c>
      <c r="AK2282" s="570">
        <v>18.174002411996952</v>
      </c>
      <c r="AL2282" s="570"/>
    </row>
    <row r="2283" spans="1:38">
      <c r="A2283" s="570">
        <v>17</v>
      </c>
      <c r="B2283" s="570">
        <v>271</v>
      </c>
      <c r="C2283" s="570">
        <v>2023</v>
      </c>
      <c r="D2283" s="570">
        <v>7</v>
      </c>
      <c r="E2283" s="570">
        <v>99</v>
      </c>
      <c r="F2283" s="570">
        <v>99</v>
      </c>
      <c r="G2283" s="570">
        <v>99</v>
      </c>
      <c r="H2283" s="570">
        <v>99</v>
      </c>
      <c r="I2283" s="570">
        <v>99</v>
      </c>
      <c r="J2283" s="570">
        <v>999</v>
      </c>
      <c r="K2283" s="570">
        <v>99</v>
      </c>
      <c r="L2283" s="570">
        <v>99</v>
      </c>
      <c r="M2283" s="570">
        <v>8</v>
      </c>
      <c r="N2283" s="570">
        <v>99</v>
      </c>
      <c r="O2283" s="570">
        <v>99</v>
      </c>
      <c r="P2283" s="570">
        <v>99</v>
      </c>
      <c r="Q2283" s="570">
        <v>18</v>
      </c>
      <c r="R2283" s="570">
        <v>42</v>
      </c>
      <c r="S2283" s="570">
        <v>6.2142857142857153</v>
      </c>
      <c r="T2283" s="570">
        <v>8</v>
      </c>
      <c r="U2283" s="570">
        <v>23.595238095238106</v>
      </c>
      <c r="V2283" s="570">
        <v>0</v>
      </c>
      <c r="W2283" s="570">
        <v>0</v>
      </c>
      <c r="X2283" s="570">
        <v>85.714285714285694</v>
      </c>
      <c r="Y2283" s="570">
        <v>57.142857142857153</v>
      </c>
      <c r="Z2283" s="570">
        <v>7.8034776246586812</v>
      </c>
      <c r="AA2283" s="570">
        <v>1.2447167259626397</v>
      </c>
      <c r="AB2283" s="570">
        <v>0</v>
      </c>
      <c r="AC2283" s="570">
        <v>30.0386213610394</v>
      </c>
      <c r="AD2283" s="570"/>
      <c r="AE2283" s="570"/>
      <c r="AF2283" s="570">
        <v>8.8235294117647047</v>
      </c>
      <c r="AG2283" s="570">
        <v>17.240779401530979</v>
      </c>
      <c r="AH2283" s="570">
        <v>0</v>
      </c>
      <c r="AI2283" s="570">
        <v>20</v>
      </c>
      <c r="AJ2283" s="570">
        <v>115.29</v>
      </c>
      <c r="AK2283" s="570">
        <v>15.978781472798964</v>
      </c>
      <c r="AL2283" s="570"/>
    </row>
    <row r="2284" spans="1:38">
      <c r="A2284" s="570">
        <v>17</v>
      </c>
      <c r="B2284" s="570">
        <v>272</v>
      </c>
      <c r="C2284" s="570">
        <v>2023</v>
      </c>
      <c r="D2284" s="570">
        <v>8</v>
      </c>
      <c r="E2284" s="570">
        <v>99</v>
      </c>
      <c r="F2284" s="570">
        <v>99</v>
      </c>
      <c r="G2284" s="570">
        <v>99</v>
      </c>
      <c r="H2284" s="570">
        <v>99</v>
      </c>
      <c r="I2284" s="570">
        <v>99</v>
      </c>
      <c r="J2284" s="570">
        <v>999</v>
      </c>
      <c r="K2284" s="570">
        <v>99</v>
      </c>
      <c r="L2284" s="570">
        <v>99</v>
      </c>
      <c r="M2284" s="570">
        <v>8</v>
      </c>
      <c r="N2284" s="570">
        <v>99</v>
      </c>
      <c r="O2284" s="570">
        <v>99</v>
      </c>
      <c r="P2284" s="570">
        <v>99</v>
      </c>
      <c r="Q2284" s="570">
        <v>41</v>
      </c>
      <c r="R2284" s="570">
        <v>131</v>
      </c>
      <c r="S2284" s="570">
        <v>6.4122137404580144</v>
      </c>
      <c r="T2284" s="570">
        <v>8</v>
      </c>
      <c r="U2284" s="570">
        <v>22.659541984732815</v>
      </c>
      <c r="V2284" s="570">
        <v>0</v>
      </c>
      <c r="W2284" s="570">
        <v>0</v>
      </c>
      <c r="X2284" s="570">
        <v>87.022900763358749</v>
      </c>
      <c r="Y2284" s="570">
        <v>44.274809160305352</v>
      </c>
      <c r="Z2284" s="570">
        <v>6.2742996765729684</v>
      </c>
      <c r="AA2284" s="570">
        <v>1.13830078939595</v>
      </c>
      <c r="AB2284" s="570">
        <v>0</v>
      </c>
      <c r="AC2284" s="570">
        <v>14.577134693591322</v>
      </c>
      <c r="AD2284" s="570"/>
      <c r="AE2284" s="570"/>
      <c r="AF2284" s="570">
        <v>8.3706070287539944</v>
      </c>
      <c r="AG2284" s="570">
        <v>16.048962202434044</v>
      </c>
      <c r="AH2284" s="570">
        <v>0</v>
      </c>
      <c r="AI2284" s="570">
        <v>23</v>
      </c>
      <c r="AJ2284" s="570">
        <v>103.53478260869568</v>
      </c>
      <c r="AK2284" s="570">
        <v>17.272866265381797</v>
      </c>
      <c r="AL2284" s="570"/>
    </row>
    <row r="2285" spans="1:38">
      <c r="A2285" s="570">
        <v>17</v>
      </c>
      <c r="B2285" s="570">
        <v>273</v>
      </c>
      <c r="C2285" s="570">
        <v>2023</v>
      </c>
      <c r="D2285" s="570">
        <v>9</v>
      </c>
      <c r="E2285" s="570">
        <v>99</v>
      </c>
      <c r="F2285" s="570">
        <v>99</v>
      </c>
      <c r="G2285" s="570">
        <v>99</v>
      </c>
      <c r="H2285" s="570">
        <v>99</v>
      </c>
      <c r="I2285" s="570">
        <v>99</v>
      </c>
      <c r="J2285" s="570">
        <v>999</v>
      </c>
      <c r="K2285" s="570">
        <v>99</v>
      </c>
      <c r="L2285" s="570">
        <v>99</v>
      </c>
      <c r="M2285" s="570">
        <v>8</v>
      </c>
      <c r="N2285" s="570">
        <v>99</v>
      </c>
      <c r="O2285" s="570">
        <v>99</v>
      </c>
      <c r="P2285" s="570">
        <v>99</v>
      </c>
      <c r="Q2285" s="570">
        <v>66</v>
      </c>
      <c r="R2285" s="570">
        <v>229</v>
      </c>
      <c r="S2285" s="570">
        <v>6.2751091703056749</v>
      </c>
      <c r="T2285" s="570">
        <v>8</v>
      </c>
      <c r="U2285" s="570">
        <v>20.8056768558952</v>
      </c>
      <c r="V2285" s="570">
        <v>0</v>
      </c>
      <c r="W2285" s="570">
        <v>0</v>
      </c>
      <c r="X2285" s="570">
        <v>74.672489082969435</v>
      </c>
      <c r="Y2285" s="570">
        <v>33.187772925764193</v>
      </c>
      <c r="Z2285" s="570">
        <v>6.3540320452310004</v>
      </c>
      <c r="AA2285" s="570">
        <v>1.3177791995055663</v>
      </c>
      <c r="AB2285" s="570">
        <v>0</v>
      </c>
      <c r="AC2285" s="570">
        <v>-15.56521672742481</v>
      </c>
      <c r="AD2285" s="570"/>
      <c r="AE2285" s="570"/>
      <c r="AF2285" s="570">
        <v>8.5256887565152635</v>
      </c>
      <c r="AG2285" s="570">
        <v>13.714461712055304</v>
      </c>
      <c r="AH2285" s="570">
        <v>0</v>
      </c>
      <c r="AI2285" s="570">
        <v>30</v>
      </c>
      <c r="AJ2285" s="570">
        <v>99.456666666666692</v>
      </c>
      <c r="AK2285" s="570">
        <v>18.756209474127743</v>
      </c>
      <c r="AL2285" s="570"/>
    </row>
    <row r="2286" spans="1:38">
      <c r="A2286" s="570">
        <v>17</v>
      </c>
      <c r="B2286" s="570">
        <v>274</v>
      </c>
      <c r="C2286" s="570">
        <v>2023</v>
      </c>
      <c r="D2286" s="570">
        <v>10</v>
      </c>
      <c r="E2286" s="570">
        <v>99</v>
      </c>
      <c r="F2286" s="570">
        <v>99</v>
      </c>
      <c r="G2286" s="570">
        <v>99</v>
      </c>
      <c r="H2286" s="570">
        <v>99</v>
      </c>
      <c r="I2286" s="570">
        <v>99</v>
      </c>
      <c r="J2286" s="570">
        <v>999</v>
      </c>
      <c r="K2286" s="570">
        <v>99</v>
      </c>
      <c r="L2286" s="570">
        <v>99</v>
      </c>
      <c r="M2286" s="570">
        <v>8</v>
      </c>
      <c r="N2286" s="570">
        <v>99</v>
      </c>
      <c r="O2286" s="570">
        <v>99</v>
      </c>
      <c r="P2286" s="570">
        <v>99</v>
      </c>
      <c r="Q2286" s="570">
        <v>179</v>
      </c>
      <c r="R2286" s="570">
        <v>637</v>
      </c>
      <c r="S2286" s="570">
        <v>6.4505494505494489</v>
      </c>
      <c r="T2286" s="570">
        <v>8</v>
      </c>
      <c r="U2286" s="570">
        <v>21.346781789638921</v>
      </c>
      <c r="V2286" s="570">
        <v>0</v>
      </c>
      <c r="W2286" s="570">
        <v>0</v>
      </c>
      <c r="X2286" s="570">
        <v>79.905808477237031</v>
      </c>
      <c r="Y2286" s="570">
        <v>40.816326530612251</v>
      </c>
      <c r="Z2286" s="570">
        <v>6.2808005147617321</v>
      </c>
      <c r="AA2286" s="570">
        <v>1.3115190107987424</v>
      </c>
      <c r="AB2286" s="570">
        <v>0</v>
      </c>
      <c r="AC2286" s="570">
        <v>6.7573654451277196</v>
      </c>
      <c r="AD2286" s="570"/>
      <c r="AE2286" s="570"/>
      <c r="AF2286" s="570">
        <v>13.550308445011702</v>
      </c>
      <c r="AG2286" s="570">
        <v>18.522569695120435</v>
      </c>
      <c r="AH2286" s="570">
        <v>0.31397174254317112</v>
      </c>
      <c r="AI2286" s="570">
        <v>94</v>
      </c>
      <c r="AJ2286" s="570">
        <v>100.13723404255322</v>
      </c>
      <c r="AK2286" s="570">
        <v>17.309909686486066</v>
      </c>
      <c r="AL2286" s="570"/>
    </row>
    <row r="2287" spans="1:38">
      <c r="A2287" s="570">
        <v>17</v>
      </c>
      <c r="B2287" s="570">
        <v>275</v>
      </c>
      <c r="C2287" s="570">
        <v>2023</v>
      </c>
      <c r="D2287" s="570">
        <v>11</v>
      </c>
      <c r="E2287" s="570">
        <v>99</v>
      </c>
      <c r="F2287" s="570">
        <v>99</v>
      </c>
      <c r="G2287" s="570">
        <v>99</v>
      </c>
      <c r="H2287" s="570">
        <v>99</v>
      </c>
      <c r="I2287" s="570">
        <v>99</v>
      </c>
      <c r="J2287" s="570">
        <v>999</v>
      </c>
      <c r="K2287" s="570">
        <v>99</v>
      </c>
      <c r="L2287" s="570">
        <v>99</v>
      </c>
      <c r="M2287" s="570">
        <v>8</v>
      </c>
      <c r="N2287" s="570">
        <v>99</v>
      </c>
      <c r="O2287" s="570">
        <v>99</v>
      </c>
      <c r="P2287" s="570">
        <v>99</v>
      </c>
      <c r="Q2287" s="570">
        <v>118</v>
      </c>
      <c r="R2287" s="570">
        <v>452</v>
      </c>
      <c r="S2287" s="570">
        <v>6.6194690265486722</v>
      </c>
      <c r="T2287" s="570">
        <v>8</v>
      </c>
      <c r="U2287" s="570">
        <v>22.793584070796463</v>
      </c>
      <c r="V2287" s="570">
        <v>0</v>
      </c>
      <c r="W2287" s="570">
        <v>0</v>
      </c>
      <c r="X2287" s="570">
        <v>82.964601769911511</v>
      </c>
      <c r="Y2287" s="570">
        <v>53.318584070796469</v>
      </c>
      <c r="Z2287" s="570">
        <v>6.2168219183965396</v>
      </c>
      <c r="AA2287" s="570">
        <v>1.3814099765735477</v>
      </c>
      <c r="AB2287" s="570">
        <v>0</v>
      </c>
      <c r="AC2287" s="570">
        <v>8.9365608753952248</v>
      </c>
      <c r="AD2287" s="570"/>
      <c r="AE2287" s="570"/>
      <c r="AF2287" s="570">
        <v>18.17450743868115</v>
      </c>
      <c r="AG2287" s="570">
        <v>24.195135468992543</v>
      </c>
      <c r="AH2287" s="570">
        <v>1.9911504424778763</v>
      </c>
      <c r="AI2287" s="570">
        <v>65</v>
      </c>
      <c r="AJ2287" s="570">
        <v>103.15384615384617</v>
      </c>
      <c r="AK2287" s="570">
        <v>18.189847821573537</v>
      </c>
      <c r="AL2287" s="570"/>
    </row>
    <row r="2288" spans="1:38">
      <c r="A2288" s="570">
        <v>17</v>
      </c>
      <c r="B2288" s="570">
        <v>276</v>
      </c>
      <c r="C2288" s="570">
        <v>2023</v>
      </c>
      <c r="D2288" s="570">
        <v>12</v>
      </c>
      <c r="E2288" s="570">
        <v>99</v>
      </c>
      <c r="F2288" s="570">
        <v>99</v>
      </c>
      <c r="G2288" s="570">
        <v>99</v>
      </c>
      <c r="H2288" s="570">
        <v>99</v>
      </c>
      <c r="I2288" s="570">
        <v>99</v>
      </c>
      <c r="J2288" s="570">
        <v>999</v>
      </c>
      <c r="K2288" s="570">
        <v>99</v>
      </c>
      <c r="L2288" s="570">
        <v>99</v>
      </c>
      <c r="M2288" s="570">
        <v>8</v>
      </c>
      <c r="N2288" s="570">
        <v>99</v>
      </c>
      <c r="O2288" s="570">
        <v>99</v>
      </c>
      <c r="P2288" s="570">
        <v>99</v>
      </c>
      <c r="Q2288" s="570">
        <v>15</v>
      </c>
      <c r="R2288" s="570">
        <v>49</v>
      </c>
      <c r="S2288" s="570">
        <v>6.3061224489795924</v>
      </c>
      <c r="T2288" s="570">
        <v>8</v>
      </c>
      <c r="U2288" s="570">
        <v>22.199999999999996</v>
      </c>
      <c r="V2288" s="570">
        <v>0</v>
      </c>
      <c r="W2288" s="570">
        <v>0</v>
      </c>
      <c r="X2288" s="570">
        <v>83.673469387755105</v>
      </c>
      <c r="Y2288" s="570">
        <v>40.816326530612251</v>
      </c>
      <c r="Z2288" s="570">
        <v>5.7545368082540946</v>
      </c>
      <c r="AA2288" s="570">
        <v>1.0917890510281876</v>
      </c>
      <c r="AB2288" s="570">
        <v>0</v>
      </c>
      <c r="AC2288" s="570">
        <v>7.1137553920944452</v>
      </c>
      <c r="AD2288" s="570"/>
      <c r="AE2288" s="570"/>
      <c r="AF2288" s="570">
        <v>18.773946360153257</v>
      </c>
      <c r="AG2288" s="570">
        <v>24.719918191114647</v>
      </c>
      <c r="AH2288" s="570">
        <v>18.367346938775512</v>
      </c>
      <c r="AI2288" s="570">
        <v>12</v>
      </c>
      <c r="AJ2288" s="570">
        <v>104.5833333333333</v>
      </c>
      <c r="AK2288" s="570">
        <v>17.172412558534646</v>
      </c>
      <c r="AL2288" s="570"/>
    </row>
    <row r="2289" spans="1:38">
      <c r="A2289" s="570">
        <v>17</v>
      </c>
      <c r="B2289" s="570">
        <v>277</v>
      </c>
      <c r="C2289" s="570">
        <v>2023</v>
      </c>
      <c r="D2289" s="570">
        <v>1</v>
      </c>
      <c r="E2289" s="570">
        <v>99</v>
      </c>
      <c r="F2289" s="570">
        <v>99</v>
      </c>
      <c r="G2289" s="570">
        <v>99</v>
      </c>
      <c r="H2289" s="570">
        <v>99</v>
      </c>
      <c r="I2289" s="570">
        <v>99</v>
      </c>
      <c r="J2289" s="570">
        <v>999</v>
      </c>
      <c r="K2289" s="570">
        <v>99</v>
      </c>
      <c r="L2289" s="570">
        <v>99</v>
      </c>
      <c r="M2289" s="570">
        <v>9</v>
      </c>
      <c r="N2289" s="570">
        <v>99</v>
      </c>
      <c r="O2289" s="570">
        <v>99</v>
      </c>
      <c r="P2289" s="570">
        <v>99</v>
      </c>
      <c r="Q2289" s="570"/>
      <c r="R2289" s="570">
        <v>0</v>
      </c>
      <c r="S2289" s="570"/>
      <c r="T2289" s="570"/>
      <c r="U2289" s="570"/>
      <c r="V2289" s="570"/>
      <c r="W2289" s="570"/>
      <c r="X2289" s="570"/>
      <c r="Y2289" s="570"/>
      <c r="Z2289" s="570"/>
      <c r="AA2289" s="570"/>
      <c r="AB2289" s="570"/>
      <c r="AC2289" s="570"/>
      <c r="AD2289" s="570"/>
      <c r="AE2289" s="570"/>
      <c r="AF2289" s="570"/>
      <c r="AG2289" s="570"/>
      <c r="AH2289" s="570"/>
      <c r="AI2289" s="570"/>
      <c r="AJ2289" s="570"/>
      <c r="AK2289" s="570"/>
      <c r="AL2289" s="570"/>
    </row>
    <row r="2290" spans="1:38">
      <c r="A2290" s="570">
        <v>17</v>
      </c>
      <c r="B2290" s="570">
        <v>278</v>
      </c>
      <c r="C2290" s="570">
        <v>2023</v>
      </c>
      <c r="D2290" s="570">
        <v>2</v>
      </c>
      <c r="E2290" s="570">
        <v>99</v>
      </c>
      <c r="F2290" s="570">
        <v>99</v>
      </c>
      <c r="G2290" s="570">
        <v>99</v>
      </c>
      <c r="H2290" s="570">
        <v>99</v>
      </c>
      <c r="I2290" s="570">
        <v>99</v>
      </c>
      <c r="J2290" s="570">
        <v>999</v>
      </c>
      <c r="K2290" s="570">
        <v>99</v>
      </c>
      <c r="L2290" s="570">
        <v>99</v>
      </c>
      <c r="M2290" s="570">
        <v>9</v>
      </c>
      <c r="N2290" s="570">
        <v>99</v>
      </c>
      <c r="O2290" s="570">
        <v>99</v>
      </c>
      <c r="P2290" s="570">
        <v>99</v>
      </c>
      <c r="Q2290" s="570"/>
      <c r="R2290" s="570">
        <v>0</v>
      </c>
      <c r="S2290" s="570"/>
      <c r="T2290" s="570"/>
      <c r="U2290" s="570"/>
      <c r="V2290" s="570"/>
      <c r="W2290" s="570"/>
      <c r="X2290" s="570"/>
      <c r="Y2290" s="570"/>
      <c r="Z2290" s="570"/>
      <c r="AA2290" s="570"/>
      <c r="AB2290" s="570"/>
      <c r="AC2290" s="570"/>
      <c r="AD2290" s="570"/>
      <c r="AE2290" s="570"/>
      <c r="AF2290" s="570"/>
      <c r="AG2290" s="570"/>
      <c r="AH2290" s="570"/>
      <c r="AI2290" s="570"/>
      <c r="AJ2290" s="570"/>
      <c r="AK2290" s="570"/>
      <c r="AL2290" s="570"/>
    </row>
    <row r="2291" spans="1:38">
      <c r="A2291" s="570">
        <v>17</v>
      </c>
      <c r="B2291" s="570">
        <v>279</v>
      </c>
      <c r="C2291" s="570">
        <v>2023</v>
      </c>
      <c r="D2291" s="570">
        <v>3</v>
      </c>
      <c r="E2291" s="570">
        <v>99</v>
      </c>
      <c r="F2291" s="570">
        <v>99</v>
      </c>
      <c r="G2291" s="570">
        <v>99</v>
      </c>
      <c r="H2291" s="570">
        <v>99</v>
      </c>
      <c r="I2291" s="570">
        <v>99</v>
      </c>
      <c r="J2291" s="570">
        <v>999</v>
      </c>
      <c r="K2291" s="570">
        <v>99</v>
      </c>
      <c r="L2291" s="570">
        <v>99</v>
      </c>
      <c r="M2291" s="570">
        <v>9</v>
      </c>
      <c r="N2291" s="570">
        <v>99</v>
      </c>
      <c r="O2291" s="570">
        <v>99</v>
      </c>
      <c r="P2291" s="570">
        <v>99</v>
      </c>
      <c r="Q2291" s="570"/>
      <c r="R2291" s="570">
        <v>0</v>
      </c>
      <c r="S2291" s="570"/>
      <c r="T2291" s="570"/>
      <c r="U2291" s="570"/>
      <c r="V2291" s="570"/>
      <c r="W2291" s="570"/>
      <c r="X2291" s="570"/>
      <c r="Y2291" s="570"/>
      <c r="Z2291" s="570"/>
      <c r="AA2291" s="570"/>
      <c r="AB2291" s="570"/>
      <c r="AC2291" s="570"/>
      <c r="AD2291" s="570"/>
      <c r="AE2291" s="570"/>
      <c r="AF2291" s="570"/>
      <c r="AG2291" s="570"/>
      <c r="AH2291" s="570"/>
      <c r="AI2291" s="570"/>
      <c r="AJ2291" s="570"/>
      <c r="AK2291" s="570"/>
      <c r="AL2291" s="570"/>
    </row>
    <row r="2292" spans="1:38">
      <c r="A2292" s="570">
        <v>17</v>
      </c>
      <c r="B2292" s="570">
        <v>280</v>
      </c>
      <c r="C2292" s="570">
        <v>2023</v>
      </c>
      <c r="D2292" s="570">
        <v>4</v>
      </c>
      <c r="E2292" s="570">
        <v>99</v>
      </c>
      <c r="F2292" s="570">
        <v>99</v>
      </c>
      <c r="G2292" s="570">
        <v>99</v>
      </c>
      <c r="H2292" s="570">
        <v>99</v>
      </c>
      <c r="I2292" s="570">
        <v>99</v>
      </c>
      <c r="J2292" s="570">
        <v>999</v>
      </c>
      <c r="K2292" s="570">
        <v>99</v>
      </c>
      <c r="L2292" s="570">
        <v>99</v>
      </c>
      <c r="M2292" s="570">
        <v>9</v>
      </c>
      <c r="N2292" s="570">
        <v>99</v>
      </c>
      <c r="O2292" s="570">
        <v>99</v>
      </c>
      <c r="P2292" s="570">
        <v>99</v>
      </c>
      <c r="Q2292" s="570"/>
      <c r="R2292" s="570">
        <v>0</v>
      </c>
      <c r="S2292" s="570"/>
      <c r="T2292" s="570"/>
      <c r="U2292" s="570"/>
      <c r="V2292" s="570"/>
      <c r="W2292" s="570"/>
      <c r="X2292" s="570"/>
      <c r="Y2292" s="570"/>
      <c r="Z2292" s="570"/>
      <c r="AA2292" s="570"/>
      <c r="AB2292" s="570"/>
      <c r="AC2292" s="570"/>
      <c r="AD2292" s="570"/>
      <c r="AE2292" s="570"/>
      <c r="AF2292" s="570"/>
      <c r="AG2292" s="570"/>
      <c r="AH2292" s="570"/>
      <c r="AI2292" s="570"/>
      <c r="AJ2292" s="570"/>
      <c r="AK2292" s="570"/>
      <c r="AL2292" s="570"/>
    </row>
    <row r="2293" spans="1:38">
      <c r="A2293" s="570">
        <v>17</v>
      </c>
      <c r="B2293" s="570">
        <v>281</v>
      </c>
      <c r="C2293" s="570">
        <v>2023</v>
      </c>
      <c r="D2293" s="570">
        <v>5</v>
      </c>
      <c r="E2293" s="570">
        <v>99</v>
      </c>
      <c r="F2293" s="570">
        <v>99</v>
      </c>
      <c r="G2293" s="570">
        <v>99</v>
      </c>
      <c r="H2293" s="570">
        <v>99</v>
      </c>
      <c r="I2293" s="570">
        <v>99</v>
      </c>
      <c r="J2293" s="570">
        <v>999</v>
      </c>
      <c r="K2293" s="570">
        <v>99</v>
      </c>
      <c r="L2293" s="570">
        <v>99</v>
      </c>
      <c r="M2293" s="570">
        <v>9</v>
      </c>
      <c r="N2293" s="570">
        <v>99</v>
      </c>
      <c r="O2293" s="570">
        <v>99</v>
      </c>
      <c r="P2293" s="570">
        <v>99</v>
      </c>
      <c r="Q2293" s="570">
        <v>3</v>
      </c>
      <c r="R2293" s="570">
        <v>3</v>
      </c>
      <c r="S2293" s="570">
        <v>6.6666666666666687</v>
      </c>
      <c r="T2293" s="570">
        <v>9</v>
      </c>
      <c r="U2293" s="570">
        <v>22.900000000000006</v>
      </c>
      <c r="V2293" s="570">
        <v>0</v>
      </c>
      <c r="W2293" s="570">
        <v>100</v>
      </c>
      <c r="X2293" s="570">
        <v>66.666666666666686</v>
      </c>
      <c r="Y2293" s="570">
        <v>66.666666666666686</v>
      </c>
      <c r="Z2293" s="570">
        <v>12.206828689986056</v>
      </c>
      <c r="AA2293" s="570">
        <v>0.9428090415820618</v>
      </c>
      <c r="AB2293" s="570">
        <v>0</v>
      </c>
      <c r="AC2293" s="570">
        <v>61.402777665965246</v>
      </c>
      <c r="AD2293" s="570"/>
      <c r="AE2293" s="570"/>
      <c r="AF2293" s="570">
        <v>0.16242555495397948</v>
      </c>
      <c r="AG2293" s="570">
        <v>0.39050065936064754</v>
      </c>
      <c r="AH2293" s="570">
        <v>0</v>
      </c>
      <c r="AI2293" s="570">
        <v>3</v>
      </c>
      <c r="AJ2293" s="570">
        <v>98.3</v>
      </c>
      <c r="AK2293" s="570">
        <v>20.337711218741127</v>
      </c>
      <c r="AL2293" s="570"/>
    </row>
    <row r="2294" spans="1:38">
      <c r="A2294" s="570">
        <v>17</v>
      </c>
      <c r="B2294" s="570">
        <v>282</v>
      </c>
      <c r="C2294" s="570">
        <v>2023</v>
      </c>
      <c r="D2294" s="570">
        <v>6</v>
      </c>
      <c r="E2294" s="570">
        <v>99</v>
      </c>
      <c r="F2294" s="570">
        <v>99</v>
      </c>
      <c r="G2294" s="570">
        <v>99</v>
      </c>
      <c r="H2294" s="570">
        <v>99</v>
      </c>
      <c r="I2294" s="570">
        <v>99</v>
      </c>
      <c r="J2294" s="570">
        <v>999</v>
      </c>
      <c r="K2294" s="570">
        <v>99</v>
      </c>
      <c r="L2294" s="570">
        <v>99</v>
      </c>
      <c r="M2294" s="570">
        <v>9</v>
      </c>
      <c r="N2294" s="570">
        <v>99</v>
      </c>
      <c r="O2294" s="570">
        <v>99</v>
      </c>
      <c r="P2294" s="570">
        <v>99</v>
      </c>
      <c r="Q2294" s="570">
        <v>7</v>
      </c>
      <c r="R2294" s="570">
        <v>30</v>
      </c>
      <c r="S2294" s="570">
        <v>7.3333333333333313</v>
      </c>
      <c r="T2294" s="570">
        <v>9</v>
      </c>
      <c r="U2294" s="570">
        <v>30.350000000000009</v>
      </c>
      <c r="V2294" s="570">
        <v>0</v>
      </c>
      <c r="W2294" s="570">
        <v>100</v>
      </c>
      <c r="X2294" s="570">
        <v>96.666666666666686</v>
      </c>
      <c r="Y2294" s="570">
        <v>83.333333333333314</v>
      </c>
      <c r="Z2294" s="570">
        <v>7.9788783672894397</v>
      </c>
      <c r="AA2294" s="570">
        <v>1.043498389499907</v>
      </c>
      <c r="AB2294" s="570">
        <v>0</v>
      </c>
      <c r="AC2294" s="570">
        <v>35.191193221918127</v>
      </c>
      <c r="AD2294" s="570"/>
      <c r="AE2294" s="570"/>
      <c r="AF2294" s="570">
        <v>1.3345195729537365</v>
      </c>
      <c r="AG2294" s="570">
        <v>3.0880108529760908</v>
      </c>
      <c r="AH2294" s="570">
        <v>60</v>
      </c>
      <c r="AI2294" s="570">
        <v>30</v>
      </c>
      <c r="AJ2294" s="570">
        <v>111.22666666666665</v>
      </c>
      <c r="AK2294" s="570">
        <v>21.620920805518395</v>
      </c>
      <c r="AL2294" s="570"/>
    </row>
    <row r="2295" spans="1:38">
      <c r="A2295" s="570">
        <v>17</v>
      </c>
      <c r="B2295" s="570">
        <v>283</v>
      </c>
      <c r="C2295" s="570">
        <v>2023</v>
      </c>
      <c r="D2295" s="570">
        <v>7</v>
      </c>
      <c r="E2295" s="570">
        <v>99</v>
      </c>
      <c r="F2295" s="570">
        <v>99</v>
      </c>
      <c r="G2295" s="570">
        <v>99</v>
      </c>
      <c r="H2295" s="570">
        <v>99</v>
      </c>
      <c r="I2295" s="570">
        <v>99</v>
      </c>
      <c r="J2295" s="570">
        <v>999</v>
      </c>
      <c r="K2295" s="570">
        <v>99</v>
      </c>
      <c r="L2295" s="570">
        <v>99</v>
      </c>
      <c r="M2295" s="570">
        <v>9</v>
      </c>
      <c r="N2295" s="570">
        <v>99</v>
      </c>
      <c r="O2295" s="570">
        <v>99</v>
      </c>
      <c r="P2295" s="570">
        <v>99</v>
      </c>
      <c r="Q2295" s="570">
        <v>4</v>
      </c>
      <c r="R2295" s="570">
        <v>6</v>
      </c>
      <c r="S2295" s="570">
        <v>5.833333333333333</v>
      </c>
      <c r="T2295" s="570">
        <v>9</v>
      </c>
      <c r="U2295" s="570">
        <v>29.75</v>
      </c>
      <c r="V2295" s="570">
        <v>0</v>
      </c>
      <c r="W2295" s="570">
        <v>100</v>
      </c>
      <c r="X2295" s="570">
        <v>100</v>
      </c>
      <c r="Y2295" s="570">
        <v>83.333333333333314</v>
      </c>
      <c r="Z2295" s="570">
        <v>4.9101086206586739</v>
      </c>
      <c r="AA2295" s="570">
        <v>1.5723301886761023</v>
      </c>
      <c r="AB2295" s="570">
        <v>0</v>
      </c>
      <c r="AC2295" s="570">
        <v>57.532217074212198</v>
      </c>
      <c r="AD2295" s="570"/>
      <c r="AE2295" s="570"/>
      <c r="AF2295" s="570">
        <v>1.260504201680672</v>
      </c>
      <c r="AG2295" s="570">
        <v>3.1054279749478093</v>
      </c>
      <c r="AH2295" s="570">
        <v>0</v>
      </c>
      <c r="AI2295" s="570">
        <v>6</v>
      </c>
      <c r="AJ2295" s="570">
        <v>115.96666666666664</v>
      </c>
      <c r="AK2295" s="570">
        <v>19.121746298551518</v>
      </c>
      <c r="AL2295" s="570"/>
    </row>
    <row r="2296" spans="1:38">
      <c r="A2296" s="570">
        <v>17</v>
      </c>
      <c r="B2296" s="570">
        <v>284</v>
      </c>
      <c r="C2296" s="570">
        <v>2023</v>
      </c>
      <c r="D2296" s="570">
        <v>8</v>
      </c>
      <c r="E2296" s="570">
        <v>99</v>
      </c>
      <c r="F2296" s="570">
        <v>99</v>
      </c>
      <c r="G2296" s="570">
        <v>99</v>
      </c>
      <c r="H2296" s="570">
        <v>99</v>
      </c>
      <c r="I2296" s="570">
        <v>99</v>
      </c>
      <c r="J2296" s="570">
        <v>999</v>
      </c>
      <c r="K2296" s="570">
        <v>99</v>
      </c>
      <c r="L2296" s="570">
        <v>99</v>
      </c>
      <c r="M2296" s="570">
        <v>9</v>
      </c>
      <c r="N2296" s="570">
        <v>99</v>
      </c>
      <c r="O2296" s="570">
        <v>99</v>
      </c>
      <c r="P2296" s="570">
        <v>99</v>
      </c>
      <c r="Q2296" s="570">
        <v>2</v>
      </c>
      <c r="R2296" s="570">
        <v>4</v>
      </c>
      <c r="S2296" s="570">
        <v>5.25</v>
      </c>
      <c r="T2296" s="570">
        <v>9</v>
      </c>
      <c r="U2296" s="570">
        <v>23.524999999999999</v>
      </c>
      <c r="V2296" s="570">
        <v>0</v>
      </c>
      <c r="W2296" s="570">
        <v>100</v>
      </c>
      <c r="X2296" s="570">
        <v>100</v>
      </c>
      <c r="Y2296" s="570">
        <v>75</v>
      </c>
      <c r="Z2296" s="570">
        <v>3.9977337330042446</v>
      </c>
      <c r="AA2296" s="570">
        <v>0.4330127018922193</v>
      </c>
      <c r="AB2296" s="570">
        <v>0</v>
      </c>
      <c r="AC2296" s="570">
        <v>58.85090163770677</v>
      </c>
      <c r="AD2296" s="570"/>
      <c r="AE2296" s="570"/>
      <c r="AF2296" s="570">
        <v>0.25559105431309903</v>
      </c>
      <c r="AG2296" s="570">
        <v>0.50876140117539559</v>
      </c>
      <c r="AH2296" s="570">
        <v>0</v>
      </c>
      <c r="AI2296" s="570">
        <v>4</v>
      </c>
      <c r="AJ2296" s="570">
        <v>107.8</v>
      </c>
      <c r="AK2296" s="570">
        <v>18.631042696961817</v>
      </c>
      <c r="AL2296" s="570"/>
    </row>
    <row r="2297" spans="1:38">
      <c r="A2297" s="570">
        <v>17</v>
      </c>
      <c r="B2297" s="570">
        <v>285</v>
      </c>
      <c r="C2297" s="570">
        <v>2023</v>
      </c>
      <c r="D2297" s="570">
        <v>9</v>
      </c>
      <c r="E2297" s="570">
        <v>99</v>
      </c>
      <c r="F2297" s="570">
        <v>99</v>
      </c>
      <c r="G2297" s="570">
        <v>99</v>
      </c>
      <c r="H2297" s="570">
        <v>99</v>
      </c>
      <c r="I2297" s="570">
        <v>99</v>
      </c>
      <c r="J2297" s="570">
        <v>999</v>
      </c>
      <c r="K2297" s="570">
        <v>99</v>
      </c>
      <c r="L2297" s="570">
        <v>99</v>
      </c>
      <c r="M2297" s="570">
        <v>9</v>
      </c>
      <c r="N2297" s="570">
        <v>99</v>
      </c>
      <c r="O2297" s="570">
        <v>99</v>
      </c>
      <c r="P2297" s="570">
        <v>99</v>
      </c>
      <c r="Q2297" s="570">
        <v>4</v>
      </c>
      <c r="R2297" s="570">
        <v>4</v>
      </c>
      <c r="S2297" s="570">
        <v>6.25</v>
      </c>
      <c r="T2297" s="570">
        <v>9</v>
      </c>
      <c r="U2297" s="570">
        <v>19.2</v>
      </c>
      <c r="V2297" s="570">
        <v>0</v>
      </c>
      <c r="W2297" s="570">
        <v>100</v>
      </c>
      <c r="X2297" s="570">
        <v>75</v>
      </c>
      <c r="Y2297" s="570">
        <v>0</v>
      </c>
      <c r="Z2297" s="570">
        <v>4.2555845661906444</v>
      </c>
      <c r="AA2297" s="570">
        <v>0.4330127018922193</v>
      </c>
      <c r="AB2297" s="570">
        <v>0</v>
      </c>
      <c r="AC2297" s="570">
        <v>20.350327676831665</v>
      </c>
      <c r="AD2297" s="570"/>
      <c r="AE2297" s="570"/>
      <c r="AF2297" s="570">
        <v>0.14892032762472079</v>
      </c>
      <c r="AG2297" s="570">
        <v>0.22106635732728472</v>
      </c>
      <c r="AH2297" s="570">
        <v>0</v>
      </c>
      <c r="AI2297" s="570">
        <v>3</v>
      </c>
      <c r="AJ2297" s="570">
        <v>102.73333333333332</v>
      </c>
      <c r="AK2297" s="570">
        <v>16.82711522683169</v>
      </c>
      <c r="AL2297" s="570"/>
    </row>
    <row r="2298" spans="1:38">
      <c r="A2298" s="570">
        <v>17</v>
      </c>
      <c r="B2298" s="570">
        <v>286</v>
      </c>
      <c r="C2298" s="570">
        <v>2023</v>
      </c>
      <c r="D2298" s="570">
        <v>10</v>
      </c>
      <c r="E2298" s="570">
        <v>99</v>
      </c>
      <c r="F2298" s="570">
        <v>99</v>
      </c>
      <c r="G2298" s="570">
        <v>99</v>
      </c>
      <c r="H2298" s="570">
        <v>99</v>
      </c>
      <c r="I2298" s="570">
        <v>99</v>
      </c>
      <c r="J2298" s="570">
        <v>999</v>
      </c>
      <c r="K2298" s="570">
        <v>99</v>
      </c>
      <c r="L2298" s="570">
        <v>99</v>
      </c>
      <c r="M2298" s="570">
        <v>9</v>
      </c>
      <c r="N2298" s="570">
        <v>99</v>
      </c>
      <c r="O2298" s="570">
        <v>99</v>
      </c>
      <c r="P2298" s="570">
        <v>99</v>
      </c>
      <c r="Q2298" s="570">
        <v>14</v>
      </c>
      <c r="R2298" s="570">
        <v>23</v>
      </c>
      <c r="S2298" s="570">
        <v>7</v>
      </c>
      <c r="T2298" s="570">
        <v>9</v>
      </c>
      <c r="U2298" s="570">
        <v>23.204347826086956</v>
      </c>
      <c r="V2298" s="570">
        <v>0</v>
      </c>
      <c r="W2298" s="570">
        <v>100</v>
      </c>
      <c r="X2298" s="570">
        <v>78.260869565217391</v>
      </c>
      <c r="Y2298" s="570">
        <v>56.521739130434781</v>
      </c>
      <c r="Z2298" s="570">
        <v>7.1715911921164812</v>
      </c>
      <c r="AA2298" s="570">
        <v>1.2158375177486576</v>
      </c>
      <c r="AB2298" s="570">
        <v>0</v>
      </c>
      <c r="AC2298" s="570">
        <v>-21.491086316738706</v>
      </c>
      <c r="AD2298" s="570"/>
      <c r="AE2298" s="570"/>
      <c r="AF2298" s="570">
        <v>0.48925760476494362</v>
      </c>
      <c r="AG2298" s="570">
        <v>0.72698692050138558</v>
      </c>
      <c r="AH2298" s="570">
        <v>4.3478260869565215</v>
      </c>
      <c r="AI2298" s="570">
        <v>23</v>
      </c>
      <c r="AJ2298" s="570">
        <v>104.99130434782606</v>
      </c>
      <c r="AK2298" s="570">
        <v>19.386504062912</v>
      </c>
      <c r="AL2298" s="570"/>
    </row>
    <row r="2299" spans="1:38">
      <c r="A2299" s="570">
        <v>17</v>
      </c>
      <c r="B2299" s="570">
        <v>287</v>
      </c>
      <c r="C2299" s="570">
        <v>2023</v>
      </c>
      <c r="D2299" s="570">
        <v>11</v>
      </c>
      <c r="E2299" s="570">
        <v>99</v>
      </c>
      <c r="F2299" s="570">
        <v>99</v>
      </c>
      <c r="G2299" s="570">
        <v>99</v>
      </c>
      <c r="H2299" s="570">
        <v>99</v>
      </c>
      <c r="I2299" s="570">
        <v>99</v>
      </c>
      <c r="J2299" s="570">
        <v>999</v>
      </c>
      <c r="K2299" s="570">
        <v>99</v>
      </c>
      <c r="L2299" s="570">
        <v>99</v>
      </c>
      <c r="M2299" s="570">
        <v>9</v>
      </c>
      <c r="N2299" s="570">
        <v>99</v>
      </c>
      <c r="O2299" s="570">
        <v>99</v>
      </c>
      <c r="P2299" s="570">
        <v>99</v>
      </c>
      <c r="Q2299" s="570">
        <v>9</v>
      </c>
      <c r="R2299" s="570">
        <v>15</v>
      </c>
      <c r="S2299" s="570">
        <v>7.8666666666666654</v>
      </c>
      <c r="T2299" s="570">
        <v>9</v>
      </c>
      <c r="U2299" s="570">
        <v>26.906666666666659</v>
      </c>
      <c r="V2299" s="570">
        <v>0</v>
      </c>
      <c r="W2299" s="570">
        <v>100</v>
      </c>
      <c r="X2299" s="570">
        <v>93.333333333333314</v>
      </c>
      <c r="Y2299" s="570">
        <v>80</v>
      </c>
      <c r="Z2299" s="570">
        <v>5.6492438038693047</v>
      </c>
      <c r="AA2299" s="570">
        <v>0.49888765156985998</v>
      </c>
      <c r="AB2299" s="570">
        <v>0</v>
      </c>
      <c r="AC2299" s="570">
        <v>4.2893680596327775</v>
      </c>
      <c r="AD2299" s="570"/>
      <c r="AE2299" s="570"/>
      <c r="AF2299" s="570">
        <v>0.60313630880578994</v>
      </c>
      <c r="AG2299" s="570">
        <v>0.94782500463814223</v>
      </c>
      <c r="AH2299" s="570">
        <v>0</v>
      </c>
      <c r="AI2299" s="570">
        <v>15</v>
      </c>
      <c r="AJ2299" s="570">
        <v>109.59333333333328</v>
      </c>
      <c r="AK2299" s="570">
        <v>20.184040334621329</v>
      </c>
      <c r="AL2299" s="570"/>
    </row>
    <row r="2300" spans="1:38">
      <c r="A2300" s="570">
        <v>17</v>
      </c>
      <c r="B2300" s="570">
        <v>288</v>
      </c>
      <c r="C2300" s="570">
        <v>2023</v>
      </c>
      <c r="D2300" s="570">
        <v>12</v>
      </c>
      <c r="E2300" s="570">
        <v>99</v>
      </c>
      <c r="F2300" s="570">
        <v>99</v>
      </c>
      <c r="G2300" s="570">
        <v>99</v>
      </c>
      <c r="H2300" s="570">
        <v>99</v>
      </c>
      <c r="I2300" s="570">
        <v>99</v>
      </c>
      <c r="J2300" s="570">
        <v>999</v>
      </c>
      <c r="K2300" s="570">
        <v>99</v>
      </c>
      <c r="L2300" s="570">
        <v>99</v>
      </c>
      <c r="M2300" s="570">
        <v>9</v>
      </c>
      <c r="N2300" s="570">
        <v>99</v>
      </c>
      <c r="O2300" s="570">
        <v>99</v>
      </c>
      <c r="P2300" s="570">
        <v>99</v>
      </c>
      <c r="Q2300" s="570">
        <v>1</v>
      </c>
      <c r="R2300" s="570">
        <v>1</v>
      </c>
      <c r="S2300" s="570">
        <v>8</v>
      </c>
      <c r="T2300" s="570">
        <v>9</v>
      </c>
      <c r="U2300" s="570">
        <v>32.799999999999997</v>
      </c>
      <c r="V2300" s="570">
        <v>0</v>
      </c>
      <c r="W2300" s="570">
        <v>100</v>
      </c>
      <c r="X2300" s="570">
        <v>100</v>
      </c>
      <c r="Y2300" s="570">
        <v>100</v>
      </c>
      <c r="Z2300" s="570">
        <v>0</v>
      </c>
      <c r="AA2300" s="570">
        <v>0</v>
      </c>
      <c r="AB2300" s="570">
        <v>0</v>
      </c>
      <c r="AC2300" s="570"/>
      <c r="AD2300" s="570"/>
      <c r="AE2300" s="570"/>
      <c r="AF2300" s="570">
        <v>0.38314176245210735</v>
      </c>
      <c r="AG2300" s="570">
        <v>0.74536984433587061</v>
      </c>
      <c r="AH2300" s="570">
        <v>100</v>
      </c>
      <c r="AI2300" s="570">
        <v>1</v>
      </c>
      <c r="AJ2300" s="570">
        <v>118.4</v>
      </c>
      <c r="AK2300" s="570">
        <v>19.761446755374799</v>
      </c>
      <c r="AL2300" s="570"/>
    </row>
    <row r="2301" spans="1:38">
      <c r="A2301" s="570">
        <v>17</v>
      </c>
      <c r="B2301" s="570">
        <v>289</v>
      </c>
      <c r="C2301" s="570">
        <v>2023</v>
      </c>
      <c r="D2301" s="570">
        <v>1</v>
      </c>
      <c r="E2301" s="570">
        <v>99</v>
      </c>
      <c r="F2301" s="570">
        <v>99</v>
      </c>
      <c r="G2301" s="570">
        <v>99</v>
      </c>
      <c r="H2301" s="570">
        <v>99</v>
      </c>
      <c r="I2301" s="570">
        <v>99</v>
      </c>
      <c r="J2301" s="570">
        <v>999</v>
      </c>
      <c r="K2301" s="570">
        <v>99</v>
      </c>
      <c r="L2301" s="570">
        <v>99</v>
      </c>
      <c r="M2301" s="570">
        <v>10</v>
      </c>
      <c r="N2301" s="570">
        <v>99</v>
      </c>
      <c r="O2301" s="570">
        <v>99</v>
      </c>
      <c r="P2301" s="570">
        <v>99</v>
      </c>
      <c r="Q2301" s="570"/>
      <c r="R2301" s="570">
        <v>0</v>
      </c>
      <c r="S2301" s="570"/>
      <c r="T2301" s="570"/>
      <c r="U2301" s="570"/>
      <c r="V2301" s="570"/>
      <c r="W2301" s="570"/>
      <c r="X2301" s="570"/>
      <c r="Y2301" s="570"/>
      <c r="Z2301" s="570"/>
      <c r="AA2301" s="570"/>
      <c r="AB2301" s="570"/>
      <c r="AC2301" s="570"/>
      <c r="AD2301" s="570"/>
      <c r="AE2301" s="570"/>
      <c r="AF2301" s="570"/>
      <c r="AG2301" s="570"/>
      <c r="AH2301" s="570"/>
      <c r="AI2301" s="570"/>
      <c r="AJ2301" s="570"/>
      <c r="AK2301" s="570"/>
      <c r="AL2301" s="570"/>
    </row>
    <row r="2302" spans="1:38">
      <c r="A2302" s="570">
        <v>17</v>
      </c>
      <c r="B2302" s="570">
        <v>290</v>
      </c>
      <c r="C2302" s="570">
        <v>2023</v>
      </c>
      <c r="D2302" s="570">
        <v>2</v>
      </c>
      <c r="E2302" s="570">
        <v>99</v>
      </c>
      <c r="F2302" s="570">
        <v>99</v>
      </c>
      <c r="G2302" s="570">
        <v>99</v>
      </c>
      <c r="H2302" s="570">
        <v>99</v>
      </c>
      <c r="I2302" s="570">
        <v>99</v>
      </c>
      <c r="J2302" s="570">
        <v>999</v>
      </c>
      <c r="K2302" s="570">
        <v>99</v>
      </c>
      <c r="L2302" s="570">
        <v>99</v>
      </c>
      <c r="M2302" s="570">
        <v>10</v>
      </c>
      <c r="N2302" s="570">
        <v>99</v>
      </c>
      <c r="O2302" s="570">
        <v>99</v>
      </c>
      <c r="P2302" s="570">
        <v>99</v>
      </c>
      <c r="Q2302" s="570"/>
      <c r="R2302" s="570">
        <v>0</v>
      </c>
      <c r="S2302" s="570"/>
      <c r="T2302" s="570"/>
      <c r="U2302" s="570"/>
      <c r="V2302" s="570"/>
      <c r="W2302" s="570"/>
      <c r="X2302" s="570"/>
      <c r="Y2302" s="570"/>
      <c r="Z2302" s="570"/>
      <c r="AA2302" s="570"/>
      <c r="AB2302" s="570"/>
      <c r="AC2302" s="570"/>
      <c r="AD2302" s="570"/>
      <c r="AE2302" s="570"/>
      <c r="AF2302" s="570"/>
      <c r="AG2302" s="570"/>
      <c r="AH2302" s="570"/>
      <c r="AI2302" s="570"/>
      <c r="AJ2302" s="570"/>
      <c r="AK2302" s="570"/>
      <c r="AL2302" s="570"/>
    </row>
    <row r="2303" spans="1:38">
      <c r="A2303" s="570">
        <v>17</v>
      </c>
      <c r="B2303" s="570">
        <v>291</v>
      </c>
      <c r="C2303" s="570">
        <v>2023</v>
      </c>
      <c r="D2303" s="570">
        <v>3</v>
      </c>
      <c r="E2303" s="570">
        <v>99</v>
      </c>
      <c r="F2303" s="570">
        <v>99</v>
      </c>
      <c r="G2303" s="570">
        <v>99</v>
      </c>
      <c r="H2303" s="570">
        <v>99</v>
      </c>
      <c r="I2303" s="570">
        <v>99</v>
      </c>
      <c r="J2303" s="570">
        <v>999</v>
      </c>
      <c r="K2303" s="570">
        <v>99</v>
      </c>
      <c r="L2303" s="570">
        <v>99</v>
      </c>
      <c r="M2303" s="570">
        <v>10</v>
      </c>
      <c r="N2303" s="570">
        <v>99</v>
      </c>
      <c r="O2303" s="570">
        <v>99</v>
      </c>
      <c r="P2303" s="570">
        <v>99</v>
      </c>
      <c r="Q2303" s="570"/>
      <c r="R2303" s="570">
        <v>0</v>
      </c>
      <c r="S2303" s="570"/>
      <c r="T2303" s="570"/>
      <c r="U2303" s="570"/>
      <c r="V2303" s="570"/>
      <c r="W2303" s="570"/>
      <c r="X2303" s="570"/>
      <c r="Y2303" s="570"/>
      <c r="Z2303" s="570"/>
      <c r="AA2303" s="570"/>
      <c r="AB2303" s="570"/>
      <c r="AC2303" s="570"/>
      <c r="AD2303" s="570"/>
      <c r="AE2303" s="570"/>
      <c r="AF2303" s="570"/>
      <c r="AG2303" s="570"/>
      <c r="AH2303" s="570"/>
      <c r="AI2303" s="570"/>
      <c r="AJ2303" s="570"/>
      <c r="AK2303" s="570"/>
      <c r="AL2303" s="570"/>
    </row>
    <row r="2304" spans="1:38">
      <c r="A2304" s="570">
        <v>17</v>
      </c>
      <c r="B2304" s="570">
        <v>292</v>
      </c>
      <c r="C2304" s="570">
        <v>2023</v>
      </c>
      <c r="D2304" s="570">
        <v>4</v>
      </c>
      <c r="E2304" s="570">
        <v>99</v>
      </c>
      <c r="F2304" s="570">
        <v>99</v>
      </c>
      <c r="G2304" s="570">
        <v>99</v>
      </c>
      <c r="H2304" s="570">
        <v>99</v>
      </c>
      <c r="I2304" s="570">
        <v>99</v>
      </c>
      <c r="J2304" s="570">
        <v>999</v>
      </c>
      <c r="K2304" s="570">
        <v>99</v>
      </c>
      <c r="L2304" s="570">
        <v>99</v>
      </c>
      <c r="M2304" s="570">
        <v>10</v>
      </c>
      <c r="N2304" s="570">
        <v>99</v>
      </c>
      <c r="O2304" s="570">
        <v>99</v>
      </c>
      <c r="P2304" s="570">
        <v>99</v>
      </c>
      <c r="Q2304" s="570"/>
      <c r="R2304" s="570">
        <v>0</v>
      </c>
      <c r="S2304" s="570"/>
      <c r="T2304" s="570"/>
      <c r="U2304" s="570"/>
      <c r="V2304" s="570"/>
      <c r="W2304" s="570"/>
      <c r="X2304" s="570"/>
      <c r="Y2304" s="570"/>
      <c r="Z2304" s="570"/>
      <c r="AA2304" s="570"/>
      <c r="AB2304" s="570"/>
      <c r="AC2304" s="570"/>
      <c r="AD2304" s="570"/>
      <c r="AE2304" s="570"/>
      <c r="AF2304" s="570"/>
      <c r="AG2304" s="570"/>
      <c r="AH2304" s="570"/>
      <c r="AI2304" s="570"/>
      <c r="AJ2304" s="570"/>
      <c r="AK2304" s="570"/>
      <c r="AL2304" s="570"/>
    </row>
    <row r="2305" spans="1:38">
      <c r="A2305" s="570">
        <v>17</v>
      </c>
      <c r="B2305" s="570">
        <v>293</v>
      </c>
      <c r="C2305" s="570">
        <v>2023</v>
      </c>
      <c r="D2305" s="570">
        <v>5</v>
      </c>
      <c r="E2305" s="570">
        <v>99</v>
      </c>
      <c r="F2305" s="570">
        <v>99</v>
      </c>
      <c r="G2305" s="570">
        <v>99</v>
      </c>
      <c r="H2305" s="570">
        <v>99</v>
      </c>
      <c r="I2305" s="570">
        <v>99</v>
      </c>
      <c r="J2305" s="570">
        <v>999</v>
      </c>
      <c r="K2305" s="570">
        <v>99</v>
      </c>
      <c r="L2305" s="570">
        <v>99</v>
      </c>
      <c r="M2305" s="570">
        <v>10</v>
      </c>
      <c r="N2305" s="570">
        <v>99</v>
      </c>
      <c r="O2305" s="570">
        <v>99</v>
      </c>
      <c r="P2305" s="570">
        <v>99</v>
      </c>
      <c r="Q2305" s="570">
        <v>1</v>
      </c>
      <c r="R2305" s="570">
        <v>2</v>
      </c>
      <c r="S2305" s="570">
        <v>7</v>
      </c>
      <c r="T2305" s="570">
        <v>10</v>
      </c>
      <c r="U2305" s="570">
        <v>25.05</v>
      </c>
      <c r="V2305" s="570">
        <v>0</v>
      </c>
      <c r="W2305" s="570">
        <v>100</v>
      </c>
      <c r="X2305" s="570">
        <v>100</v>
      </c>
      <c r="Y2305" s="570">
        <v>100</v>
      </c>
      <c r="Z2305" s="570">
        <v>1.6499999999999899</v>
      </c>
      <c r="AA2305" s="570">
        <v>1</v>
      </c>
      <c r="AB2305" s="570">
        <v>0</v>
      </c>
      <c r="AC2305" s="570">
        <v>100.00000000000094</v>
      </c>
      <c r="AD2305" s="570"/>
      <c r="AE2305" s="570"/>
      <c r="AF2305" s="570">
        <v>0.10828370330265295</v>
      </c>
      <c r="AG2305" s="570">
        <v>0.28477559001409675</v>
      </c>
      <c r="AH2305" s="570">
        <v>0</v>
      </c>
      <c r="AI2305" s="570">
        <v>2</v>
      </c>
      <c r="AJ2305" s="570">
        <v>109.6</v>
      </c>
      <c r="AK2305" s="570">
        <v>19.113101012266004</v>
      </c>
      <c r="AL2305" s="570"/>
    </row>
    <row r="2306" spans="1:38">
      <c r="A2306" s="570">
        <v>17</v>
      </c>
      <c r="B2306" s="570">
        <v>294</v>
      </c>
      <c r="C2306" s="570">
        <v>2023</v>
      </c>
      <c r="D2306" s="570">
        <v>6</v>
      </c>
      <c r="E2306" s="570">
        <v>99</v>
      </c>
      <c r="F2306" s="570">
        <v>99</v>
      </c>
      <c r="G2306" s="570">
        <v>99</v>
      </c>
      <c r="H2306" s="570">
        <v>99</v>
      </c>
      <c r="I2306" s="570">
        <v>99</v>
      </c>
      <c r="J2306" s="570">
        <v>999</v>
      </c>
      <c r="K2306" s="570">
        <v>99</v>
      </c>
      <c r="L2306" s="570">
        <v>99</v>
      </c>
      <c r="M2306" s="570">
        <v>10</v>
      </c>
      <c r="N2306" s="570">
        <v>99</v>
      </c>
      <c r="O2306" s="570">
        <v>99</v>
      </c>
      <c r="P2306" s="570">
        <v>99</v>
      </c>
      <c r="Q2306" s="570">
        <v>4</v>
      </c>
      <c r="R2306" s="570">
        <v>13</v>
      </c>
      <c r="S2306" s="570">
        <v>8</v>
      </c>
      <c r="T2306" s="570">
        <v>10</v>
      </c>
      <c r="U2306" s="570">
        <v>33.092307692307685</v>
      </c>
      <c r="V2306" s="570">
        <v>0</v>
      </c>
      <c r="W2306" s="570">
        <v>100</v>
      </c>
      <c r="X2306" s="570">
        <v>100</v>
      </c>
      <c r="Y2306" s="570">
        <v>84.615384615384627</v>
      </c>
      <c r="Z2306" s="570">
        <v>7.7855350627312676</v>
      </c>
      <c r="AA2306" s="570">
        <v>0</v>
      </c>
      <c r="AB2306" s="570">
        <v>0</v>
      </c>
      <c r="AC2306" s="570"/>
      <c r="AD2306" s="570"/>
      <c r="AE2306" s="570"/>
      <c r="AF2306" s="570">
        <v>0.57829181494661908</v>
      </c>
      <c r="AG2306" s="570">
        <v>1.459046973037138</v>
      </c>
      <c r="AH2306" s="570">
        <v>61.538461538461519</v>
      </c>
      <c r="AI2306" s="570">
        <v>13</v>
      </c>
      <c r="AJ2306" s="570">
        <v>111.78461538461536</v>
      </c>
      <c r="AK2306" s="570">
        <v>23.245202839500944</v>
      </c>
      <c r="AL2306" s="570"/>
    </row>
    <row r="2307" spans="1:38">
      <c r="A2307" s="570">
        <v>17</v>
      </c>
      <c r="B2307" s="570">
        <v>295</v>
      </c>
      <c r="C2307" s="570">
        <v>2023</v>
      </c>
      <c r="D2307" s="570">
        <v>7</v>
      </c>
      <c r="E2307" s="570">
        <v>99</v>
      </c>
      <c r="F2307" s="570">
        <v>99</v>
      </c>
      <c r="G2307" s="570">
        <v>99</v>
      </c>
      <c r="H2307" s="570">
        <v>99</v>
      </c>
      <c r="I2307" s="570">
        <v>99</v>
      </c>
      <c r="J2307" s="570">
        <v>999</v>
      </c>
      <c r="K2307" s="570">
        <v>99</v>
      </c>
      <c r="L2307" s="570">
        <v>99</v>
      </c>
      <c r="M2307" s="570">
        <v>10</v>
      </c>
      <c r="N2307" s="570">
        <v>99</v>
      </c>
      <c r="O2307" s="570">
        <v>99</v>
      </c>
      <c r="P2307" s="570">
        <v>99</v>
      </c>
      <c r="Q2307" s="570">
        <v>2</v>
      </c>
      <c r="R2307" s="570">
        <v>2</v>
      </c>
      <c r="S2307" s="570">
        <v>7</v>
      </c>
      <c r="T2307" s="570">
        <v>10</v>
      </c>
      <c r="U2307" s="570">
        <v>36.1</v>
      </c>
      <c r="V2307" s="570">
        <v>0</v>
      </c>
      <c r="W2307" s="570">
        <v>100</v>
      </c>
      <c r="X2307" s="570">
        <v>100</v>
      </c>
      <c r="Y2307" s="570">
        <v>100</v>
      </c>
      <c r="Z2307" s="570">
        <v>0.70000000000000651</v>
      </c>
      <c r="AA2307" s="570">
        <v>1</v>
      </c>
      <c r="AB2307" s="570">
        <v>0</v>
      </c>
      <c r="AC2307" s="570">
        <v>-100.00000000000148</v>
      </c>
      <c r="AD2307" s="570"/>
      <c r="AE2307" s="570"/>
      <c r="AF2307" s="570">
        <v>0.42016806722689054</v>
      </c>
      <c r="AG2307" s="570">
        <v>1.2560890744606823</v>
      </c>
      <c r="AH2307" s="570">
        <v>0</v>
      </c>
      <c r="AI2307" s="570">
        <v>2</v>
      </c>
      <c r="AJ2307" s="570">
        <v>115</v>
      </c>
      <c r="AK2307" s="570">
        <v>23.736335990794775</v>
      </c>
      <c r="AL2307" s="570"/>
    </row>
    <row r="2308" spans="1:38">
      <c r="A2308" s="570">
        <v>17</v>
      </c>
      <c r="B2308" s="570">
        <v>296</v>
      </c>
      <c r="C2308" s="570">
        <v>2023</v>
      </c>
      <c r="D2308" s="570">
        <v>8</v>
      </c>
      <c r="E2308" s="570">
        <v>99</v>
      </c>
      <c r="F2308" s="570">
        <v>99</v>
      </c>
      <c r="G2308" s="570">
        <v>99</v>
      </c>
      <c r="H2308" s="570">
        <v>99</v>
      </c>
      <c r="I2308" s="570">
        <v>99</v>
      </c>
      <c r="J2308" s="570">
        <v>999</v>
      </c>
      <c r="K2308" s="570">
        <v>99</v>
      </c>
      <c r="L2308" s="570">
        <v>99</v>
      </c>
      <c r="M2308" s="570">
        <v>10</v>
      </c>
      <c r="N2308" s="570">
        <v>99</v>
      </c>
      <c r="O2308" s="570">
        <v>99</v>
      </c>
      <c r="P2308" s="570">
        <v>99</v>
      </c>
      <c r="Q2308" s="570">
        <v>1</v>
      </c>
      <c r="R2308" s="570">
        <v>2</v>
      </c>
      <c r="S2308" s="570">
        <v>6</v>
      </c>
      <c r="T2308" s="570">
        <v>10</v>
      </c>
      <c r="U2308" s="570">
        <v>33.549999999999997</v>
      </c>
      <c r="V2308" s="570">
        <v>0</v>
      </c>
      <c r="W2308" s="570">
        <v>100</v>
      </c>
      <c r="X2308" s="570">
        <v>100</v>
      </c>
      <c r="Y2308" s="570">
        <v>100</v>
      </c>
      <c r="Z2308" s="570">
        <v>2.5500000000000553</v>
      </c>
      <c r="AA2308" s="570">
        <v>0</v>
      </c>
      <c r="AB2308" s="570">
        <v>0</v>
      </c>
      <c r="AC2308" s="570"/>
      <c r="AD2308" s="570"/>
      <c r="AE2308" s="570"/>
      <c r="AF2308" s="570">
        <v>0.12779552715654952</v>
      </c>
      <c r="AG2308" s="570">
        <v>0.36278310328234903</v>
      </c>
      <c r="AH2308" s="570">
        <v>0</v>
      </c>
      <c r="AI2308" s="570">
        <v>2</v>
      </c>
      <c r="AJ2308" s="570">
        <v>102.7</v>
      </c>
      <c r="AK2308" s="570">
        <v>32.468115602501577</v>
      </c>
      <c r="AL2308" s="570"/>
    </row>
    <row r="2309" spans="1:38">
      <c r="A2309" s="570">
        <v>17</v>
      </c>
      <c r="B2309" s="570">
        <v>297</v>
      </c>
      <c r="C2309" s="570">
        <v>2023</v>
      </c>
      <c r="D2309" s="570">
        <v>9</v>
      </c>
      <c r="E2309" s="570">
        <v>99</v>
      </c>
      <c r="F2309" s="570">
        <v>99</v>
      </c>
      <c r="G2309" s="570">
        <v>99</v>
      </c>
      <c r="H2309" s="570">
        <v>99</v>
      </c>
      <c r="I2309" s="570">
        <v>99</v>
      </c>
      <c r="J2309" s="570">
        <v>999</v>
      </c>
      <c r="K2309" s="570">
        <v>99</v>
      </c>
      <c r="L2309" s="570">
        <v>99</v>
      </c>
      <c r="M2309" s="570">
        <v>10</v>
      </c>
      <c r="N2309" s="570">
        <v>99</v>
      </c>
      <c r="O2309" s="570">
        <v>99</v>
      </c>
      <c r="P2309" s="570">
        <v>99</v>
      </c>
      <c r="Q2309" s="570">
        <v>2</v>
      </c>
      <c r="R2309" s="570">
        <v>2</v>
      </c>
      <c r="S2309" s="570">
        <v>8</v>
      </c>
      <c r="T2309" s="570">
        <v>10</v>
      </c>
      <c r="U2309" s="570">
        <v>34.5</v>
      </c>
      <c r="V2309" s="570">
        <v>0</v>
      </c>
      <c r="W2309" s="570">
        <v>100</v>
      </c>
      <c r="X2309" s="570">
        <v>100</v>
      </c>
      <c r="Y2309" s="570">
        <v>100</v>
      </c>
      <c r="Z2309" s="570">
        <v>0.30000000000024257</v>
      </c>
      <c r="AA2309" s="570">
        <v>0</v>
      </c>
      <c r="AB2309" s="570">
        <v>0</v>
      </c>
      <c r="AC2309" s="570"/>
      <c r="AD2309" s="570"/>
      <c r="AE2309" s="570"/>
      <c r="AF2309" s="570">
        <v>7.4460163812360397E-2</v>
      </c>
      <c r="AG2309" s="570">
        <v>0.19861430541123232</v>
      </c>
      <c r="AH2309" s="570">
        <v>0</v>
      </c>
      <c r="AI2309" s="570">
        <v>2</v>
      </c>
      <c r="AJ2309" s="570">
        <v>111.7</v>
      </c>
      <c r="AK2309" s="570">
        <v>24.779396274340154</v>
      </c>
      <c r="AL2309" s="570"/>
    </row>
    <row r="2310" spans="1:38">
      <c r="A2310" s="570">
        <v>17</v>
      </c>
      <c r="B2310" s="570">
        <v>298</v>
      </c>
      <c r="C2310" s="570">
        <v>2023</v>
      </c>
      <c r="D2310" s="570">
        <v>10</v>
      </c>
      <c r="E2310" s="570">
        <v>99</v>
      </c>
      <c r="F2310" s="570">
        <v>99</v>
      </c>
      <c r="G2310" s="570">
        <v>99</v>
      </c>
      <c r="H2310" s="570">
        <v>99</v>
      </c>
      <c r="I2310" s="570">
        <v>99</v>
      </c>
      <c r="J2310" s="570">
        <v>999</v>
      </c>
      <c r="K2310" s="570">
        <v>99</v>
      </c>
      <c r="L2310" s="570">
        <v>99</v>
      </c>
      <c r="M2310" s="570">
        <v>10</v>
      </c>
      <c r="N2310" s="570">
        <v>99</v>
      </c>
      <c r="O2310" s="570">
        <v>99</v>
      </c>
      <c r="P2310" s="570">
        <v>99</v>
      </c>
      <c r="Q2310" s="570">
        <v>4</v>
      </c>
      <c r="R2310" s="570">
        <v>4</v>
      </c>
      <c r="S2310" s="570">
        <v>6.75</v>
      </c>
      <c r="T2310" s="570">
        <v>10</v>
      </c>
      <c r="U2310" s="570">
        <v>33.024999999999999</v>
      </c>
      <c r="V2310" s="570">
        <v>0</v>
      </c>
      <c r="W2310" s="570">
        <v>100</v>
      </c>
      <c r="X2310" s="570">
        <v>100</v>
      </c>
      <c r="Y2310" s="570">
        <v>100</v>
      </c>
      <c r="Z2310" s="570">
        <v>2.4066314632697958</v>
      </c>
      <c r="AA2310" s="570">
        <v>1.299038105676658</v>
      </c>
      <c r="AB2310" s="570">
        <v>0</v>
      </c>
      <c r="AC2310" s="570">
        <v>-30.987050119009641</v>
      </c>
      <c r="AD2310" s="570"/>
      <c r="AE2310" s="570"/>
      <c r="AF2310" s="570">
        <v>8.5088279089555394E-2</v>
      </c>
      <c r="AG2310" s="570">
        <v>0.17994186284098362</v>
      </c>
      <c r="AH2310" s="570">
        <v>0</v>
      </c>
      <c r="AI2310" s="570">
        <v>4</v>
      </c>
      <c r="AJ2310" s="570">
        <v>116.95</v>
      </c>
      <c r="AK2310" s="570">
        <v>20.62790965516934</v>
      </c>
      <c r="AL2310" s="570"/>
    </row>
    <row r="2311" spans="1:38">
      <c r="A2311" s="570">
        <v>17</v>
      </c>
      <c r="B2311" s="570">
        <v>299</v>
      </c>
      <c r="C2311" s="570">
        <v>2023</v>
      </c>
      <c r="D2311" s="570">
        <v>11</v>
      </c>
      <c r="E2311" s="570">
        <v>99</v>
      </c>
      <c r="F2311" s="570">
        <v>99</v>
      </c>
      <c r="G2311" s="570">
        <v>99</v>
      </c>
      <c r="H2311" s="570">
        <v>99</v>
      </c>
      <c r="I2311" s="570">
        <v>99</v>
      </c>
      <c r="J2311" s="570">
        <v>999</v>
      </c>
      <c r="K2311" s="570">
        <v>99</v>
      </c>
      <c r="L2311" s="570">
        <v>99</v>
      </c>
      <c r="M2311" s="570">
        <v>10</v>
      </c>
      <c r="N2311" s="570">
        <v>99</v>
      </c>
      <c r="O2311" s="570">
        <v>99</v>
      </c>
      <c r="P2311" s="570">
        <v>99</v>
      </c>
      <c r="Q2311" s="570"/>
      <c r="R2311" s="570">
        <v>0</v>
      </c>
      <c r="S2311" s="570"/>
      <c r="T2311" s="570"/>
      <c r="U2311" s="570"/>
      <c r="V2311" s="570"/>
      <c r="W2311" s="570"/>
      <c r="X2311" s="570"/>
      <c r="Y2311" s="570"/>
      <c r="Z2311" s="570"/>
      <c r="AA2311" s="570"/>
      <c r="AB2311" s="570"/>
      <c r="AC2311" s="570"/>
      <c r="AD2311" s="570"/>
      <c r="AE2311" s="570"/>
      <c r="AF2311" s="570"/>
      <c r="AG2311" s="570"/>
      <c r="AH2311" s="570"/>
      <c r="AI2311" s="570"/>
      <c r="AJ2311" s="570"/>
      <c r="AK2311" s="570"/>
      <c r="AL2311" s="570"/>
    </row>
    <row r="2312" spans="1:38">
      <c r="A2312" s="570">
        <v>17</v>
      </c>
      <c r="B2312" s="570">
        <v>300</v>
      </c>
      <c r="C2312" s="570">
        <v>2023</v>
      </c>
      <c r="D2312" s="570">
        <v>12</v>
      </c>
      <c r="E2312" s="570">
        <v>99</v>
      </c>
      <c r="F2312" s="570">
        <v>99</v>
      </c>
      <c r="G2312" s="570">
        <v>99</v>
      </c>
      <c r="H2312" s="570">
        <v>99</v>
      </c>
      <c r="I2312" s="570">
        <v>99</v>
      </c>
      <c r="J2312" s="570">
        <v>999</v>
      </c>
      <c r="K2312" s="570">
        <v>99</v>
      </c>
      <c r="L2312" s="570">
        <v>99</v>
      </c>
      <c r="M2312" s="570">
        <v>10</v>
      </c>
      <c r="N2312" s="570">
        <v>99</v>
      </c>
      <c r="O2312" s="570">
        <v>99</v>
      </c>
      <c r="P2312" s="570">
        <v>99</v>
      </c>
      <c r="Q2312" s="570"/>
      <c r="R2312" s="570">
        <v>0</v>
      </c>
      <c r="S2312" s="570"/>
      <c r="T2312" s="570"/>
      <c r="U2312" s="570"/>
      <c r="V2312" s="570"/>
      <c r="W2312" s="570"/>
      <c r="X2312" s="570"/>
      <c r="Y2312" s="570"/>
      <c r="Z2312" s="570"/>
      <c r="AA2312" s="570"/>
      <c r="AB2312" s="570"/>
      <c r="AC2312" s="570"/>
      <c r="AD2312" s="570"/>
      <c r="AE2312" s="570"/>
      <c r="AF2312" s="570"/>
      <c r="AG2312" s="570"/>
      <c r="AH2312" s="570"/>
      <c r="AI2312" s="570"/>
      <c r="AJ2312" s="570"/>
      <c r="AK2312" s="570"/>
      <c r="AL2312" s="570"/>
    </row>
    <row r="2313" spans="1:38">
      <c r="A2313" s="570">
        <v>17</v>
      </c>
      <c r="B2313" s="570">
        <v>301</v>
      </c>
      <c r="C2313" s="570">
        <v>2023</v>
      </c>
      <c r="D2313" s="570">
        <v>1</v>
      </c>
      <c r="E2313" s="570">
        <v>99</v>
      </c>
      <c r="F2313" s="570">
        <v>99</v>
      </c>
      <c r="G2313" s="570">
        <v>99</v>
      </c>
      <c r="H2313" s="570">
        <v>99</v>
      </c>
      <c r="I2313" s="570">
        <v>99</v>
      </c>
      <c r="J2313" s="570">
        <v>999</v>
      </c>
      <c r="K2313" s="570">
        <v>99</v>
      </c>
      <c r="L2313" s="570">
        <v>99</v>
      </c>
      <c r="M2313" s="570">
        <v>11</v>
      </c>
      <c r="N2313" s="570">
        <v>99</v>
      </c>
      <c r="O2313" s="570">
        <v>99</v>
      </c>
      <c r="P2313" s="570">
        <v>99</v>
      </c>
      <c r="Q2313" s="570">
        <v>9</v>
      </c>
      <c r="R2313" s="570">
        <v>35</v>
      </c>
      <c r="S2313" s="570">
        <v>8.4285714285714306</v>
      </c>
      <c r="T2313" s="570">
        <v>11</v>
      </c>
      <c r="U2313" s="570">
        <v>29.708571428571403</v>
      </c>
      <c r="V2313" s="570">
        <v>0</v>
      </c>
      <c r="W2313" s="570">
        <v>100</v>
      </c>
      <c r="X2313" s="570">
        <v>100</v>
      </c>
      <c r="Y2313" s="570">
        <v>88.571428571428555</v>
      </c>
      <c r="Z2313" s="570">
        <v>5.1398372085711772</v>
      </c>
      <c r="AA2313" s="570">
        <v>1.6781914463529599</v>
      </c>
      <c r="AB2313" s="570">
        <v>0</v>
      </c>
      <c r="AC2313" s="570">
        <v>0.85175669033258272</v>
      </c>
      <c r="AD2313" s="570"/>
      <c r="AE2313" s="570"/>
      <c r="AF2313" s="570">
        <v>4.774897680763984</v>
      </c>
      <c r="AG2313" s="570">
        <v>7.4994049808512013</v>
      </c>
      <c r="AH2313" s="570">
        <v>0</v>
      </c>
      <c r="AI2313" s="570">
        <v>0</v>
      </c>
      <c r="AJ2313" s="570"/>
      <c r="AK2313" s="570"/>
      <c r="AL2313" s="570"/>
    </row>
    <row r="2314" spans="1:38">
      <c r="A2314" s="570">
        <v>17</v>
      </c>
      <c r="B2314" s="570">
        <v>302</v>
      </c>
      <c r="C2314" s="570">
        <v>2023</v>
      </c>
      <c r="D2314" s="570">
        <v>2</v>
      </c>
      <c r="E2314" s="570">
        <v>99</v>
      </c>
      <c r="F2314" s="570">
        <v>99</v>
      </c>
      <c r="G2314" s="570">
        <v>99</v>
      </c>
      <c r="H2314" s="570">
        <v>99</v>
      </c>
      <c r="I2314" s="570">
        <v>99</v>
      </c>
      <c r="J2314" s="570">
        <v>999</v>
      </c>
      <c r="K2314" s="570">
        <v>99</v>
      </c>
      <c r="L2314" s="570">
        <v>99</v>
      </c>
      <c r="M2314" s="570">
        <v>11</v>
      </c>
      <c r="N2314" s="570">
        <v>99</v>
      </c>
      <c r="O2314" s="570">
        <v>99</v>
      </c>
      <c r="P2314" s="570">
        <v>99</v>
      </c>
      <c r="Q2314" s="570">
        <v>8</v>
      </c>
      <c r="R2314" s="570">
        <v>11</v>
      </c>
      <c r="S2314" s="570">
        <v>6.8181818181818192</v>
      </c>
      <c r="T2314" s="570">
        <v>11</v>
      </c>
      <c r="U2314" s="570">
        <v>28.145454545454552</v>
      </c>
      <c r="V2314" s="570">
        <v>0</v>
      </c>
      <c r="W2314" s="570">
        <v>100</v>
      </c>
      <c r="X2314" s="570">
        <v>100</v>
      </c>
      <c r="Y2314" s="570">
        <v>100</v>
      </c>
      <c r="Z2314" s="570">
        <v>3.094089273074065</v>
      </c>
      <c r="AA2314" s="570">
        <v>1.3360853142453673</v>
      </c>
      <c r="AB2314" s="570">
        <v>0</v>
      </c>
      <c r="AC2314" s="570">
        <v>10.755481925672122</v>
      </c>
      <c r="AD2314" s="570"/>
      <c r="AE2314" s="570"/>
      <c r="AF2314" s="570">
        <v>0.65204505038529925</v>
      </c>
      <c r="AG2314" s="570">
        <v>1.8004710534732937</v>
      </c>
      <c r="AH2314" s="570">
        <v>9.0909090909090917</v>
      </c>
      <c r="AI2314" s="570">
        <v>0</v>
      </c>
      <c r="AJ2314" s="570"/>
      <c r="AK2314" s="570"/>
      <c r="AL2314" s="570"/>
    </row>
    <row r="2315" spans="1:38">
      <c r="A2315" s="570">
        <v>17</v>
      </c>
      <c r="B2315" s="570">
        <v>303</v>
      </c>
      <c r="C2315" s="570">
        <v>2023</v>
      </c>
      <c r="D2315" s="570">
        <v>3</v>
      </c>
      <c r="E2315" s="570">
        <v>99</v>
      </c>
      <c r="F2315" s="570">
        <v>99</v>
      </c>
      <c r="G2315" s="570">
        <v>99</v>
      </c>
      <c r="H2315" s="570">
        <v>99</v>
      </c>
      <c r="I2315" s="570">
        <v>99</v>
      </c>
      <c r="J2315" s="570">
        <v>999</v>
      </c>
      <c r="K2315" s="570">
        <v>99</v>
      </c>
      <c r="L2315" s="570">
        <v>99</v>
      </c>
      <c r="M2315" s="570">
        <v>11</v>
      </c>
      <c r="N2315" s="570">
        <v>99</v>
      </c>
      <c r="O2315" s="570">
        <v>99</v>
      </c>
      <c r="P2315" s="570">
        <v>99</v>
      </c>
      <c r="Q2315" s="570">
        <v>13</v>
      </c>
      <c r="R2315" s="570">
        <v>25</v>
      </c>
      <c r="S2315" s="570">
        <v>7.04</v>
      </c>
      <c r="T2315" s="570">
        <v>11</v>
      </c>
      <c r="U2315" s="570">
        <v>29.544</v>
      </c>
      <c r="V2315" s="570">
        <v>0</v>
      </c>
      <c r="W2315" s="570">
        <v>100</v>
      </c>
      <c r="X2315" s="570">
        <v>100</v>
      </c>
      <c r="Y2315" s="570">
        <v>92</v>
      </c>
      <c r="Z2315" s="570">
        <v>4.9385082767977355</v>
      </c>
      <c r="AA2315" s="570">
        <v>1.2483589227461795</v>
      </c>
      <c r="AB2315" s="570">
        <v>0</v>
      </c>
      <c r="AC2315" s="570">
        <v>56.808150234593192</v>
      </c>
      <c r="AD2315" s="570"/>
      <c r="AE2315" s="570"/>
      <c r="AF2315" s="570">
        <v>0.54812541109405821</v>
      </c>
      <c r="AG2315" s="570">
        <v>1.7244800993689036</v>
      </c>
      <c r="AH2315" s="570">
        <v>0</v>
      </c>
      <c r="AI2315" s="570">
        <v>0</v>
      </c>
      <c r="AJ2315" s="570"/>
      <c r="AK2315" s="570"/>
      <c r="AL2315" s="570"/>
    </row>
    <row r="2316" spans="1:38">
      <c r="A2316" s="570">
        <v>17</v>
      </c>
      <c r="B2316" s="570">
        <v>304</v>
      </c>
      <c r="C2316" s="570">
        <v>2023</v>
      </c>
      <c r="D2316" s="570">
        <v>4</v>
      </c>
      <c r="E2316" s="570">
        <v>99</v>
      </c>
      <c r="F2316" s="570">
        <v>99</v>
      </c>
      <c r="G2316" s="570">
        <v>99</v>
      </c>
      <c r="H2316" s="570">
        <v>99</v>
      </c>
      <c r="I2316" s="570">
        <v>99</v>
      </c>
      <c r="J2316" s="570">
        <v>999</v>
      </c>
      <c r="K2316" s="570">
        <v>99</v>
      </c>
      <c r="L2316" s="570">
        <v>99</v>
      </c>
      <c r="M2316" s="570">
        <v>11</v>
      </c>
      <c r="N2316" s="570">
        <v>99</v>
      </c>
      <c r="O2316" s="570">
        <v>99</v>
      </c>
      <c r="P2316" s="570">
        <v>99</v>
      </c>
      <c r="Q2316" s="570">
        <v>9</v>
      </c>
      <c r="R2316" s="570">
        <v>12</v>
      </c>
      <c r="S2316" s="570">
        <v>7.1666666666666687</v>
      </c>
      <c r="T2316" s="570">
        <v>11</v>
      </c>
      <c r="U2316" s="570">
        <v>30.616666666666674</v>
      </c>
      <c r="V2316" s="570">
        <v>0</v>
      </c>
      <c r="W2316" s="570">
        <v>100</v>
      </c>
      <c r="X2316" s="570">
        <v>100</v>
      </c>
      <c r="Y2316" s="570">
        <v>100</v>
      </c>
      <c r="Z2316" s="570">
        <v>3.7313610861929929</v>
      </c>
      <c r="AA2316" s="570">
        <v>0.9860132971832678</v>
      </c>
      <c r="AB2316" s="570">
        <v>0</v>
      </c>
      <c r="AC2316" s="570">
        <v>-5.9645068364479084</v>
      </c>
      <c r="AD2316" s="570"/>
      <c r="AE2316" s="570"/>
      <c r="AF2316" s="570">
        <v>0.37255510710959328</v>
      </c>
      <c r="AG2316" s="570">
        <v>1.3683936087005111</v>
      </c>
      <c r="AH2316" s="570">
        <v>0</v>
      </c>
      <c r="AI2316" s="570">
        <v>0</v>
      </c>
      <c r="AJ2316" s="570"/>
      <c r="AK2316" s="570"/>
      <c r="AL2316" s="570"/>
    </row>
    <row r="2317" spans="1:38">
      <c r="A2317" s="570">
        <v>17</v>
      </c>
      <c r="B2317" s="570">
        <v>305</v>
      </c>
      <c r="C2317" s="570">
        <v>2023</v>
      </c>
      <c r="D2317" s="570">
        <v>5</v>
      </c>
      <c r="E2317" s="570">
        <v>99</v>
      </c>
      <c r="F2317" s="570">
        <v>99</v>
      </c>
      <c r="G2317" s="570">
        <v>99</v>
      </c>
      <c r="H2317" s="570">
        <v>99</v>
      </c>
      <c r="I2317" s="570">
        <v>99</v>
      </c>
      <c r="J2317" s="570">
        <v>999</v>
      </c>
      <c r="K2317" s="570">
        <v>99</v>
      </c>
      <c r="L2317" s="570">
        <v>99</v>
      </c>
      <c r="M2317" s="570">
        <v>11</v>
      </c>
      <c r="N2317" s="570">
        <v>99</v>
      </c>
      <c r="O2317" s="570">
        <v>99</v>
      </c>
      <c r="P2317" s="570">
        <v>99</v>
      </c>
      <c r="Q2317" s="570">
        <v>7</v>
      </c>
      <c r="R2317" s="570">
        <v>9</v>
      </c>
      <c r="S2317" s="570">
        <v>7.5555555555555554</v>
      </c>
      <c r="T2317" s="570">
        <v>11</v>
      </c>
      <c r="U2317" s="570">
        <v>30.87777777777778</v>
      </c>
      <c r="V2317" s="570">
        <v>0</v>
      </c>
      <c r="W2317" s="570">
        <v>100</v>
      </c>
      <c r="X2317" s="570">
        <v>100</v>
      </c>
      <c r="Y2317" s="570">
        <v>100</v>
      </c>
      <c r="Z2317" s="570">
        <v>6.1122423195452118</v>
      </c>
      <c r="AA2317" s="570">
        <v>0.83147941928310243</v>
      </c>
      <c r="AB2317" s="570">
        <v>0</v>
      </c>
      <c r="AC2317" s="570">
        <v>-85.459185379600299</v>
      </c>
      <c r="AD2317" s="570"/>
      <c r="AE2317" s="570"/>
      <c r="AF2317" s="570">
        <v>0.48727666486193838</v>
      </c>
      <c r="AG2317" s="570">
        <v>1.5796234823336821</v>
      </c>
      <c r="AH2317" s="570">
        <v>0</v>
      </c>
      <c r="AI2317" s="570">
        <v>2</v>
      </c>
      <c r="AJ2317" s="570">
        <v>107.75</v>
      </c>
      <c r="AK2317" s="570">
        <v>20.199671995576296</v>
      </c>
      <c r="AL2317" s="570"/>
    </row>
    <row r="2318" spans="1:38">
      <c r="A2318" s="570">
        <v>17</v>
      </c>
      <c r="B2318" s="570">
        <v>306</v>
      </c>
      <c r="C2318" s="570">
        <v>2023</v>
      </c>
      <c r="D2318" s="570">
        <v>6</v>
      </c>
      <c r="E2318" s="570">
        <v>99</v>
      </c>
      <c r="F2318" s="570">
        <v>99</v>
      </c>
      <c r="G2318" s="570">
        <v>99</v>
      </c>
      <c r="H2318" s="570">
        <v>99</v>
      </c>
      <c r="I2318" s="570">
        <v>99</v>
      </c>
      <c r="J2318" s="570">
        <v>999</v>
      </c>
      <c r="K2318" s="570">
        <v>99</v>
      </c>
      <c r="L2318" s="570">
        <v>99</v>
      </c>
      <c r="M2318" s="570">
        <v>11</v>
      </c>
      <c r="N2318" s="570">
        <v>99</v>
      </c>
      <c r="O2318" s="570">
        <v>99</v>
      </c>
      <c r="P2318" s="570">
        <v>99</v>
      </c>
      <c r="Q2318" s="570">
        <v>22</v>
      </c>
      <c r="R2318" s="570">
        <v>43</v>
      </c>
      <c r="S2318" s="570">
        <v>7.4883720930232514</v>
      </c>
      <c r="T2318" s="570">
        <v>11</v>
      </c>
      <c r="U2318" s="570">
        <v>32.737209302325589</v>
      </c>
      <c r="V2318" s="570">
        <v>0</v>
      </c>
      <c r="W2318" s="570">
        <v>100</v>
      </c>
      <c r="X2318" s="570">
        <v>100</v>
      </c>
      <c r="Y2318" s="570">
        <v>95.348837209302374</v>
      </c>
      <c r="Z2318" s="570">
        <v>6.4481482200567042</v>
      </c>
      <c r="AA2318" s="570">
        <v>0.94922472706783756</v>
      </c>
      <c r="AB2318" s="570">
        <v>0</v>
      </c>
      <c r="AC2318" s="570">
        <v>41.155752469709007</v>
      </c>
      <c r="AD2318" s="570"/>
      <c r="AE2318" s="570"/>
      <c r="AF2318" s="570">
        <v>1.9128113879003561</v>
      </c>
      <c r="AG2318" s="570">
        <v>4.7742920128879103</v>
      </c>
      <c r="AH2318" s="570">
        <v>23.255813953488367</v>
      </c>
      <c r="AI2318" s="570">
        <v>18</v>
      </c>
      <c r="AJ2318" s="570">
        <v>112.25555555555556</v>
      </c>
      <c r="AK2318" s="570">
        <v>25.134560638498556</v>
      </c>
      <c r="AL2318" s="570"/>
    </row>
    <row r="2319" spans="1:38">
      <c r="A2319" s="570">
        <v>17</v>
      </c>
      <c r="B2319" s="570">
        <v>307</v>
      </c>
      <c r="C2319" s="570">
        <v>2023</v>
      </c>
      <c r="D2319" s="570">
        <v>7</v>
      </c>
      <c r="E2319" s="570">
        <v>99</v>
      </c>
      <c r="F2319" s="570">
        <v>99</v>
      </c>
      <c r="G2319" s="570">
        <v>99</v>
      </c>
      <c r="H2319" s="570">
        <v>99</v>
      </c>
      <c r="I2319" s="570">
        <v>99</v>
      </c>
      <c r="J2319" s="570">
        <v>999</v>
      </c>
      <c r="K2319" s="570">
        <v>99</v>
      </c>
      <c r="L2319" s="570">
        <v>99</v>
      </c>
      <c r="M2319" s="570">
        <v>11</v>
      </c>
      <c r="N2319" s="570">
        <v>99</v>
      </c>
      <c r="O2319" s="570">
        <v>99</v>
      </c>
      <c r="P2319" s="570">
        <v>99</v>
      </c>
      <c r="Q2319" s="570">
        <v>2</v>
      </c>
      <c r="R2319" s="570">
        <v>2</v>
      </c>
      <c r="S2319" s="570">
        <v>6</v>
      </c>
      <c r="T2319" s="570">
        <v>11</v>
      </c>
      <c r="U2319" s="570">
        <v>31.800000000000008</v>
      </c>
      <c r="V2319" s="570">
        <v>0</v>
      </c>
      <c r="W2319" s="570">
        <v>100</v>
      </c>
      <c r="X2319" s="570">
        <v>100</v>
      </c>
      <c r="Y2319" s="570">
        <v>100</v>
      </c>
      <c r="Z2319" s="570">
        <v>2.3999999999999746</v>
      </c>
      <c r="AA2319" s="570">
        <v>0</v>
      </c>
      <c r="AB2319" s="570">
        <v>0</v>
      </c>
      <c r="AC2319" s="570"/>
      <c r="AD2319" s="570"/>
      <c r="AE2319" s="570"/>
      <c r="AF2319" s="570">
        <v>0.42016806722689054</v>
      </c>
      <c r="AG2319" s="570">
        <v>1.1064718162839255</v>
      </c>
      <c r="AH2319" s="570">
        <v>0</v>
      </c>
      <c r="AI2319" s="570">
        <v>1</v>
      </c>
      <c r="AJ2319" s="570">
        <v>115</v>
      </c>
      <c r="AK2319" s="570">
        <v>19.330977233500452</v>
      </c>
      <c r="AL2319" s="570"/>
    </row>
    <row r="2320" spans="1:38">
      <c r="A2320" s="570">
        <v>17</v>
      </c>
      <c r="B2320" s="570">
        <v>308</v>
      </c>
      <c r="C2320" s="570">
        <v>2023</v>
      </c>
      <c r="D2320" s="570">
        <v>8</v>
      </c>
      <c r="E2320" s="570">
        <v>99</v>
      </c>
      <c r="F2320" s="570">
        <v>99</v>
      </c>
      <c r="G2320" s="570">
        <v>99</v>
      </c>
      <c r="H2320" s="570">
        <v>99</v>
      </c>
      <c r="I2320" s="570">
        <v>99</v>
      </c>
      <c r="J2320" s="570">
        <v>999</v>
      </c>
      <c r="K2320" s="570">
        <v>99</v>
      </c>
      <c r="L2320" s="570">
        <v>99</v>
      </c>
      <c r="M2320" s="570">
        <v>11</v>
      </c>
      <c r="N2320" s="570">
        <v>99</v>
      </c>
      <c r="O2320" s="570">
        <v>99</v>
      </c>
      <c r="P2320" s="570">
        <v>99</v>
      </c>
      <c r="Q2320" s="570">
        <v>8</v>
      </c>
      <c r="R2320" s="570">
        <v>13</v>
      </c>
      <c r="S2320" s="570">
        <v>6.923076923076926</v>
      </c>
      <c r="T2320" s="570">
        <v>11</v>
      </c>
      <c r="U2320" s="570">
        <v>30.1076923076923</v>
      </c>
      <c r="V2320" s="570">
        <v>0</v>
      </c>
      <c r="W2320" s="570">
        <v>100</v>
      </c>
      <c r="X2320" s="570">
        <v>92.307692307692321</v>
      </c>
      <c r="Y2320" s="570">
        <v>92.307692307692321</v>
      </c>
      <c r="Z2320" s="570">
        <v>8.6891144577092376</v>
      </c>
      <c r="AA2320" s="570">
        <v>0.99703703052428516</v>
      </c>
      <c r="AB2320" s="570">
        <v>0</v>
      </c>
      <c r="AC2320" s="570">
        <v>19.807263845779751</v>
      </c>
      <c r="AD2320" s="570"/>
      <c r="AE2320" s="570"/>
      <c r="AF2320" s="570">
        <v>0.83067092651757179</v>
      </c>
      <c r="AG2320" s="570">
        <v>2.1161446590866078</v>
      </c>
      <c r="AH2320" s="570">
        <v>0</v>
      </c>
      <c r="AI2320" s="570">
        <v>3</v>
      </c>
      <c r="AJ2320" s="570">
        <v>112.1333333333333</v>
      </c>
      <c r="AK2320" s="570">
        <v>18.568513070464046</v>
      </c>
      <c r="AL2320" s="570"/>
    </row>
    <row r="2321" spans="1:38">
      <c r="A2321" s="570">
        <v>17</v>
      </c>
      <c r="B2321" s="570">
        <v>309</v>
      </c>
      <c r="C2321" s="570">
        <v>2023</v>
      </c>
      <c r="D2321" s="570">
        <v>9</v>
      </c>
      <c r="E2321" s="570">
        <v>99</v>
      </c>
      <c r="F2321" s="570">
        <v>99</v>
      </c>
      <c r="G2321" s="570">
        <v>99</v>
      </c>
      <c r="H2321" s="570">
        <v>99</v>
      </c>
      <c r="I2321" s="570">
        <v>99</v>
      </c>
      <c r="J2321" s="570">
        <v>999</v>
      </c>
      <c r="K2321" s="570">
        <v>99</v>
      </c>
      <c r="L2321" s="570">
        <v>99</v>
      </c>
      <c r="M2321" s="570">
        <v>11</v>
      </c>
      <c r="N2321" s="570">
        <v>99</v>
      </c>
      <c r="O2321" s="570">
        <v>99</v>
      </c>
      <c r="P2321" s="570">
        <v>99</v>
      </c>
      <c r="Q2321" s="570">
        <v>16</v>
      </c>
      <c r="R2321" s="570">
        <v>25</v>
      </c>
      <c r="S2321" s="570">
        <v>7.28</v>
      </c>
      <c r="T2321" s="570">
        <v>11</v>
      </c>
      <c r="U2321" s="570">
        <v>30.307999999999993</v>
      </c>
      <c r="V2321" s="570">
        <v>0</v>
      </c>
      <c r="W2321" s="570">
        <v>100</v>
      </c>
      <c r="X2321" s="570">
        <v>100</v>
      </c>
      <c r="Y2321" s="570">
        <v>92</v>
      </c>
      <c r="Z2321" s="570">
        <v>4.5925957801661879</v>
      </c>
      <c r="AA2321" s="570">
        <v>1.4565713164826497</v>
      </c>
      <c r="AB2321" s="570">
        <v>0</v>
      </c>
      <c r="AC2321" s="570">
        <v>36.202713709602094</v>
      </c>
      <c r="AD2321" s="570"/>
      <c r="AE2321" s="570"/>
      <c r="AF2321" s="570">
        <v>0.93075204765450492</v>
      </c>
      <c r="AG2321" s="570">
        <v>2.1810153508708794</v>
      </c>
      <c r="AH2321" s="570">
        <v>0</v>
      </c>
      <c r="AI2321" s="570">
        <v>4</v>
      </c>
      <c r="AJ2321" s="570">
        <v>109.62500000000001</v>
      </c>
      <c r="AK2321" s="570">
        <v>22.15371382725975</v>
      </c>
      <c r="AL2321" s="570"/>
    </row>
    <row r="2322" spans="1:38">
      <c r="A2322" s="570">
        <v>17</v>
      </c>
      <c r="B2322" s="570">
        <v>310</v>
      </c>
      <c r="C2322" s="570">
        <v>2023</v>
      </c>
      <c r="D2322" s="570">
        <v>10</v>
      </c>
      <c r="E2322" s="570">
        <v>99</v>
      </c>
      <c r="F2322" s="570">
        <v>99</v>
      </c>
      <c r="G2322" s="570">
        <v>99</v>
      </c>
      <c r="H2322" s="570">
        <v>99</v>
      </c>
      <c r="I2322" s="570">
        <v>99</v>
      </c>
      <c r="J2322" s="570">
        <v>999</v>
      </c>
      <c r="K2322" s="570">
        <v>99</v>
      </c>
      <c r="L2322" s="570">
        <v>99</v>
      </c>
      <c r="M2322" s="570">
        <v>11</v>
      </c>
      <c r="N2322" s="570">
        <v>99</v>
      </c>
      <c r="O2322" s="570">
        <v>99</v>
      </c>
      <c r="P2322" s="570">
        <v>99</v>
      </c>
      <c r="Q2322" s="570">
        <v>26</v>
      </c>
      <c r="R2322" s="570">
        <v>39</v>
      </c>
      <c r="S2322" s="570">
        <v>7.3846153846153859</v>
      </c>
      <c r="T2322" s="570">
        <v>11</v>
      </c>
      <c r="U2322" s="570">
        <v>29.692307692307701</v>
      </c>
      <c r="V2322" s="570">
        <v>0</v>
      </c>
      <c r="W2322" s="570">
        <v>100</v>
      </c>
      <c r="X2322" s="570">
        <v>97.435897435897445</v>
      </c>
      <c r="Y2322" s="570">
        <v>89.743589743589737</v>
      </c>
      <c r="Z2322" s="570">
        <v>6.6887730129035052</v>
      </c>
      <c r="AA2322" s="570">
        <v>0.92307692307692013</v>
      </c>
      <c r="AB2322" s="570">
        <v>0</v>
      </c>
      <c r="AC2322" s="570">
        <v>28.495254694784496</v>
      </c>
      <c r="AD2322" s="570"/>
      <c r="AE2322" s="570"/>
      <c r="AF2322" s="570">
        <v>0.82961072112316492</v>
      </c>
      <c r="AG2322" s="570">
        <v>1.5773858983335285</v>
      </c>
      <c r="AH2322" s="570">
        <v>0</v>
      </c>
      <c r="AI2322" s="570">
        <v>3</v>
      </c>
      <c r="AJ2322" s="570">
        <v>112.3</v>
      </c>
      <c r="AK2322" s="570">
        <v>17.610168856486631</v>
      </c>
      <c r="AL2322" s="570"/>
    </row>
    <row r="2323" spans="1:38">
      <c r="A2323" s="570">
        <v>17</v>
      </c>
      <c r="B2323" s="570">
        <v>311</v>
      </c>
      <c r="C2323" s="570">
        <v>2023</v>
      </c>
      <c r="D2323" s="570">
        <v>11</v>
      </c>
      <c r="E2323" s="570">
        <v>99</v>
      </c>
      <c r="F2323" s="570">
        <v>99</v>
      </c>
      <c r="G2323" s="570">
        <v>99</v>
      </c>
      <c r="H2323" s="570">
        <v>99</v>
      </c>
      <c r="I2323" s="570">
        <v>99</v>
      </c>
      <c r="J2323" s="570">
        <v>999</v>
      </c>
      <c r="K2323" s="570">
        <v>99</v>
      </c>
      <c r="L2323" s="570">
        <v>99</v>
      </c>
      <c r="M2323" s="570">
        <v>11</v>
      </c>
      <c r="N2323" s="570">
        <v>99</v>
      </c>
      <c r="O2323" s="570">
        <v>99</v>
      </c>
      <c r="P2323" s="570">
        <v>99</v>
      </c>
      <c r="Q2323" s="570">
        <v>20</v>
      </c>
      <c r="R2323" s="570">
        <v>34</v>
      </c>
      <c r="S2323" s="570">
        <v>7.7941176470588243</v>
      </c>
      <c r="T2323" s="570">
        <v>11</v>
      </c>
      <c r="U2323" s="570">
        <v>30.22058823529412</v>
      </c>
      <c r="V2323" s="570">
        <v>0</v>
      </c>
      <c r="W2323" s="570">
        <v>100</v>
      </c>
      <c r="X2323" s="570">
        <v>100</v>
      </c>
      <c r="Y2323" s="570">
        <v>100</v>
      </c>
      <c r="Z2323" s="570">
        <v>4.820469797202759</v>
      </c>
      <c r="AA2323" s="570">
        <v>1.3011174329761561</v>
      </c>
      <c r="AB2323" s="570">
        <v>0</v>
      </c>
      <c r="AC2323" s="570">
        <v>29.751343542444278</v>
      </c>
      <c r="AD2323" s="570"/>
      <c r="AE2323" s="570"/>
      <c r="AF2323" s="570">
        <v>1.3671089666264575</v>
      </c>
      <c r="AG2323" s="570">
        <v>2.4130084050190566</v>
      </c>
      <c r="AH2323" s="570">
        <v>0</v>
      </c>
      <c r="AI2323" s="570">
        <v>2</v>
      </c>
      <c r="AJ2323" s="570">
        <v>105.3</v>
      </c>
      <c r="AK2323" s="570">
        <v>22.652378322814361</v>
      </c>
      <c r="AL2323" s="570"/>
    </row>
    <row r="2324" spans="1:38">
      <c r="A2324" s="570">
        <v>17</v>
      </c>
      <c r="B2324" s="570">
        <v>312</v>
      </c>
      <c r="C2324" s="570">
        <v>2023</v>
      </c>
      <c r="D2324" s="570">
        <v>12</v>
      </c>
      <c r="E2324" s="570">
        <v>99</v>
      </c>
      <c r="F2324" s="570">
        <v>99</v>
      </c>
      <c r="G2324" s="570">
        <v>99</v>
      </c>
      <c r="H2324" s="570">
        <v>99</v>
      </c>
      <c r="I2324" s="570">
        <v>99</v>
      </c>
      <c r="J2324" s="570">
        <v>999</v>
      </c>
      <c r="K2324" s="570">
        <v>99</v>
      </c>
      <c r="L2324" s="570">
        <v>99</v>
      </c>
      <c r="M2324" s="570">
        <v>11</v>
      </c>
      <c r="N2324" s="570">
        <v>99</v>
      </c>
      <c r="O2324" s="570">
        <v>99</v>
      </c>
      <c r="P2324" s="570">
        <v>99</v>
      </c>
      <c r="Q2324" s="570">
        <v>3</v>
      </c>
      <c r="R2324" s="570">
        <v>3</v>
      </c>
      <c r="S2324" s="570">
        <v>7</v>
      </c>
      <c r="T2324" s="570">
        <v>11</v>
      </c>
      <c r="U2324" s="570">
        <v>23.033333333333328</v>
      </c>
      <c r="V2324" s="570">
        <v>0</v>
      </c>
      <c r="W2324" s="570">
        <v>100</v>
      </c>
      <c r="X2324" s="570">
        <v>66.666666666666686</v>
      </c>
      <c r="Y2324" s="570">
        <v>66.666666666666686</v>
      </c>
      <c r="Z2324" s="570">
        <v>8.3115715855800882</v>
      </c>
      <c r="AA2324" s="570">
        <v>1.4142135623730951</v>
      </c>
      <c r="AB2324" s="570">
        <v>0</v>
      </c>
      <c r="AC2324" s="570">
        <v>-12.477663641127984</v>
      </c>
      <c r="AD2324" s="570"/>
      <c r="AE2324" s="570"/>
      <c r="AF2324" s="570">
        <v>1.149425287356322</v>
      </c>
      <c r="AG2324" s="570">
        <v>1.57027610498807</v>
      </c>
      <c r="AH2324" s="570">
        <v>0</v>
      </c>
      <c r="AI2324" s="570">
        <v>1</v>
      </c>
      <c r="AJ2324" s="570">
        <v>110.1</v>
      </c>
      <c r="AK2324" s="570">
        <v>18.357102270446049</v>
      </c>
      <c r="AL2324" s="570"/>
    </row>
    <row r="2325" spans="1:38">
      <c r="A2325" s="570">
        <v>17</v>
      </c>
      <c r="B2325" s="570">
        <v>313</v>
      </c>
      <c r="C2325" s="570">
        <v>2023</v>
      </c>
      <c r="D2325" s="570">
        <v>1</v>
      </c>
      <c r="E2325" s="570">
        <v>99</v>
      </c>
      <c r="F2325" s="570">
        <v>99</v>
      </c>
      <c r="G2325" s="570">
        <v>99</v>
      </c>
      <c r="H2325" s="570">
        <v>99</v>
      </c>
      <c r="I2325" s="570">
        <v>99</v>
      </c>
      <c r="J2325" s="570">
        <v>999</v>
      </c>
      <c r="K2325" s="570">
        <v>99</v>
      </c>
      <c r="L2325" s="570">
        <v>99</v>
      </c>
      <c r="M2325" s="570">
        <v>12</v>
      </c>
      <c r="N2325" s="570">
        <v>99</v>
      </c>
      <c r="O2325" s="570">
        <v>99</v>
      </c>
      <c r="P2325" s="570">
        <v>99</v>
      </c>
      <c r="Q2325" s="570"/>
      <c r="R2325" s="570">
        <v>0</v>
      </c>
      <c r="S2325" s="570"/>
      <c r="T2325" s="570"/>
      <c r="U2325" s="570"/>
      <c r="V2325" s="570"/>
      <c r="W2325" s="570"/>
      <c r="X2325" s="570"/>
      <c r="Y2325" s="570"/>
      <c r="Z2325" s="570"/>
      <c r="AA2325" s="570"/>
      <c r="AB2325" s="570"/>
      <c r="AC2325" s="570"/>
      <c r="AD2325" s="570"/>
      <c r="AE2325" s="570"/>
      <c r="AF2325" s="570"/>
      <c r="AG2325" s="570"/>
      <c r="AH2325" s="570"/>
      <c r="AI2325" s="570"/>
      <c r="AJ2325" s="570"/>
      <c r="AK2325" s="570"/>
      <c r="AL2325" s="570"/>
    </row>
    <row r="2326" spans="1:38">
      <c r="A2326" s="570">
        <v>17</v>
      </c>
      <c r="B2326" s="570">
        <v>314</v>
      </c>
      <c r="C2326" s="570">
        <v>2023</v>
      </c>
      <c r="D2326" s="570">
        <v>2</v>
      </c>
      <c r="E2326" s="570">
        <v>99</v>
      </c>
      <c r="F2326" s="570">
        <v>99</v>
      </c>
      <c r="G2326" s="570">
        <v>99</v>
      </c>
      <c r="H2326" s="570">
        <v>99</v>
      </c>
      <c r="I2326" s="570">
        <v>99</v>
      </c>
      <c r="J2326" s="570">
        <v>999</v>
      </c>
      <c r="K2326" s="570">
        <v>99</v>
      </c>
      <c r="L2326" s="570">
        <v>99</v>
      </c>
      <c r="M2326" s="570">
        <v>12</v>
      </c>
      <c r="N2326" s="570">
        <v>99</v>
      </c>
      <c r="O2326" s="570">
        <v>99</v>
      </c>
      <c r="P2326" s="570">
        <v>99</v>
      </c>
      <c r="Q2326" s="570"/>
      <c r="R2326" s="570">
        <v>0</v>
      </c>
      <c r="S2326" s="570"/>
      <c r="T2326" s="570"/>
      <c r="U2326" s="570"/>
      <c r="V2326" s="570"/>
      <c r="W2326" s="570"/>
      <c r="X2326" s="570"/>
      <c r="Y2326" s="570"/>
      <c r="Z2326" s="570"/>
      <c r="AA2326" s="570"/>
      <c r="AB2326" s="570"/>
      <c r="AC2326" s="570"/>
      <c r="AD2326" s="570"/>
      <c r="AE2326" s="570"/>
      <c r="AF2326" s="570"/>
      <c r="AG2326" s="570"/>
      <c r="AH2326" s="570"/>
      <c r="AI2326" s="570"/>
      <c r="AJ2326" s="570"/>
      <c r="AK2326" s="570"/>
      <c r="AL2326" s="570"/>
    </row>
    <row r="2327" spans="1:38">
      <c r="A2327" s="570">
        <v>17</v>
      </c>
      <c r="B2327" s="570">
        <v>315</v>
      </c>
      <c r="C2327" s="570">
        <v>2023</v>
      </c>
      <c r="D2327" s="570">
        <v>3</v>
      </c>
      <c r="E2327" s="570">
        <v>99</v>
      </c>
      <c r="F2327" s="570">
        <v>99</v>
      </c>
      <c r="G2327" s="570">
        <v>99</v>
      </c>
      <c r="H2327" s="570">
        <v>99</v>
      </c>
      <c r="I2327" s="570">
        <v>99</v>
      </c>
      <c r="J2327" s="570">
        <v>999</v>
      </c>
      <c r="K2327" s="570">
        <v>99</v>
      </c>
      <c r="L2327" s="570">
        <v>99</v>
      </c>
      <c r="M2327" s="570">
        <v>12</v>
      </c>
      <c r="N2327" s="570">
        <v>99</v>
      </c>
      <c r="O2327" s="570">
        <v>99</v>
      </c>
      <c r="P2327" s="570">
        <v>99</v>
      </c>
      <c r="Q2327" s="570"/>
      <c r="R2327" s="570">
        <v>0</v>
      </c>
      <c r="S2327" s="570"/>
      <c r="T2327" s="570"/>
      <c r="U2327" s="570"/>
      <c r="V2327" s="570"/>
      <c r="W2327" s="570"/>
      <c r="X2327" s="570"/>
      <c r="Y2327" s="570"/>
      <c r="Z2327" s="570"/>
      <c r="AA2327" s="570"/>
      <c r="AB2327" s="570"/>
      <c r="AC2327" s="570"/>
      <c r="AD2327" s="570"/>
      <c r="AE2327" s="570"/>
      <c r="AF2327" s="570"/>
      <c r="AG2327" s="570"/>
      <c r="AH2327" s="570"/>
      <c r="AI2327" s="570"/>
      <c r="AJ2327" s="570"/>
      <c r="AK2327" s="570"/>
      <c r="AL2327" s="570"/>
    </row>
    <row r="2328" spans="1:38">
      <c r="A2328" s="570">
        <v>17</v>
      </c>
      <c r="B2328" s="570">
        <v>316</v>
      </c>
      <c r="C2328" s="570">
        <v>2023</v>
      </c>
      <c r="D2328" s="570">
        <v>4</v>
      </c>
      <c r="E2328" s="570">
        <v>99</v>
      </c>
      <c r="F2328" s="570">
        <v>99</v>
      </c>
      <c r="G2328" s="570">
        <v>99</v>
      </c>
      <c r="H2328" s="570">
        <v>99</v>
      </c>
      <c r="I2328" s="570">
        <v>99</v>
      </c>
      <c r="J2328" s="570">
        <v>999</v>
      </c>
      <c r="K2328" s="570">
        <v>99</v>
      </c>
      <c r="L2328" s="570">
        <v>99</v>
      </c>
      <c r="M2328" s="570">
        <v>12</v>
      </c>
      <c r="N2328" s="570">
        <v>99</v>
      </c>
      <c r="O2328" s="570">
        <v>99</v>
      </c>
      <c r="P2328" s="570">
        <v>99</v>
      </c>
      <c r="Q2328" s="570"/>
      <c r="R2328" s="570">
        <v>0</v>
      </c>
      <c r="S2328" s="570"/>
      <c r="T2328" s="570"/>
      <c r="U2328" s="570"/>
      <c r="V2328" s="570"/>
      <c r="W2328" s="570"/>
      <c r="X2328" s="570"/>
      <c r="Y2328" s="570"/>
      <c r="Z2328" s="570"/>
      <c r="AA2328" s="570"/>
      <c r="AB2328" s="570"/>
      <c r="AC2328" s="570"/>
      <c r="AD2328" s="570"/>
      <c r="AE2328" s="570"/>
      <c r="AF2328" s="570"/>
      <c r="AG2328" s="570"/>
      <c r="AH2328" s="570"/>
      <c r="AI2328" s="570"/>
      <c r="AJ2328" s="570"/>
      <c r="AK2328" s="570"/>
      <c r="AL2328" s="570"/>
    </row>
    <row r="2329" spans="1:38">
      <c r="A2329" s="570">
        <v>17</v>
      </c>
      <c r="B2329" s="570">
        <v>317</v>
      </c>
      <c r="C2329" s="570">
        <v>2023</v>
      </c>
      <c r="D2329" s="570">
        <v>5</v>
      </c>
      <c r="E2329" s="570">
        <v>99</v>
      </c>
      <c r="F2329" s="570">
        <v>99</v>
      </c>
      <c r="G2329" s="570">
        <v>99</v>
      </c>
      <c r="H2329" s="570">
        <v>99</v>
      </c>
      <c r="I2329" s="570">
        <v>99</v>
      </c>
      <c r="J2329" s="570">
        <v>999</v>
      </c>
      <c r="K2329" s="570">
        <v>99</v>
      </c>
      <c r="L2329" s="570">
        <v>99</v>
      </c>
      <c r="M2329" s="570">
        <v>12</v>
      </c>
      <c r="N2329" s="570">
        <v>99</v>
      </c>
      <c r="O2329" s="570">
        <v>99</v>
      </c>
      <c r="P2329" s="570">
        <v>99</v>
      </c>
      <c r="Q2329" s="570"/>
      <c r="R2329" s="570">
        <v>0</v>
      </c>
      <c r="S2329" s="570"/>
      <c r="T2329" s="570"/>
      <c r="U2329" s="570"/>
      <c r="V2329" s="570"/>
      <c r="W2329" s="570"/>
      <c r="X2329" s="570"/>
      <c r="Y2329" s="570"/>
      <c r="Z2329" s="570"/>
      <c r="AA2329" s="570"/>
      <c r="AB2329" s="570"/>
      <c r="AC2329" s="570"/>
      <c r="AD2329" s="570"/>
      <c r="AE2329" s="570"/>
      <c r="AF2329" s="570"/>
      <c r="AG2329" s="570"/>
      <c r="AH2329" s="570"/>
      <c r="AI2329" s="570"/>
      <c r="AJ2329" s="570"/>
      <c r="AK2329" s="570"/>
      <c r="AL2329" s="570"/>
    </row>
    <row r="2330" spans="1:38">
      <c r="A2330" s="570">
        <v>17</v>
      </c>
      <c r="B2330" s="570">
        <v>318</v>
      </c>
      <c r="C2330" s="570">
        <v>2023</v>
      </c>
      <c r="D2330" s="570">
        <v>6</v>
      </c>
      <c r="E2330" s="570">
        <v>99</v>
      </c>
      <c r="F2330" s="570">
        <v>99</v>
      </c>
      <c r="G2330" s="570">
        <v>99</v>
      </c>
      <c r="H2330" s="570">
        <v>99</v>
      </c>
      <c r="I2330" s="570">
        <v>99</v>
      </c>
      <c r="J2330" s="570">
        <v>999</v>
      </c>
      <c r="K2330" s="570">
        <v>99</v>
      </c>
      <c r="L2330" s="570">
        <v>99</v>
      </c>
      <c r="M2330" s="570">
        <v>12</v>
      </c>
      <c r="N2330" s="570">
        <v>99</v>
      </c>
      <c r="O2330" s="570">
        <v>99</v>
      </c>
      <c r="P2330" s="570">
        <v>99</v>
      </c>
      <c r="Q2330" s="570">
        <v>2</v>
      </c>
      <c r="R2330" s="570">
        <v>2</v>
      </c>
      <c r="S2330" s="570">
        <v>8</v>
      </c>
      <c r="T2330" s="570">
        <v>12</v>
      </c>
      <c r="U2330" s="570">
        <v>33</v>
      </c>
      <c r="V2330" s="570">
        <v>0</v>
      </c>
      <c r="W2330" s="570">
        <v>100</v>
      </c>
      <c r="X2330" s="570">
        <v>100</v>
      </c>
      <c r="Y2330" s="570">
        <v>100</v>
      </c>
      <c r="Z2330" s="570">
        <v>9.9999999999954528E-2</v>
      </c>
      <c r="AA2330" s="570">
        <v>0</v>
      </c>
      <c r="AB2330" s="570">
        <v>0</v>
      </c>
      <c r="AC2330" s="570"/>
      <c r="AD2330" s="570"/>
      <c r="AE2330" s="570"/>
      <c r="AF2330" s="570">
        <v>8.8967971530249115E-2</v>
      </c>
      <c r="AG2330" s="570">
        <v>0.22384263184670175</v>
      </c>
      <c r="AH2330" s="570">
        <v>0</v>
      </c>
      <c r="AI2330" s="570">
        <v>2</v>
      </c>
      <c r="AJ2330" s="570">
        <v>111.15</v>
      </c>
      <c r="AK2330" s="570">
        <v>24.050381751827345</v>
      </c>
      <c r="AL2330" s="570"/>
    </row>
    <row r="2331" spans="1:38">
      <c r="A2331" s="570">
        <v>17</v>
      </c>
      <c r="B2331" s="570">
        <v>319</v>
      </c>
      <c r="C2331" s="570">
        <v>2023</v>
      </c>
      <c r="D2331" s="570">
        <v>7</v>
      </c>
      <c r="E2331" s="570">
        <v>99</v>
      </c>
      <c r="F2331" s="570">
        <v>99</v>
      </c>
      <c r="G2331" s="570">
        <v>99</v>
      </c>
      <c r="H2331" s="570">
        <v>99</v>
      </c>
      <c r="I2331" s="570">
        <v>99</v>
      </c>
      <c r="J2331" s="570">
        <v>999</v>
      </c>
      <c r="K2331" s="570">
        <v>99</v>
      </c>
      <c r="L2331" s="570">
        <v>99</v>
      </c>
      <c r="M2331" s="570">
        <v>12</v>
      </c>
      <c r="N2331" s="570">
        <v>99</v>
      </c>
      <c r="O2331" s="570">
        <v>99</v>
      </c>
      <c r="P2331" s="570">
        <v>99</v>
      </c>
      <c r="Q2331" s="570"/>
      <c r="R2331" s="570">
        <v>0</v>
      </c>
      <c r="S2331" s="570"/>
      <c r="T2331" s="570"/>
      <c r="U2331" s="570"/>
      <c r="V2331" s="570"/>
      <c r="W2331" s="570"/>
      <c r="X2331" s="570"/>
      <c r="Y2331" s="570"/>
      <c r="Z2331" s="570"/>
      <c r="AA2331" s="570"/>
      <c r="AB2331" s="570"/>
      <c r="AC2331" s="570"/>
      <c r="AD2331" s="570"/>
      <c r="AE2331" s="570"/>
      <c r="AF2331" s="570"/>
      <c r="AG2331" s="570"/>
      <c r="AH2331" s="570"/>
      <c r="AI2331" s="570"/>
      <c r="AJ2331" s="570"/>
      <c r="AK2331" s="570"/>
      <c r="AL2331" s="570"/>
    </row>
    <row r="2332" spans="1:38">
      <c r="A2332" s="570">
        <v>17</v>
      </c>
      <c r="B2332" s="570">
        <v>320</v>
      </c>
      <c r="C2332" s="570">
        <v>2023</v>
      </c>
      <c r="D2332" s="570">
        <v>8</v>
      </c>
      <c r="E2332" s="570">
        <v>99</v>
      </c>
      <c r="F2332" s="570">
        <v>99</v>
      </c>
      <c r="G2332" s="570">
        <v>99</v>
      </c>
      <c r="H2332" s="570">
        <v>99</v>
      </c>
      <c r="I2332" s="570">
        <v>99</v>
      </c>
      <c r="J2332" s="570">
        <v>999</v>
      </c>
      <c r="K2332" s="570">
        <v>99</v>
      </c>
      <c r="L2332" s="570">
        <v>99</v>
      </c>
      <c r="M2332" s="570">
        <v>12</v>
      </c>
      <c r="N2332" s="570">
        <v>99</v>
      </c>
      <c r="O2332" s="570">
        <v>99</v>
      </c>
      <c r="P2332" s="570">
        <v>99</v>
      </c>
      <c r="Q2332" s="570"/>
      <c r="R2332" s="570">
        <v>0</v>
      </c>
      <c r="S2332" s="570"/>
      <c r="T2332" s="570"/>
      <c r="U2332" s="570"/>
      <c r="V2332" s="570"/>
      <c r="W2332" s="570"/>
      <c r="X2332" s="570"/>
      <c r="Y2332" s="570"/>
      <c r="Z2332" s="570"/>
      <c r="AA2332" s="570"/>
      <c r="AB2332" s="570"/>
      <c r="AC2332" s="570"/>
      <c r="AD2332" s="570"/>
      <c r="AE2332" s="570"/>
      <c r="AF2332" s="570"/>
      <c r="AG2332" s="570"/>
      <c r="AH2332" s="570"/>
      <c r="AI2332" s="570"/>
      <c r="AJ2332" s="570"/>
      <c r="AK2332" s="570"/>
      <c r="AL2332" s="570"/>
    </row>
    <row r="2333" spans="1:38">
      <c r="A2333" s="570">
        <v>17</v>
      </c>
      <c r="B2333" s="570">
        <v>321</v>
      </c>
      <c r="C2333" s="570">
        <v>2023</v>
      </c>
      <c r="D2333" s="570">
        <v>9</v>
      </c>
      <c r="E2333" s="570">
        <v>99</v>
      </c>
      <c r="F2333" s="570">
        <v>99</v>
      </c>
      <c r="G2333" s="570">
        <v>99</v>
      </c>
      <c r="H2333" s="570">
        <v>99</v>
      </c>
      <c r="I2333" s="570">
        <v>99</v>
      </c>
      <c r="J2333" s="570">
        <v>999</v>
      </c>
      <c r="K2333" s="570">
        <v>99</v>
      </c>
      <c r="L2333" s="570">
        <v>99</v>
      </c>
      <c r="M2333" s="570">
        <v>12</v>
      </c>
      <c r="N2333" s="570">
        <v>99</v>
      </c>
      <c r="O2333" s="570">
        <v>99</v>
      </c>
      <c r="P2333" s="570">
        <v>99</v>
      </c>
      <c r="Q2333" s="570">
        <v>2</v>
      </c>
      <c r="R2333" s="570">
        <v>2</v>
      </c>
      <c r="S2333" s="570">
        <v>7.5</v>
      </c>
      <c r="T2333" s="570">
        <v>12</v>
      </c>
      <c r="U2333" s="570">
        <v>26.95</v>
      </c>
      <c r="V2333" s="570">
        <v>0</v>
      </c>
      <c r="W2333" s="570">
        <v>100</v>
      </c>
      <c r="X2333" s="570">
        <v>100</v>
      </c>
      <c r="Y2333" s="570">
        <v>50</v>
      </c>
      <c r="Z2333" s="570">
        <v>6.4499999999999984</v>
      </c>
      <c r="AA2333" s="570">
        <v>0.5</v>
      </c>
      <c r="AB2333" s="570">
        <v>0</v>
      </c>
      <c r="AC2333" s="570">
        <v>99.999999999999844</v>
      </c>
      <c r="AD2333" s="570"/>
      <c r="AE2333" s="570"/>
      <c r="AF2333" s="570">
        <v>7.4460163812360397E-2</v>
      </c>
      <c r="AG2333" s="570">
        <v>0.15514943567631043</v>
      </c>
      <c r="AH2333" s="570">
        <v>0</v>
      </c>
      <c r="AI2333" s="570">
        <v>1</v>
      </c>
      <c r="AJ2333" s="570">
        <v>108.5</v>
      </c>
      <c r="AK2333" s="570">
        <v>26.149130487586344</v>
      </c>
      <c r="AL2333" s="570"/>
    </row>
    <row r="2334" spans="1:38">
      <c r="A2334" s="570">
        <v>17</v>
      </c>
      <c r="B2334" s="570">
        <v>322</v>
      </c>
      <c r="C2334" s="570">
        <v>2023</v>
      </c>
      <c r="D2334" s="570">
        <v>10</v>
      </c>
      <c r="E2334" s="570">
        <v>99</v>
      </c>
      <c r="F2334" s="570">
        <v>99</v>
      </c>
      <c r="G2334" s="570">
        <v>99</v>
      </c>
      <c r="H2334" s="570">
        <v>99</v>
      </c>
      <c r="I2334" s="570">
        <v>99</v>
      </c>
      <c r="J2334" s="570">
        <v>999</v>
      </c>
      <c r="K2334" s="570">
        <v>99</v>
      </c>
      <c r="L2334" s="570">
        <v>99</v>
      </c>
      <c r="M2334" s="570">
        <v>12</v>
      </c>
      <c r="N2334" s="570">
        <v>99</v>
      </c>
      <c r="O2334" s="570">
        <v>99</v>
      </c>
      <c r="P2334" s="570">
        <v>99</v>
      </c>
      <c r="Q2334" s="570">
        <v>1</v>
      </c>
      <c r="R2334" s="570">
        <v>1</v>
      </c>
      <c r="S2334" s="570">
        <v>8</v>
      </c>
      <c r="T2334" s="570">
        <v>12</v>
      </c>
      <c r="U2334" s="570">
        <v>28.6</v>
      </c>
      <c r="V2334" s="570">
        <v>0</v>
      </c>
      <c r="W2334" s="570">
        <v>100</v>
      </c>
      <c r="X2334" s="570">
        <v>100</v>
      </c>
      <c r="Y2334" s="570">
        <v>100</v>
      </c>
      <c r="Z2334" s="570">
        <v>0</v>
      </c>
      <c r="AA2334" s="570">
        <v>0</v>
      </c>
      <c r="AB2334" s="570">
        <v>0</v>
      </c>
      <c r="AC2334" s="570"/>
      <c r="AD2334" s="570"/>
      <c r="AE2334" s="570"/>
      <c r="AF2334" s="570">
        <v>2.1272069772388848E-2</v>
      </c>
      <c r="AG2334" s="570">
        <v>3.8957890062468817E-2</v>
      </c>
      <c r="AH2334" s="570">
        <v>0</v>
      </c>
      <c r="AI2334" s="570">
        <v>1</v>
      </c>
      <c r="AJ2334" s="570">
        <v>116.1</v>
      </c>
      <c r="AK2334" s="570">
        <v>18.275504470843057</v>
      </c>
      <c r="AL2334" s="570"/>
    </row>
    <row r="2335" spans="1:38">
      <c r="A2335" s="570">
        <v>17</v>
      </c>
      <c r="B2335" s="570">
        <v>323</v>
      </c>
      <c r="C2335" s="570">
        <v>2023</v>
      </c>
      <c r="D2335" s="570">
        <v>11</v>
      </c>
      <c r="E2335" s="570">
        <v>99</v>
      </c>
      <c r="F2335" s="570">
        <v>99</v>
      </c>
      <c r="G2335" s="570">
        <v>99</v>
      </c>
      <c r="H2335" s="570">
        <v>99</v>
      </c>
      <c r="I2335" s="570">
        <v>99</v>
      </c>
      <c r="J2335" s="570">
        <v>999</v>
      </c>
      <c r="K2335" s="570">
        <v>99</v>
      </c>
      <c r="L2335" s="570">
        <v>99</v>
      </c>
      <c r="M2335" s="570">
        <v>12</v>
      </c>
      <c r="N2335" s="570">
        <v>99</v>
      </c>
      <c r="O2335" s="570">
        <v>99</v>
      </c>
      <c r="P2335" s="570">
        <v>99</v>
      </c>
      <c r="Q2335" s="570"/>
      <c r="R2335" s="570">
        <v>0</v>
      </c>
      <c r="S2335" s="570"/>
      <c r="T2335" s="570"/>
      <c r="U2335" s="570"/>
      <c r="V2335" s="570"/>
      <c r="W2335" s="570"/>
      <c r="X2335" s="570"/>
      <c r="Y2335" s="570"/>
      <c r="Z2335" s="570"/>
      <c r="AA2335" s="570"/>
      <c r="AB2335" s="570"/>
      <c r="AC2335" s="570"/>
      <c r="AD2335" s="570"/>
      <c r="AE2335" s="570"/>
      <c r="AF2335" s="570"/>
      <c r="AG2335" s="570"/>
      <c r="AH2335" s="570"/>
      <c r="AI2335" s="570"/>
      <c r="AJ2335" s="570"/>
      <c r="AK2335" s="570"/>
      <c r="AL2335" s="570"/>
    </row>
    <row r="2336" spans="1:38">
      <c r="A2336" s="570">
        <v>17</v>
      </c>
      <c r="B2336" s="570">
        <v>324</v>
      </c>
      <c r="C2336" s="570">
        <v>2023</v>
      </c>
      <c r="D2336" s="570">
        <v>12</v>
      </c>
      <c r="E2336" s="570">
        <v>99</v>
      </c>
      <c r="F2336" s="570">
        <v>99</v>
      </c>
      <c r="G2336" s="570">
        <v>99</v>
      </c>
      <c r="H2336" s="570">
        <v>99</v>
      </c>
      <c r="I2336" s="570">
        <v>99</v>
      </c>
      <c r="J2336" s="570">
        <v>999</v>
      </c>
      <c r="K2336" s="570">
        <v>99</v>
      </c>
      <c r="L2336" s="570">
        <v>99</v>
      </c>
      <c r="M2336" s="570">
        <v>12</v>
      </c>
      <c r="N2336" s="570">
        <v>99</v>
      </c>
      <c r="O2336" s="570">
        <v>99</v>
      </c>
      <c r="P2336" s="570">
        <v>99</v>
      </c>
      <c r="Q2336" s="570"/>
      <c r="R2336" s="570">
        <v>0</v>
      </c>
      <c r="S2336" s="570"/>
      <c r="T2336" s="570"/>
      <c r="U2336" s="570"/>
      <c r="V2336" s="570"/>
      <c r="W2336" s="570"/>
      <c r="X2336" s="570"/>
      <c r="Y2336" s="570"/>
      <c r="Z2336" s="570"/>
      <c r="AA2336" s="570"/>
      <c r="AB2336" s="570"/>
      <c r="AC2336" s="570"/>
      <c r="AD2336" s="570"/>
      <c r="AE2336" s="570"/>
      <c r="AF2336" s="570"/>
      <c r="AG2336" s="570"/>
      <c r="AH2336" s="570"/>
      <c r="AI2336" s="570"/>
      <c r="AJ2336" s="570"/>
      <c r="AK2336" s="570"/>
      <c r="AL2336" s="570"/>
    </row>
    <row r="2337" spans="1:38">
      <c r="A2337" s="570">
        <v>17</v>
      </c>
      <c r="B2337" s="570">
        <v>325</v>
      </c>
      <c r="C2337" s="570">
        <v>2023</v>
      </c>
      <c r="D2337" s="570">
        <v>1</v>
      </c>
      <c r="E2337" s="570">
        <v>99</v>
      </c>
      <c r="F2337" s="570">
        <v>99</v>
      </c>
      <c r="G2337" s="570">
        <v>99</v>
      </c>
      <c r="H2337" s="570">
        <v>99</v>
      </c>
      <c r="I2337" s="570">
        <v>99</v>
      </c>
      <c r="J2337" s="570">
        <v>999</v>
      </c>
      <c r="K2337" s="570">
        <v>99</v>
      </c>
      <c r="L2337" s="570">
        <v>99</v>
      </c>
      <c r="M2337" s="570">
        <v>13</v>
      </c>
      <c r="N2337" s="570">
        <v>99</v>
      </c>
      <c r="O2337" s="570">
        <v>99</v>
      </c>
      <c r="P2337" s="570">
        <v>99</v>
      </c>
      <c r="Q2337" s="570"/>
      <c r="R2337" s="570">
        <v>0</v>
      </c>
      <c r="S2337" s="570"/>
      <c r="T2337" s="570"/>
      <c r="U2337" s="570"/>
      <c r="V2337" s="570"/>
      <c r="W2337" s="570"/>
      <c r="X2337" s="570"/>
      <c r="Y2337" s="570"/>
      <c r="Z2337" s="570"/>
      <c r="AA2337" s="570"/>
      <c r="AB2337" s="570"/>
      <c r="AC2337" s="570"/>
      <c r="AD2337" s="570"/>
      <c r="AE2337" s="570"/>
      <c r="AF2337" s="570"/>
      <c r="AG2337" s="570"/>
      <c r="AH2337" s="570"/>
      <c r="AI2337" s="570"/>
      <c r="AJ2337" s="570"/>
      <c r="AK2337" s="570"/>
      <c r="AL2337" s="570"/>
    </row>
    <row r="2338" spans="1:38">
      <c r="A2338" s="570">
        <v>17</v>
      </c>
      <c r="B2338" s="570">
        <v>326</v>
      </c>
      <c r="C2338" s="570">
        <v>2023</v>
      </c>
      <c r="D2338" s="570">
        <v>2</v>
      </c>
      <c r="E2338" s="570">
        <v>99</v>
      </c>
      <c r="F2338" s="570">
        <v>99</v>
      </c>
      <c r="G2338" s="570">
        <v>99</v>
      </c>
      <c r="H2338" s="570">
        <v>99</v>
      </c>
      <c r="I2338" s="570">
        <v>99</v>
      </c>
      <c r="J2338" s="570">
        <v>999</v>
      </c>
      <c r="K2338" s="570">
        <v>99</v>
      </c>
      <c r="L2338" s="570">
        <v>99</v>
      </c>
      <c r="M2338" s="570">
        <v>13</v>
      </c>
      <c r="N2338" s="570">
        <v>99</v>
      </c>
      <c r="O2338" s="570">
        <v>99</v>
      </c>
      <c r="P2338" s="570">
        <v>99</v>
      </c>
      <c r="Q2338" s="570"/>
      <c r="R2338" s="570">
        <v>0</v>
      </c>
      <c r="S2338" s="570"/>
      <c r="T2338" s="570"/>
      <c r="U2338" s="570"/>
      <c r="V2338" s="570"/>
      <c r="W2338" s="570"/>
      <c r="X2338" s="570"/>
      <c r="Y2338" s="570"/>
      <c r="Z2338" s="570"/>
      <c r="AA2338" s="570"/>
      <c r="AB2338" s="570"/>
      <c r="AC2338" s="570"/>
      <c r="AD2338" s="570"/>
      <c r="AE2338" s="570"/>
      <c r="AF2338" s="570"/>
      <c r="AG2338" s="570"/>
      <c r="AH2338" s="570"/>
      <c r="AI2338" s="570"/>
      <c r="AJ2338" s="570"/>
      <c r="AK2338" s="570"/>
      <c r="AL2338" s="570"/>
    </row>
    <row r="2339" spans="1:38">
      <c r="A2339" s="570">
        <v>17</v>
      </c>
      <c r="B2339" s="570">
        <v>327</v>
      </c>
      <c r="C2339" s="570">
        <v>2023</v>
      </c>
      <c r="D2339" s="570">
        <v>3</v>
      </c>
      <c r="E2339" s="570">
        <v>99</v>
      </c>
      <c r="F2339" s="570">
        <v>99</v>
      </c>
      <c r="G2339" s="570">
        <v>99</v>
      </c>
      <c r="H2339" s="570">
        <v>99</v>
      </c>
      <c r="I2339" s="570">
        <v>99</v>
      </c>
      <c r="J2339" s="570">
        <v>999</v>
      </c>
      <c r="K2339" s="570">
        <v>99</v>
      </c>
      <c r="L2339" s="570">
        <v>99</v>
      </c>
      <c r="M2339" s="570">
        <v>13</v>
      </c>
      <c r="N2339" s="570">
        <v>99</v>
      </c>
      <c r="O2339" s="570">
        <v>99</v>
      </c>
      <c r="P2339" s="570">
        <v>99</v>
      </c>
      <c r="Q2339" s="570"/>
      <c r="R2339" s="570">
        <v>0</v>
      </c>
      <c r="S2339" s="570"/>
      <c r="T2339" s="570"/>
      <c r="U2339" s="570"/>
      <c r="V2339" s="570"/>
      <c r="W2339" s="570"/>
      <c r="X2339" s="570"/>
      <c r="Y2339" s="570"/>
      <c r="Z2339" s="570"/>
      <c r="AA2339" s="570"/>
      <c r="AB2339" s="570"/>
      <c r="AC2339" s="570"/>
      <c r="AD2339" s="570"/>
      <c r="AE2339" s="570"/>
      <c r="AF2339" s="570"/>
      <c r="AG2339" s="570"/>
      <c r="AH2339" s="570"/>
      <c r="AI2339" s="570"/>
      <c r="AJ2339" s="570"/>
      <c r="AK2339" s="570"/>
      <c r="AL2339" s="570"/>
    </row>
    <row r="2340" spans="1:38">
      <c r="A2340" s="570">
        <v>17</v>
      </c>
      <c r="B2340" s="570">
        <v>328</v>
      </c>
      <c r="C2340" s="570">
        <v>2023</v>
      </c>
      <c r="D2340" s="570">
        <v>4</v>
      </c>
      <c r="E2340" s="570">
        <v>99</v>
      </c>
      <c r="F2340" s="570">
        <v>99</v>
      </c>
      <c r="G2340" s="570">
        <v>99</v>
      </c>
      <c r="H2340" s="570">
        <v>99</v>
      </c>
      <c r="I2340" s="570">
        <v>99</v>
      </c>
      <c r="J2340" s="570">
        <v>999</v>
      </c>
      <c r="K2340" s="570">
        <v>99</v>
      </c>
      <c r="L2340" s="570">
        <v>99</v>
      </c>
      <c r="M2340" s="570">
        <v>13</v>
      </c>
      <c r="N2340" s="570">
        <v>99</v>
      </c>
      <c r="O2340" s="570">
        <v>99</v>
      </c>
      <c r="P2340" s="570">
        <v>99</v>
      </c>
      <c r="Q2340" s="570"/>
      <c r="R2340" s="570">
        <v>0</v>
      </c>
      <c r="S2340" s="570"/>
      <c r="T2340" s="570"/>
      <c r="U2340" s="570"/>
      <c r="V2340" s="570"/>
      <c r="W2340" s="570"/>
      <c r="X2340" s="570"/>
      <c r="Y2340" s="570"/>
      <c r="Z2340" s="570"/>
      <c r="AA2340" s="570"/>
      <c r="AB2340" s="570"/>
      <c r="AC2340" s="570"/>
      <c r="AD2340" s="570"/>
      <c r="AE2340" s="570"/>
      <c r="AF2340" s="570"/>
      <c r="AG2340" s="570"/>
      <c r="AH2340" s="570"/>
      <c r="AI2340" s="570"/>
      <c r="AJ2340" s="570"/>
      <c r="AK2340" s="570"/>
      <c r="AL2340" s="570"/>
    </row>
    <row r="2341" spans="1:38">
      <c r="A2341" s="570">
        <v>17</v>
      </c>
      <c r="B2341" s="570">
        <v>329</v>
      </c>
      <c r="C2341" s="570">
        <v>2023</v>
      </c>
      <c r="D2341" s="570">
        <v>5</v>
      </c>
      <c r="E2341" s="570">
        <v>99</v>
      </c>
      <c r="F2341" s="570">
        <v>99</v>
      </c>
      <c r="G2341" s="570">
        <v>99</v>
      </c>
      <c r="H2341" s="570">
        <v>99</v>
      </c>
      <c r="I2341" s="570">
        <v>99</v>
      </c>
      <c r="J2341" s="570">
        <v>999</v>
      </c>
      <c r="K2341" s="570">
        <v>99</v>
      </c>
      <c r="L2341" s="570">
        <v>99</v>
      </c>
      <c r="M2341" s="570">
        <v>13</v>
      </c>
      <c r="N2341" s="570">
        <v>99</v>
      </c>
      <c r="O2341" s="570">
        <v>99</v>
      </c>
      <c r="P2341" s="570">
        <v>99</v>
      </c>
      <c r="Q2341" s="570"/>
      <c r="R2341" s="570">
        <v>0</v>
      </c>
      <c r="S2341" s="570"/>
      <c r="T2341" s="570"/>
      <c r="U2341" s="570"/>
      <c r="V2341" s="570"/>
      <c r="W2341" s="570"/>
      <c r="X2341" s="570"/>
      <c r="Y2341" s="570"/>
      <c r="Z2341" s="570"/>
      <c r="AA2341" s="570"/>
      <c r="AB2341" s="570"/>
      <c r="AC2341" s="570"/>
      <c r="AD2341" s="570"/>
      <c r="AE2341" s="570"/>
      <c r="AF2341" s="570"/>
      <c r="AG2341" s="570"/>
      <c r="AH2341" s="570"/>
      <c r="AI2341" s="570"/>
      <c r="AJ2341" s="570"/>
      <c r="AK2341" s="570"/>
      <c r="AL2341" s="570"/>
    </row>
    <row r="2342" spans="1:38">
      <c r="A2342" s="570">
        <v>17</v>
      </c>
      <c r="B2342" s="570">
        <v>330</v>
      </c>
      <c r="C2342" s="570">
        <v>2023</v>
      </c>
      <c r="D2342" s="570">
        <v>6</v>
      </c>
      <c r="E2342" s="570">
        <v>99</v>
      </c>
      <c r="F2342" s="570">
        <v>99</v>
      </c>
      <c r="G2342" s="570">
        <v>99</v>
      </c>
      <c r="H2342" s="570">
        <v>99</v>
      </c>
      <c r="I2342" s="570">
        <v>99</v>
      </c>
      <c r="J2342" s="570">
        <v>999</v>
      </c>
      <c r="K2342" s="570">
        <v>99</v>
      </c>
      <c r="L2342" s="570">
        <v>99</v>
      </c>
      <c r="M2342" s="570">
        <v>13</v>
      </c>
      <c r="N2342" s="570">
        <v>99</v>
      </c>
      <c r="O2342" s="570">
        <v>99</v>
      </c>
      <c r="P2342" s="570">
        <v>99</v>
      </c>
      <c r="Q2342" s="570"/>
      <c r="R2342" s="570">
        <v>0</v>
      </c>
      <c r="S2342" s="570"/>
      <c r="T2342" s="570"/>
      <c r="U2342" s="570"/>
      <c r="V2342" s="570"/>
      <c r="W2342" s="570"/>
      <c r="X2342" s="570"/>
      <c r="Y2342" s="570"/>
      <c r="Z2342" s="570"/>
      <c r="AA2342" s="570"/>
      <c r="AB2342" s="570"/>
      <c r="AC2342" s="570"/>
      <c r="AD2342" s="570"/>
      <c r="AE2342" s="570"/>
      <c r="AF2342" s="570"/>
      <c r="AG2342" s="570"/>
      <c r="AH2342" s="570"/>
      <c r="AI2342" s="570"/>
      <c r="AJ2342" s="570"/>
      <c r="AK2342" s="570"/>
      <c r="AL2342" s="570"/>
    </row>
    <row r="2343" spans="1:38">
      <c r="A2343" s="570">
        <v>17</v>
      </c>
      <c r="B2343" s="570">
        <v>331</v>
      </c>
      <c r="C2343" s="570">
        <v>2023</v>
      </c>
      <c r="D2343" s="570">
        <v>7</v>
      </c>
      <c r="E2343" s="570">
        <v>99</v>
      </c>
      <c r="F2343" s="570">
        <v>99</v>
      </c>
      <c r="G2343" s="570">
        <v>99</v>
      </c>
      <c r="H2343" s="570">
        <v>99</v>
      </c>
      <c r="I2343" s="570">
        <v>99</v>
      </c>
      <c r="J2343" s="570">
        <v>999</v>
      </c>
      <c r="K2343" s="570">
        <v>99</v>
      </c>
      <c r="L2343" s="570">
        <v>99</v>
      </c>
      <c r="M2343" s="570">
        <v>13</v>
      </c>
      <c r="N2343" s="570">
        <v>99</v>
      </c>
      <c r="O2343" s="570">
        <v>99</v>
      </c>
      <c r="P2343" s="570">
        <v>99</v>
      </c>
      <c r="Q2343" s="570"/>
      <c r="R2343" s="570">
        <v>0</v>
      </c>
      <c r="S2343" s="570"/>
      <c r="T2343" s="570"/>
      <c r="U2343" s="570"/>
      <c r="V2343" s="570"/>
      <c r="W2343" s="570"/>
      <c r="X2343" s="570"/>
      <c r="Y2343" s="570"/>
      <c r="Z2343" s="570"/>
      <c r="AA2343" s="570"/>
      <c r="AB2343" s="570"/>
      <c r="AC2343" s="570"/>
      <c r="AD2343" s="570"/>
      <c r="AE2343" s="570"/>
      <c r="AF2343" s="570"/>
      <c r="AG2343" s="570"/>
      <c r="AH2343" s="570"/>
      <c r="AI2343" s="570"/>
      <c r="AJ2343" s="570"/>
      <c r="AK2343" s="570"/>
      <c r="AL2343" s="570"/>
    </row>
    <row r="2344" spans="1:38">
      <c r="A2344" s="570">
        <v>17</v>
      </c>
      <c r="B2344" s="570">
        <v>332</v>
      </c>
      <c r="C2344" s="570">
        <v>2023</v>
      </c>
      <c r="D2344" s="570">
        <v>8</v>
      </c>
      <c r="E2344" s="570">
        <v>99</v>
      </c>
      <c r="F2344" s="570">
        <v>99</v>
      </c>
      <c r="G2344" s="570">
        <v>99</v>
      </c>
      <c r="H2344" s="570">
        <v>99</v>
      </c>
      <c r="I2344" s="570">
        <v>99</v>
      </c>
      <c r="J2344" s="570">
        <v>999</v>
      </c>
      <c r="K2344" s="570">
        <v>99</v>
      </c>
      <c r="L2344" s="570">
        <v>99</v>
      </c>
      <c r="M2344" s="570">
        <v>13</v>
      </c>
      <c r="N2344" s="570">
        <v>99</v>
      </c>
      <c r="O2344" s="570">
        <v>99</v>
      </c>
      <c r="P2344" s="570">
        <v>99</v>
      </c>
      <c r="Q2344" s="570"/>
      <c r="R2344" s="570">
        <v>0</v>
      </c>
      <c r="S2344" s="570"/>
      <c r="T2344" s="570"/>
      <c r="U2344" s="570"/>
      <c r="V2344" s="570"/>
      <c r="W2344" s="570"/>
      <c r="X2344" s="570"/>
      <c r="Y2344" s="570"/>
      <c r="Z2344" s="570"/>
      <c r="AA2344" s="570"/>
      <c r="AB2344" s="570"/>
      <c r="AC2344" s="570"/>
      <c r="AD2344" s="570"/>
      <c r="AE2344" s="570"/>
      <c r="AF2344" s="570"/>
      <c r="AG2344" s="570"/>
      <c r="AH2344" s="570"/>
      <c r="AI2344" s="570"/>
      <c r="AJ2344" s="570"/>
      <c r="AK2344" s="570"/>
      <c r="AL2344" s="570"/>
    </row>
    <row r="2345" spans="1:38">
      <c r="A2345" s="570">
        <v>17</v>
      </c>
      <c r="B2345" s="570">
        <v>333</v>
      </c>
      <c r="C2345" s="570">
        <v>2023</v>
      </c>
      <c r="D2345" s="570">
        <v>9</v>
      </c>
      <c r="E2345" s="570">
        <v>99</v>
      </c>
      <c r="F2345" s="570">
        <v>99</v>
      </c>
      <c r="G2345" s="570">
        <v>99</v>
      </c>
      <c r="H2345" s="570">
        <v>99</v>
      </c>
      <c r="I2345" s="570">
        <v>99</v>
      </c>
      <c r="J2345" s="570">
        <v>999</v>
      </c>
      <c r="K2345" s="570">
        <v>99</v>
      </c>
      <c r="L2345" s="570">
        <v>99</v>
      </c>
      <c r="M2345" s="570">
        <v>13</v>
      </c>
      <c r="N2345" s="570">
        <v>99</v>
      </c>
      <c r="O2345" s="570">
        <v>99</v>
      </c>
      <c r="P2345" s="570">
        <v>99</v>
      </c>
      <c r="Q2345" s="570"/>
      <c r="R2345" s="570">
        <v>0</v>
      </c>
      <c r="S2345" s="570"/>
      <c r="T2345" s="570"/>
      <c r="U2345" s="570"/>
      <c r="V2345" s="570"/>
      <c r="W2345" s="570"/>
      <c r="X2345" s="570"/>
      <c r="Y2345" s="570"/>
      <c r="Z2345" s="570"/>
      <c r="AA2345" s="570"/>
      <c r="AB2345" s="570"/>
      <c r="AC2345" s="570"/>
      <c r="AD2345" s="570"/>
      <c r="AE2345" s="570"/>
      <c r="AF2345" s="570"/>
      <c r="AG2345" s="570"/>
      <c r="AH2345" s="570"/>
      <c r="AI2345" s="570"/>
      <c r="AJ2345" s="570"/>
      <c r="AK2345" s="570"/>
      <c r="AL2345" s="570"/>
    </row>
    <row r="2346" spans="1:38">
      <c r="A2346" s="570">
        <v>17</v>
      </c>
      <c r="B2346" s="570">
        <v>334</v>
      </c>
      <c r="C2346" s="570">
        <v>2023</v>
      </c>
      <c r="D2346" s="570">
        <v>10</v>
      </c>
      <c r="E2346" s="570">
        <v>99</v>
      </c>
      <c r="F2346" s="570">
        <v>99</v>
      </c>
      <c r="G2346" s="570">
        <v>99</v>
      </c>
      <c r="H2346" s="570">
        <v>99</v>
      </c>
      <c r="I2346" s="570">
        <v>99</v>
      </c>
      <c r="J2346" s="570">
        <v>999</v>
      </c>
      <c r="K2346" s="570">
        <v>99</v>
      </c>
      <c r="L2346" s="570">
        <v>99</v>
      </c>
      <c r="M2346" s="570">
        <v>13</v>
      </c>
      <c r="N2346" s="570">
        <v>99</v>
      </c>
      <c r="O2346" s="570">
        <v>99</v>
      </c>
      <c r="P2346" s="570">
        <v>99</v>
      </c>
      <c r="Q2346" s="570"/>
      <c r="R2346" s="570">
        <v>0</v>
      </c>
      <c r="S2346" s="570"/>
      <c r="T2346" s="570"/>
      <c r="U2346" s="570"/>
      <c r="V2346" s="570"/>
      <c r="W2346" s="570"/>
      <c r="X2346" s="570"/>
      <c r="Y2346" s="570"/>
      <c r="Z2346" s="570"/>
      <c r="AA2346" s="570"/>
      <c r="AB2346" s="570"/>
      <c r="AC2346" s="570"/>
      <c r="AD2346" s="570"/>
      <c r="AE2346" s="570"/>
      <c r="AF2346" s="570"/>
      <c r="AG2346" s="570"/>
      <c r="AH2346" s="570"/>
      <c r="AI2346" s="570"/>
      <c r="AJ2346" s="570"/>
      <c r="AK2346" s="570"/>
      <c r="AL2346" s="570"/>
    </row>
    <row r="2347" spans="1:38">
      <c r="A2347" s="570">
        <v>17</v>
      </c>
      <c r="B2347" s="570">
        <v>335</v>
      </c>
      <c r="C2347" s="570">
        <v>2023</v>
      </c>
      <c r="D2347" s="570">
        <v>11</v>
      </c>
      <c r="E2347" s="570">
        <v>99</v>
      </c>
      <c r="F2347" s="570">
        <v>99</v>
      </c>
      <c r="G2347" s="570">
        <v>99</v>
      </c>
      <c r="H2347" s="570">
        <v>99</v>
      </c>
      <c r="I2347" s="570">
        <v>99</v>
      </c>
      <c r="J2347" s="570">
        <v>999</v>
      </c>
      <c r="K2347" s="570">
        <v>99</v>
      </c>
      <c r="L2347" s="570">
        <v>99</v>
      </c>
      <c r="M2347" s="570">
        <v>13</v>
      </c>
      <c r="N2347" s="570">
        <v>99</v>
      </c>
      <c r="O2347" s="570">
        <v>99</v>
      </c>
      <c r="P2347" s="570">
        <v>99</v>
      </c>
      <c r="Q2347" s="570"/>
      <c r="R2347" s="570">
        <v>0</v>
      </c>
      <c r="S2347" s="570"/>
      <c r="T2347" s="570"/>
      <c r="U2347" s="570"/>
      <c r="V2347" s="570"/>
      <c r="W2347" s="570"/>
      <c r="X2347" s="570"/>
      <c r="Y2347" s="570"/>
      <c r="Z2347" s="570"/>
      <c r="AA2347" s="570"/>
      <c r="AB2347" s="570"/>
      <c r="AC2347" s="570"/>
      <c r="AD2347" s="570"/>
      <c r="AE2347" s="570"/>
      <c r="AF2347" s="570"/>
      <c r="AG2347" s="570"/>
      <c r="AH2347" s="570"/>
      <c r="AI2347" s="570"/>
      <c r="AJ2347" s="570"/>
      <c r="AK2347" s="570"/>
      <c r="AL2347" s="570"/>
    </row>
    <row r="2348" spans="1:38">
      <c r="A2348" s="570">
        <v>17</v>
      </c>
      <c r="B2348" s="570">
        <v>336</v>
      </c>
      <c r="C2348" s="570">
        <v>2023</v>
      </c>
      <c r="D2348" s="570">
        <v>12</v>
      </c>
      <c r="E2348" s="570">
        <v>99</v>
      </c>
      <c r="F2348" s="570">
        <v>99</v>
      </c>
      <c r="G2348" s="570">
        <v>99</v>
      </c>
      <c r="H2348" s="570">
        <v>99</v>
      </c>
      <c r="I2348" s="570">
        <v>99</v>
      </c>
      <c r="J2348" s="570">
        <v>999</v>
      </c>
      <c r="K2348" s="570">
        <v>99</v>
      </c>
      <c r="L2348" s="570">
        <v>99</v>
      </c>
      <c r="M2348" s="570">
        <v>13</v>
      </c>
      <c r="N2348" s="570">
        <v>99</v>
      </c>
      <c r="O2348" s="570">
        <v>99</v>
      </c>
      <c r="P2348" s="570">
        <v>99</v>
      </c>
      <c r="Q2348" s="570"/>
      <c r="R2348" s="570">
        <v>0</v>
      </c>
      <c r="S2348" s="570"/>
      <c r="T2348" s="570"/>
      <c r="U2348" s="570"/>
      <c r="V2348" s="570"/>
      <c r="W2348" s="570"/>
      <c r="X2348" s="570"/>
      <c r="Y2348" s="570"/>
      <c r="Z2348" s="570"/>
      <c r="AA2348" s="570"/>
      <c r="AB2348" s="570"/>
      <c r="AC2348" s="570"/>
      <c r="AD2348" s="570"/>
      <c r="AE2348" s="570"/>
      <c r="AF2348" s="570"/>
      <c r="AG2348" s="570"/>
      <c r="AH2348" s="570"/>
      <c r="AI2348" s="570"/>
      <c r="AJ2348" s="570"/>
      <c r="AK2348" s="570"/>
      <c r="AL2348" s="570"/>
    </row>
    <row r="2349" spans="1:38">
      <c r="A2349" s="570">
        <v>17</v>
      </c>
      <c r="B2349" s="570">
        <v>337</v>
      </c>
      <c r="C2349" s="570">
        <v>2023</v>
      </c>
      <c r="D2349" s="570">
        <v>1</v>
      </c>
      <c r="E2349" s="570">
        <v>99</v>
      </c>
      <c r="F2349" s="570">
        <v>99</v>
      </c>
      <c r="G2349" s="570">
        <v>99</v>
      </c>
      <c r="H2349" s="570">
        <v>99</v>
      </c>
      <c r="I2349" s="570">
        <v>99</v>
      </c>
      <c r="J2349" s="570">
        <v>999</v>
      </c>
      <c r="K2349" s="570">
        <v>99</v>
      </c>
      <c r="L2349" s="570">
        <v>99</v>
      </c>
      <c r="M2349" s="570">
        <v>14</v>
      </c>
      <c r="N2349" s="570">
        <v>99</v>
      </c>
      <c r="O2349" s="570">
        <v>99</v>
      </c>
      <c r="P2349" s="570">
        <v>99</v>
      </c>
      <c r="Q2349" s="570"/>
      <c r="R2349" s="570">
        <v>0</v>
      </c>
      <c r="S2349" s="570"/>
      <c r="T2349" s="570"/>
      <c r="U2349" s="570"/>
      <c r="V2349" s="570"/>
      <c r="W2349" s="570"/>
      <c r="X2349" s="570"/>
      <c r="Y2349" s="570"/>
      <c r="Z2349" s="570"/>
      <c r="AA2349" s="570"/>
      <c r="AB2349" s="570"/>
      <c r="AC2349" s="570"/>
      <c r="AD2349" s="570"/>
      <c r="AE2349" s="570"/>
      <c r="AF2349" s="570"/>
      <c r="AG2349" s="570"/>
      <c r="AH2349" s="570"/>
      <c r="AI2349" s="570"/>
      <c r="AJ2349" s="570"/>
      <c r="AK2349" s="570"/>
      <c r="AL2349" s="570"/>
    </row>
    <row r="2350" spans="1:38">
      <c r="A2350" s="570">
        <v>17</v>
      </c>
      <c r="B2350" s="570">
        <v>338</v>
      </c>
      <c r="C2350" s="570">
        <v>2023</v>
      </c>
      <c r="D2350" s="570">
        <v>2</v>
      </c>
      <c r="E2350" s="570">
        <v>99</v>
      </c>
      <c r="F2350" s="570">
        <v>99</v>
      </c>
      <c r="G2350" s="570">
        <v>99</v>
      </c>
      <c r="H2350" s="570">
        <v>99</v>
      </c>
      <c r="I2350" s="570">
        <v>99</v>
      </c>
      <c r="J2350" s="570">
        <v>999</v>
      </c>
      <c r="K2350" s="570">
        <v>99</v>
      </c>
      <c r="L2350" s="570">
        <v>99</v>
      </c>
      <c r="M2350" s="570">
        <v>14</v>
      </c>
      <c r="N2350" s="570">
        <v>99</v>
      </c>
      <c r="O2350" s="570">
        <v>99</v>
      </c>
      <c r="P2350" s="570">
        <v>99</v>
      </c>
      <c r="Q2350" s="570"/>
      <c r="R2350" s="570">
        <v>0</v>
      </c>
      <c r="S2350" s="570"/>
      <c r="T2350" s="570"/>
      <c r="U2350" s="570"/>
      <c r="V2350" s="570"/>
      <c r="W2350" s="570"/>
      <c r="X2350" s="570"/>
      <c r="Y2350" s="570"/>
      <c r="Z2350" s="570"/>
      <c r="AA2350" s="570"/>
      <c r="AB2350" s="570"/>
      <c r="AC2350" s="570"/>
      <c r="AD2350" s="570"/>
      <c r="AE2350" s="570"/>
      <c r="AF2350" s="570"/>
      <c r="AG2350" s="570"/>
      <c r="AH2350" s="570"/>
      <c r="AI2350" s="570"/>
      <c r="AJ2350" s="570"/>
      <c r="AK2350" s="570"/>
      <c r="AL2350" s="570"/>
    </row>
    <row r="2351" spans="1:38">
      <c r="A2351" s="570">
        <v>17</v>
      </c>
      <c r="B2351" s="570">
        <v>339</v>
      </c>
      <c r="C2351" s="570">
        <v>2023</v>
      </c>
      <c r="D2351" s="570">
        <v>3</v>
      </c>
      <c r="E2351" s="570">
        <v>99</v>
      </c>
      <c r="F2351" s="570">
        <v>99</v>
      </c>
      <c r="G2351" s="570">
        <v>99</v>
      </c>
      <c r="H2351" s="570">
        <v>99</v>
      </c>
      <c r="I2351" s="570">
        <v>99</v>
      </c>
      <c r="J2351" s="570">
        <v>999</v>
      </c>
      <c r="K2351" s="570">
        <v>99</v>
      </c>
      <c r="L2351" s="570">
        <v>99</v>
      </c>
      <c r="M2351" s="570">
        <v>14</v>
      </c>
      <c r="N2351" s="570">
        <v>99</v>
      </c>
      <c r="O2351" s="570">
        <v>99</v>
      </c>
      <c r="P2351" s="570">
        <v>99</v>
      </c>
      <c r="Q2351" s="570"/>
      <c r="R2351" s="570">
        <v>0</v>
      </c>
      <c r="S2351" s="570"/>
      <c r="T2351" s="570"/>
      <c r="U2351" s="570"/>
      <c r="V2351" s="570"/>
      <c r="W2351" s="570"/>
      <c r="X2351" s="570"/>
      <c r="Y2351" s="570"/>
      <c r="Z2351" s="570"/>
      <c r="AA2351" s="570"/>
      <c r="AB2351" s="570"/>
      <c r="AC2351" s="570"/>
      <c r="AD2351" s="570"/>
      <c r="AE2351" s="570"/>
      <c r="AF2351" s="570"/>
      <c r="AG2351" s="570"/>
      <c r="AH2351" s="570"/>
      <c r="AI2351" s="570"/>
      <c r="AJ2351" s="570"/>
      <c r="AK2351" s="570"/>
      <c r="AL2351" s="570"/>
    </row>
    <row r="2352" spans="1:38">
      <c r="A2352" s="570">
        <v>17</v>
      </c>
      <c r="B2352" s="570">
        <v>340</v>
      </c>
      <c r="C2352" s="570">
        <v>2023</v>
      </c>
      <c r="D2352" s="570">
        <v>4</v>
      </c>
      <c r="E2352" s="570">
        <v>99</v>
      </c>
      <c r="F2352" s="570">
        <v>99</v>
      </c>
      <c r="G2352" s="570">
        <v>99</v>
      </c>
      <c r="H2352" s="570">
        <v>99</v>
      </c>
      <c r="I2352" s="570">
        <v>99</v>
      </c>
      <c r="J2352" s="570">
        <v>999</v>
      </c>
      <c r="K2352" s="570">
        <v>99</v>
      </c>
      <c r="L2352" s="570">
        <v>99</v>
      </c>
      <c r="M2352" s="570">
        <v>14</v>
      </c>
      <c r="N2352" s="570">
        <v>99</v>
      </c>
      <c r="O2352" s="570">
        <v>99</v>
      </c>
      <c r="P2352" s="570">
        <v>99</v>
      </c>
      <c r="Q2352" s="570"/>
      <c r="R2352" s="570">
        <v>0</v>
      </c>
      <c r="S2352" s="570"/>
      <c r="T2352" s="570"/>
      <c r="U2352" s="570"/>
      <c r="V2352" s="570"/>
      <c r="W2352" s="570"/>
      <c r="X2352" s="570"/>
      <c r="Y2352" s="570"/>
      <c r="Z2352" s="570"/>
      <c r="AA2352" s="570"/>
      <c r="AB2352" s="570"/>
      <c r="AC2352" s="570"/>
      <c r="AD2352" s="570"/>
      <c r="AE2352" s="570"/>
      <c r="AF2352" s="570"/>
      <c r="AG2352" s="570"/>
      <c r="AH2352" s="570"/>
      <c r="AI2352" s="570"/>
      <c r="AJ2352" s="570"/>
      <c r="AK2352" s="570"/>
      <c r="AL2352" s="570"/>
    </row>
    <row r="2353" spans="1:38">
      <c r="A2353" s="570">
        <v>17</v>
      </c>
      <c r="B2353" s="570">
        <v>341</v>
      </c>
      <c r="C2353" s="570">
        <v>2023</v>
      </c>
      <c r="D2353" s="570">
        <v>5</v>
      </c>
      <c r="E2353" s="570">
        <v>99</v>
      </c>
      <c r="F2353" s="570">
        <v>99</v>
      </c>
      <c r="G2353" s="570">
        <v>99</v>
      </c>
      <c r="H2353" s="570">
        <v>99</v>
      </c>
      <c r="I2353" s="570">
        <v>99</v>
      </c>
      <c r="J2353" s="570">
        <v>999</v>
      </c>
      <c r="K2353" s="570">
        <v>99</v>
      </c>
      <c r="L2353" s="570">
        <v>99</v>
      </c>
      <c r="M2353" s="570">
        <v>14</v>
      </c>
      <c r="N2353" s="570">
        <v>99</v>
      </c>
      <c r="O2353" s="570">
        <v>99</v>
      </c>
      <c r="P2353" s="570">
        <v>99</v>
      </c>
      <c r="Q2353" s="570"/>
      <c r="R2353" s="570">
        <v>0</v>
      </c>
      <c r="S2353" s="570"/>
      <c r="T2353" s="570"/>
      <c r="U2353" s="570"/>
      <c r="V2353" s="570"/>
      <c r="W2353" s="570"/>
      <c r="X2353" s="570"/>
      <c r="Y2353" s="570"/>
      <c r="Z2353" s="570"/>
      <c r="AA2353" s="570"/>
      <c r="AB2353" s="570"/>
      <c r="AC2353" s="570"/>
      <c r="AD2353" s="570"/>
      <c r="AE2353" s="570"/>
      <c r="AF2353" s="570"/>
      <c r="AG2353" s="570"/>
      <c r="AH2353" s="570"/>
      <c r="AI2353" s="570"/>
      <c r="AJ2353" s="570"/>
      <c r="AK2353" s="570"/>
      <c r="AL2353" s="570"/>
    </row>
    <row r="2354" spans="1:38">
      <c r="A2354" s="570">
        <v>17</v>
      </c>
      <c r="B2354" s="570">
        <v>342</v>
      </c>
      <c r="C2354" s="570">
        <v>2023</v>
      </c>
      <c r="D2354" s="570">
        <v>6</v>
      </c>
      <c r="E2354" s="570">
        <v>99</v>
      </c>
      <c r="F2354" s="570">
        <v>99</v>
      </c>
      <c r="G2354" s="570">
        <v>99</v>
      </c>
      <c r="H2354" s="570">
        <v>99</v>
      </c>
      <c r="I2354" s="570">
        <v>99</v>
      </c>
      <c r="J2354" s="570">
        <v>999</v>
      </c>
      <c r="K2354" s="570">
        <v>99</v>
      </c>
      <c r="L2354" s="570">
        <v>99</v>
      </c>
      <c r="M2354" s="570">
        <v>14</v>
      </c>
      <c r="N2354" s="570">
        <v>99</v>
      </c>
      <c r="O2354" s="570">
        <v>99</v>
      </c>
      <c r="P2354" s="570">
        <v>99</v>
      </c>
      <c r="Q2354" s="570">
        <v>1</v>
      </c>
      <c r="R2354" s="570">
        <v>1</v>
      </c>
      <c r="S2354" s="570">
        <v>8</v>
      </c>
      <c r="T2354" s="570">
        <v>14</v>
      </c>
      <c r="U2354" s="570">
        <v>34.700000000000003</v>
      </c>
      <c r="V2354" s="570">
        <v>0</v>
      </c>
      <c r="W2354" s="570">
        <v>100</v>
      </c>
      <c r="X2354" s="570">
        <v>100</v>
      </c>
      <c r="Y2354" s="570">
        <v>100</v>
      </c>
      <c r="Z2354" s="570">
        <v>0</v>
      </c>
      <c r="AA2354" s="570">
        <v>0</v>
      </c>
      <c r="AB2354" s="570">
        <v>0</v>
      </c>
      <c r="AC2354" s="570"/>
      <c r="AD2354" s="570"/>
      <c r="AE2354" s="570"/>
      <c r="AF2354" s="570">
        <v>4.4483985765124558E-2</v>
      </c>
      <c r="AG2354" s="570">
        <v>0.11768695947091748</v>
      </c>
      <c r="AH2354" s="570">
        <v>0</v>
      </c>
      <c r="AI2354" s="570">
        <v>1</v>
      </c>
      <c r="AJ2354" s="570">
        <v>108.6</v>
      </c>
      <c r="AK2354" s="570">
        <v>27.091933382612854</v>
      </c>
      <c r="AL2354" s="570"/>
    </row>
    <row r="2355" spans="1:38">
      <c r="A2355" s="570">
        <v>17</v>
      </c>
      <c r="B2355" s="570">
        <v>343</v>
      </c>
      <c r="C2355" s="570">
        <v>2023</v>
      </c>
      <c r="D2355" s="570">
        <v>7</v>
      </c>
      <c r="E2355" s="570">
        <v>99</v>
      </c>
      <c r="F2355" s="570">
        <v>99</v>
      </c>
      <c r="G2355" s="570">
        <v>99</v>
      </c>
      <c r="H2355" s="570">
        <v>99</v>
      </c>
      <c r="I2355" s="570">
        <v>99</v>
      </c>
      <c r="J2355" s="570">
        <v>999</v>
      </c>
      <c r="K2355" s="570">
        <v>99</v>
      </c>
      <c r="L2355" s="570">
        <v>99</v>
      </c>
      <c r="M2355" s="570">
        <v>14</v>
      </c>
      <c r="N2355" s="570">
        <v>99</v>
      </c>
      <c r="O2355" s="570">
        <v>99</v>
      </c>
      <c r="P2355" s="570">
        <v>99</v>
      </c>
      <c r="Q2355" s="570"/>
      <c r="R2355" s="570">
        <v>0</v>
      </c>
      <c r="S2355" s="570"/>
      <c r="T2355" s="570"/>
      <c r="U2355" s="570"/>
      <c r="V2355" s="570"/>
      <c r="W2355" s="570"/>
      <c r="X2355" s="570"/>
      <c r="Y2355" s="570"/>
      <c r="Z2355" s="570"/>
      <c r="AA2355" s="570"/>
      <c r="AB2355" s="570"/>
      <c r="AC2355" s="570"/>
      <c r="AD2355" s="570"/>
      <c r="AE2355" s="570"/>
      <c r="AF2355" s="570"/>
      <c r="AG2355" s="570"/>
      <c r="AH2355" s="570"/>
      <c r="AI2355" s="570"/>
      <c r="AJ2355" s="570"/>
      <c r="AK2355" s="570"/>
      <c r="AL2355" s="570"/>
    </row>
    <row r="2356" spans="1:38">
      <c r="A2356" s="570">
        <v>17</v>
      </c>
      <c r="B2356" s="570">
        <v>344</v>
      </c>
      <c r="C2356" s="570">
        <v>2023</v>
      </c>
      <c r="D2356" s="570">
        <v>8</v>
      </c>
      <c r="E2356" s="570">
        <v>99</v>
      </c>
      <c r="F2356" s="570">
        <v>99</v>
      </c>
      <c r="G2356" s="570">
        <v>99</v>
      </c>
      <c r="H2356" s="570">
        <v>99</v>
      </c>
      <c r="I2356" s="570">
        <v>99</v>
      </c>
      <c r="J2356" s="570">
        <v>999</v>
      </c>
      <c r="K2356" s="570">
        <v>99</v>
      </c>
      <c r="L2356" s="570">
        <v>99</v>
      </c>
      <c r="M2356" s="570">
        <v>14</v>
      </c>
      <c r="N2356" s="570">
        <v>99</v>
      </c>
      <c r="O2356" s="570">
        <v>99</v>
      </c>
      <c r="P2356" s="570">
        <v>99</v>
      </c>
      <c r="Q2356" s="570"/>
      <c r="R2356" s="570">
        <v>0</v>
      </c>
      <c r="S2356" s="570"/>
      <c r="T2356" s="570"/>
      <c r="U2356" s="570"/>
      <c r="V2356" s="570"/>
      <c r="W2356" s="570"/>
      <c r="X2356" s="570"/>
      <c r="Y2356" s="570"/>
      <c r="Z2356" s="570"/>
      <c r="AA2356" s="570"/>
      <c r="AB2356" s="570"/>
      <c r="AC2356" s="570"/>
      <c r="AD2356" s="570"/>
      <c r="AE2356" s="570"/>
      <c r="AF2356" s="570"/>
      <c r="AG2356" s="570"/>
      <c r="AH2356" s="570"/>
      <c r="AI2356" s="570"/>
      <c r="AJ2356" s="570"/>
      <c r="AK2356" s="570"/>
      <c r="AL2356" s="570"/>
    </row>
    <row r="2357" spans="1:38">
      <c r="A2357" s="570">
        <v>17</v>
      </c>
      <c r="B2357" s="570">
        <v>345</v>
      </c>
      <c r="C2357" s="570">
        <v>2023</v>
      </c>
      <c r="D2357" s="570">
        <v>9</v>
      </c>
      <c r="E2357" s="570">
        <v>99</v>
      </c>
      <c r="F2357" s="570">
        <v>99</v>
      </c>
      <c r="G2357" s="570">
        <v>99</v>
      </c>
      <c r="H2357" s="570">
        <v>99</v>
      </c>
      <c r="I2357" s="570">
        <v>99</v>
      </c>
      <c r="J2357" s="570">
        <v>999</v>
      </c>
      <c r="K2357" s="570">
        <v>99</v>
      </c>
      <c r="L2357" s="570">
        <v>99</v>
      </c>
      <c r="M2357" s="570">
        <v>14</v>
      </c>
      <c r="N2357" s="570">
        <v>99</v>
      </c>
      <c r="O2357" s="570">
        <v>99</v>
      </c>
      <c r="P2357" s="570">
        <v>99</v>
      </c>
      <c r="Q2357" s="570">
        <v>3</v>
      </c>
      <c r="R2357" s="570">
        <v>4</v>
      </c>
      <c r="S2357" s="570">
        <v>7.5</v>
      </c>
      <c r="T2357" s="570">
        <v>14</v>
      </c>
      <c r="U2357" s="570">
        <v>34.650000000000006</v>
      </c>
      <c r="V2357" s="570">
        <v>0</v>
      </c>
      <c r="W2357" s="570">
        <v>100</v>
      </c>
      <c r="X2357" s="570">
        <v>100</v>
      </c>
      <c r="Y2357" s="570">
        <v>100</v>
      </c>
      <c r="Z2357" s="570">
        <v>4.3002906878488849</v>
      </c>
      <c r="AA2357" s="570">
        <v>0.8660254037844386</v>
      </c>
      <c r="AB2357" s="570">
        <v>0</v>
      </c>
      <c r="AC2357" s="570">
        <v>90.62443913481917</v>
      </c>
      <c r="AD2357" s="570"/>
      <c r="AE2357" s="570"/>
      <c r="AF2357" s="570">
        <v>0.14892032762472079</v>
      </c>
      <c r="AG2357" s="570">
        <v>0.39895569173908424</v>
      </c>
      <c r="AH2357" s="570">
        <v>0</v>
      </c>
      <c r="AI2357" s="570">
        <v>0</v>
      </c>
      <c r="AJ2357" s="570"/>
      <c r="AK2357" s="570"/>
      <c r="AL2357" s="570"/>
    </row>
    <row r="2358" spans="1:38">
      <c r="A2358" s="570">
        <v>17</v>
      </c>
      <c r="B2358" s="570">
        <v>346</v>
      </c>
      <c r="C2358" s="570">
        <v>2023</v>
      </c>
      <c r="D2358" s="570">
        <v>10</v>
      </c>
      <c r="E2358" s="570">
        <v>99</v>
      </c>
      <c r="F2358" s="570">
        <v>99</v>
      </c>
      <c r="G2358" s="570">
        <v>99</v>
      </c>
      <c r="H2358" s="570">
        <v>99</v>
      </c>
      <c r="I2358" s="570">
        <v>99</v>
      </c>
      <c r="J2358" s="570">
        <v>999</v>
      </c>
      <c r="K2358" s="570">
        <v>99</v>
      </c>
      <c r="L2358" s="570">
        <v>99</v>
      </c>
      <c r="M2358" s="570">
        <v>14</v>
      </c>
      <c r="N2358" s="570">
        <v>99</v>
      </c>
      <c r="O2358" s="570">
        <v>99</v>
      </c>
      <c r="P2358" s="570">
        <v>99</v>
      </c>
      <c r="Q2358" s="570">
        <v>2</v>
      </c>
      <c r="R2358" s="570">
        <v>3</v>
      </c>
      <c r="S2358" s="570">
        <v>9</v>
      </c>
      <c r="T2358" s="570">
        <v>14</v>
      </c>
      <c r="U2358" s="570">
        <v>35.733333333333327</v>
      </c>
      <c r="V2358" s="570">
        <v>0</v>
      </c>
      <c r="W2358" s="570">
        <v>100</v>
      </c>
      <c r="X2358" s="570">
        <v>100</v>
      </c>
      <c r="Y2358" s="570">
        <v>100</v>
      </c>
      <c r="Z2358" s="570">
        <v>6.5280590955931181</v>
      </c>
      <c r="AA2358" s="570">
        <v>1.4142135623730951</v>
      </c>
      <c r="AB2358" s="570">
        <v>0</v>
      </c>
      <c r="AC2358" s="570">
        <v>66.796144971491927</v>
      </c>
      <c r="AD2358" s="570"/>
      <c r="AE2358" s="570"/>
      <c r="AF2358" s="570">
        <v>6.381620931716657E-2</v>
      </c>
      <c r="AG2358" s="570">
        <v>0.14602397953484819</v>
      </c>
      <c r="AH2358" s="570">
        <v>0</v>
      </c>
      <c r="AI2358" s="570">
        <v>0</v>
      </c>
      <c r="AJ2358" s="570"/>
      <c r="AK2358" s="570"/>
      <c r="AL2358" s="570"/>
    </row>
    <row r="2359" spans="1:38">
      <c r="A2359" s="570">
        <v>17</v>
      </c>
      <c r="B2359" s="570">
        <v>347</v>
      </c>
      <c r="C2359" s="570">
        <v>2023</v>
      </c>
      <c r="D2359" s="570">
        <v>11</v>
      </c>
      <c r="E2359" s="570">
        <v>99</v>
      </c>
      <c r="F2359" s="570">
        <v>99</v>
      </c>
      <c r="G2359" s="570">
        <v>99</v>
      </c>
      <c r="H2359" s="570">
        <v>99</v>
      </c>
      <c r="I2359" s="570">
        <v>99</v>
      </c>
      <c r="J2359" s="570">
        <v>999</v>
      </c>
      <c r="K2359" s="570">
        <v>99</v>
      </c>
      <c r="L2359" s="570">
        <v>99</v>
      </c>
      <c r="M2359" s="570">
        <v>14</v>
      </c>
      <c r="N2359" s="570">
        <v>99</v>
      </c>
      <c r="O2359" s="570">
        <v>99</v>
      </c>
      <c r="P2359" s="570">
        <v>99</v>
      </c>
      <c r="Q2359" s="570">
        <v>1</v>
      </c>
      <c r="R2359" s="570">
        <v>1</v>
      </c>
      <c r="S2359" s="570">
        <v>8</v>
      </c>
      <c r="T2359" s="570">
        <v>14</v>
      </c>
      <c r="U2359" s="570">
        <v>26.6</v>
      </c>
      <c r="V2359" s="570">
        <v>0</v>
      </c>
      <c r="W2359" s="570">
        <v>100</v>
      </c>
      <c r="X2359" s="570">
        <v>100</v>
      </c>
      <c r="Y2359" s="570">
        <v>100</v>
      </c>
      <c r="Z2359" s="570">
        <v>0</v>
      </c>
      <c r="AA2359" s="570">
        <v>0</v>
      </c>
      <c r="AB2359" s="570">
        <v>0</v>
      </c>
      <c r="AC2359" s="570"/>
      <c r="AD2359" s="570"/>
      <c r="AE2359" s="570"/>
      <c r="AF2359" s="570">
        <v>4.0209087253719342E-2</v>
      </c>
      <c r="AG2359" s="570">
        <v>6.2468149463267085E-2</v>
      </c>
      <c r="AH2359" s="570">
        <v>0</v>
      </c>
      <c r="AI2359" s="570">
        <v>0</v>
      </c>
      <c r="AJ2359" s="570"/>
      <c r="AK2359" s="570"/>
      <c r="AL2359" s="570"/>
    </row>
    <row r="2360" spans="1:38">
      <c r="A2360" s="570">
        <v>17</v>
      </c>
      <c r="B2360" s="570">
        <v>348</v>
      </c>
      <c r="C2360" s="570">
        <v>2023</v>
      </c>
      <c r="D2360" s="570">
        <v>12</v>
      </c>
      <c r="E2360" s="570">
        <v>99</v>
      </c>
      <c r="F2360" s="570">
        <v>99</v>
      </c>
      <c r="G2360" s="570">
        <v>99</v>
      </c>
      <c r="H2360" s="570">
        <v>99</v>
      </c>
      <c r="I2360" s="570">
        <v>99</v>
      </c>
      <c r="J2360" s="570">
        <v>999</v>
      </c>
      <c r="K2360" s="570">
        <v>99</v>
      </c>
      <c r="L2360" s="570">
        <v>99</v>
      </c>
      <c r="M2360" s="570">
        <v>14</v>
      </c>
      <c r="N2360" s="570">
        <v>99</v>
      </c>
      <c r="O2360" s="570">
        <v>99</v>
      </c>
      <c r="P2360" s="570">
        <v>99</v>
      </c>
      <c r="Q2360" s="570"/>
      <c r="R2360" s="570">
        <v>0</v>
      </c>
      <c r="S2360" s="570"/>
      <c r="T2360" s="570"/>
      <c r="U2360" s="570"/>
      <c r="V2360" s="570"/>
      <c r="W2360" s="570"/>
      <c r="X2360" s="570"/>
      <c r="Y2360" s="570"/>
      <c r="Z2360" s="570"/>
      <c r="AA2360" s="570"/>
      <c r="AB2360" s="570"/>
      <c r="AC2360" s="570"/>
      <c r="AD2360" s="570"/>
      <c r="AE2360" s="570"/>
      <c r="AF2360" s="570"/>
      <c r="AG2360" s="570"/>
      <c r="AH2360" s="570"/>
      <c r="AI2360" s="570"/>
      <c r="AJ2360" s="570"/>
      <c r="AK2360" s="570"/>
      <c r="AL2360" s="570"/>
    </row>
    <row r="2361" spans="1:38">
      <c r="A2361" s="570">
        <v>17</v>
      </c>
      <c r="B2361" s="570">
        <v>349</v>
      </c>
      <c r="C2361" s="570">
        <v>2023</v>
      </c>
      <c r="D2361" s="570">
        <v>1</v>
      </c>
      <c r="E2361" s="570">
        <v>99</v>
      </c>
      <c r="F2361" s="570">
        <v>99</v>
      </c>
      <c r="G2361" s="570">
        <v>99</v>
      </c>
      <c r="H2361" s="570">
        <v>99</v>
      </c>
      <c r="I2361" s="570">
        <v>99</v>
      </c>
      <c r="J2361" s="570">
        <v>999</v>
      </c>
      <c r="K2361" s="570">
        <v>99</v>
      </c>
      <c r="L2361" s="570">
        <v>99</v>
      </c>
      <c r="M2361" s="570">
        <v>15</v>
      </c>
      <c r="N2361" s="570">
        <v>99</v>
      </c>
      <c r="O2361" s="570">
        <v>99</v>
      </c>
      <c r="P2361" s="570">
        <v>99</v>
      </c>
      <c r="Q2361" s="570"/>
      <c r="R2361" s="570">
        <v>0</v>
      </c>
      <c r="S2361" s="570"/>
      <c r="T2361" s="570"/>
      <c r="U2361" s="570"/>
      <c r="V2361" s="570"/>
      <c r="W2361" s="570"/>
      <c r="X2361" s="570"/>
      <c r="Y2361" s="570"/>
      <c r="Z2361" s="570"/>
      <c r="AA2361" s="570"/>
      <c r="AB2361" s="570"/>
      <c r="AC2361" s="570"/>
      <c r="AD2361" s="570"/>
      <c r="AE2361" s="570"/>
      <c r="AF2361" s="570"/>
      <c r="AG2361" s="570"/>
      <c r="AH2361" s="570"/>
      <c r="AI2361" s="570"/>
      <c r="AJ2361" s="570"/>
      <c r="AK2361" s="570"/>
      <c r="AL2361" s="570"/>
    </row>
    <row r="2362" spans="1:38">
      <c r="A2362" s="570">
        <v>17</v>
      </c>
      <c r="B2362" s="570">
        <v>350</v>
      </c>
      <c r="C2362" s="570">
        <v>2023</v>
      </c>
      <c r="D2362" s="570">
        <v>2</v>
      </c>
      <c r="E2362" s="570">
        <v>99</v>
      </c>
      <c r="F2362" s="570">
        <v>99</v>
      </c>
      <c r="G2362" s="570">
        <v>99</v>
      </c>
      <c r="H2362" s="570">
        <v>99</v>
      </c>
      <c r="I2362" s="570">
        <v>99</v>
      </c>
      <c r="J2362" s="570">
        <v>999</v>
      </c>
      <c r="K2362" s="570">
        <v>99</v>
      </c>
      <c r="L2362" s="570">
        <v>99</v>
      </c>
      <c r="M2362" s="570">
        <v>15</v>
      </c>
      <c r="N2362" s="570">
        <v>99</v>
      </c>
      <c r="O2362" s="570">
        <v>99</v>
      </c>
      <c r="P2362" s="570">
        <v>99</v>
      </c>
      <c r="Q2362" s="570"/>
      <c r="R2362" s="570">
        <v>0</v>
      </c>
      <c r="S2362" s="570"/>
      <c r="T2362" s="570"/>
      <c r="U2362" s="570"/>
      <c r="V2362" s="570"/>
      <c r="W2362" s="570"/>
      <c r="X2362" s="570"/>
      <c r="Y2362" s="570"/>
      <c r="Z2362" s="570"/>
      <c r="AA2362" s="570"/>
      <c r="AB2362" s="570"/>
      <c r="AC2362" s="570"/>
      <c r="AD2362" s="570"/>
      <c r="AE2362" s="570"/>
      <c r="AF2362" s="570"/>
      <c r="AG2362" s="570"/>
      <c r="AH2362" s="570"/>
      <c r="AI2362" s="570"/>
      <c r="AJ2362" s="570"/>
      <c r="AK2362" s="570"/>
      <c r="AL2362" s="570"/>
    </row>
    <row r="2363" spans="1:38">
      <c r="A2363" s="570">
        <v>17</v>
      </c>
      <c r="B2363" s="570">
        <v>351</v>
      </c>
      <c r="C2363" s="570">
        <v>2023</v>
      </c>
      <c r="D2363" s="570">
        <v>3</v>
      </c>
      <c r="E2363" s="570">
        <v>99</v>
      </c>
      <c r="F2363" s="570">
        <v>99</v>
      </c>
      <c r="G2363" s="570">
        <v>99</v>
      </c>
      <c r="H2363" s="570">
        <v>99</v>
      </c>
      <c r="I2363" s="570">
        <v>99</v>
      </c>
      <c r="J2363" s="570">
        <v>999</v>
      </c>
      <c r="K2363" s="570">
        <v>99</v>
      </c>
      <c r="L2363" s="570">
        <v>99</v>
      </c>
      <c r="M2363" s="570">
        <v>15</v>
      </c>
      <c r="N2363" s="570">
        <v>99</v>
      </c>
      <c r="O2363" s="570">
        <v>99</v>
      </c>
      <c r="P2363" s="570">
        <v>99</v>
      </c>
      <c r="Q2363" s="570"/>
      <c r="R2363" s="570">
        <v>0</v>
      </c>
      <c r="S2363" s="570"/>
      <c r="T2363" s="570"/>
      <c r="U2363" s="570"/>
      <c r="V2363" s="570"/>
      <c r="W2363" s="570"/>
      <c r="X2363" s="570"/>
      <c r="Y2363" s="570"/>
      <c r="Z2363" s="570"/>
      <c r="AA2363" s="570"/>
      <c r="AB2363" s="570"/>
      <c r="AC2363" s="570"/>
      <c r="AD2363" s="570"/>
      <c r="AE2363" s="570"/>
      <c r="AF2363" s="570"/>
      <c r="AG2363" s="570"/>
      <c r="AH2363" s="570"/>
      <c r="AI2363" s="570"/>
      <c r="AJ2363" s="570"/>
      <c r="AK2363" s="570"/>
      <c r="AL2363" s="570"/>
    </row>
    <row r="2364" spans="1:38">
      <c r="A2364" s="570">
        <v>17</v>
      </c>
      <c r="B2364" s="570">
        <v>352</v>
      </c>
      <c r="C2364" s="570">
        <v>2023</v>
      </c>
      <c r="D2364" s="570">
        <v>4</v>
      </c>
      <c r="E2364" s="570">
        <v>99</v>
      </c>
      <c r="F2364" s="570">
        <v>99</v>
      </c>
      <c r="G2364" s="570">
        <v>99</v>
      </c>
      <c r="H2364" s="570">
        <v>99</v>
      </c>
      <c r="I2364" s="570">
        <v>99</v>
      </c>
      <c r="J2364" s="570">
        <v>999</v>
      </c>
      <c r="K2364" s="570">
        <v>99</v>
      </c>
      <c r="L2364" s="570">
        <v>99</v>
      </c>
      <c r="M2364" s="570">
        <v>15</v>
      </c>
      <c r="N2364" s="570">
        <v>99</v>
      </c>
      <c r="O2364" s="570">
        <v>99</v>
      </c>
      <c r="P2364" s="570">
        <v>99</v>
      </c>
      <c r="Q2364" s="570"/>
      <c r="R2364" s="570">
        <v>0</v>
      </c>
      <c r="S2364" s="570"/>
      <c r="T2364" s="570"/>
      <c r="U2364" s="570"/>
      <c r="V2364" s="570"/>
      <c r="W2364" s="570"/>
      <c r="X2364" s="570"/>
      <c r="Y2364" s="570"/>
      <c r="Z2364" s="570"/>
      <c r="AA2364" s="570"/>
      <c r="AB2364" s="570"/>
      <c r="AC2364" s="570"/>
      <c r="AD2364" s="570"/>
      <c r="AE2364" s="570"/>
      <c r="AF2364" s="570"/>
      <c r="AG2364" s="570"/>
      <c r="AH2364" s="570"/>
      <c r="AI2364" s="570"/>
      <c r="AJ2364" s="570"/>
      <c r="AK2364" s="570"/>
      <c r="AL2364" s="570"/>
    </row>
    <row r="2365" spans="1:38">
      <c r="A2365" s="570">
        <v>17</v>
      </c>
      <c r="B2365" s="570">
        <v>353</v>
      </c>
      <c r="C2365" s="570">
        <v>2023</v>
      </c>
      <c r="D2365" s="570">
        <v>5</v>
      </c>
      <c r="E2365" s="570">
        <v>99</v>
      </c>
      <c r="F2365" s="570">
        <v>99</v>
      </c>
      <c r="G2365" s="570">
        <v>99</v>
      </c>
      <c r="H2365" s="570">
        <v>99</v>
      </c>
      <c r="I2365" s="570">
        <v>99</v>
      </c>
      <c r="J2365" s="570">
        <v>999</v>
      </c>
      <c r="K2365" s="570">
        <v>99</v>
      </c>
      <c r="L2365" s="570">
        <v>99</v>
      </c>
      <c r="M2365" s="570">
        <v>15</v>
      </c>
      <c r="N2365" s="570">
        <v>99</v>
      </c>
      <c r="O2365" s="570">
        <v>99</v>
      </c>
      <c r="P2365" s="570">
        <v>99</v>
      </c>
      <c r="Q2365" s="570"/>
      <c r="R2365" s="570">
        <v>0</v>
      </c>
      <c r="S2365" s="570"/>
      <c r="T2365" s="570"/>
      <c r="U2365" s="570"/>
      <c r="V2365" s="570"/>
      <c r="W2365" s="570"/>
      <c r="X2365" s="570"/>
      <c r="Y2365" s="570"/>
      <c r="Z2365" s="570"/>
      <c r="AA2365" s="570"/>
      <c r="AB2365" s="570"/>
      <c r="AC2365" s="570"/>
      <c r="AD2365" s="570"/>
      <c r="AE2365" s="570"/>
      <c r="AF2365" s="570"/>
      <c r="AG2365" s="570"/>
      <c r="AH2365" s="570"/>
      <c r="AI2365" s="570"/>
      <c r="AJ2365" s="570"/>
      <c r="AK2365" s="570"/>
      <c r="AL2365" s="570"/>
    </row>
    <row r="2366" spans="1:38">
      <c r="A2366" s="570">
        <v>17</v>
      </c>
      <c r="B2366" s="570">
        <v>354</v>
      </c>
      <c r="C2366" s="570">
        <v>2023</v>
      </c>
      <c r="D2366" s="570">
        <v>6</v>
      </c>
      <c r="E2366" s="570">
        <v>99</v>
      </c>
      <c r="F2366" s="570">
        <v>99</v>
      </c>
      <c r="G2366" s="570">
        <v>99</v>
      </c>
      <c r="H2366" s="570">
        <v>99</v>
      </c>
      <c r="I2366" s="570">
        <v>99</v>
      </c>
      <c r="J2366" s="570">
        <v>999</v>
      </c>
      <c r="K2366" s="570">
        <v>99</v>
      </c>
      <c r="L2366" s="570">
        <v>99</v>
      </c>
      <c r="M2366" s="570">
        <v>15</v>
      </c>
      <c r="N2366" s="570">
        <v>99</v>
      </c>
      <c r="O2366" s="570">
        <v>99</v>
      </c>
      <c r="P2366" s="570">
        <v>99</v>
      </c>
      <c r="Q2366" s="570"/>
      <c r="R2366" s="570">
        <v>0</v>
      </c>
      <c r="S2366" s="570"/>
      <c r="T2366" s="570"/>
      <c r="U2366" s="570"/>
      <c r="V2366" s="570"/>
      <c r="W2366" s="570"/>
      <c r="X2366" s="570"/>
      <c r="Y2366" s="570"/>
      <c r="Z2366" s="570"/>
      <c r="AA2366" s="570"/>
      <c r="AB2366" s="570"/>
      <c r="AC2366" s="570"/>
      <c r="AD2366" s="570"/>
      <c r="AE2366" s="570"/>
      <c r="AF2366" s="570"/>
      <c r="AG2366" s="570"/>
      <c r="AH2366" s="570"/>
      <c r="AI2366" s="570"/>
      <c r="AJ2366" s="570"/>
      <c r="AK2366" s="570"/>
      <c r="AL2366" s="570"/>
    </row>
    <row r="2367" spans="1:38">
      <c r="A2367" s="570">
        <v>17</v>
      </c>
      <c r="B2367" s="570">
        <v>355</v>
      </c>
      <c r="C2367" s="570">
        <v>2023</v>
      </c>
      <c r="D2367" s="570">
        <v>7</v>
      </c>
      <c r="E2367" s="570">
        <v>99</v>
      </c>
      <c r="F2367" s="570">
        <v>99</v>
      </c>
      <c r="G2367" s="570">
        <v>99</v>
      </c>
      <c r="H2367" s="570">
        <v>99</v>
      </c>
      <c r="I2367" s="570">
        <v>99</v>
      </c>
      <c r="J2367" s="570">
        <v>999</v>
      </c>
      <c r="K2367" s="570">
        <v>99</v>
      </c>
      <c r="L2367" s="570">
        <v>99</v>
      </c>
      <c r="M2367" s="570">
        <v>15</v>
      </c>
      <c r="N2367" s="570">
        <v>99</v>
      </c>
      <c r="O2367" s="570">
        <v>99</v>
      </c>
      <c r="P2367" s="570">
        <v>99</v>
      </c>
      <c r="Q2367" s="570"/>
      <c r="R2367" s="570">
        <v>0</v>
      </c>
      <c r="S2367" s="570"/>
      <c r="T2367" s="570"/>
      <c r="U2367" s="570"/>
      <c r="V2367" s="570"/>
      <c r="W2367" s="570"/>
      <c r="X2367" s="570"/>
      <c r="Y2367" s="570"/>
      <c r="Z2367" s="570"/>
      <c r="AA2367" s="570"/>
      <c r="AB2367" s="570"/>
      <c r="AC2367" s="570"/>
      <c r="AD2367" s="570"/>
      <c r="AE2367" s="570"/>
      <c r="AF2367" s="570"/>
      <c r="AG2367" s="570"/>
      <c r="AH2367" s="570"/>
      <c r="AI2367" s="570"/>
      <c r="AJ2367" s="570"/>
      <c r="AK2367" s="570"/>
      <c r="AL2367" s="570"/>
    </row>
    <row r="2368" spans="1:38">
      <c r="A2368" s="570">
        <v>17</v>
      </c>
      <c r="B2368" s="570">
        <v>356</v>
      </c>
      <c r="C2368" s="570">
        <v>2023</v>
      </c>
      <c r="D2368" s="570">
        <v>8</v>
      </c>
      <c r="E2368" s="570">
        <v>99</v>
      </c>
      <c r="F2368" s="570">
        <v>99</v>
      </c>
      <c r="G2368" s="570">
        <v>99</v>
      </c>
      <c r="H2368" s="570">
        <v>99</v>
      </c>
      <c r="I2368" s="570">
        <v>99</v>
      </c>
      <c r="J2368" s="570">
        <v>999</v>
      </c>
      <c r="K2368" s="570">
        <v>99</v>
      </c>
      <c r="L2368" s="570">
        <v>99</v>
      </c>
      <c r="M2368" s="570">
        <v>15</v>
      </c>
      <c r="N2368" s="570">
        <v>99</v>
      </c>
      <c r="O2368" s="570">
        <v>99</v>
      </c>
      <c r="P2368" s="570">
        <v>99</v>
      </c>
      <c r="Q2368" s="570"/>
      <c r="R2368" s="570">
        <v>0</v>
      </c>
      <c r="S2368" s="570"/>
      <c r="T2368" s="570"/>
      <c r="U2368" s="570"/>
      <c r="V2368" s="570"/>
      <c r="W2368" s="570"/>
      <c r="X2368" s="570"/>
      <c r="Y2368" s="570"/>
      <c r="Z2368" s="570"/>
      <c r="AA2368" s="570"/>
      <c r="AB2368" s="570"/>
      <c r="AC2368" s="570"/>
      <c r="AD2368" s="570"/>
      <c r="AE2368" s="570"/>
      <c r="AF2368" s="570"/>
      <c r="AG2368" s="570"/>
      <c r="AH2368" s="570"/>
      <c r="AI2368" s="570"/>
      <c r="AJ2368" s="570"/>
      <c r="AK2368" s="570"/>
      <c r="AL2368" s="570"/>
    </row>
    <row r="2369" spans="1:38">
      <c r="A2369" s="570">
        <v>17</v>
      </c>
      <c r="B2369" s="570">
        <v>357</v>
      </c>
      <c r="C2369" s="570">
        <v>2023</v>
      </c>
      <c r="D2369" s="570">
        <v>9</v>
      </c>
      <c r="E2369" s="570">
        <v>99</v>
      </c>
      <c r="F2369" s="570">
        <v>99</v>
      </c>
      <c r="G2369" s="570">
        <v>99</v>
      </c>
      <c r="H2369" s="570">
        <v>99</v>
      </c>
      <c r="I2369" s="570">
        <v>99</v>
      </c>
      <c r="J2369" s="570">
        <v>999</v>
      </c>
      <c r="K2369" s="570">
        <v>99</v>
      </c>
      <c r="L2369" s="570">
        <v>99</v>
      </c>
      <c r="M2369" s="570">
        <v>15</v>
      </c>
      <c r="N2369" s="570">
        <v>99</v>
      </c>
      <c r="O2369" s="570">
        <v>99</v>
      </c>
      <c r="P2369" s="570">
        <v>99</v>
      </c>
      <c r="Q2369" s="570"/>
      <c r="R2369" s="570">
        <v>0</v>
      </c>
      <c r="S2369" s="570"/>
      <c r="T2369" s="570"/>
      <c r="U2369" s="570"/>
      <c r="V2369" s="570"/>
      <c r="W2369" s="570"/>
      <c r="X2369" s="570"/>
      <c r="Y2369" s="570"/>
      <c r="Z2369" s="570"/>
      <c r="AA2369" s="570"/>
      <c r="AB2369" s="570"/>
      <c r="AC2369" s="570"/>
      <c r="AD2369" s="570"/>
      <c r="AE2369" s="570"/>
      <c r="AF2369" s="570"/>
      <c r="AG2369" s="570"/>
      <c r="AH2369" s="570"/>
      <c r="AI2369" s="570"/>
      <c r="AJ2369" s="570"/>
      <c r="AK2369" s="570"/>
      <c r="AL2369" s="570"/>
    </row>
    <row r="2370" spans="1:38">
      <c r="A2370" s="570">
        <v>17</v>
      </c>
      <c r="B2370" s="570">
        <v>358</v>
      </c>
      <c r="C2370" s="570">
        <v>2023</v>
      </c>
      <c r="D2370" s="570">
        <v>10</v>
      </c>
      <c r="E2370" s="570">
        <v>99</v>
      </c>
      <c r="F2370" s="570">
        <v>99</v>
      </c>
      <c r="G2370" s="570">
        <v>99</v>
      </c>
      <c r="H2370" s="570">
        <v>99</v>
      </c>
      <c r="I2370" s="570">
        <v>99</v>
      </c>
      <c r="J2370" s="570">
        <v>999</v>
      </c>
      <c r="K2370" s="570">
        <v>99</v>
      </c>
      <c r="L2370" s="570">
        <v>99</v>
      </c>
      <c r="M2370" s="570">
        <v>15</v>
      </c>
      <c r="N2370" s="570">
        <v>99</v>
      </c>
      <c r="O2370" s="570">
        <v>99</v>
      </c>
      <c r="P2370" s="570">
        <v>99</v>
      </c>
      <c r="Q2370" s="570"/>
      <c r="R2370" s="570">
        <v>0</v>
      </c>
      <c r="S2370" s="570"/>
      <c r="T2370" s="570"/>
      <c r="U2370" s="570"/>
      <c r="V2370" s="570"/>
      <c r="W2370" s="570"/>
      <c r="X2370" s="570"/>
      <c r="Y2370" s="570"/>
      <c r="Z2370" s="570"/>
      <c r="AA2370" s="570"/>
      <c r="AB2370" s="570"/>
      <c r="AC2370" s="570"/>
      <c r="AD2370" s="570"/>
      <c r="AE2370" s="570"/>
      <c r="AF2370" s="570"/>
      <c r="AG2370" s="570"/>
      <c r="AH2370" s="570"/>
      <c r="AI2370" s="570"/>
      <c r="AJ2370" s="570"/>
      <c r="AK2370" s="570"/>
      <c r="AL2370" s="570"/>
    </row>
    <row r="2371" spans="1:38">
      <c r="A2371" s="570">
        <v>17</v>
      </c>
      <c r="B2371" s="570">
        <v>359</v>
      </c>
      <c r="C2371" s="570">
        <v>2023</v>
      </c>
      <c r="D2371" s="570">
        <v>11</v>
      </c>
      <c r="E2371" s="570">
        <v>99</v>
      </c>
      <c r="F2371" s="570">
        <v>99</v>
      </c>
      <c r="G2371" s="570">
        <v>99</v>
      </c>
      <c r="H2371" s="570">
        <v>99</v>
      </c>
      <c r="I2371" s="570">
        <v>99</v>
      </c>
      <c r="J2371" s="570">
        <v>999</v>
      </c>
      <c r="K2371" s="570">
        <v>99</v>
      </c>
      <c r="L2371" s="570">
        <v>99</v>
      </c>
      <c r="M2371" s="570">
        <v>15</v>
      </c>
      <c r="N2371" s="570">
        <v>99</v>
      </c>
      <c r="O2371" s="570">
        <v>99</v>
      </c>
      <c r="P2371" s="570">
        <v>99</v>
      </c>
      <c r="Q2371" s="570"/>
      <c r="R2371" s="570">
        <v>0</v>
      </c>
      <c r="S2371" s="570"/>
      <c r="T2371" s="570"/>
      <c r="U2371" s="570"/>
      <c r="V2371" s="570"/>
      <c r="W2371" s="570"/>
      <c r="X2371" s="570"/>
      <c r="Y2371" s="570"/>
      <c r="Z2371" s="570"/>
      <c r="AA2371" s="570"/>
      <c r="AB2371" s="570"/>
      <c r="AC2371" s="570"/>
      <c r="AD2371" s="570"/>
      <c r="AE2371" s="570"/>
      <c r="AF2371" s="570"/>
      <c r="AG2371" s="570"/>
      <c r="AH2371" s="570"/>
      <c r="AI2371" s="570"/>
      <c r="AJ2371" s="570"/>
      <c r="AK2371" s="570"/>
      <c r="AL2371" s="570"/>
    </row>
    <row r="2372" spans="1:38">
      <c r="A2372" s="570">
        <v>17</v>
      </c>
      <c r="B2372" s="570">
        <v>360</v>
      </c>
      <c r="C2372" s="570">
        <v>2023</v>
      </c>
      <c r="D2372" s="570">
        <v>12</v>
      </c>
      <c r="E2372" s="570">
        <v>99</v>
      </c>
      <c r="F2372" s="570">
        <v>99</v>
      </c>
      <c r="G2372" s="570">
        <v>99</v>
      </c>
      <c r="H2372" s="570">
        <v>99</v>
      </c>
      <c r="I2372" s="570">
        <v>99</v>
      </c>
      <c r="J2372" s="570">
        <v>999</v>
      </c>
      <c r="K2372" s="570">
        <v>99</v>
      </c>
      <c r="L2372" s="570">
        <v>99</v>
      </c>
      <c r="M2372" s="570">
        <v>15</v>
      </c>
      <c r="N2372" s="570">
        <v>99</v>
      </c>
      <c r="O2372" s="570">
        <v>99</v>
      </c>
      <c r="P2372" s="570">
        <v>99</v>
      </c>
      <c r="Q2372" s="570"/>
      <c r="R2372" s="570">
        <v>0</v>
      </c>
      <c r="S2372" s="570"/>
      <c r="T2372" s="570"/>
      <c r="U2372" s="570"/>
      <c r="V2372" s="570"/>
      <c r="W2372" s="570"/>
      <c r="X2372" s="570"/>
      <c r="Y2372" s="570"/>
      <c r="Z2372" s="570"/>
      <c r="AA2372" s="570"/>
      <c r="AB2372" s="570"/>
      <c r="AC2372" s="570"/>
      <c r="AD2372" s="570"/>
      <c r="AE2372" s="570"/>
      <c r="AF2372" s="570"/>
      <c r="AG2372" s="570"/>
      <c r="AH2372" s="570"/>
      <c r="AI2372" s="570"/>
      <c r="AJ2372" s="570"/>
      <c r="AK2372" s="570"/>
      <c r="AL2372" s="570"/>
    </row>
    <row r="2373" spans="1:38" s="531" customFormat="1">
      <c r="A2373" s="570">
        <v>17</v>
      </c>
      <c r="B2373" s="570">
        <v>361</v>
      </c>
      <c r="C2373" s="570">
        <v>2022</v>
      </c>
      <c r="D2373" s="570">
        <v>1</v>
      </c>
      <c r="E2373" s="570">
        <v>99</v>
      </c>
      <c r="F2373" s="570">
        <v>99</v>
      </c>
      <c r="G2373" s="570">
        <v>99</v>
      </c>
      <c r="H2373" s="570">
        <v>99</v>
      </c>
      <c r="I2373" s="570">
        <v>99</v>
      </c>
      <c r="J2373" s="570">
        <v>999</v>
      </c>
      <c r="K2373" s="570">
        <v>99</v>
      </c>
      <c r="L2373" s="570">
        <v>99</v>
      </c>
      <c r="M2373" s="570">
        <v>1</v>
      </c>
      <c r="N2373" s="570">
        <v>99</v>
      </c>
      <c r="O2373" s="570">
        <v>99</v>
      </c>
      <c r="P2373" s="570">
        <v>99</v>
      </c>
      <c r="Q2373" s="570"/>
      <c r="R2373" s="570">
        <v>0</v>
      </c>
      <c r="S2373" s="570"/>
      <c r="T2373" s="570"/>
      <c r="U2373" s="570"/>
      <c r="V2373" s="570"/>
      <c r="W2373" s="570"/>
      <c r="X2373" s="570"/>
      <c r="Y2373" s="570"/>
      <c r="Z2373" s="570"/>
      <c r="AA2373" s="570"/>
      <c r="AB2373" s="570"/>
      <c r="AC2373" s="570"/>
      <c r="AD2373" s="570"/>
      <c r="AE2373" s="570"/>
      <c r="AF2373" s="570"/>
      <c r="AG2373" s="570"/>
      <c r="AH2373" s="570"/>
      <c r="AI2373" s="570"/>
      <c r="AJ2373" s="570"/>
      <c r="AK2373" s="570"/>
      <c r="AL2373" s="570"/>
    </row>
    <row r="2374" spans="1:38" s="531" customFormat="1">
      <c r="A2374" s="570">
        <v>17</v>
      </c>
      <c r="B2374" s="570">
        <v>362</v>
      </c>
      <c r="C2374" s="570">
        <v>2022</v>
      </c>
      <c r="D2374" s="570">
        <v>2</v>
      </c>
      <c r="E2374" s="570">
        <v>99</v>
      </c>
      <c r="F2374" s="570">
        <v>99</v>
      </c>
      <c r="G2374" s="570">
        <v>99</v>
      </c>
      <c r="H2374" s="570">
        <v>99</v>
      </c>
      <c r="I2374" s="570">
        <v>99</v>
      </c>
      <c r="J2374" s="570">
        <v>999</v>
      </c>
      <c r="K2374" s="570">
        <v>99</v>
      </c>
      <c r="L2374" s="570">
        <v>99</v>
      </c>
      <c r="M2374" s="570">
        <v>1</v>
      </c>
      <c r="N2374" s="570">
        <v>99</v>
      </c>
      <c r="O2374" s="570">
        <v>99</v>
      </c>
      <c r="P2374" s="570">
        <v>99</v>
      </c>
      <c r="Q2374" s="570"/>
      <c r="R2374" s="570">
        <v>0</v>
      </c>
      <c r="S2374" s="570"/>
      <c r="T2374" s="570"/>
      <c r="U2374" s="570"/>
      <c r="V2374" s="570"/>
      <c r="W2374" s="570"/>
      <c r="X2374" s="570"/>
      <c r="Y2374" s="570"/>
      <c r="Z2374" s="570"/>
      <c r="AA2374" s="570"/>
      <c r="AB2374" s="570"/>
      <c r="AC2374" s="570"/>
      <c r="AD2374" s="570"/>
      <c r="AE2374" s="570"/>
      <c r="AF2374" s="570"/>
      <c r="AG2374" s="570"/>
      <c r="AH2374" s="570"/>
      <c r="AI2374" s="570"/>
      <c r="AJ2374" s="570"/>
      <c r="AK2374" s="570"/>
      <c r="AL2374" s="570"/>
    </row>
    <row r="2375" spans="1:38" s="531" customFormat="1">
      <c r="A2375" s="570">
        <v>17</v>
      </c>
      <c r="B2375" s="570">
        <v>363</v>
      </c>
      <c r="C2375" s="570">
        <v>2022</v>
      </c>
      <c r="D2375" s="570">
        <v>3</v>
      </c>
      <c r="E2375" s="570">
        <v>99</v>
      </c>
      <c r="F2375" s="570">
        <v>99</v>
      </c>
      <c r="G2375" s="570">
        <v>99</v>
      </c>
      <c r="H2375" s="570">
        <v>99</v>
      </c>
      <c r="I2375" s="570">
        <v>99</v>
      </c>
      <c r="J2375" s="570">
        <v>999</v>
      </c>
      <c r="K2375" s="570">
        <v>99</v>
      </c>
      <c r="L2375" s="570">
        <v>99</v>
      </c>
      <c r="M2375" s="570">
        <v>1</v>
      </c>
      <c r="N2375" s="570">
        <v>99</v>
      </c>
      <c r="O2375" s="570">
        <v>99</v>
      </c>
      <c r="P2375" s="570">
        <v>99</v>
      </c>
      <c r="Q2375" s="570"/>
      <c r="R2375" s="570">
        <v>0</v>
      </c>
      <c r="S2375" s="570"/>
      <c r="T2375" s="570"/>
      <c r="U2375" s="570"/>
      <c r="V2375" s="570"/>
      <c r="W2375" s="570"/>
      <c r="X2375" s="570"/>
      <c r="Y2375" s="570"/>
      <c r="Z2375" s="570"/>
      <c r="AA2375" s="570"/>
      <c r="AB2375" s="570"/>
      <c r="AC2375" s="570"/>
      <c r="AD2375" s="570"/>
      <c r="AE2375" s="570"/>
      <c r="AF2375" s="570"/>
      <c r="AG2375" s="570"/>
      <c r="AH2375" s="570"/>
      <c r="AI2375" s="570"/>
      <c r="AJ2375" s="570"/>
      <c r="AK2375" s="570"/>
      <c r="AL2375" s="570"/>
    </row>
    <row r="2376" spans="1:38" s="531" customFormat="1">
      <c r="A2376" s="570">
        <v>17</v>
      </c>
      <c r="B2376" s="570">
        <v>364</v>
      </c>
      <c r="C2376" s="570">
        <v>2022</v>
      </c>
      <c r="D2376" s="570">
        <v>4</v>
      </c>
      <c r="E2376" s="570">
        <v>99</v>
      </c>
      <c r="F2376" s="570">
        <v>99</v>
      </c>
      <c r="G2376" s="570">
        <v>99</v>
      </c>
      <c r="H2376" s="570">
        <v>99</v>
      </c>
      <c r="I2376" s="570">
        <v>99</v>
      </c>
      <c r="J2376" s="570">
        <v>999</v>
      </c>
      <c r="K2376" s="570">
        <v>99</v>
      </c>
      <c r="L2376" s="570">
        <v>99</v>
      </c>
      <c r="M2376" s="570">
        <v>1</v>
      </c>
      <c r="N2376" s="570">
        <v>99</v>
      </c>
      <c r="O2376" s="570">
        <v>99</v>
      </c>
      <c r="P2376" s="570">
        <v>99</v>
      </c>
      <c r="Q2376" s="570"/>
      <c r="R2376" s="570">
        <v>0</v>
      </c>
      <c r="S2376" s="570"/>
      <c r="T2376" s="570"/>
      <c r="U2376" s="570"/>
      <c r="V2376" s="570"/>
      <c r="W2376" s="570"/>
      <c r="X2376" s="570"/>
      <c r="Y2376" s="570"/>
      <c r="Z2376" s="570"/>
      <c r="AA2376" s="570"/>
      <c r="AB2376" s="570"/>
      <c r="AC2376" s="570"/>
      <c r="AD2376" s="570"/>
      <c r="AE2376" s="570"/>
      <c r="AF2376" s="570"/>
      <c r="AG2376" s="570"/>
      <c r="AH2376" s="570"/>
      <c r="AI2376" s="570"/>
      <c r="AJ2376" s="570"/>
      <c r="AK2376" s="570"/>
      <c r="AL2376" s="570"/>
    </row>
    <row r="2377" spans="1:38" s="531" customFormat="1">
      <c r="A2377" s="570">
        <v>17</v>
      </c>
      <c r="B2377" s="570">
        <v>365</v>
      </c>
      <c r="C2377" s="570">
        <v>2022</v>
      </c>
      <c r="D2377" s="570">
        <v>5</v>
      </c>
      <c r="E2377" s="570">
        <v>99</v>
      </c>
      <c r="F2377" s="570">
        <v>99</v>
      </c>
      <c r="G2377" s="570">
        <v>99</v>
      </c>
      <c r="H2377" s="570">
        <v>99</v>
      </c>
      <c r="I2377" s="570">
        <v>99</v>
      </c>
      <c r="J2377" s="570">
        <v>999</v>
      </c>
      <c r="K2377" s="570">
        <v>99</v>
      </c>
      <c r="L2377" s="570">
        <v>99</v>
      </c>
      <c r="M2377" s="570">
        <v>1</v>
      </c>
      <c r="N2377" s="570">
        <v>99</v>
      </c>
      <c r="O2377" s="570">
        <v>99</v>
      </c>
      <c r="P2377" s="570">
        <v>99</v>
      </c>
      <c r="Q2377" s="570"/>
      <c r="R2377" s="570">
        <v>0</v>
      </c>
      <c r="S2377" s="570"/>
      <c r="T2377" s="570"/>
      <c r="U2377" s="570"/>
      <c r="V2377" s="570"/>
      <c r="W2377" s="570"/>
      <c r="X2377" s="570"/>
      <c r="Y2377" s="570"/>
      <c r="Z2377" s="570"/>
      <c r="AA2377" s="570"/>
      <c r="AB2377" s="570"/>
      <c r="AC2377" s="570"/>
      <c r="AD2377" s="570"/>
      <c r="AE2377" s="570"/>
      <c r="AF2377" s="570"/>
      <c r="AG2377" s="570"/>
      <c r="AH2377" s="570"/>
      <c r="AI2377" s="570"/>
      <c r="AJ2377" s="570"/>
      <c r="AK2377" s="570"/>
      <c r="AL2377" s="570"/>
    </row>
    <row r="2378" spans="1:38" s="531" customFormat="1">
      <c r="A2378" s="570">
        <v>17</v>
      </c>
      <c r="B2378" s="570">
        <v>366</v>
      </c>
      <c r="C2378" s="570">
        <v>2022</v>
      </c>
      <c r="D2378" s="570">
        <v>6</v>
      </c>
      <c r="E2378" s="570">
        <v>99</v>
      </c>
      <c r="F2378" s="570">
        <v>99</v>
      </c>
      <c r="G2378" s="570">
        <v>99</v>
      </c>
      <c r="H2378" s="570">
        <v>99</v>
      </c>
      <c r="I2378" s="570">
        <v>99</v>
      </c>
      <c r="J2378" s="570">
        <v>999</v>
      </c>
      <c r="K2378" s="570">
        <v>99</v>
      </c>
      <c r="L2378" s="570">
        <v>99</v>
      </c>
      <c r="M2378" s="570">
        <v>1</v>
      </c>
      <c r="N2378" s="570">
        <v>99</v>
      </c>
      <c r="O2378" s="570">
        <v>99</v>
      </c>
      <c r="P2378" s="570">
        <v>99</v>
      </c>
      <c r="Q2378" s="570"/>
      <c r="R2378" s="570">
        <v>0</v>
      </c>
      <c r="S2378" s="570"/>
      <c r="T2378" s="570"/>
      <c r="U2378" s="570"/>
      <c r="V2378" s="570"/>
      <c r="W2378" s="570"/>
      <c r="X2378" s="570"/>
      <c r="Y2378" s="570"/>
      <c r="Z2378" s="570"/>
      <c r="AA2378" s="570"/>
      <c r="AB2378" s="570"/>
      <c r="AC2378" s="570"/>
      <c r="AD2378" s="570"/>
      <c r="AE2378" s="570"/>
      <c r="AF2378" s="570"/>
      <c r="AG2378" s="570"/>
      <c r="AH2378" s="570"/>
      <c r="AI2378" s="570"/>
      <c r="AJ2378" s="570"/>
      <c r="AK2378" s="570"/>
      <c r="AL2378" s="570"/>
    </row>
    <row r="2379" spans="1:38" s="531" customFormat="1">
      <c r="A2379" s="570">
        <v>17</v>
      </c>
      <c r="B2379" s="570">
        <v>367</v>
      </c>
      <c r="C2379" s="570">
        <v>2022</v>
      </c>
      <c r="D2379" s="570">
        <v>7</v>
      </c>
      <c r="E2379" s="570">
        <v>99</v>
      </c>
      <c r="F2379" s="570">
        <v>99</v>
      </c>
      <c r="G2379" s="570">
        <v>99</v>
      </c>
      <c r="H2379" s="570">
        <v>99</v>
      </c>
      <c r="I2379" s="570">
        <v>99</v>
      </c>
      <c r="J2379" s="570">
        <v>999</v>
      </c>
      <c r="K2379" s="570">
        <v>99</v>
      </c>
      <c r="L2379" s="570">
        <v>99</v>
      </c>
      <c r="M2379" s="570">
        <v>1</v>
      </c>
      <c r="N2379" s="570">
        <v>99</v>
      </c>
      <c r="O2379" s="570">
        <v>99</v>
      </c>
      <c r="P2379" s="570">
        <v>99</v>
      </c>
      <c r="Q2379" s="570"/>
      <c r="R2379" s="570">
        <v>0</v>
      </c>
      <c r="S2379" s="570"/>
      <c r="T2379" s="570"/>
      <c r="U2379" s="570"/>
      <c r="V2379" s="570"/>
      <c r="W2379" s="570"/>
      <c r="X2379" s="570"/>
      <c r="Y2379" s="570"/>
      <c r="Z2379" s="570"/>
      <c r="AA2379" s="570"/>
      <c r="AB2379" s="570"/>
      <c r="AC2379" s="570"/>
      <c r="AD2379" s="570"/>
      <c r="AE2379" s="570"/>
      <c r="AF2379" s="570"/>
      <c r="AG2379" s="570"/>
      <c r="AH2379" s="570"/>
      <c r="AI2379" s="570"/>
      <c r="AJ2379" s="570"/>
      <c r="AK2379" s="570"/>
      <c r="AL2379" s="570"/>
    </row>
    <row r="2380" spans="1:38" s="531" customFormat="1">
      <c r="A2380" s="570">
        <v>17</v>
      </c>
      <c r="B2380" s="570">
        <v>368</v>
      </c>
      <c r="C2380" s="570">
        <v>2022</v>
      </c>
      <c r="D2380" s="570">
        <v>8</v>
      </c>
      <c r="E2380" s="570">
        <v>99</v>
      </c>
      <c r="F2380" s="570">
        <v>99</v>
      </c>
      <c r="G2380" s="570">
        <v>99</v>
      </c>
      <c r="H2380" s="570">
        <v>99</v>
      </c>
      <c r="I2380" s="570">
        <v>99</v>
      </c>
      <c r="J2380" s="570">
        <v>999</v>
      </c>
      <c r="K2380" s="570">
        <v>99</v>
      </c>
      <c r="L2380" s="570">
        <v>99</v>
      </c>
      <c r="M2380" s="570">
        <v>1</v>
      </c>
      <c r="N2380" s="570">
        <v>99</v>
      </c>
      <c r="O2380" s="570">
        <v>99</v>
      </c>
      <c r="P2380" s="570">
        <v>99</v>
      </c>
      <c r="Q2380" s="570"/>
      <c r="R2380" s="570">
        <v>0</v>
      </c>
      <c r="S2380" s="570"/>
      <c r="T2380" s="570"/>
      <c r="U2380" s="570"/>
      <c r="V2380" s="570"/>
      <c r="W2380" s="570"/>
      <c r="X2380" s="570"/>
      <c r="Y2380" s="570"/>
      <c r="Z2380" s="570"/>
      <c r="AA2380" s="570"/>
      <c r="AB2380" s="570"/>
      <c r="AC2380" s="570"/>
      <c r="AD2380" s="570"/>
      <c r="AE2380" s="570"/>
      <c r="AF2380" s="570"/>
      <c r="AG2380" s="570"/>
      <c r="AH2380" s="570"/>
      <c r="AI2380" s="570"/>
      <c r="AJ2380" s="570"/>
      <c r="AK2380" s="570"/>
      <c r="AL2380" s="570"/>
    </row>
    <row r="2381" spans="1:38" s="531" customFormat="1">
      <c r="A2381" s="570">
        <v>17</v>
      </c>
      <c r="B2381" s="570">
        <v>369</v>
      </c>
      <c r="C2381" s="570">
        <v>2022</v>
      </c>
      <c r="D2381" s="570">
        <v>9</v>
      </c>
      <c r="E2381" s="570">
        <v>99</v>
      </c>
      <c r="F2381" s="570">
        <v>99</v>
      </c>
      <c r="G2381" s="570">
        <v>99</v>
      </c>
      <c r="H2381" s="570">
        <v>99</v>
      </c>
      <c r="I2381" s="570">
        <v>99</v>
      </c>
      <c r="J2381" s="570">
        <v>999</v>
      </c>
      <c r="K2381" s="570">
        <v>99</v>
      </c>
      <c r="L2381" s="570">
        <v>99</v>
      </c>
      <c r="M2381" s="570">
        <v>1</v>
      </c>
      <c r="N2381" s="570">
        <v>99</v>
      </c>
      <c r="O2381" s="570">
        <v>99</v>
      </c>
      <c r="P2381" s="570">
        <v>99</v>
      </c>
      <c r="Q2381" s="570"/>
      <c r="R2381" s="570">
        <v>0</v>
      </c>
      <c r="S2381" s="570"/>
      <c r="T2381" s="570"/>
      <c r="U2381" s="570"/>
      <c r="V2381" s="570"/>
      <c r="W2381" s="570"/>
      <c r="X2381" s="570"/>
      <c r="Y2381" s="570"/>
      <c r="Z2381" s="570"/>
      <c r="AA2381" s="570"/>
      <c r="AB2381" s="570"/>
      <c r="AC2381" s="570"/>
      <c r="AD2381" s="570"/>
      <c r="AE2381" s="570"/>
      <c r="AF2381" s="570"/>
      <c r="AG2381" s="570"/>
      <c r="AH2381" s="570"/>
      <c r="AI2381" s="570"/>
      <c r="AJ2381" s="570"/>
      <c r="AK2381" s="570"/>
      <c r="AL2381" s="570"/>
    </row>
    <row r="2382" spans="1:38" s="531" customFormat="1">
      <c r="A2382" s="570">
        <v>17</v>
      </c>
      <c r="B2382" s="570">
        <v>370</v>
      </c>
      <c r="C2382" s="570">
        <v>2022</v>
      </c>
      <c r="D2382" s="570">
        <v>10</v>
      </c>
      <c r="E2382" s="570">
        <v>99</v>
      </c>
      <c r="F2382" s="570">
        <v>99</v>
      </c>
      <c r="G2382" s="570">
        <v>99</v>
      </c>
      <c r="H2382" s="570">
        <v>99</v>
      </c>
      <c r="I2382" s="570">
        <v>99</v>
      </c>
      <c r="J2382" s="570">
        <v>999</v>
      </c>
      <c r="K2382" s="570">
        <v>99</v>
      </c>
      <c r="L2382" s="570">
        <v>99</v>
      </c>
      <c r="M2382" s="570">
        <v>1</v>
      </c>
      <c r="N2382" s="570">
        <v>99</v>
      </c>
      <c r="O2382" s="570">
        <v>99</v>
      </c>
      <c r="P2382" s="570">
        <v>99</v>
      </c>
      <c r="Q2382" s="570"/>
      <c r="R2382" s="570">
        <v>0</v>
      </c>
      <c r="S2382" s="570"/>
      <c r="T2382" s="570"/>
      <c r="U2382" s="570"/>
      <c r="V2382" s="570"/>
      <c r="W2382" s="570"/>
      <c r="X2382" s="570"/>
      <c r="Y2382" s="570"/>
      <c r="Z2382" s="570"/>
      <c r="AA2382" s="570"/>
      <c r="AB2382" s="570"/>
      <c r="AC2382" s="570"/>
      <c r="AD2382" s="570"/>
      <c r="AE2382" s="570"/>
      <c r="AF2382" s="570"/>
      <c r="AG2382" s="570"/>
      <c r="AH2382" s="570"/>
      <c r="AI2382" s="570"/>
      <c r="AJ2382" s="570"/>
      <c r="AK2382" s="570"/>
      <c r="AL2382" s="570"/>
    </row>
    <row r="2383" spans="1:38" s="531" customFormat="1">
      <c r="A2383" s="570">
        <v>17</v>
      </c>
      <c r="B2383" s="570">
        <v>371</v>
      </c>
      <c r="C2383" s="570">
        <v>2022</v>
      </c>
      <c r="D2383" s="570">
        <v>11</v>
      </c>
      <c r="E2383" s="570">
        <v>99</v>
      </c>
      <c r="F2383" s="570">
        <v>99</v>
      </c>
      <c r="G2383" s="570">
        <v>99</v>
      </c>
      <c r="H2383" s="570">
        <v>99</v>
      </c>
      <c r="I2383" s="570">
        <v>99</v>
      </c>
      <c r="J2383" s="570">
        <v>999</v>
      </c>
      <c r="K2383" s="570">
        <v>99</v>
      </c>
      <c r="L2383" s="570">
        <v>99</v>
      </c>
      <c r="M2383" s="570">
        <v>1</v>
      </c>
      <c r="N2383" s="570">
        <v>99</v>
      </c>
      <c r="O2383" s="570">
        <v>99</v>
      </c>
      <c r="P2383" s="570">
        <v>99</v>
      </c>
      <c r="Q2383" s="570"/>
      <c r="R2383" s="570">
        <v>0</v>
      </c>
      <c r="S2383" s="570"/>
      <c r="T2383" s="570"/>
      <c r="U2383" s="570"/>
      <c r="V2383" s="570"/>
      <c r="W2383" s="570"/>
      <c r="X2383" s="570"/>
      <c r="Y2383" s="570"/>
      <c r="Z2383" s="570"/>
      <c r="AA2383" s="570"/>
      <c r="AB2383" s="570"/>
      <c r="AC2383" s="570"/>
      <c r="AD2383" s="570"/>
      <c r="AE2383" s="570"/>
      <c r="AF2383" s="570"/>
      <c r="AG2383" s="570"/>
      <c r="AH2383" s="570"/>
      <c r="AI2383" s="570"/>
      <c r="AJ2383" s="570"/>
      <c r="AK2383" s="570"/>
      <c r="AL2383" s="570"/>
    </row>
    <row r="2384" spans="1:38" s="531" customFormat="1">
      <c r="A2384" s="570">
        <v>17</v>
      </c>
      <c r="B2384" s="570">
        <v>372</v>
      </c>
      <c r="C2384" s="570">
        <v>2022</v>
      </c>
      <c r="D2384" s="570">
        <v>12</v>
      </c>
      <c r="E2384" s="570">
        <v>99</v>
      </c>
      <c r="F2384" s="570">
        <v>99</v>
      </c>
      <c r="G2384" s="570">
        <v>99</v>
      </c>
      <c r="H2384" s="570">
        <v>99</v>
      </c>
      <c r="I2384" s="570">
        <v>99</v>
      </c>
      <c r="J2384" s="570">
        <v>999</v>
      </c>
      <c r="K2384" s="570">
        <v>99</v>
      </c>
      <c r="L2384" s="570">
        <v>99</v>
      </c>
      <c r="M2384" s="570">
        <v>1</v>
      </c>
      <c r="N2384" s="570">
        <v>99</v>
      </c>
      <c r="O2384" s="570">
        <v>99</v>
      </c>
      <c r="P2384" s="570">
        <v>99</v>
      </c>
      <c r="Q2384" s="570"/>
      <c r="R2384" s="570">
        <v>0</v>
      </c>
      <c r="S2384" s="570"/>
      <c r="T2384" s="570"/>
      <c r="U2384" s="570"/>
      <c r="V2384" s="570"/>
      <c r="W2384" s="570"/>
      <c r="X2384" s="570"/>
      <c r="Y2384" s="570"/>
      <c r="Z2384" s="570"/>
      <c r="AA2384" s="570"/>
      <c r="AB2384" s="570"/>
      <c r="AC2384" s="570"/>
      <c r="AD2384" s="570"/>
      <c r="AE2384" s="570"/>
      <c r="AF2384" s="570"/>
      <c r="AG2384" s="570"/>
      <c r="AH2384" s="570"/>
      <c r="AI2384" s="570"/>
      <c r="AJ2384" s="570"/>
      <c r="AK2384" s="570"/>
      <c r="AL2384" s="570"/>
    </row>
    <row r="2385" spans="1:38" s="531" customFormat="1">
      <c r="A2385" s="570">
        <v>17</v>
      </c>
      <c r="B2385" s="570">
        <v>373</v>
      </c>
      <c r="C2385" s="570">
        <v>2022</v>
      </c>
      <c r="D2385" s="570">
        <v>1</v>
      </c>
      <c r="E2385" s="570">
        <v>99</v>
      </c>
      <c r="F2385" s="570">
        <v>99</v>
      </c>
      <c r="G2385" s="570">
        <v>99</v>
      </c>
      <c r="H2385" s="570">
        <v>99</v>
      </c>
      <c r="I2385" s="570">
        <v>99</v>
      </c>
      <c r="J2385" s="570">
        <v>999</v>
      </c>
      <c r="K2385" s="570">
        <v>99</v>
      </c>
      <c r="L2385" s="570">
        <v>99</v>
      </c>
      <c r="M2385" s="570">
        <v>2</v>
      </c>
      <c r="N2385" s="570">
        <v>99</v>
      </c>
      <c r="O2385" s="570">
        <v>99</v>
      </c>
      <c r="P2385" s="570">
        <v>99</v>
      </c>
      <c r="Q2385" s="570">
        <v>24</v>
      </c>
      <c r="R2385" s="570">
        <v>91</v>
      </c>
      <c r="S2385" s="570">
        <v>3.967032967032968</v>
      </c>
      <c r="T2385" s="570">
        <v>2</v>
      </c>
      <c r="U2385" s="570">
        <v>13.026043956043951</v>
      </c>
      <c r="V2385" s="570">
        <v>0</v>
      </c>
      <c r="W2385" s="570">
        <v>0</v>
      </c>
      <c r="X2385" s="570">
        <v>50.549450549450555</v>
      </c>
      <c r="Y2385" s="570">
        <v>3.2967032967032961</v>
      </c>
      <c r="Z2385" s="570">
        <v>6.9307651257878611</v>
      </c>
      <c r="AA2385" s="570">
        <v>1.1334140728134772</v>
      </c>
      <c r="AB2385" s="570">
        <v>0</v>
      </c>
      <c r="AC2385" s="570">
        <v>23.3614846089019</v>
      </c>
      <c r="AD2385" s="570"/>
      <c r="AE2385" s="570"/>
      <c r="AF2385" s="570">
        <v>9.9128540305010908</v>
      </c>
      <c r="AG2385" s="570">
        <v>6.7971386384162127</v>
      </c>
      <c r="AH2385" s="570">
        <v>0</v>
      </c>
      <c r="AI2385" s="570">
        <v>0</v>
      </c>
      <c r="AJ2385" s="570"/>
      <c r="AK2385" s="570"/>
      <c r="AL2385" s="570"/>
    </row>
    <row r="2386" spans="1:38" s="531" customFormat="1">
      <c r="A2386" s="570">
        <v>17</v>
      </c>
      <c r="B2386" s="570">
        <v>374</v>
      </c>
      <c r="C2386" s="570">
        <v>2022</v>
      </c>
      <c r="D2386" s="570">
        <v>2</v>
      </c>
      <c r="E2386" s="570">
        <v>99</v>
      </c>
      <c r="F2386" s="570">
        <v>99</v>
      </c>
      <c r="G2386" s="570">
        <v>99</v>
      </c>
      <c r="H2386" s="570">
        <v>99</v>
      </c>
      <c r="I2386" s="570">
        <v>99</v>
      </c>
      <c r="J2386" s="570">
        <v>999</v>
      </c>
      <c r="K2386" s="570">
        <v>99</v>
      </c>
      <c r="L2386" s="570">
        <v>99</v>
      </c>
      <c r="M2386" s="570">
        <v>2</v>
      </c>
      <c r="N2386" s="570">
        <v>99</v>
      </c>
      <c r="O2386" s="570">
        <v>99</v>
      </c>
      <c r="P2386" s="570">
        <v>99</v>
      </c>
      <c r="Q2386" s="570">
        <v>36</v>
      </c>
      <c r="R2386" s="570">
        <v>140</v>
      </c>
      <c r="S2386" s="570">
        <v>4.3571428571428559</v>
      </c>
      <c r="T2386" s="570">
        <v>2</v>
      </c>
      <c r="U2386" s="570">
        <v>8.7850000000000019</v>
      </c>
      <c r="V2386" s="570">
        <v>0</v>
      </c>
      <c r="W2386" s="570">
        <v>0</v>
      </c>
      <c r="X2386" s="570">
        <v>7.8571428571428559</v>
      </c>
      <c r="Y2386" s="570">
        <v>1.4285714285714288</v>
      </c>
      <c r="Z2386" s="570">
        <v>5.4592245001334243</v>
      </c>
      <c r="AA2386" s="570">
        <v>1.4690688429430823</v>
      </c>
      <c r="AB2386" s="570">
        <v>0</v>
      </c>
      <c r="AC2386" s="570">
        <v>-0.17367346675593523</v>
      </c>
      <c r="AD2386" s="570"/>
      <c r="AE2386" s="570"/>
      <c r="AF2386" s="570">
        <v>8.6741016109045894</v>
      </c>
      <c r="AG2386" s="570">
        <v>7.5843441475552478</v>
      </c>
      <c r="AH2386" s="570">
        <v>0</v>
      </c>
      <c r="AI2386" s="570">
        <v>3</v>
      </c>
      <c r="AJ2386" s="570">
        <v>87.59999999999998</v>
      </c>
      <c r="AK2386" s="570">
        <v>14.082662355959751</v>
      </c>
      <c r="AL2386" s="570"/>
    </row>
    <row r="2387" spans="1:38" s="531" customFormat="1">
      <c r="A2387" s="570">
        <v>17</v>
      </c>
      <c r="B2387" s="570">
        <v>375</v>
      </c>
      <c r="C2387" s="570">
        <v>2022</v>
      </c>
      <c r="D2387" s="570">
        <v>3</v>
      </c>
      <c r="E2387" s="570">
        <v>99</v>
      </c>
      <c r="F2387" s="570">
        <v>99</v>
      </c>
      <c r="G2387" s="570">
        <v>99</v>
      </c>
      <c r="H2387" s="570">
        <v>99</v>
      </c>
      <c r="I2387" s="570">
        <v>99</v>
      </c>
      <c r="J2387" s="570">
        <v>999</v>
      </c>
      <c r="K2387" s="570">
        <v>99</v>
      </c>
      <c r="L2387" s="570">
        <v>99</v>
      </c>
      <c r="M2387" s="570">
        <v>2</v>
      </c>
      <c r="N2387" s="570">
        <v>99</v>
      </c>
      <c r="O2387" s="570">
        <v>99</v>
      </c>
      <c r="P2387" s="570">
        <v>99</v>
      </c>
      <c r="Q2387" s="570">
        <v>84</v>
      </c>
      <c r="R2387" s="570">
        <v>528</v>
      </c>
      <c r="S2387" s="570">
        <v>4.2897727272727284</v>
      </c>
      <c r="T2387" s="570">
        <v>2</v>
      </c>
      <c r="U2387" s="570">
        <v>7.0096590909090946</v>
      </c>
      <c r="V2387" s="570">
        <v>0</v>
      </c>
      <c r="W2387" s="570">
        <v>0</v>
      </c>
      <c r="X2387" s="570">
        <v>9.4696969696969688</v>
      </c>
      <c r="Y2387" s="570">
        <v>0.56818181818181823</v>
      </c>
      <c r="Z2387" s="570">
        <v>4.845405653233481</v>
      </c>
      <c r="AA2387" s="570">
        <v>1.4659421243635322</v>
      </c>
      <c r="AB2387" s="570">
        <v>0</v>
      </c>
      <c r="AC2387" s="570">
        <v>-17.013465075497852</v>
      </c>
      <c r="AD2387" s="570"/>
      <c r="AE2387" s="570"/>
      <c r="AF2387" s="570">
        <v>12.233549582947171</v>
      </c>
      <c r="AG2387" s="570">
        <v>9.1351576827290639</v>
      </c>
      <c r="AH2387" s="570">
        <v>0.37878787878787878</v>
      </c>
      <c r="AI2387" s="570">
        <v>0</v>
      </c>
      <c r="AJ2387" s="570"/>
      <c r="AK2387" s="570"/>
      <c r="AL2387" s="570"/>
    </row>
    <row r="2388" spans="1:38" s="531" customFormat="1">
      <c r="A2388" s="570">
        <v>17</v>
      </c>
      <c r="B2388" s="570">
        <v>376</v>
      </c>
      <c r="C2388" s="570">
        <v>2022</v>
      </c>
      <c r="D2388" s="570">
        <v>4</v>
      </c>
      <c r="E2388" s="570">
        <v>99</v>
      </c>
      <c r="F2388" s="570">
        <v>99</v>
      </c>
      <c r="G2388" s="570">
        <v>99</v>
      </c>
      <c r="H2388" s="570">
        <v>99</v>
      </c>
      <c r="I2388" s="570">
        <v>99</v>
      </c>
      <c r="J2388" s="570">
        <v>999</v>
      </c>
      <c r="K2388" s="570">
        <v>99</v>
      </c>
      <c r="L2388" s="570">
        <v>99</v>
      </c>
      <c r="M2388" s="570">
        <v>2</v>
      </c>
      <c r="N2388" s="570">
        <v>99</v>
      </c>
      <c r="O2388" s="570">
        <v>99</v>
      </c>
      <c r="P2388" s="570">
        <v>99</v>
      </c>
      <c r="Q2388" s="570">
        <v>78</v>
      </c>
      <c r="R2388" s="570">
        <v>609</v>
      </c>
      <c r="S2388" s="570">
        <v>4.1198686371100157</v>
      </c>
      <c r="T2388" s="570">
        <v>2</v>
      </c>
      <c r="U2388" s="570">
        <v>6.7203612479474497</v>
      </c>
      <c r="V2388" s="570">
        <v>0</v>
      </c>
      <c r="W2388" s="570">
        <v>0</v>
      </c>
      <c r="X2388" s="570">
        <v>5.7471264367816097</v>
      </c>
      <c r="Y2388" s="570">
        <v>0.82101806239737285</v>
      </c>
      <c r="Z2388" s="570">
        <v>3.9730759552290049</v>
      </c>
      <c r="AA2388" s="570">
        <v>1.399184368021553</v>
      </c>
      <c r="AB2388" s="570">
        <v>0</v>
      </c>
      <c r="AC2388" s="570">
        <v>4.6290051344994358</v>
      </c>
      <c r="AD2388" s="570"/>
      <c r="AE2388" s="570"/>
      <c r="AF2388" s="570">
        <v>16.300856531049252</v>
      </c>
      <c r="AG2388" s="570">
        <v>11.506109115035784</v>
      </c>
      <c r="AH2388" s="570">
        <v>0</v>
      </c>
      <c r="AI2388" s="570">
        <v>37</v>
      </c>
      <c r="AJ2388" s="570">
        <v>74.791891891891908</v>
      </c>
      <c r="AK2388" s="570">
        <v>12.360834419628661</v>
      </c>
      <c r="AL2388" s="570"/>
    </row>
    <row r="2389" spans="1:38" s="531" customFormat="1">
      <c r="A2389" s="570">
        <v>17</v>
      </c>
      <c r="B2389" s="570">
        <v>377</v>
      </c>
      <c r="C2389" s="570">
        <v>2022</v>
      </c>
      <c r="D2389" s="570">
        <v>5</v>
      </c>
      <c r="E2389" s="570">
        <v>99</v>
      </c>
      <c r="F2389" s="570">
        <v>99</v>
      </c>
      <c r="G2389" s="570">
        <v>99</v>
      </c>
      <c r="H2389" s="570">
        <v>99</v>
      </c>
      <c r="I2389" s="570">
        <v>99</v>
      </c>
      <c r="J2389" s="570">
        <v>999</v>
      </c>
      <c r="K2389" s="570">
        <v>99</v>
      </c>
      <c r="L2389" s="570">
        <v>99</v>
      </c>
      <c r="M2389" s="570">
        <v>2</v>
      </c>
      <c r="N2389" s="570">
        <v>99</v>
      </c>
      <c r="O2389" s="570">
        <v>99</v>
      </c>
      <c r="P2389" s="570">
        <v>99</v>
      </c>
      <c r="Q2389" s="570">
        <v>58</v>
      </c>
      <c r="R2389" s="570">
        <v>466</v>
      </c>
      <c r="S2389" s="570">
        <v>4.1351931330472116</v>
      </c>
      <c r="T2389" s="570">
        <v>2</v>
      </c>
      <c r="U2389" s="570">
        <v>7.4851931330472095</v>
      </c>
      <c r="V2389" s="570">
        <v>0</v>
      </c>
      <c r="W2389" s="570">
        <v>0</v>
      </c>
      <c r="X2389" s="570">
        <v>8.1545064377682408</v>
      </c>
      <c r="Y2389" s="570">
        <v>0.21459227467811159</v>
      </c>
      <c r="Z2389" s="570">
        <v>4.3236816275920287</v>
      </c>
      <c r="AA2389" s="570">
        <v>1.4971237320734021</v>
      </c>
      <c r="AB2389" s="570">
        <v>0</v>
      </c>
      <c r="AC2389" s="570">
        <v>0.4850997893074579</v>
      </c>
      <c r="AD2389" s="570"/>
      <c r="AE2389" s="570"/>
      <c r="AF2389" s="570">
        <v>23.046488625123633</v>
      </c>
      <c r="AG2389" s="570">
        <v>16.322720125786169</v>
      </c>
      <c r="AH2389" s="570">
        <v>0</v>
      </c>
      <c r="AI2389" s="570">
        <v>7</v>
      </c>
      <c r="AJ2389" s="570">
        <v>84.828571428571394</v>
      </c>
      <c r="AK2389" s="570">
        <v>16.791197988799098</v>
      </c>
      <c r="AL2389" s="570"/>
    </row>
    <row r="2390" spans="1:38" s="531" customFormat="1">
      <c r="A2390" s="570">
        <v>17</v>
      </c>
      <c r="B2390" s="570">
        <v>378</v>
      </c>
      <c r="C2390" s="570">
        <v>2022</v>
      </c>
      <c r="D2390" s="570">
        <v>6</v>
      </c>
      <c r="E2390" s="570">
        <v>99</v>
      </c>
      <c r="F2390" s="570">
        <v>99</v>
      </c>
      <c r="G2390" s="570">
        <v>99</v>
      </c>
      <c r="H2390" s="570">
        <v>99</v>
      </c>
      <c r="I2390" s="570">
        <v>99</v>
      </c>
      <c r="J2390" s="570">
        <v>999</v>
      </c>
      <c r="K2390" s="570">
        <v>99</v>
      </c>
      <c r="L2390" s="570">
        <v>99</v>
      </c>
      <c r="M2390" s="570">
        <v>2</v>
      </c>
      <c r="N2390" s="570">
        <v>99</v>
      </c>
      <c r="O2390" s="570">
        <v>99</v>
      </c>
      <c r="P2390" s="570">
        <v>99</v>
      </c>
      <c r="Q2390" s="570">
        <v>78</v>
      </c>
      <c r="R2390" s="570">
        <v>523</v>
      </c>
      <c r="S2390" s="570">
        <v>3.8240917782026762</v>
      </c>
      <c r="T2390" s="570">
        <v>2</v>
      </c>
      <c r="U2390" s="570">
        <v>8.7409177820267718</v>
      </c>
      <c r="V2390" s="570">
        <v>0</v>
      </c>
      <c r="W2390" s="570">
        <v>0</v>
      </c>
      <c r="X2390" s="570">
        <v>10.325047801147228</v>
      </c>
      <c r="Y2390" s="570">
        <v>1.5296367112810705</v>
      </c>
      <c r="Z2390" s="570">
        <v>4.8030989756126008</v>
      </c>
      <c r="AA2390" s="570">
        <v>1.6545992701928902</v>
      </c>
      <c r="AB2390" s="570">
        <v>0</v>
      </c>
      <c r="AC2390" s="570">
        <v>15.045863802631301</v>
      </c>
      <c r="AD2390" s="570"/>
      <c r="AE2390" s="570"/>
      <c r="AF2390" s="570">
        <v>29.8005698005698</v>
      </c>
      <c r="AG2390" s="570">
        <v>19.781907873385425</v>
      </c>
      <c r="AH2390" s="570">
        <v>0.95602294455066894</v>
      </c>
      <c r="AI2390" s="570">
        <v>0</v>
      </c>
      <c r="AJ2390" s="570"/>
      <c r="AK2390" s="570"/>
      <c r="AL2390" s="570"/>
    </row>
    <row r="2391" spans="1:38" s="531" customFormat="1">
      <c r="A2391" s="570">
        <v>17</v>
      </c>
      <c r="B2391" s="570">
        <v>379</v>
      </c>
      <c r="C2391" s="570">
        <v>2022</v>
      </c>
      <c r="D2391" s="570">
        <v>7</v>
      </c>
      <c r="E2391" s="570">
        <v>99</v>
      </c>
      <c r="F2391" s="570">
        <v>99</v>
      </c>
      <c r="G2391" s="570">
        <v>99</v>
      </c>
      <c r="H2391" s="570">
        <v>99</v>
      </c>
      <c r="I2391" s="570">
        <v>99</v>
      </c>
      <c r="J2391" s="570">
        <v>999</v>
      </c>
      <c r="K2391" s="570">
        <v>99</v>
      </c>
      <c r="L2391" s="570">
        <v>99</v>
      </c>
      <c r="M2391" s="570">
        <v>2</v>
      </c>
      <c r="N2391" s="570">
        <v>99</v>
      </c>
      <c r="O2391" s="570">
        <v>99</v>
      </c>
      <c r="P2391" s="570">
        <v>99</v>
      </c>
      <c r="Q2391" s="570">
        <v>15</v>
      </c>
      <c r="R2391" s="570">
        <v>66</v>
      </c>
      <c r="S2391" s="570">
        <v>4.1818181818181808</v>
      </c>
      <c r="T2391" s="570">
        <v>2</v>
      </c>
      <c r="U2391" s="570">
        <v>11.796969696969699</v>
      </c>
      <c r="V2391" s="570">
        <v>0</v>
      </c>
      <c r="W2391" s="570">
        <v>0</v>
      </c>
      <c r="X2391" s="570">
        <v>25.757575757575754</v>
      </c>
      <c r="Y2391" s="570">
        <v>0</v>
      </c>
      <c r="Z2391" s="570">
        <v>4.881379887402991</v>
      </c>
      <c r="AA2391" s="570">
        <v>1.1922615498730922</v>
      </c>
      <c r="AB2391" s="570">
        <v>0</v>
      </c>
      <c r="AC2391" s="570">
        <v>-35.865469180635621</v>
      </c>
      <c r="AD2391" s="570"/>
      <c r="AE2391" s="570"/>
      <c r="AF2391" s="570">
        <v>29.203539823008843</v>
      </c>
      <c r="AG2391" s="570">
        <v>24.497372809363483</v>
      </c>
      <c r="AH2391" s="570">
        <v>0</v>
      </c>
      <c r="AI2391" s="570">
        <v>0</v>
      </c>
      <c r="AJ2391" s="570"/>
      <c r="AK2391" s="570"/>
      <c r="AL2391" s="570"/>
    </row>
    <row r="2392" spans="1:38" s="531" customFormat="1">
      <c r="A2392" s="570">
        <v>17</v>
      </c>
      <c r="B2392" s="570">
        <v>380</v>
      </c>
      <c r="C2392" s="570">
        <v>2022</v>
      </c>
      <c r="D2392" s="570">
        <v>8</v>
      </c>
      <c r="E2392" s="570">
        <v>99</v>
      </c>
      <c r="F2392" s="570">
        <v>99</v>
      </c>
      <c r="G2392" s="570">
        <v>99</v>
      </c>
      <c r="H2392" s="570">
        <v>99</v>
      </c>
      <c r="I2392" s="570">
        <v>99</v>
      </c>
      <c r="J2392" s="570">
        <v>999</v>
      </c>
      <c r="K2392" s="570">
        <v>99</v>
      </c>
      <c r="L2392" s="570">
        <v>99</v>
      </c>
      <c r="M2392" s="570">
        <v>2</v>
      </c>
      <c r="N2392" s="570">
        <v>99</v>
      </c>
      <c r="O2392" s="570">
        <v>99</v>
      </c>
      <c r="P2392" s="570">
        <v>99</v>
      </c>
      <c r="Q2392" s="570">
        <v>79</v>
      </c>
      <c r="R2392" s="570">
        <v>697</v>
      </c>
      <c r="S2392" s="570">
        <v>4.2195121951219514</v>
      </c>
      <c r="T2392" s="570">
        <v>2</v>
      </c>
      <c r="U2392" s="570">
        <v>9.4886657101865151</v>
      </c>
      <c r="V2392" s="570">
        <v>0</v>
      </c>
      <c r="W2392" s="570">
        <v>0</v>
      </c>
      <c r="X2392" s="570">
        <v>6.7431850789096144</v>
      </c>
      <c r="Y2392" s="570">
        <v>0.71736011477761852</v>
      </c>
      <c r="Z2392" s="570">
        <v>3.6558595601505743</v>
      </c>
      <c r="AA2392" s="570">
        <v>1.4310627699625695</v>
      </c>
      <c r="AB2392" s="570">
        <v>0</v>
      </c>
      <c r="AC2392" s="570">
        <v>11.526931342591398</v>
      </c>
      <c r="AD2392" s="570"/>
      <c r="AE2392" s="570"/>
      <c r="AF2392" s="570">
        <v>41.912206855081187</v>
      </c>
      <c r="AG2392" s="570">
        <v>33.721867001152354</v>
      </c>
      <c r="AH2392" s="570">
        <v>2.5824964131994261</v>
      </c>
      <c r="AI2392" s="570">
        <v>1</v>
      </c>
      <c r="AJ2392" s="570">
        <v>106.9</v>
      </c>
      <c r="AK2392" s="570">
        <v>12.770017215022817</v>
      </c>
      <c r="AL2392" s="570"/>
    </row>
    <row r="2393" spans="1:38" s="531" customFormat="1">
      <c r="A2393" s="570">
        <v>17</v>
      </c>
      <c r="B2393" s="570">
        <v>381</v>
      </c>
      <c r="C2393" s="570">
        <v>2022</v>
      </c>
      <c r="D2393" s="570">
        <v>9</v>
      </c>
      <c r="E2393" s="570">
        <v>99</v>
      </c>
      <c r="F2393" s="570">
        <v>99</v>
      </c>
      <c r="G2393" s="570">
        <v>99</v>
      </c>
      <c r="H2393" s="570">
        <v>99</v>
      </c>
      <c r="I2393" s="570">
        <v>99</v>
      </c>
      <c r="J2393" s="570">
        <v>999</v>
      </c>
      <c r="K2393" s="570">
        <v>99</v>
      </c>
      <c r="L2393" s="570">
        <v>99</v>
      </c>
      <c r="M2393" s="570">
        <v>2</v>
      </c>
      <c r="N2393" s="570">
        <v>99</v>
      </c>
      <c r="O2393" s="570">
        <v>99</v>
      </c>
      <c r="P2393" s="570">
        <v>99</v>
      </c>
      <c r="Q2393" s="570">
        <v>102</v>
      </c>
      <c r="R2393" s="570">
        <v>801</v>
      </c>
      <c r="S2393" s="570">
        <v>3.9762796504369535</v>
      </c>
      <c r="T2393" s="570">
        <v>2</v>
      </c>
      <c r="U2393" s="570">
        <v>8.7967540574282115</v>
      </c>
      <c r="V2393" s="570">
        <v>0</v>
      </c>
      <c r="W2393" s="570">
        <v>0</v>
      </c>
      <c r="X2393" s="570">
        <v>5.9925093632958806</v>
      </c>
      <c r="Y2393" s="570">
        <v>0.37453183520599254</v>
      </c>
      <c r="Z2393" s="570">
        <v>4.0691297815641887</v>
      </c>
      <c r="AA2393" s="570">
        <v>1.8442979282474143</v>
      </c>
      <c r="AB2393" s="570">
        <v>0</v>
      </c>
      <c r="AC2393" s="570">
        <v>34.281333925222071</v>
      </c>
      <c r="AD2393" s="570"/>
      <c r="AE2393" s="570"/>
      <c r="AF2393" s="570">
        <v>35.146994295743752</v>
      </c>
      <c r="AG2393" s="570">
        <v>24.900696888738121</v>
      </c>
      <c r="AH2393" s="570">
        <v>2.1223470661672903</v>
      </c>
      <c r="AI2393" s="570">
        <v>1</v>
      </c>
      <c r="AJ2393" s="570">
        <v>86.2</v>
      </c>
      <c r="AK2393" s="570">
        <v>14.832071412370791</v>
      </c>
      <c r="AL2393" s="570"/>
    </row>
    <row r="2394" spans="1:38" s="531" customFormat="1">
      <c r="A2394" s="570">
        <v>17</v>
      </c>
      <c r="B2394" s="570">
        <v>382</v>
      </c>
      <c r="C2394" s="570">
        <v>2022</v>
      </c>
      <c r="D2394" s="570">
        <v>10</v>
      </c>
      <c r="E2394" s="570">
        <v>99</v>
      </c>
      <c r="F2394" s="570">
        <v>99</v>
      </c>
      <c r="G2394" s="570">
        <v>99</v>
      </c>
      <c r="H2394" s="570">
        <v>99</v>
      </c>
      <c r="I2394" s="570">
        <v>99</v>
      </c>
      <c r="J2394" s="570">
        <v>999</v>
      </c>
      <c r="K2394" s="570">
        <v>99</v>
      </c>
      <c r="L2394" s="570">
        <v>99</v>
      </c>
      <c r="M2394" s="570">
        <v>2</v>
      </c>
      <c r="N2394" s="570">
        <v>99</v>
      </c>
      <c r="O2394" s="570">
        <v>99</v>
      </c>
      <c r="P2394" s="570">
        <v>99</v>
      </c>
      <c r="Q2394" s="570">
        <v>179</v>
      </c>
      <c r="R2394" s="570">
        <v>921</v>
      </c>
      <c r="S2394" s="570">
        <v>3.9695982627578714</v>
      </c>
      <c r="T2394" s="570">
        <v>2</v>
      </c>
      <c r="U2394" s="570">
        <v>11.886102062975016</v>
      </c>
      <c r="V2394" s="570">
        <v>0</v>
      </c>
      <c r="W2394" s="570">
        <v>0</v>
      </c>
      <c r="X2394" s="570">
        <v>22.5841476655809</v>
      </c>
      <c r="Y2394" s="570">
        <v>2.0629750271444087</v>
      </c>
      <c r="Z2394" s="570">
        <v>5.0394321443027588</v>
      </c>
      <c r="AA2394" s="570">
        <v>1.7169869675856857</v>
      </c>
      <c r="AB2394" s="570">
        <v>0</v>
      </c>
      <c r="AC2394" s="570">
        <v>-8.4826488570798215</v>
      </c>
      <c r="AD2394" s="570"/>
      <c r="AE2394" s="570"/>
      <c r="AF2394" s="570">
        <v>22.012428298279161</v>
      </c>
      <c r="AG2394" s="570">
        <v>16.674079331763462</v>
      </c>
      <c r="AH2394" s="570">
        <v>1.6286644951140059</v>
      </c>
      <c r="AI2394" s="570">
        <v>22</v>
      </c>
      <c r="AJ2394" s="570">
        <v>89.404545454545442</v>
      </c>
      <c r="AK2394" s="570">
        <v>13.231168926891078</v>
      </c>
      <c r="AL2394" s="570"/>
    </row>
    <row r="2395" spans="1:38" s="531" customFormat="1">
      <c r="A2395" s="570">
        <v>17</v>
      </c>
      <c r="B2395" s="570">
        <v>383</v>
      </c>
      <c r="C2395" s="570">
        <v>2022</v>
      </c>
      <c r="D2395" s="570">
        <v>11</v>
      </c>
      <c r="E2395" s="570">
        <v>99</v>
      </c>
      <c r="F2395" s="570">
        <v>99</v>
      </c>
      <c r="G2395" s="570">
        <v>99</v>
      </c>
      <c r="H2395" s="570">
        <v>99</v>
      </c>
      <c r="I2395" s="570">
        <v>99</v>
      </c>
      <c r="J2395" s="570">
        <v>999</v>
      </c>
      <c r="K2395" s="570">
        <v>99</v>
      </c>
      <c r="L2395" s="570">
        <v>99</v>
      </c>
      <c r="M2395" s="570">
        <v>2</v>
      </c>
      <c r="N2395" s="570">
        <v>99</v>
      </c>
      <c r="O2395" s="570">
        <v>99</v>
      </c>
      <c r="P2395" s="570">
        <v>99</v>
      </c>
      <c r="Q2395" s="570">
        <v>96</v>
      </c>
      <c r="R2395" s="570">
        <v>515</v>
      </c>
      <c r="S2395" s="570">
        <v>3.7902912621359226</v>
      </c>
      <c r="T2395" s="570">
        <v>2</v>
      </c>
      <c r="U2395" s="570">
        <v>12.038446601941741</v>
      </c>
      <c r="V2395" s="570">
        <v>0</v>
      </c>
      <c r="W2395" s="570">
        <v>0</v>
      </c>
      <c r="X2395" s="570">
        <v>25.4368932038835</v>
      </c>
      <c r="Y2395" s="570">
        <v>2.3300970873786402</v>
      </c>
      <c r="Z2395" s="570">
        <v>5.1190864546951964</v>
      </c>
      <c r="AA2395" s="570">
        <v>1.5196776972489547</v>
      </c>
      <c r="AB2395" s="570">
        <v>0</v>
      </c>
      <c r="AC2395" s="570">
        <v>14.920041256350331</v>
      </c>
      <c r="AD2395" s="570"/>
      <c r="AE2395" s="570"/>
      <c r="AF2395" s="570">
        <v>19.961240310077521</v>
      </c>
      <c r="AG2395" s="570">
        <v>14.09945897266207</v>
      </c>
      <c r="AH2395" s="570">
        <v>0.3883495145631069</v>
      </c>
      <c r="AI2395" s="570">
        <v>8</v>
      </c>
      <c r="AJ2395" s="570">
        <v>91.862499999999997</v>
      </c>
      <c r="AK2395" s="570">
        <v>11.742337493109844</v>
      </c>
      <c r="AL2395" s="570"/>
    </row>
    <row r="2396" spans="1:38" s="531" customFormat="1">
      <c r="A2396" s="570">
        <v>17</v>
      </c>
      <c r="B2396" s="570">
        <v>384</v>
      </c>
      <c r="C2396" s="570">
        <v>2022</v>
      </c>
      <c r="D2396" s="570">
        <v>12</v>
      </c>
      <c r="E2396" s="570">
        <v>99</v>
      </c>
      <c r="F2396" s="570">
        <v>99</v>
      </c>
      <c r="G2396" s="570">
        <v>99</v>
      </c>
      <c r="H2396" s="570">
        <v>99</v>
      </c>
      <c r="I2396" s="570">
        <v>99</v>
      </c>
      <c r="J2396" s="570">
        <v>999</v>
      </c>
      <c r="K2396" s="570">
        <v>99</v>
      </c>
      <c r="L2396" s="570">
        <v>99</v>
      </c>
      <c r="M2396" s="570">
        <v>2</v>
      </c>
      <c r="N2396" s="570">
        <v>99</v>
      </c>
      <c r="O2396" s="570">
        <v>99</v>
      </c>
      <c r="P2396" s="570">
        <v>99</v>
      </c>
      <c r="Q2396" s="570">
        <v>24</v>
      </c>
      <c r="R2396" s="570">
        <v>79</v>
      </c>
      <c r="S2396" s="570">
        <v>3.5443037974683529</v>
      </c>
      <c r="T2396" s="570">
        <v>2</v>
      </c>
      <c r="U2396" s="570">
        <v>9.6101265822784825</v>
      </c>
      <c r="V2396" s="570">
        <v>0</v>
      </c>
      <c r="W2396" s="570">
        <v>0</v>
      </c>
      <c r="X2396" s="570">
        <v>18.987341772151904</v>
      </c>
      <c r="Y2396" s="570">
        <v>1.2658227848101264</v>
      </c>
      <c r="Z2396" s="570">
        <v>5.3971533738572708</v>
      </c>
      <c r="AA2396" s="570">
        <v>1.7845856758052772</v>
      </c>
      <c r="AB2396" s="570">
        <v>0</v>
      </c>
      <c r="AC2396" s="570">
        <v>31.379108814570241</v>
      </c>
      <c r="AD2396" s="570"/>
      <c r="AE2396" s="570"/>
      <c r="AF2396" s="570">
        <v>17.286652078774612</v>
      </c>
      <c r="AG2396" s="570">
        <v>10.305416044522875</v>
      </c>
      <c r="AH2396" s="570">
        <v>2.5316455696202529</v>
      </c>
      <c r="AI2396" s="570">
        <v>0</v>
      </c>
      <c r="AJ2396" s="570"/>
      <c r="AK2396" s="570"/>
      <c r="AL2396" s="570"/>
    </row>
    <row r="2397" spans="1:38" s="531" customFormat="1">
      <c r="A2397" s="570">
        <v>17</v>
      </c>
      <c r="B2397" s="570">
        <v>385</v>
      </c>
      <c r="C2397" s="570">
        <v>2022</v>
      </c>
      <c r="D2397" s="570">
        <v>1</v>
      </c>
      <c r="E2397" s="570">
        <v>99</v>
      </c>
      <c r="F2397" s="570">
        <v>99</v>
      </c>
      <c r="G2397" s="570">
        <v>99</v>
      </c>
      <c r="H2397" s="570">
        <v>99</v>
      </c>
      <c r="I2397" s="570">
        <v>99</v>
      </c>
      <c r="J2397" s="570">
        <v>999</v>
      </c>
      <c r="K2397" s="570">
        <v>99</v>
      </c>
      <c r="L2397" s="570">
        <v>99</v>
      </c>
      <c r="M2397" s="570">
        <v>3</v>
      </c>
      <c r="N2397" s="570">
        <v>99</v>
      </c>
      <c r="O2397" s="570">
        <v>99</v>
      </c>
      <c r="P2397" s="570">
        <v>99</v>
      </c>
      <c r="Q2397" s="570"/>
      <c r="R2397" s="570">
        <v>0</v>
      </c>
      <c r="S2397" s="570"/>
      <c r="T2397" s="570"/>
      <c r="U2397" s="570"/>
      <c r="V2397" s="570"/>
      <c r="W2397" s="570"/>
      <c r="X2397" s="570"/>
      <c r="Y2397" s="570"/>
      <c r="Z2397" s="570"/>
      <c r="AA2397" s="570"/>
      <c r="AB2397" s="570"/>
      <c r="AC2397" s="570"/>
      <c r="AD2397" s="570"/>
      <c r="AE2397" s="570"/>
      <c r="AF2397" s="570"/>
      <c r="AG2397" s="570"/>
      <c r="AH2397" s="570"/>
      <c r="AI2397" s="570"/>
      <c r="AJ2397" s="570"/>
      <c r="AK2397" s="570"/>
      <c r="AL2397" s="570"/>
    </row>
    <row r="2398" spans="1:38" s="531" customFormat="1">
      <c r="A2398" s="570">
        <v>17</v>
      </c>
      <c r="B2398" s="570">
        <v>386</v>
      </c>
      <c r="C2398" s="570">
        <v>2022</v>
      </c>
      <c r="D2398" s="570">
        <v>2</v>
      </c>
      <c r="E2398" s="570">
        <v>99</v>
      </c>
      <c r="F2398" s="570">
        <v>99</v>
      </c>
      <c r="G2398" s="570">
        <v>99</v>
      </c>
      <c r="H2398" s="570">
        <v>99</v>
      </c>
      <c r="I2398" s="570">
        <v>99</v>
      </c>
      <c r="J2398" s="570">
        <v>999</v>
      </c>
      <c r="K2398" s="570">
        <v>99</v>
      </c>
      <c r="L2398" s="570">
        <v>99</v>
      </c>
      <c r="M2398" s="570">
        <v>3</v>
      </c>
      <c r="N2398" s="570">
        <v>99</v>
      </c>
      <c r="O2398" s="570">
        <v>99</v>
      </c>
      <c r="P2398" s="570">
        <v>99</v>
      </c>
      <c r="Q2398" s="570"/>
      <c r="R2398" s="570">
        <v>0</v>
      </c>
      <c r="S2398" s="570"/>
      <c r="T2398" s="570"/>
      <c r="U2398" s="570"/>
      <c r="V2398" s="570"/>
      <c r="W2398" s="570"/>
      <c r="X2398" s="570"/>
      <c r="Y2398" s="570"/>
      <c r="Z2398" s="570"/>
      <c r="AA2398" s="570"/>
      <c r="AB2398" s="570"/>
      <c r="AC2398" s="570"/>
      <c r="AD2398" s="570"/>
      <c r="AE2398" s="570"/>
      <c r="AF2398" s="570"/>
      <c r="AG2398" s="570"/>
      <c r="AH2398" s="570"/>
      <c r="AI2398" s="570"/>
      <c r="AJ2398" s="570"/>
      <c r="AK2398" s="570"/>
      <c r="AL2398" s="570"/>
    </row>
    <row r="2399" spans="1:38" s="531" customFormat="1">
      <c r="A2399" s="570">
        <v>17</v>
      </c>
      <c r="B2399" s="570">
        <v>387</v>
      </c>
      <c r="C2399" s="570">
        <v>2022</v>
      </c>
      <c r="D2399" s="570">
        <v>3</v>
      </c>
      <c r="E2399" s="570">
        <v>99</v>
      </c>
      <c r="F2399" s="570">
        <v>99</v>
      </c>
      <c r="G2399" s="570">
        <v>99</v>
      </c>
      <c r="H2399" s="570">
        <v>99</v>
      </c>
      <c r="I2399" s="570">
        <v>99</v>
      </c>
      <c r="J2399" s="570">
        <v>999</v>
      </c>
      <c r="K2399" s="570">
        <v>99</v>
      </c>
      <c r="L2399" s="570">
        <v>99</v>
      </c>
      <c r="M2399" s="570">
        <v>3</v>
      </c>
      <c r="N2399" s="570">
        <v>99</v>
      </c>
      <c r="O2399" s="570">
        <v>99</v>
      </c>
      <c r="P2399" s="570">
        <v>99</v>
      </c>
      <c r="Q2399" s="570">
        <v>1</v>
      </c>
      <c r="R2399" s="570">
        <v>1</v>
      </c>
      <c r="S2399" s="570">
        <v>5</v>
      </c>
      <c r="T2399" s="570">
        <v>3</v>
      </c>
      <c r="U2399" s="570">
        <v>7.1</v>
      </c>
      <c r="V2399" s="570">
        <v>0</v>
      </c>
      <c r="W2399" s="570">
        <v>0</v>
      </c>
      <c r="X2399" s="570">
        <v>0</v>
      </c>
      <c r="Y2399" s="570">
        <v>0</v>
      </c>
      <c r="Z2399" s="570">
        <v>0</v>
      </c>
      <c r="AA2399" s="570">
        <v>0</v>
      </c>
      <c r="AB2399" s="570">
        <v>0</v>
      </c>
      <c r="AC2399" s="570"/>
      <c r="AD2399" s="570"/>
      <c r="AE2399" s="570"/>
      <c r="AF2399" s="570">
        <v>2.3169601482854497E-2</v>
      </c>
      <c r="AG2399" s="570">
        <v>1.7524416942902469E-2</v>
      </c>
      <c r="AH2399" s="570">
        <v>0</v>
      </c>
      <c r="AI2399" s="570">
        <v>1</v>
      </c>
      <c r="AJ2399" s="570">
        <v>80.099999999999994</v>
      </c>
      <c r="AK2399" s="570">
        <v>13.815315281421253</v>
      </c>
      <c r="AL2399" s="570"/>
    </row>
    <row r="2400" spans="1:38" s="531" customFormat="1">
      <c r="A2400" s="570">
        <v>17</v>
      </c>
      <c r="B2400" s="570">
        <v>388</v>
      </c>
      <c r="C2400" s="570">
        <v>2022</v>
      </c>
      <c r="D2400" s="570">
        <v>4</v>
      </c>
      <c r="E2400" s="570">
        <v>99</v>
      </c>
      <c r="F2400" s="570">
        <v>99</v>
      </c>
      <c r="G2400" s="570">
        <v>99</v>
      </c>
      <c r="H2400" s="570">
        <v>99</v>
      </c>
      <c r="I2400" s="570">
        <v>99</v>
      </c>
      <c r="J2400" s="570">
        <v>999</v>
      </c>
      <c r="K2400" s="570">
        <v>99</v>
      </c>
      <c r="L2400" s="570">
        <v>99</v>
      </c>
      <c r="M2400" s="570">
        <v>3</v>
      </c>
      <c r="N2400" s="570">
        <v>99</v>
      </c>
      <c r="O2400" s="570">
        <v>99</v>
      </c>
      <c r="P2400" s="570">
        <v>99</v>
      </c>
      <c r="Q2400" s="570">
        <v>2</v>
      </c>
      <c r="R2400" s="570">
        <v>45</v>
      </c>
      <c r="S2400" s="570">
        <v>4.7111111111111112</v>
      </c>
      <c r="T2400" s="570">
        <v>3</v>
      </c>
      <c r="U2400" s="570">
        <v>8.5888888888888903</v>
      </c>
      <c r="V2400" s="570">
        <v>0</v>
      </c>
      <c r="W2400" s="570">
        <v>0</v>
      </c>
      <c r="X2400" s="570">
        <v>2.2222222222222223</v>
      </c>
      <c r="Y2400" s="570">
        <v>0</v>
      </c>
      <c r="Z2400" s="570">
        <v>3.1628554062725813</v>
      </c>
      <c r="AA2400" s="570">
        <v>1.0027123709047518</v>
      </c>
      <c r="AB2400" s="570">
        <v>0</v>
      </c>
      <c r="AC2400" s="570">
        <v>-63.654652036183997</v>
      </c>
      <c r="AD2400" s="570"/>
      <c r="AE2400" s="570"/>
      <c r="AF2400" s="570">
        <v>1.2044967880085649</v>
      </c>
      <c r="AG2400" s="570">
        <v>1.0865959325045405</v>
      </c>
      <c r="AH2400" s="570">
        <v>0</v>
      </c>
      <c r="AI2400" s="570">
        <v>45</v>
      </c>
      <c r="AJ2400" s="570">
        <v>84.686666666666639</v>
      </c>
      <c r="AK2400" s="570">
        <v>13.742973671483202</v>
      </c>
      <c r="AL2400" s="570"/>
    </row>
    <row r="2401" spans="1:38" s="531" customFormat="1">
      <c r="A2401" s="570">
        <v>17</v>
      </c>
      <c r="B2401" s="570">
        <v>389</v>
      </c>
      <c r="C2401" s="570">
        <v>2022</v>
      </c>
      <c r="D2401" s="570">
        <v>5</v>
      </c>
      <c r="E2401" s="570">
        <v>99</v>
      </c>
      <c r="F2401" s="570">
        <v>99</v>
      </c>
      <c r="G2401" s="570">
        <v>99</v>
      </c>
      <c r="H2401" s="570">
        <v>99</v>
      </c>
      <c r="I2401" s="570">
        <v>99</v>
      </c>
      <c r="J2401" s="570">
        <v>999</v>
      </c>
      <c r="K2401" s="570">
        <v>99</v>
      </c>
      <c r="L2401" s="570">
        <v>99</v>
      </c>
      <c r="M2401" s="570">
        <v>3</v>
      </c>
      <c r="N2401" s="570">
        <v>99</v>
      </c>
      <c r="O2401" s="570">
        <v>99</v>
      </c>
      <c r="P2401" s="570">
        <v>99</v>
      </c>
      <c r="Q2401" s="570"/>
      <c r="R2401" s="570">
        <v>0</v>
      </c>
      <c r="S2401" s="570"/>
      <c r="T2401" s="570"/>
      <c r="U2401" s="570"/>
      <c r="V2401" s="570"/>
      <c r="W2401" s="570"/>
      <c r="X2401" s="570"/>
      <c r="Y2401" s="570"/>
      <c r="Z2401" s="570"/>
      <c r="AA2401" s="570"/>
      <c r="AB2401" s="570"/>
      <c r="AC2401" s="570"/>
      <c r="AD2401" s="570"/>
      <c r="AE2401" s="570"/>
      <c r="AF2401" s="570"/>
      <c r="AG2401" s="570"/>
      <c r="AH2401" s="570"/>
      <c r="AI2401" s="570"/>
      <c r="AJ2401" s="570"/>
      <c r="AK2401" s="570"/>
      <c r="AL2401" s="570"/>
    </row>
    <row r="2402" spans="1:38" s="531" customFormat="1">
      <c r="A2402" s="570">
        <v>17</v>
      </c>
      <c r="B2402" s="570">
        <v>390</v>
      </c>
      <c r="C2402" s="570">
        <v>2022</v>
      </c>
      <c r="D2402" s="570">
        <v>6</v>
      </c>
      <c r="E2402" s="570">
        <v>99</v>
      </c>
      <c r="F2402" s="570">
        <v>99</v>
      </c>
      <c r="G2402" s="570">
        <v>99</v>
      </c>
      <c r="H2402" s="570">
        <v>99</v>
      </c>
      <c r="I2402" s="570">
        <v>99</v>
      </c>
      <c r="J2402" s="570">
        <v>999</v>
      </c>
      <c r="K2402" s="570">
        <v>99</v>
      </c>
      <c r="L2402" s="570">
        <v>99</v>
      </c>
      <c r="M2402" s="570">
        <v>3</v>
      </c>
      <c r="N2402" s="570">
        <v>99</v>
      </c>
      <c r="O2402" s="570">
        <v>99</v>
      </c>
      <c r="P2402" s="570">
        <v>99</v>
      </c>
      <c r="Q2402" s="570">
        <v>1</v>
      </c>
      <c r="R2402" s="570">
        <v>1</v>
      </c>
      <c r="S2402" s="570">
        <v>2</v>
      </c>
      <c r="T2402" s="570">
        <v>3</v>
      </c>
      <c r="U2402" s="570">
        <v>16.3</v>
      </c>
      <c r="V2402" s="570">
        <v>0</v>
      </c>
      <c r="W2402" s="570">
        <v>0</v>
      </c>
      <c r="X2402" s="570">
        <v>100</v>
      </c>
      <c r="Y2402" s="570">
        <v>0</v>
      </c>
      <c r="Z2402" s="570">
        <v>0</v>
      </c>
      <c r="AA2402" s="570">
        <v>0</v>
      </c>
      <c r="AB2402" s="570">
        <v>0</v>
      </c>
      <c r="AC2402" s="570"/>
      <c r="AD2402" s="570"/>
      <c r="AE2402" s="570"/>
      <c r="AF2402" s="570">
        <v>5.6980056980056995E-2</v>
      </c>
      <c r="AG2402" s="570">
        <v>7.0533763170990291E-2</v>
      </c>
      <c r="AH2402" s="570">
        <v>0</v>
      </c>
      <c r="AI2402" s="570"/>
      <c r="AJ2402" s="570"/>
      <c r="AK2402" s="570"/>
      <c r="AL2402" s="570"/>
    </row>
    <row r="2403" spans="1:38" s="531" customFormat="1">
      <c r="A2403" s="570">
        <v>17</v>
      </c>
      <c r="B2403" s="570">
        <v>391</v>
      </c>
      <c r="C2403" s="570">
        <v>2022</v>
      </c>
      <c r="D2403" s="570">
        <v>7</v>
      </c>
      <c r="E2403" s="570">
        <v>99</v>
      </c>
      <c r="F2403" s="570">
        <v>99</v>
      </c>
      <c r="G2403" s="570">
        <v>99</v>
      </c>
      <c r="H2403" s="570">
        <v>99</v>
      </c>
      <c r="I2403" s="570">
        <v>99</v>
      </c>
      <c r="J2403" s="570">
        <v>999</v>
      </c>
      <c r="K2403" s="570">
        <v>99</v>
      </c>
      <c r="L2403" s="570">
        <v>99</v>
      </c>
      <c r="M2403" s="570">
        <v>3</v>
      </c>
      <c r="N2403" s="570">
        <v>99</v>
      </c>
      <c r="O2403" s="570">
        <v>99</v>
      </c>
      <c r="P2403" s="570">
        <v>99</v>
      </c>
      <c r="Q2403" s="570"/>
      <c r="R2403" s="570">
        <v>0</v>
      </c>
      <c r="S2403" s="570"/>
      <c r="T2403" s="570"/>
      <c r="U2403" s="570"/>
      <c r="V2403" s="570"/>
      <c r="W2403" s="570"/>
      <c r="X2403" s="570"/>
      <c r="Y2403" s="570"/>
      <c r="Z2403" s="570"/>
      <c r="AA2403" s="570"/>
      <c r="AB2403" s="570"/>
      <c r="AC2403" s="570"/>
      <c r="AD2403" s="570"/>
      <c r="AE2403" s="570"/>
      <c r="AF2403" s="570"/>
      <c r="AG2403" s="570"/>
      <c r="AH2403" s="570"/>
      <c r="AI2403" s="570"/>
      <c r="AJ2403" s="570"/>
      <c r="AK2403" s="570"/>
      <c r="AL2403" s="570"/>
    </row>
    <row r="2404" spans="1:38" s="531" customFormat="1">
      <c r="A2404" s="570">
        <v>17</v>
      </c>
      <c r="B2404" s="570">
        <v>392</v>
      </c>
      <c r="C2404" s="570">
        <v>2022</v>
      </c>
      <c r="D2404" s="570">
        <v>8</v>
      </c>
      <c r="E2404" s="570">
        <v>99</v>
      </c>
      <c r="F2404" s="570">
        <v>99</v>
      </c>
      <c r="G2404" s="570">
        <v>99</v>
      </c>
      <c r="H2404" s="570">
        <v>99</v>
      </c>
      <c r="I2404" s="570">
        <v>99</v>
      </c>
      <c r="J2404" s="570">
        <v>999</v>
      </c>
      <c r="K2404" s="570">
        <v>99</v>
      </c>
      <c r="L2404" s="570">
        <v>99</v>
      </c>
      <c r="M2404" s="570">
        <v>3</v>
      </c>
      <c r="N2404" s="570">
        <v>99</v>
      </c>
      <c r="O2404" s="570">
        <v>99</v>
      </c>
      <c r="P2404" s="570">
        <v>99</v>
      </c>
      <c r="Q2404" s="570">
        <v>2</v>
      </c>
      <c r="R2404" s="570">
        <v>3</v>
      </c>
      <c r="S2404" s="570">
        <v>5</v>
      </c>
      <c r="T2404" s="570">
        <v>3</v>
      </c>
      <c r="U2404" s="570">
        <v>7.7666666666666684</v>
      </c>
      <c r="V2404" s="570">
        <v>0</v>
      </c>
      <c r="W2404" s="570">
        <v>0</v>
      </c>
      <c r="X2404" s="570">
        <v>0</v>
      </c>
      <c r="Y2404" s="570">
        <v>0</v>
      </c>
      <c r="Z2404" s="570">
        <v>2.0757863302586976</v>
      </c>
      <c r="AA2404" s="570">
        <v>0</v>
      </c>
      <c r="AB2404" s="570">
        <v>0</v>
      </c>
      <c r="AC2404" s="570"/>
      <c r="AD2404" s="570"/>
      <c r="AE2404" s="570"/>
      <c r="AF2404" s="570">
        <v>0.18039687312086589</v>
      </c>
      <c r="AG2404" s="570">
        <v>0.11880360183967124</v>
      </c>
      <c r="AH2404" s="570">
        <v>0</v>
      </c>
      <c r="AI2404" s="570">
        <v>3</v>
      </c>
      <c r="AJ2404" s="570">
        <v>81.36666666666666</v>
      </c>
      <c r="AK2404" s="570">
        <v>14.123932926307372</v>
      </c>
      <c r="AL2404" s="570"/>
    </row>
    <row r="2405" spans="1:38" s="531" customFormat="1">
      <c r="A2405" s="570">
        <v>17</v>
      </c>
      <c r="B2405" s="570">
        <v>393</v>
      </c>
      <c r="C2405" s="570">
        <v>2022</v>
      </c>
      <c r="D2405" s="570">
        <v>9</v>
      </c>
      <c r="E2405" s="570">
        <v>99</v>
      </c>
      <c r="F2405" s="570">
        <v>99</v>
      </c>
      <c r="G2405" s="570">
        <v>99</v>
      </c>
      <c r="H2405" s="570">
        <v>99</v>
      </c>
      <c r="I2405" s="570">
        <v>99</v>
      </c>
      <c r="J2405" s="570">
        <v>999</v>
      </c>
      <c r="K2405" s="570">
        <v>99</v>
      </c>
      <c r="L2405" s="570">
        <v>99</v>
      </c>
      <c r="M2405" s="570">
        <v>3</v>
      </c>
      <c r="N2405" s="570">
        <v>99</v>
      </c>
      <c r="O2405" s="570">
        <v>99</v>
      </c>
      <c r="P2405" s="570">
        <v>99</v>
      </c>
      <c r="Q2405" s="570">
        <v>2</v>
      </c>
      <c r="R2405" s="570">
        <v>13</v>
      </c>
      <c r="S2405" s="570">
        <v>5</v>
      </c>
      <c r="T2405" s="570">
        <v>3</v>
      </c>
      <c r="U2405" s="570">
        <v>10.661538461538459</v>
      </c>
      <c r="V2405" s="570">
        <v>0</v>
      </c>
      <c r="W2405" s="570">
        <v>0</v>
      </c>
      <c r="X2405" s="570">
        <v>0</v>
      </c>
      <c r="Y2405" s="570">
        <v>0</v>
      </c>
      <c r="Z2405" s="570">
        <v>1.3159018326364922</v>
      </c>
      <c r="AA2405" s="570">
        <v>0.87705801930702898</v>
      </c>
      <c r="AB2405" s="570">
        <v>0</v>
      </c>
      <c r="AC2405" s="570">
        <v>71.316268233950794</v>
      </c>
      <c r="AD2405" s="570"/>
      <c r="AE2405" s="570"/>
      <c r="AF2405" s="570">
        <v>0.57042562527424323</v>
      </c>
      <c r="AG2405" s="570">
        <v>0.48980111106399266</v>
      </c>
      <c r="AH2405" s="570">
        <v>0</v>
      </c>
      <c r="AI2405" s="570">
        <v>3</v>
      </c>
      <c r="AJ2405" s="570">
        <v>87.266666666666637</v>
      </c>
      <c r="AK2405" s="570">
        <v>13.662238297942777</v>
      </c>
      <c r="AL2405" s="570"/>
    </row>
    <row r="2406" spans="1:38" s="531" customFormat="1">
      <c r="A2406" s="570">
        <v>17</v>
      </c>
      <c r="B2406" s="570">
        <v>394</v>
      </c>
      <c r="C2406" s="570">
        <v>2022</v>
      </c>
      <c r="D2406" s="570">
        <v>10</v>
      </c>
      <c r="E2406" s="570">
        <v>99</v>
      </c>
      <c r="F2406" s="570">
        <v>99</v>
      </c>
      <c r="G2406" s="570">
        <v>99</v>
      </c>
      <c r="H2406" s="570">
        <v>99</v>
      </c>
      <c r="I2406" s="570">
        <v>99</v>
      </c>
      <c r="J2406" s="570">
        <v>999</v>
      </c>
      <c r="K2406" s="570">
        <v>99</v>
      </c>
      <c r="L2406" s="570">
        <v>99</v>
      </c>
      <c r="M2406" s="570">
        <v>3</v>
      </c>
      <c r="N2406" s="570">
        <v>99</v>
      </c>
      <c r="O2406" s="570">
        <v>99</v>
      </c>
      <c r="P2406" s="570">
        <v>99</v>
      </c>
      <c r="Q2406" s="570">
        <v>11</v>
      </c>
      <c r="R2406" s="570">
        <v>37</v>
      </c>
      <c r="S2406" s="570">
        <v>3.6756756756756759</v>
      </c>
      <c r="T2406" s="570">
        <v>3</v>
      </c>
      <c r="U2406" s="570">
        <v>10.070270270270267</v>
      </c>
      <c r="V2406" s="570">
        <v>0</v>
      </c>
      <c r="W2406" s="570">
        <v>0</v>
      </c>
      <c r="X2406" s="570">
        <v>8.1081081081081106</v>
      </c>
      <c r="Y2406" s="570">
        <v>0</v>
      </c>
      <c r="Z2406" s="570">
        <v>2.6970318885832794</v>
      </c>
      <c r="AA2406" s="570">
        <v>1.0411546099599032</v>
      </c>
      <c r="AB2406" s="570">
        <v>0</v>
      </c>
      <c r="AC2406" s="570">
        <v>1.7741062207747482</v>
      </c>
      <c r="AD2406" s="570"/>
      <c r="AE2406" s="570"/>
      <c r="AF2406" s="570">
        <v>0.88432122370936894</v>
      </c>
      <c r="AG2406" s="570">
        <v>0.56752582501439441</v>
      </c>
      <c r="AH2406" s="570">
        <v>0</v>
      </c>
      <c r="AI2406" s="570">
        <v>7</v>
      </c>
      <c r="AJ2406" s="570">
        <v>88.914285714285697</v>
      </c>
      <c r="AK2406" s="570">
        <v>13.575455799488315</v>
      </c>
      <c r="AL2406" s="570"/>
    </row>
    <row r="2407" spans="1:38" s="531" customFormat="1">
      <c r="A2407" s="570">
        <v>17</v>
      </c>
      <c r="B2407" s="570">
        <v>395</v>
      </c>
      <c r="C2407" s="570">
        <v>2022</v>
      </c>
      <c r="D2407" s="570">
        <v>11</v>
      </c>
      <c r="E2407" s="570">
        <v>99</v>
      </c>
      <c r="F2407" s="570">
        <v>99</v>
      </c>
      <c r="G2407" s="570">
        <v>99</v>
      </c>
      <c r="H2407" s="570">
        <v>99</v>
      </c>
      <c r="I2407" s="570">
        <v>99</v>
      </c>
      <c r="J2407" s="570">
        <v>999</v>
      </c>
      <c r="K2407" s="570">
        <v>99</v>
      </c>
      <c r="L2407" s="570">
        <v>99</v>
      </c>
      <c r="M2407" s="570">
        <v>3</v>
      </c>
      <c r="N2407" s="570">
        <v>99</v>
      </c>
      <c r="O2407" s="570">
        <v>99</v>
      </c>
      <c r="P2407" s="570">
        <v>99</v>
      </c>
      <c r="Q2407" s="570">
        <v>8</v>
      </c>
      <c r="R2407" s="570">
        <v>29</v>
      </c>
      <c r="S2407" s="570">
        <v>4.5517241379310338</v>
      </c>
      <c r="T2407" s="570">
        <v>3</v>
      </c>
      <c r="U2407" s="570">
        <v>10.779310344827586</v>
      </c>
      <c r="V2407" s="570">
        <v>0</v>
      </c>
      <c r="W2407" s="570">
        <v>0</v>
      </c>
      <c r="X2407" s="570">
        <v>10.344827586206899</v>
      </c>
      <c r="Y2407" s="570">
        <v>0</v>
      </c>
      <c r="Z2407" s="570">
        <v>3.1793926236641799</v>
      </c>
      <c r="AA2407" s="570">
        <v>0.62068965517241192</v>
      </c>
      <c r="AB2407" s="570">
        <v>0</v>
      </c>
      <c r="AC2407" s="570">
        <v>44.262532504234343</v>
      </c>
      <c r="AD2407" s="570"/>
      <c r="AE2407" s="570"/>
      <c r="AF2407" s="570">
        <v>1.1240310077519378</v>
      </c>
      <c r="AG2407" s="570">
        <v>0.71090855751059134</v>
      </c>
      <c r="AH2407" s="570">
        <v>0</v>
      </c>
      <c r="AI2407" s="570">
        <v>9</v>
      </c>
      <c r="AJ2407" s="570">
        <v>90.244444444444454</v>
      </c>
      <c r="AK2407" s="570">
        <v>13.635434466591361</v>
      </c>
      <c r="AL2407" s="570"/>
    </row>
    <row r="2408" spans="1:38" s="531" customFormat="1">
      <c r="A2408" s="570">
        <v>17</v>
      </c>
      <c r="B2408" s="570">
        <v>396</v>
      </c>
      <c r="C2408" s="570">
        <v>2022</v>
      </c>
      <c r="D2408" s="570">
        <v>12</v>
      </c>
      <c r="E2408" s="570">
        <v>99</v>
      </c>
      <c r="F2408" s="570">
        <v>99</v>
      </c>
      <c r="G2408" s="570">
        <v>99</v>
      </c>
      <c r="H2408" s="570">
        <v>99</v>
      </c>
      <c r="I2408" s="570">
        <v>99</v>
      </c>
      <c r="J2408" s="570">
        <v>999</v>
      </c>
      <c r="K2408" s="570">
        <v>99</v>
      </c>
      <c r="L2408" s="570">
        <v>99</v>
      </c>
      <c r="M2408" s="570">
        <v>3</v>
      </c>
      <c r="N2408" s="570">
        <v>99</v>
      </c>
      <c r="O2408" s="570">
        <v>99</v>
      </c>
      <c r="P2408" s="570">
        <v>99</v>
      </c>
      <c r="Q2408" s="570">
        <v>1</v>
      </c>
      <c r="R2408" s="570">
        <v>3</v>
      </c>
      <c r="S2408" s="570">
        <v>4.6666666666666679</v>
      </c>
      <c r="T2408" s="570">
        <v>3</v>
      </c>
      <c r="U2408" s="570">
        <v>8.4666666666666686</v>
      </c>
      <c r="V2408" s="570">
        <v>0</v>
      </c>
      <c r="W2408" s="570">
        <v>0</v>
      </c>
      <c r="X2408" s="570">
        <v>0</v>
      </c>
      <c r="Y2408" s="570">
        <v>0</v>
      </c>
      <c r="Z2408" s="570">
        <v>1.4429907214608908</v>
      </c>
      <c r="AA2408" s="570">
        <v>0.4714045207910284</v>
      </c>
      <c r="AB2408" s="570">
        <v>0</v>
      </c>
      <c r="AC2408" s="570">
        <v>42.469148825012738</v>
      </c>
      <c r="AD2408" s="570"/>
      <c r="AE2408" s="570"/>
      <c r="AF2408" s="570">
        <v>0.65645514223194723</v>
      </c>
      <c r="AG2408" s="570">
        <v>0.34478077915026478</v>
      </c>
      <c r="AH2408" s="570">
        <v>0</v>
      </c>
      <c r="AI2408" s="570"/>
      <c r="AJ2408" s="570"/>
      <c r="AK2408" s="570"/>
      <c r="AL2408" s="570"/>
    </row>
    <row r="2409" spans="1:38" s="531" customFormat="1">
      <c r="A2409" s="570">
        <v>17</v>
      </c>
      <c r="B2409" s="570">
        <v>397</v>
      </c>
      <c r="C2409" s="570">
        <v>2022</v>
      </c>
      <c r="D2409" s="570">
        <v>1</v>
      </c>
      <c r="E2409" s="570">
        <v>99</v>
      </c>
      <c r="F2409" s="570">
        <v>99</v>
      </c>
      <c r="G2409" s="570">
        <v>99</v>
      </c>
      <c r="H2409" s="570">
        <v>99</v>
      </c>
      <c r="I2409" s="570">
        <v>99</v>
      </c>
      <c r="J2409" s="570">
        <v>999</v>
      </c>
      <c r="K2409" s="570">
        <v>99</v>
      </c>
      <c r="L2409" s="570">
        <v>99</v>
      </c>
      <c r="M2409" s="570">
        <v>4</v>
      </c>
      <c r="N2409" s="570">
        <v>99</v>
      </c>
      <c r="O2409" s="570">
        <v>99</v>
      </c>
      <c r="P2409" s="570">
        <v>99</v>
      </c>
      <c r="Q2409" s="570"/>
      <c r="R2409" s="570">
        <v>0</v>
      </c>
      <c r="S2409" s="570"/>
      <c r="T2409" s="570"/>
      <c r="U2409" s="570"/>
      <c r="V2409" s="570"/>
      <c r="W2409" s="570"/>
      <c r="X2409" s="570"/>
      <c r="Y2409" s="570"/>
      <c r="Z2409" s="570"/>
      <c r="AA2409" s="570"/>
      <c r="AB2409" s="570"/>
      <c r="AC2409" s="570"/>
      <c r="AD2409" s="570"/>
      <c r="AE2409" s="570"/>
      <c r="AF2409" s="570"/>
      <c r="AG2409" s="570"/>
      <c r="AH2409" s="570"/>
      <c r="AI2409" s="570"/>
      <c r="AJ2409" s="570"/>
      <c r="AK2409" s="570"/>
      <c r="AL2409" s="570"/>
    </row>
    <row r="2410" spans="1:38" s="531" customFormat="1">
      <c r="A2410" s="570">
        <v>17</v>
      </c>
      <c r="B2410" s="570">
        <v>398</v>
      </c>
      <c r="C2410" s="570">
        <v>2022</v>
      </c>
      <c r="D2410" s="570">
        <v>2</v>
      </c>
      <c r="E2410" s="570">
        <v>99</v>
      </c>
      <c r="F2410" s="570">
        <v>99</v>
      </c>
      <c r="G2410" s="570">
        <v>99</v>
      </c>
      <c r="H2410" s="570">
        <v>99</v>
      </c>
      <c r="I2410" s="570">
        <v>99</v>
      </c>
      <c r="J2410" s="570">
        <v>999</v>
      </c>
      <c r="K2410" s="570">
        <v>99</v>
      </c>
      <c r="L2410" s="570">
        <v>99</v>
      </c>
      <c r="M2410" s="570">
        <v>4</v>
      </c>
      <c r="N2410" s="570">
        <v>99</v>
      </c>
      <c r="O2410" s="570">
        <v>99</v>
      </c>
      <c r="P2410" s="570">
        <v>99</v>
      </c>
      <c r="Q2410" s="570"/>
      <c r="R2410" s="570">
        <v>0</v>
      </c>
      <c r="S2410" s="570"/>
      <c r="T2410" s="570"/>
      <c r="U2410" s="570"/>
      <c r="V2410" s="570"/>
      <c r="W2410" s="570"/>
      <c r="X2410" s="570"/>
      <c r="Y2410" s="570"/>
      <c r="Z2410" s="570"/>
      <c r="AA2410" s="570"/>
      <c r="AB2410" s="570"/>
      <c r="AC2410" s="570"/>
      <c r="AD2410" s="570"/>
      <c r="AE2410" s="570"/>
      <c r="AF2410" s="570"/>
      <c r="AG2410" s="570"/>
      <c r="AH2410" s="570"/>
      <c r="AI2410" s="570"/>
      <c r="AJ2410" s="570"/>
      <c r="AK2410" s="570"/>
      <c r="AL2410" s="570"/>
    </row>
    <row r="2411" spans="1:38" s="531" customFormat="1">
      <c r="A2411" s="570">
        <v>17</v>
      </c>
      <c r="B2411" s="570">
        <v>399</v>
      </c>
      <c r="C2411" s="570">
        <v>2022</v>
      </c>
      <c r="D2411" s="570">
        <v>3</v>
      </c>
      <c r="E2411" s="570">
        <v>99</v>
      </c>
      <c r="F2411" s="570">
        <v>99</v>
      </c>
      <c r="G2411" s="570">
        <v>99</v>
      </c>
      <c r="H2411" s="570">
        <v>99</v>
      </c>
      <c r="I2411" s="570">
        <v>99</v>
      </c>
      <c r="J2411" s="570">
        <v>999</v>
      </c>
      <c r="K2411" s="570">
        <v>99</v>
      </c>
      <c r="L2411" s="570">
        <v>99</v>
      </c>
      <c r="M2411" s="570">
        <v>4</v>
      </c>
      <c r="N2411" s="570">
        <v>99</v>
      </c>
      <c r="O2411" s="570">
        <v>99</v>
      </c>
      <c r="P2411" s="570">
        <v>99</v>
      </c>
      <c r="Q2411" s="570">
        <v>1</v>
      </c>
      <c r="R2411" s="570">
        <v>3</v>
      </c>
      <c r="S2411" s="570">
        <v>6</v>
      </c>
      <c r="T2411" s="570">
        <v>4</v>
      </c>
      <c r="U2411" s="570">
        <v>7.5333333333333341</v>
      </c>
      <c r="V2411" s="570">
        <v>0</v>
      </c>
      <c r="W2411" s="570">
        <v>0</v>
      </c>
      <c r="X2411" s="570">
        <v>0</v>
      </c>
      <c r="Y2411" s="570">
        <v>0</v>
      </c>
      <c r="Z2411" s="570">
        <v>4.7140452078981251E-2</v>
      </c>
      <c r="AA2411" s="570">
        <v>0</v>
      </c>
      <c r="AB2411" s="570">
        <v>0</v>
      </c>
      <c r="AC2411" s="570"/>
      <c r="AD2411" s="570"/>
      <c r="AE2411" s="570"/>
      <c r="AF2411" s="570">
        <v>6.9508804448563485E-2</v>
      </c>
      <c r="AG2411" s="570">
        <v>5.5781946888675472E-2</v>
      </c>
      <c r="AH2411" s="570">
        <v>0</v>
      </c>
      <c r="AI2411" s="570">
        <v>3</v>
      </c>
      <c r="AJ2411" s="570">
        <v>80.300000000000011</v>
      </c>
      <c r="AK2411" s="570">
        <v>14.561976892685584</v>
      </c>
      <c r="AL2411" s="570"/>
    </row>
    <row r="2412" spans="1:38" s="531" customFormat="1">
      <c r="A2412" s="570">
        <v>17</v>
      </c>
      <c r="B2412" s="570">
        <v>400</v>
      </c>
      <c r="C2412" s="570">
        <v>2022</v>
      </c>
      <c r="D2412" s="570">
        <v>4</v>
      </c>
      <c r="E2412" s="570">
        <v>99</v>
      </c>
      <c r="F2412" s="570">
        <v>99</v>
      </c>
      <c r="G2412" s="570">
        <v>99</v>
      </c>
      <c r="H2412" s="570">
        <v>99</v>
      </c>
      <c r="I2412" s="570">
        <v>99</v>
      </c>
      <c r="J2412" s="570">
        <v>999</v>
      </c>
      <c r="K2412" s="570">
        <v>99</v>
      </c>
      <c r="L2412" s="570">
        <v>99</v>
      </c>
      <c r="M2412" s="570">
        <v>4</v>
      </c>
      <c r="N2412" s="570">
        <v>99</v>
      </c>
      <c r="O2412" s="570">
        <v>99</v>
      </c>
      <c r="P2412" s="570">
        <v>99</v>
      </c>
      <c r="Q2412" s="570">
        <v>3</v>
      </c>
      <c r="R2412" s="570">
        <v>54</v>
      </c>
      <c r="S2412" s="570">
        <v>4.5185185185185182</v>
      </c>
      <c r="T2412" s="570">
        <v>4</v>
      </c>
      <c r="U2412" s="570">
        <v>13.648148148148149</v>
      </c>
      <c r="V2412" s="570">
        <v>0</v>
      </c>
      <c r="W2412" s="570">
        <v>0</v>
      </c>
      <c r="X2412" s="570">
        <v>35.185185185185176</v>
      </c>
      <c r="Y2412" s="570">
        <v>0</v>
      </c>
      <c r="Z2412" s="570">
        <v>4.2690852841372653</v>
      </c>
      <c r="AA2412" s="570">
        <v>1.3435820109049676</v>
      </c>
      <c r="AB2412" s="570">
        <v>0</v>
      </c>
      <c r="AC2412" s="570">
        <v>-67.16934035898494</v>
      </c>
      <c r="AD2412" s="570"/>
      <c r="AE2412" s="570"/>
      <c r="AF2412" s="570">
        <v>1.4453961456102784</v>
      </c>
      <c r="AG2412" s="570">
        <v>2.0719824120461752</v>
      </c>
      <c r="AH2412" s="570">
        <v>0</v>
      </c>
      <c r="AI2412" s="570">
        <v>54</v>
      </c>
      <c r="AJ2412" s="570">
        <v>98.401851851851802</v>
      </c>
      <c r="AK2412" s="570">
        <v>14.124625913151563</v>
      </c>
      <c r="AL2412" s="570"/>
    </row>
    <row r="2413" spans="1:38" s="531" customFormat="1">
      <c r="A2413" s="570">
        <v>17</v>
      </c>
      <c r="B2413" s="570">
        <v>401</v>
      </c>
      <c r="C2413" s="570">
        <v>2022</v>
      </c>
      <c r="D2413" s="570">
        <v>5</v>
      </c>
      <c r="E2413" s="570">
        <v>99</v>
      </c>
      <c r="F2413" s="570">
        <v>99</v>
      </c>
      <c r="G2413" s="570">
        <v>99</v>
      </c>
      <c r="H2413" s="570">
        <v>99</v>
      </c>
      <c r="I2413" s="570">
        <v>99</v>
      </c>
      <c r="J2413" s="570">
        <v>999</v>
      </c>
      <c r="K2413" s="570">
        <v>99</v>
      </c>
      <c r="L2413" s="570">
        <v>99</v>
      </c>
      <c r="M2413" s="570">
        <v>4</v>
      </c>
      <c r="N2413" s="570">
        <v>99</v>
      </c>
      <c r="O2413" s="570">
        <v>99</v>
      </c>
      <c r="P2413" s="570">
        <v>99</v>
      </c>
      <c r="Q2413" s="570"/>
      <c r="R2413" s="570">
        <v>0</v>
      </c>
      <c r="S2413" s="570"/>
      <c r="T2413" s="570"/>
      <c r="U2413" s="570"/>
      <c r="V2413" s="570"/>
      <c r="W2413" s="570"/>
      <c r="X2413" s="570"/>
      <c r="Y2413" s="570"/>
      <c r="Z2413" s="570"/>
      <c r="AA2413" s="570"/>
      <c r="AB2413" s="570"/>
      <c r="AC2413" s="570"/>
      <c r="AD2413" s="570"/>
      <c r="AE2413" s="570"/>
      <c r="AF2413" s="570"/>
      <c r="AG2413" s="570"/>
      <c r="AH2413" s="570"/>
      <c r="AI2413" s="570"/>
      <c r="AJ2413" s="570"/>
      <c r="AK2413" s="570"/>
      <c r="AL2413" s="570"/>
    </row>
    <row r="2414" spans="1:38" s="531" customFormat="1">
      <c r="A2414" s="570">
        <v>17</v>
      </c>
      <c r="B2414" s="570">
        <v>402</v>
      </c>
      <c r="C2414" s="570">
        <v>2022</v>
      </c>
      <c r="D2414" s="570">
        <v>6</v>
      </c>
      <c r="E2414" s="570">
        <v>99</v>
      </c>
      <c r="F2414" s="570">
        <v>99</v>
      </c>
      <c r="G2414" s="570">
        <v>99</v>
      </c>
      <c r="H2414" s="570">
        <v>99</v>
      </c>
      <c r="I2414" s="570">
        <v>99</v>
      </c>
      <c r="J2414" s="570">
        <v>999</v>
      </c>
      <c r="K2414" s="570">
        <v>99</v>
      </c>
      <c r="L2414" s="570">
        <v>99</v>
      </c>
      <c r="M2414" s="570">
        <v>4</v>
      </c>
      <c r="N2414" s="570">
        <v>99</v>
      </c>
      <c r="O2414" s="570">
        <v>99</v>
      </c>
      <c r="P2414" s="570">
        <v>99</v>
      </c>
      <c r="Q2414" s="570">
        <v>2</v>
      </c>
      <c r="R2414" s="570">
        <v>18</v>
      </c>
      <c r="S2414" s="570">
        <v>5.9444444444444438</v>
      </c>
      <c r="T2414" s="570">
        <v>4</v>
      </c>
      <c r="U2414" s="570">
        <v>10.188888888888888</v>
      </c>
      <c r="V2414" s="570">
        <v>0</v>
      </c>
      <c r="W2414" s="570">
        <v>0</v>
      </c>
      <c r="X2414" s="570">
        <v>5.5555555555555562</v>
      </c>
      <c r="Y2414" s="570">
        <v>0</v>
      </c>
      <c r="Z2414" s="570">
        <v>2.9912629976295353</v>
      </c>
      <c r="AA2414" s="570">
        <v>0.70492097446941393</v>
      </c>
      <c r="AB2414" s="570">
        <v>0</v>
      </c>
      <c r="AC2414" s="570">
        <v>-61.154496349987731</v>
      </c>
      <c r="AD2414" s="570"/>
      <c r="AE2414" s="570"/>
      <c r="AF2414" s="570">
        <v>1.0256410256410255</v>
      </c>
      <c r="AG2414" s="570">
        <v>0.79361301629200176</v>
      </c>
      <c r="AH2414" s="570">
        <v>0</v>
      </c>
      <c r="AI2414" s="570">
        <v>17</v>
      </c>
      <c r="AJ2414" s="570">
        <v>83.864705882352951</v>
      </c>
      <c r="AK2414" s="570">
        <v>16.088578347820267</v>
      </c>
      <c r="AL2414" s="570"/>
    </row>
    <row r="2415" spans="1:38" s="531" customFormat="1">
      <c r="A2415" s="570">
        <v>17</v>
      </c>
      <c r="B2415" s="570">
        <v>403</v>
      </c>
      <c r="C2415" s="570">
        <v>2022</v>
      </c>
      <c r="D2415" s="570">
        <v>7</v>
      </c>
      <c r="E2415" s="570">
        <v>99</v>
      </c>
      <c r="F2415" s="570">
        <v>99</v>
      </c>
      <c r="G2415" s="570">
        <v>99</v>
      </c>
      <c r="H2415" s="570">
        <v>99</v>
      </c>
      <c r="I2415" s="570">
        <v>99</v>
      </c>
      <c r="J2415" s="570">
        <v>999</v>
      </c>
      <c r="K2415" s="570">
        <v>99</v>
      </c>
      <c r="L2415" s="570">
        <v>99</v>
      </c>
      <c r="M2415" s="570">
        <v>4</v>
      </c>
      <c r="N2415" s="570">
        <v>99</v>
      </c>
      <c r="O2415" s="570">
        <v>99</v>
      </c>
      <c r="P2415" s="570">
        <v>99</v>
      </c>
      <c r="Q2415" s="570"/>
      <c r="R2415" s="570">
        <v>0</v>
      </c>
      <c r="S2415" s="570"/>
      <c r="T2415" s="570"/>
      <c r="U2415" s="570"/>
      <c r="V2415" s="570"/>
      <c r="W2415" s="570"/>
      <c r="X2415" s="570"/>
      <c r="Y2415" s="570"/>
      <c r="Z2415" s="570"/>
      <c r="AA2415" s="570"/>
      <c r="AB2415" s="570"/>
      <c r="AC2415" s="570"/>
      <c r="AD2415" s="570"/>
      <c r="AE2415" s="570"/>
      <c r="AF2415" s="570"/>
      <c r="AG2415" s="570"/>
      <c r="AH2415" s="570"/>
      <c r="AI2415" s="570"/>
      <c r="AJ2415" s="570"/>
      <c r="AK2415" s="570"/>
      <c r="AL2415" s="570"/>
    </row>
    <row r="2416" spans="1:38" s="531" customFormat="1">
      <c r="A2416" s="570">
        <v>17</v>
      </c>
      <c r="B2416" s="570">
        <v>404</v>
      </c>
      <c r="C2416" s="570">
        <v>2022</v>
      </c>
      <c r="D2416" s="570">
        <v>8</v>
      </c>
      <c r="E2416" s="570">
        <v>99</v>
      </c>
      <c r="F2416" s="570">
        <v>99</v>
      </c>
      <c r="G2416" s="570">
        <v>99</v>
      </c>
      <c r="H2416" s="570">
        <v>99</v>
      </c>
      <c r="I2416" s="570">
        <v>99</v>
      </c>
      <c r="J2416" s="570">
        <v>999</v>
      </c>
      <c r="K2416" s="570">
        <v>99</v>
      </c>
      <c r="L2416" s="570">
        <v>99</v>
      </c>
      <c r="M2416" s="570">
        <v>4</v>
      </c>
      <c r="N2416" s="570">
        <v>99</v>
      </c>
      <c r="O2416" s="570">
        <v>99</v>
      </c>
      <c r="P2416" s="570">
        <v>99</v>
      </c>
      <c r="Q2416" s="570">
        <v>2</v>
      </c>
      <c r="R2416" s="570">
        <v>23</v>
      </c>
      <c r="S2416" s="570">
        <v>5.2608695652173916</v>
      </c>
      <c r="T2416" s="570">
        <v>4</v>
      </c>
      <c r="U2416" s="570">
        <v>8.1086956521739122</v>
      </c>
      <c r="V2416" s="570">
        <v>0</v>
      </c>
      <c r="W2416" s="570">
        <v>0</v>
      </c>
      <c r="X2416" s="570">
        <v>0</v>
      </c>
      <c r="Y2416" s="570">
        <v>0</v>
      </c>
      <c r="Z2416" s="570">
        <v>1.3167526074063971</v>
      </c>
      <c r="AA2416" s="570">
        <v>0.84531400414015501</v>
      </c>
      <c r="AB2416" s="570">
        <v>0</v>
      </c>
      <c r="AC2416" s="570">
        <v>-23.640753372677889</v>
      </c>
      <c r="AD2416" s="570"/>
      <c r="AE2416" s="570"/>
      <c r="AF2416" s="570">
        <v>1.3830426939266385</v>
      </c>
      <c r="AG2416" s="570">
        <v>0.95093870142054404</v>
      </c>
      <c r="AH2416" s="570">
        <v>0</v>
      </c>
      <c r="AI2416" s="570">
        <v>23</v>
      </c>
      <c r="AJ2416" s="570">
        <v>81.482608695652146</v>
      </c>
      <c r="AK2416" s="570">
        <v>15.003553027298244</v>
      </c>
      <c r="AL2416" s="570"/>
    </row>
    <row r="2417" spans="1:38" s="531" customFormat="1">
      <c r="A2417" s="570">
        <v>17</v>
      </c>
      <c r="B2417" s="570">
        <v>405</v>
      </c>
      <c r="C2417" s="570">
        <v>2022</v>
      </c>
      <c r="D2417" s="570">
        <v>9</v>
      </c>
      <c r="E2417" s="570">
        <v>99</v>
      </c>
      <c r="F2417" s="570">
        <v>99</v>
      </c>
      <c r="G2417" s="570">
        <v>99</v>
      </c>
      <c r="H2417" s="570">
        <v>99</v>
      </c>
      <c r="I2417" s="570">
        <v>99</v>
      </c>
      <c r="J2417" s="570">
        <v>999</v>
      </c>
      <c r="K2417" s="570">
        <v>99</v>
      </c>
      <c r="L2417" s="570">
        <v>99</v>
      </c>
      <c r="M2417" s="570">
        <v>4</v>
      </c>
      <c r="N2417" s="570">
        <v>99</v>
      </c>
      <c r="O2417" s="570">
        <v>99</v>
      </c>
      <c r="P2417" s="570">
        <v>99</v>
      </c>
      <c r="Q2417" s="570">
        <v>2</v>
      </c>
      <c r="R2417" s="570">
        <v>15</v>
      </c>
      <c r="S2417" s="570">
        <v>5.6</v>
      </c>
      <c r="T2417" s="570">
        <v>4</v>
      </c>
      <c r="U2417" s="570">
        <v>11.74</v>
      </c>
      <c r="V2417" s="570">
        <v>0</v>
      </c>
      <c r="W2417" s="570">
        <v>0</v>
      </c>
      <c r="X2417" s="570">
        <v>0</v>
      </c>
      <c r="Y2417" s="570">
        <v>0</v>
      </c>
      <c r="Z2417" s="570">
        <v>1.4522626025160403</v>
      </c>
      <c r="AA2417" s="570">
        <v>0.61101009266078288</v>
      </c>
      <c r="AB2417" s="570">
        <v>0</v>
      </c>
      <c r="AC2417" s="570">
        <v>21.337009133077075</v>
      </c>
      <c r="AD2417" s="570"/>
      <c r="AE2417" s="570"/>
      <c r="AF2417" s="570">
        <v>0.65818341377797296</v>
      </c>
      <c r="AG2417" s="570">
        <v>0.62232305669818988</v>
      </c>
      <c r="AH2417" s="570">
        <v>0</v>
      </c>
      <c r="AI2417" s="570">
        <v>2</v>
      </c>
      <c r="AJ2417" s="570">
        <v>92.949999999999989</v>
      </c>
      <c r="AK2417" s="570">
        <v>16.554613097559372</v>
      </c>
      <c r="AL2417" s="570"/>
    </row>
    <row r="2418" spans="1:38" s="531" customFormat="1">
      <c r="A2418" s="570">
        <v>17</v>
      </c>
      <c r="B2418" s="570">
        <v>406</v>
      </c>
      <c r="C2418" s="570">
        <v>2022</v>
      </c>
      <c r="D2418" s="570">
        <v>10</v>
      </c>
      <c r="E2418" s="570">
        <v>99</v>
      </c>
      <c r="F2418" s="570">
        <v>99</v>
      </c>
      <c r="G2418" s="570">
        <v>99</v>
      </c>
      <c r="H2418" s="570">
        <v>99</v>
      </c>
      <c r="I2418" s="570">
        <v>99</v>
      </c>
      <c r="J2418" s="570">
        <v>999</v>
      </c>
      <c r="K2418" s="570">
        <v>99</v>
      </c>
      <c r="L2418" s="570">
        <v>99</v>
      </c>
      <c r="M2418" s="570">
        <v>4</v>
      </c>
      <c r="N2418" s="570">
        <v>99</v>
      </c>
      <c r="O2418" s="570">
        <v>99</v>
      </c>
      <c r="P2418" s="570">
        <v>99</v>
      </c>
      <c r="Q2418" s="570">
        <v>11</v>
      </c>
      <c r="R2418" s="570">
        <v>37</v>
      </c>
      <c r="S2418" s="570">
        <v>4.6756756756756754</v>
      </c>
      <c r="T2418" s="570">
        <v>4</v>
      </c>
      <c r="U2418" s="570">
        <v>12.740540540540543</v>
      </c>
      <c r="V2418" s="570">
        <v>0</v>
      </c>
      <c r="W2418" s="570">
        <v>0</v>
      </c>
      <c r="X2418" s="570">
        <v>16.216216216216221</v>
      </c>
      <c r="Y2418" s="570">
        <v>5.4054054054054061</v>
      </c>
      <c r="Z2418" s="570">
        <v>3.90242194093786</v>
      </c>
      <c r="AA2418" s="570">
        <v>1.0411546099599061</v>
      </c>
      <c r="AB2418" s="570">
        <v>0</v>
      </c>
      <c r="AC2418" s="570">
        <v>-5.0644693564869163</v>
      </c>
      <c r="AD2418" s="570"/>
      <c r="AE2418" s="570"/>
      <c r="AF2418" s="570">
        <v>0.88432122370936894</v>
      </c>
      <c r="AG2418" s="570">
        <v>0.71801308081531245</v>
      </c>
      <c r="AH2418" s="570">
        <v>0</v>
      </c>
      <c r="AI2418" s="570">
        <v>11</v>
      </c>
      <c r="AJ2418" s="570">
        <v>94.545454545454561</v>
      </c>
      <c r="AK2418" s="570">
        <v>15.535505692902694</v>
      </c>
      <c r="AL2418" s="570"/>
    </row>
    <row r="2419" spans="1:38" s="531" customFormat="1">
      <c r="A2419" s="570">
        <v>17</v>
      </c>
      <c r="B2419" s="570">
        <v>407</v>
      </c>
      <c r="C2419" s="570">
        <v>2022</v>
      </c>
      <c r="D2419" s="570">
        <v>11</v>
      </c>
      <c r="E2419" s="570">
        <v>99</v>
      </c>
      <c r="F2419" s="570">
        <v>99</v>
      </c>
      <c r="G2419" s="570">
        <v>99</v>
      </c>
      <c r="H2419" s="570">
        <v>99</v>
      </c>
      <c r="I2419" s="570">
        <v>99</v>
      </c>
      <c r="J2419" s="570">
        <v>999</v>
      </c>
      <c r="K2419" s="570">
        <v>99</v>
      </c>
      <c r="L2419" s="570">
        <v>99</v>
      </c>
      <c r="M2419" s="570">
        <v>4</v>
      </c>
      <c r="N2419" s="570">
        <v>99</v>
      </c>
      <c r="O2419" s="570">
        <v>99</v>
      </c>
      <c r="P2419" s="570">
        <v>99</v>
      </c>
      <c r="Q2419" s="570">
        <v>8</v>
      </c>
      <c r="R2419" s="570">
        <v>35</v>
      </c>
      <c r="S2419" s="570">
        <v>5.2857142857142847</v>
      </c>
      <c r="T2419" s="570">
        <v>4</v>
      </c>
      <c r="U2419" s="570">
        <v>13.979999999999999</v>
      </c>
      <c r="V2419" s="570">
        <v>0</v>
      </c>
      <c r="W2419" s="570">
        <v>0</v>
      </c>
      <c r="X2419" s="570">
        <v>25.714285714285719</v>
      </c>
      <c r="Y2419" s="570">
        <v>0</v>
      </c>
      <c r="Z2419" s="570">
        <v>3.7992330053013976</v>
      </c>
      <c r="AA2419" s="570">
        <v>0.69985421222376443</v>
      </c>
      <c r="AB2419" s="570">
        <v>0</v>
      </c>
      <c r="AC2419" s="570">
        <v>-25.144575190635344</v>
      </c>
      <c r="AD2419" s="570"/>
      <c r="AE2419" s="570"/>
      <c r="AF2419" s="570">
        <v>1.3565891472868217</v>
      </c>
      <c r="AG2419" s="570">
        <v>1.1127561010554456</v>
      </c>
      <c r="AH2419" s="570">
        <v>0</v>
      </c>
      <c r="AI2419" s="570">
        <v>17</v>
      </c>
      <c r="AJ2419" s="570">
        <v>91.123529411764707</v>
      </c>
      <c r="AK2419" s="570">
        <v>15.87276985124273</v>
      </c>
      <c r="AL2419" s="570"/>
    </row>
    <row r="2420" spans="1:38" s="531" customFormat="1">
      <c r="A2420" s="570">
        <v>17</v>
      </c>
      <c r="B2420" s="570">
        <v>408</v>
      </c>
      <c r="C2420" s="570">
        <v>2022</v>
      </c>
      <c r="D2420" s="570">
        <v>12</v>
      </c>
      <c r="E2420" s="570">
        <v>99</v>
      </c>
      <c r="F2420" s="570">
        <v>99</v>
      </c>
      <c r="G2420" s="570">
        <v>99</v>
      </c>
      <c r="H2420" s="570">
        <v>99</v>
      </c>
      <c r="I2420" s="570">
        <v>99</v>
      </c>
      <c r="J2420" s="570">
        <v>999</v>
      </c>
      <c r="K2420" s="570">
        <v>99</v>
      </c>
      <c r="L2420" s="570">
        <v>99</v>
      </c>
      <c r="M2420" s="570">
        <v>4</v>
      </c>
      <c r="N2420" s="570">
        <v>99</v>
      </c>
      <c r="O2420" s="570">
        <v>99</v>
      </c>
      <c r="P2420" s="570">
        <v>99</v>
      </c>
      <c r="Q2420" s="570"/>
      <c r="R2420" s="570">
        <v>0</v>
      </c>
      <c r="S2420" s="570"/>
      <c r="T2420" s="570"/>
      <c r="U2420" s="570"/>
      <c r="V2420" s="570"/>
      <c r="W2420" s="570"/>
      <c r="X2420" s="570"/>
      <c r="Y2420" s="570"/>
      <c r="Z2420" s="570"/>
      <c r="AA2420" s="570"/>
      <c r="AB2420" s="570"/>
      <c r="AC2420" s="570"/>
      <c r="AD2420" s="570"/>
      <c r="AE2420" s="570"/>
      <c r="AF2420" s="570"/>
      <c r="AG2420" s="570"/>
      <c r="AH2420" s="570"/>
      <c r="AI2420" s="570"/>
      <c r="AJ2420" s="570"/>
      <c r="AK2420" s="570"/>
      <c r="AL2420" s="570"/>
    </row>
    <row r="2421" spans="1:38" s="531" customFormat="1">
      <c r="A2421" s="570">
        <v>17</v>
      </c>
      <c r="B2421" s="570">
        <v>409</v>
      </c>
      <c r="C2421" s="570">
        <v>2022</v>
      </c>
      <c r="D2421" s="570">
        <v>1</v>
      </c>
      <c r="E2421" s="570">
        <v>99</v>
      </c>
      <c r="F2421" s="570">
        <v>99</v>
      </c>
      <c r="G2421" s="570">
        <v>99</v>
      </c>
      <c r="H2421" s="570">
        <v>99</v>
      </c>
      <c r="I2421" s="570">
        <v>99</v>
      </c>
      <c r="J2421" s="570">
        <v>999</v>
      </c>
      <c r="K2421" s="570">
        <v>99</v>
      </c>
      <c r="L2421" s="570">
        <v>99</v>
      </c>
      <c r="M2421" s="570">
        <v>5</v>
      </c>
      <c r="N2421" s="570">
        <v>99</v>
      </c>
      <c r="O2421" s="570">
        <v>99</v>
      </c>
      <c r="P2421" s="570">
        <v>99</v>
      </c>
      <c r="Q2421" s="570">
        <v>56</v>
      </c>
      <c r="R2421" s="570">
        <v>647</v>
      </c>
      <c r="S2421" s="570">
        <v>5.3894899536321477</v>
      </c>
      <c r="T2421" s="570">
        <v>4.9845440494590436</v>
      </c>
      <c r="U2421" s="570">
        <v>17.904775888717158</v>
      </c>
      <c r="V2421" s="570">
        <v>6.3369397217928896</v>
      </c>
      <c r="W2421" s="570">
        <v>0</v>
      </c>
      <c r="X2421" s="570">
        <v>67.387944358578068</v>
      </c>
      <c r="Y2421" s="570">
        <v>21.329211746522411</v>
      </c>
      <c r="Z2421" s="570">
        <v>6.8620039500847918</v>
      </c>
      <c r="AA2421" s="570">
        <v>1.121552613725731</v>
      </c>
      <c r="AB2421" s="570">
        <v>0.39283663144169695</v>
      </c>
      <c r="AC2421" s="570">
        <v>23.700691520915296</v>
      </c>
      <c r="AD2421" s="570">
        <v>16.114354141430347</v>
      </c>
      <c r="AE2421" s="570">
        <v>1.3663449289962852</v>
      </c>
      <c r="AF2421" s="570">
        <v>70.479302832244016</v>
      </c>
      <c r="AG2421" s="570">
        <v>66.427111257651561</v>
      </c>
      <c r="AH2421" s="570">
        <v>0</v>
      </c>
      <c r="AI2421" s="570">
        <v>1</v>
      </c>
      <c r="AJ2421" s="570">
        <v>100.5</v>
      </c>
      <c r="AK2421" s="570">
        <v>19.407430558403249</v>
      </c>
      <c r="AL2421" s="570"/>
    </row>
    <row r="2422" spans="1:38" s="531" customFormat="1">
      <c r="A2422" s="570">
        <v>17</v>
      </c>
      <c r="B2422" s="570">
        <v>410</v>
      </c>
      <c r="C2422" s="570">
        <v>2022</v>
      </c>
      <c r="D2422" s="570">
        <v>2</v>
      </c>
      <c r="E2422" s="570">
        <v>99</v>
      </c>
      <c r="F2422" s="570">
        <v>99</v>
      </c>
      <c r="G2422" s="570">
        <v>99</v>
      </c>
      <c r="H2422" s="570">
        <v>99</v>
      </c>
      <c r="I2422" s="570">
        <v>99</v>
      </c>
      <c r="J2422" s="570">
        <v>999</v>
      </c>
      <c r="K2422" s="570">
        <v>99</v>
      </c>
      <c r="L2422" s="570">
        <v>99</v>
      </c>
      <c r="M2422" s="570">
        <v>5</v>
      </c>
      <c r="N2422" s="570">
        <v>99</v>
      </c>
      <c r="O2422" s="570">
        <v>99</v>
      </c>
      <c r="P2422" s="570">
        <v>99</v>
      </c>
      <c r="Q2422" s="570">
        <v>72</v>
      </c>
      <c r="R2422" s="570">
        <v>1278</v>
      </c>
      <c r="S2422" s="570">
        <v>5.5226917057902964</v>
      </c>
      <c r="T2422" s="570">
        <v>5</v>
      </c>
      <c r="U2422" s="570">
        <v>8.9097809076682264</v>
      </c>
      <c r="V2422" s="570">
        <v>1.4084507042253516</v>
      </c>
      <c r="W2422" s="570">
        <v>0</v>
      </c>
      <c r="X2422" s="570">
        <v>12.989045383411579</v>
      </c>
      <c r="Y2422" s="570">
        <v>4.9295774647887312</v>
      </c>
      <c r="Z2422" s="570">
        <v>6.0352646338685938</v>
      </c>
      <c r="AA2422" s="570">
        <v>1.3318189582317641</v>
      </c>
      <c r="AB2422" s="570">
        <v>0</v>
      </c>
      <c r="AC2422" s="570">
        <v>-3.3393685711443193</v>
      </c>
      <c r="AD2422" s="570"/>
      <c r="AE2422" s="570"/>
      <c r="AF2422" s="570">
        <v>79.182156133828997</v>
      </c>
      <c r="AG2422" s="570">
        <v>70.217620542293844</v>
      </c>
      <c r="AH2422" s="570">
        <v>0.3129890453834116</v>
      </c>
      <c r="AI2422" s="570">
        <v>1</v>
      </c>
      <c r="AJ2422" s="570">
        <v>90.6</v>
      </c>
      <c r="AK2422" s="570">
        <v>11.429686873804439</v>
      </c>
      <c r="AL2422" s="570"/>
    </row>
    <row r="2423" spans="1:38" s="531" customFormat="1">
      <c r="A2423" s="570">
        <v>17</v>
      </c>
      <c r="B2423" s="570">
        <v>411</v>
      </c>
      <c r="C2423" s="570">
        <v>2022</v>
      </c>
      <c r="D2423" s="570">
        <v>3</v>
      </c>
      <c r="E2423" s="570">
        <v>99</v>
      </c>
      <c r="F2423" s="570">
        <v>99</v>
      </c>
      <c r="G2423" s="570">
        <v>99</v>
      </c>
      <c r="H2423" s="570">
        <v>99</v>
      </c>
      <c r="I2423" s="570">
        <v>99</v>
      </c>
      <c r="J2423" s="570">
        <v>999</v>
      </c>
      <c r="K2423" s="570">
        <v>99</v>
      </c>
      <c r="L2423" s="570">
        <v>99</v>
      </c>
      <c r="M2423" s="570">
        <v>5</v>
      </c>
      <c r="N2423" s="570">
        <v>99</v>
      </c>
      <c r="O2423" s="570">
        <v>99</v>
      </c>
      <c r="P2423" s="570">
        <v>99</v>
      </c>
      <c r="Q2423" s="570">
        <v>159</v>
      </c>
      <c r="R2423" s="570">
        <v>3076</v>
      </c>
      <c r="S2423" s="570">
        <v>5.3345253576072809</v>
      </c>
      <c r="T2423" s="570">
        <v>4.9902470741222382</v>
      </c>
      <c r="U2423" s="570">
        <v>8.3652470741222409</v>
      </c>
      <c r="V2423" s="570">
        <v>1.365409622886866</v>
      </c>
      <c r="W2423" s="570">
        <v>0</v>
      </c>
      <c r="X2423" s="570">
        <v>12.321196358907672</v>
      </c>
      <c r="Y2423" s="570">
        <v>3.9986996098829657</v>
      </c>
      <c r="Z2423" s="570">
        <v>5.7625516003552351</v>
      </c>
      <c r="AA2423" s="570">
        <v>1.2518871849089721</v>
      </c>
      <c r="AB2423" s="570">
        <v>0.31214442044421675</v>
      </c>
      <c r="AC2423" s="570">
        <v>-3.165951328371726</v>
      </c>
      <c r="AD2423" s="570">
        <v>13.952004473382404</v>
      </c>
      <c r="AE2423" s="570">
        <v>4.9946253470477027</v>
      </c>
      <c r="AF2423" s="570">
        <v>71.269694161260446</v>
      </c>
      <c r="AG2423" s="570">
        <v>63.511202051590899</v>
      </c>
      <c r="AH2423" s="570">
        <v>0.35760728218465526</v>
      </c>
      <c r="AI2423" s="570">
        <v>13</v>
      </c>
      <c r="AJ2423" s="570">
        <v>88.169230769230779</v>
      </c>
      <c r="AK2423" s="570">
        <v>14.629959158896099</v>
      </c>
      <c r="AL2423" s="570"/>
    </row>
    <row r="2424" spans="1:38" s="531" customFormat="1">
      <c r="A2424" s="570">
        <v>17</v>
      </c>
      <c r="B2424" s="570">
        <v>412</v>
      </c>
      <c r="C2424" s="570">
        <v>2022</v>
      </c>
      <c r="D2424" s="570">
        <v>4</v>
      </c>
      <c r="E2424" s="570">
        <v>99</v>
      </c>
      <c r="F2424" s="570">
        <v>99</v>
      </c>
      <c r="G2424" s="570">
        <v>99</v>
      </c>
      <c r="H2424" s="570">
        <v>99</v>
      </c>
      <c r="I2424" s="570">
        <v>99</v>
      </c>
      <c r="J2424" s="570">
        <v>999</v>
      </c>
      <c r="K2424" s="570">
        <v>99</v>
      </c>
      <c r="L2424" s="570">
        <v>99</v>
      </c>
      <c r="M2424" s="570">
        <v>5</v>
      </c>
      <c r="N2424" s="570">
        <v>99</v>
      </c>
      <c r="O2424" s="570">
        <v>99</v>
      </c>
      <c r="P2424" s="570">
        <v>99</v>
      </c>
      <c r="Q2424" s="570">
        <v>115</v>
      </c>
      <c r="R2424" s="570">
        <v>2646</v>
      </c>
      <c r="S2424" s="570">
        <v>5.3892668178382452</v>
      </c>
      <c r="T2424" s="570">
        <v>5</v>
      </c>
      <c r="U2424" s="570">
        <v>8.5501889644746711</v>
      </c>
      <c r="V2424" s="570">
        <v>1.2849584278155703</v>
      </c>
      <c r="W2424" s="570">
        <v>0</v>
      </c>
      <c r="X2424" s="570">
        <v>11.148904006046862</v>
      </c>
      <c r="Y2424" s="570">
        <v>4.3839758125472423</v>
      </c>
      <c r="Z2424" s="570">
        <v>5.4121142532208335</v>
      </c>
      <c r="AA2424" s="570">
        <v>0.96402704302970721</v>
      </c>
      <c r="AB2424" s="570">
        <v>0</v>
      </c>
      <c r="AC2424" s="570">
        <v>2.3759370850069375</v>
      </c>
      <c r="AD2424" s="570"/>
      <c r="AE2424" s="570"/>
      <c r="AF2424" s="570">
        <v>70.824411134903613</v>
      </c>
      <c r="AG2424" s="570">
        <v>63.603956165061376</v>
      </c>
      <c r="AH2424" s="570">
        <v>0.11337868480725624</v>
      </c>
      <c r="AI2424" s="570">
        <v>42</v>
      </c>
      <c r="AJ2424" s="570">
        <v>107.63809523809525</v>
      </c>
      <c r="AK2424" s="570">
        <v>14.24641514854561</v>
      </c>
      <c r="AL2424" s="570"/>
    </row>
    <row r="2425" spans="1:38" s="531" customFormat="1">
      <c r="A2425" s="570">
        <v>17</v>
      </c>
      <c r="B2425" s="570">
        <v>413</v>
      </c>
      <c r="C2425" s="570">
        <v>2022</v>
      </c>
      <c r="D2425" s="570">
        <v>5</v>
      </c>
      <c r="E2425" s="570">
        <v>99</v>
      </c>
      <c r="F2425" s="570">
        <v>99</v>
      </c>
      <c r="G2425" s="570">
        <v>99</v>
      </c>
      <c r="H2425" s="570">
        <v>99</v>
      </c>
      <c r="I2425" s="570">
        <v>99</v>
      </c>
      <c r="J2425" s="570">
        <v>999</v>
      </c>
      <c r="K2425" s="570">
        <v>99</v>
      </c>
      <c r="L2425" s="570">
        <v>99</v>
      </c>
      <c r="M2425" s="570">
        <v>5</v>
      </c>
      <c r="N2425" s="570">
        <v>99</v>
      </c>
      <c r="O2425" s="570">
        <v>99</v>
      </c>
      <c r="P2425" s="570">
        <v>99</v>
      </c>
      <c r="Q2425" s="570">
        <v>94</v>
      </c>
      <c r="R2425" s="570">
        <v>1300</v>
      </c>
      <c r="S2425" s="570">
        <v>5.6084615384615404</v>
      </c>
      <c r="T2425" s="570">
        <v>5</v>
      </c>
      <c r="U2425" s="570">
        <v>9.6596153846153818</v>
      </c>
      <c r="V2425" s="570">
        <v>2.2307692307692304</v>
      </c>
      <c r="W2425" s="570">
        <v>0</v>
      </c>
      <c r="X2425" s="570">
        <v>14.923076923076923</v>
      </c>
      <c r="Y2425" s="570">
        <v>5.538461538461541</v>
      </c>
      <c r="Z2425" s="570">
        <v>5.9990120858285652</v>
      </c>
      <c r="AA2425" s="570">
        <v>1.2727036403707717</v>
      </c>
      <c r="AB2425" s="570">
        <v>0</v>
      </c>
      <c r="AC2425" s="570">
        <v>-5.2154367516093965</v>
      </c>
      <c r="AD2425" s="570"/>
      <c r="AE2425" s="570"/>
      <c r="AF2425" s="570">
        <v>64.292779426310588</v>
      </c>
      <c r="AG2425" s="570">
        <v>58.763383498053273</v>
      </c>
      <c r="AH2425" s="570">
        <v>0</v>
      </c>
      <c r="AI2425" s="570">
        <v>17</v>
      </c>
      <c r="AJ2425" s="570">
        <v>88.535294117647055</v>
      </c>
      <c r="AK2425" s="570">
        <v>16.142616068062463</v>
      </c>
      <c r="AL2425" s="570"/>
    </row>
    <row r="2426" spans="1:38" s="531" customFormat="1">
      <c r="A2426" s="570">
        <v>17</v>
      </c>
      <c r="B2426" s="570">
        <v>414</v>
      </c>
      <c r="C2426" s="570">
        <v>2022</v>
      </c>
      <c r="D2426" s="570">
        <v>6</v>
      </c>
      <c r="E2426" s="570">
        <v>99</v>
      </c>
      <c r="F2426" s="570">
        <v>99</v>
      </c>
      <c r="G2426" s="570">
        <v>99</v>
      </c>
      <c r="H2426" s="570">
        <v>99</v>
      </c>
      <c r="I2426" s="570">
        <v>99</v>
      </c>
      <c r="J2426" s="570">
        <v>999</v>
      </c>
      <c r="K2426" s="570">
        <v>99</v>
      </c>
      <c r="L2426" s="570">
        <v>99</v>
      </c>
      <c r="M2426" s="570">
        <v>5</v>
      </c>
      <c r="N2426" s="570">
        <v>99</v>
      </c>
      <c r="O2426" s="570">
        <v>99</v>
      </c>
      <c r="P2426" s="570">
        <v>99</v>
      </c>
      <c r="Q2426" s="570">
        <v>96</v>
      </c>
      <c r="R2426" s="570">
        <v>964</v>
      </c>
      <c r="S2426" s="570">
        <v>5.3309128630705374</v>
      </c>
      <c r="T2426" s="570">
        <v>4.9792531120331933</v>
      </c>
      <c r="U2426" s="570">
        <v>12.829149377593357</v>
      </c>
      <c r="V2426" s="570">
        <v>3.83817427385892</v>
      </c>
      <c r="W2426" s="570">
        <v>0</v>
      </c>
      <c r="X2426" s="570">
        <v>31.120331950207465</v>
      </c>
      <c r="Y2426" s="570">
        <v>10.165975103734437</v>
      </c>
      <c r="Z2426" s="570">
        <v>6.894228365351708</v>
      </c>
      <c r="AA2426" s="570">
        <v>1.3432784863877711</v>
      </c>
      <c r="AB2426" s="570">
        <v>0.45501477592243111</v>
      </c>
      <c r="AC2426" s="570">
        <v>-0.2553761886098343</v>
      </c>
      <c r="AD2426" s="570">
        <v>16.520357530430374</v>
      </c>
      <c r="AE2426" s="570">
        <v>1.1232464423094242</v>
      </c>
      <c r="AF2426" s="570">
        <v>54.928774928774928</v>
      </c>
      <c r="AG2426" s="570">
        <v>53.516086457950202</v>
      </c>
      <c r="AH2426" s="570">
        <v>1.2448132780082983</v>
      </c>
      <c r="AI2426" s="570">
        <v>18</v>
      </c>
      <c r="AJ2426" s="570">
        <v>85.211111111111109</v>
      </c>
      <c r="AK2426" s="570">
        <v>16.864651807609629</v>
      </c>
      <c r="AL2426" s="570"/>
    </row>
    <row r="2427" spans="1:38" s="531" customFormat="1">
      <c r="A2427" s="570">
        <v>17</v>
      </c>
      <c r="B2427" s="570">
        <v>415</v>
      </c>
      <c r="C2427" s="570">
        <v>2022</v>
      </c>
      <c r="D2427" s="570">
        <v>7</v>
      </c>
      <c r="E2427" s="570">
        <v>99</v>
      </c>
      <c r="F2427" s="570">
        <v>99</v>
      </c>
      <c r="G2427" s="570">
        <v>99</v>
      </c>
      <c r="H2427" s="570">
        <v>99</v>
      </c>
      <c r="I2427" s="570">
        <v>99</v>
      </c>
      <c r="J2427" s="570">
        <v>999</v>
      </c>
      <c r="K2427" s="570">
        <v>99</v>
      </c>
      <c r="L2427" s="570">
        <v>99</v>
      </c>
      <c r="M2427" s="570">
        <v>5</v>
      </c>
      <c r="N2427" s="570">
        <v>99</v>
      </c>
      <c r="O2427" s="570">
        <v>99</v>
      </c>
      <c r="P2427" s="570">
        <v>99</v>
      </c>
      <c r="Q2427" s="570">
        <v>19</v>
      </c>
      <c r="R2427" s="570">
        <v>130</v>
      </c>
      <c r="S2427" s="570">
        <v>4.8307692307692323</v>
      </c>
      <c r="T2427" s="570">
        <v>5</v>
      </c>
      <c r="U2427" s="570">
        <v>13.224615384615388</v>
      </c>
      <c r="V2427" s="570">
        <v>0.76923076923076894</v>
      </c>
      <c r="W2427" s="570">
        <v>0</v>
      </c>
      <c r="X2427" s="570">
        <v>33.846153846153847</v>
      </c>
      <c r="Y2427" s="570">
        <v>6.923076923076926</v>
      </c>
      <c r="Z2427" s="570">
        <v>5.8926951067658155</v>
      </c>
      <c r="AA2427" s="570">
        <v>1.1241301699773272</v>
      </c>
      <c r="AB2427" s="570">
        <v>0</v>
      </c>
      <c r="AC2427" s="570">
        <v>-6.4633439955790388</v>
      </c>
      <c r="AD2427" s="570"/>
      <c r="AE2427" s="570"/>
      <c r="AF2427" s="570">
        <v>57.522123893805315</v>
      </c>
      <c r="AG2427" s="570">
        <v>54.091810087153512</v>
      </c>
      <c r="AH2427" s="570">
        <v>0</v>
      </c>
      <c r="AI2427" s="570">
        <v>0</v>
      </c>
      <c r="AJ2427" s="570"/>
      <c r="AK2427" s="570"/>
      <c r="AL2427" s="570"/>
    </row>
    <row r="2428" spans="1:38" s="531" customFormat="1">
      <c r="A2428" s="570">
        <v>17</v>
      </c>
      <c r="B2428" s="570">
        <v>416</v>
      </c>
      <c r="C2428" s="570">
        <v>2022</v>
      </c>
      <c r="D2428" s="570">
        <v>8</v>
      </c>
      <c r="E2428" s="570">
        <v>99</v>
      </c>
      <c r="F2428" s="570">
        <v>99</v>
      </c>
      <c r="G2428" s="570">
        <v>99</v>
      </c>
      <c r="H2428" s="570">
        <v>99</v>
      </c>
      <c r="I2428" s="570">
        <v>99</v>
      </c>
      <c r="J2428" s="570">
        <v>999</v>
      </c>
      <c r="K2428" s="570">
        <v>99</v>
      </c>
      <c r="L2428" s="570">
        <v>99</v>
      </c>
      <c r="M2428" s="570">
        <v>5</v>
      </c>
      <c r="N2428" s="570">
        <v>99</v>
      </c>
      <c r="O2428" s="570">
        <v>99</v>
      </c>
      <c r="P2428" s="570">
        <v>99</v>
      </c>
      <c r="Q2428" s="570">
        <v>102</v>
      </c>
      <c r="R2428" s="570">
        <v>794</v>
      </c>
      <c r="S2428" s="570">
        <v>5.2947103274559195</v>
      </c>
      <c r="T2428" s="570">
        <v>5</v>
      </c>
      <c r="U2428" s="570">
        <v>12.232619647355172</v>
      </c>
      <c r="V2428" s="570">
        <v>1.6372795969773302</v>
      </c>
      <c r="W2428" s="570">
        <v>0</v>
      </c>
      <c r="X2428" s="570">
        <v>16.498740554156171</v>
      </c>
      <c r="Y2428" s="570">
        <v>3.9042821158690177</v>
      </c>
      <c r="Z2428" s="570">
        <v>5.0935561047621158</v>
      </c>
      <c r="AA2428" s="570">
        <v>1.1625114952305695</v>
      </c>
      <c r="AB2428" s="570">
        <v>0</v>
      </c>
      <c r="AC2428" s="570">
        <v>15.536806238522244</v>
      </c>
      <c r="AD2428" s="570"/>
      <c r="AE2428" s="570"/>
      <c r="AF2428" s="570">
        <v>47.745039085989184</v>
      </c>
      <c r="AG2428" s="570">
        <v>49.523765819234995</v>
      </c>
      <c r="AH2428" s="570">
        <v>1.5113350125944589</v>
      </c>
      <c r="AI2428" s="570">
        <v>23</v>
      </c>
      <c r="AJ2428" s="570">
        <v>87.734782608695653</v>
      </c>
      <c r="AK2428" s="570">
        <v>15.485155556897462</v>
      </c>
      <c r="AL2428" s="570"/>
    </row>
    <row r="2429" spans="1:38" s="531" customFormat="1">
      <c r="A2429" s="570">
        <v>17</v>
      </c>
      <c r="B2429" s="570">
        <v>417</v>
      </c>
      <c r="C2429" s="570">
        <v>2022</v>
      </c>
      <c r="D2429" s="570">
        <v>9</v>
      </c>
      <c r="E2429" s="570">
        <v>99</v>
      </c>
      <c r="F2429" s="570">
        <v>99</v>
      </c>
      <c r="G2429" s="570">
        <v>99</v>
      </c>
      <c r="H2429" s="570">
        <v>99</v>
      </c>
      <c r="I2429" s="570">
        <v>99</v>
      </c>
      <c r="J2429" s="570">
        <v>999</v>
      </c>
      <c r="K2429" s="570">
        <v>99</v>
      </c>
      <c r="L2429" s="570">
        <v>99</v>
      </c>
      <c r="M2429" s="570">
        <v>5</v>
      </c>
      <c r="N2429" s="570">
        <v>99</v>
      </c>
      <c r="O2429" s="570">
        <v>99</v>
      </c>
      <c r="P2429" s="570">
        <v>99</v>
      </c>
      <c r="Q2429" s="570">
        <v>136</v>
      </c>
      <c r="R2429" s="570">
        <v>1172</v>
      </c>
      <c r="S2429" s="570">
        <v>5.3029010238907857</v>
      </c>
      <c r="T2429" s="570">
        <v>4.9829351535836173</v>
      </c>
      <c r="U2429" s="570">
        <v>12.928327645051183</v>
      </c>
      <c r="V2429" s="570">
        <v>0.68259385665529004</v>
      </c>
      <c r="W2429" s="570">
        <v>0</v>
      </c>
      <c r="X2429" s="570">
        <v>23.037542662116046</v>
      </c>
      <c r="Y2429" s="570">
        <v>3.0716723549488054</v>
      </c>
      <c r="Z2429" s="570">
        <v>4.8750741240697515</v>
      </c>
      <c r="AA2429" s="570">
        <v>1.6702246217596175</v>
      </c>
      <c r="AB2429" s="570">
        <v>0.41274357073200441</v>
      </c>
      <c r="AC2429" s="570">
        <v>-3.1557911671537928</v>
      </c>
      <c r="AD2429" s="570">
        <v>16.052884776186669</v>
      </c>
      <c r="AE2429" s="570">
        <v>3.225214552759804</v>
      </c>
      <c r="AF2429" s="570">
        <v>51.426064063185606</v>
      </c>
      <c r="AG2429" s="570">
        <v>53.545933873316088</v>
      </c>
      <c r="AH2429" s="570">
        <v>2.2184300341296934</v>
      </c>
      <c r="AI2429" s="570">
        <v>1</v>
      </c>
      <c r="AJ2429" s="570">
        <v>96.9</v>
      </c>
      <c r="AK2429" s="570">
        <v>13.188940678891422</v>
      </c>
      <c r="AL2429" s="570"/>
    </row>
    <row r="2430" spans="1:38" s="531" customFormat="1">
      <c r="A2430" s="570">
        <v>17</v>
      </c>
      <c r="B2430" s="570">
        <v>418</v>
      </c>
      <c r="C2430" s="570">
        <v>2022</v>
      </c>
      <c r="D2430" s="570">
        <v>10</v>
      </c>
      <c r="E2430" s="570">
        <v>99</v>
      </c>
      <c r="F2430" s="570">
        <v>99</v>
      </c>
      <c r="G2430" s="570">
        <v>99</v>
      </c>
      <c r="H2430" s="570">
        <v>99</v>
      </c>
      <c r="I2430" s="570">
        <v>99</v>
      </c>
      <c r="J2430" s="570">
        <v>999</v>
      </c>
      <c r="K2430" s="570">
        <v>99</v>
      </c>
      <c r="L2430" s="570">
        <v>99</v>
      </c>
      <c r="M2430" s="570">
        <v>5</v>
      </c>
      <c r="N2430" s="570">
        <v>99</v>
      </c>
      <c r="O2430" s="570">
        <v>99</v>
      </c>
      <c r="P2430" s="570">
        <v>99</v>
      </c>
      <c r="Q2430" s="570">
        <v>271</v>
      </c>
      <c r="R2430" s="570">
        <v>2441</v>
      </c>
      <c r="S2430" s="570">
        <v>5.3318312167144626</v>
      </c>
      <c r="T2430" s="570">
        <v>5</v>
      </c>
      <c r="U2430" s="570">
        <v>15.219868906185962</v>
      </c>
      <c r="V2430" s="570">
        <v>2.0073740270380998</v>
      </c>
      <c r="W2430" s="570">
        <v>0</v>
      </c>
      <c r="X2430" s="570">
        <v>43.219991806636621</v>
      </c>
      <c r="Y2430" s="570">
        <v>8.9717328963539558</v>
      </c>
      <c r="Z2430" s="570">
        <v>6.0307272176309583</v>
      </c>
      <c r="AA2430" s="570">
        <v>1.5479786497978378</v>
      </c>
      <c r="AB2430" s="570">
        <v>0</v>
      </c>
      <c r="AC2430" s="570">
        <v>-14.18519373911888</v>
      </c>
      <c r="AD2430" s="570"/>
      <c r="AE2430" s="570"/>
      <c r="AF2430" s="570">
        <v>58.341300191204581</v>
      </c>
      <c r="AG2430" s="570">
        <v>56.587625317196007</v>
      </c>
      <c r="AH2430" s="570">
        <v>1.024170421958214</v>
      </c>
      <c r="AI2430" s="570">
        <v>8</v>
      </c>
      <c r="AJ2430" s="570">
        <v>96.299999999999983</v>
      </c>
      <c r="AK2430" s="570">
        <v>17.097813799326342</v>
      </c>
      <c r="AL2430" s="570"/>
    </row>
    <row r="2431" spans="1:38" s="531" customFormat="1">
      <c r="A2431" s="570">
        <v>17</v>
      </c>
      <c r="B2431" s="570">
        <v>419</v>
      </c>
      <c r="C2431" s="570">
        <v>2022</v>
      </c>
      <c r="D2431" s="570">
        <v>11</v>
      </c>
      <c r="E2431" s="570">
        <v>99</v>
      </c>
      <c r="F2431" s="570">
        <v>99</v>
      </c>
      <c r="G2431" s="570">
        <v>99</v>
      </c>
      <c r="H2431" s="570">
        <v>99</v>
      </c>
      <c r="I2431" s="570">
        <v>99</v>
      </c>
      <c r="J2431" s="570">
        <v>999</v>
      </c>
      <c r="K2431" s="570">
        <v>99</v>
      </c>
      <c r="L2431" s="570">
        <v>99</v>
      </c>
      <c r="M2431" s="570">
        <v>5</v>
      </c>
      <c r="N2431" s="570">
        <v>99</v>
      </c>
      <c r="O2431" s="570">
        <v>99</v>
      </c>
      <c r="P2431" s="570">
        <v>99</v>
      </c>
      <c r="Q2431" s="570">
        <v>169</v>
      </c>
      <c r="R2431" s="570">
        <v>1524</v>
      </c>
      <c r="S2431" s="570">
        <v>5.3707349081364812</v>
      </c>
      <c r="T2431" s="570">
        <v>5</v>
      </c>
      <c r="U2431" s="570">
        <v>17.251115485564341</v>
      </c>
      <c r="V2431" s="570">
        <v>4.9868766404199487</v>
      </c>
      <c r="W2431" s="570">
        <v>0</v>
      </c>
      <c r="X2431" s="570">
        <v>59.973753280839915</v>
      </c>
      <c r="Y2431" s="570">
        <v>13.779527559055119</v>
      </c>
      <c r="Z2431" s="570">
        <v>5.9108106451420888</v>
      </c>
      <c r="AA2431" s="570">
        <v>1.3244953421411478</v>
      </c>
      <c r="AB2431" s="570">
        <v>0</v>
      </c>
      <c r="AC2431" s="570">
        <v>16.417689022864536</v>
      </c>
      <c r="AD2431" s="570"/>
      <c r="AE2431" s="570"/>
      <c r="AF2431" s="570">
        <v>59.069767441860456</v>
      </c>
      <c r="AG2431" s="570">
        <v>59.789774833473217</v>
      </c>
      <c r="AH2431" s="570">
        <v>0.85301837270341219</v>
      </c>
      <c r="AI2431" s="570">
        <v>5</v>
      </c>
      <c r="AJ2431" s="570">
        <v>100.92</v>
      </c>
      <c r="AK2431" s="570">
        <v>17.698958246161286</v>
      </c>
      <c r="AL2431" s="570"/>
    </row>
    <row r="2432" spans="1:38" s="531" customFormat="1">
      <c r="A2432" s="570">
        <v>17</v>
      </c>
      <c r="B2432" s="570">
        <v>420</v>
      </c>
      <c r="C2432" s="570">
        <v>2022</v>
      </c>
      <c r="D2432" s="570">
        <v>12</v>
      </c>
      <c r="E2432" s="570">
        <v>99</v>
      </c>
      <c r="F2432" s="570">
        <v>99</v>
      </c>
      <c r="G2432" s="570">
        <v>99</v>
      </c>
      <c r="H2432" s="570">
        <v>99</v>
      </c>
      <c r="I2432" s="570">
        <v>99</v>
      </c>
      <c r="J2432" s="570">
        <v>999</v>
      </c>
      <c r="K2432" s="570">
        <v>99</v>
      </c>
      <c r="L2432" s="570">
        <v>99</v>
      </c>
      <c r="M2432" s="570">
        <v>5</v>
      </c>
      <c r="N2432" s="570">
        <v>99</v>
      </c>
      <c r="O2432" s="570">
        <v>99</v>
      </c>
      <c r="P2432" s="570">
        <v>99</v>
      </c>
      <c r="Q2432" s="570">
        <v>55</v>
      </c>
      <c r="R2432" s="570">
        <v>309</v>
      </c>
      <c r="S2432" s="570">
        <v>5.4077669902912611</v>
      </c>
      <c r="T2432" s="570">
        <v>5</v>
      </c>
      <c r="U2432" s="570">
        <v>16.838187702265369</v>
      </c>
      <c r="V2432" s="570">
        <v>2.912621359223301</v>
      </c>
      <c r="W2432" s="570">
        <v>0</v>
      </c>
      <c r="X2432" s="570">
        <v>55.016181229773451</v>
      </c>
      <c r="Y2432" s="570">
        <v>12.621359223300969</v>
      </c>
      <c r="Z2432" s="570">
        <v>5.5343906810707511</v>
      </c>
      <c r="AA2432" s="570">
        <v>1.1583681178777061</v>
      </c>
      <c r="AB2432" s="570">
        <v>0</v>
      </c>
      <c r="AC2432" s="570">
        <v>-5.725096115157168</v>
      </c>
      <c r="AD2432" s="570"/>
      <c r="AE2432" s="570"/>
      <c r="AF2432" s="570">
        <v>67.614879649890611</v>
      </c>
      <c r="AG2432" s="570">
        <v>70.625763540111308</v>
      </c>
      <c r="AH2432" s="570">
        <v>0.97087378640776723</v>
      </c>
      <c r="AI2432" s="570">
        <v>0</v>
      </c>
      <c r="AJ2432" s="570"/>
      <c r="AK2432" s="570"/>
      <c r="AL2432" s="570"/>
    </row>
    <row r="2433" spans="1:38" s="531" customFormat="1">
      <c r="A2433" s="570">
        <v>17</v>
      </c>
      <c r="B2433" s="570">
        <v>421</v>
      </c>
      <c r="C2433" s="570">
        <v>2022</v>
      </c>
      <c r="D2433" s="570">
        <v>1</v>
      </c>
      <c r="E2433" s="570">
        <v>99</v>
      </c>
      <c r="F2433" s="570">
        <v>99</v>
      </c>
      <c r="G2433" s="570">
        <v>99</v>
      </c>
      <c r="H2433" s="570">
        <v>99</v>
      </c>
      <c r="I2433" s="570">
        <v>99</v>
      </c>
      <c r="J2433" s="570">
        <v>999</v>
      </c>
      <c r="K2433" s="570">
        <v>99</v>
      </c>
      <c r="L2433" s="570">
        <v>99</v>
      </c>
      <c r="M2433" s="570">
        <v>6</v>
      </c>
      <c r="N2433" s="570">
        <v>99</v>
      </c>
      <c r="O2433" s="570">
        <v>99</v>
      </c>
      <c r="P2433" s="570">
        <v>99</v>
      </c>
      <c r="Q2433" s="570"/>
      <c r="R2433" s="570">
        <v>0</v>
      </c>
      <c r="S2433" s="570"/>
      <c r="T2433" s="570"/>
      <c r="U2433" s="570"/>
      <c r="V2433" s="570"/>
      <c r="W2433" s="570"/>
      <c r="X2433" s="570"/>
      <c r="Y2433" s="570"/>
      <c r="Z2433" s="570"/>
      <c r="AA2433" s="570"/>
      <c r="AB2433" s="570"/>
      <c r="AC2433" s="570"/>
      <c r="AD2433" s="570"/>
      <c r="AE2433" s="570"/>
      <c r="AF2433" s="570"/>
      <c r="AG2433" s="570"/>
      <c r="AH2433" s="570"/>
      <c r="AI2433" s="570"/>
      <c r="AJ2433" s="570"/>
      <c r="AK2433" s="570"/>
      <c r="AL2433" s="570"/>
    </row>
    <row r="2434" spans="1:38" s="531" customFormat="1">
      <c r="A2434" s="570">
        <v>17</v>
      </c>
      <c r="B2434" s="570">
        <v>422</v>
      </c>
      <c r="C2434" s="570">
        <v>2022</v>
      </c>
      <c r="D2434" s="570">
        <v>2</v>
      </c>
      <c r="E2434" s="570">
        <v>99</v>
      </c>
      <c r="F2434" s="570">
        <v>99</v>
      </c>
      <c r="G2434" s="570">
        <v>99</v>
      </c>
      <c r="H2434" s="570">
        <v>99</v>
      </c>
      <c r="I2434" s="570">
        <v>99</v>
      </c>
      <c r="J2434" s="570">
        <v>999</v>
      </c>
      <c r="K2434" s="570">
        <v>99</v>
      </c>
      <c r="L2434" s="570">
        <v>99</v>
      </c>
      <c r="M2434" s="570">
        <v>6</v>
      </c>
      <c r="N2434" s="570">
        <v>99</v>
      </c>
      <c r="O2434" s="570">
        <v>99</v>
      </c>
      <c r="P2434" s="570">
        <v>99</v>
      </c>
      <c r="Q2434" s="570"/>
      <c r="R2434" s="570">
        <v>0</v>
      </c>
      <c r="S2434" s="570"/>
      <c r="T2434" s="570"/>
      <c r="U2434" s="570"/>
      <c r="V2434" s="570"/>
      <c r="W2434" s="570"/>
      <c r="X2434" s="570"/>
      <c r="Y2434" s="570"/>
      <c r="Z2434" s="570"/>
      <c r="AA2434" s="570"/>
      <c r="AB2434" s="570"/>
      <c r="AC2434" s="570"/>
      <c r="AD2434" s="570"/>
      <c r="AE2434" s="570"/>
      <c r="AF2434" s="570"/>
      <c r="AG2434" s="570"/>
      <c r="AH2434" s="570"/>
      <c r="AI2434" s="570"/>
      <c r="AJ2434" s="570"/>
      <c r="AK2434" s="570"/>
      <c r="AL2434" s="570"/>
    </row>
    <row r="2435" spans="1:38" s="531" customFormat="1">
      <c r="A2435" s="570">
        <v>17</v>
      </c>
      <c r="B2435" s="570">
        <v>423</v>
      </c>
      <c r="C2435" s="570">
        <v>2022</v>
      </c>
      <c r="D2435" s="570">
        <v>3</v>
      </c>
      <c r="E2435" s="570">
        <v>99</v>
      </c>
      <c r="F2435" s="570">
        <v>99</v>
      </c>
      <c r="G2435" s="570">
        <v>99</v>
      </c>
      <c r="H2435" s="570">
        <v>99</v>
      </c>
      <c r="I2435" s="570">
        <v>99</v>
      </c>
      <c r="J2435" s="570">
        <v>999</v>
      </c>
      <c r="K2435" s="570">
        <v>99</v>
      </c>
      <c r="L2435" s="570">
        <v>99</v>
      </c>
      <c r="M2435" s="570">
        <v>6</v>
      </c>
      <c r="N2435" s="570">
        <v>99</v>
      </c>
      <c r="O2435" s="570">
        <v>99</v>
      </c>
      <c r="P2435" s="570">
        <v>99</v>
      </c>
      <c r="Q2435" s="570">
        <v>1</v>
      </c>
      <c r="R2435" s="570">
        <v>1</v>
      </c>
      <c r="S2435" s="570">
        <v>8</v>
      </c>
      <c r="T2435" s="570">
        <v>6</v>
      </c>
      <c r="U2435" s="570">
        <v>9.8000000000000007</v>
      </c>
      <c r="V2435" s="570">
        <v>0</v>
      </c>
      <c r="W2435" s="570">
        <v>0</v>
      </c>
      <c r="X2435" s="570">
        <v>0</v>
      </c>
      <c r="Y2435" s="570">
        <v>0</v>
      </c>
      <c r="Z2435" s="570">
        <v>0</v>
      </c>
      <c r="AA2435" s="570">
        <v>0</v>
      </c>
      <c r="AB2435" s="570">
        <v>0</v>
      </c>
      <c r="AC2435" s="570"/>
      <c r="AD2435" s="570"/>
      <c r="AE2435" s="570"/>
      <c r="AF2435" s="570">
        <v>2.3169601482854497E-2</v>
      </c>
      <c r="AG2435" s="570">
        <v>2.4188631836682285E-2</v>
      </c>
      <c r="AH2435" s="570">
        <v>0</v>
      </c>
      <c r="AI2435" s="570">
        <v>1</v>
      </c>
      <c r="AJ2435" s="570">
        <v>83.4</v>
      </c>
      <c r="AK2435" s="570">
        <v>16.893822381495802</v>
      </c>
      <c r="AL2435" s="570"/>
    </row>
    <row r="2436" spans="1:38" s="531" customFormat="1">
      <c r="A2436" s="570">
        <v>17</v>
      </c>
      <c r="B2436" s="570">
        <v>424</v>
      </c>
      <c r="C2436" s="570">
        <v>2022</v>
      </c>
      <c r="D2436" s="570">
        <v>4</v>
      </c>
      <c r="E2436" s="570">
        <v>99</v>
      </c>
      <c r="F2436" s="570">
        <v>99</v>
      </c>
      <c r="G2436" s="570">
        <v>99</v>
      </c>
      <c r="H2436" s="570">
        <v>99</v>
      </c>
      <c r="I2436" s="570">
        <v>99</v>
      </c>
      <c r="J2436" s="570">
        <v>999</v>
      </c>
      <c r="K2436" s="570">
        <v>99</v>
      </c>
      <c r="L2436" s="570">
        <v>99</v>
      </c>
      <c r="M2436" s="570">
        <v>6</v>
      </c>
      <c r="N2436" s="570">
        <v>99</v>
      </c>
      <c r="O2436" s="570">
        <v>99</v>
      </c>
      <c r="P2436" s="570">
        <v>99</v>
      </c>
      <c r="Q2436" s="570">
        <v>2</v>
      </c>
      <c r="R2436" s="570">
        <v>16</v>
      </c>
      <c r="S2436" s="570">
        <v>5.25</v>
      </c>
      <c r="T2436" s="570">
        <v>6</v>
      </c>
      <c r="U2436" s="570">
        <v>18.399999999999999</v>
      </c>
      <c r="V2436" s="570">
        <v>0</v>
      </c>
      <c r="W2436" s="570">
        <v>0</v>
      </c>
      <c r="X2436" s="570">
        <v>81.25</v>
      </c>
      <c r="Y2436" s="570">
        <v>6.25</v>
      </c>
      <c r="Z2436" s="570">
        <v>3.2785286333963946</v>
      </c>
      <c r="AA2436" s="570">
        <v>0.66143782776614757</v>
      </c>
      <c r="AB2436" s="570">
        <v>0</v>
      </c>
      <c r="AC2436" s="570">
        <v>13.834174360747513</v>
      </c>
      <c r="AD2436" s="570"/>
      <c r="AE2436" s="570"/>
      <c r="AF2436" s="570">
        <v>0.42826552462526762</v>
      </c>
      <c r="AG2436" s="570">
        <v>0.82766841534110436</v>
      </c>
      <c r="AH2436" s="570">
        <v>0</v>
      </c>
      <c r="AI2436" s="570">
        <v>16</v>
      </c>
      <c r="AJ2436" s="570">
        <v>108.00624999999999</v>
      </c>
      <c r="AK2436" s="570">
        <v>14.849666081245077</v>
      </c>
      <c r="AL2436" s="570"/>
    </row>
    <row r="2437" spans="1:38" s="531" customFormat="1">
      <c r="A2437" s="570">
        <v>17</v>
      </c>
      <c r="B2437" s="570">
        <v>425</v>
      </c>
      <c r="C2437" s="570">
        <v>2022</v>
      </c>
      <c r="D2437" s="570">
        <v>5</v>
      </c>
      <c r="E2437" s="570">
        <v>99</v>
      </c>
      <c r="F2437" s="570">
        <v>99</v>
      </c>
      <c r="G2437" s="570">
        <v>99</v>
      </c>
      <c r="H2437" s="570">
        <v>99</v>
      </c>
      <c r="I2437" s="570">
        <v>99</v>
      </c>
      <c r="J2437" s="570">
        <v>999</v>
      </c>
      <c r="K2437" s="570">
        <v>99</v>
      </c>
      <c r="L2437" s="570">
        <v>99</v>
      </c>
      <c r="M2437" s="570">
        <v>6</v>
      </c>
      <c r="N2437" s="570">
        <v>99</v>
      </c>
      <c r="O2437" s="570">
        <v>99</v>
      </c>
      <c r="P2437" s="570">
        <v>99</v>
      </c>
      <c r="Q2437" s="570"/>
      <c r="R2437" s="570">
        <v>0</v>
      </c>
      <c r="S2437" s="570"/>
      <c r="T2437" s="570"/>
      <c r="U2437" s="570"/>
      <c r="V2437" s="570"/>
      <c r="W2437" s="570"/>
      <c r="X2437" s="570"/>
      <c r="Y2437" s="570"/>
      <c r="Z2437" s="570"/>
      <c r="AA2437" s="570"/>
      <c r="AB2437" s="570"/>
      <c r="AC2437" s="570"/>
      <c r="AD2437" s="570"/>
      <c r="AE2437" s="570"/>
      <c r="AF2437" s="570"/>
      <c r="AG2437" s="570"/>
      <c r="AH2437" s="570"/>
      <c r="AI2437" s="570"/>
      <c r="AJ2437" s="570"/>
      <c r="AK2437" s="570"/>
      <c r="AL2437" s="570"/>
    </row>
    <row r="2438" spans="1:38" s="531" customFormat="1">
      <c r="A2438" s="570">
        <v>17</v>
      </c>
      <c r="B2438" s="570">
        <v>426</v>
      </c>
      <c r="C2438" s="570">
        <v>2022</v>
      </c>
      <c r="D2438" s="570">
        <v>6</v>
      </c>
      <c r="E2438" s="570">
        <v>99</v>
      </c>
      <c r="F2438" s="570">
        <v>99</v>
      </c>
      <c r="G2438" s="570">
        <v>99</v>
      </c>
      <c r="H2438" s="570">
        <v>99</v>
      </c>
      <c r="I2438" s="570">
        <v>99</v>
      </c>
      <c r="J2438" s="570">
        <v>999</v>
      </c>
      <c r="K2438" s="570">
        <v>99</v>
      </c>
      <c r="L2438" s="570">
        <v>99</v>
      </c>
      <c r="M2438" s="570">
        <v>6</v>
      </c>
      <c r="N2438" s="570">
        <v>99</v>
      </c>
      <c r="O2438" s="570">
        <v>99</v>
      </c>
      <c r="P2438" s="570">
        <v>99</v>
      </c>
      <c r="Q2438" s="570">
        <v>2</v>
      </c>
      <c r="R2438" s="570">
        <v>6</v>
      </c>
      <c r="S2438" s="570">
        <v>7.6666666666666687</v>
      </c>
      <c r="T2438" s="570">
        <v>6</v>
      </c>
      <c r="U2438" s="570">
        <v>16.533333333333328</v>
      </c>
      <c r="V2438" s="570">
        <v>0</v>
      </c>
      <c r="W2438" s="570">
        <v>0</v>
      </c>
      <c r="X2438" s="570">
        <v>16.666666666666671</v>
      </c>
      <c r="Y2438" s="570">
        <v>16.666666666666671</v>
      </c>
      <c r="Z2438" s="570">
        <v>11.209916245102921</v>
      </c>
      <c r="AA2438" s="570">
        <v>0.74535599249992179</v>
      </c>
      <c r="AB2438" s="570">
        <v>0</v>
      </c>
      <c r="AC2438" s="570">
        <v>27.261216787277455</v>
      </c>
      <c r="AD2438" s="570"/>
      <c r="AE2438" s="570"/>
      <c r="AF2438" s="570">
        <v>0.34188034188034189</v>
      </c>
      <c r="AG2438" s="570">
        <v>0.42926069365412489</v>
      </c>
      <c r="AH2438" s="570">
        <v>0</v>
      </c>
      <c r="AI2438" s="570">
        <v>6</v>
      </c>
      <c r="AJ2438" s="570">
        <v>93.816666666666634</v>
      </c>
      <c r="AK2438" s="570">
        <v>17.873628880011989</v>
      </c>
      <c r="AL2438" s="570"/>
    </row>
    <row r="2439" spans="1:38" s="531" customFormat="1">
      <c r="A2439" s="570">
        <v>17</v>
      </c>
      <c r="B2439" s="570">
        <v>427</v>
      </c>
      <c r="C2439" s="570">
        <v>2022</v>
      </c>
      <c r="D2439" s="570">
        <v>7</v>
      </c>
      <c r="E2439" s="570">
        <v>99</v>
      </c>
      <c r="F2439" s="570">
        <v>99</v>
      </c>
      <c r="G2439" s="570">
        <v>99</v>
      </c>
      <c r="H2439" s="570">
        <v>99</v>
      </c>
      <c r="I2439" s="570">
        <v>99</v>
      </c>
      <c r="J2439" s="570">
        <v>999</v>
      </c>
      <c r="K2439" s="570">
        <v>99</v>
      </c>
      <c r="L2439" s="570">
        <v>99</v>
      </c>
      <c r="M2439" s="570">
        <v>6</v>
      </c>
      <c r="N2439" s="570">
        <v>99</v>
      </c>
      <c r="O2439" s="570">
        <v>99</v>
      </c>
      <c r="P2439" s="570">
        <v>99</v>
      </c>
      <c r="Q2439" s="570"/>
      <c r="R2439" s="570">
        <v>0</v>
      </c>
      <c r="S2439" s="570"/>
      <c r="T2439" s="570"/>
      <c r="U2439" s="570"/>
      <c r="V2439" s="570"/>
      <c r="W2439" s="570"/>
      <c r="X2439" s="570"/>
      <c r="Y2439" s="570"/>
      <c r="Z2439" s="570"/>
      <c r="AA2439" s="570"/>
      <c r="AB2439" s="570"/>
      <c r="AC2439" s="570"/>
      <c r="AD2439" s="570"/>
      <c r="AE2439" s="570"/>
      <c r="AF2439" s="570"/>
      <c r="AG2439" s="570"/>
      <c r="AH2439" s="570"/>
      <c r="AI2439" s="570"/>
      <c r="AJ2439" s="570"/>
      <c r="AK2439" s="570"/>
      <c r="AL2439" s="570"/>
    </row>
    <row r="2440" spans="1:38" s="531" customFormat="1">
      <c r="A2440" s="570">
        <v>17</v>
      </c>
      <c r="B2440" s="570">
        <v>428</v>
      </c>
      <c r="C2440" s="570">
        <v>2022</v>
      </c>
      <c r="D2440" s="570">
        <v>8</v>
      </c>
      <c r="E2440" s="570">
        <v>99</v>
      </c>
      <c r="F2440" s="570">
        <v>99</v>
      </c>
      <c r="G2440" s="570">
        <v>99</v>
      </c>
      <c r="H2440" s="570">
        <v>99</v>
      </c>
      <c r="I2440" s="570">
        <v>99</v>
      </c>
      <c r="J2440" s="570">
        <v>999</v>
      </c>
      <c r="K2440" s="570">
        <v>99</v>
      </c>
      <c r="L2440" s="570">
        <v>99</v>
      </c>
      <c r="M2440" s="570">
        <v>6</v>
      </c>
      <c r="N2440" s="570">
        <v>99</v>
      </c>
      <c r="O2440" s="570">
        <v>99</v>
      </c>
      <c r="P2440" s="570">
        <v>99</v>
      </c>
      <c r="Q2440" s="570">
        <v>2</v>
      </c>
      <c r="R2440" s="570">
        <v>16</v>
      </c>
      <c r="S2440" s="570">
        <v>6.625</v>
      </c>
      <c r="T2440" s="570">
        <v>6</v>
      </c>
      <c r="U2440" s="570">
        <v>12.21875</v>
      </c>
      <c r="V2440" s="570">
        <v>0</v>
      </c>
      <c r="W2440" s="570">
        <v>0</v>
      </c>
      <c r="X2440" s="570">
        <v>6.25</v>
      </c>
      <c r="Y2440" s="570">
        <v>0</v>
      </c>
      <c r="Z2440" s="570">
        <v>2.4492903946857756</v>
      </c>
      <c r="AA2440" s="570">
        <v>0.92702481088695809</v>
      </c>
      <c r="AB2440" s="570">
        <v>0</v>
      </c>
      <c r="AC2440" s="570">
        <v>9.943888272427138</v>
      </c>
      <c r="AD2440" s="570"/>
      <c r="AE2440" s="570"/>
      <c r="AF2440" s="570">
        <v>0.96211665664461787</v>
      </c>
      <c r="AG2440" s="570">
        <v>0.99682850470625373</v>
      </c>
      <c r="AH2440" s="570">
        <v>0</v>
      </c>
      <c r="AI2440" s="570">
        <v>16</v>
      </c>
      <c r="AJ2440" s="570">
        <v>90.731250000000003</v>
      </c>
      <c r="AK2440" s="570">
        <v>16.165525780910578</v>
      </c>
      <c r="AL2440" s="570"/>
    </row>
    <row r="2441" spans="1:38" s="531" customFormat="1">
      <c r="A2441" s="570">
        <v>17</v>
      </c>
      <c r="B2441" s="570">
        <v>429</v>
      </c>
      <c r="C2441" s="570">
        <v>2022</v>
      </c>
      <c r="D2441" s="570">
        <v>9</v>
      </c>
      <c r="E2441" s="570">
        <v>99</v>
      </c>
      <c r="F2441" s="570">
        <v>99</v>
      </c>
      <c r="G2441" s="570">
        <v>99</v>
      </c>
      <c r="H2441" s="570">
        <v>99</v>
      </c>
      <c r="I2441" s="570">
        <v>99</v>
      </c>
      <c r="J2441" s="570">
        <v>999</v>
      </c>
      <c r="K2441" s="570">
        <v>99</v>
      </c>
      <c r="L2441" s="570">
        <v>99</v>
      </c>
      <c r="M2441" s="570">
        <v>6</v>
      </c>
      <c r="N2441" s="570">
        <v>99</v>
      </c>
      <c r="O2441" s="570">
        <v>99</v>
      </c>
      <c r="P2441" s="570">
        <v>99</v>
      </c>
      <c r="Q2441" s="570">
        <v>1</v>
      </c>
      <c r="R2441" s="570">
        <v>2</v>
      </c>
      <c r="S2441" s="570">
        <v>4.5</v>
      </c>
      <c r="T2441" s="570">
        <v>6</v>
      </c>
      <c r="U2441" s="570">
        <v>11.7</v>
      </c>
      <c r="V2441" s="570">
        <v>0</v>
      </c>
      <c r="W2441" s="570">
        <v>0</v>
      </c>
      <c r="X2441" s="570">
        <v>0</v>
      </c>
      <c r="Y2441" s="570">
        <v>0</v>
      </c>
      <c r="Z2441" s="570">
        <v>1.1999999999999991</v>
      </c>
      <c r="AA2441" s="570">
        <v>0.5</v>
      </c>
      <c r="AB2441" s="570">
        <v>0</v>
      </c>
      <c r="AC2441" s="570">
        <v>-100.00000000000036</v>
      </c>
      <c r="AD2441" s="570"/>
      <c r="AE2441" s="570"/>
      <c r="AF2441" s="570">
        <v>8.77577885037297E-2</v>
      </c>
      <c r="AG2441" s="570">
        <v>8.269369407573901E-2</v>
      </c>
      <c r="AH2441" s="570">
        <v>0</v>
      </c>
      <c r="AI2441" s="570">
        <v>2</v>
      </c>
      <c r="AJ2441" s="570">
        <v>90.3</v>
      </c>
      <c r="AK2441" s="570">
        <v>15.859951129205957</v>
      </c>
      <c r="AL2441" s="570"/>
    </row>
    <row r="2442" spans="1:38" s="531" customFormat="1">
      <c r="A2442" s="570">
        <v>17</v>
      </c>
      <c r="B2442" s="570">
        <v>430</v>
      </c>
      <c r="C2442" s="570">
        <v>2022</v>
      </c>
      <c r="D2442" s="570">
        <v>10</v>
      </c>
      <c r="E2442" s="570">
        <v>99</v>
      </c>
      <c r="F2442" s="570">
        <v>99</v>
      </c>
      <c r="G2442" s="570">
        <v>99</v>
      </c>
      <c r="H2442" s="570">
        <v>99</v>
      </c>
      <c r="I2442" s="570">
        <v>99</v>
      </c>
      <c r="J2442" s="570">
        <v>999</v>
      </c>
      <c r="K2442" s="570">
        <v>99</v>
      </c>
      <c r="L2442" s="570">
        <v>99</v>
      </c>
      <c r="M2442" s="570">
        <v>6</v>
      </c>
      <c r="N2442" s="570">
        <v>99</v>
      </c>
      <c r="O2442" s="570">
        <v>99</v>
      </c>
      <c r="P2442" s="570">
        <v>99</v>
      </c>
      <c r="Q2442" s="570">
        <v>8</v>
      </c>
      <c r="R2442" s="570">
        <v>10</v>
      </c>
      <c r="S2442" s="570">
        <v>5</v>
      </c>
      <c r="T2442" s="570">
        <v>6</v>
      </c>
      <c r="U2442" s="570">
        <v>17.029999999999998</v>
      </c>
      <c r="V2442" s="570">
        <v>0</v>
      </c>
      <c r="W2442" s="570">
        <v>0</v>
      </c>
      <c r="X2442" s="570">
        <v>60</v>
      </c>
      <c r="Y2442" s="570">
        <v>0</v>
      </c>
      <c r="Z2442" s="570">
        <v>3.6916256581620086</v>
      </c>
      <c r="AA2442" s="570">
        <v>0.77459666924148318</v>
      </c>
      <c r="AB2442" s="570">
        <v>0</v>
      </c>
      <c r="AC2442" s="570">
        <v>15.03748387188296</v>
      </c>
      <c r="AD2442" s="570"/>
      <c r="AE2442" s="570"/>
      <c r="AF2442" s="570">
        <v>0.23900573613766724</v>
      </c>
      <c r="AG2442" s="570">
        <v>0.25939250670947755</v>
      </c>
      <c r="AH2442" s="570">
        <v>0</v>
      </c>
      <c r="AI2442" s="570">
        <v>2</v>
      </c>
      <c r="AJ2442" s="570">
        <v>102.4</v>
      </c>
      <c r="AK2442" s="570">
        <v>15.856669842894535</v>
      </c>
      <c r="AL2442" s="570"/>
    </row>
    <row r="2443" spans="1:38" s="531" customFormat="1">
      <c r="A2443" s="570">
        <v>17</v>
      </c>
      <c r="B2443" s="570">
        <v>431</v>
      </c>
      <c r="C2443" s="570">
        <v>2022</v>
      </c>
      <c r="D2443" s="570">
        <v>11</v>
      </c>
      <c r="E2443" s="570">
        <v>99</v>
      </c>
      <c r="F2443" s="570">
        <v>99</v>
      </c>
      <c r="G2443" s="570">
        <v>99</v>
      </c>
      <c r="H2443" s="570">
        <v>99</v>
      </c>
      <c r="I2443" s="570">
        <v>99</v>
      </c>
      <c r="J2443" s="570">
        <v>999</v>
      </c>
      <c r="K2443" s="570">
        <v>99</v>
      </c>
      <c r="L2443" s="570">
        <v>99</v>
      </c>
      <c r="M2443" s="570">
        <v>6</v>
      </c>
      <c r="N2443" s="570">
        <v>99</v>
      </c>
      <c r="O2443" s="570">
        <v>99</v>
      </c>
      <c r="P2443" s="570">
        <v>99</v>
      </c>
      <c r="Q2443" s="570">
        <v>3</v>
      </c>
      <c r="R2443" s="570">
        <v>5</v>
      </c>
      <c r="S2443" s="570">
        <v>6.2</v>
      </c>
      <c r="T2443" s="570">
        <v>6</v>
      </c>
      <c r="U2443" s="570">
        <v>19.18</v>
      </c>
      <c r="V2443" s="570">
        <v>0</v>
      </c>
      <c r="W2443" s="570">
        <v>0</v>
      </c>
      <c r="X2443" s="570">
        <v>60</v>
      </c>
      <c r="Y2443" s="570">
        <v>20</v>
      </c>
      <c r="Z2443" s="570">
        <v>4.2442431598578434</v>
      </c>
      <c r="AA2443" s="570">
        <v>0.97979589711326975</v>
      </c>
      <c r="AB2443" s="570">
        <v>0</v>
      </c>
      <c r="AC2443" s="570">
        <v>29.433746412900842</v>
      </c>
      <c r="AD2443" s="570"/>
      <c r="AE2443" s="570"/>
      <c r="AF2443" s="570">
        <v>0.19379844961240311</v>
      </c>
      <c r="AG2443" s="570">
        <v>0.21809382810385705</v>
      </c>
      <c r="AH2443" s="570">
        <v>0</v>
      </c>
      <c r="AI2443" s="570">
        <v>2</v>
      </c>
      <c r="AJ2443" s="570">
        <v>95.5</v>
      </c>
      <c r="AK2443" s="570">
        <v>16.178079017780025</v>
      </c>
      <c r="AL2443" s="570"/>
    </row>
    <row r="2444" spans="1:38" s="531" customFormat="1">
      <c r="A2444" s="570">
        <v>17</v>
      </c>
      <c r="B2444" s="570">
        <v>432</v>
      </c>
      <c r="C2444" s="570">
        <v>2022</v>
      </c>
      <c r="D2444" s="570">
        <v>12</v>
      </c>
      <c r="E2444" s="570">
        <v>99</v>
      </c>
      <c r="F2444" s="570">
        <v>99</v>
      </c>
      <c r="G2444" s="570">
        <v>99</v>
      </c>
      <c r="H2444" s="570">
        <v>99</v>
      </c>
      <c r="I2444" s="570">
        <v>99</v>
      </c>
      <c r="J2444" s="570">
        <v>999</v>
      </c>
      <c r="K2444" s="570">
        <v>99</v>
      </c>
      <c r="L2444" s="570">
        <v>99</v>
      </c>
      <c r="M2444" s="570">
        <v>6</v>
      </c>
      <c r="N2444" s="570">
        <v>99</v>
      </c>
      <c r="O2444" s="570">
        <v>99</v>
      </c>
      <c r="P2444" s="570">
        <v>99</v>
      </c>
      <c r="Q2444" s="570"/>
      <c r="R2444" s="570">
        <v>0</v>
      </c>
      <c r="S2444" s="570"/>
      <c r="T2444" s="570"/>
      <c r="U2444" s="570"/>
      <c r="V2444" s="570"/>
      <c r="W2444" s="570"/>
      <c r="X2444" s="570"/>
      <c r="Y2444" s="570"/>
      <c r="Z2444" s="570"/>
      <c r="AA2444" s="570"/>
      <c r="AB2444" s="570"/>
      <c r="AC2444" s="570"/>
      <c r="AD2444" s="570"/>
      <c r="AE2444" s="570"/>
      <c r="AF2444" s="570"/>
      <c r="AG2444" s="570"/>
      <c r="AH2444" s="570"/>
      <c r="AI2444" s="570"/>
      <c r="AJ2444" s="570"/>
      <c r="AK2444" s="570"/>
      <c r="AL2444" s="570"/>
    </row>
    <row r="2445" spans="1:38" s="531" customFormat="1">
      <c r="A2445" s="570">
        <v>17</v>
      </c>
      <c r="B2445" s="570">
        <v>433</v>
      </c>
      <c r="C2445" s="570">
        <v>2022</v>
      </c>
      <c r="D2445" s="570">
        <v>1</v>
      </c>
      <c r="E2445" s="570">
        <v>99</v>
      </c>
      <c r="F2445" s="570">
        <v>99</v>
      </c>
      <c r="G2445" s="570">
        <v>99</v>
      </c>
      <c r="H2445" s="570">
        <v>99</v>
      </c>
      <c r="I2445" s="570">
        <v>99</v>
      </c>
      <c r="J2445" s="570">
        <v>999</v>
      </c>
      <c r="K2445" s="570">
        <v>99</v>
      </c>
      <c r="L2445" s="570">
        <v>99</v>
      </c>
      <c r="M2445" s="570">
        <v>7</v>
      </c>
      <c r="N2445" s="570">
        <v>99</v>
      </c>
      <c r="O2445" s="570">
        <v>99</v>
      </c>
      <c r="P2445" s="570">
        <v>99</v>
      </c>
      <c r="Q2445" s="570"/>
      <c r="R2445" s="570">
        <v>0</v>
      </c>
      <c r="S2445" s="570"/>
      <c r="T2445" s="570"/>
      <c r="U2445" s="570"/>
      <c r="V2445" s="570"/>
      <c r="W2445" s="570"/>
      <c r="X2445" s="570"/>
      <c r="Y2445" s="570"/>
      <c r="Z2445" s="570"/>
      <c r="AA2445" s="570"/>
      <c r="AB2445" s="570"/>
      <c r="AC2445" s="570"/>
      <c r="AD2445" s="570"/>
      <c r="AE2445" s="570"/>
      <c r="AF2445" s="570"/>
      <c r="AG2445" s="570"/>
      <c r="AH2445" s="570"/>
      <c r="AI2445" s="570"/>
      <c r="AJ2445" s="570"/>
      <c r="AK2445" s="570"/>
      <c r="AL2445" s="570"/>
    </row>
    <row r="2446" spans="1:38" s="531" customFormat="1">
      <c r="A2446" s="570">
        <v>17</v>
      </c>
      <c r="B2446" s="570">
        <v>434</v>
      </c>
      <c r="C2446" s="570">
        <v>2022</v>
      </c>
      <c r="D2446" s="570">
        <v>2</v>
      </c>
      <c r="E2446" s="570">
        <v>99</v>
      </c>
      <c r="F2446" s="570">
        <v>99</v>
      </c>
      <c r="G2446" s="570">
        <v>99</v>
      </c>
      <c r="H2446" s="570">
        <v>99</v>
      </c>
      <c r="I2446" s="570">
        <v>99</v>
      </c>
      <c r="J2446" s="570">
        <v>999</v>
      </c>
      <c r="K2446" s="570">
        <v>99</v>
      </c>
      <c r="L2446" s="570">
        <v>99</v>
      </c>
      <c r="M2446" s="570">
        <v>7</v>
      </c>
      <c r="N2446" s="570">
        <v>99</v>
      </c>
      <c r="O2446" s="570">
        <v>99</v>
      </c>
      <c r="P2446" s="570">
        <v>99</v>
      </c>
      <c r="Q2446" s="570"/>
      <c r="R2446" s="570">
        <v>0</v>
      </c>
      <c r="S2446" s="570"/>
      <c r="T2446" s="570"/>
      <c r="U2446" s="570"/>
      <c r="V2446" s="570"/>
      <c r="W2446" s="570"/>
      <c r="X2446" s="570"/>
      <c r="Y2446" s="570"/>
      <c r="Z2446" s="570"/>
      <c r="AA2446" s="570"/>
      <c r="AB2446" s="570"/>
      <c r="AC2446" s="570"/>
      <c r="AD2446" s="570"/>
      <c r="AE2446" s="570"/>
      <c r="AF2446" s="570"/>
      <c r="AG2446" s="570"/>
      <c r="AH2446" s="570"/>
      <c r="AI2446" s="570"/>
      <c r="AJ2446" s="570"/>
      <c r="AK2446" s="570"/>
      <c r="AL2446" s="570"/>
    </row>
    <row r="2447" spans="1:38" s="531" customFormat="1">
      <c r="A2447" s="570">
        <v>17</v>
      </c>
      <c r="B2447" s="570">
        <v>435</v>
      </c>
      <c r="C2447" s="570">
        <v>2022</v>
      </c>
      <c r="D2447" s="570">
        <v>3</v>
      </c>
      <c r="E2447" s="570">
        <v>99</v>
      </c>
      <c r="F2447" s="570">
        <v>99</v>
      </c>
      <c r="G2447" s="570">
        <v>99</v>
      </c>
      <c r="H2447" s="570">
        <v>99</v>
      </c>
      <c r="I2447" s="570">
        <v>99</v>
      </c>
      <c r="J2447" s="570">
        <v>999</v>
      </c>
      <c r="K2447" s="570">
        <v>99</v>
      </c>
      <c r="L2447" s="570">
        <v>99</v>
      </c>
      <c r="M2447" s="570">
        <v>7</v>
      </c>
      <c r="N2447" s="570">
        <v>99</v>
      </c>
      <c r="O2447" s="570">
        <v>99</v>
      </c>
      <c r="P2447" s="570">
        <v>99</v>
      </c>
      <c r="Q2447" s="570"/>
      <c r="R2447" s="570">
        <v>0</v>
      </c>
      <c r="S2447" s="570"/>
      <c r="T2447" s="570"/>
      <c r="U2447" s="570"/>
      <c r="V2447" s="570"/>
      <c r="W2447" s="570"/>
      <c r="X2447" s="570"/>
      <c r="Y2447" s="570"/>
      <c r="Z2447" s="570"/>
      <c r="AA2447" s="570"/>
      <c r="AB2447" s="570"/>
      <c r="AC2447" s="570"/>
      <c r="AD2447" s="570"/>
      <c r="AE2447" s="570"/>
      <c r="AF2447" s="570"/>
      <c r="AG2447" s="570"/>
      <c r="AH2447" s="570"/>
      <c r="AI2447" s="570"/>
      <c r="AJ2447" s="570"/>
      <c r="AK2447" s="570"/>
      <c r="AL2447" s="570"/>
    </row>
    <row r="2448" spans="1:38" s="531" customFormat="1">
      <c r="A2448" s="570">
        <v>17</v>
      </c>
      <c r="B2448" s="570">
        <v>436</v>
      </c>
      <c r="C2448" s="570">
        <v>2022</v>
      </c>
      <c r="D2448" s="570">
        <v>4</v>
      </c>
      <c r="E2448" s="570">
        <v>99</v>
      </c>
      <c r="F2448" s="570">
        <v>99</v>
      </c>
      <c r="G2448" s="570">
        <v>99</v>
      </c>
      <c r="H2448" s="570">
        <v>99</v>
      </c>
      <c r="I2448" s="570">
        <v>99</v>
      </c>
      <c r="J2448" s="570">
        <v>999</v>
      </c>
      <c r="K2448" s="570">
        <v>99</v>
      </c>
      <c r="L2448" s="570">
        <v>99</v>
      </c>
      <c r="M2448" s="570">
        <v>7</v>
      </c>
      <c r="N2448" s="570">
        <v>99</v>
      </c>
      <c r="O2448" s="570">
        <v>99</v>
      </c>
      <c r="P2448" s="570">
        <v>99</v>
      </c>
      <c r="Q2448" s="570">
        <v>2</v>
      </c>
      <c r="R2448" s="570">
        <v>9</v>
      </c>
      <c r="S2448" s="570">
        <v>5.6666666666666679</v>
      </c>
      <c r="T2448" s="570">
        <v>7</v>
      </c>
      <c r="U2448" s="570">
        <v>19.244444444444444</v>
      </c>
      <c r="V2448" s="570">
        <v>11.111111111111112</v>
      </c>
      <c r="W2448" s="570">
        <v>0</v>
      </c>
      <c r="X2448" s="570">
        <v>77.777777777777771</v>
      </c>
      <c r="Y2448" s="570">
        <v>33.333333333333343</v>
      </c>
      <c r="Z2448" s="570">
        <v>5.0975181567135754</v>
      </c>
      <c r="AA2448" s="570">
        <v>1.0540925533894598</v>
      </c>
      <c r="AB2448" s="570">
        <v>0</v>
      </c>
      <c r="AC2448" s="570">
        <v>50.111005836886761</v>
      </c>
      <c r="AD2448" s="570"/>
      <c r="AE2448" s="570"/>
      <c r="AF2448" s="570">
        <v>0.24089935760171297</v>
      </c>
      <c r="AG2448" s="570">
        <v>0.48692992369931826</v>
      </c>
      <c r="AH2448" s="570">
        <v>0</v>
      </c>
      <c r="AI2448" s="570">
        <v>9</v>
      </c>
      <c r="AJ2448" s="570">
        <v>105.45555555555556</v>
      </c>
      <c r="AK2448" s="570">
        <v>16.029907067005297</v>
      </c>
      <c r="AL2448" s="570"/>
    </row>
    <row r="2449" spans="1:38" s="531" customFormat="1">
      <c r="A2449" s="570">
        <v>17</v>
      </c>
      <c r="B2449" s="570">
        <v>437</v>
      </c>
      <c r="C2449" s="570">
        <v>2022</v>
      </c>
      <c r="D2449" s="570">
        <v>5</v>
      </c>
      <c r="E2449" s="570">
        <v>99</v>
      </c>
      <c r="F2449" s="570">
        <v>99</v>
      </c>
      <c r="G2449" s="570">
        <v>99</v>
      </c>
      <c r="H2449" s="570">
        <v>99</v>
      </c>
      <c r="I2449" s="570">
        <v>99</v>
      </c>
      <c r="J2449" s="570">
        <v>999</v>
      </c>
      <c r="K2449" s="570">
        <v>99</v>
      </c>
      <c r="L2449" s="570">
        <v>99</v>
      </c>
      <c r="M2449" s="570">
        <v>7</v>
      </c>
      <c r="N2449" s="570">
        <v>99</v>
      </c>
      <c r="O2449" s="570">
        <v>99</v>
      </c>
      <c r="P2449" s="570">
        <v>99</v>
      </c>
      <c r="Q2449" s="570"/>
      <c r="R2449" s="570">
        <v>0</v>
      </c>
      <c r="S2449" s="570"/>
      <c r="T2449" s="570"/>
      <c r="U2449" s="570"/>
      <c r="V2449" s="570"/>
      <c r="W2449" s="570"/>
      <c r="X2449" s="570"/>
      <c r="Y2449" s="570"/>
      <c r="Z2449" s="570"/>
      <c r="AA2449" s="570"/>
      <c r="AB2449" s="570"/>
      <c r="AC2449" s="570"/>
      <c r="AD2449" s="570"/>
      <c r="AE2449" s="570"/>
      <c r="AF2449" s="570"/>
      <c r="AG2449" s="570"/>
      <c r="AH2449" s="570"/>
      <c r="AI2449" s="570"/>
      <c r="AJ2449" s="570"/>
      <c r="AK2449" s="570"/>
      <c r="AL2449" s="570"/>
    </row>
    <row r="2450" spans="1:38" s="531" customFormat="1">
      <c r="A2450" s="570">
        <v>17</v>
      </c>
      <c r="B2450" s="570">
        <v>438</v>
      </c>
      <c r="C2450" s="570">
        <v>2022</v>
      </c>
      <c r="D2450" s="570">
        <v>6</v>
      </c>
      <c r="E2450" s="570">
        <v>99</v>
      </c>
      <c r="F2450" s="570">
        <v>99</v>
      </c>
      <c r="G2450" s="570">
        <v>99</v>
      </c>
      <c r="H2450" s="570">
        <v>99</v>
      </c>
      <c r="I2450" s="570">
        <v>99</v>
      </c>
      <c r="J2450" s="570">
        <v>999</v>
      </c>
      <c r="K2450" s="570">
        <v>99</v>
      </c>
      <c r="L2450" s="570">
        <v>99</v>
      </c>
      <c r="M2450" s="570">
        <v>7</v>
      </c>
      <c r="N2450" s="570">
        <v>99</v>
      </c>
      <c r="O2450" s="570">
        <v>99</v>
      </c>
      <c r="P2450" s="570">
        <v>99</v>
      </c>
      <c r="Q2450" s="570">
        <v>1</v>
      </c>
      <c r="R2450" s="570">
        <v>2</v>
      </c>
      <c r="S2450" s="570">
        <v>8</v>
      </c>
      <c r="T2450" s="570">
        <v>7</v>
      </c>
      <c r="U2450" s="570">
        <v>11.55</v>
      </c>
      <c r="V2450" s="570">
        <v>0</v>
      </c>
      <c r="W2450" s="570">
        <v>0</v>
      </c>
      <c r="X2450" s="570">
        <v>0</v>
      </c>
      <c r="Y2450" s="570">
        <v>0</v>
      </c>
      <c r="Z2450" s="570">
        <v>4.9999999999977264E-2</v>
      </c>
      <c r="AA2450" s="570">
        <v>0</v>
      </c>
      <c r="AB2450" s="570">
        <v>0</v>
      </c>
      <c r="AC2450" s="570"/>
      <c r="AD2450" s="570"/>
      <c r="AE2450" s="570"/>
      <c r="AF2450" s="570">
        <v>0.11396011396011398</v>
      </c>
      <c r="AG2450" s="570">
        <v>9.9958891365023061E-2</v>
      </c>
      <c r="AH2450" s="570">
        <v>0</v>
      </c>
      <c r="AI2450" s="570">
        <v>2</v>
      </c>
      <c r="AJ2450" s="570">
        <v>86.45</v>
      </c>
      <c r="AK2450" s="570">
        <v>17.878253568323125</v>
      </c>
      <c r="AL2450" s="570"/>
    </row>
    <row r="2451" spans="1:38" s="531" customFormat="1">
      <c r="A2451" s="570">
        <v>17</v>
      </c>
      <c r="B2451" s="570">
        <v>439</v>
      </c>
      <c r="C2451" s="570">
        <v>2022</v>
      </c>
      <c r="D2451" s="570">
        <v>7</v>
      </c>
      <c r="E2451" s="570">
        <v>99</v>
      </c>
      <c r="F2451" s="570">
        <v>99</v>
      </c>
      <c r="G2451" s="570">
        <v>99</v>
      </c>
      <c r="H2451" s="570">
        <v>99</v>
      </c>
      <c r="I2451" s="570">
        <v>99</v>
      </c>
      <c r="J2451" s="570">
        <v>999</v>
      </c>
      <c r="K2451" s="570">
        <v>99</v>
      </c>
      <c r="L2451" s="570">
        <v>99</v>
      </c>
      <c r="M2451" s="570">
        <v>7</v>
      </c>
      <c r="N2451" s="570">
        <v>99</v>
      </c>
      <c r="O2451" s="570">
        <v>99</v>
      </c>
      <c r="P2451" s="570">
        <v>99</v>
      </c>
      <c r="Q2451" s="570"/>
      <c r="R2451" s="570">
        <v>0</v>
      </c>
      <c r="S2451" s="570"/>
      <c r="T2451" s="570"/>
      <c r="U2451" s="570"/>
      <c r="V2451" s="570"/>
      <c r="W2451" s="570"/>
      <c r="X2451" s="570"/>
      <c r="Y2451" s="570"/>
      <c r="Z2451" s="570"/>
      <c r="AA2451" s="570"/>
      <c r="AB2451" s="570"/>
      <c r="AC2451" s="570"/>
      <c r="AD2451" s="570"/>
      <c r="AE2451" s="570"/>
      <c r="AF2451" s="570"/>
      <c r="AG2451" s="570"/>
      <c r="AH2451" s="570"/>
      <c r="AI2451" s="570"/>
      <c r="AJ2451" s="570"/>
      <c r="AK2451" s="570"/>
      <c r="AL2451" s="570"/>
    </row>
    <row r="2452" spans="1:38" s="531" customFormat="1">
      <c r="A2452" s="570">
        <v>17</v>
      </c>
      <c r="B2452" s="570">
        <v>440</v>
      </c>
      <c r="C2452" s="570">
        <v>2022</v>
      </c>
      <c r="D2452" s="570">
        <v>8</v>
      </c>
      <c r="E2452" s="570">
        <v>99</v>
      </c>
      <c r="F2452" s="570">
        <v>99</v>
      </c>
      <c r="G2452" s="570">
        <v>99</v>
      </c>
      <c r="H2452" s="570">
        <v>99</v>
      </c>
      <c r="I2452" s="570">
        <v>99</v>
      </c>
      <c r="J2452" s="570">
        <v>999</v>
      </c>
      <c r="K2452" s="570">
        <v>99</v>
      </c>
      <c r="L2452" s="570">
        <v>99</v>
      </c>
      <c r="M2452" s="570">
        <v>7</v>
      </c>
      <c r="N2452" s="570">
        <v>99</v>
      </c>
      <c r="O2452" s="570">
        <v>99</v>
      </c>
      <c r="P2452" s="570">
        <v>99</v>
      </c>
      <c r="Q2452" s="570">
        <v>1</v>
      </c>
      <c r="R2452" s="570">
        <v>4</v>
      </c>
      <c r="S2452" s="570">
        <v>7.5</v>
      </c>
      <c r="T2452" s="570">
        <v>7</v>
      </c>
      <c r="U2452" s="570">
        <v>13.074999999999999</v>
      </c>
      <c r="V2452" s="570">
        <v>0</v>
      </c>
      <c r="W2452" s="570">
        <v>0</v>
      </c>
      <c r="X2452" s="570">
        <v>0</v>
      </c>
      <c r="Y2452" s="570">
        <v>0</v>
      </c>
      <c r="Z2452" s="570">
        <v>1.0963005974640352</v>
      </c>
      <c r="AA2452" s="570">
        <v>0.8660254037844386</v>
      </c>
      <c r="AB2452" s="570">
        <v>0</v>
      </c>
      <c r="AC2452" s="570">
        <v>-59.246437915003789</v>
      </c>
      <c r="AD2452" s="570"/>
      <c r="AE2452" s="570"/>
      <c r="AF2452" s="570">
        <v>0.24052916416115447</v>
      </c>
      <c r="AG2452" s="570">
        <v>0.26667074576029204</v>
      </c>
      <c r="AH2452" s="570">
        <v>0</v>
      </c>
      <c r="AI2452" s="570">
        <v>4</v>
      </c>
      <c r="AJ2452" s="570">
        <v>90.775000000000006</v>
      </c>
      <c r="AK2452" s="570">
        <v>17.44404195050225</v>
      </c>
      <c r="AL2452" s="570"/>
    </row>
    <row r="2453" spans="1:38" s="531" customFormat="1">
      <c r="A2453" s="570">
        <v>17</v>
      </c>
      <c r="B2453" s="570">
        <v>441</v>
      </c>
      <c r="C2453" s="570">
        <v>2022</v>
      </c>
      <c r="D2453" s="570">
        <v>9</v>
      </c>
      <c r="E2453" s="570">
        <v>99</v>
      </c>
      <c r="F2453" s="570">
        <v>99</v>
      </c>
      <c r="G2453" s="570">
        <v>99</v>
      </c>
      <c r="H2453" s="570">
        <v>99</v>
      </c>
      <c r="I2453" s="570">
        <v>99</v>
      </c>
      <c r="J2453" s="570">
        <v>999</v>
      </c>
      <c r="K2453" s="570">
        <v>99</v>
      </c>
      <c r="L2453" s="570">
        <v>99</v>
      </c>
      <c r="M2453" s="570">
        <v>7</v>
      </c>
      <c r="N2453" s="570">
        <v>99</v>
      </c>
      <c r="O2453" s="570">
        <v>99</v>
      </c>
      <c r="P2453" s="570">
        <v>99</v>
      </c>
      <c r="Q2453" s="570"/>
      <c r="R2453" s="570">
        <v>0</v>
      </c>
      <c r="S2453" s="570"/>
      <c r="T2453" s="570"/>
      <c r="U2453" s="570"/>
      <c r="V2453" s="570"/>
      <c r="W2453" s="570"/>
      <c r="X2453" s="570"/>
      <c r="Y2453" s="570"/>
      <c r="Z2453" s="570"/>
      <c r="AA2453" s="570"/>
      <c r="AB2453" s="570"/>
      <c r="AC2453" s="570"/>
      <c r="AD2453" s="570"/>
      <c r="AE2453" s="570"/>
      <c r="AF2453" s="570"/>
      <c r="AG2453" s="570"/>
      <c r="AH2453" s="570"/>
      <c r="AI2453" s="570"/>
      <c r="AJ2453" s="570"/>
      <c r="AK2453" s="570"/>
      <c r="AL2453" s="570"/>
    </row>
    <row r="2454" spans="1:38" s="531" customFormat="1">
      <c r="A2454" s="570">
        <v>17</v>
      </c>
      <c r="B2454" s="570">
        <v>442</v>
      </c>
      <c r="C2454" s="570">
        <v>2022</v>
      </c>
      <c r="D2454" s="570">
        <v>10</v>
      </c>
      <c r="E2454" s="570">
        <v>99</v>
      </c>
      <c r="F2454" s="570">
        <v>99</v>
      </c>
      <c r="G2454" s="570">
        <v>99</v>
      </c>
      <c r="H2454" s="570">
        <v>99</v>
      </c>
      <c r="I2454" s="570">
        <v>99</v>
      </c>
      <c r="J2454" s="570">
        <v>999</v>
      </c>
      <c r="K2454" s="570">
        <v>99</v>
      </c>
      <c r="L2454" s="570">
        <v>99</v>
      </c>
      <c r="M2454" s="570">
        <v>7</v>
      </c>
      <c r="N2454" s="570">
        <v>99</v>
      </c>
      <c r="O2454" s="570">
        <v>99</v>
      </c>
      <c r="P2454" s="570">
        <v>99</v>
      </c>
      <c r="Q2454" s="570">
        <v>3</v>
      </c>
      <c r="R2454" s="570">
        <v>4</v>
      </c>
      <c r="S2454" s="570">
        <v>6.25</v>
      </c>
      <c r="T2454" s="570">
        <v>7</v>
      </c>
      <c r="U2454" s="570">
        <v>22.425000000000001</v>
      </c>
      <c r="V2454" s="570">
        <v>25</v>
      </c>
      <c r="W2454" s="570">
        <v>0</v>
      </c>
      <c r="X2454" s="570">
        <v>50</v>
      </c>
      <c r="Y2454" s="570">
        <v>50</v>
      </c>
      <c r="Z2454" s="570">
        <v>9.8260813654274219</v>
      </c>
      <c r="AA2454" s="570">
        <v>1.0897247358851685</v>
      </c>
      <c r="AB2454" s="570">
        <v>0</v>
      </c>
      <c r="AC2454" s="570">
        <v>55.508995599848085</v>
      </c>
      <c r="AD2454" s="570"/>
      <c r="AE2454" s="570"/>
      <c r="AF2454" s="570">
        <v>9.5602294455066891E-2</v>
      </c>
      <c r="AG2454" s="570">
        <v>0.13662658750346529</v>
      </c>
      <c r="AH2454" s="570">
        <v>0</v>
      </c>
      <c r="AI2454" s="570">
        <v>1</v>
      </c>
      <c r="AJ2454" s="570">
        <v>87.9</v>
      </c>
      <c r="AK2454" s="570">
        <v>15.313226775037425</v>
      </c>
      <c r="AL2454" s="570"/>
    </row>
    <row r="2455" spans="1:38" s="531" customFormat="1">
      <c r="A2455" s="570">
        <v>17</v>
      </c>
      <c r="B2455" s="570">
        <v>443</v>
      </c>
      <c r="C2455" s="570">
        <v>2022</v>
      </c>
      <c r="D2455" s="570">
        <v>11</v>
      </c>
      <c r="E2455" s="570">
        <v>99</v>
      </c>
      <c r="F2455" s="570">
        <v>99</v>
      </c>
      <c r="G2455" s="570">
        <v>99</v>
      </c>
      <c r="H2455" s="570">
        <v>99</v>
      </c>
      <c r="I2455" s="570">
        <v>99</v>
      </c>
      <c r="J2455" s="570">
        <v>999</v>
      </c>
      <c r="K2455" s="570">
        <v>99</v>
      </c>
      <c r="L2455" s="570">
        <v>99</v>
      </c>
      <c r="M2455" s="570">
        <v>7</v>
      </c>
      <c r="N2455" s="570">
        <v>99</v>
      </c>
      <c r="O2455" s="570">
        <v>99</v>
      </c>
      <c r="P2455" s="570">
        <v>99</v>
      </c>
      <c r="Q2455" s="570"/>
      <c r="R2455" s="570">
        <v>0</v>
      </c>
      <c r="S2455" s="570"/>
      <c r="T2455" s="570"/>
      <c r="U2455" s="570"/>
      <c r="V2455" s="570"/>
      <c r="W2455" s="570"/>
      <c r="X2455" s="570"/>
      <c r="Y2455" s="570"/>
      <c r="Z2455" s="570"/>
      <c r="AA2455" s="570"/>
      <c r="AB2455" s="570"/>
      <c r="AC2455" s="570"/>
      <c r="AD2455" s="570"/>
      <c r="AE2455" s="570"/>
      <c r="AF2455" s="570"/>
      <c r="AG2455" s="570"/>
      <c r="AH2455" s="570"/>
      <c r="AI2455" s="570"/>
      <c r="AJ2455" s="570"/>
      <c r="AK2455" s="570"/>
      <c r="AL2455" s="570"/>
    </row>
    <row r="2456" spans="1:38" s="531" customFormat="1">
      <c r="A2456" s="570">
        <v>17</v>
      </c>
      <c r="B2456" s="570">
        <v>444</v>
      </c>
      <c r="C2456" s="570">
        <v>2022</v>
      </c>
      <c r="D2456" s="570">
        <v>12</v>
      </c>
      <c r="E2456" s="570">
        <v>99</v>
      </c>
      <c r="F2456" s="570">
        <v>99</v>
      </c>
      <c r="G2456" s="570">
        <v>99</v>
      </c>
      <c r="H2456" s="570">
        <v>99</v>
      </c>
      <c r="I2456" s="570">
        <v>99</v>
      </c>
      <c r="J2456" s="570">
        <v>999</v>
      </c>
      <c r="K2456" s="570">
        <v>99</v>
      </c>
      <c r="L2456" s="570">
        <v>99</v>
      </c>
      <c r="M2456" s="570">
        <v>7</v>
      </c>
      <c r="N2456" s="570">
        <v>99</v>
      </c>
      <c r="O2456" s="570">
        <v>99</v>
      </c>
      <c r="P2456" s="570">
        <v>99</v>
      </c>
      <c r="Q2456" s="570"/>
      <c r="R2456" s="570">
        <v>0</v>
      </c>
      <c r="S2456" s="570"/>
      <c r="T2456" s="570"/>
      <c r="U2456" s="570"/>
      <c r="V2456" s="570"/>
      <c r="W2456" s="570"/>
      <c r="X2456" s="570"/>
      <c r="Y2456" s="570"/>
      <c r="Z2456" s="570"/>
      <c r="AA2456" s="570"/>
      <c r="AB2456" s="570"/>
      <c r="AC2456" s="570"/>
      <c r="AD2456" s="570"/>
      <c r="AE2456" s="570"/>
      <c r="AF2456" s="570"/>
      <c r="AG2456" s="570"/>
      <c r="AH2456" s="570"/>
      <c r="AI2456" s="570"/>
      <c r="AJ2456" s="570"/>
      <c r="AK2456" s="570"/>
      <c r="AL2456" s="570"/>
    </row>
    <row r="2457" spans="1:38" s="531" customFormat="1">
      <c r="A2457" s="570">
        <v>17</v>
      </c>
      <c r="B2457" s="570">
        <v>445</v>
      </c>
      <c r="C2457" s="570">
        <v>2022</v>
      </c>
      <c r="D2457" s="570">
        <v>1</v>
      </c>
      <c r="E2457" s="570">
        <v>99</v>
      </c>
      <c r="F2457" s="570">
        <v>99</v>
      </c>
      <c r="G2457" s="570">
        <v>99</v>
      </c>
      <c r="H2457" s="570">
        <v>99</v>
      </c>
      <c r="I2457" s="570">
        <v>99</v>
      </c>
      <c r="J2457" s="570">
        <v>999</v>
      </c>
      <c r="K2457" s="570">
        <v>99</v>
      </c>
      <c r="L2457" s="570">
        <v>99</v>
      </c>
      <c r="M2457" s="570">
        <v>8</v>
      </c>
      <c r="N2457" s="570">
        <v>99</v>
      </c>
      <c r="O2457" s="570">
        <v>99</v>
      </c>
      <c r="P2457" s="570">
        <v>99</v>
      </c>
      <c r="Q2457" s="570">
        <v>41</v>
      </c>
      <c r="R2457" s="570">
        <v>150</v>
      </c>
      <c r="S2457" s="570">
        <v>6.3066666666666649</v>
      </c>
      <c r="T2457" s="570">
        <v>8</v>
      </c>
      <c r="U2457" s="570">
        <v>25.126799999999996</v>
      </c>
      <c r="V2457" s="570">
        <v>0</v>
      </c>
      <c r="W2457" s="570">
        <v>0</v>
      </c>
      <c r="X2457" s="570">
        <v>98</v>
      </c>
      <c r="Y2457" s="570">
        <v>65.333333333333329</v>
      </c>
      <c r="Z2457" s="570">
        <v>4.9100039809895923</v>
      </c>
      <c r="AA2457" s="570">
        <v>1.0388882947116544</v>
      </c>
      <c r="AB2457" s="570">
        <v>0</v>
      </c>
      <c r="AC2457" s="570">
        <v>19.976322052535632</v>
      </c>
      <c r="AD2457" s="570"/>
      <c r="AE2457" s="570"/>
      <c r="AF2457" s="570">
        <v>16.339869281045747</v>
      </c>
      <c r="AG2457" s="570">
        <v>21.612282638301519</v>
      </c>
      <c r="AH2457" s="570">
        <v>1.333333333333333</v>
      </c>
      <c r="AI2457" s="570">
        <v>0</v>
      </c>
      <c r="AJ2457" s="570"/>
      <c r="AK2457" s="570"/>
      <c r="AL2457" s="570"/>
    </row>
    <row r="2458" spans="1:38" s="531" customFormat="1">
      <c r="A2458" s="570">
        <v>17</v>
      </c>
      <c r="B2458" s="570">
        <v>446</v>
      </c>
      <c r="C2458" s="570">
        <v>2022</v>
      </c>
      <c r="D2458" s="570">
        <v>2</v>
      </c>
      <c r="E2458" s="570">
        <v>99</v>
      </c>
      <c r="F2458" s="570">
        <v>99</v>
      </c>
      <c r="G2458" s="570">
        <v>99</v>
      </c>
      <c r="H2458" s="570">
        <v>99</v>
      </c>
      <c r="I2458" s="570">
        <v>99</v>
      </c>
      <c r="J2458" s="570">
        <v>999</v>
      </c>
      <c r="K2458" s="570">
        <v>99</v>
      </c>
      <c r="L2458" s="570">
        <v>99</v>
      </c>
      <c r="M2458" s="570">
        <v>8</v>
      </c>
      <c r="N2458" s="570">
        <v>99</v>
      </c>
      <c r="O2458" s="570">
        <v>99</v>
      </c>
      <c r="P2458" s="570">
        <v>99</v>
      </c>
      <c r="Q2458" s="570">
        <v>41</v>
      </c>
      <c r="R2458" s="570">
        <v>178</v>
      </c>
      <c r="S2458" s="570">
        <v>6.3932584269662893</v>
      </c>
      <c r="T2458" s="570">
        <v>8</v>
      </c>
      <c r="U2458" s="570">
        <v>17.088764044943829</v>
      </c>
      <c r="V2458" s="570">
        <v>0</v>
      </c>
      <c r="W2458" s="570">
        <v>0</v>
      </c>
      <c r="X2458" s="570">
        <v>51.123595505617985</v>
      </c>
      <c r="Y2458" s="570">
        <v>33.146067415730329</v>
      </c>
      <c r="Z2458" s="570">
        <v>9.9295488905107803</v>
      </c>
      <c r="AA2458" s="570">
        <v>1.1378866428019936</v>
      </c>
      <c r="AB2458" s="570">
        <v>0</v>
      </c>
      <c r="AC2458" s="570">
        <v>-7.4242144218832804</v>
      </c>
      <c r="AD2458" s="570"/>
      <c r="AE2458" s="570"/>
      <c r="AF2458" s="570">
        <v>11.028500619578688</v>
      </c>
      <c r="AG2458" s="570">
        <v>18.757669752039636</v>
      </c>
      <c r="AH2458" s="570">
        <v>3.3707865168539315</v>
      </c>
      <c r="AI2458" s="570">
        <v>0</v>
      </c>
      <c r="AJ2458" s="570"/>
      <c r="AK2458" s="570"/>
      <c r="AL2458" s="570"/>
    </row>
    <row r="2459" spans="1:38" s="531" customFormat="1">
      <c r="A2459" s="570">
        <v>17</v>
      </c>
      <c r="B2459" s="570">
        <v>447</v>
      </c>
      <c r="C2459" s="570">
        <v>2022</v>
      </c>
      <c r="D2459" s="570">
        <v>3</v>
      </c>
      <c r="E2459" s="570">
        <v>99</v>
      </c>
      <c r="F2459" s="570">
        <v>99</v>
      </c>
      <c r="G2459" s="570">
        <v>99</v>
      </c>
      <c r="H2459" s="570">
        <v>99</v>
      </c>
      <c r="I2459" s="570">
        <v>99</v>
      </c>
      <c r="J2459" s="570">
        <v>999</v>
      </c>
      <c r="K2459" s="570">
        <v>99</v>
      </c>
      <c r="L2459" s="570">
        <v>99</v>
      </c>
      <c r="M2459" s="570">
        <v>8</v>
      </c>
      <c r="N2459" s="570">
        <v>99</v>
      </c>
      <c r="O2459" s="570">
        <v>99</v>
      </c>
      <c r="P2459" s="570">
        <v>99</v>
      </c>
      <c r="Q2459" s="570">
        <v>102</v>
      </c>
      <c r="R2459" s="570">
        <v>669</v>
      </c>
      <c r="S2459" s="570">
        <v>5.8445440956651709</v>
      </c>
      <c r="T2459" s="570">
        <v>8</v>
      </c>
      <c r="U2459" s="570">
        <v>14.847533632287012</v>
      </c>
      <c r="V2459" s="570">
        <v>0</v>
      </c>
      <c r="W2459" s="570">
        <v>0</v>
      </c>
      <c r="X2459" s="570">
        <v>41.405082212257099</v>
      </c>
      <c r="Y2459" s="570">
        <v>26.756352765321367</v>
      </c>
      <c r="Z2459" s="570">
        <v>9.4352809604130119</v>
      </c>
      <c r="AA2459" s="570">
        <v>1.0125022548456548</v>
      </c>
      <c r="AB2459" s="570">
        <v>0</v>
      </c>
      <c r="AC2459" s="570">
        <v>20.998566040221995</v>
      </c>
      <c r="AD2459" s="570"/>
      <c r="AE2459" s="570"/>
      <c r="AF2459" s="570">
        <v>15.50046339202966</v>
      </c>
      <c r="AG2459" s="570">
        <v>24.516906125894433</v>
      </c>
      <c r="AH2459" s="570">
        <v>0.1494768310911809</v>
      </c>
      <c r="AI2459" s="570">
        <v>9</v>
      </c>
      <c r="AJ2459" s="570">
        <v>109.47777777777777</v>
      </c>
      <c r="AK2459" s="570">
        <v>15.0793688865792</v>
      </c>
      <c r="AL2459" s="570"/>
    </row>
    <row r="2460" spans="1:38" s="531" customFormat="1">
      <c r="A2460" s="570">
        <v>17</v>
      </c>
      <c r="B2460" s="570">
        <v>448</v>
      </c>
      <c r="C2460" s="570">
        <v>2022</v>
      </c>
      <c r="D2460" s="570">
        <v>4</v>
      </c>
      <c r="E2460" s="570">
        <v>99</v>
      </c>
      <c r="F2460" s="570">
        <v>99</v>
      </c>
      <c r="G2460" s="570">
        <v>99</v>
      </c>
      <c r="H2460" s="570">
        <v>99</v>
      </c>
      <c r="I2460" s="570">
        <v>99</v>
      </c>
      <c r="J2460" s="570">
        <v>999</v>
      </c>
      <c r="K2460" s="570">
        <v>99</v>
      </c>
      <c r="L2460" s="570">
        <v>99</v>
      </c>
      <c r="M2460" s="570">
        <v>8</v>
      </c>
      <c r="N2460" s="570">
        <v>99</v>
      </c>
      <c r="O2460" s="570">
        <v>99</v>
      </c>
      <c r="P2460" s="570">
        <v>99</v>
      </c>
      <c r="Q2460" s="570">
        <v>71</v>
      </c>
      <c r="R2460" s="570">
        <v>329</v>
      </c>
      <c r="S2460" s="570">
        <v>6.0547112462006076</v>
      </c>
      <c r="T2460" s="570">
        <v>8</v>
      </c>
      <c r="U2460" s="570">
        <v>19.4738601823708</v>
      </c>
      <c r="V2460" s="570">
        <v>0</v>
      </c>
      <c r="W2460" s="570">
        <v>0</v>
      </c>
      <c r="X2460" s="570">
        <v>60.48632218844984</v>
      </c>
      <c r="Y2460" s="570">
        <v>43.46504559270516</v>
      </c>
      <c r="Z2460" s="570">
        <v>9.8487305274196881</v>
      </c>
      <c r="AA2460" s="570">
        <v>1.1811786365035939</v>
      </c>
      <c r="AB2460" s="570">
        <v>0</v>
      </c>
      <c r="AC2460" s="570">
        <v>24.598860401778431</v>
      </c>
      <c r="AD2460" s="570"/>
      <c r="AE2460" s="570"/>
      <c r="AF2460" s="570">
        <v>8.8062098501070629</v>
      </c>
      <c r="AG2460" s="570">
        <v>18.012190116334629</v>
      </c>
      <c r="AH2460" s="570">
        <v>0</v>
      </c>
      <c r="AI2460" s="570">
        <v>2</v>
      </c>
      <c r="AJ2460" s="570">
        <v>113.25</v>
      </c>
      <c r="AK2460" s="570">
        <v>20.485811104754823</v>
      </c>
      <c r="AL2460" s="570"/>
    </row>
    <row r="2461" spans="1:38" s="531" customFormat="1">
      <c r="A2461" s="570">
        <v>17</v>
      </c>
      <c r="B2461" s="570">
        <v>449</v>
      </c>
      <c r="C2461" s="570">
        <v>2022</v>
      </c>
      <c r="D2461" s="570">
        <v>5</v>
      </c>
      <c r="E2461" s="570">
        <v>99</v>
      </c>
      <c r="F2461" s="570">
        <v>99</v>
      </c>
      <c r="G2461" s="570">
        <v>99</v>
      </c>
      <c r="H2461" s="570">
        <v>99</v>
      </c>
      <c r="I2461" s="570">
        <v>99</v>
      </c>
      <c r="J2461" s="570">
        <v>999</v>
      </c>
      <c r="K2461" s="570">
        <v>99</v>
      </c>
      <c r="L2461" s="570">
        <v>99</v>
      </c>
      <c r="M2461" s="570">
        <v>8</v>
      </c>
      <c r="N2461" s="570">
        <v>99</v>
      </c>
      <c r="O2461" s="570">
        <v>99</v>
      </c>
      <c r="P2461" s="570">
        <v>99</v>
      </c>
      <c r="Q2461" s="570">
        <v>51</v>
      </c>
      <c r="R2461" s="570">
        <v>227</v>
      </c>
      <c r="S2461" s="570">
        <v>6.1982378854625564</v>
      </c>
      <c r="T2461" s="570">
        <v>8</v>
      </c>
      <c r="U2461" s="570">
        <v>19.377973568281934</v>
      </c>
      <c r="V2461" s="570">
        <v>0</v>
      </c>
      <c r="W2461" s="570">
        <v>0</v>
      </c>
      <c r="X2461" s="570">
        <v>62.114537444933902</v>
      </c>
      <c r="Y2461" s="570">
        <v>42.290748898678423</v>
      </c>
      <c r="Z2461" s="570">
        <v>9.6618760930819167</v>
      </c>
      <c r="AA2461" s="570">
        <v>1.1186825463221217</v>
      </c>
      <c r="AB2461" s="570">
        <v>0</v>
      </c>
      <c r="AC2461" s="570">
        <v>28.065144229986803</v>
      </c>
      <c r="AD2461" s="570"/>
      <c r="AE2461" s="570"/>
      <c r="AF2461" s="570">
        <v>11.22650840751731</v>
      </c>
      <c r="AG2461" s="570">
        <v>20.584381551362689</v>
      </c>
      <c r="AH2461" s="570">
        <v>0</v>
      </c>
      <c r="AI2461" s="570">
        <v>1</v>
      </c>
      <c r="AJ2461" s="570">
        <v>90.8</v>
      </c>
      <c r="AK2461" s="570">
        <v>15.762476849997562</v>
      </c>
      <c r="AL2461" s="570"/>
    </row>
    <row r="2462" spans="1:38" s="531" customFormat="1">
      <c r="A2462" s="570">
        <v>17</v>
      </c>
      <c r="B2462" s="570">
        <v>450</v>
      </c>
      <c r="C2462" s="570">
        <v>2022</v>
      </c>
      <c r="D2462" s="570">
        <v>6</v>
      </c>
      <c r="E2462" s="570">
        <v>99</v>
      </c>
      <c r="F2462" s="570">
        <v>99</v>
      </c>
      <c r="G2462" s="570">
        <v>99</v>
      </c>
      <c r="H2462" s="570">
        <v>99</v>
      </c>
      <c r="I2462" s="570">
        <v>99</v>
      </c>
      <c r="J2462" s="570">
        <v>999</v>
      </c>
      <c r="K2462" s="570">
        <v>99</v>
      </c>
      <c r="L2462" s="570">
        <v>99</v>
      </c>
      <c r="M2462" s="570">
        <v>8</v>
      </c>
      <c r="N2462" s="570">
        <v>99</v>
      </c>
      <c r="O2462" s="570">
        <v>99</v>
      </c>
      <c r="P2462" s="570">
        <v>99</v>
      </c>
      <c r="Q2462" s="570">
        <v>59</v>
      </c>
      <c r="R2462" s="570">
        <v>215</v>
      </c>
      <c r="S2462" s="570">
        <v>6.2930232558139547</v>
      </c>
      <c r="T2462" s="570">
        <v>8</v>
      </c>
      <c r="U2462" s="570">
        <v>23.281860465116274</v>
      </c>
      <c r="V2462" s="570">
        <v>0</v>
      </c>
      <c r="W2462" s="570">
        <v>0</v>
      </c>
      <c r="X2462" s="570">
        <v>79.069767441860449</v>
      </c>
      <c r="Y2462" s="570">
        <v>61.86046511627908</v>
      </c>
      <c r="Z2462" s="570">
        <v>9.1698239327303508</v>
      </c>
      <c r="AA2462" s="570">
        <v>1.4950142487984261</v>
      </c>
      <c r="AB2462" s="570">
        <v>0</v>
      </c>
      <c r="AC2462" s="570">
        <v>41.335644074191407</v>
      </c>
      <c r="AD2462" s="570"/>
      <c r="AE2462" s="570"/>
      <c r="AF2462" s="570">
        <v>12.250712250712253</v>
      </c>
      <c r="AG2462" s="570">
        <v>21.660356130595645</v>
      </c>
      <c r="AH2462" s="570">
        <v>0</v>
      </c>
      <c r="AI2462" s="570">
        <v>1</v>
      </c>
      <c r="AJ2462" s="570">
        <v>106</v>
      </c>
      <c r="AK2462" s="570">
        <v>16.456537947433119</v>
      </c>
      <c r="AL2462" s="570"/>
    </row>
    <row r="2463" spans="1:38" s="531" customFormat="1">
      <c r="A2463" s="570">
        <v>17</v>
      </c>
      <c r="B2463" s="570">
        <v>451</v>
      </c>
      <c r="C2463" s="570">
        <v>2022</v>
      </c>
      <c r="D2463" s="570">
        <v>7</v>
      </c>
      <c r="E2463" s="570">
        <v>99</v>
      </c>
      <c r="F2463" s="570">
        <v>99</v>
      </c>
      <c r="G2463" s="570">
        <v>99</v>
      </c>
      <c r="H2463" s="570">
        <v>99</v>
      </c>
      <c r="I2463" s="570">
        <v>99</v>
      </c>
      <c r="J2463" s="570">
        <v>999</v>
      </c>
      <c r="K2463" s="570">
        <v>99</v>
      </c>
      <c r="L2463" s="570">
        <v>99</v>
      </c>
      <c r="M2463" s="570">
        <v>8</v>
      </c>
      <c r="N2463" s="570">
        <v>99</v>
      </c>
      <c r="O2463" s="570">
        <v>99</v>
      </c>
      <c r="P2463" s="570">
        <v>99</v>
      </c>
      <c r="Q2463" s="570">
        <v>11</v>
      </c>
      <c r="R2463" s="570">
        <v>29</v>
      </c>
      <c r="S2463" s="570">
        <v>5.862068965517242</v>
      </c>
      <c r="T2463" s="570">
        <v>8</v>
      </c>
      <c r="U2463" s="570">
        <v>22.386206896551723</v>
      </c>
      <c r="V2463" s="570">
        <v>0</v>
      </c>
      <c r="W2463" s="570">
        <v>0</v>
      </c>
      <c r="X2463" s="570">
        <v>79.310344827586235</v>
      </c>
      <c r="Y2463" s="570">
        <v>55.172413793103438</v>
      </c>
      <c r="Z2463" s="570">
        <v>6.5174420695244866</v>
      </c>
      <c r="AA2463" s="570">
        <v>0.85999751126482693</v>
      </c>
      <c r="AB2463" s="570">
        <v>0</v>
      </c>
      <c r="AC2463" s="570">
        <v>-1.5104613737912012</v>
      </c>
      <c r="AD2463" s="570"/>
      <c r="AE2463" s="570"/>
      <c r="AF2463" s="570">
        <v>12.83185840707965</v>
      </c>
      <c r="AG2463" s="570">
        <v>20.426013906805515</v>
      </c>
      <c r="AH2463" s="570">
        <v>0</v>
      </c>
      <c r="AI2463" s="570">
        <v>0</v>
      </c>
      <c r="AJ2463" s="570"/>
      <c r="AK2463" s="570"/>
      <c r="AL2463" s="570"/>
    </row>
    <row r="2464" spans="1:38" s="531" customFormat="1">
      <c r="A2464" s="570">
        <v>17</v>
      </c>
      <c r="B2464" s="570">
        <v>452</v>
      </c>
      <c r="C2464" s="570">
        <v>2022</v>
      </c>
      <c r="D2464" s="570">
        <v>8</v>
      </c>
      <c r="E2464" s="570">
        <v>99</v>
      </c>
      <c r="F2464" s="570">
        <v>99</v>
      </c>
      <c r="G2464" s="570">
        <v>99</v>
      </c>
      <c r="H2464" s="570">
        <v>99</v>
      </c>
      <c r="I2464" s="570">
        <v>99</v>
      </c>
      <c r="J2464" s="570">
        <v>999</v>
      </c>
      <c r="K2464" s="570">
        <v>99</v>
      </c>
      <c r="L2464" s="570">
        <v>99</v>
      </c>
      <c r="M2464" s="570">
        <v>8</v>
      </c>
      <c r="N2464" s="570">
        <v>99</v>
      </c>
      <c r="O2464" s="570">
        <v>99</v>
      </c>
      <c r="P2464" s="570">
        <v>99</v>
      </c>
      <c r="Q2464" s="570">
        <v>45</v>
      </c>
      <c r="R2464" s="570">
        <v>120</v>
      </c>
      <c r="S2464" s="570">
        <v>6.1833333333333353</v>
      </c>
      <c r="T2464" s="570">
        <v>8</v>
      </c>
      <c r="U2464" s="570">
        <v>22.074999999999996</v>
      </c>
      <c r="V2464" s="570">
        <v>0</v>
      </c>
      <c r="W2464" s="570">
        <v>0</v>
      </c>
      <c r="X2464" s="570">
        <v>69.166666666666686</v>
      </c>
      <c r="Y2464" s="570">
        <v>49.166666666666657</v>
      </c>
      <c r="Z2464" s="570">
        <v>8.4448924406018211</v>
      </c>
      <c r="AA2464" s="570">
        <v>1.0876835732673138</v>
      </c>
      <c r="AB2464" s="570">
        <v>0</v>
      </c>
      <c r="AC2464" s="570">
        <v>13.467973827096843</v>
      </c>
      <c r="AD2464" s="570"/>
      <c r="AE2464" s="570"/>
      <c r="AF2464" s="570">
        <v>7.2158749248346323</v>
      </c>
      <c r="AG2464" s="570">
        <v>13.506898767093944</v>
      </c>
      <c r="AH2464" s="570">
        <v>1.6666666666666672</v>
      </c>
      <c r="AI2464" s="570">
        <v>2</v>
      </c>
      <c r="AJ2464" s="570">
        <v>93.4</v>
      </c>
      <c r="AK2464" s="570">
        <v>16.640086153927243</v>
      </c>
      <c r="AL2464" s="570"/>
    </row>
    <row r="2465" spans="1:38" s="531" customFormat="1">
      <c r="A2465" s="570">
        <v>17</v>
      </c>
      <c r="B2465" s="570">
        <v>453</v>
      </c>
      <c r="C2465" s="570">
        <v>2022</v>
      </c>
      <c r="D2465" s="570">
        <v>9</v>
      </c>
      <c r="E2465" s="570">
        <v>99</v>
      </c>
      <c r="F2465" s="570">
        <v>99</v>
      </c>
      <c r="G2465" s="570">
        <v>99</v>
      </c>
      <c r="H2465" s="570">
        <v>99</v>
      </c>
      <c r="I2465" s="570">
        <v>99</v>
      </c>
      <c r="J2465" s="570">
        <v>999</v>
      </c>
      <c r="K2465" s="570">
        <v>99</v>
      </c>
      <c r="L2465" s="570">
        <v>99</v>
      </c>
      <c r="M2465" s="570">
        <v>8</v>
      </c>
      <c r="N2465" s="570">
        <v>99</v>
      </c>
      <c r="O2465" s="570">
        <v>99</v>
      </c>
      <c r="P2465" s="570">
        <v>99</v>
      </c>
      <c r="Q2465" s="570">
        <v>66</v>
      </c>
      <c r="R2465" s="570">
        <v>254</v>
      </c>
      <c r="S2465" s="570">
        <v>6.4842519685039379</v>
      </c>
      <c r="T2465" s="570">
        <v>8</v>
      </c>
      <c r="U2465" s="570">
        <v>20.046456692913377</v>
      </c>
      <c r="V2465" s="570">
        <v>0</v>
      </c>
      <c r="W2465" s="570">
        <v>0</v>
      </c>
      <c r="X2465" s="570">
        <v>67.716535433070845</v>
      </c>
      <c r="Y2465" s="570">
        <v>33.464566929133873</v>
      </c>
      <c r="Z2465" s="570">
        <v>6.8233537748173356</v>
      </c>
      <c r="AA2465" s="570">
        <v>1.6355270862623139</v>
      </c>
      <c r="AB2465" s="570">
        <v>0</v>
      </c>
      <c r="AC2465" s="570">
        <v>2.3772738579942687</v>
      </c>
      <c r="AD2465" s="570"/>
      <c r="AE2465" s="570"/>
      <c r="AF2465" s="570">
        <v>11.145239139973672</v>
      </c>
      <c r="AG2465" s="570">
        <v>17.994006474138796</v>
      </c>
      <c r="AH2465" s="570">
        <v>5.9055118110236222</v>
      </c>
      <c r="AI2465" s="570">
        <v>0</v>
      </c>
      <c r="AJ2465" s="570"/>
      <c r="AK2465" s="570"/>
      <c r="AL2465" s="570"/>
    </row>
    <row r="2466" spans="1:38" s="531" customFormat="1">
      <c r="A2466" s="570">
        <v>17</v>
      </c>
      <c r="B2466" s="570">
        <v>454</v>
      </c>
      <c r="C2466" s="570">
        <v>2022</v>
      </c>
      <c r="D2466" s="570">
        <v>10</v>
      </c>
      <c r="E2466" s="570">
        <v>99</v>
      </c>
      <c r="F2466" s="570">
        <v>99</v>
      </c>
      <c r="G2466" s="570">
        <v>99</v>
      </c>
      <c r="H2466" s="570">
        <v>99</v>
      </c>
      <c r="I2466" s="570">
        <v>99</v>
      </c>
      <c r="J2466" s="570">
        <v>999</v>
      </c>
      <c r="K2466" s="570">
        <v>99</v>
      </c>
      <c r="L2466" s="570">
        <v>99</v>
      </c>
      <c r="M2466" s="570">
        <v>8</v>
      </c>
      <c r="N2466" s="570">
        <v>99</v>
      </c>
      <c r="O2466" s="570">
        <v>99</v>
      </c>
      <c r="P2466" s="570">
        <v>99</v>
      </c>
      <c r="Q2466" s="570">
        <v>172</v>
      </c>
      <c r="R2466" s="570">
        <v>682</v>
      </c>
      <c r="S2466" s="570">
        <v>6.4765395894428144</v>
      </c>
      <c r="T2466" s="570">
        <v>8</v>
      </c>
      <c r="U2466" s="570">
        <v>21.831085043988281</v>
      </c>
      <c r="V2466" s="570">
        <v>0</v>
      </c>
      <c r="W2466" s="570">
        <v>0</v>
      </c>
      <c r="X2466" s="570">
        <v>77.565982404692079</v>
      </c>
      <c r="Y2466" s="570">
        <v>47.067448680351909</v>
      </c>
      <c r="Z2466" s="570">
        <v>6.518991092472386</v>
      </c>
      <c r="AA2466" s="570">
        <v>1.468198885338001</v>
      </c>
      <c r="AB2466" s="570">
        <v>0</v>
      </c>
      <c r="AC2466" s="570">
        <v>15.181785306374373</v>
      </c>
      <c r="AD2466" s="570"/>
      <c r="AE2466" s="570"/>
      <c r="AF2466" s="570">
        <v>16.300191204588909</v>
      </c>
      <c r="AG2466" s="570">
        <v>22.677881115067944</v>
      </c>
      <c r="AH2466" s="570">
        <v>1.0263929618768328</v>
      </c>
      <c r="AI2466" s="570">
        <v>0</v>
      </c>
      <c r="AJ2466" s="570"/>
      <c r="AK2466" s="570"/>
      <c r="AL2466" s="570"/>
    </row>
    <row r="2467" spans="1:38" s="531" customFormat="1">
      <c r="A2467" s="570">
        <v>17</v>
      </c>
      <c r="B2467" s="570">
        <v>455</v>
      </c>
      <c r="C2467" s="570">
        <v>2022</v>
      </c>
      <c r="D2467" s="570">
        <v>11</v>
      </c>
      <c r="E2467" s="570">
        <v>99</v>
      </c>
      <c r="F2467" s="570">
        <v>99</v>
      </c>
      <c r="G2467" s="570">
        <v>99</v>
      </c>
      <c r="H2467" s="570">
        <v>99</v>
      </c>
      <c r="I2467" s="570">
        <v>99</v>
      </c>
      <c r="J2467" s="570">
        <v>999</v>
      </c>
      <c r="K2467" s="570">
        <v>99</v>
      </c>
      <c r="L2467" s="570">
        <v>99</v>
      </c>
      <c r="M2467" s="570">
        <v>8</v>
      </c>
      <c r="N2467" s="570">
        <v>99</v>
      </c>
      <c r="O2467" s="570">
        <v>99</v>
      </c>
      <c r="P2467" s="570">
        <v>99</v>
      </c>
      <c r="Q2467" s="570">
        <v>99</v>
      </c>
      <c r="R2467" s="570">
        <v>422</v>
      </c>
      <c r="S2467" s="570">
        <v>6.165876777251186</v>
      </c>
      <c r="T2467" s="570">
        <v>8</v>
      </c>
      <c r="U2467" s="570">
        <v>21.672985781990523</v>
      </c>
      <c r="V2467" s="570">
        <v>0</v>
      </c>
      <c r="W2467" s="570">
        <v>0</v>
      </c>
      <c r="X2467" s="570">
        <v>79.857819905213262</v>
      </c>
      <c r="Y2467" s="570">
        <v>44.786729857819914</v>
      </c>
      <c r="Z2467" s="570">
        <v>6.4074475398633677</v>
      </c>
      <c r="AA2467" s="570">
        <v>1.2901271343285681</v>
      </c>
      <c r="AB2467" s="570">
        <v>0</v>
      </c>
      <c r="AC2467" s="570">
        <v>18.999692832469485</v>
      </c>
      <c r="AD2467" s="570"/>
      <c r="AE2467" s="570"/>
      <c r="AF2467" s="570">
        <v>16.356589147286819</v>
      </c>
      <c r="AG2467" s="570">
        <v>20.799647047318835</v>
      </c>
      <c r="AH2467" s="570">
        <v>1.6587677725118479</v>
      </c>
      <c r="AI2467" s="570">
        <v>1</v>
      </c>
      <c r="AJ2467" s="570">
        <v>108.4</v>
      </c>
      <c r="AK2467" s="570">
        <v>23.081258440203847</v>
      </c>
      <c r="AL2467" s="570"/>
    </row>
    <row r="2468" spans="1:38" s="531" customFormat="1">
      <c r="A2468" s="570">
        <v>17</v>
      </c>
      <c r="B2468" s="570">
        <v>456</v>
      </c>
      <c r="C2468" s="570">
        <v>2022</v>
      </c>
      <c r="D2468" s="570">
        <v>12</v>
      </c>
      <c r="E2468" s="570">
        <v>99</v>
      </c>
      <c r="F2468" s="570">
        <v>99</v>
      </c>
      <c r="G2468" s="570">
        <v>99</v>
      </c>
      <c r="H2468" s="570">
        <v>99</v>
      </c>
      <c r="I2468" s="570">
        <v>99</v>
      </c>
      <c r="J2468" s="570">
        <v>999</v>
      </c>
      <c r="K2468" s="570">
        <v>99</v>
      </c>
      <c r="L2468" s="570">
        <v>99</v>
      </c>
      <c r="M2468" s="570">
        <v>8</v>
      </c>
      <c r="N2468" s="570">
        <v>99</v>
      </c>
      <c r="O2468" s="570">
        <v>99</v>
      </c>
      <c r="P2468" s="570">
        <v>99</v>
      </c>
      <c r="Q2468" s="570">
        <v>25</v>
      </c>
      <c r="R2468" s="570">
        <v>62</v>
      </c>
      <c r="S2468" s="570">
        <v>5.854838709677419</v>
      </c>
      <c r="T2468" s="570">
        <v>8</v>
      </c>
      <c r="U2468" s="570">
        <v>20.285483870967735</v>
      </c>
      <c r="V2468" s="570">
        <v>0</v>
      </c>
      <c r="W2468" s="570">
        <v>0</v>
      </c>
      <c r="X2468" s="570">
        <v>74.193548387096783</v>
      </c>
      <c r="Y2468" s="570">
        <v>29.032258064516121</v>
      </c>
      <c r="Z2468" s="570">
        <v>5.8470518287808755</v>
      </c>
      <c r="AA2468" s="570">
        <v>1.4009993460147736</v>
      </c>
      <c r="AB2468" s="570">
        <v>0</v>
      </c>
      <c r="AC2468" s="570">
        <v>4.995084706765164</v>
      </c>
      <c r="AD2468" s="570"/>
      <c r="AE2468" s="570"/>
      <c r="AF2468" s="570">
        <v>13.566739606126911</v>
      </c>
      <c r="AG2468" s="570">
        <v>17.072078186507397</v>
      </c>
      <c r="AH2468" s="570">
        <v>4.8387096774193559</v>
      </c>
      <c r="AI2468" s="570">
        <v>0</v>
      </c>
      <c r="AJ2468" s="570"/>
      <c r="AK2468" s="570"/>
      <c r="AL2468" s="570"/>
    </row>
    <row r="2469" spans="1:38" s="531" customFormat="1">
      <c r="A2469" s="570">
        <v>17</v>
      </c>
      <c r="B2469" s="570">
        <v>457</v>
      </c>
      <c r="C2469" s="570">
        <v>2022</v>
      </c>
      <c r="D2469" s="570">
        <v>1</v>
      </c>
      <c r="E2469" s="570">
        <v>99</v>
      </c>
      <c r="F2469" s="570">
        <v>99</v>
      </c>
      <c r="G2469" s="570">
        <v>99</v>
      </c>
      <c r="H2469" s="570">
        <v>99</v>
      </c>
      <c r="I2469" s="570">
        <v>99</v>
      </c>
      <c r="J2469" s="570">
        <v>999</v>
      </c>
      <c r="K2469" s="570">
        <v>99</v>
      </c>
      <c r="L2469" s="570">
        <v>99</v>
      </c>
      <c r="M2469" s="570">
        <v>9</v>
      </c>
      <c r="N2469" s="570">
        <v>99</v>
      </c>
      <c r="O2469" s="570">
        <v>99</v>
      </c>
      <c r="P2469" s="570">
        <v>99</v>
      </c>
      <c r="Q2469" s="570"/>
      <c r="R2469" s="570">
        <v>0</v>
      </c>
      <c r="S2469" s="570"/>
      <c r="T2469" s="570"/>
      <c r="U2469" s="570"/>
      <c r="V2469" s="570"/>
      <c r="W2469" s="570"/>
      <c r="X2469" s="570"/>
      <c r="Y2469" s="570"/>
      <c r="Z2469" s="570"/>
      <c r="AA2469" s="570"/>
      <c r="AB2469" s="570"/>
      <c r="AC2469" s="570"/>
      <c r="AD2469" s="570"/>
      <c r="AE2469" s="570"/>
      <c r="AF2469" s="570"/>
      <c r="AG2469" s="570"/>
      <c r="AH2469" s="570"/>
      <c r="AI2469" s="570"/>
      <c r="AJ2469" s="570"/>
      <c r="AK2469" s="570"/>
      <c r="AL2469" s="570"/>
    </row>
    <row r="2470" spans="1:38" s="531" customFormat="1">
      <c r="A2470" s="570">
        <v>17</v>
      </c>
      <c r="B2470" s="570">
        <v>458</v>
      </c>
      <c r="C2470" s="570">
        <v>2022</v>
      </c>
      <c r="D2470" s="570">
        <v>2</v>
      </c>
      <c r="E2470" s="570">
        <v>99</v>
      </c>
      <c r="F2470" s="570">
        <v>99</v>
      </c>
      <c r="G2470" s="570">
        <v>99</v>
      </c>
      <c r="H2470" s="570">
        <v>99</v>
      </c>
      <c r="I2470" s="570">
        <v>99</v>
      </c>
      <c r="J2470" s="570">
        <v>999</v>
      </c>
      <c r="K2470" s="570">
        <v>99</v>
      </c>
      <c r="L2470" s="570">
        <v>99</v>
      </c>
      <c r="M2470" s="570">
        <v>9</v>
      </c>
      <c r="N2470" s="570">
        <v>99</v>
      </c>
      <c r="O2470" s="570">
        <v>99</v>
      </c>
      <c r="P2470" s="570">
        <v>99</v>
      </c>
      <c r="Q2470" s="570"/>
      <c r="R2470" s="570">
        <v>0</v>
      </c>
      <c r="S2470" s="570"/>
      <c r="T2470" s="570"/>
      <c r="U2470" s="570"/>
      <c r="V2470" s="570"/>
      <c r="W2470" s="570"/>
      <c r="X2470" s="570"/>
      <c r="Y2470" s="570"/>
      <c r="Z2470" s="570"/>
      <c r="AA2470" s="570"/>
      <c r="AB2470" s="570"/>
      <c r="AC2470" s="570"/>
      <c r="AD2470" s="570"/>
      <c r="AE2470" s="570"/>
      <c r="AF2470" s="570"/>
      <c r="AG2470" s="570"/>
      <c r="AH2470" s="570"/>
      <c r="AI2470" s="570"/>
      <c r="AJ2470" s="570"/>
      <c r="AK2470" s="570"/>
      <c r="AL2470" s="570"/>
    </row>
    <row r="2471" spans="1:38" s="531" customFormat="1">
      <c r="A2471" s="570">
        <v>17</v>
      </c>
      <c r="B2471" s="570">
        <v>459</v>
      </c>
      <c r="C2471" s="570">
        <v>2022</v>
      </c>
      <c r="D2471" s="570">
        <v>3</v>
      </c>
      <c r="E2471" s="570">
        <v>99</v>
      </c>
      <c r="F2471" s="570">
        <v>99</v>
      </c>
      <c r="G2471" s="570">
        <v>99</v>
      </c>
      <c r="H2471" s="570">
        <v>99</v>
      </c>
      <c r="I2471" s="570">
        <v>99</v>
      </c>
      <c r="J2471" s="570">
        <v>999</v>
      </c>
      <c r="K2471" s="570">
        <v>99</v>
      </c>
      <c r="L2471" s="570">
        <v>99</v>
      </c>
      <c r="M2471" s="570">
        <v>9</v>
      </c>
      <c r="N2471" s="570">
        <v>99</v>
      </c>
      <c r="O2471" s="570">
        <v>99</v>
      </c>
      <c r="P2471" s="570">
        <v>99</v>
      </c>
      <c r="Q2471" s="570">
        <v>1</v>
      </c>
      <c r="R2471" s="570">
        <v>2</v>
      </c>
      <c r="S2471" s="570">
        <v>8</v>
      </c>
      <c r="T2471" s="570">
        <v>9</v>
      </c>
      <c r="U2471" s="570">
        <v>23.4</v>
      </c>
      <c r="V2471" s="570">
        <v>0</v>
      </c>
      <c r="W2471" s="570">
        <v>100</v>
      </c>
      <c r="X2471" s="570">
        <v>100</v>
      </c>
      <c r="Y2471" s="570">
        <v>100</v>
      </c>
      <c r="Z2471" s="570">
        <v>9.9999999999954528E-2</v>
      </c>
      <c r="AA2471" s="570">
        <v>0</v>
      </c>
      <c r="AB2471" s="570">
        <v>0</v>
      </c>
      <c r="AC2471" s="570"/>
      <c r="AD2471" s="570"/>
      <c r="AE2471" s="570"/>
      <c r="AF2471" s="570">
        <v>4.6339202965708995E-2</v>
      </c>
      <c r="AG2471" s="570">
        <v>0.1155130581588501</v>
      </c>
      <c r="AH2471" s="570">
        <v>0</v>
      </c>
      <c r="AI2471" s="570">
        <v>2</v>
      </c>
      <c r="AJ2471" s="570">
        <v>106.15</v>
      </c>
      <c r="AK2471" s="570">
        <v>19.660050753697796</v>
      </c>
      <c r="AL2471" s="570"/>
    </row>
    <row r="2472" spans="1:38" s="531" customFormat="1">
      <c r="A2472" s="570">
        <v>17</v>
      </c>
      <c r="B2472" s="570">
        <v>460</v>
      </c>
      <c r="C2472" s="570">
        <v>2022</v>
      </c>
      <c r="D2472" s="570">
        <v>4</v>
      </c>
      <c r="E2472" s="570">
        <v>99</v>
      </c>
      <c r="F2472" s="570">
        <v>99</v>
      </c>
      <c r="G2472" s="570">
        <v>99</v>
      </c>
      <c r="H2472" s="570">
        <v>99</v>
      </c>
      <c r="I2472" s="570">
        <v>99</v>
      </c>
      <c r="J2472" s="570">
        <v>999</v>
      </c>
      <c r="K2472" s="570">
        <v>99</v>
      </c>
      <c r="L2472" s="570">
        <v>99</v>
      </c>
      <c r="M2472" s="570">
        <v>9</v>
      </c>
      <c r="N2472" s="570">
        <v>99</v>
      </c>
      <c r="O2472" s="570">
        <v>99</v>
      </c>
      <c r="P2472" s="570">
        <v>99</v>
      </c>
      <c r="Q2472" s="570"/>
      <c r="R2472" s="570">
        <v>0</v>
      </c>
      <c r="S2472" s="570"/>
      <c r="T2472" s="570"/>
      <c r="U2472" s="570"/>
      <c r="V2472" s="570"/>
      <c r="W2472" s="570"/>
      <c r="X2472" s="570"/>
      <c r="Y2472" s="570"/>
      <c r="Z2472" s="570"/>
      <c r="AA2472" s="570"/>
      <c r="AB2472" s="570"/>
      <c r="AC2472" s="570"/>
      <c r="AD2472" s="570"/>
      <c r="AE2472" s="570"/>
      <c r="AF2472" s="570"/>
      <c r="AG2472" s="570"/>
      <c r="AH2472" s="570"/>
      <c r="AI2472" s="570"/>
      <c r="AJ2472" s="570"/>
      <c r="AK2472" s="570"/>
      <c r="AL2472" s="570"/>
    </row>
    <row r="2473" spans="1:38" s="531" customFormat="1">
      <c r="A2473" s="570">
        <v>17</v>
      </c>
      <c r="B2473" s="570">
        <v>461</v>
      </c>
      <c r="C2473" s="570">
        <v>2022</v>
      </c>
      <c r="D2473" s="570">
        <v>5</v>
      </c>
      <c r="E2473" s="570">
        <v>99</v>
      </c>
      <c r="F2473" s="570">
        <v>99</v>
      </c>
      <c r="G2473" s="570">
        <v>99</v>
      </c>
      <c r="H2473" s="570">
        <v>99</v>
      </c>
      <c r="I2473" s="570">
        <v>99</v>
      </c>
      <c r="J2473" s="570">
        <v>999</v>
      </c>
      <c r="K2473" s="570">
        <v>99</v>
      </c>
      <c r="L2473" s="570">
        <v>99</v>
      </c>
      <c r="M2473" s="570">
        <v>9</v>
      </c>
      <c r="N2473" s="570">
        <v>99</v>
      </c>
      <c r="O2473" s="570">
        <v>99</v>
      </c>
      <c r="P2473" s="570">
        <v>99</v>
      </c>
      <c r="Q2473" s="570"/>
      <c r="R2473" s="570">
        <v>0</v>
      </c>
      <c r="S2473" s="570"/>
      <c r="T2473" s="570"/>
      <c r="U2473" s="570"/>
      <c r="V2473" s="570"/>
      <c r="W2473" s="570"/>
      <c r="X2473" s="570"/>
      <c r="Y2473" s="570"/>
      <c r="Z2473" s="570"/>
      <c r="AA2473" s="570"/>
      <c r="AB2473" s="570"/>
      <c r="AC2473" s="570"/>
      <c r="AD2473" s="570"/>
      <c r="AE2473" s="570"/>
      <c r="AF2473" s="570"/>
      <c r="AG2473" s="570"/>
      <c r="AH2473" s="570"/>
      <c r="AI2473" s="570"/>
      <c r="AJ2473" s="570"/>
      <c r="AK2473" s="570"/>
      <c r="AL2473" s="570"/>
    </row>
    <row r="2474" spans="1:38" s="531" customFormat="1">
      <c r="A2474" s="570">
        <v>17</v>
      </c>
      <c r="B2474" s="570">
        <v>462</v>
      </c>
      <c r="C2474" s="570">
        <v>2022</v>
      </c>
      <c r="D2474" s="570">
        <v>6</v>
      </c>
      <c r="E2474" s="570">
        <v>99</v>
      </c>
      <c r="F2474" s="570">
        <v>99</v>
      </c>
      <c r="G2474" s="570">
        <v>99</v>
      </c>
      <c r="H2474" s="570">
        <v>99</v>
      </c>
      <c r="I2474" s="570">
        <v>99</v>
      </c>
      <c r="J2474" s="570">
        <v>999</v>
      </c>
      <c r="K2474" s="570">
        <v>99</v>
      </c>
      <c r="L2474" s="570">
        <v>99</v>
      </c>
      <c r="M2474" s="570">
        <v>9</v>
      </c>
      <c r="N2474" s="570">
        <v>99</v>
      </c>
      <c r="O2474" s="570">
        <v>99</v>
      </c>
      <c r="P2474" s="570">
        <v>99</v>
      </c>
      <c r="Q2474" s="570"/>
      <c r="R2474" s="570">
        <v>0</v>
      </c>
      <c r="S2474" s="570"/>
      <c r="T2474" s="570"/>
      <c r="U2474" s="570"/>
      <c r="V2474" s="570"/>
      <c r="W2474" s="570"/>
      <c r="X2474" s="570"/>
      <c r="Y2474" s="570"/>
      <c r="Z2474" s="570"/>
      <c r="AA2474" s="570"/>
      <c r="AB2474" s="570"/>
      <c r="AC2474" s="570"/>
      <c r="AD2474" s="570"/>
      <c r="AE2474" s="570"/>
      <c r="AF2474" s="570"/>
      <c r="AG2474" s="570"/>
      <c r="AH2474" s="570"/>
      <c r="AI2474" s="570"/>
      <c r="AJ2474" s="570"/>
      <c r="AK2474" s="570"/>
      <c r="AL2474" s="570"/>
    </row>
    <row r="2475" spans="1:38" s="531" customFormat="1">
      <c r="A2475" s="570">
        <v>17</v>
      </c>
      <c r="B2475" s="570">
        <v>463</v>
      </c>
      <c r="C2475" s="570">
        <v>2022</v>
      </c>
      <c r="D2475" s="570">
        <v>7</v>
      </c>
      <c r="E2475" s="570">
        <v>99</v>
      </c>
      <c r="F2475" s="570">
        <v>99</v>
      </c>
      <c r="G2475" s="570">
        <v>99</v>
      </c>
      <c r="H2475" s="570">
        <v>99</v>
      </c>
      <c r="I2475" s="570">
        <v>99</v>
      </c>
      <c r="J2475" s="570">
        <v>999</v>
      </c>
      <c r="K2475" s="570">
        <v>99</v>
      </c>
      <c r="L2475" s="570">
        <v>99</v>
      </c>
      <c r="M2475" s="570">
        <v>9</v>
      </c>
      <c r="N2475" s="570">
        <v>99</v>
      </c>
      <c r="O2475" s="570">
        <v>99</v>
      </c>
      <c r="P2475" s="570">
        <v>99</v>
      </c>
      <c r="Q2475" s="570"/>
      <c r="R2475" s="570">
        <v>0</v>
      </c>
      <c r="S2475" s="570"/>
      <c r="T2475" s="570"/>
      <c r="U2475" s="570"/>
      <c r="V2475" s="570"/>
      <c r="W2475" s="570"/>
      <c r="X2475" s="570"/>
      <c r="Y2475" s="570"/>
      <c r="Z2475" s="570"/>
      <c r="AA2475" s="570"/>
      <c r="AB2475" s="570"/>
      <c r="AC2475" s="570"/>
      <c r="AD2475" s="570"/>
      <c r="AE2475" s="570"/>
      <c r="AF2475" s="570"/>
      <c r="AG2475" s="570"/>
      <c r="AH2475" s="570"/>
      <c r="AI2475" s="570"/>
      <c r="AJ2475" s="570"/>
      <c r="AK2475" s="570"/>
      <c r="AL2475" s="570"/>
    </row>
    <row r="2476" spans="1:38" s="531" customFormat="1">
      <c r="A2476" s="570">
        <v>17</v>
      </c>
      <c r="B2476" s="570">
        <v>464</v>
      </c>
      <c r="C2476" s="570">
        <v>2022</v>
      </c>
      <c r="D2476" s="570">
        <v>8</v>
      </c>
      <c r="E2476" s="570">
        <v>99</v>
      </c>
      <c r="F2476" s="570">
        <v>99</v>
      </c>
      <c r="G2476" s="570">
        <v>99</v>
      </c>
      <c r="H2476" s="570">
        <v>99</v>
      </c>
      <c r="I2476" s="570">
        <v>99</v>
      </c>
      <c r="J2476" s="570">
        <v>999</v>
      </c>
      <c r="K2476" s="570">
        <v>99</v>
      </c>
      <c r="L2476" s="570">
        <v>99</v>
      </c>
      <c r="M2476" s="570">
        <v>9</v>
      </c>
      <c r="N2476" s="570">
        <v>99</v>
      </c>
      <c r="O2476" s="570">
        <v>99</v>
      </c>
      <c r="P2476" s="570">
        <v>99</v>
      </c>
      <c r="Q2476" s="570"/>
      <c r="R2476" s="570">
        <v>0</v>
      </c>
      <c r="S2476" s="570"/>
      <c r="T2476" s="570"/>
      <c r="U2476" s="570"/>
      <c r="V2476" s="570"/>
      <c r="W2476" s="570"/>
      <c r="X2476" s="570"/>
      <c r="Y2476" s="570"/>
      <c r="Z2476" s="570"/>
      <c r="AA2476" s="570"/>
      <c r="AB2476" s="570"/>
      <c r="AC2476" s="570"/>
      <c r="AD2476" s="570"/>
      <c r="AE2476" s="570"/>
      <c r="AF2476" s="570"/>
      <c r="AG2476" s="570"/>
      <c r="AH2476" s="570"/>
      <c r="AI2476" s="570"/>
      <c r="AJ2476" s="570"/>
      <c r="AK2476" s="570"/>
      <c r="AL2476" s="570"/>
    </row>
    <row r="2477" spans="1:38" s="531" customFormat="1">
      <c r="A2477" s="570">
        <v>17</v>
      </c>
      <c r="B2477" s="570">
        <v>465</v>
      </c>
      <c r="C2477" s="570">
        <v>2022</v>
      </c>
      <c r="D2477" s="570">
        <v>9</v>
      </c>
      <c r="E2477" s="570">
        <v>99</v>
      </c>
      <c r="F2477" s="570">
        <v>99</v>
      </c>
      <c r="G2477" s="570">
        <v>99</v>
      </c>
      <c r="H2477" s="570">
        <v>99</v>
      </c>
      <c r="I2477" s="570">
        <v>99</v>
      </c>
      <c r="J2477" s="570">
        <v>999</v>
      </c>
      <c r="K2477" s="570">
        <v>99</v>
      </c>
      <c r="L2477" s="570">
        <v>99</v>
      </c>
      <c r="M2477" s="570">
        <v>9</v>
      </c>
      <c r="N2477" s="570">
        <v>99</v>
      </c>
      <c r="O2477" s="570">
        <v>99</v>
      </c>
      <c r="P2477" s="570">
        <v>99</v>
      </c>
      <c r="Q2477" s="570"/>
      <c r="R2477" s="570">
        <v>0</v>
      </c>
      <c r="S2477" s="570"/>
      <c r="T2477" s="570"/>
      <c r="U2477" s="570"/>
      <c r="V2477" s="570"/>
      <c r="W2477" s="570"/>
      <c r="X2477" s="570"/>
      <c r="Y2477" s="570"/>
      <c r="Z2477" s="570"/>
      <c r="AA2477" s="570"/>
      <c r="AB2477" s="570"/>
      <c r="AC2477" s="570"/>
      <c r="AD2477" s="570"/>
      <c r="AE2477" s="570"/>
      <c r="AF2477" s="570"/>
      <c r="AG2477" s="570"/>
      <c r="AH2477" s="570"/>
      <c r="AI2477" s="570"/>
      <c r="AJ2477" s="570"/>
      <c r="AK2477" s="570"/>
      <c r="AL2477" s="570"/>
    </row>
    <row r="2478" spans="1:38" s="531" customFormat="1">
      <c r="A2478" s="570">
        <v>17</v>
      </c>
      <c r="B2478" s="570">
        <v>466</v>
      </c>
      <c r="C2478" s="570">
        <v>2022</v>
      </c>
      <c r="D2478" s="570">
        <v>10</v>
      </c>
      <c r="E2478" s="570">
        <v>99</v>
      </c>
      <c r="F2478" s="570">
        <v>99</v>
      </c>
      <c r="G2478" s="570">
        <v>99</v>
      </c>
      <c r="H2478" s="570">
        <v>99</v>
      </c>
      <c r="I2478" s="570">
        <v>99</v>
      </c>
      <c r="J2478" s="570">
        <v>999</v>
      </c>
      <c r="K2478" s="570">
        <v>99</v>
      </c>
      <c r="L2478" s="570">
        <v>99</v>
      </c>
      <c r="M2478" s="570">
        <v>9</v>
      </c>
      <c r="N2478" s="570">
        <v>99</v>
      </c>
      <c r="O2478" s="570">
        <v>99</v>
      </c>
      <c r="P2478" s="570">
        <v>99</v>
      </c>
      <c r="Q2478" s="570"/>
      <c r="R2478" s="570">
        <v>0</v>
      </c>
      <c r="S2478" s="570"/>
      <c r="T2478" s="570"/>
      <c r="U2478" s="570"/>
      <c r="V2478" s="570"/>
      <c r="W2478" s="570"/>
      <c r="X2478" s="570"/>
      <c r="Y2478" s="570"/>
      <c r="Z2478" s="570"/>
      <c r="AA2478" s="570"/>
      <c r="AB2478" s="570"/>
      <c r="AC2478" s="570"/>
      <c r="AD2478" s="570"/>
      <c r="AE2478" s="570"/>
      <c r="AF2478" s="570"/>
      <c r="AG2478" s="570"/>
      <c r="AH2478" s="570"/>
      <c r="AI2478" s="570"/>
      <c r="AJ2478" s="570"/>
      <c r="AK2478" s="570"/>
      <c r="AL2478" s="570"/>
    </row>
    <row r="2479" spans="1:38" s="531" customFormat="1">
      <c r="A2479" s="570">
        <v>17</v>
      </c>
      <c r="B2479" s="570">
        <v>467</v>
      </c>
      <c r="C2479" s="570">
        <v>2022</v>
      </c>
      <c r="D2479" s="570">
        <v>11</v>
      </c>
      <c r="E2479" s="570">
        <v>99</v>
      </c>
      <c r="F2479" s="570">
        <v>99</v>
      </c>
      <c r="G2479" s="570">
        <v>99</v>
      </c>
      <c r="H2479" s="570">
        <v>99</v>
      </c>
      <c r="I2479" s="570">
        <v>99</v>
      </c>
      <c r="J2479" s="570">
        <v>999</v>
      </c>
      <c r="K2479" s="570">
        <v>99</v>
      </c>
      <c r="L2479" s="570">
        <v>99</v>
      </c>
      <c r="M2479" s="570">
        <v>9</v>
      </c>
      <c r="N2479" s="570">
        <v>99</v>
      </c>
      <c r="O2479" s="570">
        <v>99</v>
      </c>
      <c r="P2479" s="570">
        <v>99</v>
      </c>
      <c r="Q2479" s="570">
        <v>1</v>
      </c>
      <c r="R2479" s="570">
        <v>1</v>
      </c>
      <c r="S2479" s="570">
        <v>8</v>
      </c>
      <c r="T2479" s="570">
        <v>9</v>
      </c>
      <c r="U2479" s="570">
        <v>15.7</v>
      </c>
      <c r="V2479" s="570">
        <v>0</v>
      </c>
      <c r="W2479" s="570">
        <v>100</v>
      </c>
      <c r="X2479" s="570">
        <v>0</v>
      </c>
      <c r="Y2479" s="570">
        <v>0</v>
      </c>
      <c r="Z2479" s="570">
        <v>0</v>
      </c>
      <c r="AA2479" s="570">
        <v>0</v>
      </c>
      <c r="AB2479" s="570">
        <v>0</v>
      </c>
      <c r="AC2479" s="570"/>
      <c r="AD2479" s="570"/>
      <c r="AE2479" s="570"/>
      <c r="AF2479" s="570">
        <v>3.8759689922480627E-2</v>
      </c>
      <c r="AG2479" s="570">
        <v>3.5704620450787851E-2</v>
      </c>
      <c r="AH2479" s="570">
        <v>0</v>
      </c>
      <c r="AI2479" s="570"/>
      <c r="AJ2479" s="570"/>
      <c r="AK2479" s="570"/>
      <c r="AL2479" s="570"/>
    </row>
    <row r="2480" spans="1:38" s="531" customFormat="1">
      <c r="A2480" s="570">
        <v>17</v>
      </c>
      <c r="B2480" s="570">
        <v>468</v>
      </c>
      <c r="C2480" s="570">
        <v>2022</v>
      </c>
      <c r="D2480" s="570">
        <v>12</v>
      </c>
      <c r="E2480" s="570">
        <v>99</v>
      </c>
      <c r="F2480" s="570">
        <v>99</v>
      </c>
      <c r="G2480" s="570">
        <v>99</v>
      </c>
      <c r="H2480" s="570">
        <v>99</v>
      </c>
      <c r="I2480" s="570">
        <v>99</v>
      </c>
      <c r="J2480" s="570">
        <v>999</v>
      </c>
      <c r="K2480" s="570">
        <v>99</v>
      </c>
      <c r="L2480" s="570">
        <v>99</v>
      </c>
      <c r="M2480" s="570">
        <v>9</v>
      </c>
      <c r="N2480" s="570">
        <v>99</v>
      </c>
      <c r="O2480" s="570">
        <v>99</v>
      </c>
      <c r="P2480" s="570">
        <v>99</v>
      </c>
      <c r="Q2480" s="570"/>
      <c r="R2480" s="570">
        <v>0</v>
      </c>
      <c r="S2480" s="570"/>
      <c r="T2480" s="570"/>
      <c r="U2480" s="570"/>
      <c r="V2480" s="570"/>
      <c r="W2480" s="570"/>
      <c r="X2480" s="570"/>
      <c r="Y2480" s="570"/>
      <c r="Z2480" s="570"/>
      <c r="AA2480" s="570"/>
      <c r="AB2480" s="570"/>
      <c r="AC2480" s="570"/>
      <c r="AD2480" s="570"/>
      <c r="AE2480" s="570"/>
      <c r="AF2480" s="570"/>
      <c r="AG2480" s="570"/>
      <c r="AH2480" s="570"/>
      <c r="AI2480" s="570"/>
      <c r="AJ2480" s="570"/>
      <c r="AK2480" s="570"/>
      <c r="AL2480" s="570"/>
    </row>
    <row r="2481" spans="1:38" s="531" customFormat="1">
      <c r="A2481" s="570">
        <v>17</v>
      </c>
      <c r="B2481" s="570">
        <v>469</v>
      </c>
      <c r="C2481" s="570">
        <v>2022</v>
      </c>
      <c r="D2481" s="570">
        <v>1</v>
      </c>
      <c r="E2481" s="570">
        <v>99</v>
      </c>
      <c r="F2481" s="570">
        <v>99</v>
      </c>
      <c r="G2481" s="570">
        <v>99</v>
      </c>
      <c r="H2481" s="570">
        <v>99</v>
      </c>
      <c r="I2481" s="570">
        <v>99</v>
      </c>
      <c r="J2481" s="570">
        <v>999</v>
      </c>
      <c r="K2481" s="570">
        <v>99</v>
      </c>
      <c r="L2481" s="570">
        <v>99</v>
      </c>
      <c r="M2481" s="570">
        <v>10</v>
      </c>
      <c r="N2481" s="570">
        <v>99</v>
      </c>
      <c r="O2481" s="570">
        <v>99</v>
      </c>
      <c r="P2481" s="570">
        <v>99</v>
      </c>
      <c r="Q2481" s="570"/>
      <c r="R2481" s="570">
        <v>0</v>
      </c>
      <c r="S2481" s="570"/>
      <c r="T2481" s="570"/>
      <c r="U2481" s="570"/>
      <c r="V2481" s="570"/>
      <c r="W2481" s="570"/>
      <c r="X2481" s="570"/>
      <c r="Y2481" s="570"/>
      <c r="Z2481" s="570"/>
      <c r="AA2481" s="570"/>
      <c r="AB2481" s="570"/>
      <c r="AC2481" s="570"/>
      <c r="AD2481" s="570"/>
      <c r="AE2481" s="570"/>
      <c r="AF2481" s="570"/>
      <c r="AG2481" s="570"/>
      <c r="AH2481" s="570"/>
      <c r="AI2481" s="570"/>
      <c r="AJ2481" s="570"/>
      <c r="AK2481" s="570"/>
      <c r="AL2481" s="570"/>
    </row>
    <row r="2482" spans="1:38" s="531" customFormat="1">
      <c r="A2482" s="570">
        <v>17</v>
      </c>
      <c r="B2482" s="570">
        <v>470</v>
      </c>
      <c r="C2482" s="570">
        <v>2022</v>
      </c>
      <c r="D2482" s="570">
        <v>2</v>
      </c>
      <c r="E2482" s="570">
        <v>99</v>
      </c>
      <c r="F2482" s="570">
        <v>99</v>
      </c>
      <c r="G2482" s="570">
        <v>99</v>
      </c>
      <c r="H2482" s="570">
        <v>99</v>
      </c>
      <c r="I2482" s="570">
        <v>99</v>
      </c>
      <c r="J2482" s="570">
        <v>999</v>
      </c>
      <c r="K2482" s="570">
        <v>99</v>
      </c>
      <c r="L2482" s="570">
        <v>99</v>
      </c>
      <c r="M2482" s="570">
        <v>10</v>
      </c>
      <c r="N2482" s="570">
        <v>99</v>
      </c>
      <c r="O2482" s="570">
        <v>99</v>
      </c>
      <c r="P2482" s="570">
        <v>99</v>
      </c>
      <c r="Q2482" s="570"/>
      <c r="R2482" s="570">
        <v>0</v>
      </c>
      <c r="S2482" s="570"/>
      <c r="T2482" s="570"/>
      <c r="U2482" s="570"/>
      <c r="V2482" s="570"/>
      <c r="W2482" s="570"/>
      <c r="X2482" s="570"/>
      <c r="Y2482" s="570"/>
      <c r="Z2482" s="570"/>
      <c r="AA2482" s="570"/>
      <c r="AB2482" s="570"/>
      <c r="AC2482" s="570"/>
      <c r="AD2482" s="570"/>
      <c r="AE2482" s="570"/>
      <c r="AF2482" s="570"/>
      <c r="AG2482" s="570"/>
      <c r="AH2482" s="570"/>
      <c r="AI2482" s="570"/>
      <c r="AJ2482" s="570"/>
      <c r="AK2482" s="570"/>
      <c r="AL2482" s="570"/>
    </row>
    <row r="2483" spans="1:38" s="531" customFormat="1">
      <c r="A2483" s="570">
        <v>17</v>
      </c>
      <c r="B2483" s="570">
        <v>471</v>
      </c>
      <c r="C2483" s="570">
        <v>2022</v>
      </c>
      <c r="D2483" s="570">
        <v>3</v>
      </c>
      <c r="E2483" s="570">
        <v>99</v>
      </c>
      <c r="F2483" s="570">
        <v>99</v>
      </c>
      <c r="G2483" s="570">
        <v>99</v>
      </c>
      <c r="H2483" s="570">
        <v>99</v>
      </c>
      <c r="I2483" s="570">
        <v>99</v>
      </c>
      <c r="J2483" s="570">
        <v>999</v>
      </c>
      <c r="K2483" s="570">
        <v>99</v>
      </c>
      <c r="L2483" s="570">
        <v>99</v>
      </c>
      <c r="M2483" s="570">
        <v>10</v>
      </c>
      <c r="N2483" s="570">
        <v>99</v>
      </c>
      <c r="O2483" s="570">
        <v>99</v>
      </c>
      <c r="P2483" s="570">
        <v>99</v>
      </c>
      <c r="Q2483" s="570"/>
      <c r="R2483" s="570">
        <v>0</v>
      </c>
      <c r="S2483" s="570"/>
      <c r="T2483" s="570"/>
      <c r="U2483" s="570"/>
      <c r="V2483" s="570"/>
      <c r="W2483" s="570"/>
      <c r="X2483" s="570"/>
      <c r="Y2483" s="570"/>
      <c r="Z2483" s="570"/>
      <c r="AA2483" s="570"/>
      <c r="AB2483" s="570"/>
      <c r="AC2483" s="570"/>
      <c r="AD2483" s="570"/>
      <c r="AE2483" s="570"/>
      <c r="AF2483" s="570"/>
      <c r="AG2483" s="570"/>
      <c r="AH2483" s="570"/>
      <c r="AI2483" s="570"/>
      <c r="AJ2483" s="570"/>
      <c r="AK2483" s="570"/>
      <c r="AL2483" s="570"/>
    </row>
    <row r="2484" spans="1:38" s="531" customFormat="1">
      <c r="A2484" s="570">
        <v>17</v>
      </c>
      <c r="B2484" s="570">
        <v>472</v>
      </c>
      <c r="C2484" s="570">
        <v>2022</v>
      </c>
      <c r="D2484" s="570">
        <v>4</v>
      </c>
      <c r="E2484" s="570">
        <v>99</v>
      </c>
      <c r="F2484" s="570">
        <v>99</v>
      </c>
      <c r="G2484" s="570">
        <v>99</v>
      </c>
      <c r="H2484" s="570">
        <v>99</v>
      </c>
      <c r="I2484" s="570">
        <v>99</v>
      </c>
      <c r="J2484" s="570">
        <v>999</v>
      </c>
      <c r="K2484" s="570">
        <v>99</v>
      </c>
      <c r="L2484" s="570">
        <v>99</v>
      </c>
      <c r="M2484" s="570">
        <v>10</v>
      </c>
      <c r="N2484" s="570">
        <v>99</v>
      </c>
      <c r="O2484" s="570">
        <v>99</v>
      </c>
      <c r="P2484" s="570">
        <v>99</v>
      </c>
      <c r="Q2484" s="570"/>
      <c r="R2484" s="570">
        <v>0</v>
      </c>
      <c r="S2484" s="570"/>
      <c r="T2484" s="570"/>
      <c r="U2484" s="570"/>
      <c r="V2484" s="570"/>
      <c r="W2484" s="570"/>
      <c r="X2484" s="570"/>
      <c r="Y2484" s="570"/>
      <c r="Z2484" s="570"/>
      <c r="AA2484" s="570"/>
      <c r="AB2484" s="570"/>
      <c r="AC2484" s="570"/>
      <c r="AD2484" s="570"/>
      <c r="AE2484" s="570"/>
      <c r="AF2484" s="570"/>
      <c r="AG2484" s="570"/>
      <c r="AH2484" s="570"/>
      <c r="AI2484" s="570"/>
      <c r="AJ2484" s="570"/>
      <c r="AK2484" s="570"/>
      <c r="AL2484" s="570"/>
    </row>
    <row r="2485" spans="1:38" s="531" customFormat="1">
      <c r="A2485" s="570">
        <v>17</v>
      </c>
      <c r="B2485" s="570">
        <v>473</v>
      </c>
      <c r="C2485" s="570">
        <v>2022</v>
      </c>
      <c r="D2485" s="570">
        <v>5</v>
      </c>
      <c r="E2485" s="570">
        <v>99</v>
      </c>
      <c r="F2485" s="570">
        <v>99</v>
      </c>
      <c r="G2485" s="570">
        <v>99</v>
      </c>
      <c r="H2485" s="570">
        <v>99</v>
      </c>
      <c r="I2485" s="570">
        <v>99</v>
      </c>
      <c r="J2485" s="570">
        <v>999</v>
      </c>
      <c r="K2485" s="570">
        <v>99</v>
      </c>
      <c r="L2485" s="570">
        <v>99</v>
      </c>
      <c r="M2485" s="570">
        <v>10</v>
      </c>
      <c r="N2485" s="570">
        <v>99</v>
      </c>
      <c r="O2485" s="570">
        <v>99</v>
      </c>
      <c r="P2485" s="570">
        <v>99</v>
      </c>
      <c r="Q2485" s="570"/>
      <c r="R2485" s="570">
        <v>0</v>
      </c>
      <c r="S2485" s="570"/>
      <c r="T2485" s="570"/>
      <c r="U2485" s="570"/>
      <c r="V2485" s="570"/>
      <c r="W2485" s="570"/>
      <c r="X2485" s="570"/>
      <c r="Y2485" s="570"/>
      <c r="Z2485" s="570"/>
      <c r="AA2485" s="570"/>
      <c r="AB2485" s="570"/>
      <c r="AC2485" s="570"/>
      <c r="AD2485" s="570"/>
      <c r="AE2485" s="570"/>
      <c r="AF2485" s="570"/>
      <c r="AG2485" s="570"/>
      <c r="AH2485" s="570"/>
      <c r="AI2485" s="570"/>
      <c r="AJ2485" s="570"/>
      <c r="AK2485" s="570"/>
      <c r="AL2485" s="570"/>
    </row>
    <row r="2486" spans="1:38" s="531" customFormat="1">
      <c r="A2486" s="570">
        <v>17</v>
      </c>
      <c r="B2486" s="570">
        <v>474</v>
      </c>
      <c r="C2486" s="570">
        <v>2022</v>
      </c>
      <c r="D2486" s="570">
        <v>6</v>
      </c>
      <c r="E2486" s="570">
        <v>99</v>
      </c>
      <c r="F2486" s="570">
        <v>99</v>
      </c>
      <c r="G2486" s="570">
        <v>99</v>
      </c>
      <c r="H2486" s="570">
        <v>99</v>
      </c>
      <c r="I2486" s="570">
        <v>99</v>
      </c>
      <c r="J2486" s="570">
        <v>999</v>
      </c>
      <c r="K2486" s="570">
        <v>99</v>
      </c>
      <c r="L2486" s="570">
        <v>99</v>
      </c>
      <c r="M2486" s="570">
        <v>10</v>
      </c>
      <c r="N2486" s="570">
        <v>99</v>
      </c>
      <c r="O2486" s="570">
        <v>99</v>
      </c>
      <c r="P2486" s="570">
        <v>99</v>
      </c>
      <c r="Q2486" s="570"/>
      <c r="R2486" s="570">
        <v>0</v>
      </c>
      <c r="S2486" s="570"/>
      <c r="T2486" s="570"/>
      <c r="U2486" s="570"/>
      <c r="V2486" s="570"/>
      <c r="W2486" s="570"/>
      <c r="X2486" s="570"/>
      <c r="Y2486" s="570"/>
      <c r="Z2486" s="570"/>
      <c r="AA2486" s="570"/>
      <c r="AB2486" s="570"/>
      <c r="AC2486" s="570"/>
      <c r="AD2486" s="570"/>
      <c r="AE2486" s="570"/>
      <c r="AF2486" s="570"/>
      <c r="AG2486" s="570"/>
      <c r="AH2486" s="570"/>
      <c r="AI2486" s="570"/>
      <c r="AJ2486" s="570"/>
      <c r="AK2486" s="570"/>
      <c r="AL2486" s="570"/>
    </row>
    <row r="2487" spans="1:38" s="531" customFormat="1">
      <c r="A2487" s="570">
        <v>17</v>
      </c>
      <c r="B2487" s="570">
        <v>475</v>
      </c>
      <c r="C2487" s="570">
        <v>2022</v>
      </c>
      <c r="D2487" s="570">
        <v>7</v>
      </c>
      <c r="E2487" s="570">
        <v>99</v>
      </c>
      <c r="F2487" s="570">
        <v>99</v>
      </c>
      <c r="G2487" s="570">
        <v>99</v>
      </c>
      <c r="H2487" s="570">
        <v>99</v>
      </c>
      <c r="I2487" s="570">
        <v>99</v>
      </c>
      <c r="J2487" s="570">
        <v>999</v>
      </c>
      <c r="K2487" s="570">
        <v>99</v>
      </c>
      <c r="L2487" s="570">
        <v>99</v>
      </c>
      <c r="M2487" s="570">
        <v>10</v>
      </c>
      <c r="N2487" s="570">
        <v>99</v>
      </c>
      <c r="O2487" s="570">
        <v>99</v>
      </c>
      <c r="P2487" s="570">
        <v>99</v>
      </c>
      <c r="Q2487" s="570"/>
      <c r="R2487" s="570">
        <v>0</v>
      </c>
      <c r="S2487" s="570"/>
      <c r="T2487" s="570"/>
      <c r="U2487" s="570"/>
      <c r="V2487" s="570"/>
      <c r="W2487" s="570"/>
      <c r="X2487" s="570"/>
      <c r="Y2487" s="570"/>
      <c r="Z2487" s="570"/>
      <c r="AA2487" s="570"/>
      <c r="AB2487" s="570"/>
      <c r="AC2487" s="570"/>
      <c r="AD2487" s="570"/>
      <c r="AE2487" s="570"/>
      <c r="AF2487" s="570"/>
      <c r="AG2487" s="570"/>
      <c r="AH2487" s="570"/>
      <c r="AI2487" s="570"/>
      <c r="AJ2487" s="570"/>
      <c r="AK2487" s="570"/>
      <c r="AL2487" s="570"/>
    </row>
    <row r="2488" spans="1:38" s="531" customFormat="1">
      <c r="A2488" s="570">
        <v>17</v>
      </c>
      <c r="B2488" s="570">
        <v>476</v>
      </c>
      <c r="C2488" s="570">
        <v>2022</v>
      </c>
      <c r="D2488" s="570">
        <v>8</v>
      </c>
      <c r="E2488" s="570">
        <v>99</v>
      </c>
      <c r="F2488" s="570">
        <v>99</v>
      </c>
      <c r="G2488" s="570">
        <v>99</v>
      </c>
      <c r="H2488" s="570">
        <v>99</v>
      </c>
      <c r="I2488" s="570">
        <v>99</v>
      </c>
      <c r="J2488" s="570">
        <v>999</v>
      </c>
      <c r="K2488" s="570">
        <v>99</v>
      </c>
      <c r="L2488" s="570">
        <v>99</v>
      </c>
      <c r="M2488" s="570">
        <v>10</v>
      </c>
      <c r="N2488" s="570">
        <v>99</v>
      </c>
      <c r="O2488" s="570">
        <v>99</v>
      </c>
      <c r="P2488" s="570">
        <v>99</v>
      </c>
      <c r="Q2488" s="570"/>
      <c r="R2488" s="570">
        <v>0</v>
      </c>
      <c r="S2488" s="570"/>
      <c r="T2488" s="570"/>
      <c r="U2488" s="570"/>
      <c r="V2488" s="570"/>
      <c r="W2488" s="570"/>
      <c r="X2488" s="570"/>
      <c r="Y2488" s="570"/>
      <c r="Z2488" s="570"/>
      <c r="AA2488" s="570"/>
      <c r="AB2488" s="570"/>
      <c r="AC2488" s="570"/>
      <c r="AD2488" s="570"/>
      <c r="AE2488" s="570"/>
      <c r="AF2488" s="570"/>
      <c r="AG2488" s="570"/>
      <c r="AH2488" s="570"/>
      <c r="AI2488" s="570"/>
      <c r="AJ2488" s="570"/>
      <c r="AK2488" s="570"/>
      <c r="AL2488" s="570"/>
    </row>
    <row r="2489" spans="1:38" s="531" customFormat="1">
      <c r="A2489" s="570">
        <v>17</v>
      </c>
      <c r="B2489" s="570">
        <v>477</v>
      </c>
      <c r="C2489" s="570">
        <v>2022</v>
      </c>
      <c r="D2489" s="570">
        <v>9</v>
      </c>
      <c r="E2489" s="570">
        <v>99</v>
      </c>
      <c r="F2489" s="570">
        <v>99</v>
      </c>
      <c r="G2489" s="570">
        <v>99</v>
      </c>
      <c r="H2489" s="570">
        <v>99</v>
      </c>
      <c r="I2489" s="570">
        <v>99</v>
      </c>
      <c r="J2489" s="570">
        <v>999</v>
      </c>
      <c r="K2489" s="570">
        <v>99</v>
      </c>
      <c r="L2489" s="570">
        <v>99</v>
      </c>
      <c r="M2489" s="570">
        <v>10</v>
      </c>
      <c r="N2489" s="570">
        <v>99</v>
      </c>
      <c r="O2489" s="570">
        <v>99</v>
      </c>
      <c r="P2489" s="570">
        <v>99</v>
      </c>
      <c r="Q2489" s="570"/>
      <c r="R2489" s="570">
        <v>0</v>
      </c>
      <c r="S2489" s="570"/>
      <c r="T2489" s="570"/>
      <c r="U2489" s="570"/>
      <c r="V2489" s="570"/>
      <c r="W2489" s="570"/>
      <c r="X2489" s="570"/>
      <c r="Y2489" s="570"/>
      <c r="Z2489" s="570"/>
      <c r="AA2489" s="570"/>
      <c r="AB2489" s="570"/>
      <c r="AC2489" s="570"/>
      <c r="AD2489" s="570"/>
      <c r="AE2489" s="570"/>
      <c r="AF2489" s="570"/>
      <c r="AG2489" s="570"/>
      <c r="AH2489" s="570"/>
      <c r="AI2489" s="570"/>
      <c r="AJ2489" s="570"/>
      <c r="AK2489" s="570"/>
      <c r="AL2489" s="570"/>
    </row>
    <row r="2490" spans="1:38" s="531" customFormat="1">
      <c r="A2490" s="570">
        <v>17</v>
      </c>
      <c r="B2490" s="570">
        <v>478</v>
      </c>
      <c r="C2490" s="570">
        <v>2022</v>
      </c>
      <c r="D2490" s="570">
        <v>10</v>
      </c>
      <c r="E2490" s="570">
        <v>99</v>
      </c>
      <c r="F2490" s="570">
        <v>99</v>
      </c>
      <c r="G2490" s="570">
        <v>99</v>
      </c>
      <c r="H2490" s="570">
        <v>99</v>
      </c>
      <c r="I2490" s="570">
        <v>99</v>
      </c>
      <c r="J2490" s="570">
        <v>999</v>
      </c>
      <c r="K2490" s="570">
        <v>99</v>
      </c>
      <c r="L2490" s="570">
        <v>99</v>
      </c>
      <c r="M2490" s="570">
        <v>10</v>
      </c>
      <c r="N2490" s="570">
        <v>99</v>
      </c>
      <c r="O2490" s="570">
        <v>99</v>
      </c>
      <c r="P2490" s="570">
        <v>99</v>
      </c>
      <c r="Q2490" s="570"/>
      <c r="R2490" s="570">
        <v>0</v>
      </c>
      <c r="S2490" s="570"/>
      <c r="T2490" s="570"/>
      <c r="U2490" s="570"/>
      <c r="V2490" s="570"/>
      <c r="W2490" s="570"/>
      <c r="X2490" s="570"/>
      <c r="Y2490" s="570"/>
      <c r="Z2490" s="570"/>
      <c r="AA2490" s="570"/>
      <c r="AB2490" s="570"/>
      <c r="AC2490" s="570"/>
      <c r="AD2490" s="570"/>
      <c r="AE2490" s="570"/>
      <c r="AF2490" s="570"/>
      <c r="AG2490" s="570"/>
      <c r="AH2490" s="570"/>
      <c r="AI2490" s="570"/>
      <c r="AJ2490" s="570"/>
      <c r="AK2490" s="570"/>
      <c r="AL2490" s="570"/>
    </row>
    <row r="2491" spans="1:38" s="531" customFormat="1">
      <c r="A2491" s="570">
        <v>17</v>
      </c>
      <c r="B2491" s="570">
        <v>479</v>
      </c>
      <c r="C2491" s="570">
        <v>2022</v>
      </c>
      <c r="D2491" s="570">
        <v>11</v>
      </c>
      <c r="E2491" s="570">
        <v>99</v>
      </c>
      <c r="F2491" s="570">
        <v>99</v>
      </c>
      <c r="G2491" s="570">
        <v>99</v>
      </c>
      <c r="H2491" s="570">
        <v>99</v>
      </c>
      <c r="I2491" s="570">
        <v>99</v>
      </c>
      <c r="J2491" s="570">
        <v>999</v>
      </c>
      <c r="K2491" s="570">
        <v>99</v>
      </c>
      <c r="L2491" s="570">
        <v>99</v>
      </c>
      <c r="M2491" s="570">
        <v>10</v>
      </c>
      <c r="N2491" s="570">
        <v>99</v>
      </c>
      <c r="O2491" s="570">
        <v>99</v>
      </c>
      <c r="P2491" s="570">
        <v>99</v>
      </c>
      <c r="Q2491" s="570"/>
      <c r="R2491" s="570">
        <v>0</v>
      </c>
      <c r="S2491" s="570"/>
      <c r="T2491" s="570"/>
      <c r="U2491" s="570"/>
      <c r="V2491" s="570"/>
      <c r="W2491" s="570"/>
      <c r="X2491" s="570"/>
      <c r="Y2491" s="570"/>
      <c r="Z2491" s="570"/>
      <c r="AA2491" s="570"/>
      <c r="AB2491" s="570"/>
      <c r="AC2491" s="570"/>
      <c r="AD2491" s="570"/>
      <c r="AE2491" s="570"/>
      <c r="AF2491" s="570"/>
      <c r="AG2491" s="570"/>
      <c r="AH2491" s="570"/>
      <c r="AI2491" s="570"/>
      <c r="AJ2491" s="570"/>
      <c r="AK2491" s="570"/>
      <c r="AL2491" s="570"/>
    </row>
    <row r="2492" spans="1:38" s="531" customFormat="1">
      <c r="A2492" s="570">
        <v>17</v>
      </c>
      <c r="B2492" s="570">
        <v>480</v>
      </c>
      <c r="C2492" s="570">
        <v>2022</v>
      </c>
      <c r="D2492" s="570">
        <v>12</v>
      </c>
      <c r="E2492" s="570">
        <v>99</v>
      </c>
      <c r="F2492" s="570">
        <v>99</v>
      </c>
      <c r="G2492" s="570">
        <v>99</v>
      </c>
      <c r="H2492" s="570">
        <v>99</v>
      </c>
      <c r="I2492" s="570">
        <v>99</v>
      </c>
      <c r="J2492" s="570">
        <v>999</v>
      </c>
      <c r="K2492" s="570">
        <v>99</v>
      </c>
      <c r="L2492" s="570">
        <v>99</v>
      </c>
      <c r="M2492" s="570">
        <v>10</v>
      </c>
      <c r="N2492" s="570">
        <v>99</v>
      </c>
      <c r="O2492" s="570">
        <v>99</v>
      </c>
      <c r="P2492" s="570">
        <v>99</v>
      </c>
      <c r="Q2492" s="570"/>
      <c r="R2492" s="570">
        <v>0</v>
      </c>
      <c r="S2492" s="570"/>
      <c r="T2492" s="570"/>
      <c r="U2492" s="570"/>
      <c r="V2492" s="570"/>
      <c r="W2492" s="570"/>
      <c r="X2492" s="570"/>
      <c r="Y2492" s="570"/>
      <c r="Z2492" s="570"/>
      <c r="AA2492" s="570"/>
      <c r="AB2492" s="570"/>
      <c r="AC2492" s="570"/>
      <c r="AD2492" s="570"/>
      <c r="AE2492" s="570"/>
      <c r="AF2492" s="570"/>
      <c r="AG2492" s="570"/>
      <c r="AH2492" s="570"/>
      <c r="AI2492" s="570"/>
      <c r="AJ2492" s="570"/>
      <c r="AK2492" s="570"/>
      <c r="AL2492" s="570"/>
    </row>
    <row r="2493" spans="1:38" s="531" customFormat="1">
      <c r="A2493" s="570">
        <v>17</v>
      </c>
      <c r="B2493" s="570">
        <v>481</v>
      </c>
      <c r="C2493" s="570">
        <v>2022</v>
      </c>
      <c r="D2493" s="570">
        <v>1</v>
      </c>
      <c r="E2493" s="570">
        <v>99</v>
      </c>
      <c r="F2493" s="570">
        <v>99</v>
      </c>
      <c r="G2493" s="570">
        <v>99</v>
      </c>
      <c r="H2493" s="570">
        <v>99</v>
      </c>
      <c r="I2493" s="570">
        <v>99</v>
      </c>
      <c r="J2493" s="570">
        <v>999</v>
      </c>
      <c r="K2493" s="570">
        <v>99</v>
      </c>
      <c r="L2493" s="570">
        <v>99</v>
      </c>
      <c r="M2493" s="570">
        <v>11</v>
      </c>
      <c r="N2493" s="570">
        <v>99</v>
      </c>
      <c r="O2493" s="570">
        <v>99</v>
      </c>
      <c r="P2493" s="570">
        <v>99</v>
      </c>
      <c r="Q2493" s="570">
        <v>9</v>
      </c>
      <c r="R2493" s="570">
        <v>30</v>
      </c>
      <c r="S2493" s="570">
        <v>7.5333333333333314</v>
      </c>
      <c r="T2493" s="570">
        <v>11</v>
      </c>
      <c r="U2493" s="570">
        <v>30.015666666666675</v>
      </c>
      <c r="V2493" s="570">
        <v>0</v>
      </c>
      <c r="W2493" s="570">
        <v>100</v>
      </c>
      <c r="X2493" s="570">
        <v>100</v>
      </c>
      <c r="Y2493" s="570">
        <v>100</v>
      </c>
      <c r="Z2493" s="570">
        <v>4.3289234099125329</v>
      </c>
      <c r="AA2493" s="570">
        <v>0.84590516936330229</v>
      </c>
      <c r="AB2493" s="570">
        <v>0</v>
      </c>
      <c r="AC2493" s="570">
        <v>35.154581867078299</v>
      </c>
      <c r="AD2493" s="570"/>
      <c r="AE2493" s="570"/>
      <c r="AF2493" s="570">
        <v>3.2679738562091498</v>
      </c>
      <c r="AG2493" s="570">
        <v>5.1634674656306876</v>
      </c>
      <c r="AH2493" s="570">
        <v>0</v>
      </c>
      <c r="AI2493" s="570">
        <v>0</v>
      </c>
      <c r="AJ2493" s="570"/>
      <c r="AK2493" s="570"/>
      <c r="AL2493" s="570"/>
    </row>
    <row r="2494" spans="1:38" s="531" customFormat="1">
      <c r="A2494" s="570">
        <v>17</v>
      </c>
      <c r="B2494" s="570">
        <v>482</v>
      </c>
      <c r="C2494" s="570">
        <v>2022</v>
      </c>
      <c r="D2494" s="570">
        <v>2</v>
      </c>
      <c r="E2494" s="570">
        <v>99</v>
      </c>
      <c r="F2494" s="570">
        <v>99</v>
      </c>
      <c r="G2494" s="570">
        <v>99</v>
      </c>
      <c r="H2494" s="570">
        <v>99</v>
      </c>
      <c r="I2494" s="570">
        <v>99</v>
      </c>
      <c r="J2494" s="570">
        <v>999</v>
      </c>
      <c r="K2494" s="570">
        <v>99</v>
      </c>
      <c r="L2494" s="570">
        <v>99</v>
      </c>
      <c r="M2494" s="570">
        <v>11</v>
      </c>
      <c r="N2494" s="570">
        <v>99</v>
      </c>
      <c r="O2494" s="570">
        <v>99</v>
      </c>
      <c r="P2494" s="570">
        <v>99</v>
      </c>
      <c r="Q2494" s="570">
        <v>7</v>
      </c>
      <c r="R2494" s="570">
        <v>16</v>
      </c>
      <c r="S2494" s="570">
        <v>7.3125</v>
      </c>
      <c r="T2494" s="570">
        <v>11</v>
      </c>
      <c r="U2494" s="570">
        <v>30.162500000000001</v>
      </c>
      <c r="V2494" s="570">
        <v>0</v>
      </c>
      <c r="W2494" s="570">
        <v>100</v>
      </c>
      <c r="X2494" s="570">
        <v>100</v>
      </c>
      <c r="Y2494" s="570">
        <v>93.75</v>
      </c>
      <c r="Z2494" s="570">
        <v>4.2395275385354054</v>
      </c>
      <c r="AA2494" s="570">
        <v>1.0439558180306294</v>
      </c>
      <c r="AB2494" s="570">
        <v>0</v>
      </c>
      <c r="AC2494" s="570">
        <v>24.41252105386322</v>
      </c>
      <c r="AD2494" s="570"/>
      <c r="AE2494" s="570"/>
      <c r="AF2494" s="570">
        <v>0.99132589838909568</v>
      </c>
      <c r="AG2494" s="570">
        <v>2.9760179572405554</v>
      </c>
      <c r="AH2494" s="570">
        <v>0</v>
      </c>
      <c r="AI2494" s="570">
        <v>0</v>
      </c>
      <c r="AJ2494" s="570"/>
      <c r="AK2494" s="570"/>
      <c r="AL2494" s="570"/>
    </row>
    <row r="2495" spans="1:38" s="531" customFormat="1">
      <c r="A2495" s="570">
        <v>17</v>
      </c>
      <c r="B2495" s="570">
        <v>483</v>
      </c>
      <c r="C2495" s="570">
        <v>2022</v>
      </c>
      <c r="D2495" s="570">
        <v>3</v>
      </c>
      <c r="E2495" s="570">
        <v>99</v>
      </c>
      <c r="F2495" s="570">
        <v>99</v>
      </c>
      <c r="G2495" s="570">
        <v>99</v>
      </c>
      <c r="H2495" s="570">
        <v>99</v>
      </c>
      <c r="I2495" s="570">
        <v>99</v>
      </c>
      <c r="J2495" s="570">
        <v>999</v>
      </c>
      <c r="K2495" s="570">
        <v>99</v>
      </c>
      <c r="L2495" s="570">
        <v>99</v>
      </c>
      <c r="M2495" s="570">
        <v>11</v>
      </c>
      <c r="N2495" s="570">
        <v>99</v>
      </c>
      <c r="O2495" s="570">
        <v>99</v>
      </c>
      <c r="P2495" s="570">
        <v>99</v>
      </c>
      <c r="Q2495" s="570">
        <v>19</v>
      </c>
      <c r="R2495" s="570">
        <v>36</v>
      </c>
      <c r="S2495" s="570">
        <v>7.3333333333333313</v>
      </c>
      <c r="T2495" s="570">
        <v>11</v>
      </c>
      <c r="U2495" s="570">
        <v>29.527777777777779</v>
      </c>
      <c r="V2495" s="570">
        <v>0</v>
      </c>
      <c r="W2495" s="570">
        <v>100</v>
      </c>
      <c r="X2495" s="570">
        <v>100</v>
      </c>
      <c r="Y2495" s="570">
        <v>88.8888888888889</v>
      </c>
      <c r="Z2495" s="570">
        <v>4.3069460120388072</v>
      </c>
      <c r="AA2495" s="570">
        <v>1.0274023338281657</v>
      </c>
      <c r="AB2495" s="570">
        <v>0</v>
      </c>
      <c r="AC2495" s="570">
        <v>36.890843129280057</v>
      </c>
      <c r="AD2495" s="570"/>
      <c r="AE2495" s="570"/>
      <c r="AF2495" s="570">
        <v>0.83410565338276188</v>
      </c>
      <c r="AG2495" s="570">
        <v>2.6237260859584994</v>
      </c>
      <c r="AH2495" s="570">
        <v>0</v>
      </c>
      <c r="AI2495" s="570">
        <v>0</v>
      </c>
      <c r="AJ2495" s="570"/>
      <c r="AK2495" s="570"/>
      <c r="AL2495" s="570"/>
    </row>
    <row r="2496" spans="1:38" s="531" customFormat="1">
      <c r="A2496" s="570">
        <v>17</v>
      </c>
      <c r="B2496" s="570">
        <v>484</v>
      </c>
      <c r="C2496" s="570">
        <v>2022</v>
      </c>
      <c r="D2496" s="570">
        <v>4</v>
      </c>
      <c r="E2496" s="570">
        <v>99</v>
      </c>
      <c r="F2496" s="570">
        <v>99</v>
      </c>
      <c r="G2496" s="570">
        <v>99</v>
      </c>
      <c r="H2496" s="570">
        <v>99</v>
      </c>
      <c r="I2496" s="570">
        <v>99</v>
      </c>
      <c r="J2496" s="570">
        <v>999</v>
      </c>
      <c r="K2496" s="570">
        <v>99</v>
      </c>
      <c r="L2496" s="570">
        <v>99</v>
      </c>
      <c r="M2496" s="570">
        <v>11</v>
      </c>
      <c r="N2496" s="570">
        <v>99</v>
      </c>
      <c r="O2496" s="570">
        <v>99</v>
      </c>
      <c r="P2496" s="570">
        <v>99</v>
      </c>
      <c r="Q2496" s="570">
        <v>16</v>
      </c>
      <c r="R2496" s="570">
        <v>28</v>
      </c>
      <c r="S2496" s="570">
        <v>7.1785714285714306</v>
      </c>
      <c r="T2496" s="570">
        <v>11</v>
      </c>
      <c r="U2496" s="570">
        <v>30.546428571428574</v>
      </c>
      <c r="V2496" s="570">
        <v>0</v>
      </c>
      <c r="W2496" s="570">
        <v>100</v>
      </c>
      <c r="X2496" s="570">
        <v>92.857142857142875</v>
      </c>
      <c r="Y2496" s="570">
        <v>92.857142857142875</v>
      </c>
      <c r="Z2496" s="570">
        <v>8.7554669510319059</v>
      </c>
      <c r="AA2496" s="570">
        <v>1.0369450814969952</v>
      </c>
      <c r="AB2496" s="570">
        <v>0</v>
      </c>
      <c r="AC2496" s="570">
        <v>1.4821812940462675</v>
      </c>
      <c r="AD2496" s="570"/>
      <c r="AE2496" s="570"/>
      <c r="AF2496" s="570">
        <v>0.74946466809421819</v>
      </c>
      <c r="AG2496" s="570">
        <v>2.40456791997706</v>
      </c>
      <c r="AH2496" s="570">
        <v>0</v>
      </c>
      <c r="AI2496" s="570">
        <v>0</v>
      </c>
      <c r="AJ2496" s="570"/>
      <c r="AK2496" s="570"/>
      <c r="AL2496" s="570"/>
    </row>
    <row r="2497" spans="1:38" s="531" customFormat="1">
      <c r="A2497" s="570">
        <v>17</v>
      </c>
      <c r="B2497" s="570">
        <v>485</v>
      </c>
      <c r="C2497" s="570">
        <v>2022</v>
      </c>
      <c r="D2497" s="570">
        <v>5</v>
      </c>
      <c r="E2497" s="570">
        <v>99</v>
      </c>
      <c r="F2497" s="570">
        <v>99</v>
      </c>
      <c r="G2497" s="570">
        <v>99</v>
      </c>
      <c r="H2497" s="570">
        <v>99</v>
      </c>
      <c r="I2497" s="570">
        <v>99</v>
      </c>
      <c r="J2497" s="570">
        <v>999</v>
      </c>
      <c r="K2497" s="570">
        <v>99</v>
      </c>
      <c r="L2497" s="570">
        <v>99</v>
      </c>
      <c r="M2497" s="570">
        <v>11</v>
      </c>
      <c r="N2497" s="570">
        <v>99</v>
      </c>
      <c r="O2497" s="570">
        <v>99</v>
      </c>
      <c r="P2497" s="570">
        <v>99</v>
      </c>
      <c r="Q2497" s="570">
        <v>10</v>
      </c>
      <c r="R2497" s="570">
        <v>28</v>
      </c>
      <c r="S2497" s="570">
        <v>7.6428571428571441</v>
      </c>
      <c r="T2497" s="570">
        <v>11</v>
      </c>
      <c r="U2497" s="570">
        <v>31.589285714285705</v>
      </c>
      <c r="V2497" s="570">
        <v>0</v>
      </c>
      <c r="W2497" s="570">
        <v>100</v>
      </c>
      <c r="X2497" s="570">
        <v>100</v>
      </c>
      <c r="Y2497" s="570">
        <v>92.857142857142875</v>
      </c>
      <c r="Z2497" s="570">
        <v>4.5011378946816754</v>
      </c>
      <c r="AA2497" s="570">
        <v>0.76598609248311245</v>
      </c>
      <c r="AB2497" s="570">
        <v>0</v>
      </c>
      <c r="AC2497" s="570">
        <v>18.327226074008159</v>
      </c>
      <c r="AD2497" s="570"/>
      <c r="AE2497" s="570"/>
      <c r="AF2497" s="570">
        <v>1.384767556874382</v>
      </c>
      <c r="AG2497" s="570">
        <v>4.1390573525007488</v>
      </c>
      <c r="AH2497" s="570">
        <v>0</v>
      </c>
      <c r="AI2497" s="570">
        <v>0</v>
      </c>
      <c r="AJ2497" s="570"/>
      <c r="AK2497" s="570"/>
      <c r="AL2497" s="570"/>
    </row>
    <row r="2498" spans="1:38" s="531" customFormat="1">
      <c r="A2498" s="570">
        <v>17</v>
      </c>
      <c r="B2498" s="570">
        <v>486</v>
      </c>
      <c r="C2498" s="570">
        <v>2022</v>
      </c>
      <c r="D2498" s="570">
        <v>6</v>
      </c>
      <c r="E2498" s="570">
        <v>99</v>
      </c>
      <c r="F2498" s="570">
        <v>99</v>
      </c>
      <c r="G2498" s="570">
        <v>99</v>
      </c>
      <c r="H2498" s="570">
        <v>99</v>
      </c>
      <c r="I2498" s="570">
        <v>99</v>
      </c>
      <c r="J2498" s="570">
        <v>999</v>
      </c>
      <c r="K2498" s="570">
        <v>99</v>
      </c>
      <c r="L2498" s="570">
        <v>99</v>
      </c>
      <c r="M2498" s="570">
        <v>11</v>
      </c>
      <c r="N2498" s="570">
        <v>99</v>
      </c>
      <c r="O2498" s="570">
        <v>99</v>
      </c>
      <c r="P2498" s="570">
        <v>99</v>
      </c>
      <c r="Q2498" s="570">
        <v>15</v>
      </c>
      <c r="R2498" s="570">
        <v>25</v>
      </c>
      <c r="S2498" s="570">
        <v>7.56</v>
      </c>
      <c r="T2498" s="570">
        <v>11</v>
      </c>
      <c r="U2498" s="570">
        <v>32.412000000000006</v>
      </c>
      <c r="V2498" s="570">
        <v>0</v>
      </c>
      <c r="W2498" s="570">
        <v>100</v>
      </c>
      <c r="X2498" s="570">
        <v>100</v>
      </c>
      <c r="Y2498" s="570">
        <v>100</v>
      </c>
      <c r="Z2498" s="570">
        <v>5.239184669392734</v>
      </c>
      <c r="AA2498" s="570">
        <v>1.498799519615617</v>
      </c>
      <c r="AB2498" s="570">
        <v>0</v>
      </c>
      <c r="AC2498" s="570">
        <v>57.526739389941802</v>
      </c>
      <c r="AD2498" s="570"/>
      <c r="AE2498" s="570"/>
      <c r="AF2498" s="570">
        <v>1.4245014245014247</v>
      </c>
      <c r="AG2498" s="570">
        <v>3.5063502022977566</v>
      </c>
      <c r="AH2498" s="570">
        <v>0</v>
      </c>
      <c r="AI2498" s="570">
        <v>0</v>
      </c>
      <c r="AJ2498" s="570"/>
      <c r="AK2498" s="570"/>
      <c r="AL2498" s="570"/>
    </row>
    <row r="2499" spans="1:38" s="531" customFormat="1">
      <c r="A2499" s="570">
        <v>17</v>
      </c>
      <c r="B2499" s="570">
        <v>487</v>
      </c>
      <c r="C2499" s="570">
        <v>2022</v>
      </c>
      <c r="D2499" s="570">
        <v>7</v>
      </c>
      <c r="E2499" s="570">
        <v>99</v>
      </c>
      <c r="F2499" s="570">
        <v>99</v>
      </c>
      <c r="G2499" s="570">
        <v>99</v>
      </c>
      <c r="H2499" s="570">
        <v>99</v>
      </c>
      <c r="I2499" s="570">
        <v>99</v>
      </c>
      <c r="J2499" s="570">
        <v>999</v>
      </c>
      <c r="K2499" s="570">
        <v>99</v>
      </c>
      <c r="L2499" s="570">
        <v>99</v>
      </c>
      <c r="M2499" s="570">
        <v>11</v>
      </c>
      <c r="N2499" s="570">
        <v>99</v>
      </c>
      <c r="O2499" s="570">
        <v>99</v>
      </c>
      <c r="P2499" s="570">
        <v>99</v>
      </c>
      <c r="Q2499" s="570">
        <v>1</v>
      </c>
      <c r="R2499" s="570">
        <v>1</v>
      </c>
      <c r="S2499" s="570">
        <v>8</v>
      </c>
      <c r="T2499" s="570">
        <v>11</v>
      </c>
      <c r="U2499" s="570">
        <v>31.3</v>
      </c>
      <c r="V2499" s="570">
        <v>0</v>
      </c>
      <c r="W2499" s="570">
        <v>100</v>
      </c>
      <c r="X2499" s="570">
        <v>100</v>
      </c>
      <c r="Y2499" s="570">
        <v>100</v>
      </c>
      <c r="Z2499" s="570">
        <v>0</v>
      </c>
      <c r="AA2499" s="570">
        <v>0</v>
      </c>
      <c r="AB2499" s="570">
        <v>0</v>
      </c>
      <c r="AC2499" s="570"/>
      <c r="AD2499" s="570"/>
      <c r="AE2499" s="570"/>
      <c r="AF2499" s="570">
        <v>0.44247787610619471</v>
      </c>
      <c r="AG2499" s="570">
        <v>0.98480319667746885</v>
      </c>
      <c r="AH2499" s="570">
        <v>0</v>
      </c>
      <c r="AI2499" s="570">
        <v>0</v>
      </c>
      <c r="AJ2499" s="570"/>
      <c r="AK2499" s="570"/>
      <c r="AL2499" s="570"/>
    </row>
    <row r="2500" spans="1:38" s="531" customFormat="1">
      <c r="A2500" s="570">
        <v>17</v>
      </c>
      <c r="B2500" s="570">
        <v>488</v>
      </c>
      <c r="C2500" s="570">
        <v>2022</v>
      </c>
      <c r="D2500" s="570">
        <v>8</v>
      </c>
      <c r="E2500" s="570">
        <v>99</v>
      </c>
      <c r="F2500" s="570">
        <v>99</v>
      </c>
      <c r="G2500" s="570">
        <v>99</v>
      </c>
      <c r="H2500" s="570">
        <v>99</v>
      </c>
      <c r="I2500" s="570">
        <v>99</v>
      </c>
      <c r="J2500" s="570">
        <v>999</v>
      </c>
      <c r="K2500" s="570">
        <v>99</v>
      </c>
      <c r="L2500" s="570">
        <v>99</v>
      </c>
      <c r="M2500" s="570">
        <v>11</v>
      </c>
      <c r="N2500" s="570">
        <v>99</v>
      </c>
      <c r="O2500" s="570">
        <v>99</v>
      </c>
      <c r="P2500" s="570">
        <v>99</v>
      </c>
      <c r="Q2500" s="570">
        <v>6</v>
      </c>
      <c r="R2500" s="570">
        <v>6</v>
      </c>
      <c r="S2500" s="570">
        <v>7.3333333333333313</v>
      </c>
      <c r="T2500" s="570">
        <v>11</v>
      </c>
      <c r="U2500" s="570">
        <v>29.883333333333336</v>
      </c>
      <c r="V2500" s="570">
        <v>0</v>
      </c>
      <c r="W2500" s="570">
        <v>100</v>
      </c>
      <c r="X2500" s="570">
        <v>100</v>
      </c>
      <c r="Y2500" s="570">
        <v>100</v>
      </c>
      <c r="Z2500" s="570">
        <v>4.4786220599147901</v>
      </c>
      <c r="AA2500" s="570">
        <v>0.94280904158206635</v>
      </c>
      <c r="AB2500" s="570">
        <v>0</v>
      </c>
      <c r="AC2500" s="570">
        <v>66.837939593411519</v>
      </c>
      <c r="AD2500" s="570"/>
      <c r="AE2500" s="570"/>
      <c r="AF2500" s="570">
        <v>0.36079374624173177</v>
      </c>
      <c r="AG2500" s="570">
        <v>0.91422685879197618</v>
      </c>
      <c r="AH2500" s="570">
        <v>0</v>
      </c>
      <c r="AI2500" s="570">
        <v>0</v>
      </c>
      <c r="AJ2500" s="570"/>
      <c r="AK2500" s="570"/>
      <c r="AL2500" s="570"/>
    </row>
    <row r="2501" spans="1:38" s="531" customFormat="1">
      <c r="A2501" s="570">
        <v>17</v>
      </c>
      <c r="B2501" s="570">
        <v>489</v>
      </c>
      <c r="C2501" s="570">
        <v>2022</v>
      </c>
      <c r="D2501" s="570">
        <v>9</v>
      </c>
      <c r="E2501" s="570">
        <v>99</v>
      </c>
      <c r="F2501" s="570">
        <v>99</v>
      </c>
      <c r="G2501" s="570">
        <v>99</v>
      </c>
      <c r="H2501" s="570">
        <v>99</v>
      </c>
      <c r="I2501" s="570">
        <v>99</v>
      </c>
      <c r="J2501" s="570">
        <v>999</v>
      </c>
      <c r="K2501" s="570">
        <v>99</v>
      </c>
      <c r="L2501" s="570">
        <v>99</v>
      </c>
      <c r="M2501" s="570">
        <v>11</v>
      </c>
      <c r="N2501" s="570">
        <v>99</v>
      </c>
      <c r="O2501" s="570">
        <v>99</v>
      </c>
      <c r="P2501" s="570">
        <v>99</v>
      </c>
      <c r="Q2501" s="570">
        <v>14</v>
      </c>
      <c r="R2501" s="570">
        <v>22</v>
      </c>
      <c r="S2501" s="570">
        <v>8.045454545454545</v>
      </c>
      <c r="T2501" s="570">
        <v>11</v>
      </c>
      <c r="U2501" s="570">
        <v>30.413636363636375</v>
      </c>
      <c r="V2501" s="570">
        <v>0</v>
      </c>
      <c r="W2501" s="570">
        <v>100</v>
      </c>
      <c r="X2501" s="570">
        <v>100</v>
      </c>
      <c r="Y2501" s="570">
        <v>86.363636363636346</v>
      </c>
      <c r="Z2501" s="570">
        <v>6.3175293973158606</v>
      </c>
      <c r="AA2501" s="570">
        <v>1.8944241803795221</v>
      </c>
      <c r="AB2501" s="570">
        <v>0</v>
      </c>
      <c r="AC2501" s="570">
        <v>49.216658264823359</v>
      </c>
      <c r="AD2501" s="570"/>
      <c r="AE2501" s="570"/>
      <c r="AF2501" s="570">
        <v>0.96533567354102723</v>
      </c>
      <c r="AG2501" s="570">
        <v>2.3645449019691007</v>
      </c>
      <c r="AH2501" s="570">
        <v>0</v>
      </c>
      <c r="AI2501" s="570">
        <v>0</v>
      </c>
      <c r="AJ2501" s="570"/>
      <c r="AK2501" s="570"/>
      <c r="AL2501" s="570"/>
    </row>
    <row r="2502" spans="1:38" s="531" customFormat="1">
      <c r="A2502" s="570">
        <v>17</v>
      </c>
      <c r="B2502" s="570">
        <v>490</v>
      </c>
      <c r="C2502" s="570">
        <v>2022</v>
      </c>
      <c r="D2502" s="570">
        <v>10</v>
      </c>
      <c r="E2502" s="570">
        <v>99</v>
      </c>
      <c r="F2502" s="570">
        <v>99</v>
      </c>
      <c r="G2502" s="570">
        <v>99</v>
      </c>
      <c r="H2502" s="570">
        <v>99</v>
      </c>
      <c r="I2502" s="570">
        <v>99</v>
      </c>
      <c r="J2502" s="570">
        <v>999</v>
      </c>
      <c r="K2502" s="570">
        <v>99</v>
      </c>
      <c r="L2502" s="570">
        <v>99</v>
      </c>
      <c r="M2502" s="570">
        <v>11</v>
      </c>
      <c r="N2502" s="570">
        <v>99</v>
      </c>
      <c r="O2502" s="570">
        <v>99</v>
      </c>
      <c r="P2502" s="570">
        <v>99</v>
      </c>
      <c r="Q2502" s="570">
        <v>28</v>
      </c>
      <c r="R2502" s="570">
        <v>51</v>
      </c>
      <c r="S2502" s="570">
        <v>7.3725490196078418</v>
      </c>
      <c r="T2502" s="570">
        <v>11</v>
      </c>
      <c r="U2502" s="570">
        <v>29.788235294117655</v>
      </c>
      <c r="V2502" s="570">
        <v>0</v>
      </c>
      <c r="W2502" s="570">
        <v>100</v>
      </c>
      <c r="X2502" s="570">
        <v>100</v>
      </c>
      <c r="Y2502" s="570">
        <v>92.15686274509801</v>
      </c>
      <c r="Z2502" s="570">
        <v>4.5377132989923483</v>
      </c>
      <c r="AA2502" s="570">
        <v>1.2979740520341503</v>
      </c>
      <c r="AB2502" s="570">
        <v>0</v>
      </c>
      <c r="AC2502" s="570">
        <v>40.423099705609552</v>
      </c>
      <c r="AD2502" s="570"/>
      <c r="AE2502" s="570"/>
      <c r="AF2502" s="570">
        <v>1.2189292543021033</v>
      </c>
      <c r="AG2502" s="570">
        <v>2.3139700304934734</v>
      </c>
      <c r="AH2502" s="570">
        <v>0</v>
      </c>
      <c r="AI2502" s="570">
        <v>0</v>
      </c>
      <c r="AJ2502" s="570"/>
      <c r="AK2502" s="570"/>
      <c r="AL2502" s="570"/>
    </row>
    <row r="2503" spans="1:38" s="531" customFormat="1">
      <c r="A2503" s="570">
        <v>17</v>
      </c>
      <c r="B2503" s="570">
        <v>491</v>
      </c>
      <c r="C2503" s="570">
        <v>2022</v>
      </c>
      <c r="D2503" s="570">
        <v>11</v>
      </c>
      <c r="E2503" s="570">
        <v>99</v>
      </c>
      <c r="F2503" s="570">
        <v>99</v>
      </c>
      <c r="G2503" s="570">
        <v>99</v>
      </c>
      <c r="H2503" s="570">
        <v>99</v>
      </c>
      <c r="I2503" s="570">
        <v>99</v>
      </c>
      <c r="J2503" s="570">
        <v>999</v>
      </c>
      <c r="K2503" s="570">
        <v>99</v>
      </c>
      <c r="L2503" s="570">
        <v>99</v>
      </c>
      <c r="M2503" s="570">
        <v>11</v>
      </c>
      <c r="N2503" s="570">
        <v>99</v>
      </c>
      <c r="O2503" s="570">
        <v>99</v>
      </c>
      <c r="P2503" s="570">
        <v>99</v>
      </c>
      <c r="Q2503" s="570">
        <v>23</v>
      </c>
      <c r="R2503" s="570">
        <v>47</v>
      </c>
      <c r="S2503" s="570">
        <v>7.2978723404255348</v>
      </c>
      <c r="T2503" s="570">
        <v>11</v>
      </c>
      <c r="U2503" s="570">
        <v>28.551063829787243</v>
      </c>
      <c r="V2503" s="570">
        <v>0</v>
      </c>
      <c r="W2503" s="570">
        <v>100</v>
      </c>
      <c r="X2503" s="570">
        <v>100</v>
      </c>
      <c r="Y2503" s="570">
        <v>85.106382978723417</v>
      </c>
      <c r="Z2503" s="570">
        <v>5.9481043767554391</v>
      </c>
      <c r="AA2503" s="570">
        <v>1.5005657602132279</v>
      </c>
      <c r="AB2503" s="570">
        <v>0</v>
      </c>
      <c r="AC2503" s="570">
        <v>29.57932001827534</v>
      </c>
      <c r="AD2503" s="570"/>
      <c r="AE2503" s="570"/>
      <c r="AF2503" s="570">
        <v>1.8217054263565895</v>
      </c>
      <c r="AG2503" s="570">
        <v>3.0517216677014156</v>
      </c>
      <c r="AH2503" s="570">
        <v>0</v>
      </c>
      <c r="AI2503" s="570">
        <v>1</v>
      </c>
      <c r="AJ2503" s="570">
        <v>110.6</v>
      </c>
      <c r="AK2503" s="570">
        <v>24.465979802294431</v>
      </c>
      <c r="AL2503" s="570"/>
    </row>
    <row r="2504" spans="1:38" s="531" customFormat="1">
      <c r="A2504" s="570">
        <v>17</v>
      </c>
      <c r="B2504" s="570">
        <v>492</v>
      </c>
      <c r="C2504" s="570">
        <v>2022</v>
      </c>
      <c r="D2504" s="570">
        <v>12</v>
      </c>
      <c r="E2504" s="570">
        <v>99</v>
      </c>
      <c r="F2504" s="570">
        <v>99</v>
      </c>
      <c r="G2504" s="570">
        <v>99</v>
      </c>
      <c r="H2504" s="570">
        <v>99</v>
      </c>
      <c r="I2504" s="570">
        <v>99</v>
      </c>
      <c r="J2504" s="570">
        <v>999</v>
      </c>
      <c r="K2504" s="570">
        <v>99</v>
      </c>
      <c r="L2504" s="570">
        <v>99</v>
      </c>
      <c r="M2504" s="570">
        <v>11</v>
      </c>
      <c r="N2504" s="570">
        <v>99</v>
      </c>
      <c r="O2504" s="570">
        <v>99</v>
      </c>
      <c r="P2504" s="570">
        <v>99</v>
      </c>
      <c r="Q2504" s="570">
        <v>3</v>
      </c>
      <c r="R2504" s="570">
        <v>4</v>
      </c>
      <c r="S2504" s="570">
        <v>7.5</v>
      </c>
      <c r="T2504" s="570">
        <v>11</v>
      </c>
      <c r="U2504" s="570">
        <v>30.425000000000008</v>
      </c>
      <c r="V2504" s="570">
        <v>0</v>
      </c>
      <c r="W2504" s="570">
        <v>100</v>
      </c>
      <c r="X2504" s="570">
        <v>100</v>
      </c>
      <c r="Y2504" s="570">
        <v>100</v>
      </c>
      <c r="Z2504" s="570">
        <v>2.6994212342647956</v>
      </c>
      <c r="AA2504" s="570">
        <v>0.8660254037844386</v>
      </c>
      <c r="AB2504" s="570">
        <v>0</v>
      </c>
      <c r="AC2504" s="570">
        <v>-31.547193755651399</v>
      </c>
      <c r="AD2504" s="570"/>
      <c r="AE2504" s="570"/>
      <c r="AF2504" s="570">
        <v>0.87527352297592997</v>
      </c>
      <c r="AG2504" s="570">
        <v>1.6519614497081587</v>
      </c>
      <c r="AH2504" s="570">
        <v>0</v>
      </c>
      <c r="AI2504" s="570">
        <v>0</v>
      </c>
      <c r="AJ2504" s="570"/>
      <c r="AK2504" s="570"/>
      <c r="AL2504" s="570"/>
    </row>
    <row r="2505" spans="1:38" s="531" customFormat="1">
      <c r="A2505" s="570">
        <v>17</v>
      </c>
      <c r="B2505" s="570">
        <v>493</v>
      </c>
      <c r="C2505" s="570">
        <v>2022</v>
      </c>
      <c r="D2505" s="570">
        <v>1</v>
      </c>
      <c r="E2505" s="570">
        <v>99</v>
      </c>
      <c r="F2505" s="570">
        <v>99</v>
      </c>
      <c r="G2505" s="570">
        <v>99</v>
      </c>
      <c r="H2505" s="570">
        <v>99</v>
      </c>
      <c r="I2505" s="570">
        <v>99</v>
      </c>
      <c r="J2505" s="570">
        <v>999</v>
      </c>
      <c r="K2505" s="570">
        <v>99</v>
      </c>
      <c r="L2505" s="570">
        <v>99</v>
      </c>
      <c r="M2505" s="570">
        <v>12</v>
      </c>
      <c r="N2505" s="570">
        <v>99</v>
      </c>
      <c r="O2505" s="570">
        <v>99</v>
      </c>
      <c r="P2505" s="570">
        <v>99</v>
      </c>
      <c r="Q2505" s="570"/>
      <c r="R2505" s="570">
        <v>0</v>
      </c>
      <c r="S2505" s="570"/>
      <c r="T2505" s="570"/>
      <c r="U2505" s="570"/>
      <c r="V2505" s="570"/>
      <c r="W2505" s="570"/>
      <c r="X2505" s="570"/>
      <c r="Y2505" s="570"/>
      <c r="Z2505" s="570"/>
      <c r="AA2505" s="570"/>
      <c r="AB2505" s="570"/>
      <c r="AC2505" s="570"/>
      <c r="AD2505" s="570"/>
      <c r="AE2505" s="570"/>
      <c r="AF2505" s="570"/>
      <c r="AG2505" s="570"/>
      <c r="AH2505" s="570"/>
      <c r="AI2505" s="570"/>
      <c r="AJ2505" s="570"/>
      <c r="AK2505" s="570"/>
      <c r="AL2505" s="570"/>
    </row>
    <row r="2506" spans="1:38" s="531" customFormat="1">
      <c r="A2506" s="570">
        <v>17</v>
      </c>
      <c r="B2506" s="570">
        <v>494</v>
      </c>
      <c r="C2506" s="570">
        <v>2022</v>
      </c>
      <c r="D2506" s="570">
        <v>2</v>
      </c>
      <c r="E2506" s="570">
        <v>99</v>
      </c>
      <c r="F2506" s="570">
        <v>99</v>
      </c>
      <c r="G2506" s="570">
        <v>99</v>
      </c>
      <c r="H2506" s="570">
        <v>99</v>
      </c>
      <c r="I2506" s="570">
        <v>99</v>
      </c>
      <c r="J2506" s="570">
        <v>999</v>
      </c>
      <c r="K2506" s="570">
        <v>99</v>
      </c>
      <c r="L2506" s="570">
        <v>99</v>
      </c>
      <c r="M2506" s="570">
        <v>12</v>
      </c>
      <c r="N2506" s="570">
        <v>99</v>
      </c>
      <c r="O2506" s="570">
        <v>99</v>
      </c>
      <c r="P2506" s="570">
        <v>99</v>
      </c>
      <c r="Q2506" s="570"/>
      <c r="R2506" s="570">
        <v>0</v>
      </c>
      <c r="S2506" s="570"/>
      <c r="T2506" s="570"/>
      <c r="U2506" s="570"/>
      <c r="V2506" s="570"/>
      <c r="W2506" s="570"/>
      <c r="X2506" s="570"/>
      <c r="Y2506" s="570"/>
      <c r="Z2506" s="570"/>
      <c r="AA2506" s="570"/>
      <c r="AB2506" s="570"/>
      <c r="AC2506" s="570"/>
      <c r="AD2506" s="570"/>
      <c r="AE2506" s="570"/>
      <c r="AF2506" s="570"/>
      <c r="AG2506" s="570"/>
      <c r="AH2506" s="570"/>
      <c r="AI2506" s="570"/>
      <c r="AJ2506" s="570"/>
      <c r="AK2506" s="570"/>
      <c r="AL2506" s="570"/>
    </row>
    <row r="2507" spans="1:38" s="531" customFormat="1">
      <c r="A2507" s="570">
        <v>17</v>
      </c>
      <c r="B2507" s="570">
        <v>495</v>
      </c>
      <c r="C2507" s="570">
        <v>2022</v>
      </c>
      <c r="D2507" s="570">
        <v>3</v>
      </c>
      <c r="E2507" s="570">
        <v>99</v>
      </c>
      <c r="F2507" s="570">
        <v>99</v>
      </c>
      <c r="G2507" s="570">
        <v>99</v>
      </c>
      <c r="H2507" s="570">
        <v>99</v>
      </c>
      <c r="I2507" s="570">
        <v>99</v>
      </c>
      <c r="J2507" s="570">
        <v>999</v>
      </c>
      <c r="K2507" s="570">
        <v>99</v>
      </c>
      <c r="L2507" s="570">
        <v>99</v>
      </c>
      <c r="M2507" s="570">
        <v>12</v>
      </c>
      <c r="N2507" s="570">
        <v>99</v>
      </c>
      <c r="O2507" s="570">
        <v>99</v>
      </c>
      <c r="P2507" s="570">
        <v>99</v>
      </c>
      <c r="Q2507" s="570"/>
      <c r="R2507" s="570">
        <v>0</v>
      </c>
      <c r="S2507" s="570"/>
      <c r="T2507" s="570"/>
      <c r="U2507" s="570"/>
      <c r="V2507" s="570"/>
      <c r="W2507" s="570"/>
      <c r="X2507" s="570"/>
      <c r="Y2507" s="570"/>
      <c r="Z2507" s="570"/>
      <c r="AA2507" s="570"/>
      <c r="AB2507" s="570"/>
      <c r="AC2507" s="570"/>
      <c r="AD2507" s="570"/>
      <c r="AE2507" s="570"/>
      <c r="AF2507" s="570"/>
      <c r="AG2507" s="570"/>
      <c r="AH2507" s="570"/>
      <c r="AI2507" s="570"/>
      <c r="AJ2507" s="570"/>
      <c r="AK2507" s="570"/>
      <c r="AL2507" s="570"/>
    </row>
    <row r="2508" spans="1:38" s="531" customFormat="1">
      <c r="A2508" s="570">
        <v>17</v>
      </c>
      <c r="B2508" s="570">
        <v>496</v>
      </c>
      <c r="C2508" s="570">
        <v>2022</v>
      </c>
      <c r="D2508" s="570">
        <v>4</v>
      </c>
      <c r="E2508" s="570">
        <v>99</v>
      </c>
      <c r="F2508" s="570">
        <v>99</v>
      </c>
      <c r="G2508" s="570">
        <v>99</v>
      </c>
      <c r="H2508" s="570">
        <v>99</v>
      </c>
      <c r="I2508" s="570">
        <v>99</v>
      </c>
      <c r="J2508" s="570">
        <v>999</v>
      </c>
      <c r="K2508" s="570">
        <v>99</v>
      </c>
      <c r="L2508" s="570">
        <v>99</v>
      </c>
      <c r="M2508" s="570">
        <v>12</v>
      </c>
      <c r="N2508" s="570">
        <v>99</v>
      </c>
      <c r="O2508" s="570">
        <v>99</v>
      </c>
      <c r="P2508" s="570">
        <v>99</v>
      </c>
      <c r="Q2508" s="570"/>
      <c r="R2508" s="570">
        <v>0</v>
      </c>
      <c r="S2508" s="570"/>
      <c r="T2508" s="570"/>
      <c r="U2508" s="570"/>
      <c r="V2508" s="570"/>
      <c r="W2508" s="570"/>
      <c r="X2508" s="570"/>
      <c r="Y2508" s="570"/>
      <c r="Z2508" s="570"/>
      <c r="AA2508" s="570"/>
      <c r="AB2508" s="570"/>
      <c r="AC2508" s="570"/>
      <c r="AD2508" s="570"/>
      <c r="AE2508" s="570"/>
      <c r="AF2508" s="570"/>
      <c r="AG2508" s="570"/>
      <c r="AH2508" s="570"/>
      <c r="AI2508" s="570"/>
      <c r="AJ2508" s="570"/>
      <c r="AK2508" s="570"/>
      <c r="AL2508" s="570"/>
    </row>
    <row r="2509" spans="1:38" s="531" customFormat="1">
      <c r="A2509" s="570">
        <v>17</v>
      </c>
      <c r="B2509" s="570">
        <v>497</v>
      </c>
      <c r="C2509" s="570">
        <v>2022</v>
      </c>
      <c r="D2509" s="570">
        <v>5</v>
      </c>
      <c r="E2509" s="570">
        <v>99</v>
      </c>
      <c r="F2509" s="570">
        <v>99</v>
      </c>
      <c r="G2509" s="570">
        <v>99</v>
      </c>
      <c r="H2509" s="570">
        <v>99</v>
      </c>
      <c r="I2509" s="570">
        <v>99</v>
      </c>
      <c r="J2509" s="570">
        <v>999</v>
      </c>
      <c r="K2509" s="570">
        <v>99</v>
      </c>
      <c r="L2509" s="570">
        <v>99</v>
      </c>
      <c r="M2509" s="570">
        <v>12</v>
      </c>
      <c r="N2509" s="570">
        <v>99</v>
      </c>
      <c r="O2509" s="570">
        <v>99</v>
      </c>
      <c r="P2509" s="570">
        <v>99</v>
      </c>
      <c r="Q2509" s="570"/>
      <c r="R2509" s="570">
        <v>0</v>
      </c>
      <c r="S2509" s="570"/>
      <c r="T2509" s="570"/>
      <c r="U2509" s="570"/>
      <c r="V2509" s="570"/>
      <c r="W2509" s="570"/>
      <c r="X2509" s="570"/>
      <c r="Y2509" s="570"/>
      <c r="Z2509" s="570"/>
      <c r="AA2509" s="570"/>
      <c r="AB2509" s="570"/>
      <c r="AC2509" s="570"/>
      <c r="AD2509" s="570"/>
      <c r="AE2509" s="570"/>
      <c r="AF2509" s="570"/>
      <c r="AG2509" s="570"/>
      <c r="AH2509" s="570"/>
      <c r="AI2509" s="570"/>
      <c r="AJ2509" s="570"/>
      <c r="AK2509" s="570"/>
      <c r="AL2509" s="570"/>
    </row>
    <row r="2510" spans="1:38" s="531" customFormat="1">
      <c r="A2510" s="570">
        <v>17</v>
      </c>
      <c r="B2510" s="570">
        <v>498</v>
      </c>
      <c r="C2510" s="570">
        <v>2022</v>
      </c>
      <c r="D2510" s="570">
        <v>6</v>
      </c>
      <c r="E2510" s="570">
        <v>99</v>
      </c>
      <c r="F2510" s="570">
        <v>99</v>
      </c>
      <c r="G2510" s="570">
        <v>99</v>
      </c>
      <c r="H2510" s="570">
        <v>99</v>
      </c>
      <c r="I2510" s="570">
        <v>99</v>
      </c>
      <c r="J2510" s="570">
        <v>999</v>
      </c>
      <c r="K2510" s="570">
        <v>99</v>
      </c>
      <c r="L2510" s="570">
        <v>99</v>
      </c>
      <c r="M2510" s="570">
        <v>12</v>
      </c>
      <c r="N2510" s="570">
        <v>99</v>
      </c>
      <c r="O2510" s="570">
        <v>99</v>
      </c>
      <c r="P2510" s="570">
        <v>99</v>
      </c>
      <c r="Q2510" s="570"/>
      <c r="R2510" s="570">
        <v>0</v>
      </c>
      <c r="S2510" s="570"/>
      <c r="T2510" s="570"/>
      <c r="U2510" s="570"/>
      <c r="V2510" s="570"/>
      <c r="W2510" s="570"/>
      <c r="X2510" s="570"/>
      <c r="Y2510" s="570"/>
      <c r="Z2510" s="570"/>
      <c r="AA2510" s="570"/>
      <c r="AB2510" s="570"/>
      <c r="AC2510" s="570"/>
      <c r="AD2510" s="570"/>
      <c r="AE2510" s="570"/>
      <c r="AF2510" s="570"/>
      <c r="AG2510" s="570"/>
      <c r="AH2510" s="570"/>
      <c r="AI2510" s="570"/>
      <c r="AJ2510" s="570"/>
      <c r="AK2510" s="570"/>
      <c r="AL2510" s="570"/>
    </row>
    <row r="2511" spans="1:38" s="531" customFormat="1">
      <c r="A2511" s="570">
        <v>17</v>
      </c>
      <c r="B2511" s="570">
        <v>499</v>
      </c>
      <c r="C2511" s="570">
        <v>2022</v>
      </c>
      <c r="D2511" s="570">
        <v>7</v>
      </c>
      <c r="E2511" s="570">
        <v>99</v>
      </c>
      <c r="F2511" s="570">
        <v>99</v>
      </c>
      <c r="G2511" s="570">
        <v>99</v>
      </c>
      <c r="H2511" s="570">
        <v>99</v>
      </c>
      <c r="I2511" s="570">
        <v>99</v>
      </c>
      <c r="J2511" s="570">
        <v>999</v>
      </c>
      <c r="K2511" s="570">
        <v>99</v>
      </c>
      <c r="L2511" s="570">
        <v>99</v>
      </c>
      <c r="M2511" s="570">
        <v>12</v>
      </c>
      <c r="N2511" s="570">
        <v>99</v>
      </c>
      <c r="O2511" s="570">
        <v>99</v>
      </c>
      <c r="P2511" s="570">
        <v>99</v>
      </c>
      <c r="Q2511" s="570"/>
      <c r="R2511" s="570">
        <v>0</v>
      </c>
      <c r="S2511" s="570"/>
      <c r="T2511" s="570"/>
      <c r="U2511" s="570"/>
      <c r="V2511" s="570"/>
      <c r="W2511" s="570"/>
      <c r="X2511" s="570"/>
      <c r="Y2511" s="570"/>
      <c r="Z2511" s="570"/>
      <c r="AA2511" s="570"/>
      <c r="AB2511" s="570"/>
      <c r="AC2511" s="570"/>
      <c r="AD2511" s="570"/>
      <c r="AE2511" s="570"/>
      <c r="AF2511" s="570"/>
      <c r="AG2511" s="570"/>
      <c r="AH2511" s="570"/>
      <c r="AI2511" s="570"/>
      <c r="AJ2511" s="570"/>
      <c r="AK2511" s="570"/>
      <c r="AL2511" s="570"/>
    </row>
    <row r="2512" spans="1:38" s="531" customFormat="1">
      <c r="A2512" s="570">
        <v>17</v>
      </c>
      <c r="B2512" s="570">
        <v>500</v>
      </c>
      <c r="C2512" s="570">
        <v>2022</v>
      </c>
      <c r="D2512" s="570">
        <v>8</v>
      </c>
      <c r="E2512" s="570">
        <v>99</v>
      </c>
      <c r="F2512" s="570">
        <v>99</v>
      </c>
      <c r="G2512" s="570">
        <v>99</v>
      </c>
      <c r="H2512" s="570">
        <v>99</v>
      </c>
      <c r="I2512" s="570">
        <v>99</v>
      </c>
      <c r="J2512" s="570">
        <v>999</v>
      </c>
      <c r="K2512" s="570">
        <v>99</v>
      </c>
      <c r="L2512" s="570">
        <v>99</v>
      </c>
      <c r="M2512" s="570">
        <v>12</v>
      </c>
      <c r="N2512" s="570">
        <v>99</v>
      </c>
      <c r="O2512" s="570">
        <v>99</v>
      </c>
      <c r="P2512" s="570">
        <v>99</v>
      </c>
      <c r="Q2512" s="570"/>
      <c r="R2512" s="570">
        <v>0</v>
      </c>
      <c r="S2512" s="570"/>
      <c r="T2512" s="570"/>
      <c r="U2512" s="570"/>
      <c r="V2512" s="570"/>
      <c r="W2512" s="570"/>
      <c r="X2512" s="570"/>
      <c r="Y2512" s="570"/>
      <c r="Z2512" s="570"/>
      <c r="AA2512" s="570"/>
      <c r="AB2512" s="570"/>
      <c r="AC2512" s="570"/>
      <c r="AD2512" s="570"/>
      <c r="AE2512" s="570"/>
      <c r="AF2512" s="570"/>
      <c r="AG2512" s="570"/>
      <c r="AH2512" s="570"/>
      <c r="AI2512" s="570"/>
      <c r="AJ2512" s="570"/>
      <c r="AK2512" s="570"/>
      <c r="AL2512" s="570"/>
    </row>
    <row r="2513" spans="1:38" s="531" customFormat="1">
      <c r="A2513" s="570">
        <v>17</v>
      </c>
      <c r="B2513" s="570">
        <v>501</v>
      </c>
      <c r="C2513" s="570">
        <v>2022</v>
      </c>
      <c r="D2513" s="570">
        <v>9</v>
      </c>
      <c r="E2513" s="570">
        <v>99</v>
      </c>
      <c r="F2513" s="570">
        <v>99</v>
      </c>
      <c r="G2513" s="570">
        <v>99</v>
      </c>
      <c r="H2513" s="570">
        <v>99</v>
      </c>
      <c r="I2513" s="570">
        <v>99</v>
      </c>
      <c r="J2513" s="570">
        <v>999</v>
      </c>
      <c r="K2513" s="570">
        <v>99</v>
      </c>
      <c r="L2513" s="570">
        <v>99</v>
      </c>
      <c r="M2513" s="570">
        <v>12</v>
      </c>
      <c r="N2513" s="570">
        <v>99</v>
      </c>
      <c r="O2513" s="570">
        <v>99</v>
      </c>
      <c r="P2513" s="570">
        <v>99</v>
      </c>
      <c r="Q2513" s="570"/>
      <c r="R2513" s="570">
        <v>0</v>
      </c>
      <c r="S2513" s="570"/>
      <c r="T2513" s="570"/>
      <c r="U2513" s="570"/>
      <c r="V2513" s="570"/>
      <c r="W2513" s="570"/>
      <c r="X2513" s="570"/>
      <c r="Y2513" s="570"/>
      <c r="Z2513" s="570"/>
      <c r="AA2513" s="570"/>
      <c r="AB2513" s="570"/>
      <c r="AC2513" s="570"/>
      <c r="AD2513" s="570"/>
      <c r="AE2513" s="570"/>
      <c r="AF2513" s="570"/>
      <c r="AG2513" s="570"/>
      <c r="AH2513" s="570"/>
      <c r="AI2513" s="570"/>
      <c r="AJ2513" s="570"/>
      <c r="AK2513" s="570"/>
      <c r="AL2513" s="570"/>
    </row>
    <row r="2514" spans="1:38" s="531" customFormat="1">
      <c r="A2514" s="570">
        <v>17</v>
      </c>
      <c r="B2514" s="570">
        <v>502</v>
      </c>
      <c r="C2514" s="570">
        <v>2022</v>
      </c>
      <c r="D2514" s="570">
        <v>10</v>
      </c>
      <c r="E2514" s="570">
        <v>99</v>
      </c>
      <c r="F2514" s="570">
        <v>99</v>
      </c>
      <c r="G2514" s="570">
        <v>99</v>
      </c>
      <c r="H2514" s="570">
        <v>99</v>
      </c>
      <c r="I2514" s="570">
        <v>99</v>
      </c>
      <c r="J2514" s="570">
        <v>999</v>
      </c>
      <c r="K2514" s="570">
        <v>99</v>
      </c>
      <c r="L2514" s="570">
        <v>99</v>
      </c>
      <c r="M2514" s="570">
        <v>12</v>
      </c>
      <c r="N2514" s="570">
        <v>99</v>
      </c>
      <c r="O2514" s="570">
        <v>99</v>
      </c>
      <c r="P2514" s="570">
        <v>99</v>
      </c>
      <c r="Q2514" s="570"/>
      <c r="R2514" s="570">
        <v>0</v>
      </c>
      <c r="S2514" s="570"/>
      <c r="T2514" s="570"/>
      <c r="U2514" s="570"/>
      <c r="V2514" s="570"/>
      <c r="W2514" s="570"/>
      <c r="X2514" s="570"/>
      <c r="Y2514" s="570"/>
      <c r="Z2514" s="570"/>
      <c r="AA2514" s="570"/>
      <c r="AB2514" s="570"/>
      <c r="AC2514" s="570"/>
      <c r="AD2514" s="570"/>
      <c r="AE2514" s="570"/>
      <c r="AF2514" s="570"/>
      <c r="AG2514" s="570"/>
      <c r="AH2514" s="570"/>
      <c r="AI2514" s="570"/>
      <c r="AJ2514" s="570"/>
      <c r="AK2514" s="570"/>
      <c r="AL2514" s="570"/>
    </row>
    <row r="2515" spans="1:38" s="531" customFormat="1">
      <c r="A2515" s="570">
        <v>17</v>
      </c>
      <c r="B2515" s="570">
        <v>503</v>
      </c>
      <c r="C2515" s="570">
        <v>2022</v>
      </c>
      <c r="D2515" s="570">
        <v>11</v>
      </c>
      <c r="E2515" s="570">
        <v>99</v>
      </c>
      <c r="F2515" s="570">
        <v>99</v>
      </c>
      <c r="G2515" s="570">
        <v>99</v>
      </c>
      <c r="H2515" s="570">
        <v>99</v>
      </c>
      <c r="I2515" s="570">
        <v>99</v>
      </c>
      <c r="J2515" s="570">
        <v>999</v>
      </c>
      <c r="K2515" s="570">
        <v>99</v>
      </c>
      <c r="L2515" s="570">
        <v>99</v>
      </c>
      <c r="M2515" s="570">
        <v>12</v>
      </c>
      <c r="N2515" s="570">
        <v>99</v>
      </c>
      <c r="O2515" s="570">
        <v>99</v>
      </c>
      <c r="P2515" s="570">
        <v>99</v>
      </c>
      <c r="Q2515" s="570"/>
      <c r="R2515" s="570">
        <v>0</v>
      </c>
      <c r="S2515" s="570"/>
      <c r="T2515" s="570"/>
      <c r="U2515" s="570"/>
      <c r="V2515" s="570"/>
      <c r="W2515" s="570"/>
      <c r="X2515" s="570"/>
      <c r="Y2515" s="570"/>
      <c r="Z2515" s="570"/>
      <c r="AA2515" s="570"/>
      <c r="AB2515" s="570"/>
      <c r="AC2515" s="570"/>
      <c r="AD2515" s="570"/>
      <c r="AE2515" s="570"/>
      <c r="AF2515" s="570"/>
      <c r="AG2515" s="570"/>
      <c r="AH2515" s="570"/>
      <c r="AI2515" s="570"/>
      <c r="AJ2515" s="570"/>
      <c r="AK2515" s="570"/>
      <c r="AL2515" s="570"/>
    </row>
    <row r="2516" spans="1:38" s="531" customFormat="1">
      <c r="A2516" s="570">
        <v>17</v>
      </c>
      <c r="B2516" s="570">
        <v>504</v>
      </c>
      <c r="C2516" s="570">
        <v>2022</v>
      </c>
      <c r="D2516" s="570">
        <v>12</v>
      </c>
      <c r="E2516" s="570">
        <v>99</v>
      </c>
      <c r="F2516" s="570">
        <v>99</v>
      </c>
      <c r="G2516" s="570">
        <v>99</v>
      </c>
      <c r="H2516" s="570">
        <v>99</v>
      </c>
      <c r="I2516" s="570">
        <v>99</v>
      </c>
      <c r="J2516" s="570">
        <v>999</v>
      </c>
      <c r="K2516" s="570">
        <v>99</v>
      </c>
      <c r="L2516" s="570">
        <v>99</v>
      </c>
      <c r="M2516" s="570">
        <v>12</v>
      </c>
      <c r="N2516" s="570">
        <v>99</v>
      </c>
      <c r="O2516" s="570">
        <v>99</v>
      </c>
      <c r="P2516" s="570">
        <v>99</v>
      </c>
      <c r="Q2516" s="570"/>
      <c r="R2516" s="570">
        <v>0</v>
      </c>
      <c r="S2516" s="570"/>
      <c r="T2516" s="570"/>
      <c r="U2516" s="570"/>
      <c r="V2516" s="570"/>
      <c r="W2516" s="570"/>
      <c r="X2516" s="570"/>
      <c r="Y2516" s="570"/>
      <c r="Z2516" s="570"/>
      <c r="AA2516" s="570"/>
      <c r="AB2516" s="570"/>
      <c r="AC2516" s="570"/>
      <c r="AD2516" s="570"/>
      <c r="AE2516" s="570"/>
      <c r="AF2516" s="570"/>
      <c r="AG2516" s="570"/>
      <c r="AH2516" s="570"/>
      <c r="AI2516" s="570"/>
      <c r="AJ2516" s="570"/>
      <c r="AK2516" s="570"/>
      <c r="AL2516" s="570"/>
    </row>
    <row r="2517" spans="1:38" s="531" customFormat="1">
      <c r="A2517" s="570">
        <v>17</v>
      </c>
      <c r="B2517" s="570">
        <v>505</v>
      </c>
      <c r="C2517" s="570">
        <v>2022</v>
      </c>
      <c r="D2517" s="570">
        <v>1</v>
      </c>
      <c r="E2517" s="570">
        <v>99</v>
      </c>
      <c r="F2517" s="570">
        <v>99</v>
      </c>
      <c r="G2517" s="570">
        <v>99</v>
      </c>
      <c r="H2517" s="570">
        <v>99</v>
      </c>
      <c r="I2517" s="570">
        <v>99</v>
      </c>
      <c r="J2517" s="570">
        <v>999</v>
      </c>
      <c r="K2517" s="570">
        <v>99</v>
      </c>
      <c r="L2517" s="570">
        <v>99</v>
      </c>
      <c r="M2517" s="570">
        <v>13</v>
      </c>
      <c r="N2517" s="570">
        <v>99</v>
      </c>
      <c r="O2517" s="570">
        <v>99</v>
      </c>
      <c r="P2517" s="570">
        <v>99</v>
      </c>
      <c r="Q2517" s="570"/>
      <c r="R2517" s="570">
        <v>0</v>
      </c>
      <c r="S2517" s="570"/>
      <c r="T2517" s="570"/>
      <c r="U2517" s="570"/>
      <c r="V2517" s="570"/>
      <c r="W2517" s="570"/>
      <c r="X2517" s="570"/>
      <c r="Y2517" s="570"/>
      <c r="Z2517" s="570"/>
      <c r="AA2517" s="570"/>
      <c r="AB2517" s="570"/>
      <c r="AC2517" s="570"/>
      <c r="AD2517" s="570"/>
      <c r="AE2517" s="570"/>
      <c r="AF2517" s="570"/>
      <c r="AG2517" s="570"/>
      <c r="AH2517" s="570"/>
      <c r="AI2517" s="570"/>
      <c r="AJ2517" s="570"/>
      <c r="AK2517" s="570"/>
      <c r="AL2517" s="570"/>
    </row>
    <row r="2518" spans="1:38" s="531" customFormat="1">
      <c r="A2518" s="570">
        <v>17</v>
      </c>
      <c r="B2518" s="570">
        <v>506</v>
      </c>
      <c r="C2518" s="570">
        <v>2022</v>
      </c>
      <c r="D2518" s="570">
        <v>2</v>
      </c>
      <c r="E2518" s="570">
        <v>99</v>
      </c>
      <c r="F2518" s="570">
        <v>99</v>
      </c>
      <c r="G2518" s="570">
        <v>99</v>
      </c>
      <c r="H2518" s="570">
        <v>99</v>
      </c>
      <c r="I2518" s="570">
        <v>99</v>
      </c>
      <c r="J2518" s="570">
        <v>999</v>
      </c>
      <c r="K2518" s="570">
        <v>99</v>
      </c>
      <c r="L2518" s="570">
        <v>99</v>
      </c>
      <c r="M2518" s="570">
        <v>13</v>
      </c>
      <c r="N2518" s="570">
        <v>99</v>
      </c>
      <c r="O2518" s="570">
        <v>99</v>
      </c>
      <c r="P2518" s="570">
        <v>99</v>
      </c>
      <c r="Q2518" s="570"/>
      <c r="R2518" s="570">
        <v>0</v>
      </c>
      <c r="S2518" s="570"/>
      <c r="T2518" s="570"/>
      <c r="U2518" s="570"/>
      <c r="V2518" s="570"/>
      <c r="W2518" s="570"/>
      <c r="X2518" s="570"/>
      <c r="Y2518" s="570"/>
      <c r="Z2518" s="570"/>
      <c r="AA2518" s="570"/>
      <c r="AB2518" s="570"/>
      <c r="AC2518" s="570"/>
      <c r="AD2518" s="570"/>
      <c r="AE2518" s="570"/>
      <c r="AF2518" s="570"/>
      <c r="AG2518" s="570"/>
      <c r="AH2518" s="570"/>
      <c r="AI2518" s="570"/>
      <c r="AJ2518" s="570"/>
      <c r="AK2518" s="570"/>
      <c r="AL2518" s="570"/>
    </row>
    <row r="2519" spans="1:38" s="531" customFormat="1">
      <c r="A2519" s="570">
        <v>17</v>
      </c>
      <c r="B2519" s="570">
        <v>507</v>
      </c>
      <c r="C2519" s="570">
        <v>2022</v>
      </c>
      <c r="D2519" s="570">
        <v>3</v>
      </c>
      <c r="E2519" s="570">
        <v>99</v>
      </c>
      <c r="F2519" s="570">
        <v>99</v>
      </c>
      <c r="G2519" s="570">
        <v>99</v>
      </c>
      <c r="H2519" s="570">
        <v>99</v>
      </c>
      <c r="I2519" s="570">
        <v>99</v>
      </c>
      <c r="J2519" s="570">
        <v>999</v>
      </c>
      <c r="K2519" s="570">
        <v>99</v>
      </c>
      <c r="L2519" s="570">
        <v>99</v>
      </c>
      <c r="M2519" s="570">
        <v>13</v>
      </c>
      <c r="N2519" s="570">
        <v>99</v>
      </c>
      <c r="O2519" s="570">
        <v>99</v>
      </c>
      <c r="P2519" s="570">
        <v>99</v>
      </c>
      <c r="Q2519" s="570"/>
      <c r="R2519" s="570">
        <v>0</v>
      </c>
      <c r="S2519" s="570"/>
      <c r="T2519" s="570"/>
      <c r="U2519" s="570"/>
      <c r="V2519" s="570"/>
      <c r="W2519" s="570"/>
      <c r="X2519" s="570"/>
      <c r="Y2519" s="570"/>
      <c r="Z2519" s="570"/>
      <c r="AA2519" s="570"/>
      <c r="AB2519" s="570"/>
      <c r="AC2519" s="570"/>
      <c r="AD2519" s="570"/>
      <c r="AE2519" s="570"/>
      <c r="AF2519" s="570"/>
      <c r="AG2519" s="570"/>
      <c r="AH2519" s="570"/>
      <c r="AI2519" s="570"/>
      <c r="AJ2519" s="570"/>
      <c r="AK2519" s="570"/>
      <c r="AL2519" s="570"/>
    </row>
    <row r="2520" spans="1:38" s="531" customFormat="1">
      <c r="A2520" s="570">
        <v>17</v>
      </c>
      <c r="B2520" s="570">
        <v>508</v>
      </c>
      <c r="C2520" s="570">
        <v>2022</v>
      </c>
      <c r="D2520" s="570">
        <v>4</v>
      </c>
      <c r="E2520" s="570">
        <v>99</v>
      </c>
      <c r="F2520" s="570">
        <v>99</v>
      </c>
      <c r="G2520" s="570">
        <v>99</v>
      </c>
      <c r="H2520" s="570">
        <v>99</v>
      </c>
      <c r="I2520" s="570">
        <v>99</v>
      </c>
      <c r="J2520" s="570">
        <v>999</v>
      </c>
      <c r="K2520" s="570">
        <v>99</v>
      </c>
      <c r="L2520" s="570">
        <v>99</v>
      </c>
      <c r="M2520" s="570">
        <v>13</v>
      </c>
      <c r="N2520" s="570">
        <v>99</v>
      </c>
      <c r="O2520" s="570">
        <v>99</v>
      </c>
      <c r="P2520" s="570">
        <v>99</v>
      </c>
      <c r="Q2520" s="570"/>
      <c r="R2520" s="570">
        <v>0</v>
      </c>
      <c r="S2520" s="570"/>
      <c r="T2520" s="570"/>
      <c r="U2520" s="570"/>
      <c r="V2520" s="570"/>
      <c r="W2520" s="570"/>
      <c r="X2520" s="570"/>
      <c r="Y2520" s="570"/>
      <c r="Z2520" s="570"/>
      <c r="AA2520" s="570"/>
      <c r="AB2520" s="570"/>
      <c r="AC2520" s="570"/>
      <c r="AD2520" s="570"/>
      <c r="AE2520" s="570"/>
      <c r="AF2520" s="570"/>
      <c r="AG2520" s="570"/>
      <c r="AH2520" s="570"/>
      <c r="AI2520" s="570"/>
      <c r="AJ2520" s="570"/>
      <c r="AK2520" s="570"/>
      <c r="AL2520" s="570"/>
    </row>
    <row r="2521" spans="1:38" s="531" customFormat="1">
      <c r="A2521" s="570">
        <v>17</v>
      </c>
      <c r="B2521" s="570">
        <v>509</v>
      </c>
      <c r="C2521" s="570">
        <v>2022</v>
      </c>
      <c r="D2521" s="570">
        <v>5</v>
      </c>
      <c r="E2521" s="570">
        <v>99</v>
      </c>
      <c r="F2521" s="570">
        <v>99</v>
      </c>
      <c r="G2521" s="570">
        <v>99</v>
      </c>
      <c r="H2521" s="570">
        <v>99</v>
      </c>
      <c r="I2521" s="570">
        <v>99</v>
      </c>
      <c r="J2521" s="570">
        <v>999</v>
      </c>
      <c r="K2521" s="570">
        <v>99</v>
      </c>
      <c r="L2521" s="570">
        <v>99</v>
      </c>
      <c r="M2521" s="570">
        <v>13</v>
      </c>
      <c r="N2521" s="570">
        <v>99</v>
      </c>
      <c r="O2521" s="570">
        <v>99</v>
      </c>
      <c r="P2521" s="570">
        <v>99</v>
      </c>
      <c r="Q2521" s="570"/>
      <c r="R2521" s="570">
        <v>0</v>
      </c>
      <c r="S2521" s="570"/>
      <c r="T2521" s="570"/>
      <c r="U2521" s="570"/>
      <c r="V2521" s="570"/>
      <c r="W2521" s="570"/>
      <c r="X2521" s="570"/>
      <c r="Y2521" s="570"/>
      <c r="Z2521" s="570"/>
      <c r="AA2521" s="570"/>
      <c r="AB2521" s="570"/>
      <c r="AC2521" s="570"/>
      <c r="AD2521" s="570"/>
      <c r="AE2521" s="570"/>
      <c r="AF2521" s="570"/>
      <c r="AG2521" s="570"/>
      <c r="AH2521" s="570"/>
      <c r="AI2521" s="570"/>
      <c r="AJ2521" s="570"/>
      <c r="AK2521" s="570"/>
      <c r="AL2521" s="570"/>
    </row>
    <row r="2522" spans="1:38" s="531" customFormat="1">
      <c r="A2522" s="570">
        <v>17</v>
      </c>
      <c r="B2522" s="570">
        <v>510</v>
      </c>
      <c r="C2522" s="570">
        <v>2022</v>
      </c>
      <c r="D2522" s="570">
        <v>6</v>
      </c>
      <c r="E2522" s="570">
        <v>99</v>
      </c>
      <c r="F2522" s="570">
        <v>99</v>
      </c>
      <c r="G2522" s="570">
        <v>99</v>
      </c>
      <c r="H2522" s="570">
        <v>99</v>
      </c>
      <c r="I2522" s="570">
        <v>99</v>
      </c>
      <c r="J2522" s="570">
        <v>999</v>
      </c>
      <c r="K2522" s="570">
        <v>99</v>
      </c>
      <c r="L2522" s="570">
        <v>99</v>
      </c>
      <c r="M2522" s="570">
        <v>13</v>
      </c>
      <c r="N2522" s="570">
        <v>99</v>
      </c>
      <c r="O2522" s="570">
        <v>99</v>
      </c>
      <c r="P2522" s="570">
        <v>99</v>
      </c>
      <c r="Q2522" s="570"/>
      <c r="R2522" s="570">
        <v>0</v>
      </c>
      <c r="S2522" s="570"/>
      <c r="T2522" s="570"/>
      <c r="U2522" s="570"/>
      <c r="V2522" s="570"/>
      <c r="W2522" s="570"/>
      <c r="X2522" s="570"/>
      <c r="Y2522" s="570"/>
      <c r="Z2522" s="570"/>
      <c r="AA2522" s="570"/>
      <c r="AB2522" s="570"/>
      <c r="AC2522" s="570"/>
      <c r="AD2522" s="570"/>
      <c r="AE2522" s="570"/>
      <c r="AF2522" s="570"/>
      <c r="AG2522" s="570"/>
      <c r="AH2522" s="570"/>
      <c r="AI2522" s="570"/>
      <c r="AJ2522" s="570"/>
      <c r="AK2522" s="570"/>
      <c r="AL2522" s="570"/>
    </row>
    <row r="2523" spans="1:38" s="531" customFormat="1">
      <c r="A2523" s="570">
        <v>17</v>
      </c>
      <c r="B2523" s="570">
        <v>511</v>
      </c>
      <c r="C2523" s="570">
        <v>2022</v>
      </c>
      <c r="D2523" s="570">
        <v>7</v>
      </c>
      <c r="E2523" s="570">
        <v>99</v>
      </c>
      <c r="F2523" s="570">
        <v>99</v>
      </c>
      <c r="G2523" s="570">
        <v>99</v>
      </c>
      <c r="H2523" s="570">
        <v>99</v>
      </c>
      <c r="I2523" s="570">
        <v>99</v>
      </c>
      <c r="J2523" s="570">
        <v>999</v>
      </c>
      <c r="K2523" s="570">
        <v>99</v>
      </c>
      <c r="L2523" s="570">
        <v>99</v>
      </c>
      <c r="M2523" s="570">
        <v>13</v>
      </c>
      <c r="N2523" s="570">
        <v>99</v>
      </c>
      <c r="O2523" s="570">
        <v>99</v>
      </c>
      <c r="P2523" s="570">
        <v>99</v>
      </c>
      <c r="Q2523" s="570"/>
      <c r="R2523" s="570">
        <v>0</v>
      </c>
      <c r="S2523" s="570"/>
      <c r="T2523" s="570"/>
      <c r="U2523" s="570"/>
      <c r="V2523" s="570"/>
      <c r="W2523" s="570"/>
      <c r="X2523" s="570"/>
      <c r="Y2523" s="570"/>
      <c r="Z2523" s="570"/>
      <c r="AA2523" s="570"/>
      <c r="AB2523" s="570"/>
      <c r="AC2523" s="570"/>
      <c r="AD2523" s="570"/>
      <c r="AE2523" s="570"/>
      <c r="AF2523" s="570"/>
      <c r="AG2523" s="570"/>
      <c r="AH2523" s="570"/>
      <c r="AI2523" s="570"/>
      <c r="AJ2523" s="570"/>
      <c r="AK2523" s="570"/>
      <c r="AL2523" s="570"/>
    </row>
    <row r="2524" spans="1:38" s="531" customFormat="1">
      <c r="A2524" s="570">
        <v>17</v>
      </c>
      <c r="B2524" s="570">
        <v>512</v>
      </c>
      <c r="C2524" s="570">
        <v>2022</v>
      </c>
      <c r="D2524" s="570">
        <v>8</v>
      </c>
      <c r="E2524" s="570">
        <v>99</v>
      </c>
      <c r="F2524" s="570">
        <v>99</v>
      </c>
      <c r="G2524" s="570">
        <v>99</v>
      </c>
      <c r="H2524" s="570">
        <v>99</v>
      </c>
      <c r="I2524" s="570">
        <v>99</v>
      </c>
      <c r="J2524" s="570">
        <v>999</v>
      </c>
      <c r="K2524" s="570">
        <v>99</v>
      </c>
      <c r="L2524" s="570">
        <v>99</v>
      </c>
      <c r="M2524" s="570">
        <v>13</v>
      </c>
      <c r="N2524" s="570">
        <v>99</v>
      </c>
      <c r="O2524" s="570">
        <v>99</v>
      </c>
      <c r="P2524" s="570">
        <v>99</v>
      </c>
      <c r="Q2524" s="570"/>
      <c r="R2524" s="570">
        <v>0</v>
      </c>
      <c r="S2524" s="570"/>
      <c r="T2524" s="570"/>
      <c r="U2524" s="570"/>
      <c r="V2524" s="570"/>
      <c r="W2524" s="570"/>
      <c r="X2524" s="570"/>
      <c r="Y2524" s="570"/>
      <c r="Z2524" s="570"/>
      <c r="AA2524" s="570"/>
      <c r="AB2524" s="570"/>
      <c r="AC2524" s="570"/>
      <c r="AD2524" s="570"/>
      <c r="AE2524" s="570"/>
      <c r="AF2524" s="570"/>
      <c r="AG2524" s="570"/>
      <c r="AH2524" s="570"/>
      <c r="AI2524" s="570"/>
      <c r="AJ2524" s="570"/>
      <c r="AK2524" s="570"/>
      <c r="AL2524" s="570"/>
    </row>
    <row r="2525" spans="1:38" s="531" customFormat="1">
      <c r="A2525" s="570">
        <v>17</v>
      </c>
      <c r="B2525" s="570">
        <v>513</v>
      </c>
      <c r="C2525" s="570">
        <v>2022</v>
      </c>
      <c r="D2525" s="570">
        <v>9</v>
      </c>
      <c r="E2525" s="570">
        <v>99</v>
      </c>
      <c r="F2525" s="570">
        <v>99</v>
      </c>
      <c r="G2525" s="570">
        <v>99</v>
      </c>
      <c r="H2525" s="570">
        <v>99</v>
      </c>
      <c r="I2525" s="570">
        <v>99</v>
      </c>
      <c r="J2525" s="570">
        <v>999</v>
      </c>
      <c r="K2525" s="570">
        <v>99</v>
      </c>
      <c r="L2525" s="570">
        <v>99</v>
      </c>
      <c r="M2525" s="570">
        <v>13</v>
      </c>
      <c r="N2525" s="570">
        <v>99</v>
      </c>
      <c r="O2525" s="570">
        <v>99</v>
      </c>
      <c r="P2525" s="570">
        <v>99</v>
      </c>
      <c r="Q2525" s="570"/>
      <c r="R2525" s="570">
        <v>0</v>
      </c>
      <c r="S2525" s="570"/>
      <c r="T2525" s="570"/>
      <c r="U2525" s="570"/>
      <c r="V2525" s="570"/>
      <c r="W2525" s="570"/>
      <c r="X2525" s="570"/>
      <c r="Y2525" s="570"/>
      <c r="Z2525" s="570"/>
      <c r="AA2525" s="570"/>
      <c r="AB2525" s="570"/>
      <c r="AC2525" s="570"/>
      <c r="AD2525" s="570"/>
      <c r="AE2525" s="570"/>
      <c r="AF2525" s="570"/>
      <c r="AG2525" s="570"/>
      <c r="AH2525" s="570"/>
      <c r="AI2525" s="570"/>
      <c r="AJ2525" s="570"/>
      <c r="AK2525" s="570"/>
      <c r="AL2525" s="570"/>
    </row>
    <row r="2526" spans="1:38" s="531" customFormat="1">
      <c r="A2526" s="570">
        <v>17</v>
      </c>
      <c r="B2526" s="570">
        <v>514</v>
      </c>
      <c r="C2526" s="570">
        <v>2022</v>
      </c>
      <c r="D2526" s="570">
        <v>10</v>
      </c>
      <c r="E2526" s="570">
        <v>99</v>
      </c>
      <c r="F2526" s="570">
        <v>99</v>
      </c>
      <c r="G2526" s="570">
        <v>99</v>
      </c>
      <c r="H2526" s="570">
        <v>99</v>
      </c>
      <c r="I2526" s="570">
        <v>99</v>
      </c>
      <c r="J2526" s="570">
        <v>999</v>
      </c>
      <c r="K2526" s="570">
        <v>99</v>
      </c>
      <c r="L2526" s="570">
        <v>99</v>
      </c>
      <c r="M2526" s="570">
        <v>13</v>
      </c>
      <c r="N2526" s="570">
        <v>99</v>
      </c>
      <c r="O2526" s="570">
        <v>99</v>
      </c>
      <c r="P2526" s="570">
        <v>99</v>
      </c>
      <c r="Q2526" s="570"/>
      <c r="R2526" s="570">
        <v>0</v>
      </c>
      <c r="S2526" s="570"/>
      <c r="T2526" s="570"/>
      <c r="U2526" s="570"/>
      <c r="V2526" s="570"/>
      <c r="W2526" s="570"/>
      <c r="X2526" s="570"/>
      <c r="Y2526" s="570"/>
      <c r="Z2526" s="570"/>
      <c r="AA2526" s="570"/>
      <c r="AB2526" s="570"/>
      <c r="AC2526" s="570"/>
      <c r="AD2526" s="570"/>
      <c r="AE2526" s="570"/>
      <c r="AF2526" s="570"/>
      <c r="AG2526" s="570"/>
      <c r="AH2526" s="570"/>
      <c r="AI2526" s="570"/>
      <c r="AJ2526" s="570"/>
      <c r="AK2526" s="570"/>
      <c r="AL2526" s="570"/>
    </row>
    <row r="2527" spans="1:38" s="531" customFormat="1">
      <c r="A2527" s="570">
        <v>17</v>
      </c>
      <c r="B2527" s="570">
        <v>515</v>
      </c>
      <c r="C2527" s="570">
        <v>2022</v>
      </c>
      <c r="D2527" s="570">
        <v>11</v>
      </c>
      <c r="E2527" s="570">
        <v>99</v>
      </c>
      <c r="F2527" s="570">
        <v>99</v>
      </c>
      <c r="G2527" s="570">
        <v>99</v>
      </c>
      <c r="H2527" s="570">
        <v>99</v>
      </c>
      <c r="I2527" s="570">
        <v>99</v>
      </c>
      <c r="J2527" s="570">
        <v>999</v>
      </c>
      <c r="K2527" s="570">
        <v>99</v>
      </c>
      <c r="L2527" s="570">
        <v>99</v>
      </c>
      <c r="M2527" s="570">
        <v>13</v>
      </c>
      <c r="N2527" s="570">
        <v>99</v>
      </c>
      <c r="O2527" s="570">
        <v>99</v>
      </c>
      <c r="P2527" s="570">
        <v>99</v>
      </c>
      <c r="Q2527" s="570"/>
      <c r="R2527" s="570">
        <v>0</v>
      </c>
      <c r="S2527" s="570"/>
      <c r="T2527" s="570"/>
      <c r="U2527" s="570"/>
      <c r="V2527" s="570"/>
      <c r="W2527" s="570"/>
      <c r="X2527" s="570"/>
      <c r="Y2527" s="570"/>
      <c r="Z2527" s="570"/>
      <c r="AA2527" s="570"/>
      <c r="AB2527" s="570"/>
      <c r="AC2527" s="570"/>
      <c r="AD2527" s="570"/>
      <c r="AE2527" s="570"/>
      <c r="AF2527" s="570"/>
      <c r="AG2527" s="570"/>
      <c r="AH2527" s="570"/>
      <c r="AI2527" s="570"/>
      <c r="AJ2527" s="570"/>
      <c r="AK2527" s="570"/>
      <c r="AL2527" s="570"/>
    </row>
    <row r="2528" spans="1:38" s="531" customFormat="1">
      <c r="A2528" s="570">
        <v>17</v>
      </c>
      <c r="B2528" s="570">
        <v>516</v>
      </c>
      <c r="C2528" s="570">
        <v>2022</v>
      </c>
      <c r="D2528" s="570">
        <v>12</v>
      </c>
      <c r="E2528" s="570">
        <v>99</v>
      </c>
      <c r="F2528" s="570">
        <v>99</v>
      </c>
      <c r="G2528" s="570">
        <v>99</v>
      </c>
      <c r="H2528" s="570">
        <v>99</v>
      </c>
      <c r="I2528" s="570">
        <v>99</v>
      </c>
      <c r="J2528" s="570">
        <v>999</v>
      </c>
      <c r="K2528" s="570">
        <v>99</v>
      </c>
      <c r="L2528" s="570">
        <v>99</v>
      </c>
      <c r="M2528" s="570">
        <v>13</v>
      </c>
      <c r="N2528" s="570">
        <v>99</v>
      </c>
      <c r="O2528" s="570">
        <v>99</v>
      </c>
      <c r="P2528" s="570">
        <v>99</v>
      </c>
      <c r="Q2528" s="570"/>
      <c r="R2528" s="570">
        <v>0</v>
      </c>
      <c r="S2528" s="570"/>
      <c r="T2528" s="570"/>
      <c r="U2528" s="570"/>
      <c r="V2528" s="570"/>
      <c r="W2528" s="570"/>
      <c r="X2528" s="570"/>
      <c r="Y2528" s="570"/>
      <c r="Z2528" s="570"/>
      <c r="AA2528" s="570"/>
      <c r="AB2528" s="570"/>
      <c r="AC2528" s="570"/>
      <c r="AD2528" s="570"/>
      <c r="AE2528" s="570"/>
      <c r="AF2528" s="570"/>
      <c r="AG2528" s="570"/>
      <c r="AH2528" s="570"/>
      <c r="AI2528" s="570"/>
      <c r="AJ2528" s="570"/>
      <c r="AK2528" s="570"/>
      <c r="AL2528" s="570"/>
    </row>
    <row r="2529" spans="1:38" s="531" customFormat="1">
      <c r="A2529" s="570">
        <v>17</v>
      </c>
      <c r="B2529" s="570">
        <v>517</v>
      </c>
      <c r="C2529" s="570">
        <v>2022</v>
      </c>
      <c r="D2529" s="570">
        <v>1</v>
      </c>
      <c r="E2529" s="570">
        <v>99</v>
      </c>
      <c r="F2529" s="570">
        <v>99</v>
      </c>
      <c r="G2529" s="570">
        <v>99</v>
      </c>
      <c r="H2529" s="570">
        <v>99</v>
      </c>
      <c r="I2529" s="570">
        <v>99</v>
      </c>
      <c r="J2529" s="570">
        <v>999</v>
      </c>
      <c r="K2529" s="570">
        <v>99</v>
      </c>
      <c r="L2529" s="570">
        <v>99</v>
      </c>
      <c r="M2529" s="570">
        <v>14</v>
      </c>
      <c r="N2529" s="570">
        <v>99</v>
      </c>
      <c r="O2529" s="570">
        <v>99</v>
      </c>
      <c r="P2529" s="570">
        <v>99</v>
      </c>
      <c r="Q2529" s="570"/>
      <c r="R2529" s="570">
        <v>0</v>
      </c>
      <c r="S2529" s="570"/>
      <c r="T2529" s="570"/>
      <c r="U2529" s="570"/>
      <c r="V2529" s="570"/>
      <c r="W2529" s="570"/>
      <c r="X2529" s="570"/>
      <c r="Y2529" s="570"/>
      <c r="Z2529" s="570"/>
      <c r="AA2529" s="570"/>
      <c r="AB2529" s="570"/>
      <c r="AC2529" s="570"/>
      <c r="AD2529" s="570"/>
      <c r="AE2529" s="570"/>
      <c r="AF2529" s="570"/>
      <c r="AG2529" s="570"/>
      <c r="AH2529" s="570"/>
      <c r="AI2529" s="570"/>
      <c r="AJ2529" s="570"/>
      <c r="AK2529" s="570"/>
      <c r="AL2529" s="570"/>
    </row>
    <row r="2530" spans="1:38" s="531" customFormat="1">
      <c r="A2530" s="570">
        <v>17</v>
      </c>
      <c r="B2530" s="570">
        <v>518</v>
      </c>
      <c r="C2530" s="570">
        <v>2022</v>
      </c>
      <c r="D2530" s="570">
        <v>2</v>
      </c>
      <c r="E2530" s="570">
        <v>99</v>
      </c>
      <c r="F2530" s="570">
        <v>99</v>
      </c>
      <c r="G2530" s="570">
        <v>99</v>
      </c>
      <c r="H2530" s="570">
        <v>99</v>
      </c>
      <c r="I2530" s="570">
        <v>99</v>
      </c>
      <c r="J2530" s="570">
        <v>999</v>
      </c>
      <c r="K2530" s="570">
        <v>99</v>
      </c>
      <c r="L2530" s="570">
        <v>99</v>
      </c>
      <c r="M2530" s="570">
        <v>14</v>
      </c>
      <c r="N2530" s="570">
        <v>99</v>
      </c>
      <c r="O2530" s="570">
        <v>99</v>
      </c>
      <c r="P2530" s="570">
        <v>99</v>
      </c>
      <c r="Q2530" s="570">
        <v>2</v>
      </c>
      <c r="R2530" s="570">
        <v>2</v>
      </c>
      <c r="S2530" s="570">
        <v>8</v>
      </c>
      <c r="T2530" s="570">
        <v>14</v>
      </c>
      <c r="U2530" s="570">
        <v>37.65</v>
      </c>
      <c r="V2530" s="570">
        <v>0</v>
      </c>
      <c r="W2530" s="570">
        <v>100</v>
      </c>
      <c r="X2530" s="570">
        <v>100</v>
      </c>
      <c r="Y2530" s="570">
        <v>100</v>
      </c>
      <c r="Z2530" s="570">
        <v>0.75000000000015132</v>
      </c>
      <c r="AA2530" s="570">
        <v>0</v>
      </c>
      <c r="AB2530" s="570">
        <v>0</v>
      </c>
      <c r="AC2530" s="570"/>
      <c r="AD2530" s="570"/>
      <c r="AE2530" s="570"/>
      <c r="AF2530" s="570">
        <v>0.12391573729863696</v>
      </c>
      <c r="AG2530" s="570">
        <v>0.46434760087072913</v>
      </c>
      <c r="AH2530" s="570">
        <v>0</v>
      </c>
      <c r="AI2530" s="570">
        <v>0</v>
      </c>
      <c r="AJ2530" s="570"/>
      <c r="AK2530" s="570"/>
      <c r="AL2530" s="570"/>
    </row>
    <row r="2531" spans="1:38" s="531" customFormat="1">
      <c r="A2531" s="570">
        <v>17</v>
      </c>
      <c r="B2531" s="570">
        <v>519</v>
      </c>
      <c r="C2531" s="570">
        <v>2022</v>
      </c>
      <c r="D2531" s="570">
        <v>3</v>
      </c>
      <c r="E2531" s="570">
        <v>99</v>
      </c>
      <c r="F2531" s="570">
        <v>99</v>
      </c>
      <c r="G2531" s="570">
        <v>99</v>
      </c>
      <c r="H2531" s="570">
        <v>99</v>
      </c>
      <c r="I2531" s="570">
        <v>99</v>
      </c>
      <c r="J2531" s="570">
        <v>999</v>
      </c>
      <c r="K2531" s="570">
        <v>99</v>
      </c>
      <c r="L2531" s="570">
        <v>99</v>
      </c>
      <c r="M2531" s="570">
        <v>14</v>
      </c>
      <c r="N2531" s="570">
        <v>99</v>
      </c>
      <c r="O2531" s="570">
        <v>99</v>
      </c>
      <c r="P2531" s="570">
        <v>99</v>
      </c>
      <c r="Q2531" s="570"/>
      <c r="R2531" s="570">
        <v>0</v>
      </c>
      <c r="S2531" s="570"/>
      <c r="T2531" s="570"/>
      <c r="U2531" s="570"/>
      <c r="V2531" s="570"/>
      <c r="W2531" s="570"/>
      <c r="X2531" s="570"/>
      <c r="Y2531" s="570"/>
      <c r="Z2531" s="570"/>
      <c r="AA2531" s="570"/>
      <c r="AB2531" s="570"/>
      <c r="AC2531" s="570"/>
      <c r="AD2531" s="570"/>
      <c r="AE2531" s="570"/>
      <c r="AF2531" s="570"/>
      <c r="AG2531" s="570"/>
      <c r="AH2531" s="570"/>
      <c r="AI2531" s="570"/>
      <c r="AJ2531" s="570"/>
      <c r="AK2531" s="570"/>
      <c r="AL2531" s="570"/>
    </row>
    <row r="2532" spans="1:38" s="531" customFormat="1">
      <c r="A2532" s="570">
        <v>17</v>
      </c>
      <c r="B2532" s="570">
        <v>520</v>
      </c>
      <c r="C2532" s="570">
        <v>2022</v>
      </c>
      <c r="D2532" s="570">
        <v>4</v>
      </c>
      <c r="E2532" s="570">
        <v>99</v>
      </c>
      <c r="F2532" s="570">
        <v>99</v>
      </c>
      <c r="G2532" s="570">
        <v>99</v>
      </c>
      <c r="H2532" s="570">
        <v>99</v>
      </c>
      <c r="I2532" s="570">
        <v>99</v>
      </c>
      <c r="J2532" s="570">
        <v>999</v>
      </c>
      <c r="K2532" s="570">
        <v>99</v>
      </c>
      <c r="L2532" s="570">
        <v>99</v>
      </c>
      <c r="M2532" s="570">
        <v>14</v>
      </c>
      <c r="N2532" s="570">
        <v>99</v>
      </c>
      <c r="O2532" s="570">
        <v>99</v>
      </c>
      <c r="P2532" s="570">
        <v>99</v>
      </c>
      <c r="Q2532" s="570"/>
      <c r="R2532" s="570">
        <v>0</v>
      </c>
      <c r="S2532" s="570"/>
      <c r="T2532" s="570"/>
      <c r="U2532" s="570"/>
      <c r="V2532" s="570"/>
      <c r="W2532" s="570"/>
      <c r="X2532" s="570"/>
      <c r="Y2532" s="570"/>
      <c r="Z2532" s="570"/>
      <c r="AA2532" s="570"/>
      <c r="AB2532" s="570"/>
      <c r="AC2532" s="570"/>
      <c r="AD2532" s="570"/>
      <c r="AE2532" s="570"/>
      <c r="AF2532" s="570"/>
      <c r="AG2532" s="570"/>
      <c r="AH2532" s="570"/>
      <c r="AI2532" s="570"/>
      <c r="AJ2532" s="570"/>
      <c r="AK2532" s="570"/>
      <c r="AL2532" s="570"/>
    </row>
    <row r="2533" spans="1:38" s="531" customFormat="1">
      <c r="A2533" s="570">
        <v>17</v>
      </c>
      <c r="B2533" s="570">
        <v>521</v>
      </c>
      <c r="C2533" s="570">
        <v>2022</v>
      </c>
      <c r="D2533" s="570">
        <v>5</v>
      </c>
      <c r="E2533" s="570">
        <v>99</v>
      </c>
      <c r="F2533" s="570">
        <v>99</v>
      </c>
      <c r="G2533" s="570">
        <v>99</v>
      </c>
      <c r="H2533" s="570">
        <v>99</v>
      </c>
      <c r="I2533" s="570">
        <v>99</v>
      </c>
      <c r="J2533" s="570">
        <v>999</v>
      </c>
      <c r="K2533" s="570">
        <v>99</v>
      </c>
      <c r="L2533" s="570">
        <v>99</v>
      </c>
      <c r="M2533" s="570">
        <v>14</v>
      </c>
      <c r="N2533" s="570">
        <v>99</v>
      </c>
      <c r="O2533" s="570">
        <v>99</v>
      </c>
      <c r="P2533" s="570">
        <v>99</v>
      </c>
      <c r="Q2533" s="570">
        <v>1</v>
      </c>
      <c r="R2533" s="570">
        <v>1</v>
      </c>
      <c r="S2533" s="570">
        <v>8</v>
      </c>
      <c r="T2533" s="570">
        <v>14</v>
      </c>
      <c r="U2533" s="570">
        <v>40.700000000000003</v>
      </c>
      <c r="V2533" s="570">
        <v>0</v>
      </c>
      <c r="W2533" s="570">
        <v>100</v>
      </c>
      <c r="X2533" s="570">
        <v>100</v>
      </c>
      <c r="Y2533" s="570">
        <v>100</v>
      </c>
      <c r="Z2533" s="570">
        <v>0</v>
      </c>
      <c r="AA2533" s="570">
        <v>0</v>
      </c>
      <c r="AB2533" s="570">
        <v>0</v>
      </c>
      <c r="AC2533" s="570"/>
      <c r="AD2533" s="570"/>
      <c r="AE2533" s="570"/>
      <c r="AF2533" s="570">
        <v>4.9455984174085046E-2</v>
      </c>
      <c r="AG2533" s="570">
        <v>0.19045747229709495</v>
      </c>
      <c r="AH2533" s="570">
        <v>0</v>
      </c>
      <c r="AI2533" s="570">
        <v>0</v>
      </c>
      <c r="AJ2533" s="570"/>
      <c r="AK2533" s="570"/>
      <c r="AL2533" s="570"/>
    </row>
    <row r="2534" spans="1:38" s="531" customFormat="1">
      <c r="A2534" s="570">
        <v>17</v>
      </c>
      <c r="B2534" s="570">
        <v>522</v>
      </c>
      <c r="C2534" s="570">
        <v>2022</v>
      </c>
      <c r="D2534" s="570">
        <v>6</v>
      </c>
      <c r="E2534" s="570">
        <v>99</v>
      </c>
      <c r="F2534" s="570">
        <v>99</v>
      </c>
      <c r="G2534" s="570">
        <v>99</v>
      </c>
      <c r="H2534" s="570">
        <v>99</v>
      </c>
      <c r="I2534" s="570">
        <v>99</v>
      </c>
      <c r="J2534" s="570">
        <v>999</v>
      </c>
      <c r="K2534" s="570">
        <v>99</v>
      </c>
      <c r="L2534" s="570">
        <v>99</v>
      </c>
      <c r="M2534" s="570">
        <v>14</v>
      </c>
      <c r="N2534" s="570">
        <v>99</v>
      </c>
      <c r="O2534" s="570">
        <v>99</v>
      </c>
      <c r="P2534" s="570">
        <v>99</v>
      </c>
      <c r="Q2534" s="570">
        <v>1</v>
      </c>
      <c r="R2534" s="570">
        <v>1</v>
      </c>
      <c r="S2534" s="570">
        <v>8</v>
      </c>
      <c r="T2534" s="570">
        <v>14</v>
      </c>
      <c r="U2534" s="570">
        <v>32.799999999999997</v>
      </c>
      <c r="V2534" s="570">
        <v>0</v>
      </c>
      <c r="W2534" s="570">
        <v>100</v>
      </c>
      <c r="X2534" s="570">
        <v>100</v>
      </c>
      <c r="Y2534" s="570">
        <v>100</v>
      </c>
      <c r="Z2534" s="570">
        <v>0</v>
      </c>
      <c r="AA2534" s="570">
        <v>0</v>
      </c>
      <c r="AB2534" s="570">
        <v>0</v>
      </c>
      <c r="AC2534" s="570"/>
      <c r="AD2534" s="570"/>
      <c r="AE2534" s="570"/>
      <c r="AF2534" s="570">
        <v>5.6980056980056995E-2</v>
      </c>
      <c r="AG2534" s="570">
        <v>0.14193297128886387</v>
      </c>
      <c r="AH2534" s="570">
        <v>0</v>
      </c>
      <c r="AI2534" s="570">
        <v>0</v>
      </c>
      <c r="AJ2534" s="570"/>
      <c r="AK2534" s="570"/>
      <c r="AL2534" s="570"/>
    </row>
    <row r="2535" spans="1:38" s="531" customFormat="1">
      <c r="A2535" s="570">
        <v>17</v>
      </c>
      <c r="B2535" s="570">
        <v>523</v>
      </c>
      <c r="C2535" s="570">
        <v>2022</v>
      </c>
      <c r="D2535" s="570">
        <v>7</v>
      </c>
      <c r="E2535" s="570">
        <v>99</v>
      </c>
      <c r="F2535" s="570">
        <v>99</v>
      </c>
      <c r="G2535" s="570">
        <v>99</v>
      </c>
      <c r="H2535" s="570">
        <v>99</v>
      </c>
      <c r="I2535" s="570">
        <v>99</v>
      </c>
      <c r="J2535" s="570">
        <v>999</v>
      </c>
      <c r="K2535" s="570">
        <v>99</v>
      </c>
      <c r="L2535" s="570">
        <v>99</v>
      </c>
      <c r="M2535" s="570">
        <v>14</v>
      </c>
      <c r="N2535" s="570">
        <v>99</v>
      </c>
      <c r="O2535" s="570">
        <v>99</v>
      </c>
      <c r="P2535" s="570">
        <v>99</v>
      </c>
      <c r="Q2535" s="570"/>
      <c r="R2535" s="570">
        <v>0</v>
      </c>
      <c r="S2535" s="570"/>
      <c r="T2535" s="570"/>
      <c r="U2535" s="570"/>
      <c r="V2535" s="570"/>
      <c r="W2535" s="570"/>
      <c r="X2535" s="570"/>
      <c r="Y2535" s="570"/>
      <c r="Z2535" s="570"/>
      <c r="AA2535" s="570"/>
      <c r="AB2535" s="570"/>
      <c r="AC2535" s="570"/>
      <c r="AD2535" s="570"/>
      <c r="AE2535" s="570"/>
      <c r="AF2535" s="570"/>
      <c r="AG2535" s="570"/>
      <c r="AH2535" s="570"/>
      <c r="AI2535" s="570"/>
      <c r="AJ2535" s="570"/>
      <c r="AK2535" s="570"/>
      <c r="AL2535" s="570"/>
    </row>
    <row r="2536" spans="1:38" s="531" customFormat="1">
      <c r="A2536" s="570">
        <v>17</v>
      </c>
      <c r="B2536" s="570">
        <v>524</v>
      </c>
      <c r="C2536" s="570">
        <v>2022</v>
      </c>
      <c r="D2536" s="570">
        <v>8</v>
      </c>
      <c r="E2536" s="570">
        <v>99</v>
      </c>
      <c r="F2536" s="570">
        <v>99</v>
      </c>
      <c r="G2536" s="570">
        <v>99</v>
      </c>
      <c r="H2536" s="570">
        <v>99</v>
      </c>
      <c r="I2536" s="570">
        <v>99</v>
      </c>
      <c r="J2536" s="570">
        <v>999</v>
      </c>
      <c r="K2536" s="570">
        <v>99</v>
      </c>
      <c r="L2536" s="570">
        <v>99</v>
      </c>
      <c r="M2536" s="570">
        <v>14</v>
      </c>
      <c r="N2536" s="570">
        <v>99</v>
      </c>
      <c r="O2536" s="570">
        <v>99</v>
      </c>
      <c r="P2536" s="570">
        <v>99</v>
      </c>
      <c r="Q2536" s="570"/>
      <c r="R2536" s="570">
        <v>0</v>
      </c>
      <c r="S2536" s="570"/>
      <c r="T2536" s="570"/>
      <c r="U2536" s="570"/>
      <c r="V2536" s="570"/>
      <c r="W2536" s="570"/>
      <c r="X2536" s="570"/>
      <c r="Y2536" s="570"/>
      <c r="Z2536" s="570"/>
      <c r="AA2536" s="570"/>
      <c r="AB2536" s="570"/>
      <c r="AC2536" s="570"/>
      <c r="AD2536" s="570"/>
      <c r="AE2536" s="570"/>
      <c r="AF2536" s="570"/>
      <c r="AG2536" s="570"/>
      <c r="AH2536" s="570"/>
      <c r="AI2536" s="570"/>
      <c r="AJ2536" s="570"/>
      <c r="AK2536" s="570"/>
      <c r="AL2536" s="570"/>
    </row>
    <row r="2537" spans="1:38" s="531" customFormat="1">
      <c r="A2537" s="570">
        <v>17</v>
      </c>
      <c r="B2537" s="570">
        <v>525</v>
      </c>
      <c r="C2537" s="570">
        <v>2022</v>
      </c>
      <c r="D2537" s="570">
        <v>9</v>
      </c>
      <c r="E2537" s="570">
        <v>99</v>
      </c>
      <c r="F2537" s="570">
        <v>99</v>
      </c>
      <c r="G2537" s="570">
        <v>99</v>
      </c>
      <c r="H2537" s="570">
        <v>99</v>
      </c>
      <c r="I2537" s="570">
        <v>99</v>
      </c>
      <c r="J2537" s="570">
        <v>999</v>
      </c>
      <c r="K2537" s="570">
        <v>99</v>
      </c>
      <c r="L2537" s="570">
        <v>99</v>
      </c>
      <c r="M2537" s="570">
        <v>14</v>
      </c>
      <c r="N2537" s="570">
        <v>99</v>
      </c>
      <c r="O2537" s="570">
        <v>99</v>
      </c>
      <c r="P2537" s="570">
        <v>99</v>
      </c>
      <c r="Q2537" s="570"/>
      <c r="R2537" s="570">
        <v>0</v>
      </c>
      <c r="S2537" s="570"/>
      <c r="T2537" s="570"/>
      <c r="U2537" s="570"/>
      <c r="V2537" s="570"/>
      <c r="W2537" s="570"/>
      <c r="X2537" s="570"/>
      <c r="Y2537" s="570"/>
      <c r="Z2537" s="570"/>
      <c r="AA2537" s="570"/>
      <c r="AB2537" s="570"/>
      <c r="AC2537" s="570"/>
      <c r="AD2537" s="570"/>
      <c r="AE2537" s="570"/>
      <c r="AF2537" s="570"/>
      <c r="AG2537" s="570"/>
      <c r="AH2537" s="570"/>
      <c r="AI2537" s="570"/>
      <c r="AJ2537" s="570"/>
      <c r="AK2537" s="570"/>
      <c r="AL2537" s="570"/>
    </row>
    <row r="2538" spans="1:38" s="531" customFormat="1">
      <c r="A2538" s="570">
        <v>17</v>
      </c>
      <c r="B2538" s="570">
        <v>526</v>
      </c>
      <c r="C2538" s="570">
        <v>2022</v>
      </c>
      <c r="D2538" s="570">
        <v>10</v>
      </c>
      <c r="E2538" s="570">
        <v>99</v>
      </c>
      <c r="F2538" s="570">
        <v>99</v>
      </c>
      <c r="G2538" s="570">
        <v>99</v>
      </c>
      <c r="H2538" s="570">
        <v>99</v>
      </c>
      <c r="I2538" s="570">
        <v>99</v>
      </c>
      <c r="J2538" s="570">
        <v>999</v>
      </c>
      <c r="K2538" s="570">
        <v>99</v>
      </c>
      <c r="L2538" s="570">
        <v>99</v>
      </c>
      <c r="M2538" s="570">
        <v>14</v>
      </c>
      <c r="N2538" s="570">
        <v>99</v>
      </c>
      <c r="O2538" s="570">
        <v>99</v>
      </c>
      <c r="P2538" s="570">
        <v>99</v>
      </c>
      <c r="Q2538" s="570">
        <v>1</v>
      </c>
      <c r="R2538" s="570">
        <v>1</v>
      </c>
      <c r="S2538" s="570">
        <v>11</v>
      </c>
      <c r="T2538" s="570">
        <v>14</v>
      </c>
      <c r="U2538" s="570">
        <v>42.6</v>
      </c>
      <c r="V2538" s="570">
        <v>0</v>
      </c>
      <c r="W2538" s="570">
        <v>100</v>
      </c>
      <c r="X2538" s="570">
        <v>100</v>
      </c>
      <c r="Y2538" s="570">
        <v>100</v>
      </c>
      <c r="Z2538" s="570">
        <v>0</v>
      </c>
      <c r="AA2538" s="570">
        <v>0</v>
      </c>
      <c r="AB2538" s="570">
        <v>0</v>
      </c>
      <c r="AC2538" s="570"/>
      <c r="AD2538" s="570"/>
      <c r="AE2538" s="570"/>
      <c r="AF2538" s="570">
        <v>2.3900573613766723E-2</v>
      </c>
      <c r="AG2538" s="570">
        <v>6.4886205436428313E-2</v>
      </c>
      <c r="AH2538" s="570">
        <v>0</v>
      </c>
      <c r="AI2538" s="570">
        <v>0</v>
      </c>
      <c r="AJ2538" s="570"/>
      <c r="AK2538" s="570"/>
      <c r="AL2538" s="570"/>
    </row>
    <row r="2539" spans="1:38" s="531" customFormat="1">
      <c r="A2539" s="570">
        <v>17</v>
      </c>
      <c r="B2539" s="570">
        <v>527</v>
      </c>
      <c r="C2539" s="570">
        <v>2022</v>
      </c>
      <c r="D2539" s="570">
        <v>11</v>
      </c>
      <c r="E2539" s="570">
        <v>99</v>
      </c>
      <c r="F2539" s="570">
        <v>99</v>
      </c>
      <c r="G2539" s="570">
        <v>99</v>
      </c>
      <c r="H2539" s="570">
        <v>99</v>
      </c>
      <c r="I2539" s="570">
        <v>99</v>
      </c>
      <c r="J2539" s="570">
        <v>999</v>
      </c>
      <c r="K2539" s="570">
        <v>99</v>
      </c>
      <c r="L2539" s="570">
        <v>99</v>
      </c>
      <c r="M2539" s="570">
        <v>14</v>
      </c>
      <c r="N2539" s="570">
        <v>99</v>
      </c>
      <c r="O2539" s="570">
        <v>99</v>
      </c>
      <c r="P2539" s="570">
        <v>99</v>
      </c>
      <c r="Q2539" s="570">
        <v>2</v>
      </c>
      <c r="R2539" s="570">
        <v>2</v>
      </c>
      <c r="S2539" s="570">
        <v>8.5</v>
      </c>
      <c r="T2539" s="570">
        <v>14</v>
      </c>
      <c r="U2539" s="570">
        <v>40</v>
      </c>
      <c r="V2539" s="570">
        <v>0</v>
      </c>
      <c r="W2539" s="570">
        <v>100</v>
      </c>
      <c r="X2539" s="570">
        <v>100</v>
      </c>
      <c r="Y2539" s="570">
        <v>100</v>
      </c>
      <c r="Z2539" s="570">
        <v>5.3999999999999844</v>
      </c>
      <c r="AA2539" s="570">
        <v>2.5</v>
      </c>
      <c r="AB2539" s="570">
        <v>0</v>
      </c>
      <c r="AC2539" s="570">
        <v>100.00000000000028</v>
      </c>
      <c r="AD2539" s="570"/>
      <c r="AE2539" s="570"/>
      <c r="AF2539" s="570">
        <v>7.7519379844961253E-2</v>
      </c>
      <c r="AG2539" s="570">
        <v>0.18193437172375976</v>
      </c>
      <c r="AH2539" s="570">
        <v>0</v>
      </c>
      <c r="AI2539" s="570">
        <v>0</v>
      </c>
      <c r="AJ2539" s="570"/>
      <c r="AK2539" s="570"/>
      <c r="AL2539" s="570"/>
    </row>
    <row r="2540" spans="1:38" s="531" customFormat="1">
      <c r="A2540" s="570">
        <v>17</v>
      </c>
      <c r="B2540" s="570">
        <v>528</v>
      </c>
      <c r="C2540" s="570">
        <v>2022</v>
      </c>
      <c r="D2540" s="570">
        <v>12</v>
      </c>
      <c r="E2540" s="570">
        <v>99</v>
      </c>
      <c r="F2540" s="570">
        <v>99</v>
      </c>
      <c r="G2540" s="570">
        <v>99</v>
      </c>
      <c r="H2540" s="570">
        <v>99</v>
      </c>
      <c r="I2540" s="570">
        <v>99</v>
      </c>
      <c r="J2540" s="570">
        <v>999</v>
      </c>
      <c r="K2540" s="570">
        <v>99</v>
      </c>
      <c r="L2540" s="570">
        <v>99</v>
      </c>
      <c r="M2540" s="570">
        <v>14</v>
      </c>
      <c r="N2540" s="570">
        <v>99</v>
      </c>
      <c r="O2540" s="570">
        <v>99</v>
      </c>
      <c r="P2540" s="570">
        <v>99</v>
      </c>
      <c r="Q2540" s="570"/>
      <c r="R2540" s="570">
        <v>0</v>
      </c>
      <c r="S2540" s="570"/>
      <c r="T2540" s="570"/>
      <c r="U2540" s="570"/>
      <c r="V2540" s="570"/>
      <c r="W2540" s="570"/>
      <c r="X2540" s="570"/>
      <c r="Y2540" s="570"/>
      <c r="Z2540" s="570"/>
      <c r="AA2540" s="570"/>
      <c r="AB2540" s="570"/>
      <c r="AC2540" s="570"/>
      <c r="AD2540" s="570"/>
      <c r="AE2540" s="570"/>
      <c r="AF2540" s="570"/>
      <c r="AG2540" s="570"/>
      <c r="AH2540" s="570"/>
      <c r="AI2540" s="570"/>
      <c r="AJ2540" s="570"/>
      <c r="AK2540" s="570"/>
      <c r="AL2540" s="570"/>
    </row>
    <row r="2541" spans="1:38" s="531" customFormat="1">
      <c r="A2541" s="570">
        <v>17</v>
      </c>
      <c r="B2541" s="570">
        <v>529</v>
      </c>
      <c r="C2541" s="570">
        <v>2022</v>
      </c>
      <c r="D2541" s="570">
        <v>1</v>
      </c>
      <c r="E2541" s="570">
        <v>99</v>
      </c>
      <c r="F2541" s="570">
        <v>99</v>
      </c>
      <c r="G2541" s="570">
        <v>99</v>
      </c>
      <c r="H2541" s="570">
        <v>99</v>
      </c>
      <c r="I2541" s="570">
        <v>99</v>
      </c>
      <c r="J2541" s="570">
        <v>999</v>
      </c>
      <c r="K2541" s="570">
        <v>99</v>
      </c>
      <c r="L2541" s="570">
        <v>99</v>
      </c>
      <c r="M2541" s="570">
        <v>15</v>
      </c>
      <c r="N2541" s="570">
        <v>99</v>
      </c>
      <c r="O2541" s="570">
        <v>99</v>
      </c>
      <c r="P2541" s="570">
        <v>99</v>
      </c>
      <c r="Q2541" s="570"/>
      <c r="R2541" s="570">
        <v>0</v>
      </c>
      <c r="S2541" s="570"/>
      <c r="T2541" s="570"/>
      <c r="U2541" s="570"/>
      <c r="V2541" s="570"/>
      <c r="W2541" s="570"/>
      <c r="X2541" s="570"/>
      <c r="Y2541" s="570"/>
      <c r="Z2541" s="570"/>
      <c r="AA2541" s="570"/>
      <c r="AB2541" s="570"/>
      <c r="AC2541" s="570"/>
      <c r="AD2541" s="570"/>
      <c r="AE2541" s="570"/>
      <c r="AF2541" s="570"/>
      <c r="AG2541" s="570"/>
      <c r="AH2541" s="570"/>
      <c r="AI2541" s="570"/>
      <c r="AJ2541" s="570"/>
      <c r="AK2541" s="570"/>
      <c r="AL2541" s="570"/>
    </row>
    <row r="2542" spans="1:38" s="531" customFormat="1">
      <c r="A2542" s="570">
        <v>17</v>
      </c>
      <c r="B2542" s="570">
        <v>530</v>
      </c>
      <c r="C2542" s="570">
        <v>2022</v>
      </c>
      <c r="D2542" s="570">
        <v>2</v>
      </c>
      <c r="E2542" s="570">
        <v>99</v>
      </c>
      <c r="F2542" s="570">
        <v>99</v>
      </c>
      <c r="G2542" s="570">
        <v>99</v>
      </c>
      <c r="H2542" s="570">
        <v>99</v>
      </c>
      <c r="I2542" s="570">
        <v>99</v>
      </c>
      <c r="J2542" s="570">
        <v>999</v>
      </c>
      <c r="K2542" s="570">
        <v>99</v>
      </c>
      <c r="L2542" s="570">
        <v>99</v>
      </c>
      <c r="M2542" s="570">
        <v>15</v>
      </c>
      <c r="N2542" s="570">
        <v>99</v>
      </c>
      <c r="O2542" s="570">
        <v>99</v>
      </c>
      <c r="P2542" s="570">
        <v>99</v>
      </c>
      <c r="Q2542" s="570"/>
      <c r="R2542" s="570">
        <v>0</v>
      </c>
      <c r="S2542" s="570"/>
      <c r="T2542" s="570"/>
      <c r="U2542" s="570"/>
      <c r="V2542" s="570"/>
      <c r="W2542" s="570"/>
      <c r="X2542" s="570"/>
      <c r="Y2542" s="570"/>
      <c r="Z2542" s="570"/>
      <c r="AA2542" s="570"/>
      <c r="AB2542" s="570"/>
      <c r="AC2542" s="570"/>
      <c r="AD2542" s="570"/>
      <c r="AE2542" s="570"/>
      <c r="AF2542" s="570"/>
      <c r="AG2542" s="570"/>
      <c r="AH2542" s="570"/>
      <c r="AI2542" s="570"/>
      <c r="AJ2542" s="570"/>
      <c r="AK2542" s="570"/>
      <c r="AL2542" s="570"/>
    </row>
    <row r="2543" spans="1:38" s="531" customFormat="1">
      <c r="A2543" s="570">
        <v>17</v>
      </c>
      <c r="B2543" s="570">
        <v>531</v>
      </c>
      <c r="C2543" s="570">
        <v>2022</v>
      </c>
      <c r="D2543" s="570">
        <v>3</v>
      </c>
      <c r="E2543" s="570">
        <v>99</v>
      </c>
      <c r="F2543" s="570">
        <v>99</v>
      </c>
      <c r="G2543" s="570">
        <v>99</v>
      </c>
      <c r="H2543" s="570">
        <v>99</v>
      </c>
      <c r="I2543" s="570">
        <v>99</v>
      </c>
      <c r="J2543" s="570">
        <v>999</v>
      </c>
      <c r="K2543" s="570">
        <v>99</v>
      </c>
      <c r="L2543" s="570">
        <v>99</v>
      </c>
      <c r="M2543" s="570">
        <v>15</v>
      </c>
      <c r="N2543" s="570">
        <v>99</v>
      </c>
      <c r="O2543" s="570">
        <v>99</v>
      </c>
      <c r="P2543" s="570">
        <v>99</v>
      </c>
      <c r="Q2543" s="570"/>
      <c r="R2543" s="570">
        <v>0</v>
      </c>
      <c r="S2543" s="570"/>
      <c r="T2543" s="570"/>
      <c r="U2543" s="570"/>
      <c r="V2543" s="570"/>
      <c r="W2543" s="570"/>
      <c r="X2543" s="570"/>
      <c r="Y2543" s="570"/>
      <c r="Z2543" s="570"/>
      <c r="AA2543" s="570"/>
      <c r="AB2543" s="570"/>
      <c r="AC2543" s="570"/>
      <c r="AD2543" s="570"/>
      <c r="AE2543" s="570"/>
      <c r="AF2543" s="570"/>
      <c r="AG2543" s="570"/>
      <c r="AH2543" s="570"/>
      <c r="AI2543" s="570"/>
      <c r="AJ2543" s="570"/>
      <c r="AK2543" s="570"/>
      <c r="AL2543" s="570"/>
    </row>
    <row r="2544" spans="1:38" s="531" customFormat="1">
      <c r="A2544" s="570">
        <v>17</v>
      </c>
      <c r="B2544" s="570">
        <v>532</v>
      </c>
      <c r="C2544" s="570">
        <v>2022</v>
      </c>
      <c r="D2544" s="570">
        <v>4</v>
      </c>
      <c r="E2544" s="570">
        <v>99</v>
      </c>
      <c r="F2544" s="570">
        <v>99</v>
      </c>
      <c r="G2544" s="570">
        <v>99</v>
      </c>
      <c r="H2544" s="570">
        <v>99</v>
      </c>
      <c r="I2544" s="570">
        <v>99</v>
      </c>
      <c r="J2544" s="570">
        <v>999</v>
      </c>
      <c r="K2544" s="570">
        <v>99</v>
      </c>
      <c r="L2544" s="570">
        <v>99</v>
      </c>
      <c r="M2544" s="570">
        <v>15</v>
      </c>
      <c r="N2544" s="570">
        <v>99</v>
      </c>
      <c r="O2544" s="570">
        <v>99</v>
      </c>
      <c r="P2544" s="570">
        <v>99</v>
      </c>
      <c r="Q2544" s="570"/>
      <c r="R2544" s="570">
        <v>0</v>
      </c>
      <c r="S2544" s="570"/>
      <c r="T2544" s="570"/>
      <c r="U2544" s="570"/>
      <c r="V2544" s="570"/>
      <c r="W2544" s="570"/>
      <c r="X2544" s="570"/>
      <c r="Y2544" s="570"/>
      <c r="Z2544" s="570"/>
      <c r="AA2544" s="570"/>
      <c r="AB2544" s="570"/>
      <c r="AC2544" s="570"/>
      <c r="AD2544" s="570"/>
      <c r="AE2544" s="570"/>
      <c r="AF2544" s="570"/>
      <c r="AG2544" s="570"/>
      <c r="AH2544" s="570"/>
      <c r="AI2544" s="570"/>
      <c r="AJ2544" s="570"/>
      <c r="AK2544" s="570"/>
      <c r="AL2544" s="570"/>
    </row>
    <row r="2545" spans="1:38" s="531" customFormat="1">
      <c r="A2545" s="570">
        <v>17</v>
      </c>
      <c r="B2545" s="570">
        <v>533</v>
      </c>
      <c r="C2545" s="570">
        <v>2022</v>
      </c>
      <c r="D2545" s="570">
        <v>5</v>
      </c>
      <c r="E2545" s="570">
        <v>99</v>
      </c>
      <c r="F2545" s="570">
        <v>99</v>
      </c>
      <c r="G2545" s="570">
        <v>99</v>
      </c>
      <c r="H2545" s="570">
        <v>99</v>
      </c>
      <c r="I2545" s="570">
        <v>99</v>
      </c>
      <c r="J2545" s="570">
        <v>999</v>
      </c>
      <c r="K2545" s="570">
        <v>99</v>
      </c>
      <c r="L2545" s="570">
        <v>99</v>
      </c>
      <c r="M2545" s="570">
        <v>15</v>
      </c>
      <c r="N2545" s="570">
        <v>99</v>
      </c>
      <c r="O2545" s="570">
        <v>99</v>
      </c>
      <c r="P2545" s="570">
        <v>99</v>
      </c>
      <c r="Q2545" s="570"/>
      <c r="R2545" s="570">
        <v>0</v>
      </c>
      <c r="S2545" s="570"/>
      <c r="T2545" s="570"/>
      <c r="U2545" s="570"/>
      <c r="V2545" s="570"/>
      <c r="W2545" s="570"/>
      <c r="X2545" s="570"/>
      <c r="Y2545" s="570"/>
      <c r="Z2545" s="570"/>
      <c r="AA2545" s="570"/>
      <c r="AB2545" s="570"/>
      <c r="AC2545" s="570"/>
      <c r="AD2545" s="570"/>
      <c r="AE2545" s="570"/>
      <c r="AF2545" s="570"/>
      <c r="AG2545" s="570"/>
      <c r="AH2545" s="570"/>
      <c r="AI2545" s="570"/>
      <c r="AJ2545" s="570"/>
      <c r="AK2545" s="570"/>
      <c r="AL2545" s="570"/>
    </row>
    <row r="2546" spans="1:38" s="531" customFormat="1">
      <c r="A2546" s="570">
        <v>17</v>
      </c>
      <c r="B2546" s="570">
        <v>534</v>
      </c>
      <c r="C2546" s="570">
        <v>2022</v>
      </c>
      <c r="D2546" s="570">
        <v>6</v>
      </c>
      <c r="E2546" s="570">
        <v>99</v>
      </c>
      <c r="F2546" s="570">
        <v>99</v>
      </c>
      <c r="G2546" s="570">
        <v>99</v>
      </c>
      <c r="H2546" s="570">
        <v>99</v>
      </c>
      <c r="I2546" s="570">
        <v>99</v>
      </c>
      <c r="J2546" s="570">
        <v>999</v>
      </c>
      <c r="K2546" s="570">
        <v>99</v>
      </c>
      <c r="L2546" s="570">
        <v>99</v>
      </c>
      <c r="M2546" s="570">
        <v>15</v>
      </c>
      <c r="N2546" s="570">
        <v>99</v>
      </c>
      <c r="O2546" s="570">
        <v>99</v>
      </c>
      <c r="P2546" s="570">
        <v>99</v>
      </c>
      <c r="Q2546" s="570"/>
      <c r="R2546" s="570">
        <v>0</v>
      </c>
      <c r="S2546" s="570"/>
      <c r="T2546" s="570"/>
      <c r="U2546" s="570"/>
      <c r="V2546" s="570"/>
      <c r="W2546" s="570"/>
      <c r="X2546" s="570"/>
      <c r="Y2546" s="570"/>
      <c r="Z2546" s="570"/>
      <c r="AA2546" s="570"/>
      <c r="AB2546" s="570"/>
      <c r="AC2546" s="570"/>
      <c r="AD2546" s="570"/>
      <c r="AE2546" s="570"/>
      <c r="AF2546" s="570"/>
      <c r="AG2546" s="570"/>
      <c r="AH2546" s="570"/>
      <c r="AI2546" s="570"/>
      <c r="AJ2546" s="570"/>
      <c r="AK2546" s="570"/>
      <c r="AL2546" s="570"/>
    </row>
    <row r="2547" spans="1:38" s="531" customFormat="1">
      <c r="A2547" s="570">
        <v>17</v>
      </c>
      <c r="B2547" s="570">
        <v>535</v>
      </c>
      <c r="C2547" s="570">
        <v>2022</v>
      </c>
      <c r="D2547" s="570">
        <v>7</v>
      </c>
      <c r="E2547" s="570">
        <v>99</v>
      </c>
      <c r="F2547" s="570">
        <v>99</v>
      </c>
      <c r="G2547" s="570">
        <v>99</v>
      </c>
      <c r="H2547" s="570">
        <v>99</v>
      </c>
      <c r="I2547" s="570">
        <v>99</v>
      </c>
      <c r="J2547" s="570">
        <v>999</v>
      </c>
      <c r="K2547" s="570">
        <v>99</v>
      </c>
      <c r="L2547" s="570">
        <v>99</v>
      </c>
      <c r="M2547" s="570">
        <v>15</v>
      </c>
      <c r="N2547" s="570">
        <v>99</v>
      </c>
      <c r="O2547" s="570">
        <v>99</v>
      </c>
      <c r="P2547" s="570">
        <v>99</v>
      </c>
      <c r="Q2547" s="570"/>
      <c r="R2547" s="570">
        <v>0</v>
      </c>
      <c r="S2547" s="570"/>
      <c r="T2547" s="570"/>
      <c r="U2547" s="570"/>
      <c r="V2547" s="570"/>
      <c r="W2547" s="570"/>
      <c r="X2547" s="570"/>
      <c r="Y2547" s="570"/>
      <c r="Z2547" s="570"/>
      <c r="AA2547" s="570"/>
      <c r="AB2547" s="570"/>
      <c r="AC2547" s="570"/>
      <c r="AD2547" s="570"/>
      <c r="AE2547" s="570"/>
      <c r="AF2547" s="570"/>
      <c r="AG2547" s="570"/>
      <c r="AH2547" s="570"/>
      <c r="AI2547" s="570"/>
      <c r="AJ2547" s="570"/>
      <c r="AK2547" s="570"/>
      <c r="AL2547" s="570"/>
    </row>
    <row r="2548" spans="1:38" s="531" customFormat="1">
      <c r="A2548" s="570">
        <v>17</v>
      </c>
      <c r="B2548" s="570">
        <v>536</v>
      </c>
      <c r="C2548" s="570">
        <v>2022</v>
      </c>
      <c r="D2548" s="570">
        <v>8</v>
      </c>
      <c r="E2548" s="570">
        <v>99</v>
      </c>
      <c r="F2548" s="570">
        <v>99</v>
      </c>
      <c r="G2548" s="570">
        <v>99</v>
      </c>
      <c r="H2548" s="570">
        <v>99</v>
      </c>
      <c r="I2548" s="570">
        <v>99</v>
      </c>
      <c r="J2548" s="570">
        <v>999</v>
      </c>
      <c r="K2548" s="570">
        <v>99</v>
      </c>
      <c r="L2548" s="570">
        <v>99</v>
      </c>
      <c r="M2548" s="570">
        <v>15</v>
      </c>
      <c r="N2548" s="570">
        <v>99</v>
      </c>
      <c r="O2548" s="570">
        <v>99</v>
      </c>
      <c r="P2548" s="570">
        <v>99</v>
      </c>
      <c r="Q2548" s="570"/>
      <c r="R2548" s="570">
        <v>0</v>
      </c>
      <c r="S2548" s="570"/>
      <c r="T2548" s="570"/>
      <c r="U2548" s="570"/>
      <c r="V2548" s="570"/>
      <c r="W2548" s="570"/>
      <c r="X2548" s="570"/>
      <c r="Y2548" s="570"/>
      <c r="Z2548" s="570"/>
      <c r="AA2548" s="570"/>
      <c r="AB2548" s="570"/>
      <c r="AC2548" s="570"/>
      <c r="AD2548" s="570"/>
      <c r="AE2548" s="570"/>
      <c r="AF2548" s="570"/>
      <c r="AG2548" s="570"/>
      <c r="AH2548" s="570"/>
      <c r="AI2548" s="570"/>
      <c r="AJ2548" s="570"/>
      <c r="AK2548" s="570"/>
      <c r="AL2548" s="570"/>
    </row>
    <row r="2549" spans="1:38" s="531" customFormat="1">
      <c r="A2549" s="570">
        <v>17</v>
      </c>
      <c r="B2549" s="570">
        <v>537</v>
      </c>
      <c r="C2549" s="570">
        <v>2022</v>
      </c>
      <c r="D2549" s="570">
        <v>9</v>
      </c>
      <c r="E2549" s="570">
        <v>99</v>
      </c>
      <c r="F2549" s="570">
        <v>99</v>
      </c>
      <c r="G2549" s="570">
        <v>99</v>
      </c>
      <c r="H2549" s="570">
        <v>99</v>
      </c>
      <c r="I2549" s="570">
        <v>99</v>
      </c>
      <c r="J2549" s="570">
        <v>999</v>
      </c>
      <c r="K2549" s="570">
        <v>99</v>
      </c>
      <c r="L2549" s="570">
        <v>99</v>
      </c>
      <c r="M2549" s="570">
        <v>15</v>
      </c>
      <c r="N2549" s="570">
        <v>99</v>
      </c>
      <c r="O2549" s="570">
        <v>99</v>
      </c>
      <c r="P2549" s="570">
        <v>99</v>
      </c>
      <c r="Q2549" s="570"/>
      <c r="R2549" s="570">
        <v>0</v>
      </c>
      <c r="S2549" s="570"/>
      <c r="T2549" s="570"/>
      <c r="U2549" s="570"/>
      <c r="V2549" s="570"/>
      <c r="W2549" s="570"/>
      <c r="X2549" s="570"/>
      <c r="Y2549" s="570"/>
      <c r="Z2549" s="570"/>
      <c r="AA2549" s="570"/>
      <c r="AB2549" s="570"/>
      <c r="AC2549" s="570"/>
      <c r="AD2549" s="570"/>
      <c r="AE2549" s="570"/>
      <c r="AF2549" s="570"/>
      <c r="AG2549" s="570"/>
      <c r="AH2549" s="570"/>
      <c r="AI2549" s="570"/>
      <c r="AJ2549" s="570"/>
      <c r="AK2549" s="570"/>
      <c r="AL2549" s="570"/>
    </row>
    <row r="2550" spans="1:38" s="531" customFormat="1">
      <c r="A2550" s="570">
        <v>17</v>
      </c>
      <c r="B2550" s="570">
        <v>538</v>
      </c>
      <c r="C2550" s="570">
        <v>2022</v>
      </c>
      <c r="D2550" s="570">
        <v>10</v>
      </c>
      <c r="E2550" s="570">
        <v>99</v>
      </c>
      <c r="F2550" s="570">
        <v>99</v>
      </c>
      <c r="G2550" s="570">
        <v>99</v>
      </c>
      <c r="H2550" s="570">
        <v>99</v>
      </c>
      <c r="I2550" s="570">
        <v>99</v>
      </c>
      <c r="J2550" s="570">
        <v>999</v>
      </c>
      <c r="K2550" s="570">
        <v>99</v>
      </c>
      <c r="L2550" s="570">
        <v>99</v>
      </c>
      <c r="M2550" s="570">
        <v>15</v>
      </c>
      <c r="N2550" s="570">
        <v>99</v>
      </c>
      <c r="O2550" s="570">
        <v>99</v>
      </c>
      <c r="P2550" s="570">
        <v>99</v>
      </c>
      <c r="Q2550" s="570"/>
      <c r="R2550" s="570">
        <v>0</v>
      </c>
      <c r="S2550" s="570"/>
      <c r="T2550" s="570"/>
      <c r="U2550" s="570"/>
      <c r="V2550" s="570"/>
      <c r="W2550" s="570"/>
      <c r="X2550" s="570"/>
      <c r="Y2550" s="570"/>
      <c r="Z2550" s="570"/>
      <c r="AA2550" s="570"/>
      <c r="AB2550" s="570"/>
      <c r="AC2550" s="570"/>
      <c r="AD2550" s="570"/>
      <c r="AE2550" s="570"/>
      <c r="AF2550" s="570"/>
      <c r="AG2550" s="570"/>
      <c r="AH2550" s="570"/>
      <c r="AI2550" s="570"/>
      <c r="AJ2550" s="570"/>
      <c r="AK2550" s="570"/>
      <c r="AL2550" s="570"/>
    </row>
    <row r="2551" spans="1:38" s="531" customFormat="1">
      <c r="A2551" s="570">
        <v>17</v>
      </c>
      <c r="B2551" s="570">
        <v>539</v>
      </c>
      <c r="C2551" s="570">
        <v>2022</v>
      </c>
      <c r="D2551" s="570">
        <v>11</v>
      </c>
      <c r="E2551" s="570">
        <v>99</v>
      </c>
      <c r="F2551" s="570">
        <v>99</v>
      </c>
      <c r="G2551" s="570">
        <v>99</v>
      </c>
      <c r="H2551" s="570">
        <v>99</v>
      </c>
      <c r="I2551" s="570">
        <v>99</v>
      </c>
      <c r="J2551" s="570">
        <v>999</v>
      </c>
      <c r="K2551" s="570">
        <v>99</v>
      </c>
      <c r="L2551" s="570">
        <v>99</v>
      </c>
      <c r="M2551" s="570">
        <v>15</v>
      </c>
      <c r="N2551" s="570">
        <v>99</v>
      </c>
      <c r="O2551" s="570">
        <v>99</v>
      </c>
      <c r="P2551" s="570">
        <v>99</v>
      </c>
      <c r="Q2551" s="570"/>
      <c r="R2551" s="570">
        <v>0</v>
      </c>
      <c r="S2551" s="570"/>
      <c r="T2551" s="570"/>
      <c r="U2551" s="570"/>
      <c r="V2551" s="570"/>
      <c r="W2551" s="570"/>
      <c r="X2551" s="570"/>
      <c r="Y2551" s="570"/>
      <c r="Z2551" s="570"/>
      <c r="AA2551" s="570"/>
      <c r="AB2551" s="570"/>
      <c r="AC2551" s="570"/>
      <c r="AD2551" s="570"/>
      <c r="AE2551" s="570"/>
      <c r="AF2551" s="570"/>
      <c r="AG2551" s="570"/>
      <c r="AH2551" s="570"/>
      <c r="AI2551" s="570"/>
      <c r="AJ2551" s="570"/>
      <c r="AK2551" s="570"/>
      <c r="AL2551" s="570"/>
    </row>
    <row r="2552" spans="1:38" s="531" customFormat="1">
      <c r="A2552" s="570">
        <v>17</v>
      </c>
      <c r="B2552" s="570">
        <v>540</v>
      </c>
      <c r="C2552" s="570">
        <v>2022</v>
      </c>
      <c r="D2552" s="570">
        <v>12</v>
      </c>
      <c r="E2552" s="570">
        <v>99</v>
      </c>
      <c r="F2552" s="570">
        <v>99</v>
      </c>
      <c r="G2552" s="570">
        <v>99</v>
      </c>
      <c r="H2552" s="570">
        <v>99</v>
      </c>
      <c r="I2552" s="570">
        <v>99</v>
      </c>
      <c r="J2552" s="570">
        <v>999</v>
      </c>
      <c r="K2552" s="570">
        <v>99</v>
      </c>
      <c r="L2552" s="570">
        <v>99</v>
      </c>
      <c r="M2552" s="570">
        <v>15</v>
      </c>
      <c r="N2552" s="570">
        <v>99</v>
      </c>
      <c r="O2552" s="570">
        <v>99</v>
      </c>
      <c r="P2552" s="570">
        <v>99</v>
      </c>
      <c r="Q2552" s="570"/>
      <c r="R2552" s="570">
        <v>0</v>
      </c>
      <c r="S2552" s="570"/>
      <c r="T2552" s="570"/>
      <c r="U2552" s="570"/>
      <c r="V2552" s="570"/>
      <c r="W2552" s="570"/>
      <c r="X2552" s="570"/>
      <c r="Y2552" s="570"/>
      <c r="Z2552" s="570"/>
      <c r="AA2552" s="570"/>
      <c r="AB2552" s="570"/>
      <c r="AC2552" s="570"/>
      <c r="AD2552" s="570"/>
      <c r="AE2552" s="570"/>
      <c r="AF2552" s="570"/>
      <c r="AG2552" s="570"/>
      <c r="AH2552" s="570"/>
      <c r="AI2552" s="570"/>
      <c r="AJ2552" s="570"/>
      <c r="AK2552" s="570"/>
      <c r="AL2552" s="570"/>
    </row>
    <row r="2553" spans="1:38">
      <c r="A2553" s="570">
        <v>18</v>
      </c>
      <c r="B2553" s="570">
        <v>1</v>
      </c>
      <c r="C2553" s="570">
        <v>2024</v>
      </c>
      <c r="D2553" s="570"/>
      <c r="E2553" s="570">
        <v>99</v>
      </c>
      <c r="F2553" s="570"/>
      <c r="G2553" s="570">
        <v>99</v>
      </c>
      <c r="H2553" s="570">
        <v>1</v>
      </c>
      <c r="I2553" s="570">
        <v>99</v>
      </c>
      <c r="J2553" s="570">
        <v>103</v>
      </c>
      <c r="K2553" s="570">
        <v>99</v>
      </c>
      <c r="L2553" s="570">
        <v>1</v>
      </c>
      <c r="M2553" s="570">
        <v>99</v>
      </c>
      <c r="N2553" s="570">
        <v>99</v>
      </c>
      <c r="O2553" s="570">
        <v>99</v>
      </c>
      <c r="P2553" s="570">
        <v>99</v>
      </c>
      <c r="Q2553" s="570"/>
      <c r="R2553" s="570">
        <v>0</v>
      </c>
      <c r="S2553" s="570"/>
      <c r="T2553" s="570"/>
      <c r="U2553" s="570"/>
      <c r="V2553" s="570"/>
      <c r="W2553" s="570"/>
      <c r="X2553" s="570"/>
      <c r="Y2553" s="570"/>
      <c r="Z2553" s="570"/>
      <c r="AA2553" s="570"/>
      <c r="AB2553" s="570"/>
      <c r="AC2553" s="570"/>
      <c r="AD2553" s="570"/>
      <c r="AE2553" s="570"/>
      <c r="AF2553" s="570"/>
      <c r="AG2553" s="570"/>
      <c r="AH2553" s="570"/>
      <c r="AI2553" s="570"/>
      <c r="AJ2553" s="570"/>
      <c r="AK2553" s="570"/>
      <c r="AL2553" s="570"/>
    </row>
    <row r="2554" spans="1:38">
      <c r="A2554" s="570">
        <v>18</v>
      </c>
      <c r="B2554" s="570">
        <v>2</v>
      </c>
      <c r="C2554" s="570">
        <v>2024</v>
      </c>
      <c r="D2554" s="570"/>
      <c r="E2554" s="570">
        <v>99</v>
      </c>
      <c r="F2554" s="570"/>
      <c r="G2554" s="570">
        <v>99</v>
      </c>
      <c r="H2554" s="570">
        <v>2</v>
      </c>
      <c r="I2554" s="570">
        <v>99</v>
      </c>
      <c r="J2554" s="570">
        <v>106</v>
      </c>
      <c r="K2554" s="570">
        <v>99</v>
      </c>
      <c r="L2554" s="570">
        <v>1</v>
      </c>
      <c r="M2554" s="570">
        <v>99</v>
      </c>
      <c r="N2554" s="570">
        <v>99</v>
      </c>
      <c r="O2554" s="570">
        <v>99</v>
      </c>
      <c r="P2554" s="570">
        <v>99</v>
      </c>
      <c r="Q2554" s="570"/>
      <c r="R2554" s="570">
        <v>0</v>
      </c>
      <c r="S2554" s="570"/>
      <c r="T2554" s="570"/>
      <c r="U2554" s="570"/>
      <c r="V2554" s="570"/>
      <c r="W2554" s="570"/>
      <c r="X2554" s="570"/>
      <c r="Y2554" s="570"/>
      <c r="Z2554" s="570"/>
      <c r="AA2554" s="570"/>
      <c r="AB2554" s="570"/>
      <c r="AC2554" s="570"/>
      <c r="AD2554" s="570"/>
      <c r="AE2554" s="570"/>
      <c r="AF2554" s="570"/>
      <c r="AG2554" s="570"/>
      <c r="AH2554" s="570"/>
      <c r="AI2554" s="570"/>
      <c r="AJ2554" s="570"/>
      <c r="AK2554" s="570"/>
      <c r="AL2554" s="570"/>
    </row>
    <row r="2555" spans="1:38">
      <c r="A2555" s="570">
        <v>18</v>
      </c>
      <c r="B2555" s="570">
        <v>3</v>
      </c>
      <c r="C2555" s="570">
        <v>2024</v>
      </c>
      <c r="D2555" s="570"/>
      <c r="E2555" s="570">
        <v>99</v>
      </c>
      <c r="F2555" s="570"/>
      <c r="G2555" s="570">
        <v>99</v>
      </c>
      <c r="H2555" s="570">
        <v>1</v>
      </c>
      <c r="I2555" s="570">
        <v>99</v>
      </c>
      <c r="J2555" s="570">
        <v>110</v>
      </c>
      <c r="K2555" s="570">
        <v>99</v>
      </c>
      <c r="L2555" s="570">
        <v>1</v>
      </c>
      <c r="M2555" s="570">
        <v>99</v>
      </c>
      <c r="N2555" s="570">
        <v>99</v>
      </c>
      <c r="O2555" s="570">
        <v>99</v>
      </c>
      <c r="P2555" s="570">
        <v>99</v>
      </c>
      <c r="Q2555" s="570">
        <v>9</v>
      </c>
      <c r="R2555" s="570">
        <v>20</v>
      </c>
      <c r="S2555" s="570">
        <v>1</v>
      </c>
      <c r="T2555" s="570">
        <v>2.7</v>
      </c>
      <c r="U2555" s="570">
        <v>10.965</v>
      </c>
      <c r="V2555" s="570">
        <v>0</v>
      </c>
      <c r="W2555" s="570">
        <v>0</v>
      </c>
      <c r="X2555" s="570">
        <v>20</v>
      </c>
      <c r="Y2555" s="570">
        <v>0</v>
      </c>
      <c r="Z2555" s="570">
        <v>5.843139139195646</v>
      </c>
      <c r="AA2555" s="570">
        <v>0</v>
      </c>
      <c r="AB2555" s="570">
        <v>0.95393920141694533</v>
      </c>
      <c r="AC2555" s="570"/>
      <c r="AD2555" s="570">
        <v>77.314323623568441</v>
      </c>
      <c r="AE2555" s="570"/>
      <c r="AF2555" s="570">
        <v>0.36913990402362495</v>
      </c>
      <c r="AG2555" s="570">
        <v>0.38387211964627022</v>
      </c>
      <c r="AH2555" s="570">
        <v>15</v>
      </c>
      <c r="AI2555" s="570">
        <v>20</v>
      </c>
      <c r="AJ2555" s="570">
        <v>97.23</v>
      </c>
      <c r="AK2555" s="570">
        <v>10.182331400683159</v>
      </c>
      <c r="AL2555" s="570"/>
    </row>
    <row r="2556" spans="1:38">
      <c r="A2556" s="570">
        <v>18</v>
      </c>
      <c r="B2556" s="570">
        <v>4</v>
      </c>
      <c r="C2556" s="570">
        <v>2024</v>
      </c>
      <c r="D2556" s="570"/>
      <c r="E2556" s="570">
        <v>99</v>
      </c>
      <c r="F2556" s="570"/>
      <c r="G2556" s="570">
        <v>99</v>
      </c>
      <c r="H2556" s="570">
        <v>1</v>
      </c>
      <c r="I2556" s="570">
        <v>99</v>
      </c>
      <c r="J2556" s="570">
        <v>111</v>
      </c>
      <c r="K2556" s="570">
        <v>99</v>
      </c>
      <c r="L2556" s="570">
        <v>1</v>
      </c>
      <c r="M2556" s="570">
        <v>99</v>
      </c>
      <c r="N2556" s="570">
        <v>99</v>
      </c>
      <c r="O2556" s="570">
        <v>99</v>
      </c>
      <c r="P2556" s="570">
        <v>99</v>
      </c>
      <c r="Q2556" s="570"/>
      <c r="R2556" s="570">
        <v>0</v>
      </c>
      <c r="S2556" s="570"/>
      <c r="T2556" s="570"/>
      <c r="U2556" s="570"/>
      <c r="V2556" s="570"/>
      <c r="W2556" s="570"/>
      <c r="X2556" s="570"/>
      <c r="Y2556" s="570"/>
      <c r="Z2556" s="570"/>
      <c r="AA2556" s="570"/>
      <c r="AB2556" s="570"/>
      <c r="AC2556" s="570"/>
      <c r="AD2556" s="570"/>
      <c r="AE2556" s="570"/>
      <c r="AF2556" s="570"/>
      <c r="AG2556" s="570"/>
      <c r="AH2556" s="570"/>
      <c r="AI2556" s="570"/>
      <c r="AJ2556" s="570"/>
      <c r="AK2556" s="570"/>
      <c r="AL2556" s="570"/>
    </row>
    <row r="2557" spans="1:38">
      <c r="A2557" s="570">
        <v>18</v>
      </c>
      <c r="B2557" s="570">
        <v>5</v>
      </c>
      <c r="C2557" s="570">
        <v>2024</v>
      </c>
      <c r="D2557" s="570"/>
      <c r="E2557" s="570">
        <v>99</v>
      </c>
      <c r="F2557" s="570"/>
      <c r="G2557" s="570">
        <v>99</v>
      </c>
      <c r="H2557" s="570">
        <v>1</v>
      </c>
      <c r="I2557" s="570">
        <v>99</v>
      </c>
      <c r="J2557" s="570">
        <v>116</v>
      </c>
      <c r="K2557" s="570">
        <v>99</v>
      </c>
      <c r="L2557" s="570">
        <v>1</v>
      </c>
      <c r="M2557" s="570">
        <v>99</v>
      </c>
      <c r="N2557" s="570">
        <v>99</v>
      </c>
      <c r="O2557" s="570">
        <v>99</v>
      </c>
      <c r="P2557" s="570">
        <v>99</v>
      </c>
      <c r="Q2557" s="570">
        <v>3</v>
      </c>
      <c r="R2557" s="570">
        <v>4</v>
      </c>
      <c r="S2557" s="570">
        <v>1</v>
      </c>
      <c r="T2557" s="570">
        <v>2</v>
      </c>
      <c r="U2557" s="570">
        <v>9.15</v>
      </c>
      <c r="V2557" s="570">
        <v>0</v>
      </c>
      <c r="W2557" s="570">
        <v>0</v>
      </c>
      <c r="X2557" s="570">
        <v>0</v>
      </c>
      <c r="Y2557" s="570">
        <v>0</v>
      </c>
      <c r="Z2557" s="570">
        <v>4.3072613108563527</v>
      </c>
      <c r="AA2557" s="570">
        <v>0</v>
      </c>
      <c r="AB2557" s="570">
        <v>0</v>
      </c>
      <c r="AC2557" s="570"/>
      <c r="AD2557" s="570"/>
      <c r="AE2557" s="570"/>
      <c r="AF2557" s="570">
        <v>0.37986704653371345</v>
      </c>
      <c r="AG2557" s="570">
        <v>0.28706107498882338</v>
      </c>
      <c r="AH2557" s="570">
        <v>0</v>
      </c>
      <c r="AI2557" s="570">
        <v>4</v>
      </c>
      <c r="AJ2557" s="570">
        <v>92.274999999999977</v>
      </c>
      <c r="AK2557" s="570">
        <v>10.944610487670868</v>
      </c>
      <c r="AL2557" s="570"/>
    </row>
    <row r="2558" spans="1:38">
      <c r="A2558" s="570">
        <v>18</v>
      </c>
      <c r="B2558" s="570">
        <v>6</v>
      </c>
      <c r="C2558" s="570">
        <v>2024</v>
      </c>
      <c r="D2558" s="570"/>
      <c r="E2558" s="570">
        <v>99</v>
      </c>
      <c r="F2558" s="570"/>
      <c r="G2558" s="570">
        <v>99</v>
      </c>
      <c r="H2558" s="570">
        <v>2</v>
      </c>
      <c r="I2558" s="570">
        <v>99</v>
      </c>
      <c r="J2558" s="570">
        <v>117</v>
      </c>
      <c r="K2558" s="570">
        <v>99</v>
      </c>
      <c r="L2558" s="570">
        <v>1</v>
      </c>
      <c r="M2558" s="570">
        <v>99</v>
      </c>
      <c r="N2558" s="570">
        <v>99</v>
      </c>
      <c r="O2558" s="570">
        <v>99</v>
      </c>
      <c r="P2558" s="570">
        <v>99</v>
      </c>
      <c r="Q2558" s="570">
        <v>2</v>
      </c>
      <c r="R2558" s="570">
        <v>3</v>
      </c>
      <c r="S2558" s="570">
        <v>1</v>
      </c>
      <c r="T2558" s="570">
        <v>2.3333333333333339</v>
      </c>
      <c r="U2558" s="570">
        <v>11</v>
      </c>
      <c r="V2558" s="570">
        <v>0</v>
      </c>
      <c r="W2558" s="570">
        <v>0</v>
      </c>
      <c r="X2558" s="570">
        <v>0</v>
      </c>
      <c r="Y2558" s="570">
        <v>0</v>
      </c>
      <c r="Z2558" s="570">
        <v>3.3536050254415275</v>
      </c>
      <c r="AA2558" s="570">
        <v>0</v>
      </c>
      <c r="AB2558" s="570">
        <v>0.4714045207910309</v>
      </c>
      <c r="AC2558" s="570"/>
      <c r="AD2558" s="570">
        <v>-96.99088499635937</v>
      </c>
      <c r="AE2558" s="570"/>
      <c r="AF2558" s="570">
        <v>1.1904761904761909</v>
      </c>
      <c r="AG2558" s="570">
        <v>1.0255772756938186</v>
      </c>
      <c r="AH2558" s="570">
        <v>0</v>
      </c>
      <c r="AI2558" s="570">
        <v>3</v>
      </c>
      <c r="AJ2558" s="570">
        <v>99.766666666666637</v>
      </c>
      <c r="AK2558" s="570">
        <v>10.731529697709748</v>
      </c>
      <c r="AL2558" s="570"/>
    </row>
    <row r="2559" spans="1:38">
      <c r="A2559" s="570">
        <v>18</v>
      </c>
      <c r="B2559" s="570">
        <v>7</v>
      </c>
      <c r="C2559" s="570">
        <v>2024</v>
      </c>
      <c r="D2559" s="570"/>
      <c r="E2559" s="570">
        <v>99</v>
      </c>
      <c r="F2559" s="570"/>
      <c r="G2559" s="570">
        <v>99</v>
      </c>
      <c r="H2559" s="570">
        <v>1</v>
      </c>
      <c r="I2559" s="570">
        <v>99</v>
      </c>
      <c r="J2559" s="570">
        <v>134</v>
      </c>
      <c r="K2559" s="570">
        <v>99</v>
      </c>
      <c r="L2559" s="570">
        <v>1</v>
      </c>
      <c r="M2559" s="570">
        <v>99</v>
      </c>
      <c r="N2559" s="570">
        <v>99</v>
      </c>
      <c r="O2559" s="570">
        <v>99</v>
      </c>
      <c r="P2559" s="570">
        <v>99</v>
      </c>
      <c r="Q2559" s="570">
        <v>12</v>
      </c>
      <c r="R2559" s="570">
        <v>20</v>
      </c>
      <c r="S2559" s="570">
        <v>1</v>
      </c>
      <c r="T2559" s="570">
        <v>2.5499999999999998</v>
      </c>
      <c r="U2559" s="570">
        <v>11.894999999999998</v>
      </c>
      <c r="V2559" s="570">
        <v>0</v>
      </c>
      <c r="W2559" s="570">
        <v>0</v>
      </c>
      <c r="X2559" s="570">
        <v>15</v>
      </c>
      <c r="Y2559" s="570">
        <v>0</v>
      </c>
      <c r="Z2559" s="570">
        <v>4.036889272695011</v>
      </c>
      <c r="AA2559" s="570">
        <v>0</v>
      </c>
      <c r="AB2559" s="570">
        <v>0.80467384697155486</v>
      </c>
      <c r="AC2559" s="570"/>
      <c r="AD2559" s="570">
        <v>27.790782375514901</v>
      </c>
      <c r="AE2559" s="570"/>
      <c r="AF2559" s="570">
        <v>0.36101083032490966</v>
      </c>
      <c r="AG2559" s="570">
        <v>0.34413872016270997</v>
      </c>
      <c r="AH2559" s="570">
        <v>0</v>
      </c>
      <c r="AI2559" s="570">
        <v>20</v>
      </c>
      <c r="AJ2559" s="570">
        <v>103.06</v>
      </c>
      <c r="AK2559" s="570">
        <v>10.31442648031889</v>
      </c>
      <c r="AL2559" s="570"/>
    </row>
    <row r="2560" spans="1:38">
      <c r="A2560" s="570">
        <v>18</v>
      </c>
      <c r="B2560" s="570">
        <v>8</v>
      </c>
      <c r="C2560" s="570">
        <v>2024</v>
      </c>
      <c r="D2560" s="570"/>
      <c r="E2560" s="570">
        <v>99</v>
      </c>
      <c r="F2560" s="570"/>
      <c r="G2560" s="570">
        <v>99</v>
      </c>
      <c r="H2560" s="570">
        <v>2</v>
      </c>
      <c r="I2560" s="570">
        <v>99</v>
      </c>
      <c r="J2560" s="570">
        <v>141</v>
      </c>
      <c r="K2560" s="570">
        <v>99</v>
      </c>
      <c r="L2560" s="570">
        <v>1</v>
      </c>
      <c r="M2560" s="570">
        <v>99</v>
      </c>
      <c r="N2560" s="570">
        <v>99</v>
      </c>
      <c r="O2560" s="570">
        <v>99</v>
      </c>
      <c r="P2560" s="570">
        <v>99</v>
      </c>
      <c r="Q2560" s="570">
        <v>12</v>
      </c>
      <c r="R2560" s="570">
        <v>35</v>
      </c>
      <c r="S2560" s="570">
        <v>1</v>
      </c>
      <c r="T2560" s="570">
        <v>2.1714285714285704</v>
      </c>
      <c r="U2560" s="570">
        <v>9.6885714285714304</v>
      </c>
      <c r="V2560" s="570">
        <v>0</v>
      </c>
      <c r="W2560" s="570">
        <v>0</v>
      </c>
      <c r="X2560" s="570">
        <v>0</v>
      </c>
      <c r="Y2560" s="570">
        <v>0</v>
      </c>
      <c r="Z2560" s="570">
        <v>3.4663089820706507</v>
      </c>
      <c r="AA2560" s="570">
        <v>0</v>
      </c>
      <c r="AB2560" s="570">
        <v>0.44629998148038086</v>
      </c>
      <c r="AC2560" s="570"/>
      <c r="AD2560" s="570">
        <v>46.298551091251056</v>
      </c>
      <c r="AE2560" s="570"/>
      <c r="AF2560" s="570">
        <v>1.7632241813602016</v>
      </c>
      <c r="AG2560" s="570">
        <v>1.1389284466775935</v>
      </c>
      <c r="AH2560" s="570">
        <v>0</v>
      </c>
      <c r="AI2560" s="570">
        <v>35</v>
      </c>
      <c r="AJ2560" s="570">
        <v>97.345714285714308</v>
      </c>
      <c r="AK2560" s="570">
        <v>9.8509578493484664</v>
      </c>
      <c r="AL2560" s="570"/>
    </row>
    <row r="2561" spans="1:38">
      <c r="A2561" s="570">
        <v>18</v>
      </c>
      <c r="B2561" s="570">
        <v>9</v>
      </c>
      <c r="C2561" s="570">
        <v>2024</v>
      </c>
      <c r="D2561" s="570"/>
      <c r="E2561" s="570">
        <v>99</v>
      </c>
      <c r="F2561" s="570"/>
      <c r="G2561" s="570">
        <v>99</v>
      </c>
      <c r="H2561" s="570">
        <v>2</v>
      </c>
      <c r="I2561" s="570">
        <v>99</v>
      </c>
      <c r="J2561" s="570">
        <v>143</v>
      </c>
      <c r="K2561" s="570">
        <v>99</v>
      </c>
      <c r="L2561" s="570">
        <v>1</v>
      </c>
      <c r="M2561" s="570">
        <v>99</v>
      </c>
      <c r="N2561" s="570">
        <v>99</v>
      </c>
      <c r="O2561" s="570">
        <v>99</v>
      </c>
      <c r="P2561" s="570">
        <v>99</v>
      </c>
      <c r="Q2561" s="570"/>
      <c r="R2561" s="570">
        <v>0</v>
      </c>
      <c r="S2561" s="570"/>
      <c r="T2561" s="570"/>
      <c r="U2561" s="570"/>
      <c r="V2561" s="570"/>
      <c r="W2561" s="570"/>
      <c r="X2561" s="570"/>
      <c r="Y2561" s="570"/>
      <c r="Z2561" s="570"/>
      <c r="AA2561" s="570"/>
      <c r="AB2561" s="570"/>
      <c r="AC2561" s="570"/>
      <c r="AD2561" s="570"/>
      <c r="AE2561" s="570"/>
      <c r="AF2561" s="570"/>
      <c r="AG2561" s="570"/>
      <c r="AH2561" s="570"/>
      <c r="AI2561" s="570"/>
      <c r="AJ2561" s="570"/>
      <c r="AK2561" s="570"/>
      <c r="AL2561" s="570"/>
    </row>
    <row r="2562" spans="1:38">
      <c r="A2562" s="570">
        <v>18</v>
      </c>
      <c r="B2562" s="570">
        <v>10</v>
      </c>
      <c r="C2562" s="570">
        <v>2024</v>
      </c>
      <c r="D2562" s="570"/>
      <c r="E2562" s="570">
        <v>99</v>
      </c>
      <c r="F2562" s="570"/>
      <c r="G2562" s="570">
        <v>99</v>
      </c>
      <c r="H2562" s="570">
        <v>2</v>
      </c>
      <c r="I2562" s="570">
        <v>99</v>
      </c>
      <c r="J2562" s="570">
        <v>147</v>
      </c>
      <c r="K2562" s="570">
        <v>99</v>
      </c>
      <c r="L2562" s="570">
        <v>1</v>
      </c>
      <c r="M2562" s="570">
        <v>99</v>
      </c>
      <c r="N2562" s="570">
        <v>99</v>
      </c>
      <c r="O2562" s="570">
        <v>99</v>
      </c>
      <c r="P2562" s="570">
        <v>99</v>
      </c>
      <c r="Q2562" s="570">
        <v>1</v>
      </c>
      <c r="R2562" s="570">
        <v>1</v>
      </c>
      <c r="S2562" s="570">
        <v>1</v>
      </c>
      <c r="T2562" s="570">
        <v>2</v>
      </c>
      <c r="U2562" s="570">
        <v>2.6</v>
      </c>
      <c r="V2562" s="570">
        <v>0</v>
      </c>
      <c r="W2562" s="570">
        <v>0</v>
      </c>
      <c r="X2562" s="570">
        <v>0</v>
      </c>
      <c r="Y2562" s="570">
        <v>0</v>
      </c>
      <c r="Z2562" s="570">
        <v>0</v>
      </c>
      <c r="AA2562" s="570">
        <v>0</v>
      </c>
      <c r="AB2562" s="570">
        <v>0</v>
      </c>
      <c r="AC2562" s="570"/>
      <c r="AD2562" s="570"/>
      <c r="AE2562" s="570"/>
      <c r="AF2562" s="570">
        <v>0.98039215686274495</v>
      </c>
      <c r="AG2562" s="570">
        <v>0.22520571676050241</v>
      </c>
      <c r="AH2562" s="570">
        <v>0</v>
      </c>
      <c r="AI2562" s="570">
        <v>1</v>
      </c>
      <c r="AJ2562" s="570">
        <v>68.3</v>
      </c>
      <c r="AK2562" s="570">
        <v>8.1603960493802781</v>
      </c>
      <c r="AL2562" s="570"/>
    </row>
    <row r="2563" spans="1:38">
      <c r="A2563" s="570">
        <v>18</v>
      </c>
      <c r="B2563" s="570">
        <v>11</v>
      </c>
      <c r="C2563" s="570">
        <v>2024</v>
      </c>
      <c r="D2563" s="570"/>
      <c r="E2563" s="570">
        <v>99</v>
      </c>
      <c r="F2563" s="570"/>
      <c r="G2563" s="570">
        <v>99</v>
      </c>
      <c r="H2563" s="570">
        <v>1</v>
      </c>
      <c r="I2563" s="570">
        <v>99</v>
      </c>
      <c r="J2563" s="570">
        <v>155</v>
      </c>
      <c r="K2563" s="570">
        <v>99</v>
      </c>
      <c r="L2563" s="570">
        <v>1</v>
      </c>
      <c r="M2563" s="570">
        <v>99</v>
      </c>
      <c r="N2563" s="570">
        <v>99</v>
      </c>
      <c r="O2563" s="570">
        <v>99</v>
      </c>
      <c r="P2563" s="570">
        <v>99</v>
      </c>
      <c r="Q2563" s="570">
        <v>10</v>
      </c>
      <c r="R2563" s="570">
        <v>20</v>
      </c>
      <c r="S2563" s="570">
        <v>1</v>
      </c>
      <c r="T2563" s="570">
        <v>2.5499999999999998</v>
      </c>
      <c r="U2563" s="570">
        <v>11.64</v>
      </c>
      <c r="V2563" s="570">
        <v>0</v>
      </c>
      <c r="W2563" s="570">
        <v>0</v>
      </c>
      <c r="X2563" s="570">
        <v>10</v>
      </c>
      <c r="Y2563" s="570">
        <v>0</v>
      </c>
      <c r="Z2563" s="570">
        <v>4.1892004010312052</v>
      </c>
      <c r="AA2563" s="570">
        <v>0</v>
      </c>
      <c r="AB2563" s="570">
        <v>0.9205976319760989</v>
      </c>
      <c r="AC2563" s="570"/>
      <c r="AD2563" s="570">
        <v>16.28390851756842</v>
      </c>
      <c r="AE2563" s="570"/>
      <c r="AF2563" s="570">
        <v>0.72202166064981932</v>
      </c>
      <c r="AG2563" s="570">
        <v>0.48469000035394016</v>
      </c>
      <c r="AH2563" s="570">
        <v>0</v>
      </c>
      <c r="AI2563" s="570">
        <v>20</v>
      </c>
      <c r="AJ2563" s="570">
        <v>114.05500000000001</v>
      </c>
      <c r="AK2563" s="570">
        <v>8.1873261438577938</v>
      </c>
      <c r="AL2563" s="570"/>
    </row>
    <row r="2564" spans="1:38">
      <c r="A2564" s="570">
        <v>18</v>
      </c>
      <c r="B2564" s="570">
        <v>12</v>
      </c>
      <c r="C2564" s="570">
        <v>2024</v>
      </c>
      <c r="D2564" s="570"/>
      <c r="E2564" s="570">
        <v>99</v>
      </c>
      <c r="F2564" s="570"/>
      <c r="G2564" s="570">
        <v>99</v>
      </c>
      <c r="H2564" s="570">
        <v>2</v>
      </c>
      <c r="I2564" s="570">
        <v>99</v>
      </c>
      <c r="J2564" s="570">
        <v>160</v>
      </c>
      <c r="K2564" s="570">
        <v>99</v>
      </c>
      <c r="L2564" s="570">
        <v>1</v>
      </c>
      <c r="M2564" s="570">
        <v>99</v>
      </c>
      <c r="N2564" s="570">
        <v>99</v>
      </c>
      <c r="O2564" s="570">
        <v>99</v>
      </c>
      <c r="P2564" s="570">
        <v>99</v>
      </c>
      <c r="Q2564" s="570">
        <v>1</v>
      </c>
      <c r="R2564" s="570">
        <v>1</v>
      </c>
      <c r="S2564" s="570">
        <v>1</v>
      </c>
      <c r="T2564" s="570">
        <v>2</v>
      </c>
      <c r="U2564" s="570">
        <v>12.6</v>
      </c>
      <c r="V2564" s="570">
        <v>0</v>
      </c>
      <c r="W2564" s="570">
        <v>0</v>
      </c>
      <c r="X2564" s="570">
        <v>0</v>
      </c>
      <c r="Y2564" s="570">
        <v>0</v>
      </c>
      <c r="Z2564" s="570">
        <v>0</v>
      </c>
      <c r="AA2564" s="570">
        <v>0</v>
      </c>
      <c r="AB2564" s="570">
        <v>0</v>
      </c>
      <c r="AC2564" s="570"/>
      <c r="AD2564" s="570"/>
      <c r="AE2564" s="570"/>
      <c r="AF2564" s="570">
        <v>0.21052631578947364</v>
      </c>
      <c r="AG2564" s="570">
        <v>0.20895522388059704</v>
      </c>
      <c r="AH2564" s="570">
        <v>0</v>
      </c>
      <c r="AI2564" s="570">
        <v>1</v>
      </c>
      <c r="AJ2564" s="570">
        <v>106.4</v>
      </c>
      <c r="AK2564" s="570">
        <v>10.460336635018493</v>
      </c>
      <c r="AL2564" s="570"/>
    </row>
    <row r="2565" spans="1:38">
      <c r="A2565" s="570">
        <v>18</v>
      </c>
      <c r="B2565" s="570">
        <v>13</v>
      </c>
      <c r="C2565" s="570">
        <v>2024</v>
      </c>
      <c r="D2565" s="570"/>
      <c r="E2565" s="570">
        <v>99</v>
      </c>
      <c r="F2565" s="570"/>
      <c r="G2565" s="570">
        <v>99</v>
      </c>
      <c r="H2565" s="570">
        <v>1</v>
      </c>
      <c r="I2565" s="570">
        <v>99</v>
      </c>
      <c r="J2565" s="570">
        <v>171</v>
      </c>
      <c r="K2565" s="570">
        <v>99</v>
      </c>
      <c r="L2565" s="570">
        <v>1</v>
      </c>
      <c r="M2565" s="570">
        <v>99</v>
      </c>
      <c r="N2565" s="570">
        <v>99</v>
      </c>
      <c r="O2565" s="570">
        <v>99</v>
      </c>
      <c r="P2565" s="570">
        <v>99</v>
      </c>
      <c r="Q2565" s="570"/>
      <c r="R2565" s="570">
        <v>0</v>
      </c>
      <c r="S2565" s="570"/>
      <c r="T2565" s="570"/>
      <c r="U2565" s="570"/>
      <c r="V2565" s="570"/>
      <c r="W2565" s="570"/>
      <c r="X2565" s="570"/>
      <c r="Y2565" s="570"/>
      <c r="Z2565" s="570"/>
      <c r="AA2565" s="570"/>
      <c r="AB2565" s="570"/>
      <c r="AC2565" s="570"/>
      <c r="AD2565" s="570"/>
      <c r="AE2565" s="570"/>
      <c r="AF2565" s="570"/>
      <c r="AG2565" s="570"/>
      <c r="AH2565" s="570"/>
      <c r="AI2565" s="570"/>
      <c r="AJ2565" s="570"/>
      <c r="AK2565" s="570"/>
      <c r="AL2565" s="570"/>
    </row>
    <row r="2566" spans="1:38">
      <c r="A2566" s="570">
        <v>18</v>
      </c>
      <c r="B2566" s="570">
        <v>14</v>
      </c>
      <c r="C2566" s="570">
        <v>2024</v>
      </c>
      <c r="D2566" s="570"/>
      <c r="E2566" s="570">
        <v>99</v>
      </c>
      <c r="F2566" s="570"/>
      <c r="G2566" s="570">
        <v>99</v>
      </c>
      <c r="H2566" s="570">
        <v>2</v>
      </c>
      <c r="I2566" s="570">
        <v>99</v>
      </c>
      <c r="J2566" s="570">
        <v>175</v>
      </c>
      <c r="K2566" s="570">
        <v>99</v>
      </c>
      <c r="L2566" s="570">
        <v>1</v>
      </c>
      <c r="M2566" s="570">
        <v>99</v>
      </c>
      <c r="N2566" s="570">
        <v>99</v>
      </c>
      <c r="O2566" s="570">
        <v>99</v>
      </c>
      <c r="P2566" s="570">
        <v>99</v>
      </c>
      <c r="Q2566" s="570">
        <v>4</v>
      </c>
      <c r="R2566" s="570">
        <v>6</v>
      </c>
      <c r="S2566" s="570">
        <v>1</v>
      </c>
      <c r="T2566" s="570">
        <v>2.6666666666666661</v>
      </c>
      <c r="U2566" s="570">
        <v>7.6333333333333311</v>
      </c>
      <c r="V2566" s="570">
        <v>0</v>
      </c>
      <c r="W2566" s="570">
        <v>0</v>
      </c>
      <c r="X2566" s="570">
        <v>16.666666666666671</v>
      </c>
      <c r="Y2566" s="570">
        <v>0</v>
      </c>
      <c r="Z2566" s="570">
        <v>5.3748384988656994</v>
      </c>
      <c r="AA2566" s="570">
        <v>0</v>
      </c>
      <c r="AB2566" s="570">
        <v>1.1055415967851332</v>
      </c>
      <c r="AC2566" s="570"/>
      <c r="AD2566" s="570">
        <v>64.137363514580159</v>
      </c>
      <c r="AE2566" s="570"/>
      <c r="AF2566" s="570">
        <v>0.29469548133595275</v>
      </c>
      <c r="AG2566" s="570">
        <v>0.19791113012440753</v>
      </c>
      <c r="AH2566" s="570">
        <v>0</v>
      </c>
      <c r="AI2566" s="570">
        <v>3</v>
      </c>
      <c r="AJ2566" s="570">
        <v>83.733333333333348</v>
      </c>
      <c r="AK2566" s="570">
        <v>10.876975616909398</v>
      </c>
      <c r="AL2566" s="570"/>
    </row>
    <row r="2567" spans="1:38">
      <c r="A2567" s="570">
        <v>18</v>
      </c>
      <c r="B2567" s="570">
        <v>15</v>
      </c>
      <c r="C2567" s="570">
        <v>2024</v>
      </c>
      <c r="D2567" s="570"/>
      <c r="E2567" s="570">
        <v>99</v>
      </c>
      <c r="F2567" s="570"/>
      <c r="G2567" s="570">
        <v>99</v>
      </c>
      <c r="H2567" s="570">
        <v>2</v>
      </c>
      <c r="I2567" s="570">
        <v>99</v>
      </c>
      <c r="J2567" s="570">
        <v>177</v>
      </c>
      <c r="K2567" s="570">
        <v>99</v>
      </c>
      <c r="L2567" s="570">
        <v>1</v>
      </c>
      <c r="M2567" s="570">
        <v>99</v>
      </c>
      <c r="N2567" s="570">
        <v>99</v>
      </c>
      <c r="O2567" s="570">
        <v>99</v>
      </c>
      <c r="P2567" s="570">
        <v>99</v>
      </c>
      <c r="Q2567" s="570"/>
      <c r="R2567" s="570">
        <v>0</v>
      </c>
      <c r="S2567" s="570"/>
      <c r="T2567" s="570"/>
      <c r="U2567" s="570"/>
      <c r="V2567" s="570"/>
      <c r="W2567" s="570"/>
      <c r="X2567" s="570"/>
      <c r="Y2567" s="570"/>
      <c r="Z2567" s="570"/>
      <c r="AA2567" s="570"/>
      <c r="AB2567" s="570"/>
      <c r="AC2567" s="570"/>
      <c r="AD2567" s="570"/>
      <c r="AE2567" s="570"/>
      <c r="AF2567" s="570"/>
      <c r="AG2567" s="570"/>
      <c r="AH2567" s="570"/>
      <c r="AI2567" s="570"/>
      <c r="AJ2567" s="570"/>
      <c r="AK2567" s="570"/>
      <c r="AL2567" s="570"/>
    </row>
    <row r="2568" spans="1:38">
      <c r="A2568" s="570">
        <v>18</v>
      </c>
      <c r="B2568" s="570">
        <v>16</v>
      </c>
      <c r="C2568" s="570">
        <v>2024</v>
      </c>
      <c r="D2568" s="570"/>
      <c r="E2568" s="570">
        <v>99</v>
      </c>
      <c r="F2568" s="570"/>
      <c r="G2568" s="570">
        <v>99</v>
      </c>
      <c r="H2568" s="570">
        <v>2</v>
      </c>
      <c r="I2568" s="570">
        <v>99</v>
      </c>
      <c r="J2568" s="570">
        <v>178</v>
      </c>
      <c r="K2568" s="570">
        <v>99</v>
      </c>
      <c r="L2568" s="570">
        <v>1</v>
      </c>
      <c r="M2568" s="570">
        <v>99</v>
      </c>
      <c r="N2568" s="570">
        <v>99</v>
      </c>
      <c r="O2568" s="570">
        <v>99</v>
      </c>
      <c r="P2568" s="570">
        <v>99</v>
      </c>
      <c r="Q2568" s="570"/>
      <c r="R2568" s="570">
        <v>0</v>
      </c>
      <c r="S2568" s="570"/>
      <c r="T2568" s="570"/>
      <c r="U2568" s="570"/>
      <c r="V2568" s="570"/>
      <c r="W2568" s="570"/>
      <c r="X2568" s="570"/>
      <c r="Y2568" s="570"/>
      <c r="Z2568" s="570"/>
      <c r="AA2568" s="570"/>
      <c r="AB2568" s="570"/>
      <c r="AC2568" s="570"/>
      <c r="AD2568" s="570"/>
      <c r="AE2568" s="570"/>
      <c r="AF2568" s="570"/>
      <c r="AG2568" s="570"/>
      <c r="AH2568" s="570"/>
      <c r="AI2568" s="570"/>
      <c r="AJ2568" s="570"/>
      <c r="AK2568" s="570"/>
      <c r="AL2568" s="570"/>
    </row>
    <row r="2569" spans="1:38">
      <c r="A2569" s="570">
        <v>18</v>
      </c>
      <c r="B2569" s="570">
        <v>17</v>
      </c>
      <c r="C2569" s="570">
        <v>2024</v>
      </c>
      <c r="D2569" s="570"/>
      <c r="E2569" s="570">
        <v>99</v>
      </c>
      <c r="F2569" s="570"/>
      <c r="G2569" s="570">
        <v>99</v>
      </c>
      <c r="H2569" s="570">
        <v>2</v>
      </c>
      <c r="I2569" s="570">
        <v>99</v>
      </c>
      <c r="J2569" s="570">
        <v>181</v>
      </c>
      <c r="K2569" s="570">
        <v>99</v>
      </c>
      <c r="L2569" s="570">
        <v>1</v>
      </c>
      <c r="M2569" s="570">
        <v>99</v>
      </c>
      <c r="N2569" s="570">
        <v>99</v>
      </c>
      <c r="O2569" s="570">
        <v>99</v>
      </c>
      <c r="P2569" s="570">
        <v>99</v>
      </c>
      <c r="Q2569" s="570">
        <v>2</v>
      </c>
      <c r="R2569" s="570">
        <v>4</v>
      </c>
      <c r="S2569" s="570">
        <v>1</v>
      </c>
      <c r="T2569" s="570">
        <v>2.75</v>
      </c>
      <c r="U2569" s="570">
        <v>9.6750000000000007</v>
      </c>
      <c r="V2569" s="570">
        <v>0</v>
      </c>
      <c r="W2569" s="570">
        <v>0</v>
      </c>
      <c r="X2569" s="570">
        <v>0</v>
      </c>
      <c r="Y2569" s="570">
        <v>0</v>
      </c>
      <c r="Z2569" s="570">
        <v>4.3239883209833003</v>
      </c>
      <c r="AA2569" s="570">
        <v>0</v>
      </c>
      <c r="AB2569" s="570">
        <v>0.4330127018922193</v>
      </c>
      <c r="AC2569" s="570"/>
      <c r="AD2569" s="570">
        <v>81.114994420923281</v>
      </c>
      <c r="AE2569" s="570"/>
      <c r="AF2569" s="570">
        <v>0.65040650406504052</v>
      </c>
      <c r="AG2569" s="570">
        <v>0.44009779951100247</v>
      </c>
      <c r="AH2569" s="570">
        <v>0</v>
      </c>
      <c r="AI2569" s="570">
        <v>4</v>
      </c>
      <c r="AJ2569" s="570">
        <v>97</v>
      </c>
      <c r="AK2569" s="570">
        <v>9.6884695066101241</v>
      </c>
      <c r="AL2569" s="570"/>
    </row>
    <row r="2570" spans="1:38">
      <c r="A2570" s="570">
        <v>18</v>
      </c>
      <c r="B2570" s="570">
        <v>18</v>
      </c>
      <c r="C2570" s="570">
        <v>2024</v>
      </c>
      <c r="D2570" s="570"/>
      <c r="E2570" s="570">
        <v>99</v>
      </c>
      <c r="F2570" s="570"/>
      <c r="G2570" s="570">
        <v>99</v>
      </c>
      <c r="H2570" s="570">
        <v>1</v>
      </c>
      <c r="I2570" s="570">
        <v>99</v>
      </c>
      <c r="J2570" s="570">
        <v>262</v>
      </c>
      <c r="K2570" s="570">
        <v>99</v>
      </c>
      <c r="L2570" s="570">
        <v>1</v>
      </c>
      <c r="M2570" s="570">
        <v>99</v>
      </c>
      <c r="N2570" s="570">
        <v>99</v>
      </c>
      <c r="O2570" s="570">
        <v>99</v>
      </c>
      <c r="P2570" s="570">
        <v>99</v>
      </c>
      <c r="Q2570" s="570"/>
      <c r="R2570" s="570">
        <v>0</v>
      </c>
      <c r="S2570" s="570"/>
      <c r="T2570" s="570"/>
      <c r="U2570" s="570"/>
      <c r="V2570" s="570"/>
      <c r="W2570" s="570"/>
      <c r="X2570" s="570"/>
      <c r="Y2570" s="570"/>
      <c r="Z2570" s="570"/>
      <c r="AA2570" s="570"/>
      <c r="AB2570" s="570"/>
      <c r="AC2570" s="570"/>
      <c r="AD2570" s="570"/>
      <c r="AE2570" s="570"/>
      <c r="AF2570" s="570"/>
      <c r="AG2570" s="570"/>
      <c r="AH2570" s="570"/>
      <c r="AI2570" s="570"/>
      <c r="AJ2570" s="570"/>
      <c r="AK2570" s="570"/>
      <c r="AL2570" s="570"/>
    </row>
    <row r="2571" spans="1:38">
      <c r="A2571" s="570">
        <v>18</v>
      </c>
      <c r="B2571" s="570">
        <v>19</v>
      </c>
      <c r="C2571" s="570">
        <v>2024</v>
      </c>
      <c r="D2571" s="570"/>
      <c r="E2571" s="570">
        <v>99</v>
      </c>
      <c r="F2571" s="570"/>
      <c r="G2571" s="570">
        <v>99</v>
      </c>
      <c r="H2571" s="570">
        <v>1</v>
      </c>
      <c r="I2571" s="570">
        <v>99</v>
      </c>
      <c r="J2571" s="570">
        <v>309</v>
      </c>
      <c r="K2571" s="570">
        <v>99</v>
      </c>
      <c r="L2571" s="570">
        <v>1</v>
      </c>
      <c r="M2571" s="570">
        <v>99</v>
      </c>
      <c r="N2571" s="570">
        <v>99</v>
      </c>
      <c r="O2571" s="570">
        <v>99</v>
      </c>
      <c r="P2571" s="570">
        <v>99</v>
      </c>
      <c r="Q2571" s="570">
        <v>2</v>
      </c>
      <c r="R2571" s="570">
        <v>2</v>
      </c>
      <c r="S2571" s="570">
        <v>1</v>
      </c>
      <c r="T2571" s="570">
        <v>2</v>
      </c>
      <c r="U2571" s="570">
        <v>3.2</v>
      </c>
      <c r="V2571" s="570">
        <v>0</v>
      </c>
      <c r="W2571" s="570">
        <v>0</v>
      </c>
      <c r="X2571" s="570">
        <v>0</v>
      </c>
      <c r="Y2571" s="570">
        <v>0</v>
      </c>
      <c r="Z2571" s="570">
        <v>1.1999999999999997</v>
      </c>
      <c r="AA2571" s="570">
        <v>0</v>
      </c>
      <c r="AB2571" s="570">
        <v>0</v>
      </c>
      <c r="AC2571" s="570"/>
      <c r="AD2571" s="570"/>
      <c r="AE2571" s="570"/>
      <c r="AF2571" s="570">
        <v>0.15140045420136261</v>
      </c>
      <c r="AG2571" s="570">
        <v>3.9706420652302031E-2</v>
      </c>
      <c r="AH2571" s="570">
        <v>0</v>
      </c>
      <c r="AI2571" s="570">
        <v>2</v>
      </c>
      <c r="AJ2571" s="570">
        <v>71.25</v>
      </c>
      <c r="AK2571" s="570">
        <v>11.919449117562047</v>
      </c>
      <c r="AL2571" s="570"/>
    </row>
    <row r="2572" spans="1:38">
      <c r="A2572" s="570">
        <v>18</v>
      </c>
      <c r="B2572" s="570">
        <v>20</v>
      </c>
      <c r="C2572" s="570">
        <v>2024</v>
      </c>
      <c r="D2572" s="570"/>
      <c r="E2572" s="570">
        <v>99</v>
      </c>
      <c r="F2572" s="570"/>
      <c r="G2572" s="570">
        <v>99</v>
      </c>
      <c r="H2572" s="570">
        <v>2</v>
      </c>
      <c r="I2572" s="570">
        <v>99</v>
      </c>
      <c r="J2572" s="570">
        <v>470</v>
      </c>
      <c r="K2572" s="570">
        <v>99</v>
      </c>
      <c r="L2572" s="570">
        <v>1</v>
      </c>
      <c r="M2572" s="570">
        <v>99</v>
      </c>
      <c r="N2572" s="570">
        <v>99</v>
      </c>
      <c r="O2572" s="570">
        <v>99</v>
      </c>
      <c r="P2572" s="570">
        <v>99</v>
      </c>
      <c r="Q2572" s="570">
        <v>5</v>
      </c>
      <c r="R2572" s="570">
        <v>19</v>
      </c>
      <c r="S2572" s="570">
        <v>1</v>
      </c>
      <c r="T2572" s="570">
        <v>2</v>
      </c>
      <c r="U2572" s="570">
        <v>3.9631578947368431</v>
      </c>
      <c r="V2572" s="570">
        <v>0</v>
      </c>
      <c r="W2572" s="570">
        <v>0</v>
      </c>
      <c r="X2572" s="570">
        <v>5.2631578947368443</v>
      </c>
      <c r="Y2572" s="570">
        <v>0</v>
      </c>
      <c r="Z2572" s="570">
        <v>4.4077934002491297</v>
      </c>
      <c r="AA2572" s="570">
        <v>0</v>
      </c>
      <c r="AB2572" s="570">
        <v>0.5619514869490162</v>
      </c>
      <c r="AC2572" s="570"/>
      <c r="AD2572" s="570">
        <v>-1.2749043249560563</v>
      </c>
      <c r="AE2572" s="570"/>
      <c r="AF2572" s="570">
        <v>1.9791666666666672</v>
      </c>
      <c r="AG2572" s="570">
        <v>0.83419189737113264</v>
      </c>
      <c r="AH2572" s="570">
        <v>21.052631578947377</v>
      </c>
      <c r="AI2572" s="570">
        <v>19</v>
      </c>
      <c r="AJ2572" s="570">
        <v>75.221052631578971</v>
      </c>
      <c r="AK2572" s="570">
        <v>7.0784915983149554</v>
      </c>
      <c r="AL2572" s="570"/>
    </row>
    <row r="2573" spans="1:38">
      <c r="A2573" s="570">
        <v>18</v>
      </c>
      <c r="B2573" s="570">
        <v>21</v>
      </c>
      <c r="C2573" s="570">
        <v>2024</v>
      </c>
      <c r="D2573" s="570"/>
      <c r="E2573" s="570">
        <v>99</v>
      </c>
      <c r="F2573" s="570"/>
      <c r="G2573" s="570">
        <v>99</v>
      </c>
      <c r="H2573" s="570">
        <v>2</v>
      </c>
      <c r="I2573" s="570">
        <v>99</v>
      </c>
      <c r="J2573" s="570">
        <v>629</v>
      </c>
      <c r="K2573" s="570">
        <v>99</v>
      </c>
      <c r="L2573" s="570">
        <v>1</v>
      </c>
      <c r="M2573" s="570">
        <v>99</v>
      </c>
      <c r="N2573" s="570">
        <v>99</v>
      </c>
      <c r="O2573" s="570">
        <v>99</v>
      </c>
      <c r="P2573" s="570">
        <v>99</v>
      </c>
      <c r="Q2573" s="570"/>
      <c r="R2573" s="570">
        <v>0</v>
      </c>
      <c r="S2573" s="570"/>
      <c r="T2573" s="570"/>
      <c r="U2573" s="570"/>
      <c r="V2573" s="570"/>
      <c r="W2573" s="570"/>
      <c r="X2573" s="570"/>
      <c r="Y2573" s="570"/>
      <c r="Z2573" s="570"/>
      <c r="AA2573" s="570"/>
      <c r="AB2573" s="570"/>
      <c r="AC2573" s="570"/>
      <c r="AD2573" s="570"/>
      <c r="AE2573" s="570"/>
      <c r="AF2573" s="570"/>
      <c r="AG2573" s="570"/>
      <c r="AH2573" s="570"/>
      <c r="AI2573" s="570"/>
      <c r="AJ2573" s="570"/>
      <c r="AK2573" s="570"/>
      <c r="AL2573" s="570"/>
    </row>
    <row r="2574" spans="1:38">
      <c r="A2574" s="570">
        <v>18</v>
      </c>
      <c r="B2574" s="570">
        <v>22</v>
      </c>
      <c r="C2574" s="570">
        <v>2024</v>
      </c>
      <c r="D2574" s="570"/>
      <c r="E2574" s="570">
        <v>99</v>
      </c>
      <c r="F2574" s="570"/>
      <c r="G2574" s="570">
        <v>99</v>
      </c>
      <c r="H2574" s="570">
        <v>1</v>
      </c>
      <c r="I2574" s="570">
        <v>99</v>
      </c>
      <c r="J2574" s="570">
        <v>643</v>
      </c>
      <c r="K2574" s="570">
        <v>99</v>
      </c>
      <c r="L2574" s="570">
        <v>1</v>
      </c>
      <c r="M2574" s="570">
        <v>99</v>
      </c>
      <c r="N2574" s="570">
        <v>99</v>
      </c>
      <c r="O2574" s="570">
        <v>99</v>
      </c>
      <c r="P2574" s="570">
        <v>99</v>
      </c>
      <c r="Q2574" s="570"/>
      <c r="R2574" s="570">
        <v>0</v>
      </c>
      <c r="S2574" s="570"/>
      <c r="T2574" s="570"/>
      <c r="U2574" s="570"/>
      <c r="V2574" s="570"/>
      <c r="W2574" s="570"/>
      <c r="X2574" s="570"/>
      <c r="Y2574" s="570"/>
      <c r="Z2574" s="570"/>
      <c r="AA2574" s="570"/>
      <c r="AB2574" s="570"/>
      <c r="AC2574" s="570"/>
      <c r="AD2574" s="570"/>
      <c r="AE2574" s="570"/>
      <c r="AF2574" s="570"/>
      <c r="AG2574" s="570"/>
      <c r="AH2574" s="570"/>
      <c r="AI2574" s="570"/>
      <c r="AJ2574" s="570"/>
      <c r="AK2574" s="570"/>
      <c r="AL2574" s="570"/>
    </row>
    <row r="2575" spans="1:38">
      <c r="A2575" s="570">
        <v>18</v>
      </c>
      <c r="B2575" s="570">
        <v>23</v>
      </c>
      <c r="C2575" s="570">
        <v>2024</v>
      </c>
      <c r="D2575" s="570"/>
      <c r="E2575" s="570">
        <v>99</v>
      </c>
      <c r="F2575" s="570"/>
      <c r="G2575" s="570">
        <v>99</v>
      </c>
      <c r="H2575" s="570">
        <v>2</v>
      </c>
      <c r="I2575" s="570">
        <v>99</v>
      </c>
      <c r="J2575" s="570">
        <v>704</v>
      </c>
      <c r="K2575" s="570">
        <v>99</v>
      </c>
      <c r="L2575" s="570">
        <v>1</v>
      </c>
      <c r="M2575" s="570">
        <v>99</v>
      </c>
      <c r="N2575" s="570">
        <v>99</v>
      </c>
      <c r="O2575" s="570">
        <v>99</v>
      </c>
      <c r="P2575" s="570">
        <v>99</v>
      </c>
      <c r="Q2575" s="570"/>
      <c r="R2575" s="570">
        <v>0</v>
      </c>
      <c r="S2575" s="570"/>
      <c r="T2575" s="570"/>
      <c r="U2575" s="570"/>
      <c r="V2575" s="570"/>
      <c r="W2575" s="570"/>
      <c r="X2575" s="570"/>
      <c r="Y2575" s="570"/>
      <c r="Z2575" s="570"/>
      <c r="AA2575" s="570"/>
      <c r="AB2575" s="570"/>
      <c r="AC2575" s="570"/>
      <c r="AD2575" s="570"/>
      <c r="AE2575" s="570"/>
      <c r="AF2575" s="570"/>
      <c r="AG2575" s="570"/>
      <c r="AH2575" s="570"/>
      <c r="AI2575" s="570"/>
      <c r="AJ2575" s="570"/>
      <c r="AK2575" s="570"/>
      <c r="AL2575" s="570"/>
    </row>
    <row r="2576" spans="1:38">
      <c r="A2576" s="570">
        <v>18</v>
      </c>
      <c r="B2576" s="570">
        <v>24</v>
      </c>
      <c r="C2576" s="570">
        <v>2024</v>
      </c>
      <c r="D2576" s="570"/>
      <c r="E2576" s="570">
        <v>99</v>
      </c>
      <c r="F2576" s="570"/>
      <c r="G2576" s="570">
        <v>99</v>
      </c>
      <c r="H2576" s="570">
        <v>1</v>
      </c>
      <c r="I2576" s="570">
        <v>99</v>
      </c>
      <c r="J2576" s="570">
        <v>802</v>
      </c>
      <c r="K2576" s="570">
        <v>99</v>
      </c>
      <c r="L2576" s="570">
        <v>1</v>
      </c>
      <c r="M2576" s="570">
        <v>99</v>
      </c>
      <c r="N2576" s="570">
        <v>99</v>
      </c>
      <c r="O2576" s="570">
        <v>99</v>
      </c>
      <c r="P2576" s="570">
        <v>99</v>
      </c>
      <c r="Q2576" s="570"/>
      <c r="R2576" s="570">
        <v>0</v>
      </c>
      <c r="S2576" s="570"/>
      <c r="T2576" s="570"/>
      <c r="U2576" s="570"/>
      <c r="V2576" s="570"/>
      <c r="W2576" s="570"/>
      <c r="X2576" s="570"/>
      <c r="Y2576" s="570"/>
      <c r="Z2576" s="570"/>
      <c r="AA2576" s="570"/>
      <c r="AB2576" s="570"/>
      <c r="AC2576" s="570"/>
      <c r="AD2576" s="570"/>
      <c r="AE2576" s="570"/>
      <c r="AF2576" s="570"/>
      <c r="AG2576" s="570"/>
      <c r="AH2576" s="570"/>
      <c r="AI2576" s="570"/>
      <c r="AJ2576" s="570"/>
      <c r="AK2576" s="570"/>
      <c r="AL2576" s="570"/>
    </row>
    <row r="2577" spans="1:38">
      <c r="A2577" s="570">
        <v>18</v>
      </c>
      <c r="B2577" s="570">
        <v>25</v>
      </c>
      <c r="C2577" s="570">
        <v>2024</v>
      </c>
      <c r="D2577" s="570"/>
      <c r="E2577" s="570">
        <v>99</v>
      </c>
      <c r="F2577" s="570"/>
      <c r="G2577" s="570">
        <v>99</v>
      </c>
      <c r="H2577" s="570">
        <v>1</v>
      </c>
      <c r="I2577" s="570">
        <v>99</v>
      </c>
      <c r="J2577" s="570">
        <v>103</v>
      </c>
      <c r="K2577" s="570">
        <v>99</v>
      </c>
      <c r="L2577" s="570">
        <v>2</v>
      </c>
      <c r="M2577" s="570">
        <v>99</v>
      </c>
      <c r="N2577" s="570">
        <v>99</v>
      </c>
      <c r="O2577" s="570">
        <v>99</v>
      </c>
      <c r="P2577" s="570">
        <v>99</v>
      </c>
      <c r="Q2577" s="570"/>
      <c r="R2577" s="570">
        <v>0</v>
      </c>
      <c r="S2577" s="570"/>
      <c r="T2577" s="570"/>
      <c r="U2577" s="570"/>
      <c r="V2577" s="570"/>
      <c r="W2577" s="570"/>
      <c r="X2577" s="570"/>
      <c r="Y2577" s="570"/>
      <c r="Z2577" s="570"/>
      <c r="AA2577" s="570"/>
      <c r="AB2577" s="570"/>
      <c r="AC2577" s="570"/>
      <c r="AD2577" s="570"/>
      <c r="AE2577" s="570"/>
      <c r="AF2577" s="570"/>
      <c r="AG2577" s="570"/>
      <c r="AH2577" s="570"/>
      <c r="AI2577" s="570"/>
      <c r="AJ2577" s="570"/>
      <c r="AK2577" s="570"/>
      <c r="AL2577" s="570"/>
    </row>
    <row r="2578" spans="1:38">
      <c r="A2578" s="570">
        <v>18</v>
      </c>
      <c r="B2578" s="570">
        <v>26</v>
      </c>
      <c r="C2578" s="570">
        <v>2024</v>
      </c>
      <c r="D2578" s="570"/>
      <c r="E2578" s="570">
        <v>99</v>
      </c>
      <c r="F2578" s="570"/>
      <c r="G2578" s="570">
        <v>99</v>
      </c>
      <c r="H2578" s="570">
        <v>2</v>
      </c>
      <c r="I2578" s="570">
        <v>99</v>
      </c>
      <c r="J2578" s="570">
        <v>106</v>
      </c>
      <c r="K2578" s="570">
        <v>99</v>
      </c>
      <c r="L2578" s="570">
        <v>2</v>
      </c>
      <c r="M2578" s="570">
        <v>99</v>
      </c>
      <c r="N2578" s="570">
        <v>99</v>
      </c>
      <c r="O2578" s="570">
        <v>99</v>
      </c>
      <c r="P2578" s="570">
        <v>99</v>
      </c>
      <c r="Q2578" s="570">
        <v>3</v>
      </c>
      <c r="R2578" s="570">
        <v>3</v>
      </c>
      <c r="S2578" s="570">
        <v>2</v>
      </c>
      <c r="T2578" s="570">
        <v>2.3333333333333339</v>
      </c>
      <c r="U2578" s="570">
        <v>7.9</v>
      </c>
      <c r="V2578" s="570">
        <v>0</v>
      </c>
      <c r="W2578" s="570">
        <v>0</v>
      </c>
      <c r="X2578" s="570">
        <v>0</v>
      </c>
      <c r="Y2578" s="570">
        <v>0</v>
      </c>
      <c r="Z2578" s="570">
        <v>3.7478882943154384</v>
      </c>
      <c r="AA2578" s="570">
        <v>0</v>
      </c>
      <c r="AB2578" s="570">
        <v>0.4714045207910309</v>
      </c>
      <c r="AC2578" s="570"/>
      <c r="AD2578" s="570">
        <v>96.220706191300451</v>
      </c>
      <c r="AE2578" s="570"/>
      <c r="AF2578" s="570">
        <v>1.1235955056179776</v>
      </c>
      <c r="AG2578" s="570">
        <v>0.57447582111259266</v>
      </c>
      <c r="AH2578" s="570">
        <v>0</v>
      </c>
      <c r="AI2578" s="570">
        <v>3</v>
      </c>
      <c r="AJ2578" s="570">
        <v>83.36666666666666</v>
      </c>
      <c r="AK2578" s="570">
        <v>13.173937914481796</v>
      </c>
      <c r="AL2578" s="570"/>
    </row>
    <row r="2579" spans="1:38">
      <c r="A2579" s="570">
        <v>18</v>
      </c>
      <c r="B2579" s="570">
        <v>27</v>
      </c>
      <c r="C2579" s="570">
        <v>2024</v>
      </c>
      <c r="D2579" s="570"/>
      <c r="E2579" s="570">
        <v>99</v>
      </c>
      <c r="F2579" s="570"/>
      <c r="G2579" s="570">
        <v>99</v>
      </c>
      <c r="H2579" s="570">
        <v>1</v>
      </c>
      <c r="I2579" s="570">
        <v>99</v>
      </c>
      <c r="J2579" s="570">
        <v>110</v>
      </c>
      <c r="K2579" s="570">
        <v>99</v>
      </c>
      <c r="L2579" s="570">
        <v>2</v>
      </c>
      <c r="M2579" s="570">
        <v>99</v>
      </c>
      <c r="N2579" s="570">
        <v>99</v>
      </c>
      <c r="O2579" s="570">
        <v>99</v>
      </c>
      <c r="P2579" s="570">
        <v>99</v>
      </c>
      <c r="Q2579" s="570">
        <v>32</v>
      </c>
      <c r="R2579" s="570">
        <v>98</v>
      </c>
      <c r="S2579" s="570">
        <v>2</v>
      </c>
      <c r="T2579" s="570">
        <v>2.8775510204081631</v>
      </c>
      <c r="U2579" s="570">
        <v>11.77959183673469</v>
      </c>
      <c r="V2579" s="570">
        <v>0</v>
      </c>
      <c r="W2579" s="570">
        <v>0</v>
      </c>
      <c r="X2579" s="570">
        <v>31.632653061224488</v>
      </c>
      <c r="Y2579" s="570">
        <v>0</v>
      </c>
      <c r="Z2579" s="570">
        <v>6.1010196401691292</v>
      </c>
      <c r="AA2579" s="570">
        <v>0</v>
      </c>
      <c r="AB2579" s="570">
        <v>0.88369939161677502</v>
      </c>
      <c r="AC2579" s="570"/>
      <c r="AD2579" s="570">
        <v>59.95019003917939</v>
      </c>
      <c r="AE2579" s="570"/>
      <c r="AF2579" s="570">
        <v>1.8087855297157625</v>
      </c>
      <c r="AG2579" s="570">
        <v>2.0207112399437048</v>
      </c>
      <c r="AH2579" s="570">
        <v>8.1632653061224492</v>
      </c>
      <c r="AI2579" s="570">
        <v>98</v>
      </c>
      <c r="AJ2579" s="570">
        <v>97.572448979591854</v>
      </c>
      <c r="AK2579" s="570">
        <v>11.317884178526812</v>
      </c>
      <c r="AL2579" s="570"/>
    </row>
    <row r="2580" spans="1:38">
      <c r="A2580" s="570">
        <v>18</v>
      </c>
      <c r="B2580" s="570">
        <v>28</v>
      </c>
      <c r="C2580" s="570">
        <v>2024</v>
      </c>
      <c r="D2580" s="570"/>
      <c r="E2580" s="570">
        <v>99</v>
      </c>
      <c r="F2580" s="570"/>
      <c r="G2580" s="570">
        <v>99</v>
      </c>
      <c r="H2580" s="570">
        <v>1</v>
      </c>
      <c r="I2580" s="570">
        <v>99</v>
      </c>
      <c r="J2580" s="570">
        <v>111</v>
      </c>
      <c r="K2580" s="570">
        <v>99</v>
      </c>
      <c r="L2580" s="570">
        <v>2</v>
      </c>
      <c r="M2580" s="570">
        <v>99</v>
      </c>
      <c r="N2580" s="570">
        <v>99</v>
      </c>
      <c r="O2580" s="570">
        <v>99</v>
      </c>
      <c r="P2580" s="570">
        <v>99</v>
      </c>
      <c r="Q2580" s="570">
        <v>1</v>
      </c>
      <c r="R2580" s="570">
        <v>6</v>
      </c>
      <c r="S2580" s="570">
        <v>2</v>
      </c>
      <c r="T2580" s="570">
        <v>2.6666666666666661</v>
      </c>
      <c r="U2580" s="570">
        <v>14.716666666666669</v>
      </c>
      <c r="V2580" s="570">
        <v>0</v>
      </c>
      <c r="W2580" s="570">
        <v>0</v>
      </c>
      <c r="X2580" s="570">
        <v>16.666666666666671</v>
      </c>
      <c r="Y2580" s="570">
        <v>0</v>
      </c>
      <c r="Z2580" s="570">
        <v>1.4564988461680413</v>
      </c>
      <c r="AA2580" s="570">
        <v>0</v>
      </c>
      <c r="AB2580" s="570">
        <v>0.47140452079103218</v>
      </c>
      <c r="AC2580" s="570"/>
      <c r="AD2580" s="570">
        <v>44.502693413934111</v>
      </c>
      <c r="AE2580" s="570"/>
      <c r="AF2580" s="570">
        <v>3.2967032967032961</v>
      </c>
      <c r="AG2580" s="570">
        <v>2.9351150113016895</v>
      </c>
      <c r="AH2580" s="570">
        <v>0</v>
      </c>
      <c r="AI2580" s="570">
        <v>6</v>
      </c>
      <c r="AJ2580" s="570">
        <v>107.13333333333335</v>
      </c>
      <c r="AK2580" s="570">
        <v>11.942409581344556</v>
      </c>
      <c r="AL2580" s="570"/>
    </row>
    <row r="2581" spans="1:38">
      <c r="A2581" s="570">
        <v>18</v>
      </c>
      <c r="B2581" s="570">
        <v>29</v>
      </c>
      <c r="C2581" s="570">
        <v>2024</v>
      </c>
      <c r="D2581" s="570"/>
      <c r="E2581" s="570">
        <v>99</v>
      </c>
      <c r="F2581" s="570"/>
      <c r="G2581" s="570">
        <v>99</v>
      </c>
      <c r="H2581" s="570">
        <v>1</v>
      </c>
      <c r="I2581" s="570">
        <v>99</v>
      </c>
      <c r="J2581" s="570">
        <v>116</v>
      </c>
      <c r="K2581" s="570">
        <v>99</v>
      </c>
      <c r="L2581" s="570">
        <v>2</v>
      </c>
      <c r="M2581" s="570">
        <v>99</v>
      </c>
      <c r="N2581" s="570">
        <v>99</v>
      </c>
      <c r="O2581" s="570">
        <v>99</v>
      </c>
      <c r="P2581" s="570">
        <v>99</v>
      </c>
      <c r="Q2581" s="570">
        <v>8</v>
      </c>
      <c r="R2581" s="570">
        <v>65</v>
      </c>
      <c r="S2581" s="570">
        <v>2</v>
      </c>
      <c r="T2581" s="570">
        <v>2.307692307692307</v>
      </c>
      <c r="U2581" s="570">
        <v>9.3000000000000025</v>
      </c>
      <c r="V2581" s="570">
        <v>0</v>
      </c>
      <c r="W2581" s="570">
        <v>0</v>
      </c>
      <c r="X2581" s="570">
        <v>9.2307692307692282</v>
      </c>
      <c r="Y2581" s="570">
        <v>0</v>
      </c>
      <c r="Z2581" s="570">
        <v>5.1065267437481747</v>
      </c>
      <c r="AA2581" s="570">
        <v>0</v>
      </c>
      <c r="AB2581" s="570">
        <v>0.52398111895158284</v>
      </c>
      <c r="AC2581" s="570"/>
      <c r="AD2581" s="570">
        <v>24.608727865763996</v>
      </c>
      <c r="AE2581" s="570"/>
      <c r="AF2581" s="570">
        <v>6.1728395061728403</v>
      </c>
      <c r="AG2581" s="570">
        <v>4.741213656577699</v>
      </c>
      <c r="AH2581" s="570">
        <v>0</v>
      </c>
      <c r="AI2581" s="570">
        <v>61</v>
      </c>
      <c r="AJ2581" s="570">
        <v>88.84426229508199</v>
      </c>
      <c r="AK2581" s="570">
        <v>12.25579734842468</v>
      </c>
      <c r="AL2581" s="570"/>
    </row>
    <row r="2582" spans="1:38">
      <c r="A2582" s="570">
        <v>18</v>
      </c>
      <c r="B2582" s="570">
        <v>30</v>
      </c>
      <c r="C2582" s="570">
        <v>2024</v>
      </c>
      <c r="D2582" s="570"/>
      <c r="E2582" s="570">
        <v>99</v>
      </c>
      <c r="F2582" s="570"/>
      <c r="G2582" s="570">
        <v>99</v>
      </c>
      <c r="H2582" s="570">
        <v>2</v>
      </c>
      <c r="I2582" s="570">
        <v>99</v>
      </c>
      <c r="J2582" s="570">
        <v>117</v>
      </c>
      <c r="K2582" s="570">
        <v>99</v>
      </c>
      <c r="L2582" s="570">
        <v>2</v>
      </c>
      <c r="M2582" s="570">
        <v>99</v>
      </c>
      <c r="N2582" s="570">
        <v>99</v>
      </c>
      <c r="O2582" s="570">
        <v>99</v>
      </c>
      <c r="P2582" s="570">
        <v>99</v>
      </c>
      <c r="Q2582" s="570">
        <v>2</v>
      </c>
      <c r="R2582" s="570">
        <v>6</v>
      </c>
      <c r="S2582" s="570">
        <v>2</v>
      </c>
      <c r="T2582" s="570">
        <v>3</v>
      </c>
      <c r="U2582" s="570">
        <v>14.433333333333332</v>
      </c>
      <c r="V2582" s="570">
        <v>0</v>
      </c>
      <c r="W2582" s="570">
        <v>0</v>
      </c>
      <c r="X2582" s="570">
        <v>33.333333333333343</v>
      </c>
      <c r="Y2582" s="570">
        <v>0</v>
      </c>
      <c r="Z2582" s="570">
        <v>3.3509534298299255</v>
      </c>
      <c r="AA2582" s="570">
        <v>0</v>
      </c>
      <c r="AB2582" s="570">
        <v>0.57735026918962584</v>
      </c>
      <c r="AC2582" s="570"/>
      <c r="AD2582" s="570">
        <v>48.242411826445661</v>
      </c>
      <c r="AE2582" s="570"/>
      <c r="AF2582" s="570">
        <v>2.3809523809523818</v>
      </c>
      <c r="AG2582" s="570">
        <v>2.6913633962146881</v>
      </c>
      <c r="AH2582" s="570">
        <v>0</v>
      </c>
      <c r="AI2582" s="570">
        <v>6</v>
      </c>
      <c r="AJ2582" s="570">
        <v>106.8</v>
      </c>
      <c r="AK2582" s="570">
        <v>11.659006405137699</v>
      </c>
      <c r="AL2582" s="570"/>
    </row>
    <row r="2583" spans="1:38">
      <c r="A2583" s="570">
        <v>18</v>
      </c>
      <c r="B2583" s="570">
        <v>31</v>
      </c>
      <c r="C2583" s="570">
        <v>2024</v>
      </c>
      <c r="D2583" s="570"/>
      <c r="E2583" s="570">
        <v>99</v>
      </c>
      <c r="F2583" s="570"/>
      <c r="G2583" s="570">
        <v>99</v>
      </c>
      <c r="H2583" s="570">
        <v>1</v>
      </c>
      <c r="I2583" s="570">
        <v>99</v>
      </c>
      <c r="J2583" s="570">
        <v>134</v>
      </c>
      <c r="K2583" s="570">
        <v>99</v>
      </c>
      <c r="L2583" s="570">
        <v>2</v>
      </c>
      <c r="M2583" s="570">
        <v>99</v>
      </c>
      <c r="N2583" s="570">
        <v>99</v>
      </c>
      <c r="O2583" s="570">
        <v>99</v>
      </c>
      <c r="P2583" s="570">
        <v>99</v>
      </c>
      <c r="Q2583" s="570">
        <v>51</v>
      </c>
      <c r="R2583" s="570">
        <v>138</v>
      </c>
      <c r="S2583" s="570">
        <v>2</v>
      </c>
      <c r="T2583" s="570">
        <v>2.72463768115942</v>
      </c>
      <c r="U2583" s="570">
        <v>13.26304347826086</v>
      </c>
      <c r="V2583" s="570">
        <v>0</v>
      </c>
      <c r="W2583" s="570">
        <v>0</v>
      </c>
      <c r="X2583" s="570">
        <v>31.884057971014496</v>
      </c>
      <c r="Y2583" s="570">
        <v>0</v>
      </c>
      <c r="Z2583" s="570">
        <v>4.7890889891435506</v>
      </c>
      <c r="AA2583" s="570">
        <v>0</v>
      </c>
      <c r="AB2583" s="570">
        <v>0.64570056260711506</v>
      </c>
      <c r="AC2583" s="570"/>
      <c r="AD2583" s="570">
        <v>31.540449101787082</v>
      </c>
      <c r="AE2583" s="570"/>
      <c r="AF2583" s="570">
        <v>2.4909747292418767</v>
      </c>
      <c r="AG2583" s="570">
        <v>2.6476548949718706</v>
      </c>
      <c r="AH2583" s="570">
        <v>0</v>
      </c>
      <c r="AI2583" s="570">
        <v>137</v>
      </c>
      <c r="AJ2583" s="570">
        <v>102.6554744525547</v>
      </c>
      <c r="AK2583" s="570">
        <v>11.448499225236464</v>
      </c>
      <c r="AL2583" s="570"/>
    </row>
    <row r="2584" spans="1:38">
      <c r="A2584" s="570">
        <v>18</v>
      </c>
      <c r="B2584" s="570">
        <v>32</v>
      </c>
      <c r="C2584" s="570">
        <v>2024</v>
      </c>
      <c r="D2584" s="570"/>
      <c r="E2584" s="570">
        <v>99</v>
      </c>
      <c r="F2584" s="570"/>
      <c r="G2584" s="570">
        <v>99</v>
      </c>
      <c r="H2584" s="570">
        <v>2</v>
      </c>
      <c r="I2584" s="570">
        <v>99</v>
      </c>
      <c r="J2584" s="570">
        <v>141</v>
      </c>
      <c r="K2584" s="570">
        <v>99</v>
      </c>
      <c r="L2584" s="570">
        <v>2</v>
      </c>
      <c r="M2584" s="570">
        <v>99</v>
      </c>
      <c r="N2584" s="570">
        <v>99</v>
      </c>
      <c r="O2584" s="570">
        <v>99</v>
      </c>
      <c r="P2584" s="570">
        <v>99</v>
      </c>
      <c r="Q2584" s="570">
        <v>34</v>
      </c>
      <c r="R2584" s="570">
        <v>91</v>
      </c>
      <c r="S2584" s="570">
        <v>2</v>
      </c>
      <c r="T2584" s="570">
        <v>2.5604395604395598</v>
      </c>
      <c r="U2584" s="570">
        <v>10.763736263736265</v>
      </c>
      <c r="V2584" s="570">
        <v>0</v>
      </c>
      <c r="W2584" s="570">
        <v>0</v>
      </c>
      <c r="X2584" s="570">
        <v>8.7912087912087884</v>
      </c>
      <c r="Y2584" s="570">
        <v>0</v>
      </c>
      <c r="Z2584" s="570">
        <v>4.6579606083933598</v>
      </c>
      <c r="AA2584" s="570">
        <v>0</v>
      </c>
      <c r="AB2584" s="570">
        <v>0.55882119275125963</v>
      </c>
      <c r="AC2584" s="570"/>
      <c r="AD2584" s="570">
        <v>32.148203023389179</v>
      </c>
      <c r="AE2584" s="570"/>
      <c r="AF2584" s="570">
        <v>4.5843828715365218</v>
      </c>
      <c r="AG2584" s="570">
        <v>3.2898272294918978</v>
      </c>
      <c r="AH2584" s="570">
        <v>0</v>
      </c>
      <c r="AI2584" s="570">
        <v>91</v>
      </c>
      <c r="AJ2584" s="570">
        <v>95.371428571428567</v>
      </c>
      <c r="AK2584" s="570">
        <v>11.414591870649344</v>
      </c>
      <c r="AL2584" s="570"/>
    </row>
    <row r="2585" spans="1:38">
      <c r="A2585" s="570">
        <v>18</v>
      </c>
      <c r="B2585" s="570">
        <v>33</v>
      </c>
      <c r="C2585" s="570">
        <v>2024</v>
      </c>
      <c r="D2585" s="570"/>
      <c r="E2585" s="570">
        <v>99</v>
      </c>
      <c r="F2585" s="570"/>
      <c r="G2585" s="570">
        <v>99</v>
      </c>
      <c r="H2585" s="570">
        <v>2</v>
      </c>
      <c r="I2585" s="570">
        <v>99</v>
      </c>
      <c r="J2585" s="570">
        <v>143</v>
      </c>
      <c r="K2585" s="570">
        <v>99</v>
      </c>
      <c r="L2585" s="570">
        <v>2</v>
      </c>
      <c r="M2585" s="570">
        <v>99</v>
      </c>
      <c r="N2585" s="570">
        <v>99</v>
      </c>
      <c r="O2585" s="570">
        <v>99</v>
      </c>
      <c r="P2585" s="570">
        <v>99</v>
      </c>
      <c r="Q2585" s="570"/>
      <c r="R2585" s="570">
        <v>0</v>
      </c>
      <c r="S2585" s="570"/>
      <c r="T2585" s="570"/>
      <c r="U2585" s="570"/>
      <c r="V2585" s="570"/>
      <c r="W2585" s="570"/>
      <c r="X2585" s="570"/>
      <c r="Y2585" s="570"/>
      <c r="Z2585" s="570"/>
      <c r="AA2585" s="570"/>
      <c r="AB2585" s="570"/>
      <c r="AC2585" s="570"/>
      <c r="AD2585" s="570"/>
      <c r="AE2585" s="570"/>
      <c r="AF2585" s="570"/>
      <c r="AG2585" s="570"/>
      <c r="AH2585" s="570"/>
      <c r="AI2585" s="570"/>
      <c r="AJ2585" s="570"/>
      <c r="AK2585" s="570"/>
      <c r="AL2585" s="570"/>
    </row>
    <row r="2586" spans="1:38">
      <c r="A2586" s="570">
        <v>18</v>
      </c>
      <c r="B2586" s="570">
        <v>34</v>
      </c>
      <c r="C2586" s="570">
        <v>2024</v>
      </c>
      <c r="D2586" s="570"/>
      <c r="E2586" s="570">
        <v>99</v>
      </c>
      <c r="F2586" s="570"/>
      <c r="G2586" s="570">
        <v>99</v>
      </c>
      <c r="H2586" s="570">
        <v>2</v>
      </c>
      <c r="I2586" s="570">
        <v>99</v>
      </c>
      <c r="J2586" s="570">
        <v>147</v>
      </c>
      <c r="K2586" s="570">
        <v>99</v>
      </c>
      <c r="L2586" s="570">
        <v>2</v>
      </c>
      <c r="M2586" s="570">
        <v>99</v>
      </c>
      <c r="N2586" s="570">
        <v>99</v>
      </c>
      <c r="O2586" s="570">
        <v>99</v>
      </c>
      <c r="P2586" s="570">
        <v>99</v>
      </c>
      <c r="Q2586" s="570">
        <v>2</v>
      </c>
      <c r="R2586" s="570">
        <v>3</v>
      </c>
      <c r="S2586" s="570">
        <v>2</v>
      </c>
      <c r="T2586" s="570">
        <v>3</v>
      </c>
      <c r="U2586" s="570">
        <v>5.3333333333333321</v>
      </c>
      <c r="V2586" s="570">
        <v>0</v>
      </c>
      <c r="W2586" s="570">
        <v>0</v>
      </c>
      <c r="X2586" s="570">
        <v>0</v>
      </c>
      <c r="Y2586" s="570">
        <v>0</v>
      </c>
      <c r="Z2586" s="570">
        <v>1.9154343864744872</v>
      </c>
      <c r="AA2586" s="570">
        <v>0</v>
      </c>
      <c r="AB2586" s="570">
        <v>1.4142135623730951</v>
      </c>
      <c r="AC2586" s="570"/>
      <c r="AD2586" s="570">
        <v>94.751739754759186</v>
      </c>
      <c r="AE2586" s="570"/>
      <c r="AF2586" s="570">
        <v>2.9411764705882355</v>
      </c>
      <c r="AG2586" s="570">
        <v>1.3858813339107836</v>
      </c>
      <c r="AH2586" s="570">
        <v>0</v>
      </c>
      <c r="AI2586" s="570">
        <v>3</v>
      </c>
      <c r="AJ2586" s="570">
        <v>81.766666666666652</v>
      </c>
      <c r="AK2586" s="570">
        <v>9.368967616274432</v>
      </c>
      <c r="AL2586" s="570"/>
    </row>
    <row r="2587" spans="1:38">
      <c r="A2587" s="570">
        <v>18</v>
      </c>
      <c r="B2587" s="570">
        <v>35</v>
      </c>
      <c r="C2587" s="570">
        <v>2024</v>
      </c>
      <c r="D2587" s="570"/>
      <c r="E2587" s="570">
        <v>99</v>
      </c>
      <c r="F2587" s="570"/>
      <c r="G2587" s="570">
        <v>99</v>
      </c>
      <c r="H2587" s="570">
        <v>1</v>
      </c>
      <c r="I2587" s="570">
        <v>99</v>
      </c>
      <c r="J2587" s="570">
        <v>155</v>
      </c>
      <c r="K2587" s="570">
        <v>99</v>
      </c>
      <c r="L2587" s="570">
        <v>2</v>
      </c>
      <c r="M2587" s="570">
        <v>99</v>
      </c>
      <c r="N2587" s="570">
        <v>99</v>
      </c>
      <c r="O2587" s="570">
        <v>99</v>
      </c>
      <c r="P2587" s="570">
        <v>99</v>
      </c>
      <c r="Q2587" s="570">
        <v>25</v>
      </c>
      <c r="R2587" s="570">
        <v>59</v>
      </c>
      <c r="S2587" s="570">
        <v>2</v>
      </c>
      <c r="T2587" s="570">
        <v>2.7288135593220342</v>
      </c>
      <c r="U2587" s="570">
        <v>13.394915254237279</v>
      </c>
      <c r="V2587" s="570">
        <v>0</v>
      </c>
      <c r="W2587" s="570">
        <v>0</v>
      </c>
      <c r="X2587" s="570">
        <v>35.593220338983052</v>
      </c>
      <c r="Y2587" s="570">
        <v>0</v>
      </c>
      <c r="Z2587" s="570">
        <v>4.6423410126318885</v>
      </c>
      <c r="AA2587" s="570">
        <v>0</v>
      </c>
      <c r="AB2587" s="570">
        <v>0.79895076267069087</v>
      </c>
      <c r="AC2587" s="570"/>
      <c r="AD2587" s="570">
        <v>29.666094356505127</v>
      </c>
      <c r="AE2587" s="570"/>
      <c r="AF2587" s="570">
        <v>2.1299638989169671</v>
      </c>
      <c r="AG2587" s="570">
        <v>1.6454059591053221</v>
      </c>
      <c r="AH2587" s="570">
        <v>0</v>
      </c>
      <c r="AI2587" s="570">
        <v>54</v>
      </c>
      <c r="AJ2587" s="570">
        <v>103.06851851851852</v>
      </c>
      <c r="AK2587" s="570">
        <v>11.327727500447978</v>
      </c>
      <c r="AL2587" s="570"/>
    </row>
    <row r="2588" spans="1:38">
      <c r="A2588" s="570">
        <v>18</v>
      </c>
      <c r="B2588" s="570">
        <v>36</v>
      </c>
      <c r="C2588" s="570">
        <v>2024</v>
      </c>
      <c r="D2588" s="570"/>
      <c r="E2588" s="570">
        <v>99</v>
      </c>
      <c r="F2588" s="570"/>
      <c r="G2588" s="570">
        <v>99</v>
      </c>
      <c r="H2588" s="570">
        <v>2</v>
      </c>
      <c r="I2588" s="570">
        <v>99</v>
      </c>
      <c r="J2588" s="570">
        <v>160</v>
      </c>
      <c r="K2588" s="570">
        <v>99</v>
      </c>
      <c r="L2588" s="570">
        <v>2</v>
      </c>
      <c r="M2588" s="570">
        <v>99</v>
      </c>
      <c r="N2588" s="570">
        <v>99</v>
      </c>
      <c r="O2588" s="570">
        <v>99</v>
      </c>
      <c r="P2588" s="570">
        <v>99</v>
      </c>
      <c r="Q2588" s="570">
        <v>9</v>
      </c>
      <c r="R2588" s="570">
        <v>15</v>
      </c>
      <c r="S2588" s="570">
        <v>2</v>
      </c>
      <c r="T2588" s="570">
        <v>2.7333333333333338</v>
      </c>
      <c r="U2588" s="570">
        <v>12.78</v>
      </c>
      <c r="V2588" s="570">
        <v>0</v>
      </c>
      <c r="W2588" s="570">
        <v>0</v>
      </c>
      <c r="X2588" s="570">
        <v>46.666666666666657</v>
      </c>
      <c r="Y2588" s="570">
        <v>0</v>
      </c>
      <c r="Z2588" s="570">
        <v>6.2094766285090381</v>
      </c>
      <c r="AA2588" s="570">
        <v>0</v>
      </c>
      <c r="AB2588" s="570">
        <v>0.99777530313971807</v>
      </c>
      <c r="AC2588" s="570"/>
      <c r="AD2588" s="570">
        <v>-12.24512593782682</v>
      </c>
      <c r="AE2588" s="570"/>
      <c r="AF2588" s="570">
        <v>3.1578947368421058</v>
      </c>
      <c r="AG2588" s="570">
        <v>3.1791044776119404</v>
      </c>
      <c r="AH2588" s="570">
        <v>0</v>
      </c>
      <c r="AI2588" s="570">
        <v>15</v>
      </c>
      <c r="AJ2588" s="570">
        <v>101.78666666666663</v>
      </c>
      <c r="AK2588" s="570">
        <v>11.077806838453697</v>
      </c>
      <c r="AL2588" s="570"/>
    </row>
    <row r="2589" spans="1:38">
      <c r="A2589" s="570">
        <v>18</v>
      </c>
      <c r="B2589" s="570">
        <v>37</v>
      </c>
      <c r="C2589" s="570">
        <v>2024</v>
      </c>
      <c r="D2589" s="570"/>
      <c r="E2589" s="570">
        <v>99</v>
      </c>
      <c r="F2589" s="570"/>
      <c r="G2589" s="570">
        <v>99</v>
      </c>
      <c r="H2589" s="570">
        <v>1</v>
      </c>
      <c r="I2589" s="570">
        <v>99</v>
      </c>
      <c r="J2589" s="570">
        <v>171</v>
      </c>
      <c r="K2589" s="570">
        <v>99</v>
      </c>
      <c r="L2589" s="570">
        <v>2</v>
      </c>
      <c r="M2589" s="570">
        <v>99</v>
      </c>
      <c r="N2589" s="570">
        <v>99</v>
      </c>
      <c r="O2589" s="570">
        <v>99</v>
      </c>
      <c r="P2589" s="570">
        <v>99</v>
      </c>
      <c r="Q2589" s="570"/>
      <c r="R2589" s="570">
        <v>0</v>
      </c>
      <c r="S2589" s="570"/>
      <c r="T2589" s="570"/>
      <c r="U2589" s="570"/>
      <c r="V2589" s="570"/>
      <c r="W2589" s="570"/>
      <c r="X2589" s="570"/>
      <c r="Y2589" s="570"/>
      <c r="Z2589" s="570"/>
      <c r="AA2589" s="570"/>
      <c r="AB2589" s="570"/>
      <c r="AC2589" s="570"/>
      <c r="AD2589" s="570"/>
      <c r="AE2589" s="570"/>
      <c r="AF2589" s="570"/>
      <c r="AG2589" s="570"/>
      <c r="AH2589" s="570"/>
      <c r="AI2589" s="570"/>
      <c r="AJ2589" s="570"/>
      <c r="AK2589" s="570"/>
      <c r="AL2589" s="570"/>
    </row>
    <row r="2590" spans="1:38">
      <c r="A2590" s="570">
        <v>18</v>
      </c>
      <c r="B2590" s="570">
        <v>38</v>
      </c>
      <c r="C2590" s="570">
        <v>2024</v>
      </c>
      <c r="D2590" s="570"/>
      <c r="E2590" s="570">
        <v>99</v>
      </c>
      <c r="F2590" s="570"/>
      <c r="G2590" s="570">
        <v>99</v>
      </c>
      <c r="H2590" s="570">
        <v>2</v>
      </c>
      <c r="I2590" s="570">
        <v>99</v>
      </c>
      <c r="J2590" s="570">
        <v>175</v>
      </c>
      <c r="K2590" s="570">
        <v>99</v>
      </c>
      <c r="L2590" s="570">
        <v>2</v>
      </c>
      <c r="M2590" s="570">
        <v>99</v>
      </c>
      <c r="N2590" s="570">
        <v>99</v>
      </c>
      <c r="O2590" s="570">
        <v>99</v>
      </c>
      <c r="P2590" s="570">
        <v>99</v>
      </c>
      <c r="Q2590" s="570">
        <v>14</v>
      </c>
      <c r="R2590" s="570">
        <v>39</v>
      </c>
      <c r="S2590" s="570">
        <v>2</v>
      </c>
      <c r="T2590" s="570">
        <v>2.3333333333333339</v>
      </c>
      <c r="U2590" s="570">
        <v>9.2025641025641018</v>
      </c>
      <c r="V2590" s="570">
        <v>0</v>
      </c>
      <c r="W2590" s="570">
        <v>0</v>
      </c>
      <c r="X2590" s="570">
        <v>23.07692307692308</v>
      </c>
      <c r="Y2590" s="570">
        <v>0</v>
      </c>
      <c r="Z2590" s="570">
        <v>5.7301938562762684</v>
      </c>
      <c r="AA2590" s="570">
        <v>0</v>
      </c>
      <c r="AB2590" s="570">
        <v>0.6918326955503602</v>
      </c>
      <c r="AC2590" s="570"/>
      <c r="AD2590" s="570">
        <v>21.645990013427173</v>
      </c>
      <c r="AE2590" s="570"/>
      <c r="AF2590" s="570">
        <v>1.9155206286836937</v>
      </c>
      <c r="AG2590" s="570">
        <v>1.5508800131364597</v>
      </c>
      <c r="AH2590" s="570">
        <v>0</v>
      </c>
      <c r="AI2590" s="570">
        <v>23</v>
      </c>
      <c r="AJ2590" s="570">
        <v>94.056521739130432</v>
      </c>
      <c r="AK2590" s="570">
        <v>11.030518633241767</v>
      </c>
      <c r="AL2590" s="570"/>
    </row>
    <row r="2591" spans="1:38">
      <c r="A2591" s="570">
        <v>18</v>
      </c>
      <c r="B2591" s="570">
        <v>39</v>
      </c>
      <c r="C2591" s="570">
        <v>2024</v>
      </c>
      <c r="D2591" s="570"/>
      <c r="E2591" s="570">
        <v>99</v>
      </c>
      <c r="F2591" s="570"/>
      <c r="G2591" s="570">
        <v>99</v>
      </c>
      <c r="H2591" s="570">
        <v>2</v>
      </c>
      <c r="I2591" s="570">
        <v>99</v>
      </c>
      <c r="J2591" s="570">
        <v>177</v>
      </c>
      <c r="K2591" s="570">
        <v>99</v>
      </c>
      <c r="L2591" s="570">
        <v>2</v>
      </c>
      <c r="M2591" s="570">
        <v>99</v>
      </c>
      <c r="N2591" s="570">
        <v>99</v>
      </c>
      <c r="O2591" s="570">
        <v>99</v>
      </c>
      <c r="P2591" s="570">
        <v>99</v>
      </c>
      <c r="Q2591" s="570">
        <v>7</v>
      </c>
      <c r="R2591" s="570">
        <v>10</v>
      </c>
      <c r="S2591" s="570">
        <v>2</v>
      </c>
      <c r="T2591" s="570">
        <v>2.6</v>
      </c>
      <c r="U2591" s="570">
        <v>9.6700000000000017</v>
      </c>
      <c r="V2591" s="570">
        <v>0</v>
      </c>
      <c r="W2591" s="570">
        <v>0</v>
      </c>
      <c r="X2591" s="570">
        <v>20</v>
      </c>
      <c r="Y2591" s="570">
        <v>0</v>
      </c>
      <c r="Z2591" s="570">
        <v>4.8934752477150596</v>
      </c>
      <c r="AA2591" s="570">
        <v>0</v>
      </c>
      <c r="AB2591" s="570">
        <v>0.66332495807107916</v>
      </c>
      <c r="AC2591" s="570"/>
      <c r="AD2591" s="570">
        <v>-4.990812801638806</v>
      </c>
      <c r="AE2591" s="570"/>
      <c r="AF2591" s="570">
        <v>1.0638297872340428</v>
      </c>
      <c r="AG2591" s="570">
        <v>0.77760622728296191</v>
      </c>
      <c r="AH2591" s="570">
        <v>10</v>
      </c>
      <c r="AI2591" s="570">
        <v>8</v>
      </c>
      <c r="AJ2591" s="570">
        <v>94.912499999999994</v>
      </c>
      <c r="AK2591" s="570">
        <v>10.134520460884742</v>
      </c>
      <c r="AL2591" s="570"/>
    </row>
    <row r="2592" spans="1:38">
      <c r="A2592" s="570">
        <v>18</v>
      </c>
      <c r="B2592" s="570">
        <v>40</v>
      </c>
      <c r="C2592" s="570">
        <v>2024</v>
      </c>
      <c r="D2592" s="570"/>
      <c r="E2592" s="570">
        <v>99</v>
      </c>
      <c r="F2592" s="570"/>
      <c r="G2592" s="570">
        <v>99</v>
      </c>
      <c r="H2592" s="570">
        <v>2</v>
      </c>
      <c r="I2592" s="570">
        <v>99</v>
      </c>
      <c r="J2592" s="570">
        <v>178</v>
      </c>
      <c r="K2592" s="570">
        <v>99</v>
      </c>
      <c r="L2592" s="570">
        <v>2</v>
      </c>
      <c r="M2592" s="570">
        <v>99</v>
      </c>
      <c r="N2592" s="570">
        <v>99</v>
      </c>
      <c r="O2592" s="570">
        <v>99</v>
      </c>
      <c r="P2592" s="570">
        <v>99</v>
      </c>
      <c r="Q2592" s="570">
        <v>5</v>
      </c>
      <c r="R2592" s="570">
        <v>13</v>
      </c>
      <c r="S2592" s="570">
        <v>2</v>
      </c>
      <c r="T2592" s="570">
        <v>2.692307692307693</v>
      </c>
      <c r="U2592" s="570">
        <v>9.3076923076923102</v>
      </c>
      <c r="V2592" s="570">
        <v>0</v>
      </c>
      <c r="W2592" s="570">
        <v>0</v>
      </c>
      <c r="X2592" s="570">
        <v>15.38461538461538</v>
      </c>
      <c r="Y2592" s="570">
        <v>7.6923076923076898</v>
      </c>
      <c r="Z2592" s="570">
        <v>7.0183782411675901</v>
      </c>
      <c r="AA2592" s="570">
        <v>0</v>
      </c>
      <c r="AB2592" s="570">
        <v>0.91016612047686363</v>
      </c>
      <c r="AC2592" s="570"/>
      <c r="AD2592" s="570">
        <v>24.361925368346792</v>
      </c>
      <c r="AE2592" s="570"/>
      <c r="AF2592" s="570">
        <v>2.4761904761904754</v>
      </c>
      <c r="AG2592" s="570">
        <v>1.9164673646197945</v>
      </c>
      <c r="AH2592" s="570">
        <v>0</v>
      </c>
      <c r="AI2592" s="570">
        <v>11</v>
      </c>
      <c r="AJ2592" s="570">
        <v>88.827272727272785</v>
      </c>
      <c r="AK2592" s="570">
        <v>9.8779776569031821</v>
      </c>
      <c r="AL2592" s="570"/>
    </row>
    <row r="2593" spans="1:38">
      <c r="A2593" s="570">
        <v>18</v>
      </c>
      <c r="B2593" s="570">
        <v>41</v>
      </c>
      <c r="C2593" s="570">
        <v>2024</v>
      </c>
      <c r="D2593" s="570"/>
      <c r="E2593" s="570">
        <v>99</v>
      </c>
      <c r="F2593" s="570"/>
      <c r="G2593" s="570">
        <v>99</v>
      </c>
      <c r="H2593" s="570">
        <v>2</v>
      </c>
      <c r="I2593" s="570">
        <v>99</v>
      </c>
      <c r="J2593" s="570">
        <v>181</v>
      </c>
      <c r="K2593" s="570">
        <v>99</v>
      </c>
      <c r="L2593" s="570">
        <v>2</v>
      </c>
      <c r="M2593" s="570">
        <v>99</v>
      </c>
      <c r="N2593" s="570">
        <v>99</v>
      </c>
      <c r="O2593" s="570">
        <v>99</v>
      </c>
      <c r="P2593" s="570">
        <v>99</v>
      </c>
      <c r="Q2593" s="570">
        <v>4</v>
      </c>
      <c r="R2593" s="570">
        <v>6</v>
      </c>
      <c r="S2593" s="570">
        <v>2</v>
      </c>
      <c r="T2593" s="570">
        <v>3.5</v>
      </c>
      <c r="U2593" s="570">
        <v>12.966666666666663</v>
      </c>
      <c r="V2593" s="570">
        <v>0</v>
      </c>
      <c r="W2593" s="570">
        <v>0</v>
      </c>
      <c r="X2593" s="570">
        <v>33.333333333333343</v>
      </c>
      <c r="Y2593" s="570">
        <v>0</v>
      </c>
      <c r="Z2593" s="570">
        <v>2.6505764572174759</v>
      </c>
      <c r="AA2593" s="570">
        <v>0</v>
      </c>
      <c r="AB2593" s="570">
        <v>1.258305739211792</v>
      </c>
      <c r="AC2593" s="570"/>
      <c r="AD2593" s="570">
        <v>-10.494011377270471</v>
      </c>
      <c r="AE2593" s="570"/>
      <c r="AF2593" s="570">
        <v>0.97560975609756095</v>
      </c>
      <c r="AG2593" s="570">
        <v>0.88474441348723487</v>
      </c>
      <c r="AH2593" s="570">
        <v>0</v>
      </c>
      <c r="AI2593" s="570">
        <v>4</v>
      </c>
      <c r="AJ2593" s="570">
        <v>105.125</v>
      </c>
      <c r="AK2593" s="570">
        <v>11.957809407869096</v>
      </c>
      <c r="AL2593" s="570"/>
    </row>
    <row r="2594" spans="1:38">
      <c r="A2594" s="570">
        <v>18</v>
      </c>
      <c r="B2594" s="570">
        <v>42</v>
      </c>
      <c r="C2594" s="570">
        <v>2024</v>
      </c>
      <c r="D2594" s="570"/>
      <c r="E2594" s="570">
        <v>99</v>
      </c>
      <c r="F2594" s="570"/>
      <c r="G2594" s="570">
        <v>99</v>
      </c>
      <c r="H2594" s="570">
        <v>1</v>
      </c>
      <c r="I2594" s="570">
        <v>99</v>
      </c>
      <c r="J2594" s="570">
        <v>262</v>
      </c>
      <c r="K2594" s="570">
        <v>99</v>
      </c>
      <c r="L2594" s="570">
        <v>2</v>
      </c>
      <c r="M2594" s="570">
        <v>99</v>
      </c>
      <c r="N2594" s="570">
        <v>99</v>
      </c>
      <c r="O2594" s="570">
        <v>99</v>
      </c>
      <c r="P2594" s="570">
        <v>99</v>
      </c>
      <c r="Q2594" s="570"/>
      <c r="R2594" s="570">
        <v>0</v>
      </c>
      <c r="S2594" s="570"/>
      <c r="T2594" s="570"/>
      <c r="U2594" s="570"/>
      <c r="V2594" s="570"/>
      <c r="W2594" s="570"/>
      <c r="X2594" s="570"/>
      <c r="Y2594" s="570"/>
      <c r="Z2594" s="570"/>
      <c r="AA2594" s="570"/>
      <c r="AB2594" s="570"/>
      <c r="AC2594" s="570"/>
      <c r="AD2594" s="570"/>
      <c r="AE2594" s="570"/>
      <c r="AF2594" s="570"/>
      <c r="AG2594" s="570"/>
      <c r="AH2594" s="570"/>
      <c r="AI2594" s="570"/>
      <c r="AJ2594" s="570"/>
      <c r="AK2594" s="570"/>
      <c r="AL2594" s="570"/>
    </row>
    <row r="2595" spans="1:38">
      <c r="A2595" s="570">
        <v>18</v>
      </c>
      <c r="B2595" s="570">
        <v>43</v>
      </c>
      <c r="C2595" s="570">
        <v>2024</v>
      </c>
      <c r="D2595" s="570"/>
      <c r="E2595" s="570">
        <v>99</v>
      </c>
      <c r="F2595" s="570"/>
      <c r="G2595" s="570">
        <v>99</v>
      </c>
      <c r="H2595" s="570">
        <v>1</v>
      </c>
      <c r="I2595" s="570">
        <v>99</v>
      </c>
      <c r="J2595" s="570">
        <v>309</v>
      </c>
      <c r="K2595" s="570">
        <v>99</v>
      </c>
      <c r="L2595" s="570">
        <v>2</v>
      </c>
      <c r="M2595" s="570">
        <v>99</v>
      </c>
      <c r="N2595" s="570">
        <v>99</v>
      </c>
      <c r="O2595" s="570">
        <v>99</v>
      </c>
      <c r="P2595" s="570">
        <v>99</v>
      </c>
      <c r="Q2595" s="570">
        <v>11</v>
      </c>
      <c r="R2595" s="570">
        <v>27</v>
      </c>
      <c r="S2595" s="570">
        <v>2</v>
      </c>
      <c r="T2595" s="570">
        <v>2.7777777777777781</v>
      </c>
      <c r="U2595" s="570">
        <v>7.9481481481481469</v>
      </c>
      <c r="V2595" s="570">
        <v>0</v>
      </c>
      <c r="W2595" s="570">
        <v>0</v>
      </c>
      <c r="X2595" s="570">
        <v>14.814814814814817</v>
      </c>
      <c r="Y2595" s="570">
        <v>0</v>
      </c>
      <c r="Z2595" s="570">
        <v>5.0426602598797619</v>
      </c>
      <c r="AA2595" s="570">
        <v>0</v>
      </c>
      <c r="AB2595" s="570">
        <v>1.2272623352430296</v>
      </c>
      <c r="AC2595" s="570"/>
      <c r="AD2595" s="570">
        <v>84.317139547299121</v>
      </c>
      <c r="AE2595" s="570"/>
      <c r="AF2595" s="570">
        <v>2.0439061317183951</v>
      </c>
      <c r="AG2595" s="570">
        <v>1.331405917497503</v>
      </c>
      <c r="AH2595" s="570">
        <v>0</v>
      </c>
      <c r="AI2595" s="570">
        <v>27</v>
      </c>
      <c r="AJ2595" s="570">
        <v>86.107407407407393</v>
      </c>
      <c r="AK2595" s="570">
        <v>10.97649994823629</v>
      </c>
      <c r="AL2595" s="570"/>
    </row>
    <row r="2596" spans="1:38">
      <c r="A2596" s="570">
        <v>18</v>
      </c>
      <c r="B2596" s="570">
        <v>44</v>
      </c>
      <c r="C2596" s="570">
        <v>2024</v>
      </c>
      <c r="D2596" s="570"/>
      <c r="E2596" s="570">
        <v>99</v>
      </c>
      <c r="F2596" s="570"/>
      <c r="G2596" s="570">
        <v>99</v>
      </c>
      <c r="H2596" s="570">
        <v>2</v>
      </c>
      <c r="I2596" s="570">
        <v>99</v>
      </c>
      <c r="J2596" s="570">
        <v>470</v>
      </c>
      <c r="K2596" s="570">
        <v>99</v>
      </c>
      <c r="L2596" s="570">
        <v>2</v>
      </c>
      <c r="M2596" s="570">
        <v>99</v>
      </c>
      <c r="N2596" s="570">
        <v>99</v>
      </c>
      <c r="O2596" s="570">
        <v>99</v>
      </c>
      <c r="P2596" s="570">
        <v>99</v>
      </c>
      <c r="Q2596" s="570">
        <v>8</v>
      </c>
      <c r="R2596" s="570">
        <v>32</v>
      </c>
      <c r="S2596" s="570">
        <v>2</v>
      </c>
      <c r="T2596" s="570">
        <v>2.78125</v>
      </c>
      <c r="U2596" s="570">
        <v>4.5843750000000005</v>
      </c>
      <c r="V2596" s="570">
        <v>0</v>
      </c>
      <c r="W2596" s="570">
        <v>0</v>
      </c>
      <c r="X2596" s="570">
        <v>6.25</v>
      </c>
      <c r="Y2596" s="570">
        <v>0</v>
      </c>
      <c r="Z2596" s="570">
        <v>4.7031312292317535</v>
      </c>
      <c r="AA2596" s="570">
        <v>0</v>
      </c>
      <c r="AB2596" s="570">
        <v>0.64876685912583398</v>
      </c>
      <c r="AC2596" s="570"/>
      <c r="AD2596" s="570">
        <v>15.660279376778735</v>
      </c>
      <c r="AE2596" s="570"/>
      <c r="AF2596" s="570">
        <v>3.3333333333333344</v>
      </c>
      <c r="AG2596" s="570">
        <v>1.6251786367110908</v>
      </c>
      <c r="AH2596" s="570">
        <v>9.375</v>
      </c>
      <c r="AI2596" s="570">
        <v>32</v>
      </c>
      <c r="AJ2596" s="570">
        <v>73.712499999999977</v>
      </c>
      <c r="AK2596" s="570">
        <v>9.2332512641391844</v>
      </c>
      <c r="AL2596" s="570"/>
    </row>
    <row r="2597" spans="1:38">
      <c r="A2597" s="570">
        <v>18</v>
      </c>
      <c r="B2597" s="570">
        <v>45</v>
      </c>
      <c r="C2597" s="570">
        <v>2024</v>
      </c>
      <c r="D2597" s="570"/>
      <c r="E2597" s="570">
        <v>99</v>
      </c>
      <c r="F2597" s="570"/>
      <c r="G2597" s="570">
        <v>99</v>
      </c>
      <c r="H2597" s="570">
        <v>2</v>
      </c>
      <c r="I2597" s="570">
        <v>99</v>
      </c>
      <c r="J2597" s="570">
        <v>629</v>
      </c>
      <c r="K2597" s="570">
        <v>99</v>
      </c>
      <c r="L2597" s="570">
        <v>2</v>
      </c>
      <c r="M2597" s="570">
        <v>99</v>
      </c>
      <c r="N2597" s="570">
        <v>99</v>
      </c>
      <c r="O2597" s="570">
        <v>99</v>
      </c>
      <c r="P2597" s="570">
        <v>99</v>
      </c>
      <c r="Q2597" s="570">
        <v>3</v>
      </c>
      <c r="R2597" s="570">
        <v>11</v>
      </c>
      <c r="S2597" s="570">
        <v>2</v>
      </c>
      <c r="T2597" s="570">
        <v>2.9090909090909096</v>
      </c>
      <c r="U2597" s="570">
        <v>15.763636363636373</v>
      </c>
      <c r="V2597" s="570">
        <v>0</v>
      </c>
      <c r="W2597" s="570">
        <v>0</v>
      </c>
      <c r="X2597" s="570">
        <v>63.636363636363633</v>
      </c>
      <c r="Y2597" s="570">
        <v>0</v>
      </c>
      <c r="Z2597" s="570">
        <v>3.0831721348674344</v>
      </c>
      <c r="AA2597" s="570">
        <v>0</v>
      </c>
      <c r="AB2597" s="570">
        <v>1.3111095547141778</v>
      </c>
      <c r="AC2597" s="570"/>
      <c r="AD2597" s="570">
        <v>9.3636107833580766</v>
      </c>
      <c r="AE2597" s="570"/>
      <c r="AF2597" s="570">
        <v>3.4375</v>
      </c>
      <c r="AG2597" s="570">
        <v>2.4796224796224799</v>
      </c>
      <c r="AH2597" s="570">
        <v>0</v>
      </c>
      <c r="AI2597" s="570"/>
      <c r="AJ2597" s="570"/>
      <c r="AK2597" s="570"/>
      <c r="AL2597" s="570"/>
    </row>
    <row r="2598" spans="1:38">
      <c r="A2598" s="570">
        <v>18</v>
      </c>
      <c r="B2598" s="570">
        <v>46</v>
      </c>
      <c r="C2598" s="570">
        <v>2024</v>
      </c>
      <c r="D2598" s="570"/>
      <c r="E2598" s="570">
        <v>99</v>
      </c>
      <c r="F2598" s="570"/>
      <c r="G2598" s="570">
        <v>99</v>
      </c>
      <c r="H2598" s="570">
        <v>1</v>
      </c>
      <c r="I2598" s="570">
        <v>99</v>
      </c>
      <c r="J2598" s="570">
        <v>643</v>
      </c>
      <c r="K2598" s="570">
        <v>99</v>
      </c>
      <c r="L2598" s="570">
        <v>2</v>
      </c>
      <c r="M2598" s="570">
        <v>99</v>
      </c>
      <c r="N2598" s="570">
        <v>99</v>
      </c>
      <c r="O2598" s="570">
        <v>99</v>
      </c>
      <c r="P2598" s="570">
        <v>99</v>
      </c>
      <c r="Q2598" s="570">
        <v>11</v>
      </c>
      <c r="R2598" s="570">
        <v>30</v>
      </c>
      <c r="S2598" s="570">
        <v>2</v>
      </c>
      <c r="T2598" s="570">
        <v>2.9</v>
      </c>
      <c r="U2598" s="570">
        <v>13.633333333333329</v>
      </c>
      <c r="V2598" s="570">
        <v>0</v>
      </c>
      <c r="W2598" s="570">
        <v>0</v>
      </c>
      <c r="X2598" s="570">
        <v>36.666666666666657</v>
      </c>
      <c r="Y2598" s="570">
        <v>0</v>
      </c>
      <c r="Z2598" s="570">
        <v>5.0014886672758676</v>
      </c>
      <c r="AA2598" s="570">
        <v>0</v>
      </c>
      <c r="AB2598" s="570">
        <v>0.97809338340808016</v>
      </c>
      <c r="AC2598" s="570"/>
      <c r="AD2598" s="570">
        <v>22.758603100603299</v>
      </c>
      <c r="AE2598" s="570"/>
      <c r="AF2598" s="570">
        <v>3.5087719298245608</v>
      </c>
      <c r="AG2598" s="570">
        <v>3.633811326119019</v>
      </c>
      <c r="AH2598" s="570">
        <v>0</v>
      </c>
      <c r="AI2598" s="570">
        <v>19</v>
      </c>
      <c r="AJ2598" s="570">
        <v>109.04210526315796</v>
      </c>
      <c r="AK2598" s="570">
        <v>11.570759356528578</v>
      </c>
      <c r="AL2598" s="570"/>
    </row>
    <row r="2599" spans="1:38">
      <c r="A2599" s="570">
        <v>18</v>
      </c>
      <c r="B2599" s="570">
        <v>47</v>
      </c>
      <c r="C2599" s="570">
        <v>2024</v>
      </c>
      <c r="D2599" s="570"/>
      <c r="E2599" s="570">
        <v>99</v>
      </c>
      <c r="F2599" s="570"/>
      <c r="G2599" s="570">
        <v>99</v>
      </c>
      <c r="H2599" s="570">
        <v>2</v>
      </c>
      <c r="I2599" s="570">
        <v>99</v>
      </c>
      <c r="J2599" s="570">
        <v>704</v>
      </c>
      <c r="K2599" s="570">
        <v>99</v>
      </c>
      <c r="L2599" s="570">
        <v>2</v>
      </c>
      <c r="M2599" s="570">
        <v>99</v>
      </c>
      <c r="N2599" s="570">
        <v>99</v>
      </c>
      <c r="O2599" s="570">
        <v>99</v>
      </c>
      <c r="P2599" s="570">
        <v>99</v>
      </c>
      <c r="Q2599" s="570"/>
      <c r="R2599" s="570">
        <v>0</v>
      </c>
      <c r="S2599" s="570"/>
      <c r="T2599" s="570"/>
      <c r="U2599" s="570"/>
      <c r="V2599" s="570"/>
      <c r="W2599" s="570"/>
      <c r="X2599" s="570"/>
      <c r="Y2599" s="570"/>
      <c r="Z2599" s="570"/>
      <c r="AA2599" s="570"/>
      <c r="AB2599" s="570"/>
      <c r="AC2599" s="570"/>
      <c r="AD2599" s="570"/>
      <c r="AE2599" s="570"/>
      <c r="AF2599" s="570"/>
      <c r="AG2599" s="570"/>
      <c r="AH2599" s="570"/>
      <c r="AI2599" s="570"/>
      <c r="AJ2599" s="570"/>
      <c r="AK2599" s="570"/>
      <c r="AL2599" s="570"/>
    </row>
    <row r="2600" spans="1:38">
      <c r="A2600" s="570">
        <v>18</v>
      </c>
      <c r="B2600" s="570">
        <v>48</v>
      </c>
      <c r="C2600" s="570">
        <v>2024</v>
      </c>
      <c r="D2600" s="570"/>
      <c r="E2600" s="570">
        <v>99</v>
      </c>
      <c r="F2600" s="570"/>
      <c r="G2600" s="570">
        <v>99</v>
      </c>
      <c r="H2600" s="570">
        <v>1</v>
      </c>
      <c r="I2600" s="570">
        <v>99</v>
      </c>
      <c r="J2600" s="570">
        <v>802</v>
      </c>
      <c r="K2600" s="570">
        <v>99</v>
      </c>
      <c r="L2600" s="570">
        <v>2</v>
      </c>
      <c r="M2600" s="570">
        <v>99</v>
      </c>
      <c r="N2600" s="570">
        <v>99</v>
      </c>
      <c r="O2600" s="570">
        <v>99</v>
      </c>
      <c r="P2600" s="570">
        <v>99</v>
      </c>
      <c r="Q2600" s="570"/>
      <c r="R2600" s="570">
        <v>0</v>
      </c>
      <c r="S2600" s="570"/>
      <c r="T2600" s="570"/>
      <c r="U2600" s="570"/>
      <c r="V2600" s="570"/>
      <c r="W2600" s="570"/>
      <c r="X2600" s="570"/>
      <c r="Y2600" s="570"/>
      <c r="Z2600" s="570"/>
      <c r="AA2600" s="570"/>
      <c r="AB2600" s="570"/>
      <c r="AC2600" s="570"/>
      <c r="AD2600" s="570"/>
      <c r="AE2600" s="570"/>
      <c r="AF2600" s="570"/>
      <c r="AG2600" s="570"/>
      <c r="AH2600" s="570"/>
      <c r="AI2600" s="570"/>
      <c r="AJ2600" s="570"/>
      <c r="AK2600" s="570"/>
      <c r="AL2600" s="570"/>
    </row>
    <row r="2601" spans="1:38">
      <c r="A2601" s="570">
        <v>18</v>
      </c>
      <c r="B2601" s="570">
        <v>49</v>
      </c>
      <c r="C2601" s="570">
        <v>2024</v>
      </c>
      <c r="D2601" s="570"/>
      <c r="E2601" s="570">
        <v>99</v>
      </c>
      <c r="F2601" s="570"/>
      <c r="G2601" s="570">
        <v>99</v>
      </c>
      <c r="H2601" s="570">
        <v>1</v>
      </c>
      <c r="I2601" s="570">
        <v>99</v>
      </c>
      <c r="J2601" s="570">
        <v>103</v>
      </c>
      <c r="K2601" s="570">
        <v>99</v>
      </c>
      <c r="L2601" s="570">
        <v>3</v>
      </c>
      <c r="M2601" s="570">
        <v>99</v>
      </c>
      <c r="N2601" s="570">
        <v>99</v>
      </c>
      <c r="O2601" s="570">
        <v>99</v>
      </c>
      <c r="P2601" s="570">
        <v>99</v>
      </c>
      <c r="Q2601" s="570"/>
      <c r="R2601" s="570">
        <v>0</v>
      </c>
      <c r="S2601" s="570"/>
      <c r="T2601" s="570"/>
      <c r="U2601" s="570"/>
      <c r="V2601" s="570"/>
      <c r="W2601" s="570"/>
      <c r="X2601" s="570"/>
      <c r="Y2601" s="570"/>
      <c r="Z2601" s="570"/>
      <c r="AA2601" s="570"/>
      <c r="AB2601" s="570"/>
      <c r="AC2601" s="570"/>
      <c r="AD2601" s="570"/>
      <c r="AE2601" s="570"/>
      <c r="AF2601" s="570"/>
      <c r="AG2601" s="570"/>
      <c r="AH2601" s="570"/>
      <c r="AI2601" s="570"/>
      <c r="AJ2601" s="570"/>
      <c r="AK2601" s="570"/>
      <c r="AL2601" s="570"/>
    </row>
    <row r="2602" spans="1:38">
      <c r="A2602" s="570">
        <v>18</v>
      </c>
      <c r="B2602" s="570">
        <v>50</v>
      </c>
      <c r="C2602" s="570">
        <v>2024</v>
      </c>
      <c r="D2602" s="570"/>
      <c r="E2602" s="570">
        <v>99</v>
      </c>
      <c r="F2602" s="570"/>
      <c r="G2602" s="570">
        <v>99</v>
      </c>
      <c r="H2602" s="570">
        <v>2</v>
      </c>
      <c r="I2602" s="570">
        <v>99</v>
      </c>
      <c r="J2602" s="570">
        <v>106</v>
      </c>
      <c r="K2602" s="570">
        <v>99</v>
      </c>
      <c r="L2602" s="570">
        <v>3</v>
      </c>
      <c r="M2602" s="570">
        <v>99</v>
      </c>
      <c r="N2602" s="570">
        <v>99</v>
      </c>
      <c r="O2602" s="570">
        <v>99</v>
      </c>
      <c r="P2602" s="570">
        <v>99</v>
      </c>
      <c r="Q2602" s="570">
        <v>5</v>
      </c>
      <c r="R2602" s="570">
        <v>10</v>
      </c>
      <c r="S2602" s="570">
        <v>3</v>
      </c>
      <c r="T2602" s="570">
        <v>2.7</v>
      </c>
      <c r="U2602" s="570">
        <v>11.420000000000002</v>
      </c>
      <c r="V2602" s="570">
        <v>0</v>
      </c>
      <c r="W2602" s="570">
        <v>0</v>
      </c>
      <c r="X2602" s="570">
        <v>20</v>
      </c>
      <c r="Y2602" s="570">
        <v>0</v>
      </c>
      <c r="Z2602" s="570">
        <v>6.9615802803673805</v>
      </c>
      <c r="AA2602" s="570">
        <v>0</v>
      </c>
      <c r="AB2602" s="570">
        <v>0.64031242374328468</v>
      </c>
      <c r="AC2602" s="570"/>
      <c r="AD2602" s="570">
        <v>56.667438518686289</v>
      </c>
      <c r="AE2602" s="570"/>
      <c r="AF2602" s="570">
        <v>3.7453183520599258</v>
      </c>
      <c r="AG2602" s="570">
        <v>2.7681493152345178</v>
      </c>
      <c r="AH2602" s="570">
        <v>0</v>
      </c>
      <c r="AI2602" s="570">
        <v>10</v>
      </c>
      <c r="AJ2602" s="570">
        <v>93.310000000000016</v>
      </c>
      <c r="AK2602" s="570">
        <v>11.94238938877454</v>
      </c>
      <c r="AL2602" s="570"/>
    </row>
    <row r="2603" spans="1:38">
      <c r="A2603" s="570">
        <v>18</v>
      </c>
      <c r="B2603" s="570">
        <v>51</v>
      </c>
      <c r="C2603" s="570">
        <v>2024</v>
      </c>
      <c r="D2603" s="570"/>
      <c r="E2603" s="570">
        <v>99</v>
      </c>
      <c r="F2603" s="570"/>
      <c r="G2603" s="570">
        <v>99</v>
      </c>
      <c r="H2603" s="570">
        <v>1</v>
      </c>
      <c r="I2603" s="570">
        <v>99</v>
      </c>
      <c r="J2603" s="570">
        <v>110</v>
      </c>
      <c r="K2603" s="570">
        <v>99</v>
      </c>
      <c r="L2603" s="570">
        <v>3</v>
      </c>
      <c r="M2603" s="570">
        <v>99</v>
      </c>
      <c r="N2603" s="570">
        <v>99</v>
      </c>
      <c r="O2603" s="570">
        <v>99</v>
      </c>
      <c r="P2603" s="570">
        <v>99</v>
      </c>
      <c r="Q2603" s="570">
        <v>41</v>
      </c>
      <c r="R2603" s="570">
        <v>164</v>
      </c>
      <c r="S2603" s="570">
        <v>3</v>
      </c>
      <c r="T2603" s="570">
        <v>3.5426829268292686</v>
      </c>
      <c r="U2603" s="570">
        <v>10.99573170731707</v>
      </c>
      <c r="V2603" s="570">
        <v>0</v>
      </c>
      <c r="W2603" s="570">
        <v>0</v>
      </c>
      <c r="X2603" s="570">
        <v>34.756097560975611</v>
      </c>
      <c r="Y2603" s="570">
        <v>3.6585365853658542</v>
      </c>
      <c r="Z2603" s="570">
        <v>6.7685909349799145</v>
      </c>
      <c r="AA2603" s="570">
        <v>0</v>
      </c>
      <c r="AB2603" s="570">
        <v>1.1860500634978024</v>
      </c>
      <c r="AC2603" s="570"/>
      <c r="AD2603" s="570">
        <v>61.878795675182509</v>
      </c>
      <c r="AE2603" s="570"/>
      <c r="AF2603" s="570">
        <v>3.0269472129937256</v>
      </c>
      <c r="AG2603" s="570">
        <v>3.1565736131241175</v>
      </c>
      <c r="AH2603" s="570">
        <v>6.0975609756097562</v>
      </c>
      <c r="AI2603" s="570">
        <v>164</v>
      </c>
      <c r="AJ2603" s="570">
        <v>92.395121951219522</v>
      </c>
      <c r="AK2603" s="570">
        <v>11.998171134774685</v>
      </c>
      <c r="AL2603" s="570"/>
    </row>
    <row r="2604" spans="1:38">
      <c r="A2604" s="570">
        <v>18</v>
      </c>
      <c r="B2604" s="570">
        <v>52</v>
      </c>
      <c r="C2604" s="570">
        <v>2024</v>
      </c>
      <c r="D2604" s="570"/>
      <c r="E2604" s="570">
        <v>99</v>
      </c>
      <c r="F2604" s="570"/>
      <c r="G2604" s="570">
        <v>99</v>
      </c>
      <c r="H2604" s="570">
        <v>1</v>
      </c>
      <c r="I2604" s="570">
        <v>99</v>
      </c>
      <c r="J2604" s="570">
        <v>111</v>
      </c>
      <c r="K2604" s="570">
        <v>99</v>
      </c>
      <c r="L2604" s="570">
        <v>3</v>
      </c>
      <c r="M2604" s="570">
        <v>99</v>
      </c>
      <c r="N2604" s="570">
        <v>99</v>
      </c>
      <c r="O2604" s="570">
        <v>99</v>
      </c>
      <c r="P2604" s="570">
        <v>99</v>
      </c>
      <c r="Q2604" s="570">
        <v>3</v>
      </c>
      <c r="R2604" s="570">
        <v>9</v>
      </c>
      <c r="S2604" s="570">
        <v>3</v>
      </c>
      <c r="T2604" s="570">
        <v>3.2222222222222219</v>
      </c>
      <c r="U2604" s="570">
        <v>12.866666666666671</v>
      </c>
      <c r="V2604" s="570">
        <v>0</v>
      </c>
      <c r="W2604" s="570">
        <v>0</v>
      </c>
      <c r="X2604" s="570">
        <v>33.333333333333343</v>
      </c>
      <c r="Y2604" s="570">
        <v>0</v>
      </c>
      <c r="Z2604" s="570">
        <v>4.4862753667899931</v>
      </c>
      <c r="AA2604" s="570">
        <v>0</v>
      </c>
      <c r="AB2604" s="570">
        <v>1.1331154474650622</v>
      </c>
      <c r="AC2604" s="570"/>
      <c r="AD2604" s="570">
        <v>66.373470382373867</v>
      </c>
      <c r="AE2604" s="570"/>
      <c r="AF2604" s="570">
        <v>4.9450549450549444</v>
      </c>
      <c r="AG2604" s="570">
        <v>3.8492221779018743</v>
      </c>
      <c r="AH2604" s="570">
        <v>0</v>
      </c>
      <c r="AI2604" s="570">
        <v>9</v>
      </c>
      <c r="AJ2604" s="570">
        <v>97.688888888888883</v>
      </c>
      <c r="AK2604" s="570">
        <v>13.323026972203742</v>
      </c>
      <c r="AL2604" s="570"/>
    </row>
    <row r="2605" spans="1:38">
      <c r="A2605" s="570">
        <v>18</v>
      </c>
      <c r="B2605" s="570">
        <v>53</v>
      </c>
      <c r="C2605" s="570">
        <v>2024</v>
      </c>
      <c r="D2605" s="570"/>
      <c r="E2605" s="570">
        <v>99</v>
      </c>
      <c r="F2605" s="570"/>
      <c r="G2605" s="570">
        <v>99</v>
      </c>
      <c r="H2605" s="570">
        <v>1</v>
      </c>
      <c r="I2605" s="570">
        <v>99</v>
      </c>
      <c r="J2605" s="570">
        <v>116</v>
      </c>
      <c r="K2605" s="570">
        <v>99</v>
      </c>
      <c r="L2605" s="570">
        <v>3</v>
      </c>
      <c r="M2605" s="570">
        <v>99</v>
      </c>
      <c r="N2605" s="570">
        <v>99</v>
      </c>
      <c r="O2605" s="570">
        <v>99</v>
      </c>
      <c r="P2605" s="570">
        <v>99</v>
      </c>
      <c r="Q2605" s="570">
        <v>18</v>
      </c>
      <c r="R2605" s="570">
        <v>85</v>
      </c>
      <c r="S2605" s="570">
        <v>3</v>
      </c>
      <c r="T2605" s="570">
        <v>2.8352941176470594</v>
      </c>
      <c r="U2605" s="570">
        <v>8.5211764705882302</v>
      </c>
      <c r="V2605" s="570">
        <v>0</v>
      </c>
      <c r="W2605" s="570">
        <v>0</v>
      </c>
      <c r="X2605" s="570">
        <v>16.470588235294123</v>
      </c>
      <c r="Y2605" s="570">
        <v>0</v>
      </c>
      <c r="Z2605" s="570">
        <v>4.6086387965530005</v>
      </c>
      <c r="AA2605" s="570">
        <v>0</v>
      </c>
      <c r="AB2605" s="570">
        <v>0.82386547764760309</v>
      </c>
      <c r="AC2605" s="570"/>
      <c r="AD2605" s="570">
        <v>7.6831969780300291</v>
      </c>
      <c r="AE2605" s="570"/>
      <c r="AF2605" s="570">
        <v>8.0721747388414045</v>
      </c>
      <c r="AG2605" s="570">
        <v>5.6808288692460316</v>
      </c>
      <c r="AH2605" s="570">
        <v>0</v>
      </c>
      <c r="AI2605" s="570">
        <v>81</v>
      </c>
      <c r="AJ2605" s="570">
        <v>83.874074074074073</v>
      </c>
      <c r="AK2605" s="570">
        <v>13.246702105478324</v>
      </c>
      <c r="AL2605" s="570"/>
    </row>
    <row r="2606" spans="1:38">
      <c r="A2606" s="570">
        <v>18</v>
      </c>
      <c r="B2606" s="570">
        <v>54</v>
      </c>
      <c r="C2606" s="570">
        <v>2024</v>
      </c>
      <c r="D2606" s="570"/>
      <c r="E2606" s="570">
        <v>99</v>
      </c>
      <c r="F2606" s="570"/>
      <c r="G2606" s="570">
        <v>99</v>
      </c>
      <c r="H2606" s="570">
        <v>2</v>
      </c>
      <c r="I2606" s="570">
        <v>99</v>
      </c>
      <c r="J2606" s="570">
        <v>117</v>
      </c>
      <c r="K2606" s="570">
        <v>99</v>
      </c>
      <c r="L2606" s="570">
        <v>3</v>
      </c>
      <c r="M2606" s="570">
        <v>99</v>
      </c>
      <c r="N2606" s="570">
        <v>99</v>
      </c>
      <c r="O2606" s="570">
        <v>99</v>
      </c>
      <c r="P2606" s="570">
        <v>99</v>
      </c>
      <c r="Q2606" s="570">
        <v>5</v>
      </c>
      <c r="R2606" s="570">
        <v>21</v>
      </c>
      <c r="S2606" s="570">
        <v>3</v>
      </c>
      <c r="T2606" s="570">
        <v>2.904761904761906</v>
      </c>
      <c r="U2606" s="570">
        <v>10.180952380952379</v>
      </c>
      <c r="V2606" s="570">
        <v>0</v>
      </c>
      <c r="W2606" s="570">
        <v>0</v>
      </c>
      <c r="X2606" s="570">
        <v>4.7619047619047636</v>
      </c>
      <c r="Y2606" s="570">
        <v>0</v>
      </c>
      <c r="Z2606" s="570">
        <v>3.3878802260859122</v>
      </c>
      <c r="AA2606" s="570">
        <v>0</v>
      </c>
      <c r="AB2606" s="570">
        <v>1.0190921218586995</v>
      </c>
      <c r="AC2606" s="570"/>
      <c r="AD2606" s="570">
        <v>4.2230953890588694</v>
      </c>
      <c r="AE2606" s="570"/>
      <c r="AF2606" s="570">
        <v>8.3333333333333357</v>
      </c>
      <c r="AG2606" s="570">
        <v>6.644497622525404</v>
      </c>
      <c r="AH2606" s="570">
        <v>0</v>
      </c>
      <c r="AI2606" s="570">
        <v>21</v>
      </c>
      <c r="AJ2606" s="570">
        <v>92.804761904761889</v>
      </c>
      <c r="AK2606" s="570">
        <v>12.307691658512317</v>
      </c>
      <c r="AL2606" s="570"/>
    </row>
    <row r="2607" spans="1:38">
      <c r="A2607" s="570">
        <v>18</v>
      </c>
      <c r="B2607" s="570">
        <v>55</v>
      </c>
      <c r="C2607" s="570">
        <v>2024</v>
      </c>
      <c r="D2607" s="570"/>
      <c r="E2607" s="570">
        <v>99</v>
      </c>
      <c r="F2607" s="570"/>
      <c r="G2607" s="570">
        <v>99</v>
      </c>
      <c r="H2607" s="570">
        <v>1</v>
      </c>
      <c r="I2607" s="570">
        <v>99</v>
      </c>
      <c r="J2607" s="570">
        <v>134</v>
      </c>
      <c r="K2607" s="570">
        <v>99</v>
      </c>
      <c r="L2607" s="570">
        <v>3</v>
      </c>
      <c r="M2607" s="570">
        <v>99</v>
      </c>
      <c r="N2607" s="570">
        <v>99</v>
      </c>
      <c r="O2607" s="570">
        <v>99</v>
      </c>
      <c r="P2607" s="570">
        <v>99</v>
      </c>
      <c r="Q2607" s="570">
        <v>73</v>
      </c>
      <c r="R2607" s="570">
        <v>360</v>
      </c>
      <c r="S2607" s="570">
        <v>3</v>
      </c>
      <c r="T2607" s="570">
        <v>2.9861111111111112</v>
      </c>
      <c r="U2607" s="570">
        <v>12.083888888888877</v>
      </c>
      <c r="V2607" s="570">
        <v>0</v>
      </c>
      <c r="W2607" s="570">
        <v>0</v>
      </c>
      <c r="X2607" s="570">
        <v>35.833333333333343</v>
      </c>
      <c r="Y2607" s="570">
        <v>0</v>
      </c>
      <c r="Z2607" s="570">
        <v>5.7505571120340608</v>
      </c>
      <c r="AA2607" s="570">
        <v>0</v>
      </c>
      <c r="AB2607" s="570">
        <v>0.84151080331672845</v>
      </c>
      <c r="AC2607" s="570"/>
      <c r="AD2607" s="570">
        <v>34.052049826515145</v>
      </c>
      <c r="AE2607" s="570"/>
      <c r="AF2607" s="570">
        <v>6.4981949458483754</v>
      </c>
      <c r="AG2607" s="570">
        <v>6.2928636420841517</v>
      </c>
      <c r="AH2607" s="570">
        <v>0</v>
      </c>
      <c r="AI2607" s="570">
        <v>357</v>
      </c>
      <c r="AJ2607" s="570">
        <v>96.36498599439777</v>
      </c>
      <c r="AK2607" s="570">
        <v>12.312992513652816</v>
      </c>
      <c r="AL2607" s="570"/>
    </row>
    <row r="2608" spans="1:38">
      <c r="A2608" s="570">
        <v>18</v>
      </c>
      <c r="B2608" s="570">
        <v>56</v>
      </c>
      <c r="C2608" s="570">
        <v>2024</v>
      </c>
      <c r="D2608" s="570"/>
      <c r="E2608" s="570">
        <v>99</v>
      </c>
      <c r="F2608" s="570"/>
      <c r="G2608" s="570">
        <v>99</v>
      </c>
      <c r="H2608" s="570">
        <v>2</v>
      </c>
      <c r="I2608" s="570">
        <v>99</v>
      </c>
      <c r="J2608" s="570">
        <v>141</v>
      </c>
      <c r="K2608" s="570">
        <v>99</v>
      </c>
      <c r="L2608" s="570">
        <v>3</v>
      </c>
      <c r="M2608" s="570">
        <v>99</v>
      </c>
      <c r="N2608" s="570">
        <v>99</v>
      </c>
      <c r="O2608" s="570">
        <v>99</v>
      </c>
      <c r="P2608" s="570">
        <v>99</v>
      </c>
      <c r="Q2608" s="570">
        <v>40</v>
      </c>
      <c r="R2608" s="570">
        <v>152</v>
      </c>
      <c r="S2608" s="570">
        <v>3</v>
      </c>
      <c r="T2608" s="570">
        <v>2.875</v>
      </c>
      <c r="U2608" s="570">
        <v>10.631578947368416</v>
      </c>
      <c r="V2608" s="570">
        <v>0</v>
      </c>
      <c r="W2608" s="570">
        <v>0</v>
      </c>
      <c r="X2608" s="570">
        <v>26.315789473684205</v>
      </c>
      <c r="Y2608" s="570">
        <v>1.3157894736842111</v>
      </c>
      <c r="Z2608" s="570">
        <v>6.0876322103078762</v>
      </c>
      <c r="AA2608" s="570">
        <v>0</v>
      </c>
      <c r="AB2608" s="570">
        <v>0.99546669827193157</v>
      </c>
      <c r="AC2608" s="570"/>
      <c r="AD2608" s="570">
        <v>56.105285255121963</v>
      </c>
      <c r="AE2608" s="570"/>
      <c r="AF2608" s="570">
        <v>7.6574307304785885</v>
      </c>
      <c r="AG2608" s="570">
        <v>5.4276271596313475</v>
      </c>
      <c r="AH2608" s="570">
        <v>0</v>
      </c>
      <c r="AI2608" s="570">
        <v>152</v>
      </c>
      <c r="AJ2608" s="570">
        <v>91.823684210526324</v>
      </c>
      <c r="AK2608" s="570">
        <v>12.23667697564913</v>
      </c>
      <c r="AL2608" s="570"/>
    </row>
    <row r="2609" spans="1:38">
      <c r="A2609" s="570">
        <v>18</v>
      </c>
      <c r="B2609" s="570">
        <v>57</v>
      </c>
      <c r="C2609" s="570">
        <v>2024</v>
      </c>
      <c r="D2609" s="570"/>
      <c r="E2609" s="570">
        <v>99</v>
      </c>
      <c r="F2609" s="570"/>
      <c r="G2609" s="570">
        <v>99</v>
      </c>
      <c r="H2609" s="570">
        <v>2</v>
      </c>
      <c r="I2609" s="570">
        <v>99</v>
      </c>
      <c r="J2609" s="570">
        <v>143</v>
      </c>
      <c r="K2609" s="570">
        <v>99</v>
      </c>
      <c r="L2609" s="570">
        <v>3</v>
      </c>
      <c r="M2609" s="570">
        <v>99</v>
      </c>
      <c r="N2609" s="570">
        <v>99</v>
      </c>
      <c r="O2609" s="570">
        <v>99</v>
      </c>
      <c r="P2609" s="570">
        <v>99</v>
      </c>
      <c r="Q2609" s="570"/>
      <c r="R2609" s="570">
        <v>0</v>
      </c>
      <c r="S2609" s="570"/>
      <c r="T2609" s="570"/>
      <c r="U2609" s="570"/>
      <c r="V2609" s="570"/>
      <c r="W2609" s="570"/>
      <c r="X2609" s="570"/>
      <c r="Y2609" s="570"/>
      <c r="Z2609" s="570"/>
      <c r="AA2609" s="570"/>
      <c r="AB2609" s="570"/>
      <c r="AC2609" s="570"/>
      <c r="AD2609" s="570"/>
      <c r="AE2609" s="570"/>
      <c r="AF2609" s="570"/>
      <c r="AG2609" s="570"/>
      <c r="AH2609" s="570"/>
      <c r="AI2609" s="570"/>
      <c r="AJ2609" s="570"/>
      <c r="AK2609" s="570"/>
      <c r="AL2609" s="570"/>
    </row>
    <row r="2610" spans="1:38">
      <c r="A2610" s="570">
        <v>18</v>
      </c>
      <c r="B2610" s="570">
        <v>58</v>
      </c>
      <c r="C2610" s="570">
        <v>2024</v>
      </c>
      <c r="D2610" s="570"/>
      <c r="E2610" s="570">
        <v>99</v>
      </c>
      <c r="F2610" s="570"/>
      <c r="G2610" s="570">
        <v>99</v>
      </c>
      <c r="H2610" s="570">
        <v>2</v>
      </c>
      <c r="I2610" s="570">
        <v>99</v>
      </c>
      <c r="J2610" s="570">
        <v>147</v>
      </c>
      <c r="K2610" s="570">
        <v>99</v>
      </c>
      <c r="L2610" s="570">
        <v>3</v>
      </c>
      <c r="M2610" s="570">
        <v>99</v>
      </c>
      <c r="N2610" s="570">
        <v>99</v>
      </c>
      <c r="O2610" s="570">
        <v>99</v>
      </c>
      <c r="P2610" s="570">
        <v>99</v>
      </c>
      <c r="Q2610" s="570">
        <v>3</v>
      </c>
      <c r="R2610" s="570">
        <v>4</v>
      </c>
      <c r="S2610" s="570">
        <v>3</v>
      </c>
      <c r="T2610" s="570">
        <v>3</v>
      </c>
      <c r="U2610" s="570">
        <v>6.9</v>
      </c>
      <c r="V2610" s="570">
        <v>0</v>
      </c>
      <c r="W2610" s="570">
        <v>0</v>
      </c>
      <c r="X2610" s="570">
        <v>0</v>
      </c>
      <c r="Y2610" s="570">
        <v>0</v>
      </c>
      <c r="Z2610" s="570">
        <v>1.9887181801351317</v>
      </c>
      <c r="AA2610" s="570">
        <v>0</v>
      </c>
      <c r="AB2610" s="570">
        <v>1.2247448713915889</v>
      </c>
      <c r="AC2610" s="570"/>
      <c r="AD2610" s="570">
        <v>99.56182975182503</v>
      </c>
      <c r="AE2610" s="570"/>
      <c r="AF2610" s="570">
        <v>3.9215686274509798</v>
      </c>
      <c r="AG2610" s="570">
        <v>2.3906453009961024</v>
      </c>
      <c r="AH2610" s="570">
        <v>0</v>
      </c>
      <c r="AI2610" s="570">
        <v>3</v>
      </c>
      <c r="AJ2610" s="570">
        <v>79.433333333333309</v>
      </c>
      <c r="AK2610" s="570">
        <v>11.581806824068423</v>
      </c>
      <c r="AL2610" s="570"/>
    </row>
    <row r="2611" spans="1:38">
      <c r="A2611" s="570">
        <v>18</v>
      </c>
      <c r="B2611" s="570">
        <v>59</v>
      </c>
      <c r="C2611" s="570">
        <v>2024</v>
      </c>
      <c r="D2611" s="570"/>
      <c r="E2611" s="570">
        <v>99</v>
      </c>
      <c r="F2611" s="570"/>
      <c r="G2611" s="570">
        <v>99</v>
      </c>
      <c r="H2611" s="570">
        <v>1</v>
      </c>
      <c r="I2611" s="570">
        <v>99</v>
      </c>
      <c r="J2611" s="570">
        <v>155</v>
      </c>
      <c r="K2611" s="570">
        <v>99</v>
      </c>
      <c r="L2611" s="570">
        <v>3</v>
      </c>
      <c r="M2611" s="570">
        <v>99</v>
      </c>
      <c r="N2611" s="570">
        <v>99</v>
      </c>
      <c r="O2611" s="570">
        <v>99</v>
      </c>
      <c r="P2611" s="570">
        <v>99</v>
      </c>
      <c r="Q2611" s="570">
        <v>40</v>
      </c>
      <c r="R2611" s="570">
        <v>153</v>
      </c>
      <c r="S2611" s="570">
        <v>3</v>
      </c>
      <c r="T2611" s="570">
        <v>3.0261437908496744</v>
      </c>
      <c r="U2611" s="570">
        <v>12.152287581699351</v>
      </c>
      <c r="V2611" s="570">
        <v>0</v>
      </c>
      <c r="W2611" s="570">
        <v>0</v>
      </c>
      <c r="X2611" s="570">
        <v>35.294117647058826</v>
      </c>
      <c r="Y2611" s="570">
        <v>0.65359477124182996</v>
      </c>
      <c r="Z2611" s="570">
        <v>5.8765189661164845</v>
      </c>
      <c r="AA2611" s="570">
        <v>0</v>
      </c>
      <c r="AB2611" s="570">
        <v>1.0963260834646671</v>
      </c>
      <c r="AC2611" s="570"/>
      <c r="AD2611" s="570">
        <v>45.681652098020251</v>
      </c>
      <c r="AE2611" s="570"/>
      <c r="AF2611" s="570">
        <v>5.5234657039711195</v>
      </c>
      <c r="AG2611" s="570">
        <v>3.8710657975003495</v>
      </c>
      <c r="AH2611" s="570">
        <v>0</v>
      </c>
      <c r="AI2611" s="570">
        <v>144</v>
      </c>
      <c r="AJ2611" s="570">
        <v>95.90416666666664</v>
      </c>
      <c r="AK2611" s="570">
        <v>12.331499345692624</v>
      </c>
      <c r="AL2611" s="570"/>
    </row>
    <row r="2612" spans="1:38">
      <c r="A2612" s="570">
        <v>18</v>
      </c>
      <c r="B2612" s="570">
        <v>60</v>
      </c>
      <c r="C2612" s="570">
        <v>2024</v>
      </c>
      <c r="D2612" s="570"/>
      <c r="E2612" s="570">
        <v>99</v>
      </c>
      <c r="F2612" s="570"/>
      <c r="G2612" s="570">
        <v>99</v>
      </c>
      <c r="H2612" s="570">
        <v>2</v>
      </c>
      <c r="I2612" s="570">
        <v>99</v>
      </c>
      <c r="J2612" s="570">
        <v>160</v>
      </c>
      <c r="K2612" s="570">
        <v>99</v>
      </c>
      <c r="L2612" s="570">
        <v>3</v>
      </c>
      <c r="M2612" s="570">
        <v>99</v>
      </c>
      <c r="N2612" s="570">
        <v>99</v>
      </c>
      <c r="O2612" s="570">
        <v>99</v>
      </c>
      <c r="P2612" s="570">
        <v>99</v>
      </c>
      <c r="Q2612" s="570">
        <v>12</v>
      </c>
      <c r="R2612" s="570">
        <v>48</v>
      </c>
      <c r="S2612" s="570">
        <v>3</v>
      </c>
      <c r="T2612" s="570">
        <v>3.1875</v>
      </c>
      <c r="U2612" s="570">
        <v>10.985416666666664</v>
      </c>
      <c r="V2612" s="570">
        <v>0</v>
      </c>
      <c r="W2612" s="570">
        <v>0</v>
      </c>
      <c r="X2612" s="570">
        <v>22.916666666666671</v>
      </c>
      <c r="Y2612" s="570">
        <v>2.0833333333333339</v>
      </c>
      <c r="Z2612" s="570">
        <v>5.6037557934884656</v>
      </c>
      <c r="AA2612" s="570">
        <v>0</v>
      </c>
      <c r="AB2612" s="570">
        <v>0.99281271312032127</v>
      </c>
      <c r="AC2612" s="570"/>
      <c r="AD2612" s="570">
        <v>42.401237678024593</v>
      </c>
      <c r="AE2612" s="570"/>
      <c r="AF2612" s="570">
        <v>10.105263157894738</v>
      </c>
      <c r="AG2612" s="570">
        <v>8.7446102819237126</v>
      </c>
      <c r="AH2612" s="570">
        <v>2.0833333333333339</v>
      </c>
      <c r="AI2612" s="570">
        <v>48</v>
      </c>
      <c r="AJ2612" s="570">
        <v>94.368749999999977</v>
      </c>
      <c r="AK2612" s="570">
        <v>11.860205601754618</v>
      </c>
      <c r="AL2612" s="570"/>
    </row>
    <row r="2613" spans="1:38">
      <c r="A2613" s="570">
        <v>18</v>
      </c>
      <c r="B2613" s="570">
        <v>61</v>
      </c>
      <c r="C2613" s="570">
        <v>2024</v>
      </c>
      <c r="D2613" s="570"/>
      <c r="E2613" s="570">
        <v>99</v>
      </c>
      <c r="F2613" s="570"/>
      <c r="G2613" s="570">
        <v>99</v>
      </c>
      <c r="H2613" s="570">
        <v>1</v>
      </c>
      <c r="I2613" s="570">
        <v>99</v>
      </c>
      <c r="J2613" s="570">
        <v>171</v>
      </c>
      <c r="K2613" s="570">
        <v>99</v>
      </c>
      <c r="L2613" s="570">
        <v>3</v>
      </c>
      <c r="M2613" s="570">
        <v>99</v>
      </c>
      <c r="N2613" s="570">
        <v>99</v>
      </c>
      <c r="O2613" s="570">
        <v>99</v>
      </c>
      <c r="P2613" s="570">
        <v>99</v>
      </c>
      <c r="Q2613" s="570"/>
      <c r="R2613" s="570">
        <v>0</v>
      </c>
      <c r="S2613" s="570"/>
      <c r="T2613" s="570"/>
      <c r="U2613" s="570"/>
      <c r="V2613" s="570"/>
      <c r="W2613" s="570"/>
      <c r="X2613" s="570"/>
      <c r="Y2613" s="570"/>
      <c r="Z2613" s="570"/>
      <c r="AA2613" s="570"/>
      <c r="AB2613" s="570"/>
      <c r="AC2613" s="570"/>
      <c r="AD2613" s="570"/>
      <c r="AE2613" s="570"/>
      <c r="AF2613" s="570"/>
      <c r="AG2613" s="570"/>
      <c r="AH2613" s="570"/>
      <c r="AI2613" s="570"/>
      <c r="AJ2613" s="570"/>
      <c r="AK2613" s="570"/>
      <c r="AL2613" s="570"/>
    </row>
    <row r="2614" spans="1:38">
      <c r="A2614" s="570">
        <v>18</v>
      </c>
      <c r="B2614" s="570">
        <v>62</v>
      </c>
      <c r="C2614" s="570">
        <v>2024</v>
      </c>
      <c r="D2614" s="570"/>
      <c r="E2614" s="570">
        <v>99</v>
      </c>
      <c r="F2614" s="570"/>
      <c r="G2614" s="570">
        <v>99</v>
      </c>
      <c r="H2614" s="570">
        <v>2</v>
      </c>
      <c r="I2614" s="570">
        <v>99</v>
      </c>
      <c r="J2614" s="570">
        <v>175</v>
      </c>
      <c r="K2614" s="570">
        <v>99</v>
      </c>
      <c r="L2614" s="570">
        <v>3</v>
      </c>
      <c r="M2614" s="570">
        <v>99</v>
      </c>
      <c r="N2614" s="570">
        <v>99</v>
      </c>
      <c r="O2614" s="570">
        <v>99</v>
      </c>
      <c r="P2614" s="570">
        <v>99</v>
      </c>
      <c r="Q2614" s="570">
        <v>19</v>
      </c>
      <c r="R2614" s="570">
        <v>172</v>
      </c>
      <c r="S2614" s="570">
        <v>3</v>
      </c>
      <c r="T2614" s="570">
        <v>2.8662790697674425</v>
      </c>
      <c r="U2614" s="570">
        <v>8.9936046511627961</v>
      </c>
      <c r="V2614" s="570">
        <v>0</v>
      </c>
      <c r="W2614" s="570">
        <v>0</v>
      </c>
      <c r="X2614" s="570">
        <v>21.511627906976749</v>
      </c>
      <c r="Y2614" s="570">
        <v>1.7441860465116277</v>
      </c>
      <c r="Z2614" s="570">
        <v>6.0231930442540547</v>
      </c>
      <c r="AA2614" s="570">
        <v>0</v>
      </c>
      <c r="AB2614" s="570">
        <v>1.0941823394149188</v>
      </c>
      <c r="AC2614" s="570"/>
      <c r="AD2614" s="570">
        <v>30.722023711029195</v>
      </c>
      <c r="AE2614" s="570"/>
      <c r="AF2614" s="570">
        <v>8.4479371316306491</v>
      </c>
      <c r="AG2614" s="570">
        <v>6.6844700259704384</v>
      </c>
      <c r="AH2614" s="570">
        <v>0</v>
      </c>
      <c r="AI2614" s="570">
        <v>106</v>
      </c>
      <c r="AJ2614" s="570">
        <v>89.547169811320785</v>
      </c>
      <c r="AK2614" s="570">
        <v>12.154840510360785</v>
      </c>
      <c r="AL2614" s="570"/>
    </row>
    <row r="2615" spans="1:38">
      <c r="A2615" s="570">
        <v>18</v>
      </c>
      <c r="B2615" s="570">
        <v>63</v>
      </c>
      <c r="C2615" s="570">
        <v>2024</v>
      </c>
      <c r="D2615" s="570"/>
      <c r="E2615" s="570">
        <v>99</v>
      </c>
      <c r="F2615" s="570"/>
      <c r="G2615" s="570">
        <v>99</v>
      </c>
      <c r="H2615" s="570">
        <v>2</v>
      </c>
      <c r="I2615" s="570">
        <v>99</v>
      </c>
      <c r="J2615" s="570">
        <v>177</v>
      </c>
      <c r="K2615" s="570">
        <v>99</v>
      </c>
      <c r="L2615" s="570">
        <v>3</v>
      </c>
      <c r="M2615" s="570">
        <v>99</v>
      </c>
      <c r="N2615" s="570">
        <v>99</v>
      </c>
      <c r="O2615" s="570">
        <v>99</v>
      </c>
      <c r="P2615" s="570">
        <v>99</v>
      </c>
      <c r="Q2615" s="570">
        <v>14</v>
      </c>
      <c r="R2615" s="570">
        <v>34</v>
      </c>
      <c r="S2615" s="570">
        <v>3</v>
      </c>
      <c r="T2615" s="570">
        <v>2.7647058823529407</v>
      </c>
      <c r="U2615" s="570">
        <v>9.1117647058823525</v>
      </c>
      <c r="V2615" s="570">
        <v>0</v>
      </c>
      <c r="W2615" s="570">
        <v>0</v>
      </c>
      <c r="X2615" s="570">
        <v>11.76470588235294</v>
      </c>
      <c r="Y2615" s="570">
        <v>0</v>
      </c>
      <c r="Z2615" s="570">
        <v>4.4183950177493099</v>
      </c>
      <c r="AA2615" s="570">
        <v>0</v>
      </c>
      <c r="AB2615" s="570">
        <v>0.76921746062482477</v>
      </c>
      <c r="AC2615" s="570"/>
      <c r="AD2615" s="570">
        <v>72.513846154587654</v>
      </c>
      <c r="AE2615" s="570"/>
      <c r="AF2615" s="570">
        <v>3.6170212765957448</v>
      </c>
      <c r="AG2615" s="570">
        <v>2.4912348419054982</v>
      </c>
      <c r="AH2615" s="570">
        <v>2.9411764705882355</v>
      </c>
      <c r="AI2615" s="570">
        <v>33</v>
      </c>
      <c r="AJ2615" s="570">
        <v>89.47878787878787</v>
      </c>
      <c r="AK2615" s="570">
        <v>11.838277657131767</v>
      </c>
      <c r="AL2615" s="570"/>
    </row>
    <row r="2616" spans="1:38">
      <c r="A2616" s="570">
        <v>18</v>
      </c>
      <c r="B2616" s="570">
        <v>64</v>
      </c>
      <c r="C2616" s="570">
        <v>2024</v>
      </c>
      <c r="D2616" s="570"/>
      <c r="E2616" s="570">
        <v>99</v>
      </c>
      <c r="F2616" s="570"/>
      <c r="G2616" s="570">
        <v>99</v>
      </c>
      <c r="H2616" s="570">
        <v>2</v>
      </c>
      <c r="I2616" s="570">
        <v>99</v>
      </c>
      <c r="J2616" s="570">
        <v>178</v>
      </c>
      <c r="K2616" s="570">
        <v>99</v>
      </c>
      <c r="L2616" s="570">
        <v>3</v>
      </c>
      <c r="M2616" s="570">
        <v>99</v>
      </c>
      <c r="N2616" s="570">
        <v>99</v>
      </c>
      <c r="O2616" s="570">
        <v>99</v>
      </c>
      <c r="P2616" s="570">
        <v>99</v>
      </c>
      <c r="Q2616" s="570">
        <v>8</v>
      </c>
      <c r="R2616" s="570">
        <v>29</v>
      </c>
      <c r="S2616" s="570">
        <v>3</v>
      </c>
      <c r="T2616" s="570">
        <v>3.2068965517241397</v>
      </c>
      <c r="U2616" s="570">
        <v>9.5482758620689623</v>
      </c>
      <c r="V2616" s="570">
        <v>0</v>
      </c>
      <c r="W2616" s="570">
        <v>0</v>
      </c>
      <c r="X2616" s="570">
        <v>17.241379310344826</v>
      </c>
      <c r="Y2616" s="570">
        <v>0</v>
      </c>
      <c r="Z2616" s="570">
        <v>5.3196850237101758</v>
      </c>
      <c r="AA2616" s="570">
        <v>0</v>
      </c>
      <c r="AB2616" s="570">
        <v>1.1560727320165665</v>
      </c>
      <c r="AC2616" s="570"/>
      <c r="AD2616" s="570">
        <v>59.159700694591791</v>
      </c>
      <c r="AE2616" s="570"/>
      <c r="AF2616" s="570">
        <v>5.5238095238095237</v>
      </c>
      <c r="AG2616" s="570">
        <v>4.3857009360596777</v>
      </c>
      <c r="AH2616" s="570">
        <v>10.344827586206899</v>
      </c>
      <c r="AI2616" s="570">
        <v>28</v>
      </c>
      <c r="AJ2616" s="570">
        <v>90.75</v>
      </c>
      <c r="AK2616" s="570">
        <v>11.425197132256343</v>
      </c>
      <c r="AL2616" s="570"/>
    </row>
    <row r="2617" spans="1:38">
      <c r="A2617" s="570">
        <v>18</v>
      </c>
      <c r="B2617" s="570">
        <v>65</v>
      </c>
      <c r="C2617" s="570">
        <v>2024</v>
      </c>
      <c r="D2617" s="570"/>
      <c r="E2617" s="570">
        <v>99</v>
      </c>
      <c r="F2617" s="570"/>
      <c r="G2617" s="570">
        <v>99</v>
      </c>
      <c r="H2617" s="570">
        <v>2</v>
      </c>
      <c r="I2617" s="570">
        <v>99</v>
      </c>
      <c r="J2617" s="570">
        <v>181</v>
      </c>
      <c r="K2617" s="570">
        <v>99</v>
      </c>
      <c r="L2617" s="570">
        <v>3</v>
      </c>
      <c r="M2617" s="570">
        <v>99</v>
      </c>
      <c r="N2617" s="570">
        <v>99</v>
      </c>
      <c r="O2617" s="570">
        <v>99</v>
      </c>
      <c r="P2617" s="570">
        <v>99</v>
      </c>
      <c r="Q2617" s="570">
        <v>9</v>
      </c>
      <c r="R2617" s="570">
        <v>14</v>
      </c>
      <c r="S2617" s="570">
        <v>3</v>
      </c>
      <c r="T2617" s="570">
        <v>3.4285714285714279</v>
      </c>
      <c r="U2617" s="570">
        <v>12.900000000000002</v>
      </c>
      <c r="V2617" s="570">
        <v>0</v>
      </c>
      <c r="W2617" s="570">
        <v>0</v>
      </c>
      <c r="X2617" s="570">
        <v>21.428571428571423</v>
      </c>
      <c r="Y2617" s="570">
        <v>0</v>
      </c>
      <c r="Z2617" s="570">
        <v>3.610302717818227</v>
      </c>
      <c r="AA2617" s="570">
        <v>0</v>
      </c>
      <c r="AB2617" s="570">
        <v>1.2936264483053457</v>
      </c>
      <c r="AC2617" s="570"/>
      <c r="AD2617" s="570">
        <v>33.952552880982779</v>
      </c>
      <c r="AE2617" s="570"/>
      <c r="AF2617" s="570">
        <v>2.2764227642276418</v>
      </c>
      <c r="AG2617" s="570">
        <v>2.0537897310513453</v>
      </c>
      <c r="AH2617" s="570">
        <v>0</v>
      </c>
      <c r="AI2617" s="570">
        <v>7</v>
      </c>
      <c r="AJ2617" s="570">
        <v>99.585714285714303</v>
      </c>
      <c r="AK2617" s="570">
        <v>12.227365076040916</v>
      </c>
      <c r="AL2617" s="570"/>
    </row>
    <row r="2618" spans="1:38">
      <c r="A2618" s="570">
        <v>18</v>
      </c>
      <c r="B2618" s="570">
        <v>66</v>
      </c>
      <c r="C2618" s="570">
        <v>2024</v>
      </c>
      <c r="D2618" s="570"/>
      <c r="E2618" s="570">
        <v>99</v>
      </c>
      <c r="F2618" s="570"/>
      <c r="G2618" s="570">
        <v>99</v>
      </c>
      <c r="H2618" s="570">
        <v>1</v>
      </c>
      <c r="I2618" s="570">
        <v>99</v>
      </c>
      <c r="J2618" s="570">
        <v>262</v>
      </c>
      <c r="K2618" s="570">
        <v>99</v>
      </c>
      <c r="L2618" s="570">
        <v>3</v>
      </c>
      <c r="M2618" s="570">
        <v>99</v>
      </c>
      <c r="N2618" s="570">
        <v>99</v>
      </c>
      <c r="O2618" s="570">
        <v>99</v>
      </c>
      <c r="P2618" s="570">
        <v>99</v>
      </c>
      <c r="Q2618" s="570"/>
      <c r="R2618" s="570">
        <v>0</v>
      </c>
      <c r="S2618" s="570"/>
      <c r="T2618" s="570"/>
      <c r="U2618" s="570"/>
      <c r="V2618" s="570"/>
      <c r="W2618" s="570"/>
      <c r="X2618" s="570"/>
      <c r="Y2618" s="570"/>
      <c r="Z2618" s="570"/>
      <c r="AA2618" s="570"/>
      <c r="AB2618" s="570"/>
      <c r="AC2618" s="570"/>
      <c r="AD2618" s="570"/>
      <c r="AE2618" s="570"/>
      <c r="AF2618" s="570"/>
      <c r="AG2618" s="570"/>
      <c r="AH2618" s="570"/>
      <c r="AI2618" s="570"/>
      <c r="AJ2618" s="570"/>
      <c r="AK2618" s="570"/>
      <c r="AL2618" s="570"/>
    </row>
    <row r="2619" spans="1:38">
      <c r="A2619" s="570">
        <v>18</v>
      </c>
      <c r="B2619" s="570">
        <v>67</v>
      </c>
      <c r="C2619" s="570">
        <v>2024</v>
      </c>
      <c r="D2619" s="570"/>
      <c r="E2619" s="570">
        <v>99</v>
      </c>
      <c r="F2619" s="570"/>
      <c r="G2619" s="570">
        <v>99</v>
      </c>
      <c r="H2619" s="570">
        <v>1</v>
      </c>
      <c r="I2619" s="570">
        <v>99</v>
      </c>
      <c r="J2619" s="570">
        <v>309</v>
      </c>
      <c r="K2619" s="570">
        <v>99</v>
      </c>
      <c r="L2619" s="570">
        <v>3</v>
      </c>
      <c r="M2619" s="570">
        <v>99</v>
      </c>
      <c r="N2619" s="570">
        <v>99</v>
      </c>
      <c r="O2619" s="570">
        <v>99</v>
      </c>
      <c r="P2619" s="570">
        <v>99</v>
      </c>
      <c r="Q2619" s="570">
        <v>21</v>
      </c>
      <c r="R2619" s="570">
        <v>73</v>
      </c>
      <c r="S2619" s="570">
        <v>3</v>
      </c>
      <c r="T2619" s="570">
        <v>3.2739726027397258</v>
      </c>
      <c r="U2619" s="570">
        <v>8.7397260273972552</v>
      </c>
      <c r="V2619" s="570">
        <v>0</v>
      </c>
      <c r="W2619" s="570">
        <v>0</v>
      </c>
      <c r="X2619" s="570">
        <v>13.698630136986299</v>
      </c>
      <c r="Y2619" s="570">
        <v>0</v>
      </c>
      <c r="Z2619" s="570">
        <v>5.0024306345721756</v>
      </c>
      <c r="AA2619" s="570">
        <v>0</v>
      </c>
      <c r="AB2619" s="570">
        <v>1.3473492390067721</v>
      </c>
      <c r="AC2619" s="570"/>
      <c r="AD2619" s="570">
        <v>51.584221083213755</v>
      </c>
      <c r="AE2619" s="570"/>
      <c r="AF2619" s="570">
        <v>5.5261165783497352</v>
      </c>
      <c r="AG2619" s="570">
        <v>3.9582338087763591</v>
      </c>
      <c r="AH2619" s="570">
        <v>0</v>
      </c>
      <c r="AI2619" s="570">
        <v>73</v>
      </c>
      <c r="AJ2619" s="570">
        <v>87.331506849315062</v>
      </c>
      <c r="AK2619" s="570">
        <v>11.80645300086079</v>
      </c>
      <c r="AL2619" s="570"/>
    </row>
    <row r="2620" spans="1:38">
      <c r="A2620" s="570">
        <v>18</v>
      </c>
      <c r="B2620" s="570">
        <v>68</v>
      </c>
      <c r="C2620" s="570">
        <v>2024</v>
      </c>
      <c r="D2620" s="570"/>
      <c r="E2620" s="570">
        <v>99</v>
      </c>
      <c r="F2620" s="570"/>
      <c r="G2620" s="570">
        <v>99</v>
      </c>
      <c r="H2620" s="570">
        <v>2</v>
      </c>
      <c r="I2620" s="570">
        <v>99</v>
      </c>
      <c r="J2620" s="570">
        <v>470</v>
      </c>
      <c r="K2620" s="570">
        <v>99</v>
      </c>
      <c r="L2620" s="570">
        <v>3</v>
      </c>
      <c r="M2620" s="570">
        <v>99</v>
      </c>
      <c r="N2620" s="570">
        <v>99</v>
      </c>
      <c r="O2620" s="570">
        <v>99</v>
      </c>
      <c r="P2620" s="570">
        <v>99</v>
      </c>
      <c r="Q2620" s="570">
        <v>11</v>
      </c>
      <c r="R2620" s="570">
        <v>39</v>
      </c>
      <c r="S2620" s="570">
        <v>3</v>
      </c>
      <c r="T2620" s="570">
        <v>3.2820512820512819</v>
      </c>
      <c r="U2620" s="570">
        <v>7.2794871794871812</v>
      </c>
      <c r="V2620" s="570">
        <v>0</v>
      </c>
      <c r="W2620" s="570">
        <v>0</v>
      </c>
      <c r="X2620" s="570">
        <v>10.256410256410255</v>
      </c>
      <c r="Y2620" s="570">
        <v>2.5641025641025639</v>
      </c>
      <c r="Z2620" s="570">
        <v>4.7289170163232406</v>
      </c>
      <c r="AA2620" s="570">
        <v>0</v>
      </c>
      <c r="AB2620" s="570">
        <v>0.81488454267029364</v>
      </c>
      <c r="AC2620" s="570"/>
      <c r="AD2620" s="570">
        <v>22.440774060524593</v>
      </c>
      <c r="AE2620" s="570"/>
      <c r="AF2620" s="570">
        <v>4.0625</v>
      </c>
      <c r="AG2620" s="570">
        <v>3.1451139397565018</v>
      </c>
      <c r="AH2620" s="570">
        <v>25.641025641025639</v>
      </c>
      <c r="AI2620" s="570">
        <v>39</v>
      </c>
      <c r="AJ2620" s="570">
        <v>82.874358974358998</v>
      </c>
      <c r="AK2620" s="570">
        <v>11.361313564868803</v>
      </c>
      <c r="AL2620" s="570"/>
    </row>
    <row r="2621" spans="1:38">
      <c r="A2621" s="570">
        <v>18</v>
      </c>
      <c r="B2621" s="570">
        <v>69</v>
      </c>
      <c r="C2621" s="570">
        <v>2024</v>
      </c>
      <c r="D2621" s="570"/>
      <c r="E2621" s="570">
        <v>99</v>
      </c>
      <c r="F2621" s="570"/>
      <c r="G2621" s="570">
        <v>99</v>
      </c>
      <c r="H2621" s="570">
        <v>2</v>
      </c>
      <c r="I2621" s="570">
        <v>99</v>
      </c>
      <c r="J2621" s="570">
        <v>629</v>
      </c>
      <c r="K2621" s="570">
        <v>99</v>
      </c>
      <c r="L2621" s="570">
        <v>3</v>
      </c>
      <c r="M2621" s="570">
        <v>99</v>
      </c>
      <c r="N2621" s="570">
        <v>99</v>
      </c>
      <c r="O2621" s="570">
        <v>99</v>
      </c>
      <c r="P2621" s="570">
        <v>99</v>
      </c>
      <c r="Q2621" s="570">
        <v>3</v>
      </c>
      <c r="R2621" s="570">
        <v>12</v>
      </c>
      <c r="S2621" s="570">
        <v>3</v>
      </c>
      <c r="T2621" s="570">
        <v>3.25</v>
      </c>
      <c r="U2621" s="570">
        <v>16.258333333333333</v>
      </c>
      <c r="V2621" s="570">
        <v>0</v>
      </c>
      <c r="W2621" s="570">
        <v>0</v>
      </c>
      <c r="X2621" s="570">
        <v>58.33333333333335</v>
      </c>
      <c r="Y2621" s="570">
        <v>0</v>
      </c>
      <c r="Z2621" s="570">
        <v>3.3883275946828024</v>
      </c>
      <c r="AA2621" s="570">
        <v>0</v>
      </c>
      <c r="AB2621" s="570">
        <v>1.299038105676658</v>
      </c>
      <c r="AC2621" s="570"/>
      <c r="AD2621" s="570">
        <v>13.86816817322619</v>
      </c>
      <c r="AE2621" s="570"/>
      <c r="AF2621" s="570">
        <v>3.75</v>
      </c>
      <c r="AG2621" s="570">
        <v>2.7899327899327906</v>
      </c>
      <c r="AH2621" s="570">
        <v>0</v>
      </c>
      <c r="AI2621" s="570"/>
      <c r="AJ2621" s="570"/>
      <c r="AK2621" s="570"/>
      <c r="AL2621" s="570"/>
    </row>
    <row r="2622" spans="1:38">
      <c r="A2622" s="570">
        <v>18</v>
      </c>
      <c r="B2622" s="570">
        <v>70</v>
      </c>
      <c r="C2622" s="570">
        <v>2024</v>
      </c>
      <c r="D2622" s="570"/>
      <c r="E2622" s="570">
        <v>99</v>
      </c>
      <c r="F2622" s="570"/>
      <c r="G2622" s="570">
        <v>99</v>
      </c>
      <c r="H2622" s="570">
        <v>1</v>
      </c>
      <c r="I2622" s="570">
        <v>99</v>
      </c>
      <c r="J2622" s="570">
        <v>643</v>
      </c>
      <c r="K2622" s="570">
        <v>99</v>
      </c>
      <c r="L2622" s="570">
        <v>3</v>
      </c>
      <c r="M2622" s="570">
        <v>99</v>
      </c>
      <c r="N2622" s="570">
        <v>99</v>
      </c>
      <c r="O2622" s="570">
        <v>99</v>
      </c>
      <c r="P2622" s="570">
        <v>99</v>
      </c>
      <c r="Q2622" s="570">
        <v>13</v>
      </c>
      <c r="R2622" s="570">
        <v>58</v>
      </c>
      <c r="S2622" s="570">
        <v>3</v>
      </c>
      <c r="T2622" s="570">
        <v>2.9827586206896557</v>
      </c>
      <c r="U2622" s="570">
        <v>11.820689655172403</v>
      </c>
      <c r="V2622" s="570">
        <v>0</v>
      </c>
      <c r="W2622" s="570">
        <v>0</v>
      </c>
      <c r="X2622" s="570">
        <v>31.03448275862068</v>
      </c>
      <c r="Y2622" s="570">
        <v>0</v>
      </c>
      <c r="Z2622" s="570">
        <v>6.083549287888526</v>
      </c>
      <c r="AA2622" s="570">
        <v>0</v>
      </c>
      <c r="AB2622" s="570">
        <v>1.2386224176318488</v>
      </c>
      <c r="AC2622" s="570"/>
      <c r="AD2622" s="570">
        <v>42.449090493207933</v>
      </c>
      <c r="AE2622" s="570"/>
      <c r="AF2622" s="570">
        <v>6.7836257309941521</v>
      </c>
      <c r="AG2622" s="570">
        <v>6.0912983989907028</v>
      </c>
      <c r="AH2622" s="570">
        <v>0</v>
      </c>
      <c r="AI2622" s="570">
        <v>40</v>
      </c>
      <c r="AJ2622" s="570">
        <v>100.66500000000002</v>
      </c>
      <c r="AK2622" s="570">
        <v>12.009389997663172</v>
      </c>
      <c r="AL2622" s="570"/>
    </row>
    <row r="2623" spans="1:38">
      <c r="A2623" s="570">
        <v>18</v>
      </c>
      <c r="B2623" s="570">
        <v>71</v>
      </c>
      <c r="C2623" s="570">
        <v>2024</v>
      </c>
      <c r="D2623" s="570"/>
      <c r="E2623" s="570">
        <v>99</v>
      </c>
      <c r="F2623" s="570"/>
      <c r="G2623" s="570">
        <v>99</v>
      </c>
      <c r="H2623" s="570">
        <v>2</v>
      </c>
      <c r="I2623" s="570">
        <v>99</v>
      </c>
      <c r="J2623" s="570">
        <v>704</v>
      </c>
      <c r="K2623" s="570">
        <v>99</v>
      </c>
      <c r="L2623" s="570">
        <v>3</v>
      </c>
      <c r="M2623" s="570">
        <v>99</v>
      </c>
      <c r="N2623" s="570">
        <v>99</v>
      </c>
      <c r="O2623" s="570">
        <v>99</v>
      </c>
      <c r="P2623" s="570">
        <v>99</v>
      </c>
      <c r="Q2623" s="570"/>
      <c r="R2623" s="570">
        <v>0</v>
      </c>
      <c r="S2623" s="570"/>
      <c r="T2623" s="570"/>
      <c r="U2623" s="570"/>
      <c r="V2623" s="570"/>
      <c r="W2623" s="570"/>
      <c r="X2623" s="570"/>
      <c r="Y2623" s="570"/>
      <c r="Z2623" s="570"/>
      <c r="AA2623" s="570"/>
      <c r="AB2623" s="570"/>
      <c r="AC2623" s="570"/>
      <c r="AD2623" s="570"/>
      <c r="AE2623" s="570"/>
      <c r="AF2623" s="570"/>
      <c r="AG2623" s="570"/>
      <c r="AH2623" s="570"/>
      <c r="AI2623" s="570"/>
      <c r="AJ2623" s="570"/>
      <c r="AK2623" s="570"/>
      <c r="AL2623" s="570"/>
    </row>
    <row r="2624" spans="1:38">
      <c r="A2624" s="570">
        <v>18</v>
      </c>
      <c r="B2624" s="570">
        <v>72</v>
      </c>
      <c r="C2624" s="570">
        <v>2024</v>
      </c>
      <c r="D2624" s="570"/>
      <c r="E2624" s="570">
        <v>99</v>
      </c>
      <c r="F2624" s="570"/>
      <c r="G2624" s="570">
        <v>99</v>
      </c>
      <c r="H2624" s="570">
        <v>1</v>
      </c>
      <c r="I2624" s="570">
        <v>99</v>
      </c>
      <c r="J2624" s="570">
        <v>802</v>
      </c>
      <c r="K2624" s="570">
        <v>99</v>
      </c>
      <c r="L2624" s="570">
        <v>3</v>
      </c>
      <c r="M2624" s="570">
        <v>99</v>
      </c>
      <c r="N2624" s="570">
        <v>99</v>
      </c>
      <c r="O2624" s="570">
        <v>99</v>
      </c>
      <c r="P2624" s="570">
        <v>99</v>
      </c>
      <c r="Q2624" s="570"/>
      <c r="R2624" s="570">
        <v>0</v>
      </c>
      <c r="S2624" s="570"/>
      <c r="T2624" s="570"/>
      <c r="U2624" s="570"/>
      <c r="V2624" s="570"/>
      <c r="W2624" s="570"/>
      <c r="X2624" s="570"/>
      <c r="Y2624" s="570"/>
      <c r="Z2624" s="570"/>
      <c r="AA2624" s="570"/>
      <c r="AB2624" s="570"/>
      <c r="AC2624" s="570"/>
      <c r="AD2624" s="570"/>
      <c r="AE2624" s="570"/>
      <c r="AF2624" s="570"/>
      <c r="AG2624" s="570"/>
      <c r="AH2624" s="570"/>
      <c r="AI2624" s="570"/>
      <c r="AJ2624" s="570"/>
      <c r="AK2624" s="570"/>
      <c r="AL2624" s="570"/>
    </row>
    <row r="2625" spans="1:38">
      <c r="A2625" s="570">
        <v>18</v>
      </c>
      <c r="B2625" s="570">
        <v>73</v>
      </c>
      <c r="C2625" s="570">
        <v>2024</v>
      </c>
      <c r="D2625" s="570"/>
      <c r="E2625" s="570">
        <v>99</v>
      </c>
      <c r="F2625" s="570"/>
      <c r="G2625" s="570">
        <v>99</v>
      </c>
      <c r="H2625" s="570">
        <v>1</v>
      </c>
      <c r="I2625" s="570">
        <v>99</v>
      </c>
      <c r="J2625" s="570">
        <v>103</v>
      </c>
      <c r="K2625" s="570">
        <v>99</v>
      </c>
      <c r="L2625" s="570">
        <v>4</v>
      </c>
      <c r="M2625" s="570">
        <v>99</v>
      </c>
      <c r="N2625" s="570">
        <v>99</v>
      </c>
      <c r="O2625" s="570">
        <v>99</v>
      </c>
      <c r="P2625" s="570">
        <v>99</v>
      </c>
      <c r="Q2625" s="570"/>
      <c r="R2625" s="570">
        <v>0</v>
      </c>
      <c r="S2625" s="570"/>
      <c r="T2625" s="570"/>
      <c r="U2625" s="570"/>
      <c r="V2625" s="570"/>
      <c r="W2625" s="570"/>
      <c r="X2625" s="570"/>
      <c r="Y2625" s="570"/>
      <c r="Z2625" s="570"/>
      <c r="AA2625" s="570"/>
      <c r="AB2625" s="570"/>
      <c r="AC2625" s="570"/>
      <c r="AD2625" s="570"/>
      <c r="AE2625" s="570"/>
      <c r="AF2625" s="570"/>
      <c r="AG2625" s="570"/>
      <c r="AH2625" s="570"/>
      <c r="AI2625" s="570"/>
      <c r="AJ2625" s="570"/>
      <c r="AK2625" s="570"/>
      <c r="AL2625" s="570"/>
    </row>
    <row r="2626" spans="1:38">
      <c r="A2626" s="570">
        <v>18</v>
      </c>
      <c r="B2626" s="570">
        <v>74</v>
      </c>
      <c r="C2626" s="570">
        <v>2024</v>
      </c>
      <c r="D2626" s="570"/>
      <c r="E2626" s="570">
        <v>99</v>
      </c>
      <c r="F2626" s="570"/>
      <c r="G2626" s="570">
        <v>99</v>
      </c>
      <c r="H2626" s="570">
        <v>2</v>
      </c>
      <c r="I2626" s="570">
        <v>99</v>
      </c>
      <c r="J2626" s="570">
        <v>106</v>
      </c>
      <c r="K2626" s="570">
        <v>99</v>
      </c>
      <c r="L2626" s="570">
        <v>4</v>
      </c>
      <c r="M2626" s="570">
        <v>99</v>
      </c>
      <c r="N2626" s="570">
        <v>99</v>
      </c>
      <c r="O2626" s="570">
        <v>99</v>
      </c>
      <c r="P2626" s="570">
        <v>99</v>
      </c>
      <c r="Q2626" s="570">
        <v>6</v>
      </c>
      <c r="R2626" s="570">
        <v>21</v>
      </c>
      <c r="S2626" s="570">
        <v>4</v>
      </c>
      <c r="T2626" s="570">
        <v>3.8571428571428559</v>
      </c>
      <c r="U2626" s="570">
        <v>14.990476190476189</v>
      </c>
      <c r="V2626" s="570">
        <v>0</v>
      </c>
      <c r="W2626" s="570">
        <v>0</v>
      </c>
      <c r="X2626" s="570">
        <v>57.142857142857153</v>
      </c>
      <c r="Y2626" s="570">
        <v>0</v>
      </c>
      <c r="Z2626" s="570">
        <v>5.8385341247288753</v>
      </c>
      <c r="AA2626" s="570">
        <v>0</v>
      </c>
      <c r="AB2626" s="570">
        <v>1.3196577581477165</v>
      </c>
      <c r="AC2626" s="570"/>
      <c r="AD2626" s="570">
        <v>79.462099679061154</v>
      </c>
      <c r="AE2626" s="570"/>
      <c r="AF2626" s="570">
        <v>7.8651685393258397</v>
      </c>
      <c r="AG2626" s="570">
        <v>7.6305902314870915</v>
      </c>
      <c r="AH2626" s="570">
        <v>0</v>
      </c>
      <c r="AI2626" s="570">
        <v>21</v>
      </c>
      <c r="AJ2626" s="570">
        <v>102.44761904761909</v>
      </c>
      <c r="AK2626" s="570">
        <v>12.944100311277351</v>
      </c>
      <c r="AL2626" s="570"/>
    </row>
    <row r="2627" spans="1:38">
      <c r="A2627" s="570">
        <v>18</v>
      </c>
      <c r="B2627" s="570">
        <v>75</v>
      </c>
      <c r="C2627" s="570">
        <v>2024</v>
      </c>
      <c r="D2627" s="570"/>
      <c r="E2627" s="570">
        <v>99</v>
      </c>
      <c r="F2627" s="570"/>
      <c r="G2627" s="570">
        <v>99</v>
      </c>
      <c r="H2627" s="570">
        <v>1</v>
      </c>
      <c r="I2627" s="570">
        <v>99</v>
      </c>
      <c r="J2627" s="570">
        <v>110</v>
      </c>
      <c r="K2627" s="570">
        <v>99</v>
      </c>
      <c r="L2627" s="570">
        <v>4</v>
      </c>
      <c r="M2627" s="570">
        <v>99</v>
      </c>
      <c r="N2627" s="570">
        <v>99</v>
      </c>
      <c r="O2627" s="570">
        <v>99</v>
      </c>
      <c r="P2627" s="570">
        <v>99</v>
      </c>
      <c r="Q2627" s="570">
        <v>65</v>
      </c>
      <c r="R2627" s="570">
        <v>615</v>
      </c>
      <c r="S2627" s="570">
        <v>4</v>
      </c>
      <c r="T2627" s="570">
        <v>4.1804878048780498</v>
      </c>
      <c r="U2627" s="570">
        <v>11.522113821138211</v>
      </c>
      <c r="V2627" s="570">
        <v>0</v>
      </c>
      <c r="W2627" s="570">
        <v>0</v>
      </c>
      <c r="X2627" s="570">
        <v>33.658536585365844</v>
      </c>
      <c r="Y2627" s="570">
        <v>1.9512195121951219</v>
      </c>
      <c r="Z2627" s="570">
        <v>6.43851965665701</v>
      </c>
      <c r="AA2627" s="570">
        <v>0</v>
      </c>
      <c r="AB2627" s="570">
        <v>1.1123591378135451</v>
      </c>
      <c r="AC2627" s="570"/>
      <c r="AD2627" s="570">
        <v>54.707511769449845</v>
      </c>
      <c r="AE2627" s="570"/>
      <c r="AF2627" s="570">
        <v>11.351052048726467</v>
      </c>
      <c r="AG2627" s="570">
        <v>12.40381316473067</v>
      </c>
      <c r="AH2627" s="570">
        <v>3.089430894308943</v>
      </c>
      <c r="AI2627" s="570">
        <v>614</v>
      </c>
      <c r="AJ2627" s="570">
        <v>92.355211726384454</v>
      </c>
      <c r="AK2627" s="570">
        <v>13.05665426995655</v>
      </c>
      <c r="AL2627" s="570"/>
    </row>
    <row r="2628" spans="1:38">
      <c r="A2628" s="570">
        <v>18</v>
      </c>
      <c r="B2628" s="570">
        <v>76</v>
      </c>
      <c r="C2628" s="570">
        <v>2024</v>
      </c>
      <c r="D2628" s="570"/>
      <c r="E2628" s="570">
        <v>99</v>
      </c>
      <c r="F2628" s="570"/>
      <c r="G2628" s="570">
        <v>99</v>
      </c>
      <c r="H2628" s="570">
        <v>1</v>
      </c>
      <c r="I2628" s="570">
        <v>99</v>
      </c>
      <c r="J2628" s="570">
        <v>111</v>
      </c>
      <c r="K2628" s="570">
        <v>99</v>
      </c>
      <c r="L2628" s="570">
        <v>4</v>
      </c>
      <c r="M2628" s="570">
        <v>99</v>
      </c>
      <c r="N2628" s="570">
        <v>99</v>
      </c>
      <c r="O2628" s="570">
        <v>99</v>
      </c>
      <c r="P2628" s="570">
        <v>99</v>
      </c>
      <c r="Q2628" s="570">
        <v>8</v>
      </c>
      <c r="R2628" s="570">
        <v>24</v>
      </c>
      <c r="S2628" s="570">
        <v>4</v>
      </c>
      <c r="T2628" s="570">
        <v>4.083333333333333</v>
      </c>
      <c r="U2628" s="570">
        <v>13.245833333333337</v>
      </c>
      <c r="V2628" s="570">
        <v>0</v>
      </c>
      <c r="W2628" s="570">
        <v>0</v>
      </c>
      <c r="X2628" s="570">
        <v>33.333333333333343</v>
      </c>
      <c r="Y2628" s="570">
        <v>0</v>
      </c>
      <c r="Z2628" s="570">
        <v>4.6664564684803587</v>
      </c>
      <c r="AA2628" s="570">
        <v>0</v>
      </c>
      <c r="AB2628" s="570">
        <v>1.0769039986100091</v>
      </c>
      <c r="AC2628" s="570"/>
      <c r="AD2628" s="570">
        <v>67.66421665805052</v>
      </c>
      <c r="AE2628" s="570"/>
      <c r="AF2628" s="570">
        <v>13.186813186813184</v>
      </c>
      <c r="AG2628" s="570">
        <v>10.567078845898155</v>
      </c>
      <c r="AH2628" s="570">
        <v>0</v>
      </c>
      <c r="AI2628" s="570">
        <v>24</v>
      </c>
      <c r="AJ2628" s="570">
        <v>97.604166666666686</v>
      </c>
      <c r="AK2628" s="570">
        <v>13.746908547229705</v>
      </c>
      <c r="AL2628" s="570"/>
    </row>
    <row r="2629" spans="1:38">
      <c r="A2629" s="570">
        <v>18</v>
      </c>
      <c r="B2629" s="570">
        <v>77</v>
      </c>
      <c r="C2629" s="570">
        <v>2024</v>
      </c>
      <c r="D2629" s="570"/>
      <c r="E2629" s="570">
        <v>99</v>
      </c>
      <c r="F2629" s="570"/>
      <c r="G2629" s="570">
        <v>99</v>
      </c>
      <c r="H2629" s="570">
        <v>1</v>
      </c>
      <c r="I2629" s="570">
        <v>99</v>
      </c>
      <c r="J2629" s="570">
        <v>116</v>
      </c>
      <c r="K2629" s="570">
        <v>99</v>
      </c>
      <c r="L2629" s="570">
        <v>4</v>
      </c>
      <c r="M2629" s="570">
        <v>99</v>
      </c>
      <c r="N2629" s="570">
        <v>99</v>
      </c>
      <c r="O2629" s="570">
        <v>99</v>
      </c>
      <c r="P2629" s="570">
        <v>99</v>
      </c>
      <c r="Q2629" s="570">
        <v>34</v>
      </c>
      <c r="R2629" s="570">
        <v>172</v>
      </c>
      <c r="S2629" s="570">
        <v>4</v>
      </c>
      <c r="T2629" s="570">
        <v>3.063953488372094</v>
      </c>
      <c r="U2629" s="570">
        <v>9.0232558139534849</v>
      </c>
      <c r="V2629" s="570">
        <v>0</v>
      </c>
      <c r="W2629" s="570">
        <v>0</v>
      </c>
      <c r="X2629" s="570">
        <v>10.465116279069768</v>
      </c>
      <c r="Y2629" s="570">
        <v>1.1627906976744189</v>
      </c>
      <c r="Z2629" s="570">
        <v>4.5255392693849572</v>
      </c>
      <c r="AA2629" s="570">
        <v>0</v>
      </c>
      <c r="AB2629" s="570">
        <v>1.023833742714308</v>
      </c>
      <c r="AC2629" s="570"/>
      <c r="AD2629" s="570">
        <v>62.996107993058025</v>
      </c>
      <c r="AE2629" s="570"/>
      <c r="AF2629" s="570">
        <v>16.334283000949672</v>
      </c>
      <c r="AG2629" s="570">
        <v>12.172644491329338</v>
      </c>
      <c r="AH2629" s="570">
        <v>0</v>
      </c>
      <c r="AI2629" s="570">
        <v>155</v>
      </c>
      <c r="AJ2629" s="570">
        <v>85.687741935483871</v>
      </c>
      <c r="AK2629" s="570">
        <v>13.37917984045502</v>
      </c>
      <c r="AL2629" s="570"/>
    </row>
    <row r="2630" spans="1:38">
      <c r="A2630" s="570">
        <v>18</v>
      </c>
      <c r="B2630" s="570">
        <v>78</v>
      </c>
      <c r="C2630" s="570">
        <v>2024</v>
      </c>
      <c r="D2630" s="570"/>
      <c r="E2630" s="570">
        <v>99</v>
      </c>
      <c r="F2630" s="570"/>
      <c r="G2630" s="570">
        <v>99</v>
      </c>
      <c r="H2630" s="570">
        <v>2</v>
      </c>
      <c r="I2630" s="570">
        <v>99</v>
      </c>
      <c r="J2630" s="570">
        <v>117</v>
      </c>
      <c r="K2630" s="570">
        <v>99</v>
      </c>
      <c r="L2630" s="570">
        <v>4</v>
      </c>
      <c r="M2630" s="570">
        <v>99</v>
      </c>
      <c r="N2630" s="570">
        <v>99</v>
      </c>
      <c r="O2630" s="570">
        <v>99</v>
      </c>
      <c r="P2630" s="570">
        <v>99</v>
      </c>
      <c r="Q2630" s="570">
        <v>8</v>
      </c>
      <c r="R2630" s="570">
        <v>45</v>
      </c>
      <c r="S2630" s="570">
        <v>4</v>
      </c>
      <c r="T2630" s="570">
        <v>3.911111111111111</v>
      </c>
      <c r="U2630" s="570">
        <v>11.660000000000002</v>
      </c>
      <c r="V2630" s="570">
        <v>0</v>
      </c>
      <c r="W2630" s="570">
        <v>0</v>
      </c>
      <c r="X2630" s="570">
        <v>20</v>
      </c>
      <c r="Y2630" s="570">
        <v>0</v>
      </c>
      <c r="Z2630" s="570">
        <v>4.3797209449410675</v>
      </c>
      <c r="AA2630" s="570">
        <v>0</v>
      </c>
      <c r="AB2630" s="570">
        <v>1.2077936214845508</v>
      </c>
      <c r="AC2630" s="570"/>
      <c r="AD2630" s="570">
        <v>30.977862487873484</v>
      </c>
      <c r="AE2630" s="570"/>
      <c r="AF2630" s="570">
        <v>17.857142857142861</v>
      </c>
      <c r="AG2630" s="570">
        <v>16.306678683531722</v>
      </c>
      <c r="AH2630" s="570">
        <v>0</v>
      </c>
      <c r="AI2630" s="570">
        <v>44</v>
      </c>
      <c r="AJ2630" s="570">
        <v>93.263636363636351</v>
      </c>
      <c r="AK2630" s="570">
        <v>13.704567571568564</v>
      </c>
      <c r="AL2630" s="570"/>
    </row>
    <row r="2631" spans="1:38">
      <c r="A2631" s="570">
        <v>18</v>
      </c>
      <c r="B2631" s="570">
        <v>79</v>
      </c>
      <c r="C2631" s="570">
        <v>2024</v>
      </c>
      <c r="D2631" s="570"/>
      <c r="E2631" s="570">
        <v>99</v>
      </c>
      <c r="F2631" s="570"/>
      <c r="G2631" s="570">
        <v>99</v>
      </c>
      <c r="H2631" s="570">
        <v>1</v>
      </c>
      <c r="I2631" s="570">
        <v>99</v>
      </c>
      <c r="J2631" s="570">
        <v>134</v>
      </c>
      <c r="K2631" s="570">
        <v>99</v>
      </c>
      <c r="L2631" s="570">
        <v>4</v>
      </c>
      <c r="M2631" s="570">
        <v>99</v>
      </c>
      <c r="N2631" s="570">
        <v>99</v>
      </c>
      <c r="O2631" s="570">
        <v>99</v>
      </c>
      <c r="P2631" s="570">
        <v>99</v>
      </c>
      <c r="Q2631" s="570">
        <v>103</v>
      </c>
      <c r="R2631" s="570">
        <v>813</v>
      </c>
      <c r="S2631" s="570">
        <v>4</v>
      </c>
      <c r="T2631" s="570">
        <v>3.5904059040590401</v>
      </c>
      <c r="U2631" s="570">
        <v>11.331242312423118</v>
      </c>
      <c r="V2631" s="570">
        <v>0</v>
      </c>
      <c r="W2631" s="570">
        <v>0</v>
      </c>
      <c r="X2631" s="570">
        <v>29.889298892988919</v>
      </c>
      <c r="Y2631" s="570">
        <v>1.7220172201722022</v>
      </c>
      <c r="Z2631" s="570">
        <v>5.9707019872455298</v>
      </c>
      <c r="AA2631" s="570">
        <v>0</v>
      </c>
      <c r="AB2631" s="570">
        <v>1.114924564628204</v>
      </c>
      <c r="AC2631" s="570"/>
      <c r="AD2631" s="570">
        <v>50.188117965252147</v>
      </c>
      <c r="AE2631" s="570"/>
      <c r="AF2631" s="570">
        <v>14.67509025270758</v>
      </c>
      <c r="AG2631" s="570">
        <v>13.326225858574745</v>
      </c>
      <c r="AH2631" s="570">
        <v>0</v>
      </c>
      <c r="AI2631" s="570">
        <v>798</v>
      </c>
      <c r="AJ2631" s="570">
        <v>92.046616541353444</v>
      </c>
      <c r="AK2631" s="570">
        <v>13.279778147211577</v>
      </c>
      <c r="AL2631" s="570"/>
    </row>
    <row r="2632" spans="1:38">
      <c r="A2632" s="570">
        <v>18</v>
      </c>
      <c r="B2632" s="570">
        <v>80</v>
      </c>
      <c r="C2632" s="570">
        <v>2024</v>
      </c>
      <c r="D2632" s="570"/>
      <c r="E2632" s="570">
        <v>99</v>
      </c>
      <c r="F2632" s="570"/>
      <c r="G2632" s="570">
        <v>99</v>
      </c>
      <c r="H2632" s="570">
        <v>2</v>
      </c>
      <c r="I2632" s="570">
        <v>99</v>
      </c>
      <c r="J2632" s="570">
        <v>141</v>
      </c>
      <c r="K2632" s="570">
        <v>99</v>
      </c>
      <c r="L2632" s="570">
        <v>4</v>
      </c>
      <c r="M2632" s="570">
        <v>99</v>
      </c>
      <c r="N2632" s="570">
        <v>99</v>
      </c>
      <c r="O2632" s="570">
        <v>99</v>
      </c>
      <c r="P2632" s="570">
        <v>99</v>
      </c>
      <c r="Q2632" s="570">
        <v>73</v>
      </c>
      <c r="R2632" s="570">
        <v>398</v>
      </c>
      <c r="S2632" s="570">
        <v>4</v>
      </c>
      <c r="T2632" s="570">
        <v>3.5778894472361804</v>
      </c>
      <c r="U2632" s="570">
        <v>11.532412060301512</v>
      </c>
      <c r="V2632" s="570">
        <v>0</v>
      </c>
      <c r="W2632" s="570">
        <v>0</v>
      </c>
      <c r="X2632" s="570">
        <v>26.633165829145725</v>
      </c>
      <c r="Y2632" s="570">
        <v>1.0050251256281406</v>
      </c>
      <c r="Z2632" s="570">
        <v>5.3648146184661183</v>
      </c>
      <c r="AA2632" s="570">
        <v>0</v>
      </c>
      <c r="AB2632" s="570">
        <v>1.2145324256287742</v>
      </c>
      <c r="AC2632" s="570"/>
      <c r="AD2632" s="570">
        <v>64.804221662587025</v>
      </c>
      <c r="AE2632" s="570"/>
      <c r="AF2632" s="570">
        <v>20.050377833753153</v>
      </c>
      <c r="AG2632" s="570">
        <v>15.416006126232627</v>
      </c>
      <c r="AH2632" s="570">
        <v>1.2562814070351758</v>
      </c>
      <c r="AI2632" s="570">
        <v>396</v>
      </c>
      <c r="AJ2632" s="570">
        <v>93.701262626262647</v>
      </c>
      <c r="AK2632" s="570">
        <v>13.097379199842798</v>
      </c>
      <c r="AL2632" s="570"/>
    </row>
    <row r="2633" spans="1:38">
      <c r="A2633" s="570">
        <v>18</v>
      </c>
      <c r="B2633" s="570">
        <v>81</v>
      </c>
      <c r="C2633" s="570">
        <v>2024</v>
      </c>
      <c r="D2633" s="570"/>
      <c r="E2633" s="570">
        <v>99</v>
      </c>
      <c r="F2633" s="570"/>
      <c r="G2633" s="570">
        <v>99</v>
      </c>
      <c r="H2633" s="570">
        <v>2</v>
      </c>
      <c r="I2633" s="570">
        <v>99</v>
      </c>
      <c r="J2633" s="570">
        <v>143</v>
      </c>
      <c r="K2633" s="570">
        <v>99</v>
      </c>
      <c r="L2633" s="570">
        <v>4</v>
      </c>
      <c r="M2633" s="570">
        <v>99</v>
      </c>
      <c r="N2633" s="570">
        <v>99</v>
      </c>
      <c r="O2633" s="570">
        <v>99</v>
      </c>
      <c r="P2633" s="570">
        <v>99</v>
      </c>
      <c r="Q2633" s="570"/>
      <c r="R2633" s="570">
        <v>0</v>
      </c>
      <c r="S2633" s="570"/>
      <c r="T2633" s="570"/>
      <c r="U2633" s="570"/>
      <c r="V2633" s="570"/>
      <c r="W2633" s="570"/>
      <c r="X2633" s="570"/>
      <c r="Y2633" s="570"/>
      <c r="Z2633" s="570"/>
      <c r="AA2633" s="570"/>
      <c r="AB2633" s="570"/>
      <c r="AC2633" s="570"/>
      <c r="AD2633" s="570"/>
      <c r="AE2633" s="570"/>
      <c r="AF2633" s="570"/>
      <c r="AG2633" s="570"/>
      <c r="AH2633" s="570"/>
      <c r="AI2633" s="570"/>
      <c r="AJ2633" s="570"/>
      <c r="AK2633" s="570"/>
      <c r="AL2633" s="570"/>
    </row>
    <row r="2634" spans="1:38">
      <c r="A2634" s="570">
        <v>18</v>
      </c>
      <c r="B2634" s="570">
        <v>82</v>
      </c>
      <c r="C2634" s="570">
        <v>2024</v>
      </c>
      <c r="D2634" s="570"/>
      <c r="E2634" s="570">
        <v>99</v>
      </c>
      <c r="F2634" s="570"/>
      <c r="G2634" s="570">
        <v>99</v>
      </c>
      <c r="H2634" s="570">
        <v>2</v>
      </c>
      <c r="I2634" s="570">
        <v>99</v>
      </c>
      <c r="J2634" s="570">
        <v>147</v>
      </c>
      <c r="K2634" s="570">
        <v>99</v>
      </c>
      <c r="L2634" s="570">
        <v>4</v>
      </c>
      <c r="M2634" s="570">
        <v>99</v>
      </c>
      <c r="N2634" s="570">
        <v>99</v>
      </c>
      <c r="O2634" s="570">
        <v>99</v>
      </c>
      <c r="P2634" s="570">
        <v>99</v>
      </c>
      <c r="Q2634" s="570">
        <v>5</v>
      </c>
      <c r="R2634" s="570">
        <v>26</v>
      </c>
      <c r="S2634" s="570">
        <v>4</v>
      </c>
      <c r="T2634" s="570">
        <v>3.2692307692307701</v>
      </c>
      <c r="U2634" s="570">
        <v>7.9115384615384654</v>
      </c>
      <c r="V2634" s="570">
        <v>0</v>
      </c>
      <c r="W2634" s="570">
        <v>0</v>
      </c>
      <c r="X2634" s="570">
        <v>0</v>
      </c>
      <c r="Y2634" s="570">
        <v>0</v>
      </c>
      <c r="Z2634" s="570">
        <v>2.2512094054046194</v>
      </c>
      <c r="AA2634" s="570">
        <v>0</v>
      </c>
      <c r="AB2634" s="570">
        <v>1.0212244651809044</v>
      </c>
      <c r="AC2634" s="570"/>
      <c r="AD2634" s="570">
        <v>77.156337115593857</v>
      </c>
      <c r="AE2634" s="570"/>
      <c r="AF2634" s="570">
        <v>25.490196078431367</v>
      </c>
      <c r="AG2634" s="570">
        <v>17.817236899090517</v>
      </c>
      <c r="AH2634" s="570">
        <v>0</v>
      </c>
      <c r="AI2634" s="570">
        <v>26</v>
      </c>
      <c r="AJ2634" s="570">
        <v>84.196153846153891</v>
      </c>
      <c r="AK2634" s="570">
        <v>12.931774925427719</v>
      </c>
      <c r="AL2634" s="570"/>
    </row>
    <row r="2635" spans="1:38">
      <c r="A2635" s="570">
        <v>18</v>
      </c>
      <c r="B2635" s="570">
        <v>83</v>
      </c>
      <c r="C2635" s="570">
        <v>2024</v>
      </c>
      <c r="D2635" s="570"/>
      <c r="E2635" s="570">
        <v>99</v>
      </c>
      <c r="F2635" s="570"/>
      <c r="G2635" s="570">
        <v>99</v>
      </c>
      <c r="H2635" s="570">
        <v>1</v>
      </c>
      <c r="I2635" s="570">
        <v>99</v>
      </c>
      <c r="J2635" s="570">
        <v>155</v>
      </c>
      <c r="K2635" s="570">
        <v>99</v>
      </c>
      <c r="L2635" s="570">
        <v>4</v>
      </c>
      <c r="M2635" s="570">
        <v>99</v>
      </c>
      <c r="N2635" s="570">
        <v>99</v>
      </c>
      <c r="O2635" s="570">
        <v>99</v>
      </c>
      <c r="P2635" s="570">
        <v>99</v>
      </c>
      <c r="Q2635" s="570">
        <v>47</v>
      </c>
      <c r="R2635" s="570">
        <v>338</v>
      </c>
      <c r="S2635" s="570">
        <v>4</v>
      </c>
      <c r="T2635" s="570">
        <v>4.0414201183431953</v>
      </c>
      <c r="U2635" s="570">
        <v>14.825739644970412</v>
      </c>
      <c r="V2635" s="570">
        <v>0</v>
      </c>
      <c r="W2635" s="570">
        <v>0</v>
      </c>
      <c r="X2635" s="570">
        <v>53.550295857988161</v>
      </c>
      <c r="Y2635" s="570">
        <v>1.7751479289940828</v>
      </c>
      <c r="Z2635" s="570">
        <v>5.1483455333759158</v>
      </c>
      <c r="AA2635" s="570">
        <v>0</v>
      </c>
      <c r="AB2635" s="570">
        <v>1.3002276977914795</v>
      </c>
      <c r="AC2635" s="570"/>
      <c r="AD2635" s="570">
        <v>54.788783332512146</v>
      </c>
      <c r="AE2635" s="570"/>
      <c r="AF2635" s="570">
        <v>12.202166064981952</v>
      </c>
      <c r="AG2635" s="570">
        <v>10.433118817756148</v>
      </c>
      <c r="AH2635" s="570">
        <v>0</v>
      </c>
      <c r="AI2635" s="570">
        <v>308</v>
      </c>
      <c r="AJ2635" s="570">
        <v>101.07305194805194</v>
      </c>
      <c r="AK2635" s="570">
        <v>13.19982433543206</v>
      </c>
      <c r="AL2635" s="570"/>
    </row>
    <row r="2636" spans="1:38">
      <c r="A2636" s="570">
        <v>18</v>
      </c>
      <c r="B2636" s="570">
        <v>84</v>
      </c>
      <c r="C2636" s="570">
        <v>2024</v>
      </c>
      <c r="D2636" s="570"/>
      <c r="E2636" s="570">
        <v>99</v>
      </c>
      <c r="F2636" s="570"/>
      <c r="G2636" s="570">
        <v>99</v>
      </c>
      <c r="H2636" s="570">
        <v>2</v>
      </c>
      <c r="I2636" s="570">
        <v>99</v>
      </c>
      <c r="J2636" s="570">
        <v>160</v>
      </c>
      <c r="K2636" s="570">
        <v>99</v>
      </c>
      <c r="L2636" s="570">
        <v>4</v>
      </c>
      <c r="M2636" s="570">
        <v>99</v>
      </c>
      <c r="N2636" s="570">
        <v>99</v>
      </c>
      <c r="O2636" s="570">
        <v>99</v>
      </c>
      <c r="P2636" s="570">
        <v>99</v>
      </c>
      <c r="Q2636" s="570">
        <v>17</v>
      </c>
      <c r="R2636" s="570">
        <v>70</v>
      </c>
      <c r="S2636" s="570">
        <v>4</v>
      </c>
      <c r="T2636" s="570">
        <v>3.471428571428572</v>
      </c>
      <c r="U2636" s="570">
        <v>11.028571428571423</v>
      </c>
      <c r="V2636" s="570">
        <v>0</v>
      </c>
      <c r="W2636" s="570">
        <v>0</v>
      </c>
      <c r="X2636" s="570">
        <v>18.571428571428577</v>
      </c>
      <c r="Y2636" s="570">
        <v>0</v>
      </c>
      <c r="Z2636" s="570">
        <v>4.8939946540090791</v>
      </c>
      <c r="AA2636" s="570">
        <v>0</v>
      </c>
      <c r="AB2636" s="570">
        <v>0.98156476493153599</v>
      </c>
      <c r="AC2636" s="570"/>
      <c r="AD2636" s="570">
        <v>51.256482050813261</v>
      </c>
      <c r="AE2636" s="570"/>
      <c r="AF2636" s="570">
        <v>14.736842105263156</v>
      </c>
      <c r="AG2636" s="570">
        <v>12.802653399668328</v>
      </c>
      <c r="AH2636" s="570">
        <v>5.7142857142857153</v>
      </c>
      <c r="AI2636" s="570">
        <v>70</v>
      </c>
      <c r="AJ2636" s="570">
        <v>92.354285714285766</v>
      </c>
      <c r="AK2636" s="570">
        <v>13.069366415803596</v>
      </c>
      <c r="AL2636" s="570"/>
    </row>
    <row r="2637" spans="1:38">
      <c r="A2637" s="570">
        <v>18</v>
      </c>
      <c r="B2637" s="570">
        <v>85</v>
      </c>
      <c r="C2637" s="570">
        <v>2024</v>
      </c>
      <c r="D2637" s="570"/>
      <c r="E2637" s="570">
        <v>99</v>
      </c>
      <c r="F2637" s="570"/>
      <c r="G2637" s="570">
        <v>99</v>
      </c>
      <c r="H2637" s="570">
        <v>1</v>
      </c>
      <c r="I2637" s="570">
        <v>99</v>
      </c>
      <c r="J2637" s="570">
        <v>171</v>
      </c>
      <c r="K2637" s="570">
        <v>99</v>
      </c>
      <c r="L2637" s="570">
        <v>4</v>
      </c>
      <c r="M2637" s="570">
        <v>99</v>
      </c>
      <c r="N2637" s="570">
        <v>99</v>
      </c>
      <c r="O2637" s="570">
        <v>99</v>
      </c>
      <c r="P2637" s="570">
        <v>99</v>
      </c>
      <c r="Q2637" s="570"/>
      <c r="R2637" s="570">
        <v>0</v>
      </c>
      <c r="S2637" s="570"/>
      <c r="T2637" s="570"/>
      <c r="U2637" s="570"/>
      <c r="V2637" s="570"/>
      <c r="W2637" s="570"/>
      <c r="X2637" s="570"/>
      <c r="Y2637" s="570"/>
      <c r="Z2637" s="570"/>
      <c r="AA2637" s="570"/>
      <c r="AB2637" s="570"/>
      <c r="AC2637" s="570"/>
      <c r="AD2637" s="570"/>
      <c r="AE2637" s="570"/>
      <c r="AF2637" s="570"/>
      <c r="AG2637" s="570"/>
      <c r="AH2637" s="570"/>
      <c r="AI2637" s="570"/>
      <c r="AJ2637" s="570"/>
      <c r="AK2637" s="570"/>
      <c r="AL2637" s="570"/>
    </row>
    <row r="2638" spans="1:38">
      <c r="A2638" s="570">
        <v>18</v>
      </c>
      <c r="B2638" s="570">
        <v>86</v>
      </c>
      <c r="C2638" s="570">
        <v>2024</v>
      </c>
      <c r="D2638" s="570"/>
      <c r="E2638" s="570">
        <v>99</v>
      </c>
      <c r="F2638" s="570"/>
      <c r="G2638" s="570">
        <v>99</v>
      </c>
      <c r="H2638" s="570">
        <v>2</v>
      </c>
      <c r="I2638" s="570">
        <v>99</v>
      </c>
      <c r="J2638" s="570">
        <v>175</v>
      </c>
      <c r="K2638" s="570">
        <v>99</v>
      </c>
      <c r="L2638" s="570">
        <v>4</v>
      </c>
      <c r="M2638" s="570">
        <v>99</v>
      </c>
      <c r="N2638" s="570">
        <v>99</v>
      </c>
      <c r="O2638" s="570">
        <v>99</v>
      </c>
      <c r="P2638" s="570">
        <v>99</v>
      </c>
      <c r="Q2638" s="570">
        <v>24</v>
      </c>
      <c r="R2638" s="570">
        <v>338</v>
      </c>
      <c r="S2638" s="570">
        <v>4</v>
      </c>
      <c r="T2638" s="570">
        <v>3.3402366863905324</v>
      </c>
      <c r="U2638" s="570">
        <v>8.9526627218934909</v>
      </c>
      <c r="V2638" s="570">
        <v>0</v>
      </c>
      <c r="W2638" s="570">
        <v>0</v>
      </c>
      <c r="X2638" s="570">
        <v>15.38461538461538</v>
      </c>
      <c r="Y2638" s="570">
        <v>1.4792899408284026</v>
      </c>
      <c r="Z2638" s="570">
        <v>5.5193748583577742</v>
      </c>
      <c r="AA2638" s="570">
        <v>0</v>
      </c>
      <c r="AB2638" s="570">
        <v>1.2801081466253061</v>
      </c>
      <c r="AC2638" s="570"/>
      <c r="AD2638" s="570">
        <v>16.584025310670999</v>
      </c>
      <c r="AE2638" s="570"/>
      <c r="AF2638" s="570">
        <v>16.601178781925348</v>
      </c>
      <c r="AG2638" s="570">
        <v>13.075962440097316</v>
      </c>
      <c r="AH2638" s="570">
        <v>0</v>
      </c>
      <c r="AI2638" s="570">
        <v>197</v>
      </c>
      <c r="AJ2638" s="570">
        <v>87.763959390862894</v>
      </c>
      <c r="AK2638" s="570">
        <v>13.39531099968517</v>
      </c>
      <c r="AL2638" s="570"/>
    </row>
    <row r="2639" spans="1:38">
      <c r="A2639" s="570">
        <v>18</v>
      </c>
      <c r="B2639" s="570">
        <v>87</v>
      </c>
      <c r="C2639" s="570">
        <v>2024</v>
      </c>
      <c r="D2639" s="570"/>
      <c r="E2639" s="570">
        <v>99</v>
      </c>
      <c r="F2639" s="570"/>
      <c r="G2639" s="570">
        <v>99</v>
      </c>
      <c r="H2639" s="570">
        <v>2</v>
      </c>
      <c r="I2639" s="570">
        <v>99</v>
      </c>
      <c r="J2639" s="570">
        <v>177</v>
      </c>
      <c r="K2639" s="570">
        <v>99</v>
      </c>
      <c r="L2639" s="570">
        <v>4</v>
      </c>
      <c r="M2639" s="570">
        <v>99</v>
      </c>
      <c r="N2639" s="570">
        <v>99</v>
      </c>
      <c r="O2639" s="570">
        <v>99</v>
      </c>
      <c r="P2639" s="570">
        <v>99</v>
      </c>
      <c r="Q2639" s="570">
        <v>25</v>
      </c>
      <c r="R2639" s="570">
        <v>148</v>
      </c>
      <c r="S2639" s="570">
        <v>4</v>
      </c>
      <c r="T2639" s="570">
        <v>3.6891891891891881</v>
      </c>
      <c r="U2639" s="570">
        <v>11.419594594594596</v>
      </c>
      <c r="V2639" s="570">
        <v>0</v>
      </c>
      <c r="W2639" s="570">
        <v>0</v>
      </c>
      <c r="X2639" s="570">
        <v>9.4594594594594632</v>
      </c>
      <c r="Y2639" s="570">
        <v>1.3513513513513515</v>
      </c>
      <c r="Z2639" s="570">
        <v>4.2159712225251313</v>
      </c>
      <c r="AA2639" s="570">
        <v>0</v>
      </c>
      <c r="AB2639" s="570">
        <v>1.1846504294023312</v>
      </c>
      <c r="AC2639" s="570"/>
      <c r="AD2639" s="570">
        <v>73.175971524414436</v>
      </c>
      <c r="AE2639" s="570"/>
      <c r="AF2639" s="570">
        <v>15.744680851063828</v>
      </c>
      <c r="AG2639" s="570">
        <v>13.590819904146157</v>
      </c>
      <c r="AH2639" s="570">
        <v>4.0540540540540553</v>
      </c>
      <c r="AI2639" s="570">
        <v>147</v>
      </c>
      <c r="AJ2639" s="570">
        <v>93.711564625850315</v>
      </c>
      <c r="AK2639" s="570">
        <v>13.26339162939705</v>
      </c>
      <c r="AL2639" s="570"/>
    </row>
    <row r="2640" spans="1:38">
      <c r="A2640" s="570">
        <v>18</v>
      </c>
      <c r="B2640" s="570">
        <v>88</v>
      </c>
      <c r="C2640" s="570">
        <v>2024</v>
      </c>
      <c r="D2640" s="570"/>
      <c r="E2640" s="570">
        <v>99</v>
      </c>
      <c r="F2640" s="570"/>
      <c r="G2640" s="570">
        <v>99</v>
      </c>
      <c r="H2640" s="570">
        <v>2</v>
      </c>
      <c r="I2640" s="570">
        <v>99</v>
      </c>
      <c r="J2640" s="570">
        <v>178</v>
      </c>
      <c r="K2640" s="570">
        <v>99</v>
      </c>
      <c r="L2640" s="570">
        <v>4</v>
      </c>
      <c r="M2640" s="570">
        <v>99</v>
      </c>
      <c r="N2640" s="570">
        <v>99</v>
      </c>
      <c r="O2640" s="570">
        <v>99</v>
      </c>
      <c r="P2640" s="570">
        <v>99</v>
      </c>
      <c r="Q2640" s="570">
        <v>13</v>
      </c>
      <c r="R2640" s="570">
        <v>84</v>
      </c>
      <c r="S2640" s="570">
        <v>4</v>
      </c>
      <c r="T2640" s="570">
        <v>4.0476190476190474</v>
      </c>
      <c r="U2640" s="570">
        <v>9.4178571428571445</v>
      </c>
      <c r="V2640" s="570">
        <v>0</v>
      </c>
      <c r="W2640" s="570">
        <v>0</v>
      </c>
      <c r="X2640" s="570">
        <v>17.857142857142861</v>
      </c>
      <c r="Y2640" s="570">
        <v>1.1904761904761909</v>
      </c>
      <c r="Z2640" s="570">
        <v>5.4788806797923044</v>
      </c>
      <c r="AA2640" s="570">
        <v>0</v>
      </c>
      <c r="AB2640" s="570">
        <v>1.2140522651411398</v>
      </c>
      <c r="AC2640" s="570"/>
      <c r="AD2640" s="570">
        <v>25.902743399148243</v>
      </c>
      <c r="AE2640" s="570"/>
      <c r="AF2640" s="570">
        <v>16</v>
      </c>
      <c r="AG2640" s="570">
        <v>12.529895307030744</v>
      </c>
      <c r="AH2640" s="570">
        <v>11.90476190476191</v>
      </c>
      <c r="AI2640" s="570">
        <v>83</v>
      </c>
      <c r="AJ2640" s="570">
        <v>87.622891566265025</v>
      </c>
      <c r="AK2640" s="570">
        <v>12.539655474433916</v>
      </c>
      <c r="AL2640" s="570"/>
    </row>
    <row r="2641" spans="1:38">
      <c r="A2641" s="570">
        <v>18</v>
      </c>
      <c r="B2641" s="570">
        <v>89</v>
      </c>
      <c r="C2641" s="570">
        <v>2024</v>
      </c>
      <c r="D2641" s="570"/>
      <c r="E2641" s="570">
        <v>99</v>
      </c>
      <c r="F2641" s="570"/>
      <c r="G2641" s="570">
        <v>99</v>
      </c>
      <c r="H2641" s="570">
        <v>2</v>
      </c>
      <c r="I2641" s="570">
        <v>99</v>
      </c>
      <c r="J2641" s="570">
        <v>181</v>
      </c>
      <c r="K2641" s="570">
        <v>99</v>
      </c>
      <c r="L2641" s="570">
        <v>4</v>
      </c>
      <c r="M2641" s="570">
        <v>99</v>
      </c>
      <c r="N2641" s="570">
        <v>99</v>
      </c>
      <c r="O2641" s="570">
        <v>99</v>
      </c>
      <c r="P2641" s="570">
        <v>99</v>
      </c>
      <c r="Q2641" s="570">
        <v>14</v>
      </c>
      <c r="R2641" s="570">
        <v>60</v>
      </c>
      <c r="S2641" s="570">
        <v>4</v>
      </c>
      <c r="T2641" s="570">
        <v>3.6666666666666656</v>
      </c>
      <c r="U2641" s="570">
        <v>12.608333333333338</v>
      </c>
      <c r="V2641" s="570">
        <v>0</v>
      </c>
      <c r="W2641" s="570">
        <v>0</v>
      </c>
      <c r="X2641" s="570">
        <v>41.666666666666657</v>
      </c>
      <c r="Y2641" s="570">
        <v>0</v>
      </c>
      <c r="Z2641" s="570">
        <v>5.7477326447526682</v>
      </c>
      <c r="AA2641" s="570">
        <v>0</v>
      </c>
      <c r="AB2641" s="570">
        <v>1.3743685418725544</v>
      </c>
      <c r="AC2641" s="570"/>
      <c r="AD2641" s="570">
        <v>85.209299462427381</v>
      </c>
      <c r="AE2641" s="570"/>
      <c r="AF2641" s="570">
        <v>9.7560975609756095</v>
      </c>
      <c r="AG2641" s="570">
        <v>8.6029453573662398</v>
      </c>
      <c r="AH2641" s="570">
        <v>0</v>
      </c>
      <c r="AI2641" s="570">
        <v>38</v>
      </c>
      <c r="AJ2641" s="570">
        <v>94.263157894736821</v>
      </c>
      <c r="AK2641" s="570">
        <v>13.202473075819119</v>
      </c>
      <c r="AL2641" s="570"/>
    </row>
    <row r="2642" spans="1:38">
      <c r="A2642" s="570">
        <v>18</v>
      </c>
      <c r="B2642" s="570">
        <v>90</v>
      </c>
      <c r="C2642" s="570">
        <v>2024</v>
      </c>
      <c r="D2642" s="570"/>
      <c r="E2642" s="570">
        <v>99</v>
      </c>
      <c r="F2642" s="570"/>
      <c r="G2642" s="570">
        <v>99</v>
      </c>
      <c r="H2642" s="570">
        <v>1</v>
      </c>
      <c r="I2642" s="570">
        <v>99</v>
      </c>
      <c r="J2642" s="570">
        <v>262</v>
      </c>
      <c r="K2642" s="570">
        <v>99</v>
      </c>
      <c r="L2642" s="570">
        <v>4</v>
      </c>
      <c r="M2642" s="570">
        <v>99</v>
      </c>
      <c r="N2642" s="570">
        <v>99</v>
      </c>
      <c r="O2642" s="570">
        <v>99</v>
      </c>
      <c r="P2642" s="570">
        <v>99</v>
      </c>
      <c r="Q2642" s="570"/>
      <c r="R2642" s="570">
        <v>0</v>
      </c>
      <c r="S2642" s="570"/>
      <c r="T2642" s="570"/>
      <c r="U2642" s="570"/>
      <c r="V2642" s="570"/>
      <c r="W2642" s="570"/>
      <c r="X2642" s="570"/>
      <c r="Y2642" s="570"/>
      <c r="Z2642" s="570"/>
      <c r="AA2642" s="570"/>
      <c r="AB2642" s="570"/>
      <c r="AC2642" s="570"/>
      <c r="AD2642" s="570"/>
      <c r="AE2642" s="570"/>
      <c r="AF2642" s="570"/>
      <c r="AG2642" s="570"/>
      <c r="AH2642" s="570"/>
      <c r="AI2642" s="570"/>
      <c r="AJ2642" s="570"/>
      <c r="AK2642" s="570"/>
      <c r="AL2642" s="570"/>
    </row>
    <row r="2643" spans="1:38">
      <c r="A2643" s="570">
        <v>18</v>
      </c>
      <c r="B2643" s="570">
        <v>91</v>
      </c>
      <c r="C2643" s="570">
        <v>2024</v>
      </c>
      <c r="D2643" s="570"/>
      <c r="E2643" s="570">
        <v>99</v>
      </c>
      <c r="F2643" s="570"/>
      <c r="G2643" s="570">
        <v>99</v>
      </c>
      <c r="H2643" s="570">
        <v>1</v>
      </c>
      <c r="I2643" s="570">
        <v>99</v>
      </c>
      <c r="J2643" s="570">
        <v>309</v>
      </c>
      <c r="K2643" s="570">
        <v>99</v>
      </c>
      <c r="L2643" s="570">
        <v>4</v>
      </c>
      <c r="M2643" s="570">
        <v>99</v>
      </c>
      <c r="N2643" s="570">
        <v>99</v>
      </c>
      <c r="O2643" s="570">
        <v>99</v>
      </c>
      <c r="P2643" s="570">
        <v>99</v>
      </c>
      <c r="Q2643" s="570">
        <v>33</v>
      </c>
      <c r="R2643" s="570">
        <v>146</v>
      </c>
      <c r="S2643" s="570">
        <v>4</v>
      </c>
      <c r="T2643" s="570">
        <v>3.7739726027397262</v>
      </c>
      <c r="U2643" s="570">
        <v>9.964383561643837</v>
      </c>
      <c r="V2643" s="570">
        <v>0</v>
      </c>
      <c r="W2643" s="570">
        <v>0</v>
      </c>
      <c r="X2643" s="570">
        <v>12.328767123287673</v>
      </c>
      <c r="Y2643" s="570">
        <v>1.3698630136986301</v>
      </c>
      <c r="Z2643" s="570">
        <v>4.5929030978869028</v>
      </c>
      <c r="AA2643" s="570">
        <v>0</v>
      </c>
      <c r="AB2643" s="570">
        <v>1.3177946913553935</v>
      </c>
      <c r="AC2643" s="570"/>
      <c r="AD2643" s="570">
        <v>67.981002754035558</v>
      </c>
      <c r="AE2643" s="570"/>
      <c r="AF2643" s="570">
        <v>11.05223315669947</v>
      </c>
      <c r="AG2643" s="570">
        <v>9.0257657445264101</v>
      </c>
      <c r="AH2643" s="570">
        <v>0</v>
      </c>
      <c r="AI2643" s="570">
        <v>146</v>
      </c>
      <c r="AJ2643" s="570">
        <v>89.610273972602727</v>
      </c>
      <c r="AK2643" s="570">
        <v>13.028117897669528</v>
      </c>
      <c r="AL2643" s="570"/>
    </row>
    <row r="2644" spans="1:38">
      <c r="A2644" s="570">
        <v>18</v>
      </c>
      <c r="B2644" s="570">
        <v>92</v>
      </c>
      <c r="C2644" s="570">
        <v>2024</v>
      </c>
      <c r="D2644" s="570"/>
      <c r="E2644" s="570">
        <v>99</v>
      </c>
      <c r="F2644" s="570"/>
      <c r="G2644" s="570">
        <v>99</v>
      </c>
      <c r="H2644" s="570">
        <v>2</v>
      </c>
      <c r="I2644" s="570">
        <v>99</v>
      </c>
      <c r="J2644" s="570">
        <v>470</v>
      </c>
      <c r="K2644" s="570">
        <v>99</v>
      </c>
      <c r="L2644" s="570">
        <v>4</v>
      </c>
      <c r="M2644" s="570">
        <v>99</v>
      </c>
      <c r="N2644" s="570">
        <v>99</v>
      </c>
      <c r="O2644" s="570">
        <v>99</v>
      </c>
      <c r="P2644" s="570">
        <v>99</v>
      </c>
      <c r="Q2644" s="570">
        <v>13</v>
      </c>
      <c r="R2644" s="570">
        <v>89</v>
      </c>
      <c r="S2644" s="570">
        <v>4</v>
      </c>
      <c r="T2644" s="570">
        <v>4.1685393258426977</v>
      </c>
      <c r="U2644" s="570">
        <v>8.3786516853932564</v>
      </c>
      <c r="V2644" s="570">
        <v>0</v>
      </c>
      <c r="W2644" s="570">
        <v>0</v>
      </c>
      <c r="X2644" s="570">
        <v>15.730337078651679</v>
      </c>
      <c r="Y2644" s="570">
        <v>0</v>
      </c>
      <c r="Z2644" s="570">
        <v>5.2895162776676115</v>
      </c>
      <c r="AA2644" s="570">
        <v>0</v>
      </c>
      <c r="AB2644" s="570">
        <v>0.92694926780417186</v>
      </c>
      <c r="AC2644" s="570"/>
      <c r="AD2644" s="570">
        <v>27.389207781746094</v>
      </c>
      <c r="AE2644" s="570"/>
      <c r="AF2644" s="570">
        <v>9.2708333333333357</v>
      </c>
      <c r="AG2644" s="570">
        <v>8.2610477804734845</v>
      </c>
      <c r="AH2644" s="570">
        <v>16.853932584269664</v>
      </c>
      <c r="AI2644" s="570">
        <v>89</v>
      </c>
      <c r="AJ2644" s="570">
        <v>84.343820224719053</v>
      </c>
      <c r="AK2644" s="570">
        <v>12.32767018819788</v>
      </c>
      <c r="AL2644" s="570"/>
    </row>
    <row r="2645" spans="1:38">
      <c r="A2645" s="570">
        <v>18</v>
      </c>
      <c r="B2645" s="570">
        <v>93</v>
      </c>
      <c r="C2645" s="570">
        <v>2024</v>
      </c>
      <c r="D2645" s="570"/>
      <c r="E2645" s="570">
        <v>99</v>
      </c>
      <c r="F2645" s="570"/>
      <c r="G2645" s="570">
        <v>99</v>
      </c>
      <c r="H2645" s="570">
        <v>2</v>
      </c>
      <c r="I2645" s="570">
        <v>99</v>
      </c>
      <c r="J2645" s="570">
        <v>629</v>
      </c>
      <c r="K2645" s="570">
        <v>99</v>
      </c>
      <c r="L2645" s="570">
        <v>4</v>
      </c>
      <c r="M2645" s="570">
        <v>99</v>
      </c>
      <c r="N2645" s="570">
        <v>99</v>
      </c>
      <c r="O2645" s="570">
        <v>99</v>
      </c>
      <c r="P2645" s="570">
        <v>99</v>
      </c>
      <c r="Q2645" s="570">
        <v>4</v>
      </c>
      <c r="R2645" s="570">
        <v>32</v>
      </c>
      <c r="S2645" s="570">
        <v>4</v>
      </c>
      <c r="T2645" s="570">
        <v>3.96875</v>
      </c>
      <c r="U2645" s="570">
        <v>15.621874999999996</v>
      </c>
      <c r="V2645" s="570">
        <v>0</v>
      </c>
      <c r="W2645" s="570">
        <v>0</v>
      </c>
      <c r="X2645" s="570">
        <v>65.625</v>
      </c>
      <c r="Y2645" s="570">
        <v>0</v>
      </c>
      <c r="Z2645" s="570">
        <v>4.6921966054690349</v>
      </c>
      <c r="AA2645" s="570">
        <v>0</v>
      </c>
      <c r="AB2645" s="570">
        <v>1.6485670861387471</v>
      </c>
      <c r="AC2645" s="570"/>
      <c r="AD2645" s="570">
        <v>22.712896458289528</v>
      </c>
      <c r="AE2645" s="570"/>
      <c r="AF2645" s="570">
        <v>10</v>
      </c>
      <c r="AG2645" s="570">
        <v>7.1485771485771483</v>
      </c>
      <c r="AH2645" s="570">
        <v>0</v>
      </c>
      <c r="AI2645" s="570"/>
      <c r="AJ2645" s="570"/>
      <c r="AK2645" s="570"/>
      <c r="AL2645" s="570"/>
    </row>
    <row r="2646" spans="1:38">
      <c r="A2646" s="570">
        <v>18</v>
      </c>
      <c r="B2646" s="570">
        <v>94</v>
      </c>
      <c r="C2646" s="570">
        <v>2024</v>
      </c>
      <c r="D2646" s="570"/>
      <c r="E2646" s="570">
        <v>99</v>
      </c>
      <c r="F2646" s="570"/>
      <c r="G2646" s="570">
        <v>99</v>
      </c>
      <c r="H2646" s="570">
        <v>1</v>
      </c>
      <c r="I2646" s="570">
        <v>99</v>
      </c>
      <c r="J2646" s="570">
        <v>643</v>
      </c>
      <c r="K2646" s="570">
        <v>99</v>
      </c>
      <c r="L2646" s="570">
        <v>4</v>
      </c>
      <c r="M2646" s="570">
        <v>99</v>
      </c>
      <c r="N2646" s="570">
        <v>99</v>
      </c>
      <c r="O2646" s="570">
        <v>99</v>
      </c>
      <c r="P2646" s="570">
        <v>99</v>
      </c>
      <c r="Q2646" s="570">
        <v>17</v>
      </c>
      <c r="R2646" s="570">
        <v>99</v>
      </c>
      <c r="S2646" s="570">
        <v>4</v>
      </c>
      <c r="T2646" s="570">
        <v>3.8181818181818192</v>
      </c>
      <c r="U2646" s="570">
        <v>12.261616161616164</v>
      </c>
      <c r="V2646" s="570">
        <v>0</v>
      </c>
      <c r="W2646" s="570">
        <v>0</v>
      </c>
      <c r="X2646" s="570">
        <v>32.323232323232325</v>
      </c>
      <c r="Y2646" s="570">
        <v>2.0202020202020203</v>
      </c>
      <c r="Z2646" s="570">
        <v>5.4942524067641649</v>
      </c>
      <c r="AA2646" s="570">
        <v>0</v>
      </c>
      <c r="AB2646" s="570">
        <v>1.2174126925212518</v>
      </c>
      <c r="AC2646" s="570"/>
      <c r="AD2646" s="570">
        <v>35.384047716042261</v>
      </c>
      <c r="AE2646" s="570"/>
      <c r="AF2646" s="570">
        <v>11.578947368421057</v>
      </c>
      <c r="AG2646" s="570">
        <v>10.785045400430009</v>
      </c>
      <c r="AH2646" s="570">
        <v>0</v>
      </c>
      <c r="AI2646" s="570">
        <v>65</v>
      </c>
      <c r="AJ2646" s="570">
        <v>96.35692307692311</v>
      </c>
      <c r="AK2646" s="570">
        <v>13.247176182108127</v>
      </c>
      <c r="AL2646" s="570"/>
    </row>
    <row r="2647" spans="1:38">
      <c r="A2647" s="570">
        <v>18</v>
      </c>
      <c r="B2647" s="570">
        <v>95</v>
      </c>
      <c r="C2647" s="570">
        <v>2024</v>
      </c>
      <c r="D2647" s="570"/>
      <c r="E2647" s="570">
        <v>99</v>
      </c>
      <c r="F2647" s="570"/>
      <c r="G2647" s="570">
        <v>99</v>
      </c>
      <c r="H2647" s="570">
        <v>2</v>
      </c>
      <c r="I2647" s="570">
        <v>99</v>
      </c>
      <c r="J2647" s="570">
        <v>704</v>
      </c>
      <c r="K2647" s="570">
        <v>99</v>
      </c>
      <c r="L2647" s="570">
        <v>4</v>
      </c>
      <c r="M2647" s="570">
        <v>99</v>
      </c>
      <c r="N2647" s="570">
        <v>99</v>
      </c>
      <c r="O2647" s="570">
        <v>99</v>
      </c>
      <c r="P2647" s="570">
        <v>99</v>
      </c>
      <c r="Q2647" s="570"/>
      <c r="R2647" s="570">
        <v>0</v>
      </c>
      <c r="S2647" s="570"/>
      <c r="T2647" s="570"/>
      <c r="U2647" s="570"/>
      <c r="V2647" s="570"/>
      <c r="W2647" s="570"/>
      <c r="X2647" s="570"/>
      <c r="Y2647" s="570"/>
      <c r="Z2647" s="570"/>
      <c r="AA2647" s="570"/>
      <c r="AB2647" s="570"/>
      <c r="AC2647" s="570"/>
      <c r="AD2647" s="570"/>
      <c r="AE2647" s="570"/>
      <c r="AF2647" s="570"/>
      <c r="AG2647" s="570"/>
      <c r="AH2647" s="570"/>
      <c r="AI2647" s="570"/>
      <c r="AJ2647" s="570"/>
      <c r="AK2647" s="570"/>
      <c r="AL2647" s="570"/>
    </row>
    <row r="2648" spans="1:38">
      <c r="A2648" s="570">
        <v>18</v>
      </c>
      <c r="B2648" s="570">
        <v>96</v>
      </c>
      <c r="C2648" s="570">
        <v>2024</v>
      </c>
      <c r="D2648" s="570"/>
      <c r="E2648" s="570">
        <v>99</v>
      </c>
      <c r="F2648" s="570"/>
      <c r="G2648" s="570">
        <v>99</v>
      </c>
      <c r="H2648" s="570">
        <v>1</v>
      </c>
      <c r="I2648" s="570">
        <v>99</v>
      </c>
      <c r="J2648" s="570">
        <v>802</v>
      </c>
      <c r="K2648" s="570">
        <v>99</v>
      </c>
      <c r="L2648" s="570">
        <v>4</v>
      </c>
      <c r="M2648" s="570">
        <v>99</v>
      </c>
      <c r="N2648" s="570">
        <v>99</v>
      </c>
      <c r="O2648" s="570">
        <v>99</v>
      </c>
      <c r="P2648" s="570">
        <v>99</v>
      </c>
      <c r="Q2648" s="570"/>
      <c r="R2648" s="570">
        <v>0</v>
      </c>
      <c r="S2648" s="570"/>
      <c r="T2648" s="570"/>
      <c r="U2648" s="570"/>
      <c r="V2648" s="570"/>
      <c r="W2648" s="570"/>
      <c r="X2648" s="570"/>
      <c r="Y2648" s="570"/>
      <c r="Z2648" s="570"/>
      <c r="AA2648" s="570"/>
      <c r="AB2648" s="570"/>
      <c r="AC2648" s="570"/>
      <c r="AD2648" s="570"/>
      <c r="AE2648" s="570"/>
      <c r="AF2648" s="570"/>
      <c r="AG2648" s="570"/>
      <c r="AH2648" s="570"/>
      <c r="AI2648" s="570"/>
      <c r="AJ2648" s="570"/>
      <c r="AK2648" s="570"/>
      <c r="AL2648" s="570"/>
    </row>
    <row r="2649" spans="1:38">
      <c r="A2649" s="570">
        <v>18</v>
      </c>
      <c r="B2649" s="570">
        <v>97</v>
      </c>
      <c r="C2649" s="570">
        <v>2024</v>
      </c>
      <c r="D2649" s="570"/>
      <c r="E2649" s="570">
        <v>99</v>
      </c>
      <c r="F2649" s="570"/>
      <c r="G2649" s="570">
        <v>99</v>
      </c>
      <c r="H2649" s="570">
        <v>1</v>
      </c>
      <c r="I2649" s="570">
        <v>99</v>
      </c>
      <c r="J2649" s="570">
        <v>103</v>
      </c>
      <c r="K2649" s="570">
        <v>99</v>
      </c>
      <c r="L2649" s="570">
        <v>5</v>
      </c>
      <c r="M2649" s="570">
        <v>99</v>
      </c>
      <c r="N2649" s="570">
        <v>99</v>
      </c>
      <c r="O2649" s="570">
        <v>99</v>
      </c>
      <c r="P2649" s="570">
        <v>99</v>
      </c>
      <c r="Q2649" s="570"/>
      <c r="R2649" s="570">
        <v>0</v>
      </c>
      <c r="S2649" s="570"/>
      <c r="T2649" s="570"/>
      <c r="U2649" s="570"/>
      <c r="V2649" s="570"/>
      <c r="W2649" s="570"/>
      <c r="X2649" s="570"/>
      <c r="Y2649" s="570"/>
      <c r="Z2649" s="570"/>
      <c r="AA2649" s="570"/>
      <c r="AB2649" s="570"/>
      <c r="AC2649" s="570"/>
      <c r="AD2649" s="570"/>
      <c r="AE2649" s="570"/>
      <c r="AF2649" s="570"/>
      <c r="AG2649" s="570"/>
      <c r="AH2649" s="570"/>
      <c r="AI2649" s="570"/>
      <c r="AJ2649" s="570"/>
      <c r="AK2649" s="570"/>
      <c r="AL2649" s="570"/>
    </row>
    <row r="2650" spans="1:38">
      <c r="A2650" s="570">
        <v>18</v>
      </c>
      <c r="B2650" s="570">
        <v>98</v>
      </c>
      <c r="C2650" s="570">
        <v>2024</v>
      </c>
      <c r="D2650" s="570"/>
      <c r="E2650" s="570">
        <v>99</v>
      </c>
      <c r="F2650" s="570"/>
      <c r="G2650" s="570">
        <v>99</v>
      </c>
      <c r="H2650" s="570">
        <v>2</v>
      </c>
      <c r="I2650" s="570">
        <v>99</v>
      </c>
      <c r="J2650" s="570">
        <v>106</v>
      </c>
      <c r="K2650" s="570">
        <v>99</v>
      </c>
      <c r="L2650" s="570">
        <v>5</v>
      </c>
      <c r="M2650" s="570">
        <v>99</v>
      </c>
      <c r="N2650" s="570">
        <v>99</v>
      </c>
      <c r="O2650" s="570">
        <v>99</v>
      </c>
      <c r="P2650" s="570">
        <v>99</v>
      </c>
      <c r="Q2650" s="570">
        <v>12</v>
      </c>
      <c r="R2650" s="570">
        <v>63</v>
      </c>
      <c r="S2650" s="570">
        <v>5</v>
      </c>
      <c r="T2650" s="570">
        <v>4.2539682539682531</v>
      </c>
      <c r="U2650" s="570">
        <v>12.801587301587299</v>
      </c>
      <c r="V2650" s="570">
        <v>0</v>
      </c>
      <c r="W2650" s="570">
        <v>0</v>
      </c>
      <c r="X2650" s="570">
        <v>31.746031746031758</v>
      </c>
      <c r="Y2650" s="570">
        <v>9.5238095238095273</v>
      </c>
      <c r="Z2650" s="570">
        <v>6.6333810015873258</v>
      </c>
      <c r="AA2650" s="570">
        <v>0</v>
      </c>
      <c r="AB2650" s="570">
        <v>1.6900103687880843</v>
      </c>
      <c r="AC2650" s="570"/>
      <c r="AD2650" s="570">
        <v>51.521308408863611</v>
      </c>
      <c r="AE2650" s="570"/>
      <c r="AF2650" s="570">
        <v>23.59550561797753</v>
      </c>
      <c r="AG2650" s="570">
        <v>19.549145558114173</v>
      </c>
      <c r="AH2650" s="570">
        <v>0</v>
      </c>
      <c r="AI2650" s="570">
        <v>61</v>
      </c>
      <c r="AJ2650" s="570">
        <v>93.98524590163936</v>
      </c>
      <c r="AK2650" s="570">
        <v>14.50720935141994</v>
      </c>
      <c r="AL2650" s="570"/>
    </row>
    <row r="2651" spans="1:38">
      <c r="A2651" s="570">
        <v>18</v>
      </c>
      <c r="B2651" s="570">
        <v>99</v>
      </c>
      <c r="C2651" s="570">
        <v>2024</v>
      </c>
      <c r="D2651" s="570"/>
      <c r="E2651" s="570">
        <v>99</v>
      </c>
      <c r="F2651" s="570"/>
      <c r="G2651" s="570">
        <v>99</v>
      </c>
      <c r="H2651" s="570">
        <v>1</v>
      </c>
      <c r="I2651" s="570">
        <v>99</v>
      </c>
      <c r="J2651" s="570">
        <v>110</v>
      </c>
      <c r="K2651" s="570">
        <v>99</v>
      </c>
      <c r="L2651" s="570">
        <v>5</v>
      </c>
      <c r="M2651" s="570">
        <v>99</v>
      </c>
      <c r="N2651" s="570">
        <v>99</v>
      </c>
      <c r="O2651" s="570">
        <v>99</v>
      </c>
      <c r="P2651" s="570">
        <v>99</v>
      </c>
      <c r="Q2651" s="570">
        <v>83</v>
      </c>
      <c r="R2651" s="570">
        <v>1643</v>
      </c>
      <c r="S2651" s="570">
        <v>5</v>
      </c>
      <c r="T2651" s="570">
        <v>4.9196591600730386</v>
      </c>
      <c r="U2651" s="570">
        <v>9.4601339013998853</v>
      </c>
      <c r="V2651" s="570">
        <v>0</v>
      </c>
      <c r="W2651" s="570">
        <v>0.30432136335970794</v>
      </c>
      <c r="X2651" s="570">
        <v>20.389531345100423</v>
      </c>
      <c r="Y2651" s="570">
        <v>3.1649421789409606</v>
      </c>
      <c r="Z2651" s="570">
        <v>6.0849383900177116</v>
      </c>
      <c r="AA2651" s="570">
        <v>0</v>
      </c>
      <c r="AB2651" s="570">
        <v>1.0842183934655143</v>
      </c>
      <c r="AC2651" s="570"/>
      <c r="AD2651" s="570">
        <v>33.785940010554718</v>
      </c>
      <c r="AE2651" s="570"/>
      <c r="AF2651" s="570">
        <v>30.324843115540791</v>
      </c>
      <c r="AG2651" s="570">
        <v>27.207133404751403</v>
      </c>
      <c r="AH2651" s="570">
        <v>2.1302495435179556</v>
      </c>
      <c r="AI2651" s="570">
        <v>1640</v>
      </c>
      <c r="AJ2651" s="570">
        <v>84.156341463414492</v>
      </c>
      <c r="AK2651" s="570">
        <v>14.192898964978404</v>
      </c>
      <c r="AL2651" s="570"/>
    </row>
    <row r="2652" spans="1:38">
      <c r="A2652" s="570">
        <v>18</v>
      </c>
      <c r="B2652" s="570">
        <v>100</v>
      </c>
      <c r="C2652" s="570">
        <v>2024</v>
      </c>
      <c r="D2652" s="570"/>
      <c r="E2652" s="570">
        <v>99</v>
      </c>
      <c r="F2652" s="570"/>
      <c r="G2652" s="570">
        <v>99</v>
      </c>
      <c r="H2652" s="570">
        <v>1</v>
      </c>
      <c r="I2652" s="570">
        <v>99</v>
      </c>
      <c r="J2652" s="570">
        <v>111</v>
      </c>
      <c r="K2652" s="570">
        <v>99</v>
      </c>
      <c r="L2652" s="570">
        <v>5</v>
      </c>
      <c r="M2652" s="570">
        <v>99</v>
      </c>
      <c r="N2652" s="570">
        <v>99</v>
      </c>
      <c r="O2652" s="570">
        <v>99</v>
      </c>
      <c r="P2652" s="570">
        <v>99</v>
      </c>
      <c r="Q2652" s="570">
        <v>11</v>
      </c>
      <c r="R2652" s="570">
        <v>24</v>
      </c>
      <c r="S2652" s="570">
        <v>5</v>
      </c>
      <c r="T2652" s="570">
        <v>4.6666666666666679</v>
      </c>
      <c r="U2652" s="570">
        <v>17.987500000000001</v>
      </c>
      <c r="V2652" s="570">
        <v>0</v>
      </c>
      <c r="W2652" s="570">
        <v>0</v>
      </c>
      <c r="X2652" s="570">
        <v>70.833333333333314</v>
      </c>
      <c r="Y2652" s="570">
        <v>16.666666666666671</v>
      </c>
      <c r="Z2652" s="570">
        <v>5.6696790400045298</v>
      </c>
      <c r="AA2652" s="570">
        <v>0</v>
      </c>
      <c r="AB2652" s="570">
        <v>1.3743685418725529</v>
      </c>
      <c r="AC2652" s="570"/>
      <c r="AD2652" s="570">
        <v>80.261592104877806</v>
      </c>
      <c r="AE2652" s="570"/>
      <c r="AF2652" s="570">
        <v>13.186813186813184</v>
      </c>
      <c r="AG2652" s="570">
        <v>14.349820502592744</v>
      </c>
      <c r="AH2652" s="570">
        <v>0</v>
      </c>
      <c r="AI2652" s="570">
        <v>24</v>
      </c>
      <c r="AJ2652" s="570">
        <v>104.64166666666668</v>
      </c>
      <c r="AK2652" s="570">
        <v>15.147172216354988</v>
      </c>
      <c r="AL2652" s="570"/>
    </row>
    <row r="2653" spans="1:38">
      <c r="A2653" s="570">
        <v>18</v>
      </c>
      <c r="B2653" s="570">
        <v>101</v>
      </c>
      <c r="C2653" s="570">
        <v>2024</v>
      </c>
      <c r="D2653" s="570"/>
      <c r="E2653" s="570">
        <v>99</v>
      </c>
      <c r="F2653" s="570"/>
      <c r="G2653" s="570">
        <v>99</v>
      </c>
      <c r="H2653" s="570">
        <v>1</v>
      </c>
      <c r="I2653" s="570">
        <v>99</v>
      </c>
      <c r="J2653" s="570">
        <v>116</v>
      </c>
      <c r="K2653" s="570">
        <v>99</v>
      </c>
      <c r="L2653" s="570">
        <v>5</v>
      </c>
      <c r="M2653" s="570">
        <v>99</v>
      </c>
      <c r="N2653" s="570">
        <v>99</v>
      </c>
      <c r="O2653" s="570">
        <v>99</v>
      </c>
      <c r="P2653" s="570">
        <v>99</v>
      </c>
      <c r="Q2653" s="570">
        <v>38</v>
      </c>
      <c r="R2653" s="570">
        <v>194</v>
      </c>
      <c r="S2653" s="570">
        <v>5</v>
      </c>
      <c r="T2653" s="570">
        <v>3.824742268041236</v>
      </c>
      <c r="U2653" s="570">
        <v>10.479381443298964</v>
      </c>
      <c r="V2653" s="570">
        <v>0</v>
      </c>
      <c r="W2653" s="570">
        <v>0</v>
      </c>
      <c r="X2653" s="570">
        <v>23.195876288659782</v>
      </c>
      <c r="Y2653" s="570">
        <v>3.6082474226804129</v>
      </c>
      <c r="Z2653" s="570">
        <v>5.9095840058791191</v>
      </c>
      <c r="AA2653" s="570">
        <v>0</v>
      </c>
      <c r="AB2653" s="570">
        <v>1.4819206628898891</v>
      </c>
      <c r="AC2653" s="570"/>
      <c r="AD2653" s="570">
        <v>55.045323104413825</v>
      </c>
      <c r="AE2653" s="570"/>
      <c r="AF2653" s="570">
        <v>18.423551756885097</v>
      </c>
      <c r="AG2653" s="570">
        <v>15.945223099789011</v>
      </c>
      <c r="AH2653" s="570">
        <v>0</v>
      </c>
      <c r="AI2653" s="570">
        <v>107</v>
      </c>
      <c r="AJ2653" s="570">
        <v>93.492523364485947</v>
      </c>
      <c r="AK2653" s="570">
        <v>14.965315925454773</v>
      </c>
      <c r="AL2653" s="570"/>
    </row>
    <row r="2654" spans="1:38">
      <c r="A2654" s="570">
        <v>18</v>
      </c>
      <c r="B2654" s="570">
        <v>102</v>
      </c>
      <c r="C2654" s="570">
        <v>2024</v>
      </c>
      <c r="D2654" s="570"/>
      <c r="E2654" s="570">
        <v>99</v>
      </c>
      <c r="F2654" s="570"/>
      <c r="G2654" s="570">
        <v>99</v>
      </c>
      <c r="H2654" s="570">
        <v>2</v>
      </c>
      <c r="I2654" s="570">
        <v>99</v>
      </c>
      <c r="J2654" s="570">
        <v>117</v>
      </c>
      <c r="K2654" s="570">
        <v>99</v>
      </c>
      <c r="L2654" s="570">
        <v>5</v>
      </c>
      <c r="M2654" s="570">
        <v>99</v>
      </c>
      <c r="N2654" s="570">
        <v>99</v>
      </c>
      <c r="O2654" s="570">
        <v>99</v>
      </c>
      <c r="P2654" s="570">
        <v>99</v>
      </c>
      <c r="Q2654" s="570">
        <v>10</v>
      </c>
      <c r="R2654" s="570">
        <v>80</v>
      </c>
      <c r="S2654" s="570">
        <v>5</v>
      </c>
      <c r="T2654" s="570">
        <v>4.5625</v>
      </c>
      <c r="U2654" s="570">
        <v>11.9175</v>
      </c>
      <c r="V2654" s="570">
        <v>0</v>
      </c>
      <c r="W2654" s="570">
        <v>0</v>
      </c>
      <c r="X2654" s="570">
        <v>17.5</v>
      </c>
      <c r="Y2654" s="570">
        <v>3.75</v>
      </c>
      <c r="Z2654" s="570">
        <v>5.1775422499483348</v>
      </c>
      <c r="AA2654" s="570">
        <v>0</v>
      </c>
      <c r="AB2654" s="570">
        <v>1.311904626868889</v>
      </c>
      <c r="AC2654" s="570"/>
      <c r="AD2654" s="570">
        <v>28.63706977476118</v>
      </c>
      <c r="AE2654" s="570"/>
      <c r="AF2654" s="570">
        <v>31.746031746031758</v>
      </c>
      <c r="AG2654" s="570">
        <v>29.629859837772329</v>
      </c>
      <c r="AH2654" s="570">
        <v>0</v>
      </c>
      <c r="AI2654" s="570">
        <v>79</v>
      </c>
      <c r="AJ2654" s="570">
        <v>89.936708860759509</v>
      </c>
      <c r="AK2654" s="570">
        <v>15.25297539263553</v>
      </c>
      <c r="AL2654" s="570"/>
    </row>
    <row r="2655" spans="1:38">
      <c r="A2655" s="570">
        <v>18</v>
      </c>
      <c r="B2655" s="570">
        <v>103</v>
      </c>
      <c r="C2655" s="570">
        <v>2024</v>
      </c>
      <c r="D2655" s="570"/>
      <c r="E2655" s="570">
        <v>99</v>
      </c>
      <c r="F2655" s="570"/>
      <c r="G2655" s="570">
        <v>99</v>
      </c>
      <c r="H2655" s="570">
        <v>1</v>
      </c>
      <c r="I2655" s="570">
        <v>99</v>
      </c>
      <c r="J2655" s="570">
        <v>134</v>
      </c>
      <c r="K2655" s="570">
        <v>99</v>
      </c>
      <c r="L2655" s="570">
        <v>5</v>
      </c>
      <c r="M2655" s="570">
        <v>99</v>
      </c>
      <c r="N2655" s="570">
        <v>99</v>
      </c>
      <c r="O2655" s="570">
        <v>99</v>
      </c>
      <c r="P2655" s="570">
        <v>99</v>
      </c>
      <c r="Q2655" s="570">
        <v>120</v>
      </c>
      <c r="R2655" s="570">
        <v>1391</v>
      </c>
      <c r="S2655" s="570">
        <v>5</v>
      </c>
      <c r="T2655" s="570">
        <v>4.4895758447160308</v>
      </c>
      <c r="U2655" s="570">
        <v>11.559094176851184</v>
      </c>
      <c r="V2655" s="570">
        <v>0</v>
      </c>
      <c r="W2655" s="570">
        <v>0</v>
      </c>
      <c r="X2655" s="570">
        <v>30.553558590941773</v>
      </c>
      <c r="Y2655" s="570">
        <v>6.1826024442846874</v>
      </c>
      <c r="Z2655" s="570">
        <v>6.7625657173674218</v>
      </c>
      <c r="AA2655" s="570">
        <v>0</v>
      </c>
      <c r="AB2655" s="570">
        <v>1.1285456466614043</v>
      </c>
      <c r="AC2655" s="570"/>
      <c r="AD2655" s="570">
        <v>40.870274589466746</v>
      </c>
      <c r="AE2655" s="570"/>
      <c r="AF2655" s="570">
        <v>25.108303249097471</v>
      </c>
      <c r="AG2655" s="570">
        <v>23.258945943170087</v>
      </c>
      <c r="AH2655" s="570">
        <v>0</v>
      </c>
      <c r="AI2655" s="570">
        <v>1333</v>
      </c>
      <c r="AJ2655" s="570">
        <v>88.819279819955057</v>
      </c>
      <c r="AK2655" s="570">
        <v>14.569601328842188</v>
      </c>
      <c r="AL2655" s="570"/>
    </row>
    <row r="2656" spans="1:38">
      <c r="A2656" s="570">
        <v>18</v>
      </c>
      <c r="B2656" s="570">
        <v>104</v>
      </c>
      <c r="C2656" s="570">
        <v>2024</v>
      </c>
      <c r="D2656" s="570"/>
      <c r="E2656" s="570">
        <v>99</v>
      </c>
      <c r="F2656" s="570"/>
      <c r="G2656" s="570">
        <v>99</v>
      </c>
      <c r="H2656" s="570">
        <v>2</v>
      </c>
      <c r="I2656" s="570">
        <v>99</v>
      </c>
      <c r="J2656" s="570">
        <v>141</v>
      </c>
      <c r="K2656" s="570">
        <v>99</v>
      </c>
      <c r="L2656" s="570">
        <v>5</v>
      </c>
      <c r="M2656" s="570">
        <v>99</v>
      </c>
      <c r="N2656" s="570">
        <v>99</v>
      </c>
      <c r="O2656" s="570">
        <v>99</v>
      </c>
      <c r="P2656" s="570">
        <v>99</v>
      </c>
      <c r="Q2656" s="570">
        <v>83</v>
      </c>
      <c r="R2656" s="570">
        <v>459</v>
      </c>
      <c r="S2656" s="570">
        <v>5</v>
      </c>
      <c r="T2656" s="570">
        <v>4.614379084967319</v>
      </c>
      <c r="U2656" s="570">
        <v>14.713071895424852</v>
      </c>
      <c r="V2656" s="570">
        <v>0</v>
      </c>
      <c r="W2656" s="570">
        <v>0</v>
      </c>
      <c r="X2656" s="570">
        <v>48.801742919389959</v>
      </c>
      <c r="Y2656" s="570">
        <v>8.2788671023965144</v>
      </c>
      <c r="Z2656" s="570">
        <v>6.5604548384727952</v>
      </c>
      <c r="AA2656" s="570">
        <v>0</v>
      </c>
      <c r="AB2656" s="570">
        <v>1.3804936583795595</v>
      </c>
      <c r="AC2656" s="570"/>
      <c r="AD2656" s="570">
        <v>52.340836645482014</v>
      </c>
      <c r="AE2656" s="570"/>
      <c r="AF2656" s="570">
        <v>23.123425692695221</v>
      </c>
      <c r="AG2656" s="570">
        <v>22.682174812585657</v>
      </c>
      <c r="AH2656" s="570">
        <v>0.65359477124182996</v>
      </c>
      <c r="AI2656" s="570">
        <v>446</v>
      </c>
      <c r="AJ2656" s="570">
        <v>98.063901345291498</v>
      </c>
      <c r="AK2656" s="570">
        <v>14.64686931262105</v>
      </c>
      <c r="AL2656" s="570"/>
    </row>
    <row r="2657" spans="1:38">
      <c r="A2657" s="570">
        <v>18</v>
      </c>
      <c r="B2657" s="570">
        <v>105</v>
      </c>
      <c r="C2657" s="570">
        <v>2024</v>
      </c>
      <c r="D2657" s="570"/>
      <c r="E2657" s="570">
        <v>99</v>
      </c>
      <c r="F2657" s="570"/>
      <c r="G2657" s="570">
        <v>99</v>
      </c>
      <c r="H2657" s="570">
        <v>2</v>
      </c>
      <c r="I2657" s="570">
        <v>99</v>
      </c>
      <c r="J2657" s="570">
        <v>143</v>
      </c>
      <c r="K2657" s="570">
        <v>99</v>
      </c>
      <c r="L2657" s="570">
        <v>5</v>
      </c>
      <c r="M2657" s="570">
        <v>99</v>
      </c>
      <c r="N2657" s="570">
        <v>99</v>
      </c>
      <c r="O2657" s="570">
        <v>99</v>
      </c>
      <c r="P2657" s="570">
        <v>99</v>
      </c>
      <c r="Q2657" s="570">
        <v>1</v>
      </c>
      <c r="R2657" s="570">
        <v>1</v>
      </c>
      <c r="S2657" s="570">
        <v>5</v>
      </c>
      <c r="T2657" s="570">
        <v>5</v>
      </c>
      <c r="U2657" s="570">
        <v>17.5</v>
      </c>
      <c r="V2657" s="570">
        <v>0</v>
      </c>
      <c r="W2657" s="570">
        <v>0</v>
      </c>
      <c r="X2657" s="570">
        <v>100</v>
      </c>
      <c r="Y2657" s="570">
        <v>0</v>
      </c>
      <c r="Z2657" s="570">
        <v>0</v>
      </c>
      <c r="AA2657" s="570">
        <v>0</v>
      </c>
      <c r="AB2657" s="570">
        <v>0</v>
      </c>
      <c r="AC2657" s="570"/>
      <c r="AD2657" s="570"/>
      <c r="AE2657" s="570"/>
      <c r="AF2657" s="570">
        <v>16.666666666666671</v>
      </c>
      <c r="AG2657" s="570">
        <v>16.682554814108673</v>
      </c>
      <c r="AH2657" s="570">
        <v>0</v>
      </c>
      <c r="AI2657" s="570">
        <v>0</v>
      </c>
      <c r="AJ2657" s="570"/>
      <c r="AK2657" s="570"/>
      <c r="AL2657" s="570"/>
    </row>
    <row r="2658" spans="1:38">
      <c r="A2658" s="570">
        <v>18</v>
      </c>
      <c r="B2658" s="570">
        <v>106</v>
      </c>
      <c r="C2658" s="570">
        <v>2024</v>
      </c>
      <c r="D2658" s="570"/>
      <c r="E2658" s="570">
        <v>99</v>
      </c>
      <c r="F2658" s="570"/>
      <c r="G2658" s="570">
        <v>99</v>
      </c>
      <c r="H2658" s="570">
        <v>2</v>
      </c>
      <c r="I2658" s="570">
        <v>99</v>
      </c>
      <c r="J2658" s="570">
        <v>147</v>
      </c>
      <c r="K2658" s="570">
        <v>99</v>
      </c>
      <c r="L2658" s="570">
        <v>5</v>
      </c>
      <c r="M2658" s="570">
        <v>99</v>
      </c>
      <c r="N2658" s="570">
        <v>99</v>
      </c>
      <c r="O2658" s="570">
        <v>99</v>
      </c>
      <c r="P2658" s="570">
        <v>99</v>
      </c>
      <c r="Q2658" s="570">
        <v>6</v>
      </c>
      <c r="R2658" s="570">
        <v>18</v>
      </c>
      <c r="S2658" s="570">
        <v>5</v>
      </c>
      <c r="T2658" s="570">
        <v>4.3888888888888884</v>
      </c>
      <c r="U2658" s="570">
        <v>10.149999999999999</v>
      </c>
      <c r="V2658" s="570">
        <v>0</v>
      </c>
      <c r="W2658" s="570">
        <v>0</v>
      </c>
      <c r="X2658" s="570">
        <v>0</v>
      </c>
      <c r="Y2658" s="570">
        <v>0</v>
      </c>
      <c r="Z2658" s="570">
        <v>2.9189514860267574</v>
      </c>
      <c r="AA2658" s="570">
        <v>0</v>
      </c>
      <c r="AB2658" s="570">
        <v>1.0076865081787236</v>
      </c>
      <c r="AC2658" s="570"/>
      <c r="AD2658" s="570">
        <v>65.445292495953836</v>
      </c>
      <c r="AE2658" s="570"/>
      <c r="AF2658" s="570">
        <v>17.647058823529413</v>
      </c>
      <c r="AG2658" s="570">
        <v>15.825032481593764</v>
      </c>
      <c r="AH2658" s="570">
        <v>0</v>
      </c>
      <c r="AI2658" s="570">
        <v>17</v>
      </c>
      <c r="AJ2658" s="570">
        <v>88.335294117647052</v>
      </c>
      <c r="AK2658" s="570">
        <v>14.010300100296762</v>
      </c>
      <c r="AL2658" s="570"/>
    </row>
    <row r="2659" spans="1:38">
      <c r="A2659" s="570">
        <v>18</v>
      </c>
      <c r="B2659" s="570">
        <v>107</v>
      </c>
      <c r="C2659" s="570">
        <v>2024</v>
      </c>
      <c r="D2659" s="570"/>
      <c r="E2659" s="570">
        <v>99</v>
      </c>
      <c r="F2659" s="570"/>
      <c r="G2659" s="570">
        <v>99</v>
      </c>
      <c r="H2659" s="570">
        <v>1</v>
      </c>
      <c r="I2659" s="570">
        <v>99</v>
      </c>
      <c r="J2659" s="570">
        <v>155</v>
      </c>
      <c r="K2659" s="570">
        <v>99</v>
      </c>
      <c r="L2659" s="570">
        <v>5</v>
      </c>
      <c r="M2659" s="570">
        <v>99</v>
      </c>
      <c r="N2659" s="570">
        <v>99</v>
      </c>
      <c r="O2659" s="570">
        <v>99</v>
      </c>
      <c r="P2659" s="570">
        <v>99</v>
      </c>
      <c r="Q2659" s="570">
        <v>53</v>
      </c>
      <c r="R2659" s="570">
        <v>707</v>
      </c>
      <c r="S2659" s="570">
        <v>5</v>
      </c>
      <c r="T2659" s="570">
        <v>4.7751060820367748</v>
      </c>
      <c r="U2659" s="570">
        <v>17.590381895332399</v>
      </c>
      <c r="V2659" s="570">
        <v>0</v>
      </c>
      <c r="W2659" s="570">
        <v>0</v>
      </c>
      <c r="X2659" s="570">
        <v>65.346534653465355</v>
      </c>
      <c r="Y2659" s="570">
        <v>18.246110325318245</v>
      </c>
      <c r="Z2659" s="570">
        <v>6.3830701862560284</v>
      </c>
      <c r="AA2659" s="570">
        <v>0</v>
      </c>
      <c r="AB2659" s="570">
        <v>1.1599406578026101</v>
      </c>
      <c r="AC2659" s="570"/>
      <c r="AD2659" s="570">
        <v>42.516410763662527</v>
      </c>
      <c r="AE2659" s="570"/>
      <c r="AF2659" s="570">
        <v>25.523465703971119</v>
      </c>
      <c r="AG2659" s="570">
        <v>25.892606187292728</v>
      </c>
      <c r="AH2659" s="570">
        <v>0</v>
      </c>
      <c r="AI2659" s="570">
        <v>569</v>
      </c>
      <c r="AJ2659" s="570">
        <v>102.12970123022843</v>
      </c>
      <c r="AK2659" s="570">
        <v>14.795452377739061</v>
      </c>
      <c r="AL2659" s="570"/>
    </row>
    <row r="2660" spans="1:38">
      <c r="A2660" s="570">
        <v>18</v>
      </c>
      <c r="B2660" s="570">
        <v>108</v>
      </c>
      <c r="C2660" s="570">
        <v>2024</v>
      </c>
      <c r="D2660" s="570"/>
      <c r="E2660" s="570">
        <v>99</v>
      </c>
      <c r="F2660" s="570"/>
      <c r="G2660" s="570">
        <v>99</v>
      </c>
      <c r="H2660" s="570">
        <v>2</v>
      </c>
      <c r="I2660" s="570">
        <v>99</v>
      </c>
      <c r="J2660" s="570">
        <v>160</v>
      </c>
      <c r="K2660" s="570">
        <v>99</v>
      </c>
      <c r="L2660" s="570">
        <v>5</v>
      </c>
      <c r="M2660" s="570">
        <v>99</v>
      </c>
      <c r="N2660" s="570">
        <v>99</v>
      </c>
      <c r="O2660" s="570">
        <v>99</v>
      </c>
      <c r="P2660" s="570">
        <v>99</v>
      </c>
      <c r="Q2660" s="570">
        <v>25</v>
      </c>
      <c r="R2660" s="570">
        <v>116</v>
      </c>
      <c r="S2660" s="570">
        <v>5</v>
      </c>
      <c r="T2660" s="570">
        <v>4.1465517241379306</v>
      </c>
      <c r="U2660" s="570">
        <v>12.368965517241378</v>
      </c>
      <c r="V2660" s="570">
        <v>0</v>
      </c>
      <c r="W2660" s="570">
        <v>0</v>
      </c>
      <c r="X2660" s="570">
        <v>25.862068965517246</v>
      </c>
      <c r="Y2660" s="570">
        <v>4.3103448275862064</v>
      </c>
      <c r="Z2660" s="570">
        <v>5.5389749735336204</v>
      </c>
      <c r="AA2660" s="570">
        <v>0</v>
      </c>
      <c r="AB2660" s="570">
        <v>1.3342588692166291</v>
      </c>
      <c r="AC2660" s="570"/>
      <c r="AD2660" s="570">
        <v>42.310981057562977</v>
      </c>
      <c r="AE2660" s="570"/>
      <c r="AF2660" s="570">
        <v>24.421052631578952</v>
      </c>
      <c r="AG2660" s="570">
        <v>23.794361525704804</v>
      </c>
      <c r="AH2660" s="570">
        <v>7.7586206896551699</v>
      </c>
      <c r="AI2660" s="570">
        <v>112</v>
      </c>
      <c r="AJ2660" s="570">
        <v>92.732142857142946</v>
      </c>
      <c r="AK2660" s="570">
        <v>14.670123793148557</v>
      </c>
      <c r="AL2660" s="570"/>
    </row>
    <row r="2661" spans="1:38">
      <c r="A2661" s="570">
        <v>18</v>
      </c>
      <c r="B2661" s="570">
        <v>109</v>
      </c>
      <c r="C2661" s="570">
        <v>2024</v>
      </c>
      <c r="D2661" s="570"/>
      <c r="E2661" s="570">
        <v>99</v>
      </c>
      <c r="F2661" s="570"/>
      <c r="G2661" s="570">
        <v>99</v>
      </c>
      <c r="H2661" s="570">
        <v>1</v>
      </c>
      <c r="I2661" s="570">
        <v>99</v>
      </c>
      <c r="J2661" s="570">
        <v>171</v>
      </c>
      <c r="K2661" s="570">
        <v>99</v>
      </c>
      <c r="L2661" s="570">
        <v>5</v>
      </c>
      <c r="M2661" s="570">
        <v>99</v>
      </c>
      <c r="N2661" s="570">
        <v>99</v>
      </c>
      <c r="O2661" s="570">
        <v>99</v>
      </c>
      <c r="P2661" s="570">
        <v>99</v>
      </c>
      <c r="Q2661" s="570"/>
      <c r="R2661" s="570">
        <v>0</v>
      </c>
      <c r="S2661" s="570"/>
      <c r="T2661" s="570"/>
      <c r="U2661" s="570"/>
      <c r="V2661" s="570"/>
      <c r="W2661" s="570"/>
      <c r="X2661" s="570"/>
      <c r="Y2661" s="570"/>
      <c r="Z2661" s="570"/>
      <c r="AA2661" s="570"/>
      <c r="AB2661" s="570"/>
      <c r="AC2661" s="570"/>
      <c r="AD2661" s="570"/>
      <c r="AE2661" s="570"/>
      <c r="AF2661" s="570"/>
      <c r="AG2661" s="570"/>
      <c r="AH2661" s="570"/>
      <c r="AI2661" s="570"/>
      <c r="AJ2661" s="570"/>
      <c r="AK2661" s="570"/>
      <c r="AL2661" s="570"/>
    </row>
    <row r="2662" spans="1:38">
      <c r="A2662" s="570">
        <v>18</v>
      </c>
      <c r="B2662" s="570">
        <v>110</v>
      </c>
      <c r="C2662" s="570">
        <v>2024</v>
      </c>
      <c r="D2662" s="570"/>
      <c r="E2662" s="570">
        <v>99</v>
      </c>
      <c r="F2662" s="570"/>
      <c r="G2662" s="570">
        <v>99</v>
      </c>
      <c r="H2662" s="570">
        <v>2</v>
      </c>
      <c r="I2662" s="570">
        <v>99</v>
      </c>
      <c r="J2662" s="570">
        <v>175</v>
      </c>
      <c r="K2662" s="570">
        <v>99</v>
      </c>
      <c r="L2662" s="570">
        <v>5</v>
      </c>
      <c r="M2662" s="570">
        <v>99</v>
      </c>
      <c r="N2662" s="570">
        <v>99</v>
      </c>
      <c r="O2662" s="570">
        <v>99</v>
      </c>
      <c r="P2662" s="570">
        <v>99</v>
      </c>
      <c r="Q2662" s="570">
        <v>30</v>
      </c>
      <c r="R2662" s="570">
        <v>769</v>
      </c>
      <c r="S2662" s="570">
        <v>5</v>
      </c>
      <c r="T2662" s="570">
        <v>4.6866059817945374</v>
      </c>
      <c r="U2662" s="570">
        <v>9.9677503250975192</v>
      </c>
      <c r="V2662" s="570">
        <v>0</v>
      </c>
      <c r="W2662" s="570">
        <v>0.13003901170351101</v>
      </c>
      <c r="X2662" s="570">
        <v>19.895968790637195</v>
      </c>
      <c r="Y2662" s="570">
        <v>3.6410923276983098</v>
      </c>
      <c r="Z2662" s="570">
        <v>6.3053159614164684</v>
      </c>
      <c r="AA2662" s="570">
        <v>0</v>
      </c>
      <c r="AB2662" s="570">
        <v>1.2140658305250511</v>
      </c>
      <c r="AC2662" s="570"/>
      <c r="AD2662" s="570">
        <v>16.155402962820062</v>
      </c>
      <c r="AE2662" s="570"/>
      <c r="AF2662" s="570">
        <v>37.770137524557953</v>
      </c>
      <c r="AG2662" s="570">
        <v>33.122890712436842</v>
      </c>
      <c r="AH2662" s="570">
        <v>0</v>
      </c>
      <c r="AI2662" s="570">
        <v>233</v>
      </c>
      <c r="AJ2662" s="570">
        <v>92.40257510729613</v>
      </c>
      <c r="AK2662" s="570">
        <v>14.503547974776774</v>
      </c>
      <c r="AL2662" s="570"/>
    </row>
    <row r="2663" spans="1:38">
      <c r="A2663" s="570">
        <v>18</v>
      </c>
      <c r="B2663" s="570">
        <v>111</v>
      </c>
      <c r="C2663" s="570">
        <v>2024</v>
      </c>
      <c r="D2663" s="570"/>
      <c r="E2663" s="570">
        <v>99</v>
      </c>
      <c r="F2663" s="570"/>
      <c r="G2663" s="570">
        <v>99</v>
      </c>
      <c r="H2663" s="570">
        <v>2</v>
      </c>
      <c r="I2663" s="570">
        <v>99</v>
      </c>
      <c r="J2663" s="570">
        <v>177</v>
      </c>
      <c r="K2663" s="570">
        <v>99</v>
      </c>
      <c r="L2663" s="570">
        <v>5</v>
      </c>
      <c r="M2663" s="570">
        <v>99</v>
      </c>
      <c r="N2663" s="570">
        <v>99</v>
      </c>
      <c r="O2663" s="570">
        <v>99</v>
      </c>
      <c r="P2663" s="570">
        <v>99</v>
      </c>
      <c r="Q2663" s="570">
        <v>32</v>
      </c>
      <c r="R2663" s="570">
        <v>170</v>
      </c>
      <c r="S2663" s="570">
        <v>5</v>
      </c>
      <c r="T2663" s="570">
        <v>4.2235294117647051</v>
      </c>
      <c r="U2663" s="570">
        <v>13.423529411764704</v>
      </c>
      <c r="V2663" s="570">
        <v>0</v>
      </c>
      <c r="W2663" s="570">
        <v>0</v>
      </c>
      <c r="X2663" s="570">
        <v>32.941176470588246</v>
      </c>
      <c r="Y2663" s="570">
        <v>1.1764705882352939</v>
      </c>
      <c r="Z2663" s="570">
        <v>4.7132391025037323</v>
      </c>
      <c r="AA2663" s="570">
        <v>0</v>
      </c>
      <c r="AB2663" s="570">
        <v>1.1101295164315701</v>
      </c>
      <c r="AC2663" s="570"/>
      <c r="AD2663" s="570">
        <v>54.582378003962226</v>
      </c>
      <c r="AE2663" s="570"/>
      <c r="AF2663" s="570">
        <v>18.085106382978726</v>
      </c>
      <c r="AG2663" s="570">
        <v>18.35054199234456</v>
      </c>
      <c r="AH2663" s="570">
        <v>6.4705882352941186</v>
      </c>
      <c r="AI2663" s="570">
        <v>163</v>
      </c>
      <c r="AJ2663" s="570">
        <v>95.943558282208627</v>
      </c>
      <c r="AK2663" s="570">
        <v>14.674162539695836</v>
      </c>
      <c r="AL2663" s="570"/>
    </row>
    <row r="2664" spans="1:38">
      <c r="A2664" s="570">
        <v>18</v>
      </c>
      <c r="B2664" s="570">
        <v>112</v>
      </c>
      <c r="C2664" s="570">
        <v>2024</v>
      </c>
      <c r="D2664" s="570"/>
      <c r="E2664" s="570">
        <v>99</v>
      </c>
      <c r="F2664" s="570"/>
      <c r="G2664" s="570">
        <v>99</v>
      </c>
      <c r="H2664" s="570">
        <v>2</v>
      </c>
      <c r="I2664" s="570">
        <v>99</v>
      </c>
      <c r="J2664" s="570">
        <v>178</v>
      </c>
      <c r="K2664" s="570">
        <v>99</v>
      </c>
      <c r="L2664" s="570">
        <v>5</v>
      </c>
      <c r="M2664" s="570">
        <v>99</v>
      </c>
      <c r="N2664" s="570">
        <v>99</v>
      </c>
      <c r="O2664" s="570">
        <v>99</v>
      </c>
      <c r="P2664" s="570">
        <v>99</v>
      </c>
      <c r="Q2664" s="570">
        <v>15</v>
      </c>
      <c r="R2664" s="570">
        <v>168</v>
      </c>
      <c r="S2664" s="570">
        <v>5</v>
      </c>
      <c r="T2664" s="570">
        <v>4.1488095238095246</v>
      </c>
      <c r="U2664" s="570">
        <v>10.526190476190482</v>
      </c>
      <c r="V2664" s="570">
        <v>0</v>
      </c>
      <c r="W2664" s="570">
        <v>0</v>
      </c>
      <c r="X2664" s="570">
        <v>20.833333333333329</v>
      </c>
      <c r="Y2664" s="570">
        <v>1.785714285714286</v>
      </c>
      <c r="Z2664" s="570">
        <v>5.4380300846734908</v>
      </c>
      <c r="AA2664" s="570">
        <v>0</v>
      </c>
      <c r="AB2664" s="570">
        <v>1.474545454386591</v>
      </c>
      <c r="AC2664" s="570"/>
      <c r="AD2664" s="570">
        <v>12.607945501531956</v>
      </c>
      <c r="AE2664" s="570"/>
      <c r="AF2664" s="570">
        <v>32</v>
      </c>
      <c r="AG2664" s="570">
        <v>28.008932955319395</v>
      </c>
      <c r="AH2664" s="570">
        <v>11.309523809523805</v>
      </c>
      <c r="AI2664" s="570">
        <v>161</v>
      </c>
      <c r="AJ2664" s="570">
        <v>89.452795031055871</v>
      </c>
      <c r="AK2664" s="570">
        <v>13.54977509361332</v>
      </c>
      <c r="AL2664" s="570"/>
    </row>
    <row r="2665" spans="1:38">
      <c r="A2665" s="570">
        <v>18</v>
      </c>
      <c r="B2665" s="570">
        <v>113</v>
      </c>
      <c r="C2665" s="570">
        <v>2024</v>
      </c>
      <c r="D2665" s="570"/>
      <c r="E2665" s="570">
        <v>99</v>
      </c>
      <c r="F2665" s="570"/>
      <c r="G2665" s="570">
        <v>99</v>
      </c>
      <c r="H2665" s="570">
        <v>2</v>
      </c>
      <c r="I2665" s="570">
        <v>99</v>
      </c>
      <c r="J2665" s="570">
        <v>181</v>
      </c>
      <c r="K2665" s="570">
        <v>99</v>
      </c>
      <c r="L2665" s="570">
        <v>5</v>
      </c>
      <c r="M2665" s="570">
        <v>99</v>
      </c>
      <c r="N2665" s="570">
        <v>99</v>
      </c>
      <c r="O2665" s="570">
        <v>99</v>
      </c>
      <c r="P2665" s="570">
        <v>99</v>
      </c>
      <c r="Q2665" s="570">
        <v>13</v>
      </c>
      <c r="R2665" s="570">
        <v>141</v>
      </c>
      <c r="S2665" s="570">
        <v>5</v>
      </c>
      <c r="T2665" s="570">
        <v>3.7872340425531914</v>
      </c>
      <c r="U2665" s="570">
        <v>12.234042553191484</v>
      </c>
      <c r="V2665" s="570">
        <v>0</v>
      </c>
      <c r="W2665" s="570">
        <v>0</v>
      </c>
      <c r="X2665" s="570">
        <v>37.588652482269531</v>
      </c>
      <c r="Y2665" s="570">
        <v>2.1276595744680855</v>
      </c>
      <c r="Z2665" s="570">
        <v>6.5541371243663988</v>
      </c>
      <c r="AA2665" s="570">
        <v>0</v>
      </c>
      <c r="AB2665" s="570">
        <v>1.6708112041687595</v>
      </c>
      <c r="AC2665" s="570"/>
      <c r="AD2665" s="570">
        <v>75.575241480492622</v>
      </c>
      <c r="AE2665" s="570"/>
      <c r="AF2665" s="570">
        <v>22.926829268292678</v>
      </c>
      <c r="AG2665" s="570">
        <v>19.616762381304369</v>
      </c>
      <c r="AH2665" s="570">
        <v>0.70921985815602817</v>
      </c>
      <c r="AI2665" s="570">
        <v>86</v>
      </c>
      <c r="AJ2665" s="570">
        <v>92.332558139534882</v>
      </c>
      <c r="AK2665" s="570">
        <v>14.760875408102784</v>
      </c>
      <c r="AL2665" s="570"/>
    </row>
    <row r="2666" spans="1:38">
      <c r="A2666" s="570">
        <v>18</v>
      </c>
      <c r="B2666" s="570">
        <v>114</v>
      </c>
      <c r="C2666" s="570">
        <v>2024</v>
      </c>
      <c r="D2666" s="570"/>
      <c r="E2666" s="570">
        <v>99</v>
      </c>
      <c r="F2666" s="570"/>
      <c r="G2666" s="570">
        <v>99</v>
      </c>
      <c r="H2666" s="570">
        <v>1</v>
      </c>
      <c r="I2666" s="570">
        <v>99</v>
      </c>
      <c r="J2666" s="570">
        <v>262</v>
      </c>
      <c r="K2666" s="570">
        <v>99</v>
      </c>
      <c r="L2666" s="570">
        <v>5</v>
      </c>
      <c r="M2666" s="570">
        <v>99</v>
      </c>
      <c r="N2666" s="570">
        <v>99</v>
      </c>
      <c r="O2666" s="570">
        <v>99</v>
      </c>
      <c r="P2666" s="570">
        <v>99</v>
      </c>
      <c r="Q2666" s="570"/>
      <c r="R2666" s="570">
        <v>0</v>
      </c>
      <c r="S2666" s="570"/>
      <c r="T2666" s="570"/>
      <c r="U2666" s="570"/>
      <c r="V2666" s="570"/>
      <c r="W2666" s="570"/>
      <c r="X2666" s="570"/>
      <c r="Y2666" s="570"/>
      <c r="Z2666" s="570"/>
      <c r="AA2666" s="570"/>
      <c r="AB2666" s="570"/>
      <c r="AC2666" s="570"/>
      <c r="AD2666" s="570"/>
      <c r="AE2666" s="570"/>
      <c r="AF2666" s="570"/>
      <c r="AG2666" s="570"/>
      <c r="AH2666" s="570"/>
      <c r="AI2666" s="570"/>
      <c r="AJ2666" s="570"/>
      <c r="AK2666" s="570"/>
      <c r="AL2666" s="570"/>
    </row>
    <row r="2667" spans="1:38">
      <c r="A2667" s="570">
        <v>18</v>
      </c>
      <c r="B2667" s="570">
        <v>115</v>
      </c>
      <c r="C2667" s="570">
        <v>2024</v>
      </c>
      <c r="D2667" s="570"/>
      <c r="E2667" s="570">
        <v>99</v>
      </c>
      <c r="F2667" s="570"/>
      <c r="G2667" s="570">
        <v>99</v>
      </c>
      <c r="H2667" s="570">
        <v>1</v>
      </c>
      <c r="I2667" s="570">
        <v>99</v>
      </c>
      <c r="J2667" s="570">
        <v>309</v>
      </c>
      <c r="K2667" s="570">
        <v>99</v>
      </c>
      <c r="L2667" s="570">
        <v>5</v>
      </c>
      <c r="M2667" s="570">
        <v>99</v>
      </c>
      <c r="N2667" s="570">
        <v>99</v>
      </c>
      <c r="O2667" s="570">
        <v>99</v>
      </c>
      <c r="P2667" s="570">
        <v>99</v>
      </c>
      <c r="Q2667" s="570">
        <v>50</v>
      </c>
      <c r="R2667" s="570">
        <v>257</v>
      </c>
      <c r="S2667" s="570">
        <v>5</v>
      </c>
      <c r="T2667" s="570">
        <v>4.817120622568094</v>
      </c>
      <c r="U2667" s="570">
        <v>11.250194552529178</v>
      </c>
      <c r="V2667" s="570">
        <v>0</v>
      </c>
      <c r="W2667" s="570">
        <v>0</v>
      </c>
      <c r="X2667" s="570">
        <v>22.957198443579763</v>
      </c>
      <c r="Y2667" s="570">
        <v>2.7237354085603118</v>
      </c>
      <c r="Z2667" s="570">
        <v>5.5643887482038679</v>
      </c>
      <c r="AA2667" s="570">
        <v>0</v>
      </c>
      <c r="AB2667" s="570">
        <v>1.288084677807003</v>
      </c>
      <c r="AC2667" s="570"/>
      <c r="AD2667" s="570">
        <v>52.374983870441582</v>
      </c>
      <c r="AE2667" s="570"/>
      <c r="AF2667" s="570">
        <v>19.454958364875097</v>
      </c>
      <c r="AG2667" s="570">
        <v>17.937995942500123</v>
      </c>
      <c r="AH2667" s="570">
        <v>0</v>
      </c>
      <c r="AI2667" s="570">
        <v>256</v>
      </c>
      <c r="AJ2667" s="570">
        <v>89.588281250000023</v>
      </c>
      <c r="AK2667" s="570">
        <v>14.460659851541221</v>
      </c>
      <c r="AL2667" s="570"/>
    </row>
    <row r="2668" spans="1:38">
      <c r="A2668" s="570">
        <v>18</v>
      </c>
      <c r="B2668" s="570">
        <v>116</v>
      </c>
      <c r="C2668" s="570">
        <v>2024</v>
      </c>
      <c r="D2668" s="570"/>
      <c r="E2668" s="570">
        <v>99</v>
      </c>
      <c r="F2668" s="570"/>
      <c r="G2668" s="570">
        <v>99</v>
      </c>
      <c r="H2668" s="570">
        <v>2</v>
      </c>
      <c r="I2668" s="570">
        <v>99</v>
      </c>
      <c r="J2668" s="570">
        <v>470</v>
      </c>
      <c r="K2668" s="570">
        <v>99</v>
      </c>
      <c r="L2668" s="570">
        <v>5</v>
      </c>
      <c r="M2668" s="570">
        <v>99</v>
      </c>
      <c r="N2668" s="570">
        <v>99</v>
      </c>
      <c r="O2668" s="570">
        <v>99</v>
      </c>
      <c r="P2668" s="570">
        <v>99</v>
      </c>
      <c r="Q2668" s="570">
        <v>20</v>
      </c>
      <c r="R2668" s="570">
        <v>230</v>
      </c>
      <c r="S2668" s="570">
        <v>5</v>
      </c>
      <c r="T2668" s="570">
        <v>4.8478260869565215</v>
      </c>
      <c r="U2668" s="570">
        <v>7.99913043478261</v>
      </c>
      <c r="V2668" s="570">
        <v>0</v>
      </c>
      <c r="W2668" s="570">
        <v>0.43478260869565216</v>
      </c>
      <c r="X2668" s="570">
        <v>14.347826086956522</v>
      </c>
      <c r="Y2668" s="570">
        <v>3.4782608695652173</v>
      </c>
      <c r="Z2668" s="570">
        <v>5.9173436409925912</v>
      </c>
      <c r="AA2668" s="570">
        <v>0</v>
      </c>
      <c r="AB2668" s="570">
        <v>0.73919437063626481</v>
      </c>
      <c r="AC2668" s="570"/>
      <c r="AD2668" s="570">
        <v>30.433278448899443</v>
      </c>
      <c r="AE2668" s="570"/>
      <c r="AF2668" s="570">
        <v>23.958333333333329</v>
      </c>
      <c r="AG2668" s="570">
        <v>20.381756345065192</v>
      </c>
      <c r="AH2668" s="570">
        <v>7.3913043478260878</v>
      </c>
      <c r="AI2668" s="570">
        <v>230</v>
      </c>
      <c r="AJ2668" s="570">
        <v>80.474347826086898</v>
      </c>
      <c r="AK2668" s="570">
        <v>13.233142824822451</v>
      </c>
      <c r="AL2668" s="570"/>
    </row>
    <row r="2669" spans="1:38">
      <c r="A2669" s="570">
        <v>18</v>
      </c>
      <c r="B2669" s="570">
        <v>117</v>
      </c>
      <c r="C2669" s="570">
        <v>2024</v>
      </c>
      <c r="D2669" s="570"/>
      <c r="E2669" s="570">
        <v>99</v>
      </c>
      <c r="F2669" s="570"/>
      <c r="G2669" s="570">
        <v>99</v>
      </c>
      <c r="H2669" s="570">
        <v>2</v>
      </c>
      <c r="I2669" s="570">
        <v>99</v>
      </c>
      <c r="J2669" s="570">
        <v>629</v>
      </c>
      <c r="K2669" s="570">
        <v>99</v>
      </c>
      <c r="L2669" s="570">
        <v>5</v>
      </c>
      <c r="M2669" s="570">
        <v>99</v>
      </c>
      <c r="N2669" s="570">
        <v>99</v>
      </c>
      <c r="O2669" s="570">
        <v>99</v>
      </c>
      <c r="P2669" s="570">
        <v>99</v>
      </c>
      <c r="Q2669" s="570">
        <v>4</v>
      </c>
      <c r="R2669" s="570">
        <v>69</v>
      </c>
      <c r="S2669" s="570">
        <v>5</v>
      </c>
      <c r="T2669" s="570">
        <v>4.6521739130434785</v>
      </c>
      <c r="U2669" s="570">
        <v>19.647826086956524</v>
      </c>
      <c r="V2669" s="570">
        <v>0</v>
      </c>
      <c r="W2669" s="570">
        <v>0</v>
      </c>
      <c r="X2669" s="570">
        <v>85.507246376811594</v>
      </c>
      <c r="Y2669" s="570">
        <v>17.391304347826086</v>
      </c>
      <c r="Z2669" s="570">
        <v>3.8219279107881294</v>
      </c>
      <c r="AA2669" s="570">
        <v>0</v>
      </c>
      <c r="AB2669" s="570">
        <v>1.8868429806219609</v>
      </c>
      <c r="AC2669" s="570"/>
      <c r="AD2669" s="570">
        <v>22.759490291192751</v>
      </c>
      <c r="AE2669" s="570"/>
      <c r="AF2669" s="570">
        <v>21.5625</v>
      </c>
      <c r="AG2669" s="570">
        <v>19.386529386529379</v>
      </c>
      <c r="AH2669" s="570">
        <v>0</v>
      </c>
      <c r="AI2669" s="570"/>
      <c r="AJ2669" s="570"/>
      <c r="AK2669" s="570"/>
      <c r="AL2669" s="570"/>
    </row>
    <row r="2670" spans="1:38">
      <c r="A2670" s="570">
        <v>18</v>
      </c>
      <c r="B2670" s="570">
        <v>118</v>
      </c>
      <c r="C2670" s="570">
        <v>2024</v>
      </c>
      <c r="D2670" s="570"/>
      <c r="E2670" s="570">
        <v>99</v>
      </c>
      <c r="F2670" s="570"/>
      <c r="G2670" s="570">
        <v>99</v>
      </c>
      <c r="H2670" s="570">
        <v>1</v>
      </c>
      <c r="I2670" s="570">
        <v>99</v>
      </c>
      <c r="J2670" s="570">
        <v>643</v>
      </c>
      <c r="K2670" s="570">
        <v>99</v>
      </c>
      <c r="L2670" s="570">
        <v>5</v>
      </c>
      <c r="M2670" s="570">
        <v>99</v>
      </c>
      <c r="N2670" s="570">
        <v>99</v>
      </c>
      <c r="O2670" s="570">
        <v>99</v>
      </c>
      <c r="P2670" s="570">
        <v>99</v>
      </c>
      <c r="Q2670" s="570">
        <v>20</v>
      </c>
      <c r="R2670" s="570">
        <v>309</v>
      </c>
      <c r="S2670" s="570">
        <v>5</v>
      </c>
      <c r="T2670" s="570">
        <v>4.8834951456310653</v>
      </c>
      <c r="U2670" s="570">
        <v>11.39935275080906</v>
      </c>
      <c r="V2670" s="570">
        <v>0</v>
      </c>
      <c r="W2670" s="570">
        <v>0</v>
      </c>
      <c r="X2670" s="570">
        <v>30.420711974110041</v>
      </c>
      <c r="Y2670" s="570">
        <v>7.1197411003236244</v>
      </c>
      <c r="Z2670" s="570">
        <v>7.2070353686081932</v>
      </c>
      <c r="AA2670" s="570">
        <v>0</v>
      </c>
      <c r="AB2670" s="570">
        <v>1.253868867429057</v>
      </c>
      <c r="AC2670" s="570"/>
      <c r="AD2670" s="570">
        <v>16.773667481433606</v>
      </c>
      <c r="AE2670" s="570"/>
      <c r="AF2670" s="570">
        <v>36.140350877192979</v>
      </c>
      <c r="AG2670" s="570">
        <v>31.295200525969751</v>
      </c>
      <c r="AH2670" s="570">
        <v>0</v>
      </c>
      <c r="AI2670" s="570">
        <v>102</v>
      </c>
      <c r="AJ2670" s="570">
        <v>98.713725490196083</v>
      </c>
      <c r="AK2670" s="570">
        <v>14.215384451530248</v>
      </c>
      <c r="AL2670" s="570"/>
    </row>
    <row r="2671" spans="1:38">
      <c r="A2671" s="570">
        <v>18</v>
      </c>
      <c r="B2671" s="570">
        <v>119</v>
      </c>
      <c r="C2671" s="570">
        <v>2024</v>
      </c>
      <c r="D2671" s="570"/>
      <c r="E2671" s="570">
        <v>99</v>
      </c>
      <c r="F2671" s="570"/>
      <c r="G2671" s="570">
        <v>99</v>
      </c>
      <c r="H2671" s="570">
        <v>2</v>
      </c>
      <c r="I2671" s="570">
        <v>99</v>
      </c>
      <c r="J2671" s="570">
        <v>704</v>
      </c>
      <c r="K2671" s="570">
        <v>99</v>
      </c>
      <c r="L2671" s="570">
        <v>5</v>
      </c>
      <c r="M2671" s="570">
        <v>99</v>
      </c>
      <c r="N2671" s="570">
        <v>99</v>
      </c>
      <c r="O2671" s="570">
        <v>99</v>
      </c>
      <c r="P2671" s="570">
        <v>99</v>
      </c>
      <c r="Q2671" s="570"/>
      <c r="R2671" s="570">
        <v>0</v>
      </c>
      <c r="S2671" s="570"/>
      <c r="T2671" s="570"/>
      <c r="U2671" s="570"/>
      <c r="V2671" s="570"/>
      <c r="W2671" s="570"/>
      <c r="X2671" s="570"/>
      <c r="Y2671" s="570"/>
      <c r="Z2671" s="570"/>
      <c r="AA2671" s="570"/>
      <c r="AB2671" s="570"/>
      <c r="AC2671" s="570"/>
      <c r="AD2671" s="570"/>
      <c r="AE2671" s="570"/>
      <c r="AF2671" s="570"/>
      <c r="AG2671" s="570"/>
      <c r="AH2671" s="570"/>
      <c r="AI2671" s="570"/>
      <c r="AJ2671" s="570"/>
      <c r="AK2671" s="570"/>
      <c r="AL2671" s="570"/>
    </row>
    <row r="2672" spans="1:38">
      <c r="A2672" s="570">
        <v>18</v>
      </c>
      <c r="B2672" s="570">
        <v>120</v>
      </c>
      <c r="C2672" s="570">
        <v>2024</v>
      </c>
      <c r="D2672" s="570"/>
      <c r="E2672" s="570">
        <v>99</v>
      </c>
      <c r="F2672" s="570"/>
      <c r="G2672" s="570">
        <v>99</v>
      </c>
      <c r="H2672" s="570">
        <v>1</v>
      </c>
      <c r="I2672" s="570">
        <v>99</v>
      </c>
      <c r="J2672" s="570">
        <v>802</v>
      </c>
      <c r="K2672" s="570">
        <v>99</v>
      </c>
      <c r="L2672" s="570">
        <v>5</v>
      </c>
      <c r="M2672" s="570">
        <v>99</v>
      </c>
      <c r="N2672" s="570">
        <v>99</v>
      </c>
      <c r="O2672" s="570">
        <v>99</v>
      </c>
      <c r="P2672" s="570">
        <v>99</v>
      </c>
      <c r="Q2672" s="570"/>
      <c r="R2672" s="570">
        <v>0</v>
      </c>
      <c r="S2672" s="570"/>
      <c r="T2672" s="570"/>
      <c r="U2672" s="570"/>
      <c r="V2672" s="570"/>
      <c r="W2672" s="570"/>
      <c r="X2672" s="570"/>
      <c r="Y2672" s="570"/>
      <c r="Z2672" s="570"/>
      <c r="AA2672" s="570"/>
      <c r="AB2672" s="570"/>
      <c r="AC2672" s="570"/>
      <c r="AD2672" s="570"/>
      <c r="AE2672" s="570"/>
      <c r="AF2672" s="570"/>
      <c r="AG2672" s="570"/>
      <c r="AH2672" s="570"/>
      <c r="AI2672" s="570"/>
      <c r="AJ2672" s="570"/>
      <c r="AK2672" s="570"/>
      <c r="AL2672" s="570"/>
    </row>
    <row r="2673" spans="1:38">
      <c r="A2673" s="570">
        <v>18</v>
      </c>
      <c r="B2673" s="570">
        <v>121</v>
      </c>
      <c r="C2673" s="570">
        <v>2024</v>
      </c>
      <c r="D2673" s="570"/>
      <c r="E2673" s="570">
        <v>99</v>
      </c>
      <c r="F2673" s="570"/>
      <c r="G2673" s="570">
        <v>99</v>
      </c>
      <c r="H2673" s="570">
        <v>1</v>
      </c>
      <c r="I2673" s="570">
        <v>99</v>
      </c>
      <c r="J2673" s="570">
        <v>103</v>
      </c>
      <c r="K2673" s="570">
        <v>99</v>
      </c>
      <c r="L2673" s="570">
        <v>6</v>
      </c>
      <c r="M2673" s="570">
        <v>99</v>
      </c>
      <c r="N2673" s="570">
        <v>99</v>
      </c>
      <c r="O2673" s="570">
        <v>99</v>
      </c>
      <c r="P2673" s="570">
        <v>99</v>
      </c>
      <c r="Q2673" s="570"/>
      <c r="R2673" s="570">
        <v>0</v>
      </c>
      <c r="S2673" s="570"/>
      <c r="T2673" s="570"/>
      <c r="U2673" s="570"/>
      <c r="V2673" s="570"/>
      <c r="W2673" s="570"/>
      <c r="X2673" s="570"/>
      <c r="Y2673" s="570"/>
      <c r="Z2673" s="570"/>
      <c r="AA2673" s="570"/>
      <c r="AB2673" s="570"/>
      <c r="AC2673" s="570"/>
      <c r="AD2673" s="570"/>
      <c r="AE2673" s="570"/>
      <c r="AF2673" s="570"/>
      <c r="AG2673" s="570"/>
      <c r="AH2673" s="570"/>
      <c r="AI2673" s="570"/>
      <c r="AJ2673" s="570"/>
      <c r="AK2673" s="570"/>
      <c r="AL2673" s="570"/>
    </row>
    <row r="2674" spans="1:38">
      <c r="A2674" s="570">
        <v>18</v>
      </c>
      <c r="B2674" s="570">
        <v>122</v>
      </c>
      <c r="C2674" s="570">
        <v>2024</v>
      </c>
      <c r="D2674" s="570"/>
      <c r="E2674" s="570">
        <v>99</v>
      </c>
      <c r="F2674" s="570"/>
      <c r="G2674" s="570">
        <v>99</v>
      </c>
      <c r="H2674" s="570">
        <v>2</v>
      </c>
      <c r="I2674" s="570">
        <v>99</v>
      </c>
      <c r="J2674" s="570">
        <v>106</v>
      </c>
      <c r="K2674" s="570">
        <v>99</v>
      </c>
      <c r="L2674" s="570">
        <v>6</v>
      </c>
      <c r="M2674" s="570">
        <v>99</v>
      </c>
      <c r="N2674" s="570">
        <v>99</v>
      </c>
      <c r="O2674" s="570">
        <v>99</v>
      </c>
      <c r="P2674" s="570">
        <v>99</v>
      </c>
      <c r="Q2674" s="570">
        <v>10</v>
      </c>
      <c r="R2674" s="570">
        <v>46</v>
      </c>
      <c r="S2674" s="570">
        <v>6</v>
      </c>
      <c r="T2674" s="570">
        <v>4.5652173913043477</v>
      </c>
      <c r="U2674" s="570">
        <v>14.55434782608695</v>
      </c>
      <c r="V2674" s="570">
        <v>6.5217391304347823</v>
      </c>
      <c r="W2674" s="570">
        <v>0</v>
      </c>
      <c r="X2674" s="570">
        <v>32.608695652173914</v>
      </c>
      <c r="Y2674" s="570">
        <v>15.217391304347824</v>
      </c>
      <c r="Z2674" s="570">
        <v>6.2234376954045523</v>
      </c>
      <c r="AA2674" s="570">
        <v>0</v>
      </c>
      <c r="AB2674" s="570">
        <v>1.6504567735741147</v>
      </c>
      <c r="AC2674" s="570"/>
      <c r="AD2674" s="570">
        <v>79.321722384290183</v>
      </c>
      <c r="AE2674" s="570"/>
      <c r="AF2674" s="570">
        <v>17.228464419475653</v>
      </c>
      <c r="AG2674" s="570">
        <v>16.228335959277661</v>
      </c>
      <c r="AH2674" s="570">
        <v>0</v>
      </c>
      <c r="AI2674" s="570">
        <v>42</v>
      </c>
      <c r="AJ2674" s="570">
        <v>98.13095238095238</v>
      </c>
      <c r="AK2674" s="570">
        <v>15.196937625331739</v>
      </c>
      <c r="AL2674" s="570"/>
    </row>
    <row r="2675" spans="1:38">
      <c r="A2675" s="570">
        <v>18</v>
      </c>
      <c r="B2675" s="570">
        <v>123</v>
      </c>
      <c r="C2675" s="570">
        <v>2024</v>
      </c>
      <c r="D2675" s="570"/>
      <c r="E2675" s="570">
        <v>99</v>
      </c>
      <c r="F2675" s="570"/>
      <c r="G2675" s="570">
        <v>99</v>
      </c>
      <c r="H2675" s="570">
        <v>1</v>
      </c>
      <c r="I2675" s="570">
        <v>99</v>
      </c>
      <c r="J2675" s="570">
        <v>110</v>
      </c>
      <c r="K2675" s="570">
        <v>99</v>
      </c>
      <c r="L2675" s="570">
        <v>6</v>
      </c>
      <c r="M2675" s="570">
        <v>99</v>
      </c>
      <c r="N2675" s="570">
        <v>99</v>
      </c>
      <c r="O2675" s="570">
        <v>99</v>
      </c>
      <c r="P2675" s="570">
        <v>99</v>
      </c>
      <c r="Q2675" s="570">
        <v>97</v>
      </c>
      <c r="R2675" s="570">
        <v>1904</v>
      </c>
      <c r="S2675" s="570">
        <v>6</v>
      </c>
      <c r="T2675" s="570">
        <v>5.6906512605042012</v>
      </c>
      <c r="U2675" s="570">
        <v>9.6035189075630374</v>
      </c>
      <c r="V2675" s="570">
        <v>2.3634453781512601</v>
      </c>
      <c r="W2675" s="570">
        <v>0.630252100840336</v>
      </c>
      <c r="X2675" s="570">
        <v>13.602941176470589</v>
      </c>
      <c r="Y2675" s="570">
        <v>6.25</v>
      </c>
      <c r="Z2675" s="570">
        <v>5.7828503711931418</v>
      </c>
      <c r="AA2675" s="570">
        <v>0</v>
      </c>
      <c r="AB2675" s="570">
        <v>1.1135136285963612</v>
      </c>
      <c r="AC2675" s="570"/>
      <c r="AD2675" s="570">
        <v>32.86739847471668</v>
      </c>
      <c r="AE2675" s="570"/>
      <c r="AF2675" s="570">
        <v>35.142118863049099</v>
      </c>
      <c r="AG2675" s="570">
        <v>32.00702277676254</v>
      </c>
      <c r="AH2675" s="570">
        <v>1.6281512605042019</v>
      </c>
      <c r="AI2675" s="570">
        <v>1903</v>
      </c>
      <c r="AJ2675" s="570">
        <v>82.726326852338531</v>
      </c>
      <c r="AK2675" s="570">
        <v>15.640803132178259</v>
      </c>
      <c r="AL2675" s="570"/>
    </row>
    <row r="2676" spans="1:38">
      <c r="A2676" s="570">
        <v>18</v>
      </c>
      <c r="B2676" s="570">
        <v>124</v>
      </c>
      <c r="C2676" s="570">
        <v>2024</v>
      </c>
      <c r="D2676" s="570"/>
      <c r="E2676" s="570">
        <v>99</v>
      </c>
      <c r="F2676" s="570"/>
      <c r="G2676" s="570">
        <v>99</v>
      </c>
      <c r="H2676" s="570">
        <v>1</v>
      </c>
      <c r="I2676" s="570">
        <v>99</v>
      </c>
      <c r="J2676" s="570">
        <v>111</v>
      </c>
      <c r="K2676" s="570">
        <v>99</v>
      </c>
      <c r="L2676" s="570">
        <v>6</v>
      </c>
      <c r="M2676" s="570">
        <v>99</v>
      </c>
      <c r="N2676" s="570">
        <v>99</v>
      </c>
      <c r="O2676" s="570">
        <v>99</v>
      </c>
      <c r="P2676" s="570">
        <v>99</v>
      </c>
      <c r="Q2676" s="570">
        <v>14</v>
      </c>
      <c r="R2676" s="570">
        <v>89</v>
      </c>
      <c r="S2676" s="570">
        <v>6</v>
      </c>
      <c r="T2676" s="570">
        <v>5.2471910112359552</v>
      </c>
      <c r="U2676" s="570">
        <v>15.795505617977531</v>
      </c>
      <c r="V2676" s="570">
        <v>6.741573033707863</v>
      </c>
      <c r="W2676" s="570">
        <v>1.1235955056179776</v>
      </c>
      <c r="X2676" s="570">
        <v>47.19101123595506</v>
      </c>
      <c r="Y2676" s="570">
        <v>13.483146067415724</v>
      </c>
      <c r="Z2676" s="570">
        <v>7.2802628380808816</v>
      </c>
      <c r="AA2676" s="570">
        <v>0</v>
      </c>
      <c r="AB2676" s="570">
        <v>1.4004886697422827</v>
      </c>
      <c r="AC2676" s="570"/>
      <c r="AD2676" s="570">
        <v>71.266501765243007</v>
      </c>
      <c r="AE2676" s="570"/>
      <c r="AF2676" s="570">
        <v>48.901098901098912</v>
      </c>
      <c r="AG2676" s="570">
        <v>46.729158356601523</v>
      </c>
      <c r="AH2676" s="570">
        <v>0</v>
      </c>
      <c r="AI2676" s="570">
        <v>89</v>
      </c>
      <c r="AJ2676" s="570">
        <v>95.623595505617985</v>
      </c>
      <c r="AK2676" s="570">
        <v>16.78174077398975</v>
      </c>
      <c r="AL2676" s="570"/>
    </row>
    <row r="2677" spans="1:38">
      <c r="A2677" s="570">
        <v>18</v>
      </c>
      <c r="B2677" s="570">
        <v>125</v>
      </c>
      <c r="C2677" s="570">
        <v>2024</v>
      </c>
      <c r="D2677" s="570"/>
      <c r="E2677" s="570">
        <v>99</v>
      </c>
      <c r="F2677" s="570"/>
      <c r="G2677" s="570">
        <v>99</v>
      </c>
      <c r="H2677" s="570">
        <v>1</v>
      </c>
      <c r="I2677" s="570">
        <v>99</v>
      </c>
      <c r="J2677" s="570">
        <v>116</v>
      </c>
      <c r="K2677" s="570">
        <v>99</v>
      </c>
      <c r="L2677" s="570">
        <v>6</v>
      </c>
      <c r="M2677" s="570">
        <v>99</v>
      </c>
      <c r="N2677" s="570">
        <v>99</v>
      </c>
      <c r="O2677" s="570">
        <v>99</v>
      </c>
      <c r="P2677" s="570">
        <v>99</v>
      </c>
      <c r="Q2677" s="570">
        <v>44</v>
      </c>
      <c r="R2677" s="570">
        <v>298</v>
      </c>
      <c r="S2677" s="570">
        <v>6</v>
      </c>
      <c r="T2677" s="570">
        <v>4.8288590604026842</v>
      </c>
      <c r="U2677" s="570">
        <v>12.745973154362423</v>
      </c>
      <c r="V2677" s="570">
        <v>4.3624161073825514</v>
      </c>
      <c r="W2677" s="570">
        <v>0.33557046979865779</v>
      </c>
      <c r="X2677" s="570">
        <v>24.496644295302008</v>
      </c>
      <c r="Y2677" s="570">
        <v>13.087248322147651</v>
      </c>
      <c r="Z2677" s="570">
        <v>6.9926279895774188</v>
      </c>
      <c r="AA2677" s="570">
        <v>0</v>
      </c>
      <c r="AB2677" s="570">
        <v>1.4050147627308891</v>
      </c>
      <c r="AC2677" s="570"/>
      <c r="AD2677" s="570">
        <v>59.493817706303403</v>
      </c>
      <c r="AE2677" s="570"/>
      <c r="AF2677" s="570">
        <v>28.30009496676163</v>
      </c>
      <c r="AG2677" s="570">
        <v>29.790821888799144</v>
      </c>
      <c r="AH2677" s="570">
        <v>0</v>
      </c>
      <c r="AI2677" s="570">
        <v>201</v>
      </c>
      <c r="AJ2677" s="570">
        <v>93.438308457711486</v>
      </c>
      <c r="AK2677" s="570">
        <v>15.867174725081931</v>
      </c>
      <c r="AL2677" s="570"/>
    </row>
    <row r="2678" spans="1:38">
      <c r="A2678" s="570">
        <v>18</v>
      </c>
      <c r="B2678" s="570">
        <v>126</v>
      </c>
      <c r="C2678" s="570">
        <v>2024</v>
      </c>
      <c r="D2678" s="570"/>
      <c r="E2678" s="570">
        <v>99</v>
      </c>
      <c r="F2678" s="570"/>
      <c r="G2678" s="570">
        <v>99</v>
      </c>
      <c r="H2678" s="570">
        <v>2</v>
      </c>
      <c r="I2678" s="570">
        <v>99</v>
      </c>
      <c r="J2678" s="570">
        <v>117</v>
      </c>
      <c r="K2678" s="570">
        <v>99</v>
      </c>
      <c r="L2678" s="570">
        <v>6</v>
      </c>
      <c r="M2678" s="570">
        <v>99</v>
      </c>
      <c r="N2678" s="570">
        <v>99</v>
      </c>
      <c r="O2678" s="570">
        <v>99</v>
      </c>
      <c r="P2678" s="570">
        <v>99</v>
      </c>
      <c r="Q2678" s="570">
        <v>11</v>
      </c>
      <c r="R2678" s="570">
        <v>64</v>
      </c>
      <c r="S2678" s="570">
        <v>6</v>
      </c>
      <c r="T2678" s="570">
        <v>4.59375</v>
      </c>
      <c r="U2678" s="570">
        <v>12.753124999999997</v>
      </c>
      <c r="V2678" s="570">
        <v>0</v>
      </c>
      <c r="W2678" s="570">
        <v>1.5625</v>
      </c>
      <c r="X2678" s="570">
        <v>18.75</v>
      </c>
      <c r="Y2678" s="570">
        <v>4.6875</v>
      </c>
      <c r="Z2678" s="570">
        <v>5.982342997051826</v>
      </c>
      <c r="AA2678" s="570">
        <v>0</v>
      </c>
      <c r="AB2678" s="570">
        <v>1.5280578972997061</v>
      </c>
      <c r="AC2678" s="570"/>
      <c r="AD2678" s="570">
        <v>71.375620473000822</v>
      </c>
      <c r="AE2678" s="570"/>
      <c r="AF2678" s="570">
        <v>25.396825396825392</v>
      </c>
      <c r="AG2678" s="570">
        <v>25.365944618827111</v>
      </c>
      <c r="AH2678" s="570">
        <v>0</v>
      </c>
      <c r="AI2678" s="570">
        <v>64</v>
      </c>
      <c r="AJ2678" s="570">
        <v>90.054687499999986</v>
      </c>
      <c r="AK2678" s="570">
        <v>16.480896661457429</v>
      </c>
      <c r="AL2678" s="570"/>
    </row>
    <row r="2679" spans="1:38">
      <c r="A2679" s="570">
        <v>18</v>
      </c>
      <c r="B2679" s="570">
        <v>127</v>
      </c>
      <c r="C2679" s="570">
        <v>2024</v>
      </c>
      <c r="D2679" s="570"/>
      <c r="E2679" s="570">
        <v>99</v>
      </c>
      <c r="F2679" s="570"/>
      <c r="G2679" s="570">
        <v>99</v>
      </c>
      <c r="H2679" s="570">
        <v>1</v>
      </c>
      <c r="I2679" s="570">
        <v>99</v>
      </c>
      <c r="J2679" s="570">
        <v>134</v>
      </c>
      <c r="K2679" s="570">
        <v>99</v>
      </c>
      <c r="L2679" s="570">
        <v>6</v>
      </c>
      <c r="M2679" s="570">
        <v>99</v>
      </c>
      <c r="N2679" s="570">
        <v>99</v>
      </c>
      <c r="O2679" s="570">
        <v>99</v>
      </c>
      <c r="P2679" s="570">
        <v>99</v>
      </c>
      <c r="Q2679" s="570">
        <v>131</v>
      </c>
      <c r="R2679" s="570">
        <v>1614</v>
      </c>
      <c r="S2679" s="570">
        <v>6</v>
      </c>
      <c r="T2679" s="570">
        <v>5.1486988847583666</v>
      </c>
      <c r="U2679" s="570">
        <v>11.796096654275102</v>
      </c>
      <c r="V2679" s="570">
        <v>5.0185873605947959</v>
      </c>
      <c r="W2679" s="570">
        <v>0.5576208178438663</v>
      </c>
      <c r="X2679" s="570">
        <v>24.349442379182161</v>
      </c>
      <c r="Y2679" s="570">
        <v>13.073110285006196</v>
      </c>
      <c r="Z2679" s="570">
        <v>7.3350884492412129</v>
      </c>
      <c r="AA2679" s="570">
        <v>0</v>
      </c>
      <c r="AB2679" s="570">
        <v>1.2929875368865671</v>
      </c>
      <c r="AC2679" s="570"/>
      <c r="AD2679" s="570">
        <v>51.32161153783241</v>
      </c>
      <c r="AE2679" s="570"/>
      <c r="AF2679" s="570">
        <v>29.133574007220211</v>
      </c>
      <c r="AG2679" s="570">
        <v>27.541078937813474</v>
      </c>
      <c r="AH2679" s="570">
        <v>0</v>
      </c>
      <c r="AI2679" s="570">
        <v>1541</v>
      </c>
      <c r="AJ2679" s="570">
        <v>86.54250486696958</v>
      </c>
      <c r="AK2679" s="570">
        <v>15.946077120322588</v>
      </c>
      <c r="AL2679" s="570"/>
    </row>
    <row r="2680" spans="1:38">
      <c r="A2680" s="570">
        <v>18</v>
      </c>
      <c r="B2680" s="570">
        <v>128</v>
      </c>
      <c r="C2680" s="570">
        <v>2024</v>
      </c>
      <c r="D2680" s="570"/>
      <c r="E2680" s="570">
        <v>99</v>
      </c>
      <c r="F2680" s="570"/>
      <c r="G2680" s="570">
        <v>99</v>
      </c>
      <c r="H2680" s="570">
        <v>2</v>
      </c>
      <c r="I2680" s="570">
        <v>99</v>
      </c>
      <c r="J2680" s="570">
        <v>141</v>
      </c>
      <c r="K2680" s="570">
        <v>99</v>
      </c>
      <c r="L2680" s="570">
        <v>6</v>
      </c>
      <c r="M2680" s="570">
        <v>99</v>
      </c>
      <c r="N2680" s="570">
        <v>99</v>
      </c>
      <c r="O2680" s="570">
        <v>99</v>
      </c>
      <c r="P2680" s="570">
        <v>99</v>
      </c>
      <c r="Q2680" s="570">
        <v>86</v>
      </c>
      <c r="R2680" s="570">
        <v>524</v>
      </c>
      <c r="S2680" s="570">
        <v>6</v>
      </c>
      <c r="T2680" s="570">
        <v>5.398854961832062</v>
      </c>
      <c r="U2680" s="570">
        <v>15.767175572519101</v>
      </c>
      <c r="V2680" s="570">
        <v>8.2061068702290072</v>
      </c>
      <c r="W2680" s="570">
        <v>0.19083969465648865</v>
      </c>
      <c r="X2680" s="570">
        <v>46.183206106870237</v>
      </c>
      <c r="Y2680" s="570">
        <v>22.137404580152676</v>
      </c>
      <c r="Z2680" s="570">
        <v>7.7717996063875248</v>
      </c>
      <c r="AA2680" s="570">
        <v>0</v>
      </c>
      <c r="AB2680" s="570">
        <v>1.5029483193775013</v>
      </c>
      <c r="AC2680" s="570"/>
      <c r="AD2680" s="570">
        <v>61.726543408040655</v>
      </c>
      <c r="AE2680" s="570"/>
      <c r="AF2680" s="570">
        <v>26.397984886649876</v>
      </c>
      <c r="AG2680" s="570">
        <v>27.749415589649903</v>
      </c>
      <c r="AH2680" s="570">
        <v>0</v>
      </c>
      <c r="AI2680" s="570">
        <v>514</v>
      </c>
      <c r="AJ2680" s="570">
        <v>96.956614785992244</v>
      </c>
      <c r="AK2680" s="570">
        <v>15.819487554997725</v>
      </c>
      <c r="AL2680" s="570"/>
    </row>
    <row r="2681" spans="1:38">
      <c r="A2681" s="570">
        <v>18</v>
      </c>
      <c r="B2681" s="570">
        <v>129</v>
      </c>
      <c r="C2681" s="570">
        <v>2024</v>
      </c>
      <c r="D2681" s="570"/>
      <c r="E2681" s="570">
        <v>99</v>
      </c>
      <c r="F2681" s="570"/>
      <c r="G2681" s="570">
        <v>99</v>
      </c>
      <c r="H2681" s="570">
        <v>2</v>
      </c>
      <c r="I2681" s="570">
        <v>99</v>
      </c>
      <c r="J2681" s="570">
        <v>143</v>
      </c>
      <c r="K2681" s="570">
        <v>99</v>
      </c>
      <c r="L2681" s="570">
        <v>6</v>
      </c>
      <c r="M2681" s="570">
        <v>99</v>
      </c>
      <c r="N2681" s="570">
        <v>99</v>
      </c>
      <c r="O2681" s="570">
        <v>99</v>
      </c>
      <c r="P2681" s="570">
        <v>99</v>
      </c>
      <c r="Q2681" s="570">
        <v>1</v>
      </c>
      <c r="R2681" s="570">
        <v>2</v>
      </c>
      <c r="S2681" s="570">
        <v>6</v>
      </c>
      <c r="T2681" s="570">
        <v>5</v>
      </c>
      <c r="U2681" s="570">
        <v>13</v>
      </c>
      <c r="V2681" s="570">
        <v>0</v>
      </c>
      <c r="W2681" s="570">
        <v>0</v>
      </c>
      <c r="X2681" s="570">
        <v>0</v>
      </c>
      <c r="Y2681" s="570">
        <v>0</v>
      </c>
      <c r="Z2681" s="570">
        <v>0.30000000000005311</v>
      </c>
      <c r="AA2681" s="570">
        <v>0</v>
      </c>
      <c r="AB2681" s="570">
        <v>0</v>
      </c>
      <c r="AC2681" s="570"/>
      <c r="AD2681" s="570"/>
      <c r="AE2681" s="570"/>
      <c r="AF2681" s="570">
        <v>33.333333333333343</v>
      </c>
      <c r="AG2681" s="570">
        <v>24.785510009532889</v>
      </c>
      <c r="AH2681" s="570">
        <v>0</v>
      </c>
      <c r="AI2681" s="570">
        <v>0</v>
      </c>
      <c r="AJ2681" s="570"/>
      <c r="AK2681" s="570"/>
      <c r="AL2681" s="570"/>
    </row>
    <row r="2682" spans="1:38">
      <c r="A2682" s="570">
        <v>18</v>
      </c>
      <c r="B2682" s="570">
        <v>130</v>
      </c>
      <c r="C2682" s="570">
        <v>2024</v>
      </c>
      <c r="D2682" s="570"/>
      <c r="E2682" s="570">
        <v>99</v>
      </c>
      <c r="F2682" s="570"/>
      <c r="G2682" s="570">
        <v>99</v>
      </c>
      <c r="H2682" s="570">
        <v>2</v>
      </c>
      <c r="I2682" s="570">
        <v>99</v>
      </c>
      <c r="J2682" s="570">
        <v>147</v>
      </c>
      <c r="K2682" s="570">
        <v>99</v>
      </c>
      <c r="L2682" s="570">
        <v>6</v>
      </c>
      <c r="M2682" s="570">
        <v>99</v>
      </c>
      <c r="N2682" s="570">
        <v>99</v>
      </c>
      <c r="O2682" s="570">
        <v>99</v>
      </c>
      <c r="P2682" s="570">
        <v>99</v>
      </c>
      <c r="Q2682" s="570">
        <v>7</v>
      </c>
      <c r="R2682" s="570">
        <v>20</v>
      </c>
      <c r="S2682" s="570">
        <v>6</v>
      </c>
      <c r="T2682" s="570">
        <v>5.2</v>
      </c>
      <c r="U2682" s="570">
        <v>11.32</v>
      </c>
      <c r="V2682" s="570">
        <v>0</v>
      </c>
      <c r="W2682" s="570">
        <v>0</v>
      </c>
      <c r="X2682" s="570">
        <v>15</v>
      </c>
      <c r="Y2682" s="570">
        <v>5</v>
      </c>
      <c r="Z2682" s="570">
        <v>5.2202107237160469</v>
      </c>
      <c r="AA2682" s="570">
        <v>0</v>
      </c>
      <c r="AB2682" s="570">
        <v>1.0295630140986984</v>
      </c>
      <c r="AC2682" s="570"/>
      <c r="AD2682" s="570">
        <v>64.675351939633558</v>
      </c>
      <c r="AE2682" s="570"/>
      <c r="AF2682" s="570">
        <v>19.607843137254903</v>
      </c>
      <c r="AG2682" s="570">
        <v>19.610220874837594</v>
      </c>
      <c r="AH2682" s="570">
        <v>0</v>
      </c>
      <c r="AI2682" s="570">
        <v>18</v>
      </c>
      <c r="AJ2682" s="570">
        <v>88.522222222222226</v>
      </c>
      <c r="AK2682" s="570">
        <v>15.275728349748173</v>
      </c>
      <c r="AL2682" s="570"/>
    </row>
    <row r="2683" spans="1:38">
      <c r="A2683" s="570">
        <v>18</v>
      </c>
      <c r="B2683" s="570">
        <v>131</v>
      </c>
      <c r="C2683" s="570">
        <v>2024</v>
      </c>
      <c r="D2683" s="570"/>
      <c r="E2683" s="570">
        <v>99</v>
      </c>
      <c r="F2683" s="570"/>
      <c r="G2683" s="570">
        <v>99</v>
      </c>
      <c r="H2683" s="570">
        <v>1</v>
      </c>
      <c r="I2683" s="570">
        <v>99</v>
      </c>
      <c r="J2683" s="570">
        <v>155</v>
      </c>
      <c r="K2683" s="570">
        <v>99</v>
      </c>
      <c r="L2683" s="570">
        <v>6</v>
      </c>
      <c r="M2683" s="570">
        <v>99</v>
      </c>
      <c r="N2683" s="570">
        <v>99</v>
      </c>
      <c r="O2683" s="570">
        <v>99</v>
      </c>
      <c r="P2683" s="570">
        <v>99</v>
      </c>
      <c r="Q2683" s="570">
        <v>54</v>
      </c>
      <c r="R2683" s="570">
        <v>792</v>
      </c>
      <c r="S2683" s="570">
        <v>6</v>
      </c>
      <c r="T2683" s="570">
        <v>5.4292929292929282</v>
      </c>
      <c r="U2683" s="570">
        <v>17.271969696969698</v>
      </c>
      <c r="V2683" s="570">
        <v>9.217171717171718</v>
      </c>
      <c r="W2683" s="570">
        <v>0.63131313131313138</v>
      </c>
      <c r="X2683" s="570">
        <v>50</v>
      </c>
      <c r="Y2683" s="570">
        <v>29.54545454545455</v>
      </c>
      <c r="Z2683" s="570">
        <v>7.3187749540045726</v>
      </c>
      <c r="AA2683" s="570">
        <v>0</v>
      </c>
      <c r="AB2683" s="570">
        <v>1.4864881347654588</v>
      </c>
      <c r="AC2683" s="570"/>
      <c r="AD2683" s="570">
        <v>61.509916386334417</v>
      </c>
      <c r="AE2683" s="570"/>
      <c r="AF2683" s="570">
        <v>28.592057761732857</v>
      </c>
      <c r="AG2683" s="570">
        <v>28.48053432492134</v>
      </c>
      <c r="AH2683" s="570">
        <v>0</v>
      </c>
      <c r="AI2683" s="570">
        <v>710</v>
      </c>
      <c r="AJ2683" s="570">
        <v>98.716338028169034</v>
      </c>
      <c r="AK2683" s="570">
        <v>16.144990955852577</v>
      </c>
      <c r="AL2683" s="570"/>
    </row>
    <row r="2684" spans="1:38">
      <c r="A2684" s="570">
        <v>18</v>
      </c>
      <c r="B2684" s="570">
        <v>132</v>
      </c>
      <c r="C2684" s="570">
        <v>2024</v>
      </c>
      <c r="D2684" s="570"/>
      <c r="E2684" s="570">
        <v>99</v>
      </c>
      <c r="F2684" s="570"/>
      <c r="G2684" s="570">
        <v>99</v>
      </c>
      <c r="H2684" s="570">
        <v>2</v>
      </c>
      <c r="I2684" s="570">
        <v>99</v>
      </c>
      <c r="J2684" s="570">
        <v>160</v>
      </c>
      <c r="K2684" s="570">
        <v>99</v>
      </c>
      <c r="L2684" s="570">
        <v>6</v>
      </c>
      <c r="M2684" s="570">
        <v>99</v>
      </c>
      <c r="N2684" s="570">
        <v>99</v>
      </c>
      <c r="O2684" s="570">
        <v>99</v>
      </c>
      <c r="P2684" s="570">
        <v>99</v>
      </c>
      <c r="Q2684" s="570">
        <v>26</v>
      </c>
      <c r="R2684" s="570">
        <v>138</v>
      </c>
      <c r="S2684" s="570">
        <v>6</v>
      </c>
      <c r="T2684" s="570">
        <v>4.8695652173913047</v>
      </c>
      <c r="U2684" s="570">
        <v>12.773913043478261</v>
      </c>
      <c r="V2684" s="570">
        <v>1.4492753623188404</v>
      </c>
      <c r="W2684" s="570">
        <v>2.1739130434782608</v>
      </c>
      <c r="X2684" s="570">
        <v>29.710144927536231</v>
      </c>
      <c r="Y2684" s="570">
        <v>9.420289855072463</v>
      </c>
      <c r="Z2684" s="570">
        <v>5.9720521118976446</v>
      </c>
      <c r="AA2684" s="570">
        <v>0</v>
      </c>
      <c r="AB2684" s="570">
        <v>1.609870311441183</v>
      </c>
      <c r="AC2684" s="570"/>
      <c r="AD2684" s="570">
        <v>70.866459925484151</v>
      </c>
      <c r="AE2684" s="570"/>
      <c r="AF2684" s="570">
        <v>29.052631578947381</v>
      </c>
      <c r="AG2684" s="570">
        <v>29.233830845771145</v>
      </c>
      <c r="AH2684" s="570">
        <v>13.043478260869565</v>
      </c>
      <c r="AI2684" s="570">
        <v>134</v>
      </c>
      <c r="AJ2684" s="570">
        <v>91.439552238806016</v>
      </c>
      <c r="AK2684" s="570">
        <v>15.554879808694571</v>
      </c>
      <c r="AL2684" s="570"/>
    </row>
    <row r="2685" spans="1:38">
      <c r="A2685" s="570">
        <v>18</v>
      </c>
      <c r="B2685" s="570">
        <v>133</v>
      </c>
      <c r="C2685" s="570">
        <v>2024</v>
      </c>
      <c r="D2685" s="570"/>
      <c r="E2685" s="570">
        <v>99</v>
      </c>
      <c r="F2685" s="570"/>
      <c r="G2685" s="570">
        <v>99</v>
      </c>
      <c r="H2685" s="570">
        <v>1</v>
      </c>
      <c r="I2685" s="570">
        <v>99</v>
      </c>
      <c r="J2685" s="570">
        <v>171</v>
      </c>
      <c r="K2685" s="570">
        <v>99</v>
      </c>
      <c r="L2685" s="570">
        <v>6</v>
      </c>
      <c r="M2685" s="570">
        <v>99</v>
      </c>
      <c r="N2685" s="570">
        <v>99</v>
      </c>
      <c r="O2685" s="570">
        <v>99</v>
      </c>
      <c r="P2685" s="570">
        <v>99</v>
      </c>
      <c r="Q2685" s="570"/>
      <c r="R2685" s="570">
        <v>0</v>
      </c>
      <c r="S2685" s="570"/>
      <c r="T2685" s="570"/>
      <c r="U2685" s="570"/>
      <c r="V2685" s="570"/>
      <c r="W2685" s="570"/>
      <c r="X2685" s="570"/>
      <c r="Y2685" s="570"/>
      <c r="Z2685" s="570"/>
      <c r="AA2685" s="570"/>
      <c r="AB2685" s="570"/>
      <c r="AC2685" s="570"/>
      <c r="AD2685" s="570"/>
      <c r="AE2685" s="570"/>
      <c r="AF2685" s="570"/>
      <c r="AG2685" s="570"/>
      <c r="AH2685" s="570"/>
      <c r="AI2685" s="570"/>
      <c r="AJ2685" s="570"/>
      <c r="AK2685" s="570"/>
      <c r="AL2685" s="570"/>
    </row>
    <row r="2686" spans="1:38">
      <c r="A2686" s="570">
        <v>18</v>
      </c>
      <c r="B2686" s="570">
        <v>134</v>
      </c>
      <c r="C2686" s="570">
        <v>2024</v>
      </c>
      <c r="D2686" s="570"/>
      <c r="E2686" s="570">
        <v>99</v>
      </c>
      <c r="F2686" s="570"/>
      <c r="G2686" s="570">
        <v>99</v>
      </c>
      <c r="H2686" s="570">
        <v>2</v>
      </c>
      <c r="I2686" s="570">
        <v>99</v>
      </c>
      <c r="J2686" s="570">
        <v>175</v>
      </c>
      <c r="K2686" s="570">
        <v>99</v>
      </c>
      <c r="L2686" s="570">
        <v>6</v>
      </c>
      <c r="M2686" s="570">
        <v>99</v>
      </c>
      <c r="N2686" s="570">
        <v>99</v>
      </c>
      <c r="O2686" s="570">
        <v>99</v>
      </c>
      <c r="P2686" s="570">
        <v>99</v>
      </c>
      <c r="Q2686" s="570">
        <v>30</v>
      </c>
      <c r="R2686" s="570">
        <v>525</v>
      </c>
      <c r="S2686" s="570">
        <v>6</v>
      </c>
      <c r="T2686" s="570">
        <v>5.1771428571428588</v>
      </c>
      <c r="U2686" s="570">
        <v>13.342476190476191</v>
      </c>
      <c r="V2686" s="570">
        <v>4.3809523809523805</v>
      </c>
      <c r="W2686" s="570">
        <v>0.7619047619047622</v>
      </c>
      <c r="X2686" s="570">
        <v>33.904761904761898</v>
      </c>
      <c r="Y2686" s="570">
        <v>14.666666666666663</v>
      </c>
      <c r="Z2686" s="570">
        <v>7.4151508710146414</v>
      </c>
      <c r="AA2686" s="570">
        <v>0</v>
      </c>
      <c r="AB2686" s="570">
        <v>1.3735776811882556</v>
      </c>
      <c r="AC2686" s="570"/>
      <c r="AD2686" s="570">
        <v>23.953316617698327</v>
      </c>
      <c r="AE2686" s="570"/>
      <c r="AF2686" s="570">
        <v>25.785854616895875</v>
      </c>
      <c r="AG2686" s="570">
        <v>30.26916777937662</v>
      </c>
      <c r="AH2686" s="570">
        <v>0</v>
      </c>
      <c r="AI2686" s="570">
        <v>218</v>
      </c>
      <c r="AJ2686" s="570">
        <v>95.705504587155943</v>
      </c>
      <c r="AK2686" s="570">
        <v>15.444569827956812</v>
      </c>
      <c r="AL2686" s="570"/>
    </row>
    <row r="2687" spans="1:38">
      <c r="A2687" s="570">
        <v>18</v>
      </c>
      <c r="B2687" s="570">
        <v>135</v>
      </c>
      <c r="C2687" s="570">
        <v>2024</v>
      </c>
      <c r="D2687" s="570"/>
      <c r="E2687" s="570">
        <v>99</v>
      </c>
      <c r="F2687" s="570"/>
      <c r="G2687" s="570">
        <v>99</v>
      </c>
      <c r="H2687" s="570">
        <v>2</v>
      </c>
      <c r="I2687" s="570">
        <v>99</v>
      </c>
      <c r="J2687" s="570">
        <v>177</v>
      </c>
      <c r="K2687" s="570">
        <v>99</v>
      </c>
      <c r="L2687" s="570">
        <v>6</v>
      </c>
      <c r="M2687" s="570">
        <v>99</v>
      </c>
      <c r="N2687" s="570">
        <v>99</v>
      </c>
      <c r="O2687" s="570">
        <v>99</v>
      </c>
      <c r="P2687" s="570">
        <v>99</v>
      </c>
      <c r="Q2687" s="570">
        <v>38</v>
      </c>
      <c r="R2687" s="570">
        <v>272</v>
      </c>
      <c r="S2687" s="570">
        <v>6</v>
      </c>
      <c r="T2687" s="570">
        <v>4.5588235294117645</v>
      </c>
      <c r="U2687" s="570">
        <v>12.597794117647055</v>
      </c>
      <c r="V2687" s="570">
        <v>2.5735294117647065</v>
      </c>
      <c r="W2687" s="570">
        <v>0</v>
      </c>
      <c r="X2687" s="570">
        <v>14.338235294117649</v>
      </c>
      <c r="Y2687" s="570">
        <v>5.147058823529413</v>
      </c>
      <c r="Z2687" s="570">
        <v>4.6202156002622594</v>
      </c>
      <c r="AA2687" s="570">
        <v>0</v>
      </c>
      <c r="AB2687" s="570">
        <v>1.00925646686903</v>
      </c>
      <c r="AC2687" s="570"/>
      <c r="AD2687" s="570">
        <v>49.232824837423479</v>
      </c>
      <c r="AE2687" s="570"/>
      <c r="AF2687" s="570">
        <v>28.936170212765958</v>
      </c>
      <c r="AG2687" s="570">
        <v>27.554762134517023</v>
      </c>
      <c r="AH2687" s="570">
        <v>5.147058823529413</v>
      </c>
      <c r="AI2687" s="570">
        <v>265</v>
      </c>
      <c r="AJ2687" s="570">
        <v>93.253962264151014</v>
      </c>
      <c r="AK2687" s="570">
        <v>14.964694888243436</v>
      </c>
      <c r="AL2687" s="570"/>
    </row>
    <row r="2688" spans="1:38">
      <c r="A2688" s="570">
        <v>18</v>
      </c>
      <c r="B2688" s="570">
        <v>136</v>
      </c>
      <c r="C2688" s="570">
        <v>2024</v>
      </c>
      <c r="D2688" s="570"/>
      <c r="E2688" s="570">
        <v>99</v>
      </c>
      <c r="F2688" s="570"/>
      <c r="G2688" s="570">
        <v>99</v>
      </c>
      <c r="H2688" s="570">
        <v>2</v>
      </c>
      <c r="I2688" s="570">
        <v>99</v>
      </c>
      <c r="J2688" s="570">
        <v>178</v>
      </c>
      <c r="K2688" s="570">
        <v>99</v>
      </c>
      <c r="L2688" s="570">
        <v>6</v>
      </c>
      <c r="M2688" s="570">
        <v>99</v>
      </c>
      <c r="N2688" s="570">
        <v>99</v>
      </c>
      <c r="O2688" s="570">
        <v>99</v>
      </c>
      <c r="P2688" s="570">
        <v>99</v>
      </c>
      <c r="Q2688" s="570">
        <v>15</v>
      </c>
      <c r="R2688" s="570">
        <v>137</v>
      </c>
      <c r="S2688" s="570">
        <v>6</v>
      </c>
      <c r="T2688" s="570">
        <v>5</v>
      </c>
      <c r="U2688" s="570">
        <v>12.54744525547445</v>
      </c>
      <c r="V2688" s="570">
        <v>4.3795620437956222</v>
      </c>
      <c r="W2688" s="570">
        <v>0</v>
      </c>
      <c r="X2688" s="570">
        <v>20.437956204379564</v>
      </c>
      <c r="Y2688" s="570">
        <v>8.7591240875912444</v>
      </c>
      <c r="Z2688" s="570">
        <v>5.6089485371376524</v>
      </c>
      <c r="AA2688" s="570">
        <v>0</v>
      </c>
      <c r="AB2688" s="570">
        <v>1.2556441915472802</v>
      </c>
      <c r="AC2688" s="570"/>
      <c r="AD2688" s="570">
        <v>41.974584782919393</v>
      </c>
      <c r="AE2688" s="570"/>
      <c r="AF2688" s="570">
        <v>26.095238095238095</v>
      </c>
      <c r="AG2688" s="570">
        <v>27.226507436210152</v>
      </c>
      <c r="AH2688" s="570">
        <v>16.058394160583941</v>
      </c>
      <c r="AI2688" s="570">
        <v>127</v>
      </c>
      <c r="AJ2688" s="570">
        <v>92.922834645669298</v>
      </c>
      <c r="AK2688" s="570">
        <v>14.808319214862877</v>
      </c>
      <c r="AL2688" s="570"/>
    </row>
    <row r="2689" spans="1:38">
      <c r="A2689" s="570">
        <v>18</v>
      </c>
      <c r="B2689" s="570">
        <v>137</v>
      </c>
      <c r="C2689" s="570">
        <v>2024</v>
      </c>
      <c r="D2689" s="570"/>
      <c r="E2689" s="570">
        <v>99</v>
      </c>
      <c r="F2689" s="570"/>
      <c r="G2689" s="570">
        <v>99</v>
      </c>
      <c r="H2689" s="570">
        <v>2</v>
      </c>
      <c r="I2689" s="570">
        <v>99</v>
      </c>
      <c r="J2689" s="570">
        <v>181</v>
      </c>
      <c r="K2689" s="570">
        <v>99</v>
      </c>
      <c r="L2689" s="570">
        <v>6</v>
      </c>
      <c r="M2689" s="570">
        <v>99</v>
      </c>
      <c r="N2689" s="570">
        <v>99</v>
      </c>
      <c r="O2689" s="570">
        <v>99</v>
      </c>
      <c r="P2689" s="570">
        <v>99</v>
      </c>
      <c r="Q2689" s="570">
        <v>18</v>
      </c>
      <c r="R2689" s="570">
        <v>295</v>
      </c>
      <c r="S2689" s="570">
        <v>6</v>
      </c>
      <c r="T2689" s="570">
        <v>4.9525423728813562</v>
      </c>
      <c r="U2689" s="570">
        <v>13.76135593220339</v>
      </c>
      <c r="V2689" s="570">
        <v>3.0508474576271181</v>
      </c>
      <c r="W2689" s="570">
        <v>0</v>
      </c>
      <c r="X2689" s="570">
        <v>36.949152542372872</v>
      </c>
      <c r="Y2689" s="570">
        <v>17.627118644067799</v>
      </c>
      <c r="Z2689" s="570">
        <v>7.8810219284064944</v>
      </c>
      <c r="AA2689" s="570">
        <v>0</v>
      </c>
      <c r="AB2689" s="570">
        <v>1.6378319621805308</v>
      </c>
      <c r="AC2689" s="570"/>
      <c r="AD2689" s="570">
        <v>59.587168804381591</v>
      </c>
      <c r="AE2689" s="570"/>
      <c r="AF2689" s="570">
        <v>47.967479674796763</v>
      </c>
      <c r="AG2689" s="570">
        <v>46.165918007619261</v>
      </c>
      <c r="AH2689" s="570">
        <v>2.0338983050847457</v>
      </c>
      <c r="AI2689" s="570">
        <v>131</v>
      </c>
      <c r="AJ2689" s="570">
        <v>94.881679389312993</v>
      </c>
      <c r="AK2689" s="570">
        <v>15.984656792525564</v>
      </c>
      <c r="AL2689" s="570"/>
    </row>
    <row r="2690" spans="1:38">
      <c r="A2690" s="570">
        <v>18</v>
      </c>
      <c r="B2690" s="570">
        <v>138</v>
      </c>
      <c r="C2690" s="570">
        <v>2024</v>
      </c>
      <c r="D2690" s="570"/>
      <c r="E2690" s="570">
        <v>99</v>
      </c>
      <c r="F2690" s="570"/>
      <c r="G2690" s="570">
        <v>99</v>
      </c>
      <c r="H2690" s="570">
        <v>1</v>
      </c>
      <c r="I2690" s="570">
        <v>99</v>
      </c>
      <c r="J2690" s="570">
        <v>262</v>
      </c>
      <c r="K2690" s="570">
        <v>99</v>
      </c>
      <c r="L2690" s="570">
        <v>6</v>
      </c>
      <c r="M2690" s="570">
        <v>99</v>
      </c>
      <c r="N2690" s="570">
        <v>99</v>
      </c>
      <c r="O2690" s="570">
        <v>99</v>
      </c>
      <c r="P2690" s="570">
        <v>99</v>
      </c>
      <c r="Q2690" s="570"/>
      <c r="R2690" s="570">
        <v>0</v>
      </c>
      <c r="S2690" s="570"/>
      <c r="T2690" s="570"/>
      <c r="U2690" s="570"/>
      <c r="V2690" s="570"/>
      <c r="W2690" s="570"/>
      <c r="X2690" s="570"/>
      <c r="Y2690" s="570"/>
      <c r="Z2690" s="570"/>
      <c r="AA2690" s="570"/>
      <c r="AB2690" s="570"/>
      <c r="AC2690" s="570"/>
      <c r="AD2690" s="570"/>
      <c r="AE2690" s="570"/>
      <c r="AF2690" s="570"/>
      <c r="AG2690" s="570"/>
      <c r="AH2690" s="570"/>
      <c r="AI2690" s="570"/>
      <c r="AJ2690" s="570"/>
      <c r="AK2690" s="570"/>
      <c r="AL2690" s="570"/>
    </row>
    <row r="2691" spans="1:38">
      <c r="A2691" s="570">
        <v>18</v>
      </c>
      <c r="B2691" s="570">
        <v>139</v>
      </c>
      <c r="C2691" s="570">
        <v>2024</v>
      </c>
      <c r="D2691" s="570"/>
      <c r="E2691" s="570">
        <v>99</v>
      </c>
      <c r="F2691" s="570"/>
      <c r="G2691" s="570">
        <v>99</v>
      </c>
      <c r="H2691" s="570">
        <v>1</v>
      </c>
      <c r="I2691" s="570">
        <v>99</v>
      </c>
      <c r="J2691" s="570">
        <v>309</v>
      </c>
      <c r="K2691" s="570">
        <v>99</v>
      </c>
      <c r="L2691" s="570">
        <v>6</v>
      </c>
      <c r="M2691" s="570">
        <v>99</v>
      </c>
      <c r="N2691" s="570">
        <v>99</v>
      </c>
      <c r="O2691" s="570">
        <v>99</v>
      </c>
      <c r="P2691" s="570">
        <v>99</v>
      </c>
      <c r="Q2691" s="570">
        <v>57</v>
      </c>
      <c r="R2691" s="570">
        <v>395</v>
      </c>
      <c r="S2691" s="570">
        <v>6</v>
      </c>
      <c r="T2691" s="570">
        <v>5.1164556962025314</v>
      </c>
      <c r="U2691" s="570">
        <v>11.361518987341777</v>
      </c>
      <c r="V2691" s="570">
        <v>2.0253164556962022</v>
      </c>
      <c r="W2691" s="570">
        <v>0.50632911392405056</v>
      </c>
      <c r="X2691" s="570">
        <v>22.025316455696203</v>
      </c>
      <c r="Y2691" s="570">
        <v>5.0632911392405058</v>
      </c>
      <c r="Z2691" s="570">
        <v>6.2884936290861679</v>
      </c>
      <c r="AA2691" s="570">
        <v>0</v>
      </c>
      <c r="AB2691" s="570">
        <v>1.4040114662652388</v>
      </c>
      <c r="AC2691" s="570"/>
      <c r="AD2691" s="570">
        <v>57.303781905387538</v>
      </c>
      <c r="AE2691" s="570"/>
      <c r="AF2691" s="570">
        <v>29.901589704769112</v>
      </c>
      <c r="AG2691" s="570">
        <v>27.842886656781424</v>
      </c>
      <c r="AH2691" s="570">
        <v>0</v>
      </c>
      <c r="AI2691" s="570">
        <v>392</v>
      </c>
      <c r="AJ2691" s="570">
        <v>87.618877551020319</v>
      </c>
      <c r="AK2691" s="570">
        <v>15.701224994349348</v>
      </c>
      <c r="AL2691" s="570"/>
    </row>
    <row r="2692" spans="1:38">
      <c r="A2692" s="570">
        <v>18</v>
      </c>
      <c r="B2692" s="570">
        <v>140</v>
      </c>
      <c r="C2692" s="570">
        <v>2024</v>
      </c>
      <c r="D2692" s="570"/>
      <c r="E2692" s="570">
        <v>99</v>
      </c>
      <c r="F2692" s="570"/>
      <c r="G2692" s="570">
        <v>99</v>
      </c>
      <c r="H2692" s="570">
        <v>2</v>
      </c>
      <c r="I2692" s="570">
        <v>99</v>
      </c>
      <c r="J2692" s="570">
        <v>470</v>
      </c>
      <c r="K2692" s="570">
        <v>99</v>
      </c>
      <c r="L2692" s="570">
        <v>6</v>
      </c>
      <c r="M2692" s="570">
        <v>99</v>
      </c>
      <c r="N2692" s="570">
        <v>99</v>
      </c>
      <c r="O2692" s="570">
        <v>99</v>
      </c>
      <c r="P2692" s="570">
        <v>99</v>
      </c>
      <c r="Q2692" s="570">
        <v>25</v>
      </c>
      <c r="R2692" s="570">
        <v>342</v>
      </c>
      <c r="S2692" s="570">
        <v>6</v>
      </c>
      <c r="T2692" s="570">
        <v>5.2368421052631557</v>
      </c>
      <c r="U2692" s="570">
        <v>8.3406432748538073</v>
      </c>
      <c r="V2692" s="570">
        <v>3.8011695906432754</v>
      </c>
      <c r="W2692" s="570">
        <v>0.29239766081871349</v>
      </c>
      <c r="X2692" s="570">
        <v>11.695906432748538</v>
      </c>
      <c r="Y2692" s="570">
        <v>7.0175438596491215</v>
      </c>
      <c r="Z2692" s="570">
        <v>6.2127168813801292</v>
      </c>
      <c r="AA2692" s="570">
        <v>0</v>
      </c>
      <c r="AB2692" s="570">
        <v>0.88492208907012015</v>
      </c>
      <c r="AC2692" s="570"/>
      <c r="AD2692" s="570">
        <v>33.666380038582247</v>
      </c>
      <c r="AE2692" s="570"/>
      <c r="AF2692" s="570">
        <v>35.625</v>
      </c>
      <c r="AG2692" s="570">
        <v>31.600695713826777</v>
      </c>
      <c r="AH2692" s="570">
        <v>2.6315789473684221</v>
      </c>
      <c r="AI2692" s="570">
        <v>340</v>
      </c>
      <c r="AJ2692" s="570">
        <v>79.717647058823587</v>
      </c>
      <c r="AK2692" s="570">
        <v>14.312762522030701</v>
      </c>
      <c r="AL2692" s="570"/>
    </row>
    <row r="2693" spans="1:38">
      <c r="A2693" s="570">
        <v>18</v>
      </c>
      <c r="B2693" s="570">
        <v>141</v>
      </c>
      <c r="C2693" s="570">
        <v>2024</v>
      </c>
      <c r="D2693" s="570"/>
      <c r="E2693" s="570">
        <v>99</v>
      </c>
      <c r="F2693" s="570"/>
      <c r="G2693" s="570">
        <v>99</v>
      </c>
      <c r="H2693" s="570">
        <v>2</v>
      </c>
      <c r="I2693" s="570">
        <v>99</v>
      </c>
      <c r="J2693" s="570">
        <v>629</v>
      </c>
      <c r="K2693" s="570">
        <v>99</v>
      </c>
      <c r="L2693" s="570">
        <v>6</v>
      </c>
      <c r="M2693" s="570">
        <v>99</v>
      </c>
      <c r="N2693" s="570">
        <v>99</v>
      </c>
      <c r="O2693" s="570">
        <v>99</v>
      </c>
      <c r="P2693" s="570">
        <v>99</v>
      </c>
      <c r="Q2693" s="570">
        <v>4</v>
      </c>
      <c r="R2693" s="570">
        <v>100</v>
      </c>
      <c r="S2693" s="570">
        <v>6</v>
      </c>
      <c r="T2693" s="570">
        <v>6.15</v>
      </c>
      <c r="U2693" s="570">
        <v>21.224</v>
      </c>
      <c r="V2693" s="570">
        <v>8</v>
      </c>
      <c r="W2693" s="570">
        <v>4</v>
      </c>
      <c r="X2693" s="570">
        <v>79</v>
      </c>
      <c r="Y2693" s="570">
        <v>51</v>
      </c>
      <c r="Z2693" s="570">
        <v>5.7333082945189799</v>
      </c>
      <c r="AA2693" s="570">
        <v>0</v>
      </c>
      <c r="AB2693" s="570">
        <v>2.118372016431485</v>
      </c>
      <c r="AC2693" s="570"/>
      <c r="AD2693" s="570">
        <v>55.983889070268397</v>
      </c>
      <c r="AE2693" s="570"/>
      <c r="AF2693" s="570">
        <v>31.25</v>
      </c>
      <c r="AG2693" s="570">
        <v>30.350350350350347</v>
      </c>
      <c r="AH2693" s="570">
        <v>0</v>
      </c>
      <c r="AI2693" s="570"/>
      <c r="AJ2693" s="570"/>
      <c r="AK2693" s="570"/>
      <c r="AL2693" s="570"/>
    </row>
    <row r="2694" spans="1:38">
      <c r="A2694" s="570">
        <v>18</v>
      </c>
      <c r="B2694" s="570">
        <v>142</v>
      </c>
      <c r="C2694" s="570">
        <v>2024</v>
      </c>
      <c r="D2694" s="570"/>
      <c r="E2694" s="570">
        <v>99</v>
      </c>
      <c r="F2694" s="570"/>
      <c r="G2694" s="570">
        <v>99</v>
      </c>
      <c r="H2694" s="570">
        <v>1</v>
      </c>
      <c r="I2694" s="570">
        <v>99</v>
      </c>
      <c r="J2694" s="570">
        <v>643</v>
      </c>
      <c r="K2694" s="570">
        <v>99</v>
      </c>
      <c r="L2694" s="570">
        <v>6</v>
      </c>
      <c r="M2694" s="570">
        <v>99</v>
      </c>
      <c r="N2694" s="570">
        <v>99</v>
      </c>
      <c r="O2694" s="570">
        <v>99</v>
      </c>
      <c r="P2694" s="570">
        <v>99</v>
      </c>
      <c r="Q2694" s="570">
        <v>27</v>
      </c>
      <c r="R2694" s="570">
        <v>247</v>
      </c>
      <c r="S2694" s="570">
        <v>6</v>
      </c>
      <c r="T2694" s="570">
        <v>5.34008097165992</v>
      </c>
      <c r="U2694" s="570">
        <v>13.104453441295547</v>
      </c>
      <c r="V2694" s="570">
        <v>5.6680161943319849</v>
      </c>
      <c r="W2694" s="570">
        <v>0</v>
      </c>
      <c r="X2694" s="570">
        <v>30.364372469635622</v>
      </c>
      <c r="Y2694" s="570">
        <v>15.38461538461538</v>
      </c>
      <c r="Z2694" s="570">
        <v>7.5354990112829885</v>
      </c>
      <c r="AA2694" s="570">
        <v>0</v>
      </c>
      <c r="AB2694" s="570">
        <v>1.5183535702509456</v>
      </c>
      <c r="AC2694" s="570"/>
      <c r="AD2694" s="570">
        <v>11.670860690609128</v>
      </c>
      <c r="AE2694" s="570"/>
      <c r="AF2694" s="570">
        <v>28.888888888888889</v>
      </c>
      <c r="AG2694" s="570">
        <v>28.757751834674902</v>
      </c>
      <c r="AH2694" s="570">
        <v>0</v>
      </c>
      <c r="AI2694" s="570">
        <v>128</v>
      </c>
      <c r="AJ2694" s="570">
        <v>97.218750000000014</v>
      </c>
      <c r="AK2694" s="570">
        <v>15.021449958759549</v>
      </c>
      <c r="AL2694" s="570"/>
    </row>
    <row r="2695" spans="1:38">
      <c r="A2695" s="570">
        <v>18</v>
      </c>
      <c r="B2695" s="570">
        <v>143</v>
      </c>
      <c r="C2695" s="570">
        <v>2024</v>
      </c>
      <c r="D2695" s="570"/>
      <c r="E2695" s="570">
        <v>99</v>
      </c>
      <c r="F2695" s="570"/>
      <c r="G2695" s="570">
        <v>99</v>
      </c>
      <c r="H2695" s="570">
        <v>2</v>
      </c>
      <c r="I2695" s="570">
        <v>99</v>
      </c>
      <c r="J2695" s="570">
        <v>704</v>
      </c>
      <c r="K2695" s="570">
        <v>99</v>
      </c>
      <c r="L2695" s="570">
        <v>6</v>
      </c>
      <c r="M2695" s="570">
        <v>99</v>
      </c>
      <c r="N2695" s="570">
        <v>99</v>
      </c>
      <c r="O2695" s="570">
        <v>99</v>
      </c>
      <c r="P2695" s="570">
        <v>99</v>
      </c>
      <c r="Q2695" s="570"/>
      <c r="R2695" s="570">
        <v>0</v>
      </c>
      <c r="S2695" s="570"/>
      <c r="T2695" s="570"/>
      <c r="U2695" s="570"/>
      <c r="V2695" s="570"/>
      <c r="W2695" s="570"/>
      <c r="X2695" s="570"/>
      <c r="Y2695" s="570"/>
      <c r="Z2695" s="570"/>
      <c r="AA2695" s="570"/>
      <c r="AB2695" s="570"/>
      <c r="AC2695" s="570"/>
      <c r="AD2695" s="570"/>
      <c r="AE2695" s="570"/>
      <c r="AF2695" s="570"/>
      <c r="AG2695" s="570"/>
      <c r="AH2695" s="570"/>
      <c r="AI2695" s="570"/>
      <c r="AJ2695" s="570"/>
      <c r="AK2695" s="570"/>
      <c r="AL2695" s="570"/>
    </row>
    <row r="2696" spans="1:38">
      <c r="A2696" s="570">
        <v>18</v>
      </c>
      <c r="B2696" s="570">
        <v>144</v>
      </c>
      <c r="C2696" s="570">
        <v>2024</v>
      </c>
      <c r="D2696" s="570"/>
      <c r="E2696" s="570">
        <v>99</v>
      </c>
      <c r="F2696" s="570"/>
      <c r="G2696" s="570">
        <v>99</v>
      </c>
      <c r="H2696" s="570">
        <v>1</v>
      </c>
      <c r="I2696" s="570">
        <v>99</v>
      </c>
      <c r="J2696" s="570">
        <v>802</v>
      </c>
      <c r="K2696" s="570">
        <v>99</v>
      </c>
      <c r="L2696" s="570">
        <v>6</v>
      </c>
      <c r="M2696" s="570">
        <v>99</v>
      </c>
      <c r="N2696" s="570">
        <v>99</v>
      </c>
      <c r="O2696" s="570">
        <v>99</v>
      </c>
      <c r="P2696" s="570">
        <v>99</v>
      </c>
      <c r="Q2696" s="570"/>
      <c r="R2696" s="570">
        <v>0</v>
      </c>
      <c r="S2696" s="570"/>
      <c r="T2696" s="570"/>
      <c r="U2696" s="570"/>
      <c r="V2696" s="570"/>
      <c r="W2696" s="570"/>
      <c r="X2696" s="570"/>
      <c r="Y2696" s="570"/>
      <c r="Z2696" s="570"/>
      <c r="AA2696" s="570"/>
      <c r="AB2696" s="570"/>
      <c r="AC2696" s="570"/>
      <c r="AD2696" s="570"/>
      <c r="AE2696" s="570"/>
      <c r="AF2696" s="570"/>
      <c r="AG2696" s="570"/>
      <c r="AH2696" s="570"/>
      <c r="AI2696" s="570"/>
      <c r="AJ2696" s="570"/>
      <c r="AK2696" s="570"/>
      <c r="AL2696" s="570"/>
    </row>
    <row r="2697" spans="1:38">
      <c r="A2697" s="570">
        <v>18</v>
      </c>
      <c r="B2697" s="570">
        <v>145</v>
      </c>
      <c r="C2697" s="570">
        <v>2024</v>
      </c>
      <c r="D2697" s="570"/>
      <c r="E2697" s="570">
        <v>99</v>
      </c>
      <c r="F2697" s="570"/>
      <c r="G2697" s="570">
        <v>99</v>
      </c>
      <c r="H2697" s="570">
        <v>1</v>
      </c>
      <c r="I2697" s="570">
        <v>99</v>
      </c>
      <c r="J2697" s="570">
        <v>103</v>
      </c>
      <c r="K2697" s="570">
        <v>99</v>
      </c>
      <c r="L2697" s="570">
        <v>7</v>
      </c>
      <c r="M2697" s="570">
        <v>99</v>
      </c>
      <c r="N2697" s="570">
        <v>99</v>
      </c>
      <c r="O2697" s="570">
        <v>99</v>
      </c>
      <c r="P2697" s="570">
        <v>99</v>
      </c>
      <c r="Q2697" s="570"/>
      <c r="R2697" s="570">
        <v>0</v>
      </c>
      <c r="S2697" s="570"/>
      <c r="T2697" s="570"/>
      <c r="U2697" s="570"/>
      <c r="V2697" s="570"/>
      <c r="W2697" s="570"/>
      <c r="X2697" s="570"/>
      <c r="Y2697" s="570"/>
      <c r="Z2697" s="570"/>
      <c r="AA2697" s="570"/>
      <c r="AB2697" s="570"/>
      <c r="AC2697" s="570"/>
      <c r="AD2697" s="570"/>
      <c r="AE2697" s="570"/>
      <c r="AF2697" s="570"/>
      <c r="AG2697" s="570"/>
      <c r="AH2697" s="570"/>
      <c r="AI2697" s="570"/>
      <c r="AJ2697" s="570"/>
      <c r="AK2697" s="570"/>
      <c r="AL2697" s="570"/>
    </row>
    <row r="2698" spans="1:38">
      <c r="A2698" s="570">
        <v>18</v>
      </c>
      <c r="B2698" s="570">
        <v>146</v>
      </c>
      <c r="C2698" s="570">
        <v>2024</v>
      </c>
      <c r="D2698" s="570"/>
      <c r="E2698" s="570">
        <v>99</v>
      </c>
      <c r="F2698" s="570"/>
      <c r="G2698" s="570">
        <v>99</v>
      </c>
      <c r="H2698" s="570">
        <v>2</v>
      </c>
      <c r="I2698" s="570">
        <v>99</v>
      </c>
      <c r="J2698" s="570">
        <v>106</v>
      </c>
      <c r="K2698" s="570">
        <v>99</v>
      </c>
      <c r="L2698" s="570">
        <v>7</v>
      </c>
      <c r="M2698" s="570">
        <v>99</v>
      </c>
      <c r="N2698" s="570">
        <v>99</v>
      </c>
      <c r="O2698" s="570">
        <v>99</v>
      </c>
      <c r="P2698" s="570">
        <v>99</v>
      </c>
      <c r="Q2698" s="570">
        <v>8</v>
      </c>
      <c r="R2698" s="570">
        <v>42</v>
      </c>
      <c r="S2698" s="570">
        <v>7</v>
      </c>
      <c r="T2698" s="570">
        <v>5.3571428571428559</v>
      </c>
      <c r="U2698" s="570">
        <v>14.742857142857147</v>
      </c>
      <c r="V2698" s="570">
        <v>4.7619047619047636</v>
      </c>
      <c r="W2698" s="570">
        <v>2.3809523809523818</v>
      </c>
      <c r="X2698" s="570">
        <v>23.809523809523821</v>
      </c>
      <c r="Y2698" s="570">
        <v>11.90476190476191</v>
      </c>
      <c r="Z2698" s="570">
        <v>5.3020275931608944</v>
      </c>
      <c r="AA2698" s="570">
        <v>0</v>
      </c>
      <c r="AB2698" s="570">
        <v>1.3241606249032716</v>
      </c>
      <c r="AC2698" s="570"/>
      <c r="AD2698" s="570">
        <v>73.576988690020656</v>
      </c>
      <c r="AE2698" s="570"/>
      <c r="AF2698" s="570">
        <v>15.730337078651679</v>
      </c>
      <c r="AG2698" s="570">
        <v>15.009089807296091</v>
      </c>
      <c r="AH2698" s="570">
        <v>0</v>
      </c>
      <c r="AI2698" s="570">
        <v>42</v>
      </c>
      <c r="AJ2698" s="570">
        <v>93.926190476190428</v>
      </c>
      <c r="AK2698" s="570">
        <v>17.121636815051321</v>
      </c>
      <c r="AL2698" s="570"/>
    </row>
    <row r="2699" spans="1:38">
      <c r="A2699" s="570">
        <v>18</v>
      </c>
      <c r="B2699" s="570">
        <v>147</v>
      </c>
      <c r="C2699" s="570">
        <v>2024</v>
      </c>
      <c r="D2699" s="570"/>
      <c r="E2699" s="570">
        <v>99</v>
      </c>
      <c r="F2699" s="570"/>
      <c r="G2699" s="570">
        <v>99</v>
      </c>
      <c r="H2699" s="570">
        <v>1</v>
      </c>
      <c r="I2699" s="570">
        <v>99</v>
      </c>
      <c r="J2699" s="570">
        <v>110</v>
      </c>
      <c r="K2699" s="570">
        <v>99</v>
      </c>
      <c r="L2699" s="570">
        <v>7</v>
      </c>
      <c r="M2699" s="570">
        <v>99</v>
      </c>
      <c r="N2699" s="570">
        <v>99</v>
      </c>
      <c r="O2699" s="570">
        <v>99</v>
      </c>
      <c r="P2699" s="570">
        <v>99</v>
      </c>
      <c r="Q2699" s="570">
        <v>86</v>
      </c>
      <c r="R2699" s="570">
        <v>494</v>
      </c>
      <c r="S2699" s="570">
        <v>7</v>
      </c>
      <c r="T2699" s="570">
        <v>6.1720647773279342</v>
      </c>
      <c r="U2699" s="570">
        <v>13.988866396761136</v>
      </c>
      <c r="V2699" s="570">
        <v>4.6558704453441324</v>
      </c>
      <c r="W2699" s="570">
        <v>4.4534412955465594</v>
      </c>
      <c r="X2699" s="570">
        <v>24.89878542510122</v>
      </c>
      <c r="Y2699" s="570">
        <v>17.813765182186238</v>
      </c>
      <c r="Z2699" s="570">
        <v>8.0253001716134147</v>
      </c>
      <c r="AA2699" s="570">
        <v>0</v>
      </c>
      <c r="AB2699" s="570">
        <v>1.4116164205905319</v>
      </c>
      <c r="AC2699" s="570"/>
      <c r="AD2699" s="570">
        <v>45.739561581978997</v>
      </c>
      <c r="AE2699" s="570"/>
      <c r="AF2699" s="570">
        <v>9.117755629383538</v>
      </c>
      <c r="AG2699" s="570">
        <v>12.096435398155728</v>
      </c>
      <c r="AH2699" s="570">
        <v>0.80971659919028316</v>
      </c>
      <c r="AI2699" s="570">
        <v>493</v>
      </c>
      <c r="AJ2699" s="570">
        <v>91.611561866125825</v>
      </c>
      <c r="AK2699" s="570">
        <v>16.987665567209422</v>
      </c>
      <c r="AL2699" s="570"/>
    </row>
    <row r="2700" spans="1:38">
      <c r="A2700" s="570">
        <v>18</v>
      </c>
      <c r="B2700" s="570">
        <v>148</v>
      </c>
      <c r="C2700" s="570">
        <v>2024</v>
      </c>
      <c r="D2700" s="570"/>
      <c r="E2700" s="570">
        <v>99</v>
      </c>
      <c r="F2700" s="570"/>
      <c r="G2700" s="570">
        <v>99</v>
      </c>
      <c r="H2700" s="570">
        <v>1</v>
      </c>
      <c r="I2700" s="570">
        <v>99</v>
      </c>
      <c r="J2700" s="570">
        <v>111</v>
      </c>
      <c r="K2700" s="570">
        <v>99</v>
      </c>
      <c r="L2700" s="570">
        <v>7</v>
      </c>
      <c r="M2700" s="570">
        <v>99</v>
      </c>
      <c r="N2700" s="570">
        <v>99</v>
      </c>
      <c r="O2700" s="570">
        <v>99</v>
      </c>
      <c r="P2700" s="570">
        <v>99</v>
      </c>
      <c r="Q2700" s="570">
        <v>9</v>
      </c>
      <c r="R2700" s="570">
        <v>18</v>
      </c>
      <c r="S2700" s="570">
        <v>7</v>
      </c>
      <c r="T2700" s="570">
        <v>5.7777777777777777</v>
      </c>
      <c r="U2700" s="570">
        <v>19.899999999999999</v>
      </c>
      <c r="V2700" s="570">
        <v>11.111111111111112</v>
      </c>
      <c r="W2700" s="570">
        <v>0</v>
      </c>
      <c r="X2700" s="570">
        <v>72.222222222222229</v>
      </c>
      <c r="Y2700" s="570">
        <v>22.222222222222225</v>
      </c>
      <c r="Z2700" s="570">
        <v>6.0530983801686311</v>
      </c>
      <c r="AA2700" s="570">
        <v>0</v>
      </c>
      <c r="AB2700" s="570">
        <v>1.2717247935843992</v>
      </c>
      <c r="AC2700" s="570"/>
      <c r="AD2700" s="570">
        <v>82.562464546659399</v>
      </c>
      <c r="AE2700" s="570"/>
      <c r="AF2700" s="570">
        <v>9.8901098901098887</v>
      </c>
      <c r="AG2700" s="570">
        <v>11.906661348224972</v>
      </c>
      <c r="AH2700" s="570">
        <v>0</v>
      </c>
      <c r="AI2700" s="570">
        <v>18</v>
      </c>
      <c r="AJ2700" s="570">
        <v>101.22777777777777</v>
      </c>
      <c r="AK2700" s="570">
        <v>18.702407478130876</v>
      </c>
      <c r="AL2700" s="570"/>
    </row>
    <row r="2701" spans="1:38">
      <c r="A2701" s="570">
        <v>18</v>
      </c>
      <c r="B2701" s="570">
        <v>149</v>
      </c>
      <c r="C2701" s="570">
        <v>2024</v>
      </c>
      <c r="D2701" s="570"/>
      <c r="E2701" s="570">
        <v>99</v>
      </c>
      <c r="F2701" s="570"/>
      <c r="G2701" s="570">
        <v>99</v>
      </c>
      <c r="H2701" s="570">
        <v>1</v>
      </c>
      <c r="I2701" s="570">
        <v>99</v>
      </c>
      <c r="J2701" s="570">
        <v>116</v>
      </c>
      <c r="K2701" s="570">
        <v>99</v>
      </c>
      <c r="L2701" s="570">
        <v>7</v>
      </c>
      <c r="M2701" s="570">
        <v>99</v>
      </c>
      <c r="N2701" s="570">
        <v>99</v>
      </c>
      <c r="O2701" s="570">
        <v>99</v>
      </c>
      <c r="P2701" s="570">
        <v>99</v>
      </c>
      <c r="Q2701" s="570">
        <v>39</v>
      </c>
      <c r="R2701" s="570">
        <v>144</v>
      </c>
      <c r="S2701" s="570">
        <v>7</v>
      </c>
      <c r="T2701" s="570">
        <v>5.5972222222222223</v>
      </c>
      <c r="U2701" s="570">
        <v>16.336805555555557</v>
      </c>
      <c r="V2701" s="570">
        <v>9.7222222222222232</v>
      </c>
      <c r="W2701" s="570">
        <v>7.6388888888888893</v>
      </c>
      <c r="X2701" s="570">
        <v>32.638888888888886</v>
      </c>
      <c r="Y2701" s="570">
        <v>24.305555555555557</v>
      </c>
      <c r="Z2701" s="570">
        <v>7.622952790091853</v>
      </c>
      <c r="AA2701" s="570">
        <v>0</v>
      </c>
      <c r="AB2701" s="570">
        <v>1.5425422938756197</v>
      </c>
      <c r="AC2701" s="570"/>
      <c r="AD2701" s="570">
        <v>66.660579123092916</v>
      </c>
      <c r="AE2701" s="570"/>
      <c r="AF2701" s="570">
        <v>13.675213675213676</v>
      </c>
      <c r="AG2701" s="570">
        <v>18.451125106863589</v>
      </c>
      <c r="AH2701" s="570">
        <v>0</v>
      </c>
      <c r="AI2701" s="570">
        <v>144</v>
      </c>
      <c r="AJ2701" s="570">
        <v>95.65625</v>
      </c>
      <c r="AK2701" s="570">
        <v>17.463547379232946</v>
      </c>
      <c r="AL2701" s="570"/>
    </row>
    <row r="2702" spans="1:38">
      <c r="A2702" s="570">
        <v>18</v>
      </c>
      <c r="B2702" s="570">
        <v>150</v>
      </c>
      <c r="C2702" s="570">
        <v>2024</v>
      </c>
      <c r="D2702" s="570"/>
      <c r="E2702" s="570">
        <v>99</v>
      </c>
      <c r="F2702" s="570"/>
      <c r="G2702" s="570">
        <v>99</v>
      </c>
      <c r="H2702" s="570">
        <v>2</v>
      </c>
      <c r="I2702" s="570">
        <v>99</v>
      </c>
      <c r="J2702" s="570">
        <v>117</v>
      </c>
      <c r="K2702" s="570">
        <v>99</v>
      </c>
      <c r="L2702" s="570">
        <v>7</v>
      </c>
      <c r="M2702" s="570">
        <v>99</v>
      </c>
      <c r="N2702" s="570">
        <v>99</v>
      </c>
      <c r="O2702" s="570">
        <v>99</v>
      </c>
      <c r="P2702" s="570">
        <v>99</v>
      </c>
      <c r="Q2702" s="570">
        <v>10</v>
      </c>
      <c r="R2702" s="570">
        <v>22</v>
      </c>
      <c r="S2702" s="570">
        <v>7</v>
      </c>
      <c r="T2702" s="570">
        <v>5.7727272727272716</v>
      </c>
      <c r="U2702" s="570">
        <v>15.677272727272724</v>
      </c>
      <c r="V2702" s="570">
        <v>9.0909090909090917</v>
      </c>
      <c r="W2702" s="570">
        <v>4.5454545454545459</v>
      </c>
      <c r="X2702" s="570">
        <v>31.818181818181817</v>
      </c>
      <c r="Y2702" s="570">
        <v>22.727272727272723</v>
      </c>
      <c r="Z2702" s="570">
        <v>7.0483351882284913</v>
      </c>
      <c r="AA2702" s="570">
        <v>0</v>
      </c>
      <c r="AB2702" s="570">
        <v>1.4749982490534499</v>
      </c>
      <c r="AC2702" s="570"/>
      <c r="AD2702" s="570">
        <v>61.554506962275923</v>
      </c>
      <c r="AE2702" s="570"/>
      <c r="AF2702" s="570">
        <v>8.7301587301587293</v>
      </c>
      <c r="AG2702" s="570">
        <v>10.718836435963576</v>
      </c>
      <c r="AH2702" s="570">
        <v>0</v>
      </c>
      <c r="AI2702" s="570">
        <v>22</v>
      </c>
      <c r="AJ2702" s="570">
        <v>94.040909090909054</v>
      </c>
      <c r="AK2702" s="570">
        <v>17.697437406573449</v>
      </c>
      <c r="AL2702" s="570"/>
    </row>
    <row r="2703" spans="1:38">
      <c r="A2703" s="570">
        <v>18</v>
      </c>
      <c r="B2703" s="570">
        <v>151</v>
      </c>
      <c r="C2703" s="570">
        <v>2024</v>
      </c>
      <c r="D2703" s="570"/>
      <c r="E2703" s="570">
        <v>99</v>
      </c>
      <c r="F2703" s="570"/>
      <c r="G2703" s="570">
        <v>99</v>
      </c>
      <c r="H2703" s="570">
        <v>1</v>
      </c>
      <c r="I2703" s="570">
        <v>99</v>
      </c>
      <c r="J2703" s="570">
        <v>134</v>
      </c>
      <c r="K2703" s="570">
        <v>99</v>
      </c>
      <c r="L2703" s="570">
        <v>7</v>
      </c>
      <c r="M2703" s="570">
        <v>99</v>
      </c>
      <c r="N2703" s="570">
        <v>99</v>
      </c>
      <c r="O2703" s="570">
        <v>99</v>
      </c>
      <c r="P2703" s="570">
        <v>99</v>
      </c>
      <c r="Q2703" s="570">
        <v>102</v>
      </c>
      <c r="R2703" s="570">
        <v>616</v>
      </c>
      <c r="S2703" s="570">
        <v>7</v>
      </c>
      <c r="T2703" s="570">
        <v>5.7402597402597406</v>
      </c>
      <c r="U2703" s="570">
        <v>14.567207792207801</v>
      </c>
      <c r="V2703" s="570">
        <v>8.1168831168831144</v>
      </c>
      <c r="W2703" s="570">
        <v>2.4350649350649345</v>
      </c>
      <c r="X2703" s="570">
        <v>29.220779220779225</v>
      </c>
      <c r="Y2703" s="570">
        <v>20.129870129870127</v>
      </c>
      <c r="Z2703" s="570">
        <v>7.8364033126747614</v>
      </c>
      <c r="AA2703" s="570">
        <v>0</v>
      </c>
      <c r="AB2703" s="570">
        <v>1.3796065447254431</v>
      </c>
      <c r="AC2703" s="570"/>
      <c r="AD2703" s="570">
        <v>56.50209399506155</v>
      </c>
      <c r="AE2703" s="570"/>
      <c r="AF2703" s="570">
        <v>11.119133574007222</v>
      </c>
      <c r="AG2703" s="570">
        <v>12.980640569600938</v>
      </c>
      <c r="AH2703" s="570">
        <v>0</v>
      </c>
      <c r="AI2703" s="570">
        <v>612</v>
      </c>
      <c r="AJ2703" s="570">
        <v>91.572549019607933</v>
      </c>
      <c r="AK2703" s="570">
        <v>17.321365730919979</v>
      </c>
      <c r="AL2703" s="570"/>
    </row>
    <row r="2704" spans="1:38">
      <c r="A2704" s="570">
        <v>18</v>
      </c>
      <c r="B2704" s="570">
        <v>152</v>
      </c>
      <c r="C2704" s="570">
        <v>2024</v>
      </c>
      <c r="D2704" s="570"/>
      <c r="E2704" s="570">
        <v>99</v>
      </c>
      <c r="F2704" s="570"/>
      <c r="G2704" s="570">
        <v>99</v>
      </c>
      <c r="H2704" s="570">
        <v>2</v>
      </c>
      <c r="I2704" s="570">
        <v>99</v>
      </c>
      <c r="J2704" s="570">
        <v>141</v>
      </c>
      <c r="K2704" s="570">
        <v>99</v>
      </c>
      <c r="L2704" s="570">
        <v>7</v>
      </c>
      <c r="M2704" s="570">
        <v>99</v>
      </c>
      <c r="N2704" s="570">
        <v>99</v>
      </c>
      <c r="O2704" s="570">
        <v>99</v>
      </c>
      <c r="P2704" s="570">
        <v>99</v>
      </c>
      <c r="Q2704" s="570">
        <v>62</v>
      </c>
      <c r="R2704" s="570">
        <v>209</v>
      </c>
      <c r="S2704" s="570">
        <v>7</v>
      </c>
      <c r="T2704" s="570">
        <v>6.2822966507177052</v>
      </c>
      <c r="U2704" s="570">
        <v>20.055502392344486</v>
      </c>
      <c r="V2704" s="570">
        <v>16.746411483253588</v>
      </c>
      <c r="W2704" s="570">
        <v>3.3492822966507174</v>
      </c>
      <c r="X2704" s="570">
        <v>57.894736842105239</v>
      </c>
      <c r="Y2704" s="570">
        <v>45.454545454545446</v>
      </c>
      <c r="Z2704" s="570">
        <v>8.0669673698760853</v>
      </c>
      <c r="AA2704" s="570">
        <v>0</v>
      </c>
      <c r="AB2704" s="570">
        <v>1.5033367951506589</v>
      </c>
      <c r="AC2704" s="570"/>
      <c r="AD2704" s="570">
        <v>69.411797167715434</v>
      </c>
      <c r="AE2704" s="570"/>
      <c r="AF2704" s="570">
        <v>10.528967254408061</v>
      </c>
      <c r="AG2704" s="570">
        <v>14.078243813311103</v>
      </c>
      <c r="AH2704" s="570">
        <v>0</v>
      </c>
      <c r="AI2704" s="570">
        <v>209</v>
      </c>
      <c r="AJ2704" s="570">
        <v>102.05119617224882</v>
      </c>
      <c r="AK2704" s="570">
        <v>17.739389782269502</v>
      </c>
      <c r="AL2704" s="570"/>
    </row>
    <row r="2705" spans="1:38">
      <c r="A2705" s="570">
        <v>18</v>
      </c>
      <c r="B2705" s="570">
        <v>153</v>
      </c>
      <c r="C2705" s="570">
        <v>2024</v>
      </c>
      <c r="D2705" s="570"/>
      <c r="E2705" s="570">
        <v>99</v>
      </c>
      <c r="F2705" s="570"/>
      <c r="G2705" s="570">
        <v>99</v>
      </c>
      <c r="H2705" s="570">
        <v>2</v>
      </c>
      <c r="I2705" s="570">
        <v>99</v>
      </c>
      <c r="J2705" s="570">
        <v>143</v>
      </c>
      <c r="K2705" s="570">
        <v>99</v>
      </c>
      <c r="L2705" s="570">
        <v>7</v>
      </c>
      <c r="M2705" s="570">
        <v>99</v>
      </c>
      <c r="N2705" s="570">
        <v>99</v>
      </c>
      <c r="O2705" s="570">
        <v>99</v>
      </c>
      <c r="P2705" s="570">
        <v>99</v>
      </c>
      <c r="Q2705" s="570"/>
      <c r="R2705" s="570">
        <v>0</v>
      </c>
      <c r="S2705" s="570"/>
      <c r="T2705" s="570"/>
      <c r="U2705" s="570"/>
      <c r="V2705" s="570"/>
      <c r="W2705" s="570"/>
      <c r="X2705" s="570"/>
      <c r="Y2705" s="570"/>
      <c r="Z2705" s="570"/>
      <c r="AA2705" s="570"/>
      <c r="AB2705" s="570"/>
      <c r="AC2705" s="570"/>
      <c r="AD2705" s="570"/>
      <c r="AE2705" s="570"/>
      <c r="AF2705" s="570"/>
      <c r="AG2705" s="570"/>
      <c r="AH2705" s="570"/>
      <c r="AI2705" s="570"/>
      <c r="AJ2705" s="570"/>
      <c r="AK2705" s="570"/>
      <c r="AL2705" s="570"/>
    </row>
    <row r="2706" spans="1:38">
      <c r="A2706" s="570">
        <v>18</v>
      </c>
      <c r="B2706" s="570">
        <v>154</v>
      </c>
      <c r="C2706" s="570">
        <v>2024</v>
      </c>
      <c r="D2706" s="570"/>
      <c r="E2706" s="570">
        <v>99</v>
      </c>
      <c r="F2706" s="570"/>
      <c r="G2706" s="570">
        <v>99</v>
      </c>
      <c r="H2706" s="570">
        <v>2</v>
      </c>
      <c r="I2706" s="570">
        <v>99</v>
      </c>
      <c r="J2706" s="570">
        <v>147</v>
      </c>
      <c r="K2706" s="570">
        <v>99</v>
      </c>
      <c r="L2706" s="570">
        <v>7</v>
      </c>
      <c r="M2706" s="570">
        <v>99</v>
      </c>
      <c r="N2706" s="570">
        <v>99</v>
      </c>
      <c r="O2706" s="570">
        <v>99</v>
      </c>
      <c r="P2706" s="570">
        <v>99</v>
      </c>
      <c r="Q2706" s="570"/>
      <c r="R2706" s="570">
        <v>0</v>
      </c>
      <c r="S2706" s="570"/>
      <c r="T2706" s="570"/>
      <c r="U2706" s="570"/>
      <c r="V2706" s="570"/>
      <c r="W2706" s="570"/>
      <c r="X2706" s="570"/>
      <c r="Y2706" s="570"/>
      <c r="Z2706" s="570"/>
      <c r="AA2706" s="570"/>
      <c r="AB2706" s="570"/>
      <c r="AC2706" s="570"/>
      <c r="AD2706" s="570"/>
      <c r="AE2706" s="570"/>
      <c r="AF2706" s="570"/>
      <c r="AG2706" s="570"/>
      <c r="AH2706" s="570"/>
      <c r="AI2706" s="570"/>
      <c r="AJ2706" s="570"/>
      <c r="AK2706" s="570"/>
      <c r="AL2706" s="570"/>
    </row>
    <row r="2707" spans="1:38">
      <c r="A2707" s="570">
        <v>18</v>
      </c>
      <c r="B2707" s="570">
        <v>155</v>
      </c>
      <c r="C2707" s="570">
        <v>2024</v>
      </c>
      <c r="D2707" s="570"/>
      <c r="E2707" s="570">
        <v>99</v>
      </c>
      <c r="F2707" s="570"/>
      <c r="G2707" s="570">
        <v>99</v>
      </c>
      <c r="H2707" s="570">
        <v>1</v>
      </c>
      <c r="I2707" s="570">
        <v>99</v>
      </c>
      <c r="J2707" s="570">
        <v>155</v>
      </c>
      <c r="K2707" s="570">
        <v>99</v>
      </c>
      <c r="L2707" s="570">
        <v>7</v>
      </c>
      <c r="M2707" s="570">
        <v>99</v>
      </c>
      <c r="N2707" s="570">
        <v>99</v>
      </c>
      <c r="O2707" s="570">
        <v>99</v>
      </c>
      <c r="P2707" s="570">
        <v>99</v>
      </c>
      <c r="Q2707" s="570">
        <v>37</v>
      </c>
      <c r="R2707" s="570">
        <v>332</v>
      </c>
      <c r="S2707" s="570">
        <v>7</v>
      </c>
      <c r="T2707" s="570">
        <v>5.7921686746987922</v>
      </c>
      <c r="U2707" s="570">
        <v>17.896385542168662</v>
      </c>
      <c r="V2707" s="570">
        <v>10.843373493975903</v>
      </c>
      <c r="W2707" s="570">
        <v>3.012048192771084</v>
      </c>
      <c r="X2707" s="570">
        <v>44.277108433734945</v>
      </c>
      <c r="Y2707" s="570">
        <v>35.24096385542169</v>
      </c>
      <c r="Z2707" s="570">
        <v>7.6762494887023616</v>
      </c>
      <c r="AA2707" s="570">
        <v>0</v>
      </c>
      <c r="AB2707" s="570">
        <v>1.5294888887159253</v>
      </c>
      <c r="AC2707" s="570"/>
      <c r="AD2707" s="570">
        <v>71.793339261811482</v>
      </c>
      <c r="AE2707" s="570"/>
      <c r="AF2707" s="570">
        <v>11.985559566787002</v>
      </c>
      <c r="AG2707" s="570">
        <v>12.37042141796808</v>
      </c>
      <c r="AH2707" s="570">
        <v>0</v>
      </c>
      <c r="AI2707" s="570">
        <v>332</v>
      </c>
      <c r="AJ2707" s="570">
        <v>98.994879518072281</v>
      </c>
      <c r="AK2707" s="570">
        <v>17.326975054298572</v>
      </c>
      <c r="AL2707" s="570"/>
    </row>
    <row r="2708" spans="1:38">
      <c r="A2708" s="570">
        <v>18</v>
      </c>
      <c r="B2708" s="570">
        <v>156</v>
      </c>
      <c r="C2708" s="570">
        <v>2024</v>
      </c>
      <c r="D2708" s="570"/>
      <c r="E2708" s="570">
        <v>99</v>
      </c>
      <c r="F2708" s="570"/>
      <c r="G2708" s="570">
        <v>99</v>
      </c>
      <c r="H2708" s="570">
        <v>2</v>
      </c>
      <c r="I2708" s="570">
        <v>99</v>
      </c>
      <c r="J2708" s="570">
        <v>160</v>
      </c>
      <c r="K2708" s="570">
        <v>99</v>
      </c>
      <c r="L2708" s="570">
        <v>7</v>
      </c>
      <c r="M2708" s="570">
        <v>99</v>
      </c>
      <c r="N2708" s="570">
        <v>99</v>
      </c>
      <c r="O2708" s="570">
        <v>99</v>
      </c>
      <c r="P2708" s="570">
        <v>99</v>
      </c>
      <c r="Q2708" s="570">
        <v>15</v>
      </c>
      <c r="R2708" s="570">
        <v>58</v>
      </c>
      <c r="S2708" s="570">
        <v>7</v>
      </c>
      <c r="T2708" s="570">
        <v>4.9655172413793087</v>
      </c>
      <c r="U2708" s="570">
        <v>13.986206896551723</v>
      </c>
      <c r="V2708" s="570">
        <v>6.8965517241379306</v>
      </c>
      <c r="W2708" s="570">
        <v>1.7241379310344827</v>
      </c>
      <c r="X2708" s="570">
        <v>29.310344827586206</v>
      </c>
      <c r="Y2708" s="570">
        <v>10.344827586206899</v>
      </c>
      <c r="Z2708" s="570">
        <v>6.3051278604405905</v>
      </c>
      <c r="AA2708" s="570">
        <v>0</v>
      </c>
      <c r="AB2708" s="570">
        <v>1.5195906576917722</v>
      </c>
      <c r="AC2708" s="570"/>
      <c r="AD2708" s="570">
        <v>63.247408811639147</v>
      </c>
      <c r="AE2708" s="570"/>
      <c r="AF2708" s="570">
        <v>12.210526315789476</v>
      </c>
      <c r="AG2708" s="570">
        <v>13.452736318407959</v>
      </c>
      <c r="AH2708" s="570">
        <v>10.344827586206899</v>
      </c>
      <c r="AI2708" s="570">
        <v>58</v>
      </c>
      <c r="AJ2708" s="570">
        <v>91.281034482758628</v>
      </c>
      <c r="AK2708" s="570">
        <v>17.26232930619641</v>
      </c>
      <c r="AL2708" s="570"/>
    </row>
    <row r="2709" spans="1:38">
      <c r="A2709" s="570">
        <v>18</v>
      </c>
      <c r="B2709" s="570">
        <v>157</v>
      </c>
      <c r="C2709" s="570">
        <v>2024</v>
      </c>
      <c r="D2709" s="570"/>
      <c r="E2709" s="570">
        <v>99</v>
      </c>
      <c r="F2709" s="570"/>
      <c r="G2709" s="570">
        <v>99</v>
      </c>
      <c r="H2709" s="570">
        <v>1</v>
      </c>
      <c r="I2709" s="570">
        <v>99</v>
      </c>
      <c r="J2709" s="570">
        <v>171</v>
      </c>
      <c r="K2709" s="570">
        <v>99</v>
      </c>
      <c r="L2709" s="570">
        <v>7</v>
      </c>
      <c r="M2709" s="570">
        <v>99</v>
      </c>
      <c r="N2709" s="570">
        <v>99</v>
      </c>
      <c r="O2709" s="570">
        <v>99</v>
      </c>
      <c r="P2709" s="570">
        <v>99</v>
      </c>
      <c r="Q2709" s="570"/>
      <c r="R2709" s="570">
        <v>0</v>
      </c>
      <c r="S2709" s="570"/>
      <c r="T2709" s="570"/>
      <c r="U2709" s="570"/>
      <c r="V2709" s="570"/>
      <c r="W2709" s="570"/>
      <c r="X2709" s="570"/>
      <c r="Y2709" s="570"/>
      <c r="Z2709" s="570"/>
      <c r="AA2709" s="570"/>
      <c r="AB2709" s="570"/>
      <c r="AC2709" s="570"/>
      <c r="AD2709" s="570"/>
      <c r="AE2709" s="570"/>
      <c r="AF2709" s="570"/>
      <c r="AG2709" s="570"/>
      <c r="AH2709" s="570"/>
      <c r="AI2709" s="570"/>
      <c r="AJ2709" s="570"/>
      <c r="AK2709" s="570"/>
      <c r="AL2709" s="570"/>
    </row>
    <row r="2710" spans="1:38">
      <c r="A2710" s="570">
        <v>18</v>
      </c>
      <c r="B2710" s="570">
        <v>158</v>
      </c>
      <c r="C2710" s="570">
        <v>2024</v>
      </c>
      <c r="D2710" s="570"/>
      <c r="E2710" s="570">
        <v>99</v>
      </c>
      <c r="F2710" s="570"/>
      <c r="G2710" s="570">
        <v>99</v>
      </c>
      <c r="H2710" s="570">
        <v>2</v>
      </c>
      <c r="I2710" s="570">
        <v>99</v>
      </c>
      <c r="J2710" s="570">
        <v>175</v>
      </c>
      <c r="K2710" s="570">
        <v>99</v>
      </c>
      <c r="L2710" s="570">
        <v>7</v>
      </c>
      <c r="M2710" s="570">
        <v>99</v>
      </c>
      <c r="N2710" s="570">
        <v>99</v>
      </c>
      <c r="O2710" s="570">
        <v>99</v>
      </c>
      <c r="P2710" s="570">
        <v>99</v>
      </c>
      <c r="Q2710" s="570">
        <v>18</v>
      </c>
      <c r="R2710" s="570">
        <v>122</v>
      </c>
      <c r="S2710" s="570">
        <v>7</v>
      </c>
      <c r="T2710" s="570">
        <v>5.5081967213114735</v>
      </c>
      <c r="U2710" s="570">
        <v>16.879508196721314</v>
      </c>
      <c r="V2710" s="570">
        <v>12.295081967213116</v>
      </c>
      <c r="W2710" s="570">
        <v>4.0983606557377046</v>
      </c>
      <c r="X2710" s="570">
        <v>48.360655737704917</v>
      </c>
      <c r="Y2710" s="570">
        <v>22.950819672131153</v>
      </c>
      <c r="Z2710" s="570">
        <v>7.7427061237519004</v>
      </c>
      <c r="AA2710" s="570">
        <v>0</v>
      </c>
      <c r="AB2710" s="570">
        <v>1.4556047790441389</v>
      </c>
      <c r="AC2710" s="570"/>
      <c r="AD2710" s="570">
        <v>50.725899759639852</v>
      </c>
      <c r="AE2710" s="570"/>
      <c r="AF2710" s="570">
        <v>5.9921414538310396</v>
      </c>
      <c r="AG2710" s="570">
        <v>8.8986548092836735</v>
      </c>
      <c r="AH2710" s="570">
        <v>0</v>
      </c>
      <c r="AI2710" s="570">
        <v>101</v>
      </c>
      <c r="AJ2710" s="570">
        <v>97.862376237623764</v>
      </c>
      <c r="AK2710" s="570">
        <v>16.9341336559486</v>
      </c>
      <c r="AL2710" s="570"/>
    </row>
    <row r="2711" spans="1:38">
      <c r="A2711" s="570">
        <v>18</v>
      </c>
      <c r="B2711" s="570">
        <v>159</v>
      </c>
      <c r="C2711" s="570">
        <v>2024</v>
      </c>
      <c r="D2711" s="570"/>
      <c r="E2711" s="570">
        <v>99</v>
      </c>
      <c r="F2711" s="570"/>
      <c r="G2711" s="570">
        <v>99</v>
      </c>
      <c r="H2711" s="570">
        <v>2</v>
      </c>
      <c r="I2711" s="570">
        <v>99</v>
      </c>
      <c r="J2711" s="570">
        <v>177</v>
      </c>
      <c r="K2711" s="570">
        <v>99</v>
      </c>
      <c r="L2711" s="570">
        <v>7</v>
      </c>
      <c r="M2711" s="570">
        <v>99</v>
      </c>
      <c r="N2711" s="570">
        <v>99</v>
      </c>
      <c r="O2711" s="570">
        <v>99</v>
      </c>
      <c r="P2711" s="570">
        <v>99</v>
      </c>
      <c r="Q2711" s="570">
        <v>36</v>
      </c>
      <c r="R2711" s="570">
        <v>143</v>
      </c>
      <c r="S2711" s="570">
        <v>7</v>
      </c>
      <c r="T2711" s="570">
        <v>5.0839160839160815</v>
      </c>
      <c r="U2711" s="570">
        <v>14.248951048951044</v>
      </c>
      <c r="V2711" s="570">
        <v>0.69930069930069916</v>
      </c>
      <c r="W2711" s="570">
        <v>0.69930069930069916</v>
      </c>
      <c r="X2711" s="570">
        <v>17.482517482517476</v>
      </c>
      <c r="Y2711" s="570">
        <v>6.9930069930069916</v>
      </c>
      <c r="Z2711" s="570">
        <v>4.5995722989500063</v>
      </c>
      <c r="AA2711" s="570">
        <v>0</v>
      </c>
      <c r="AB2711" s="570">
        <v>1.0741495481074081</v>
      </c>
      <c r="AC2711" s="570"/>
      <c r="AD2711" s="570">
        <v>53.433447997603345</v>
      </c>
      <c r="AE2711" s="570"/>
      <c r="AF2711" s="570">
        <v>15.212765957446813</v>
      </c>
      <c r="AG2711" s="570">
        <v>16.385216636109227</v>
      </c>
      <c r="AH2711" s="570">
        <v>0</v>
      </c>
      <c r="AI2711" s="570">
        <v>143</v>
      </c>
      <c r="AJ2711" s="570">
        <v>94.816783216783179</v>
      </c>
      <c r="AK2711" s="570">
        <v>16.273561389905062</v>
      </c>
      <c r="AL2711" s="570"/>
    </row>
    <row r="2712" spans="1:38">
      <c r="A2712" s="570">
        <v>18</v>
      </c>
      <c r="B2712" s="570">
        <v>160</v>
      </c>
      <c r="C2712" s="570">
        <v>2024</v>
      </c>
      <c r="D2712" s="570"/>
      <c r="E2712" s="570">
        <v>99</v>
      </c>
      <c r="F2712" s="570"/>
      <c r="G2712" s="570">
        <v>99</v>
      </c>
      <c r="H2712" s="570">
        <v>2</v>
      </c>
      <c r="I2712" s="570">
        <v>99</v>
      </c>
      <c r="J2712" s="570">
        <v>178</v>
      </c>
      <c r="K2712" s="570">
        <v>99</v>
      </c>
      <c r="L2712" s="570">
        <v>7</v>
      </c>
      <c r="M2712" s="570">
        <v>99</v>
      </c>
      <c r="N2712" s="570">
        <v>99</v>
      </c>
      <c r="O2712" s="570">
        <v>99</v>
      </c>
      <c r="P2712" s="570">
        <v>99</v>
      </c>
      <c r="Q2712" s="570">
        <v>12</v>
      </c>
      <c r="R2712" s="570">
        <v>46</v>
      </c>
      <c r="S2712" s="570">
        <v>7</v>
      </c>
      <c r="T2712" s="570">
        <v>5.4565217391304364</v>
      </c>
      <c r="U2712" s="570">
        <v>17.243478260869573</v>
      </c>
      <c r="V2712" s="570">
        <v>19.565217391304348</v>
      </c>
      <c r="W2712" s="570">
        <v>0</v>
      </c>
      <c r="X2712" s="570">
        <v>41.304347826086953</v>
      </c>
      <c r="Y2712" s="570">
        <v>28.260869565217391</v>
      </c>
      <c r="Z2712" s="570">
        <v>6.7578184083941952</v>
      </c>
      <c r="AA2712" s="570">
        <v>0</v>
      </c>
      <c r="AB2712" s="570">
        <v>1.2459765113832273</v>
      </c>
      <c r="AC2712" s="570"/>
      <c r="AD2712" s="570">
        <v>68.543927335353075</v>
      </c>
      <c r="AE2712" s="570"/>
      <c r="AF2712" s="570">
        <v>8.761904761904761</v>
      </c>
      <c r="AG2712" s="570">
        <v>12.563156310879521</v>
      </c>
      <c r="AH2712" s="570">
        <v>2.1739130434782608</v>
      </c>
      <c r="AI2712" s="570">
        <v>46</v>
      </c>
      <c r="AJ2712" s="570">
        <v>98.476086956521726</v>
      </c>
      <c r="AK2712" s="570">
        <v>17.154263081853561</v>
      </c>
      <c r="AL2712" s="570"/>
    </row>
    <row r="2713" spans="1:38">
      <c r="A2713" s="570">
        <v>18</v>
      </c>
      <c r="B2713" s="570">
        <v>161</v>
      </c>
      <c r="C2713" s="570">
        <v>2024</v>
      </c>
      <c r="D2713" s="570"/>
      <c r="E2713" s="570">
        <v>99</v>
      </c>
      <c r="F2713" s="570"/>
      <c r="G2713" s="570">
        <v>99</v>
      </c>
      <c r="H2713" s="570">
        <v>2</v>
      </c>
      <c r="I2713" s="570">
        <v>99</v>
      </c>
      <c r="J2713" s="570">
        <v>181</v>
      </c>
      <c r="K2713" s="570">
        <v>99</v>
      </c>
      <c r="L2713" s="570">
        <v>7</v>
      </c>
      <c r="M2713" s="570">
        <v>99</v>
      </c>
      <c r="N2713" s="570">
        <v>99</v>
      </c>
      <c r="O2713" s="570">
        <v>99</v>
      </c>
      <c r="P2713" s="570">
        <v>99</v>
      </c>
      <c r="Q2713" s="570">
        <v>13</v>
      </c>
      <c r="R2713" s="570">
        <v>55</v>
      </c>
      <c r="S2713" s="570">
        <v>7</v>
      </c>
      <c r="T2713" s="570">
        <v>5.2909090909090892</v>
      </c>
      <c r="U2713" s="570">
        <v>18.540000000000003</v>
      </c>
      <c r="V2713" s="570">
        <v>14.545454545454543</v>
      </c>
      <c r="W2713" s="570">
        <v>0</v>
      </c>
      <c r="X2713" s="570">
        <v>47.27272727272728</v>
      </c>
      <c r="Y2713" s="570">
        <v>34.545454545454554</v>
      </c>
      <c r="Z2713" s="570">
        <v>7.6825563927167213</v>
      </c>
      <c r="AA2713" s="570">
        <v>0</v>
      </c>
      <c r="AB2713" s="570">
        <v>2.077347323108595</v>
      </c>
      <c r="AC2713" s="570"/>
      <c r="AD2713" s="570">
        <v>63.201528043934189</v>
      </c>
      <c r="AE2713" s="570"/>
      <c r="AF2713" s="570">
        <v>8.943089430894311</v>
      </c>
      <c r="AG2713" s="570">
        <v>11.596065275487579</v>
      </c>
      <c r="AH2713" s="570">
        <v>0</v>
      </c>
      <c r="AI2713" s="570">
        <v>55</v>
      </c>
      <c r="AJ2713" s="570">
        <v>99.850909090909084</v>
      </c>
      <c r="AK2713" s="570">
        <v>17.512937185213438</v>
      </c>
      <c r="AL2713" s="570"/>
    </row>
    <row r="2714" spans="1:38">
      <c r="A2714" s="570">
        <v>18</v>
      </c>
      <c r="B2714" s="570">
        <v>162</v>
      </c>
      <c r="C2714" s="570">
        <v>2024</v>
      </c>
      <c r="D2714" s="570"/>
      <c r="E2714" s="570">
        <v>99</v>
      </c>
      <c r="F2714" s="570"/>
      <c r="G2714" s="570">
        <v>99</v>
      </c>
      <c r="H2714" s="570">
        <v>1</v>
      </c>
      <c r="I2714" s="570">
        <v>99</v>
      </c>
      <c r="J2714" s="570">
        <v>262</v>
      </c>
      <c r="K2714" s="570">
        <v>99</v>
      </c>
      <c r="L2714" s="570">
        <v>7</v>
      </c>
      <c r="M2714" s="570">
        <v>99</v>
      </c>
      <c r="N2714" s="570">
        <v>99</v>
      </c>
      <c r="O2714" s="570">
        <v>99</v>
      </c>
      <c r="P2714" s="570">
        <v>99</v>
      </c>
      <c r="Q2714" s="570"/>
      <c r="R2714" s="570">
        <v>0</v>
      </c>
      <c r="S2714" s="570"/>
      <c r="T2714" s="570"/>
      <c r="U2714" s="570"/>
      <c r="V2714" s="570"/>
      <c r="W2714" s="570"/>
      <c r="X2714" s="570"/>
      <c r="Y2714" s="570"/>
      <c r="Z2714" s="570"/>
      <c r="AA2714" s="570"/>
      <c r="AB2714" s="570"/>
      <c r="AC2714" s="570"/>
      <c r="AD2714" s="570"/>
      <c r="AE2714" s="570"/>
      <c r="AF2714" s="570"/>
      <c r="AG2714" s="570"/>
      <c r="AH2714" s="570"/>
      <c r="AI2714" s="570"/>
      <c r="AJ2714" s="570"/>
      <c r="AK2714" s="570"/>
      <c r="AL2714" s="570"/>
    </row>
    <row r="2715" spans="1:38">
      <c r="A2715" s="570">
        <v>18</v>
      </c>
      <c r="B2715" s="570">
        <v>163</v>
      </c>
      <c r="C2715" s="570">
        <v>2024</v>
      </c>
      <c r="D2715" s="570"/>
      <c r="E2715" s="570">
        <v>99</v>
      </c>
      <c r="F2715" s="570"/>
      <c r="G2715" s="570">
        <v>99</v>
      </c>
      <c r="H2715" s="570">
        <v>1</v>
      </c>
      <c r="I2715" s="570">
        <v>99</v>
      </c>
      <c r="J2715" s="570">
        <v>309</v>
      </c>
      <c r="K2715" s="570">
        <v>99</v>
      </c>
      <c r="L2715" s="570">
        <v>7</v>
      </c>
      <c r="M2715" s="570">
        <v>99</v>
      </c>
      <c r="N2715" s="570">
        <v>99</v>
      </c>
      <c r="O2715" s="570">
        <v>99</v>
      </c>
      <c r="P2715" s="570">
        <v>99</v>
      </c>
      <c r="Q2715" s="570">
        <v>38</v>
      </c>
      <c r="R2715" s="570">
        <v>171</v>
      </c>
      <c r="S2715" s="570">
        <v>7</v>
      </c>
      <c r="T2715" s="570">
        <v>5.7192982456140351</v>
      </c>
      <c r="U2715" s="570">
        <v>15.77368421052631</v>
      </c>
      <c r="V2715" s="570">
        <v>5.84795321637427</v>
      </c>
      <c r="W2715" s="570">
        <v>1.7543859649122804</v>
      </c>
      <c r="X2715" s="570">
        <v>30.994152046783626</v>
      </c>
      <c r="Y2715" s="570">
        <v>16.959064327485379</v>
      </c>
      <c r="Z2715" s="570">
        <v>6.5757802903224212</v>
      </c>
      <c r="AA2715" s="570">
        <v>0</v>
      </c>
      <c r="AB2715" s="570">
        <v>1.2390486724918992</v>
      </c>
      <c r="AC2715" s="570"/>
      <c r="AD2715" s="570">
        <v>69.465693992753046</v>
      </c>
      <c r="AE2715" s="570"/>
      <c r="AF2715" s="570">
        <v>12.944738834216501</v>
      </c>
      <c r="AG2715" s="570">
        <v>16.734395066477237</v>
      </c>
      <c r="AH2715" s="570">
        <v>0</v>
      </c>
      <c r="AI2715" s="570">
        <v>171</v>
      </c>
      <c r="AJ2715" s="570">
        <v>95.775438596491227</v>
      </c>
      <c r="AK2715" s="570">
        <v>17.03517371919656</v>
      </c>
      <c r="AL2715" s="570"/>
    </row>
    <row r="2716" spans="1:38">
      <c r="A2716" s="570">
        <v>18</v>
      </c>
      <c r="B2716" s="570">
        <v>164</v>
      </c>
      <c r="C2716" s="570">
        <v>2024</v>
      </c>
      <c r="D2716" s="570"/>
      <c r="E2716" s="570">
        <v>99</v>
      </c>
      <c r="F2716" s="570"/>
      <c r="G2716" s="570">
        <v>99</v>
      </c>
      <c r="H2716" s="570">
        <v>2</v>
      </c>
      <c r="I2716" s="570">
        <v>99</v>
      </c>
      <c r="J2716" s="570">
        <v>470</v>
      </c>
      <c r="K2716" s="570">
        <v>99</v>
      </c>
      <c r="L2716" s="570">
        <v>7</v>
      </c>
      <c r="M2716" s="570">
        <v>99</v>
      </c>
      <c r="N2716" s="570">
        <v>99</v>
      </c>
      <c r="O2716" s="570">
        <v>99</v>
      </c>
      <c r="P2716" s="570">
        <v>99</v>
      </c>
      <c r="Q2716" s="570">
        <v>22</v>
      </c>
      <c r="R2716" s="570">
        <v>76</v>
      </c>
      <c r="S2716" s="570">
        <v>7</v>
      </c>
      <c r="T2716" s="570">
        <v>6.0657894736842115</v>
      </c>
      <c r="U2716" s="570">
        <v>15.461842105263148</v>
      </c>
      <c r="V2716" s="570">
        <v>7.8947368421052637</v>
      </c>
      <c r="W2716" s="570">
        <v>2.6315789473684221</v>
      </c>
      <c r="X2716" s="570">
        <v>36.84210526315789</v>
      </c>
      <c r="Y2716" s="570">
        <v>23.684210526315795</v>
      </c>
      <c r="Z2716" s="570">
        <v>7.6723523995897409</v>
      </c>
      <c r="AA2716" s="570">
        <v>0</v>
      </c>
      <c r="AB2716" s="570">
        <v>1.1957768485249023</v>
      </c>
      <c r="AC2716" s="570"/>
      <c r="AD2716" s="570">
        <v>67.922079254688796</v>
      </c>
      <c r="AE2716" s="570"/>
      <c r="AF2716" s="570">
        <v>7.9166666666666687</v>
      </c>
      <c r="AG2716" s="570">
        <v>13.018046462162248</v>
      </c>
      <c r="AH2716" s="570">
        <v>3.9473684210526319</v>
      </c>
      <c r="AI2716" s="570">
        <v>76</v>
      </c>
      <c r="AJ2716" s="570">
        <v>94.242105263157882</v>
      </c>
      <c r="AK2716" s="570">
        <v>16.856965285704838</v>
      </c>
      <c r="AL2716" s="570"/>
    </row>
    <row r="2717" spans="1:38">
      <c r="A2717" s="570">
        <v>18</v>
      </c>
      <c r="B2717" s="570">
        <v>165</v>
      </c>
      <c r="C2717" s="570">
        <v>2024</v>
      </c>
      <c r="D2717" s="570"/>
      <c r="E2717" s="570">
        <v>99</v>
      </c>
      <c r="F2717" s="570"/>
      <c r="G2717" s="570">
        <v>99</v>
      </c>
      <c r="H2717" s="570">
        <v>2</v>
      </c>
      <c r="I2717" s="570">
        <v>99</v>
      </c>
      <c r="J2717" s="570">
        <v>629</v>
      </c>
      <c r="K2717" s="570">
        <v>99</v>
      </c>
      <c r="L2717" s="570">
        <v>7</v>
      </c>
      <c r="M2717" s="570">
        <v>99</v>
      </c>
      <c r="N2717" s="570">
        <v>99</v>
      </c>
      <c r="O2717" s="570">
        <v>99</v>
      </c>
      <c r="P2717" s="570">
        <v>99</v>
      </c>
      <c r="Q2717" s="570">
        <v>4</v>
      </c>
      <c r="R2717" s="570">
        <v>37</v>
      </c>
      <c r="S2717" s="570">
        <v>7</v>
      </c>
      <c r="T2717" s="570">
        <v>6.2162162162162176</v>
      </c>
      <c r="U2717" s="570">
        <v>23.689189189189197</v>
      </c>
      <c r="V2717" s="570">
        <v>24.324324324324326</v>
      </c>
      <c r="W2717" s="570">
        <v>2.7027027027027031</v>
      </c>
      <c r="X2717" s="570">
        <v>91.891891891891873</v>
      </c>
      <c r="Y2717" s="570">
        <v>59.459459459459438</v>
      </c>
      <c r="Z2717" s="570">
        <v>4.9011738132809812</v>
      </c>
      <c r="AA2717" s="570">
        <v>0</v>
      </c>
      <c r="AB2717" s="570">
        <v>2.3381112166359106</v>
      </c>
      <c r="AC2717" s="570"/>
      <c r="AD2717" s="570">
        <v>23.935429417896994</v>
      </c>
      <c r="AE2717" s="570"/>
      <c r="AF2717" s="570">
        <v>11.5625</v>
      </c>
      <c r="AG2717" s="570">
        <v>12.533962533962537</v>
      </c>
      <c r="AH2717" s="570">
        <v>0</v>
      </c>
      <c r="AI2717" s="570"/>
      <c r="AJ2717" s="570"/>
      <c r="AK2717" s="570"/>
      <c r="AL2717" s="570"/>
    </row>
    <row r="2718" spans="1:38">
      <c r="A2718" s="570">
        <v>18</v>
      </c>
      <c r="B2718" s="570">
        <v>166</v>
      </c>
      <c r="C2718" s="570">
        <v>2024</v>
      </c>
      <c r="D2718" s="570"/>
      <c r="E2718" s="570">
        <v>99</v>
      </c>
      <c r="F2718" s="570"/>
      <c r="G2718" s="570">
        <v>99</v>
      </c>
      <c r="H2718" s="570">
        <v>1</v>
      </c>
      <c r="I2718" s="570">
        <v>99</v>
      </c>
      <c r="J2718" s="570">
        <v>643</v>
      </c>
      <c r="K2718" s="570">
        <v>99</v>
      </c>
      <c r="L2718" s="570">
        <v>7</v>
      </c>
      <c r="M2718" s="570">
        <v>99</v>
      </c>
      <c r="N2718" s="570">
        <v>99</v>
      </c>
      <c r="O2718" s="570">
        <v>99</v>
      </c>
      <c r="P2718" s="570">
        <v>99</v>
      </c>
      <c r="Q2718" s="570">
        <v>18</v>
      </c>
      <c r="R2718" s="570">
        <v>53</v>
      </c>
      <c r="S2718" s="570">
        <v>7</v>
      </c>
      <c r="T2718" s="570">
        <v>5.8490566037735849</v>
      </c>
      <c r="U2718" s="570">
        <v>18.032075471698111</v>
      </c>
      <c r="V2718" s="570">
        <v>15.094339622641504</v>
      </c>
      <c r="W2718" s="570">
        <v>5.6603773584905639</v>
      </c>
      <c r="X2718" s="570">
        <v>41.509433962264154</v>
      </c>
      <c r="Y2718" s="570">
        <v>33.962264150943383</v>
      </c>
      <c r="Z2718" s="570">
        <v>8.2055842371856418</v>
      </c>
      <c r="AA2718" s="570">
        <v>0</v>
      </c>
      <c r="AB2718" s="570">
        <v>1.5221165305734874</v>
      </c>
      <c r="AC2718" s="570"/>
      <c r="AD2718" s="570">
        <v>53.289527845935758</v>
      </c>
      <c r="AE2718" s="570"/>
      <c r="AF2718" s="570">
        <v>6.1988304093567246</v>
      </c>
      <c r="AG2718" s="570">
        <v>8.4910354141123356</v>
      </c>
      <c r="AH2718" s="570">
        <v>0</v>
      </c>
      <c r="AI2718" s="570">
        <v>52</v>
      </c>
      <c r="AJ2718" s="570">
        <v>99.561538461538433</v>
      </c>
      <c r="AK2718" s="570">
        <v>17.054019253050811</v>
      </c>
      <c r="AL2718" s="570"/>
    </row>
    <row r="2719" spans="1:38">
      <c r="A2719" s="570">
        <v>18</v>
      </c>
      <c r="B2719" s="570">
        <v>167</v>
      </c>
      <c r="C2719" s="570">
        <v>2024</v>
      </c>
      <c r="D2719" s="570"/>
      <c r="E2719" s="570">
        <v>99</v>
      </c>
      <c r="F2719" s="570"/>
      <c r="G2719" s="570">
        <v>99</v>
      </c>
      <c r="H2719" s="570">
        <v>2</v>
      </c>
      <c r="I2719" s="570">
        <v>99</v>
      </c>
      <c r="J2719" s="570">
        <v>704</v>
      </c>
      <c r="K2719" s="570">
        <v>99</v>
      </c>
      <c r="L2719" s="570">
        <v>7</v>
      </c>
      <c r="M2719" s="570">
        <v>99</v>
      </c>
      <c r="N2719" s="570">
        <v>99</v>
      </c>
      <c r="O2719" s="570">
        <v>99</v>
      </c>
      <c r="P2719" s="570">
        <v>99</v>
      </c>
      <c r="Q2719" s="570"/>
      <c r="R2719" s="570">
        <v>0</v>
      </c>
      <c r="S2719" s="570"/>
      <c r="T2719" s="570"/>
      <c r="U2719" s="570"/>
      <c r="V2719" s="570"/>
      <c r="W2719" s="570"/>
      <c r="X2719" s="570"/>
      <c r="Y2719" s="570"/>
      <c r="Z2719" s="570"/>
      <c r="AA2719" s="570"/>
      <c r="AB2719" s="570"/>
      <c r="AC2719" s="570"/>
      <c r="AD2719" s="570"/>
      <c r="AE2719" s="570"/>
      <c r="AF2719" s="570"/>
      <c r="AG2719" s="570"/>
      <c r="AH2719" s="570"/>
      <c r="AI2719" s="570"/>
      <c r="AJ2719" s="570"/>
      <c r="AK2719" s="570"/>
      <c r="AL2719" s="570"/>
    </row>
    <row r="2720" spans="1:38">
      <c r="A2720" s="570">
        <v>18</v>
      </c>
      <c r="B2720" s="570">
        <v>168</v>
      </c>
      <c r="C2720" s="570">
        <v>2024</v>
      </c>
      <c r="D2720" s="570"/>
      <c r="E2720" s="570">
        <v>99</v>
      </c>
      <c r="F2720" s="570"/>
      <c r="G2720" s="570">
        <v>99</v>
      </c>
      <c r="H2720" s="570">
        <v>1</v>
      </c>
      <c r="I2720" s="570">
        <v>99</v>
      </c>
      <c r="J2720" s="570">
        <v>802</v>
      </c>
      <c r="K2720" s="570">
        <v>99</v>
      </c>
      <c r="L2720" s="570">
        <v>7</v>
      </c>
      <c r="M2720" s="570">
        <v>99</v>
      </c>
      <c r="N2720" s="570">
        <v>99</v>
      </c>
      <c r="O2720" s="570">
        <v>99</v>
      </c>
      <c r="P2720" s="570">
        <v>99</v>
      </c>
      <c r="Q2720" s="570"/>
      <c r="R2720" s="570">
        <v>0</v>
      </c>
      <c r="S2720" s="570"/>
      <c r="T2720" s="570"/>
      <c r="U2720" s="570"/>
      <c r="V2720" s="570"/>
      <c r="W2720" s="570"/>
      <c r="X2720" s="570"/>
      <c r="Y2720" s="570"/>
      <c r="Z2720" s="570"/>
      <c r="AA2720" s="570"/>
      <c r="AB2720" s="570"/>
      <c r="AC2720" s="570"/>
      <c r="AD2720" s="570"/>
      <c r="AE2720" s="570"/>
      <c r="AF2720" s="570"/>
      <c r="AG2720" s="570"/>
      <c r="AH2720" s="570"/>
      <c r="AI2720" s="570"/>
      <c r="AJ2720" s="570"/>
      <c r="AK2720" s="570"/>
      <c r="AL2720" s="570"/>
    </row>
    <row r="2721" spans="1:38">
      <c r="A2721" s="570">
        <v>18</v>
      </c>
      <c r="B2721" s="570">
        <v>169</v>
      </c>
      <c r="C2721" s="570">
        <v>2024</v>
      </c>
      <c r="D2721" s="570"/>
      <c r="E2721" s="570">
        <v>99</v>
      </c>
      <c r="F2721" s="570"/>
      <c r="G2721" s="570">
        <v>99</v>
      </c>
      <c r="H2721" s="570">
        <v>1</v>
      </c>
      <c r="I2721" s="570">
        <v>99</v>
      </c>
      <c r="J2721" s="570">
        <v>103</v>
      </c>
      <c r="K2721" s="570">
        <v>99</v>
      </c>
      <c r="L2721" s="570">
        <v>8</v>
      </c>
      <c r="M2721" s="570">
        <v>99</v>
      </c>
      <c r="N2721" s="570">
        <v>99</v>
      </c>
      <c r="O2721" s="570">
        <v>99</v>
      </c>
      <c r="P2721" s="570">
        <v>99</v>
      </c>
      <c r="Q2721" s="570"/>
      <c r="R2721" s="570">
        <v>0</v>
      </c>
      <c r="S2721" s="570"/>
      <c r="T2721" s="570"/>
      <c r="U2721" s="570"/>
      <c r="V2721" s="570"/>
      <c r="W2721" s="570"/>
      <c r="X2721" s="570"/>
      <c r="Y2721" s="570"/>
      <c r="Z2721" s="570"/>
      <c r="AA2721" s="570"/>
      <c r="AB2721" s="570"/>
      <c r="AC2721" s="570"/>
      <c r="AD2721" s="570"/>
      <c r="AE2721" s="570"/>
      <c r="AF2721" s="570"/>
      <c r="AG2721" s="570"/>
      <c r="AH2721" s="570"/>
      <c r="AI2721" s="570"/>
      <c r="AJ2721" s="570"/>
      <c r="AK2721" s="570"/>
      <c r="AL2721" s="570"/>
    </row>
    <row r="2722" spans="1:38">
      <c r="A2722" s="570">
        <v>18</v>
      </c>
      <c r="B2722" s="570">
        <v>170</v>
      </c>
      <c r="C2722" s="570">
        <v>2024</v>
      </c>
      <c r="D2722" s="570"/>
      <c r="E2722" s="570">
        <v>99</v>
      </c>
      <c r="F2722" s="570"/>
      <c r="G2722" s="570">
        <v>99</v>
      </c>
      <c r="H2722" s="570">
        <v>2</v>
      </c>
      <c r="I2722" s="570">
        <v>99</v>
      </c>
      <c r="J2722" s="570">
        <v>106</v>
      </c>
      <c r="K2722" s="570">
        <v>99</v>
      </c>
      <c r="L2722" s="570">
        <v>8</v>
      </c>
      <c r="M2722" s="570">
        <v>99</v>
      </c>
      <c r="N2722" s="570">
        <v>99</v>
      </c>
      <c r="O2722" s="570">
        <v>99</v>
      </c>
      <c r="P2722" s="570">
        <v>99</v>
      </c>
      <c r="Q2722" s="570">
        <v>11</v>
      </c>
      <c r="R2722" s="570">
        <v>61</v>
      </c>
      <c r="S2722" s="570">
        <v>8</v>
      </c>
      <c r="T2722" s="570">
        <v>5.9672131147541005</v>
      </c>
      <c r="U2722" s="570">
        <v>17.106557377049182</v>
      </c>
      <c r="V2722" s="570">
        <v>4.918032786885246</v>
      </c>
      <c r="W2722" s="570">
        <v>6.5573770491803289</v>
      </c>
      <c r="X2722" s="570">
        <v>44.262295081967189</v>
      </c>
      <c r="Y2722" s="570">
        <v>16.393442622950818</v>
      </c>
      <c r="Z2722" s="570">
        <v>6.7804412268166061</v>
      </c>
      <c r="AA2722" s="570">
        <v>0</v>
      </c>
      <c r="AB2722" s="570">
        <v>1.773828064881833</v>
      </c>
      <c r="AC2722" s="570"/>
      <c r="AD2722" s="570">
        <v>72.814057580158476</v>
      </c>
      <c r="AE2722" s="570"/>
      <c r="AF2722" s="570">
        <v>22.846441947565545</v>
      </c>
      <c r="AG2722" s="570">
        <v>25.293903769240089</v>
      </c>
      <c r="AH2722" s="570">
        <v>0</v>
      </c>
      <c r="AI2722" s="570">
        <v>61</v>
      </c>
      <c r="AJ2722" s="570">
        <v>96.167213114754077</v>
      </c>
      <c r="AK2722" s="570">
        <v>18.48953987541887</v>
      </c>
      <c r="AL2722" s="570"/>
    </row>
    <row r="2723" spans="1:38">
      <c r="A2723" s="570">
        <v>18</v>
      </c>
      <c r="B2723" s="570">
        <v>171</v>
      </c>
      <c r="C2723" s="570">
        <v>2024</v>
      </c>
      <c r="D2723" s="570"/>
      <c r="E2723" s="570">
        <v>99</v>
      </c>
      <c r="F2723" s="570"/>
      <c r="G2723" s="570">
        <v>99</v>
      </c>
      <c r="H2723" s="570">
        <v>1</v>
      </c>
      <c r="I2723" s="570">
        <v>99</v>
      </c>
      <c r="J2723" s="570">
        <v>110</v>
      </c>
      <c r="K2723" s="570">
        <v>99</v>
      </c>
      <c r="L2723" s="570">
        <v>8</v>
      </c>
      <c r="M2723" s="570">
        <v>99</v>
      </c>
      <c r="N2723" s="570">
        <v>99</v>
      </c>
      <c r="O2723" s="570">
        <v>99</v>
      </c>
      <c r="P2723" s="570">
        <v>99</v>
      </c>
      <c r="Q2723" s="570">
        <v>67</v>
      </c>
      <c r="R2723" s="570">
        <v>433</v>
      </c>
      <c r="S2723" s="570">
        <v>8</v>
      </c>
      <c r="T2723" s="570">
        <v>6.812933025404158</v>
      </c>
      <c r="U2723" s="570">
        <v>12.350577367205544</v>
      </c>
      <c r="V2723" s="570">
        <v>1.616628175519631</v>
      </c>
      <c r="W2723" s="570">
        <v>6.6974595842956113</v>
      </c>
      <c r="X2723" s="570">
        <v>19.630484988452661</v>
      </c>
      <c r="Y2723" s="570">
        <v>12.702078521939956</v>
      </c>
      <c r="Z2723" s="570">
        <v>8.0759275567709672</v>
      </c>
      <c r="AA2723" s="570">
        <v>0</v>
      </c>
      <c r="AB2723" s="570">
        <v>1.23633180806176</v>
      </c>
      <c r="AC2723" s="570"/>
      <c r="AD2723" s="570">
        <v>44.74815192475851</v>
      </c>
      <c r="AE2723" s="570"/>
      <c r="AF2723" s="570">
        <v>7.9918789221114812</v>
      </c>
      <c r="AG2723" s="570">
        <v>9.3610183376394218</v>
      </c>
      <c r="AH2723" s="570">
        <v>2.0785219399538111</v>
      </c>
      <c r="AI2723" s="570">
        <v>433</v>
      </c>
      <c r="AJ2723" s="570">
        <v>86.475981524249434</v>
      </c>
      <c r="AK2723" s="570">
        <v>17.89779309861563</v>
      </c>
      <c r="AL2723" s="570"/>
    </row>
    <row r="2724" spans="1:38">
      <c r="A2724" s="570">
        <v>18</v>
      </c>
      <c r="B2724" s="570">
        <v>172</v>
      </c>
      <c r="C2724" s="570">
        <v>2024</v>
      </c>
      <c r="D2724" s="570"/>
      <c r="E2724" s="570">
        <v>99</v>
      </c>
      <c r="F2724" s="570"/>
      <c r="G2724" s="570">
        <v>99</v>
      </c>
      <c r="H2724" s="570">
        <v>1</v>
      </c>
      <c r="I2724" s="570">
        <v>99</v>
      </c>
      <c r="J2724" s="570">
        <v>111</v>
      </c>
      <c r="K2724" s="570">
        <v>99</v>
      </c>
      <c r="L2724" s="570">
        <v>8</v>
      </c>
      <c r="M2724" s="570">
        <v>99</v>
      </c>
      <c r="N2724" s="570">
        <v>99</v>
      </c>
      <c r="O2724" s="570">
        <v>99</v>
      </c>
      <c r="P2724" s="570">
        <v>99</v>
      </c>
      <c r="Q2724" s="570">
        <v>6</v>
      </c>
      <c r="R2724" s="570">
        <v>10</v>
      </c>
      <c r="S2724" s="570">
        <v>8</v>
      </c>
      <c r="T2724" s="570">
        <v>6.7</v>
      </c>
      <c r="U2724" s="570">
        <v>23.709999999999997</v>
      </c>
      <c r="V2724" s="570">
        <v>20</v>
      </c>
      <c r="W2724" s="570">
        <v>0</v>
      </c>
      <c r="X2724" s="570">
        <v>90</v>
      </c>
      <c r="Y2724" s="570">
        <v>60</v>
      </c>
      <c r="Z2724" s="570">
        <v>6.225503995661736</v>
      </c>
      <c r="AA2724" s="570">
        <v>0</v>
      </c>
      <c r="AB2724" s="570">
        <v>1.1000000000000012</v>
      </c>
      <c r="AC2724" s="570"/>
      <c r="AD2724" s="570">
        <v>78.168187503450525</v>
      </c>
      <c r="AE2724" s="570"/>
      <c r="AF2724" s="570">
        <v>5.4945054945054927</v>
      </c>
      <c r="AG2724" s="570">
        <v>7.8812657891237885</v>
      </c>
      <c r="AH2724" s="570">
        <v>10</v>
      </c>
      <c r="AI2724" s="570">
        <v>10</v>
      </c>
      <c r="AJ2724" s="570">
        <v>103.76000000000002</v>
      </c>
      <c r="AK2724" s="570">
        <v>20.706031126135819</v>
      </c>
      <c r="AL2724" s="570"/>
    </row>
    <row r="2725" spans="1:38">
      <c r="A2725" s="570">
        <v>18</v>
      </c>
      <c r="B2725" s="570">
        <v>173</v>
      </c>
      <c r="C2725" s="570">
        <v>2024</v>
      </c>
      <c r="D2725" s="570"/>
      <c r="E2725" s="570">
        <v>99</v>
      </c>
      <c r="F2725" s="570"/>
      <c r="G2725" s="570">
        <v>99</v>
      </c>
      <c r="H2725" s="570">
        <v>1</v>
      </c>
      <c r="I2725" s="570">
        <v>99</v>
      </c>
      <c r="J2725" s="570">
        <v>116</v>
      </c>
      <c r="K2725" s="570">
        <v>99</v>
      </c>
      <c r="L2725" s="570">
        <v>8</v>
      </c>
      <c r="M2725" s="570">
        <v>99</v>
      </c>
      <c r="N2725" s="570">
        <v>99</v>
      </c>
      <c r="O2725" s="570">
        <v>99</v>
      </c>
      <c r="P2725" s="570">
        <v>99</v>
      </c>
      <c r="Q2725" s="570">
        <v>19</v>
      </c>
      <c r="R2725" s="570">
        <v>56</v>
      </c>
      <c r="S2725" s="570">
        <v>8</v>
      </c>
      <c r="T2725" s="570">
        <v>6.6607142857142891</v>
      </c>
      <c r="U2725" s="570">
        <v>20.916071428571435</v>
      </c>
      <c r="V2725" s="570">
        <v>1.785714285714286</v>
      </c>
      <c r="W2725" s="570">
        <v>19.642857142857139</v>
      </c>
      <c r="X2725" s="570">
        <v>50</v>
      </c>
      <c r="Y2725" s="570">
        <v>39.285714285714278</v>
      </c>
      <c r="Z2725" s="570">
        <v>11.173546194755108</v>
      </c>
      <c r="AA2725" s="570">
        <v>0</v>
      </c>
      <c r="AB2725" s="570">
        <v>1.8251886958641304</v>
      </c>
      <c r="AC2725" s="570"/>
      <c r="AD2725" s="570">
        <v>70.872744084161042</v>
      </c>
      <c r="AE2725" s="570"/>
      <c r="AF2725" s="570">
        <v>5.3181386514719851</v>
      </c>
      <c r="AG2725" s="570">
        <v>9.1867387195193722</v>
      </c>
      <c r="AH2725" s="570">
        <v>0</v>
      </c>
      <c r="AI2725" s="570">
        <v>47</v>
      </c>
      <c r="AJ2725" s="570">
        <v>98.67659574468081</v>
      </c>
      <c r="AK2725" s="570">
        <v>19.552839586480555</v>
      </c>
      <c r="AL2725" s="570"/>
    </row>
    <row r="2726" spans="1:38">
      <c r="A2726" s="570">
        <v>18</v>
      </c>
      <c r="B2726" s="570">
        <v>174</v>
      </c>
      <c r="C2726" s="570">
        <v>2024</v>
      </c>
      <c r="D2726" s="570"/>
      <c r="E2726" s="570">
        <v>99</v>
      </c>
      <c r="F2726" s="570"/>
      <c r="G2726" s="570">
        <v>99</v>
      </c>
      <c r="H2726" s="570">
        <v>2</v>
      </c>
      <c r="I2726" s="570">
        <v>99</v>
      </c>
      <c r="J2726" s="570">
        <v>117</v>
      </c>
      <c r="K2726" s="570">
        <v>99</v>
      </c>
      <c r="L2726" s="570">
        <v>8</v>
      </c>
      <c r="M2726" s="570">
        <v>99</v>
      </c>
      <c r="N2726" s="570">
        <v>99</v>
      </c>
      <c r="O2726" s="570">
        <v>99</v>
      </c>
      <c r="P2726" s="570">
        <v>99</v>
      </c>
      <c r="Q2726" s="570">
        <v>5</v>
      </c>
      <c r="R2726" s="570">
        <v>8</v>
      </c>
      <c r="S2726" s="570">
        <v>8</v>
      </c>
      <c r="T2726" s="570">
        <v>6</v>
      </c>
      <c r="U2726" s="570">
        <v>19.112500000000004</v>
      </c>
      <c r="V2726" s="570">
        <v>12.5</v>
      </c>
      <c r="W2726" s="570">
        <v>0</v>
      </c>
      <c r="X2726" s="570">
        <v>50</v>
      </c>
      <c r="Y2726" s="570">
        <v>37.5</v>
      </c>
      <c r="Z2726" s="570">
        <v>9.7752797274553682</v>
      </c>
      <c r="AA2726" s="570">
        <v>0</v>
      </c>
      <c r="AB2726" s="570">
        <v>1.4142135623730951</v>
      </c>
      <c r="AC2726" s="570"/>
      <c r="AD2726" s="570">
        <v>86.260941893727178</v>
      </c>
      <c r="AE2726" s="570"/>
      <c r="AF2726" s="570">
        <v>3.1746031746031735</v>
      </c>
      <c r="AG2726" s="570">
        <v>4.7518413773813606</v>
      </c>
      <c r="AH2726" s="570">
        <v>0</v>
      </c>
      <c r="AI2726" s="570">
        <v>8</v>
      </c>
      <c r="AJ2726" s="570">
        <v>95.624999999999986</v>
      </c>
      <c r="AK2726" s="570">
        <v>20.174377178489426</v>
      </c>
      <c r="AL2726" s="570"/>
    </row>
    <row r="2727" spans="1:38">
      <c r="A2727" s="570">
        <v>18</v>
      </c>
      <c r="B2727" s="570">
        <v>175</v>
      </c>
      <c r="C2727" s="570">
        <v>2024</v>
      </c>
      <c r="D2727" s="570"/>
      <c r="E2727" s="570">
        <v>99</v>
      </c>
      <c r="F2727" s="570"/>
      <c r="G2727" s="570">
        <v>99</v>
      </c>
      <c r="H2727" s="570">
        <v>1</v>
      </c>
      <c r="I2727" s="570">
        <v>99</v>
      </c>
      <c r="J2727" s="570">
        <v>134</v>
      </c>
      <c r="K2727" s="570">
        <v>99</v>
      </c>
      <c r="L2727" s="570">
        <v>8</v>
      </c>
      <c r="M2727" s="570">
        <v>99</v>
      </c>
      <c r="N2727" s="570">
        <v>99</v>
      </c>
      <c r="O2727" s="570">
        <v>99</v>
      </c>
      <c r="P2727" s="570">
        <v>99</v>
      </c>
      <c r="Q2727" s="570">
        <v>82</v>
      </c>
      <c r="R2727" s="570">
        <v>464</v>
      </c>
      <c r="S2727" s="570">
        <v>8</v>
      </c>
      <c r="T2727" s="570">
        <v>6.200431034482758</v>
      </c>
      <c r="U2727" s="570">
        <v>14.486422413793099</v>
      </c>
      <c r="V2727" s="570">
        <v>4.7413793103448256</v>
      </c>
      <c r="W2727" s="570">
        <v>7.1120689655172402</v>
      </c>
      <c r="X2727" s="570">
        <v>34.913793103448278</v>
      </c>
      <c r="Y2727" s="570">
        <v>23.922413793103456</v>
      </c>
      <c r="Z2727" s="570">
        <v>9.3779873931299758</v>
      </c>
      <c r="AA2727" s="570">
        <v>0</v>
      </c>
      <c r="AB2727" s="570">
        <v>1.5800206743744372</v>
      </c>
      <c r="AC2727" s="570"/>
      <c r="AD2727" s="570">
        <v>70.667124234911185</v>
      </c>
      <c r="AE2727" s="570"/>
      <c r="AF2727" s="570">
        <v>8.3754512635379061</v>
      </c>
      <c r="AG2727" s="570">
        <v>9.7234015776279392</v>
      </c>
      <c r="AH2727" s="570">
        <v>0</v>
      </c>
      <c r="AI2727" s="570">
        <v>444</v>
      </c>
      <c r="AJ2727" s="570">
        <v>87.201126126126169</v>
      </c>
      <c r="AK2727" s="570">
        <v>18.646244391327564</v>
      </c>
      <c r="AL2727" s="570"/>
    </row>
    <row r="2728" spans="1:38">
      <c r="A2728" s="570">
        <v>18</v>
      </c>
      <c r="B2728" s="570">
        <v>176</v>
      </c>
      <c r="C2728" s="570">
        <v>2024</v>
      </c>
      <c r="D2728" s="570"/>
      <c r="E2728" s="570">
        <v>99</v>
      </c>
      <c r="F2728" s="570"/>
      <c r="G2728" s="570">
        <v>99</v>
      </c>
      <c r="H2728" s="570">
        <v>2</v>
      </c>
      <c r="I2728" s="570">
        <v>99</v>
      </c>
      <c r="J2728" s="570">
        <v>141</v>
      </c>
      <c r="K2728" s="570">
        <v>99</v>
      </c>
      <c r="L2728" s="570">
        <v>8</v>
      </c>
      <c r="M2728" s="570">
        <v>99</v>
      </c>
      <c r="N2728" s="570">
        <v>99</v>
      </c>
      <c r="O2728" s="570">
        <v>99</v>
      </c>
      <c r="P2728" s="570">
        <v>99</v>
      </c>
      <c r="Q2728" s="570">
        <v>33</v>
      </c>
      <c r="R2728" s="570">
        <v>100</v>
      </c>
      <c r="S2728" s="570">
        <v>8</v>
      </c>
      <c r="T2728" s="570">
        <v>7.29</v>
      </c>
      <c r="U2728" s="570">
        <v>24.900000000000006</v>
      </c>
      <c r="V2728" s="570">
        <v>21</v>
      </c>
      <c r="W2728" s="570">
        <v>12</v>
      </c>
      <c r="X2728" s="570">
        <v>79</v>
      </c>
      <c r="Y2728" s="570">
        <v>71</v>
      </c>
      <c r="Z2728" s="570">
        <v>8.1105856755230583</v>
      </c>
      <c r="AA2728" s="570">
        <v>0</v>
      </c>
      <c r="AB2728" s="570">
        <v>1.3949551964131319</v>
      </c>
      <c r="AC2728" s="570"/>
      <c r="AD2728" s="570">
        <v>54.455121762498806</v>
      </c>
      <c r="AE2728" s="570"/>
      <c r="AF2728" s="570">
        <v>5.0377833753148611</v>
      </c>
      <c r="AG2728" s="570">
        <v>8.3631136308676091</v>
      </c>
      <c r="AH2728" s="570">
        <v>0</v>
      </c>
      <c r="AI2728" s="570">
        <v>100</v>
      </c>
      <c r="AJ2728" s="570">
        <v>105.32399999999998</v>
      </c>
      <c r="AK2728" s="570">
        <v>20.305009728510552</v>
      </c>
      <c r="AL2728" s="570"/>
    </row>
    <row r="2729" spans="1:38">
      <c r="A2729" s="570">
        <v>18</v>
      </c>
      <c r="B2729" s="570">
        <v>177</v>
      </c>
      <c r="C2729" s="570">
        <v>2024</v>
      </c>
      <c r="D2729" s="570"/>
      <c r="E2729" s="570">
        <v>99</v>
      </c>
      <c r="F2729" s="570"/>
      <c r="G2729" s="570">
        <v>99</v>
      </c>
      <c r="H2729" s="570">
        <v>2</v>
      </c>
      <c r="I2729" s="570">
        <v>99</v>
      </c>
      <c r="J2729" s="570">
        <v>143</v>
      </c>
      <c r="K2729" s="570">
        <v>99</v>
      </c>
      <c r="L2729" s="570">
        <v>8</v>
      </c>
      <c r="M2729" s="570">
        <v>99</v>
      </c>
      <c r="N2729" s="570">
        <v>99</v>
      </c>
      <c r="O2729" s="570">
        <v>99</v>
      </c>
      <c r="P2729" s="570">
        <v>99</v>
      </c>
      <c r="Q2729" s="570">
        <v>2</v>
      </c>
      <c r="R2729" s="570">
        <v>3</v>
      </c>
      <c r="S2729" s="570">
        <v>8</v>
      </c>
      <c r="T2729" s="570">
        <v>4</v>
      </c>
      <c r="U2729" s="570">
        <v>20.466666666666672</v>
      </c>
      <c r="V2729" s="570">
        <v>0</v>
      </c>
      <c r="W2729" s="570">
        <v>0</v>
      </c>
      <c r="X2729" s="570">
        <v>33.333333333333343</v>
      </c>
      <c r="Y2729" s="570">
        <v>33.333333333333343</v>
      </c>
      <c r="Z2729" s="570">
        <v>14.423206609103572</v>
      </c>
      <c r="AA2729" s="570">
        <v>0</v>
      </c>
      <c r="AB2729" s="570">
        <v>1.4142135623730951</v>
      </c>
      <c r="AC2729" s="570"/>
      <c r="AD2729" s="570">
        <v>56.706311275899722</v>
      </c>
      <c r="AE2729" s="570"/>
      <c r="AF2729" s="570">
        <v>50</v>
      </c>
      <c r="AG2729" s="570">
        <v>58.531935176358445</v>
      </c>
      <c r="AH2729" s="570">
        <v>0</v>
      </c>
      <c r="AI2729" s="570">
        <v>0</v>
      </c>
      <c r="AJ2729" s="570"/>
      <c r="AK2729" s="570"/>
      <c r="AL2729" s="570"/>
    </row>
    <row r="2730" spans="1:38">
      <c r="A2730" s="570">
        <v>18</v>
      </c>
      <c r="B2730" s="570">
        <v>178</v>
      </c>
      <c r="C2730" s="570">
        <v>2024</v>
      </c>
      <c r="D2730" s="570"/>
      <c r="E2730" s="570">
        <v>99</v>
      </c>
      <c r="F2730" s="570"/>
      <c r="G2730" s="570">
        <v>99</v>
      </c>
      <c r="H2730" s="570">
        <v>2</v>
      </c>
      <c r="I2730" s="570">
        <v>99</v>
      </c>
      <c r="J2730" s="570">
        <v>147</v>
      </c>
      <c r="K2730" s="570">
        <v>99</v>
      </c>
      <c r="L2730" s="570">
        <v>8</v>
      </c>
      <c r="M2730" s="570">
        <v>99</v>
      </c>
      <c r="N2730" s="570">
        <v>99</v>
      </c>
      <c r="O2730" s="570">
        <v>99</v>
      </c>
      <c r="P2730" s="570">
        <v>99</v>
      </c>
      <c r="Q2730" s="570">
        <v>7</v>
      </c>
      <c r="R2730" s="570">
        <v>30</v>
      </c>
      <c r="S2730" s="570">
        <v>8</v>
      </c>
      <c r="T2730" s="570">
        <v>5.833333333333333</v>
      </c>
      <c r="U2730" s="570">
        <v>16.45</v>
      </c>
      <c r="V2730" s="570">
        <v>0</v>
      </c>
      <c r="W2730" s="570">
        <v>6.6666666666666687</v>
      </c>
      <c r="X2730" s="570">
        <v>30</v>
      </c>
      <c r="Y2730" s="570">
        <v>13.333333333333337</v>
      </c>
      <c r="Z2730" s="570">
        <v>7.7159466906746692</v>
      </c>
      <c r="AA2730" s="570">
        <v>0</v>
      </c>
      <c r="AB2730" s="570">
        <v>1.5073892072793369</v>
      </c>
      <c r="AC2730" s="570"/>
      <c r="AD2730" s="570">
        <v>78.626526452139487</v>
      </c>
      <c r="AE2730" s="570"/>
      <c r="AF2730" s="570">
        <v>29.411764705882355</v>
      </c>
      <c r="AG2730" s="570">
        <v>42.745777392810737</v>
      </c>
      <c r="AH2730" s="570">
        <v>0</v>
      </c>
      <c r="AI2730" s="570">
        <v>20</v>
      </c>
      <c r="AJ2730" s="570">
        <v>97.534999999999997</v>
      </c>
      <c r="AK2730" s="570">
        <v>16.880653287172763</v>
      </c>
      <c r="AL2730" s="570"/>
    </row>
    <row r="2731" spans="1:38">
      <c r="A2731" s="570">
        <v>18</v>
      </c>
      <c r="B2731" s="570">
        <v>179</v>
      </c>
      <c r="C2731" s="570">
        <v>2024</v>
      </c>
      <c r="D2731" s="570"/>
      <c r="E2731" s="570">
        <v>99</v>
      </c>
      <c r="F2731" s="570"/>
      <c r="G2731" s="570">
        <v>99</v>
      </c>
      <c r="H2731" s="570">
        <v>1</v>
      </c>
      <c r="I2731" s="570">
        <v>99</v>
      </c>
      <c r="J2731" s="570">
        <v>155</v>
      </c>
      <c r="K2731" s="570">
        <v>99</v>
      </c>
      <c r="L2731" s="570">
        <v>8</v>
      </c>
      <c r="M2731" s="570">
        <v>99</v>
      </c>
      <c r="N2731" s="570">
        <v>99</v>
      </c>
      <c r="O2731" s="570">
        <v>99</v>
      </c>
      <c r="P2731" s="570">
        <v>99</v>
      </c>
      <c r="Q2731" s="570">
        <v>47</v>
      </c>
      <c r="R2731" s="570">
        <v>287</v>
      </c>
      <c r="S2731" s="570">
        <v>8</v>
      </c>
      <c r="T2731" s="570">
        <v>6.8919860627177716</v>
      </c>
      <c r="U2731" s="570">
        <v>21.948780487804875</v>
      </c>
      <c r="V2731" s="570">
        <v>5.5749128919860622</v>
      </c>
      <c r="W2731" s="570">
        <v>17.073170731707322</v>
      </c>
      <c r="X2731" s="570">
        <v>59.930313588850197</v>
      </c>
      <c r="Y2731" s="570">
        <v>51.219512195121951</v>
      </c>
      <c r="Z2731" s="570">
        <v>9.5074071752353522</v>
      </c>
      <c r="AA2731" s="570">
        <v>0</v>
      </c>
      <c r="AB2731" s="570">
        <v>2.0648472857319522</v>
      </c>
      <c r="AC2731" s="570"/>
      <c r="AD2731" s="570">
        <v>70.579944455764007</v>
      </c>
      <c r="AE2731" s="570"/>
      <c r="AF2731" s="570">
        <v>10.361010830324904</v>
      </c>
      <c r="AG2731" s="570">
        <v>13.115153433116737</v>
      </c>
      <c r="AH2731" s="570">
        <v>0</v>
      </c>
      <c r="AI2731" s="570">
        <v>271</v>
      </c>
      <c r="AJ2731" s="570">
        <v>100.02952029520296</v>
      </c>
      <c r="AK2731" s="570">
        <v>20.050188636907119</v>
      </c>
      <c r="AL2731" s="570"/>
    </row>
    <row r="2732" spans="1:38">
      <c r="A2732" s="570">
        <v>18</v>
      </c>
      <c r="B2732" s="570">
        <v>180</v>
      </c>
      <c r="C2732" s="570">
        <v>2024</v>
      </c>
      <c r="D2732" s="570"/>
      <c r="E2732" s="570">
        <v>99</v>
      </c>
      <c r="F2732" s="570"/>
      <c r="G2732" s="570">
        <v>99</v>
      </c>
      <c r="H2732" s="570">
        <v>2</v>
      </c>
      <c r="I2732" s="570">
        <v>99</v>
      </c>
      <c r="J2732" s="570">
        <v>160</v>
      </c>
      <c r="K2732" s="570">
        <v>99</v>
      </c>
      <c r="L2732" s="570">
        <v>8</v>
      </c>
      <c r="M2732" s="570">
        <v>99</v>
      </c>
      <c r="N2732" s="570">
        <v>99</v>
      </c>
      <c r="O2732" s="570">
        <v>99</v>
      </c>
      <c r="P2732" s="570">
        <v>99</v>
      </c>
      <c r="Q2732" s="570">
        <v>12</v>
      </c>
      <c r="R2732" s="570">
        <v>26</v>
      </c>
      <c r="S2732" s="570">
        <v>8</v>
      </c>
      <c r="T2732" s="570">
        <v>6.0384615384615401</v>
      </c>
      <c r="U2732" s="570">
        <v>17.523076923076921</v>
      </c>
      <c r="V2732" s="570">
        <v>0</v>
      </c>
      <c r="W2732" s="570">
        <v>3.8461538461538449</v>
      </c>
      <c r="X2732" s="570">
        <v>30.769230769230759</v>
      </c>
      <c r="Y2732" s="570">
        <v>26.92307692307692</v>
      </c>
      <c r="Z2732" s="570">
        <v>7.7535256344010257</v>
      </c>
      <c r="AA2732" s="570">
        <v>0</v>
      </c>
      <c r="AB2732" s="570">
        <v>1.7862890030358656</v>
      </c>
      <c r="AC2732" s="570"/>
      <c r="AD2732" s="570">
        <v>64.281114988732952</v>
      </c>
      <c r="AE2732" s="570"/>
      <c r="AF2732" s="570">
        <v>5.4736842105263159</v>
      </c>
      <c r="AG2732" s="570">
        <v>7.5555555555555554</v>
      </c>
      <c r="AH2732" s="570">
        <v>0</v>
      </c>
      <c r="AI2732" s="570">
        <v>26</v>
      </c>
      <c r="AJ2732" s="570">
        <v>95.853846153846106</v>
      </c>
      <c r="AK2732" s="570">
        <v>18.856300003497065</v>
      </c>
      <c r="AL2732" s="570"/>
    </row>
    <row r="2733" spans="1:38">
      <c r="A2733" s="570">
        <v>18</v>
      </c>
      <c r="B2733" s="570">
        <v>181</v>
      </c>
      <c r="C2733" s="570">
        <v>2024</v>
      </c>
      <c r="D2733" s="570"/>
      <c r="E2733" s="570">
        <v>99</v>
      </c>
      <c r="F2733" s="570"/>
      <c r="G2733" s="570">
        <v>99</v>
      </c>
      <c r="H2733" s="570">
        <v>1</v>
      </c>
      <c r="I2733" s="570">
        <v>99</v>
      </c>
      <c r="J2733" s="570">
        <v>171</v>
      </c>
      <c r="K2733" s="570">
        <v>99</v>
      </c>
      <c r="L2733" s="570">
        <v>8</v>
      </c>
      <c r="M2733" s="570">
        <v>99</v>
      </c>
      <c r="N2733" s="570">
        <v>99</v>
      </c>
      <c r="O2733" s="570">
        <v>99</v>
      </c>
      <c r="P2733" s="570">
        <v>99</v>
      </c>
      <c r="Q2733" s="570"/>
      <c r="R2733" s="570">
        <v>0</v>
      </c>
      <c r="S2733" s="570"/>
      <c r="T2733" s="570"/>
      <c r="U2733" s="570"/>
      <c r="V2733" s="570"/>
      <c r="W2733" s="570"/>
      <c r="X2733" s="570"/>
      <c r="Y2733" s="570"/>
      <c r="Z2733" s="570"/>
      <c r="AA2733" s="570"/>
      <c r="AB2733" s="570"/>
      <c r="AC2733" s="570"/>
      <c r="AD2733" s="570"/>
      <c r="AE2733" s="570"/>
      <c r="AF2733" s="570"/>
      <c r="AG2733" s="570"/>
      <c r="AH2733" s="570"/>
      <c r="AI2733" s="570"/>
      <c r="AJ2733" s="570"/>
      <c r="AK2733" s="570"/>
      <c r="AL2733" s="570"/>
    </row>
    <row r="2734" spans="1:38">
      <c r="A2734" s="570">
        <v>18</v>
      </c>
      <c r="B2734" s="570">
        <v>182</v>
      </c>
      <c r="C2734" s="570">
        <v>2024</v>
      </c>
      <c r="D2734" s="570"/>
      <c r="E2734" s="570">
        <v>99</v>
      </c>
      <c r="F2734" s="570"/>
      <c r="G2734" s="570">
        <v>99</v>
      </c>
      <c r="H2734" s="570">
        <v>2</v>
      </c>
      <c r="I2734" s="570">
        <v>99</v>
      </c>
      <c r="J2734" s="570">
        <v>175</v>
      </c>
      <c r="K2734" s="570">
        <v>99</v>
      </c>
      <c r="L2734" s="570">
        <v>8</v>
      </c>
      <c r="M2734" s="570">
        <v>99</v>
      </c>
      <c r="N2734" s="570">
        <v>99</v>
      </c>
      <c r="O2734" s="570">
        <v>99</v>
      </c>
      <c r="P2734" s="570">
        <v>99</v>
      </c>
      <c r="Q2734" s="570">
        <v>16</v>
      </c>
      <c r="R2734" s="570">
        <v>57</v>
      </c>
      <c r="S2734" s="570">
        <v>8</v>
      </c>
      <c r="T2734" s="570">
        <v>7.1403508771929829</v>
      </c>
      <c r="U2734" s="570">
        <v>23.350877192982455</v>
      </c>
      <c r="V2734" s="570">
        <v>7.0175438596491215</v>
      </c>
      <c r="W2734" s="570">
        <v>10.526315789473689</v>
      </c>
      <c r="X2734" s="570">
        <v>77.192982456140356</v>
      </c>
      <c r="Y2734" s="570">
        <v>57.894736842105239</v>
      </c>
      <c r="Z2734" s="570">
        <v>8.6241424248365526</v>
      </c>
      <c r="AA2734" s="570">
        <v>0</v>
      </c>
      <c r="AB2734" s="570">
        <v>1.9415909238255311</v>
      </c>
      <c r="AC2734" s="570"/>
      <c r="AD2734" s="570">
        <v>66.970491975750804</v>
      </c>
      <c r="AE2734" s="570"/>
      <c r="AF2734" s="570">
        <v>2.7996070726915523</v>
      </c>
      <c r="AG2734" s="570">
        <v>5.7515221440084359</v>
      </c>
      <c r="AH2734" s="570">
        <v>0</v>
      </c>
      <c r="AI2734" s="570">
        <v>21</v>
      </c>
      <c r="AJ2734" s="570">
        <v>100.68095238095238</v>
      </c>
      <c r="AK2734" s="570">
        <v>19.106147216469211</v>
      </c>
      <c r="AL2734" s="570"/>
    </row>
    <row r="2735" spans="1:38">
      <c r="A2735" s="570">
        <v>18</v>
      </c>
      <c r="B2735" s="570">
        <v>183</v>
      </c>
      <c r="C2735" s="570">
        <v>2024</v>
      </c>
      <c r="D2735" s="570"/>
      <c r="E2735" s="570">
        <v>99</v>
      </c>
      <c r="F2735" s="570"/>
      <c r="G2735" s="570">
        <v>99</v>
      </c>
      <c r="H2735" s="570">
        <v>2</v>
      </c>
      <c r="I2735" s="570">
        <v>99</v>
      </c>
      <c r="J2735" s="570">
        <v>177</v>
      </c>
      <c r="K2735" s="570">
        <v>99</v>
      </c>
      <c r="L2735" s="570">
        <v>8</v>
      </c>
      <c r="M2735" s="570">
        <v>99</v>
      </c>
      <c r="N2735" s="570">
        <v>99</v>
      </c>
      <c r="O2735" s="570">
        <v>99</v>
      </c>
      <c r="P2735" s="570">
        <v>99</v>
      </c>
      <c r="Q2735" s="570">
        <v>35</v>
      </c>
      <c r="R2735" s="570">
        <v>148</v>
      </c>
      <c r="S2735" s="570">
        <v>8</v>
      </c>
      <c r="T2735" s="570">
        <v>5.3243243243243246</v>
      </c>
      <c r="U2735" s="570">
        <v>15.885135135135148</v>
      </c>
      <c r="V2735" s="570">
        <v>4.0540540540540553</v>
      </c>
      <c r="W2735" s="570">
        <v>0</v>
      </c>
      <c r="X2735" s="570">
        <v>37.162162162162154</v>
      </c>
      <c r="Y2735" s="570">
        <v>12.837837837837837</v>
      </c>
      <c r="Z2735" s="570">
        <v>6.5406459395125909</v>
      </c>
      <c r="AA2735" s="570">
        <v>0</v>
      </c>
      <c r="AB2735" s="570">
        <v>1.4436076066025563</v>
      </c>
      <c r="AC2735" s="570"/>
      <c r="AD2735" s="570">
        <v>51.681378941487409</v>
      </c>
      <c r="AE2735" s="570"/>
      <c r="AF2735" s="570">
        <v>15.744680851063828</v>
      </c>
      <c r="AG2735" s="570">
        <v>18.905400624014938</v>
      </c>
      <c r="AH2735" s="570">
        <v>2.0270270270270276</v>
      </c>
      <c r="AI2735" s="570">
        <v>130</v>
      </c>
      <c r="AJ2735" s="570">
        <v>92.133846153846108</v>
      </c>
      <c r="AK2735" s="570">
        <v>18.742541651703046</v>
      </c>
      <c r="AL2735" s="570"/>
    </row>
    <row r="2736" spans="1:38">
      <c r="A2736" s="570">
        <v>18</v>
      </c>
      <c r="B2736" s="570">
        <v>184</v>
      </c>
      <c r="C2736" s="570">
        <v>2024</v>
      </c>
      <c r="D2736" s="570"/>
      <c r="E2736" s="570">
        <v>99</v>
      </c>
      <c r="F2736" s="570"/>
      <c r="G2736" s="570">
        <v>99</v>
      </c>
      <c r="H2736" s="570">
        <v>2</v>
      </c>
      <c r="I2736" s="570">
        <v>99</v>
      </c>
      <c r="J2736" s="570">
        <v>178</v>
      </c>
      <c r="K2736" s="570">
        <v>99</v>
      </c>
      <c r="L2736" s="570">
        <v>8</v>
      </c>
      <c r="M2736" s="570">
        <v>99</v>
      </c>
      <c r="N2736" s="570">
        <v>99</v>
      </c>
      <c r="O2736" s="570">
        <v>99</v>
      </c>
      <c r="P2736" s="570">
        <v>99</v>
      </c>
      <c r="Q2736" s="570">
        <v>10</v>
      </c>
      <c r="R2736" s="570">
        <v>39</v>
      </c>
      <c r="S2736" s="570">
        <v>8</v>
      </c>
      <c r="T2736" s="570">
        <v>5.8717948717948723</v>
      </c>
      <c r="U2736" s="570">
        <v>17.553846153846155</v>
      </c>
      <c r="V2736" s="570">
        <v>10.256410256410255</v>
      </c>
      <c r="W2736" s="570">
        <v>2.5641025641025639</v>
      </c>
      <c r="X2736" s="570">
        <v>46.15384615384616</v>
      </c>
      <c r="Y2736" s="570">
        <v>25.641025641025639</v>
      </c>
      <c r="Z2736" s="570">
        <v>8.0986179939683982</v>
      </c>
      <c r="AA2736" s="570">
        <v>0</v>
      </c>
      <c r="AB2736" s="570">
        <v>1.3431590619188511</v>
      </c>
      <c r="AC2736" s="570"/>
      <c r="AD2736" s="570">
        <v>65.923722149476347</v>
      </c>
      <c r="AE2736" s="570"/>
      <c r="AF2736" s="570">
        <v>7.4285714285714306</v>
      </c>
      <c r="AG2736" s="570">
        <v>10.843087254700093</v>
      </c>
      <c r="AH2736" s="570">
        <v>15.38461538461538</v>
      </c>
      <c r="AI2736" s="570">
        <v>30</v>
      </c>
      <c r="AJ2736" s="570">
        <v>99.263333333333307</v>
      </c>
      <c r="AK2736" s="570">
        <v>18.446224502070436</v>
      </c>
      <c r="AL2736" s="570"/>
    </row>
    <row r="2737" spans="1:38">
      <c r="A2737" s="570">
        <v>18</v>
      </c>
      <c r="B2737" s="570">
        <v>185</v>
      </c>
      <c r="C2737" s="570">
        <v>2024</v>
      </c>
      <c r="D2737" s="570"/>
      <c r="E2737" s="570">
        <v>99</v>
      </c>
      <c r="F2737" s="570"/>
      <c r="G2737" s="570">
        <v>99</v>
      </c>
      <c r="H2737" s="570">
        <v>2</v>
      </c>
      <c r="I2737" s="570">
        <v>99</v>
      </c>
      <c r="J2737" s="570">
        <v>181</v>
      </c>
      <c r="K2737" s="570">
        <v>99</v>
      </c>
      <c r="L2737" s="570">
        <v>8</v>
      </c>
      <c r="M2737" s="570">
        <v>99</v>
      </c>
      <c r="N2737" s="570">
        <v>99</v>
      </c>
      <c r="O2737" s="570">
        <v>99</v>
      </c>
      <c r="P2737" s="570">
        <v>99</v>
      </c>
      <c r="Q2737" s="570">
        <v>11</v>
      </c>
      <c r="R2737" s="570">
        <v>35</v>
      </c>
      <c r="S2737" s="570">
        <v>8</v>
      </c>
      <c r="T2737" s="570">
        <v>6.3428571428571408</v>
      </c>
      <c r="U2737" s="570">
        <v>22.502857142857138</v>
      </c>
      <c r="V2737" s="570">
        <v>14.285714285714288</v>
      </c>
      <c r="W2737" s="570">
        <v>5.7142857142857153</v>
      </c>
      <c r="X2737" s="570">
        <v>68.571428571428555</v>
      </c>
      <c r="Y2737" s="570">
        <v>62.857142857142847</v>
      </c>
      <c r="Z2737" s="570">
        <v>9.1547797262815021</v>
      </c>
      <c r="AA2737" s="570">
        <v>0</v>
      </c>
      <c r="AB2737" s="570">
        <v>2.267066791414559</v>
      </c>
      <c r="AC2737" s="570"/>
      <c r="AD2737" s="570">
        <v>81.244452561964948</v>
      </c>
      <c r="AE2737" s="570"/>
      <c r="AF2737" s="570">
        <v>5.6910569105691051</v>
      </c>
      <c r="AG2737" s="570">
        <v>8.9566156820378691</v>
      </c>
      <c r="AH2737" s="570">
        <v>0</v>
      </c>
      <c r="AI2737" s="570">
        <v>28</v>
      </c>
      <c r="AJ2737" s="570">
        <v>99.557142857142821</v>
      </c>
      <c r="AK2737" s="570">
        <v>19.471398126958064</v>
      </c>
      <c r="AL2737" s="570"/>
    </row>
    <row r="2738" spans="1:38">
      <c r="A2738" s="570">
        <v>18</v>
      </c>
      <c r="B2738" s="570">
        <v>186</v>
      </c>
      <c r="C2738" s="570">
        <v>2024</v>
      </c>
      <c r="D2738" s="570"/>
      <c r="E2738" s="570">
        <v>99</v>
      </c>
      <c r="F2738" s="570"/>
      <c r="G2738" s="570">
        <v>99</v>
      </c>
      <c r="H2738" s="570">
        <v>1</v>
      </c>
      <c r="I2738" s="570">
        <v>99</v>
      </c>
      <c r="J2738" s="570">
        <v>262</v>
      </c>
      <c r="K2738" s="570">
        <v>99</v>
      </c>
      <c r="L2738" s="570">
        <v>8</v>
      </c>
      <c r="M2738" s="570">
        <v>99</v>
      </c>
      <c r="N2738" s="570">
        <v>99</v>
      </c>
      <c r="O2738" s="570">
        <v>99</v>
      </c>
      <c r="P2738" s="570">
        <v>99</v>
      </c>
      <c r="Q2738" s="570"/>
      <c r="R2738" s="570">
        <v>0</v>
      </c>
      <c r="S2738" s="570"/>
      <c r="T2738" s="570"/>
      <c r="U2738" s="570"/>
      <c r="V2738" s="570"/>
      <c r="W2738" s="570"/>
      <c r="X2738" s="570"/>
      <c r="Y2738" s="570"/>
      <c r="Z2738" s="570"/>
      <c r="AA2738" s="570"/>
      <c r="AB2738" s="570"/>
      <c r="AC2738" s="570"/>
      <c r="AD2738" s="570"/>
      <c r="AE2738" s="570"/>
      <c r="AF2738" s="570"/>
      <c r="AG2738" s="570"/>
      <c r="AH2738" s="570"/>
      <c r="AI2738" s="570"/>
      <c r="AJ2738" s="570"/>
      <c r="AK2738" s="570"/>
      <c r="AL2738" s="570"/>
    </row>
    <row r="2739" spans="1:38">
      <c r="A2739" s="570">
        <v>18</v>
      </c>
      <c r="B2739" s="570">
        <v>187</v>
      </c>
      <c r="C2739" s="570">
        <v>2024</v>
      </c>
      <c r="D2739" s="570"/>
      <c r="E2739" s="570">
        <v>99</v>
      </c>
      <c r="F2739" s="570"/>
      <c r="G2739" s="570">
        <v>99</v>
      </c>
      <c r="H2739" s="570">
        <v>1</v>
      </c>
      <c r="I2739" s="570">
        <v>99</v>
      </c>
      <c r="J2739" s="570">
        <v>309</v>
      </c>
      <c r="K2739" s="570">
        <v>99</v>
      </c>
      <c r="L2739" s="570">
        <v>8</v>
      </c>
      <c r="M2739" s="570">
        <v>99</v>
      </c>
      <c r="N2739" s="570">
        <v>99</v>
      </c>
      <c r="O2739" s="570">
        <v>99</v>
      </c>
      <c r="P2739" s="570">
        <v>99</v>
      </c>
      <c r="Q2739" s="570">
        <v>39</v>
      </c>
      <c r="R2739" s="570">
        <v>214</v>
      </c>
      <c r="S2739" s="570">
        <v>8</v>
      </c>
      <c r="T2739" s="570">
        <v>6.2242990654205608</v>
      </c>
      <c r="U2739" s="570">
        <v>14.720560747663557</v>
      </c>
      <c r="V2739" s="570">
        <v>0.46728971962616805</v>
      </c>
      <c r="W2739" s="570">
        <v>8.8785046728971952</v>
      </c>
      <c r="X2739" s="570">
        <v>33.644859813084118</v>
      </c>
      <c r="Y2739" s="570">
        <v>18.224299065420563</v>
      </c>
      <c r="Z2739" s="570">
        <v>9.718247970225681</v>
      </c>
      <c r="AA2739" s="570">
        <v>0</v>
      </c>
      <c r="AB2739" s="570">
        <v>1.7972378142658725</v>
      </c>
      <c r="AC2739" s="570"/>
      <c r="AD2739" s="570">
        <v>70.088446152423401</v>
      </c>
      <c r="AE2739" s="570"/>
      <c r="AF2739" s="570">
        <v>16.199848599545799</v>
      </c>
      <c r="AG2739" s="570">
        <v>19.544244740450313</v>
      </c>
      <c r="AH2739" s="570">
        <v>0</v>
      </c>
      <c r="AI2739" s="570">
        <v>214</v>
      </c>
      <c r="AJ2739" s="570">
        <v>88.095794392523345</v>
      </c>
      <c r="AK2739" s="570">
        <v>18.742490783152633</v>
      </c>
      <c r="AL2739" s="570"/>
    </row>
    <row r="2740" spans="1:38">
      <c r="A2740" s="570">
        <v>18</v>
      </c>
      <c r="B2740" s="570">
        <v>188</v>
      </c>
      <c r="C2740" s="570">
        <v>2024</v>
      </c>
      <c r="D2740" s="570"/>
      <c r="E2740" s="570">
        <v>99</v>
      </c>
      <c r="F2740" s="570"/>
      <c r="G2740" s="570">
        <v>99</v>
      </c>
      <c r="H2740" s="570">
        <v>2</v>
      </c>
      <c r="I2740" s="570">
        <v>99</v>
      </c>
      <c r="J2740" s="570">
        <v>470</v>
      </c>
      <c r="K2740" s="570">
        <v>99</v>
      </c>
      <c r="L2740" s="570">
        <v>8</v>
      </c>
      <c r="M2740" s="570">
        <v>99</v>
      </c>
      <c r="N2740" s="570">
        <v>99</v>
      </c>
      <c r="O2740" s="570">
        <v>99</v>
      </c>
      <c r="P2740" s="570">
        <v>99</v>
      </c>
      <c r="Q2740" s="570">
        <v>21</v>
      </c>
      <c r="R2740" s="570">
        <v>128</v>
      </c>
      <c r="S2740" s="570">
        <v>8</v>
      </c>
      <c r="T2740" s="570">
        <v>6.15625</v>
      </c>
      <c r="U2740" s="570">
        <v>14.266406249999998</v>
      </c>
      <c r="V2740" s="570">
        <v>4.6875</v>
      </c>
      <c r="W2740" s="570">
        <v>6.25</v>
      </c>
      <c r="X2740" s="570">
        <v>31.25</v>
      </c>
      <c r="Y2740" s="570">
        <v>24.21875</v>
      </c>
      <c r="Z2740" s="570">
        <v>10.077397957060194</v>
      </c>
      <c r="AA2740" s="570">
        <v>0</v>
      </c>
      <c r="AB2740" s="570">
        <v>1.5483736427296864</v>
      </c>
      <c r="AC2740" s="570"/>
      <c r="AD2740" s="570">
        <v>62.779667651573043</v>
      </c>
      <c r="AE2740" s="570"/>
      <c r="AF2740" s="570">
        <v>13.333333333333337</v>
      </c>
      <c r="AG2740" s="570">
        <v>20.229984379673628</v>
      </c>
      <c r="AH2740" s="570">
        <v>1.5625</v>
      </c>
      <c r="AI2740" s="570">
        <v>121</v>
      </c>
      <c r="AJ2740" s="570">
        <v>87.87685950413217</v>
      </c>
      <c r="AK2740" s="570">
        <v>16.759325974744058</v>
      </c>
      <c r="AL2740" s="570"/>
    </row>
    <row r="2741" spans="1:38">
      <c r="A2741" s="570">
        <v>18</v>
      </c>
      <c r="B2741" s="570">
        <v>189</v>
      </c>
      <c r="C2741" s="570">
        <v>2024</v>
      </c>
      <c r="D2741" s="570"/>
      <c r="E2741" s="570">
        <v>99</v>
      </c>
      <c r="F2741" s="570"/>
      <c r="G2741" s="570">
        <v>99</v>
      </c>
      <c r="H2741" s="570">
        <v>2</v>
      </c>
      <c r="I2741" s="570">
        <v>99</v>
      </c>
      <c r="J2741" s="570">
        <v>629</v>
      </c>
      <c r="K2741" s="570">
        <v>99</v>
      </c>
      <c r="L2741" s="570">
        <v>8</v>
      </c>
      <c r="M2741" s="570">
        <v>99</v>
      </c>
      <c r="N2741" s="570">
        <v>99</v>
      </c>
      <c r="O2741" s="570">
        <v>99</v>
      </c>
      <c r="P2741" s="570">
        <v>99</v>
      </c>
      <c r="Q2741" s="570">
        <v>3</v>
      </c>
      <c r="R2741" s="570">
        <v>53</v>
      </c>
      <c r="S2741" s="570">
        <v>8</v>
      </c>
      <c r="T2741" s="570">
        <v>8.981132075471697</v>
      </c>
      <c r="U2741" s="570">
        <v>29.216981132075468</v>
      </c>
      <c r="V2741" s="570">
        <v>3.7735849056603761</v>
      </c>
      <c r="W2741" s="570">
        <v>43.396226415094347</v>
      </c>
      <c r="X2741" s="570">
        <v>100</v>
      </c>
      <c r="Y2741" s="570">
        <v>96.226415094339615</v>
      </c>
      <c r="Z2741" s="570">
        <v>3.7503074514999666</v>
      </c>
      <c r="AA2741" s="570">
        <v>0</v>
      </c>
      <c r="AB2741" s="570">
        <v>2.1674310159659393</v>
      </c>
      <c r="AC2741" s="570"/>
      <c r="AD2741" s="570">
        <v>27.185156845814912</v>
      </c>
      <c r="AE2741" s="570"/>
      <c r="AF2741" s="570">
        <v>16.5625</v>
      </c>
      <c r="AG2741" s="570">
        <v>22.143572143572143</v>
      </c>
      <c r="AH2741" s="570">
        <v>0</v>
      </c>
      <c r="AI2741" s="570"/>
      <c r="AJ2741" s="570"/>
      <c r="AK2741" s="570"/>
      <c r="AL2741" s="570"/>
    </row>
    <row r="2742" spans="1:38">
      <c r="A2742" s="570">
        <v>18</v>
      </c>
      <c r="B2742" s="570">
        <v>190</v>
      </c>
      <c r="C2742" s="570">
        <v>2024</v>
      </c>
      <c r="D2742" s="570"/>
      <c r="E2742" s="570">
        <v>99</v>
      </c>
      <c r="F2742" s="570"/>
      <c r="G2742" s="570">
        <v>99</v>
      </c>
      <c r="H2742" s="570">
        <v>1</v>
      </c>
      <c r="I2742" s="570">
        <v>99</v>
      </c>
      <c r="J2742" s="570">
        <v>643</v>
      </c>
      <c r="K2742" s="570">
        <v>99</v>
      </c>
      <c r="L2742" s="570">
        <v>8</v>
      </c>
      <c r="M2742" s="570">
        <v>99</v>
      </c>
      <c r="N2742" s="570">
        <v>99</v>
      </c>
      <c r="O2742" s="570">
        <v>99</v>
      </c>
      <c r="P2742" s="570">
        <v>99</v>
      </c>
      <c r="Q2742" s="570">
        <v>15</v>
      </c>
      <c r="R2742" s="570">
        <v>33</v>
      </c>
      <c r="S2742" s="570">
        <v>8</v>
      </c>
      <c r="T2742" s="570">
        <v>7.5757575757575761</v>
      </c>
      <c r="U2742" s="570">
        <v>23.169696969696968</v>
      </c>
      <c r="V2742" s="570">
        <v>6.0606060606060606</v>
      </c>
      <c r="W2742" s="570">
        <v>27.272727272727277</v>
      </c>
      <c r="X2742" s="570">
        <v>63.636363636363633</v>
      </c>
      <c r="Y2742" s="570">
        <v>57.575757575757585</v>
      </c>
      <c r="Z2742" s="570">
        <v>9.4303663236950399</v>
      </c>
      <c r="AA2742" s="570">
        <v>0</v>
      </c>
      <c r="AB2742" s="570">
        <v>1.5380093988423629</v>
      </c>
      <c r="AC2742" s="570"/>
      <c r="AD2742" s="570">
        <v>57.680202970775142</v>
      </c>
      <c r="AE2742" s="570"/>
      <c r="AF2742" s="570">
        <v>3.8596491228070176</v>
      </c>
      <c r="AG2742" s="570">
        <v>6.7931837162606357</v>
      </c>
      <c r="AH2742" s="570">
        <v>0</v>
      </c>
      <c r="AI2742" s="570">
        <v>27</v>
      </c>
      <c r="AJ2742" s="570">
        <v>104.16666666666669</v>
      </c>
      <c r="AK2742" s="570">
        <v>19.600133198688276</v>
      </c>
      <c r="AL2742" s="570"/>
    </row>
    <row r="2743" spans="1:38">
      <c r="A2743" s="570">
        <v>18</v>
      </c>
      <c r="B2743" s="570">
        <v>191</v>
      </c>
      <c r="C2743" s="570">
        <v>2024</v>
      </c>
      <c r="D2743" s="570"/>
      <c r="E2743" s="570">
        <v>99</v>
      </c>
      <c r="F2743" s="570"/>
      <c r="G2743" s="570">
        <v>99</v>
      </c>
      <c r="H2743" s="570">
        <v>2</v>
      </c>
      <c r="I2743" s="570">
        <v>99</v>
      </c>
      <c r="J2743" s="570">
        <v>704</v>
      </c>
      <c r="K2743" s="570">
        <v>99</v>
      </c>
      <c r="L2743" s="570">
        <v>8</v>
      </c>
      <c r="M2743" s="570">
        <v>99</v>
      </c>
      <c r="N2743" s="570">
        <v>99</v>
      </c>
      <c r="O2743" s="570">
        <v>99</v>
      </c>
      <c r="P2743" s="570">
        <v>99</v>
      </c>
      <c r="Q2743" s="570"/>
      <c r="R2743" s="570">
        <v>0</v>
      </c>
      <c r="S2743" s="570"/>
      <c r="T2743" s="570"/>
      <c r="U2743" s="570"/>
      <c r="V2743" s="570"/>
      <c r="W2743" s="570"/>
      <c r="X2743" s="570"/>
      <c r="Y2743" s="570"/>
      <c r="Z2743" s="570"/>
      <c r="AA2743" s="570"/>
      <c r="AB2743" s="570"/>
      <c r="AC2743" s="570"/>
      <c r="AD2743" s="570"/>
      <c r="AE2743" s="570"/>
      <c r="AF2743" s="570"/>
      <c r="AG2743" s="570"/>
      <c r="AH2743" s="570"/>
      <c r="AI2743" s="570"/>
      <c r="AJ2743" s="570"/>
      <c r="AK2743" s="570"/>
      <c r="AL2743" s="570"/>
    </row>
    <row r="2744" spans="1:38">
      <c r="A2744" s="570">
        <v>18</v>
      </c>
      <c r="B2744" s="570">
        <v>192</v>
      </c>
      <c r="C2744" s="570">
        <v>2024</v>
      </c>
      <c r="D2744" s="570"/>
      <c r="E2744" s="570">
        <v>99</v>
      </c>
      <c r="F2744" s="570"/>
      <c r="G2744" s="570">
        <v>99</v>
      </c>
      <c r="H2744" s="570">
        <v>1</v>
      </c>
      <c r="I2744" s="570">
        <v>99</v>
      </c>
      <c r="J2744" s="570">
        <v>802</v>
      </c>
      <c r="K2744" s="570">
        <v>99</v>
      </c>
      <c r="L2744" s="570">
        <v>8</v>
      </c>
      <c r="M2744" s="570">
        <v>99</v>
      </c>
      <c r="N2744" s="570">
        <v>99</v>
      </c>
      <c r="O2744" s="570">
        <v>99</v>
      </c>
      <c r="P2744" s="570">
        <v>99</v>
      </c>
      <c r="Q2744" s="570"/>
      <c r="R2744" s="570">
        <v>0</v>
      </c>
      <c r="S2744" s="570"/>
      <c r="T2744" s="570"/>
      <c r="U2744" s="570"/>
      <c r="V2744" s="570"/>
      <c r="W2744" s="570"/>
      <c r="X2744" s="570"/>
      <c r="Y2744" s="570"/>
      <c r="Z2744" s="570"/>
      <c r="AA2744" s="570"/>
      <c r="AB2744" s="570"/>
      <c r="AC2744" s="570"/>
      <c r="AD2744" s="570"/>
      <c r="AE2744" s="570"/>
      <c r="AF2744" s="570"/>
      <c r="AG2744" s="570"/>
      <c r="AH2744" s="570"/>
      <c r="AI2744" s="570"/>
      <c r="AJ2744" s="570"/>
      <c r="AK2744" s="570"/>
      <c r="AL2744" s="570"/>
    </row>
    <row r="2745" spans="1:38">
      <c r="A2745" s="570">
        <v>18</v>
      </c>
      <c r="B2745" s="570">
        <v>193</v>
      </c>
      <c r="C2745" s="570">
        <v>2024</v>
      </c>
      <c r="D2745" s="570"/>
      <c r="E2745" s="570">
        <v>99</v>
      </c>
      <c r="F2745" s="570"/>
      <c r="G2745" s="570">
        <v>99</v>
      </c>
      <c r="H2745" s="570">
        <v>1</v>
      </c>
      <c r="I2745" s="570">
        <v>99</v>
      </c>
      <c r="J2745" s="570">
        <v>103</v>
      </c>
      <c r="K2745" s="570">
        <v>99</v>
      </c>
      <c r="L2745" s="570">
        <v>9</v>
      </c>
      <c r="M2745" s="570">
        <v>99</v>
      </c>
      <c r="N2745" s="570">
        <v>99</v>
      </c>
      <c r="O2745" s="570">
        <v>99</v>
      </c>
      <c r="P2745" s="570">
        <v>99</v>
      </c>
      <c r="Q2745" s="570"/>
      <c r="R2745" s="570">
        <v>0</v>
      </c>
      <c r="S2745" s="570"/>
      <c r="T2745" s="570"/>
      <c r="U2745" s="570"/>
      <c r="V2745" s="570"/>
      <c r="W2745" s="570"/>
      <c r="X2745" s="570"/>
      <c r="Y2745" s="570"/>
      <c r="Z2745" s="570"/>
      <c r="AA2745" s="570"/>
      <c r="AB2745" s="570"/>
      <c r="AC2745" s="570"/>
      <c r="AD2745" s="570"/>
      <c r="AE2745" s="570"/>
      <c r="AF2745" s="570"/>
      <c r="AG2745" s="570"/>
      <c r="AH2745" s="570"/>
      <c r="AI2745" s="570"/>
      <c r="AJ2745" s="570"/>
      <c r="AK2745" s="570"/>
      <c r="AL2745" s="570"/>
    </row>
    <row r="2746" spans="1:38">
      <c r="A2746" s="570">
        <v>18</v>
      </c>
      <c r="B2746" s="570">
        <v>194</v>
      </c>
      <c r="C2746" s="570">
        <v>2024</v>
      </c>
      <c r="D2746" s="570"/>
      <c r="E2746" s="570">
        <v>99</v>
      </c>
      <c r="F2746" s="570"/>
      <c r="G2746" s="570">
        <v>99</v>
      </c>
      <c r="H2746" s="570">
        <v>2</v>
      </c>
      <c r="I2746" s="570">
        <v>99</v>
      </c>
      <c r="J2746" s="570">
        <v>106</v>
      </c>
      <c r="K2746" s="570">
        <v>99</v>
      </c>
      <c r="L2746" s="570">
        <v>9</v>
      </c>
      <c r="M2746" s="570">
        <v>99</v>
      </c>
      <c r="N2746" s="570">
        <v>99</v>
      </c>
      <c r="O2746" s="570">
        <v>99</v>
      </c>
      <c r="P2746" s="570">
        <v>99</v>
      </c>
      <c r="Q2746" s="570">
        <v>3</v>
      </c>
      <c r="R2746" s="570">
        <v>10</v>
      </c>
      <c r="S2746" s="570">
        <v>9</v>
      </c>
      <c r="T2746" s="570">
        <v>6.1</v>
      </c>
      <c r="U2746" s="570">
        <v>21.09</v>
      </c>
      <c r="V2746" s="570">
        <v>0</v>
      </c>
      <c r="W2746" s="570">
        <v>10</v>
      </c>
      <c r="X2746" s="570">
        <v>100</v>
      </c>
      <c r="Y2746" s="570">
        <v>10</v>
      </c>
      <c r="Z2746" s="570">
        <v>4.2917245950783132</v>
      </c>
      <c r="AA2746" s="570">
        <v>0</v>
      </c>
      <c r="AB2746" s="570">
        <v>1.8138357147217077</v>
      </c>
      <c r="AC2746" s="570"/>
      <c r="AD2746" s="570">
        <v>60.903206903689998</v>
      </c>
      <c r="AE2746" s="570"/>
      <c r="AF2746" s="570">
        <v>3.7453183520599258</v>
      </c>
      <c r="AG2746" s="570">
        <v>5.1121076233183844</v>
      </c>
      <c r="AH2746" s="570">
        <v>0</v>
      </c>
      <c r="AI2746" s="570">
        <v>10</v>
      </c>
      <c r="AJ2746" s="570">
        <v>99.49</v>
      </c>
      <c r="AK2746" s="570">
        <v>21.200622898671195</v>
      </c>
      <c r="AL2746" s="570"/>
    </row>
    <row r="2747" spans="1:38">
      <c r="A2747" s="570">
        <v>18</v>
      </c>
      <c r="B2747" s="570">
        <v>195</v>
      </c>
      <c r="C2747" s="570">
        <v>2024</v>
      </c>
      <c r="D2747" s="570"/>
      <c r="E2747" s="570">
        <v>99</v>
      </c>
      <c r="F2747" s="570"/>
      <c r="G2747" s="570">
        <v>99</v>
      </c>
      <c r="H2747" s="570">
        <v>1</v>
      </c>
      <c r="I2747" s="570">
        <v>99</v>
      </c>
      <c r="J2747" s="570">
        <v>110</v>
      </c>
      <c r="K2747" s="570">
        <v>99</v>
      </c>
      <c r="L2747" s="570">
        <v>9</v>
      </c>
      <c r="M2747" s="570">
        <v>99</v>
      </c>
      <c r="N2747" s="570">
        <v>99</v>
      </c>
      <c r="O2747" s="570">
        <v>99</v>
      </c>
      <c r="P2747" s="570">
        <v>99</v>
      </c>
      <c r="Q2747" s="570">
        <v>21</v>
      </c>
      <c r="R2747" s="570">
        <v>36</v>
      </c>
      <c r="S2747" s="570">
        <v>9</v>
      </c>
      <c r="T2747" s="570">
        <v>7.9166666666666687</v>
      </c>
      <c r="U2747" s="570">
        <v>18.208333333333336</v>
      </c>
      <c r="V2747" s="570">
        <v>2.7777777777777781</v>
      </c>
      <c r="W2747" s="570">
        <v>27.777777777777779</v>
      </c>
      <c r="X2747" s="570">
        <v>44.44444444444445</v>
      </c>
      <c r="Y2747" s="570">
        <v>25</v>
      </c>
      <c r="Z2747" s="570">
        <v>9.1965988580319991</v>
      </c>
      <c r="AA2747" s="570">
        <v>0</v>
      </c>
      <c r="AB2747" s="570">
        <v>1.3411230782859229</v>
      </c>
      <c r="AC2747" s="570"/>
      <c r="AD2747" s="570">
        <v>53.810027537943427</v>
      </c>
      <c r="AE2747" s="570"/>
      <c r="AF2747" s="570">
        <v>0.66445182724252494</v>
      </c>
      <c r="AG2747" s="570">
        <v>1.1474152960699051</v>
      </c>
      <c r="AH2747" s="570">
        <v>8.3333333333333357</v>
      </c>
      <c r="AI2747" s="570">
        <v>36</v>
      </c>
      <c r="AJ2747" s="570">
        <v>95.644444444444446</v>
      </c>
      <c r="AK2747" s="570">
        <v>20.944729953558713</v>
      </c>
      <c r="AL2747" s="570"/>
    </row>
    <row r="2748" spans="1:38">
      <c r="A2748" s="570">
        <v>18</v>
      </c>
      <c r="B2748" s="570">
        <v>196</v>
      </c>
      <c r="C2748" s="570">
        <v>2024</v>
      </c>
      <c r="D2748" s="570"/>
      <c r="E2748" s="570">
        <v>99</v>
      </c>
      <c r="F2748" s="570"/>
      <c r="G2748" s="570">
        <v>99</v>
      </c>
      <c r="H2748" s="570">
        <v>1</v>
      </c>
      <c r="I2748" s="570">
        <v>99</v>
      </c>
      <c r="J2748" s="570">
        <v>111</v>
      </c>
      <c r="K2748" s="570">
        <v>99</v>
      </c>
      <c r="L2748" s="570">
        <v>9</v>
      </c>
      <c r="M2748" s="570">
        <v>99</v>
      </c>
      <c r="N2748" s="570">
        <v>99</v>
      </c>
      <c r="O2748" s="570">
        <v>99</v>
      </c>
      <c r="P2748" s="570">
        <v>99</v>
      </c>
      <c r="Q2748" s="570">
        <v>2</v>
      </c>
      <c r="R2748" s="570">
        <v>2</v>
      </c>
      <c r="S2748" s="570">
        <v>9</v>
      </c>
      <c r="T2748" s="570">
        <v>8</v>
      </c>
      <c r="U2748" s="570">
        <v>26.8</v>
      </c>
      <c r="V2748" s="570">
        <v>0</v>
      </c>
      <c r="W2748" s="570">
        <v>50</v>
      </c>
      <c r="X2748" s="570">
        <v>100</v>
      </c>
      <c r="Y2748" s="570">
        <v>50</v>
      </c>
      <c r="Z2748" s="570">
        <v>4.1000000000000085</v>
      </c>
      <c r="AA2748" s="570">
        <v>0</v>
      </c>
      <c r="AB2748" s="570">
        <v>1</v>
      </c>
      <c r="AC2748" s="570"/>
      <c r="AD2748" s="570">
        <v>99.999999999999645</v>
      </c>
      <c r="AE2748" s="570"/>
      <c r="AF2748" s="570">
        <v>1.0989010989010985</v>
      </c>
      <c r="AG2748" s="570">
        <v>1.7816779683552724</v>
      </c>
      <c r="AH2748" s="570">
        <v>0</v>
      </c>
      <c r="AI2748" s="570">
        <v>2</v>
      </c>
      <c r="AJ2748" s="570">
        <v>101.75</v>
      </c>
      <c r="AK2748" s="570">
        <v>25.260091726681313</v>
      </c>
      <c r="AL2748" s="570"/>
    </row>
    <row r="2749" spans="1:38">
      <c r="A2749" s="570">
        <v>18</v>
      </c>
      <c r="B2749" s="570">
        <v>197</v>
      </c>
      <c r="C2749" s="570">
        <v>2024</v>
      </c>
      <c r="D2749" s="570"/>
      <c r="E2749" s="570">
        <v>99</v>
      </c>
      <c r="F2749" s="570"/>
      <c r="G2749" s="570">
        <v>99</v>
      </c>
      <c r="H2749" s="570">
        <v>1</v>
      </c>
      <c r="I2749" s="570">
        <v>99</v>
      </c>
      <c r="J2749" s="570">
        <v>116</v>
      </c>
      <c r="K2749" s="570">
        <v>99</v>
      </c>
      <c r="L2749" s="570">
        <v>9</v>
      </c>
      <c r="M2749" s="570">
        <v>99</v>
      </c>
      <c r="N2749" s="570">
        <v>99</v>
      </c>
      <c r="O2749" s="570">
        <v>99</v>
      </c>
      <c r="P2749" s="570">
        <v>99</v>
      </c>
      <c r="Q2749" s="570">
        <v>8</v>
      </c>
      <c r="R2749" s="570">
        <v>12</v>
      </c>
      <c r="S2749" s="570">
        <v>9</v>
      </c>
      <c r="T2749" s="570">
        <v>8.1666666666666661</v>
      </c>
      <c r="U2749" s="570">
        <v>24.091666666666672</v>
      </c>
      <c r="V2749" s="570">
        <v>0</v>
      </c>
      <c r="W2749" s="570">
        <v>50</v>
      </c>
      <c r="X2749" s="570">
        <v>75</v>
      </c>
      <c r="Y2749" s="570">
        <v>50</v>
      </c>
      <c r="Z2749" s="570">
        <v>9.461188996221475</v>
      </c>
      <c r="AA2749" s="570">
        <v>0</v>
      </c>
      <c r="AB2749" s="570">
        <v>1.8181186857726237</v>
      </c>
      <c r="AC2749" s="570"/>
      <c r="AD2749" s="570">
        <v>88.420574878459774</v>
      </c>
      <c r="AE2749" s="570"/>
      <c r="AF2749" s="570">
        <v>1.1396011396011398</v>
      </c>
      <c r="AG2749" s="570">
        <v>2.2674687644608982</v>
      </c>
      <c r="AH2749" s="570">
        <v>0</v>
      </c>
      <c r="AI2749" s="570">
        <v>12</v>
      </c>
      <c r="AJ2749" s="570">
        <v>101.7</v>
      </c>
      <c r="AK2749" s="570">
        <v>21.47252806385513</v>
      </c>
      <c r="AL2749" s="570"/>
    </row>
    <row r="2750" spans="1:38">
      <c r="A2750" s="570">
        <v>18</v>
      </c>
      <c r="B2750" s="570">
        <v>198</v>
      </c>
      <c r="C2750" s="570">
        <v>2024</v>
      </c>
      <c r="D2750" s="570"/>
      <c r="E2750" s="570">
        <v>99</v>
      </c>
      <c r="F2750" s="570"/>
      <c r="G2750" s="570">
        <v>99</v>
      </c>
      <c r="H2750" s="570">
        <v>2</v>
      </c>
      <c r="I2750" s="570">
        <v>99</v>
      </c>
      <c r="J2750" s="570">
        <v>117</v>
      </c>
      <c r="K2750" s="570">
        <v>99</v>
      </c>
      <c r="L2750" s="570">
        <v>9</v>
      </c>
      <c r="M2750" s="570">
        <v>99</v>
      </c>
      <c r="N2750" s="570">
        <v>99</v>
      </c>
      <c r="O2750" s="570">
        <v>99</v>
      </c>
      <c r="P2750" s="570">
        <v>99</v>
      </c>
      <c r="Q2750" s="570">
        <v>2</v>
      </c>
      <c r="R2750" s="570">
        <v>2</v>
      </c>
      <c r="S2750" s="570">
        <v>9</v>
      </c>
      <c r="T2750" s="570">
        <v>8.5</v>
      </c>
      <c r="U2750" s="570">
        <v>30.8</v>
      </c>
      <c r="V2750" s="570">
        <v>0</v>
      </c>
      <c r="W2750" s="570">
        <v>50</v>
      </c>
      <c r="X2750" s="570">
        <v>100</v>
      </c>
      <c r="Y2750" s="570">
        <v>100</v>
      </c>
      <c r="Z2750" s="570">
        <v>6.6999999999999886</v>
      </c>
      <c r="AA2750" s="570">
        <v>0</v>
      </c>
      <c r="AB2750" s="570">
        <v>1.5</v>
      </c>
      <c r="AC2750" s="570"/>
      <c r="AD2750" s="570">
        <v>-100.00000000000024</v>
      </c>
      <c r="AE2750" s="570"/>
      <c r="AF2750" s="570">
        <v>0.79365079365079338</v>
      </c>
      <c r="AG2750" s="570">
        <v>1.9144109146284611</v>
      </c>
      <c r="AH2750" s="570">
        <v>0</v>
      </c>
      <c r="AI2750" s="570">
        <v>2</v>
      </c>
      <c r="AJ2750" s="570">
        <v>107.65</v>
      </c>
      <c r="AK2750" s="570">
        <v>24.291602167249621</v>
      </c>
      <c r="AL2750" s="570"/>
    </row>
    <row r="2751" spans="1:38">
      <c r="A2751" s="570">
        <v>18</v>
      </c>
      <c r="B2751" s="570">
        <v>199</v>
      </c>
      <c r="C2751" s="570">
        <v>2024</v>
      </c>
      <c r="D2751" s="570"/>
      <c r="E2751" s="570">
        <v>99</v>
      </c>
      <c r="F2751" s="570"/>
      <c r="G2751" s="570">
        <v>99</v>
      </c>
      <c r="H2751" s="570">
        <v>1</v>
      </c>
      <c r="I2751" s="570">
        <v>99</v>
      </c>
      <c r="J2751" s="570">
        <v>134</v>
      </c>
      <c r="K2751" s="570">
        <v>99</v>
      </c>
      <c r="L2751" s="570">
        <v>9</v>
      </c>
      <c r="M2751" s="570">
        <v>99</v>
      </c>
      <c r="N2751" s="570">
        <v>99</v>
      </c>
      <c r="O2751" s="570">
        <v>99</v>
      </c>
      <c r="P2751" s="570">
        <v>99</v>
      </c>
      <c r="Q2751" s="570">
        <v>19</v>
      </c>
      <c r="R2751" s="570">
        <v>41</v>
      </c>
      <c r="S2751" s="570">
        <v>9</v>
      </c>
      <c r="T2751" s="570">
        <v>7.3170731707317085</v>
      </c>
      <c r="U2751" s="570">
        <v>23.514634146341464</v>
      </c>
      <c r="V2751" s="570">
        <v>2.4390243902439024</v>
      </c>
      <c r="W2751" s="570">
        <v>36.585365853658544</v>
      </c>
      <c r="X2751" s="570">
        <v>68.292682926829286</v>
      </c>
      <c r="Y2751" s="570">
        <v>53.658536585365837</v>
      </c>
      <c r="Z2751" s="570">
        <v>11.830810560764112</v>
      </c>
      <c r="AA2751" s="570">
        <v>0</v>
      </c>
      <c r="AB2751" s="570">
        <v>1.9183202050961623</v>
      </c>
      <c r="AC2751" s="570"/>
      <c r="AD2751" s="570">
        <v>77.947835687847316</v>
      </c>
      <c r="AE2751" s="570"/>
      <c r="AF2751" s="570">
        <v>0.74007220216606495</v>
      </c>
      <c r="AG2751" s="570">
        <v>1.3946369907896961</v>
      </c>
      <c r="AH2751" s="570">
        <v>0</v>
      </c>
      <c r="AI2751" s="570">
        <v>41</v>
      </c>
      <c r="AJ2751" s="570">
        <v>99.356097560975613</v>
      </c>
      <c r="AK2751" s="570">
        <v>21.493757563256437</v>
      </c>
      <c r="AL2751" s="570"/>
    </row>
    <row r="2752" spans="1:38">
      <c r="A2752" s="570">
        <v>18</v>
      </c>
      <c r="B2752" s="570">
        <v>200</v>
      </c>
      <c r="C2752" s="570">
        <v>2024</v>
      </c>
      <c r="D2752" s="570"/>
      <c r="E2752" s="570">
        <v>99</v>
      </c>
      <c r="F2752" s="570"/>
      <c r="G2752" s="570">
        <v>99</v>
      </c>
      <c r="H2752" s="570">
        <v>2</v>
      </c>
      <c r="I2752" s="570">
        <v>99</v>
      </c>
      <c r="J2752" s="570">
        <v>141</v>
      </c>
      <c r="K2752" s="570">
        <v>99</v>
      </c>
      <c r="L2752" s="570">
        <v>9</v>
      </c>
      <c r="M2752" s="570">
        <v>99</v>
      </c>
      <c r="N2752" s="570">
        <v>99</v>
      </c>
      <c r="O2752" s="570">
        <v>99</v>
      </c>
      <c r="P2752" s="570">
        <v>99</v>
      </c>
      <c r="Q2752" s="570">
        <v>4</v>
      </c>
      <c r="R2752" s="570">
        <v>12</v>
      </c>
      <c r="S2752" s="570">
        <v>9</v>
      </c>
      <c r="T2752" s="570">
        <v>8.8333333333333357</v>
      </c>
      <c r="U2752" s="570">
        <v>34.783333333333346</v>
      </c>
      <c r="V2752" s="570">
        <v>8.3333333333333357</v>
      </c>
      <c r="W2752" s="570">
        <v>58.33333333333335</v>
      </c>
      <c r="X2752" s="570">
        <v>100</v>
      </c>
      <c r="Y2752" s="570">
        <v>100</v>
      </c>
      <c r="Z2752" s="570">
        <v>3.0889138688037638</v>
      </c>
      <c r="AA2752" s="570">
        <v>0</v>
      </c>
      <c r="AB2752" s="570">
        <v>1.0671873729054688</v>
      </c>
      <c r="AC2752" s="570"/>
      <c r="AD2752" s="570">
        <v>48.705595885590704</v>
      </c>
      <c r="AE2752" s="570"/>
      <c r="AF2752" s="570">
        <v>0.60453400503778354</v>
      </c>
      <c r="AG2752" s="570">
        <v>1.4019131042265622</v>
      </c>
      <c r="AH2752" s="570">
        <v>0</v>
      </c>
      <c r="AI2752" s="570">
        <v>12</v>
      </c>
      <c r="AJ2752" s="570">
        <v>113.69166666666663</v>
      </c>
      <c r="AK2752" s="570">
        <v>23.736260150867945</v>
      </c>
      <c r="AL2752" s="570"/>
    </row>
    <row r="2753" spans="1:38">
      <c r="A2753" s="570">
        <v>18</v>
      </c>
      <c r="B2753" s="570">
        <v>201</v>
      </c>
      <c r="C2753" s="570">
        <v>2024</v>
      </c>
      <c r="D2753" s="570"/>
      <c r="E2753" s="570">
        <v>99</v>
      </c>
      <c r="F2753" s="570"/>
      <c r="G2753" s="570">
        <v>99</v>
      </c>
      <c r="H2753" s="570">
        <v>2</v>
      </c>
      <c r="I2753" s="570">
        <v>99</v>
      </c>
      <c r="J2753" s="570">
        <v>143</v>
      </c>
      <c r="K2753" s="570">
        <v>99</v>
      </c>
      <c r="L2753" s="570">
        <v>9</v>
      </c>
      <c r="M2753" s="570">
        <v>99</v>
      </c>
      <c r="N2753" s="570">
        <v>99</v>
      </c>
      <c r="O2753" s="570">
        <v>99</v>
      </c>
      <c r="P2753" s="570">
        <v>99</v>
      </c>
      <c r="Q2753" s="570"/>
      <c r="R2753" s="570">
        <v>0</v>
      </c>
      <c r="S2753" s="570"/>
      <c r="T2753" s="570"/>
      <c r="U2753" s="570"/>
      <c r="V2753" s="570"/>
      <c r="W2753" s="570"/>
      <c r="X2753" s="570"/>
      <c r="Y2753" s="570"/>
      <c r="Z2753" s="570"/>
      <c r="AA2753" s="570"/>
      <c r="AB2753" s="570"/>
      <c r="AC2753" s="570"/>
      <c r="AD2753" s="570"/>
      <c r="AE2753" s="570"/>
      <c r="AF2753" s="570"/>
      <c r="AG2753" s="570"/>
      <c r="AH2753" s="570"/>
      <c r="AI2753" s="570"/>
      <c r="AJ2753" s="570"/>
      <c r="AK2753" s="570"/>
      <c r="AL2753" s="570"/>
    </row>
    <row r="2754" spans="1:38">
      <c r="A2754" s="570">
        <v>18</v>
      </c>
      <c r="B2754" s="570">
        <v>202</v>
      </c>
      <c r="C2754" s="570">
        <v>2024</v>
      </c>
      <c r="D2754" s="570"/>
      <c r="E2754" s="570">
        <v>99</v>
      </c>
      <c r="F2754" s="570"/>
      <c r="G2754" s="570">
        <v>99</v>
      </c>
      <c r="H2754" s="570">
        <v>2</v>
      </c>
      <c r="I2754" s="570">
        <v>99</v>
      </c>
      <c r="J2754" s="570">
        <v>147</v>
      </c>
      <c r="K2754" s="570">
        <v>99</v>
      </c>
      <c r="L2754" s="570">
        <v>9</v>
      </c>
      <c r="M2754" s="570">
        <v>99</v>
      </c>
      <c r="N2754" s="570">
        <v>99</v>
      </c>
      <c r="O2754" s="570">
        <v>99</v>
      </c>
      <c r="P2754" s="570">
        <v>99</v>
      </c>
      <c r="Q2754" s="570"/>
      <c r="R2754" s="570">
        <v>0</v>
      </c>
      <c r="S2754" s="570"/>
      <c r="T2754" s="570"/>
      <c r="U2754" s="570"/>
      <c r="V2754" s="570"/>
      <c r="W2754" s="570"/>
      <c r="X2754" s="570"/>
      <c r="Y2754" s="570"/>
      <c r="Z2754" s="570"/>
      <c r="AA2754" s="570"/>
      <c r="AB2754" s="570"/>
      <c r="AC2754" s="570"/>
      <c r="AD2754" s="570"/>
      <c r="AE2754" s="570"/>
      <c r="AF2754" s="570"/>
      <c r="AG2754" s="570"/>
      <c r="AH2754" s="570"/>
      <c r="AI2754" s="570"/>
      <c r="AJ2754" s="570"/>
      <c r="AK2754" s="570"/>
      <c r="AL2754" s="570"/>
    </row>
    <row r="2755" spans="1:38">
      <c r="A2755" s="570">
        <v>18</v>
      </c>
      <c r="B2755" s="570">
        <v>203</v>
      </c>
      <c r="C2755" s="570">
        <v>2024</v>
      </c>
      <c r="D2755" s="570"/>
      <c r="E2755" s="570">
        <v>99</v>
      </c>
      <c r="F2755" s="570"/>
      <c r="G2755" s="570">
        <v>99</v>
      </c>
      <c r="H2755" s="570">
        <v>1</v>
      </c>
      <c r="I2755" s="570">
        <v>99</v>
      </c>
      <c r="J2755" s="570">
        <v>155</v>
      </c>
      <c r="K2755" s="570">
        <v>99</v>
      </c>
      <c r="L2755" s="570">
        <v>9</v>
      </c>
      <c r="M2755" s="570">
        <v>99</v>
      </c>
      <c r="N2755" s="570">
        <v>99</v>
      </c>
      <c r="O2755" s="570">
        <v>99</v>
      </c>
      <c r="P2755" s="570">
        <v>99</v>
      </c>
      <c r="Q2755" s="570">
        <v>12</v>
      </c>
      <c r="R2755" s="570">
        <v>45</v>
      </c>
      <c r="S2755" s="570">
        <v>9</v>
      </c>
      <c r="T2755" s="570">
        <v>8.0666666666666664</v>
      </c>
      <c r="U2755" s="570">
        <v>23.597777777777779</v>
      </c>
      <c r="V2755" s="570">
        <v>2.2222222222222223</v>
      </c>
      <c r="W2755" s="570">
        <v>42.222222222222221</v>
      </c>
      <c r="X2755" s="570">
        <v>66.666666666666686</v>
      </c>
      <c r="Y2755" s="570">
        <v>51.111111111111114</v>
      </c>
      <c r="Z2755" s="570">
        <v>9.3343687256382211</v>
      </c>
      <c r="AA2755" s="570">
        <v>0</v>
      </c>
      <c r="AB2755" s="570">
        <v>2.5940101944458296</v>
      </c>
      <c r="AC2755" s="570"/>
      <c r="AD2755" s="570">
        <v>74.66068525190785</v>
      </c>
      <c r="AE2755" s="570"/>
      <c r="AF2755" s="570">
        <v>1.6245487364620939</v>
      </c>
      <c r="AG2755" s="570">
        <v>2.210877626184919</v>
      </c>
      <c r="AH2755" s="570">
        <v>0</v>
      </c>
      <c r="AI2755" s="570">
        <v>45</v>
      </c>
      <c r="AJ2755" s="570">
        <v>100.02</v>
      </c>
      <c r="AK2755" s="570">
        <v>22.249450894031774</v>
      </c>
      <c r="AL2755" s="570"/>
    </row>
    <row r="2756" spans="1:38">
      <c r="A2756" s="570">
        <v>18</v>
      </c>
      <c r="B2756" s="570">
        <v>204</v>
      </c>
      <c r="C2756" s="570">
        <v>2024</v>
      </c>
      <c r="D2756" s="570"/>
      <c r="E2756" s="570">
        <v>99</v>
      </c>
      <c r="F2756" s="570"/>
      <c r="G2756" s="570">
        <v>99</v>
      </c>
      <c r="H2756" s="570">
        <v>2</v>
      </c>
      <c r="I2756" s="570">
        <v>99</v>
      </c>
      <c r="J2756" s="570">
        <v>160</v>
      </c>
      <c r="K2756" s="570">
        <v>99</v>
      </c>
      <c r="L2756" s="570">
        <v>9</v>
      </c>
      <c r="M2756" s="570">
        <v>99</v>
      </c>
      <c r="N2756" s="570">
        <v>99</v>
      </c>
      <c r="O2756" s="570">
        <v>99</v>
      </c>
      <c r="P2756" s="570">
        <v>99</v>
      </c>
      <c r="Q2756" s="570">
        <v>1</v>
      </c>
      <c r="R2756" s="570">
        <v>2</v>
      </c>
      <c r="S2756" s="570">
        <v>9</v>
      </c>
      <c r="T2756" s="570">
        <v>8</v>
      </c>
      <c r="U2756" s="570">
        <v>15.3</v>
      </c>
      <c r="V2756" s="570">
        <v>0</v>
      </c>
      <c r="W2756" s="570">
        <v>50</v>
      </c>
      <c r="X2756" s="570">
        <v>50</v>
      </c>
      <c r="Y2756" s="570">
        <v>0</v>
      </c>
      <c r="Z2756" s="570">
        <v>1.2999999999999989</v>
      </c>
      <c r="AA2756" s="570">
        <v>0</v>
      </c>
      <c r="AB2756" s="570">
        <v>1</v>
      </c>
      <c r="AC2756" s="570"/>
      <c r="AD2756" s="570">
        <v>99.999999999999815</v>
      </c>
      <c r="AE2756" s="570"/>
      <c r="AF2756" s="570">
        <v>0.42105263157894729</v>
      </c>
      <c r="AG2756" s="570">
        <v>0.5074626865671642</v>
      </c>
      <c r="AH2756" s="570">
        <v>0</v>
      </c>
      <c r="AI2756" s="570">
        <v>2</v>
      </c>
      <c r="AJ2756" s="570">
        <v>93</v>
      </c>
      <c r="AK2756" s="570">
        <v>18.983524359139235</v>
      </c>
      <c r="AL2756" s="570"/>
    </row>
    <row r="2757" spans="1:38">
      <c r="A2757" s="570">
        <v>18</v>
      </c>
      <c r="B2757" s="570">
        <v>205</v>
      </c>
      <c r="C2757" s="570">
        <v>2024</v>
      </c>
      <c r="D2757" s="570"/>
      <c r="E2757" s="570">
        <v>99</v>
      </c>
      <c r="F2757" s="570"/>
      <c r="G2757" s="570">
        <v>99</v>
      </c>
      <c r="H2757" s="570">
        <v>1</v>
      </c>
      <c r="I2757" s="570">
        <v>99</v>
      </c>
      <c r="J2757" s="570">
        <v>171</v>
      </c>
      <c r="K2757" s="570">
        <v>99</v>
      </c>
      <c r="L2757" s="570">
        <v>9</v>
      </c>
      <c r="M2757" s="570">
        <v>99</v>
      </c>
      <c r="N2757" s="570">
        <v>99</v>
      </c>
      <c r="O2757" s="570">
        <v>99</v>
      </c>
      <c r="P2757" s="570">
        <v>99</v>
      </c>
      <c r="Q2757" s="570"/>
      <c r="R2757" s="570">
        <v>0</v>
      </c>
      <c r="S2757" s="570"/>
      <c r="T2757" s="570"/>
      <c r="U2757" s="570"/>
      <c r="V2757" s="570"/>
      <c r="W2757" s="570"/>
      <c r="X2757" s="570"/>
      <c r="Y2757" s="570"/>
      <c r="Z2757" s="570"/>
      <c r="AA2757" s="570"/>
      <c r="AB2757" s="570"/>
      <c r="AC2757" s="570"/>
      <c r="AD2757" s="570"/>
      <c r="AE2757" s="570"/>
      <c r="AF2757" s="570"/>
      <c r="AG2757" s="570"/>
      <c r="AH2757" s="570"/>
      <c r="AI2757" s="570"/>
      <c r="AJ2757" s="570"/>
      <c r="AK2757" s="570"/>
      <c r="AL2757" s="570"/>
    </row>
    <row r="2758" spans="1:38">
      <c r="A2758" s="570">
        <v>18</v>
      </c>
      <c r="B2758" s="570">
        <v>206</v>
      </c>
      <c r="C2758" s="570">
        <v>2024</v>
      </c>
      <c r="D2758" s="570"/>
      <c r="E2758" s="570">
        <v>99</v>
      </c>
      <c r="F2758" s="570"/>
      <c r="G2758" s="570">
        <v>99</v>
      </c>
      <c r="H2758" s="570">
        <v>2</v>
      </c>
      <c r="I2758" s="570">
        <v>99</v>
      </c>
      <c r="J2758" s="570">
        <v>175</v>
      </c>
      <c r="K2758" s="570">
        <v>99</v>
      </c>
      <c r="L2758" s="570">
        <v>9</v>
      </c>
      <c r="M2758" s="570">
        <v>99</v>
      </c>
      <c r="N2758" s="570">
        <v>99</v>
      </c>
      <c r="O2758" s="570">
        <v>99</v>
      </c>
      <c r="P2758" s="570">
        <v>99</v>
      </c>
      <c r="Q2758" s="570">
        <v>2</v>
      </c>
      <c r="R2758" s="570">
        <v>3</v>
      </c>
      <c r="S2758" s="570">
        <v>9</v>
      </c>
      <c r="T2758" s="570">
        <v>7</v>
      </c>
      <c r="U2758" s="570">
        <v>24.166666666666671</v>
      </c>
      <c r="V2758" s="570">
        <v>66.666666666666686</v>
      </c>
      <c r="W2758" s="570">
        <v>0</v>
      </c>
      <c r="X2758" s="570">
        <v>100</v>
      </c>
      <c r="Y2758" s="570">
        <v>66.666666666666686</v>
      </c>
      <c r="Z2758" s="570">
        <v>4.5168819136902734</v>
      </c>
      <c r="AA2758" s="570">
        <v>0</v>
      </c>
      <c r="AB2758" s="570">
        <v>0</v>
      </c>
      <c r="AC2758" s="570"/>
      <c r="AD2758" s="570"/>
      <c r="AE2758" s="570"/>
      <c r="AF2758" s="570">
        <v>0.14734774066797637</v>
      </c>
      <c r="AG2758" s="570">
        <v>0.31328726930173684</v>
      </c>
      <c r="AH2758" s="570">
        <v>0</v>
      </c>
      <c r="AI2758" s="570">
        <v>3</v>
      </c>
      <c r="AJ2758" s="570">
        <v>101.90000000000002</v>
      </c>
      <c r="AK2758" s="570">
        <v>22.598888665460208</v>
      </c>
      <c r="AL2758" s="570"/>
    </row>
    <row r="2759" spans="1:38">
      <c r="A2759" s="570">
        <v>18</v>
      </c>
      <c r="B2759" s="570">
        <v>207</v>
      </c>
      <c r="C2759" s="570">
        <v>2024</v>
      </c>
      <c r="D2759" s="570"/>
      <c r="E2759" s="570">
        <v>99</v>
      </c>
      <c r="F2759" s="570"/>
      <c r="G2759" s="570">
        <v>99</v>
      </c>
      <c r="H2759" s="570">
        <v>2</v>
      </c>
      <c r="I2759" s="570">
        <v>99</v>
      </c>
      <c r="J2759" s="570">
        <v>177</v>
      </c>
      <c r="K2759" s="570">
        <v>99</v>
      </c>
      <c r="L2759" s="570">
        <v>9</v>
      </c>
      <c r="M2759" s="570">
        <v>99</v>
      </c>
      <c r="N2759" s="570">
        <v>99</v>
      </c>
      <c r="O2759" s="570">
        <v>99</v>
      </c>
      <c r="P2759" s="570">
        <v>99</v>
      </c>
      <c r="Q2759" s="570">
        <v>8</v>
      </c>
      <c r="R2759" s="570">
        <v>12</v>
      </c>
      <c r="S2759" s="570">
        <v>9</v>
      </c>
      <c r="T2759" s="570">
        <v>6.5</v>
      </c>
      <c r="U2759" s="570">
        <v>18.624999999999996</v>
      </c>
      <c r="V2759" s="570">
        <v>8.3333333333333357</v>
      </c>
      <c r="W2759" s="570">
        <v>8.3333333333333357</v>
      </c>
      <c r="X2759" s="570">
        <v>66.666666666666686</v>
      </c>
      <c r="Y2759" s="570">
        <v>16.666666666666671</v>
      </c>
      <c r="Z2759" s="570">
        <v>6.7233579160020049</v>
      </c>
      <c r="AA2759" s="570">
        <v>0</v>
      </c>
      <c r="AB2759" s="570">
        <v>1.8027756377319943</v>
      </c>
      <c r="AC2759" s="570"/>
      <c r="AD2759" s="570">
        <v>62.393230977175101</v>
      </c>
      <c r="AE2759" s="570"/>
      <c r="AF2759" s="570">
        <v>1.2765957446808516</v>
      </c>
      <c r="AG2759" s="570">
        <v>1.7972594808453146</v>
      </c>
      <c r="AH2759" s="570">
        <v>0</v>
      </c>
      <c r="AI2759" s="570">
        <v>12</v>
      </c>
      <c r="AJ2759" s="570">
        <v>95.741666666666646</v>
      </c>
      <c r="AK2759" s="570">
        <v>20.268060018677769</v>
      </c>
      <c r="AL2759" s="570"/>
    </row>
    <row r="2760" spans="1:38">
      <c r="A2760" s="570">
        <v>18</v>
      </c>
      <c r="B2760" s="570">
        <v>208</v>
      </c>
      <c r="C2760" s="570">
        <v>2024</v>
      </c>
      <c r="D2760" s="570"/>
      <c r="E2760" s="570">
        <v>99</v>
      </c>
      <c r="F2760" s="570"/>
      <c r="G2760" s="570">
        <v>99</v>
      </c>
      <c r="H2760" s="570">
        <v>2</v>
      </c>
      <c r="I2760" s="570">
        <v>99</v>
      </c>
      <c r="J2760" s="570">
        <v>178</v>
      </c>
      <c r="K2760" s="570">
        <v>99</v>
      </c>
      <c r="L2760" s="570">
        <v>9</v>
      </c>
      <c r="M2760" s="570">
        <v>99</v>
      </c>
      <c r="N2760" s="570">
        <v>99</v>
      </c>
      <c r="O2760" s="570">
        <v>99</v>
      </c>
      <c r="P2760" s="570">
        <v>99</v>
      </c>
      <c r="Q2760" s="570">
        <v>3</v>
      </c>
      <c r="R2760" s="570">
        <v>5</v>
      </c>
      <c r="S2760" s="570">
        <v>9</v>
      </c>
      <c r="T2760" s="570">
        <v>7.8</v>
      </c>
      <c r="U2760" s="570">
        <v>32.959999999999994</v>
      </c>
      <c r="V2760" s="570">
        <v>0</v>
      </c>
      <c r="W2760" s="570">
        <v>20</v>
      </c>
      <c r="X2760" s="570">
        <v>100</v>
      </c>
      <c r="Y2760" s="570">
        <v>100</v>
      </c>
      <c r="Z2760" s="570">
        <v>5.0843288642652196</v>
      </c>
      <c r="AA2760" s="570">
        <v>0</v>
      </c>
      <c r="AB2760" s="570">
        <v>0.97979589711327197</v>
      </c>
      <c r="AC2760" s="570"/>
      <c r="AD2760" s="570">
        <v>-89.689977305201438</v>
      </c>
      <c r="AE2760" s="570"/>
      <c r="AF2760" s="570">
        <v>0.95238095238095277</v>
      </c>
      <c r="AG2760" s="570">
        <v>2.6101968734656378</v>
      </c>
      <c r="AH2760" s="570">
        <v>0</v>
      </c>
      <c r="AI2760" s="570">
        <v>5</v>
      </c>
      <c r="AJ2760" s="570">
        <v>112.34</v>
      </c>
      <c r="AK2760" s="570">
        <v>23.250464223275685</v>
      </c>
      <c r="AL2760" s="570"/>
    </row>
    <row r="2761" spans="1:38">
      <c r="A2761" s="570">
        <v>18</v>
      </c>
      <c r="B2761" s="570">
        <v>209</v>
      </c>
      <c r="C2761" s="570">
        <v>2024</v>
      </c>
      <c r="D2761" s="570"/>
      <c r="E2761" s="570">
        <v>99</v>
      </c>
      <c r="F2761" s="570"/>
      <c r="G2761" s="570">
        <v>99</v>
      </c>
      <c r="H2761" s="570">
        <v>2</v>
      </c>
      <c r="I2761" s="570">
        <v>99</v>
      </c>
      <c r="J2761" s="570">
        <v>181</v>
      </c>
      <c r="K2761" s="570">
        <v>99</v>
      </c>
      <c r="L2761" s="570">
        <v>9</v>
      </c>
      <c r="M2761" s="570">
        <v>99</v>
      </c>
      <c r="N2761" s="570">
        <v>99</v>
      </c>
      <c r="O2761" s="570">
        <v>99</v>
      </c>
      <c r="P2761" s="570">
        <v>99</v>
      </c>
      <c r="Q2761" s="570">
        <v>4</v>
      </c>
      <c r="R2761" s="570">
        <v>4</v>
      </c>
      <c r="S2761" s="570">
        <v>9</v>
      </c>
      <c r="T2761" s="570">
        <v>8</v>
      </c>
      <c r="U2761" s="570">
        <v>26.9</v>
      </c>
      <c r="V2761" s="570">
        <v>0</v>
      </c>
      <c r="W2761" s="570">
        <v>0</v>
      </c>
      <c r="X2761" s="570">
        <v>100</v>
      </c>
      <c r="Y2761" s="570">
        <v>75</v>
      </c>
      <c r="Z2761" s="570">
        <v>4.8512884886388559</v>
      </c>
      <c r="AA2761" s="570">
        <v>0</v>
      </c>
      <c r="AB2761" s="570">
        <v>0</v>
      </c>
      <c r="AC2761" s="570"/>
      <c r="AD2761" s="570"/>
      <c r="AE2761" s="570"/>
      <c r="AF2761" s="570">
        <v>0.65040650406504052</v>
      </c>
      <c r="AG2761" s="570">
        <v>1.22363109114687</v>
      </c>
      <c r="AH2761" s="570">
        <v>0</v>
      </c>
      <c r="AI2761" s="570">
        <v>4</v>
      </c>
      <c r="AJ2761" s="570">
        <v>104.37499999999999</v>
      </c>
      <c r="AK2761" s="570">
        <v>23.371171875702803</v>
      </c>
      <c r="AL2761" s="570"/>
    </row>
    <row r="2762" spans="1:38">
      <c r="A2762" s="570">
        <v>18</v>
      </c>
      <c r="B2762" s="570">
        <v>210</v>
      </c>
      <c r="C2762" s="570">
        <v>2024</v>
      </c>
      <c r="D2762" s="570"/>
      <c r="E2762" s="570">
        <v>99</v>
      </c>
      <c r="F2762" s="570"/>
      <c r="G2762" s="570">
        <v>99</v>
      </c>
      <c r="H2762" s="570">
        <v>1</v>
      </c>
      <c r="I2762" s="570">
        <v>99</v>
      </c>
      <c r="J2762" s="570">
        <v>262</v>
      </c>
      <c r="K2762" s="570">
        <v>99</v>
      </c>
      <c r="L2762" s="570">
        <v>9</v>
      </c>
      <c r="M2762" s="570">
        <v>99</v>
      </c>
      <c r="N2762" s="570">
        <v>99</v>
      </c>
      <c r="O2762" s="570">
        <v>99</v>
      </c>
      <c r="P2762" s="570">
        <v>99</v>
      </c>
      <c r="Q2762" s="570"/>
      <c r="R2762" s="570">
        <v>0</v>
      </c>
      <c r="S2762" s="570"/>
      <c r="T2762" s="570"/>
      <c r="U2762" s="570"/>
      <c r="V2762" s="570"/>
      <c r="W2762" s="570"/>
      <c r="X2762" s="570"/>
      <c r="Y2762" s="570"/>
      <c r="Z2762" s="570"/>
      <c r="AA2762" s="570"/>
      <c r="AB2762" s="570"/>
      <c r="AC2762" s="570"/>
      <c r="AD2762" s="570"/>
      <c r="AE2762" s="570"/>
      <c r="AF2762" s="570"/>
      <c r="AG2762" s="570"/>
      <c r="AH2762" s="570"/>
      <c r="AI2762" s="570"/>
      <c r="AJ2762" s="570"/>
      <c r="AK2762" s="570"/>
      <c r="AL2762" s="570"/>
    </row>
    <row r="2763" spans="1:38">
      <c r="A2763" s="570">
        <v>18</v>
      </c>
      <c r="B2763" s="570">
        <v>211</v>
      </c>
      <c r="C2763" s="570">
        <v>2024</v>
      </c>
      <c r="D2763" s="570"/>
      <c r="E2763" s="570">
        <v>99</v>
      </c>
      <c r="F2763" s="570"/>
      <c r="G2763" s="570">
        <v>99</v>
      </c>
      <c r="H2763" s="570">
        <v>1</v>
      </c>
      <c r="I2763" s="570">
        <v>99</v>
      </c>
      <c r="J2763" s="570">
        <v>309</v>
      </c>
      <c r="K2763" s="570">
        <v>99</v>
      </c>
      <c r="L2763" s="570">
        <v>9</v>
      </c>
      <c r="M2763" s="570">
        <v>99</v>
      </c>
      <c r="N2763" s="570">
        <v>99</v>
      </c>
      <c r="O2763" s="570">
        <v>99</v>
      </c>
      <c r="P2763" s="570">
        <v>99</v>
      </c>
      <c r="Q2763" s="570">
        <v>8</v>
      </c>
      <c r="R2763" s="570">
        <v>11</v>
      </c>
      <c r="S2763" s="570">
        <v>9</v>
      </c>
      <c r="T2763" s="570">
        <v>8</v>
      </c>
      <c r="U2763" s="570">
        <v>27.309090909090905</v>
      </c>
      <c r="V2763" s="570">
        <v>0</v>
      </c>
      <c r="W2763" s="570">
        <v>27.272727272727277</v>
      </c>
      <c r="X2763" s="570">
        <v>100</v>
      </c>
      <c r="Y2763" s="570">
        <v>54.545454545454554</v>
      </c>
      <c r="Z2763" s="570">
        <v>9.0004499428391807</v>
      </c>
      <c r="AA2763" s="570">
        <v>0</v>
      </c>
      <c r="AB2763" s="570">
        <v>1.3483997249264841</v>
      </c>
      <c r="AC2763" s="570"/>
      <c r="AD2763" s="570">
        <v>47.191631090596317</v>
      </c>
      <c r="AE2763" s="570"/>
      <c r="AF2763" s="570">
        <v>0.83270249810749408</v>
      </c>
      <c r="AG2763" s="570">
        <v>1.8637201193674271</v>
      </c>
      <c r="AH2763" s="570">
        <v>0</v>
      </c>
      <c r="AI2763" s="570">
        <v>11</v>
      </c>
      <c r="AJ2763" s="570">
        <v>106.49999999999999</v>
      </c>
      <c r="AK2763" s="570">
        <v>21.761003453298986</v>
      </c>
      <c r="AL2763" s="570"/>
    </row>
    <row r="2764" spans="1:38">
      <c r="A2764" s="570">
        <v>18</v>
      </c>
      <c r="B2764" s="570">
        <v>212</v>
      </c>
      <c r="C2764" s="570">
        <v>2024</v>
      </c>
      <c r="D2764" s="570"/>
      <c r="E2764" s="570">
        <v>99</v>
      </c>
      <c r="F2764" s="570"/>
      <c r="G2764" s="570">
        <v>99</v>
      </c>
      <c r="H2764" s="570">
        <v>2</v>
      </c>
      <c r="I2764" s="570">
        <v>99</v>
      </c>
      <c r="J2764" s="570">
        <v>470</v>
      </c>
      <c r="K2764" s="570">
        <v>99</v>
      </c>
      <c r="L2764" s="570">
        <v>9</v>
      </c>
      <c r="M2764" s="570">
        <v>99</v>
      </c>
      <c r="N2764" s="570">
        <v>99</v>
      </c>
      <c r="O2764" s="570">
        <v>99</v>
      </c>
      <c r="P2764" s="570">
        <v>99</v>
      </c>
      <c r="Q2764" s="570">
        <v>4</v>
      </c>
      <c r="R2764" s="570">
        <v>4</v>
      </c>
      <c r="S2764" s="570">
        <v>9</v>
      </c>
      <c r="T2764" s="570">
        <v>6.25</v>
      </c>
      <c r="U2764" s="570">
        <v>18.825000000000003</v>
      </c>
      <c r="V2764" s="570">
        <v>0</v>
      </c>
      <c r="W2764" s="570">
        <v>0</v>
      </c>
      <c r="X2764" s="570">
        <v>75</v>
      </c>
      <c r="Y2764" s="570">
        <v>25</v>
      </c>
      <c r="Z2764" s="570">
        <v>4.0108446741303654</v>
      </c>
      <c r="AA2764" s="570">
        <v>0</v>
      </c>
      <c r="AB2764" s="570">
        <v>0.82915619758885006</v>
      </c>
      <c r="AC2764" s="570"/>
      <c r="AD2764" s="570">
        <v>62.958247351881347</v>
      </c>
      <c r="AE2764" s="570"/>
      <c r="AF2764" s="570">
        <v>0.4166666666666668</v>
      </c>
      <c r="AG2764" s="570">
        <v>0.83419189737113264</v>
      </c>
      <c r="AH2764" s="570">
        <v>0</v>
      </c>
      <c r="AI2764" s="570">
        <v>4</v>
      </c>
      <c r="AJ2764" s="570">
        <v>95.6</v>
      </c>
      <c r="AK2764" s="570">
        <v>21.311159910087675</v>
      </c>
      <c r="AL2764" s="570"/>
    </row>
    <row r="2765" spans="1:38">
      <c r="A2765" s="570">
        <v>18</v>
      </c>
      <c r="B2765" s="570">
        <v>213</v>
      </c>
      <c r="C2765" s="570">
        <v>2024</v>
      </c>
      <c r="D2765" s="570"/>
      <c r="E2765" s="570">
        <v>99</v>
      </c>
      <c r="F2765" s="570"/>
      <c r="G2765" s="570">
        <v>99</v>
      </c>
      <c r="H2765" s="570">
        <v>2</v>
      </c>
      <c r="I2765" s="570">
        <v>99</v>
      </c>
      <c r="J2765" s="570">
        <v>629</v>
      </c>
      <c r="K2765" s="570">
        <v>99</v>
      </c>
      <c r="L2765" s="570">
        <v>9</v>
      </c>
      <c r="M2765" s="570">
        <v>99</v>
      </c>
      <c r="N2765" s="570">
        <v>99</v>
      </c>
      <c r="O2765" s="570">
        <v>99</v>
      </c>
      <c r="P2765" s="570">
        <v>99</v>
      </c>
      <c r="Q2765" s="570">
        <v>3</v>
      </c>
      <c r="R2765" s="570">
        <v>5</v>
      </c>
      <c r="S2765" s="570">
        <v>9</v>
      </c>
      <c r="T2765" s="570">
        <v>9.8000000000000007</v>
      </c>
      <c r="U2765" s="570">
        <v>35.920000000000009</v>
      </c>
      <c r="V2765" s="570">
        <v>0</v>
      </c>
      <c r="W2765" s="570">
        <v>60</v>
      </c>
      <c r="X2765" s="570">
        <v>100</v>
      </c>
      <c r="Y2765" s="570">
        <v>100</v>
      </c>
      <c r="Z2765" s="570">
        <v>4.4664975092347152</v>
      </c>
      <c r="AA2765" s="570">
        <v>0</v>
      </c>
      <c r="AB2765" s="570">
        <v>1.4696938456699002</v>
      </c>
      <c r="AC2765" s="570"/>
      <c r="AD2765" s="570">
        <v>-13.344740545470108</v>
      </c>
      <c r="AE2765" s="570"/>
      <c r="AF2765" s="570">
        <v>1.5625</v>
      </c>
      <c r="AG2765" s="570">
        <v>2.5682825682825685</v>
      </c>
      <c r="AH2765" s="570">
        <v>0</v>
      </c>
      <c r="AI2765" s="570"/>
      <c r="AJ2765" s="570"/>
      <c r="AK2765" s="570"/>
      <c r="AL2765" s="570"/>
    </row>
    <row r="2766" spans="1:38">
      <c r="A2766" s="570">
        <v>18</v>
      </c>
      <c r="B2766" s="570">
        <v>214</v>
      </c>
      <c r="C2766" s="570">
        <v>2024</v>
      </c>
      <c r="D2766" s="570"/>
      <c r="E2766" s="570">
        <v>99</v>
      </c>
      <c r="F2766" s="570"/>
      <c r="G2766" s="570">
        <v>99</v>
      </c>
      <c r="H2766" s="570">
        <v>1</v>
      </c>
      <c r="I2766" s="570">
        <v>99</v>
      </c>
      <c r="J2766" s="570">
        <v>643</v>
      </c>
      <c r="K2766" s="570">
        <v>99</v>
      </c>
      <c r="L2766" s="570">
        <v>9</v>
      </c>
      <c r="M2766" s="570">
        <v>99</v>
      </c>
      <c r="N2766" s="570">
        <v>99</v>
      </c>
      <c r="O2766" s="570">
        <v>99</v>
      </c>
      <c r="P2766" s="570">
        <v>99</v>
      </c>
      <c r="Q2766" s="570">
        <v>5</v>
      </c>
      <c r="R2766" s="570">
        <v>10</v>
      </c>
      <c r="S2766" s="570">
        <v>9</v>
      </c>
      <c r="T2766" s="570">
        <v>8.4</v>
      </c>
      <c r="U2766" s="570">
        <v>30.040000000000006</v>
      </c>
      <c r="V2766" s="570">
        <v>0</v>
      </c>
      <c r="W2766" s="570">
        <v>50</v>
      </c>
      <c r="X2766" s="570">
        <v>90</v>
      </c>
      <c r="Y2766" s="570">
        <v>70</v>
      </c>
      <c r="Z2766" s="570">
        <v>9.0656715140137365</v>
      </c>
      <c r="AA2766" s="570">
        <v>0</v>
      </c>
      <c r="AB2766" s="570">
        <v>1.7435595774162684</v>
      </c>
      <c r="AC2766" s="570"/>
      <c r="AD2766" s="570">
        <v>51.269922597931057</v>
      </c>
      <c r="AE2766" s="570"/>
      <c r="AF2766" s="570">
        <v>1.1695906432748537</v>
      </c>
      <c r="AG2766" s="570">
        <v>2.6689411304795918</v>
      </c>
      <c r="AH2766" s="570">
        <v>0</v>
      </c>
      <c r="AI2766" s="570">
        <v>10</v>
      </c>
      <c r="AJ2766" s="570">
        <v>109.05</v>
      </c>
      <c r="AK2766" s="570">
        <v>22.301701986847547</v>
      </c>
      <c r="AL2766" s="570"/>
    </row>
    <row r="2767" spans="1:38">
      <c r="A2767" s="570">
        <v>18</v>
      </c>
      <c r="B2767" s="570">
        <v>215</v>
      </c>
      <c r="C2767" s="570">
        <v>2024</v>
      </c>
      <c r="D2767" s="570"/>
      <c r="E2767" s="570">
        <v>99</v>
      </c>
      <c r="F2767" s="570"/>
      <c r="G2767" s="570">
        <v>99</v>
      </c>
      <c r="H2767" s="570">
        <v>2</v>
      </c>
      <c r="I2767" s="570">
        <v>99</v>
      </c>
      <c r="J2767" s="570">
        <v>704</v>
      </c>
      <c r="K2767" s="570">
        <v>99</v>
      </c>
      <c r="L2767" s="570">
        <v>9</v>
      </c>
      <c r="M2767" s="570">
        <v>99</v>
      </c>
      <c r="N2767" s="570">
        <v>99</v>
      </c>
      <c r="O2767" s="570">
        <v>99</v>
      </c>
      <c r="P2767" s="570">
        <v>99</v>
      </c>
      <c r="Q2767" s="570"/>
      <c r="R2767" s="570">
        <v>0</v>
      </c>
      <c r="S2767" s="570"/>
      <c r="T2767" s="570"/>
      <c r="U2767" s="570"/>
      <c r="V2767" s="570"/>
      <c r="W2767" s="570"/>
      <c r="X2767" s="570"/>
      <c r="Y2767" s="570"/>
      <c r="Z2767" s="570"/>
      <c r="AA2767" s="570"/>
      <c r="AB2767" s="570"/>
      <c r="AC2767" s="570"/>
      <c r="AD2767" s="570"/>
      <c r="AE2767" s="570"/>
      <c r="AF2767" s="570"/>
      <c r="AG2767" s="570"/>
      <c r="AH2767" s="570"/>
      <c r="AI2767" s="570"/>
      <c r="AJ2767" s="570"/>
      <c r="AK2767" s="570"/>
      <c r="AL2767" s="570"/>
    </row>
    <row r="2768" spans="1:38">
      <c r="A2768" s="570">
        <v>18</v>
      </c>
      <c r="B2768" s="570">
        <v>216</v>
      </c>
      <c r="C2768" s="570">
        <v>2024</v>
      </c>
      <c r="D2768" s="570"/>
      <c r="E2768" s="570">
        <v>99</v>
      </c>
      <c r="F2768" s="570"/>
      <c r="G2768" s="570">
        <v>99</v>
      </c>
      <c r="H2768" s="570">
        <v>1</v>
      </c>
      <c r="I2768" s="570">
        <v>99</v>
      </c>
      <c r="J2768" s="570">
        <v>802</v>
      </c>
      <c r="K2768" s="570">
        <v>99</v>
      </c>
      <c r="L2768" s="570">
        <v>9</v>
      </c>
      <c r="M2768" s="570">
        <v>99</v>
      </c>
      <c r="N2768" s="570">
        <v>99</v>
      </c>
      <c r="O2768" s="570">
        <v>99</v>
      </c>
      <c r="P2768" s="570">
        <v>99</v>
      </c>
      <c r="Q2768" s="570"/>
      <c r="R2768" s="570">
        <v>0</v>
      </c>
      <c r="S2768" s="570"/>
      <c r="T2768" s="570"/>
      <c r="U2768" s="570"/>
      <c r="V2768" s="570"/>
      <c r="W2768" s="570"/>
      <c r="X2768" s="570"/>
      <c r="Y2768" s="570"/>
      <c r="Z2768" s="570"/>
      <c r="AA2768" s="570"/>
      <c r="AB2768" s="570"/>
      <c r="AC2768" s="570"/>
      <c r="AD2768" s="570"/>
      <c r="AE2768" s="570"/>
      <c r="AF2768" s="570"/>
      <c r="AG2768" s="570"/>
      <c r="AH2768" s="570"/>
      <c r="AI2768" s="570"/>
      <c r="AJ2768" s="570"/>
      <c r="AK2768" s="570"/>
      <c r="AL2768" s="570"/>
    </row>
    <row r="2769" spans="1:38">
      <c r="A2769" s="570">
        <v>18</v>
      </c>
      <c r="B2769" s="570">
        <v>217</v>
      </c>
      <c r="C2769" s="570">
        <v>2024</v>
      </c>
      <c r="D2769" s="570"/>
      <c r="E2769" s="570">
        <v>99</v>
      </c>
      <c r="F2769" s="570"/>
      <c r="G2769" s="570">
        <v>99</v>
      </c>
      <c r="H2769" s="570">
        <v>1</v>
      </c>
      <c r="I2769" s="570">
        <v>99</v>
      </c>
      <c r="J2769" s="570">
        <v>103</v>
      </c>
      <c r="K2769" s="570">
        <v>99</v>
      </c>
      <c r="L2769" s="570">
        <v>10</v>
      </c>
      <c r="M2769" s="570">
        <v>99</v>
      </c>
      <c r="N2769" s="570">
        <v>99</v>
      </c>
      <c r="O2769" s="570">
        <v>99</v>
      </c>
      <c r="P2769" s="570">
        <v>99</v>
      </c>
      <c r="Q2769" s="570"/>
      <c r="R2769" s="570">
        <v>0</v>
      </c>
      <c r="S2769" s="570"/>
      <c r="T2769" s="570"/>
      <c r="U2769" s="570"/>
      <c r="V2769" s="570"/>
      <c r="W2769" s="570"/>
      <c r="X2769" s="570"/>
      <c r="Y2769" s="570"/>
      <c r="Z2769" s="570"/>
      <c r="AA2769" s="570"/>
      <c r="AB2769" s="570"/>
      <c r="AC2769" s="570"/>
      <c r="AD2769" s="570"/>
      <c r="AE2769" s="570"/>
      <c r="AF2769" s="570"/>
      <c r="AG2769" s="570"/>
      <c r="AH2769" s="570"/>
      <c r="AI2769" s="570"/>
      <c r="AJ2769" s="570"/>
      <c r="AK2769" s="570"/>
      <c r="AL2769" s="570"/>
    </row>
    <row r="2770" spans="1:38">
      <c r="A2770" s="570">
        <v>18</v>
      </c>
      <c r="B2770" s="570">
        <v>218</v>
      </c>
      <c r="C2770" s="570">
        <v>2024</v>
      </c>
      <c r="D2770" s="570"/>
      <c r="E2770" s="570">
        <v>99</v>
      </c>
      <c r="F2770" s="570"/>
      <c r="G2770" s="570">
        <v>99</v>
      </c>
      <c r="H2770" s="570">
        <v>2</v>
      </c>
      <c r="I2770" s="570">
        <v>99</v>
      </c>
      <c r="J2770" s="570">
        <v>106</v>
      </c>
      <c r="K2770" s="570">
        <v>99</v>
      </c>
      <c r="L2770" s="570">
        <v>10</v>
      </c>
      <c r="M2770" s="570">
        <v>99</v>
      </c>
      <c r="N2770" s="570">
        <v>99</v>
      </c>
      <c r="O2770" s="570">
        <v>99</v>
      </c>
      <c r="P2770" s="570">
        <v>99</v>
      </c>
      <c r="Q2770" s="570">
        <v>3</v>
      </c>
      <c r="R2770" s="570">
        <v>7</v>
      </c>
      <c r="S2770" s="570">
        <v>10</v>
      </c>
      <c r="T2770" s="570">
        <v>7.1428571428571441</v>
      </c>
      <c r="U2770" s="570">
        <v>29.7</v>
      </c>
      <c r="V2770" s="570">
        <v>0</v>
      </c>
      <c r="W2770" s="570">
        <v>28.571428571428577</v>
      </c>
      <c r="X2770" s="570">
        <v>100</v>
      </c>
      <c r="Y2770" s="570">
        <v>42.857142857142847</v>
      </c>
      <c r="Z2770" s="570">
        <v>12.74967786707907</v>
      </c>
      <c r="AA2770" s="570">
        <v>0</v>
      </c>
      <c r="AB2770" s="570">
        <v>2.5872528966106896</v>
      </c>
      <c r="AC2770" s="570"/>
      <c r="AD2770" s="570">
        <v>64.095210990697936</v>
      </c>
      <c r="AE2770" s="570"/>
      <c r="AF2770" s="570">
        <v>2.6217228464419478</v>
      </c>
      <c r="AG2770" s="570">
        <v>5.0393891649497036</v>
      </c>
      <c r="AH2770" s="570">
        <v>0</v>
      </c>
      <c r="AI2770" s="570">
        <v>7</v>
      </c>
      <c r="AJ2770" s="570">
        <v>105.9</v>
      </c>
      <c r="AK2770" s="570">
        <v>23.662722496221793</v>
      </c>
      <c r="AL2770" s="570"/>
    </row>
    <row r="2771" spans="1:38">
      <c r="A2771" s="570">
        <v>18</v>
      </c>
      <c r="B2771" s="570">
        <v>219</v>
      </c>
      <c r="C2771" s="570">
        <v>2024</v>
      </c>
      <c r="D2771" s="570"/>
      <c r="E2771" s="570">
        <v>99</v>
      </c>
      <c r="F2771" s="570"/>
      <c r="G2771" s="570">
        <v>99</v>
      </c>
      <c r="H2771" s="570">
        <v>1</v>
      </c>
      <c r="I2771" s="570">
        <v>99</v>
      </c>
      <c r="J2771" s="570">
        <v>110</v>
      </c>
      <c r="K2771" s="570">
        <v>99</v>
      </c>
      <c r="L2771" s="570">
        <v>10</v>
      </c>
      <c r="M2771" s="570">
        <v>99</v>
      </c>
      <c r="N2771" s="570">
        <v>99</v>
      </c>
      <c r="O2771" s="570">
        <v>99</v>
      </c>
      <c r="P2771" s="570">
        <v>99</v>
      </c>
      <c r="Q2771" s="570">
        <v>1</v>
      </c>
      <c r="R2771" s="570">
        <v>2</v>
      </c>
      <c r="S2771" s="570">
        <v>10</v>
      </c>
      <c r="T2771" s="570">
        <v>9</v>
      </c>
      <c r="U2771" s="570">
        <v>25.200000000000003</v>
      </c>
      <c r="V2771" s="570">
        <v>0</v>
      </c>
      <c r="W2771" s="570">
        <v>50</v>
      </c>
      <c r="X2771" s="570">
        <v>100</v>
      </c>
      <c r="Y2771" s="570">
        <v>50</v>
      </c>
      <c r="Z2771" s="570">
        <v>5.3999999999999844</v>
      </c>
      <c r="AA2771" s="570">
        <v>0</v>
      </c>
      <c r="AB2771" s="570">
        <v>1</v>
      </c>
      <c r="AC2771" s="570"/>
      <c r="AD2771" s="570">
        <v>99.999999999999815</v>
      </c>
      <c r="AE2771" s="570"/>
      <c r="AF2771" s="570">
        <v>3.6913990402362498E-2</v>
      </c>
      <c r="AG2771" s="570">
        <v>8.8222320247022479E-2</v>
      </c>
      <c r="AH2771" s="570">
        <v>0</v>
      </c>
      <c r="AI2771" s="570">
        <v>2</v>
      </c>
      <c r="AJ2771" s="570">
        <v>102.30000000000003</v>
      </c>
      <c r="AK2771" s="570">
        <v>23.130768542187379</v>
      </c>
      <c r="AL2771" s="570"/>
    </row>
    <row r="2772" spans="1:38">
      <c r="A2772" s="570">
        <v>18</v>
      </c>
      <c r="B2772" s="570">
        <v>220</v>
      </c>
      <c r="C2772" s="570">
        <v>2024</v>
      </c>
      <c r="D2772" s="570"/>
      <c r="E2772" s="570">
        <v>99</v>
      </c>
      <c r="F2772" s="570"/>
      <c r="G2772" s="570">
        <v>99</v>
      </c>
      <c r="H2772" s="570">
        <v>1</v>
      </c>
      <c r="I2772" s="570">
        <v>99</v>
      </c>
      <c r="J2772" s="570">
        <v>111</v>
      </c>
      <c r="K2772" s="570">
        <v>99</v>
      </c>
      <c r="L2772" s="570">
        <v>10</v>
      </c>
      <c r="M2772" s="570">
        <v>99</v>
      </c>
      <c r="N2772" s="570">
        <v>99</v>
      </c>
      <c r="O2772" s="570">
        <v>99</v>
      </c>
      <c r="P2772" s="570">
        <v>99</v>
      </c>
      <c r="Q2772" s="570"/>
      <c r="R2772" s="570">
        <v>0</v>
      </c>
      <c r="S2772" s="570"/>
      <c r="T2772" s="570"/>
      <c r="U2772" s="570"/>
      <c r="V2772" s="570"/>
      <c r="W2772" s="570"/>
      <c r="X2772" s="570"/>
      <c r="Y2772" s="570"/>
      <c r="Z2772" s="570"/>
      <c r="AA2772" s="570"/>
      <c r="AB2772" s="570"/>
      <c r="AC2772" s="570"/>
      <c r="AD2772" s="570"/>
      <c r="AE2772" s="570"/>
      <c r="AF2772" s="570"/>
      <c r="AG2772" s="570"/>
      <c r="AH2772" s="570"/>
      <c r="AI2772" s="570"/>
      <c r="AJ2772" s="570"/>
      <c r="AK2772" s="570"/>
      <c r="AL2772" s="570"/>
    </row>
    <row r="2773" spans="1:38">
      <c r="A2773" s="570">
        <v>18</v>
      </c>
      <c r="B2773" s="570">
        <v>221</v>
      </c>
      <c r="C2773" s="570">
        <v>2024</v>
      </c>
      <c r="D2773" s="570"/>
      <c r="E2773" s="570">
        <v>99</v>
      </c>
      <c r="F2773" s="570"/>
      <c r="G2773" s="570">
        <v>99</v>
      </c>
      <c r="H2773" s="570">
        <v>1</v>
      </c>
      <c r="I2773" s="570">
        <v>99</v>
      </c>
      <c r="J2773" s="570">
        <v>116</v>
      </c>
      <c r="K2773" s="570">
        <v>99</v>
      </c>
      <c r="L2773" s="570">
        <v>10</v>
      </c>
      <c r="M2773" s="570">
        <v>99</v>
      </c>
      <c r="N2773" s="570">
        <v>99</v>
      </c>
      <c r="O2773" s="570">
        <v>99</v>
      </c>
      <c r="P2773" s="570">
        <v>99</v>
      </c>
      <c r="Q2773" s="570">
        <v>1</v>
      </c>
      <c r="R2773" s="570">
        <v>1</v>
      </c>
      <c r="S2773" s="570">
        <v>10</v>
      </c>
      <c r="T2773" s="570">
        <v>12</v>
      </c>
      <c r="U2773" s="570">
        <v>38.300000000000011</v>
      </c>
      <c r="V2773" s="570">
        <v>0</v>
      </c>
      <c r="W2773" s="570">
        <v>100</v>
      </c>
      <c r="X2773" s="570">
        <v>100</v>
      </c>
      <c r="Y2773" s="570">
        <v>100</v>
      </c>
      <c r="Z2773" s="570">
        <v>0</v>
      </c>
      <c r="AA2773" s="570">
        <v>0</v>
      </c>
      <c r="AB2773" s="570">
        <v>0</v>
      </c>
      <c r="AC2773" s="570"/>
      <c r="AD2773" s="570"/>
      <c r="AE2773" s="570"/>
      <c r="AF2773" s="570">
        <v>9.4966761633428348E-2</v>
      </c>
      <c r="AG2773" s="570">
        <v>0.3003945128981404</v>
      </c>
      <c r="AH2773" s="570">
        <v>0</v>
      </c>
      <c r="AI2773" s="570">
        <v>1</v>
      </c>
      <c r="AJ2773" s="570">
        <v>116.6</v>
      </c>
      <c r="AK2773" s="570">
        <v>24.160344507991873</v>
      </c>
      <c r="AL2773" s="570"/>
    </row>
    <row r="2774" spans="1:38">
      <c r="A2774" s="570">
        <v>18</v>
      </c>
      <c r="B2774" s="570">
        <v>222</v>
      </c>
      <c r="C2774" s="570">
        <v>2024</v>
      </c>
      <c r="D2774" s="570"/>
      <c r="E2774" s="570">
        <v>99</v>
      </c>
      <c r="F2774" s="570"/>
      <c r="G2774" s="570">
        <v>99</v>
      </c>
      <c r="H2774" s="570">
        <v>2</v>
      </c>
      <c r="I2774" s="570">
        <v>99</v>
      </c>
      <c r="J2774" s="570">
        <v>117</v>
      </c>
      <c r="K2774" s="570">
        <v>99</v>
      </c>
      <c r="L2774" s="570">
        <v>10</v>
      </c>
      <c r="M2774" s="570">
        <v>99</v>
      </c>
      <c r="N2774" s="570">
        <v>99</v>
      </c>
      <c r="O2774" s="570">
        <v>99</v>
      </c>
      <c r="P2774" s="570">
        <v>99</v>
      </c>
      <c r="Q2774" s="570">
        <v>1</v>
      </c>
      <c r="R2774" s="570">
        <v>1</v>
      </c>
      <c r="S2774" s="570">
        <v>10</v>
      </c>
      <c r="T2774" s="570">
        <v>11</v>
      </c>
      <c r="U2774" s="570">
        <v>30.6</v>
      </c>
      <c r="V2774" s="570">
        <v>0</v>
      </c>
      <c r="W2774" s="570">
        <v>100</v>
      </c>
      <c r="X2774" s="570">
        <v>100</v>
      </c>
      <c r="Y2774" s="570">
        <v>100</v>
      </c>
      <c r="Z2774" s="570">
        <v>0</v>
      </c>
      <c r="AA2774" s="570">
        <v>0</v>
      </c>
      <c r="AB2774" s="570">
        <v>0</v>
      </c>
      <c r="AC2774" s="570"/>
      <c r="AD2774" s="570"/>
      <c r="AE2774" s="570"/>
      <c r="AF2774" s="570">
        <v>0.39682539682539669</v>
      </c>
      <c r="AG2774" s="570">
        <v>0.95098983746154075</v>
      </c>
      <c r="AH2774" s="570">
        <v>0</v>
      </c>
      <c r="AI2774" s="570">
        <v>1</v>
      </c>
      <c r="AJ2774" s="570">
        <v>107.6</v>
      </c>
      <c r="AK2774" s="570">
        <v>24.563181228525355</v>
      </c>
      <c r="AL2774" s="570"/>
    </row>
    <row r="2775" spans="1:38">
      <c r="A2775" s="570">
        <v>18</v>
      </c>
      <c r="B2775" s="570">
        <v>223</v>
      </c>
      <c r="C2775" s="570">
        <v>2024</v>
      </c>
      <c r="D2775" s="570"/>
      <c r="E2775" s="570">
        <v>99</v>
      </c>
      <c r="F2775" s="570"/>
      <c r="G2775" s="570">
        <v>99</v>
      </c>
      <c r="H2775" s="570">
        <v>1</v>
      </c>
      <c r="I2775" s="570">
        <v>99</v>
      </c>
      <c r="J2775" s="570">
        <v>134</v>
      </c>
      <c r="K2775" s="570">
        <v>99</v>
      </c>
      <c r="L2775" s="570">
        <v>10</v>
      </c>
      <c r="M2775" s="570">
        <v>99</v>
      </c>
      <c r="N2775" s="570">
        <v>99</v>
      </c>
      <c r="O2775" s="570">
        <v>99</v>
      </c>
      <c r="P2775" s="570">
        <v>99</v>
      </c>
      <c r="Q2775" s="570">
        <v>4</v>
      </c>
      <c r="R2775" s="570">
        <v>4</v>
      </c>
      <c r="S2775" s="570">
        <v>10</v>
      </c>
      <c r="T2775" s="570">
        <v>10</v>
      </c>
      <c r="U2775" s="570">
        <v>36.200000000000003</v>
      </c>
      <c r="V2775" s="570">
        <v>0</v>
      </c>
      <c r="W2775" s="570">
        <v>100</v>
      </c>
      <c r="X2775" s="570">
        <v>100</v>
      </c>
      <c r="Y2775" s="570">
        <v>100</v>
      </c>
      <c r="Z2775" s="570">
        <v>4.960846701924976</v>
      </c>
      <c r="AA2775" s="570">
        <v>0</v>
      </c>
      <c r="AB2775" s="570">
        <v>0</v>
      </c>
      <c r="AC2775" s="570"/>
      <c r="AD2775" s="570"/>
      <c r="AE2775" s="570"/>
      <c r="AF2775" s="570">
        <v>7.2202166064981935E-2</v>
      </c>
      <c r="AG2775" s="570">
        <v>0.20946316384850944</v>
      </c>
      <c r="AH2775" s="570">
        <v>0</v>
      </c>
      <c r="AI2775" s="570">
        <v>4</v>
      </c>
      <c r="AJ2775" s="570">
        <v>113.425</v>
      </c>
      <c r="AK2775" s="570">
        <v>24.668408969076808</v>
      </c>
      <c r="AL2775" s="570"/>
    </row>
    <row r="2776" spans="1:38">
      <c r="A2776" s="570">
        <v>18</v>
      </c>
      <c r="B2776" s="570">
        <v>224</v>
      </c>
      <c r="C2776" s="570">
        <v>2024</v>
      </c>
      <c r="D2776" s="570"/>
      <c r="E2776" s="570">
        <v>99</v>
      </c>
      <c r="F2776" s="570"/>
      <c r="G2776" s="570">
        <v>99</v>
      </c>
      <c r="H2776" s="570">
        <v>2</v>
      </c>
      <c r="I2776" s="570">
        <v>99</v>
      </c>
      <c r="J2776" s="570">
        <v>141</v>
      </c>
      <c r="K2776" s="570">
        <v>99</v>
      </c>
      <c r="L2776" s="570">
        <v>10</v>
      </c>
      <c r="M2776" s="570">
        <v>99</v>
      </c>
      <c r="N2776" s="570">
        <v>99</v>
      </c>
      <c r="O2776" s="570">
        <v>99</v>
      </c>
      <c r="P2776" s="570">
        <v>99</v>
      </c>
      <c r="Q2776" s="570">
        <v>2</v>
      </c>
      <c r="R2776" s="570">
        <v>3</v>
      </c>
      <c r="S2776" s="570">
        <v>10</v>
      </c>
      <c r="T2776" s="570">
        <v>10</v>
      </c>
      <c r="U2776" s="570">
        <v>34.366666666666674</v>
      </c>
      <c r="V2776" s="570">
        <v>0</v>
      </c>
      <c r="W2776" s="570">
        <v>100</v>
      </c>
      <c r="X2776" s="570">
        <v>100</v>
      </c>
      <c r="Y2776" s="570">
        <v>100</v>
      </c>
      <c r="Z2776" s="570">
        <v>0.24944382578511984</v>
      </c>
      <c r="AA2776" s="570">
        <v>0</v>
      </c>
      <c r="AB2776" s="570">
        <v>0.81649658092772603</v>
      </c>
      <c r="AC2776" s="570"/>
      <c r="AD2776" s="570">
        <v>-98.198050606106705</v>
      </c>
      <c r="AE2776" s="570"/>
      <c r="AF2776" s="570">
        <v>0.15113350125944588</v>
      </c>
      <c r="AG2776" s="570">
        <v>0.34627992584034151</v>
      </c>
      <c r="AH2776" s="570">
        <v>0</v>
      </c>
      <c r="AI2776" s="570">
        <v>3</v>
      </c>
      <c r="AJ2776" s="570">
        <v>110.5</v>
      </c>
      <c r="AK2776" s="570">
        <v>25.486449707640897</v>
      </c>
      <c r="AL2776" s="570"/>
    </row>
    <row r="2777" spans="1:38">
      <c r="A2777" s="570">
        <v>18</v>
      </c>
      <c r="B2777" s="570">
        <v>225</v>
      </c>
      <c r="C2777" s="570">
        <v>2024</v>
      </c>
      <c r="D2777" s="570"/>
      <c r="E2777" s="570">
        <v>99</v>
      </c>
      <c r="F2777" s="570"/>
      <c r="G2777" s="570">
        <v>99</v>
      </c>
      <c r="H2777" s="570">
        <v>2</v>
      </c>
      <c r="I2777" s="570">
        <v>99</v>
      </c>
      <c r="J2777" s="570">
        <v>143</v>
      </c>
      <c r="K2777" s="570">
        <v>99</v>
      </c>
      <c r="L2777" s="570">
        <v>10</v>
      </c>
      <c r="M2777" s="570">
        <v>99</v>
      </c>
      <c r="N2777" s="570">
        <v>99</v>
      </c>
      <c r="O2777" s="570">
        <v>99</v>
      </c>
      <c r="P2777" s="570">
        <v>99</v>
      </c>
      <c r="Q2777" s="570"/>
      <c r="R2777" s="570">
        <v>0</v>
      </c>
      <c r="S2777" s="570"/>
      <c r="T2777" s="570"/>
      <c r="U2777" s="570"/>
      <c r="V2777" s="570"/>
      <c r="W2777" s="570"/>
      <c r="X2777" s="570"/>
      <c r="Y2777" s="570"/>
      <c r="Z2777" s="570"/>
      <c r="AA2777" s="570"/>
      <c r="AB2777" s="570"/>
      <c r="AC2777" s="570"/>
      <c r="AD2777" s="570"/>
      <c r="AE2777" s="570"/>
      <c r="AF2777" s="570"/>
      <c r="AG2777" s="570"/>
      <c r="AH2777" s="570"/>
      <c r="AI2777" s="570"/>
      <c r="AJ2777" s="570"/>
      <c r="AK2777" s="570"/>
      <c r="AL2777" s="570"/>
    </row>
    <row r="2778" spans="1:38">
      <c r="A2778" s="570">
        <v>18</v>
      </c>
      <c r="B2778" s="570">
        <v>226</v>
      </c>
      <c r="C2778" s="570">
        <v>2024</v>
      </c>
      <c r="D2778" s="570"/>
      <c r="E2778" s="570">
        <v>99</v>
      </c>
      <c r="F2778" s="570"/>
      <c r="G2778" s="570">
        <v>99</v>
      </c>
      <c r="H2778" s="570">
        <v>2</v>
      </c>
      <c r="I2778" s="570">
        <v>99</v>
      </c>
      <c r="J2778" s="570">
        <v>147</v>
      </c>
      <c r="K2778" s="570">
        <v>99</v>
      </c>
      <c r="L2778" s="570">
        <v>10</v>
      </c>
      <c r="M2778" s="570">
        <v>99</v>
      </c>
      <c r="N2778" s="570">
        <v>99</v>
      </c>
      <c r="O2778" s="570">
        <v>99</v>
      </c>
      <c r="P2778" s="570">
        <v>99</v>
      </c>
      <c r="Q2778" s="570"/>
      <c r="R2778" s="570">
        <v>0</v>
      </c>
      <c r="S2778" s="570"/>
      <c r="T2778" s="570"/>
      <c r="U2778" s="570"/>
      <c r="V2778" s="570"/>
      <c r="W2778" s="570"/>
      <c r="X2778" s="570"/>
      <c r="Y2778" s="570"/>
      <c r="Z2778" s="570"/>
      <c r="AA2778" s="570"/>
      <c r="AB2778" s="570"/>
      <c r="AC2778" s="570"/>
      <c r="AD2778" s="570"/>
      <c r="AE2778" s="570"/>
      <c r="AF2778" s="570"/>
      <c r="AG2778" s="570"/>
      <c r="AH2778" s="570"/>
      <c r="AI2778" s="570"/>
      <c r="AJ2778" s="570"/>
      <c r="AK2778" s="570"/>
      <c r="AL2778" s="570"/>
    </row>
    <row r="2779" spans="1:38">
      <c r="A2779" s="570">
        <v>18</v>
      </c>
      <c r="B2779" s="570">
        <v>227</v>
      </c>
      <c r="C2779" s="570">
        <v>2024</v>
      </c>
      <c r="D2779" s="570"/>
      <c r="E2779" s="570">
        <v>99</v>
      </c>
      <c r="F2779" s="570"/>
      <c r="G2779" s="570">
        <v>99</v>
      </c>
      <c r="H2779" s="570">
        <v>1</v>
      </c>
      <c r="I2779" s="570">
        <v>99</v>
      </c>
      <c r="J2779" s="570">
        <v>155</v>
      </c>
      <c r="K2779" s="570">
        <v>99</v>
      </c>
      <c r="L2779" s="570">
        <v>10</v>
      </c>
      <c r="M2779" s="570">
        <v>99</v>
      </c>
      <c r="N2779" s="570">
        <v>99</v>
      </c>
      <c r="O2779" s="570">
        <v>99</v>
      </c>
      <c r="P2779" s="570">
        <v>99</v>
      </c>
      <c r="Q2779" s="570">
        <v>3</v>
      </c>
      <c r="R2779" s="570">
        <v>9</v>
      </c>
      <c r="S2779" s="570">
        <v>10</v>
      </c>
      <c r="T2779" s="570">
        <v>11.333333333333336</v>
      </c>
      <c r="U2779" s="570">
        <v>33.966666666666676</v>
      </c>
      <c r="V2779" s="570">
        <v>0</v>
      </c>
      <c r="W2779" s="570">
        <v>100</v>
      </c>
      <c r="X2779" s="570">
        <v>100</v>
      </c>
      <c r="Y2779" s="570">
        <v>100</v>
      </c>
      <c r="Z2779" s="570">
        <v>3.5112517552703322</v>
      </c>
      <c r="AA2779" s="570">
        <v>0</v>
      </c>
      <c r="AB2779" s="570">
        <v>0.66666666666666652</v>
      </c>
      <c r="AC2779" s="570"/>
      <c r="AD2779" s="570">
        <v>-62.181053524750702</v>
      </c>
      <c r="AE2779" s="570"/>
      <c r="AF2779" s="570">
        <v>0.32490974729241878</v>
      </c>
      <c r="AG2779" s="570">
        <v>0.63646792572250677</v>
      </c>
      <c r="AH2779" s="570">
        <v>0</v>
      </c>
      <c r="AI2779" s="570">
        <v>9</v>
      </c>
      <c r="AJ2779" s="570">
        <v>109.75555555555556</v>
      </c>
      <c r="AK2779" s="570">
        <v>25.612814029993455</v>
      </c>
      <c r="AL2779" s="570"/>
    </row>
    <row r="2780" spans="1:38">
      <c r="A2780" s="570">
        <v>18</v>
      </c>
      <c r="B2780" s="570">
        <v>228</v>
      </c>
      <c r="C2780" s="570">
        <v>2024</v>
      </c>
      <c r="D2780" s="570"/>
      <c r="E2780" s="570">
        <v>99</v>
      </c>
      <c r="F2780" s="570"/>
      <c r="G2780" s="570">
        <v>99</v>
      </c>
      <c r="H2780" s="570">
        <v>2</v>
      </c>
      <c r="I2780" s="570">
        <v>99</v>
      </c>
      <c r="J2780" s="570">
        <v>160</v>
      </c>
      <c r="K2780" s="570">
        <v>99</v>
      </c>
      <c r="L2780" s="570">
        <v>10</v>
      </c>
      <c r="M2780" s="570">
        <v>99</v>
      </c>
      <c r="N2780" s="570">
        <v>99</v>
      </c>
      <c r="O2780" s="570">
        <v>99</v>
      </c>
      <c r="P2780" s="570">
        <v>99</v>
      </c>
      <c r="Q2780" s="570"/>
      <c r="R2780" s="570">
        <v>0</v>
      </c>
      <c r="S2780" s="570"/>
      <c r="T2780" s="570"/>
      <c r="U2780" s="570"/>
      <c r="V2780" s="570"/>
      <c r="W2780" s="570"/>
      <c r="X2780" s="570"/>
      <c r="Y2780" s="570"/>
      <c r="Z2780" s="570"/>
      <c r="AA2780" s="570"/>
      <c r="AB2780" s="570"/>
      <c r="AC2780" s="570"/>
      <c r="AD2780" s="570"/>
      <c r="AE2780" s="570"/>
      <c r="AF2780" s="570"/>
      <c r="AG2780" s="570"/>
      <c r="AH2780" s="570"/>
      <c r="AI2780" s="570"/>
      <c r="AJ2780" s="570"/>
      <c r="AK2780" s="570"/>
      <c r="AL2780" s="570"/>
    </row>
    <row r="2781" spans="1:38">
      <c r="A2781" s="570">
        <v>18</v>
      </c>
      <c r="B2781" s="570">
        <v>229</v>
      </c>
      <c r="C2781" s="570">
        <v>2024</v>
      </c>
      <c r="D2781" s="570"/>
      <c r="E2781" s="570">
        <v>99</v>
      </c>
      <c r="F2781" s="570"/>
      <c r="G2781" s="570">
        <v>99</v>
      </c>
      <c r="H2781" s="570">
        <v>1</v>
      </c>
      <c r="I2781" s="570">
        <v>99</v>
      </c>
      <c r="J2781" s="570">
        <v>171</v>
      </c>
      <c r="K2781" s="570">
        <v>99</v>
      </c>
      <c r="L2781" s="570">
        <v>10</v>
      </c>
      <c r="M2781" s="570">
        <v>99</v>
      </c>
      <c r="N2781" s="570">
        <v>99</v>
      </c>
      <c r="O2781" s="570">
        <v>99</v>
      </c>
      <c r="P2781" s="570">
        <v>99</v>
      </c>
      <c r="Q2781" s="570"/>
      <c r="R2781" s="570">
        <v>0</v>
      </c>
      <c r="S2781" s="570"/>
      <c r="T2781" s="570"/>
      <c r="U2781" s="570"/>
      <c r="V2781" s="570"/>
      <c r="W2781" s="570"/>
      <c r="X2781" s="570"/>
      <c r="Y2781" s="570"/>
      <c r="Z2781" s="570"/>
      <c r="AA2781" s="570"/>
      <c r="AB2781" s="570"/>
      <c r="AC2781" s="570"/>
      <c r="AD2781" s="570"/>
      <c r="AE2781" s="570"/>
      <c r="AF2781" s="570"/>
      <c r="AG2781" s="570"/>
      <c r="AH2781" s="570"/>
      <c r="AI2781" s="570"/>
      <c r="AJ2781" s="570"/>
      <c r="AK2781" s="570"/>
      <c r="AL2781" s="570"/>
    </row>
    <row r="2782" spans="1:38">
      <c r="A2782" s="570">
        <v>18</v>
      </c>
      <c r="B2782" s="570">
        <v>230</v>
      </c>
      <c r="C2782" s="570">
        <v>2024</v>
      </c>
      <c r="D2782" s="570"/>
      <c r="E2782" s="570">
        <v>99</v>
      </c>
      <c r="F2782" s="570"/>
      <c r="G2782" s="570">
        <v>99</v>
      </c>
      <c r="H2782" s="570">
        <v>2</v>
      </c>
      <c r="I2782" s="570">
        <v>99</v>
      </c>
      <c r="J2782" s="570">
        <v>175</v>
      </c>
      <c r="K2782" s="570">
        <v>99</v>
      </c>
      <c r="L2782" s="570">
        <v>10</v>
      </c>
      <c r="M2782" s="570">
        <v>99</v>
      </c>
      <c r="N2782" s="570">
        <v>99</v>
      </c>
      <c r="O2782" s="570">
        <v>99</v>
      </c>
      <c r="P2782" s="570">
        <v>99</v>
      </c>
      <c r="Q2782" s="570"/>
      <c r="R2782" s="570">
        <v>0</v>
      </c>
      <c r="S2782" s="570"/>
      <c r="T2782" s="570"/>
      <c r="U2782" s="570"/>
      <c r="V2782" s="570"/>
      <c r="W2782" s="570"/>
      <c r="X2782" s="570"/>
      <c r="Y2782" s="570"/>
      <c r="Z2782" s="570"/>
      <c r="AA2782" s="570"/>
      <c r="AB2782" s="570"/>
      <c r="AC2782" s="570"/>
      <c r="AD2782" s="570"/>
      <c r="AE2782" s="570"/>
      <c r="AF2782" s="570"/>
      <c r="AG2782" s="570"/>
      <c r="AH2782" s="570"/>
      <c r="AI2782" s="570"/>
      <c r="AJ2782" s="570"/>
      <c r="AK2782" s="570"/>
      <c r="AL2782" s="570"/>
    </row>
    <row r="2783" spans="1:38">
      <c r="A2783" s="570">
        <v>18</v>
      </c>
      <c r="B2783" s="570">
        <v>231</v>
      </c>
      <c r="C2783" s="570">
        <v>2024</v>
      </c>
      <c r="D2783" s="570"/>
      <c r="E2783" s="570">
        <v>99</v>
      </c>
      <c r="F2783" s="570"/>
      <c r="G2783" s="570">
        <v>99</v>
      </c>
      <c r="H2783" s="570">
        <v>2</v>
      </c>
      <c r="I2783" s="570">
        <v>99</v>
      </c>
      <c r="J2783" s="570">
        <v>177</v>
      </c>
      <c r="K2783" s="570">
        <v>99</v>
      </c>
      <c r="L2783" s="570">
        <v>10</v>
      </c>
      <c r="M2783" s="570">
        <v>99</v>
      </c>
      <c r="N2783" s="570">
        <v>99</v>
      </c>
      <c r="O2783" s="570">
        <v>99</v>
      </c>
      <c r="P2783" s="570">
        <v>99</v>
      </c>
      <c r="Q2783" s="570"/>
      <c r="R2783" s="570">
        <v>0</v>
      </c>
      <c r="S2783" s="570"/>
      <c r="T2783" s="570"/>
      <c r="U2783" s="570"/>
      <c r="V2783" s="570"/>
      <c r="W2783" s="570"/>
      <c r="X2783" s="570"/>
      <c r="Y2783" s="570"/>
      <c r="Z2783" s="570"/>
      <c r="AA2783" s="570"/>
      <c r="AB2783" s="570"/>
      <c r="AC2783" s="570"/>
      <c r="AD2783" s="570"/>
      <c r="AE2783" s="570"/>
      <c r="AF2783" s="570"/>
      <c r="AG2783" s="570"/>
      <c r="AH2783" s="570"/>
      <c r="AI2783" s="570"/>
      <c r="AJ2783" s="570"/>
      <c r="AK2783" s="570"/>
      <c r="AL2783" s="570"/>
    </row>
    <row r="2784" spans="1:38">
      <c r="A2784" s="570">
        <v>18</v>
      </c>
      <c r="B2784" s="570">
        <v>232</v>
      </c>
      <c r="C2784" s="570">
        <v>2024</v>
      </c>
      <c r="D2784" s="570"/>
      <c r="E2784" s="570">
        <v>99</v>
      </c>
      <c r="F2784" s="570"/>
      <c r="G2784" s="570">
        <v>99</v>
      </c>
      <c r="H2784" s="570">
        <v>2</v>
      </c>
      <c r="I2784" s="570">
        <v>99</v>
      </c>
      <c r="J2784" s="570">
        <v>178</v>
      </c>
      <c r="K2784" s="570">
        <v>99</v>
      </c>
      <c r="L2784" s="570">
        <v>10</v>
      </c>
      <c r="M2784" s="570">
        <v>99</v>
      </c>
      <c r="N2784" s="570">
        <v>99</v>
      </c>
      <c r="O2784" s="570">
        <v>99</v>
      </c>
      <c r="P2784" s="570">
        <v>99</v>
      </c>
      <c r="Q2784" s="570"/>
      <c r="R2784" s="570">
        <v>0</v>
      </c>
      <c r="S2784" s="570"/>
      <c r="T2784" s="570"/>
      <c r="U2784" s="570"/>
      <c r="V2784" s="570"/>
      <c r="W2784" s="570"/>
      <c r="X2784" s="570"/>
      <c r="Y2784" s="570"/>
      <c r="Z2784" s="570"/>
      <c r="AA2784" s="570"/>
      <c r="AB2784" s="570"/>
      <c r="AC2784" s="570"/>
      <c r="AD2784" s="570"/>
      <c r="AE2784" s="570"/>
      <c r="AF2784" s="570"/>
      <c r="AG2784" s="570"/>
      <c r="AH2784" s="570"/>
      <c r="AI2784" s="570"/>
      <c r="AJ2784" s="570"/>
      <c r="AK2784" s="570"/>
      <c r="AL2784" s="570"/>
    </row>
    <row r="2785" spans="1:38">
      <c r="A2785" s="570">
        <v>18</v>
      </c>
      <c r="B2785" s="570">
        <v>233</v>
      </c>
      <c r="C2785" s="570">
        <v>2024</v>
      </c>
      <c r="D2785" s="570"/>
      <c r="E2785" s="570">
        <v>99</v>
      </c>
      <c r="F2785" s="570"/>
      <c r="G2785" s="570">
        <v>99</v>
      </c>
      <c r="H2785" s="570">
        <v>2</v>
      </c>
      <c r="I2785" s="570">
        <v>99</v>
      </c>
      <c r="J2785" s="570">
        <v>181</v>
      </c>
      <c r="K2785" s="570">
        <v>99</v>
      </c>
      <c r="L2785" s="570">
        <v>10</v>
      </c>
      <c r="M2785" s="570">
        <v>99</v>
      </c>
      <c r="N2785" s="570">
        <v>99</v>
      </c>
      <c r="O2785" s="570">
        <v>99</v>
      </c>
      <c r="P2785" s="570">
        <v>99</v>
      </c>
      <c r="Q2785" s="570">
        <v>1</v>
      </c>
      <c r="R2785" s="570">
        <v>1</v>
      </c>
      <c r="S2785" s="570">
        <v>10</v>
      </c>
      <c r="T2785" s="570">
        <v>11</v>
      </c>
      <c r="U2785" s="570">
        <v>40.4</v>
      </c>
      <c r="V2785" s="570">
        <v>0</v>
      </c>
      <c r="W2785" s="570">
        <v>100</v>
      </c>
      <c r="X2785" s="570">
        <v>100</v>
      </c>
      <c r="Y2785" s="570">
        <v>100</v>
      </c>
      <c r="Z2785" s="570">
        <v>0</v>
      </c>
      <c r="AA2785" s="570">
        <v>0</v>
      </c>
      <c r="AB2785" s="570">
        <v>0</v>
      </c>
      <c r="AC2785" s="570"/>
      <c r="AD2785" s="570"/>
      <c r="AE2785" s="570"/>
      <c r="AF2785" s="570">
        <v>0.16260162601626013</v>
      </c>
      <c r="AG2785" s="570">
        <v>0.45943026098822998</v>
      </c>
      <c r="AH2785" s="570">
        <v>0</v>
      </c>
      <c r="AI2785" s="570">
        <v>1</v>
      </c>
      <c r="AJ2785" s="570">
        <v>119</v>
      </c>
      <c r="AK2785" s="570">
        <v>23.973998892686087</v>
      </c>
      <c r="AL2785" s="570"/>
    </row>
    <row r="2786" spans="1:38">
      <c r="A2786" s="570">
        <v>18</v>
      </c>
      <c r="B2786" s="570">
        <v>234</v>
      </c>
      <c r="C2786" s="570">
        <v>2024</v>
      </c>
      <c r="D2786" s="570"/>
      <c r="E2786" s="570">
        <v>99</v>
      </c>
      <c r="F2786" s="570"/>
      <c r="G2786" s="570">
        <v>99</v>
      </c>
      <c r="H2786" s="570">
        <v>1</v>
      </c>
      <c r="I2786" s="570">
        <v>99</v>
      </c>
      <c r="J2786" s="570">
        <v>262</v>
      </c>
      <c r="K2786" s="570">
        <v>99</v>
      </c>
      <c r="L2786" s="570">
        <v>10</v>
      </c>
      <c r="M2786" s="570">
        <v>99</v>
      </c>
      <c r="N2786" s="570">
        <v>99</v>
      </c>
      <c r="O2786" s="570">
        <v>99</v>
      </c>
      <c r="P2786" s="570">
        <v>99</v>
      </c>
      <c r="Q2786" s="570"/>
      <c r="R2786" s="570">
        <v>0</v>
      </c>
      <c r="S2786" s="570"/>
      <c r="T2786" s="570"/>
      <c r="U2786" s="570"/>
      <c r="V2786" s="570"/>
      <c r="W2786" s="570"/>
      <c r="X2786" s="570"/>
      <c r="Y2786" s="570"/>
      <c r="Z2786" s="570"/>
      <c r="AA2786" s="570"/>
      <c r="AB2786" s="570"/>
      <c r="AC2786" s="570"/>
      <c r="AD2786" s="570"/>
      <c r="AE2786" s="570"/>
      <c r="AF2786" s="570"/>
      <c r="AG2786" s="570"/>
      <c r="AH2786" s="570"/>
      <c r="AI2786" s="570"/>
      <c r="AJ2786" s="570"/>
      <c r="AK2786" s="570"/>
      <c r="AL2786" s="570"/>
    </row>
    <row r="2787" spans="1:38">
      <c r="A2787" s="570">
        <v>18</v>
      </c>
      <c r="B2787" s="570">
        <v>235</v>
      </c>
      <c r="C2787" s="570">
        <v>2024</v>
      </c>
      <c r="D2787" s="570"/>
      <c r="E2787" s="570">
        <v>99</v>
      </c>
      <c r="F2787" s="570"/>
      <c r="G2787" s="570">
        <v>99</v>
      </c>
      <c r="H2787" s="570">
        <v>1</v>
      </c>
      <c r="I2787" s="570">
        <v>99</v>
      </c>
      <c r="J2787" s="570">
        <v>309</v>
      </c>
      <c r="K2787" s="570">
        <v>99</v>
      </c>
      <c r="L2787" s="570">
        <v>10</v>
      </c>
      <c r="M2787" s="570">
        <v>99</v>
      </c>
      <c r="N2787" s="570">
        <v>99</v>
      </c>
      <c r="O2787" s="570">
        <v>99</v>
      </c>
      <c r="P2787" s="570">
        <v>99</v>
      </c>
      <c r="Q2787" s="570">
        <v>2</v>
      </c>
      <c r="R2787" s="570">
        <v>2</v>
      </c>
      <c r="S2787" s="570">
        <v>10</v>
      </c>
      <c r="T2787" s="570">
        <v>9.5</v>
      </c>
      <c r="U2787" s="570">
        <v>30.5</v>
      </c>
      <c r="V2787" s="570">
        <v>0</v>
      </c>
      <c r="W2787" s="570">
        <v>50</v>
      </c>
      <c r="X2787" s="570">
        <v>100</v>
      </c>
      <c r="Y2787" s="570">
        <v>50</v>
      </c>
      <c r="Z2787" s="570">
        <v>8.2000000000000099</v>
      </c>
      <c r="AA2787" s="570">
        <v>0</v>
      </c>
      <c r="AB2787" s="570">
        <v>1.5</v>
      </c>
      <c r="AC2787" s="570"/>
      <c r="AD2787" s="570">
        <v>100</v>
      </c>
      <c r="AE2787" s="570"/>
      <c r="AF2787" s="570">
        <v>0.15140045420136261</v>
      </c>
      <c r="AG2787" s="570">
        <v>0.37845182184225401</v>
      </c>
      <c r="AH2787" s="570">
        <v>0</v>
      </c>
      <c r="AI2787" s="570">
        <v>2</v>
      </c>
      <c r="AJ2787" s="570">
        <v>106.05</v>
      </c>
      <c r="AK2787" s="570">
        <v>24.875217821975561</v>
      </c>
      <c r="AL2787" s="570"/>
    </row>
    <row r="2788" spans="1:38">
      <c r="A2788" s="570">
        <v>18</v>
      </c>
      <c r="B2788" s="570">
        <v>236</v>
      </c>
      <c r="C2788" s="570">
        <v>2024</v>
      </c>
      <c r="D2788" s="570"/>
      <c r="E2788" s="570">
        <v>99</v>
      </c>
      <c r="F2788" s="570"/>
      <c r="G2788" s="570">
        <v>99</v>
      </c>
      <c r="H2788" s="570">
        <v>2</v>
      </c>
      <c r="I2788" s="570">
        <v>99</v>
      </c>
      <c r="J2788" s="570">
        <v>470</v>
      </c>
      <c r="K2788" s="570">
        <v>99</v>
      </c>
      <c r="L2788" s="570">
        <v>10</v>
      </c>
      <c r="M2788" s="570">
        <v>99</v>
      </c>
      <c r="N2788" s="570">
        <v>99</v>
      </c>
      <c r="O2788" s="570">
        <v>99</v>
      </c>
      <c r="P2788" s="570">
        <v>99</v>
      </c>
      <c r="Q2788" s="570"/>
      <c r="R2788" s="570">
        <v>0</v>
      </c>
      <c r="S2788" s="570"/>
      <c r="T2788" s="570"/>
      <c r="U2788" s="570"/>
      <c r="V2788" s="570"/>
      <c r="W2788" s="570"/>
      <c r="X2788" s="570"/>
      <c r="Y2788" s="570"/>
      <c r="Z2788" s="570"/>
      <c r="AA2788" s="570"/>
      <c r="AB2788" s="570"/>
      <c r="AC2788" s="570"/>
      <c r="AD2788" s="570"/>
      <c r="AE2788" s="570"/>
      <c r="AF2788" s="570"/>
      <c r="AG2788" s="570"/>
      <c r="AH2788" s="570"/>
      <c r="AI2788" s="570"/>
      <c r="AJ2788" s="570"/>
      <c r="AK2788" s="570"/>
      <c r="AL2788" s="570"/>
    </row>
    <row r="2789" spans="1:38">
      <c r="A2789" s="570">
        <v>18</v>
      </c>
      <c r="B2789" s="570">
        <v>237</v>
      </c>
      <c r="C2789" s="570">
        <v>2024</v>
      </c>
      <c r="D2789" s="570"/>
      <c r="E2789" s="570">
        <v>99</v>
      </c>
      <c r="F2789" s="570"/>
      <c r="G2789" s="570">
        <v>99</v>
      </c>
      <c r="H2789" s="570">
        <v>1</v>
      </c>
      <c r="I2789" s="570">
        <v>99</v>
      </c>
      <c r="J2789" s="570">
        <v>629</v>
      </c>
      <c r="K2789" s="570">
        <v>99</v>
      </c>
      <c r="L2789" s="570">
        <v>10</v>
      </c>
      <c r="M2789" s="570">
        <v>99</v>
      </c>
      <c r="N2789" s="570">
        <v>99</v>
      </c>
      <c r="O2789" s="570">
        <v>99</v>
      </c>
      <c r="P2789" s="570">
        <v>99</v>
      </c>
      <c r="Q2789" s="570"/>
      <c r="R2789" s="570">
        <v>0</v>
      </c>
      <c r="S2789" s="570"/>
      <c r="T2789" s="570"/>
      <c r="U2789" s="570"/>
      <c r="V2789" s="570"/>
      <c r="W2789" s="570"/>
      <c r="X2789" s="570"/>
      <c r="Y2789" s="570"/>
      <c r="Z2789" s="570"/>
      <c r="AA2789" s="570"/>
      <c r="AB2789" s="570"/>
      <c r="AC2789" s="570"/>
      <c r="AD2789" s="570"/>
      <c r="AE2789" s="570"/>
      <c r="AF2789" s="570"/>
      <c r="AG2789" s="570"/>
      <c r="AH2789" s="570"/>
      <c r="AI2789" s="570"/>
      <c r="AJ2789" s="570"/>
      <c r="AK2789" s="570"/>
      <c r="AL2789" s="570"/>
    </row>
    <row r="2790" spans="1:38">
      <c r="A2790" s="570">
        <v>18</v>
      </c>
      <c r="B2790" s="570">
        <v>238</v>
      </c>
      <c r="C2790" s="570">
        <v>2024</v>
      </c>
      <c r="D2790" s="570"/>
      <c r="E2790" s="570">
        <v>99</v>
      </c>
      <c r="F2790" s="570"/>
      <c r="G2790" s="570">
        <v>99</v>
      </c>
      <c r="H2790" s="570">
        <v>1</v>
      </c>
      <c r="I2790" s="570">
        <v>99</v>
      </c>
      <c r="J2790" s="570">
        <v>643</v>
      </c>
      <c r="K2790" s="570">
        <v>99</v>
      </c>
      <c r="L2790" s="570">
        <v>10</v>
      </c>
      <c r="M2790" s="570">
        <v>99</v>
      </c>
      <c r="N2790" s="570">
        <v>99</v>
      </c>
      <c r="O2790" s="570">
        <v>99</v>
      </c>
      <c r="P2790" s="570">
        <v>99</v>
      </c>
      <c r="Q2790" s="570">
        <v>2</v>
      </c>
      <c r="R2790" s="570">
        <v>2</v>
      </c>
      <c r="S2790" s="570">
        <v>10</v>
      </c>
      <c r="T2790" s="570">
        <v>11</v>
      </c>
      <c r="U2790" s="570">
        <v>33.35</v>
      </c>
      <c r="V2790" s="570">
        <v>0</v>
      </c>
      <c r="W2790" s="570">
        <v>100</v>
      </c>
      <c r="X2790" s="570">
        <v>100</v>
      </c>
      <c r="Y2790" s="570">
        <v>100</v>
      </c>
      <c r="Z2790" s="570">
        <v>4.0499999999999892</v>
      </c>
      <c r="AA2790" s="570">
        <v>0</v>
      </c>
      <c r="AB2790" s="570">
        <v>0</v>
      </c>
      <c r="AC2790" s="570"/>
      <c r="AD2790" s="570"/>
      <c r="AE2790" s="570"/>
      <c r="AF2790" s="570">
        <v>0.23391812865497075</v>
      </c>
      <c r="AG2790" s="570">
        <v>0.59260443875828495</v>
      </c>
      <c r="AH2790" s="570">
        <v>0</v>
      </c>
      <c r="AI2790" s="570">
        <v>2</v>
      </c>
      <c r="AJ2790" s="570">
        <v>109.2</v>
      </c>
      <c r="AK2790" s="570">
        <v>25.509142551675243</v>
      </c>
      <c r="AL2790" s="570"/>
    </row>
    <row r="2791" spans="1:38">
      <c r="A2791" s="570">
        <v>18</v>
      </c>
      <c r="B2791" s="570">
        <v>239</v>
      </c>
      <c r="C2791" s="570">
        <v>2024</v>
      </c>
      <c r="D2791" s="570"/>
      <c r="E2791" s="570">
        <v>99</v>
      </c>
      <c r="F2791" s="570"/>
      <c r="G2791" s="570">
        <v>99</v>
      </c>
      <c r="H2791" s="570">
        <v>2</v>
      </c>
      <c r="I2791" s="570">
        <v>99</v>
      </c>
      <c r="J2791" s="570">
        <v>704</v>
      </c>
      <c r="K2791" s="570">
        <v>99</v>
      </c>
      <c r="L2791" s="570">
        <v>10</v>
      </c>
      <c r="M2791" s="570">
        <v>99</v>
      </c>
      <c r="N2791" s="570">
        <v>99</v>
      </c>
      <c r="O2791" s="570">
        <v>99</v>
      </c>
      <c r="P2791" s="570">
        <v>99</v>
      </c>
      <c r="Q2791" s="570"/>
      <c r="R2791" s="570">
        <v>0</v>
      </c>
      <c r="S2791" s="570"/>
      <c r="T2791" s="570"/>
      <c r="U2791" s="570"/>
      <c r="V2791" s="570"/>
      <c r="W2791" s="570"/>
      <c r="X2791" s="570"/>
      <c r="Y2791" s="570"/>
      <c r="Z2791" s="570"/>
      <c r="AA2791" s="570"/>
      <c r="AB2791" s="570"/>
      <c r="AC2791" s="570"/>
      <c r="AD2791" s="570"/>
      <c r="AE2791" s="570"/>
      <c r="AF2791" s="570"/>
      <c r="AG2791" s="570"/>
      <c r="AH2791" s="570"/>
      <c r="AI2791" s="570"/>
      <c r="AJ2791" s="570"/>
      <c r="AK2791" s="570"/>
      <c r="AL2791" s="570"/>
    </row>
    <row r="2792" spans="1:38">
      <c r="A2792" s="570">
        <v>18</v>
      </c>
      <c r="B2792" s="570">
        <v>240</v>
      </c>
      <c r="C2792" s="570">
        <v>2024</v>
      </c>
      <c r="D2792" s="570"/>
      <c r="E2792" s="570">
        <v>99</v>
      </c>
      <c r="F2792" s="570"/>
      <c r="G2792" s="570">
        <v>99</v>
      </c>
      <c r="H2792" s="570">
        <v>1</v>
      </c>
      <c r="I2792" s="570">
        <v>99</v>
      </c>
      <c r="J2792" s="570">
        <v>802</v>
      </c>
      <c r="K2792" s="570">
        <v>99</v>
      </c>
      <c r="L2792" s="570">
        <v>10</v>
      </c>
      <c r="M2792" s="570">
        <v>99</v>
      </c>
      <c r="N2792" s="570">
        <v>99</v>
      </c>
      <c r="O2792" s="570">
        <v>99</v>
      </c>
      <c r="P2792" s="570">
        <v>99</v>
      </c>
      <c r="Q2792" s="570"/>
      <c r="R2792" s="570">
        <v>0</v>
      </c>
      <c r="S2792" s="570"/>
      <c r="T2792" s="570"/>
      <c r="U2792" s="570"/>
      <c r="V2792" s="570"/>
      <c r="W2792" s="570"/>
      <c r="X2792" s="570"/>
      <c r="Y2792" s="570"/>
      <c r="Z2792" s="570"/>
      <c r="AA2792" s="570"/>
      <c r="AB2792" s="570"/>
      <c r="AC2792" s="570"/>
      <c r="AD2792" s="570"/>
      <c r="AE2792" s="570"/>
      <c r="AF2792" s="570"/>
      <c r="AG2792" s="570"/>
      <c r="AH2792" s="570"/>
      <c r="AI2792" s="570"/>
      <c r="AJ2792" s="570"/>
      <c r="AK2792" s="570"/>
      <c r="AL2792" s="570"/>
    </row>
    <row r="2793" spans="1:38">
      <c r="A2793" s="570">
        <v>18</v>
      </c>
      <c r="B2793" s="570">
        <v>241</v>
      </c>
      <c r="C2793" s="570">
        <v>2024</v>
      </c>
      <c r="D2793" s="570"/>
      <c r="E2793" s="570">
        <v>99</v>
      </c>
      <c r="F2793" s="570"/>
      <c r="G2793" s="570">
        <v>99</v>
      </c>
      <c r="H2793" s="570">
        <v>1</v>
      </c>
      <c r="I2793" s="570">
        <v>99</v>
      </c>
      <c r="J2793" s="570">
        <v>103</v>
      </c>
      <c r="K2793" s="570">
        <v>99</v>
      </c>
      <c r="L2793" s="570">
        <v>11</v>
      </c>
      <c r="M2793" s="570">
        <v>99</v>
      </c>
      <c r="N2793" s="570">
        <v>99</v>
      </c>
      <c r="O2793" s="570">
        <v>99</v>
      </c>
      <c r="P2793" s="570">
        <v>99</v>
      </c>
      <c r="Q2793" s="570"/>
      <c r="R2793" s="570">
        <v>0</v>
      </c>
      <c r="S2793" s="570"/>
      <c r="T2793" s="570"/>
      <c r="U2793" s="570"/>
      <c r="V2793" s="570"/>
      <c r="W2793" s="570"/>
      <c r="X2793" s="570"/>
      <c r="Y2793" s="570"/>
      <c r="Z2793" s="570"/>
      <c r="AA2793" s="570"/>
      <c r="AB2793" s="570"/>
      <c r="AC2793" s="570"/>
      <c r="AD2793" s="570"/>
      <c r="AE2793" s="570"/>
      <c r="AF2793" s="570"/>
      <c r="AG2793" s="570"/>
      <c r="AH2793" s="570"/>
      <c r="AI2793" s="570"/>
      <c r="AJ2793" s="570"/>
      <c r="AK2793" s="570"/>
      <c r="AL2793" s="570"/>
    </row>
    <row r="2794" spans="1:38">
      <c r="A2794" s="570">
        <v>18</v>
      </c>
      <c r="B2794" s="570">
        <v>242</v>
      </c>
      <c r="C2794" s="570">
        <v>2024</v>
      </c>
      <c r="D2794" s="570"/>
      <c r="E2794" s="570">
        <v>99</v>
      </c>
      <c r="F2794" s="570"/>
      <c r="G2794" s="570">
        <v>99</v>
      </c>
      <c r="H2794" s="570">
        <v>2</v>
      </c>
      <c r="I2794" s="570">
        <v>99</v>
      </c>
      <c r="J2794" s="570">
        <v>106</v>
      </c>
      <c r="K2794" s="570">
        <v>99</v>
      </c>
      <c r="L2794" s="570">
        <v>11</v>
      </c>
      <c r="M2794" s="570">
        <v>99</v>
      </c>
      <c r="N2794" s="570">
        <v>99</v>
      </c>
      <c r="O2794" s="570">
        <v>99</v>
      </c>
      <c r="P2794" s="570">
        <v>99</v>
      </c>
      <c r="Q2794" s="570">
        <v>3</v>
      </c>
      <c r="R2794" s="570">
        <v>4</v>
      </c>
      <c r="S2794" s="570">
        <v>11</v>
      </c>
      <c r="T2794" s="570">
        <v>7.75</v>
      </c>
      <c r="U2794" s="570">
        <v>28.824999999999999</v>
      </c>
      <c r="V2794" s="570">
        <v>50</v>
      </c>
      <c r="W2794" s="570">
        <v>25</v>
      </c>
      <c r="X2794" s="570">
        <v>100</v>
      </c>
      <c r="Y2794" s="570">
        <v>100</v>
      </c>
      <c r="Z2794" s="570">
        <v>4.0567074087244643</v>
      </c>
      <c r="AA2794" s="570">
        <v>0</v>
      </c>
      <c r="AB2794" s="570">
        <v>0.82915619758885006</v>
      </c>
      <c r="AC2794" s="570"/>
      <c r="AD2794" s="570">
        <v>52.212717907717511</v>
      </c>
      <c r="AE2794" s="570"/>
      <c r="AF2794" s="570">
        <v>1.4981273408239701</v>
      </c>
      <c r="AG2794" s="570">
        <v>2.7948127499697009</v>
      </c>
      <c r="AH2794" s="570">
        <v>0</v>
      </c>
      <c r="AI2794" s="570">
        <v>4</v>
      </c>
      <c r="AJ2794" s="570">
        <v>108.9</v>
      </c>
      <c r="AK2794" s="570">
        <v>22.388983342412505</v>
      </c>
      <c r="AL2794" s="570"/>
    </row>
    <row r="2795" spans="1:38">
      <c r="A2795" s="570">
        <v>18</v>
      </c>
      <c r="B2795" s="570">
        <v>243</v>
      </c>
      <c r="C2795" s="570">
        <v>2024</v>
      </c>
      <c r="D2795" s="570"/>
      <c r="E2795" s="570">
        <v>99</v>
      </c>
      <c r="F2795" s="570"/>
      <c r="G2795" s="570">
        <v>99</v>
      </c>
      <c r="H2795" s="570">
        <v>1</v>
      </c>
      <c r="I2795" s="570">
        <v>99</v>
      </c>
      <c r="J2795" s="570">
        <v>110</v>
      </c>
      <c r="K2795" s="570">
        <v>99</v>
      </c>
      <c r="L2795" s="570">
        <v>11</v>
      </c>
      <c r="M2795" s="570">
        <v>99</v>
      </c>
      <c r="N2795" s="570">
        <v>99</v>
      </c>
      <c r="O2795" s="570">
        <v>99</v>
      </c>
      <c r="P2795" s="570">
        <v>99</v>
      </c>
      <c r="Q2795" s="570">
        <v>1</v>
      </c>
      <c r="R2795" s="570">
        <v>1</v>
      </c>
      <c r="S2795" s="570">
        <v>11</v>
      </c>
      <c r="T2795" s="570">
        <v>6</v>
      </c>
      <c r="U2795" s="570">
        <v>7.9</v>
      </c>
      <c r="V2795" s="570">
        <v>0</v>
      </c>
      <c r="W2795" s="570">
        <v>0</v>
      </c>
      <c r="X2795" s="570">
        <v>0</v>
      </c>
      <c r="Y2795" s="570">
        <v>0</v>
      </c>
      <c r="Z2795" s="570">
        <v>0</v>
      </c>
      <c r="AA2795" s="570">
        <v>0</v>
      </c>
      <c r="AB2795" s="570">
        <v>0</v>
      </c>
      <c r="AC2795" s="570"/>
      <c r="AD2795" s="570"/>
      <c r="AE2795" s="570"/>
      <c r="AF2795" s="570">
        <v>1.8456995201181249E-2</v>
      </c>
      <c r="AG2795" s="570">
        <v>1.382849861014836E-2</v>
      </c>
      <c r="AH2795" s="570">
        <v>0</v>
      </c>
      <c r="AI2795" s="570">
        <v>1</v>
      </c>
      <c r="AJ2795" s="570">
        <v>74.7</v>
      </c>
      <c r="AK2795" s="570">
        <v>18.952446782830918</v>
      </c>
      <c r="AL2795" s="570"/>
    </row>
    <row r="2796" spans="1:38">
      <c r="A2796" s="570">
        <v>18</v>
      </c>
      <c r="B2796" s="570">
        <v>244</v>
      </c>
      <c r="C2796" s="570">
        <v>2024</v>
      </c>
      <c r="D2796" s="570"/>
      <c r="E2796" s="570">
        <v>99</v>
      </c>
      <c r="F2796" s="570"/>
      <c r="G2796" s="570">
        <v>99</v>
      </c>
      <c r="H2796" s="570">
        <v>1</v>
      </c>
      <c r="I2796" s="570">
        <v>99</v>
      </c>
      <c r="J2796" s="570">
        <v>111</v>
      </c>
      <c r="K2796" s="570">
        <v>99</v>
      </c>
      <c r="L2796" s="570">
        <v>11</v>
      </c>
      <c r="M2796" s="570">
        <v>99</v>
      </c>
      <c r="N2796" s="570">
        <v>99</v>
      </c>
      <c r="O2796" s="570">
        <v>99</v>
      </c>
      <c r="P2796" s="570">
        <v>99</v>
      </c>
      <c r="Q2796" s="570"/>
      <c r="R2796" s="570">
        <v>0</v>
      </c>
      <c r="S2796" s="570"/>
      <c r="T2796" s="570"/>
      <c r="U2796" s="570"/>
      <c r="V2796" s="570"/>
      <c r="W2796" s="570"/>
      <c r="X2796" s="570"/>
      <c r="Y2796" s="570"/>
      <c r="Z2796" s="570"/>
      <c r="AA2796" s="570"/>
      <c r="AB2796" s="570"/>
      <c r="AC2796" s="570"/>
      <c r="AD2796" s="570"/>
      <c r="AE2796" s="570"/>
      <c r="AF2796" s="570"/>
      <c r="AG2796" s="570"/>
      <c r="AH2796" s="570"/>
      <c r="AI2796" s="570"/>
      <c r="AJ2796" s="570"/>
      <c r="AK2796" s="570"/>
      <c r="AL2796" s="570"/>
    </row>
    <row r="2797" spans="1:38">
      <c r="A2797" s="570">
        <v>18</v>
      </c>
      <c r="B2797" s="570">
        <v>245</v>
      </c>
      <c r="C2797" s="570">
        <v>2024</v>
      </c>
      <c r="D2797" s="570"/>
      <c r="E2797" s="570">
        <v>99</v>
      </c>
      <c r="F2797" s="570"/>
      <c r="G2797" s="570">
        <v>99</v>
      </c>
      <c r="H2797" s="570">
        <v>1</v>
      </c>
      <c r="I2797" s="570">
        <v>99</v>
      </c>
      <c r="J2797" s="570">
        <v>116</v>
      </c>
      <c r="K2797" s="570">
        <v>99</v>
      </c>
      <c r="L2797" s="570">
        <v>11</v>
      </c>
      <c r="M2797" s="570">
        <v>99</v>
      </c>
      <c r="N2797" s="570">
        <v>99</v>
      </c>
      <c r="O2797" s="570">
        <v>99</v>
      </c>
      <c r="P2797" s="570">
        <v>99</v>
      </c>
      <c r="Q2797" s="570"/>
      <c r="R2797" s="570">
        <v>0</v>
      </c>
      <c r="S2797" s="570"/>
      <c r="T2797" s="570"/>
      <c r="U2797" s="570"/>
      <c r="V2797" s="570"/>
      <c r="W2797" s="570"/>
      <c r="X2797" s="570"/>
      <c r="Y2797" s="570"/>
      <c r="Z2797" s="570"/>
      <c r="AA2797" s="570"/>
      <c r="AB2797" s="570"/>
      <c r="AC2797" s="570"/>
      <c r="AD2797" s="570"/>
      <c r="AE2797" s="570"/>
      <c r="AF2797" s="570"/>
      <c r="AG2797" s="570"/>
      <c r="AH2797" s="570"/>
      <c r="AI2797" s="570"/>
      <c r="AJ2797" s="570"/>
      <c r="AK2797" s="570"/>
      <c r="AL2797" s="570"/>
    </row>
    <row r="2798" spans="1:38">
      <c r="A2798" s="570">
        <v>18</v>
      </c>
      <c r="B2798" s="570">
        <v>246</v>
      </c>
      <c r="C2798" s="570">
        <v>2024</v>
      </c>
      <c r="D2798" s="570"/>
      <c r="E2798" s="570">
        <v>99</v>
      </c>
      <c r="F2798" s="570"/>
      <c r="G2798" s="570">
        <v>99</v>
      </c>
      <c r="H2798" s="570">
        <v>2</v>
      </c>
      <c r="I2798" s="570">
        <v>99</v>
      </c>
      <c r="J2798" s="570">
        <v>117</v>
      </c>
      <c r="K2798" s="570">
        <v>99</v>
      </c>
      <c r="L2798" s="570">
        <v>11</v>
      </c>
      <c r="M2798" s="570">
        <v>99</v>
      </c>
      <c r="N2798" s="570">
        <v>99</v>
      </c>
      <c r="O2798" s="570">
        <v>99</v>
      </c>
      <c r="P2798" s="570">
        <v>99</v>
      </c>
      <c r="Q2798" s="570"/>
      <c r="R2798" s="570">
        <v>0</v>
      </c>
      <c r="S2798" s="570"/>
      <c r="T2798" s="570"/>
      <c r="U2798" s="570"/>
      <c r="V2798" s="570"/>
      <c r="W2798" s="570"/>
      <c r="X2798" s="570"/>
      <c r="Y2798" s="570"/>
      <c r="Z2798" s="570"/>
      <c r="AA2798" s="570"/>
      <c r="AB2798" s="570"/>
      <c r="AC2798" s="570"/>
      <c r="AD2798" s="570"/>
      <c r="AE2798" s="570"/>
      <c r="AF2798" s="570"/>
      <c r="AG2798" s="570"/>
      <c r="AH2798" s="570"/>
      <c r="AI2798" s="570"/>
      <c r="AJ2798" s="570"/>
      <c r="AK2798" s="570"/>
      <c r="AL2798" s="570"/>
    </row>
    <row r="2799" spans="1:38">
      <c r="A2799" s="570">
        <v>18</v>
      </c>
      <c r="B2799" s="570">
        <v>247</v>
      </c>
      <c r="C2799" s="570">
        <v>2024</v>
      </c>
      <c r="D2799" s="570"/>
      <c r="E2799" s="570">
        <v>99</v>
      </c>
      <c r="F2799" s="570"/>
      <c r="G2799" s="570">
        <v>99</v>
      </c>
      <c r="H2799" s="570">
        <v>1</v>
      </c>
      <c r="I2799" s="570">
        <v>99</v>
      </c>
      <c r="J2799" s="570">
        <v>134</v>
      </c>
      <c r="K2799" s="570">
        <v>99</v>
      </c>
      <c r="L2799" s="570">
        <v>11</v>
      </c>
      <c r="M2799" s="570">
        <v>99</v>
      </c>
      <c r="N2799" s="570">
        <v>99</v>
      </c>
      <c r="O2799" s="570">
        <v>99</v>
      </c>
      <c r="P2799" s="570">
        <v>99</v>
      </c>
      <c r="Q2799" s="570">
        <v>1</v>
      </c>
      <c r="R2799" s="570">
        <v>1</v>
      </c>
      <c r="S2799" s="570">
        <v>11</v>
      </c>
      <c r="T2799" s="570">
        <v>14</v>
      </c>
      <c r="U2799" s="570">
        <v>34.200000000000003</v>
      </c>
      <c r="V2799" s="570">
        <v>0</v>
      </c>
      <c r="W2799" s="570">
        <v>100</v>
      </c>
      <c r="X2799" s="570">
        <v>100</v>
      </c>
      <c r="Y2799" s="570">
        <v>100</v>
      </c>
      <c r="Z2799" s="570">
        <v>0</v>
      </c>
      <c r="AA2799" s="570">
        <v>0</v>
      </c>
      <c r="AB2799" s="570">
        <v>0</v>
      </c>
      <c r="AC2799" s="570"/>
      <c r="AD2799" s="570"/>
      <c r="AE2799" s="570"/>
      <c r="AF2799" s="570">
        <v>1.8050541516245484E-2</v>
      </c>
      <c r="AG2799" s="570">
        <v>4.947265333991039E-2</v>
      </c>
      <c r="AH2799" s="570">
        <v>0</v>
      </c>
      <c r="AI2799" s="570">
        <v>1</v>
      </c>
      <c r="AJ2799" s="570">
        <v>110.7</v>
      </c>
      <c r="AK2799" s="570">
        <v>25.210603577210833</v>
      </c>
      <c r="AL2799" s="570"/>
    </row>
    <row r="2800" spans="1:38">
      <c r="A2800" s="570">
        <v>18</v>
      </c>
      <c r="B2800" s="570">
        <v>248</v>
      </c>
      <c r="C2800" s="570">
        <v>2024</v>
      </c>
      <c r="D2800" s="570"/>
      <c r="E2800" s="570">
        <v>99</v>
      </c>
      <c r="F2800" s="570"/>
      <c r="G2800" s="570">
        <v>99</v>
      </c>
      <c r="H2800" s="570">
        <v>2</v>
      </c>
      <c r="I2800" s="570">
        <v>99</v>
      </c>
      <c r="J2800" s="570">
        <v>141</v>
      </c>
      <c r="K2800" s="570">
        <v>99</v>
      </c>
      <c r="L2800" s="570">
        <v>11</v>
      </c>
      <c r="M2800" s="570">
        <v>99</v>
      </c>
      <c r="N2800" s="570">
        <v>99</v>
      </c>
      <c r="O2800" s="570">
        <v>99</v>
      </c>
      <c r="P2800" s="570">
        <v>99</v>
      </c>
      <c r="Q2800" s="570"/>
      <c r="R2800" s="570">
        <v>0</v>
      </c>
      <c r="S2800" s="570"/>
      <c r="T2800" s="570"/>
      <c r="U2800" s="570"/>
      <c r="V2800" s="570"/>
      <c r="W2800" s="570"/>
      <c r="X2800" s="570"/>
      <c r="Y2800" s="570"/>
      <c r="Z2800" s="570"/>
      <c r="AA2800" s="570"/>
      <c r="AB2800" s="570"/>
      <c r="AC2800" s="570"/>
      <c r="AD2800" s="570"/>
      <c r="AE2800" s="570"/>
      <c r="AF2800" s="570"/>
      <c r="AG2800" s="570"/>
      <c r="AH2800" s="570"/>
      <c r="AI2800" s="570"/>
      <c r="AJ2800" s="570"/>
      <c r="AK2800" s="570"/>
      <c r="AL2800" s="570"/>
    </row>
    <row r="2801" spans="1:38">
      <c r="A2801" s="570">
        <v>18</v>
      </c>
      <c r="B2801" s="570">
        <v>249</v>
      </c>
      <c r="C2801" s="570">
        <v>2024</v>
      </c>
      <c r="D2801" s="570"/>
      <c r="E2801" s="570">
        <v>99</v>
      </c>
      <c r="F2801" s="570"/>
      <c r="G2801" s="570">
        <v>99</v>
      </c>
      <c r="H2801" s="570">
        <v>2</v>
      </c>
      <c r="I2801" s="570">
        <v>99</v>
      </c>
      <c r="J2801" s="570">
        <v>143</v>
      </c>
      <c r="K2801" s="570">
        <v>99</v>
      </c>
      <c r="L2801" s="570">
        <v>11</v>
      </c>
      <c r="M2801" s="570">
        <v>99</v>
      </c>
      <c r="N2801" s="570">
        <v>99</v>
      </c>
      <c r="O2801" s="570">
        <v>99</v>
      </c>
      <c r="P2801" s="570">
        <v>99</v>
      </c>
      <c r="Q2801" s="570"/>
      <c r="R2801" s="570">
        <v>0</v>
      </c>
      <c r="S2801" s="570"/>
      <c r="T2801" s="570"/>
      <c r="U2801" s="570"/>
      <c r="V2801" s="570"/>
      <c r="W2801" s="570"/>
      <c r="X2801" s="570"/>
      <c r="Y2801" s="570"/>
      <c r="Z2801" s="570"/>
      <c r="AA2801" s="570"/>
      <c r="AB2801" s="570"/>
      <c r="AC2801" s="570"/>
      <c r="AD2801" s="570"/>
      <c r="AE2801" s="570"/>
      <c r="AF2801" s="570"/>
      <c r="AG2801" s="570"/>
      <c r="AH2801" s="570"/>
      <c r="AI2801" s="570"/>
      <c r="AJ2801" s="570"/>
      <c r="AK2801" s="570"/>
      <c r="AL2801" s="570"/>
    </row>
    <row r="2802" spans="1:38">
      <c r="A2802" s="570">
        <v>18</v>
      </c>
      <c r="B2802" s="570">
        <v>250</v>
      </c>
      <c r="C2802" s="570">
        <v>2024</v>
      </c>
      <c r="D2802" s="570"/>
      <c r="E2802" s="570">
        <v>99</v>
      </c>
      <c r="F2802" s="570"/>
      <c r="G2802" s="570">
        <v>99</v>
      </c>
      <c r="H2802" s="570">
        <v>2</v>
      </c>
      <c r="I2802" s="570">
        <v>99</v>
      </c>
      <c r="J2802" s="570">
        <v>147</v>
      </c>
      <c r="K2802" s="570">
        <v>99</v>
      </c>
      <c r="L2802" s="570">
        <v>11</v>
      </c>
      <c r="M2802" s="570">
        <v>99</v>
      </c>
      <c r="N2802" s="570">
        <v>99</v>
      </c>
      <c r="O2802" s="570">
        <v>99</v>
      </c>
      <c r="P2802" s="570">
        <v>99</v>
      </c>
      <c r="Q2802" s="570"/>
      <c r="R2802" s="570">
        <v>0</v>
      </c>
      <c r="S2802" s="570"/>
      <c r="T2802" s="570"/>
      <c r="U2802" s="570"/>
      <c r="V2802" s="570"/>
      <c r="W2802" s="570"/>
      <c r="X2802" s="570"/>
      <c r="Y2802" s="570"/>
      <c r="Z2802" s="570"/>
      <c r="AA2802" s="570"/>
      <c r="AB2802" s="570"/>
      <c r="AC2802" s="570"/>
      <c r="AD2802" s="570"/>
      <c r="AE2802" s="570"/>
      <c r="AF2802" s="570"/>
      <c r="AG2802" s="570"/>
      <c r="AH2802" s="570"/>
      <c r="AI2802" s="570"/>
      <c r="AJ2802" s="570"/>
      <c r="AK2802" s="570"/>
      <c r="AL2802" s="570"/>
    </row>
    <row r="2803" spans="1:38">
      <c r="A2803" s="570">
        <v>18</v>
      </c>
      <c r="B2803" s="570">
        <v>251</v>
      </c>
      <c r="C2803" s="570">
        <v>2024</v>
      </c>
      <c r="D2803" s="570"/>
      <c r="E2803" s="570">
        <v>99</v>
      </c>
      <c r="F2803" s="570"/>
      <c r="G2803" s="570">
        <v>99</v>
      </c>
      <c r="H2803" s="570">
        <v>1</v>
      </c>
      <c r="I2803" s="570">
        <v>99</v>
      </c>
      <c r="J2803" s="570">
        <v>155</v>
      </c>
      <c r="K2803" s="570">
        <v>99</v>
      </c>
      <c r="L2803" s="570">
        <v>11</v>
      </c>
      <c r="M2803" s="570">
        <v>99</v>
      </c>
      <c r="N2803" s="570">
        <v>99</v>
      </c>
      <c r="O2803" s="570">
        <v>99</v>
      </c>
      <c r="P2803" s="570">
        <v>99</v>
      </c>
      <c r="Q2803" s="570">
        <v>2</v>
      </c>
      <c r="R2803" s="570">
        <v>2</v>
      </c>
      <c r="S2803" s="570">
        <v>11</v>
      </c>
      <c r="T2803" s="570">
        <v>11.5</v>
      </c>
      <c r="U2803" s="570">
        <v>37.5</v>
      </c>
      <c r="V2803" s="570">
        <v>0</v>
      </c>
      <c r="W2803" s="570">
        <v>100</v>
      </c>
      <c r="X2803" s="570">
        <v>100</v>
      </c>
      <c r="Y2803" s="570">
        <v>100</v>
      </c>
      <c r="Z2803" s="570">
        <v>1.2000000000001172</v>
      </c>
      <c r="AA2803" s="570">
        <v>0</v>
      </c>
      <c r="AB2803" s="570">
        <v>1.5</v>
      </c>
      <c r="AC2803" s="570"/>
      <c r="AD2803" s="570">
        <v>-99.999999999987708</v>
      </c>
      <c r="AE2803" s="570"/>
      <c r="AF2803" s="570">
        <v>7.2202166064981935E-2</v>
      </c>
      <c r="AG2803" s="570">
        <v>0.15615012898000649</v>
      </c>
      <c r="AH2803" s="570">
        <v>0</v>
      </c>
      <c r="AI2803" s="570">
        <v>2</v>
      </c>
      <c r="AJ2803" s="570">
        <v>110.25</v>
      </c>
      <c r="AK2803" s="570">
        <v>27.972717448700696</v>
      </c>
      <c r="AL2803" s="570"/>
    </row>
    <row r="2804" spans="1:38">
      <c r="A2804" s="570">
        <v>18</v>
      </c>
      <c r="B2804" s="570">
        <v>252</v>
      </c>
      <c r="C2804" s="570">
        <v>2024</v>
      </c>
      <c r="D2804" s="570"/>
      <c r="E2804" s="570">
        <v>99</v>
      </c>
      <c r="F2804" s="570"/>
      <c r="G2804" s="570">
        <v>99</v>
      </c>
      <c r="H2804" s="570">
        <v>2</v>
      </c>
      <c r="I2804" s="570">
        <v>99</v>
      </c>
      <c r="J2804" s="570">
        <v>160</v>
      </c>
      <c r="K2804" s="570">
        <v>99</v>
      </c>
      <c r="L2804" s="570">
        <v>11</v>
      </c>
      <c r="M2804" s="570">
        <v>99</v>
      </c>
      <c r="N2804" s="570">
        <v>99</v>
      </c>
      <c r="O2804" s="570">
        <v>99</v>
      </c>
      <c r="P2804" s="570">
        <v>99</v>
      </c>
      <c r="Q2804" s="570">
        <v>1</v>
      </c>
      <c r="R2804" s="570">
        <v>1</v>
      </c>
      <c r="S2804" s="570">
        <v>11</v>
      </c>
      <c r="T2804" s="570">
        <v>10</v>
      </c>
      <c r="U2804" s="570">
        <v>31.4</v>
      </c>
      <c r="V2804" s="570">
        <v>0</v>
      </c>
      <c r="W2804" s="570">
        <v>100</v>
      </c>
      <c r="X2804" s="570">
        <v>100</v>
      </c>
      <c r="Y2804" s="570">
        <v>100</v>
      </c>
      <c r="Z2804" s="570">
        <v>0</v>
      </c>
      <c r="AA2804" s="570">
        <v>0</v>
      </c>
      <c r="AB2804" s="570">
        <v>0</v>
      </c>
      <c r="AC2804" s="570"/>
      <c r="AD2804" s="570"/>
      <c r="AE2804" s="570"/>
      <c r="AF2804" s="570">
        <v>0.21052631578947364</v>
      </c>
      <c r="AG2804" s="570">
        <v>0.52072968490878957</v>
      </c>
      <c r="AH2804" s="570">
        <v>0</v>
      </c>
      <c r="AI2804" s="570">
        <v>1</v>
      </c>
      <c r="AJ2804" s="570">
        <v>98.9</v>
      </c>
      <c r="AK2804" s="570">
        <v>32.459421337687921</v>
      </c>
      <c r="AL2804" s="570"/>
    </row>
    <row r="2805" spans="1:38">
      <c r="A2805" s="570">
        <v>18</v>
      </c>
      <c r="B2805" s="570">
        <v>253</v>
      </c>
      <c r="C2805" s="570">
        <v>2024</v>
      </c>
      <c r="D2805" s="570"/>
      <c r="E2805" s="570">
        <v>99</v>
      </c>
      <c r="F2805" s="570"/>
      <c r="G2805" s="570">
        <v>99</v>
      </c>
      <c r="H2805" s="570">
        <v>1</v>
      </c>
      <c r="I2805" s="570">
        <v>99</v>
      </c>
      <c r="J2805" s="570">
        <v>171</v>
      </c>
      <c r="K2805" s="570">
        <v>99</v>
      </c>
      <c r="L2805" s="570">
        <v>11</v>
      </c>
      <c r="M2805" s="570">
        <v>99</v>
      </c>
      <c r="N2805" s="570">
        <v>99</v>
      </c>
      <c r="O2805" s="570">
        <v>99</v>
      </c>
      <c r="P2805" s="570">
        <v>99</v>
      </c>
      <c r="Q2805" s="570"/>
      <c r="R2805" s="570">
        <v>0</v>
      </c>
      <c r="S2805" s="570"/>
      <c r="T2805" s="570"/>
      <c r="U2805" s="570"/>
      <c r="V2805" s="570"/>
      <c r="W2805" s="570"/>
      <c r="X2805" s="570"/>
      <c r="Y2805" s="570"/>
      <c r="Z2805" s="570"/>
      <c r="AA2805" s="570"/>
      <c r="AB2805" s="570"/>
      <c r="AC2805" s="570"/>
      <c r="AD2805" s="570"/>
      <c r="AE2805" s="570"/>
      <c r="AF2805" s="570"/>
      <c r="AG2805" s="570"/>
      <c r="AH2805" s="570"/>
      <c r="AI2805" s="570"/>
      <c r="AJ2805" s="570"/>
      <c r="AK2805" s="570"/>
      <c r="AL2805" s="570"/>
    </row>
    <row r="2806" spans="1:38">
      <c r="A2806" s="570">
        <v>18</v>
      </c>
      <c r="B2806" s="570">
        <v>254</v>
      </c>
      <c r="C2806" s="570">
        <v>2024</v>
      </c>
      <c r="D2806" s="570"/>
      <c r="E2806" s="570">
        <v>99</v>
      </c>
      <c r="F2806" s="570"/>
      <c r="G2806" s="570">
        <v>99</v>
      </c>
      <c r="H2806" s="570">
        <v>2</v>
      </c>
      <c r="I2806" s="570">
        <v>99</v>
      </c>
      <c r="J2806" s="570">
        <v>175</v>
      </c>
      <c r="K2806" s="570">
        <v>99</v>
      </c>
      <c r="L2806" s="570">
        <v>11</v>
      </c>
      <c r="M2806" s="570">
        <v>99</v>
      </c>
      <c r="N2806" s="570">
        <v>99</v>
      </c>
      <c r="O2806" s="570">
        <v>99</v>
      </c>
      <c r="P2806" s="570">
        <v>99</v>
      </c>
      <c r="Q2806" s="570"/>
      <c r="R2806" s="570">
        <v>0</v>
      </c>
      <c r="S2806" s="570"/>
      <c r="T2806" s="570"/>
      <c r="U2806" s="570"/>
      <c r="V2806" s="570"/>
      <c r="W2806" s="570"/>
      <c r="X2806" s="570"/>
      <c r="Y2806" s="570"/>
      <c r="Z2806" s="570"/>
      <c r="AA2806" s="570"/>
      <c r="AB2806" s="570"/>
      <c r="AC2806" s="570"/>
      <c r="AD2806" s="570"/>
      <c r="AE2806" s="570"/>
      <c r="AF2806" s="570"/>
      <c r="AG2806" s="570"/>
      <c r="AH2806" s="570"/>
      <c r="AI2806" s="570"/>
      <c r="AJ2806" s="570"/>
      <c r="AK2806" s="570"/>
      <c r="AL2806" s="570"/>
    </row>
    <row r="2807" spans="1:38">
      <c r="A2807" s="570">
        <v>18</v>
      </c>
      <c r="B2807" s="570">
        <v>255</v>
      </c>
      <c r="C2807" s="570">
        <v>2024</v>
      </c>
      <c r="D2807" s="570"/>
      <c r="E2807" s="570">
        <v>99</v>
      </c>
      <c r="F2807" s="570"/>
      <c r="G2807" s="570">
        <v>99</v>
      </c>
      <c r="H2807" s="570">
        <v>2</v>
      </c>
      <c r="I2807" s="570">
        <v>99</v>
      </c>
      <c r="J2807" s="570">
        <v>177</v>
      </c>
      <c r="K2807" s="570">
        <v>99</v>
      </c>
      <c r="L2807" s="570">
        <v>11</v>
      </c>
      <c r="M2807" s="570">
        <v>99</v>
      </c>
      <c r="N2807" s="570">
        <v>99</v>
      </c>
      <c r="O2807" s="570">
        <v>99</v>
      </c>
      <c r="P2807" s="570">
        <v>99</v>
      </c>
      <c r="Q2807" s="570">
        <v>2</v>
      </c>
      <c r="R2807" s="570">
        <v>2</v>
      </c>
      <c r="S2807" s="570">
        <v>11</v>
      </c>
      <c r="T2807" s="570">
        <v>4.5</v>
      </c>
      <c r="U2807" s="570">
        <v>15.45</v>
      </c>
      <c r="V2807" s="570">
        <v>0</v>
      </c>
      <c r="W2807" s="570">
        <v>0</v>
      </c>
      <c r="X2807" s="570">
        <v>50</v>
      </c>
      <c r="Y2807" s="570">
        <v>0</v>
      </c>
      <c r="Z2807" s="570">
        <v>3.9499999999999993</v>
      </c>
      <c r="AA2807" s="570">
        <v>0</v>
      </c>
      <c r="AB2807" s="570">
        <v>0.5</v>
      </c>
      <c r="AC2807" s="570"/>
      <c r="AD2807" s="570">
        <v>99.999999999999716</v>
      </c>
      <c r="AE2807" s="570"/>
      <c r="AF2807" s="570">
        <v>0.21276595744680857</v>
      </c>
      <c r="AG2807" s="570">
        <v>0.24848016983498983</v>
      </c>
      <c r="AH2807" s="570">
        <v>0</v>
      </c>
      <c r="AI2807" s="570">
        <v>1</v>
      </c>
      <c r="AJ2807" s="570">
        <v>81</v>
      </c>
      <c r="AK2807" s="570">
        <v>21.639278866327594</v>
      </c>
      <c r="AL2807" s="570"/>
    </row>
    <row r="2808" spans="1:38">
      <c r="A2808" s="570">
        <v>18</v>
      </c>
      <c r="B2808" s="570">
        <v>256</v>
      </c>
      <c r="C2808" s="570">
        <v>2024</v>
      </c>
      <c r="D2808" s="570"/>
      <c r="E2808" s="570">
        <v>99</v>
      </c>
      <c r="F2808" s="570"/>
      <c r="G2808" s="570">
        <v>99</v>
      </c>
      <c r="H2808" s="570">
        <v>2</v>
      </c>
      <c r="I2808" s="570">
        <v>99</v>
      </c>
      <c r="J2808" s="570">
        <v>178</v>
      </c>
      <c r="K2808" s="570">
        <v>99</v>
      </c>
      <c r="L2808" s="570">
        <v>11</v>
      </c>
      <c r="M2808" s="570">
        <v>99</v>
      </c>
      <c r="N2808" s="570">
        <v>99</v>
      </c>
      <c r="O2808" s="570">
        <v>99</v>
      </c>
      <c r="P2808" s="570">
        <v>99</v>
      </c>
      <c r="Q2808" s="570"/>
      <c r="R2808" s="570">
        <v>0</v>
      </c>
      <c r="S2808" s="570"/>
      <c r="T2808" s="570"/>
      <c r="U2808" s="570"/>
      <c r="V2808" s="570"/>
      <c r="W2808" s="570"/>
      <c r="X2808" s="570"/>
      <c r="Y2808" s="570"/>
      <c r="Z2808" s="570"/>
      <c r="AA2808" s="570"/>
      <c r="AB2808" s="570"/>
      <c r="AC2808" s="570"/>
      <c r="AD2808" s="570"/>
      <c r="AE2808" s="570"/>
      <c r="AF2808" s="570"/>
      <c r="AG2808" s="570"/>
      <c r="AH2808" s="570"/>
      <c r="AI2808" s="570"/>
      <c r="AJ2808" s="570"/>
      <c r="AK2808" s="570"/>
      <c r="AL2808" s="570"/>
    </row>
    <row r="2809" spans="1:38">
      <c r="A2809" s="570">
        <v>18</v>
      </c>
      <c r="B2809" s="570">
        <v>257</v>
      </c>
      <c r="C2809" s="570">
        <v>2024</v>
      </c>
      <c r="D2809" s="570"/>
      <c r="E2809" s="570">
        <v>99</v>
      </c>
      <c r="F2809" s="570"/>
      <c r="G2809" s="570">
        <v>99</v>
      </c>
      <c r="H2809" s="570">
        <v>2</v>
      </c>
      <c r="I2809" s="570">
        <v>99</v>
      </c>
      <c r="J2809" s="570">
        <v>181</v>
      </c>
      <c r="K2809" s="570">
        <v>99</v>
      </c>
      <c r="L2809" s="570">
        <v>11</v>
      </c>
      <c r="M2809" s="570">
        <v>99</v>
      </c>
      <c r="N2809" s="570">
        <v>99</v>
      </c>
      <c r="O2809" s="570">
        <v>99</v>
      </c>
      <c r="P2809" s="570">
        <v>99</v>
      </c>
      <c r="Q2809" s="570"/>
      <c r="R2809" s="570">
        <v>0</v>
      </c>
      <c r="S2809" s="570"/>
      <c r="T2809" s="570"/>
      <c r="U2809" s="570"/>
      <c r="V2809" s="570"/>
      <c r="W2809" s="570"/>
      <c r="X2809" s="570"/>
      <c r="Y2809" s="570"/>
      <c r="Z2809" s="570"/>
      <c r="AA2809" s="570"/>
      <c r="AB2809" s="570"/>
      <c r="AC2809" s="570"/>
      <c r="AD2809" s="570"/>
      <c r="AE2809" s="570"/>
      <c r="AF2809" s="570"/>
      <c r="AG2809" s="570"/>
      <c r="AH2809" s="570"/>
      <c r="AI2809" s="570"/>
      <c r="AJ2809" s="570"/>
      <c r="AK2809" s="570"/>
      <c r="AL2809" s="570"/>
    </row>
    <row r="2810" spans="1:38">
      <c r="A2810" s="570">
        <v>18</v>
      </c>
      <c r="B2810" s="570">
        <v>258</v>
      </c>
      <c r="C2810" s="570">
        <v>2024</v>
      </c>
      <c r="D2810" s="570"/>
      <c r="E2810" s="570">
        <v>99</v>
      </c>
      <c r="F2810" s="570"/>
      <c r="G2810" s="570">
        <v>99</v>
      </c>
      <c r="H2810" s="570">
        <v>1</v>
      </c>
      <c r="I2810" s="570">
        <v>99</v>
      </c>
      <c r="J2810" s="570">
        <v>262</v>
      </c>
      <c r="K2810" s="570">
        <v>99</v>
      </c>
      <c r="L2810" s="570">
        <v>11</v>
      </c>
      <c r="M2810" s="570">
        <v>99</v>
      </c>
      <c r="N2810" s="570">
        <v>99</v>
      </c>
      <c r="O2810" s="570">
        <v>99</v>
      </c>
      <c r="P2810" s="570">
        <v>99</v>
      </c>
      <c r="Q2810" s="570"/>
      <c r="R2810" s="570">
        <v>0</v>
      </c>
      <c r="S2810" s="570"/>
      <c r="T2810" s="570"/>
      <c r="U2810" s="570"/>
      <c r="V2810" s="570"/>
      <c r="W2810" s="570"/>
      <c r="X2810" s="570"/>
      <c r="Y2810" s="570"/>
      <c r="Z2810" s="570"/>
      <c r="AA2810" s="570"/>
      <c r="AB2810" s="570"/>
      <c r="AC2810" s="570"/>
      <c r="AD2810" s="570"/>
      <c r="AE2810" s="570"/>
      <c r="AF2810" s="570"/>
      <c r="AG2810" s="570"/>
      <c r="AH2810" s="570"/>
      <c r="AI2810" s="570"/>
      <c r="AJ2810" s="570"/>
      <c r="AK2810" s="570"/>
      <c r="AL2810" s="570"/>
    </row>
    <row r="2811" spans="1:38">
      <c r="A2811" s="570">
        <v>18</v>
      </c>
      <c r="B2811" s="570">
        <v>259</v>
      </c>
      <c r="C2811" s="570">
        <v>2024</v>
      </c>
      <c r="D2811" s="570"/>
      <c r="E2811" s="570">
        <v>99</v>
      </c>
      <c r="F2811" s="570"/>
      <c r="G2811" s="570">
        <v>99</v>
      </c>
      <c r="H2811" s="570">
        <v>1</v>
      </c>
      <c r="I2811" s="570">
        <v>99</v>
      </c>
      <c r="J2811" s="570">
        <v>309</v>
      </c>
      <c r="K2811" s="570">
        <v>99</v>
      </c>
      <c r="L2811" s="570">
        <v>11</v>
      </c>
      <c r="M2811" s="570">
        <v>99</v>
      </c>
      <c r="N2811" s="570">
        <v>99</v>
      </c>
      <c r="O2811" s="570">
        <v>99</v>
      </c>
      <c r="P2811" s="570">
        <v>99</v>
      </c>
      <c r="Q2811" s="570">
        <v>3</v>
      </c>
      <c r="R2811" s="570">
        <v>5</v>
      </c>
      <c r="S2811" s="570">
        <v>11</v>
      </c>
      <c r="T2811" s="570">
        <v>6.2</v>
      </c>
      <c r="U2811" s="570">
        <v>11.86</v>
      </c>
      <c r="V2811" s="570">
        <v>0</v>
      </c>
      <c r="W2811" s="570">
        <v>0</v>
      </c>
      <c r="X2811" s="570">
        <v>40</v>
      </c>
      <c r="Y2811" s="570">
        <v>0</v>
      </c>
      <c r="Z2811" s="570">
        <v>5.4028140815689696</v>
      </c>
      <c r="AA2811" s="570">
        <v>0</v>
      </c>
      <c r="AB2811" s="570">
        <v>1.4696938456699062</v>
      </c>
      <c r="AC2811" s="570"/>
      <c r="AD2811" s="570">
        <v>95.812816153364622</v>
      </c>
      <c r="AE2811" s="570"/>
      <c r="AF2811" s="570">
        <v>0.37850113550340647</v>
      </c>
      <c r="AG2811" s="570">
        <v>0.36790480385648611</v>
      </c>
      <c r="AH2811" s="570">
        <v>0</v>
      </c>
      <c r="AI2811" s="570">
        <v>5</v>
      </c>
      <c r="AJ2811" s="570">
        <v>80.999999999999986</v>
      </c>
      <c r="AK2811" s="570">
        <v>20.533660562086204</v>
      </c>
      <c r="AL2811" s="570"/>
    </row>
    <row r="2812" spans="1:38">
      <c r="A2812" s="570">
        <v>18</v>
      </c>
      <c r="B2812" s="570">
        <v>260</v>
      </c>
      <c r="C2812" s="570">
        <v>2024</v>
      </c>
      <c r="D2812" s="570"/>
      <c r="E2812" s="570">
        <v>99</v>
      </c>
      <c r="F2812" s="570"/>
      <c r="G2812" s="570">
        <v>99</v>
      </c>
      <c r="H2812" s="570">
        <v>2</v>
      </c>
      <c r="I2812" s="570">
        <v>99</v>
      </c>
      <c r="J2812" s="570">
        <v>470</v>
      </c>
      <c r="K2812" s="570">
        <v>99</v>
      </c>
      <c r="L2812" s="570">
        <v>11</v>
      </c>
      <c r="M2812" s="570">
        <v>99</v>
      </c>
      <c r="N2812" s="570">
        <v>99</v>
      </c>
      <c r="O2812" s="570">
        <v>99</v>
      </c>
      <c r="P2812" s="570">
        <v>99</v>
      </c>
      <c r="Q2812" s="570"/>
      <c r="R2812" s="570">
        <v>0</v>
      </c>
      <c r="S2812" s="570"/>
      <c r="T2812" s="570"/>
      <c r="U2812" s="570"/>
      <c r="V2812" s="570"/>
      <c r="W2812" s="570"/>
      <c r="X2812" s="570"/>
      <c r="Y2812" s="570"/>
      <c r="Z2812" s="570"/>
      <c r="AA2812" s="570"/>
      <c r="AB2812" s="570"/>
      <c r="AC2812" s="570"/>
      <c r="AD2812" s="570"/>
      <c r="AE2812" s="570"/>
      <c r="AF2812" s="570"/>
      <c r="AG2812" s="570"/>
      <c r="AH2812" s="570"/>
      <c r="AI2812" s="570"/>
      <c r="AJ2812" s="570"/>
      <c r="AK2812" s="570"/>
      <c r="AL2812" s="570"/>
    </row>
    <row r="2813" spans="1:38">
      <c r="A2813" s="570">
        <v>18</v>
      </c>
      <c r="B2813" s="570">
        <v>261</v>
      </c>
      <c r="C2813" s="570">
        <v>2024</v>
      </c>
      <c r="D2813" s="570"/>
      <c r="E2813" s="570">
        <v>99</v>
      </c>
      <c r="F2813" s="570"/>
      <c r="G2813" s="570">
        <v>99</v>
      </c>
      <c r="H2813" s="570">
        <v>2</v>
      </c>
      <c r="I2813" s="570">
        <v>99</v>
      </c>
      <c r="J2813" s="570">
        <v>629</v>
      </c>
      <c r="K2813" s="570">
        <v>99</v>
      </c>
      <c r="L2813" s="570">
        <v>11</v>
      </c>
      <c r="M2813" s="570">
        <v>99</v>
      </c>
      <c r="N2813" s="570">
        <v>99</v>
      </c>
      <c r="O2813" s="570">
        <v>99</v>
      </c>
      <c r="P2813" s="570">
        <v>99</v>
      </c>
      <c r="Q2813" s="570"/>
      <c r="R2813" s="570">
        <v>0</v>
      </c>
      <c r="S2813" s="570"/>
      <c r="T2813" s="570"/>
      <c r="U2813" s="570"/>
      <c r="V2813" s="570"/>
      <c r="W2813" s="570"/>
      <c r="X2813" s="570"/>
      <c r="Y2813" s="570"/>
      <c r="Z2813" s="570"/>
      <c r="AA2813" s="570"/>
      <c r="AB2813" s="570"/>
      <c r="AC2813" s="570"/>
      <c r="AD2813" s="570"/>
      <c r="AE2813" s="570"/>
      <c r="AF2813" s="570"/>
      <c r="AG2813" s="570"/>
      <c r="AH2813" s="570"/>
      <c r="AI2813" s="570"/>
      <c r="AJ2813" s="570"/>
      <c r="AK2813" s="570"/>
      <c r="AL2813" s="570"/>
    </row>
    <row r="2814" spans="1:38">
      <c r="A2814" s="570">
        <v>18</v>
      </c>
      <c r="B2814" s="570">
        <v>262</v>
      </c>
      <c r="C2814" s="570">
        <v>2024</v>
      </c>
      <c r="D2814" s="570"/>
      <c r="E2814" s="570">
        <v>99</v>
      </c>
      <c r="F2814" s="570"/>
      <c r="G2814" s="570">
        <v>99</v>
      </c>
      <c r="H2814" s="570">
        <v>1</v>
      </c>
      <c r="I2814" s="570">
        <v>99</v>
      </c>
      <c r="J2814" s="570">
        <v>643</v>
      </c>
      <c r="K2814" s="570">
        <v>99</v>
      </c>
      <c r="L2814" s="570">
        <v>11</v>
      </c>
      <c r="M2814" s="570">
        <v>99</v>
      </c>
      <c r="N2814" s="570">
        <v>99</v>
      </c>
      <c r="O2814" s="570">
        <v>99</v>
      </c>
      <c r="P2814" s="570">
        <v>99</v>
      </c>
      <c r="Q2814" s="570"/>
      <c r="R2814" s="570">
        <v>0</v>
      </c>
      <c r="S2814" s="570"/>
      <c r="T2814" s="570"/>
      <c r="U2814" s="570"/>
      <c r="V2814" s="570"/>
      <c r="W2814" s="570"/>
      <c r="X2814" s="570"/>
      <c r="Y2814" s="570"/>
      <c r="Z2814" s="570"/>
      <c r="AA2814" s="570"/>
      <c r="AB2814" s="570"/>
      <c r="AC2814" s="570"/>
      <c r="AD2814" s="570"/>
      <c r="AE2814" s="570"/>
      <c r="AF2814" s="570"/>
      <c r="AG2814" s="570"/>
      <c r="AH2814" s="570"/>
      <c r="AI2814" s="570"/>
      <c r="AJ2814" s="570"/>
      <c r="AK2814" s="570"/>
      <c r="AL2814" s="570"/>
    </row>
    <row r="2815" spans="1:38">
      <c r="A2815" s="570">
        <v>18</v>
      </c>
      <c r="B2815" s="570">
        <v>263</v>
      </c>
      <c r="C2815" s="570">
        <v>2024</v>
      </c>
      <c r="D2815" s="570"/>
      <c r="E2815" s="570">
        <v>99</v>
      </c>
      <c r="F2815" s="570"/>
      <c r="G2815" s="570">
        <v>99</v>
      </c>
      <c r="H2815" s="570">
        <v>2</v>
      </c>
      <c r="I2815" s="570">
        <v>99</v>
      </c>
      <c r="J2815" s="570">
        <v>704</v>
      </c>
      <c r="K2815" s="570">
        <v>99</v>
      </c>
      <c r="L2815" s="570">
        <v>11</v>
      </c>
      <c r="M2815" s="570">
        <v>99</v>
      </c>
      <c r="N2815" s="570">
        <v>99</v>
      </c>
      <c r="O2815" s="570">
        <v>99</v>
      </c>
      <c r="P2815" s="570">
        <v>99</v>
      </c>
      <c r="Q2815" s="570"/>
      <c r="R2815" s="570">
        <v>0</v>
      </c>
      <c r="S2815" s="570"/>
      <c r="T2815" s="570"/>
      <c r="U2815" s="570"/>
      <c r="V2815" s="570"/>
      <c r="W2815" s="570"/>
      <c r="X2815" s="570"/>
      <c r="Y2815" s="570"/>
      <c r="Z2815" s="570"/>
      <c r="AA2815" s="570"/>
      <c r="AB2815" s="570"/>
      <c r="AC2815" s="570"/>
      <c r="AD2815" s="570"/>
      <c r="AE2815" s="570"/>
      <c r="AF2815" s="570"/>
      <c r="AG2815" s="570"/>
      <c r="AH2815" s="570"/>
      <c r="AI2815" s="570"/>
      <c r="AJ2815" s="570"/>
      <c r="AK2815" s="570"/>
      <c r="AL2815" s="570"/>
    </row>
    <row r="2816" spans="1:38">
      <c r="A2816" s="570">
        <v>18</v>
      </c>
      <c r="B2816" s="570">
        <v>264</v>
      </c>
      <c r="C2816" s="570">
        <v>2024</v>
      </c>
      <c r="D2816" s="570"/>
      <c r="E2816" s="570">
        <v>99</v>
      </c>
      <c r="F2816" s="570"/>
      <c r="G2816" s="570">
        <v>99</v>
      </c>
      <c r="H2816" s="570">
        <v>1</v>
      </c>
      <c r="I2816" s="570">
        <v>99</v>
      </c>
      <c r="J2816" s="570">
        <v>802</v>
      </c>
      <c r="K2816" s="570">
        <v>99</v>
      </c>
      <c r="L2816" s="570">
        <v>11</v>
      </c>
      <c r="M2816" s="570">
        <v>99</v>
      </c>
      <c r="N2816" s="570">
        <v>99</v>
      </c>
      <c r="O2816" s="570">
        <v>99</v>
      </c>
      <c r="P2816" s="570">
        <v>99</v>
      </c>
      <c r="Q2816" s="570"/>
      <c r="R2816" s="570">
        <v>0</v>
      </c>
      <c r="S2816" s="570"/>
      <c r="T2816" s="570"/>
      <c r="U2816" s="570"/>
      <c r="V2816" s="570"/>
      <c r="W2816" s="570"/>
      <c r="X2816" s="570"/>
      <c r="Y2816" s="570"/>
      <c r="Z2816" s="570"/>
      <c r="AA2816" s="570"/>
      <c r="AB2816" s="570"/>
      <c r="AC2816" s="570"/>
      <c r="AD2816" s="570"/>
      <c r="AE2816" s="570"/>
      <c r="AF2816" s="570"/>
      <c r="AG2816" s="570"/>
      <c r="AH2816" s="570"/>
      <c r="AI2816" s="570"/>
      <c r="AJ2816" s="570"/>
      <c r="AK2816" s="570"/>
      <c r="AL2816" s="570"/>
    </row>
    <row r="2817" spans="1:38">
      <c r="A2817" s="570">
        <v>18</v>
      </c>
      <c r="B2817" s="570">
        <v>265</v>
      </c>
      <c r="C2817" s="570">
        <v>2024</v>
      </c>
      <c r="D2817" s="570"/>
      <c r="E2817" s="570">
        <v>99</v>
      </c>
      <c r="F2817" s="570"/>
      <c r="G2817" s="570">
        <v>99</v>
      </c>
      <c r="H2817" s="570">
        <v>1</v>
      </c>
      <c r="I2817" s="570">
        <v>99</v>
      </c>
      <c r="J2817" s="570">
        <v>103</v>
      </c>
      <c r="K2817" s="570">
        <v>99</v>
      </c>
      <c r="L2817" s="570">
        <v>12</v>
      </c>
      <c r="M2817" s="570">
        <v>99</v>
      </c>
      <c r="N2817" s="570">
        <v>99</v>
      </c>
      <c r="O2817" s="570">
        <v>99</v>
      </c>
      <c r="P2817" s="570">
        <v>99</v>
      </c>
      <c r="Q2817" s="570"/>
      <c r="R2817" s="570">
        <v>0</v>
      </c>
      <c r="S2817" s="570"/>
      <c r="T2817" s="570"/>
      <c r="U2817" s="570"/>
      <c r="V2817" s="570"/>
      <c r="W2817" s="570"/>
      <c r="X2817" s="570"/>
      <c r="Y2817" s="570"/>
      <c r="Z2817" s="570"/>
      <c r="AA2817" s="570"/>
      <c r="AB2817" s="570"/>
      <c r="AC2817" s="570"/>
      <c r="AD2817" s="570"/>
      <c r="AE2817" s="570"/>
      <c r="AF2817" s="570"/>
      <c r="AG2817" s="570"/>
      <c r="AH2817" s="570"/>
      <c r="AI2817" s="570"/>
      <c r="AJ2817" s="570"/>
      <c r="AK2817" s="570"/>
      <c r="AL2817" s="570"/>
    </row>
    <row r="2818" spans="1:38">
      <c r="A2818" s="570">
        <v>18</v>
      </c>
      <c r="B2818" s="570">
        <v>266</v>
      </c>
      <c r="C2818" s="570">
        <v>2024</v>
      </c>
      <c r="D2818" s="570"/>
      <c r="E2818" s="570">
        <v>99</v>
      </c>
      <c r="F2818" s="570"/>
      <c r="G2818" s="570">
        <v>99</v>
      </c>
      <c r="H2818" s="570">
        <v>2</v>
      </c>
      <c r="I2818" s="570">
        <v>99</v>
      </c>
      <c r="J2818" s="570">
        <v>106</v>
      </c>
      <c r="K2818" s="570">
        <v>99</v>
      </c>
      <c r="L2818" s="570">
        <v>12</v>
      </c>
      <c r="M2818" s="570">
        <v>99</v>
      </c>
      <c r="N2818" s="570">
        <v>99</v>
      </c>
      <c r="O2818" s="570">
        <v>99</v>
      </c>
      <c r="P2818" s="570">
        <v>99</v>
      </c>
      <c r="Q2818" s="570"/>
      <c r="R2818" s="570">
        <v>0</v>
      </c>
      <c r="S2818" s="570"/>
      <c r="T2818" s="570"/>
      <c r="U2818" s="570"/>
      <c r="V2818" s="570"/>
      <c r="W2818" s="570"/>
      <c r="X2818" s="570"/>
      <c r="Y2818" s="570"/>
      <c r="Z2818" s="570"/>
      <c r="AA2818" s="570"/>
      <c r="AB2818" s="570"/>
      <c r="AC2818" s="570"/>
      <c r="AD2818" s="570"/>
      <c r="AE2818" s="570"/>
      <c r="AF2818" s="570"/>
      <c r="AG2818" s="570"/>
      <c r="AH2818" s="570"/>
      <c r="AI2818" s="570"/>
      <c r="AJ2818" s="570"/>
      <c r="AK2818" s="570"/>
      <c r="AL2818" s="570"/>
    </row>
    <row r="2819" spans="1:38">
      <c r="A2819" s="570">
        <v>18</v>
      </c>
      <c r="B2819" s="570">
        <v>267</v>
      </c>
      <c r="C2819" s="570">
        <v>2024</v>
      </c>
      <c r="D2819" s="570"/>
      <c r="E2819" s="570">
        <v>99</v>
      </c>
      <c r="F2819" s="570"/>
      <c r="G2819" s="570">
        <v>99</v>
      </c>
      <c r="H2819" s="570">
        <v>1</v>
      </c>
      <c r="I2819" s="570">
        <v>99</v>
      </c>
      <c r="J2819" s="570">
        <v>110</v>
      </c>
      <c r="K2819" s="570">
        <v>99</v>
      </c>
      <c r="L2819" s="570">
        <v>12</v>
      </c>
      <c r="M2819" s="570">
        <v>99</v>
      </c>
      <c r="N2819" s="570">
        <v>99</v>
      </c>
      <c r="O2819" s="570">
        <v>99</v>
      </c>
      <c r="P2819" s="570">
        <v>99</v>
      </c>
      <c r="Q2819" s="570"/>
      <c r="R2819" s="570">
        <v>0</v>
      </c>
      <c r="S2819" s="570"/>
      <c r="T2819" s="570"/>
      <c r="U2819" s="570"/>
      <c r="V2819" s="570"/>
      <c r="W2819" s="570"/>
      <c r="X2819" s="570"/>
      <c r="Y2819" s="570"/>
      <c r="Z2819" s="570"/>
      <c r="AA2819" s="570"/>
      <c r="AB2819" s="570"/>
      <c r="AC2819" s="570"/>
      <c r="AD2819" s="570"/>
      <c r="AE2819" s="570"/>
      <c r="AF2819" s="570"/>
      <c r="AG2819" s="570"/>
      <c r="AH2819" s="570"/>
      <c r="AI2819" s="570"/>
      <c r="AJ2819" s="570"/>
      <c r="AK2819" s="570"/>
      <c r="AL2819" s="570"/>
    </row>
    <row r="2820" spans="1:38">
      <c r="A2820" s="570">
        <v>18</v>
      </c>
      <c r="B2820" s="570">
        <v>268</v>
      </c>
      <c r="C2820" s="570">
        <v>2024</v>
      </c>
      <c r="D2820" s="570"/>
      <c r="E2820" s="570">
        <v>99</v>
      </c>
      <c r="F2820" s="570"/>
      <c r="G2820" s="570">
        <v>99</v>
      </c>
      <c r="H2820" s="570">
        <v>1</v>
      </c>
      <c r="I2820" s="570">
        <v>99</v>
      </c>
      <c r="J2820" s="570">
        <v>111</v>
      </c>
      <c r="K2820" s="570">
        <v>99</v>
      </c>
      <c r="L2820" s="570">
        <v>12</v>
      </c>
      <c r="M2820" s="570">
        <v>99</v>
      </c>
      <c r="N2820" s="570">
        <v>99</v>
      </c>
      <c r="O2820" s="570">
        <v>99</v>
      </c>
      <c r="P2820" s="570">
        <v>99</v>
      </c>
      <c r="Q2820" s="570"/>
      <c r="R2820" s="570">
        <v>0</v>
      </c>
      <c r="S2820" s="570"/>
      <c r="T2820" s="570"/>
      <c r="U2820" s="570"/>
      <c r="V2820" s="570"/>
      <c r="W2820" s="570"/>
      <c r="X2820" s="570"/>
      <c r="Y2820" s="570"/>
      <c r="Z2820" s="570"/>
      <c r="AA2820" s="570"/>
      <c r="AB2820" s="570"/>
      <c r="AC2820" s="570"/>
      <c r="AD2820" s="570"/>
      <c r="AE2820" s="570"/>
      <c r="AF2820" s="570"/>
      <c r="AG2820" s="570"/>
      <c r="AH2820" s="570"/>
      <c r="AI2820" s="570"/>
      <c r="AJ2820" s="570"/>
      <c r="AK2820" s="570"/>
      <c r="AL2820" s="570"/>
    </row>
    <row r="2821" spans="1:38">
      <c r="A2821" s="570">
        <v>18</v>
      </c>
      <c r="B2821" s="570">
        <v>269</v>
      </c>
      <c r="C2821" s="570">
        <v>2024</v>
      </c>
      <c r="D2821" s="570"/>
      <c r="E2821" s="570">
        <v>99</v>
      </c>
      <c r="F2821" s="570"/>
      <c r="G2821" s="570">
        <v>99</v>
      </c>
      <c r="H2821" s="570">
        <v>1</v>
      </c>
      <c r="I2821" s="570">
        <v>99</v>
      </c>
      <c r="J2821" s="570">
        <v>116</v>
      </c>
      <c r="K2821" s="570">
        <v>99</v>
      </c>
      <c r="L2821" s="570">
        <v>12</v>
      </c>
      <c r="M2821" s="570">
        <v>99</v>
      </c>
      <c r="N2821" s="570">
        <v>99</v>
      </c>
      <c r="O2821" s="570">
        <v>99</v>
      </c>
      <c r="P2821" s="570">
        <v>99</v>
      </c>
      <c r="Q2821" s="570"/>
      <c r="R2821" s="570">
        <v>0</v>
      </c>
      <c r="S2821" s="570"/>
      <c r="T2821" s="570"/>
      <c r="U2821" s="570"/>
      <c r="V2821" s="570"/>
      <c r="W2821" s="570"/>
      <c r="X2821" s="570"/>
      <c r="Y2821" s="570"/>
      <c r="Z2821" s="570"/>
      <c r="AA2821" s="570"/>
      <c r="AB2821" s="570"/>
      <c r="AC2821" s="570"/>
      <c r="AD2821" s="570"/>
      <c r="AE2821" s="570"/>
      <c r="AF2821" s="570"/>
      <c r="AG2821" s="570"/>
      <c r="AH2821" s="570"/>
      <c r="AI2821" s="570"/>
      <c r="AJ2821" s="570"/>
      <c r="AK2821" s="570"/>
      <c r="AL2821" s="570"/>
    </row>
    <row r="2822" spans="1:38">
      <c r="A2822" s="570">
        <v>18</v>
      </c>
      <c r="B2822" s="570">
        <v>270</v>
      </c>
      <c r="C2822" s="570">
        <v>2024</v>
      </c>
      <c r="D2822" s="570"/>
      <c r="E2822" s="570">
        <v>99</v>
      </c>
      <c r="F2822" s="570"/>
      <c r="G2822" s="570">
        <v>99</v>
      </c>
      <c r="H2822" s="570">
        <v>2</v>
      </c>
      <c r="I2822" s="570">
        <v>99</v>
      </c>
      <c r="J2822" s="570">
        <v>117</v>
      </c>
      <c r="K2822" s="570">
        <v>99</v>
      </c>
      <c r="L2822" s="570">
        <v>12</v>
      </c>
      <c r="M2822" s="570">
        <v>99</v>
      </c>
      <c r="N2822" s="570">
        <v>99</v>
      </c>
      <c r="O2822" s="570">
        <v>99</v>
      </c>
      <c r="P2822" s="570">
        <v>99</v>
      </c>
      <c r="Q2822" s="570"/>
      <c r="R2822" s="570">
        <v>0</v>
      </c>
      <c r="S2822" s="570"/>
      <c r="T2822" s="570"/>
      <c r="U2822" s="570"/>
      <c r="V2822" s="570"/>
      <c r="W2822" s="570"/>
      <c r="X2822" s="570"/>
      <c r="Y2822" s="570"/>
      <c r="Z2822" s="570"/>
      <c r="AA2822" s="570"/>
      <c r="AB2822" s="570"/>
      <c r="AC2822" s="570"/>
      <c r="AD2822" s="570"/>
      <c r="AE2822" s="570"/>
      <c r="AF2822" s="570"/>
      <c r="AG2822" s="570"/>
      <c r="AH2822" s="570"/>
      <c r="AI2822" s="570"/>
      <c r="AJ2822" s="570"/>
      <c r="AK2822" s="570"/>
      <c r="AL2822" s="570"/>
    </row>
    <row r="2823" spans="1:38">
      <c r="A2823" s="570">
        <v>18</v>
      </c>
      <c r="B2823" s="570">
        <v>271</v>
      </c>
      <c r="C2823" s="570">
        <v>2024</v>
      </c>
      <c r="D2823" s="570"/>
      <c r="E2823" s="570">
        <v>99</v>
      </c>
      <c r="F2823" s="570"/>
      <c r="G2823" s="570">
        <v>99</v>
      </c>
      <c r="H2823" s="570">
        <v>1</v>
      </c>
      <c r="I2823" s="570">
        <v>99</v>
      </c>
      <c r="J2823" s="570">
        <v>134</v>
      </c>
      <c r="K2823" s="570">
        <v>99</v>
      </c>
      <c r="L2823" s="570">
        <v>12</v>
      </c>
      <c r="M2823" s="570">
        <v>99</v>
      </c>
      <c r="N2823" s="570">
        <v>99</v>
      </c>
      <c r="O2823" s="570">
        <v>99</v>
      </c>
      <c r="P2823" s="570">
        <v>99</v>
      </c>
      <c r="Q2823" s="570"/>
      <c r="R2823" s="570">
        <v>0</v>
      </c>
      <c r="S2823" s="570"/>
      <c r="T2823" s="570"/>
      <c r="U2823" s="570"/>
      <c r="V2823" s="570"/>
      <c r="W2823" s="570"/>
      <c r="X2823" s="570"/>
      <c r="Y2823" s="570"/>
      <c r="Z2823" s="570"/>
      <c r="AA2823" s="570"/>
      <c r="AB2823" s="570"/>
      <c r="AC2823" s="570"/>
      <c r="AD2823" s="570"/>
      <c r="AE2823" s="570"/>
      <c r="AF2823" s="570"/>
      <c r="AG2823" s="570"/>
      <c r="AH2823" s="570"/>
      <c r="AI2823" s="570"/>
      <c r="AJ2823" s="570"/>
      <c r="AK2823" s="570"/>
      <c r="AL2823" s="570"/>
    </row>
    <row r="2824" spans="1:38">
      <c r="A2824" s="570">
        <v>18</v>
      </c>
      <c r="B2824" s="570">
        <v>272</v>
      </c>
      <c r="C2824" s="570">
        <v>2024</v>
      </c>
      <c r="D2824" s="570"/>
      <c r="E2824" s="570">
        <v>99</v>
      </c>
      <c r="F2824" s="570"/>
      <c r="G2824" s="570">
        <v>99</v>
      </c>
      <c r="H2824" s="570">
        <v>2</v>
      </c>
      <c r="I2824" s="570">
        <v>99</v>
      </c>
      <c r="J2824" s="570">
        <v>141</v>
      </c>
      <c r="K2824" s="570">
        <v>99</v>
      </c>
      <c r="L2824" s="570">
        <v>12</v>
      </c>
      <c r="M2824" s="570">
        <v>99</v>
      </c>
      <c r="N2824" s="570">
        <v>99</v>
      </c>
      <c r="O2824" s="570">
        <v>99</v>
      </c>
      <c r="P2824" s="570">
        <v>99</v>
      </c>
      <c r="Q2824" s="570"/>
      <c r="R2824" s="570">
        <v>0</v>
      </c>
      <c r="S2824" s="570"/>
      <c r="T2824" s="570"/>
      <c r="U2824" s="570"/>
      <c r="V2824" s="570"/>
      <c r="W2824" s="570"/>
      <c r="X2824" s="570"/>
      <c r="Y2824" s="570"/>
      <c r="Z2824" s="570"/>
      <c r="AA2824" s="570"/>
      <c r="AB2824" s="570"/>
      <c r="AC2824" s="570"/>
      <c r="AD2824" s="570"/>
      <c r="AE2824" s="570"/>
      <c r="AF2824" s="570"/>
      <c r="AG2824" s="570"/>
      <c r="AH2824" s="570"/>
      <c r="AI2824" s="570"/>
      <c r="AJ2824" s="570"/>
      <c r="AK2824" s="570"/>
      <c r="AL2824" s="570"/>
    </row>
    <row r="2825" spans="1:38">
      <c r="A2825" s="570">
        <v>18</v>
      </c>
      <c r="B2825" s="570">
        <v>273</v>
      </c>
      <c r="C2825" s="570">
        <v>2024</v>
      </c>
      <c r="D2825" s="570"/>
      <c r="E2825" s="570">
        <v>99</v>
      </c>
      <c r="F2825" s="570"/>
      <c r="G2825" s="570">
        <v>99</v>
      </c>
      <c r="H2825" s="570">
        <v>2</v>
      </c>
      <c r="I2825" s="570">
        <v>99</v>
      </c>
      <c r="J2825" s="570">
        <v>143</v>
      </c>
      <c r="K2825" s="570">
        <v>99</v>
      </c>
      <c r="L2825" s="570">
        <v>12</v>
      </c>
      <c r="M2825" s="570">
        <v>99</v>
      </c>
      <c r="N2825" s="570">
        <v>99</v>
      </c>
      <c r="O2825" s="570">
        <v>99</v>
      </c>
      <c r="P2825" s="570">
        <v>99</v>
      </c>
      <c r="Q2825" s="570"/>
      <c r="R2825" s="570">
        <v>0</v>
      </c>
      <c r="S2825" s="570"/>
      <c r="T2825" s="570"/>
      <c r="U2825" s="570"/>
      <c r="V2825" s="570"/>
      <c r="W2825" s="570"/>
      <c r="X2825" s="570"/>
      <c r="Y2825" s="570"/>
      <c r="Z2825" s="570"/>
      <c r="AA2825" s="570"/>
      <c r="AB2825" s="570"/>
      <c r="AC2825" s="570"/>
      <c r="AD2825" s="570"/>
      <c r="AE2825" s="570"/>
      <c r="AF2825" s="570"/>
      <c r="AG2825" s="570"/>
      <c r="AH2825" s="570"/>
      <c r="AI2825" s="570"/>
      <c r="AJ2825" s="570"/>
      <c r="AK2825" s="570"/>
      <c r="AL2825" s="570"/>
    </row>
    <row r="2826" spans="1:38">
      <c r="A2826" s="570">
        <v>18</v>
      </c>
      <c r="B2826" s="570">
        <v>274</v>
      </c>
      <c r="C2826" s="570">
        <v>2024</v>
      </c>
      <c r="D2826" s="570"/>
      <c r="E2826" s="570">
        <v>99</v>
      </c>
      <c r="F2826" s="570"/>
      <c r="G2826" s="570">
        <v>99</v>
      </c>
      <c r="H2826" s="570">
        <v>2</v>
      </c>
      <c r="I2826" s="570">
        <v>99</v>
      </c>
      <c r="J2826" s="570">
        <v>147</v>
      </c>
      <c r="K2826" s="570">
        <v>99</v>
      </c>
      <c r="L2826" s="570">
        <v>12</v>
      </c>
      <c r="M2826" s="570">
        <v>99</v>
      </c>
      <c r="N2826" s="570">
        <v>99</v>
      </c>
      <c r="O2826" s="570">
        <v>99</v>
      </c>
      <c r="P2826" s="570">
        <v>99</v>
      </c>
      <c r="Q2826" s="570"/>
      <c r="R2826" s="570">
        <v>0</v>
      </c>
      <c r="S2826" s="570"/>
      <c r="T2826" s="570"/>
      <c r="U2826" s="570"/>
      <c r="V2826" s="570"/>
      <c r="W2826" s="570"/>
      <c r="X2826" s="570"/>
      <c r="Y2826" s="570"/>
      <c r="Z2826" s="570"/>
      <c r="AA2826" s="570"/>
      <c r="AB2826" s="570"/>
      <c r="AC2826" s="570"/>
      <c r="AD2826" s="570"/>
      <c r="AE2826" s="570"/>
      <c r="AF2826" s="570"/>
      <c r="AG2826" s="570"/>
      <c r="AH2826" s="570"/>
      <c r="AI2826" s="570"/>
      <c r="AJ2826" s="570"/>
      <c r="AK2826" s="570"/>
      <c r="AL2826" s="570"/>
    </row>
    <row r="2827" spans="1:38">
      <c r="A2827" s="570">
        <v>18</v>
      </c>
      <c r="B2827" s="570">
        <v>275</v>
      </c>
      <c r="C2827" s="570">
        <v>2024</v>
      </c>
      <c r="D2827" s="570"/>
      <c r="E2827" s="570">
        <v>99</v>
      </c>
      <c r="F2827" s="570"/>
      <c r="G2827" s="570">
        <v>99</v>
      </c>
      <c r="H2827" s="570">
        <v>1</v>
      </c>
      <c r="I2827" s="570">
        <v>99</v>
      </c>
      <c r="J2827" s="570">
        <v>155</v>
      </c>
      <c r="K2827" s="570">
        <v>99</v>
      </c>
      <c r="L2827" s="570">
        <v>12</v>
      </c>
      <c r="M2827" s="570">
        <v>99</v>
      </c>
      <c r="N2827" s="570">
        <v>99</v>
      </c>
      <c r="O2827" s="570">
        <v>99</v>
      </c>
      <c r="P2827" s="570">
        <v>99</v>
      </c>
      <c r="Q2827" s="570"/>
      <c r="R2827" s="570">
        <v>0</v>
      </c>
      <c r="S2827" s="570"/>
      <c r="T2827" s="570"/>
      <c r="U2827" s="570"/>
      <c r="V2827" s="570"/>
      <c r="W2827" s="570"/>
      <c r="X2827" s="570"/>
      <c r="Y2827" s="570"/>
      <c r="Z2827" s="570"/>
      <c r="AA2827" s="570"/>
      <c r="AB2827" s="570"/>
      <c r="AC2827" s="570"/>
      <c r="AD2827" s="570"/>
      <c r="AE2827" s="570"/>
      <c r="AF2827" s="570"/>
      <c r="AG2827" s="570"/>
      <c r="AH2827" s="570"/>
      <c r="AI2827" s="570"/>
      <c r="AJ2827" s="570"/>
      <c r="AK2827" s="570"/>
      <c r="AL2827" s="570"/>
    </row>
    <row r="2828" spans="1:38">
      <c r="A2828" s="570">
        <v>18</v>
      </c>
      <c r="B2828" s="570">
        <v>276</v>
      </c>
      <c r="C2828" s="570">
        <v>2024</v>
      </c>
      <c r="D2828" s="570"/>
      <c r="E2828" s="570">
        <v>99</v>
      </c>
      <c r="F2828" s="570"/>
      <c r="G2828" s="570">
        <v>99</v>
      </c>
      <c r="H2828" s="570">
        <v>2</v>
      </c>
      <c r="I2828" s="570">
        <v>99</v>
      </c>
      <c r="J2828" s="570">
        <v>160</v>
      </c>
      <c r="K2828" s="570">
        <v>99</v>
      </c>
      <c r="L2828" s="570">
        <v>12</v>
      </c>
      <c r="M2828" s="570">
        <v>99</v>
      </c>
      <c r="N2828" s="570">
        <v>99</v>
      </c>
      <c r="O2828" s="570">
        <v>99</v>
      </c>
      <c r="P2828" s="570">
        <v>99</v>
      </c>
      <c r="Q2828" s="570"/>
      <c r="R2828" s="570">
        <v>0</v>
      </c>
      <c r="S2828" s="570"/>
      <c r="T2828" s="570"/>
      <c r="U2828" s="570"/>
      <c r="V2828" s="570"/>
      <c r="W2828" s="570"/>
      <c r="X2828" s="570"/>
      <c r="Y2828" s="570"/>
      <c r="Z2828" s="570"/>
      <c r="AA2828" s="570"/>
      <c r="AB2828" s="570"/>
      <c r="AC2828" s="570"/>
      <c r="AD2828" s="570"/>
      <c r="AE2828" s="570"/>
      <c r="AF2828" s="570"/>
      <c r="AG2828" s="570"/>
      <c r="AH2828" s="570"/>
      <c r="AI2828" s="570"/>
      <c r="AJ2828" s="570"/>
      <c r="AK2828" s="570"/>
      <c r="AL2828" s="570"/>
    </row>
    <row r="2829" spans="1:38">
      <c r="A2829" s="570">
        <v>18</v>
      </c>
      <c r="B2829" s="570">
        <v>277</v>
      </c>
      <c r="C2829" s="570">
        <v>2024</v>
      </c>
      <c r="D2829" s="570"/>
      <c r="E2829" s="570">
        <v>99</v>
      </c>
      <c r="F2829" s="570"/>
      <c r="G2829" s="570">
        <v>99</v>
      </c>
      <c r="H2829" s="570">
        <v>1</v>
      </c>
      <c r="I2829" s="570">
        <v>99</v>
      </c>
      <c r="J2829" s="570">
        <v>171</v>
      </c>
      <c r="K2829" s="570">
        <v>99</v>
      </c>
      <c r="L2829" s="570">
        <v>12</v>
      </c>
      <c r="M2829" s="570">
        <v>99</v>
      </c>
      <c r="N2829" s="570">
        <v>99</v>
      </c>
      <c r="O2829" s="570">
        <v>99</v>
      </c>
      <c r="P2829" s="570">
        <v>99</v>
      </c>
      <c r="Q2829" s="570"/>
      <c r="R2829" s="570">
        <v>0</v>
      </c>
      <c r="S2829" s="570"/>
      <c r="T2829" s="570"/>
      <c r="U2829" s="570"/>
      <c r="V2829" s="570"/>
      <c r="W2829" s="570"/>
      <c r="X2829" s="570"/>
      <c r="Y2829" s="570"/>
      <c r="Z2829" s="570"/>
      <c r="AA2829" s="570"/>
      <c r="AB2829" s="570"/>
      <c r="AC2829" s="570"/>
      <c r="AD2829" s="570"/>
      <c r="AE2829" s="570"/>
      <c r="AF2829" s="570"/>
      <c r="AG2829" s="570"/>
      <c r="AH2829" s="570"/>
      <c r="AI2829" s="570"/>
      <c r="AJ2829" s="570"/>
      <c r="AK2829" s="570"/>
      <c r="AL2829" s="570"/>
    </row>
    <row r="2830" spans="1:38">
      <c r="A2830" s="570">
        <v>18</v>
      </c>
      <c r="B2830" s="570">
        <v>278</v>
      </c>
      <c r="C2830" s="570">
        <v>2024</v>
      </c>
      <c r="D2830" s="570"/>
      <c r="E2830" s="570">
        <v>99</v>
      </c>
      <c r="F2830" s="570"/>
      <c r="G2830" s="570">
        <v>99</v>
      </c>
      <c r="H2830" s="570">
        <v>2</v>
      </c>
      <c r="I2830" s="570">
        <v>99</v>
      </c>
      <c r="J2830" s="570">
        <v>175</v>
      </c>
      <c r="K2830" s="570">
        <v>99</v>
      </c>
      <c r="L2830" s="570">
        <v>12</v>
      </c>
      <c r="M2830" s="570">
        <v>99</v>
      </c>
      <c r="N2830" s="570">
        <v>99</v>
      </c>
      <c r="O2830" s="570">
        <v>99</v>
      </c>
      <c r="P2830" s="570">
        <v>99</v>
      </c>
      <c r="Q2830" s="570"/>
      <c r="R2830" s="570">
        <v>0</v>
      </c>
      <c r="S2830" s="570"/>
      <c r="T2830" s="570"/>
      <c r="U2830" s="570"/>
      <c r="V2830" s="570"/>
      <c r="W2830" s="570"/>
      <c r="X2830" s="570"/>
      <c r="Y2830" s="570"/>
      <c r="Z2830" s="570"/>
      <c r="AA2830" s="570"/>
      <c r="AB2830" s="570"/>
      <c r="AC2830" s="570"/>
      <c r="AD2830" s="570"/>
      <c r="AE2830" s="570"/>
      <c r="AF2830" s="570"/>
      <c r="AG2830" s="570"/>
      <c r="AH2830" s="570"/>
      <c r="AI2830" s="570"/>
      <c r="AJ2830" s="570"/>
      <c r="AK2830" s="570"/>
      <c r="AL2830" s="570"/>
    </row>
    <row r="2831" spans="1:38">
      <c r="A2831" s="570">
        <v>18</v>
      </c>
      <c r="B2831" s="570">
        <v>279</v>
      </c>
      <c r="C2831" s="570">
        <v>2024</v>
      </c>
      <c r="D2831" s="570"/>
      <c r="E2831" s="570">
        <v>99</v>
      </c>
      <c r="F2831" s="570"/>
      <c r="G2831" s="570">
        <v>99</v>
      </c>
      <c r="H2831" s="570">
        <v>2</v>
      </c>
      <c r="I2831" s="570">
        <v>99</v>
      </c>
      <c r="J2831" s="570">
        <v>177</v>
      </c>
      <c r="K2831" s="570">
        <v>99</v>
      </c>
      <c r="L2831" s="570">
        <v>12</v>
      </c>
      <c r="M2831" s="570">
        <v>99</v>
      </c>
      <c r="N2831" s="570">
        <v>99</v>
      </c>
      <c r="O2831" s="570">
        <v>99</v>
      </c>
      <c r="P2831" s="570">
        <v>99</v>
      </c>
      <c r="Q2831" s="570"/>
      <c r="R2831" s="570">
        <v>0</v>
      </c>
      <c r="S2831" s="570"/>
      <c r="T2831" s="570"/>
      <c r="U2831" s="570"/>
      <c r="V2831" s="570"/>
      <c r="W2831" s="570"/>
      <c r="X2831" s="570"/>
      <c r="Y2831" s="570"/>
      <c r="Z2831" s="570"/>
      <c r="AA2831" s="570"/>
      <c r="AB2831" s="570"/>
      <c r="AC2831" s="570"/>
      <c r="AD2831" s="570"/>
      <c r="AE2831" s="570"/>
      <c r="AF2831" s="570"/>
      <c r="AG2831" s="570"/>
      <c r="AH2831" s="570"/>
      <c r="AI2831" s="570"/>
      <c r="AJ2831" s="570"/>
      <c r="AK2831" s="570"/>
      <c r="AL2831" s="570"/>
    </row>
    <row r="2832" spans="1:38">
      <c r="A2832" s="570">
        <v>18</v>
      </c>
      <c r="B2832" s="570">
        <v>280</v>
      </c>
      <c r="C2832" s="570">
        <v>2024</v>
      </c>
      <c r="D2832" s="570"/>
      <c r="E2832" s="570">
        <v>99</v>
      </c>
      <c r="F2832" s="570"/>
      <c r="G2832" s="570">
        <v>99</v>
      </c>
      <c r="H2832" s="570">
        <v>2</v>
      </c>
      <c r="I2832" s="570">
        <v>99</v>
      </c>
      <c r="J2832" s="570">
        <v>178</v>
      </c>
      <c r="K2832" s="570">
        <v>99</v>
      </c>
      <c r="L2832" s="570">
        <v>12</v>
      </c>
      <c r="M2832" s="570">
        <v>99</v>
      </c>
      <c r="N2832" s="570">
        <v>99</v>
      </c>
      <c r="O2832" s="570">
        <v>99</v>
      </c>
      <c r="P2832" s="570">
        <v>99</v>
      </c>
      <c r="Q2832" s="570"/>
      <c r="R2832" s="570">
        <v>0</v>
      </c>
      <c r="S2832" s="570"/>
      <c r="T2832" s="570"/>
      <c r="U2832" s="570"/>
      <c r="V2832" s="570"/>
      <c r="W2832" s="570"/>
      <c r="X2832" s="570"/>
      <c r="Y2832" s="570"/>
      <c r="Z2832" s="570"/>
      <c r="AA2832" s="570"/>
      <c r="AB2832" s="570"/>
      <c r="AC2832" s="570"/>
      <c r="AD2832" s="570"/>
      <c r="AE2832" s="570"/>
      <c r="AF2832" s="570"/>
      <c r="AG2832" s="570"/>
      <c r="AH2832" s="570"/>
      <c r="AI2832" s="570"/>
      <c r="AJ2832" s="570"/>
      <c r="AK2832" s="570"/>
      <c r="AL2832" s="570"/>
    </row>
    <row r="2833" spans="1:38">
      <c r="A2833" s="570">
        <v>18</v>
      </c>
      <c r="B2833" s="570">
        <v>281</v>
      </c>
      <c r="C2833" s="570">
        <v>2024</v>
      </c>
      <c r="D2833" s="570"/>
      <c r="E2833" s="570">
        <v>99</v>
      </c>
      <c r="F2833" s="570"/>
      <c r="G2833" s="570">
        <v>99</v>
      </c>
      <c r="H2833" s="570">
        <v>2</v>
      </c>
      <c r="I2833" s="570">
        <v>99</v>
      </c>
      <c r="J2833" s="570">
        <v>181</v>
      </c>
      <c r="K2833" s="570">
        <v>99</v>
      </c>
      <c r="L2833" s="570">
        <v>12</v>
      </c>
      <c r="M2833" s="570">
        <v>99</v>
      </c>
      <c r="N2833" s="570">
        <v>99</v>
      </c>
      <c r="O2833" s="570">
        <v>99</v>
      </c>
      <c r="P2833" s="570">
        <v>99</v>
      </c>
      <c r="Q2833" s="570"/>
      <c r="R2833" s="570">
        <v>0</v>
      </c>
      <c r="S2833" s="570"/>
      <c r="T2833" s="570"/>
      <c r="U2833" s="570"/>
      <c r="V2833" s="570"/>
      <c r="W2833" s="570"/>
      <c r="X2833" s="570"/>
      <c r="Y2833" s="570"/>
      <c r="Z2833" s="570"/>
      <c r="AA2833" s="570"/>
      <c r="AB2833" s="570"/>
      <c r="AC2833" s="570"/>
      <c r="AD2833" s="570"/>
      <c r="AE2833" s="570"/>
      <c r="AF2833" s="570"/>
      <c r="AG2833" s="570"/>
      <c r="AH2833" s="570"/>
      <c r="AI2833" s="570"/>
      <c r="AJ2833" s="570"/>
      <c r="AK2833" s="570"/>
      <c r="AL2833" s="570"/>
    </row>
    <row r="2834" spans="1:38">
      <c r="A2834" s="570">
        <v>18</v>
      </c>
      <c r="B2834" s="570">
        <v>282</v>
      </c>
      <c r="C2834" s="570">
        <v>2024</v>
      </c>
      <c r="D2834" s="570"/>
      <c r="E2834" s="570">
        <v>99</v>
      </c>
      <c r="F2834" s="570"/>
      <c r="G2834" s="570">
        <v>99</v>
      </c>
      <c r="H2834" s="570">
        <v>1</v>
      </c>
      <c r="I2834" s="570">
        <v>99</v>
      </c>
      <c r="J2834" s="570">
        <v>262</v>
      </c>
      <c r="K2834" s="570">
        <v>99</v>
      </c>
      <c r="L2834" s="570">
        <v>12</v>
      </c>
      <c r="M2834" s="570">
        <v>99</v>
      </c>
      <c r="N2834" s="570">
        <v>99</v>
      </c>
      <c r="O2834" s="570">
        <v>99</v>
      </c>
      <c r="P2834" s="570">
        <v>99</v>
      </c>
      <c r="Q2834" s="570"/>
      <c r="R2834" s="570">
        <v>0</v>
      </c>
      <c r="S2834" s="570"/>
      <c r="T2834" s="570"/>
      <c r="U2834" s="570"/>
      <c r="V2834" s="570"/>
      <c r="W2834" s="570"/>
      <c r="X2834" s="570"/>
      <c r="Y2834" s="570"/>
      <c r="Z2834" s="570"/>
      <c r="AA2834" s="570"/>
      <c r="AB2834" s="570"/>
      <c r="AC2834" s="570"/>
      <c r="AD2834" s="570"/>
      <c r="AE2834" s="570"/>
      <c r="AF2834" s="570"/>
      <c r="AG2834" s="570"/>
      <c r="AH2834" s="570"/>
      <c r="AI2834" s="570"/>
      <c r="AJ2834" s="570"/>
      <c r="AK2834" s="570"/>
      <c r="AL2834" s="570"/>
    </row>
    <row r="2835" spans="1:38">
      <c r="A2835" s="570">
        <v>18</v>
      </c>
      <c r="B2835" s="570">
        <v>283</v>
      </c>
      <c r="C2835" s="570">
        <v>2024</v>
      </c>
      <c r="D2835" s="570"/>
      <c r="E2835" s="570">
        <v>99</v>
      </c>
      <c r="F2835" s="570"/>
      <c r="G2835" s="570">
        <v>99</v>
      </c>
      <c r="H2835" s="570">
        <v>1</v>
      </c>
      <c r="I2835" s="570">
        <v>99</v>
      </c>
      <c r="J2835" s="570">
        <v>309</v>
      </c>
      <c r="K2835" s="570">
        <v>99</v>
      </c>
      <c r="L2835" s="570">
        <v>12</v>
      </c>
      <c r="M2835" s="570">
        <v>99</v>
      </c>
      <c r="N2835" s="570">
        <v>99</v>
      </c>
      <c r="O2835" s="570">
        <v>99</v>
      </c>
      <c r="P2835" s="570">
        <v>99</v>
      </c>
      <c r="Q2835" s="570"/>
      <c r="R2835" s="570">
        <v>0</v>
      </c>
      <c r="S2835" s="570"/>
      <c r="T2835" s="570"/>
      <c r="U2835" s="570"/>
      <c r="V2835" s="570"/>
      <c r="W2835" s="570"/>
      <c r="X2835" s="570"/>
      <c r="Y2835" s="570"/>
      <c r="Z2835" s="570"/>
      <c r="AA2835" s="570"/>
      <c r="AB2835" s="570"/>
      <c r="AC2835" s="570"/>
      <c r="AD2835" s="570"/>
      <c r="AE2835" s="570"/>
      <c r="AF2835" s="570"/>
      <c r="AG2835" s="570"/>
      <c r="AH2835" s="570"/>
      <c r="AI2835" s="570"/>
      <c r="AJ2835" s="570"/>
      <c r="AK2835" s="570"/>
      <c r="AL2835" s="570"/>
    </row>
    <row r="2836" spans="1:38">
      <c r="A2836" s="570">
        <v>18</v>
      </c>
      <c r="B2836" s="570">
        <v>284</v>
      </c>
      <c r="C2836" s="570">
        <v>2024</v>
      </c>
      <c r="D2836" s="570"/>
      <c r="E2836" s="570">
        <v>99</v>
      </c>
      <c r="F2836" s="570"/>
      <c r="G2836" s="570">
        <v>99</v>
      </c>
      <c r="H2836" s="570">
        <v>2</v>
      </c>
      <c r="I2836" s="570">
        <v>99</v>
      </c>
      <c r="J2836" s="570">
        <v>470</v>
      </c>
      <c r="K2836" s="570">
        <v>99</v>
      </c>
      <c r="L2836" s="570">
        <v>12</v>
      </c>
      <c r="M2836" s="570">
        <v>99</v>
      </c>
      <c r="N2836" s="570">
        <v>99</v>
      </c>
      <c r="O2836" s="570">
        <v>99</v>
      </c>
      <c r="P2836" s="570">
        <v>99</v>
      </c>
      <c r="Q2836" s="570"/>
      <c r="R2836" s="570">
        <v>0</v>
      </c>
      <c r="S2836" s="570"/>
      <c r="T2836" s="570"/>
      <c r="U2836" s="570"/>
      <c r="V2836" s="570"/>
      <c r="W2836" s="570"/>
      <c r="X2836" s="570"/>
      <c r="Y2836" s="570"/>
      <c r="Z2836" s="570"/>
      <c r="AA2836" s="570"/>
      <c r="AB2836" s="570"/>
      <c r="AC2836" s="570"/>
      <c r="AD2836" s="570"/>
      <c r="AE2836" s="570"/>
      <c r="AF2836" s="570"/>
      <c r="AG2836" s="570"/>
      <c r="AH2836" s="570"/>
      <c r="AI2836" s="570"/>
      <c r="AJ2836" s="570"/>
      <c r="AK2836" s="570"/>
      <c r="AL2836" s="570"/>
    </row>
    <row r="2837" spans="1:38">
      <c r="A2837" s="570">
        <v>18</v>
      </c>
      <c r="B2837" s="570">
        <v>285</v>
      </c>
      <c r="C2837" s="570">
        <v>2024</v>
      </c>
      <c r="D2837" s="570"/>
      <c r="E2837" s="570">
        <v>99</v>
      </c>
      <c r="F2837" s="570"/>
      <c r="G2837" s="570">
        <v>99</v>
      </c>
      <c r="H2837" s="570">
        <v>2</v>
      </c>
      <c r="I2837" s="570">
        <v>99</v>
      </c>
      <c r="J2837" s="570">
        <v>629</v>
      </c>
      <c r="K2837" s="570">
        <v>99</v>
      </c>
      <c r="L2837" s="570">
        <v>12</v>
      </c>
      <c r="M2837" s="570">
        <v>99</v>
      </c>
      <c r="N2837" s="570">
        <v>99</v>
      </c>
      <c r="O2837" s="570">
        <v>99</v>
      </c>
      <c r="P2837" s="570">
        <v>99</v>
      </c>
      <c r="Q2837" s="570"/>
      <c r="R2837" s="570">
        <v>0</v>
      </c>
      <c r="S2837" s="570"/>
      <c r="T2837" s="570"/>
      <c r="U2837" s="570"/>
      <c r="V2837" s="570"/>
      <c r="W2837" s="570"/>
      <c r="X2837" s="570"/>
      <c r="Y2837" s="570"/>
      <c r="Z2837" s="570"/>
      <c r="AA2837" s="570"/>
      <c r="AB2837" s="570"/>
      <c r="AC2837" s="570"/>
      <c r="AD2837" s="570"/>
      <c r="AE2837" s="570"/>
      <c r="AF2837" s="570"/>
      <c r="AG2837" s="570"/>
      <c r="AH2837" s="570"/>
      <c r="AI2837" s="570"/>
      <c r="AJ2837" s="570"/>
      <c r="AK2837" s="570"/>
      <c r="AL2837" s="570"/>
    </row>
    <row r="2838" spans="1:38">
      <c r="A2838" s="570">
        <v>18</v>
      </c>
      <c r="B2838" s="570">
        <v>286</v>
      </c>
      <c r="C2838" s="570">
        <v>2024</v>
      </c>
      <c r="D2838" s="570"/>
      <c r="E2838" s="570">
        <v>99</v>
      </c>
      <c r="F2838" s="570"/>
      <c r="G2838" s="570">
        <v>99</v>
      </c>
      <c r="H2838" s="570">
        <v>1</v>
      </c>
      <c r="I2838" s="570">
        <v>99</v>
      </c>
      <c r="J2838" s="570">
        <v>643</v>
      </c>
      <c r="K2838" s="570">
        <v>99</v>
      </c>
      <c r="L2838" s="570">
        <v>12</v>
      </c>
      <c r="M2838" s="570">
        <v>99</v>
      </c>
      <c r="N2838" s="570">
        <v>99</v>
      </c>
      <c r="O2838" s="570">
        <v>99</v>
      </c>
      <c r="P2838" s="570">
        <v>99</v>
      </c>
      <c r="Q2838" s="570"/>
      <c r="R2838" s="570">
        <v>0</v>
      </c>
      <c r="S2838" s="570"/>
      <c r="T2838" s="570"/>
      <c r="U2838" s="570"/>
      <c r="V2838" s="570"/>
      <c r="W2838" s="570"/>
      <c r="X2838" s="570"/>
      <c r="Y2838" s="570"/>
      <c r="Z2838" s="570"/>
      <c r="AA2838" s="570"/>
      <c r="AB2838" s="570"/>
      <c r="AC2838" s="570"/>
      <c r="AD2838" s="570"/>
      <c r="AE2838" s="570"/>
      <c r="AF2838" s="570"/>
      <c r="AG2838" s="570"/>
      <c r="AH2838" s="570"/>
      <c r="AI2838" s="570"/>
      <c r="AJ2838" s="570"/>
      <c r="AK2838" s="570"/>
      <c r="AL2838" s="570"/>
    </row>
    <row r="2839" spans="1:38">
      <c r="A2839" s="570">
        <v>18</v>
      </c>
      <c r="B2839" s="570">
        <v>287</v>
      </c>
      <c r="C2839" s="570">
        <v>2024</v>
      </c>
      <c r="D2839" s="570"/>
      <c r="E2839" s="570">
        <v>99</v>
      </c>
      <c r="F2839" s="570"/>
      <c r="G2839" s="570">
        <v>99</v>
      </c>
      <c r="H2839" s="570">
        <v>2</v>
      </c>
      <c r="I2839" s="570">
        <v>99</v>
      </c>
      <c r="J2839" s="570">
        <v>704</v>
      </c>
      <c r="K2839" s="570">
        <v>99</v>
      </c>
      <c r="L2839" s="570">
        <v>12</v>
      </c>
      <c r="M2839" s="570">
        <v>99</v>
      </c>
      <c r="N2839" s="570">
        <v>99</v>
      </c>
      <c r="O2839" s="570">
        <v>99</v>
      </c>
      <c r="P2839" s="570">
        <v>99</v>
      </c>
      <c r="Q2839" s="570"/>
      <c r="R2839" s="570">
        <v>0</v>
      </c>
      <c r="S2839" s="570"/>
      <c r="T2839" s="570"/>
      <c r="U2839" s="570"/>
      <c r="V2839" s="570"/>
      <c r="W2839" s="570"/>
      <c r="X2839" s="570"/>
      <c r="Y2839" s="570"/>
      <c r="Z2839" s="570"/>
      <c r="AA2839" s="570"/>
      <c r="AB2839" s="570"/>
      <c r="AC2839" s="570"/>
      <c r="AD2839" s="570"/>
      <c r="AE2839" s="570"/>
      <c r="AF2839" s="570"/>
      <c r="AG2839" s="570"/>
      <c r="AH2839" s="570"/>
      <c r="AI2839" s="570"/>
      <c r="AJ2839" s="570"/>
      <c r="AK2839" s="570"/>
      <c r="AL2839" s="570"/>
    </row>
    <row r="2840" spans="1:38">
      <c r="A2840" s="570">
        <v>18</v>
      </c>
      <c r="B2840" s="570">
        <v>288</v>
      </c>
      <c r="C2840" s="570">
        <v>2024</v>
      </c>
      <c r="D2840" s="570"/>
      <c r="E2840" s="570">
        <v>99</v>
      </c>
      <c r="F2840" s="570"/>
      <c r="G2840" s="570">
        <v>99</v>
      </c>
      <c r="H2840" s="570">
        <v>1</v>
      </c>
      <c r="I2840" s="570">
        <v>99</v>
      </c>
      <c r="J2840" s="570">
        <v>802</v>
      </c>
      <c r="K2840" s="570">
        <v>99</v>
      </c>
      <c r="L2840" s="570">
        <v>12</v>
      </c>
      <c r="M2840" s="570">
        <v>99</v>
      </c>
      <c r="N2840" s="570">
        <v>99</v>
      </c>
      <c r="O2840" s="570">
        <v>99</v>
      </c>
      <c r="P2840" s="570">
        <v>99</v>
      </c>
      <c r="Q2840" s="570"/>
      <c r="R2840" s="570">
        <v>0</v>
      </c>
      <c r="S2840" s="570"/>
      <c r="T2840" s="570"/>
      <c r="U2840" s="570"/>
      <c r="V2840" s="570"/>
      <c r="W2840" s="570"/>
      <c r="X2840" s="570"/>
      <c r="Y2840" s="570"/>
      <c r="Z2840" s="570"/>
      <c r="AA2840" s="570"/>
      <c r="AB2840" s="570"/>
      <c r="AC2840" s="570"/>
      <c r="AD2840" s="570"/>
      <c r="AE2840" s="570"/>
      <c r="AF2840" s="570"/>
      <c r="AG2840" s="570"/>
      <c r="AH2840" s="570"/>
      <c r="AI2840" s="570"/>
      <c r="AJ2840" s="570"/>
      <c r="AK2840" s="570"/>
      <c r="AL2840" s="570"/>
    </row>
    <row r="2841" spans="1:38">
      <c r="A2841" s="570">
        <v>18</v>
      </c>
      <c r="B2841" s="570">
        <v>289</v>
      </c>
      <c r="C2841" s="570">
        <v>2024</v>
      </c>
      <c r="D2841" s="570"/>
      <c r="E2841" s="570">
        <v>99</v>
      </c>
      <c r="F2841" s="570"/>
      <c r="G2841" s="570">
        <v>99</v>
      </c>
      <c r="H2841" s="570">
        <v>1</v>
      </c>
      <c r="I2841" s="570">
        <v>99</v>
      </c>
      <c r="J2841" s="570">
        <v>103</v>
      </c>
      <c r="K2841" s="570">
        <v>99</v>
      </c>
      <c r="L2841" s="570">
        <v>13</v>
      </c>
      <c r="M2841" s="570">
        <v>99</v>
      </c>
      <c r="N2841" s="570">
        <v>99</v>
      </c>
      <c r="O2841" s="570">
        <v>99</v>
      </c>
      <c r="P2841" s="570">
        <v>99</v>
      </c>
      <c r="Q2841" s="570"/>
      <c r="R2841" s="570">
        <v>0</v>
      </c>
      <c r="S2841" s="570"/>
      <c r="T2841" s="570"/>
      <c r="U2841" s="570"/>
      <c r="V2841" s="570"/>
      <c r="W2841" s="570"/>
      <c r="X2841" s="570"/>
      <c r="Y2841" s="570"/>
      <c r="Z2841" s="570"/>
      <c r="AA2841" s="570"/>
      <c r="AB2841" s="570"/>
      <c r="AC2841" s="570"/>
      <c r="AD2841" s="570"/>
      <c r="AE2841" s="570"/>
      <c r="AF2841" s="570"/>
      <c r="AG2841" s="570"/>
      <c r="AH2841" s="570"/>
      <c r="AI2841" s="570"/>
      <c r="AJ2841" s="570"/>
      <c r="AK2841" s="570"/>
      <c r="AL2841" s="570"/>
    </row>
    <row r="2842" spans="1:38">
      <c r="A2842" s="570">
        <v>18</v>
      </c>
      <c r="B2842" s="570">
        <v>290</v>
      </c>
      <c r="C2842" s="570">
        <v>2024</v>
      </c>
      <c r="D2842" s="570"/>
      <c r="E2842" s="570">
        <v>99</v>
      </c>
      <c r="F2842" s="570"/>
      <c r="G2842" s="570">
        <v>99</v>
      </c>
      <c r="H2842" s="570">
        <v>2</v>
      </c>
      <c r="I2842" s="570">
        <v>99</v>
      </c>
      <c r="J2842" s="570">
        <v>106</v>
      </c>
      <c r="K2842" s="570">
        <v>99</v>
      </c>
      <c r="L2842" s="570">
        <v>13</v>
      </c>
      <c r="M2842" s="570">
        <v>99</v>
      </c>
      <c r="N2842" s="570">
        <v>99</v>
      </c>
      <c r="O2842" s="570">
        <v>99</v>
      </c>
      <c r="P2842" s="570">
        <v>99</v>
      </c>
      <c r="Q2842" s="570"/>
      <c r="R2842" s="570">
        <v>0</v>
      </c>
      <c r="S2842" s="570"/>
      <c r="T2842" s="570"/>
      <c r="U2842" s="570"/>
      <c r="V2842" s="570"/>
      <c r="W2842" s="570"/>
      <c r="X2842" s="570"/>
      <c r="Y2842" s="570"/>
      <c r="Z2842" s="570"/>
      <c r="AA2842" s="570"/>
      <c r="AB2842" s="570"/>
      <c r="AC2842" s="570"/>
      <c r="AD2842" s="570"/>
      <c r="AE2842" s="570"/>
      <c r="AF2842" s="570"/>
      <c r="AG2842" s="570"/>
      <c r="AH2842" s="570"/>
      <c r="AI2842" s="570"/>
      <c r="AJ2842" s="570"/>
      <c r="AK2842" s="570"/>
      <c r="AL2842" s="570"/>
    </row>
    <row r="2843" spans="1:38">
      <c r="A2843" s="570">
        <v>18</v>
      </c>
      <c r="B2843" s="570">
        <v>291</v>
      </c>
      <c r="C2843" s="570">
        <v>2024</v>
      </c>
      <c r="D2843" s="570"/>
      <c r="E2843" s="570">
        <v>99</v>
      </c>
      <c r="F2843" s="570"/>
      <c r="G2843" s="570">
        <v>99</v>
      </c>
      <c r="H2843" s="570">
        <v>1</v>
      </c>
      <c r="I2843" s="570">
        <v>99</v>
      </c>
      <c r="J2843" s="570">
        <v>110</v>
      </c>
      <c r="K2843" s="570">
        <v>99</v>
      </c>
      <c r="L2843" s="570">
        <v>13</v>
      </c>
      <c r="M2843" s="570">
        <v>99</v>
      </c>
      <c r="N2843" s="570">
        <v>99</v>
      </c>
      <c r="O2843" s="570">
        <v>99</v>
      </c>
      <c r="P2843" s="570">
        <v>99</v>
      </c>
      <c r="Q2843" s="570"/>
      <c r="R2843" s="570">
        <v>0</v>
      </c>
      <c r="S2843" s="570"/>
      <c r="T2843" s="570"/>
      <c r="U2843" s="570"/>
      <c r="V2843" s="570"/>
      <c r="W2843" s="570"/>
      <c r="X2843" s="570"/>
      <c r="Y2843" s="570"/>
      <c r="Z2843" s="570"/>
      <c r="AA2843" s="570"/>
      <c r="AB2843" s="570"/>
      <c r="AC2843" s="570"/>
      <c r="AD2843" s="570"/>
      <c r="AE2843" s="570"/>
      <c r="AF2843" s="570"/>
      <c r="AG2843" s="570"/>
      <c r="AH2843" s="570"/>
      <c r="AI2843" s="570"/>
      <c r="AJ2843" s="570"/>
      <c r="AK2843" s="570"/>
      <c r="AL2843" s="570"/>
    </row>
    <row r="2844" spans="1:38">
      <c r="A2844" s="570">
        <v>18</v>
      </c>
      <c r="B2844" s="570">
        <v>292</v>
      </c>
      <c r="C2844" s="570">
        <v>2024</v>
      </c>
      <c r="D2844" s="570"/>
      <c r="E2844" s="570">
        <v>99</v>
      </c>
      <c r="F2844" s="570"/>
      <c r="G2844" s="570">
        <v>99</v>
      </c>
      <c r="H2844" s="570">
        <v>1</v>
      </c>
      <c r="I2844" s="570">
        <v>99</v>
      </c>
      <c r="J2844" s="570">
        <v>111</v>
      </c>
      <c r="K2844" s="570">
        <v>99</v>
      </c>
      <c r="L2844" s="570">
        <v>13</v>
      </c>
      <c r="M2844" s="570">
        <v>99</v>
      </c>
      <c r="N2844" s="570">
        <v>99</v>
      </c>
      <c r="O2844" s="570">
        <v>99</v>
      </c>
      <c r="P2844" s="570">
        <v>99</v>
      </c>
      <c r="Q2844" s="570"/>
      <c r="R2844" s="570">
        <v>0</v>
      </c>
      <c r="S2844" s="570"/>
      <c r="T2844" s="570"/>
      <c r="U2844" s="570"/>
      <c r="V2844" s="570"/>
      <c r="W2844" s="570"/>
      <c r="X2844" s="570"/>
      <c r="Y2844" s="570"/>
      <c r="Z2844" s="570"/>
      <c r="AA2844" s="570"/>
      <c r="AB2844" s="570"/>
      <c r="AC2844" s="570"/>
      <c r="AD2844" s="570"/>
      <c r="AE2844" s="570"/>
      <c r="AF2844" s="570"/>
      <c r="AG2844" s="570"/>
      <c r="AH2844" s="570"/>
      <c r="AI2844" s="570"/>
      <c r="AJ2844" s="570"/>
      <c r="AK2844" s="570"/>
      <c r="AL2844" s="570"/>
    </row>
    <row r="2845" spans="1:38">
      <c r="A2845" s="570">
        <v>18</v>
      </c>
      <c r="B2845" s="570">
        <v>293</v>
      </c>
      <c r="C2845" s="570">
        <v>2024</v>
      </c>
      <c r="D2845" s="570"/>
      <c r="E2845" s="570">
        <v>99</v>
      </c>
      <c r="F2845" s="570"/>
      <c r="G2845" s="570">
        <v>99</v>
      </c>
      <c r="H2845" s="570">
        <v>1</v>
      </c>
      <c r="I2845" s="570">
        <v>99</v>
      </c>
      <c r="J2845" s="570">
        <v>116</v>
      </c>
      <c r="K2845" s="570">
        <v>99</v>
      </c>
      <c r="L2845" s="570">
        <v>13</v>
      </c>
      <c r="M2845" s="570">
        <v>99</v>
      </c>
      <c r="N2845" s="570">
        <v>99</v>
      </c>
      <c r="O2845" s="570">
        <v>99</v>
      </c>
      <c r="P2845" s="570">
        <v>99</v>
      </c>
      <c r="Q2845" s="570"/>
      <c r="R2845" s="570">
        <v>0</v>
      </c>
      <c r="S2845" s="570"/>
      <c r="T2845" s="570"/>
      <c r="U2845" s="570"/>
      <c r="V2845" s="570"/>
      <c r="W2845" s="570"/>
      <c r="X2845" s="570"/>
      <c r="Y2845" s="570"/>
      <c r="Z2845" s="570"/>
      <c r="AA2845" s="570"/>
      <c r="AB2845" s="570"/>
      <c r="AC2845" s="570"/>
      <c r="AD2845" s="570"/>
      <c r="AE2845" s="570"/>
      <c r="AF2845" s="570"/>
      <c r="AG2845" s="570"/>
      <c r="AH2845" s="570"/>
      <c r="AI2845" s="570"/>
      <c r="AJ2845" s="570"/>
      <c r="AK2845" s="570"/>
      <c r="AL2845" s="570"/>
    </row>
    <row r="2846" spans="1:38">
      <c r="A2846" s="570">
        <v>18</v>
      </c>
      <c r="B2846" s="570">
        <v>294</v>
      </c>
      <c r="C2846" s="570">
        <v>2024</v>
      </c>
      <c r="D2846" s="570"/>
      <c r="E2846" s="570">
        <v>99</v>
      </c>
      <c r="F2846" s="570"/>
      <c r="G2846" s="570">
        <v>99</v>
      </c>
      <c r="H2846" s="570">
        <v>2</v>
      </c>
      <c r="I2846" s="570">
        <v>99</v>
      </c>
      <c r="J2846" s="570">
        <v>117</v>
      </c>
      <c r="K2846" s="570">
        <v>99</v>
      </c>
      <c r="L2846" s="570">
        <v>13</v>
      </c>
      <c r="M2846" s="570">
        <v>99</v>
      </c>
      <c r="N2846" s="570">
        <v>99</v>
      </c>
      <c r="O2846" s="570">
        <v>99</v>
      </c>
      <c r="P2846" s="570">
        <v>99</v>
      </c>
      <c r="Q2846" s="570"/>
      <c r="R2846" s="570">
        <v>0</v>
      </c>
      <c r="S2846" s="570"/>
      <c r="T2846" s="570"/>
      <c r="U2846" s="570"/>
      <c r="V2846" s="570"/>
      <c r="W2846" s="570"/>
      <c r="X2846" s="570"/>
      <c r="Y2846" s="570"/>
      <c r="Z2846" s="570"/>
      <c r="AA2846" s="570"/>
      <c r="AB2846" s="570"/>
      <c r="AC2846" s="570"/>
      <c r="AD2846" s="570"/>
      <c r="AE2846" s="570"/>
      <c r="AF2846" s="570"/>
      <c r="AG2846" s="570"/>
      <c r="AH2846" s="570"/>
      <c r="AI2846" s="570"/>
      <c r="AJ2846" s="570"/>
      <c r="AK2846" s="570"/>
      <c r="AL2846" s="570"/>
    </row>
    <row r="2847" spans="1:38">
      <c r="A2847" s="570">
        <v>18</v>
      </c>
      <c r="B2847" s="570">
        <v>295</v>
      </c>
      <c r="C2847" s="570">
        <v>2024</v>
      </c>
      <c r="D2847" s="570"/>
      <c r="E2847" s="570">
        <v>99</v>
      </c>
      <c r="F2847" s="570"/>
      <c r="G2847" s="570">
        <v>99</v>
      </c>
      <c r="H2847" s="570">
        <v>1</v>
      </c>
      <c r="I2847" s="570">
        <v>99</v>
      </c>
      <c r="J2847" s="570">
        <v>134</v>
      </c>
      <c r="K2847" s="570">
        <v>99</v>
      </c>
      <c r="L2847" s="570">
        <v>13</v>
      </c>
      <c r="M2847" s="570">
        <v>99</v>
      </c>
      <c r="N2847" s="570">
        <v>99</v>
      </c>
      <c r="O2847" s="570">
        <v>99</v>
      </c>
      <c r="P2847" s="570">
        <v>99</v>
      </c>
      <c r="Q2847" s="570"/>
      <c r="R2847" s="570">
        <v>0</v>
      </c>
      <c r="S2847" s="570"/>
      <c r="T2847" s="570"/>
      <c r="U2847" s="570"/>
      <c r="V2847" s="570"/>
      <c r="W2847" s="570"/>
      <c r="X2847" s="570"/>
      <c r="Y2847" s="570"/>
      <c r="Z2847" s="570"/>
      <c r="AA2847" s="570"/>
      <c r="AB2847" s="570"/>
      <c r="AC2847" s="570"/>
      <c r="AD2847" s="570"/>
      <c r="AE2847" s="570"/>
      <c r="AF2847" s="570"/>
      <c r="AG2847" s="570"/>
      <c r="AH2847" s="570"/>
      <c r="AI2847" s="570"/>
      <c r="AJ2847" s="570"/>
      <c r="AK2847" s="570"/>
      <c r="AL2847" s="570"/>
    </row>
    <row r="2848" spans="1:38">
      <c r="A2848" s="570">
        <v>18</v>
      </c>
      <c r="B2848" s="570">
        <v>296</v>
      </c>
      <c r="C2848" s="570">
        <v>2024</v>
      </c>
      <c r="D2848" s="570"/>
      <c r="E2848" s="570">
        <v>99</v>
      </c>
      <c r="F2848" s="570"/>
      <c r="G2848" s="570">
        <v>99</v>
      </c>
      <c r="H2848" s="570">
        <v>2</v>
      </c>
      <c r="I2848" s="570">
        <v>99</v>
      </c>
      <c r="J2848" s="570">
        <v>141</v>
      </c>
      <c r="K2848" s="570">
        <v>99</v>
      </c>
      <c r="L2848" s="570">
        <v>13</v>
      </c>
      <c r="M2848" s="570">
        <v>99</v>
      </c>
      <c r="N2848" s="570">
        <v>99</v>
      </c>
      <c r="O2848" s="570">
        <v>99</v>
      </c>
      <c r="P2848" s="570">
        <v>99</v>
      </c>
      <c r="Q2848" s="570"/>
      <c r="R2848" s="570">
        <v>0</v>
      </c>
      <c r="S2848" s="570"/>
      <c r="T2848" s="570"/>
      <c r="U2848" s="570"/>
      <c r="V2848" s="570"/>
      <c r="W2848" s="570"/>
      <c r="X2848" s="570"/>
      <c r="Y2848" s="570"/>
      <c r="Z2848" s="570"/>
      <c r="AA2848" s="570"/>
      <c r="AB2848" s="570"/>
      <c r="AC2848" s="570"/>
      <c r="AD2848" s="570"/>
      <c r="AE2848" s="570"/>
      <c r="AF2848" s="570"/>
      <c r="AG2848" s="570"/>
      <c r="AH2848" s="570"/>
      <c r="AI2848" s="570"/>
      <c r="AJ2848" s="570"/>
      <c r="AK2848" s="570"/>
      <c r="AL2848" s="570"/>
    </row>
    <row r="2849" spans="1:38">
      <c r="A2849" s="570">
        <v>18</v>
      </c>
      <c r="B2849" s="570">
        <v>297</v>
      </c>
      <c r="C2849" s="570">
        <v>2024</v>
      </c>
      <c r="D2849" s="570"/>
      <c r="E2849" s="570">
        <v>99</v>
      </c>
      <c r="F2849" s="570"/>
      <c r="G2849" s="570">
        <v>99</v>
      </c>
      <c r="H2849" s="570">
        <v>2</v>
      </c>
      <c r="I2849" s="570">
        <v>99</v>
      </c>
      <c r="J2849" s="570">
        <v>143</v>
      </c>
      <c r="K2849" s="570">
        <v>99</v>
      </c>
      <c r="L2849" s="570">
        <v>13</v>
      </c>
      <c r="M2849" s="570">
        <v>99</v>
      </c>
      <c r="N2849" s="570">
        <v>99</v>
      </c>
      <c r="O2849" s="570">
        <v>99</v>
      </c>
      <c r="P2849" s="570">
        <v>99</v>
      </c>
      <c r="Q2849" s="570"/>
      <c r="R2849" s="570">
        <v>0</v>
      </c>
      <c r="S2849" s="570"/>
      <c r="T2849" s="570"/>
      <c r="U2849" s="570"/>
      <c r="V2849" s="570"/>
      <c r="W2849" s="570"/>
      <c r="X2849" s="570"/>
      <c r="Y2849" s="570"/>
      <c r="Z2849" s="570"/>
      <c r="AA2849" s="570"/>
      <c r="AB2849" s="570"/>
      <c r="AC2849" s="570"/>
      <c r="AD2849" s="570"/>
      <c r="AE2849" s="570"/>
      <c r="AF2849" s="570"/>
      <c r="AG2849" s="570"/>
      <c r="AH2849" s="570"/>
      <c r="AI2849" s="570"/>
      <c r="AJ2849" s="570"/>
      <c r="AK2849" s="570"/>
      <c r="AL2849" s="570"/>
    </row>
    <row r="2850" spans="1:38">
      <c r="A2850" s="570">
        <v>18</v>
      </c>
      <c r="B2850" s="570">
        <v>298</v>
      </c>
      <c r="C2850" s="570">
        <v>2024</v>
      </c>
      <c r="D2850" s="570"/>
      <c r="E2850" s="570">
        <v>99</v>
      </c>
      <c r="F2850" s="570"/>
      <c r="G2850" s="570">
        <v>99</v>
      </c>
      <c r="H2850" s="570">
        <v>2</v>
      </c>
      <c r="I2850" s="570">
        <v>99</v>
      </c>
      <c r="J2850" s="570">
        <v>147</v>
      </c>
      <c r="K2850" s="570">
        <v>99</v>
      </c>
      <c r="L2850" s="570">
        <v>13</v>
      </c>
      <c r="M2850" s="570">
        <v>99</v>
      </c>
      <c r="N2850" s="570">
        <v>99</v>
      </c>
      <c r="O2850" s="570">
        <v>99</v>
      </c>
      <c r="P2850" s="570">
        <v>99</v>
      </c>
      <c r="Q2850" s="570"/>
      <c r="R2850" s="570">
        <v>0</v>
      </c>
      <c r="S2850" s="570"/>
      <c r="T2850" s="570"/>
      <c r="U2850" s="570"/>
      <c r="V2850" s="570"/>
      <c r="W2850" s="570"/>
      <c r="X2850" s="570"/>
      <c r="Y2850" s="570"/>
      <c r="Z2850" s="570"/>
      <c r="AA2850" s="570"/>
      <c r="AB2850" s="570"/>
      <c r="AC2850" s="570"/>
      <c r="AD2850" s="570"/>
      <c r="AE2850" s="570"/>
      <c r="AF2850" s="570"/>
      <c r="AG2850" s="570"/>
      <c r="AH2850" s="570"/>
      <c r="AI2850" s="570"/>
      <c r="AJ2850" s="570"/>
      <c r="AK2850" s="570"/>
      <c r="AL2850" s="570"/>
    </row>
    <row r="2851" spans="1:38">
      <c r="A2851" s="570">
        <v>18</v>
      </c>
      <c r="B2851" s="570">
        <v>299</v>
      </c>
      <c r="C2851" s="570">
        <v>2024</v>
      </c>
      <c r="D2851" s="570"/>
      <c r="E2851" s="570">
        <v>99</v>
      </c>
      <c r="F2851" s="570"/>
      <c r="G2851" s="570">
        <v>99</v>
      </c>
      <c r="H2851" s="570">
        <v>1</v>
      </c>
      <c r="I2851" s="570">
        <v>99</v>
      </c>
      <c r="J2851" s="570">
        <v>155</v>
      </c>
      <c r="K2851" s="570">
        <v>99</v>
      </c>
      <c r="L2851" s="570">
        <v>13</v>
      </c>
      <c r="M2851" s="570">
        <v>99</v>
      </c>
      <c r="N2851" s="570">
        <v>99</v>
      </c>
      <c r="O2851" s="570">
        <v>99</v>
      </c>
      <c r="P2851" s="570">
        <v>99</v>
      </c>
      <c r="Q2851" s="570"/>
      <c r="R2851" s="570">
        <v>0</v>
      </c>
      <c r="S2851" s="570"/>
      <c r="T2851" s="570"/>
      <c r="U2851" s="570"/>
      <c r="V2851" s="570"/>
      <c r="W2851" s="570"/>
      <c r="X2851" s="570"/>
      <c r="Y2851" s="570"/>
      <c r="Z2851" s="570"/>
      <c r="AA2851" s="570"/>
      <c r="AB2851" s="570"/>
      <c r="AC2851" s="570"/>
      <c r="AD2851" s="570"/>
      <c r="AE2851" s="570"/>
      <c r="AF2851" s="570"/>
      <c r="AG2851" s="570"/>
      <c r="AH2851" s="570"/>
      <c r="AI2851" s="570"/>
      <c r="AJ2851" s="570"/>
      <c r="AK2851" s="570"/>
      <c r="AL2851" s="570"/>
    </row>
    <row r="2852" spans="1:38">
      <c r="A2852" s="570">
        <v>18</v>
      </c>
      <c r="B2852" s="570">
        <v>300</v>
      </c>
      <c r="C2852" s="570">
        <v>2024</v>
      </c>
      <c r="D2852" s="570"/>
      <c r="E2852" s="570">
        <v>99</v>
      </c>
      <c r="F2852" s="570"/>
      <c r="G2852" s="570">
        <v>99</v>
      </c>
      <c r="H2852" s="570">
        <v>2</v>
      </c>
      <c r="I2852" s="570">
        <v>99</v>
      </c>
      <c r="J2852" s="570">
        <v>160</v>
      </c>
      <c r="K2852" s="570">
        <v>99</v>
      </c>
      <c r="L2852" s="570">
        <v>13</v>
      </c>
      <c r="M2852" s="570">
        <v>99</v>
      </c>
      <c r="N2852" s="570">
        <v>99</v>
      </c>
      <c r="O2852" s="570">
        <v>99</v>
      </c>
      <c r="P2852" s="570">
        <v>99</v>
      </c>
      <c r="Q2852" s="570"/>
      <c r="R2852" s="570">
        <v>0</v>
      </c>
      <c r="S2852" s="570"/>
      <c r="T2852" s="570"/>
      <c r="U2852" s="570"/>
      <c r="V2852" s="570"/>
      <c r="W2852" s="570"/>
      <c r="X2852" s="570"/>
      <c r="Y2852" s="570"/>
      <c r="Z2852" s="570"/>
      <c r="AA2852" s="570"/>
      <c r="AB2852" s="570"/>
      <c r="AC2852" s="570"/>
      <c r="AD2852" s="570"/>
      <c r="AE2852" s="570"/>
      <c r="AF2852" s="570"/>
      <c r="AG2852" s="570"/>
      <c r="AH2852" s="570"/>
      <c r="AI2852" s="570"/>
      <c r="AJ2852" s="570"/>
      <c r="AK2852" s="570"/>
      <c r="AL2852" s="570"/>
    </row>
    <row r="2853" spans="1:38">
      <c r="A2853" s="570">
        <v>18</v>
      </c>
      <c r="B2853" s="570">
        <v>301</v>
      </c>
      <c r="C2853" s="570">
        <v>2024</v>
      </c>
      <c r="D2853" s="570"/>
      <c r="E2853" s="570">
        <v>99</v>
      </c>
      <c r="F2853" s="570"/>
      <c r="G2853" s="570">
        <v>99</v>
      </c>
      <c r="H2853" s="570">
        <v>1</v>
      </c>
      <c r="I2853" s="570">
        <v>99</v>
      </c>
      <c r="J2853" s="570">
        <v>171</v>
      </c>
      <c r="K2853" s="570">
        <v>99</v>
      </c>
      <c r="L2853" s="570">
        <v>13</v>
      </c>
      <c r="M2853" s="570">
        <v>99</v>
      </c>
      <c r="N2853" s="570">
        <v>99</v>
      </c>
      <c r="O2853" s="570">
        <v>99</v>
      </c>
      <c r="P2853" s="570">
        <v>99</v>
      </c>
      <c r="Q2853" s="570"/>
      <c r="R2853" s="570">
        <v>0</v>
      </c>
      <c r="S2853" s="570"/>
      <c r="T2853" s="570"/>
      <c r="U2853" s="570"/>
      <c r="V2853" s="570"/>
      <c r="W2853" s="570"/>
      <c r="X2853" s="570"/>
      <c r="Y2853" s="570"/>
      <c r="Z2853" s="570"/>
      <c r="AA2853" s="570"/>
      <c r="AB2853" s="570"/>
      <c r="AC2853" s="570"/>
      <c r="AD2853" s="570"/>
      <c r="AE2853" s="570"/>
      <c r="AF2853" s="570"/>
      <c r="AG2853" s="570"/>
      <c r="AH2853" s="570"/>
      <c r="AI2853" s="570"/>
      <c r="AJ2853" s="570"/>
      <c r="AK2853" s="570"/>
      <c r="AL2853" s="570"/>
    </row>
    <row r="2854" spans="1:38">
      <c r="A2854" s="570">
        <v>18</v>
      </c>
      <c r="B2854" s="570">
        <v>302</v>
      </c>
      <c r="C2854" s="570">
        <v>2024</v>
      </c>
      <c r="D2854" s="570"/>
      <c r="E2854" s="570">
        <v>99</v>
      </c>
      <c r="F2854" s="570"/>
      <c r="G2854" s="570">
        <v>99</v>
      </c>
      <c r="H2854" s="570">
        <v>2</v>
      </c>
      <c r="I2854" s="570">
        <v>99</v>
      </c>
      <c r="J2854" s="570">
        <v>175</v>
      </c>
      <c r="K2854" s="570">
        <v>99</v>
      </c>
      <c r="L2854" s="570">
        <v>13</v>
      </c>
      <c r="M2854" s="570">
        <v>99</v>
      </c>
      <c r="N2854" s="570">
        <v>99</v>
      </c>
      <c r="O2854" s="570">
        <v>99</v>
      </c>
      <c r="P2854" s="570">
        <v>99</v>
      </c>
      <c r="Q2854" s="570"/>
      <c r="R2854" s="570">
        <v>0</v>
      </c>
      <c r="S2854" s="570"/>
      <c r="T2854" s="570"/>
      <c r="U2854" s="570"/>
      <c r="V2854" s="570"/>
      <c r="W2854" s="570"/>
      <c r="X2854" s="570"/>
      <c r="Y2854" s="570"/>
      <c r="Z2854" s="570"/>
      <c r="AA2854" s="570"/>
      <c r="AB2854" s="570"/>
      <c r="AC2854" s="570"/>
      <c r="AD2854" s="570"/>
      <c r="AE2854" s="570"/>
      <c r="AF2854" s="570"/>
      <c r="AG2854" s="570"/>
      <c r="AH2854" s="570"/>
      <c r="AI2854" s="570"/>
      <c r="AJ2854" s="570"/>
      <c r="AK2854" s="570"/>
      <c r="AL2854" s="570"/>
    </row>
    <row r="2855" spans="1:38">
      <c r="A2855" s="570">
        <v>18</v>
      </c>
      <c r="B2855" s="570">
        <v>303</v>
      </c>
      <c r="C2855" s="570">
        <v>2024</v>
      </c>
      <c r="D2855" s="570"/>
      <c r="E2855" s="570">
        <v>99</v>
      </c>
      <c r="F2855" s="570"/>
      <c r="G2855" s="570">
        <v>99</v>
      </c>
      <c r="H2855" s="570">
        <v>2</v>
      </c>
      <c r="I2855" s="570">
        <v>99</v>
      </c>
      <c r="J2855" s="570">
        <v>177</v>
      </c>
      <c r="K2855" s="570">
        <v>99</v>
      </c>
      <c r="L2855" s="570">
        <v>13</v>
      </c>
      <c r="M2855" s="570">
        <v>99</v>
      </c>
      <c r="N2855" s="570">
        <v>99</v>
      </c>
      <c r="O2855" s="570">
        <v>99</v>
      </c>
      <c r="P2855" s="570">
        <v>99</v>
      </c>
      <c r="Q2855" s="570"/>
      <c r="R2855" s="570">
        <v>0</v>
      </c>
      <c r="S2855" s="570"/>
      <c r="T2855" s="570"/>
      <c r="U2855" s="570"/>
      <c r="V2855" s="570"/>
      <c r="W2855" s="570"/>
      <c r="X2855" s="570"/>
      <c r="Y2855" s="570"/>
      <c r="Z2855" s="570"/>
      <c r="AA2855" s="570"/>
      <c r="AB2855" s="570"/>
      <c r="AC2855" s="570"/>
      <c r="AD2855" s="570"/>
      <c r="AE2855" s="570"/>
      <c r="AF2855" s="570"/>
      <c r="AG2855" s="570"/>
      <c r="AH2855" s="570"/>
      <c r="AI2855" s="570"/>
      <c r="AJ2855" s="570"/>
      <c r="AK2855" s="570"/>
      <c r="AL2855" s="570"/>
    </row>
    <row r="2856" spans="1:38">
      <c r="A2856" s="570">
        <v>18</v>
      </c>
      <c r="B2856" s="570">
        <v>304</v>
      </c>
      <c r="C2856" s="570">
        <v>2024</v>
      </c>
      <c r="D2856" s="570"/>
      <c r="E2856" s="570">
        <v>99</v>
      </c>
      <c r="F2856" s="570"/>
      <c r="G2856" s="570">
        <v>99</v>
      </c>
      <c r="H2856" s="570">
        <v>2</v>
      </c>
      <c r="I2856" s="570">
        <v>99</v>
      </c>
      <c r="J2856" s="570">
        <v>178</v>
      </c>
      <c r="K2856" s="570">
        <v>99</v>
      </c>
      <c r="L2856" s="570">
        <v>13</v>
      </c>
      <c r="M2856" s="570">
        <v>99</v>
      </c>
      <c r="N2856" s="570">
        <v>99</v>
      </c>
      <c r="O2856" s="570">
        <v>99</v>
      </c>
      <c r="P2856" s="570">
        <v>99</v>
      </c>
      <c r="Q2856" s="570"/>
      <c r="R2856" s="570">
        <v>0</v>
      </c>
      <c r="S2856" s="570"/>
      <c r="T2856" s="570"/>
      <c r="U2856" s="570"/>
      <c r="V2856" s="570"/>
      <c r="W2856" s="570"/>
      <c r="X2856" s="570"/>
      <c r="Y2856" s="570"/>
      <c r="Z2856" s="570"/>
      <c r="AA2856" s="570"/>
      <c r="AB2856" s="570"/>
      <c r="AC2856" s="570"/>
      <c r="AD2856" s="570"/>
      <c r="AE2856" s="570"/>
      <c r="AF2856" s="570"/>
      <c r="AG2856" s="570"/>
      <c r="AH2856" s="570"/>
      <c r="AI2856" s="570"/>
      <c r="AJ2856" s="570"/>
      <c r="AK2856" s="570"/>
      <c r="AL2856" s="570"/>
    </row>
    <row r="2857" spans="1:38">
      <c r="A2857" s="570">
        <v>18</v>
      </c>
      <c r="B2857" s="570">
        <v>305</v>
      </c>
      <c r="C2857" s="570">
        <v>2024</v>
      </c>
      <c r="D2857" s="570"/>
      <c r="E2857" s="570">
        <v>99</v>
      </c>
      <c r="F2857" s="570"/>
      <c r="G2857" s="570">
        <v>99</v>
      </c>
      <c r="H2857" s="570">
        <v>2</v>
      </c>
      <c r="I2857" s="570">
        <v>99</v>
      </c>
      <c r="J2857" s="570">
        <v>181</v>
      </c>
      <c r="K2857" s="570">
        <v>99</v>
      </c>
      <c r="L2857" s="570">
        <v>13</v>
      </c>
      <c r="M2857" s="570">
        <v>99</v>
      </c>
      <c r="N2857" s="570">
        <v>99</v>
      </c>
      <c r="O2857" s="570">
        <v>99</v>
      </c>
      <c r="P2857" s="570">
        <v>99</v>
      </c>
      <c r="Q2857" s="570"/>
      <c r="R2857" s="570">
        <v>0</v>
      </c>
      <c r="S2857" s="570"/>
      <c r="T2857" s="570"/>
      <c r="U2857" s="570"/>
      <c r="V2857" s="570"/>
      <c r="W2857" s="570"/>
      <c r="X2857" s="570"/>
      <c r="Y2857" s="570"/>
      <c r="Z2857" s="570"/>
      <c r="AA2857" s="570"/>
      <c r="AB2857" s="570"/>
      <c r="AC2857" s="570"/>
      <c r="AD2857" s="570"/>
      <c r="AE2857" s="570"/>
      <c r="AF2857" s="570"/>
      <c r="AG2857" s="570"/>
      <c r="AH2857" s="570"/>
      <c r="AI2857" s="570"/>
      <c r="AJ2857" s="570"/>
      <c r="AK2857" s="570"/>
      <c r="AL2857" s="570"/>
    </row>
    <row r="2858" spans="1:38">
      <c r="A2858" s="570">
        <v>18</v>
      </c>
      <c r="B2858" s="570">
        <v>306</v>
      </c>
      <c r="C2858" s="570">
        <v>2024</v>
      </c>
      <c r="D2858" s="570"/>
      <c r="E2858" s="570">
        <v>99</v>
      </c>
      <c r="F2858" s="570"/>
      <c r="G2858" s="570">
        <v>99</v>
      </c>
      <c r="H2858" s="570">
        <v>1</v>
      </c>
      <c r="I2858" s="570">
        <v>99</v>
      </c>
      <c r="J2858" s="570">
        <v>262</v>
      </c>
      <c r="K2858" s="570">
        <v>99</v>
      </c>
      <c r="L2858" s="570">
        <v>13</v>
      </c>
      <c r="M2858" s="570">
        <v>99</v>
      </c>
      <c r="N2858" s="570">
        <v>99</v>
      </c>
      <c r="O2858" s="570">
        <v>99</v>
      </c>
      <c r="P2858" s="570">
        <v>99</v>
      </c>
      <c r="Q2858" s="570"/>
      <c r="R2858" s="570">
        <v>0</v>
      </c>
      <c r="S2858" s="570"/>
      <c r="T2858" s="570"/>
      <c r="U2858" s="570"/>
      <c r="V2858" s="570"/>
      <c r="W2858" s="570"/>
      <c r="X2858" s="570"/>
      <c r="Y2858" s="570"/>
      <c r="Z2858" s="570"/>
      <c r="AA2858" s="570"/>
      <c r="AB2858" s="570"/>
      <c r="AC2858" s="570"/>
      <c r="AD2858" s="570"/>
      <c r="AE2858" s="570"/>
      <c r="AF2858" s="570"/>
      <c r="AG2858" s="570"/>
      <c r="AH2858" s="570"/>
      <c r="AI2858" s="570"/>
      <c r="AJ2858" s="570"/>
      <c r="AK2858" s="570"/>
      <c r="AL2858" s="570"/>
    </row>
    <row r="2859" spans="1:38">
      <c r="A2859" s="570">
        <v>18</v>
      </c>
      <c r="B2859" s="570">
        <v>307</v>
      </c>
      <c r="C2859" s="570">
        <v>2024</v>
      </c>
      <c r="D2859" s="570"/>
      <c r="E2859" s="570">
        <v>99</v>
      </c>
      <c r="F2859" s="570"/>
      <c r="G2859" s="570">
        <v>99</v>
      </c>
      <c r="H2859" s="570">
        <v>1</v>
      </c>
      <c r="I2859" s="570">
        <v>99</v>
      </c>
      <c r="J2859" s="570">
        <v>309</v>
      </c>
      <c r="K2859" s="570">
        <v>99</v>
      </c>
      <c r="L2859" s="570">
        <v>13</v>
      </c>
      <c r="M2859" s="570">
        <v>99</v>
      </c>
      <c r="N2859" s="570">
        <v>99</v>
      </c>
      <c r="O2859" s="570">
        <v>99</v>
      </c>
      <c r="P2859" s="570">
        <v>99</v>
      </c>
      <c r="Q2859" s="570"/>
      <c r="R2859" s="570">
        <v>0</v>
      </c>
      <c r="S2859" s="570"/>
      <c r="T2859" s="570"/>
      <c r="U2859" s="570"/>
      <c r="V2859" s="570"/>
      <c r="W2859" s="570"/>
      <c r="X2859" s="570"/>
      <c r="Y2859" s="570"/>
      <c r="Z2859" s="570"/>
      <c r="AA2859" s="570"/>
      <c r="AB2859" s="570"/>
      <c r="AC2859" s="570"/>
      <c r="AD2859" s="570"/>
      <c r="AE2859" s="570"/>
      <c r="AF2859" s="570"/>
      <c r="AG2859" s="570"/>
      <c r="AH2859" s="570"/>
      <c r="AI2859" s="570"/>
      <c r="AJ2859" s="570"/>
      <c r="AK2859" s="570"/>
      <c r="AL2859" s="570"/>
    </row>
    <row r="2860" spans="1:38">
      <c r="A2860" s="570">
        <v>18</v>
      </c>
      <c r="B2860" s="570">
        <v>308</v>
      </c>
      <c r="C2860" s="570">
        <v>2024</v>
      </c>
      <c r="D2860" s="570"/>
      <c r="E2860" s="570">
        <v>99</v>
      </c>
      <c r="F2860" s="570"/>
      <c r="G2860" s="570">
        <v>99</v>
      </c>
      <c r="H2860" s="570">
        <v>2</v>
      </c>
      <c r="I2860" s="570">
        <v>99</v>
      </c>
      <c r="J2860" s="570">
        <v>470</v>
      </c>
      <c r="K2860" s="570">
        <v>99</v>
      </c>
      <c r="L2860" s="570">
        <v>13</v>
      </c>
      <c r="M2860" s="570">
        <v>99</v>
      </c>
      <c r="N2860" s="570">
        <v>99</v>
      </c>
      <c r="O2860" s="570">
        <v>99</v>
      </c>
      <c r="P2860" s="570">
        <v>99</v>
      </c>
      <c r="Q2860" s="570"/>
      <c r="R2860" s="570">
        <v>0</v>
      </c>
      <c r="S2860" s="570"/>
      <c r="T2860" s="570"/>
      <c r="U2860" s="570"/>
      <c r="V2860" s="570"/>
      <c r="W2860" s="570"/>
      <c r="X2860" s="570"/>
      <c r="Y2860" s="570"/>
      <c r="Z2860" s="570"/>
      <c r="AA2860" s="570"/>
      <c r="AB2860" s="570"/>
      <c r="AC2860" s="570"/>
      <c r="AD2860" s="570"/>
      <c r="AE2860" s="570"/>
      <c r="AF2860" s="570"/>
      <c r="AG2860" s="570"/>
      <c r="AH2860" s="570"/>
      <c r="AI2860" s="570"/>
      <c r="AJ2860" s="570"/>
      <c r="AK2860" s="570"/>
      <c r="AL2860" s="570"/>
    </row>
    <row r="2861" spans="1:38">
      <c r="A2861" s="570">
        <v>18</v>
      </c>
      <c r="B2861" s="570">
        <v>309</v>
      </c>
      <c r="C2861" s="570">
        <v>2024</v>
      </c>
      <c r="D2861" s="570"/>
      <c r="E2861" s="570">
        <v>99</v>
      </c>
      <c r="F2861" s="570"/>
      <c r="G2861" s="570">
        <v>99</v>
      </c>
      <c r="H2861" s="570">
        <v>2</v>
      </c>
      <c r="I2861" s="570">
        <v>99</v>
      </c>
      <c r="J2861" s="570">
        <v>629</v>
      </c>
      <c r="K2861" s="570">
        <v>99</v>
      </c>
      <c r="L2861" s="570">
        <v>13</v>
      </c>
      <c r="M2861" s="570">
        <v>99</v>
      </c>
      <c r="N2861" s="570">
        <v>99</v>
      </c>
      <c r="O2861" s="570">
        <v>99</v>
      </c>
      <c r="P2861" s="570">
        <v>99</v>
      </c>
      <c r="Q2861" s="570"/>
      <c r="R2861" s="570">
        <v>0</v>
      </c>
      <c r="S2861" s="570"/>
      <c r="T2861" s="570"/>
      <c r="U2861" s="570"/>
      <c r="V2861" s="570"/>
      <c r="W2861" s="570"/>
      <c r="X2861" s="570"/>
      <c r="Y2861" s="570"/>
      <c r="Z2861" s="570"/>
      <c r="AA2861" s="570"/>
      <c r="AB2861" s="570"/>
      <c r="AC2861" s="570"/>
      <c r="AD2861" s="570"/>
      <c r="AE2861" s="570"/>
      <c r="AF2861" s="570"/>
      <c r="AG2861" s="570"/>
      <c r="AH2861" s="570"/>
      <c r="AI2861" s="570"/>
      <c r="AJ2861" s="570"/>
      <c r="AK2861" s="570"/>
      <c r="AL2861" s="570"/>
    </row>
    <row r="2862" spans="1:38">
      <c r="A2862" s="570">
        <v>18</v>
      </c>
      <c r="B2862" s="570">
        <v>310</v>
      </c>
      <c r="C2862" s="570">
        <v>2024</v>
      </c>
      <c r="D2862" s="570"/>
      <c r="E2862" s="570">
        <v>99</v>
      </c>
      <c r="F2862" s="570"/>
      <c r="G2862" s="570">
        <v>99</v>
      </c>
      <c r="H2862" s="570">
        <v>1</v>
      </c>
      <c r="I2862" s="570">
        <v>99</v>
      </c>
      <c r="J2862" s="570">
        <v>643</v>
      </c>
      <c r="K2862" s="570">
        <v>99</v>
      </c>
      <c r="L2862" s="570">
        <v>13</v>
      </c>
      <c r="M2862" s="570">
        <v>99</v>
      </c>
      <c r="N2862" s="570">
        <v>99</v>
      </c>
      <c r="O2862" s="570">
        <v>99</v>
      </c>
      <c r="P2862" s="570">
        <v>99</v>
      </c>
      <c r="Q2862" s="570"/>
      <c r="R2862" s="570">
        <v>0</v>
      </c>
      <c r="S2862" s="570"/>
      <c r="T2862" s="570"/>
      <c r="U2862" s="570"/>
      <c r="V2862" s="570"/>
      <c r="W2862" s="570"/>
      <c r="X2862" s="570"/>
      <c r="Y2862" s="570"/>
      <c r="Z2862" s="570"/>
      <c r="AA2862" s="570"/>
      <c r="AB2862" s="570"/>
      <c r="AC2862" s="570"/>
      <c r="AD2862" s="570"/>
      <c r="AE2862" s="570"/>
      <c r="AF2862" s="570"/>
      <c r="AG2862" s="570"/>
      <c r="AH2862" s="570"/>
      <c r="AI2862" s="570"/>
      <c r="AJ2862" s="570"/>
      <c r="AK2862" s="570"/>
      <c r="AL2862" s="570"/>
    </row>
    <row r="2863" spans="1:38">
      <c r="A2863" s="570">
        <v>18</v>
      </c>
      <c r="B2863" s="570">
        <v>311</v>
      </c>
      <c r="C2863" s="570">
        <v>2024</v>
      </c>
      <c r="D2863" s="570"/>
      <c r="E2863" s="570">
        <v>99</v>
      </c>
      <c r="F2863" s="570"/>
      <c r="G2863" s="570">
        <v>99</v>
      </c>
      <c r="H2863" s="570">
        <v>2</v>
      </c>
      <c r="I2863" s="570">
        <v>99</v>
      </c>
      <c r="J2863" s="570">
        <v>704</v>
      </c>
      <c r="K2863" s="570">
        <v>99</v>
      </c>
      <c r="L2863" s="570">
        <v>13</v>
      </c>
      <c r="M2863" s="570">
        <v>99</v>
      </c>
      <c r="N2863" s="570">
        <v>99</v>
      </c>
      <c r="O2863" s="570">
        <v>99</v>
      </c>
      <c r="P2863" s="570">
        <v>99</v>
      </c>
      <c r="Q2863" s="570"/>
      <c r="R2863" s="570">
        <v>0</v>
      </c>
      <c r="S2863" s="570"/>
      <c r="T2863" s="570"/>
      <c r="U2863" s="570"/>
      <c r="V2863" s="570"/>
      <c r="W2863" s="570"/>
      <c r="X2863" s="570"/>
      <c r="Y2863" s="570"/>
      <c r="Z2863" s="570"/>
      <c r="AA2863" s="570"/>
      <c r="AB2863" s="570"/>
      <c r="AC2863" s="570"/>
      <c r="AD2863" s="570"/>
      <c r="AE2863" s="570"/>
      <c r="AF2863" s="570"/>
      <c r="AG2863" s="570"/>
      <c r="AH2863" s="570"/>
      <c r="AI2863" s="570"/>
      <c r="AJ2863" s="570"/>
      <c r="AK2863" s="570"/>
      <c r="AL2863" s="570"/>
    </row>
    <row r="2864" spans="1:38">
      <c r="A2864" s="570">
        <v>18</v>
      </c>
      <c r="B2864" s="570">
        <v>312</v>
      </c>
      <c r="C2864" s="570">
        <v>2024</v>
      </c>
      <c r="D2864" s="570"/>
      <c r="E2864" s="570">
        <v>99</v>
      </c>
      <c r="F2864" s="570"/>
      <c r="G2864" s="570">
        <v>99</v>
      </c>
      <c r="H2864" s="570">
        <v>1</v>
      </c>
      <c r="I2864" s="570">
        <v>99</v>
      </c>
      <c r="J2864" s="570">
        <v>802</v>
      </c>
      <c r="K2864" s="570">
        <v>99</v>
      </c>
      <c r="L2864" s="570">
        <v>13</v>
      </c>
      <c r="M2864" s="570">
        <v>99</v>
      </c>
      <c r="N2864" s="570">
        <v>99</v>
      </c>
      <c r="O2864" s="570">
        <v>99</v>
      </c>
      <c r="P2864" s="570">
        <v>99</v>
      </c>
      <c r="Q2864" s="570"/>
      <c r="R2864" s="570">
        <v>0</v>
      </c>
      <c r="S2864" s="570"/>
      <c r="T2864" s="570"/>
      <c r="U2864" s="570"/>
      <c r="V2864" s="570"/>
      <c r="W2864" s="570"/>
      <c r="X2864" s="570"/>
      <c r="Y2864" s="570"/>
      <c r="Z2864" s="570"/>
      <c r="AA2864" s="570"/>
      <c r="AB2864" s="570"/>
      <c r="AC2864" s="570"/>
      <c r="AD2864" s="570"/>
      <c r="AE2864" s="570"/>
      <c r="AF2864" s="570"/>
      <c r="AG2864" s="570"/>
      <c r="AH2864" s="570"/>
      <c r="AI2864" s="570"/>
      <c r="AJ2864" s="570"/>
      <c r="AK2864" s="570"/>
      <c r="AL2864" s="570"/>
    </row>
    <row r="2865" spans="1:38">
      <c r="A2865" s="570">
        <v>18</v>
      </c>
      <c r="B2865" s="570">
        <v>313</v>
      </c>
      <c r="C2865" s="570">
        <v>2024</v>
      </c>
      <c r="D2865" s="570"/>
      <c r="E2865" s="570">
        <v>99</v>
      </c>
      <c r="F2865" s="570"/>
      <c r="G2865" s="570">
        <v>99</v>
      </c>
      <c r="H2865" s="570">
        <v>1</v>
      </c>
      <c r="I2865" s="570">
        <v>99</v>
      </c>
      <c r="J2865" s="570">
        <v>103</v>
      </c>
      <c r="K2865" s="570">
        <v>99</v>
      </c>
      <c r="L2865" s="570">
        <v>14</v>
      </c>
      <c r="M2865" s="570">
        <v>99</v>
      </c>
      <c r="N2865" s="570">
        <v>99</v>
      </c>
      <c r="O2865" s="570">
        <v>99</v>
      </c>
      <c r="P2865" s="570">
        <v>99</v>
      </c>
      <c r="Q2865" s="570"/>
      <c r="R2865" s="570">
        <v>0</v>
      </c>
      <c r="S2865" s="570"/>
      <c r="T2865" s="570"/>
      <c r="U2865" s="570"/>
      <c r="V2865" s="570"/>
      <c r="W2865" s="570"/>
      <c r="X2865" s="570"/>
      <c r="Y2865" s="570"/>
      <c r="Z2865" s="570"/>
      <c r="AA2865" s="570"/>
      <c r="AB2865" s="570"/>
      <c r="AC2865" s="570"/>
      <c r="AD2865" s="570"/>
      <c r="AE2865" s="570"/>
      <c r="AF2865" s="570"/>
      <c r="AG2865" s="570"/>
      <c r="AH2865" s="570"/>
      <c r="AI2865" s="570"/>
      <c r="AJ2865" s="570"/>
      <c r="AK2865" s="570"/>
      <c r="AL2865" s="570"/>
    </row>
    <row r="2866" spans="1:38">
      <c r="A2866" s="570">
        <v>18</v>
      </c>
      <c r="B2866" s="570">
        <v>314</v>
      </c>
      <c r="C2866" s="570">
        <v>2024</v>
      </c>
      <c r="D2866" s="570"/>
      <c r="E2866" s="570">
        <v>99</v>
      </c>
      <c r="F2866" s="570"/>
      <c r="G2866" s="570">
        <v>99</v>
      </c>
      <c r="H2866" s="570">
        <v>2</v>
      </c>
      <c r="I2866" s="570">
        <v>99</v>
      </c>
      <c r="J2866" s="570">
        <v>106</v>
      </c>
      <c r="K2866" s="570">
        <v>99</v>
      </c>
      <c r="L2866" s="570">
        <v>14</v>
      </c>
      <c r="M2866" s="570">
        <v>99</v>
      </c>
      <c r="N2866" s="570">
        <v>99</v>
      </c>
      <c r="O2866" s="570">
        <v>99</v>
      </c>
      <c r="P2866" s="570">
        <v>99</v>
      </c>
      <c r="Q2866" s="570"/>
      <c r="R2866" s="570">
        <v>0</v>
      </c>
      <c r="S2866" s="570"/>
      <c r="T2866" s="570"/>
      <c r="U2866" s="570"/>
      <c r="V2866" s="570"/>
      <c r="W2866" s="570"/>
      <c r="X2866" s="570"/>
      <c r="Y2866" s="570"/>
      <c r="Z2866" s="570"/>
      <c r="AA2866" s="570"/>
      <c r="AB2866" s="570"/>
      <c r="AC2866" s="570"/>
      <c r="AD2866" s="570"/>
      <c r="AE2866" s="570"/>
      <c r="AF2866" s="570"/>
      <c r="AG2866" s="570"/>
      <c r="AH2866" s="570"/>
      <c r="AI2866" s="570"/>
      <c r="AJ2866" s="570"/>
      <c r="AK2866" s="570"/>
      <c r="AL2866" s="570"/>
    </row>
    <row r="2867" spans="1:38">
      <c r="A2867" s="570">
        <v>18</v>
      </c>
      <c r="B2867" s="570">
        <v>315</v>
      </c>
      <c r="C2867" s="570">
        <v>2024</v>
      </c>
      <c r="D2867" s="570"/>
      <c r="E2867" s="570">
        <v>99</v>
      </c>
      <c r="F2867" s="570"/>
      <c r="G2867" s="570">
        <v>99</v>
      </c>
      <c r="H2867" s="570">
        <v>1</v>
      </c>
      <c r="I2867" s="570">
        <v>99</v>
      </c>
      <c r="J2867" s="570">
        <v>110</v>
      </c>
      <c r="K2867" s="570">
        <v>99</v>
      </c>
      <c r="L2867" s="570">
        <v>14</v>
      </c>
      <c r="M2867" s="570">
        <v>99</v>
      </c>
      <c r="N2867" s="570">
        <v>99</v>
      </c>
      <c r="O2867" s="570">
        <v>99</v>
      </c>
      <c r="P2867" s="570">
        <v>99</v>
      </c>
      <c r="Q2867" s="570"/>
      <c r="R2867" s="570">
        <v>0</v>
      </c>
      <c r="S2867" s="570"/>
      <c r="T2867" s="570"/>
      <c r="U2867" s="570"/>
      <c r="V2867" s="570"/>
      <c r="W2867" s="570"/>
      <c r="X2867" s="570"/>
      <c r="Y2867" s="570"/>
      <c r="Z2867" s="570"/>
      <c r="AA2867" s="570"/>
      <c r="AB2867" s="570"/>
      <c r="AC2867" s="570"/>
      <c r="AD2867" s="570"/>
      <c r="AE2867" s="570"/>
      <c r="AF2867" s="570"/>
      <c r="AG2867" s="570"/>
      <c r="AH2867" s="570"/>
      <c r="AI2867" s="570"/>
      <c r="AJ2867" s="570"/>
      <c r="AK2867" s="570"/>
      <c r="AL2867" s="570"/>
    </row>
    <row r="2868" spans="1:38">
      <c r="A2868" s="570">
        <v>18</v>
      </c>
      <c r="B2868" s="570">
        <v>316</v>
      </c>
      <c r="C2868" s="570">
        <v>2024</v>
      </c>
      <c r="D2868" s="570"/>
      <c r="E2868" s="570">
        <v>99</v>
      </c>
      <c r="F2868" s="570"/>
      <c r="G2868" s="570">
        <v>99</v>
      </c>
      <c r="H2868" s="570">
        <v>1</v>
      </c>
      <c r="I2868" s="570">
        <v>99</v>
      </c>
      <c r="J2868" s="570">
        <v>111</v>
      </c>
      <c r="K2868" s="570">
        <v>99</v>
      </c>
      <c r="L2868" s="570">
        <v>14</v>
      </c>
      <c r="M2868" s="570">
        <v>99</v>
      </c>
      <c r="N2868" s="570">
        <v>99</v>
      </c>
      <c r="O2868" s="570">
        <v>99</v>
      </c>
      <c r="P2868" s="570">
        <v>99</v>
      </c>
      <c r="Q2868" s="570"/>
      <c r="R2868" s="570">
        <v>0</v>
      </c>
      <c r="S2868" s="570"/>
      <c r="T2868" s="570"/>
      <c r="U2868" s="570"/>
      <c r="V2868" s="570"/>
      <c r="W2868" s="570"/>
      <c r="X2868" s="570"/>
      <c r="Y2868" s="570"/>
      <c r="Z2868" s="570"/>
      <c r="AA2868" s="570"/>
      <c r="AB2868" s="570"/>
      <c r="AC2868" s="570"/>
      <c r="AD2868" s="570"/>
      <c r="AE2868" s="570"/>
      <c r="AF2868" s="570"/>
      <c r="AG2868" s="570"/>
      <c r="AH2868" s="570"/>
      <c r="AI2868" s="570"/>
      <c r="AJ2868" s="570"/>
      <c r="AK2868" s="570"/>
      <c r="AL2868" s="570"/>
    </row>
    <row r="2869" spans="1:38">
      <c r="A2869" s="570">
        <v>18</v>
      </c>
      <c r="B2869" s="570">
        <v>317</v>
      </c>
      <c r="C2869" s="570">
        <v>2024</v>
      </c>
      <c r="D2869" s="570"/>
      <c r="E2869" s="570">
        <v>99</v>
      </c>
      <c r="F2869" s="570"/>
      <c r="G2869" s="570">
        <v>99</v>
      </c>
      <c r="H2869" s="570">
        <v>1</v>
      </c>
      <c r="I2869" s="570">
        <v>99</v>
      </c>
      <c r="J2869" s="570">
        <v>116</v>
      </c>
      <c r="K2869" s="570">
        <v>99</v>
      </c>
      <c r="L2869" s="570">
        <v>14</v>
      </c>
      <c r="M2869" s="570">
        <v>99</v>
      </c>
      <c r="N2869" s="570">
        <v>99</v>
      </c>
      <c r="O2869" s="570">
        <v>99</v>
      </c>
      <c r="P2869" s="570">
        <v>99</v>
      </c>
      <c r="Q2869" s="570"/>
      <c r="R2869" s="570">
        <v>0</v>
      </c>
      <c r="S2869" s="570"/>
      <c r="T2869" s="570"/>
      <c r="U2869" s="570"/>
      <c r="V2869" s="570"/>
      <c r="W2869" s="570"/>
      <c r="X2869" s="570"/>
      <c r="Y2869" s="570"/>
      <c r="Z2869" s="570"/>
      <c r="AA2869" s="570"/>
      <c r="AB2869" s="570"/>
      <c r="AC2869" s="570"/>
      <c r="AD2869" s="570"/>
      <c r="AE2869" s="570"/>
      <c r="AF2869" s="570"/>
      <c r="AG2869" s="570"/>
      <c r="AH2869" s="570"/>
      <c r="AI2869" s="570"/>
      <c r="AJ2869" s="570"/>
      <c r="AK2869" s="570"/>
      <c r="AL2869" s="570"/>
    </row>
    <row r="2870" spans="1:38">
      <c r="A2870" s="570">
        <v>18</v>
      </c>
      <c r="B2870" s="570">
        <v>318</v>
      </c>
      <c r="C2870" s="570">
        <v>2024</v>
      </c>
      <c r="D2870" s="570"/>
      <c r="E2870" s="570">
        <v>99</v>
      </c>
      <c r="F2870" s="570"/>
      <c r="G2870" s="570">
        <v>99</v>
      </c>
      <c r="H2870" s="570">
        <v>2</v>
      </c>
      <c r="I2870" s="570">
        <v>99</v>
      </c>
      <c r="J2870" s="570">
        <v>117</v>
      </c>
      <c r="K2870" s="570">
        <v>99</v>
      </c>
      <c r="L2870" s="570">
        <v>14</v>
      </c>
      <c r="M2870" s="570">
        <v>99</v>
      </c>
      <c r="N2870" s="570">
        <v>99</v>
      </c>
      <c r="O2870" s="570">
        <v>99</v>
      </c>
      <c r="P2870" s="570">
        <v>99</v>
      </c>
      <c r="Q2870" s="570"/>
      <c r="R2870" s="570">
        <v>0</v>
      </c>
      <c r="S2870" s="570"/>
      <c r="T2870" s="570"/>
      <c r="U2870" s="570"/>
      <c r="V2870" s="570"/>
      <c r="W2870" s="570"/>
      <c r="X2870" s="570"/>
      <c r="Y2870" s="570"/>
      <c r="Z2870" s="570"/>
      <c r="AA2870" s="570"/>
      <c r="AB2870" s="570"/>
      <c r="AC2870" s="570"/>
      <c r="AD2870" s="570"/>
      <c r="AE2870" s="570"/>
      <c r="AF2870" s="570"/>
      <c r="AG2870" s="570"/>
      <c r="AH2870" s="570"/>
      <c r="AI2870" s="570"/>
      <c r="AJ2870" s="570"/>
      <c r="AK2870" s="570"/>
      <c r="AL2870" s="570"/>
    </row>
    <row r="2871" spans="1:38">
      <c r="A2871" s="570">
        <v>18</v>
      </c>
      <c r="B2871" s="570">
        <v>319</v>
      </c>
      <c r="C2871" s="570">
        <v>2024</v>
      </c>
      <c r="D2871" s="570"/>
      <c r="E2871" s="570">
        <v>99</v>
      </c>
      <c r="F2871" s="570"/>
      <c r="G2871" s="570">
        <v>99</v>
      </c>
      <c r="H2871" s="570">
        <v>1</v>
      </c>
      <c r="I2871" s="570">
        <v>99</v>
      </c>
      <c r="J2871" s="570">
        <v>134</v>
      </c>
      <c r="K2871" s="570">
        <v>99</v>
      </c>
      <c r="L2871" s="570">
        <v>14</v>
      </c>
      <c r="M2871" s="570">
        <v>99</v>
      </c>
      <c r="N2871" s="570">
        <v>99</v>
      </c>
      <c r="O2871" s="570">
        <v>99</v>
      </c>
      <c r="P2871" s="570">
        <v>99</v>
      </c>
      <c r="Q2871" s="570"/>
      <c r="R2871" s="570">
        <v>0</v>
      </c>
      <c r="S2871" s="570"/>
      <c r="T2871" s="570"/>
      <c r="U2871" s="570"/>
      <c r="V2871" s="570"/>
      <c r="W2871" s="570"/>
      <c r="X2871" s="570"/>
      <c r="Y2871" s="570"/>
      <c r="Z2871" s="570"/>
      <c r="AA2871" s="570"/>
      <c r="AB2871" s="570"/>
      <c r="AC2871" s="570"/>
      <c r="AD2871" s="570"/>
      <c r="AE2871" s="570"/>
      <c r="AF2871" s="570"/>
      <c r="AG2871" s="570"/>
      <c r="AH2871" s="570"/>
      <c r="AI2871" s="570"/>
      <c r="AJ2871" s="570"/>
      <c r="AK2871" s="570"/>
      <c r="AL2871" s="570"/>
    </row>
    <row r="2872" spans="1:38">
      <c r="A2872" s="570">
        <v>18</v>
      </c>
      <c r="B2872" s="570">
        <v>320</v>
      </c>
      <c r="C2872" s="570">
        <v>2024</v>
      </c>
      <c r="D2872" s="570"/>
      <c r="E2872" s="570">
        <v>99</v>
      </c>
      <c r="F2872" s="570"/>
      <c r="G2872" s="570">
        <v>99</v>
      </c>
      <c r="H2872" s="570">
        <v>2</v>
      </c>
      <c r="I2872" s="570">
        <v>99</v>
      </c>
      <c r="J2872" s="570">
        <v>141</v>
      </c>
      <c r="K2872" s="570">
        <v>99</v>
      </c>
      <c r="L2872" s="570">
        <v>14</v>
      </c>
      <c r="M2872" s="570">
        <v>99</v>
      </c>
      <c r="N2872" s="570">
        <v>99</v>
      </c>
      <c r="O2872" s="570">
        <v>99</v>
      </c>
      <c r="P2872" s="570">
        <v>99</v>
      </c>
      <c r="Q2872" s="570"/>
      <c r="R2872" s="570">
        <v>0</v>
      </c>
      <c r="S2872" s="570"/>
      <c r="T2872" s="570"/>
      <c r="U2872" s="570"/>
      <c r="V2872" s="570"/>
      <c r="W2872" s="570"/>
      <c r="X2872" s="570"/>
      <c r="Y2872" s="570"/>
      <c r="Z2872" s="570"/>
      <c r="AA2872" s="570"/>
      <c r="AB2872" s="570"/>
      <c r="AC2872" s="570"/>
      <c r="AD2872" s="570"/>
      <c r="AE2872" s="570"/>
      <c r="AF2872" s="570"/>
      <c r="AG2872" s="570"/>
      <c r="AH2872" s="570"/>
      <c r="AI2872" s="570"/>
      <c r="AJ2872" s="570"/>
      <c r="AK2872" s="570"/>
      <c r="AL2872" s="570"/>
    </row>
    <row r="2873" spans="1:38">
      <c r="A2873" s="570">
        <v>18</v>
      </c>
      <c r="B2873" s="570">
        <v>321</v>
      </c>
      <c r="C2873" s="570">
        <v>2024</v>
      </c>
      <c r="D2873" s="570"/>
      <c r="E2873" s="570">
        <v>99</v>
      </c>
      <c r="F2873" s="570"/>
      <c r="G2873" s="570">
        <v>99</v>
      </c>
      <c r="H2873" s="570">
        <v>2</v>
      </c>
      <c r="I2873" s="570">
        <v>99</v>
      </c>
      <c r="J2873" s="570">
        <v>143</v>
      </c>
      <c r="K2873" s="570">
        <v>99</v>
      </c>
      <c r="L2873" s="570">
        <v>14</v>
      </c>
      <c r="M2873" s="570">
        <v>99</v>
      </c>
      <c r="N2873" s="570">
        <v>99</v>
      </c>
      <c r="O2873" s="570">
        <v>99</v>
      </c>
      <c r="P2873" s="570">
        <v>99</v>
      </c>
      <c r="Q2873" s="570"/>
      <c r="R2873" s="570">
        <v>0</v>
      </c>
      <c r="S2873" s="570"/>
      <c r="T2873" s="570"/>
      <c r="U2873" s="570"/>
      <c r="V2873" s="570"/>
      <c r="W2873" s="570"/>
      <c r="X2873" s="570"/>
      <c r="Y2873" s="570"/>
      <c r="Z2873" s="570"/>
      <c r="AA2873" s="570"/>
      <c r="AB2873" s="570"/>
      <c r="AC2873" s="570"/>
      <c r="AD2873" s="570"/>
      <c r="AE2873" s="570"/>
      <c r="AF2873" s="570"/>
      <c r="AG2873" s="570"/>
      <c r="AH2873" s="570"/>
      <c r="AI2873" s="570"/>
      <c r="AJ2873" s="570"/>
      <c r="AK2873" s="570"/>
      <c r="AL2873" s="570"/>
    </row>
    <row r="2874" spans="1:38">
      <c r="A2874" s="570">
        <v>18</v>
      </c>
      <c r="B2874" s="570">
        <v>322</v>
      </c>
      <c r="C2874" s="570">
        <v>2024</v>
      </c>
      <c r="D2874" s="570"/>
      <c r="E2874" s="570">
        <v>99</v>
      </c>
      <c r="F2874" s="570"/>
      <c r="G2874" s="570">
        <v>99</v>
      </c>
      <c r="H2874" s="570">
        <v>2</v>
      </c>
      <c r="I2874" s="570">
        <v>99</v>
      </c>
      <c r="J2874" s="570">
        <v>147</v>
      </c>
      <c r="K2874" s="570">
        <v>99</v>
      </c>
      <c r="L2874" s="570">
        <v>14</v>
      </c>
      <c r="M2874" s="570">
        <v>99</v>
      </c>
      <c r="N2874" s="570">
        <v>99</v>
      </c>
      <c r="O2874" s="570">
        <v>99</v>
      </c>
      <c r="P2874" s="570">
        <v>99</v>
      </c>
      <c r="Q2874" s="570"/>
      <c r="R2874" s="570">
        <v>0</v>
      </c>
      <c r="S2874" s="570"/>
      <c r="T2874" s="570"/>
      <c r="U2874" s="570"/>
      <c r="V2874" s="570"/>
      <c r="W2874" s="570"/>
      <c r="X2874" s="570"/>
      <c r="Y2874" s="570"/>
      <c r="Z2874" s="570"/>
      <c r="AA2874" s="570"/>
      <c r="AB2874" s="570"/>
      <c r="AC2874" s="570"/>
      <c r="AD2874" s="570"/>
      <c r="AE2874" s="570"/>
      <c r="AF2874" s="570"/>
      <c r="AG2874" s="570"/>
      <c r="AH2874" s="570"/>
      <c r="AI2874" s="570"/>
      <c r="AJ2874" s="570"/>
      <c r="AK2874" s="570"/>
      <c r="AL2874" s="570"/>
    </row>
    <row r="2875" spans="1:38">
      <c r="A2875" s="570">
        <v>18</v>
      </c>
      <c r="B2875" s="570">
        <v>323</v>
      </c>
      <c r="C2875" s="570">
        <v>2024</v>
      </c>
      <c r="D2875" s="570"/>
      <c r="E2875" s="570">
        <v>99</v>
      </c>
      <c r="F2875" s="570"/>
      <c r="G2875" s="570">
        <v>99</v>
      </c>
      <c r="H2875" s="570">
        <v>1</v>
      </c>
      <c r="I2875" s="570">
        <v>99</v>
      </c>
      <c r="J2875" s="570">
        <v>155</v>
      </c>
      <c r="K2875" s="570">
        <v>99</v>
      </c>
      <c r="L2875" s="570">
        <v>14</v>
      </c>
      <c r="M2875" s="570">
        <v>99</v>
      </c>
      <c r="N2875" s="570">
        <v>99</v>
      </c>
      <c r="O2875" s="570">
        <v>99</v>
      </c>
      <c r="P2875" s="570">
        <v>99</v>
      </c>
      <c r="Q2875" s="570"/>
      <c r="R2875" s="570">
        <v>0</v>
      </c>
      <c r="S2875" s="570"/>
      <c r="T2875" s="570"/>
      <c r="U2875" s="570"/>
      <c r="V2875" s="570"/>
      <c r="W2875" s="570"/>
      <c r="X2875" s="570"/>
      <c r="Y2875" s="570"/>
      <c r="Z2875" s="570"/>
      <c r="AA2875" s="570"/>
      <c r="AB2875" s="570"/>
      <c r="AC2875" s="570"/>
      <c r="AD2875" s="570"/>
      <c r="AE2875" s="570"/>
      <c r="AF2875" s="570"/>
      <c r="AG2875" s="570"/>
      <c r="AH2875" s="570"/>
      <c r="AI2875" s="570"/>
      <c r="AJ2875" s="570"/>
      <c r="AK2875" s="570"/>
      <c r="AL2875" s="570"/>
    </row>
    <row r="2876" spans="1:38">
      <c r="A2876" s="570">
        <v>18</v>
      </c>
      <c r="B2876" s="570">
        <v>324</v>
      </c>
      <c r="C2876" s="570">
        <v>2024</v>
      </c>
      <c r="D2876" s="570"/>
      <c r="E2876" s="570">
        <v>99</v>
      </c>
      <c r="F2876" s="570"/>
      <c r="G2876" s="570">
        <v>99</v>
      </c>
      <c r="H2876" s="570">
        <v>2</v>
      </c>
      <c r="I2876" s="570">
        <v>99</v>
      </c>
      <c r="J2876" s="570">
        <v>160</v>
      </c>
      <c r="K2876" s="570">
        <v>99</v>
      </c>
      <c r="L2876" s="570">
        <v>14</v>
      </c>
      <c r="M2876" s="570">
        <v>99</v>
      </c>
      <c r="N2876" s="570">
        <v>99</v>
      </c>
      <c r="O2876" s="570">
        <v>99</v>
      </c>
      <c r="P2876" s="570">
        <v>99</v>
      </c>
      <c r="Q2876" s="570"/>
      <c r="R2876" s="570">
        <v>0</v>
      </c>
      <c r="S2876" s="570"/>
      <c r="T2876" s="570"/>
      <c r="U2876" s="570"/>
      <c r="V2876" s="570"/>
      <c r="W2876" s="570"/>
      <c r="X2876" s="570"/>
      <c r="Y2876" s="570"/>
      <c r="Z2876" s="570"/>
      <c r="AA2876" s="570"/>
      <c r="AB2876" s="570"/>
      <c r="AC2876" s="570"/>
      <c r="AD2876" s="570"/>
      <c r="AE2876" s="570"/>
      <c r="AF2876" s="570"/>
      <c r="AG2876" s="570"/>
      <c r="AH2876" s="570"/>
      <c r="AI2876" s="570"/>
      <c r="AJ2876" s="570"/>
      <c r="AK2876" s="570"/>
      <c r="AL2876" s="570"/>
    </row>
    <row r="2877" spans="1:38">
      <c r="A2877" s="570">
        <v>18</v>
      </c>
      <c r="B2877" s="570">
        <v>325</v>
      </c>
      <c r="C2877" s="570">
        <v>2024</v>
      </c>
      <c r="D2877" s="570"/>
      <c r="E2877" s="570">
        <v>99</v>
      </c>
      <c r="F2877" s="570"/>
      <c r="G2877" s="570">
        <v>99</v>
      </c>
      <c r="H2877" s="570">
        <v>1</v>
      </c>
      <c r="I2877" s="570">
        <v>99</v>
      </c>
      <c r="J2877" s="570">
        <v>171</v>
      </c>
      <c r="K2877" s="570">
        <v>99</v>
      </c>
      <c r="L2877" s="570">
        <v>14</v>
      </c>
      <c r="M2877" s="570">
        <v>99</v>
      </c>
      <c r="N2877" s="570">
        <v>99</v>
      </c>
      <c r="O2877" s="570">
        <v>99</v>
      </c>
      <c r="P2877" s="570">
        <v>99</v>
      </c>
      <c r="Q2877" s="570"/>
      <c r="R2877" s="570">
        <v>0</v>
      </c>
      <c r="S2877" s="570"/>
      <c r="T2877" s="570"/>
      <c r="U2877" s="570"/>
      <c r="V2877" s="570"/>
      <c r="W2877" s="570"/>
      <c r="X2877" s="570"/>
      <c r="Y2877" s="570"/>
      <c r="Z2877" s="570"/>
      <c r="AA2877" s="570"/>
      <c r="AB2877" s="570"/>
      <c r="AC2877" s="570"/>
      <c r="AD2877" s="570"/>
      <c r="AE2877" s="570"/>
      <c r="AF2877" s="570"/>
      <c r="AG2877" s="570"/>
      <c r="AH2877" s="570"/>
      <c r="AI2877" s="570"/>
      <c r="AJ2877" s="570"/>
      <c r="AK2877" s="570"/>
      <c r="AL2877" s="570"/>
    </row>
    <row r="2878" spans="1:38">
      <c r="A2878" s="570">
        <v>18</v>
      </c>
      <c r="B2878" s="570">
        <v>326</v>
      </c>
      <c r="C2878" s="570">
        <v>2024</v>
      </c>
      <c r="D2878" s="570"/>
      <c r="E2878" s="570">
        <v>99</v>
      </c>
      <c r="F2878" s="570"/>
      <c r="G2878" s="570">
        <v>99</v>
      </c>
      <c r="H2878" s="570">
        <v>2</v>
      </c>
      <c r="I2878" s="570">
        <v>99</v>
      </c>
      <c r="J2878" s="570">
        <v>175</v>
      </c>
      <c r="K2878" s="570">
        <v>99</v>
      </c>
      <c r="L2878" s="570">
        <v>14</v>
      </c>
      <c r="M2878" s="570">
        <v>99</v>
      </c>
      <c r="N2878" s="570">
        <v>99</v>
      </c>
      <c r="O2878" s="570">
        <v>99</v>
      </c>
      <c r="P2878" s="570">
        <v>99</v>
      </c>
      <c r="Q2878" s="570"/>
      <c r="R2878" s="570">
        <v>0</v>
      </c>
      <c r="S2878" s="570"/>
      <c r="T2878" s="570"/>
      <c r="U2878" s="570"/>
      <c r="V2878" s="570"/>
      <c r="W2878" s="570"/>
      <c r="X2878" s="570"/>
      <c r="Y2878" s="570"/>
      <c r="Z2878" s="570"/>
      <c r="AA2878" s="570"/>
      <c r="AB2878" s="570"/>
      <c r="AC2878" s="570"/>
      <c r="AD2878" s="570"/>
      <c r="AE2878" s="570"/>
      <c r="AF2878" s="570"/>
      <c r="AG2878" s="570"/>
      <c r="AH2878" s="570"/>
      <c r="AI2878" s="570"/>
      <c r="AJ2878" s="570"/>
      <c r="AK2878" s="570"/>
      <c r="AL2878" s="570"/>
    </row>
    <row r="2879" spans="1:38">
      <c r="A2879" s="570">
        <v>18</v>
      </c>
      <c r="B2879" s="570">
        <v>327</v>
      </c>
      <c r="C2879" s="570">
        <v>2024</v>
      </c>
      <c r="D2879" s="570"/>
      <c r="E2879" s="570">
        <v>99</v>
      </c>
      <c r="F2879" s="570"/>
      <c r="G2879" s="570">
        <v>99</v>
      </c>
      <c r="H2879" s="570">
        <v>2</v>
      </c>
      <c r="I2879" s="570">
        <v>99</v>
      </c>
      <c r="J2879" s="570">
        <v>177</v>
      </c>
      <c r="K2879" s="570">
        <v>99</v>
      </c>
      <c r="L2879" s="570">
        <v>14</v>
      </c>
      <c r="M2879" s="570">
        <v>99</v>
      </c>
      <c r="N2879" s="570">
        <v>99</v>
      </c>
      <c r="O2879" s="570">
        <v>99</v>
      </c>
      <c r="P2879" s="570">
        <v>99</v>
      </c>
      <c r="Q2879" s="570"/>
      <c r="R2879" s="570">
        <v>0</v>
      </c>
      <c r="S2879" s="570"/>
      <c r="T2879" s="570"/>
      <c r="U2879" s="570"/>
      <c r="V2879" s="570"/>
      <c r="W2879" s="570"/>
      <c r="X2879" s="570"/>
      <c r="Y2879" s="570"/>
      <c r="Z2879" s="570"/>
      <c r="AA2879" s="570"/>
      <c r="AB2879" s="570"/>
      <c r="AC2879" s="570"/>
      <c r="AD2879" s="570"/>
      <c r="AE2879" s="570"/>
      <c r="AF2879" s="570"/>
      <c r="AG2879" s="570"/>
      <c r="AH2879" s="570"/>
      <c r="AI2879" s="570"/>
      <c r="AJ2879" s="570"/>
      <c r="AK2879" s="570"/>
      <c r="AL2879" s="570"/>
    </row>
    <row r="2880" spans="1:38">
      <c r="A2880" s="570">
        <v>18</v>
      </c>
      <c r="B2880" s="570">
        <v>328</v>
      </c>
      <c r="C2880" s="570">
        <v>2024</v>
      </c>
      <c r="D2880" s="570"/>
      <c r="E2880" s="570">
        <v>99</v>
      </c>
      <c r="F2880" s="570"/>
      <c r="G2880" s="570">
        <v>99</v>
      </c>
      <c r="H2880" s="570">
        <v>2</v>
      </c>
      <c r="I2880" s="570">
        <v>99</v>
      </c>
      <c r="J2880" s="570">
        <v>178</v>
      </c>
      <c r="K2880" s="570">
        <v>99</v>
      </c>
      <c r="L2880" s="570">
        <v>14</v>
      </c>
      <c r="M2880" s="570">
        <v>99</v>
      </c>
      <c r="N2880" s="570">
        <v>99</v>
      </c>
      <c r="O2880" s="570">
        <v>99</v>
      </c>
      <c r="P2880" s="570">
        <v>99</v>
      </c>
      <c r="Q2880" s="570"/>
      <c r="R2880" s="570">
        <v>0</v>
      </c>
      <c r="S2880" s="570"/>
      <c r="T2880" s="570"/>
      <c r="U2880" s="570"/>
      <c r="V2880" s="570"/>
      <c r="W2880" s="570"/>
      <c r="X2880" s="570"/>
      <c r="Y2880" s="570"/>
      <c r="Z2880" s="570"/>
      <c r="AA2880" s="570"/>
      <c r="AB2880" s="570"/>
      <c r="AC2880" s="570"/>
      <c r="AD2880" s="570"/>
      <c r="AE2880" s="570"/>
      <c r="AF2880" s="570"/>
      <c r="AG2880" s="570"/>
      <c r="AH2880" s="570"/>
      <c r="AI2880" s="570"/>
      <c r="AJ2880" s="570"/>
      <c r="AK2880" s="570"/>
      <c r="AL2880" s="570"/>
    </row>
    <row r="2881" spans="1:38">
      <c r="A2881" s="570">
        <v>18</v>
      </c>
      <c r="B2881" s="570">
        <v>329</v>
      </c>
      <c r="C2881" s="570">
        <v>2024</v>
      </c>
      <c r="D2881" s="570"/>
      <c r="E2881" s="570">
        <v>99</v>
      </c>
      <c r="F2881" s="570"/>
      <c r="G2881" s="570">
        <v>99</v>
      </c>
      <c r="H2881" s="570">
        <v>2</v>
      </c>
      <c r="I2881" s="570">
        <v>99</v>
      </c>
      <c r="J2881" s="570">
        <v>181</v>
      </c>
      <c r="K2881" s="570">
        <v>99</v>
      </c>
      <c r="L2881" s="570">
        <v>14</v>
      </c>
      <c r="M2881" s="570">
        <v>99</v>
      </c>
      <c r="N2881" s="570">
        <v>99</v>
      </c>
      <c r="O2881" s="570">
        <v>99</v>
      </c>
      <c r="P2881" s="570">
        <v>99</v>
      </c>
      <c r="Q2881" s="570"/>
      <c r="R2881" s="570">
        <v>0</v>
      </c>
      <c r="S2881" s="570"/>
      <c r="T2881" s="570"/>
      <c r="U2881" s="570"/>
      <c r="V2881" s="570"/>
      <c r="W2881" s="570"/>
      <c r="X2881" s="570"/>
      <c r="Y2881" s="570"/>
      <c r="Z2881" s="570"/>
      <c r="AA2881" s="570"/>
      <c r="AB2881" s="570"/>
      <c r="AC2881" s="570"/>
      <c r="AD2881" s="570"/>
      <c r="AE2881" s="570"/>
      <c r="AF2881" s="570"/>
      <c r="AG2881" s="570"/>
      <c r="AH2881" s="570"/>
      <c r="AI2881" s="570"/>
      <c r="AJ2881" s="570"/>
      <c r="AK2881" s="570"/>
      <c r="AL2881" s="570"/>
    </row>
    <row r="2882" spans="1:38">
      <c r="A2882" s="570">
        <v>18</v>
      </c>
      <c r="B2882" s="570">
        <v>330</v>
      </c>
      <c r="C2882" s="570">
        <v>2024</v>
      </c>
      <c r="D2882" s="570"/>
      <c r="E2882" s="570">
        <v>99</v>
      </c>
      <c r="F2882" s="570"/>
      <c r="G2882" s="570">
        <v>99</v>
      </c>
      <c r="H2882" s="570">
        <v>1</v>
      </c>
      <c r="I2882" s="570">
        <v>99</v>
      </c>
      <c r="J2882" s="570">
        <v>262</v>
      </c>
      <c r="K2882" s="570">
        <v>99</v>
      </c>
      <c r="L2882" s="570">
        <v>14</v>
      </c>
      <c r="M2882" s="570">
        <v>99</v>
      </c>
      <c r="N2882" s="570">
        <v>99</v>
      </c>
      <c r="O2882" s="570">
        <v>99</v>
      </c>
      <c r="P2882" s="570">
        <v>99</v>
      </c>
      <c r="Q2882" s="570"/>
      <c r="R2882" s="570">
        <v>0</v>
      </c>
      <c r="S2882" s="570"/>
      <c r="T2882" s="570"/>
      <c r="U2882" s="570"/>
      <c r="V2882" s="570"/>
      <c r="W2882" s="570"/>
      <c r="X2882" s="570"/>
      <c r="Y2882" s="570"/>
      <c r="Z2882" s="570"/>
      <c r="AA2882" s="570"/>
      <c r="AB2882" s="570"/>
      <c r="AC2882" s="570"/>
      <c r="AD2882" s="570"/>
      <c r="AE2882" s="570"/>
      <c r="AF2882" s="570"/>
      <c r="AG2882" s="570"/>
      <c r="AH2882" s="570"/>
      <c r="AI2882" s="570"/>
      <c r="AJ2882" s="570"/>
      <c r="AK2882" s="570"/>
      <c r="AL2882" s="570"/>
    </row>
    <row r="2883" spans="1:38">
      <c r="A2883" s="570">
        <v>18</v>
      </c>
      <c r="B2883" s="570">
        <v>331</v>
      </c>
      <c r="C2883" s="570">
        <v>2024</v>
      </c>
      <c r="D2883" s="570"/>
      <c r="E2883" s="570">
        <v>99</v>
      </c>
      <c r="F2883" s="570"/>
      <c r="G2883" s="570">
        <v>99</v>
      </c>
      <c r="H2883" s="570">
        <v>1</v>
      </c>
      <c r="I2883" s="570">
        <v>99</v>
      </c>
      <c r="J2883" s="570">
        <v>309</v>
      </c>
      <c r="K2883" s="570">
        <v>99</v>
      </c>
      <c r="L2883" s="570">
        <v>14</v>
      </c>
      <c r="M2883" s="570">
        <v>99</v>
      </c>
      <c r="N2883" s="570">
        <v>99</v>
      </c>
      <c r="O2883" s="570">
        <v>99</v>
      </c>
      <c r="P2883" s="570">
        <v>99</v>
      </c>
      <c r="Q2883" s="570"/>
      <c r="R2883" s="570">
        <v>0</v>
      </c>
      <c r="S2883" s="570"/>
      <c r="T2883" s="570"/>
      <c r="U2883" s="570"/>
      <c r="V2883" s="570"/>
      <c r="W2883" s="570"/>
      <c r="X2883" s="570"/>
      <c r="Y2883" s="570"/>
      <c r="Z2883" s="570"/>
      <c r="AA2883" s="570"/>
      <c r="AB2883" s="570"/>
      <c r="AC2883" s="570"/>
      <c r="AD2883" s="570"/>
      <c r="AE2883" s="570"/>
      <c r="AF2883" s="570"/>
      <c r="AG2883" s="570"/>
      <c r="AH2883" s="570"/>
      <c r="AI2883" s="570"/>
      <c r="AJ2883" s="570"/>
      <c r="AK2883" s="570"/>
      <c r="AL2883" s="570"/>
    </row>
    <row r="2884" spans="1:38">
      <c r="A2884" s="570">
        <v>18</v>
      </c>
      <c r="B2884" s="570">
        <v>332</v>
      </c>
      <c r="C2884" s="570">
        <v>2024</v>
      </c>
      <c r="D2884" s="570"/>
      <c r="E2884" s="570">
        <v>99</v>
      </c>
      <c r="F2884" s="570"/>
      <c r="G2884" s="570">
        <v>99</v>
      </c>
      <c r="H2884" s="570">
        <v>2</v>
      </c>
      <c r="I2884" s="570">
        <v>99</v>
      </c>
      <c r="J2884" s="570">
        <v>470</v>
      </c>
      <c r="K2884" s="570">
        <v>99</v>
      </c>
      <c r="L2884" s="570">
        <v>14</v>
      </c>
      <c r="M2884" s="570">
        <v>99</v>
      </c>
      <c r="N2884" s="570">
        <v>99</v>
      </c>
      <c r="O2884" s="570">
        <v>99</v>
      </c>
      <c r="P2884" s="570">
        <v>99</v>
      </c>
      <c r="Q2884" s="570"/>
      <c r="R2884" s="570">
        <v>0</v>
      </c>
      <c r="S2884" s="570"/>
      <c r="T2884" s="570"/>
      <c r="U2884" s="570"/>
      <c r="V2884" s="570"/>
      <c r="W2884" s="570"/>
      <c r="X2884" s="570"/>
      <c r="Y2884" s="570"/>
      <c r="Z2884" s="570"/>
      <c r="AA2884" s="570"/>
      <c r="AB2884" s="570"/>
      <c r="AC2884" s="570"/>
      <c r="AD2884" s="570"/>
      <c r="AE2884" s="570"/>
      <c r="AF2884" s="570"/>
      <c r="AG2884" s="570"/>
      <c r="AH2884" s="570"/>
      <c r="AI2884" s="570"/>
      <c r="AJ2884" s="570"/>
      <c r="AK2884" s="570"/>
      <c r="AL2884" s="570"/>
    </row>
    <row r="2885" spans="1:38">
      <c r="A2885" s="570">
        <v>18</v>
      </c>
      <c r="B2885" s="570">
        <v>333</v>
      </c>
      <c r="C2885" s="570">
        <v>2024</v>
      </c>
      <c r="D2885" s="570"/>
      <c r="E2885" s="570">
        <v>99</v>
      </c>
      <c r="F2885" s="570"/>
      <c r="G2885" s="570">
        <v>99</v>
      </c>
      <c r="H2885" s="570">
        <v>2</v>
      </c>
      <c r="I2885" s="570">
        <v>99</v>
      </c>
      <c r="J2885" s="570">
        <v>629</v>
      </c>
      <c r="K2885" s="570">
        <v>99</v>
      </c>
      <c r="L2885" s="570">
        <v>14</v>
      </c>
      <c r="M2885" s="570">
        <v>99</v>
      </c>
      <c r="N2885" s="570">
        <v>99</v>
      </c>
      <c r="O2885" s="570">
        <v>99</v>
      </c>
      <c r="P2885" s="570">
        <v>99</v>
      </c>
      <c r="Q2885" s="570"/>
      <c r="R2885" s="570">
        <v>0</v>
      </c>
      <c r="S2885" s="570"/>
      <c r="T2885" s="570"/>
      <c r="U2885" s="570"/>
      <c r="V2885" s="570"/>
      <c r="W2885" s="570"/>
      <c r="X2885" s="570"/>
      <c r="Y2885" s="570"/>
      <c r="Z2885" s="570"/>
      <c r="AA2885" s="570"/>
      <c r="AB2885" s="570"/>
      <c r="AC2885" s="570"/>
      <c r="AD2885" s="570"/>
      <c r="AE2885" s="570"/>
      <c r="AF2885" s="570"/>
      <c r="AG2885" s="570"/>
      <c r="AH2885" s="570"/>
      <c r="AI2885" s="570"/>
      <c r="AJ2885" s="570"/>
      <c r="AK2885" s="570"/>
      <c r="AL2885" s="570"/>
    </row>
    <row r="2886" spans="1:38">
      <c r="A2886" s="570">
        <v>18</v>
      </c>
      <c r="B2886" s="570">
        <v>334</v>
      </c>
      <c r="C2886" s="570">
        <v>2024</v>
      </c>
      <c r="D2886" s="570"/>
      <c r="E2886" s="570">
        <v>99</v>
      </c>
      <c r="F2886" s="570"/>
      <c r="G2886" s="570">
        <v>99</v>
      </c>
      <c r="H2886" s="570">
        <v>1</v>
      </c>
      <c r="I2886" s="570">
        <v>99</v>
      </c>
      <c r="J2886" s="570">
        <v>643</v>
      </c>
      <c r="K2886" s="570">
        <v>99</v>
      </c>
      <c r="L2886" s="570">
        <v>14</v>
      </c>
      <c r="M2886" s="570">
        <v>99</v>
      </c>
      <c r="N2886" s="570">
        <v>99</v>
      </c>
      <c r="O2886" s="570">
        <v>99</v>
      </c>
      <c r="P2886" s="570">
        <v>99</v>
      </c>
      <c r="Q2886" s="570"/>
      <c r="R2886" s="570">
        <v>0</v>
      </c>
      <c r="S2886" s="570"/>
      <c r="T2886" s="570"/>
      <c r="U2886" s="570"/>
      <c r="V2886" s="570"/>
      <c r="W2886" s="570"/>
      <c r="X2886" s="570"/>
      <c r="Y2886" s="570"/>
      <c r="Z2886" s="570"/>
      <c r="AA2886" s="570"/>
      <c r="AB2886" s="570"/>
      <c r="AC2886" s="570"/>
      <c r="AD2886" s="570"/>
      <c r="AE2886" s="570"/>
      <c r="AF2886" s="570"/>
      <c r="AG2886" s="570"/>
      <c r="AH2886" s="570"/>
      <c r="AI2886" s="570"/>
      <c r="AJ2886" s="570"/>
      <c r="AK2886" s="570"/>
      <c r="AL2886" s="570"/>
    </row>
    <row r="2887" spans="1:38">
      <c r="A2887" s="570">
        <v>18</v>
      </c>
      <c r="B2887" s="570">
        <v>335</v>
      </c>
      <c r="C2887" s="570">
        <v>2024</v>
      </c>
      <c r="D2887" s="570"/>
      <c r="E2887" s="570">
        <v>99</v>
      </c>
      <c r="F2887" s="570"/>
      <c r="G2887" s="570">
        <v>99</v>
      </c>
      <c r="H2887" s="570">
        <v>2</v>
      </c>
      <c r="I2887" s="570">
        <v>99</v>
      </c>
      <c r="J2887" s="570">
        <v>704</v>
      </c>
      <c r="K2887" s="570">
        <v>99</v>
      </c>
      <c r="L2887" s="570">
        <v>14</v>
      </c>
      <c r="M2887" s="570">
        <v>99</v>
      </c>
      <c r="N2887" s="570">
        <v>99</v>
      </c>
      <c r="O2887" s="570">
        <v>99</v>
      </c>
      <c r="P2887" s="570">
        <v>99</v>
      </c>
      <c r="Q2887" s="570"/>
      <c r="R2887" s="570">
        <v>0</v>
      </c>
      <c r="S2887" s="570"/>
      <c r="T2887" s="570"/>
      <c r="U2887" s="570"/>
      <c r="V2887" s="570"/>
      <c r="W2887" s="570"/>
      <c r="X2887" s="570"/>
      <c r="Y2887" s="570"/>
      <c r="Z2887" s="570"/>
      <c r="AA2887" s="570"/>
      <c r="AB2887" s="570"/>
      <c r="AC2887" s="570"/>
      <c r="AD2887" s="570"/>
      <c r="AE2887" s="570"/>
      <c r="AF2887" s="570"/>
      <c r="AG2887" s="570"/>
      <c r="AH2887" s="570"/>
      <c r="AI2887" s="570"/>
      <c r="AJ2887" s="570"/>
      <c r="AK2887" s="570"/>
      <c r="AL2887" s="570"/>
    </row>
    <row r="2888" spans="1:38">
      <c r="A2888" s="570">
        <v>18</v>
      </c>
      <c r="B2888" s="570">
        <v>336</v>
      </c>
      <c r="C2888" s="570">
        <v>2024</v>
      </c>
      <c r="D2888" s="570"/>
      <c r="E2888" s="570">
        <v>99</v>
      </c>
      <c r="F2888" s="570"/>
      <c r="G2888" s="570">
        <v>99</v>
      </c>
      <c r="H2888" s="570">
        <v>1</v>
      </c>
      <c r="I2888" s="570">
        <v>99</v>
      </c>
      <c r="J2888" s="570">
        <v>802</v>
      </c>
      <c r="K2888" s="570">
        <v>99</v>
      </c>
      <c r="L2888" s="570">
        <v>14</v>
      </c>
      <c r="M2888" s="570">
        <v>99</v>
      </c>
      <c r="N2888" s="570">
        <v>99</v>
      </c>
      <c r="O2888" s="570">
        <v>99</v>
      </c>
      <c r="P2888" s="570">
        <v>99</v>
      </c>
      <c r="Q2888" s="570"/>
      <c r="R2888" s="570">
        <v>0</v>
      </c>
      <c r="S2888" s="570"/>
      <c r="T2888" s="570"/>
      <c r="U2888" s="570"/>
      <c r="V2888" s="570"/>
      <c r="W2888" s="570"/>
      <c r="X2888" s="570"/>
      <c r="Y2888" s="570"/>
      <c r="Z2888" s="570"/>
      <c r="AA2888" s="570"/>
      <c r="AB2888" s="570"/>
      <c r="AC2888" s="570"/>
      <c r="AD2888" s="570"/>
      <c r="AE2888" s="570"/>
      <c r="AF2888" s="570"/>
      <c r="AG2888" s="570"/>
      <c r="AH2888" s="570"/>
      <c r="AI2888" s="570"/>
      <c r="AJ2888" s="570"/>
      <c r="AK2888" s="570"/>
      <c r="AL2888" s="570"/>
    </row>
    <row r="2889" spans="1:38">
      <c r="A2889" s="570">
        <v>18</v>
      </c>
      <c r="B2889" s="570">
        <v>337</v>
      </c>
      <c r="C2889" s="570">
        <v>2024</v>
      </c>
      <c r="D2889" s="570"/>
      <c r="E2889" s="570">
        <v>99</v>
      </c>
      <c r="F2889" s="570"/>
      <c r="G2889" s="570">
        <v>99</v>
      </c>
      <c r="H2889" s="570">
        <v>1</v>
      </c>
      <c r="I2889" s="570">
        <v>99</v>
      </c>
      <c r="J2889" s="570">
        <v>103</v>
      </c>
      <c r="K2889" s="570">
        <v>99</v>
      </c>
      <c r="L2889" s="570">
        <v>15</v>
      </c>
      <c r="M2889" s="570">
        <v>99</v>
      </c>
      <c r="N2889" s="570">
        <v>99</v>
      </c>
      <c r="O2889" s="570">
        <v>99</v>
      </c>
      <c r="P2889" s="570">
        <v>99</v>
      </c>
      <c r="Q2889" s="570"/>
      <c r="R2889" s="570">
        <v>0</v>
      </c>
      <c r="S2889" s="570"/>
      <c r="T2889" s="570"/>
      <c r="U2889" s="570"/>
      <c r="V2889" s="570"/>
      <c r="W2889" s="570"/>
      <c r="X2889" s="570"/>
      <c r="Y2889" s="570"/>
      <c r="Z2889" s="570"/>
      <c r="AA2889" s="570"/>
      <c r="AB2889" s="570"/>
      <c r="AC2889" s="570"/>
      <c r="AD2889" s="570"/>
      <c r="AE2889" s="570"/>
      <c r="AF2889" s="570"/>
      <c r="AG2889" s="570"/>
      <c r="AH2889" s="570"/>
      <c r="AI2889" s="570"/>
      <c r="AJ2889" s="570"/>
      <c r="AK2889" s="570"/>
      <c r="AL2889" s="570"/>
    </row>
    <row r="2890" spans="1:38">
      <c r="A2890" s="570">
        <v>18</v>
      </c>
      <c r="B2890" s="570">
        <v>338</v>
      </c>
      <c r="C2890" s="570">
        <v>2024</v>
      </c>
      <c r="D2890" s="570"/>
      <c r="E2890" s="570">
        <v>99</v>
      </c>
      <c r="F2890" s="570"/>
      <c r="G2890" s="570">
        <v>99</v>
      </c>
      <c r="H2890" s="570">
        <v>2</v>
      </c>
      <c r="I2890" s="570">
        <v>99</v>
      </c>
      <c r="J2890" s="570">
        <v>106</v>
      </c>
      <c r="K2890" s="570">
        <v>99</v>
      </c>
      <c r="L2890" s="570">
        <v>15</v>
      </c>
      <c r="M2890" s="570">
        <v>99</v>
      </c>
      <c r="N2890" s="570">
        <v>99</v>
      </c>
      <c r="O2890" s="570">
        <v>99</v>
      </c>
      <c r="P2890" s="570">
        <v>99</v>
      </c>
      <c r="Q2890" s="570"/>
      <c r="R2890" s="570">
        <v>0</v>
      </c>
      <c r="S2890" s="570"/>
      <c r="T2890" s="570"/>
      <c r="U2890" s="570"/>
      <c r="V2890" s="570"/>
      <c r="W2890" s="570"/>
      <c r="X2890" s="570"/>
      <c r="Y2890" s="570"/>
      <c r="Z2890" s="570"/>
      <c r="AA2890" s="570"/>
      <c r="AB2890" s="570"/>
      <c r="AC2890" s="570"/>
      <c r="AD2890" s="570"/>
      <c r="AE2890" s="570"/>
      <c r="AF2890" s="570"/>
      <c r="AG2890" s="570"/>
      <c r="AH2890" s="570"/>
      <c r="AI2890" s="570"/>
      <c r="AJ2890" s="570"/>
      <c r="AK2890" s="570"/>
      <c r="AL2890" s="570"/>
    </row>
    <row r="2891" spans="1:38">
      <c r="A2891" s="570">
        <v>18</v>
      </c>
      <c r="B2891" s="570">
        <v>339</v>
      </c>
      <c r="C2891" s="570">
        <v>2024</v>
      </c>
      <c r="D2891" s="570"/>
      <c r="E2891" s="570">
        <v>99</v>
      </c>
      <c r="F2891" s="570"/>
      <c r="G2891" s="570">
        <v>99</v>
      </c>
      <c r="H2891" s="570">
        <v>1</v>
      </c>
      <c r="I2891" s="570">
        <v>99</v>
      </c>
      <c r="J2891" s="570">
        <v>110</v>
      </c>
      <c r="K2891" s="570">
        <v>99</v>
      </c>
      <c r="L2891" s="570">
        <v>15</v>
      </c>
      <c r="M2891" s="570">
        <v>99</v>
      </c>
      <c r="N2891" s="570">
        <v>99</v>
      </c>
      <c r="O2891" s="570">
        <v>99</v>
      </c>
      <c r="P2891" s="570">
        <v>99</v>
      </c>
      <c r="Q2891" s="570"/>
      <c r="R2891" s="570">
        <v>0</v>
      </c>
      <c r="S2891" s="570"/>
      <c r="T2891" s="570"/>
      <c r="U2891" s="570"/>
      <c r="V2891" s="570"/>
      <c r="W2891" s="570"/>
      <c r="X2891" s="570"/>
      <c r="Y2891" s="570"/>
      <c r="Z2891" s="570"/>
      <c r="AA2891" s="570"/>
      <c r="AB2891" s="570"/>
      <c r="AC2891" s="570"/>
      <c r="AD2891" s="570"/>
      <c r="AE2891" s="570"/>
      <c r="AF2891" s="570"/>
      <c r="AG2891" s="570"/>
      <c r="AH2891" s="570"/>
      <c r="AI2891" s="570"/>
      <c r="AJ2891" s="570"/>
      <c r="AK2891" s="570"/>
      <c r="AL2891" s="570"/>
    </row>
    <row r="2892" spans="1:38">
      <c r="A2892" s="570">
        <v>18</v>
      </c>
      <c r="B2892" s="570">
        <v>340</v>
      </c>
      <c r="C2892" s="570">
        <v>2024</v>
      </c>
      <c r="D2892" s="570"/>
      <c r="E2892" s="570">
        <v>99</v>
      </c>
      <c r="F2892" s="570"/>
      <c r="G2892" s="570">
        <v>99</v>
      </c>
      <c r="H2892" s="570">
        <v>1</v>
      </c>
      <c r="I2892" s="570">
        <v>99</v>
      </c>
      <c r="J2892" s="570">
        <v>111</v>
      </c>
      <c r="K2892" s="570">
        <v>99</v>
      </c>
      <c r="L2892" s="570">
        <v>15</v>
      </c>
      <c r="M2892" s="570">
        <v>99</v>
      </c>
      <c r="N2892" s="570">
        <v>99</v>
      </c>
      <c r="O2892" s="570">
        <v>99</v>
      </c>
      <c r="P2892" s="570">
        <v>99</v>
      </c>
      <c r="Q2892" s="570"/>
      <c r="R2892" s="570">
        <v>0</v>
      </c>
      <c r="S2892" s="570"/>
      <c r="T2892" s="570"/>
      <c r="U2892" s="570"/>
      <c r="V2892" s="570"/>
      <c r="W2892" s="570"/>
      <c r="X2892" s="570"/>
      <c r="Y2892" s="570"/>
      <c r="Z2892" s="570"/>
      <c r="AA2892" s="570"/>
      <c r="AB2892" s="570"/>
      <c r="AC2892" s="570"/>
      <c r="AD2892" s="570"/>
      <c r="AE2892" s="570"/>
      <c r="AF2892" s="570"/>
      <c r="AG2892" s="570"/>
      <c r="AH2892" s="570"/>
      <c r="AI2892" s="570"/>
      <c r="AJ2892" s="570"/>
      <c r="AK2892" s="570"/>
      <c r="AL2892" s="570"/>
    </row>
    <row r="2893" spans="1:38">
      <c r="A2893" s="570">
        <v>18</v>
      </c>
      <c r="B2893" s="570">
        <v>341</v>
      </c>
      <c r="C2893" s="570">
        <v>2024</v>
      </c>
      <c r="D2893" s="570"/>
      <c r="E2893" s="570">
        <v>99</v>
      </c>
      <c r="F2893" s="570"/>
      <c r="G2893" s="570">
        <v>99</v>
      </c>
      <c r="H2893" s="570">
        <v>1</v>
      </c>
      <c r="I2893" s="570">
        <v>99</v>
      </c>
      <c r="J2893" s="570">
        <v>116</v>
      </c>
      <c r="K2893" s="570">
        <v>99</v>
      </c>
      <c r="L2893" s="570">
        <v>15</v>
      </c>
      <c r="M2893" s="570">
        <v>99</v>
      </c>
      <c r="N2893" s="570">
        <v>99</v>
      </c>
      <c r="O2893" s="570">
        <v>99</v>
      </c>
      <c r="P2893" s="570">
        <v>99</v>
      </c>
      <c r="Q2893" s="570"/>
      <c r="R2893" s="570">
        <v>0</v>
      </c>
      <c r="S2893" s="570"/>
      <c r="T2893" s="570"/>
      <c r="U2893" s="570"/>
      <c r="V2893" s="570"/>
      <c r="W2893" s="570"/>
      <c r="X2893" s="570"/>
      <c r="Y2893" s="570"/>
      <c r="Z2893" s="570"/>
      <c r="AA2893" s="570"/>
      <c r="AB2893" s="570"/>
      <c r="AC2893" s="570"/>
      <c r="AD2893" s="570"/>
      <c r="AE2893" s="570"/>
      <c r="AF2893" s="570"/>
      <c r="AG2893" s="570"/>
      <c r="AH2893" s="570"/>
      <c r="AI2893" s="570"/>
      <c r="AJ2893" s="570"/>
      <c r="AK2893" s="570"/>
      <c r="AL2893" s="570"/>
    </row>
    <row r="2894" spans="1:38">
      <c r="A2894" s="570">
        <v>18</v>
      </c>
      <c r="B2894" s="570">
        <v>342</v>
      </c>
      <c r="C2894" s="570">
        <v>2024</v>
      </c>
      <c r="D2894" s="570"/>
      <c r="E2894" s="570">
        <v>99</v>
      </c>
      <c r="F2894" s="570"/>
      <c r="G2894" s="570">
        <v>99</v>
      </c>
      <c r="H2894" s="570">
        <v>2</v>
      </c>
      <c r="I2894" s="570">
        <v>99</v>
      </c>
      <c r="J2894" s="570">
        <v>117</v>
      </c>
      <c r="K2894" s="570">
        <v>99</v>
      </c>
      <c r="L2894" s="570">
        <v>15</v>
      </c>
      <c r="M2894" s="570">
        <v>99</v>
      </c>
      <c r="N2894" s="570">
        <v>99</v>
      </c>
      <c r="O2894" s="570">
        <v>99</v>
      </c>
      <c r="P2894" s="570">
        <v>99</v>
      </c>
      <c r="Q2894" s="570"/>
      <c r="R2894" s="570">
        <v>0</v>
      </c>
      <c r="S2894" s="570"/>
      <c r="T2894" s="570"/>
      <c r="U2894" s="570"/>
      <c r="V2894" s="570"/>
      <c r="W2894" s="570"/>
      <c r="X2894" s="570"/>
      <c r="Y2894" s="570"/>
      <c r="Z2894" s="570"/>
      <c r="AA2894" s="570"/>
      <c r="AB2894" s="570"/>
      <c r="AC2894" s="570"/>
      <c r="AD2894" s="570"/>
      <c r="AE2894" s="570"/>
      <c r="AF2894" s="570"/>
      <c r="AG2894" s="570"/>
      <c r="AH2894" s="570"/>
      <c r="AI2894" s="570"/>
      <c r="AJ2894" s="570"/>
      <c r="AK2894" s="570"/>
      <c r="AL2894" s="570"/>
    </row>
    <row r="2895" spans="1:38">
      <c r="A2895" s="570">
        <v>18</v>
      </c>
      <c r="B2895" s="570">
        <v>343</v>
      </c>
      <c r="C2895" s="570">
        <v>2024</v>
      </c>
      <c r="D2895" s="570"/>
      <c r="E2895" s="570">
        <v>99</v>
      </c>
      <c r="F2895" s="570"/>
      <c r="G2895" s="570">
        <v>99</v>
      </c>
      <c r="H2895" s="570">
        <v>1</v>
      </c>
      <c r="I2895" s="570">
        <v>99</v>
      </c>
      <c r="J2895" s="570">
        <v>134</v>
      </c>
      <c r="K2895" s="570">
        <v>99</v>
      </c>
      <c r="L2895" s="570">
        <v>15</v>
      </c>
      <c r="M2895" s="570">
        <v>99</v>
      </c>
      <c r="N2895" s="570">
        <v>99</v>
      </c>
      <c r="O2895" s="570">
        <v>99</v>
      </c>
      <c r="P2895" s="570">
        <v>99</v>
      </c>
      <c r="Q2895" s="570"/>
      <c r="R2895" s="570">
        <v>0</v>
      </c>
      <c r="S2895" s="570"/>
      <c r="T2895" s="570"/>
      <c r="U2895" s="570"/>
      <c r="V2895" s="570"/>
      <c r="W2895" s="570"/>
      <c r="X2895" s="570"/>
      <c r="Y2895" s="570"/>
      <c r="Z2895" s="570"/>
      <c r="AA2895" s="570"/>
      <c r="AB2895" s="570"/>
      <c r="AC2895" s="570"/>
      <c r="AD2895" s="570"/>
      <c r="AE2895" s="570"/>
      <c r="AF2895" s="570"/>
      <c r="AG2895" s="570"/>
      <c r="AH2895" s="570"/>
      <c r="AI2895" s="570"/>
      <c r="AJ2895" s="570"/>
      <c r="AK2895" s="570"/>
      <c r="AL2895" s="570"/>
    </row>
    <row r="2896" spans="1:38">
      <c r="A2896" s="570">
        <v>18</v>
      </c>
      <c r="B2896" s="570">
        <v>344</v>
      </c>
      <c r="C2896" s="570">
        <v>2024</v>
      </c>
      <c r="D2896" s="570"/>
      <c r="E2896" s="570">
        <v>99</v>
      </c>
      <c r="F2896" s="570"/>
      <c r="G2896" s="570">
        <v>99</v>
      </c>
      <c r="H2896" s="570">
        <v>2</v>
      </c>
      <c r="I2896" s="570">
        <v>99</v>
      </c>
      <c r="J2896" s="570">
        <v>141</v>
      </c>
      <c r="K2896" s="570">
        <v>99</v>
      </c>
      <c r="L2896" s="570">
        <v>15</v>
      </c>
      <c r="M2896" s="570">
        <v>99</v>
      </c>
      <c r="N2896" s="570">
        <v>99</v>
      </c>
      <c r="O2896" s="570">
        <v>99</v>
      </c>
      <c r="P2896" s="570">
        <v>99</v>
      </c>
      <c r="Q2896" s="570"/>
      <c r="R2896" s="570">
        <v>0</v>
      </c>
      <c r="S2896" s="570"/>
      <c r="T2896" s="570"/>
      <c r="U2896" s="570"/>
      <c r="V2896" s="570"/>
      <c r="W2896" s="570"/>
      <c r="X2896" s="570"/>
      <c r="Y2896" s="570"/>
      <c r="Z2896" s="570"/>
      <c r="AA2896" s="570"/>
      <c r="AB2896" s="570"/>
      <c r="AC2896" s="570"/>
      <c r="AD2896" s="570"/>
      <c r="AE2896" s="570"/>
      <c r="AF2896" s="570"/>
      <c r="AG2896" s="570"/>
      <c r="AH2896" s="570"/>
      <c r="AI2896" s="570"/>
      <c r="AJ2896" s="570"/>
      <c r="AK2896" s="570"/>
      <c r="AL2896" s="570"/>
    </row>
    <row r="2897" spans="1:38">
      <c r="A2897" s="570">
        <v>18</v>
      </c>
      <c r="B2897" s="570">
        <v>345</v>
      </c>
      <c r="C2897" s="570">
        <v>2024</v>
      </c>
      <c r="D2897" s="570"/>
      <c r="E2897" s="570">
        <v>99</v>
      </c>
      <c r="F2897" s="570"/>
      <c r="G2897" s="570">
        <v>99</v>
      </c>
      <c r="H2897" s="570">
        <v>2</v>
      </c>
      <c r="I2897" s="570">
        <v>99</v>
      </c>
      <c r="J2897" s="570">
        <v>143</v>
      </c>
      <c r="K2897" s="570">
        <v>99</v>
      </c>
      <c r="L2897" s="570">
        <v>15</v>
      </c>
      <c r="M2897" s="570">
        <v>99</v>
      </c>
      <c r="N2897" s="570">
        <v>99</v>
      </c>
      <c r="O2897" s="570">
        <v>99</v>
      </c>
      <c r="P2897" s="570">
        <v>99</v>
      </c>
      <c r="Q2897" s="570"/>
      <c r="R2897" s="570">
        <v>0</v>
      </c>
      <c r="S2897" s="570"/>
      <c r="T2897" s="570"/>
      <c r="U2897" s="570"/>
      <c r="V2897" s="570"/>
      <c r="W2897" s="570"/>
      <c r="X2897" s="570"/>
      <c r="Y2897" s="570"/>
      <c r="Z2897" s="570"/>
      <c r="AA2897" s="570"/>
      <c r="AB2897" s="570"/>
      <c r="AC2897" s="570"/>
      <c r="AD2897" s="570"/>
      <c r="AE2897" s="570"/>
      <c r="AF2897" s="570"/>
      <c r="AG2897" s="570"/>
      <c r="AH2897" s="570"/>
      <c r="AI2897" s="570"/>
      <c r="AJ2897" s="570"/>
      <c r="AK2897" s="570"/>
      <c r="AL2897" s="570"/>
    </row>
    <row r="2898" spans="1:38">
      <c r="A2898" s="570">
        <v>18</v>
      </c>
      <c r="B2898" s="570">
        <v>346</v>
      </c>
      <c r="C2898" s="570">
        <v>2024</v>
      </c>
      <c r="D2898" s="570"/>
      <c r="E2898" s="570">
        <v>99</v>
      </c>
      <c r="F2898" s="570"/>
      <c r="G2898" s="570">
        <v>99</v>
      </c>
      <c r="H2898" s="570">
        <v>2</v>
      </c>
      <c r="I2898" s="570">
        <v>99</v>
      </c>
      <c r="J2898" s="570">
        <v>147</v>
      </c>
      <c r="K2898" s="570">
        <v>99</v>
      </c>
      <c r="L2898" s="570">
        <v>15</v>
      </c>
      <c r="M2898" s="570">
        <v>99</v>
      </c>
      <c r="N2898" s="570">
        <v>99</v>
      </c>
      <c r="O2898" s="570">
        <v>99</v>
      </c>
      <c r="P2898" s="570">
        <v>99</v>
      </c>
      <c r="Q2898" s="570"/>
      <c r="R2898" s="570">
        <v>0</v>
      </c>
      <c r="S2898" s="570"/>
      <c r="T2898" s="570"/>
      <c r="U2898" s="570"/>
      <c r="V2898" s="570"/>
      <c r="W2898" s="570"/>
      <c r="X2898" s="570"/>
      <c r="Y2898" s="570"/>
      <c r="Z2898" s="570"/>
      <c r="AA2898" s="570"/>
      <c r="AB2898" s="570"/>
      <c r="AC2898" s="570"/>
      <c r="AD2898" s="570"/>
      <c r="AE2898" s="570"/>
      <c r="AF2898" s="570"/>
      <c r="AG2898" s="570"/>
      <c r="AH2898" s="570"/>
      <c r="AI2898" s="570"/>
      <c r="AJ2898" s="570"/>
      <c r="AK2898" s="570"/>
      <c r="AL2898" s="570"/>
    </row>
    <row r="2899" spans="1:38">
      <c r="A2899" s="570">
        <v>18</v>
      </c>
      <c r="B2899" s="570">
        <v>347</v>
      </c>
      <c r="C2899" s="570">
        <v>2024</v>
      </c>
      <c r="D2899" s="570"/>
      <c r="E2899" s="570">
        <v>99</v>
      </c>
      <c r="F2899" s="570"/>
      <c r="G2899" s="570">
        <v>99</v>
      </c>
      <c r="H2899" s="570">
        <v>1</v>
      </c>
      <c r="I2899" s="570">
        <v>99</v>
      </c>
      <c r="J2899" s="570">
        <v>155</v>
      </c>
      <c r="K2899" s="570">
        <v>99</v>
      </c>
      <c r="L2899" s="570">
        <v>15</v>
      </c>
      <c r="M2899" s="570">
        <v>99</v>
      </c>
      <c r="N2899" s="570">
        <v>99</v>
      </c>
      <c r="O2899" s="570">
        <v>99</v>
      </c>
      <c r="P2899" s="570">
        <v>99</v>
      </c>
      <c r="Q2899" s="570"/>
      <c r="R2899" s="570">
        <v>0</v>
      </c>
      <c r="S2899" s="570"/>
      <c r="T2899" s="570"/>
      <c r="U2899" s="570"/>
      <c r="V2899" s="570"/>
      <c r="W2899" s="570"/>
      <c r="X2899" s="570"/>
      <c r="Y2899" s="570"/>
      <c r="Z2899" s="570"/>
      <c r="AA2899" s="570"/>
      <c r="AB2899" s="570"/>
      <c r="AC2899" s="570"/>
      <c r="AD2899" s="570"/>
      <c r="AE2899" s="570"/>
      <c r="AF2899" s="570"/>
      <c r="AG2899" s="570"/>
      <c r="AH2899" s="570"/>
      <c r="AI2899" s="570"/>
      <c r="AJ2899" s="570"/>
      <c r="AK2899" s="570"/>
      <c r="AL2899" s="570"/>
    </row>
    <row r="2900" spans="1:38">
      <c r="A2900" s="570">
        <v>18</v>
      </c>
      <c r="B2900" s="570">
        <v>348</v>
      </c>
      <c r="C2900" s="570">
        <v>2024</v>
      </c>
      <c r="D2900" s="570"/>
      <c r="E2900" s="570">
        <v>99</v>
      </c>
      <c r="F2900" s="570"/>
      <c r="G2900" s="570">
        <v>99</v>
      </c>
      <c r="H2900" s="570">
        <v>2</v>
      </c>
      <c r="I2900" s="570">
        <v>99</v>
      </c>
      <c r="J2900" s="570">
        <v>160</v>
      </c>
      <c r="K2900" s="570">
        <v>99</v>
      </c>
      <c r="L2900" s="570">
        <v>15</v>
      </c>
      <c r="M2900" s="570">
        <v>99</v>
      </c>
      <c r="N2900" s="570">
        <v>99</v>
      </c>
      <c r="O2900" s="570">
        <v>99</v>
      </c>
      <c r="P2900" s="570">
        <v>99</v>
      </c>
      <c r="Q2900" s="570"/>
      <c r="R2900" s="570">
        <v>0</v>
      </c>
      <c r="S2900" s="570"/>
      <c r="T2900" s="570"/>
      <c r="U2900" s="570"/>
      <c r="V2900" s="570"/>
      <c r="W2900" s="570"/>
      <c r="X2900" s="570"/>
      <c r="Y2900" s="570"/>
      <c r="Z2900" s="570"/>
      <c r="AA2900" s="570"/>
      <c r="AB2900" s="570"/>
      <c r="AC2900" s="570"/>
      <c r="AD2900" s="570"/>
      <c r="AE2900" s="570"/>
      <c r="AF2900" s="570"/>
      <c r="AG2900" s="570"/>
      <c r="AH2900" s="570"/>
      <c r="AI2900" s="570"/>
      <c r="AJ2900" s="570"/>
      <c r="AK2900" s="570"/>
      <c r="AL2900" s="570"/>
    </row>
    <row r="2901" spans="1:38">
      <c r="A2901" s="570">
        <v>18</v>
      </c>
      <c r="B2901" s="570">
        <v>349</v>
      </c>
      <c r="C2901" s="570">
        <v>2024</v>
      </c>
      <c r="D2901" s="570"/>
      <c r="E2901" s="570">
        <v>99</v>
      </c>
      <c r="F2901" s="570"/>
      <c r="G2901" s="570">
        <v>99</v>
      </c>
      <c r="H2901" s="570">
        <v>1</v>
      </c>
      <c r="I2901" s="570">
        <v>99</v>
      </c>
      <c r="J2901" s="570">
        <v>171</v>
      </c>
      <c r="K2901" s="570">
        <v>99</v>
      </c>
      <c r="L2901" s="570">
        <v>15</v>
      </c>
      <c r="M2901" s="570">
        <v>99</v>
      </c>
      <c r="N2901" s="570">
        <v>99</v>
      </c>
      <c r="O2901" s="570">
        <v>99</v>
      </c>
      <c r="P2901" s="570">
        <v>99</v>
      </c>
      <c r="Q2901" s="570"/>
      <c r="R2901" s="570">
        <v>0</v>
      </c>
      <c r="S2901" s="570"/>
      <c r="T2901" s="570"/>
      <c r="U2901" s="570"/>
      <c r="V2901" s="570"/>
      <c r="W2901" s="570"/>
      <c r="X2901" s="570"/>
      <c r="Y2901" s="570"/>
      <c r="Z2901" s="570"/>
      <c r="AA2901" s="570"/>
      <c r="AB2901" s="570"/>
      <c r="AC2901" s="570"/>
      <c r="AD2901" s="570"/>
      <c r="AE2901" s="570"/>
      <c r="AF2901" s="570"/>
      <c r="AG2901" s="570"/>
      <c r="AH2901" s="570"/>
      <c r="AI2901" s="570"/>
      <c r="AJ2901" s="570"/>
      <c r="AK2901" s="570"/>
      <c r="AL2901" s="570"/>
    </row>
    <row r="2902" spans="1:38">
      <c r="A2902" s="570">
        <v>18</v>
      </c>
      <c r="B2902" s="570">
        <v>350</v>
      </c>
      <c r="C2902" s="570">
        <v>2024</v>
      </c>
      <c r="D2902" s="570"/>
      <c r="E2902" s="570">
        <v>99</v>
      </c>
      <c r="F2902" s="570"/>
      <c r="G2902" s="570">
        <v>99</v>
      </c>
      <c r="H2902" s="570">
        <v>2</v>
      </c>
      <c r="I2902" s="570">
        <v>99</v>
      </c>
      <c r="J2902" s="570">
        <v>175</v>
      </c>
      <c r="K2902" s="570">
        <v>99</v>
      </c>
      <c r="L2902" s="570">
        <v>15</v>
      </c>
      <c r="M2902" s="570">
        <v>99</v>
      </c>
      <c r="N2902" s="570">
        <v>99</v>
      </c>
      <c r="O2902" s="570">
        <v>99</v>
      </c>
      <c r="P2902" s="570">
        <v>99</v>
      </c>
      <c r="Q2902" s="570"/>
      <c r="R2902" s="570">
        <v>0</v>
      </c>
      <c r="S2902" s="570"/>
      <c r="T2902" s="570"/>
      <c r="U2902" s="570"/>
      <c r="V2902" s="570"/>
      <c r="W2902" s="570"/>
      <c r="X2902" s="570"/>
      <c r="Y2902" s="570"/>
      <c r="Z2902" s="570"/>
      <c r="AA2902" s="570"/>
      <c r="AB2902" s="570"/>
      <c r="AC2902" s="570"/>
      <c r="AD2902" s="570"/>
      <c r="AE2902" s="570"/>
      <c r="AF2902" s="570"/>
      <c r="AG2902" s="570"/>
      <c r="AH2902" s="570"/>
      <c r="AI2902" s="570"/>
      <c r="AJ2902" s="570"/>
      <c r="AK2902" s="570"/>
      <c r="AL2902" s="570"/>
    </row>
    <row r="2903" spans="1:38">
      <c r="A2903" s="570">
        <v>18</v>
      </c>
      <c r="B2903" s="570">
        <v>351</v>
      </c>
      <c r="C2903" s="570">
        <v>2024</v>
      </c>
      <c r="D2903" s="570"/>
      <c r="E2903" s="570">
        <v>99</v>
      </c>
      <c r="F2903" s="570"/>
      <c r="G2903" s="570">
        <v>99</v>
      </c>
      <c r="H2903" s="570">
        <v>2</v>
      </c>
      <c r="I2903" s="570">
        <v>99</v>
      </c>
      <c r="J2903" s="570">
        <v>177</v>
      </c>
      <c r="K2903" s="570">
        <v>99</v>
      </c>
      <c r="L2903" s="570">
        <v>15</v>
      </c>
      <c r="M2903" s="570">
        <v>99</v>
      </c>
      <c r="N2903" s="570">
        <v>99</v>
      </c>
      <c r="O2903" s="570">
        <v>99</v>
      </c>
      <c r="P2903" s="570">
        <v>99</v>
      </c>
      <c r="Q2903" s="570"/>
      <c r="R2903" s="570">
        <v>0</v>
      </c>
      <c r="S2903" s="570"/>
      <c r="T2903" s="570"/>
      <c r="U2903" s="570"/>
      <c r="V2903" s="570"/>
      <c r="W2903" s="570"/>
      <c r="X2903" s="570"/>
      <c r="Y2903" s="570"/>
      <c r="Z2903" s="570"/>
      <c r="AA2903" s="570"/>
      <c r="AB2903" s="570"/>
      <c r="AC2903" s="570"/>
      <c r="AD2903" s="570"/>
      <c r="AE2903" s="570"/>
      <c r="AF2903" s="570"/>
      <c r="AG2903" s="570"/>
      <c r="AH2903" s="570"/>
      <c r="AI2903" s="570"/>
      <c r="AJ2903" s="570"/>
      <c r="AK2903" s="570"/>
      <c r="AL2903" s="570"/>
    </row>
    <row r="2904" spans="1:38">
      <c r="A2904" s="570">
        <v>18</v>
      </c>
      <c r="B2904" s="570">
        <v>352</v>
      </c>
      <c r="C2904" s="570">
        <v>2024</v>
      </c>
      <c r="D2904" s="570"/>
      <c r="E2904" s="570">
        <v>99</v>
      </c>
      <c r="F2904" s="570"/>
      <c r="G2904" s="570">
        <v>99</v>
      </c>
      <c r="H2904" s="570">
        <v>2</v>
      </c>
      <c r="I2904" s="570">
        <v>99</v>
      </c>
      <c r="J2904" s="570">
        <v>178</v>
      </c>
      <c r="K2904" s="570">
        <v>99</v>
      </c>
      <c r="L2904" s="570">
        <v>15</v>
      </c>
      <c r="M2904" s="570">
        <v>99</v>
      </c>
      <c r="N2904" s="570">
        <v>99</v>
      </c>
      <c r="O2904" s="570">
        <v>99</v>
      </c>
      <c r="P2904" s="570">
        <v>99</v>
      </c>
      <c r="Q2904" s="570"/>
      <c r="R2904" s="570">
        <v>0</v>
      </c>
      <c r="S2904" s="570"/>
      <c r="T2904" s="570"/>
      <c r="U2904" s="570"/>
      <c r="V2904" s="570"/>
      <c r="W2904" s="570"/>
      <c r="X2904" s="570"/>
      <c r="Y2904" s="570"/>
      <c r="Z2904" s="570"/>
      <c r="AA2904" s="570"/>
      <c r="AB2904" s="570"/>
      <c r="AC2904" s="570"/>
      <c r="AD2904" s="570"/>
      <c r="AE2904" s="570"/>
      <c r="AF2904" s="570"/>
      <c r="AG2904" s="570"/>
      <c r="AH2904" s="570"/>
      <c r="AI2904" s="570"/>
      <c r="AJ2904" s="570"/>
      <c r="AK2904" s="570"/>
      <c r="AL2904" s="570"/>
    </row>
    <row r="2905" spans="1:38">
      <c r="A2905" s="570">
        <v>18</v>
      </c>
      <c r="B2905" s="570">
        <v>353</v>
      </c>
      <c r="C2905" s="570">
        <v>2024</v>
      </c>
      <c r="D2905" s="570"/>
      <c r="E2905" s="570">
        <v>99</v>
      </c>
      <c r="F2905" s="570"/>
      <c r="G2905" s="570">
        <v>99</v>
      </c>
      <c r="H2905" s="570">
        <v>2</v>
      </c>
      <c r="I2905" s="570">
        <v>99</v>
      </c>
      <c r="J2905" s="570">
        <v>181</v>
      </c>
      <c r="K2905" s="570">
        <v>99</v>
      </c>
      <c r="L2905" s="570">
        <v>15</v>
      </c>
      <c r="M2905" s="570">
        <v>99</v>
      </c>
      <c r="N2905" s="570">
        <v>99</v>
      </c>
      <c r="O2905" s="570">
        <v>99</v>
      </c>
      <c r="P2905" s="570">
        <v>99</v>
      </c>
      <c r="Q2905" s="570"/>
      <c r="R2905" s="570">
        <v>0</v>
      </c>
      <c r="S2905" s="570"/>
      <c r="T2905" s="570"/>
      <c r="U2905" s="570"/>
      <c r="V2905" s="570"/>
      <c r="W2905" s="570"/>
      <c r="X2905" s="570"/>
      <c r="Y2905" s="570"/>
      <c r="Z2905" s="570"/>
      <c r="AA2905" s="570"/>
      <c r="AB2905" s="570"/>
      <c r="AC2905" s="570"/>
      <c r="AD2905" s="570"/>
      <c r="AE2905" s="570"/>
      <c r="AF2905" s="570"/>
      <c r="AG2905" s="570"/>
      <c r="AH2905" s="570"/>
      <c r="AI2905" s="570"/>
      <c r="AJ2905" s="570"/>
      <c r="AK2905" s="570"/>
      <c r="AL2905" s="570"/>
    </row>
    <row r="2906" spans="1:38">
      <c r="A2906" s="570">
        <v>18</v>
      </c>
      <c r="B2906" s="570">
        <v>354</v>
      </c>
      <c r="C2906" s="570">
        <v>2024</v>
      </c>
      <c r="D2906" s="570"/>
      <c r="E2906" s="570">
        <v>99</v>
      </c>
      <c r="F2906" s="570"/>
      <c r="G2906" s="570">
        <v>99</v>
      </c>
      <c r="H2906" s="570">
        <v>1</v>
      </c>
      <c r="I2906" s="570">
        <v>99</v>
      </c>
      <c r="J2906" s="570">
        <v>262</v>
      </c>
      <c r="K2906" s="570">
        <v>99</v>
      </c>
      <c r="L2906" s="570">
        <v>15</v>
      </c>
      <c r="M2906" s="570">
        <v>99</v>
      </c>
      <c r="N2906" s="570">
        <v>99</v>
      </c>
      <c r="O2906" s="570">
        <v>99</v>
      </c>
      <c r="P2906" s="570">
        <v>99</v>
      </c>
      <c r="Q2906" s="570"/>
      <c r="R2906" s="570">
        <v>0</v>
      </c>
      <c r="S2906" s="570"/>
      <c r="T2906" s="570"/>
      <c r="U2906" s="570"/>
      <c r="V2906" s="570"/>
      <c r="W2906" s="570"/>
      <c r="X2906" s="570"/>
      <c r="Y2906" s="570"/>
      <c r="Z2906" s="570"/>
      <c r="AA2906" s="570"/>
      <c r="AB2906" s="570"/>
      <c r="AC2906" s="570"/>
      <c r="AD2906" s="570"/>
      <c r="AE2906" s="570"/>
      <c r="AF2906" s="570"/>
      <c r="AG2906" s="570"/>
      <c r="AH2906" s="570"/>
      <c r="AI2906" s="570"/>
      <c r="AJ2906" s="570"/>
      <c r="AK2906" s="570"/>
      <c r="AL2906" s="570"/>
    </row>
    <row r="2907" spans="1:38">
      <c r="A2907" s="570">
        <v>18</v>
      </c>
      <c r="B2907" s="570">
        <v>355</v>
      </c>
      <c r="C2907" s="570">
        <v>2024</v>
      </c>
      <c r="D2907" s="570"/>
      <c r="E2907" s="570">
        <v>99</v>
      </c>
      <c r="F2907" s="570"/>
      <c r="G2907" s="570">
        <v>99</v>
      </c>
      <c r="H2907" s="570">
        <v>1</v>
      </c>
      <c r="I2907" s="570">
        <v>99</v>
      </c>
      <c r="J2907" s="570">
        <v>309</v>
      </c>
      <c r="K2907" s="570">
        <v>99</v>
      </c>
      <c r="L2907" s="570">
        <v>15</v>
      </c>
      <c r="M2907" s="570">
        <v>99</v>
      </c>
      <c r="N2907" s="570">
        <v>99</v>
      </c>
      <c r="O2907" s="570">
        <v>99</v>
      </c>
      <c r="P2907" s="570">
        <v>99</v>
      </c>
      <c r="Q2907" s="570"/>
      <c r="R2907" s="570">
        <v>0</v>
      </c>
      <c r="S2907" s="570"/>
      <c r="T2907" s="570"/>
      <c r="U2907" s="570"/>
      <c r="V2907" s="570"/>
      <c r="W2907" s="570"/>
      <c r="X2907" s="570"/>
      <c r="Y2907" s="570"/>
      <c r="Z2907" s="570"/>
      <c r="AA2907" s="570"/>
      <c r="AB2907" s="570"/>
      <c r="AC2907" s="570"/>
      <c r="AD2907" s="570"/>
      <c r="AE2907" s="570"/>
      <c r="AF2907" s="570"/>
      <c r="AG2907" s="570"/>
      <c r="AH2907" s="570"/>
      <c r="AI2907" s="570"/>
      <c r="AJ2907" s="570"/>
      <c r="AK2907" s="570"/>
      <c r="AL2907" s="570"/>
    </row>
    <row r="2908" spans="1:38">
      <c r="A2908" s="570">
        <v>18</v>
      </c>
      <c r="B2908" s="570">
        <v>356</v>
      </c>
      <c r="C2908" s="570">
        <v>2024</v>
      </c>
      <c r="D2908" s="570"/>
      <c r="E2908" s="570">
        <v>99</v>
      </c>
      <c r="F2908" s="570"/>
      <c r="G2908" s="570">
        <v>99</v>
      </c>
      <c r="H2908" s="570">
        <v>2</v>
      </c>
      <c r="I2908" s="570">
        <v>99</v>
      </c>
      <c r="J2908" s="570">
        <v>470</v>
      </c>
      <c r="K2908" s="570">
        <v>99</v>
      </c>
      <c r="L2908" s="570">
        <v>15</v>
      </c>
      <c r="M2908" s="570">
        <v>99</v>
      </c>
      <c r="N2908" s="570">
        <v>99</v>
      </c>
      <c r="O2908" s="570">
        <v>99</v>
      </c>
      <c r="P2908" s="570">
        <v>99</v>
      </c>
      <c r="Q2908" s="570"/>
      <c r="R2908" s="570">
        <v>0</v>
      </c>
      <c r="S2908" s="570"/>
      <c r="T2908" s="570"/>
      <c r="U2908" s="570"/>
      <c r="V2908" s="570"/>
      <c r="W2908" s="570"/>
      <c r="X2908" s="570"/>
      <c r="Y2908" s="570"/>
      <c r="Z2908" s="570"/>
      <c r="AA2908" s="570"/>
      <c r="AB2908" s="570"/>
      <c r="AC2908" s="570"/>
      <c r="AD2908" s="570"/>
      <c r="AE2908" s="570"/>
      <c r="AF2908" s="570"/>
      <c r="AG2908" s="570"/>
      <c r="AH2908" s="570"/>
      <c r="AI2908" s="570"/>
      <c r="AJ2908" s="570"/>
      <c r="AK2908" s="570"/>
      <c r="AL2908" s="570"/>
    </row>
    <row r="2909" spans="1:38">
      <c r="A2909" s="570">
        <v>18</v>
      </c>
      <c r="B2909" s="570">
        <v>357</v>
      </c>
      <c r="C2909" s="570">
        <v>2024</v>
      </c>
      <c r="D2909" s="570"/>
      <c r="E2909" s="570">
        <v>99</v>
      </c>
      <c r="F2909" s="570"/>
      <c r="G2909" s="570">
        <v>99</v>
      </c>
      <c r="H2909" s="570">
        <v>2</v>
      </c>
      <c r="I2909" s="570">
        <v>99</v>
      </c>
      <c r="J2909" s="570">
        <v>629</v>
      </c>
      <c r="K2909" s="570">
        <v>99</v>
      </c>
      <c r="L2909" s="570">
        <v>15</v>
      </c>
      <c r="M2909" s="570">
        <v>99</v>
      </c>
      <c r="N2909" s="570">
        <v>99</v>
      </c>
      <c r="O2909" s="570">
        <v>99</v>
      </c>
      <c r="P2909" s="570">
        <v>99</v>
      </c>
      <c r="Q2909" s="570"/>
      <c r="R2909" s="570">
        <v>0</v>
      </c>
      <c r="S2909" s="570"/>
      <c r="T2909" s="570"/>
      <c r="U2909" s="570"/>
      <c r="V2909" s="570"/>
      <c r="W2909" s="570"/>
      <c r="X2909" s="570"/>
      <c r="Y2909" s="570"/>
      <c r="Z2909" s="570"/>
      <c r="AA2909" s="570"/>
      <c r="AB2909" s="570"/>
      <c r="AC2909" s="570"/>
      <c r="AD2909" s="570"/>
      <c r="AE2909" s="570"/>
      <c r="AF2909" s="570"/>
      <c r="AG2909" s="570"/>
      <c r="AH2909" s="570"/>
      <c r="AI2909" s="570"/>
      <c r="AJ2909" s="570"/>
      <c r="AK2909" s="570"/>
      <c r="AL2909" s="570"/>
    </row>
    <row r="2910" spans="1:38">
      <c r="A2910" s="570">
        <v>18</v>
      </c>
      <c r="B2910" s="570">
        <v>358</v>
      </c>
      <c r="C2910" s="570">
        <v>2024</v>
      </c>
      <c r="D2910" s="570"/>
      <c r="E2910" s="570">
        <v>99</v>
      </c>
      <c r="F2910" s="570"/>
      <c r="G2910" s="570">
        <v>99</v>
      </c>
      <c r="H2910" s="570">
        <v>1</v>
      </c>
      <c r="I2910" s="570">
        <v>99</v>
      </c>
      <c r="J2910" s="570">
        <v>643</v>
      </c>
      <c r="K2910" s="570">
        <v>99</v>
      </c>
      <c r="L2910" s="570">
        <v>15</v>
      </c>
      <c r="M2910" s="570">
        <v>99</v>
      </c>
      <c r="N2910" s="570">
        <v>99</v>
      </c>
      <c r="O2910" s="570">
        <v>99</v>
      </c>
      <c r="P2910" s="570">
        <v>99</v>
      </c>
      <c r="Q2910" s="570"/>
      <c r="R2910" s="570">
        <v>0</v>
      </c>
      <c r="S2910" s="570"/>
      <c r="T2910" s="570"/>
      <c r="U2910" s="570"/>
      <c r="V2910" s="570"/>
      <c r="W2910" s="570"/>
      <c r="X2910" s="570"/>
      <c r="Y2910" s="570"/>
      <c r="Z2910" s="570"/>
      <c r="AA2910" s="570"/>
      <c r="AB2910" s="570"/>
      <c r="AC2910" s="570"/>
      <c r="AD2910" s="570"/>
      <c r="AE2910" s="570"/>
      <c r="AF2910" s="570"/>
      <c r="AG2910" s="570"/>
      <c r="AH2910" s="570"/>
      <c r="AI2910" s="570"/>
      <c r="AJ2910" s="570"/>
      <c r="AK2910" s="570"/>
      <c r="AL2910" s="570"/>
    </row>
    <row r="2911" spans="1:38">
      <c r="A2911" s="570">
        <v>18</v>
      </c>
      <c r="B2911" s="570">
        <v>359</v>
      </c>
      <c r="C2911" s="570">
        <v>2024</v>
      </c>
      <c r="D2911" s="570"/>
      <c r="E2911" s="570">
        <v>99</v>
      </c>
      <c r="F2911" s="570"/>
      <c r="G2911" s="570">
        <v>99</v>
      </c>
      <c r="H2911" s="570">
        <v>2</v>
      </c>
      <c r="I2911" s="570">
        <v>99</v>
      </c>
      <c r="J2911" s="570">
        <v>704</v>
      </c>
      <c r="K2911" s="570">
        <v>99</v>
      </c>
      <c r="L2911" s="570">
        <v>15</v>
      </c>
      <c r="M2911" s="570">
        <v>99</v>
      </c>
      <c r="N2911" s="570">
        <v>99</v>
      </c>
      <c r="O2911" s="570">
        <v>99</v>
      </c>
      <c r="P2911" s="570">
        <v>99</v>
      </c>
      <c r="Q2911" s="570"/>
      <c r="R2911" s="570">
        <v>0</v>
      </c>
      <c r="S2911" s="570"/>
      <c r="T2911" s="570"/>
      <c r="U2911" s="570"/>
      <c r="V2911" s="570"/>
      <c r="W2911" s="570"/>
      <c r="X2911" s="570"/>
      <c r="Y2911" s="570"/>
      <c r="Z2911" s="570"/>
      <c r="AA2911" s="570"/>
      <c r="AB2911" s="570"/>
      <c r="AC2911" s="570"/>
      <c r="AD2911" s="570"/>
      <c r="AE2911" s="570"/>
      <c r="AF2911" s="570"/>
      <c r="AG2911" s="570"/>
      <c r="AH2911" s="570"/>
      <c r="AI2911" s="570"/>
      <c r="AJ2911" s="570"/>
      <c r="AK2911" s="570"/>
      <c r="AL2911" s="570"/>
    </row>
    <row r="2912" spans="1:38">
      <c r="A2912" s="570">
        <v>18</v>
      </c>
      <c r="B2912" s="570">
        <v>360</v>
      </c>
      <c r="C2912" s="570">
        <v>2024</v>
      </c>
      <c r="D2912" s="570"/>
      <c r="E2912" s="570">
        <v>99</v>
      </c>
      <c r="F2912" s="570"/>
      <c r="G2912" s="570">
        <v>99</v>
      </c>
      <c r="H2912" s="570">
        <v>1</v>
      </c>
      <c r="I2912" s="570">
        <v>99</v>
      </c>
      <c r="J2912" s="570">
        <v>802</v>
      </c>
      <c r="K2912" s="570">
        <v>99</v>
      </c>
      <c r="L2912" s="570">
        <v>15</v>
      </c>
      <c r="M2912" s="570">
        <v>99</v>
      </c>
      <c r="N2912" s="570">
        <v>99</v>
      </c>
      <c r="O2912" s="570">
        <v>99</v>
      </c>
      <c r="P2912" s="570">
        <v>99</v>
      </c>
      <c r="Q2912" s="570"/>
      <c r="R2912" s="570">
        <v>0</v>
      </c>
      <c r="S2912" s="570"/>
      <c r="T2912" s="570"/>
      <c r="U2912" s="570"/>
      <c r="V2912" s="570"/>
      <c r="W2912" s="570"/>
      <c r="X2912" s="570"/>
      <c r="Y2912" s="570"/>
      <c r="Z2912" s="570"/>
      <c r="AA2912" s="570"/>
      <c r="AB2912" s="570"/>
      <c r="AC2912" s="570"/>
      <c r="AD2912" s="570"/>
      <c r="AE2912" s="570"/>
      <c r="AF2912" s="570"/>
      <c r="AG2912" s="570"/>
      <c r="AH2912" s="570"/>
      <c r="AI2912" s="570"/>
      <c r="AJ2912" s="570"/>
      <c r="AK2912" s="570"/>
      <c r="AL2912" s="570"/>
    </row>
    <row r="2913" spans="1:38">
      <c r="A2913" s="570">
        <v>18</v>
      </c>
      <c r="B2913" s="570">
        <v>361</v>
      </c>
      <c r="C2913" s="570">
        <v>2023</v>
      </c>
      <c r="D2913" s="570"/>
      <c r="E2913" s="570">
        <v>99</v>
      </c>
      <c r="F2913" s="570"/>
      <c r="G2913" s="570">
        <v>99</v>
      </c>
      <c r="H2913" s="570">
        <v>1</v>
      </c>
      <c r="I2913" s="570">
        <v>99</v>
      </c>
      <c r="J2913" s="570">
        <v>103</v>
      </c>
      <c r="K2913" s="570">
        <v>99</v>
      </c>
      <c r="L2913" s="570">
        <v>1</v>
      </c>
      <c r="M2913" s="570">
        <v>99</v>
      </c>
      <c r="N2913" s="570">
        <v>99</v>
      </c>
      <c r="O2913" s="570">
        <v>99</v>
      </c>
      <c r="P2913" s="570">
        <v>99</v>
      </c>
      <c r="Q2913" s="570">
        <v>3</v>
      </c>
      <c r="R2913" s="570">
        <v>3</v>
      </c>
      <c r="S2913" s="570">
        <v>1</v>
      </c>
      <c r="T2913" s="570">
        <v>2</v>
      </c>
      <c r="U2913" s="570">
        <v>15.9</v>
      </c>
      <c r="V2913" s="570">
        <v>0</v>
      </c>
      <c r="W2913" s="570">
        <v>0</v>
      </c>
      <c r="X2913" s="570">
        <v>66.666666666666686</v>
      </c>
      <c r="Y2913" s="570">
        <v>0</v>
      </c>
      <c r="Z2913" s="570">
        <v>3.9656861533241239</v>
      </c>
      <c r="AA2913" s="570">
        <v>0</v>
      </c>
      <c r="AB2913" s="570">
        <v>0</v>
      </c>
      <c r="AC2913" s="570"/>
      <c r="AD2913" s="570"/>
      <c r="AE2913" s="570"/>
      <c r="AF2913" s="570">
        <v>0.74441687344913132</v>
      </c>
      <c r="AG2913" s="570">
        <v>0.75224727960889404</v>
      </c>
      <c r="AH2913" s="570">
        <v>0</v>
      </c>
      <c r="AI2913" s="570">
        <v>0</v>
      </c>
      <c r="AJ2913" s="570"/>
      <c r="AK2913" s="570"/>
      <c r="AL2913" s="570"/>
    </row>
    <row r="2914" spans="1:38">
      <c r="A2914" s="570">
        <v>18</v>
      </c>
      <c r="B2914" s="570">
        <v>362</v>
      </c>
      <c r="C2914" s="570">
        <v>2023</v>
      </c>
      <c r="D2914" s="570"/>
      <c r="E2914" s="570">
        <v>99</v>
      </c>
      <c r="F2914" s="570"/>
      <c r="G2914" s="570">
        <v>99</v>
      </c>
      <c r="H2914" s="570">
        <v>2</v>
      </c>
      <c r="I2914" s="570">
        <v>99</v>
      </c>
      <c r="J2914" s="570">
        <v>106</v>
      </c>
      <c r="K2914" s="570">
        <v>99</v>
      </c>
      <c r="L2914" s="570">
        <v>1</v>
      </c>
      <c r="M2914" s="570">
        <v>99</v>
      </c>
      <c r="N2914" s="570">
        <v>99</v>
      </c>
      <c r="O2914" s="570">
        <v>99</v>
      </c>
      <c r="P2914" s="570">
        <v>99</v>
      </c>
      <c r="Q2914" s="570"/>
      <c r="R2914" s="570">
        <v>0</v>
      </c>
      <c r="S2914" s="570"/>
      <c r="T2914" s="570"/>
      <c r="U2914" s="570"/>
      <c r="V2914" s="570"/>
      <c r="W2914" s="570"/>
      <c r="X2914" s="570"/>
      <c r="Y2914" s="570"/>
      <c r="Z2914" s="570"/>
      <c r="AA2914" s="570"/>
      <c r="AB2914" s="570"/>
      <c r="AC2914" s="570"/>
      <c r="AD2914" s="570"/>
      <c r="AE2914" s="570"/>
      <c r="AF2914" s="570"/>
      <c r="AG2914" s="570"/>
      <c r="AH2914" s="570"/>
      <c r="AI2914" s="570"/>
      <c r="AJ2914" s="570"/>
      <c r="AK2914" s="570"/>
      <c r="AL2914" s="570"/>
    </row>
    <row r="2915" spans="1:38">
      <c r="A2915" s="570">
        <v>18</v>
      </c>
      <c r="B2915" s="570">
        <v>363</v>
      </c>
      <c r="C2915" s="570">
        <v>2023</v>
      </c>
      <c r="D2915" s="570"/>
      <c r="E2915" s="570">
        <v>99</v>
      </c>
      <c r="F2915" s="570"/>
      <c r="G2915" s="570">
        <v>99</v>
      </c>
      <c r="H2915" s="570">
        <v>1</v>
      </c>
      <c r="I2915" s="570">
        <v>99</v>
      </c>
      <c r="J2915" s="570">
        <v>110</v>
      </c>
      <c r="K2915" s="570">
        <v>99</v>
      </c>
      <c r="L2915" s="570">
        <v>1</v>
      </c>
      <c r="M2915" s="570">
        <v>99</v>
      </c>
      <c r="N2915" s="570">
        <v>99</v>
      </c>
      <c r="O2915" s="570">
        <v>99</v>
      </c>
      <c r="P2915" s="570">
        <v>99</v>
      </c>
      <c r="Q2915" s="570">
        <v>22</v>
      </c>
      <c r="R2915" s="570">
        <v>50</v>
      </c>
      <c r="S2915" s="570">
        <v>1</v>
      </c>
      <c r="T2915" s="570">
        <v>2.56</v>
      </c>
      <c r="U2915" s="570">
        <v>12.356000000000002</v>
      </c>
      <c r="V2915" s="570">
        <v>0</v>
      </c>
      <c r="W2915" s="570">
        <v>0</v>
      </c>
      <c r="X2915" s="570">
        <v>38</v>
      </c>
      <c r="Y2915" s="570">
        <v>2</v>
      </c>
      <c r="Z2915" s="570">
        <v>6.346311054463051</v>
      </c>
      <c r="AA2915" s="570">
        <v>0</v>
      </c>
      <c r="AB2915" s="570">
        <v>1.0031948963187562</v>
      </c>
      <c r="AC2915" s="570"/>
      <c r="AD2915" s="570">
        <v>36.984337945453539</v>
      </c>
      <c r="AE2915" s="570"/>
      <c r="AF2915" s="570">
        <v>0.89621796020792222</v>
      </c>
      <c r="AG2915" s="570">
        <v>1.0623973586235953</v>
      </c>
      <c r="AH2915" s="570">
        <v>0</v>
      </c>
      <c r="AI2915" s="570">
        <v>26</v>
      </c>
      <c r="AJ2915" s="570">
        <v>107.7461538461539</v>
      </c>
      <c r="AK2915" s="570">
        <v>11.986773967247469</v>
      </c>
      <c r="AL2915" s="570"/>
    </row>
    <row r="2916" spans="1:38">
      <c r="A2916" s="570">
        <v>18</v>
      </c>
      <c r="B2916" s="570">
        <v>364</v>
      </c>
      <c r="C2916" s="570">
        <v>2023</v>
      </c>
      <c r="D2916" s="570"/>
      <c r="E2916" s="570">
        <v>99</v>
      </c>
      <c r="F2916" s="570"/>
      <c r="G2916" s="570">
        <v>99</v>
      </c>
      <c r="H2916" s="570">
        <v>1</v>
      </c>
      <c r="I2916" s="570">
        <v>99</v>
      </c>
      <c r="J2916" s="570">
        <v>111</v>
      </c>
      <c r="K2916" s="570">
        <v>99</v>
      </c>
      <c r="L2916" s="570">
        <v>1</v>
      </c>
      <c r="M2916" s="570">
        <v>99</v>
      </c>
      <c r="N2916" s="570">
        <v>99</v>
      </c>
      <c r="O2916" s="570">
        <v>99</v>
      </c>
      <c r="P2916" s="570">
        <v>99</v>
      </c>
      <c r="Q2916" s="570"/>
      <c r="R2916" s="570">
        <v>0</v>
      </c>
      <c r="S2916" s="570"/>
      <c r="T2916" s="570"/>
      <c r="U2916" s="570"/>
      <c r="V2916" s="570"/>
      <c r="W2916" s="570"/>
      <c r="X2916" s="570"/>
      <c r="Y2916" s="570"/>
      <c r="Z2916" s="570"/>
      <c r="AA2916" s="570"/>
      <c r="AB2916" s="570"/>
      <c r="AC2916" s="570"/>
      <c r="AD2916" s="570"/>
      <c r="AE2916" s="570"/>
      <c r="AF2916" s="570"/>
      <c r="AG2916" s="570"/>
      <c r="AH2916" s="570"/>
      <c r="AI2916" s="570"/>
      <c r="AJ2916" s="570"/>
      <c r="AK2916" s="570"/>
      <c r="AL2916" s="570"/>
    </row>
    <row r="2917" spans="1:38">
      <c r="A2917" s="570">
        <v>18</v>
      </c>
      <c r="B2917" s="570">
        <v>365</v>
      </c>
      <c r="C2917" s="570">
        <v>2023</v>
      </c>
      <c r="D2917" s="570"/>
      <c r="E2917" s="570">
        <v>99</v>
      </c>
      <c r="F2917" s="570"/>
      <c r="G2917" s="570">
        <v>99</v>
      </c>
      <c r="H2917" s="570">
        <v>1</v>
      </c>
      <c r="I2917" s="570">
        <v>99</v>
      </c>
      <c r="J2917" s="570">
        <v>116</v>
      </c>
      <c r="K2917" s="570">
        <v>99</v>
      </c>
      <c r="L2917" s="570">
        <v>1</v>
      </c>
      <c r="M2917" s="570">
        <v>99</v>
      </c>
      <c r="N2917" s="570">
        <v>99</v>
      </c>
      <c r="O2917" s="570">
        <v>99</v>
      </c>
      <c r="P2917" s="570">
        <v>99</v>
      </c>
      <c r="Q2917" s="570">
        <v>1</v>
      </c>
      <c r="R2917" s="570">
        <v>3</v>
      </c>
      <c r="S2917" s="570">
        <v>1</v>
      </c>
      <c r="T2917" s="570">
        <v>2</v>
      </c>
      <c r="U2917" s="570">
        <v>3.7</v>
      </c>
      <c r="V2917" s="570">
        <v>0</v>
      </c>
      <c r="W2917" s="570">
        <v>0</v>
      </c>
      <c r="X2917" s="570">
        <v>0</v>
      </c>
      <c r="Y2917" s="570">
        <v>0</v>
      </c>
      <c r="Z2917" s="570">
        <v>0.35590260840104826</v>
      </c>
      <c r="AA2917" s="570">
        <v>0</v>
      </c>
      <c r="AB2917" s="570">
        <v>0</v>
      </c>
      <c r="AC2917" s="570"/>
      <c r="AD2917" s="570"/>
      <c r="AE2917" s="570"/>
      <c r="AF2917" s="570">
        <v>0.23584905660377353</v>
      </c>
      <c r="AG2917" s="570">
        <v>7.4783229692310799E-2</v>
      </c>
      <c r="AH2917" s="570">
        <v>0</v>
      </c>
      <c r="AI2917" s="570">
        <v>0</v>
      </c>
      <c r="AJ2917" s="570"/>
      <c r="AK2917" s="570"/>
      <c r="AL2917" s="570"/>
    </row>
    <row r="2918" spans="1:38">
      <c r="A2918" s="570">
        <v>18</v>
      </c>
      <c r="B2918" s="570">
        <v>366</v>
      </c>
      <c r="C2918" s="570">
        <v>2023</v>
      </c>
      <c r="D2918" s="570"/>
      <c r="E2918" s="570">
        <v>99</v>
      </c>
      <c r="F2918" s="570"/>
      <c r="G2918" s="570">
        <v>99</v>
      </c>
      <c r="H2918" s="570">
        <v>2</v>
      </c>
      <c r="I2918" s="570">
        <v>99</v>
      </c>
      <c r="J2918" s="570">
        <v>117</v>
      </c>
      <c r="K2918" s="570">
        <v>99</v>
      </c>
      <c r="L2918" s="570">
        <v>1</v>
      </c>
      <c r="M2918" s="570">
        <v>99</v>
      </c>
      <c r="N2918" s="570">
        <v>99</v>
      </c>
      <c r="O2918" s="570">
        <v>99</v>
      </c>
      <c r="P2918" s="570">
        <v>99</v>
      </c>
      <c r="Q2918" s="570">
        <v>2</v>
      </c>
      <c r="R2918" s="570">
        <v>2</v>
      </c>
      <c r="S2918" s="570">
        <v>1</v>
      </c>
      <c r="T2918" s="570">
        <v>2</v>
      </c>
      <c r="U2918" s="570">
        <v>11.4</v>
      </c>
      <c r="V2918" s="570">
        <v>0</v>
      </c>
      <c r="W2918" s="570">
        <v>0</v>
      </c>
      <c r="X2918" s="570">
        <v>50</v>
      </c>
      <c r="Y2918" s="570">
        <v>0</v>
      </c>
      <c r="Z2918" s="570">
        <v>4.7</v>
      </c>
      <c r="AA2918" s="570">
        <v>0</v>
      </c>
      <c r="AB2918" s="570">
        <v>1</v>
      </c>
      <c r="AC2918" s="570"/>
      <c r="AD2918" s="570">
        <v>100.00000000000006</v>
      </c>
      <c r="AE2918" s="570"/>
      <c r="AF2918" s="570">
        <v>0.70175438596491213</v>
      </c>
      <c r="AG2918" s="570">
        <v>0.66485871752252645</v>
      </c>
      <c r="AH2918" s="570">
        <v>0</v>
      </c>
      <c r="AI2918" s="570">
        <v>2</v>
      </c>
      <c r="AJ2918" s="570">
        <v>96.449999999999989</v>
      </c>
      <c r="AK2918" s="570">
        <v>11.933002254908592</v>
      </c>
      <c r="AL2918" s="570"/>
    </row>
    <row r="2919" spans="1:38">
      <c r="A2919" s="570">
        <v>18</v>
      </c>
      <c r="B2919" s="570">
        <v>367</v>
      </c>
      <c r="C2919" s="570">
        <v>2023</v>
      </c>
      <c r="D2919" s="570"/>
      <c r="E2919" s="570">
        <v>99</v>
      </c>
      <c r="F2919" s="570"/>
      <c r="G2919" s="570">
        <v>99</v>
      </c>
      <c r="H2919" s="570">
        <v>1</v>
      </c>
      <c r="I2919" s="570">
        <v>99</v>
      </c>
      <c r="J2919" s="570">
        <v>134</v>
      </c>
      <c r="K2919" s="570">
        <v>99</v>
      </c>
      <c r="L2919" s="570">
        <v>1</v>
      </c>
      <c r="M2919" s="570">
        <v>99</v>
      </c>
      <c r="N2919" s="570">
        <v>99</v>
      </c>
      <c r="O2919" s="570">
        <v>99</v>
      </c>
      <c r="P2919" s="570">
        <v>99</v>
      </c>
      <c r="Q2919" s="570">
        <v>2</v>
      </c>
      <c r="R2919" s="570">
        <v>10</v>
      </c>
      <c r="S2919" s="570">
        <v>1</v>
      </c>
      <c r="T2919" s="570">
        <v>2</v>
      </c>
      <c r="U2919" s="570">
        <v>4.9099999999999993</v>
      </c>
      <c r="V2919" s="570">
        <v>0</v>
      </c>
      <c r="W2919" s="570">
        <v>0</v>
      </c>
      <c r="X2919" s="570">
        <v>0</v>
      </c>
      <c r="Y2919" s="570">
        <v>0</v>
      </c>
      <c r="Z2919" s="570">
        <v>0.47212286536452558</v>
      </c>
      <c r="AA2919" s="570">
        <v>0</v>
      </c>
      <c r="AB2919" s="570">
        <v>0</v>
      </c>
      <c r="AC2919" s="570"/>
      <c r="AD2919" s="570"/>
      <c r="AE2919" s="570"/>
      <c r="AF2919" s="570">
        <v>0.19036740909956215</v>
      </c>
      <c r="AG2919" s="570">
        <v>8.2436908901339298E-2</v>
      </c>
      <c r="AH2919" s="570">
        <v>0</v>
      </c>
      <c r="AI2919" s="570">
        <v>0</v>
      </c>
      <c r="AJ2919" s="570"/>
      <c r="AK2919" s="570"/>
      <c r="AL2919" s="570"/>
    </row>
    <row r="2920" spans="1:38">
      <c r="A2920" s="570">
        <v>18</v>
      </c>
      <c r="B2920" s="570">
        <v>368</v>
      </c>
      <c r="C2920" s="570">
        <v>2023</v>
      </c>
      <c r="D2920" s="570"/>
      <c r="E2920" s="570">
        <v>99</v>
      </c>
      <c r="F2920" s="570"/>
      <c r="G2920" s="570">
        <v>99</v>
      </c>
      <c r="H2920" s="570">
        <v>2</v>
      </c>
      <c r="I2920" s="570">
        <v>99</v>
      </c>
      <c r="J2920" s="570">
        <v>141</v>
      </c>
      <c r="K2920" s="570">
        <v>99</v>
      </c>
      <c r="L2920" s="570">
        <v>1</v>
      </c>
      <c r="M2920" s="570">
        <v>99</v>
      </c>
      <c r="N2920" s="570">
        <v>99</v>
      </c>
      <c r="O2920" s="570">
        <v>99</v>
      </c>
      <c r="P2920" s="570">
        <v>99</v>
      </c>
      <c r="Q2920" s="570">
        <v>7</v>
      </c>
      <c r="R2920" s="570">
        <v>8</v>
      </c>
      <c r="S2920" s="570">
        <v>1</v>
      </c>
      <c r="T2920" s="570">
        <v>2</v>
      </c>
      <c r="U2920" s="570">
        <v>8.8125</v>
      </c>
      <c r="V2920" s="570">
        <v>0</v>
      </c>
      <c r="W2920" s="570">
        <v>0</v>
      </c>
      <c r="X2920" s="570">
        <v>25</v>
      </c>
      <c r="Y2920" s="570">
        <v>12.5</v>
      </c>
      <c r="Z2920" s="570">
        <v>7.2531781827003234</v>
      </c>
      <c r="AA2920" s="570">
        <v>0</v>
      </c>
      <c r="AB2920" s="570">
        <v>0</v>
      </c>
      <c r="AC2920" s="570"/>
      <c r="AD2920" s="570"/>
      <c r="AE2920" s="570"/>
      <c r="AF2920" s="570">
        <v>0.41472265422498711</v>
      </c>
      <c r="AG2920" s="570">
        <v>0.26913841349585982</v>
      </c>
      <c r="AH2920" s="570">
        <v>0</v>
      </c>
      <c r="AI2920" s="570">
        <v>0</v>
      </c>
      <c r="AJ2920" s="570"/>
      <c r="AK2920" s="570"/>
      <c r="AL2920" s="570"/>
    </row>
    <row r="2921" spans="1:38">
      <c r="A2921" s="570">
        <v>18</v>
      </c>
      <c r="B2921" s="570">
        <v>369</v>
      </c>
      <c r="C2921" s="570">
        <v>2023</v>
      </c>
      <c r="D2921" s="570"/>
      <c r="E2921" s="570">
        <v>99</v>
      </c>
      <c r="F2921" s="570"/>
      <c r="G2921" s="570">
        <v>99</v>
      </c>
      <c r="H2921" s="570">
        <v>2</v>
      </c>
      <c r="I2921" s="570">
        <v>99</v>
      </c>
      <c r="J2921" s="570">
        <v>143</v>
      </c>
      <c r="K2921" s="570">
        <v>99</v>
      </c>
      <c r="L2921" s="570">
        <v>1</v>
      </c>
      <c r="M2921" s="570">
        <v>99</v>
      </c>
      <c r="N2921" s="570">
        <v>99</v>
      </c>
      <c r="O2921" s="570">
        <v>99</v>
      </c>
      <c r="P2921" s="570">
        <v>99</v>
      </c>
      <c r="Q2921" s="570">
        <v>1</v>
      </c>
      <c r="R2921" s="570">
        <v>1</v>
      </c>
      <c r="S2921" s="570">
        <v>1</v>
      </c>
      <c r="T2921" s="570">
        <v>2</v>
      </c>
      <c r="U2921" s="570">
        <v>20.2</v>
      </c>
      <c r="V2921" s="570">
        <v>0</v>
      </c>
      <c r="W2921" s="570">
        <v>0</v>
      </c>
      <c r="X2921" s="570">
        <v>100</v>
      </c>
      <c r="Y2921" s="570">
        <v>0</v>
      </c>
      <c r="Z2921" s="570">
        <v>0</v>
      </c>
      <c r="AA2921" s="570">
        <v>0</v>
      </c>
      <c r="AB2921" s="570">
        <v>0</v>
      </c>
      <c r="AC2921" s="570"/>
      <c r="AD2921" s="570"/>
      <c r="AE2921" s="570"/>
      <c r="AF2921" s="570">
        <v>0.21645021645021645</v>
      </c>
      <c r="AG2921" s="570">
        <v>0.26622383889503926</v>
      </c>
      <c r="AH2921" s="570">
        <v>0</v>
      </c>
      <c r="AI2921" s="570">
        <v>0</v>
      </c>
      <c r="AJ2921" s="570"/>
      <c r="AK2921" s="570"/>
      <c r="AL2921" s="570"/>
    </row>
    <row r="2922" spans="1:38">
      <c r="A2922" s="570">
        <v>18</v>
      </c>
      <c r="B2922" s="570">
        <v>370</v>
      </c>
      <c r="C2922" s="570">
        <v>2023</v>
      </c>
      <c r="D2922" s="570"/>
      <c r="E2922" s="570">
        <v>99</v>
      </c>
      <c r="F2922" s="570"/>
      <c r="G2922" s="570">
        <v>99</v>
      </c>
      <c r="H2922" s="570">
        <v>2</v>
      </c>
      <c r="I2922" s="570">
        <v>99</v>
      </c>
      <c r="J2922" s="570">
        <v>147</v>
      </c>
      <c r="K2922" s="570">
        <v>99</v>
      </c>
      <c r="L2922" s="570">
        <v>1</v>
      </c>
      <c r="M2922" s="570">
        <v>99</v>
      </c>
      <c r="N2922" s="570">
        <v>99</v>
      </c>
      <c r="O2922" s="570">
        <v>99</v>
      </c>
      <c r="P2922" s="570">
        <v>99</v>
      </c>
      <c r="Q2922" s="570">
        <v>2</v>
      </c>
      <c r="R2922" s="570">
        <v>14</v>
      </c>
      <c r="S2922" s="570">
        <v>1</v>
      </c>
      <c r="T2922" s="570">
        <v>2</v>
      </c>
      <c r="U2922" s="570">
        <v>4.3428571428571408</v>
      </c>
      <c r="V2922" s="570">
        <v>0</v>
      </c>
      <c r="W2922" s="570">
        <v>0</v>
      </c>
      <c r="X2922" s="570">
        <v>0</v>
      </c>
      <c r="Y2922" s="570">
        <v>0</v>
      </c>
      <c r="Z2922" s="570">
        <v>0.98467854487375484</v>
      </c>
      <c r="AA2922" s="570">
        <v>0</v>
      </c>
      <c r="AB2922" s="570">
        <v>0</v>
      </c>
      <c r="AC2922" s="570"/>
      <c r="AD2922" s="570"/>
      <c r="AE2922" s="570"/>
      <c r="AF2922" s="570">
        <v>6.9306930693069324</v>
      </c>
      <c r="AG2922" s="570">
        <v>2.6975464749988904</v>
      </c>
      <c r="AH2922" s="570">
        <v>0</v>
      </c>
      <c r="AI2922" s="570">
        <v>0</v>
      </c>
      <c r="AJ2922" s="570"/>
      <c r="AK2922" s="570"/>
      <c r="AL2922" s="570"/>
    </row>
    <row r="2923" spans="1:38">
      <c r="A2923" s="570">
        <v>18</v>
      </c>
      <c r="B2923" s="570">
        <v>371</v>
      </c>
      <c r="C2923" s="570">
        <v>2023</v>
      </c>
      <c r="D2923" s="570"/>
      <c r="E2923" s="570">
        <v>99</v>
      </c>
      <c r="F2923" s="570"/>
      <c r="G2923" s="570">
        <v>99</v>
      </c>
      <c r="H2923" s="570">
        <v>1</v>
      </c>
      <c r="I2923" s="570">
        <v>99</v>
      </c>
      <c r="J2923" s="570">
        <v>155</v>
      </c>
      <c r="K2923" s="570">
        <v>99</v>
      </c>
      <c r="L2923" s="570">
        <v>1</v>
      </c>
      <c r="M2923" s="570">
        <v>99</v>
      </c>
      <c r="N2923" s="570">
        <v>99</v>
      </c>
      <c r="O2923" s="570">
        <v>99</v>
      </c>
      <c r="P2923" s="570">
        <v>99</v>
      </c>
      <c r="Q2923" s="570">
        <v>13</v>
      </c>
      <c r="R2923" s="570">
        <v>32</v>
      </c>
      <c r="S2923" s="570">
        <v>1</v>
      </c>
      <c r="T2923" s="570">
        <v>2</v>
      </c>
      <c r="U2923" s="570">
        <v>8.2437500000000004</v>
      </c>
      <c r="V2923" s="570">
        <v>0</v>
      </c>
      <c r="W2923" s="570">
        <v>0</v>
      </c>
      <c r="X2923" s="570">
        <v>6.25</v>
      </c>
      <c r="Y2923" s="570">
        <v>0</v>
      </c>
      <c r="Z2923" s="570">
        <v>4.5276882553351676</v>
      </c>
      <c r="AA2923" s="570">
        <v>0</v>
      </c>
      <c r="AB2923" s="570">
        <v>0</v>
      </c>
      <c r="AC2923" s="570"/>
      <c r="AD2923" s="570"/>
      <c r="AE2923" s="570"/>
      <c r="AF2923" s="570">
        <v>1.196709050112192</v>
      </c>
      <c r="AG2923" s="570">
        <v>0.59153022006359279</v>
      </c>
      <c r="AH2923" s="570">
        <v>0</v>
      </c>
      <c r="AI2923" s="570">
        <v>0</v>
      </c>
      <c r="AJ2923" s="570"/>
      <c r="AK2923" s="570"/>
      <c r="AL2923" s="570"/>
    </row>
    <row r="2924" spans="1:38">
      <c r="A2924" s="570">
        <v>18</v>
      </c>
      <c r="B2924" s="570">
        <v>372</v>
      </c>
      <c r="C2924" s="570">
        <v>2023</v>
      </c>
      <c r="D2924" s="570"/>
      <c r="E2924" s="570">
        <v>99</v>
      </c>
      <c r="F2924" s="570"/>
      <c r="G2924" s="570">
        <v>99</v>
      </c>
      <c r="H2924" s="570">
        <v>2</v>
      </c>
      <c r="I2924" s="570">
        <v>99</v>
      </c>
      <c r="J2924" s="570">
        <v>160</v>
      </c>
      <c r="K2924" s="570">
        <v>99</v>
      </c>
      <c r="L2924" s="570">
        <v>1</v>
      </c>
      <c r="M2924" s="570">
        <v>99</v>
      </c>
      <c r="N2924" s="570">
        <v>99</v>
      </c>
      <c r="O2924" s="570">
        <v>99</v>
      </c>
      <c r="P2924" s="570">
        <v>99</v>
      </c>
      <c r="Q2924" s="570"/>
      <c r="R2924" s="570">
        <v>0</v>
      </c>
      <c r="S2924" s="570"/>
      <c r="T2924" s="570"/>
      <c r="U2924" s="570"/>
      <c r="V2924" s="570"/>
      <c r="W2924" s="570"/>
      <c r="X2924" s="570"/>
      <c r="Y2924" s="570"/>
      <c r="Z2924" s="570"/>
      <c r="AA2924" s="570"/>
      <c r="AB2924" s="570"/>
      <c r="AC2924" s="570"/>
      <c r="AD2924" s="570"/>
      <c r="AE2924" s="570"/>
      <c r="AF2924" s="570"/>
      <c r="AG2924" s="570"/>
      <c r="AH2924" s="570"/>
      <c r="AI2924" s="570"/>
      <c r="AJ2924" s="570"/>
      <c r="AK2924" s="570"/>
      <c r="AL2924" s="570"/>
    </row>
    <row r="2925" spans="1:38">
      <c r="A2925" s="570">
        <v>18</v>
      </c>
      <c r="B2925" s="570">
        <v>373</v>
      </c>
      <c r="C2925" s="570">
        <v>2023</v>
      </c>
      <c r="D2925" s="570"/>
      <c r="E2925" s="570">
        <v>99</v>
      </c>
      <c r="F2925" s="570"/>
      <c r="G2925" s="570">
        <v>99</v>
      </c>
      <c r="H2925" s="570">
        <v>1</v>
      </c>
      <c r="I2925" s="570">
        <v>99</v>
      </c>
      <c r="J2925" s="570">
        <v>171</v>
      </c>
      <c r="K2925" s="570">
        <v>99</v>
      </c>
      <c r="L2925" s="570">
        <v>1</v>
      </c>
      <c r="M2925" s="570">
        <v>99</v>
      </c>
      <c r="N2925" s="570">
        <v>99</v>
      </c>
      <c r="O2925" s="570">
        <v>99</v>
      </c>
      <c r="P2925" s="570">
        <v>99</v>
      </c>
      <c r="Q2925" s="570"/>
      <c r="R2925" s="570">
        <v>0</v>
      </c>
      <c r="S2925" s="570"/>
      <c r="T2925" s="570"/>
      <c r="U2925" s="570"/>
      <c r="V2925" s="570"/>
      <c r="W2925" s="570"/>
      <c r="X2925" s="570"/>
      <c r="Y2925" s="570"/>
      <c r="Z2925" s="570"/>
      <c r="AA2925" s="570"/>
      <c r="AB2925" s="570"/>
      <c r="AC2925" s="570"/>
      <c r="AD2925" s="570"/>
      <c r="AE2925" s="570"/>
      <c r="AF2925" s="570"/>
      <c r="AG2925" s="570"/>
      <c r="AH2925" s="570"/>
      <c r="AI2925" s="570"/>
      <c r="AJ2925" s="570"/>
      <c r="AK2925" s="570"/>
      <c r="AL2925" s="570"/>
    </row>
    <row r="2926" spans="1:38">
      <c r="A2926" s="570">
        <v>18</v>
      </c>
      <c r="B2926" s="570">
        <v>374</v>
      </c>
      <c r="C2926" s="570">
        <v>2023</v>
      </c>
      <c r="D2926" s="570"/>
      <c r="E2926" s="570">
        <v>99</v>
      </c>
      <c r="F2926" s="570"/>
      <c r="G2926" s="570">
        <v>99</v>
      </c>
      <c r="H2926" s="570">
        <v>2</v>
      </c>
      <c r="I2926" s="570">
        <v>99</v>
      </c>
      <c r="J2926" s="570">
        <v>175</v>
      </c>
      <c r="K2926" s="570">
        <v>99</v>
      </c>
      <c r="L2926" s="570">
        <v>1</v>
      </c>
      <c r="M2926" s="570">
        <v>99</v>
      </c>
      <c r="N2926" s="570">
        <v>99</v>
      </c>
      <c r="O2926" s="570">
        <v>99</v>
      </c>
      <c r="P2926" s="570">
        <v>99</v>
      </c>
      <c r="Q2926" s="570">
        <v>8</v>
      </c>
      <c r="R2926" s="570">
        <v>37</v>
      </c>
      <c r="S2926" s="570">
        <v>1</v>
      </c>
      <c r="T2926" s="570">
        <v>2.243243243243243</v>
      </c>
      <c r="U2926" s="570">
        <v>8.7054054054054024</v>
      </c>
      <c r="V2926" s="570">
        <v>0</v>
      </c>
      <c r="W2926" s="570">
        <v>0</v>
      </c>
      <c r="X2926" s="570">
        <v>24.324324324324326</v>
      </c>
      <c r="Y2926" s="570">
        <v>0</v>
      </c>
      <c r="Z2926" s="570">
        <v>6.3359099240263985</v>
      </c>
      <c r="AA2926" s="570">
        <v>0</v>
      </c>
      <c r="AB2926" s="570">
        <v>0.81887877878611393</v>
      </c>
      <c r="AC2926" s="570"/>
      <c r="AD2926" s="570">
        <v>7.319606908805798</v>
      </c>
      <c r="AE2926" s="570"/>
      <c r="AF2926" s="570">
        <v>2.0240700218818382</v>
      </c>
      <c r="AG2926" s="570">
        <v>1.5841243299070471</v>
      </c>
      <c r="AH2926" s="570">
        <v>0</v>
      </c>
      <c r="AI2926" s="570">
        <v>0</v>
      </c>
      <c r="AJ2926" s="570"/>
      <c r="AK2926" s="570"/>
      <c r="AL2926" s="570"/>
    </row>
    <row r="2927" spans="1:38">
      <c r="A2927" s="570">
        <v>18</v>
      </c>
      <c r="B2927" s="570">
        <v>375</v>
      </c>
      <c r="C2927" s="570">
        <v>2023</v>
      </c>
      <c r="D2927" s="570"/>
      <c r="E2927" s="570">
        <v>99</v>
      </c>
      <c r="F2927" s="570"/>
      <c r="G2927" s="570">
        <v>99</v>
      </c>
      <c r="H2927" s="570">
        <v>2</v>
      </c>
      <c r="I2927" s="570">
        <v>99</v>
      </c>
      <c r="J2927" s="570">
        <v>177</v>
      </c>
      <c r="K2927" s="570">
        <v>99</v>
      </c>
      <c r="L2927" s="570">
        <v>1</v>
      </c>
      <c r="M2927" s="570">
        <v>99</v>
      </c>
      <c r="N2927" s="570">
        <v>99</v>
      </c>
      <c r="O2927" s="570">
        <v>99</v>
      </c>
      <c r="P2927" s="570">
        <v>99</v>
      </c>
      <c r="Q2927" s="570">
        <v>2</v>
      </c>
      <c r="R2927" s="570">
        <v>7</v>
      </c>
      <c r="S2927" s="570">
        <v>1</v>
      </c>
      <c r="T2927" s="570">
        <v>1.8571428571428577</v>
      </c>
      <c r="U2927" s="570">
        <v>3.9714285714285698</v>
      </c>
      <c r="V2927" s="570">
        <v>0</v>
      </c>
      <c r="W2927" s="570">
        <v>0</v>
      </c>
      <c r="X2927" s="570">
        <v>0</v>
      </c>
      <c r="Y2927" s="570">
        <v>0</v>
      </c>
      <c r="Z2927" s="570">
        <v>1.2138654734998868</v>
      </c>
      <c r="AA2927" s="570">
        <v>0</v>
      </c>
      <c r="AB2927" s="570">
        <v>0.34992710611188277</v>
      </c>
      <c r="AC2927" s="570"/>
      <c r="AD2927" s="570">
        <v>-4.3241254539878362</v>
      </c>
      <c r="AE2927" s="570"/>
      <c r="AF2927" s="570">
        <v>0.75349838536060287</v>
      </c>
      <c r="AG2927" s="570">
        <v>0.23204567460184961</v>
      </c>
      <c r="AH2927" s="570">
        <v>0</v>
      </c>
      <c r="AI2927" s="570"/>
      <c r="AJ2927" s="570"/>
      <c r="AK2927" s="570"/>
      <c r="AL2927" s="570"/>
    </row>
    <row r="2928" spans="1:38">
      <c r="A2928" s="570">
        <v>18</v>
      </c>
      <c r="B2928" s="570">
        <v>376</v>
      </c>
      <c r="C2928" s="570">
        <v>2023</v>
      </c>
      <c r="D2928" s="570"/>
      <c r="E2928" s="570">
        <v>99</v>
      </c>
      <c r="F2928" s="570"/>
      <c r="G2928" s="570">
        <v>99</v>
      </c>
      <c r="H2928" s="570">
        <v>2</v>
      </c>
      <c r="I2928" s="570">
        <v>99</v>
      </c>
      <c r="J2928" s="570">
        <v>178</v>
      </c>
      <c r="K2928" s="570">
        <v>99</v>
      </c>
      <c r="L2928" s="570">
        <v>1</v>
      </c>
      <c r="M2928" s="570">
        <v>99</v>
      </c>
      <c r="N2928" s="570">
        <v>99</v>
      </c>
      <c r="O2928" s="570">
        <v>99</v>
      </c>
      <c r="P2928" s="570">
        <v>99</v>
      </c>
      <c r="Q2928" s="570">
        <v>2</v>
      </c>
      <c r="R2928" s="570">
        <v>10</v>
      </c>
      <c r="S2928" s="570">
        <v>1</v>
      </c>
      <c r="T2928" s="570">
        <v>2</v>
      </c>
      <c r="U2928" s="570">
        <v>4.91</v>
      </c>
      <c r="V2928" s="570">
        <v>0</v>
      </c>
      <c r="W2928" s="570">
        <v>0</v>
      </c>
      <c r="X2928" s="570">
        <v>0</v>
      </c>
      <c r="Y2928" s="570">
        <v>0</v>
      </c>
      <c r="Z2928" s="570">
        <v>2.734757758924911</v>
      </c>
      <c r="AA2928" s="570">
        <v>0</v>
      </c>
      <c r="AB2928" s="570">
        <v>0</v>
      </c>
      <c r="AC2928" s="570"/>
      <c r="AD2928" s="570"/>
      <c r="AE2928" s="570"/>
      <c r="AF2928" s="570">
        <v>1.886792452830188</v>
      </c>
      <c r="AG2928" s="570">
        <v>0.79784208901382814</v>
      </c>
      <c r="AH2928" s="570">
        <v>0</v>
      </c>
      <c r="AI2928" s="570">
        <v>0</v>
      </c>
      <c r="AJ2928" s="570"/>
      <c r="AK2928" s="570"/>
      <c r="AL2928" s="570"/>
    </row>
    <row r="2929" spans="1:38">
      <c r="A2929" s="570">
        <v>18</v>
      </c>
      <c r="B2929" s="570">
        <v>377</v>
      </c>
      <c r="C2929" s="570">
        <v>2023</v>
      </c>
      <c r="D2929" s="570"/>
      <c r="E2929" s="570">
        <v>99</v>
      </c>
      <c r="F2929" s="570"/>
      <c r="G2929" s="570">
        <v>99</v>
      </c>
      <c r="H2929" s="570">
        <v>2</v>
      </c>
      <c r="I2929" s="570">
        <v>99</v>
      </c>
      <c r="J2929" s="570">
        <v>181</v>
      </c>
      <c r="K2929" s="570">
        <v>99</v>
      </c>
      <c r="L2929" s="570">
        <v>1</v>
      </c>
      <c r="M2929" s="570">
        <v>99</v>
      </c>
      <c r="N2929" s="570">
        <v>99</v>
      </c>
      <c r="O2929" s="570">
        <v>99</v>
      </c>
      <c r="P2929" s="570">
        <v>99</v>
      </c>
      <c r="Q2929" s="570">
        <v>2</v>
      </c>
      <c r="R2929" s="570">
        <v>2</v>
      </c>
      <c r="S2929" s="570">
        <v>1</v>
      </c>
      <c r="T2929" s="570">
        <v>2</v>
      </c>
      <c r="U2929" s="570">
        <v>5.0999999999999996</v>
      </c>
      <c r="V2929" s="570">
        <v>0</v>
      </c>
      <c r="W2929" s="570">
        <v>0</v>
      </c>
      <c r="X2929" s="570">
        <v>0</v>
      </c>
      <c r="Y2929" s="570">
        <v>0</v>
      </c>
      <c r="Z2929" s="570">
        <v>0.20000000000001564</v>
      </c>
      <c r="AA2929" s="570">
        <v>0</v>
      </c>
      <c r="AB2929" s="570">
        <v>0</v>
      </c>
      <c r="AC2929" s="570"/>
      <c r="AD2929" s="570"/>
      <c r="AE2929" s="570"/>
      <c r="AF2929" s="570">
        <v>0.24539877300613497</v>
      </c>
      <c r="AG2929" s="570">
        <v>9.0135468306778682E-2</v>
      </c>
      <c r="AH2929" s="570">
        <v>0</v>
      </c>
      <c r="AI2929" s="570">
        <v>0</v>
      </c>
      <c r="AJ2929" s="570"/>
      <c r="AK2929" s="570"/>
      <c r="AL2929" s="570"/>
    </row>
    <row r="2930" spans="1:38">
      <c r="A2930" s="570">
        <v>18</v>
      </c>
      <c r="B2930" s="570">
        <v>378</v>
      </c>
      <c r="C2930" s="570">
        <v>2023</v>
      </c>
      <c r="D2930" s="570"/>
      <c r="E2930" s="570">
        <v>99</v>
      </c>
      <c r="F2930" s="570"/>
      <c r="G2930" s="570">
        <v>99</v>
      </c>
      <c r="H2930" s="570">
        <v>1</v>
      </c>
      <c r="I2930" s="570">
        <v>99</v>
      </c>
      <c r="J2930" s="570">
        <v>262</v>
      </c>
      <c r="K2930" s="570">
        <v>99</v>
      </c>
      <c r="L2930" s="570">
        <v>1</v>
      </c>
      <c r="M2930" s="570">
        <v>99</v>
      </c>
      <c r="N2930" s="570">
        <v>99</v>
      </c>
      <c r="O2930" s="570">
        <v>99</v>
      </c>
      <c r="P2930" s="570">
        <v>99</v>
      </c>
      <c r="Q2930" s="570"/>
      <c r="R2930" s="570">
        <v>0</v>
      </c>
      <c r="S2930" s="570"/>
      <c r="T2930" s="570"/>
      <c r="U2930" s="570"/>
      <c r="V2930" s="570"/>
      <c r="W2930" s="570"/>
      <c r="X2930" s="570"/>
      <c r="Y2930" s="570"/>
      <c r="Z2930" s="570"/>
      <c r="AA2930" s="570"/>
      <c r="AB2930" s="570"/>
      <c r="AC2930" s="570"/>
      <c r="AD2930" s="570"/>
      <c r="AE2930" s="570"/>
      <c r="AF2930" s="570"/>
      <c r="AG2930" s="570"/>
      <c r="AH2930" s="570"/>
      <c r="AI2930" s="570"/>
      <c r="AJ2930" s="570"/>
      <c r="AK2930" s="570"/>
      <c r="AL2930" s="570"/>
    </row>
    <row r="2931" spans="1:38">
      <c r="A2931" s="570">
        <v>18</v>
      </c>
      <c r="B2931" s="570">
        <v>379</v>
      </c>
      <c r="C2931" s="570">
        <v>2023</v>
      </c>
      <c r="D2931" s="570"/>
      <c r="E2931" s="570">
        <v>99</v>
      </c>
      <c r="F2931" s="570"/>
      <c r="G2931" s="570">
        <v>99</v>
      </c>
      <c r="H2931" s="570">
        <v>1</v>
      </c>
      <c r="I2931" s="570">
        <v>99</v>
      </c>
      <c r="J2931" s="570">
        <v>309</v>
      </c>
      <c r="K2931" s="570">
        <v>99</v>
      </c>
      <c r="L2931" s="570">
        <v>1</v>
      </c>
      <c r="M2931" s="570">
        <v>99</v>
      </c>
      <c r="N2931" s="570">
        <v>99</v>
      </c>
      <c r="O2931" s="570">
        <v>99</v>
      </c>
      <c r="P2931" s="570">
        <v>99</v>
      </c>
      <c r="Q2931" s="570">
        <v>7</v>
      </c>
      <c r="R2931" s="570">
        <v>10</v>
      </c>
      <c r="S2931" s="570">
        <v>1</v>
      </c>
      <c r="T2931" s="570">
        <v>2</v>
      </c>
      <c r="U2931" s="570">
        <v>5.72</v>
      </c>
      <c r="V2931" s="570">
        <v>0</v>
      </c>
      <c r="W2931" s="570">
        <v>0</v>
      </c>
      <c r="X2931" s="570">
        <v>0</v>
      </c>
      <c r="Y2931" s="570">
        <v>0</v>
      </c>
      <c r="Z2931" s="570">
        <v>1.834011995598718</v>
      </c>
      <c r="AA2931" s="570">
        <v>0</v>
      </c>
      <c r="AB2931" s="570">
        <v>0</v>
      </c>
      <c r="AC2931" s="570"/>
      <c r="AD2931" s="570"/>
      <c r="AE2931" s="570"/>
      <c r="AF2931" s="570">
        <v>0.84602368866328259</v>
      </c>
      <c r="AG2931" s="570">
        <v>0.42063153559925298</v>
      </c>
      <c r="AH2931" s="570">
        <v>0</v>
      </c>
      <c r="AI2931" s="570">
        <v>0</v>
      </c>
      <c r="AJ2931" s="570"/>
      <c r="AK2931" s="570"/>
      <c r="AL2931" s="570"/>
    </row>
    <row r="2932" spans="1:38">
      <c r="A2932" s="570">
        <v>18</v>
      </c>
      <c r="B2932" s="570">
        <v>380</v>
      </c>
      <c r="C2932" s="570">
        <v>2023</v>
      </c>
      <c r="D2932" s="570"/>
      <c r="E2932" s="570">
        <v>99</v>
      </c>
      <c r="F2932" s="570"/>
      <c r="G2932" s="570">
        <v>99</v>
      </c>
      <c r="H2932" s="570">
        <v>2</v>
      </c>
      <c r="I2932" s="570">
        <v>99</v>
      </c>
      <c r="J2932" s="570">
        <v>470</v>
      </c>
      <c r="K2932" s="570">
        <v>99</v>
      </c>
      <c r="L2932" s="570">
        <v>1</v>
      </c>
      <c r="M2932" s="570">
        <v>99</v>
      </c>
      <c r="N2932" s="570">
        <v>99</v>
      </c>
      <c r="O2932" s="570">
        <v>99</v>
      </c>
      <c r="P2932" s="570">
        <v>99</v>
      </c>
      <c r="Q2932" s="570">
        <v>1</v>
      </c>
      <c r="R2932" s="570">
        <v>1</v>
      </c>
      <c r="S2932" s="570">
        <v>1</v>
      </c>
      <c r="T2932" s="570">
        <v>2</v>
      </c>
      <c r="U2932" s="570">
        <v>4.0999999999999996</v>
      </c>
      <c r="V2932" s="570">
        <v>0</v>
      </c>
      <c r="W2932" s="570">
        <v>0</v>
      </c>
      <c r="X2932" s="570">
        <v>0</v>
      </c>
      <c r="Y2932" s="570">
        <v>0</v>
      </c>
      <c r="Z2932" s="570">
        <v>0</v>
      </c>
      <c r="AA2932" s="570">
        <v>0</v>
      </c>
      <c r="AB2932" s="570">
        <v>0</v>
      </c>
      <c r="AC2932" s="570"/>
      <c r="AD2932" s="570"/>
      <c r="AE2932" s="570"/>
      <c r="AF2932" s="570">
        <v>9.8619329388560162E-2</v>
      </c>
      <c r="AG2932" s="570">
        <v>4.3400480580931301E-2</v>
      </c>
      <c r="AH2932" s="570">
        <v>0</v>
      </c>
      <c r="AI2932" s="570">
        <v>0</v>
      </c>
      <c r="AJ2932" s="570"/>
      <c r="AK2932" s="570"/>
      <c r="AL2932" s="570"/>
    </row>
    <row r="2933" spans="1:38">
      <c r="A2933" s="570">
        <v>18</v>
      </c>
      <c r="B2933" s="570">
        <v>381</v>
      </c>
      <c r="C2933" s="570">
        <v>2023</v>
      </c>
      <c r="D2933" s="570"/>
      <c r="E2933" s="570">
        <v>99</v>
      </c>
      <c r="F2933" s="570"/>
      <c r="G2933" s="570">
        <v>99</v>
      </c>
      <c r="H2933" s="570">
        <v>2</v>
      </c>
      <c r="I2933" s="570">
        <v>99</v>
      </c>
      <c r="J2933" s="570">
        <v>629</v>
      </c>
      <c r="K2933" s="570">
        <v>99</v>
      </c>
      <c r="L2933" s="570">
        <v>1</v>
      </c>
      <c r="M2933" s="570">
        <v>99</v>
      </c>
      <c r="N2933" s="570">
        <v>99</v>
      </c>
      <c r="O2933" s="570">
        <v>99</v>
      </c>
      <c r="P2933" s="570">
        <v>99</v>
      </c>
      <c r="Q2933" s="570"/>
      <c r="R2933" s="570">
        <v>0</v>
      </c>
      <c r="S2933" s="570"/>
      <c r="T2933" s="570"/>
      <c r="U2933" s="570"/>
      <c r="V2933" s="570"/>
      <c r="W2933" s="570"/>
      <c r="X2933" s="570"/>
      <c r="Y2933" s="570"/>
      <c r="Z2933" s="570"/>
      <c r="AA2933" s="570"/>
      <c r="AB2933" s="570"/>
      <c r="AC2933" s="570"/>
      <c r="AD2933" s="570"/>
      <c r="AE2933" s="570"/>
      <c r="AF2933" s="570"/>
      <c r="AG2933" s="570"/>
      <c r="AH2933" s="570"/>
      <c r="AI2933" s="570"/>
      <c r="AJ2933" s="570"/>
      <c r="AK2933" s="570"/>
      <c r="AL2933" s="570"/>
    </row>
    <row r="2934" spans="1:38">
      <c r="A2934" s="570">
        <v>18</v>
      </c>
      <c r="B2934" s="570">
        <v>382</v>
      </c>
      <c r="C2934" s="570">
        <v>2023</v>
      </c>
      <c r="D2934" s="570"/>
      <c r="E2934" s="570">
        <v>99</v>
      </c>
      <c r="F2934" s="570"/>
      <c r="G2934" s="570">
        <v>99</v>
      </c>
      <c r="H2934" s="570">
        <v>1</v>
      </c>
      <c r="I2934" s="570">
        <v>99</v>
      </c>
      <c r="J2934" s="570">
        <v>643</v>
      </c>
      <c r="K2934" s="570">
        <v>99</v>
      </c>
      <c r="L2934" s="570">
        <v>1</v>
      </c>
      <c r="M2934" s="570">
        <v>99</v>
      </c>
      <c r="N2934" s="570">
        <v>99</v>
      </c>
      <c r="O2934" s="570">
        <v>99</v>
      </c>
      <c r="P2934" s="570">
        <v>99</v>
      </c>
      <c r="Q2934" s="570">
        <v>7</v>
      </c>
      <c r="R2934" s="570">
        <v>15</v>
      </c>
      <c r="S2934" s="570">
        <v>1</v>
      </c>
      <c r="T2934" s="570">
        <v>2.4</v>
      </c>
      <c r="U2934" s="570">
        <v>11.42</v>
      </c>
      <c r="V2934" s="570">
        <v>0</v>
      </c>
      <c r="W2934" s="570">
        <v>0</v>
      </c>
      <c r="X2934" s="570">
        <v>20</v>
      </c>
      <c r="Y2934" s="570">
        <v>0</v>
      </c>
      <c r="Z2934" s="570">
        <v>4.1751966021573965</v>
      </c>
      <c r="AA2934" s="570">
        <v>0</v>
      </c>
      <c r="AB2934" s="570">
        <v>1.019803902718557</v>
      </c>
      <c r="AC2934" s="570"/>
      <c r="AD2934" s="570">
        <v>5.9184357964468886</v>
      </c>
      <c r="AE2934" s="570"/>
      <c r="AF2934" s="570">
        <v>2.0080321285140563</v>
      </c>
      <c r="AG2934" s="570">
        <v>1.7286267861467663</v>
      </c>
      <c r="AH2934" s="570">
        <v>0</v>
      </c>
      <c r="AI2934" s="570">
        <v>0</v>
      </c>
      <c r="AJ2934" s="570"/>
      <c r="AK2934" s="570"/>
      <c r="AL2934" s="570"/>
    </row>
    <row r="2935" spans="1:38">
      <c r="A2935" s="570">
        <v>18</v>
      </c>
      <c r="B2935" s="570">
        <v>383</v>
      </c>
      <c r="C2935" s="570">
        <v>2023</v>
      </c>
      <c r="D2935" s="570"/>
      <c r="E2935" s="570">
        <v>99</v>
      </c>
      <c r="F2935" s="570"/>
      <c r="G2935" s="570">
        <v>99</v>
      </c>
      <c r="H2935" s="570">
        <v>2</v>
      </c>
      <c r="I2935" s="570">
        <v>99</v>
      </c>
      <c r="J2935" s="570">
        <v>704</v>
      </c>
      <c r="K2935" s="570">
        <v>99</v>
      </c>
      <c r="L2935" s="570">
        <v>1</v>
      </c>
      <c r="M2935" s="570">
        <v>99</v>
      </c>
      <c r="N2935" s="570">
        <v>99</v>
      </c>
      <c r="O2935" s="570">
        <v>99</v>
      </c>
      <c r="P2935" s="570">
        <v>99</v>
      </c>
      <c r="Q2935" s="570"/>
      <c r="R2935" s="570">
        <v>0</v>
      </c>
      <c r="S2935" s="570"/>
      <c r="T2935" s="570"/>
      <c r="U2935" s="570"/>
      <c r="V2935" s="570"/>
      <c r="W2935" s="570"/>
      <c r="X2935" s="570"/>
      <c r="Y2935" s="570"/>
      <c r="Z2935" s="570"/>
      <c r="AA2935" s="570"/>
      <c r="AB2935" s="570"/>
      <c r="AC2935" s="570"/>
      <c r="AD2935" s="570"/>
      <c r="AE2935" s="570"/>
      <c r="AF2935" s="570"/>
      <c r="AG2935" s="570"/>
      <c r="AH2935" s="570"/>
      <c r="AI2935" s="570"/>
      <c r="AJ2935" s="570"/>
      <c r="AK2935" s="570"/>
      <c r="AL2935" s="570"/>
    </row>
    <row r="2936" spans="1:38">
      <c r="A2936" s="570">
        <v>18</v>
      </c>
      <c r="B2936" s="570">
        <v>384</v>
      </c>
      <c r="C2936" s="570">
        <v>2023</v>
      </c>
      <c r="D2936" s="570"/>
      <c r="E2936" s="570">
        <v>99</v>
      </c>
      <c r="F2936" s="570"/>
      <c r="G2936" s="570">
        <v>99</v>
      </c>
      <c r="H2936" s="570">
        <v>1</v>
      </c>
      <c r="I2936" s="570">
        <v>99</v>
      </c>
      <c r="J2936" s="570">
        <v>802</v>
      </c>
      <c r="K2936" s="570">
        <v>99</v>
      </c>
      <c r="L2936" s="570">
        <v>1</v>
      </c>
      <c r="M2936" s="570">
        <v>99</v>
      </c>
      <c r="N2936" s="570">
        <v>99</v>
      </c>
      <c r="O2936" s="570">
        <v>99</v>
      </c>
      <c r="P2936" s="570">
        <v>99</v>
      </c>
      <c r="Q2936" s="570"/>
      <c r="R2936" s="570">
        <v>0</v>
      </c>
      <c r="S2936" s="570"/>
      <c r="T2936" s="570"/>
      <c r="U2936" s="570"/>
      <c r="V2936" s="570"/>
      <c r="W2936" s="570"/>
      <c r="X2936" s="570"/>
      <c r="Y2936" s="570"/>
      <c r="Z2936" s="570"/>
      <c r="AA2936" s="570"/>
      <c r="AB2936" s="570"/>
      <c r="AC2936" s="570"/>
      <c r="AD2936" s="570"/>
      <c r="AE2936" s="570"/>
      <c r="AF2936" s="570"/>
      <c r="AG2936" s="570"/>
      <c r="AH2936" s="570"/>
      <c r="AI2936" s="570"/>
      <c r="AJ2936" s="570"/>
      <c r="AK2936" s="570"/>
      <c r="AL2936" s="570"/>
    </row>
    <row r="2937" spans="1:38">
      <c r="A2937" s="570">
        <v>18</v>
      </c>
      <c r="B2937" s="570">
        <v>385</v>
      </c>
      <c r="C2937" s="570">
        <v>2023</v>
      </c>
      <c r="D2937" s="570"/>
      <c r="E2937" s="570">
        <v>99</v>
      </c>
      <c r="F2937" s="570"/>
      <c r="G2937" s="570">
        <v>99</v>
      </c>
      <c r="H2937" s="570">
        <v>1</v>
      </c>
      <c r="I2937" s="570">
        <v>99</v>
      </c>
      <c r="J2937" s="570">
        <v>103</v>
      </c>
      <c r="K2937" s="570">
        <v>99</v>
      </c>
      <c r="L2937" s="570">
        <v>2</v>
      </c>
      <c r="M2937" s="570">
        <v>99</v>
      </c>
      <c r="N2937" s="570">
        <v>99</v>
      </c>
      <c r="O2937" s="570">
        <v>99</v>
      </c>
      <c r="P2937" s="570">
        <v>99</v>
      </c>
      <c r="Q2937" s="570">
        <v>5</v>
      </c>
      <c r="R2937" s="570">
        <v>11</v>
      </c>
      <c r="S2937" s="570">
        <v>2</v>
      </c>
      <c r="T2937" s="570">
        <v>2.2727272727272729</v>
      </c>
      <c r="U2937" s="570">
        <v>16.727272727272723</v>
      </c>
      <c r="V2937" s="570">
        <v>0</v>
      </c>
      <c r="W2937" s="570">
        <v>0</v>
      </c>
      <c r="X2937" s="570">
        <v>72.727272727272734</v>
      </c>
      <c r="Y2937" s="570">
        <v>0</v>
      </c>
      <c r="Z2937" s="570">
        <v>3.2370275110721622</v>
      </c>
      <c r="AA2937" s="570">
        <v>0</v>
      </c>
      <c r="AB2937" s="570">
        <v>0.86243936186410253</v>
      </c>
      <c r="AC2937" s="570"/>
      <c r="AD2937" s="570">
        <v>17.317912291267032</v>
      </c>
      <c r="AE2937" s="570"/>
      <c r="AF2937" s="570">
        <v>2.7295285359801484</v>
      </c>
      <c r="AG2937" s="570">
        <v>2.9017505125374541</v>
      </c>
      <c r="AH2937" s="570">
        <v>0</v>
      </c>
      <c r="AI2937" s="570">
        <v>0</v>
      </c>
      <c r="AJ2937" s="570"/>
      <c r="AK2937" s="570"/>
      <c r="AL2937" s="570"/>
    </row>
    <row r="2938" spans="1:38">
      <c r="A2938" s="570">
        <v>18</v>
      </c>
      <c r="B2938" s="570">
        <v>386</v>
      </c>
      <c r="C2938" s="570">
        <v>2023</v>
      </c>
      <c r="D2938" s="570"/>
      <c r="E2938" s="570">
        <v>99</v>
      </c>
      <c r="F2938" s="570"/>
      <c r="G2938" s="570">
        <v>99</v>
      </c>
      <c r="H2938" s="570">
        <v>2</v>
      </c>
      <c r="I2938" s="570">
        <v>99</v>
      </c>
      <c r="J2938" s="570">
        <v>106</v>
      </c>
      <c r="K2938" s="570">
        <v>99</v>
      </c>
      <c r="L2938" s="570">
        <v>2</v>
      </c>
      <c r="M2938" s="570">
        <v>99</v>
      </c>
      <c r="N2938" s="570">
        <v>99</v>
      </c>
      <c r="O2938" s="570">
        <v>99</v>
      </c>
      <c r="P2938" s="570">
        <v>99</v>
      </c>
      <c r="Q2938" s="570">
        <v>4</v>
      </c>
      <c r="R2938" s="570">
        <v>14</v>
      </c>
      <c r="S2938" s="570">
        <v>2</v>
      </c>
      <c r="T2938" s="570">
        <v>2.2142857142857153</v>
      </c>
      <c r="U2938" s="570">
        <v>8.3357142857142872</v>
      </c>
      <c r="V2938" s="570">
        <v>0</v>
      </c>
      <c r="W2938" s="570">
        <v>0</v>
      </c>
      <c r="X2938" s="570">
        <v>14.285714285714288</v>
      </c>
      <c r="Y2938" s="570">
        <v>0</v>
      </c>
      <c r="Z2938" s="570">
        <v>5.1674264308616316</v>
      </c>
      <c r="AA2938" s="570">
        <v>0</v>
      </c>
      <c r="AB2938" s="570">
        <v>0.7726181304565688</v>
      </c>
      <c r="AC2938" s="570"/>
      <c r="AD2938" s="570">
        <v>55.62799389956691</v>
      </c>
      <c r="AE2938" s="570"/>
      <c r="AF2938" s="570">
        <v>3.0501089324618729</v>
      </c>
      <c r="AG2938" s="570">
        <v>1.7618551564835361</v>
      </c>
      <c r="AH2938" s="570">
        <v>0</v>
      </c>
      <c r="AI2938" s="570">
        <v>14</v>
      </c>
      <c r="AJ2938" s="570">
        <v>92.407142857142887</v>
      </c>
      <c r="AK2938" s="570">
        <v>9.5886759814026377</v>
      </c>
      <c r="AL2938" s="570"/>
    </row>
    <row r="2939" spans="1:38">
      <c r="A2939" s="570">
        <v>18</v>
      </c>
      <c r="B2939" s="570">
        <v>387</v>
      </c>
      <c r="C2939" s="570">
        <v>2023</v>
      </c>
      <c r="D2939" s="570"/>
      <c r="E2939" s="570">
        <v>99</v>
      </c>
      <c r="F2939" s="570"/>
      <c r="G2939" s="570">
        <v>99</v>
      </c>
      <c r="H2939" s="570">
        <v>1</v>
      </c>
      <c r="I2939" s="570">
        <v>99</v>
      </c>
      <c r="J2939" s="570">
        <v>110</v>
      </c>
      <c r="K2939" s="570">
        <v>99</v>
      </c>
      <c r="L2939" s="570">
        <v>2</v>
      </c>
      <c r="M2939" s="570">
        <v>99</v>
      </c>
      <c r="N2939" s="570">
        <v>99</v>
      </c>
      <c r="O2939" s="570">
        <v>99</v>
      </c>
      <c r="P2939" s="570">
        <v>99</v>
      </c>
      <c r="Q2939" s="570">
        <v>48</v>
      </c>
      <c r="R2939" s="570">
        <v>177</v>
      </c>
      <c r="S2939" s="570">
        <v>2</v>
      </c>
      <c r="T2939" s="570">
        <v>3.0169491525423719</v>
      </c>
      <c r="U2939" s="570">
        <v>12.77570621468927</v>
      </c>
      <c r="V2939" s="570">
        <v>0</v>
      </c>
      <c r="W2939" s="570">
        <v>0</v>
      </c>
      <c r="X2939" s="570">
        <v>42.93785310734463</v>
      </c>
      <c r="Y2939" s="570">
        <v>2.2598870056497167</v>
      </c>
      <c r="Z2939" s="570">
        <v>6.676049415687074</v>
      </c>
      <c r="AA2939" s="570">
        <v>0</v>
      </c>
      <c r="AB2939" s="570">
        <v>1.3254338433587511</v>
      </c>
      <c r="AC2939" s="570"/>
      <c r="AD2939" s="570">
        <v>48.127094566883109</v>
      </c>
      <c r="AE2939" s="570"/>
      <c r="AF2939" s="570">
        <v>3.1726115791360474</v>
      </c>
      <c r="AG2939" s="570">
        <v>3.8886357187690761</v>
      </c>
      <c r="AH2939" s="570">
        <v>2.2598870056497167</v>
      </c>
      <c r="AI2939" s="570">
        <v>110</v>
      </c>
      <c r="AJ2939" s="570">
        <v>103.34363636363636</v>
      </c>
      <c r="AK2939" s="570">
        <v>11.990444337458843</v>
      </c>
      <c r="AL2939" s="570"/>
    </row>
    <row r="2940" spans="1:38">
      <c r="A2940" s="570">
        <v>18</v>
      </c>
      <c r="B2940" s="570">
        <v>388</v>
      </c>
      <c r="C2940" s="570">
        <v>2023</v>
      </c>
      <c r="D2940" s="570"/>
      <c r="E2940" s="570">
        <v>99</v>
      </c>
      <c r="F2940" s="570"/>
      <c r="G2940" s="570">
        <v>99</v>
      </c>
      <c r="H2940" s="570">
        <v>1</v>
      </c>
      <c r="I2940" s="570">
        <v>99</v>
      </c>
      <c r="J2940" s="570">
        <v>111</v>
      </c>
      <c r="K2940" s="570">
        <v>99</v>
      </c>
      <c r="L2940" s="570">
        <v>2</v>
      </c>
      <c r="M2940" s="570">
        <v>99</v>
      </c>
      <c r="N2940" s="570">
        <v>99</v>
      </c>
      <c r="O2940" s="570">
        <v>99</v>
      </c>
      <c r="P2940" s="570">
        <v>99</v>
      </c>
      <c r="Q2940" s="570">
        <v>6</v>
      </c>
      <c r="R2940" s="570">
        <v>13</v>
      </c>
      <c r="S2940" s="570">
        <v>2</v>
      </c>
      <c r="T2940" s="570">
        <v>2.5384615384615392</v>
      </c>
      <c r="U2940" s="570">
        <v>16.076923076923077</v>
      </c>
      <c r="V2940" s="570">
        <v>0</v>
      </c>
      <c r="W2940" s="570">
        <v>0</v>
      </c>
      <c r="X2940" s="570">
        <v>69.230769230769269</v>
      </c>
      <c r="Y2940" s="570">
        <v>7.6923076923076898</v>
      </c>
      <c r="Z2940" s="570">
        <v>5.8681872244991569</v>
      </c>
      <c r="AA2940" s="570">
        <v>0</v>
      </c>
      <c r="AB2940" s="570">
        <v>1.2162606385263002</v>
      </c>
      <c r="AC2940" s="570"/>
      <c r="AD2940" s="570">
        <v>26.68723982814166</v>
      </c>
      <c r="AE2940" s="570"/>
      <c r="AF2940" s="570">
        <v>6.7010309278350544</v>
      </c>
      <c r="AG2940" s="570">
        <v>6.6300796244012306</v>
      </c>
      <c r="AH2940" s="570">
        <v>0</v>
      </c>
      <c r="AI2940" s="570">
        <v>10</v>
      </c>
      <c r="AJ2940" s="570">
        <v>110.57</v>
      </c>
      <c r="AK2940" s="570">
        <v>11.284756198209211</v>
      </c>
      <c r="AL2940" s="570"/>
    </row>
    <row r="2941" spans="1:38">
      <c r="A2941" s="570">
        <v>18</v>
      </c>
      <c r="B2941" s="570">
        <v>389</v>
      </c>
      <c r="C2941" s="570">
        <v>2023</v>
      </c>
      <c r="D2941" s="570"/>
      <c r="E2941" s="570">
        <v>99</v>
      </c>
      <c r="F2941" s="570"/>
      <c r="G2941" s="570">
        <v>99</v>
      </c>
      <c r="H2941" s="570">
        <v>1</v>
      </c>
      <c r="I2941" s="570">
        <v>99</v>
      </c>
      <c r="J2941" s="570">
        <v>116</v>
      </c>
      <c r="K2941" s="570">
        <v>99</v>
      </c>
      <c r="L2941" s="570">
        <v>2</v>
      </c>
      <c r="M2941" s="570">
        <v>99</v>
      </c>
      <c r="N2941" s="570">
        <v>99</v>
      </c>
      <c r="O2941" s="570">
        <v>99</v>
      </c>
      <c r="P2941" s="570">
        <v>99</v>
      </c>
      <c r="Q2941" s="570">
        <v>7</v>
      </c>
      <c r="R2941" s="570">
        <v>38</v>
      </c>
      <c r="S2941" s="570">
        <v>2</v>
      </c>
      <c r="T2941" s="570">
        <v>2.0789473684210522</v>
      </c>
      <c r="U2941" s="570">
        <v>6.5763157894736812</v>
      </c>
      <c r="V2941" s="570">
        <v>0</v>
      </c>
      <c r="W2941" s="570">
        <v>0</v>
      </c>
      <c r="X2941" s="570">
        <v>2.6315789473684221</v>
      </c>
      <c r="Y2941" s="570">
        <v>0</v>
      </c>
      <c r="Z2941" s="570">
        <v>2.2593005683555605</v>
      </c>
      <c r="AA2941" s="570">
        <v>0</v>
      </c>
      <c r="AB2941" s="570">
        <v>0.48021809449722808</v>
      </c>
      <c r="AC2941" s="570"/>
      <c r="AD2941" s="570">
        <v>76.576045310834857</v>
      </c>
      <c r="AE2941" s="570"/>
      <c r="AF2941" s="570">
        <v>2.9874213836477992</v>
      </c>
      <c r="AG2941" s="570">
        <v>1.6836332522620236</v>
      </c>
      <c r="AH2941" s="570">
        <v>0</v>
      </c>
      <c r="AI2941" s="570">
        <v>0</v>
      </c>
      <c r="AJ2941" s="570"/>
      <c r="AK2941" s="570"/>
      <c r="AL2941" s="570"/>
    </row>
    <row r="2942" spans="1:38">
      <c r="A2942" s="570">
        <v>18</v>
      </c>
      <c r="B2942" s="570">
        <v>390</v>
      </c>
      <c r="C2942" s="570">
        <v>2023</v>
      </c>
      <c r="D2942" s="570"/>
      <c r="E2942" s="570">
        <v>99</v>
      </c>
      <c r="F2942" s="570"/>
      <c r="G2942" s="570">
        <v>99</v>
      </c>
      <c r="H2942" s="570">
        <v>2</v>
      </c>
      <c r="I2942" s="570">
        <v>99</v>
      </c>
      <c r="J2942" s="570">
        <v>117</v>
      </c>
      <c r="K2942" s="570">
        <v>99</v>
      </c>
      <c r="L2942" s="570">
        <v>2</v>
      </c>
      <c r="M2942" s="570">
        <v>99</v>
      </c>
      <c r="N2942" s="570">
        <v>99</v>
      </c>
      <c r="O2942" s="570">
        <v>99</v>
      </c>
      <c r="P2942" s="570">
        <v>99</v>
      </c>
      <c r="Q2942" s="570"/>
      <c r="R2942" s="570">
        <v>0</v>
      </c>
      <c r="S2942" s="570"/>
      <c r="T2942" s="570"/>
      <c r="U2942" s="570"/>
      <c r="V2942" s="570"/>
      <c r="W2942" s="570"/>
      <c r="X2942" s="570"/>
      <c r="Y2942" s="570"/>
      <c r="Z2942" s="570"/>
      <c r="AA2942" s="570"/>
      <c r="AB2942" s="570"/>
      <c r="AC2942" s="570"/>
      <c r="AD2942" s="570"/>
      <c r="AE2942" s="570"/>
      <c r="AF2942" s="570"/>
      <c r="AG2942" s="570"/>
      <c r="AH2942" s="570"/>
      <c r="AI2942" s="570"/>
      <c r="AJ2942" s="570"/>
      <c r="AK2942" s="570"/>
      <c r="AL2942" s="570"/>
    </row>
    <row r="2943" spans="1:38">
      <c r="A2943" s="570">
        <v>18</v>
      </c>
      <c r="B2943" s="570">
        <v>391</v>
      </c>
      <c r="C2943" s="570">
        <v>2023</v>
      </c>
      <c r="D2943" s="570"/>
      <c r="E2943" s="570">
        <v>99</v>
      </c>
      <c r="F2943" s="570"/>
      <c r="G2943" s="570">
        <v>99</v>
      </c>
      <c r="H2943" s="570">
        <v>1</v>
      </c>
      <c r="I2943" s="570">
        <v>99</v>
      </c>
      <c r="J2943" s="570">
        <v>134</v>
      </c>
      <c r="K2943" s="570">
        <v>99</v>
      </c>
      <c r="L2943" s="570">
        <v>2</v>
      </c>
      <c r="M2943" s="570">
        <v>99</v>
      </c>
      <c r="N2943" s="570">
        <v>99</v>
      </c>
      <c r="O2943" s="570">
        <v>99</v>
      </c>
      <c r="P2943" s="570">
        <v>99</v>
      </c>
      <c r="Q2943" s="570">
        <v>36</v>
      </c>
      <c r="R2943" s="570">
        <v>93</v>
      </c>
      <c r="S2943" s="570">
        <v>2</v>
      </c>
      <c r="T2943" s="570">
        <v>2.3870967741935489</v>
      </c>
      <c r="U2943" s="570">
        <v>10.07311827956989</v>
      </c>
      <c r="V2943" s="570">
        <v>0</v>
      </c>
      <c r="W2943" s="570">
        <v>0</v>
      </c>
      <c r="X2943" s="570">
        <v>20.43010752688172</v>
      </c>
      <c r="Y2943" s="570">
        <v>1.0752688172043012</v>
      </c>
      <c r="Z2943" s="570">
        <v>5.9545796920177816</v>
      </c>
      <c r="AA2943" s="570">
        <v>0</v>
      </c>
      <c r="AB2943" s="570">
        <v>1.0057069205238638</v>
      </c>
      <c r="AC2943" s="570"/>
      <c r="AD2943" s="570">
        <v>37.556854262798097</v>
      </c>
      <c r="AE2943" s="570"/>
      <c r="AF2943" s="570">
        <v>1.7704169046259279</v>
      </c>
      <c r="AG2943" s="570">
        <v>1.5728492109730077</v>
      </c>
      <c r="AH2943" s="570">
        <v>0</v>
      </c>
      <c r="AI2943" s="570">
        <v>0</v>
      </c>
      <c r="AJ2943" s="570"/>
      <c r="AK2943" s="570"/>
      <c r="AL2943" s="570"/>
    </row>
    <row r="2944" spans="1:38">
      <c r="A2944" s="570">
        <v>18</v>
      </c>
      <c r="B2944" s="570">
        <v>392</v>
      </c>
      <c r="C2944" s="570">
        <v>2023</v>
      </c>
      <c r="D2944" s="570"/>
      <c r="E2944" s="570">
        <v>99</v>
      </c>
      <c r="F2944" s="570"/>
      <c r="G2944" s="570">
        <v>99</v>
      </c>
      <c r="H2944" s="570">
        <v>2</v>
      </c>
      <c r="I2944" s="570">
        <v>99</v>
      </c>
      <c r="J2944" s="570">
        <v>141</v>
      </c>
      <c r="K2944" s="570">
        <v>99</v>
      </c>
      <c r="L2944" s="570">
        <v>2</v>
      </c>
      <c r="M2944" s="570">
        <v>99</v>
      </c>
      <c r="N2944" s="570">
        <v>99</v>
      </c>
      <c r="O2944" s="570">
        <v>99</v>
      </c>
      <c r="P2944" s="570">
        <v>99</v>
      </c>
      <c r="Q2944" s="570">
        <v>25</v>
      </c>
      <c r="R2944" s="570">
        <v>123</v>
      </c>
      <c r="S2944" s="570">
        <v>2</v>
      </c>
      <c r="T2944" s="570">
        <v>2.5609756097560976</v>
      </c>
      <c r="U2944" s="570">
        <v>6.8203252032520307</v>
      </c>
      <c r="V2944" s="570">
        <v>0</v>
      </c>
      <c r="W2944" s="570">
        <v>0</v>
      </c>
      <c r="X2944" s="570">
        <v>6.5040650406504046</v>
      </c>
      <c r="Y2944" s="570">
        <v>0</v>
      </c>
      <c r="Z2944" s="570">
        <v>4.0742889917814873</v>
      </c>
      <c r="AA2944" s="570">
        <v>0</v>
      </c>
      <c r="AB2944" s="570">
        <v>1.169715005686029</v>
      </c>
      <c r="AC2944" s="570"/>
      <c r="AD2944" s="570">
        <v>24.684492765222934</v>
      </c>
      <c r="AE2944" s="570"/>
      <c r="AF2944" s="570">
        <v>6.3763608087091752</v>
      </c>
      <c r="AG2944" s="570">
        <v>3.2025562422932889</v>
      </c>
      <c r="AH2944" s="570">
        <v>0</v>
      </c>
      <c r="AI2944" s="570">
        <v>0</v>
      </c>
      <c r="AJ2944" s="570"/>
      <c r="AK2944" s="570"/>
      <c r="AL2944" s="570"/>
    </row>
    <row r="2945" spans="1:38">
      <c r="A2945" s="570">
        <v>18</v>
      </c>
      <c r="B2945" s="570">
        <v>393</v>
      </c>
      <c r="C2945" s="570">
        <v>2023</v>
      </c>
      <c r="D2945" s="570"/>
      <c r="E2945" s="570">
        <v>99</v>
      </c>
      <c r="F2945" s="570"/>
      <c r="G2945" s="570">
        <v>99</v>
      </c>
      <c r="H2945" s="570">
        <v>2</v>
      </c>
      <c r="I2945" s="570">
        <v>99</v>
      </c>
      <c r="J2945" s="570">
        <v>143</v>
      </c>
      <c r="K2945" s="570">
        <v>99</v>
      </c>
      <c r="L2945" s="570">
        <v>2</v>
      </c>
      <c r="M2945" s="570">
        <v>99</v>
      </c>
      <c r="N2945" s="570">
        <v>99</v>
      </c>
      <c r="O2945" s="570">
        <v>99</v>
      </c>
      <c r="P2945" s="570">
        <v>99</v>
      </c>
      <c r="Q2945" s="570">
        <v>8</v>
      </c>
      <c r="R2945" s="570">
        <v>28</v>
      </c>
      <c r="S2945" s="570">
        <v>2</v>
      </c>
      <c r="T2945" s="570">
        <v>3.9285714285714279</v>
      </c>
      <c r="U2945" s="570">
        <v>15.157142857142851</v>
      </c>
      <c r="V2945" s="570">
        <v>0</v>
      </c>
      <c r="W2945" s="570">
        <v>0</v>
      </c>
      <c r="X2945" s="570">
        <v>60.714285714285694</v>
      </c>
      <c r="Y2945" s="570">
        <v>0</v>
      </c>
      <c r="Z2945" s="570">
        <v>6.5511955599956071</v>
      </c>
      <c r="AA2945" s="570">
        <v>0</v>
      </c>
      <c r="AB2945" s="570">
        <v>1.4374722712498651</v>
      </c>
      <c r="AC2945" s="570"/>
      <c r="AD2945" s="570">
        <v>65.046244605655744</v>
      </c>
      <c r="AE2945" s="570"/>
      <c r="AF2945" s="570">
        <v>6.0606060606060606</v>
      </c>
      <c r="AG2945" s="570">
        <v>5.5933364963888446</v>
      </c>
      <c r="AH2945" s="570">
        <v>0</v>
      </c>
      <c r="AI2945" s="570">
        <v>0</v>
      </c>
      <c r="AJ2945" s="570"/>
      <c r="AK2945" s="570"/>
      <c r="AL2945" s="570"/>
    </row>
    <row r="2946" spans="1:38">
      <c r="A2946" s="570">
        <v>18</v>
      </c>
      <c r="B2946" s="570">
        <v>394</v>
      </c>
      <c r="C2946" s="570">
        <v>2023</v>
      </c>
      <c r="D2946" s="570"/>
      <c r="E2946" s="570">
        <v>99</v>
      </c>
      <c r="F2946" s="570"/>
      <c r="G2946" s="570">
        <v>99</v>
      </c>
      <c r="H2946" s="570">
        <v>2</v>
      </c>
      <c r="I2946" s="570">
        <v>99</v>
      </c>
      <c r="J2946" s="570">
        <v>147</v>
      </c>
      <c r="K2946" s="570">
        <v>99</v>
      </c>
      <c r="L2946" s="570">
        <v>2</v>
      </c>
      <c r="M2946" s="570">
        <v>99</v>
      </c>
      <c r="N2946" s="570">
        <v>99</v>
      </c>
      <c r="O2946" s="570">
        <v>99</v>
      </c>
      <c r="P2946" s="570">
        <v>99</v>
      </c>
      <c r="Q2946" s="570">
        <v>5</v>
      </c>
      <c r="R2946" s="570">
        <v>15</v>
      </c>
      <c r="S2946" s="570">
        <v>2</v>
      </c>
      <c r="T2946" s="570">
        <v>3</v>
      </c>
      <c r="U2946" s="570">
        <v>8.6333333333333311</v>
      </c>
      <c r="V2946" s="570">
        <v>0</v>
      </c>
      <c r="W2946" s="570">
        <v>0</v>
      </c>
      <c r="X2946" s="570">
        <v>13.333333333333337</v>
      </c>
      <c r="Y2946" s="570">
        <v>0</v>
      </c>
      <c r="Z2946" s="570">
        <v>4.551434450319543</v>
      </c>
      <c r="AA2946" s="570">
        <v>0</v>
      </c>
      <c r="AB2946" s="570">
        <v>1.4142135623730951</v>
      </c>
      <c r="AC2946" s="570"/>
      <c r="AD2946" s="570">
        <v>77.783125073724719</v>
      </c>
      <c r="AE2946" s="570"/>
      <c r="AF2946" s="570">
        <v>7.4257425742574252</v>
      </c>
      <c r="AG2946" s="570">
        <v>5.745596521584809</v>
      </c>
      <c r="AH2946" s="570">
        <v>0</v>
      </c>
      <c r="AI2946" s="570">
        <v>0</v>
      </c>
      <c r="AJ2946" s="570"/>
      <c r="AK2946" s="570"/>
      <c r="AL2946" s="570"/>
    </row>
    <row r="2947" spans="1:38">
      <c r="A2947" s="570">
        <v>18</v>
      </c>
      <c r="B2947" s="570">
        <v>395</v>
      </c>
      <c r="C2947" s="570">
        <v>2023</v>
      </c>
      <c r="D2947" s="570"/>
      <c r="E2947" s="570">
        <v>99</v>
      </c>
      <c r="F2947" s="570"/>
      <c r="G2947" s="570">
        <v>99</v>
      </c>
      <c r="H2947" s="570">
        <v>1</v>
      </c>
      <c r="I2947" s="570">
        <v>99</v>
      </c>
      <c r="J2947" s="570">
        <v>155</v>
      </c>
      <c r="K2947" s="570">
        <v>99</v>
      </c>
      <c r="L2947" s="570">
        <v>2</v>
      </c>
      <c r="M2947" s="570">
        <v>99</v>
      </c>
      <c r="N2947" s="570">
        <v>99</v>
      </c>
      <c r="O2947" s="570">
        <v>99</v>
      </c>
      <c r="P2947" s="570">
        <v>99</v>
      </c>
      <c r="Q2947" s="570">
        <v>33</v>
      </c>
      <c r="R2947" s="570">
        <v>146</v>
      </c>
      <c r="S2947" s="570">
        <v>2</v>
      </c>
      <c r="T2947" s="570">
        <v>2.3904109589041096</v>
      </c>
      <c r="U2947" s="570">
        <v>12.426712328767124</v>
      </c>
      <c r="V2947" s="570">
        <v>0</v>
      </c>
      <c r="W2947" s="570">
        <v>0</v>
      </c>
      <c r="X2947" s="570">
        <v>37.671232876712338</v>
      </c>
      <c r="Y2947" s="570">
        <v>0</v>
      </c>
      <c r="Z2947" s="570">
        <v>5.7278613845424866</v>
      </c>
      <c r="AA2947" s="570">
        <v>0</v>
      </c>
      <c r="AB2947" s="570">
        <v>1.0093622540396001</v>
      </c>
      <c r="AC2947" s="570"/>
      <c r="AD2947" s="570">
        <v>35.396092762924525</v>
      </c>
      <c r="AE2947" s="570"/>
      <c r="AF2947" s="570">
        <v>5.459985041136874</v>
      </c>
      <c r="AG2947" s="570">
        <v>4.068283844811889</v>
      </c>
      <c r="AH2947" s="570">
        <v>0</v>
      </c>
      <c r="AI2947" s="570">
        <v>0</v>
      </c>
      <c r="AJ2947" s="570"/>
      <c r="AK2947" s="570"/>
      <c r="AL2947" s="570"/>
    </row>
    <row r="2948" spans="1:38">
      <c r="A2948" s="570">
        <v>18</v>
      </c>
      <c r="B2948" s="570">
        <v>396</v>
      </c>
      <c r="C2948" s="570">
        <v>2023</v>
      </c>
      <c r="D2948" s="570"/>
      <c r="E2948" s="570">
        <v>99</v>
      </c>
      <c r="F2948" s="570"/>
      <c r="G2948" s="570">
        <v>99</v>
      </c>
      <c r="H2948" s="570">
        <v>2</v>
      </c>
      <c r="I2948" s="570">
        <v>99</v>
      </c>
      <c r="J2948" s="570">
        <v>160</v>
      </c>
      <c r="K2948" s="570">
        <v>99</v>
      </c>
      <c r="L2948" s="570">
        <v>2</v>
      </c>
      <c r="M2948" s="570">
        <v>99</v>
      </c>
      <c r="N2948" s="570">
        <v>99</v>
      </c>
      <c r="O2948" s="570">
        <v>99</v>
      </c>
      <c r="P2948" s="570">
        <v>99</v>
      </c>
      <c r="Q2948" s="570">
        <v>5</v>
      </c>
      <c r="R2948" s="570">
        <v>7</v>
      </c>
      <c r="S2948" s="570">
        <v>2</v>
      </c>
      <c r="T2948" s="570">
        <v>2.7142857142857153</v>
      </c>
      <c r="U2948" s="570">
        <v>6.1714285714285699</v>
      </c>
      <c r="V2948" s="570">
        <v>0</v>
      </c>
      <c r="W2948" s="570">
        <v>0</v>
      </c>
      <c r="X2948" s="570">
        <v>14.285714285714288</v>
      </c>
      <c r="Y2948" s="570">
        <v>0</v>
      </c>
      <c r="Z2948" s="570">
        <v>5.2472344513805664</v>
      </c>
      <c r="AA2948" s="570">
        <v>0</v>
      </c>
      <c r="AB2948" s="570">
        <v>1.0301575072754252</v>
      </c>
      <c r="AC2948" s="570"/>
      <c r="AD2948" s="570">
        <v>25.484351799391177</v>
      </c>
      <c r="AE2948" s="570"/>
      <c r="AF2948" s="570">
        <v>1.3671875</v>
      </c>
      <c r="AG2948" s="570">
        <v>0.58247714586198507</v>
      </c>
      <c r="AH2948" s="570">
        <v>14.285714285714288</v>
      </c>
      <c r="AI2948" s="570">
        <v>7</v>
      </c>
      <c r="AJ2948" s="570">
        <v>75.871428571428609</v>
      </c>
      <c r="AK2948" s="570">
        <v>12.052645313146131</v>
      </c>
      <c r="AL2948" s="570"/>
    </row>
    <row r="2949" spans="1:38">
      <c r="A2949" s="570">
        <v>18</v>
      </c>
      <c r="B2949" s="570">
        <v>397</v>
      </c>
      <c r="C2949" s="570">
        <v>2023</v>
      </c>
      <c r="D2949" s="570"/>
      <c r="E2949" s="570">
        <v>99</v>
      </c>
      <c r="F2949" s="570"/>
      <c r="G2949" s="570">
        <v>99</v>
      </c>
      <c r="H2949" s="570">
        <v>1</v>
      </c>
      <c r="I2949" s="570">
        <v>99</v>
      </c>
      <c r="J2949" s="570">
        <v>171</v>
      </c>
      <c r="K2949" s="570">
        <v>99</v>
      </c>
      <c r="L2949" s="570">
        <v>2</v>
      </c>
      <c r="M2949" s="570">
        <v>99</v>
      </c>
      <c r="N2949" s="570">
        <v>99</v>
      </c>
      <c r="O2949" s="570">
        <v>99</v>
      </c>
      <c r="P2949" s="570">
        <v>99</v>
      </c>
      <c r="Q2949" s="570"/>
      <c r="R2949" s="570">
        <v>0</v>
      </c>
      <c r="S2949" s="570"/>
      <c r="T2949" s="570"/>
      <c r="U2949" s="570"/>
      <c r="V2949" s="570"/>
      <c r="W2949" s="570"/>
      <c r="X2949" s="570"/>
      <c r="Y2949" s="570"/>
      <c r="Z2949" s="570"/>
      <c r="AA2949" s="570"/>
      <c r="AB2949" s="570"/>
      <c r="AC2949" s="570"/>
      <c r="AD2949" s="570"/>
      <c r="AE2949" s="570"/>
      <c r="AF2949" s="570"/>
      <c r="AG2949" s="570"/>
      <c r="AH2949" s="570"/>
      <c r="AI2949" s="570"/>
      <c r="AJ2949" s="570"/>
      <c r="AK2949" s="570"/>
      <c r="AL2949" s="570"/>
    </row>
    <row r="2950" spans="1:38">
      <c r="A2950" s="570">
        <v>18</v>
      </c>
      <c r="B2950" s="570">
        <v>398</v>
      </c>
      <c r="C2950" s="570">
        <v>2023</v>
      </c>
      <c r="D2950" s="570"/>
      <c r="E2950" s="570">
        <v>99</v>
      </c>
      <c r="F2950" s="570"/>
      <c r="G2950" s="570">
        <v>99</v>
      </c>
      <c r="H2950" s="570">
        <v>2</v>
      </c>
      <c r="I2950" s="570">
        <v>99</v>
      </c>
      <c r="J2950" s="570">
        <v>175</v>
      </c>
      <c r="K2950" s="570">
        <v>99</v>
      </c>
      <c r="L2950" s="570">
        <v>2</v>
      </c>
      <c r="M2950" s="570">
        <v>99</v>
      </c>
      <c r="N2950" s="570">
        <v>99</v>
      </c>
      <c r="O2950" s="570">
        <v>99</v>
      </c>
      <c r="P2950" s="570">
        <v>99</v>
      </c>
      <c r="Q2950" s="570">
        <v>15</v>
      </c>
      <c r="R2950" s="570">
        <v>127</v>
      </c>
      <c r="S2950" s="570">
        <v>2</v>
      </c>
      <c r="T2950" s="570">
        <v>2.6850393700787398</v>
      </c>
      <c r="U2950" s="570">
        <v>8.8535433070866105</v>
      </c>
      <c r="V2950" s="570">
        <v>0</v>
      </c>
      <c r="W2950" s="570">
        <v>0</v>
      </c>
      <c r="X2950" s="570">
        <v>20.472440944881889</v>
      </c>
      <c r="Y2950" s="570">
        <v>0.78740157480314976</v>
      </c>
      <c r="Z2950" s="570">
        <v>5.7100794328988353</v>
      </c>
      <c r="AA2950" s="570">
        <v>0</v>
      </c>
      <c r="AB2950" s="570">
        <v>1.4181100176192412</v>
      </c>
      <c r="AC2950" s="570"/>
      <c r="AD2950" s="570">
        <v>52.085712601843603</v>
      </c>
      <c r="AE2950" s="570"/>
      <c r="AF2950" s="570">
        <v>6.9474835886214441</v>
      </c>
      <c r="AG2950" s="570">
        <v>5.5299267201101676</v>
      </c>
      <c r="AH2950" s="570">
        <v>0</v>
      </c>
      <c r="AI2950" s="570">
        <v>0</v>
      </c>
      <c r="AJ2950" s="570"/>
      <c r="AK2950" s="570"/>
      <c r="AL2950" s="570"/>
    </row>
    <row r="2951" spans="1:38">
      <c r="A2951" s="570">
        <v>18</v>
      </c>
      <c r="B2951" s="570">
        <v>399</v>
      </c>
      <c r="C2951" s="570">
        <v>2023</v>
      </c>
      <c r="D2951" s="570"/>
      <c r="E2951" s="570">
        <v>99</v>
      </c>
      <c r="F2951" s="570"/>
      <c r="G2951" s="570">
        <v>99</v>
      </c>
      <c r="H2951" s="570">
        <v>2</v>
      </c>
      <c r="I2951" s="570">
        <v>99</v>
      </c>
      <c r="J2951" s="570">
        <v>177</v>
      </c>
      <c r="K2951" s="570">
        <v>99</v>
      </c>
      <c r="L2951" s="570">
        <v>2</v>
      </c>
      <c r="M2951" s="570">
        <v>99</v>
      </c>
      <c r="N2951" s="570">
        <v>99</v>
      </c>
      <c r="O2951" s="570">
        <v>99</v>
      </c>
      <c r="P2951" s="570">
        <v>99</v>
      </c>
      <c r="Q2951" s="570">
        <v>7</v>
      </c>
      <c r="R2951" s="570">
        <v>39</v>
      </c>
      <c r="S2951" s="570">
        <v>2</v>
      </c>
      <c r="T2951" s="570">
        <v>2.2051282051282048</v>
      </c>
      <c r="U2951" s="570">
        <v>6.6512820512820507</v>
      </c>
      <c r="V2951" s="570">
        <v>0</v>
      </c>
      <c r="W2951" s="570">
        <v>0</v>
      </c>
      <c r="X2951" s="570">
        <v>0</v>
      </c>
      <c r="Y2951" s="570">
        <v>0</v>
      </c>
      <c r="Z2951" s="570">
        <v>3.3552004636409274</v>
      </c>
      <c r="AA2951" s="570">
        <v>0</v>
      </c>
      <c r="AB2951" s="570">
        <v>0.46296077141712222</v>
      </c>
      <c r="AC2951" s="570"/>
      <c r="AD2951" s="570">
        <v>61.059613038766571</v>
      </c>
      <c r="AE2951" s="570"/>
      <c r="AF2951" s="570">
        <v>4.1980624327233595</v>
      </c>
      <c r="AG2951" s="570">
        <v>2.165203165169777</v>
      </c>
      <c r="AH2951" s="570">
        <v>0</v>
      </c>
      <c r="AI2951" s="570"/>
      <c r="AJ2951" s="570"/>
      <c r="AK2951" s="570"/>
      <c r="AL2951" s="570"/>
    </row>
    <row r="2952" spans="1:38">
      <c r="A2952" s="570">
        <v>18</v>
      </c>
      <c r="B2952" s="570">
        <v>400</v>
      </c>
      <c r="C2952" s="570">
        <v>2023</v>
      </c>
      <c r="D2952" s="570"/>
      <c r="E2952" s="570">
        <v>99</v>
      </c>
      <c r="F2952" s="570"/>
      <c r="G2952" s="570">
        <v>99</v>
      </c>
      <c r="H2952" s="570">
        <v>2</v>
      </c>
      <c r="I2952" s="570">
        <v>99</v>
      </c>
      <c r="J2952" s="570">
        <v>178</v>
      </c>
      <c r="K2952" s="570">
        <v>99</v>
      </c>
      <c r="L2952" s="570">
        <v>2</v>
      </c>
      <c r="M2952" s="570">
        <v>99</v>
      </c>
      <c r="N2952" s="570">
        <v>99</v>
      </c>
      <c r="O2952" s="570">
        <v>99</v>
      </c>
      <c r="P2952" s="570">
        <v>99</v>
      </c>
      <c r="Q2952" s="570">
        <v>5</v>
      </c>
      <c r="R2952" s="570">
        <v>38</v>
      </c>
      <c r="S2952" s="570">
        <v>2</v>
      </c>
      <c r="T2952" s="570">
        <v>2.4736842105263155</v>
      </c>
      <c r="U2952" s="570">
        <v>5.6657894736842112</v>
      </c>
      <c r="V2952" s="570">
        <v>0</v>
      </c>
      <c r="W2952" s="570">
        <v>0</v>
      </c>
      <c r="X2952" s="570">
        <v>2.6315789473684221</v>
      </c>
      <c r="Y2952" s="570">
        <v>0</v>
      </c>
      <c r="Z2952" s="570">
        <v>2.5472664725141061</v>
      </c>
      <c r="AA2952" s="570">
        <v>0</v>
      </c>
      <c r="AB2952" s="570">
        <v>1.0939268258329751</v>
      </c>
      <c r="AC2952" s="570"/>
      <c r="AD2952" s="570">
        <v>1.4911502487577562E-2</v>
      </c>
      <c r="AE2952" s="570"/>
      <c r="AF2952" s="570">
        <v>7.1698113207547181</v>
      </c>
      <c r="AG2952" s="570">
        <v>3.4984806876716319</v>
      </c>
      <c r="AH2952" s="570">
        <v>0</v>
      </c>
      <c r="AI2952" s="570">
        <v>0</v>
      </c>
      <c r="AJ2952" s="570"/>
      <c r="AK2952" s="570"/>
      <c r="AL2952" s="570"/>
    </row>
    <row r="2953" spans="1:38">
      <c r="A2953" s="570">
        <v>18</v>
      </c>
      <c r="B2953" s="570">
        <v>401</v>
      </c>
      <c r="C2953" s="570">
        <v>2023</v>
      </c>
      <c r="D2953" s="570"/>
      <c r="E2953" s="570">
        <v>99</v>
      </c>
      <c r="F2953" s="570"/>
      <c r="G2953" s="570">
        <v>99</v>
      </c>
      <c r="H2953" s="570">
        <v>2</v>
      </c>
      <c r="I2953" s="570">
        <v>99</v>
      </c>
      <c r="J2953" s="570">
        <v>181</v>
      </c>
      <c r="K2953" s="570">
        <v>99</v>
      </c>
      <c r="L2953" s="570">
        <v>2</v>
      </c>
      <c r="M2953" s="570">
        <v>99</v>
      </c>
      <c r="N2953" s="570">
        <v>99</v>
      </c>
      <c r="O2953" s="570">
        <v>99</v>
      </c>
      <c r="P2953" s="570">
        <v>99</v>
      </c>
      <c r="Q2953" s="570">
        <v>7</v>
      </c>
      <c r="R2953" s="570">
        <v>12</v>
      </c>
      <c r="S2953" s="570">
        <v>2</v>
      </c>
      <c r="T2953" s="570">
        <v>2.5</v>
      </c>
      <c r="U2953" s="570">
        <v>8.6749999999999989</v>
      </c>
      <c r="V2953" s="570">
        <v>0</v>
      </c>
      <c r="W2953" s="570">
        <v>0</v>
      </c>
      <c r="X2953" s="570">
        <v>8.3333333333333357</v>
      </c>
      <c r="Y2953" s="570">
        <v>0</v>
      </c>
      <c r="Z2953" s="570">
        <v>3.4293160153787743</v>
      </c>
      <c r="AA2953" s="570">
        <v>0</v>
      </c>
      <c r="AB2953" s="570">
        <v>1.1180339887498949</v>
      </c>
      <c r="AC2953" s="570"/>
      <c r="AD2953" s="570">
        <v>75.3111845753008</v>
      </c>
      <c r="AE2953" s="570"/>
      <c r="AF2953" s="570">
        <v>1.47239263803681</v>
      </c>
      <c r="AG2953" s="570">
        <v>0.91991198536624164</v>
      </c>
      <c r="AH2953" s="570">
        <v>0</v>
      </c>
      <c r="AI2953" s="570">
        <v>0</v>
      </c>
      <c r="AJ2953" s="570"/>
      <c r="AK2953" s="570"/>
      <c r="AL2953" s="570"/>
    </row>
    <row r="2954" spans="1:38">
      <c r="A2954" s="570">
        <v>18</v>
      </c>
      <c r="B2954" s="570">
        <v>402</v>
      </c>
      <c r="C2954" s="570">
        <v>2023</v>
      </c>
      <c r="D2954" s="570"/>
      <c r="E2954" s="570">
        <v>99</v>
      </c>
      <c r="F2954" s="570"/>
      <c r="G2954" s="570">
        <v>99</v>
      </c>
      <c r="H2954" s="570">
        <v>1</v>
      </c>
      <c r="I2954" s="570">
        <v>99</v>
      </c>
      <c r="J2954" s="570">
        <v>262</v>
      </c>
      <c r="K2954" s="570">
        <v>99</v>
      </c>
      <c r="L2954" s="570">
        <v>2</v>
      </c>
      <c r="M2954" s="570">
        <v>99</v>
      </c>
      <c r="N2954" s="570">
        <v>99</v>
      </c>
      <c r="O2954" s="570">
        <v>99</v>
      </c>
      <c r="P2954" s="570">
        <v>99</v>
      </c>
      <c r="Q2954" s="570"/>
      <c r="R2954" s="570">
        <v>0</v>
      </c>
      <c r="S2954" s="570"/>
      <c r="T2954" s="570"/>
      <c r="U2954" s="570"/>
      <c r="V2954" s="570"/>
      <c r="W2954" s="570"/>
      <c r="X2954" s="570"/>
      <c r="Y2954" s="570"/>
      <c r="Z2954" s="570"/>
      <c r="AA2954" s="570"/>
      <c r="AB2954" s="570"/>
      <c r="AC2954" s="570"/>
      <c r="AD2954" s="570"/>
      <c r="AE2954" s="570"/>
      <c r="AF2954" s="570"/>
      <c r="AG2954" s="570"/>
      <c r="AH2954" s="570"/>
      <c r="AI2954" s="570"/>
      <c r="AJ2954" s="570"/>
      <c r="AK2954" s="570"/>
      <c r="AL2954" s="570"/>
    </row>
    <row r="2955" spans="1:38">
      <c r="A2955" s="570">
        <v>18</v>
      </c>
      <c r="B2955" s="570">
        <v>403</v>
      </c>
      <c r="C2955" s="570">
        <v>2023</v>
      </c>
      <c r="D2955" s="570"/>
      <c r="E2955" s="570">
        <v>99</v>
      </c>
      <c r="F2955" s="570"/>
      <c r="G2955" s="570">
        <v>99</v>
      </c>
      <c r="H2955" s="570">
        <v>1</v>
      </c>
      <c r="I2955" s="570">
        <v>99</v>
      </c>
      <c r="J2955" s="570">
        <v>309</v>
      </c>
      <c r="K2955" s="570">
        <v>99</v>
      </c>
      <c r="L2955" s="570">
        <v>2</v>
      </c>
      <c r="M2955" s="570">
        <v>99</v>
      </c>
      <c r="N2955" s="570">
        <v>99</v>
      </c>
      <c r="O2955" s="570">
        <v>99</v>
      </c>
      <c r="P2955" s="570">
        <v>99</v>
      </c>
      <c r="Q2955" s="570">
        <v>13</v>
      </c>
      <c r="R2955" s="570">
        <v>38</v>
      </c>
      <c r="S2955" s="570">
        <v>2</v>
      </c>
      <c r="T2955" s="570">
        <v>2.3157894736842111</v>
      </c>
      <c r="U2955" s="570">
        <v>7.9868421052631549</v>
      </c>
      <c r="V2955" s="570">
        <v>0</v>
      </c>
      <c r="W2955" s="570">
        <v>0</v>
      </c>
      <c r="X2955" s="570">
        <v>7.8947368421052637</v>
      </c>
      <c r="Y2955" s="570">
        <v>0</v>
      </c>
      <c r="Z2955" s="570">
        <v>4.4373516907836867</v>
      </c>
      <c r="AA2955" s="570">
        <v>0</v>
      </c>
      <c r="AB2955" s="570">
        <v>0.92067661497557363</v>
      </c>
      <c r="AC2955" s="570"/>
      <c r="AD2955" s="570">
        <v>21.745069237216168</v>
      </c>
      <c r="AE2955" s="570"/>
      <c r="AF2955" s="570">
        <v>3.2148900169204744</v>
      </c>
      <c r="AG2955" s="570">
        <v>2.2318473960554766</v>
      </c>
      <c r="AH2955" s="570">
        <v>0</v>
      </c>
      <c r="AI2955" s="570">
        <v>0</v>
      </c>
      <c r="AJ2955" s="570"/>
      <c r="AK2955" s="570"/>
      <c r="AL2955" s="570"/>
    </row>
    <row r="2956" spans="1:38">
      <c r="A2956" s="570">
        <v>18</v>
      </c>
      <c r="B2956" s="570">
        <v>404</v>
      </c>
      <c r="C2956" s="570">
        <v>2023</v>
      </c>
      <c r="D2956" s="570"/>
      <c r="E2956" s="570">
        <v>99</v>
      </c>
      <c r="F2956" s="570"/>
      <c r="G2956" s="570">
        <v>99</v>
      </c>
      <c r="H2956" s="570">
        <v>2</v>
      </c>
      <c r="I2956" s="570">
        <v>99</v>
      </c>
      <c r="J2956" s="570">
        <v>470</v>
      </c>
      <c r="K2956" s="570">
        <v>99</v>
      </c>
      <c r="L2956" s="570">
        <v>2</v>
      </c>
      <c r="M2956" s="570">
        <v>99</v>
      </c>
      <c r="N2956" s="570">
        <v>99</v>
      </c>
      <c r="O2956" s="570">
        <v>99</v>
      </c>
      <c r="P2956" s="570">
        <v>99</v>
      </c>
      <c r="Q2956" s="570">
        <v>5</v>
      </c>
      <c r="R2956" s="570">
        <v>12</v>
      </c>
      <c r="S2956" s="570">
        <v>2</v>
      </c>
      <c r="T2956" s="570">
        <v>2.5</v>
      </c>
      <c r="U2956" s="570">
        <v>5.1833333333333345</v>
      </c>
      <c r="V2956" s="570">
        <v>0</v>
      </c>
      <c r="W2956" s="570">
        <v>0</v>
      </c>
      <c r="X2956" s="570">
        <v>0</v>
      </c>
      <c r="Y2956" s="570">
        <v>0</v>
      </c>
      <c r="Z2956" s="570">
        <v>3.4626178279189608</v>
      </c>
      <c r="AA2956" s="570">
        <v>0</v>
      </c>
      <c r="AB2956" s="570">
        <v>1.1180339887498949</v>
      </c>
      <c r="AC2956" s="570"/>
      <c r="AD2956" s="570">
        <v>-8.1798018500990377</v>
      </c>
      <c r="AE2956" s="570"/>
      <c r="AF2956" s="570">
        <v>1.1834319526627219</v>
      </c>
      <c r="AG2956" s="570">
        <v>0.65841704686193359</v>
      </c>
      <c r="AH2956" s="570">
        <v>0</v>
      </c>
      <c r="AI2956" s="570">
        <v>0</v>
      </c>
      <c r="AJ2956" s="570"/>
      <c r="AK2956" s="570"/>
      <c r="AL2956" s="570"/>
    </row>
    <row r="2957" spans="1:38">
      <c r="A2957" s="570">
        <v>18</v>
      </c>
      <c r="B2957" s="570">
        <v>405</v>
      </c>
      <c r="C2957" s="570">
        <v>2023</v>
      </c>
      <c r="D2957" s="570"/>
      <c r="E2957" s="570">
        <v>99</v>
      </c>
      <c r="F2957" s="570"/>
      <c r="G2957" s="570">
        <v>99</v>
      </c>
      <c r="H2957" s="570">
        <v>2</v>
      </c>
      <c r="I2957" s="570">
        <v>99</v>
      </c>
      <c r="J2957" s="570">
        <v>629</v>
      </c>
      <c r="K2957" s="570">
        <v>99</v>
      </c>
      <c r="L2957" s="570">
        <v>2</v>
      </c>
      <c r="M2957" s="570">
        <v>99</v>
      </c>
      <c r="N2957" s="570">
        <v>99</v>
      </c>
      <c r="O2957" s="570">
        <v>99</v>
      </c>
      <c r="P2957" s="570">
        <v>99</v>
      </c>
      <c r="Q2957" s="570">
        <v>2</v>
      </c>
      <c r="R2957" s="570">
        <v>2</v>
      </c>
      <c r="S2957" s="570">
        <v>2</v>
      </c>
      <c r="T2957" s="570">
        <v>2</v>
      </c>
      <c r="U2957" s="570">
        <v>15.3</v>
      </c>
      <c r="V2957" s="570">
        <v>0</v>
      </c>
      <c r="W2957" s="570">
        <v>0</v>
      </c>
      <c r="X2957" s="570">
        <v>50</v>
      </c>
      <c r="Y2957" s="570">
        <v>0</v>
      </c>
      <c r="Z2957" s="570">
        <v>3.5</v>
      </c>
      <c r="AA2957" s="570">
        <v>0</v>
      </c>
      <c r="AB2957" s="570">
        <v>0</v>
      </c>
      <c r="AC2957" s="570"/>
      <c r="AD2957" s="570"/>
      <c r="AE2957" s="570"/>
      <c r="AF2957" s="570">
        <v>1.041666666666667</v>
      </c>
      <c r="AG2957" s="570">
        <v>0.754586703491813</v>
      </c>
      <c r="AH2957" s="570">
        <v>0</v>
      </c>
      <c r="AI2957" s="570"/>
      <c r="AJ2957" s="570"/>
      <c r="AK2957" s="570"/>
      <c r="AL2957" s="570"/>
    </row>
    <row r="2958" spans="1:38">
      <c r="A2958" s="570">
        <v>18</v>
      </c>
      <c r="B2958" s="570">
        <v>406</v>
      </c>
      <c r="C2958" s="570">
        <v>2023</v>
      </c>
      <c r="D2958" s="570"/>
      <c r="E2958" s="570">
        <v>99</v>
      </c>
      <c r="F2958" s="570"/>
      <c r="G2958" s="570">
        <v>99</v>
      </c>
      <c r="H2958" s="570">
        <v>1</v>
      </c>
      <c r="I2958" s="570">
        <v>99</v>
      </c>
      <c r="J2958" s="570">
        <v>643</v>
      </c>
      <c r="K2958" s="570">
        <v>99</v>
      </c>
      <c r="L2958" s="570">
        <v>2</v>
      </c>
      <c r="M2958" s="570">
        <v>99</v>
      </c>
      <c r="N2958" s="570">
        <v>99</v>
      </c>
      <c r="O2958" s="570">
        <v>99</v>
      </c>
      <c r="P2958" s="570">
        <v>99</v>
      </c>
      <c r="Q2958" s="570">
        <v>13</v>
      </c>
      <c r="R2958" s="570">
        <v>52</v>
      </c>
      <c r="S2958" s="570">
        <v>2</v>
      </c>
      <c r="T2958" s="570">
        <v>2.6346153846153846</v>
      </c>
      <c r="U2958" s="570">
        <v>12.696153846153848</v>
      </c>
      <c r="V2958" s="570">
        <v>0</v>
      </c>
      <c r="W2958" s="570">
        <v>0</v>
      </c>
      <c r="X2958" s="570">
        <v>34.615384615384635</v>
      </c>
      <c r="Y2958" s="570">
        <v>0</v>
      </c>
      <c r="Z2958" s="570">
        <v>5.2932817194011843</v>
      </c>
      <c r="AA2958" s="570">
        <v>0</v>
      </c>
      <c r="AB2958" s="570">
        <v>1.2251977258612679</v>
      </c>
      <c r="AC2958" s="570"/>
      <c r="AD2958" s="570">
        <v>38.556601898225438</v>
      </c>
      <c r="AE2958" s="570"/>
      <c r="AF2958" s="570">
        <v>6.9611780455153944</v>
      </c>
      <c r="AG2958" s="570">
        <v>6.6622265278114154</v>
      </c>
      <c r="AH2958" s="570">
        <v>0</v>
      </c>
      <c r="AI2958" s="570">
        <v>0</v>
      </c>
      <c r="AJ2958" s="570"/>
      <c r="AK2958" s="570"/>
      <c r="AL2958" s="570"/>
    </row>
    <row r="2959" spans="1:38">
      <c r="A2959" s="570">
        <v>18</v>
      </c>
      <c r="B2959" s="570">
        <v>407</v>
      </c>
      <c r="C2959" s="570">
        <v>2023</v>
      </c>
      <c r="D2959" s="570"/>
      <c r="E2959" s="570">
        <v>99</v>
      </c>
      <c r="F2959" s="570"/>
      <c r="G2959" s="570">
        <v>99</v>
      </c>
      <c r="H2959" s="570">
        <v>2</v>
      </c>
      <c r="I2959" s="570">
        <v>99</v>
      </c>
      <c r="J2959" s="570">
        <v>704</v>
      </c>
      <c r="K2959" s="570">
        <v>99</v>
      </c>
      <c r="L2959" s="570">
        <v>2</v>
      </c>
      <c r="M2959" s="570">
        <v>99</v>
      </c>
      <c r="N2959" s="570">
        <v>99</v>
      </c>
      <c r="O2959" s="570">
        <v>99</v>
      </c>
      <c r="P2959" s="570">
        <v>99</v>
      </c>
      <c r="Q2959" s="570"/>
      <c r="R2959" s="570">
        <v>0</v>
      </c>
      <c r="S2959" s="570"/>
      <c r="T2959" s="570"/>
      <c r="U2959" s="570"/>
      <c r="V2959" s="570"/>
      <c r="W2959" s="570"/>
      <c r="X2959" s="570"/>
      <c r="Y2959" s="570"/>
      <c r="Z2959" s="570"/>
      <c r="AA2959" s="570"/>
      <c r="AB2959" s="570"/>
      <c r="AC2959" s="570"/>
      <c r="AD2959" s="570"/>
      <c r="AE2959" s="570"/>
      <c r="AF2959" s="570"/>
      <c r="AG2959" s="570"/>
      <c r="AH2959" s="570"/>
      <c r="AI2959" s="570"/>
      <c r="AJ2959" s="570"/>
      <c r="AK2959" s="570"/>
      <c r="AL2959" s="570"/>
    </row>
    <row r="2960" spans="1:38">
      <c r="A2960" s="570">
        <v>18</v>
      </c>
      <c r="B2960" s="570">
        <v>408</v>
      </c>
      <c r="C2960" s="570">
        <v>2023</v>
      </c>
      <c r="D2960" s="570"/>
      <c r="E2960" s="570">
        <v>99</v>
      </c>
      <c r="F2960" s="570"/>
      <c r="G2960" s="570">
        <v>99</v>
      </c>
      <c r="H2960" s="570">
        <v>1</v>
      </c>
      <c r="I2960" s="570">
        <v>99</v>
      </c>
      <c r="J2960" s="570">
        <v>802</v>
      </c>
      <c r="K2960" s="570">
        <v>99</v>
      </c>
      <c r="L2960" s="570">
        <v>2</v>
      </c>
      <c r="M2960" s="570">
        <v>99</v>
      </c>
      <c r="N2960" s="570">
        <v>99</v>
      </c>
      <c r="O2960" s="570">
        <v>99</v>
      </c>
      <c r="P2960" s="570">
        <v>99</v>
      </c>
      <c r="Q2960" s="570"/>
      <c r="R2960" s="570">
        <v>0</v>
      </c>
      <c r="S2960" s="570"/>
      <c r="T2960" s="570"/>
      <c r="U2960" s="570"/>
      <c r="V2960" s="570"/>
      <c r="W2960" s="570"/>
      <c r="X2960" s="570"/>
      <c r="Y2960" s="570"/>
      <c r="Z2960" s="570"/>
      <c r="AA2960" s="570"/>
      <c r="AB2960" s="570"/>
      <c r="AC2960" s="570"/>
      <c r="AD2960" s="570"/>
      <c r="AE2960" s="570"/>
      <c r="AF2960" s="570"/>
      <c r="AG2960" s="570"/>
      <c r="AH2960" s="570"/>
      <c r="AI2960" s="570"/>
      <c r="AJ2960" s="570"/>
      <c r="AK2960" s="570"/>
      <c r="AL2960" s="570"/>
    </row>
    <row r="2961" spans="1:38">
      <c r="A2961" s="570">
        <v>18</v>
      </c>
      <c r="B2961" s="570">
        <v>409</v>
      </c>
      <c r="C2961" s="570">
        <v>2023</v>
      </c>
      <c r="D2961" s="570"/>
      <c r="E2961" s="570">
        <v>99</v>
      </c>
      <c r="F2961" s="570"/>
      <c r="G2961" s="570">
        <v>99</v>
      </c>
      <c r="H2961" s="570">
        <v>1</v>
      </c>
      <c r="I2961" s="570">
        <v>99</v>
      </c>
      <c r="J2961" s="570">
        <v>103</v>
      </c>
      <c r="K2961" s="570">
        <v>99</v>
      </c>
      <c r="L2961" s="570">
        <v>3</v>
      </c>
      <c r="M2961" s="570">
        <v>99</v>
      </c>
      <c r="N2961" s="570">
        <v>99</v>
      </c>
      <c r="O2961" s="570">
        <v>99</v>
      </c>
      <c r="P2961" s="570">
        <v>99</v>
      </c>
      <c r="Q2961" s="570">
        <v>4</v>
      </c>
      <c r="R2961" s="570">
        <v>14</v>
      </c>
      <c r="S2961" s="570">
        <v>3</v>
      </c>
      <c r="T2961" s="570">
        <v>3.7142857142857153</v>
      </c>
      <c r="U2961" s="570">
        <v>17.021428571428576</v>
      </c>
      <c r="V2961" s="570">
        <v>0</v>
      </c>
      <c r="W2961" s="570">
        <v>0</v>
      </c>
      <c r="X2961" s="570">
        <v>64.285714285714306</v>
      </c>
      <c r="Y2961" s="570">
        <v>0</v>
      </c>
      <c r="Z2961" s="570">
        <v>2.7581511849758478</v>
      </c>
      <c r="AA2961" s="570">
        <v>0</v>
      </c>
      <c r="AB2961" s="570">
        <v>1.8680995472317163</v>
      </c>
      <c r="AC2961" s="570"/>
      <c r="AD2961" s="570">
        <v>22.576711982620697</v>
      </c>
      <c r="AE2961" s="570"/>
      <c r="AF2961" s="570">
        <v>3.4739454094292808</v>
      </c>
      <c r="AG2961" s="570">
        <v>3.7580823214004098</v>
      </c>
      <c r="AH2961" s="570">
        <v>0</v>
      </c>
      <c r="AI2961" s="570">
        <v>0</v>
      </c>
      <c r="AJ2961" s="570"/>
      <c r="AK2961" s="570"/>
      <c r="AL2961" s="570"/>
    </row>
    <row r="2962" spans="1:38">
      <c r="A2962" s="570">
        <v>18</v>
      </c>
      <c r="B2962" s="570">
        <v>410</v>
      </c>
      <c r="C2962" s="570">
        <v>2023</v>
      </c>
      <c r="D2962" s="570"/>
      <c r="E2962" s="570">
        <v>99</v>
      </c>
      <c r="F2962" s="570"/>
      <c r="G2962" s="570">
        <v>99</v>
      </c>
      <c r="H2962" s="570">
        <v>2</v>
      </c>
      <c r="I2962" s="570">
        <v>99</v>
      </c>
      <c r="J2962" s="570">
        <v>106</v>
      </c>
      <c r="K2962" s="570">
        <v>99</v>
      </c>
      <c r="L2962" s="570">
        <v>3</v>
      </c>
      <c r="M2962" s="570">
        <v>99</v>
      </c>
      <c r="N2962" s="570">
        <v>99</v>
      </c>
      <c r="O2962" s="570">
        <v>99</v>
      </c>
      <c r="P2962" s="570">
        <v>99</v>
      </c>
      <c r="Q2962" s="570">
        <v>1</v>
      </c>
      <c r="R2962" s="570">
        <v>1</v>
      </c>
      <c r="S2962" s="570">
        <v>3</v>
      </c>
      <c r="T2962" s="570">
        <v>5</v>
      </c>
      <c r="U2962" s="570">
        <v>11.8</v>
      </c>
      <c r="V2962" s="570">
        <v>0</v>
      </c>
      <c r="W2962" s="570">
        <v>0</v>
      </c>
      <c r="X2962" s="570">
        <v>0</v>
      </c>
      <c r="Y2962" s="570">
        <v>0</v>
      </c>
      <c r="Z2962" s="570">
        <v>0</v>
      </c>
      <c r="AA2962" s="570">
        <v>0</v>
      </c>
      <c r="AB2962" s="570">
        <v>0</v>
      </c>
      <c r="AC2962" s="570"/>
      <c r="AD2962" s="570"/>
      <c r="AE2962" s="570"/>
      <c r="AF2962" s="570">
        <v>0.21786492374727665</v>
      </c>
      <c r="AG2962" s="570">
        <v>0.17814816492292829</v>
      </c>
      <c r="AH2962" s="570">
        <v>0</v>
      </c>
      <c r="AI2962" s="570">
        <v>1</v>
      </c>
      <c r="AJ2962" s="570">
        <v>105.5</v>
      </c>
      <c r="AK2962" s="570">
        <v>10.049041237369106</v>
      </c>
      <c r="AL2962" s="570"/>
    </row>
    <row r="2963" spans="1:38">
      <c r="A2963" s="570">
        <v>18</v>
      </c>
      <c r="B2963" s="570">
        <v>411</v>
      </c>
      <c r="C2963" s="570">
        <v>2023</v>
      </c>
      <c r="D2963" s="570"/>
      <c r="E2963" s="570">
        <v>99</v>
      </c>
      <c r="F2963" s="570"/>
      <c r="G2963" s="570">
        <v>99</v>
      </c>
      <c r="H2963" s="570">
        <v>1</v>
      </c>
      <c r="I2963" s="570">
        <v>99</v>
      </c>
      <c r="J2963" s="570">
        <v>110</v>
      </c>
      <c r="K2963" s="570">
        <v>99</v>
      </c>
      <c r="L2963" s="570">
        <v>3</v>
      </c>
      <c r="M2963" s="570">
        <v>99</v>
      </c>
      <c r="N2963" s="570">
        <v>99</v>
      </c>
      <c r="O2963" s="570">
        <v>99</v>
      </c>
      <c r="P2963" s="570">
        <v>99</v>
      </c>
      <c r="Q2963" s="570">
        <v>58</v>
      </c>
      <c r="R2963" s="570">
        <v>287</v>
      </c>
      <c r="S2963" s="570">
        <v>3</v>
      </c>
      <c r="T2963" s="570">
        <v>3.8257839721254361</v>
      </c>
      <c r="U2963" s="570">
        <v>12.905574912891987</v>
      </c>
      <c r="V2963" s="570">
        <v>0</v>
      </c>
      <c r="W2963" s="570">
        <v>0.34843205574912889</v>
      </c>
      <c r="X2963" s="570">
        <v>42.857142857142847</v>
      </c>
      <c r="Y2963" s="570">
        <v>5.2264808362369317</v>
      </c>
      <c r="Z2963" s="570">
        <v>6.8112970005538518</v>
      </c>
      <c r="AA2963" s="570">
        <v>0</v>
      </c>
      <c r="AB2963" s="570">
        <v>1.587504779115714</v>
      </c>
      <c r="AC2963" s="570"/>
      <c r="AD2963" s="570">
        <v>59.197179749796689</v>
      </c>
      <c r="AE2963" s="570"/>
      <c r="AF2963" s="570">
        <v>5.1442910915934759</v>
      </c>
      <c r="AG2963" s="570">
        <v>6.3693971780607512</v>
      </c>
      <c r="AH2963" s="570">
        <v>1.3937282229965156</v>
      </c>
      <c r="AI2963" s="570">
        <v>195</v>
      </c>
      <c r="AJ2963" s="570">
        <v>102.42358974358967</v>
      </c>
      <c r="AK2963" s="570">
        <v>12.584066652502678</v>
      </c>
      <c r="AL2963" s="570"/>
    </row>
    <row r="2964" spans="1:38">
      <c r="A2964" s="570">
        <v>18</v>
      </c>
      <c r="B2964" s="570">
        <v>412</v>
      </c>
      <c r="C2964" s="570">
        <v>2023</v>
      </c>
      <c r="D2964" s="570"/>
      <c r="E2964" s="570">
        <v>99</v>
      </c>
      <c r="F2964" s="570"/>
      <c r="G2964" s="570">
        <v>99</v>
      </c>
      <c r="H2964" s="570">
        <v>1</v>
      </c>
      <c r="I2964" s="570">
        <v>99</v>
      </c>
      <c r="J2964" s="570">
        <v>111</v>
      </c>
      <c r="K2964" s="570">
        <v>99</v>
      </c>
      <c r="L2964" s="570">
        <v>3</v>
      </c>
      <c r="M2964" s="570">
        <v>99</v>
      </c>
      <c r="N2964" s="570">
        <v>99</v>
      </c>
      <c r="O2964" s="570">
        <v>99</v>
      </c>
      <c r="P2964" s="570">
        <v>99</v>
      </c>
      <c r="Q2964" s="570">
        <v>7</v>
      </c>
      <c r="R2964" s="570">
        <v>14</v>
      </c>
      <c r="S2964" s="570">
        <v>3</v>
      </c>
      <c r="T2964" s="570">
        <v>3.7142857142857153</v>
      </c>
      <c r="U2964" s="570">
        <v>16.350000000000001</v>
      </c>
      <c r="V2964" s="570">
        <v>0</v>
      </c>
      <c r="W2964" s="570">
        <v>0</v>
      </c>
      <c r="X2964" s="570">
        <v>71.428571428571445</v>
      </c>
      <c r="Y2964" s="570">
        <v>0</v>
      </c>
      <c r="Z2964" s="570">
        <v>5.2557111792791629</v>
      </c>
      <c r="AA2964" s="570">
        <v>0</v>
      </c>
      <c r="AB2964" s="570">
        <v>1.3850513878332369</v>
      </c>
      <c r="AC2964" s="570"/>
      <c r="AD2964" s="570">
        <v>-17.17167400740281</v>
      </c>
      <c r="AE2964" s="570"/>
      <c r="AF2964" s="570">
        <v>7.2164948453608257</v>
      </c>
      <c r="AG2964" s="570">
        <v>7.2613647178250798</v>
      </c>
      <c r="AH2964" s="570">
        <v>0</v>
      </c>
      <c r="AI2964" s="570">
        <v>8</v>
      </c>
      <c r="AJ2964" s="570">
        <v>106.31250000000001</v>
      </c>
      <c r="AK2964" s="570">
        <v>12.081592244207497</v>
      </c>
      <c r="AL2964" s="570"/>
    </row>
    <row r="2965" spans="1:38">
      <c r="A2965" s="570">
        <v>18</v>
      </c>
      <c r="B2965" s="570">
        <v>413</v>
      </c>
      <c r="C2965" s="570">
        <v>2023</v>
      </c>
      <c r="D2965" s="570"/>
      <c r="E2965" s="570">
        <v>99</v>
      </c>
      <c r="F2965" s="570"/>
      <c r="G2965" s="570">
        <v>99</v>
      </c>
      <c r="H2965" s="570">
        <v>1</v>
      </c>
      <c r="I2965" s="570">
        <v>99</v>
      </c>
      <c r="J2965" s="570">
        <v>116</v>
      </c>
      <c r="K2965" s="570">
        <v>99</v>
      </c>
      <c r="L2965" s="570">
        <v>3</v>
      </c>
      <c r="M2965" s="570">
        <v>99</v>
      </c>
      <c r="N2965" s="570">
        <v>99</v>
      </c>
      <c r="O2965" s="570">
        <v>99</v>
      </c>
      <c r="P2965" s="570">
        <v>99</v>
      </c>
      <c r="Q2965" s="570">
        <v>10</v>
      </c>
      <c r="R2965" s="570">
        <v>70</v>
      </c>
      <c r="S2965" s="570">
        <v>3</v>
      </c>
      <c r="T2965" s="570">
        <v>2.3857142857142861</v>
      </c>
      <c r="U2965" s="570">
        <v>9.7185714285714297</v>
      </c>
      <c r="V2965" s="570">
        <v>0</v>
      </c>
      <c r="W2965" s="570">
        <v>0</v>
      </c>
      <c r="X2965" s="570">
        <v>24.285714285714281</v>
      </c>
      <c r="Y2965" s="570">
        <v>1.4285714285714288</v>
      </c>
      <c r="Z2965" s="570">
        <v>5.71922304556292</v>
      </c>
      <c r="AA2965" s="570">
        <v>0</v>
      </c>
      <c r="AB2965" s="570">
        <v>1.0041749583308557</v>
      </c>
      <c r="AC2965" s="570"/>
      <c r="AD2965" s="570">
        <v>39.575081605804051</v>
      </c>
      <c r="AE2965" s="570"/>
      <c r="AF2965" s="570">
        <v>5.5031446540880511</v>
      </c>
      <c r="AG2965" s="570">
        <v>4.5833361405116255</v>
      </c>
      <c r="AH2965" s="570">
        <v>0</v>
      </c>
      <c r="AI2965" s="570">
        <v>0</v>
      </c>
      <c r="AJ2965" s="570"/>
      <c r="AK2965" s="570"/>
      <c r="AL2965" s="570"/>
    </row>
    <row r="2966" spans="1:38">
      <c r="A2966" s="570">
        <v>18</v>
      </c>
      <c r="B2966" s="570">
        <v>414</v>
      </c>
      <c r="C2966" s="570">
        <v>2023</v>
      </c>
      <c r="D2966" s="570"/>
      <c r="E2966" s="570">
        <v>99</v>
      </c>
      <c r="F2966" s="570"/>
      <c r="G2966" s="570">
        <v>99</v>
      </c>
      <c r="H2966" s="570">
        <v>2</v>
      </c>
      <c r="I2966" s="570">
        <v>99</v>
      </c>
      <c r="J2966" s="570">
        <v>117</v>
      </c>
      <c r="K2966" s="570">
        <v>99</v>
      </c>
      <c r="L2966" s="570">
        <v>3</v>
      </c>
      <c r="M2966" s="570">
        <v>99</v>
      </c>
      <c r="N2966" s="570">
        <v>99</v>
      </c>
      <c r="O2966" s="570">
        <v>99</v>
      </c>
      <c r="P2966" s="570">
        <v>99</v>
      </c>
      <c r="Q2966" s="570">
        <v>2</v>
      </c>
      <c r="R2966" s="570">
        <v>10</v>
      </c>
      <c r="S2966" s="570">
        <v>3</v>
      </c>
      <c r="T2966" s="570">
        <v>3</v>
      </c>
      <c r="U2966" s="570">
        <v>15.17</v>
      </c>
      <c r="V2966" s="570">
        <v>0</v>
      </c>
      <c r="W2966" s="570">
        <v>0</v>
      </c>
      <c r="X2966" s="570">
        <v>50</v>
      </c>
      <c r="Y2966" s="570">
        <v>0</v>
      </c>
      <c r="Z2966" s="570">
        <v>5.1565589301393748</v>
      </c>
      <c r="AA2966" s="570">
        <v>0</v>
      </c>
      <c r="AB2966" s="570">
        <v>0.44721359549995798</v>
      </c>
      <c r="AC2966" s="570"/>
      <c r="AD2966" s="570">
        <v>24.283598507543243</v>
      </c>
      <c r="AE2966" s="570"/>
      <c r="AF2966" s="570">
        <v>3.5087719298245608</v>
      </c>
      <c r="AG2966" s="570">
        <v>4.4236433091301421</v>
      </c>
      <c r="AH2966" s="570">
        <v>0</v>
      </c>
      <c r="AI2966" s="570">
        <v>10</v>
      </c>
      <c r="AJ2966" s="570">
        <v>107.36</v>
      </c>
      <c r="AK2966" s="570">
        <v>11.792264348975429</v>
      </c>
      <c r="AL2966" s="570"/>
    </row>
    <row r="2967" spans="1:38">
      <c r="A2967" s="570">
        <v>18</v>
      </c>
      <c r="B2967" s="570">
        <v>415</v>
      </c>
      <c r="C2967" s="570">
        <v>2023</v>
      </c>
      <c r="D2967" s="570"/>
      <c r="E2967" s="570">
        <v>99</v>
      </c>
      <c r="F2967" s="570"/>
      <c r="G2967" s="570">
        <v>99</v>
      </c>
      <c r="H2967" s="570">
        <v>1</v>
      </c>
      <c r="I2967" s="570">
        <v>99</v>
      </c>
      <c r="J2967" s="570">
        <v>134</v>
      </c>
      <c r="K2967" s="570">
        <v>99</v>
      </c>
      <c r="L2967" s="570">
        <v>3</v>
      </c>
      <c r="M2967" s="570">
        <v>99</v>
      </c>
      <c r="N2967" s="570">
        <v>99</v>
      </c>
      <c r="O2967" s="570">
        <v>99</v>
      </c>
      <c r="P2967" s="570">
        <v>99</v>
      </c>
      <c r="Q2967" s="570">
        <v>66</v>
      </c>
      <c r="R2967" s="570">
        <v>311</v>
      </c>
      <c r="S2967" s="570">
        <v>3</v>
      </c>
      <c r="T2967" s="570">
        <v>2.9356913183279745</v>
      </c>
      <c r="U2967" s="570">
        <v>10.72218649517685</v>
      </c>
      <c r="V2967" s="570">
        <v>0</v>
      </c>
      <c r="W2967" s="570">
        <v>0</v>
      </c>
      <c r="X2967" s="570">
        <v>26.366559485530544</v>
      </c>
      <c r="Y2967" s="570">
        <v>1.2861736334405141</v>
      </c>
      <c r="Z2967" s="570">
        <v>5.9907906045958148</v>
      </c>
      <c r="AA2967" s="570">
        <v>0</v>
      </c>
      <c r="AB2967" s="570">
        <v>1.4509269975791503</v>
      </c>
      <c r="AC2967" s="570"/>
      <c r="AD2967" s="570">
        <v>32.033145114633129</v>
      </c>
      <c r="AE2967" s="570"/>
      <c r="AF2967" s="570">
        <v>5.9204264229963828</v>
      </c>
      <c r="AG2967" s="570">
        <v>5.5986581756090841</v>
      </c>
      <c r="AH2967" s="570">
        <v>0</v>
      </c>
      <c r="AI2967" s="570">
        <v>0</v>
      </c>
      <c r="AJ2967" s="570"/>
      <c r="AK2967" s="570"/>
      <c r="AL2967" s="570"/>
    </row>
    <row r="2968" spans="1:38">
      <c r="A2968" s="570">
        <v>18</v>
      </c>
      <c r="B2968" s="570">
        <v>416</v>
      </c>
      <c r="C2968" s="570">
        <v>2023</v>
      </c>
      <c r="D2968" s="570"/>
      <c r="E2968" s="570">
        <v>99</v>
      </c>
      <c r="F2968" s="570"/>
      <c r="G2968" s="570">
        <v>99</v>
      </c>
      <c r="H2968" s="570">
        <v>2</v>
      </c>
      <c r="I2968" s="570">
        <v>99</v>
      </c>
      <c r="J2968" s="570">
        <v>141</v>
      </c>
      <c r="K2968" s="570">
        <v>99</v>
      </c>
      <c r="L2968" s="570">
        <v>3</v>
      </c>
      <c r="M2968" s="570">
        <v>99</v>
      </c>
      <c r="N2968" s="570">
        <v>99</v>
      </c>
      <c r="O2968" s="570">
        <v>99</v>
      </c>
      <c r="P2968" s="570">
        <v>99</v>
      </c>
      <c r="Q2968" s="570">
        <v>40</v>
      </c>
      <c r="R2968" s="570">
        <v>290</v>
      </c>
      <c r="S2968" s="570">
        <v>3</v>
      </c>
      <c r="T2968" s="570">
        <v>3.344827586206895</v>
      </c>
      <c r="U2968" s="570">
        <v>8.4931034482758605</v>
      </c>
      <c r="V2968" s="570">
        <v>0</v>
      </c>
      <c r="W2968" s="570">
        <v>0</v>
      </c>
      <c r="X2968" s="570">
        <v>10.689655172413795</v>
      </c>
      <c r="Y2968" s="570">
        <v>0.68965517241379304</v>
      </c>
      <c r="Z2968" s="570">
        <v>4.6285494141203278</v>
      </c>
      <c r="AA2968" s="570">
        <v>0</v>
      </c>
      <c r="AB2968" s="570">
        <v>1.5729581634826109</v>
      </c>
      <c r="AC2968" s="570"/>
      <c r="AD2968" s="570">
        <v>31.713827616727659</v>
      </c>
      <c r="AE2968" s="570"/>
      <c r="AF2968" s="570">
        <v>15.03369621565578</v>
      </c>
      <c r="AG2968" s="570">
        <v>9.4026654246851447</v>
      </c>
      <c r="AH2968" s="570">
        <v>0.34482758620689652</v>
      </c>
      <c r="AI2968" s="570">
        <v>0</v>
      </c>
      <c r="AJ2968" s="570"/>
      <c r="AK2968" s="570"/>
      <c r="AL2968" s="570"/>
    </row>
    <row r="2969" spans="1:38">
      <c r="A2969" s="570">
        <v>18</v>
      </c>
      <c r="B2969" s="570">
        <v>417</v>
      </c>
      <c r="C2969" s="570">
        <v>2023</v>
      </c>
      <c r="D2969" s="570"/>
      <c r="E2969" s="570">
        <v>99</v>
      </c>
      <c r="F2969" s="570"/>
      <c r="G2969" s="570">
        <v>99</v>
      </c>
      <c r="H2969" s="570">
        <v>2</v>
      </c>
      <c r="I2969" s="570">
        <v>99</v>
      </c>
      <c r="J2969" s="570">
        <v>143</v>
      </c>
      <c r="K2969" s="570">
        <v>99</v>
      </c>
      <c r="L2969" s="570">
        <v>3</v>
      </c>
      <c r="M2969" s="570">
        <v>99</v>
      </c>
      <c r="N2969" s="570">
        <v>99</v>
      </c>
      <c r="O2969" s="570">
        <v>99</v>
      </c>
      <c r="P2969" s="570">
        <v>99</v>
      </c>
      <c r="Q2969" s="570">
        <v>4</v>
      </c>
      <c r="R2969" s="570">
        <v>9</v>
      </c>
      <c r="S2969" s="570">
        <v>3</v>
      </c>
      <c r="T2969" s="570">
        <v>4.6666666666666679</v>
      </c>
      <c r="U2969" s="570">
        <v>15.91111111111111</v>
      </c>
      <c r="V2969" s="570">
        <v>0</v>
      </c>
      <c r="W2969" s="570">
        <v>0</v>
      </c>
      <c r="X2969" s="570">
        <v>77.777777777777771</v>
      </c>
      <c r="Y2969" s="570">
        <v>0</v>
      </c>
      <c r="Z2969" s="570">
        <v>4.4388297868405928</v>
      </c>
      <c r="AA2969" s="570">
        <v>0</v>
      </c>
      <c r="AB2969" s="570">
        <v>1.6996731711975941</v>
      </c>
      <c r="AC2969" s="570"/>
      <c r="AD2969" s="570">
        <v>59.694717296643304</v>
      </c>
      <c r="AE2969" s="570"/>
      <c r="AF2969" s="570">
        <v>1.9480519480519476</v>
      </c>
      <c r="AG2969" s="570">
        <v>1.8872897886024564</v>
      </c>
      <c r="AH2969" s="570">
        <v>0</v>
      </c>
      <c r="AI2969" s="570">
        <v>0</v>
      </c>
      <c r="AJ2969" s="570"/>
      <c r="AK2969" s="570"/>
      <c r="AL2969" s="570"/>
    </row>
    <row r="2970" spans="1:38">
      <c r="A2970" s="570">
        <v>18</v>
      </c>
      <c r="B2970" s="570">
        <v>418</v>
      </c>
      <c r="C2970" s="570">
        <v>2023</v>
      </c>
      <c r="D2970" s="570"/>
      <c r="E2970" s="570">
        <v>99</v>
      </c>
      <c r="F2970" s="570"/>
      <c r="G2970" s="570">
        <v>99</v>
      </c>
      <c r="H2970" s="570">
        <v>2</v>
      </c>
      <c r="I2970" s="570">
        <v>99</v>
      </c>
      <c r="J2970" s="570">
        <v>147</v>
      </c>
      <c r="K2970" s="570">
        <v>99</v>
      </c>
      <c r="L2970" s="570">
        <v>3</v>
      </c>
      <c r="M2970" s="570">
        <v>99</v>
      </c>
      <c r="N2970" s="570">
        <v>99</v>
      </c>
      <c r="O2970" s="570">
        <v>99</v>
      </c>
      <c r="P2970" s="570">
        <v>99</v>
      </c>
      <c r="Q2970" s="570">
        <v>4</v>
      </c>
      <c r="R2970" s="570">
        <v>21</v>
      </c>
      <c r="S2970" s="570">
        <v>3</v>
      </c>
      <c r="T2970" s="570">
        <v>3.4285714285714279</v>
      </c>
      <c r="U2970" s="570">
        <v>9.1238095238095287</v>
      </c>
      <c r="V2970" s="570">
        <v>0</v>
      </c>
      <c r="W2970" s="570">
        <v>0</v>
      </c>
      <c r="X2970" s="570">
        <v>4.7619047619047636</v>
      </c>
      <c r="Y2970" s="570">
        <v>0</v>
      </c>
      <c r="Z2970" s="570">
        <v>4.0348369604052357</v>
      </c>
      <c r="AA2970" s="570">
        <v>0</v>
      </c>
      <c r="AB2970" s="570">
        <v>1.4982983545287889</v>
      </c>
      <c r="AC2970" s="570"/>
      <c r="AD2970" s="570">
        <v>54.26072325385249</v>
      </c>
      <c r="AE2970" s="570"/>
      <c r="AF2970" s="570">
        <v>10.396039603960395</v>
      </c>
      <c r="AG2970" s="570">
        <v>8.5008207995030816</v>
      </c>
      <c r="AH2970" s="570">
        <v>0</v>
      </c>
      <c r="AI2970" s="570">
        <v>0</v>
      </c>
      <c r="AJ2970" s="570"/>
      <c r="AK2970" s="570"/>
      <c r="AL2970" s="570"/>
    </row>
    <row r="2971" spans="1:38">
      <c r="A2971" s="570">
        <v>18</v>
      </c>
      <c r="B2971" s="570">
        <v>419</v>
      </c>
      <c r="C2971" s="570">
        <v>2023</v>
      </c>
      <c r="D2971" s="570"/>
      <c r="E2971" s="570">
        <v>99</v>
      </c>
      <c r="F2971" s="570"/>
      <c r="G2971" s="570">
        <v>99</v>
      </c>
      <c r="H2971" s="570">
        <v>1</v>
      </c>
      <c r="I2971" s="570">
        <v>99</v>
      </c>
      <c r="J2971" s="570">
        <v>155</v>
      </c>
      <c r="K2971" s="570">
        <v>99</v>
      </c>
      <c r="L2971" s="570">
        <v>3</v>
      </c>
      <c r="M2971" s="570">
        <v>99</v>
      </c>
      <c r="N2971" s="570">
        <v>99</v>
      </c>
      <c r="O2971" s="570">
        <v>99</v>
      </c>
      <c r="P2971" s="570">
        <v>99</v>
      </c>
      <c r="Q2971" s="570">
        <v>42</v>
      </c>
      <c r="R2971" s="570">
        <v>183</v>
      </c>
      <c r="S2971" s="570">
        <v>3</v>
      </c>
      <c r="T2971" s="570">
        <v>3.2786885245901645</v>
      </c>
      <c r="U2971" s="570">
        <v>14.83224043715847</v>
      </c>
      <c r="V2971" s="570">
        <v>0</v>
      </c>
      <c r="W2971" s="570">
        <v>0</v>
      </c>
      <c r="X2971" s="570">
        <v>49.726775956284143</v>
      </c>
      <c r="Y2971" s="570">
        <v>3.2786885245901645</v>
      </c>
      <c r="Z2971" s="570">
        <v>5.2220108878363964</v>
      </c>
      <c r="AA2971" s="570">
        <v>0</v>
      </c>
      <c r="AB2971" s="570">
        <v>1.5163712891602852</v>
      </c>
      <c r="AC2971" s="570"/>
      <c r="AD2971" s="570">
        <v>47.778760622405699</v>
      </c>
      <c r="AE2971" s="570"/>
      <c r="AF2971" s="570">
        <v>6.8436798803290948</v>
      </c>
      <c r="AG2971" s="570">
        <v>6.0863930110637199</v>
      </c>
      <c r="AH2971" s="570">
        <v>0</v>
      </c>
      <c r="AI2971" s="570">
        <v>0</v>
      </c>
      <c r="AJ2971" s="570"/>
      <c r="AK2971" s="570"/>
      <c r="AL2971" s="570"/>
    </row>
    <row r="2972" spans="1:38">
      <c r="A2972" s="570">
        <v>18</v>
      </c>
      <c r="B2972" s="570">
        <v>420</v>
      </c>
      <c r="C2972" s="570">
        <v>2023</v>
      </c>
      <c r="D2972" s="570"/>
      <c r="E2972" s="570">
        <v>99</v>
      </c>
      <c r="F2972" s="570"/>
      <c r="G2972" s="570">
        <v>99</v>
      </c>
      <c r="H2972" s="570">
        <v>2</v>
      </c>
      <c r="I2972" s="570">
        <v>99</v>
      </c>
      <c r="J2972" s="570">
        <v>160</v>
      </c>
      <c r="K2972" s="570">
        <v>99</v>
      </c>
      <c r="L2972" s="570">
        <v>3</v>
      </c>
      <c r="M2972" s="570">
        <v>99</v>
      </c>
      <c r="N2972" s="570">
        <v>99</v>
      </c>
      <c r="O2972" s="570">
        <v>99</v>
      </c>
      <c r="P2972" s="570">
        <v>99</v>
      </c>
      <c r="Q2972" s="570">
        <v>13</v>
      </c>
      <c r="R2972" s="570">
        <v>41</v>
      </c>
      <c r="S2972" s="570">
        <v>3</v>
      </c>
      <c r="T2972" s="570">
        <v>3.3902439024390247</v>
      </c>
      <c r="U2972" s="570">
        <v>11.26829268292683</v>
      </c>
      <c r="V2972" s="570">
        <v>0</v>
      </c>
      <c r="W2972" s="570">
        <v>0</v>
      </c>
      <c r="X2972" s="570">
        <v>17.073170731707322</v>
      </c>
      <c r="Y2972" s="570">
        <v>0</v>
      </c>
      <c r="Z2972" s="570">
        <v>4.4545640625663214</v>
      </c>
      <c r="AA2972" s="570">
        <v>0</v>
      </c>
      <c r="AB2972" s="570">
        <v>0.90736952379211055</v>
      </c>
      <c r="AC2972" s="570"/>
      <c r="AD2972" s="570">
        <v>60.045679356386863</v>
      </c>
      <c r="AE2972" s="570"/>
      <c r="AF2972" s="570">
        <v>8.0078125</v>
      </c>
      <c r="AG2972" s="570">
        <v>6.2292694765795691</v>
      </c>
      <c r="AH2972" s="570">
        <v>2.4390243902439024</v>
      </c>
      <c r="AI2972" s="570">
        <v>39</v>
      </c>
      <c r="AJ2972" s="570">
        <v>96.151282051282053</v>
      </c>
      <c r="AK2972" s="570">
        <v>12.026622284235152</v>
      </c>
      <c r="AL2972" s="570"/>
    </row>
    <row r="2973" spans="1:38">
      <c r="A2973" s="570">
        <v>18</v>
      </c>
      <c r="B2973" s="570">
        <v>421</v>
      </c>
      <c r="C2973" s="570">
        <v>2023</v>
      </c>
      <c r="D2973" s="570"/>
      <c r="E2973" s="570">
        <v>99</v>
      </c>
      <c r="F2973" s="570"/>
      <c r="G2973" s="570">
        <v>99</v>
      </c>
      <c r="H2973" s="570">
        <v>1</v>
      </c>
      <c r="I2973" s="570">
        <v>99</v>
      </c>
      <c r="J2973" s="570">
        <v>171</v>
      </c>
      <c r="K2973" s="570">
        <v>99</v>
      </c>
      <c r="L2973" s="570">
        <v>3</v>
      </c>
      <c r="M2973" s="570">
        <v>99</v>
      </c>
      <c r="N2973" s="570">
        <v>99</v>
      </c>
      <c r="O2973" s="570">
        <v>99</v>
      </c>
      <c r="P2973" s="570">
        <v>99</v>
      </c>
      <c r="Q2973" s="570"/>
      <c r="R2973" s="570">
        <v>0</v>
      </c>
      <c r="S2973" s="570"/>
      <c r="T2973" s="570"/>
      <c r="U2973" s="570"/>
      <c r="V2973" s="570"/>
      <c r="W2973" s="570"/>
      <c r="X2973" s="570"/>
      <c r="Y2973" s="570"/>
      <c r="Z2973" s="570"/>
      <c r="AA2973" s="570"/>
      <c r="AB2973" s="570"/>
      <c r="AC2973" s="570"/>
      <c r="AD2973" s="570"/>
      <c r="AE2973" s="570"/>
      <c r="AF2973" s="570"/>
      <c r="AG2973" s="570"/>
      <c r="AH2973" s="570"/>
      <c r="AI2973" s="570"/>
      <c r="AJ2973" s="570"/>
      <c r="AK2973" s="570"/>
      <c r="AL2973" s="570"/>
    </row>
    <row r="2974" spans="1:38">
      <c r="A2974" s="570">
        <v>18</v>
      </c>
      <c r="B2974" s="570">
        <v>422</v>
      </c>
      <c r="C2974" s="570">
        <v>2023</v>
      </c>
      <c r="D2974" s="570"/>
      <c r="E2974" s="570">
        <v>99</v>
      </c>
      <c r="F2974" s="570"/>
      <c r="G2974" s="570">
        <v>99</v>
      </c>
      <c r="H2974" s="570">
        <v>2</v>
      </c>
      <c r="I2974" s="570">
        <v>99</v>
      </c>
      <c r="J2974" s="570">
        <v>175</v>
      </c>
      <c r="K2974" s="570">
        <v>99</v>
      </c>
      <c r="L2974" s="570">
        <v>3</v>
      </c>
      <c r="M2974" s="570">
        <v>99</v>
      </c>
      <c r="N2974" s="570">
        <v>99</v>
      </c>
      <c r="O2974" s="570">
        <v>99</v>
      </c>
      <c r="P2974" s="570">
        <v>99</v>
      </c>
      <c r="Q2974" s="570">
        <v>17</v>
      </c>
      <c r="R2974" s="570">
        <v>214</v>
      </c>
      <c r="S2974" s="570">
        <v>3</v>
      </c>
      <c r="T2974" s="570">
        <v>3.406542056074767</v>
      </c>
      <c r="U2974" s="570">
        <v>9.237383177570095</v>
      </c>
      <c r="V2974" s="570">
        <v>0</v>
      </c>
      <c r="W2974" s="570">
        <v>0</v>
      </c>
      <c r="X2974" s="570">
        <v>20.560747663551403</v>
      </c>
      <c r="Y2974" s="570">
        <v>1.4018691588785048</v>
      </c>
      <c r="Z2974" s="570">
        <v>6.3196182211152259</v>
      </c>
      <c r="AA2974" s="570">
        <v>0</v>
      </c>
      <c r="AB2974" s="570">
        <v>1.8055351565401077</v>
      </c>
      <c r="AC2974" s="570"/>
      <c r="AD2974" s="570">
        <v>46.377525715558086</v>
      </c>
      <c r="AE2974" s="570"/>
      <c r="AF2974" s="570">
        <v>11.706783369803055</v>
      </c>
      <c r="AG2974" s="570">
        <v>9.7221265922392153</v>
      </c>
      <c r="AH2974" s="570">
        <v>0</v>
      </c>
      <c r="AI2974" s="570">
        <v>0</v>
      </c>
      <c r="AJ2974" s="570"/>
      <c r="AK2974" s="570"/>
      <c r="AL2974" s="570"/>
    </row>
    <row r="2975" spans="1:38">
      <c r="A2975" s="570">
        <v>18</v>
      </c>
      <c r="B2975" s="570">
        <v>423</v>
      </c>
      <c r="C2975" s="570">
        <v>2023</v>
      </c>
      <c r="D2975" s="570"/>
      <c r="E2975" s="570">
        <v>99</v>
      </c>
      <c r="F2975" s="570"/>
      <c r="G2975" s="570">
        <v>99</v>
      </c>
      <c r="H2975" s="570">
        <v>2</v>
      </c>
      <c r="I2975" s="570">
        <v>99</v>
      </c>
      <c r="J2975" s="570">
        <v>177</v>
      </c>
      <c r="K2975" s="570">
        <v>99</v>
      </c>
      <c r="L2975" s="570">
        <v>3</v>
      </c>
      <c r="M2975" s="570">
        <v>99</v>
      </c>
      <c r="N2975" s="570">
        <v>99</v>
      </c>
      <c r="O2975" s="570">
        <v>99</v>
      </c>
      <c r="P2975" s="570">
        <v>99</v>
      </c>
      <c r="Q2975" s="570">
        <v>11</v>
      </c>
      <c r="R2975" s="570">
        <v>42</v>
      </c>
      <c r="S2975" s="570">
        <v>3</v>
      </c>
      <c r="T2975" s="570">
        <v>2.5952380952380958</v>
      </c>
      <c r="U2975" s="570">
        <v>8.6880952380952383</v>
      </c>
      <c r="V2975" s="570">
        <v>0</v>
      </c>
      <c r="W2975" s="570">
        <v>0</v>
      </c>
      <c r="X2975" s="570">
        <v>7.1428571428571441</v>
      </c>
      <c r="Y2975" s="570">
        <v>2.3809523809523818</v>
      </c>
      <c r="Z2975" s="570">
        <v>4.747791585917672</v>
      </c>
      <c r="AA2975" s="570">
        <v>0</v>
      </c>
      <c r="AB2975" s="570">
        <v>0.72570241210134101</v>
      </c>
      <c r="AC2975" s="570"/>
      <c r="AD2975" s="570">
        <v>21.489565553395213</v>
      </c>
      <c r="AE2975" s="570"/>
      <c r="AF2975" s="570">
        <v>4.5209903121636161</v>
      </c>
      <c r="AG2975" s="570">
        <v>3.0458081533170822</v>
      </c>
      <c r="AH2975" s="570">
        <v>2.3809523809523818</v>
      </c>
      <c r="AI2975" s="570"/>
      <c r="AJ2975" s="570"/>
      <c r="AK2975" s="570"/>
      <c r="AL2975" s="570"/>
    </row>
    <row r="2976" spans="1:38">
      <c r="A2976" s="570">
        <v>18</v>
      </c>
      <c r="B2976" s="570">
        <v>424</v>
      </c>
      <c r="C2976" s="570">
        <v>2023</v>
      </c>
      <c r="D2976" s="570"/>
      <c r="E2976" s="570">
        <v>99</v>
      </c>
      <c r="F2976" s="570"/>
      <c r="G2976" s="570">
        <v>99</v>
      </c>
      <c r="H2976" s="570">
        <v>2</v>
      </c>
      <c r="I2976" s="570">
        <v>99</v>
      </c>
      <c r="J2976" s="570">
        <v>178</v>
      </c>
      <c r="K2976" s="570">
        <v>99</v>
      </c>
      <c r="L2976" s="570">
        <v>3</v>
      </c>
      <c r="M2976" s="570">
        <v>99</v>
      </c>
      <c r="N2976" s="570">
        <v>99</v>
      </c>
      <c r="O2976" s="570">
        <v>99</v>
      </c>
      <c r="P2976" s="570">
        <v>99</v>
      </c>
      <c r="Q2976" s="570">
        <v>10</v>
      </c>
      <c r="R2976" s="570">
        <v>86</v>
      </c>
      <c r="S2976" s="570">
        <v>3</v>
      </c>
      <c r="T2976" s="570">
        <v>3.4651162790697656</v>
      </c>
      <c r="U2976" s="570">
        <v>6.924418604651164</v>
      </c>
      <c r="V2976" s="570">
        <v>0</v>
      </c>
      <c r="W2976" s="570">
        <v>0</v>
      </c>
      <c r="X2976" s="570">
        <v>4.6511627906976756</v>
      </c>
      <c r="Y2976" s="570">
        <v>0</v>
      </c>
      <c r="Z2976" s="570">
        <v>3.6076126244409825</v>
      </c>
      <c r="AA2976" s="570">
        <v>0</v>
      </c>
      <c r="AB2976" s="570">
        <v>1.4995943204793964</v>
      </c>
      <c r="AC2976" s="570"/>
      <c r="AD2976" s="570">
        <v>15.652292512787948</v>
      </c>
      <c r="AE2976" s="570"/>
      <c r="AF2976" s="570">
        <v>16.226415094339622</v>
      </c>
      <c r="AG2976" s="570">
        <v>9.6764758453713835</v>
      </c>
      <c r="AH2976" s="570">
        <v>0</v>
      </c>
      <c r="AI2976" s="570">
        <v>0</v>
      </c>
      <c r="AJ2976" s="570"/>
      <c r="AK2976" s="570"/>
      <c r="AL2976" s="570"/>
    </row>
    <row r="2977" spans="1:38">
      <c r="A2977" s="570">
        <v>18</v>
      </c>
      <c r="B2977" s="570">
        <v>425</v>
      </c>
      <c r="C2977" s="570">
        <v>2023</v>
      </c>
      <c r="D2977" s="570"/>
      <c r="E2977" s="570">
        <v>99</v>
      </c>
      <c r="F2977" s="570"/>
      <c r="G2977" s="570">
        <v>99</v>
      </c>
      <c r="H2977" s="570">
        <v>2</v>
      </c>
      <c r="I2977" s="570">
        <v>99</v>
      </c>
      <c r="J2977" s="570">
        <v>181</v>
      </c>
      <c r="K2977" s="570">
        <v>99</v>
      </c>
      <c r="L2977" s="570">
        <v>3</v>
      </c>
      <c r="M2977" s="570">
        <v>99</v>
      </c>
      <c r="N2977" s="570">
        <v>99</v>
      </c>
      <c r="O2977" s="570">
        <v>99</v>
      </c>
      <c r="P2977" s="570">
        <v>99</v>
      </c>
      <c r="Q2977" s="570">
        <v>12</v>
      </c>
      <c r="R2977" s="570">
        <v>46</v>
      </c>
      <c r="S2977" s="570">
        <v>3</v>
      </c>
      <c r="T2977" s="570">
        <v>3.1086956521739126</v>
      </c>
      <c r="U2977" s="570">
        <v>11.57173913043478</v>
      </c>
      <c r="V2977" s="570">
        <v>0</v>
      </c>
      <c r="W2977" s="570">
        <v>0</v>
      </c>
      <c r="X2977" s="570">
        <v>17.391304347826086</v>
      </c>
      <c r="Y2977" s="570">
        <v>0</v>
      </c>
      <c r="Z2977" s="570">
        <v>4.6011181553806209</v>
      </c>
      <c r="AA2977" s="570">
        <v>0</v>
      </c>
      <c r="AB2977" s="570">
        <v>1.4480610855113811</v>
      </c>
      <c r="AC2977" s="570"/>
      <c r="AD2977" s="570">
        <v>74.079283439186227</v>
      </c>
      <c r="AE2977" s="570"/>
      <c r="AF2977" s="570">
        <v>5.6441717791411046</v>
      </c>
      <c r="AG2977" s="570">
        <v>4.7038342921272838</v>
      </c>
      <c r="AH2977" s="570">
        <v>0</v>
      </c>
      <c r="AI2977" s="570">
        <v>0</v>
      </c>
      <c r="AJ2977" s="570"/>
      <c r="AK2977" s="570"/>
      <c r="AL2977" s="570"/>
    </row>
    <row r="2978" spans="1:38">
      <c r="A2978" s="570">
        <v>18</v>
      </c>
      <c r="B2978" s="570">
        <v>426</v>
      </c>
      <c r="C2978" s="570">
        <v>2023</v>
      </c>
      <c r="D2978" s="570"/>
      <c r="E2978" s="570">
        <v>99</v>
      </c>
      <c r="F2978" s="570"/>
      <c r="G2978" s="570">
        <v>99</v>
      </c>
      <c r="H2978" s="570">
        <v>1</v>
      </c>
      <c r="I2978" s="570">
        <v>99</v>
      </c>
      <c r="J2978" s="570">
        <v>262</v>
      </c>
      <c r="K2978" s="570">
        <v>99</v>
      </c>
      <c r="L2978" s="570">
        <v>3</v>
      </c>
      <c r="M2978" s="570">
        <v>99</v>
      </c>
      <c r="N2978" s="570">
        <v>99</v>
      </c>
      <c r="O2978" s="570">
        <v>99</v>
      </c>
      <c r="P2978" s="570">
        <v>99</v>
      </c>
      <c r="Q2978" s="570"/>
      <c r="R2978" s="570">
        <v>0</v>
      </c>
      <c r="S2978" s="570"/>
      <c r="T2978" s="570"/>
      <c r="U2978" s="570"/>
      <c r="V2978" s="570"/>
      <c r="W2978" s="570"/>
      <c r="X2978" s="570"/>
      <c r="Y2978" s="570"/>
      <c r="Z2978" s="570"/>
      <c r="AA2978" s="570"/>
      <c r="AB2978" s="570"/>
      <c r="AC2978" s="570"/>
      <c r="AD2978" s="570"/>
      <c r="AE2978" s="570"/>
      <c r="AF2978" s="570"/>
      <c r="AG2978" s="570"/>
      <c r="AH2978" s="570"/>
      <c r="AI2978" s="570"/>
      <c r="AJ2978" s="570"/>
      <c r="AK2978" s="570"/>
      <c r="AL2978" s="570"/>
    </row>
    <row r="2979" spans="1:38">
      <c r="A2979" s="570">
        <v>18</v>
      </c>
      <c r="B2979" s="570">
        <v>427</v>
      </c>
      <c r="C2979" s="570">
        <v>2023</v>
      </c>
      <c r="D2979" s="570"/>
      <c r="E2979" s="570">
        <v>99</v>
      </c>
      <c r="F2979" s="570"/>
      <c r="G2979" s="570">
        <v>99</v>
      </c>
      <c r="H2979" s="570">
        <v>1</v>
      </c>
      <c r="I2979" s="570">
        <v>99</v>
      </c>
      <c r="J2979" s="570">
        <v>309</v>
      </c>
      <c r="K2979" s="570">
        <v>99</v>
      </c>
      <c r="L2979" s="570">
        <v>3</v>
      </c>
      <c r="M2979" s="570">
        <v>99</v>
      </c>
      <c r="N2979" s="570">
        <v>99</v>
      </c>
      <c r="O2979" s="570">
        <v>99</v>
      </c>
      <c r="P2979" s="570">
        <v>99</v>
      </c>
      <c r="Q2979" s="570">
        <v>18</v>
      </c>
      <c r="R2979" s="570">
        <v>47</v>
      </c>
      <c r="S2979" s="570">
        <v>3</v>
      </c>
      <c r="T2979" s="570">
        <v>2.8936170212765959</v>
      </c>
      <c r="U2979" s="570">
        <v>9.6893617021276572</v>
      </c>
      <c r="V2979" s="570">
        <v>0</v>
      </c>
      <c r="W2979" s="570">
        <v>0</v>
      </c>
      <c r="X2979" s="570">
        <v>10.638297872340427</v>
      </c>
      <c r="Y2979" s="570">
        <v>2.1276595744680855</v>
      </c>
      <c r="Z2979" s="570">
        <v>5.0913457671067155</v>
      </c>
      <c r="AA2979" s="570">
        <v>0</v>
      </c>
      <c r="AB2979" s="570">
        <v>1.6273466532742917</v>
      </c>
      <c r="AC2979" s="570"/>
      <c r="AD2979" s="570">
        <v>64.442317691753715</v>
      </c>
      <c r="AE2979" s="570"/>
      <c r="AF2979" s="570">
        <v>3.976311336717429</v>
      </c>
      <c r="AG2979" s="570">
        <v>3.3488741488094376</v>
      </c>
      <c r="AH2979" s="570">
        <v>0</v>
      </c>
      <c r="AI2979" s="570">
        <v>0</v>
      </c>
      <c r="AJ2979" s="570"/>
      <c r="AK2979" s="570"/>
      <c r="AL2979" s="570"/>
    </row>
    <row r="2980" spans="1:38">
      <c r="A2980" s="570">
        <v>18</v>
      </c>
      <c r="B2980" s="570">
        <v>428</v>
      </c>
      <c r="C2980" s="570">
        <v>2023</v>
      </c>
      <c r="D2980" s="570"/>
      <c r="E2980" s="570">
        <v>99</v>
      </c>
      <c r="F2980" s="570"/>
      <c r="G2980" s="570">
        <v>99</v>
      </c>
      <c r="H2980" s="570">
        <v>2</v>
      </c>
      <c r="I2980" s="570">
        <v>99</v>
      </c>
      <c r="J2980" s="570">
        <v>470</v>
      </c>
      <c r="K2980" s="570">
        <v>99</v>
      </c>
      <c r="L2980" s="570">
        <v>3</v>
      </c>
      <c r="M2980" s="570">
        <v>99</v>
      </c>
      <c r="N2980" s="570">
        <v>99</v>
      </c>
      <c r="O2980" s="570">
        <v>99</v>
      </c>
      <c r="P2980" s="570">
        <v>99</v>
      </c>
      <c r="Q2980" s="570">
        <v>3</v>
      </c>
      <c r="R2980" s="570">
        <v>7</v>
      </c>
      <c r="S2980" s="570">
        <v>3</v>
      </c>
      <c r="T2980" s="570">
        <v>3.2857142857142847</v>
      </c>
      <c r="U2980" s="570">
        <v>8.6857142857142886</v>
      </c>
      <c r="V2980" s="570">
        <v>0</v>
      </c>
      <c r="W2980" s="570">
        <v>0</v>
      </c>
      <c r="X2980" s="570">
        <v>28.571428571428577</v>
      </c>
      <c r="Y2980" s="570">
        <v>0</v>
      </c>
      <c r="Z2980" s="570">
        <v>6.8419772771637053</v>
      </c>
      <c r="AA2980" s="570">
        <v>0</v>
      </c>
      <c r="AB2980" s="570">
        <v>1.4846149779161819</v>
      </c>
      <c r="AC2980" s="570"/>
      <c r="AD2980" s="570">
        <v>12.838353003580959</v>
      </c>
      <c r="AE2980" s="570"/>
      <c r="AF2980" s="570">
        <v>0.69033530571992086</v>
      </c>
      <c r="AG2980" s="570">
        <v>0.64359737056600574</v>
      </c>
      <c r="AH2980" s="570">
        <v>0</v>
      </c>
      <c r="AI2980" s="570">
        <v>0</v>
      </c>
      <c r="AJ2980" s="570"/>
      <c r="AK2980" s="570"/>
      <c r="AL2980" s="570"/>
    </row>
    <row r="2981" spans="1:38">
      <c r="A2981" s="570">
        <v>18</v>
      </c>
      <c r="B2981" s="570">
        <v>429</v>
      </c>
      <c r="C2981" s="570">
        <v>2023</v>
      </c>
      <c r="D2981" s="570"/>
      <c r="E2981" s="570">
        <v>99</v>
      </c>
      <c r="F2981" s="570"/>
      <c r="G2981" s="570">
        <v>99</v>
      </c>
      <c r="H2981" s="570">
        <v>2</v>
      </c>
      <c r="I2981" s="570">
        <v>99</v>
      </c>
      <c r="J2981" s="570">
        <v>629</v>
      </c>
      <c r="K2981" s="570">
        <v>99</v>
      </c>
      <c r="L2981" s="570">
        <v>3</v>
      </c>
      <c r="M2981" s="570">
        <v>99</v>
      </c>
      <c r="N2981" s="570">
        <v>99</v>
      </c>
      <c r="O2981" s="570">
        <v>99</v>
      </c>
      <c r="P2981" s="570">
        <v>99</v>
      </c>
      <c r="Q2981" s="570">
        <v>3</v>
      </c>
      <c r="R2981" s="570">
        <v>7</v>
      </c>
      <c r="S2981" s="570">
        <v>3</v>
      </c>
      <c r="T2981" s="570">
        <v>4.1428571428571441</v>
      </c>
      <c r="U2981" s="570">
        <v>15.871428571428565</v>
      </c>
      <c r="V2981" s="570">
        <v>0</v>
      </c>
      <c r="W2981" s="570">
        <v>0</v>
      </c>
      <c r="X2981" s="570">
        <v>42.857142857142847</v>
      </c>
      <c r="Y2981" s="570">
        <v>0</v>
      </c>
      <c r="Z2981" s="570">
        <v>2.2945365456195579</v>
      </c>
      <c r="AA2981" s="570">
        <v>0</v>
      </c>
      <c r="AB2981" s="570">
        <v>1.3552618543578763</v>
      </c>
      <c r="AC2981" s="570"/>
      <c r="AD2981" s="570">
        <v>-83.478154131641404</v>
      </c>
      <c r="AE2981" s="570"/>
      <c r="AF2981" s="570">
        <v>3.6458333333333344</v>
      </c>
      <c r="AG2981" s="570">
        <v>2.7396922469915159</v>
      </c>
      <c r="AH2981" s="570">
        <v>0</v>
      </c>
      <c r="AI2981" s="570"/>
      <c r="AJ2981" s="570"/>
      <c r="AK2981" s="570"/>
      <c r="AL2981" s="570"/>
    </row>
    <row r="2982" spans="1:38">
      <c r="A2982" s="570">
        <v>18</v>
      </c>
      <c r="B2982" s="570">
        <v>430</v>
      </c>
      <c r="C2982" s="570">
        <v>2023</v>
      </c>
      <c r="D2982" s="570"/>
      <c r="E2982" s="570">
        <v>99</v>
      </c>
      <c r="F2982" s="570"/>
      <c r="G2982" s="570">
        <v>99</v>
      </c>
      <c r="H2982" s="570">
        <v>1</v>
      </c>
      <c r="I2982" s="570">
        <v>99</v>
      </c>
      <c r="J2982" s="570">
        <v>643</v>
      </c>
      <c r="K2982" s="570">
        <v>99</v>
      </c>
      <c r="L2982" s="570">
        <v>3</v>
      </c>
      <c r="M2982" s="570">
        <v>99</v>
      </c>
      <c r="N2982" s="570">
        <v>99</v>
      </c>
      <c r="O2982" s="570">
        <v>99</v>
      </c>
      <c r="P2982" s="570">
        <v>99</v>
      </c>
      <c r="Q2982" s="570">
        <v>11</v>
      </c>
      <c r="R2982" s="570">
        <v>72</v>
      </c>
      <c r="S2982" s="570">
        <v>3</v>
      </c>
      <c r="T2982" s="570">
        <v>3.4166666666666656</v>
      </c>
      <c r="U2982" s="570">
        <v>13.168055555555556</v>
      </c>
      <c r="V2982" s="570">
        <v>0</v>
      </c>
      <c r="W2982" s="570">
        <v>0</v>
      </c>
      <c r="X2982" s="570">
        <v>34.722222222222221</v>
      </c>
      <c r="Y2982" s="570">
        <v>5.5555555555555562</v>
      </c>
      <c r="Z2982" s="570">
        <v>5.9643344228861483</v>
      </c>
      <c r="AA2982" s="570">
        <v>0</v>
      </c>
      <c r="AB2982" s="570">
        <v>1.578941276791368</v>
      </c>
      <c r="AC2982" s="570"/>
      <c r="AD2982" s="570">
        <v>50.742471913395761</v>
      </c>
      <c r="AE2982" s="570"/>
      <c r="AF2982" s="570">
        <v>9.6385542168674689</v>
      </c>
      <c r="AG2982" s="570">
        <v>9.567490110599822</v>
      </c>
      <c r="AH2982" s="570">
        <v>0</v>
      </c>
      <c r="AI2982" s="570">
        <v>0</v>
      </c>
      <c r="AJ2982" s="570"/>
      <c r="AK2982" s="570"/>
      <c r="AL2982" s="570"/>
    </row>
    <row r="2983" spans="1:38">
      <c r="A2983" s="570">
        <v>18</v>
      </c>
      <c r="B2983" s="570">
        <v>431</v>
      </c>
      <c r="C2983" s="570">
        <v>2023</v>
      </c>
      <c r="D2983" s="570"/>
      <c r="E2983" s="570">
        <v>99</v>
      </c>
      <c r="F2983" s="570"/>
      <c r="G2983" s="570">
        <v>99</v>
      </c>
      <c r="H2983" s="570">
        <v>2</v>
      </c>
      <c r="I2983" s="570">
        <v>99</v>
      </c>
      <c r="J2983" s="570">
        <v>704</v>
      </c>
      <c r="K2983" s="570">
        <v>99</v>
      </c>
      <c r="L2983" s="570">
        <v>3</v>
      </c>
      <c r="M2983" s="570">
        <v>99</v>
      </c>
      <c r="N2983" s="570">
        <v>99</v>
      </c>
      <c r="O2983" s="570">
        <v>99</v>
      </c>
      <c r="P2983" s="570">
        <v>99</v>
      </c>
      <c r="Q2983" s="570"/>
      <c r="R2983" s="570">
        <v>0</v>
      </c>
      <c r="S2983" s="570"/>
      <c r="T2983" s="570"/>
      <c r="U2983" s="570"/>
      <c r="V2983" s="570"/>
      <c r="W2983" s="570"/>
      <c r="X2983" s="570"/>
      <c r="Y2983" s="570"/>
      <c r="Z2983" s="570"/>
      <c r="AA2983" s="570"/>
      <c r="AB2983" s="570"/>
      <c r="AC2983" s="570"/>
      <c r="AD2983" s="570"/>
      <c r="AE2983" s="570"/>
      <c r="AF2983" s="570"/>
      <c r="AG2983" s="570"/>
      <c r="AH2983" s="570"/>
      <c r="AI2983" s="570"/>
      <c r="AJ2983" s="570"/>
      <c r="AK2983" s="570"/>
      <c r="AL2983" s="570"/>
    </row>
    <row r="2984" spans="1:38">
      <c r="A2984" s="570">
        <v>18</v>
      </c>
      <c r="B2984" s="570">
        <v>432</v>
      </c>
      <c r="C2984" s="570">
        <v>2023</v>
      </c>
      <c r="D2984" s="570"/>
      <c r="E2984" s="570">
        <v>99</v>
      </c>
      <c r="F2984" s="570"/>
      <c r="G2984" s="570">
        <v>99</v>
      </c>
      <c r="H2984" s="570">
        <v>1</v>
      </c>
      <c r="I2984" s="570">
        <v>99</v>
      </c>
      <c r="J2984" s="570">
        <v>802</v>
      </c>
      <c r="K2984" s="570">
        <v>99</v>
      </c>
      <c r="L2984" s="570">
        <v>3</v>
      </c>
      <c r="M2984" s="570">
        <v>99</v>
      </c>
      <c r="N2984" s="570">
        <v>99</v>
      </c>
      <c r="O2984" s="570">
        <v>99</v>
      </c>
      <c r="P2984" s="570">
        <v>99</v>
      </c>
      <c r="Q2984" s="570"/>
      <c r="R2984" s="570">
        <v>0</v>
      </c>
      <c r="S2984" s="570"/>
      <c r="T2984" s="570"/>
      <c r="U2984" s="570"/>
      <c r="V2984" s="570"/>
      <c r="W2984" s="570"/>
      <c r="X2984" s="570"/>
      <c r="Y2984" s="570"/>
      <c r="Z2984" s="570"/>
      <c r="AA2984" s="570"/>
      <c r="AB2984" s="570"/>
      <c r="AC2984" s="570"/>
      <c r="AD2984" s="570"/>
      <c r="AE2984" s="570"/>
      <c r="AF2984" s="570"/>
      <c r="AG2984" s="570"/>
      <c r="AH2984" s="570"/>
      <c r="AI2984" s="570"/>
      <c r="AJ2984" s="570"/>
      <c r="AK2984" s="570"/>
      <c r="AL2984" s="570"/>
    </row>
    <row r="2985" spans="1:38">
      <c r="A2985" s="570">
        <v>18</v>
      </c>
      <c r="B2985" s="570">
        <v>433</v>
      </c>
      <c r="C2985" s="570">
        <v>2023</v>
      </c>
      <c r="D2985" s="570"/>
      <c r="E2985" s="570">
        <v>99</v>
      </c>
      <c r="F2985" s="570"/>
      <c r="G2985" s="570">
        <v>99</v>
      </c>
      <c r="H2985" s="570">
        <v>1</v>
      </c>
      <c r="I2985" s="570">
        <v>99</v>
      </c>
      <c r="J2985" s="570">
        <v>103</v>
      </c>
      <c r="K2985" s="570">
        <v>99</v>
      </c>
      <c r="L2985" s="570">
        <v>4</v>
      </c>
      <c r="M2985" s="570">
        <v>99</v>
      </c>
      <c r="N2985" s="570">
        <v>99</v>
      </c>
      <c r="O2985" s="570">
        <v>99</v>
      </c>
      <c r="P2985" s="570">
        <v>99</v>
      </c>
      <c r="Q2985" s="570">
        <v>8</v>
      </c>
      <c r="R2985" s="570">
        <v>44</v>
      </c>
      <c r="S2985" s="570">
        <v>4</v>
      </c>
      <c r="T2985" s="570">
        <v>3.5</v>
      </c>
      <c r="U2985" s="570">
        <v>16.400000000000006</v>
      </c>
      <c r="V2985" s="570">
        <v>0</v>
      </c>
      <c r="W2985" s="570">
        <v>0</v>
      </c>
      <c r="X2985" s="570">
        <v>56.818181818181827</v>
      </c>
      <c r="Y2985" s="570">
        <v>2.2727272727272729</v>
      </c>
      <c r="Z2985" s="570">
        <v>3.6469788243770274</v>
      </c>
      <c r="AA2985" s="570">
        <v>0</v>
      </c>
      <c r="AB2985" s="570">
        <v>1.6306719195138268</v>
      </c>
      <c r="AC2985" s="570"/>
      <c r="AD2985" s="570">
        <v>44.827601373394941</v>
      </c>
      <c r="AE2985" s="570"/>
      <c r="AF2985" s="570">
        <v>10.918114143920594</v>
      </c>
      <c r="AG2985" s="570">
        <v>11.379908531777321</v>
      </c>
      <c r="AH2985" s="570">
        <v>0</v>
      </c>
      <c r="AI2985" s="570">
        <v>0</v>
      </c>
      <c r="AJ2985" s="570"/>
      <c r="AK2985" s="570"/>
      <c r="AL2985" s="570"/>
    </row>
    <row r="2986" spans="1:38">
      <c r="A2986" s="570">
        <v>18</v>
      </c>
      <c r="B2986" s="570">
        <v>434</v>
      </c>
      <c r="C2986" s="570">
        <v>2023</v>
      </c>
      <c r="D2986" s="570"/>
      <c r="E2986" s="570">
        <v>99</v>
      </c>
      <c r="F2986" s="570"/>
      <c r="G2986" s="570">
        <v>99</v>
      </c>
      <c r="H2986" s="570">
        <v>2</v>
      </c>
      <c r="I2986" s="570">
        <v>99</v>
      </c>
      <c r="J2986" s="570">
        <v>106</v>
      </c>
      <c r="K2986" s="570">
        <v>99</v>
      </c>
      <c r="L2986" s="570">
        <v>4</v>
      </c>
      <c r="M2986" s="570">
        <v>99</v>
      </c>
      <c r="N2986" s="570">
        <v>99</v>
      </c>
      <c r="O2986" s="570">
        <v>99</v>
      </c>
      <c r="P2986" s="570">
        <v>99</v>
      </c>
      <c r="Q2986" s="570">
        <v>1</v>
      </c>
      <c r="R2986" s="570">
        <v>1</v>
      </c>
      <c r="S2986" s="570">
        <v>4</v>
      </c>
      <c r="T2986" s="570">
        <v>5</v>
      </c>
      <c r="U2986" s="570">
        <v>21.1</v>
      </c>
      <c r="V2986" s="570">
        <v>0</v>
      </c>
      <c r="W2986" s="570">
        <v>0</v>
      </c>
      <c r="X2986" s="570">
        <v>100</v>
      </c>
      <c r="Y2986" s="570">
        <v>0</v>
      </c>
      <c r="Z2986" s="570">
        <v>0</v>
      </c>
      <c r="AA2986" s="570">
        <v>0</v>
      </c>
      <c r="AB2986" s="570">
        <v>0</v>
      </c>
      <c r="AC2986" s="570"/>
      <c r="AD2986" s="570"/>
      <c r="AE2986" s="570"/>
      <c r="AF2986" s="570">
        <v>0.21786492374727665</v>
      </c>
      <c r="AG2986" s="570">
        <v>0.31855307456557502</v>
      </c>
      <c r="AH2986" s="570">
        <v>0</v>
      </c>
      <c r="AI2986" s="570">
        <v>1</v>
      </c>
      <c r="AJ2986" s="570">
        <v>119.1</v>
      </c>
      <c r="AK2986" s="570">
        <v>12.489560924578663</v>
      </c>
      <c r="AL2986" s="570"/>
    </row>
    <row r="2987" spans="1:38">
      <c r="A2987" s="570">
        <v>18</v>
      </c>
      <c r="B2987" s="570">
        <v>435</v>
      </c>
      <c r="C2987" s="570">
        <v>2023</v>
      </c>
      <c r="D2987" s="570"/>
      <c r="E2987" s="570">
        <v>99</v>
      </c>
      <c r="F2987" s="570"/>
      <c r="G2987" s="570">
        <v>99</v>
      </c>
      <c r="H2987" s="570">
        <v>1</v>
      </c>
      <c r="I2987" s="570">
        <v>99</v>
      </c>
      <c r="J2987" s="570">
        <v>110</v>
      </c>
      <c r="K2987" s="570">
        <v>99</v>
      </c>
      <c r="L2987" s="570">
        <v>4</v>
      </c>
      <c r="M2987" s="570">
        <v>99</v>
      </c>
      <c r="N2987" s="570">
        <v>99</v>
      </c>
      <c r="O2987" s="570">
        <v>99</v>
      </c>
      <c r="P2987" s="570">
        <v>99</v>
      </c>
      <c r="Q2987" s="570">
        <v>77</v>
      </c>
      <c r="R2987" s="570">
        <v>633</v>
      </c>
      <c r="S2987" s="570">
        <v>4</v>
      </c>
      <c r="T2987" s="570">
        <v>4.4312796208530818</v>
      </c>
      <c r="U2987" s="570">
        <v>10.361137440758293</v>
      </c>
      <c r="V2987" s="570">
        <v>0</v>
      </c>
      <c r="W2987" s="570">
        <v>0.31595576619273286</v>
      </c>
      <c r="X2987" s="570">
        <v>24.328593996840439</v>
      </c>
      <c r="Y2987" s="570">
        <v>5.3712480252764596</v>
      </c>
      <c r="Z2987" s="570">
        <v>6.7715397336939764</v>
      </c>
      <c r="AA2987" s="570">
        <v>0</v>
      </c>
      <c r="AB2987" s="570">
        <v>1.578519245090231</v>
      </c>
      <c r="AC2987" s="570"/>
      <c r="AD2987" s="570">
        <v>40.556494682663327</v>
      </c>
      <c r="AE2987" s="570"/>
      <c r="AF2987" s="570">
        <v>11.3461193762323</v>
      </c>
      <c r="AG2987" s="570">
        <v>11.278470890690688</v>
      </c>
      <c r="AH2987" s="570">
        <v>0.63191153238546571</v>
      </c>
      <c r="AI2987" s="570">
        <v>285</v>
      </c>
      <c r="AJ2987" s="570">
        <v>98.000701754385986</v>
      </c>
      <c r="AK2987" s="570">
        <v>13.102552475111144</v>
      </c>
      <c r="AL2987" s="570"/>
    </row>
    <row r="2988" spans="1:38">
      <c r="A2988" s="570">
        <v>18</v>
      </c>
      <c r="B2988" s="570">
        <v>436</v>
      </c>
      <c r="C2988" s="570">
        <v>2023</v>
      </c>
      <c r="D2988" s="570"/>
      <c r="E2988" s="570">
        <v>99</v>
      </c>
      <c r="F2988" s="570"/>
      <c r="G2988" s="570">
        <v>99</v>
      </c>
      <c r="H2988" s="570">
        <v>1</v>
      </c>
      <c r="I2988" s="570">
        <v>99</v>
      </c>
      <c r="J2988" s="570">
        <v>111</v>
      </c>
      <c r="K2988" s="570">
        <v>99</v>
      </c>
      <c r="L2988" s="570">
        <v>4</v>
      </c>
      <c r="M2988" s="570">
        <v>99</v>
      </c>
      <c r="N2988" s="570">
        <v>99</v>
      </c>
      <c r="O2988" s="570">
        <v>99</v>
      </c>
      <c r="P2988" s="570">
        <v>99</v>
      </c>
      <c r="Q2988" s="570">
        <v>6</v>
      </c>
      <c r="R2988" s="570">
        <v>18</v>
      </c>
      <c r="S2988" s="570">
        <v>4</v>
      </c>
      <c r="T2988" s="570">
        <v>4.4444444444444446</v>
      </c>
      <c r="U2988" s="570">
        <v>17.033333333333339</v>
      </c>
      <c r="V2988" s="570">
        <v>0</v>
      </c>
      <c r="W2988" s="570">
        <v>0</v>
      </c>
      <c r="X2988" s="570">
        <v>55.555555555555557</v>
      </c>
      <c r="Y2988" s="570">
        <v>5.5555555555555562</v>
      </c>
      <c r="Z2988" s="570">
        <v>3.9905443794605793</v>
      </c>
      <c r="AA2988" s="570">
        <v>0</v>
      </c>
      <c r="AB2988" s="570">
        <v>1.4229164972072987</v>
      </c>
      <c r="AC2988" s="570"/>
      <c r="AD2988" s="570">
        <v>-25.307917020321621</v>
      </c>
      <c r="AE2988" s="570"/>
      <c r="AF2988" s="570">
        <v>9.2783505154639183</v>
      </c>
      <c r="AG2988" s="570">
        <v>9.726231640389555</v>
      </c>
      <c r="AH2988" s="570">
        <v>0</v>
      </c>
      <c r="AI2988" s="570">
        <v>13</v>
      </c>
      <c r="AJ2988" s="570">
        <v>105.64615384615382</v>
      </c>
      <c r="AK2988" s="570">
        <v>14.634749532482784</v>
      </c>
      <c r="AL2988" s="570"/>
    </row>
    <row r="2989" spans="1:38">
      <c r="A2989" s="570">
        <v>18</v>
      </c>
      <c r="B2989" s="570">
        <v>437</v>
      </c>
      <c r="C2989" s="570">
        <v>2023</v>
      </c>
      <c r="D2989" s="570"/>
      <c r="E2989" s="570">
        <v>99</v>
      </c>
      <c r="F2989" s="570"/>
      <c r="G2989" s="570">
        <v>99</v>
      </c>
      <c r="H2989" s="570">
        <v>1</v>
      </c>
      <c r="I2989" s="570">
        <v>99</v>
      </c>
      <c r="J2989" s="570">
        <v>116</v>
      </c>
      <c r="K2989" s="570">
        <v>99</v>
      </c>
      <c r="L2989" s="570">
        <v>4</v>
      </c>
      <c r="M2989" s="570">
        <v>99</v>
      </c>
      <c r="N2989" s="570">
        <v>99</v>
      </c>
      <c r="O2989" s="570">
        <v>99</v>
      </c>
      <c r="P2989" s="570">
        <v>99</v>
      </c>
      <c r="Q2989" s="570">
        <v>21</v>
      </c>
      <c r="R2989" s="570">
        <v>189</v>
      </c>
      <c r="S2989" s="570">
        <v>4</v>
      </c>
      <c r="T2989" s="570">
        <v>3.3015873015873005</v>
      </c>
      <c r="U2989" s="570">
        <v>9.5164021164021175</v>
      </c>
      <c r="V2989" s="570">
        <v>0</v>
      </c>
      <c r="W2989" s="570">
        <v>0</v>
      </c>
      <c r="X2989" s="570">
        <v>17.460317460317459</v>
      </c>
      <c r="Y2989" s="570">
        <v>3.7037037037037042</v>
      </c>
      <c r="Z2989" s="570">
        <v>5.6049388432155043</v>
      </c>
      <c r="AA2989" s="570">
        <v>0</v>
      </c>
      <c r="AB2989" s="570">
        <v>1.4868195590281259</v>
      </c>
      <c r="AC2989" s="570"/>
      <c r="AD2989" s="570">
        <v>47.876002515024098</v>
      </c>
      <c r="AE2989" s="570"/>
      <c r="AF2989" s="570">
        <v>14.858490566037734</v>
      </c>
      <c r="AG2989" s="570">
        <v>12.117578101314438</v>
      </c>
      <c r="AH2989" s="570">
        <v>0</v>
      </c>
      <c r="AI2989" s="570">
        <v>0</v>
      </c>
      <c r="AJ2989" s="570"/>
      <c r="AK2989" s="570"/>
      <c r="AL2989" s="570"/>
    </row>
    <row r="2990" spans="1:38">
      <c r="A2990" s="570">
        <v>18</v>
      </c>
      <c r="B2990" s="570">
        <v>438</v>
      </c>
      <c r="C2990" s="570">
        <v>2023</v>
      </c>
      <c r="D2990" s="570"/>
      <c r="E2990" s="570">
        <v>99</v>
      </c>
      <c r="F2990" s="570"/>
      <c r="G2990" s="570">
        <v>99</v>
      </c>
      <c r="H2990" s="570">
        <v>2</v>
      </c>
      <c r="I2990" s="570">
        <v>99</v>
      </c>
      <c r="J2990" s="570">
        <v>117</v>
      </c>
      <c r="K2990" s="570">
        <v>99</v>
      </c>
      <c r="L2990" s="570">
        <v>4</v>
      </c>
      <c r="M2990" s="570">
        <v>99</v>
      </c>
      <c r="N2990" s="570">
        <v>99</v>
      </c>
      <c r="O2990" s="570">
        <v>99</v>
      </c>
      <c r="P2990" s="570">
        <v>99</v>
      </c>
      <c r="Q2990" s="570">
        <v>8</v>
      </c>
      <c r="R2990" s="570">
        <v>35</v>
      </c>
      <c r="S2990" s="570">
        <v>4</v>
      </c>
      <c r="T2990" s="570">
        <v>3.085714285714285</v>
      </c>
      <c r="U2990" s="570">
        <v>12.165714285714287</v>
      </c>
      <c r="V2990" s="570">
        <v>0</v>
      </c>
      <c r="W2990" s="570">
        <v>0</v>
      </c>
      <c r="X2990" s="570">
        <v>34.285714285714278</v>
      </c>
      <c r="Y2990" s="570">
        <v>5.7142857142857153</v>
      </c>
      <c r="Z2990" s="570">
        <v>6.470766916664207</v>
      </c>
      <c r="AA2990" s="570">
        <v>0</v>
      </c>
      <c r="AB2990" s="570">
        <v>1.2955181770005295</v>
      </c>
      <c r="AC2990" s="570"/>
      <c r="AD2990" s="570">
        <v>80.060995809213395</v>
      </c>
      <c r="AE2990" s="570"/>
      <c r="AF2990" s="570">
        <v>12.280701754385968</v>
      </c>
      <c r="AG2990" s="570">
        <v>12.416528154433852</v>
      </c>
      <c r="AH2990" s="570">
        <v>0</v>
      </c>
      <c r="AI2990" s="570">
        <v>33</v>
      </c>
      <c r="AJ2990" s="570">
        <v>92.360606060606074</v>
      </c>
      <c r="AK2990" s="570">
        <v>13.83277453149924</v>
      </c>
      <c r="AL2990" s="570"/>
    </row>
    <row r="2991" spans="1:38">
      <c r="A2991" s="570">
        <v>18</v>
      </c>
      <c r="B2991" s="570">
        <v>439</v>
      </c>
      <c r="C2991" s="570">
        <v>2023</v>
      </c>
      <c r="D2991" s="570"/>
      <c r="E2991" s="570">
        <v>99</v>
      </c>
      <c r="F2991" s="570"/>
      <c r="G2991" s="570">
        <v>99</v>
      </c>
      <c r="H2991" s="570">
        <v>1</v>
      </c>
      <c r="I2991" s="570">
        <v>99</v>
      </c>
      <c r="J2991" s="570">
        <v>134</v>
      </c>
      <c r="K2991" s="570">
        <v>99</v>
      </c>
      <c r="L2991" s="570">
        <v>4</v>
      </c>
      <c r="M2991" s="570">
        <v>99</v>
      </c>
      <c r="N2991" s="570">
        <v>99</v>
      </c>
      <c r="O2991" s="570">
        <v>99</v>
      </c>
      <c r="P2991" s="570">
        <v>99</v>
      </c>
      <c r="Q2991" s="570">
        <v>89</v>
      </c>
      <c r="R2991" s="570">
        <v>834</v>
      </c>
      <c r="S2991" s="570">
        <v>4</v>
      </c>
      <c r="T2991" s="570">
        <v>3.762589928057555</v>
      </c>
      <c r="U2991" s="570">
        <v>11.34916067146283</v>
      </c>
      <c r="V2991" s="570">
        <v>0</v>
      </c>
      <c r="W2991" s="570">
        <v>0</v>
      </c>
      <c r="X2991" s="570">
        <v>29.61630695443645</v>
      </c>
      <c r="Y2991" s="570">
        <v>4.1966426858513195</v>
      </c>
      <c r="Z2991" s="570">
        <v>6.6181590545669744</v>
      </c>
      <c r="AA2991" s="570">
        <v>0</v>
      </c>
      <c r="AB2991" s="570">
        <v>1.5962308744360485</v>
      </c>
      <c r="AC2991" s="570"/>
      <c r="AD2991" s="570">
        <v>30.99987357565313</v>
      </c>
      <c r="AE2991" s="570"/>
      <c r="AF2991" s="570">
        <v>15.876641918903488</v>
      </c>
      <c r="AG2991" s="570">
        <v>15.891686968084661</v>
      </c>
      <c r="AH2991" s="570">
        <v>0.1199040767386091</v>
      </c>
      <c r="AI2991" s="570">
        <v>0</v>
      </c>
      <c r="AJ2991" s="570"/>
      <c r="AK2991" s="570"/>
      <c r="AL2991" s="570"/>
    </row>
    <row r="2992" spans="1:38">
      <c r="A2992" s="570">
        <v>18</v>
      </c>
      <c r="B2992" s="570">
        <v>440</v>
      </c>
      <c r="C2992" s="570">
        <v>2023</v>
      </c>
      <c r="D2992" s="570"/>
      <c r="E2992" s="570">
        <v>99</v>
      </c>
      <c r="F2992" s="570"/>
      <c r="G2992" s="570">
        <v>99</v>
      </c>
      <c r="H2992" s="570">
        <v>2</v>
      </c>
      <c r="I2992" s="570">
        <v>99</v>
      </c>
      <c r="J2992" s="570">
        <v>141</v>
      </c>
      <c r="K2992" s="570">
        <v>99</v>
      </c>
      <c r="L2992" s="570">
        <v>4</v>
      </c>
      <c r="M2992" s="570">
        <v>99</v>
      </c>
      <c r="N2992" s="570">
        <v>99</v>
      </c>
      <c r="O2992" s="570">
        <v>99</v>
      </c>
      <c r="P2992" s="570">
        <v>99</v>
      </c>
      <c r="Q2992" s="570">
        <v>50</v>
      </c>
      <c r="R2992" s="570">
        <v>256</v>
      </c>
      <c r="S2992" s="570">
        <v>4</v>
      </c>
      <c r="T2992" s="570">
        <v>4.1796875</v>
      </c>
      <c r="U2992" s="570">
        <v>11.274999999999999</v>
      </c>
      <c r="V2992" s="570">
        <v>0</v>
      </c>
      <c r="W2992" s="570">
        <v>0</v>
      </c>
      <c r="X2992" s="570">
        <v>23.828125</v>
      </c>
      <c r="Y2992" s="570">
        <v>3.125</v>
      </c>
      <c r="Z2992" s="570">
        <v>5.7417740072211183</v>
      </c>
      <c r="AA2992" s="570">
        <v>0</v>
      </c>
      <c r="AB2992" s="570">
        <v>1.6650525223979424</v>
      </c>
      <c r="AC2992" s="570"/>
      <c r="AD2992" s="570">
        <v>40.002844507203442</v>
      </c>
      <c r="AE2992" s="570"/>
      <c r="AF2992" s="570">
        <v>13.271124935199587</v>
      </c>
      <c r="AG2992" s="570">
        <v>11.019022932119851</v>
      </c>
      <c r="AH2992" s="570">
        <v>0.78125</v>
      </c>
      <c r="AI2992" s="570">
        <v>0</v>
      </c>
      <c r="AJ2992" s="570"/>
      <c r="AK2992" s="570"/>
      <c r="AL2992" s="570"/>
    </row>
    <row r="2993" spans="1:38">
      <c r="A2993" s="570">
        <v>18</v>
      </c>
      <c r="B2993" s="570">
        <v>441</v>
      </c>
      <c r="C2993" s="570">
        <v>2023</v>
      </c>
      <c r="D2993" s="570"/>
      <c r="E2993" s="570">
        <v>99</v>
      </c>
      <c r="F2993" s="570"/>
      <c r="G2993" s="570">
        <v>99</v>
      </c>
      <c r="H2993" s="570">
        <v>2</v>
      </c>
      <c r="I2993" s="570">
        <v>99</v>
      </c>
      <c r="J2993" s="570">
        <v>143</v>
      </c>
      <c r="K2993" s="570">
        <v>99</v>
      </c>
      <c r="L2993" s="570">
        <v>4</v>
      </c>
      <c r="M2993" s="570">
        <v>99</v>
      </c>
      <c r="N2993" s="570">
        <v>99</v>
      </c>
      <c r="O2993" s="570">
        <v>99</v>
      </c>
      <c r="P2993" s="570">
        <v>99</v>
      </c>
      <c r="Q2993" s="570">
        <v>5</v>
      </c>
      <c r="R2993" s="570">
        <v>26</v>
      </c>
      <c r="S2993" s="570">
        <v>4</v>
      </c>
      <c r="T2993" s="570">
        <v>4.3076923076923057</v>
      </c>
      <c r="U2993" s="570">
        <v>15.246153846153851</v>
      </c>
      <c r="V2993" s="570">
        <v>0</v>
      </c>
      <c r="W2993" s="570">
        <v>0</v>
      </c>
      <c r="X2993" s="570">
        <v>65.384615384615401</v>
      </c>
      <c r="Y2993" s="570">
        <v>7.6923076923076898</v>
      </c>
      <c r="Z2993" s="570">
        <v>6.3081894738403133</v>
      </c>
      <c r="AA2993" s="570">
        <v>0</v>
      </c>
      <c r="AB2993" s="570">
        <v>1.5132550440696924</v>
      </c>
      <c r="AC2993" s="570"/>
      <c r="AD2993" s="570">
        <v>92.440322861508307</v>
      </c>
      <c r="AE2993" s="570"/>
      <c r="AF2993" s="570">
        <v>5.6277056277056259</v>
      </c>
      <c r="AG2993" s="570">
        <v>5.2243133533660195</v>
      </c>
      <c r="AH2993" s="570">
        <v>0</v>
      </c>
      <c r="AI2993" s="570">
        <v>0</v>
      </c>
      <c r="AJ2993" s="570"/>
      <c r="AK2993" s="570"/>
      <c r="AL2993" s="570"/>
    </row>
    <row r="2994" spans="1:38">
      <c r="A2994" s="570">
        <v>18</v>
      </c>
      <c r="B2994" s="570">
        <v>442</v>
      </c>
      <c r="C2994" s="570">
        <v>2023</v>
      </c>
      <c r="D2994" s="570"/>
      <c r="E2994" s="570">
        <v>99</v>
      </c>
      <c r="F2994" s="570"/>
      <c r="G2994" s="570">
        <v>99</v>
      </c>
      <c r="H2994" s="570">
        <v>2</v>
      </c>
      <c r="I2994" s="570">
        <v>99</v>
      </c>
      <c r="J2994" s="570">
        <v>147</v>
      </c>
      <c r="K2994" s="570">
        <v>99</v>
      </c>
      <c r="L2994" s="570">
        <v>4</v>
      </c>
      <c r="M2994" s="570">
        <v>99</v>
      </c>
      <c r="N2994" s="570">
        <v>99</v>
      </c>
      <c r="O2994" s="570">
        <v>99</v>
      </c>
      <c r="P2994" s="570">
        <v>99</v>
      </c>
      <c r="Q2994" s="570">
        <v>6</v>
      </c>
      <c r="R2994" s="570">
        <v>42</v>
      </c>
      <c r="S2994" s="570">
        <v>4</v>
      </c>
      <c r="T2994" s="570">
        <v>3.1428571428571423</v>
      </c>
      <c r="U2994" s="570">
        <v>8.3261904761904741</v>
      </c>
      <c r="V2994" s="570">
        <v>0</v>
      </c>
      <c r="W2994" s="570">
        <v>0</v>
      </c>
      <c r="X2994" s="570">
        <v>9.5238095238095273</v>
      </c>
      <c r="Y2994" s="570">
        <v>0</v>
      </c>
      <c r="Z2994" s="570">
        <v>4.4285362261785748</v>
      </c>
      <c r="AA2994" s="570">
        <v>0</v>
      </c>
      <c r="AB2994" s="570">
        <v>1.456862718169367</v>
      </c>
      <c r="AC2994" s="570"/>
      <c r="AD2994" s="570">
        <v>61.755985705909488</v>
      </c>
      <c r="AE2994" s="570"/>
      <c r="AF2994" s="570">
        <v>20.792079207920789</v>
      </c>
      <c r="AG2994" s="570">
        <v>15.515328985314348</v>
      </c>
      <c r="AH2994" s="570">
        <v>0</v>
      </c>
      <c r="AI2994" s="570">
        <v>0</v>
      </c>
      <c r="AJ2994" s="570"/>
      <c r="AK2994" s="570"/>
      <c r="AL2994" s="570"/>
    </row>
    <row r="2995" spans="1:38">
      <c r="A2995" s="570">
        <v>18</v>
      </c>
      <c r="B2995" s="570">
        <v>443</v>
      </c>
      <c r="C2995" s="570">
        <v>2023</v>
      </c>
      <c r="D2995" s="570"/>
      <c r="E2995" s="570">
        <v>99</v>
      </c>
      <c r="F2995" s="570"/>
      <c r="G2995" s="570">
        <v>99</v>
      </c>
      <c r="H2995" s="570">
        <v>1</v>
      </c>
      <c r="I2995" s="570">
        <v>99</v>
      </c>
      <c r="J2995" s="570">
        <v>155</v>
      </c>
      <c r="K2995" s="570">
        <v>99</v>
      </c>
      <c r="L2995" s="570">
        <v>4</v>
      </c>
      <c r="M2995" s="570">
        <v>99</v>
      </c>
      <c r="N2995" s="570">
        <v>99</v>
      </c>
      <c r="O2995" s="570">
        <v>99</v>
      </c>
      <c r="P2995" s="570">
        <v>99</v>
      </c>
      <c r="Q2995" s="570">
        <v>45</v>
      </c>
      <c r="R2995" s="570">
        <v>277</v>
      </c>
      <c r="S2995" s="570">
        <v>4</v>
      </c>
      <c r="T2995" s="570">
        <v>4.0577617328519873</v>
      </c>
      <c r="U2995" s="570">
        <v>15.937184115523472</v>
      </c>
      <c r="V2995" s="570">
        <v>0</v>
      </c>
      <c r="W2995" s="570">
        <v>0</v>
      </c>
      <c r="X2995" s="570">
        <v>59.205776173285201</v>
      </c>
      <c r="Y2995" s="570">
        <v>9.3862815884476554</v>
      </c>
      <c r="Z2995" s="570">
        <v>5.9614304862705323</v>
      </c>
      <c r="AA2995" s="570">
        <v>0</v>
      </c>
      <c r="AB2995" s="570">
        <v>1.5260385139690458</v>
      </c>
      <c r="AC2995" s="570"/>
      <c r="AD2995" s="570">
        <v>53.945240369873353</v>
      </c>
      <c r="AE2995" s="570"/>
      <c r="AF2995" s="570">
        <v>10.359012715033655</v>
      </c>
      <c r="AG2995" s="570">
        <v>9.8990496948170481</v>
      </c>
      <c r="AH2995" s="570">
        <v>0</v>
      </c>
      <c r="AI2995" s="570">
        <v>0</v>
      </c>
      <c r="AJ2995" s="570"/>
      <c r="AK2995" s="570"/>
      <c r="AL2995" s="570"/>
    </row>
    <row r="2996" spans="1:38">
      <c r="A2996" s="570">
        <v>18</v>
      </c>
      <c r="B2996" s="570">
        <v>444</v>
      </c>
      <c r="C2996" s="570">
        <v>2023</v>
      </c>
      <c r="D2996" s="570"/>
      <c r="E2996" s="570">
        <v>99</v>
      </c>
      <c r="F2996" s="570"/>
      <c r="G2996" s="570">
        <v>99</v>
      </c>
      <c r="H2996" s="570">
        <v>2</v>
      </c>
      <c r="I2996" s="570">
        <v>99</v>
      </c>
      <c r="J2996" s="570">
        <v>160</v>
      </c>
      <c r="K2996" s="570">
        <v>99</v>
      </c>
      <c r="L2996" s="570">
        <v>4</v>
      </c>
      <c r="M2996" s="570">
        <v>99</v>
      </c>
      <c r="N2996" s="570">
        <v>99</v>
      </c>
      <c r="O2996" s="570">
        <v>99</v>
      </c>
      <c r="P2996" s="570">
        <v>99</v>
      </c>
      <c r="Q2996" s="570">
        <v>15</v>
      </c>
      <c r="R2996" s="570">
        <v>52</v>
      </c>
      <c r="S2996" s="570">
        <v>4</v>
      </c>
      <c r="T2996" s="570">
        <v>3.692307692307693</v>
      </c>
      <c r="U2996" s="570">
        <v>10.380769230769232</v>
      </c>
      <c r="V2996" s="570">
        <v>0</v>
      </c>
      <c r="W2996" s="570">
        <v>0</v>
      </c>
      <c r="X2996" s="570">
        <v>11.53846153846154</v>
      </c>
      <c r="Y2996" s="570">
        <v>0</v>
      </c>
      <c r="Z2996" s="570">
        <v>3.9224226452900273</v>
      </c>
      <c r="AA2996" s="570">
        <v>0</v>
      </c>
      <c r="AB2996" s="570">
        <v>0.95148591360407442</v>
      </c>
      <c r="AC2996" s="570"/>
      <c r="AD2996" s="570">
        <v>42.454777849124632</v>
      </c>
      <c r="AE2996" s="570"/>
      <c r="AF2996" s="570">
        <v>10.15625</v>
      </c>
      <c r="AG2996" s="570">
        <v>7.2782676698217523</v>
      </c>
      <c r="AH2996" s="570">
        <v>3.8461538461538449</v>
      </c>
      <c r="AI2996" s="570">
        <v>52</v>
      </c>
      <c r="AJ2996" s="570">
        <v>93.459615384615446</v>
      </c>
      <c r="AK2996" s="570">
        <v>12.373922245884604</v>
      </c>
      <c r="AL2996" s="570"/>
    </row>
    <row r="2997" spans="1:38">
      <c r="A2997" s="570">
        <v>18</v>
      </c>
      <c r="B2997" s="570">
        <v>445</v>
      </c>
      <c r="C2997" s="570">
        <v>2023</v>
      </c>
      <c r="D2997" s="570"/>
      <c r="E2997" s="570">
        <v>99</v>
      </c>
      <c r="F2997" s="570"/>
      <c r="G2997" s="570">
        <v>99</v>
      </c>
      <c r="H2997" s="570">
        <v>1</v>
      </c>
      <c r="I2997" s="570">
        <v>99</v>
      </c>
      <c r="J2997" s="570">
        <v>171</v>
      </c>
      <c r="K2997" s="570">
        <v>99</v>
      </c>
      <c r="L2997" s="570">
        <v>4</v>
      </c>
      <c r="M2997" s="570">
        <v>99</v>
      </c>
      <c r="N2997" s="570">
        <v>99</v>
      </c>
      <c r="O2997" s="570">
        <v>99</v>
      </c>
      <c r="P2997" s="570">
        <v>99</v>
      </c>
      <c r="Q2997" s="570">
        <v>1</v>
      </c>
      <c r="R2997" s="570">
        <v>1</v>
      </c>
      <c r="S2997" s="570">
        <v>4</v>
      </c>
      <c r="T2997" s="570">
        <v>3</v>
      </c>
      <c r="U2997" s="570">
        <v>13.6</v>
      </c>
      <c r="V2997" s="570">
        <v>0</v>
      </c>
      <c r="W2997" s="570">
        <v>0</v>
      </c>
      <c r="X2997" s="570">
        <v>0</v>
      </c>
      <c r="Y2997" s="570">
        <v>0</v>
      </c>
      <c r="Z2997" s="570">
        <v>0</v>
      </c>
      <c r="AA2997" s="570">
        <v>0</v>
      </c>
      <c r="AB2997" s="570">
        <v>0</v>
      </c>
      <c r="AC2997" s="570"/>
      <c r="AD2997" s="570"/>
      <c r="AE2997" s="570"/>
      <c r="AF2997" s="570">
        <v>33.333333333333343</v>
      </c>
      <c r="AG2997" s="570">
        <v>30.022075055187639</v>
      </c>
      <c r="AH2997" s="570">
        <v>0</v>
      </c>
      <c r="AI2997" s="570"/>
      <c r="AJ2997" s="570"/>
      <c r="AK2997" s="570"/>
      <c r="AL2997" s="570"/>
    </row>
    <row r="2998" spans="1:38">
      <c r="A2998" s="570">
        <v>18</v>
      </c>
      <c r="B2998" s="570">
        <v>446</v>
      </c>
      <c r="C2998" s="570">
        <v>2023</v>
      </c>
      <c r="D2998" s="570"/>
      <c r="E2998" s="570">
        <v>99</v>
      </c>
      <c r="F2998" s="570"/>
      <c r="G2998" s="570">
        <v>99</v>
      </c>
      <c r="H2998" s="570">
        <v>2</v>
      </c>
      <c r="I2998" s="570">
        <v>99</v>
      </c>
      <c r="J2998" s="570">
        <v>175</v>
      </c>
      <c r="K2998" s="570">
        <v>99</v>
      </c>
      <c r="L2998" s="570">
        <v>4</v>
      </c>
      <c r="M2998" s="570">
        <v>99</v>
      </c>
      <c r="N2998" s="570">
        <v>99</v>
      </c>
      <c r="O2998" s="570">
        <v>99</v>
      </c>
      <c r="P2998" s="570">
        <v>99</v>
      </c>
      <c r="Q2998" s="570">
        <v>19</v>
      </c>
      <c r="R2998" s="570">
        <v>384</v>
      </c>
      <c r="S2998" s="570">
        <v>4</v>
      </c>
      <c r="T2998" s="570">
        <v>4.2994791666666679</v>
      </c>
      <c r="U2998" s="570">
        <v>9.0567708333333297</v>
      </c>
      <c r="V2998" s="570">
        <v>0</v>
      </c>
      <c r="W2998" s="570">
        <v>0.26041666666666674</v>
      </c>
      <c r="X2998" s="570">
        <v>18.75</v>
      </c>
      <c r="Y2998" s="570">
        <v>3.6458333333333344</v>
      </c>
      <c r="Z2998" s="570">
        <v>6.9865462966916709</v>
      </c>
      <c r="AA2998" s="570">
        <v>0</v>
      </c>
      <c r="AB2998" s="570">
        <v>1.7339741622640463</v>
      </c>
      <c r="AC2998" s="570"/>
      <c r="AD2998" s="570">
        <v>40.784304641768529</v>
      </c>
      <c r="AE2998" s="570"/>
      <c r="AF2998" s="570">
        <v>21.006564551422311</v>
      </c>
      <c r="AG2998" s="570">
        <v>17.104214823193821</v>
      </c>
      <c r="AH2998" s="570">
        <v>0</v>
      </c>
      <c r="AI2998" s="570">
        <v>0</v>
      </c>
      <c r="AJ2998" s="570"/>
      <c r="AK2998" s="570"/>
      <c r="AL2998" s="570"/>
    </row>
    <row r="2999" spans="1:38">
      <c r="A2999" s="570">
        <v>18</v>
      </c>
      <c r="B2999" s="570">
        <v>447</v>
      </c>
      <c r="C2999" s="570">
        <v>2023</v>
      </c>
      <c r="D2999" s="570"/>
      <c r="E2999" s="570">
        <v>99</v>
      </c>
      <c r="F2999" s="570"/>
      <c r="G2999" s="570">
        <v>99</v>
      </c>
      <c r="H2999" s="570">
        <v>2</v>
      </c>
      <c r="I2999" s="570">
        <v>99</v>
      </c>
      <c r="J2999" s="570">
        <v>177</v>
      </c>
      <c r="K2999" s="570">
        <v>99</v>
      </c>
      <c r="L2999" s="570">
        <v>4</v>
      </c>
      <c r="M2999" s="570">
        <v>99</v>
      </c>
      <c r="N2999" s="570">
        <v>99</v>
      </c>
      <c r="O2999" s="570">
        <v>99</v>
      </c>
      <c r="P2999" s="570">
        <v>99</v>
      </c>
      <c r="Q2999" s="570">
        <v>23</v>
      </c>
      <c r="R2999" s="570">
        <v>99</v>
      </c>
      <c r="S2999" s="570">
        <v>4</v>
      </c>
      <c r="T2999" s="570">
        <v>3.3535353535353543</v>
      </c>
      <c r="U2999" s="570">
        <v>10.314141414141416</v>
      </c>
      <c r="V2999" s="570">
        <v>0</v>
      </c>
      <c r="W2999" s="570">
        <v>0</v>
      </c>
      <c r="X2999" s="570">
        <v>14.14141414141414</v>
      </c>
      <c r="Y2999" s="570">
        <v>1.0101010101010102</v>
      </c>
      <c r="Z2999" s="570">
        <v>4.6100463439246875</v>
      </c>
      <c r="AA2999" s="570">
        <v>0</v>
      </c>
      <c r="AB2999" s="570">
        <v>0.91356921653293133</v>
      </c>
      <c r="AC2999" s="570"/>
      <c r="AD2999" s="570">
        <v>52.237935270990242</v>
      </c>
      <c r="AE2999" s="570"/>
      <c r="AF2999" s="570">
        <v>10.656620021528523</v>
      </c>
      <c r="AG2999" s="570">
        <v>8.5230877099262088</v>
      </c>
      <c r="AH2999" s="570">
        <v>0</v>
      </c>
      <c r="AI2999" s="570"/>
      <c r="AJ2999" s="570"/>
      <c r="AK2999" s="570"/>
      <c r="AL2999" s="570"/>
    </row>
    <row r="3000" spans="1:38">
      <c r="A3000" s="570">
        <v>18</v>
      </c>
      <c r="B3000" s="570">
        <v>448</v>
      </c>
      <c r="C3000" s="570">
        <v>2023</v>
      </c>
      <c r="D3000" s="570"/>
      <c r="E3000" s="570">
        <v>99</v>
      </c>
      <c r="F3000" s="570"/>
      <c r="G3000" s="570">
        <v>99</v>
      </c>
      <c r="H3000" s="570">
        <v>2</v>
      </c>
      <c r="I3000" s="570">
        <v>99</v>
      </c>
      <c r="J3000" s="570">
        <v>178</v>
      </c>
      <c r="K3000" s="570">
        <v>99</v>
      </c>
      <c r="L3000" s="570">
        <v>4</v>
      </c>
      <c r="M3000" s="570">
        <v>99</v>
      </c>
      <c r="N3000" s="570">
        <v>99</v>
      </c>
      <c r="O3000" s="570">
        <v>99</v>
      </c>
      <c r="P3000" s="570">
        <v>99</v>
      </c>
      <c r="Q3000" s="570">
        <v>13</v>
      </c>
      <c r="R3000" s="570">
        <v>92</v>
      </c>
      <c r="S3000" s="570">
        <v>4</v>
      </c>
      <c r="T3000" s="570">
        <v>3.9891304347826089</v>
      </c>
      <c r="U3000" s="570">
        <v>8.6336956521739125</v>
      </c>
      <c r="V3000" s="570">
        <v>0</v>
      </c>
      <c r="W3000" s="570">
        <v>0</v>
      </c>
      <c r="X3000" s="570">
        <v>5.4347826086956523</v>
      </c>
      <c r="Y3000" s="570">
        <v>0</v>
      </c>
      <c r="Z3000" s="570">
        <v>3.6293273174154002</v>
      </c>
      <c r="AA3000" s="570">
        <v>0</v>
      </c>
      <c r="AB3000" s="570">
        <v>1.4853967792083098</v>
      </c>
      <c r="AC3000" s="570"/>
      <c r="AD3000" s="570">
        <v>-3.2393624736758935</v>
      </c>
      <c r="AE3000" s="570"/>
      <c r="AF3000" s="570">
        <v>17.358490566037744</v>
      </c>
      <c r="AG3000" s="570">
        <v>12.90684259274305</v>
      </c>
      <c r="AH3000" s="570">
        <v>6.5217391304347823</v>
      </c>
      <c r="AI3000" s="570">
        <v>0</v>
      </c>
      <c r="AJ3000" s="570"/>
      <c r="AK3000" s="570"/>
      <c r="AL3000" s="570"/>
    </row>
    <row r="3001" spans="1:38">
      <c r="A3001" s="570">
        <v>18</v>
      </c>
      <c r="B3001" s="570">
        <v>449</v>
      </c>
      <c r="C3001" s="570">
        <v>2023</v>
      </c>
      <c r="D3001" s="570"/>
      <c r="E3001" s="570">
        <v>99</v>
      </c>
      <c r="F3001" s="570"/>
      <c r="G3001" s="570">
        <v>99</v>
      </c>
      <c r="H3001" s="570">
        <v>2</v>
      </c>
      <c r="I3001" s="570">
        <v>99</v>
      </c>
      <c r="J3001" s="570">
        <v>181</v>
      </c>
      <c r="K3001" s="570">
        <v>99</v>
      </c>
      <c r="L3001" s="570">
        <v>4</v>
      </c>
      <c r="M3001" s="570">
        <v>99</v>
      </c>
      <c r="N3001" s="570">
        <v>99</v>
      </c>
      <c r="O3001" s="570">
        <v>99</v>
      </c>
      <c r="P3001" s="570">
        <v>99</v>
      </c>
      <c r="Q3001" s="570">
        <v>13</v>
      </c>
      <c r="R3001" s="570">
        <v>63</v>
      </c>
      <c r="S3001" s="570">
        <v>4</v>
      </c>
      <c r="T3001" s="570">
        <v>3.7142857142857153</v>
      </c>
      <c r="U3001" s="570">
        <v>12.961904761904764</v>
      </c>
      <c r="V3001" s="570">
        <v>0</v>
      </c>
      <c r="W3001" s="570">
        <v>0</v>
      </c>
      <c r="X3001" s="570">
        <v>31.746031746031758</v>
      </c>
      <c r="Y3001" s="570">
        <v>0</v>
      </c>
      <c r="Z3001" s="570">
        <v>5.4148364254831556</v>
      </c>
      <c r="AA3001" s="570">
        <v>0</v>
      </c>
      <c r="AB3001" s="570">
        <v>1.4846149779161804</v>
      </c>
      <c r="AC3001" s="570"/>
      <c r="AD3001" s="570">
        <v>49.977776253140625</v>
      </c>
      <c r="AE3001" s="570"/>
      <c r="AF3001" s="570">
        <v>7.7300613496932513</v>
      </c>
      <c r="AG3001" s="570">
        <v>7.2161395509132813</v>
      </c>
      <c r="AH3001" s="570">
        <v>0</v>
      </c>
      <c r="AI3001" s="570">
        <v>0</v>
      </c>
      <c r="AJ3001" s="570"/>
      <c r="AK3001" s="570"/>
      <c r="AL3001" s="570"/>
    </row>
    <row r="3002" spans="1:38">
      <c r="A3002" s="570">
        <v>18</v>
      </c>
      <c r="B3002" s="570">
        <v>450</v>
      </c>
      <c r="C3002" s="570">
        <v>2023</v>
      </c>
      <c r="D3002" s="570"/>
      <c r="E3002" s="570">
        <v>99</v>
      </c>
      <c r="F3002" s="570"/>
      <c r="G3002" s="570">
        <v>99</v>
      </c>
      <c r="H3002" s="570">
        <v>1</v>
      </c>
      <c r="I3002" s="570">
        <v>99</v>
      </c>
      <c r="J3002" s="570">
        <v>262</v>
      </c>
      <c r="K3002" s="570">
        <v>99</v>
      </c>
      <c r="L3002" s="570">
        <v>4</v>
      </c>
      <c r="M3002" s="570">
        <v>99</v>
      </c>
      <c r="N3002" s="570">
        <v>99</v>
      </c>
      <c r="O3002" s="570">
        <v>99</v>
      </c>
      <c r="P3002" s="570">
        <v>99</v>
      </c>
      <c r="Q3002" s="570"/>
      <c r="R3002" s="570">
        <v>0</v>
      </c>
      <c r="S3002" s="570"/>
      <c r="T3002" s="570"/>
      <c r="U3002" s="570"/>
      <c r="V3002" s="570"/>
      <c r="W3002" s="570"/>
      <c r="X3002" s="570"/>
      <c r="Y3002" s="570"/>
      <c r="Z3002" s="570"/>
      <c r="AA3002" s="570"/>
      <c r="AB3002" s="570"/>
      <c r="AC3002" s="570"/>
      <c r="AD3002" s="570"/>
      <c r="AE3002" s="570"/>
      <c r="AF3002" s="570"/>
      <c r="AG3002" s="570"/>
      <c r="AH3002" s="570"/>
      <c r="AI3002" s="570"/>
      <c r="AJ3002" s="570"/>
      <c r="AK3002" s="570"/>
      <c r="AL3002" s="570"/>
    </row>
    <row r="3003" spans="1:38">
      <c r="A3003" s="570">
        <v>18</v>
      </c>
      <c r="B3003" s="570">
        <v>451</v>
      </c>
      <c r="C3003" s="570">
        <v>2023</v>
      </c>
      <c r="D3003" s="570"/>
      <c r="E3003" s="570">
        <v>99</v>
      </c>
      <c r="F3003" s="570"/>
      <c r="G3003" s="570">
        <v>99</v>
      </c>
      <c r="H3003" s="570">
        <v>1</v>
      </c>
      <c r="I3003" s="570">
        <v>99</v>
      </c>
      <c r="J3003" s="570">
        <v>309</v>
      </c>
      <c r="K3003" s="570">
        <v>99</v>
      </c>
      <c r="L3003" s="570">
        <v>4</v>
      </c>
      <c r="M3003" s="570">
        <v>99</v>
      </c>
      <c r="N3003" s="570">
        <v>99</v>
      </c>
      <c r="O3003" s="570">
        <v>99</v>
      </c>
      <c r="P3003" s="570">
        <v>99</v>
      </c>
      <c r="Q3003" s="570">
        <v>26</v>
      </c>
      <c r="R3003" s="570">
        <v>68</v>
      </c>
      <c r="S3003" s="570">
        <v>4</v>
      </c>
      <c r="T3003" s="570">
        <v>3.5882352941176472</v>
      </c>
      <c r="U3003" s="570">
        <v>9.6470588235294095</v>
      </c>
      <c r="V3003" s="570">
        <v>0</v>
      </c>
      <c r="W3003" s="570">
        <v>0</v>
      </c>
      <c r="X3003" s="570">
        <v>13.23529411764706</v>
      </c>
      <c r="Y3003" s="570">
        <v>1.4705882352941178</v>
      </c>
      <c r="Z3003" s="570">
        <v>5.3530219774121512</v>
      </c>
      <c r="AA3003" s="570">
        <v>0</v>
      </c>
      <c r="AB3003" s="570">
        <v>1.7425074404233669</v>
      </c>
      <c r="AC3003" s="570"/>
      <c r="AD3003" s="570">
        <v>59.361211478176152</v>
      </c>
      <c r="AE3003" s="570"/>
      <c r="AF3003" s="570">
        <v>5.7529610829103213</v>
      </c>
      <c r="AG3003" s="570">
        <v>4.8240260026767459</v>
      </c>
      <c r="AH3003" s="570">
        <v>0</v>
      </c>
      <c r="AI3003" s="570">
        <v>0</v>
      </c>
      <c r="AJ3003" s="570"/>
      <c r="AK3003" s="570"/>
      <c r="AL3003" s="570"/>
    </row>
    <row r="3004" spans="1:38">
      <c r="A3004" s="570">
        <v>18</v>
      </c>
      <c r="B3004" s="570">
        <v>452</v>
      </c>
      <c r="C3004" s="570">
        <v>2023</v>
      </c>
      <c r="D3004" s="570"/>
      <c r="E3004" s="570">
        <v>99</v>
      </c>
      <c r="F3004" s="570"/>
      <c r="G3004" s="570">
        <v>99</v>
      </c>
      <c r="H3004" s="570">
        <v>2</v>
      </c>
      <c r="I3004" s="570">
        <v>99</v>
      </c>
      <c r="J3004" s="570">
        <v>470</v>
      </c>
      <c r="K3004" s="570">
        <v>99</v>
      </c>
      <c r="L3004" s="570">
        <v>4</v>
      </c>
      <c r="M3004" s="570">
        <v>99</v>
      </c>
      <c r="N3004" s="570">
        <v>99</v>
      </c>
      <c r="O3004" s="570">
        <v>99</v>
      </c>
      <c r="P3004" s="570">
        <v>99</v>
      </c>
      <c r="Q3004" s="570">
        <v>9</v>
      </c>
      <c r="R3004" s="570">
        <v>34</v>
      </c>
      <c r="S3004" s="570">
        <v>4</v>
      </c>
      <c r="T3004" s="570">
        <v>4.0294117647058822</v>
      </c>
      <c r="U3004" s="570">
        <v>8.2088235294117649</v>
      </c>
      <c r="V3004" s="570">
        <v>0</v>
      </c>
      <c r="W3004" s="570">
        <v>0</v>
      </c>
      <c r="X3004" s="570">
        <v>23.52941176470588</v>
      </c>
      <c r="Y3004" s="570">
        <v>0</v>
      </c>
      <c r="Z3004" s="570">
        <v>6.2872591824802049</v>
      </c>
      <c r="AA3004" s="570">
        <v>0</v>
      </c>
      <c r="AB3004" s="570">
        <v>1.4034682694635472</v>
      </c>
      <c r="AC3004" s="570"/>
      <c r="AD3004" s="570">
        <v>-2.9410300268884904E-3</v>
      </c>
      <c r="AE3004" s="570"/>
      <c r="AF3004" s="570">
        <v>3.3530571992110452</v>
      </c>
      <c r="AG3004" s="570">
        <v>2.954408324423885</v>
      </c>
      <c r="AH3004" s="570">
        <v>2.9411764705882355</v>
      </c>
      <c r="AI3004" s="570">
        <v>0</v>
      </c>
      <c r="AJ3004" s="570"/>
      <c r="AK3004" s="570"/>
      <c r="AL3004" s="570"/>
    </row>
    <row r="3005" spans="1:38">
      <c r="A3005" s="570">
        <v>18</v>
      </c>
      <c r="B3005" s="570">
        <v>453</v>
      </c>
      <c r="C3005" s="570">
        <v>2023</v>
      </c>
      <c r="D3005" s="570"/>
      <c r="E3005" s="570">
        <v>99</v>
      </c>
      <c r="F3005" s="570"/>
      <c r="G3005" s="570">
        <v>99</v>
      </c>
      <c r="H3005" s="570">
        <v>2</v>
      </c>
      <c r="I3005" s="570">
        <v>99</v>
      </c>
      <c r="J3005" s="570">
        <v>629</v>
      </c>
      <c r="K3005" s="570">
        <v>99</v>
      </c>
      <c r="L3005" s="570">
        <v>4</v>
      </c>
      <c r="M3005" s="570">
        <v>99</v>
      </c>
      <c r="N3005" s="570">
        <v>99</v>
      </c>
      <c r="O3005" s="570">
        <v>99</v>
      </c>
      <c r="P3005" s="570">
        <v>99</v>
      </c>
      <c r="Q3005" s="570">
        <v>2</v>
      </c>
      <c r="R3005" s="570">
        <v>5</v>
      </c>
      <c r="S3005" s="570">
        <v>4</v>
      </c>
      <c r="T3005" s="570">
        <v>3.8</v>
      </c>
      <c r="U3005" s="570">
        <v>13.28</v>
      </c>
      <c r="V3005" s="570">
        <v>0</v>
      </c>
      <c r="W3005" s="570">
        <v>0</v>
      </c>
      <c r="X3005" s="570">
        <v>40</v>
      </c>
      <c r="Y3005" s="570">
        <v>0</v>
      </c>
      <c r="Z3005" s="570">
        <v>4.509279321576785</v>
      </c>
      <c r="AA3005" s="570">
        <v>0</v>
      </c>
      <c r="AB3005" s="570">
        <v>1.4696938456699067</v>
      </c>
      <c r="AC3005" s="570"/>
      <c r="AD3005" s="570">
        <v>-49.25112289000608</v>
      </c>
      <c r="AE3005" s="570"/>
      <c r="AF3005" s="570">
        <v>2.6041666666666661</v>
      </c>
      <c r="AG3005" s="570">
        <v>1.6374038271848497</v>
      </c>
      <c r="AH3005" s="570">
        <v>0</v>
      </c>
      <c r="AI3005" s="570"/>
      <c r="AJ3005" s="570"/>
      <c r="AK3005" s="570"/>
      <c r="AL3005" s="570"/>
    </row>
    <row r="3006" spans="1:38">
      <c r="A3006" s="570">
        <v>18</v>
      </c>
      <c r="B3006" s="570">
        <v>454</v>
      </c>
      <c r="C3006" s="570">
        <v>2023</v>
      </c>
      <c r="D3006" s="570"/>
      <c r="E3006" s="570">
        <v>99</v>
      </c>
      <c r="F3006" s="570"/>
      <c r="G3006" s="570">
        <v>99</v>
      </c>
      <c r="H3006" s="570">
        <v>1</v>
      </c>
      <c r="I3006" s="570">
        <v>99</v>
      </c>
      <c r="J3006" s="570">
        <v>643</v>
      </c>
      <c r="K3006" s="570">
        <v>99</v>
      </c>
      <c r="L3006" s="570">
        <v>4</v>
      </c>
      <c r="M3006" s="570">
        <v>99</v>
      </c>
      <c r="N3006" s="570">
        <v>99</v>
      </c>
      <c r="O3006" s="570">
        <v>99</v>
      </c>
      <c r="P3006" s="570">
        <v>99</v>
      </c>
      <c r="Q3006" s="570">
        <v>14</v>
      </c>
      <c r="R3006" s="570">
        <v>125</v>
      </c>
      <c r="S3006" s="570">
        <v>4</v>
      </c>
      <c r="T3006" s="570">
        <v>3.92</v>
      </c>
      <c r="U3006" s="570">
        <v>12.348800000000001</v>
      </c>
      <c r="V3006" s="570">
        <v>0</v>
      </c>
      <c r="W3006" s="570">
        <v>0</v>
      </c>
      <c r="X3006" s="570">
        <v>28</v>
      </c>
      <c r="Y3006" s="570">
        <v>3.2</v>
      </c>
      <c r="Z3006" s="570">
        <v>5.4676154363671126</v>
      </c>
      <c r="AA3006" s="570">
        <v>0</v>
      </c>
      <c r="AB3006" s="570">
        <v>1.5829087149927514</v>
      </c>
      <c r="AC3006" s="570"/>
      <c r="AD3006" s="570">
        <v>40.124897513486253</v>
      </c>
      <c r="AE3006" s="570"/>
      <c r="AF3006" s="570">
        <v>16.733601070950463</v>
      </c>
      <c r="AG3006" s="570">
        <v>15.576814402195845</v>
      </c>
      <c r="AH3006" s="570">
        <v>0</v>
      </c>
      <c r="AI3006" s="570">
        <v>0</v>
      </c>
      <c r="AJ3006" s="570"/>
      <c r="AK3006" s="570"/>
      <c r="AL3006" s="570"/>
    </row>
    <row r="3007" spans="1:38">
      <c r="A3007" s="570">
        <v>18</v>
      </c>
      <c r="B3007" s="570">
        <v>455</v>
      </c>
      <c r="C3007" s="570">
        <v>2023</v>
      </c>
      <c r="D3007" s="570"/>
      <c r="E3007" s="570">
        <v>99</v>
      </c>
      <c r="F3007" s="570"/>
      <c r="G3007" s="570">
        <v>99</v>
      </c>
      <c r="H3007" s="570">
        <v>2</v>
      </c>
      <c r="I3007" s="570">
        <v>99</v>
      </c>
      <c r="J3007" s="570">
        <v>704</v>
      </c>
      <c r="K3007" s="570">
        <v>99</v>
      </c>
      <c r="L3007" s="570">
        <v>4</v>
      </c>
      <c r="M3007" s="570">
        <v>99</v>
      </c>
      <c r="N3007" s="570">
        <v>99</v>
      </c>
      <c r="O3007" s="570">
        <v>99</v>
      </c>
      <c r="P3007" s="570">
        <v>99</v>
      </c>
      <c r="Q3007" s="570"/>
      <c r="R3007" s="570">
        <v>0</v>
      </c>
      <c r="S3007" s="570"/>
      <c r="T3007" s="570"/>
      <c r="U3007" s="570"/>
      <c r="V3007" s="570"/>
      <c r="W3007" s="570"/>
      <c r="X3007" s="570"/>
      <c r="Y3007" s="570"/>
      <c r="Z3007" s="570"/>
      <c r="AA3007" s="570"/>
      <c r="AB3007" s="570"/>
      <c r="AC3007" s="570"/>
      <c r="AD3007" s="570"/>
      <c r="AE3007" s="570"/>
      <c r="AF3007" s="570"/>
      <c r="AG3007" s="570"/>
      <c r="AH3007" s="570"/>
      <c r="AI3007" s="570"/>
      <c r="AJ3007" s="570"/>
      <c r="AK3007" s="570"/>
      <c r="AL3007" s="570"/>
    </row>
    <row r="3008" spans="1:38">
      <c r="A3008" s="570">
        <v>18</v>
      </c>
      <c r="B3008" s="570">
        <v>456</v>
      </c>
      <c r="C3008" s="570">
        <v>2023</v>
      </c>
      <c r="D3008" s="570"/>
      <c r="E3008" s="570">
        <v>99</v>
      </c>
      <c r="F3008" s="570"/>
      <c r="G3008" s="570">
        <v>99</v>
      </c>
      <c r="H3008" s="570">
        <v>1</v>
      </c>
      <c r="I3008" s="570">
        <v>99</v>
      </c>
      <c r="J3008" s="570">
        <v>802</v>
      </c>
      <c r="K3008" s="570">
        <v>99</v>
      </c>
      <c r="L3008" s="570">
        <v>4</v>
      </c>
      <c r="M3008" s="570">
        <v>99</v>
      </c>
      <c r="N3008" s="570">
        <v>99</v>
      </c>
      <c r="O3008" s="570">
        <v>99</v>
      </c>
      <c r="P3008" s="570">
        <v>99</v>
      </c>
      <c r="Q3008" s="570"/>
      <c r="R3008" s="570">
        <v>0</v>
      </c>
      <c r="S3008" s="570"/>
      <c r="T3008" s="570"/>
      <c r="U3008" s="570"/>
      <c r="V3008" s="570"/>
      <c r="W3008" s="570"/>
      <c r="X3008" s="570"/>
      <c r="Y3008" s="570"/>
      <c r="Z3008" s="570"/>
      <c r="AA3008" s="570"/>
      <c r="AB3008" s="570"/>
      <c r="AC3008" s="570"/>
      <c r="AD3008" s="570"/>
      <c r="AE3008" s="570"/>
      <c r="AF3008" s="570"/>
      <c r="AG3008" s="570"/>
      <c r="AH3008" s="570"/>
      <c r="AI3008" s="570"/>
      <c r="AJ3008" s="570"/>
      <c r="AK3008" s="570"/>
      <c r="AL3008" s="570"/>
    </row>
    <row r="3009" spans="1:38">
      <c r="A3009" s="570">
        <v>18</v>
      </c>
      <c r="B3009" s="570">
        <v>457</v>
      </c>
      <c r="C3009" s="570">
        <v>2023</v>
      </c>
      <c r="D3009" s="570"/>
      <c r="E3009" s="570">
        <v>99</v>
      </c>
      <c r="F3009" s="570"/>
      <c r="G3009" s="570">
        <v>99</v>
      </c>
      <c r="H3009" s="570">
        <v>1</v>
      </c>
      <c r="I3009" s="570">
        <v>99</v>
      </c>
      <c r="J3009" s="570">
        <v>103</v>
      </c>
      <c r="K3009" s="570">
        <v>99</v>
      </c>
      <c r="L3009" s="570">
        <v>5</v>
      </c>
      <c r="M3009" s="570">
        <v>99</v>
      </c>
      <c r="N3009" s="570">
        <v>99</v>
      </c>
      <c r="O3009" s="570">
        <v>99</v>
      </c>
      <c r="P3009" s="570">
        <v>99</v>
      </c>
      <c r="Q3009" s="570">
        <v>10</v>
      </c>
      <c r="R3009" s="570">
        <v>64</v>
      </c>
      <c r="S3009" s="570">
        <v>5</v>
      </c>
      <c r="T3009" s="570">
        <v>3.828125</v>
      </c>
      <c r="U3009" s="570">
        <v>17.092187500000005</v>
      </c>
      <c r="V3009" s="570">
        <v>0</v>
      </c>
      <c r="W3009" s="570">
        <v>0</v>
      </c>
      <c r="X3009" s="570">
        <v>62.5</v>
      </c>
      <c r="Y3009" s="570">
        <v>9.375</v>
      </c>
      <c r="Z3009" s="570">
        <v>5.8401975749835353</v>
      </c>
      <c r="AA3009" s="570">
        <v>0</v>
      </c>
      <c r="AB3009" s="570">
        <v>1.8837685591321989</v>
      </c>
      <c r="AC3009" s="570"/>
      <c r="AD3009" s="570">
        <v>50.023218855772569</v>
      </c>
      <c r="AE3009" s="570"/>
      <c r="AF3009" s="570">
        <v>15.880893300248143</v>
      </c>
      <c r="AG3009" s="570">
        <v>17.25122220469958</v>
      </c>
      <c r="AH3009" s="570">
        <v>0</v>
      </c>
      <c r="AI3009" s="570">
        <v>0</v>
      </c>
      <c r="AJ3009" s="570"/>
      <c r="AK3009" s="570"/>
      <c r="AL3009" s="570"/>
    </row>
    <row r="3010" spans="1:38">
      <c r="A3010" s="570">
        <v>18</v>
      </c>
      <c r="B3010" s="570">
        <v>458</v>
      </c>
      <c r="C3010" s="570">
        <v>2023</v>
      </c>
      <c r="D3010" s="570"/>
      <c r="E3010" s="570">
        <v>99</v>
      </c>
      <c r="F3010" s="570"/>
      <c r="G3010" s="570">
        <v>99</v>
      </c>
      <c r="H3010" s="570">
        <v>2</v>
      </c>
      <c r="I3010" s="570">
        <v>99</v>
      </c>
      <c r="J3010" s="570">
        <v>106</v>
      </c>
      <c r="K3010" s="570">
        <v>99</v>
      </c>
      <c r="L3010" s="570">
        <v>5</v>
      </c>
      <c r="M3010" s="570">
        <v>99</v>
      </c>
      <c r="N3010" s="570">
        <v>99</v>
      </c>
      <c r="O3010" s="570">
        <v>99</v>
      </c>
      <c r="P3010" s="570">
        <v>99</v>
      </c>
      <c r="Q3010" s="570">
        <v>15</v>
      </c>
      <c r="R3010" s="570">
        <v>171</v>
      </c>
      <c r="S3010" s="570">
        <v>5</v>
      </c>
      <c r="T3010" s="570">
        <v>3.3508771929824563</v>
      </c>
      <c r="U3010" s="570">
        <v>11.488888888888882</v>
      </c>
      <c r="V3010" s="570">
        <v>0</v>
      </c>
      <c r="W3010" s="570">
        <v>0</v>
      </c>
      <c r="X3010" s="570">
        <v>24.561403508771935</v>
      </c>
      <c r="Y3010" s="570">
        <v>3.5087719298245608</v>
      </c>
      <c r="Z3010" s="570">
        <v>5.8563749884376683</v>
      </c>
      <c r="AA3010" s="570">
        <v>0</v>
      </c>
      <c r="AB3010" s="570">
        <v>1.6275180552012789</v>
      </c>
      <c r="AC3010" s="570"/>
      <c r="AD3010" s="570">
        <v>47.186002411159585</v>
      </c>
      <c r="AE3010" s="570"/>
      <c r="AF3010" s="570">
        <v>37.254901960784309</v>
      </c>
      <c r="AG3010" s="570">
        <v>29.660159729456339</v>
      </c>
      <c r="AH3010" s="570">
        <v>0</v>
      </c>
      <c r="AI3010" s="570">
        <v>116</v>
      </c>
      <c r="AJ3010" s="570">
        <v>93.679310344827613</v>
      </c>
      <c r="AK3010" s="570">
        <v>11.823515724167075</v>
      </c>
      <c r="AL3010" s="570"/>
    </row>
    <row r="3011" spans="1:38">
      <c r="A3011" s="570">
        <v>18</v>
      </c>
      <c r="B3011" s="570">
        <v>459</v>
      </c>
      <c r="C3011" s="570">
        <v>2023</v>
      </c>
      <c r="D3011" s="570"/>
      <c r="E3011" s="570">
        <v>99</v>
      </c>
      <c r="F3011" s="570"/>
      <c r="G3011" s="570">
        <v>99</v>
      </c>
      <c r="H3011" s="570">
        <v>1</v>
      </c>
      <c r="I3011" s="570">
        <v>99</v>
      </c>
      <c r="J3011" s="570">
        <v>110</v>
      </c>
      <c r="K3011" s="570">
        <v>99</v>
      </c>
      <c r="L3011" s="570">
        <v>5</v>
      </c>
      <c r="M3011" s="570">
        <v>99</v>
      </c>
      <c r="N3011" s="570">
        <v>99</v>
      </c>
      <c r="O3011" s="570">
        <v>99</v>
      </c>
      <c r="P3011" s="570">
        <v>99</v>
      </c>
      <c r="Q3011" s="570">
        <v>94</v>
      </c>
      <c r="R3011" s="570">
        <v>2325</v>
      </c>
      <c r="S3011" s="570">
        <v>5</v>
      </c>
      <c r="T3011" s="570">
        <v>5.1858064516129021</v>
      </c>
      <c r="U3011" s="570">
        <v>9.1538494623655993</v>
      </c>
      <c r="V3011" s="570">
        <v>0</v>
      </c>
      <c r="W3011" s="570">
        <v>0.51612903225806439</v>
      </c>
      <c r="X3011" s="570">
        <v>13.591397849462364</v>
      </c>
      <c r="Y3011" s="570">
        <v>4.344086021505376</v>
      </c>
      <c r="Z3011" s="570">
        <v>5.6502559861055106</v>
      </c>
      <c r="AA3011" s="570">
        <v>0</v>
      </c>
      <c r="AB3011" s="570">
        <v>1.3333975704262373</v>
      </c>
      <c r="AC3011" s="570"/>
      <c r="AD3011" s="570">
        <v>38.058314896476446</v>
      </c>
      <c r="AE3011" s="570"/>
      <c r="AF3011" s="570">
        <v>41.674135149668402</v>
      </c>
      <c r="AG3011" s="570">
        <v>36.598711985073471</v>
      </c>
      <c r="AH3011" s="570">
        <v>0.73118279569892475</v>
      </c>
      <c r="AI3011" s="570">
        <v>927</v>
      </c>
      <c r="AJ3011" s="570">
        <v>91.230744336569757</v>
      </c>
      <c r="AK3011" s="570">
        <v>13.890811815723797</v>
      </c>
      <c r="AL3011" s="570"/>
    </row>
    <row r="3012" spans="1:38">
      <c r="A3012" s="570">
        <v>18</v>
      </c>
      <c r="B3012" s="570">
        <v>460</v>
      </c>
      <c r="C3012" s="570">
        <v>2023</v>
      </c>
      <c r="D3012" s="570"/>
      <c r="E3012" s="570">
        <v>99</v>
      </c>
      <c r="F3012" s="570"/>
      <c r="G3012" s="570">
        <v>99</v>
      </c>
      <c r="H3012" s="570">
        <v>1</v>
      </c>
      <c r="I3012" s="570">
        <v>99</v>
      </c>
      <c r="J3012" s="570">
        <v>111</v>
      </c>
      <c r="K3012" s="570">
        <v>99</v>
      </c>
      <c r="L3012" s="570">
        <v>5</v>
      </c>
      <c r="M3012" s="570">
        <v>99</v>
      </c>
      <c r="N3012" s="570">
        <v>99</v>
      </c>
      <c r="O3012" s="570">
        <v>99</v>
      </c>
      <c r="P3012" s="570">
        <v>99</v>
      </c>
      <c r="Q3012" s="570">
        <v>14</v>
      </c>
      <c r="R3012" s="570">
        <v>58</v>
      </c>
      <c r="S3012" s="570">
        <v>5</v>
      </c>
      <c r="T3012" s="570">
        <v>4.4482758620689653</v>
      </c>
      <c r="U3012" s="570">
        <v>13.94310344827586</v>
      </c>
      <c r="V3012" s="570">
        <v>0</v>
      </c>
      <c r="W3012" s="570">
        <v>0</v>
      </c>
      <c r="X3012" s="570">
        <v>39.655172413793117</v>
      </c>
      <c r="Y3012" s="570">
        <v>12.068965517241377</v>
      </c>
      <c r="Z3012" s="570">
        <v>6.9581287632416116</v>
      </c>
      <c r="AA3012" s="570">
        <v>0</v>
      </c>
      <c r="AB3012" s="570">
        <v>1.8115759360777517</v>
      </c>
      <c r="AC3012" s="570"/>
      <c r="AD3012" s="570">
        <v>44.861051657057267</v>
      </c>
      <c r="AE3012" s="570"/>
      <c r="AF3012" s="570">
        <v>29.896907216494849</v>
      </c>
      <c r="AG3012" s="570">
        <v>25.654284173460649</v>
      </c>
      <c r="AH3012" s="570">
        <v>6.8965517241379306</v>
      </c>
      <c r="AI3012" s="570">
        <v>20</v>
      </c>
      <c r="AJ3012" s="570">
        <v>100.395</v>
      </c>
      <c r="AK3012" s="570">
        <v>14.434826501259389</v>
      </c>
      <c r="AL3012" s="570"/>
    </row>
    <row r="3013" spans="1:38">
      <c r="A3013" s="570">
        <v>18</v>
      </c>
      <c r="B3013" s="570">
        <v>461</v>
      </c>
      <c r="C3013" s="570">
        <v>2023</v>
      </c>
      <c r="D3013" s="570"/>
      <c r="E3013" s="570">
        <v>99</v>
      </c>
      <c r="F3013" s="570"/>
      <c r="G3013" s="570">
        <v>99</v>
      </c>
      <c r="H3013" s="570">
        <v>1</v>
      </c>
      <c r="I3013" s="570">
        <v>99</v>
      </c>
      <c r="J3013" s="570">
        <v>116</v>
      </c>
      <c r="K3013" s="570">
        <v>99</v>
      </c>
      <c r="L3013" s="570">
        <v>5</v>
      </c>
      <c r="M3013" s="570">
        <v>99</v>
      </c>
      <c r="N3013" s="570">
        <v>99</v>
      </c>
      <c r="O3013" s="570">
        <v>99</v>
      </c>
      <c r="P3013" s="570">
        <v>99</v>
      </c>
      <c r="Q3013" s="570">
        <v>34</v>
      </c>
      <c r="R3013" s="570">
        <v>353</v>
      </c>
      <c r="S3013" s="570">
        <v>5</v>
      </c>
      <c r="T3013" s="570">
        <v>3.9121813031161472</v>
      </c>
      <c r="U3013" s="570">
        <v>10.464589235127477</v>
      </c>
      <c r="V3013" s="570">
        <v>0</v>
      </c>
      <c r="W3013" s="570">
        <v>0</v>
      </c>
      <c r="X3013" s="570">
        <v>16.14730878186969</v>
      </c>
      <c r="Y3013" s="570">
        <v>5.0991501416430589</v>
      </c>
      <c r="Z3013" s="570">
        <v>6.0600880156659391</v>
      </c>
      <c r="AA3013" s="570">
        <v>0</v>
      </c>
      <c r="AB3013" s="570">
        <v>1.4943497173054132</v>
      </c>
      <c r="AC3013" s="570"/>
      <c r="AD3013" s="570">
        <v>30.412403657037427</v>
      </c>
      <c r="AE3013" s="570"/>
      <c r="AF3013" s="570">
        <v>27.75157232704403</v>
      </c>
      <c r="AG3013" s="570">
        <v>24.887319863369019</v>
      </c>
      <c r="AH3013" s="570">
        <v>0</v>
      </c>
      <c r="AI3013" s="570">
        <v>0</v>
      </c>
      <c r="AJ3013" s="570"/>
      <c r="AK3013" s="570"/>
      <c r="AL3013" s="570"/>
    </row>
    <row r="3014" spans="1:38">
      <c r="A3014" s="570">
        <v>18</v>
      </c>
      <c r="B3014" s="570">
        <v>462</v>
      </c>
      <c r="C3014" s="570">
        <v>2023</v>
      </c>
      <c r="D3014" s="570"/>
      <c r="E3014" s="570">
        <v>99</v>
      </c>
      <c r="F3014" s="570"/>
      <c r="G3014" s="570">
        <v>99</v>
      </c>
      <c r="H3014" s="570">
        <v>2</v>
      </c>
      <c r="I3014" s="570">
        <v>99</v>
      </c>
      <c r="J3014" s="570">
        <v>117</v>
      </c>
      <c r="K3014" s="570">
        <v>99</v>
      </c>
      <c r="L3014" s="570">
        <v>5</v>
      </c>
      <c r="M3014" s="570">
        <v>99</v>
      </c>
      <c r="N3014" s="570">
        <v>99</v>
      </c>
      <c r="O3014" s="570">
        <v>99</v>
      </c>
      <c r="P3014" s="570">
        <v>99</v>
      </c>
      <c r="Q3014" s="570">
        <v>6</v>
      </c>
      <c r="R3014" s="570">
        <v>82</v>
      </c>
      <c r="S3014" s="570">
        <v>5</v>
      </c>
      <c r="T3014" s="570">
        <v>3.8536585365853657</v>
      </c>
      <c r="U3014" s="570">
        <v>10.507317073170736</v>
      </c>
      <c r="V3014" s="570">
        <v>0</v>
      </c>
      <c r="W3014" s="570">
        <v>0</v>
      </c>
      <c r="X3014" s="570">
        <v>10.975609756097562</v>
      </c>
      <c r="Y3014" s="570">
        <v>0</v>
      </c>
      <c r="Z3014" s="570">
        <v>3.9309212129463376</v>
      </c>
      <c r="AA3014" s="570">
        <v>0</v>
      </c>
      <c r="AB3014" s="570">
        <v>1.1594989584394839</v>
      </c>
      <c r="AC3014" s="570"/>
      <c r="AD3014" s="570">
        <v>50.672631187121858</v>
      </c>
      <c r="AE3014" s="570"/>
      <c r="AF3014" s="570">
        <v>28.771929824561404</v>
      </c>
      <c r="AG3014" s="570">
        <v>25.124661009535487</v>
      </c>
      <c r="AH3014" s="570">
        <v>0</v>
      </c>
      <c r="AI3014" s="570">
        <v>82</v>
      </c>
      <c r="AJ3014" s="570">
        <v>88.043902439024379</v>
      </c>
      <c r="AK3014" s="570">
        <v>14.785493524362263</v>
      </c>
      <c r="AL3014" s="570"/>
    </row>
    <row r="3015" spans="1:38">
      <c r="A3015" s="570">
        <v>18</v>
      </c>
      <c r="B3015" s="570">
        <v>463</v>
      </c>
      <c r="C3015" s="570">
        <v>2023</v>
      </c>
      <c r="D3015" s="570"/>
      <c r="E3015" s="570">
        <v>99</v>
      </c>
      <c r="F3015" s="570"/>
      <c r="G3015" s="570">
        <v>99</v>
      </c>
      <c r="H3015" s="570">
        <v>1</v>
      </c>
      <c r="I3015" s="570">
        <v>99</v>
      </c>
      <c r="J3015" s="570">
        <v>134</v>
      </c>
      <c r="K3015" s="570">
        <v>99</v>
      </c>
      <c r="L3015" s="570">
        <v>5</v>
      </c>
      <c r="M3015" s="570">
        <v>99</v>
      </c>
      <c r="N3015" s="570">
        <v>99</v>
      </c>
      <c r="O3015" s="570">
        <v>99</v>
      </c>
      <c r="P3015" s="570">
        <v>99</v>
      </c>
      <c r="Q3015" s="570">
        <v>114</v>
      </c>
      <c r="R3015" s="570">
        <v>1805</v>
      </c>
      <c r="S3015" s="570">
        <v>5</v>
      </c>
      <c r="T3015" s="570">
        <v>4.5429362880886419</v>
      </c>
      <c r="U3015" s="570">
        <v>11.042659279778398</v>
      </c>
      <c r="V3015" s="570">
        <v>0</v>
      </c>
      <c r="W3015" s="570">
        <v>5.5401662049861487E-2</v>
      </c>
      <c r="X3015" s="570">
        <v>24.764542936288088</v>
      </c>
      <c r="Y3015" s="570">
        <v>5.5955678670360109</v>
      </c>
      <c r="Z3015" s="570">
        <v>6.5332397581211925</v>
      </c>
      <c r="AA3015" s="570">
        <v>0</v>
      </c>
      <c r="AB3015" s="570">
        <v>1.4897474990411097</v>
      </c>
      <c r="AC3015" s="570"/>
      <c r="AD3015" s="570">
        <v>30.089599444451096</v>
      </c>
      <c r="AE3015" s="570"/>
      <c r="AF3015" s="570">
        <v>34.361317342470976</v>
      </c>
      <c r="AG3015" s="570">
        <v>33.465019719378738</v>
      </c>
      <c r="AH3015" s="570">
        <v>5.5401662049861487E-2</v>
      </c>
      <c r="AI3015" s="570">
        <v>0</v>
      </c>
      <c r="AJ3015" s="570"/>
      <c r="AK3015" s="570"/>
      <c r="AL3015" s="570"/>
    </row>
    <row r="3016" spans="1:38">
      <c r="A3016" s="570">
        <v>18</v>
      </c>
      <c r="B3016" s="570">
        <v>464</v>
      </c>
      <c r="C3016" s="570">
        <v>2023</v>
      </c>
      <c r="D3016" s="570"/>
      <c r="E3016" s="570">
        <v>99</v>
      </c>
      <c r="F3016" s="570"/>
      <c r="G3016" s="570">
        <v>99</v>
      </c>
      <c r="H3016" s="570">
        <v>2</v>
      </c>
      <c r="I3016" s="570">
        <v>99</v>
      </c>
      <c r="J3016" s="570">
        <v>141</v>
      </c>
      <c r="K3016" s="570">
        <v>99</v>
      </c>
      <c r="L3016" s="570">
        <v>5</v>
      </c>
      <c r="M3016" s="570">
        <v>99</v>
      </c>
      <c r="N3016" s="570">
        <v>99</v>
      </c>
      <c r="O3016" s="570">
        <v>99</v>
      </c>
      <c r="P3016" s="570">
        <v>99</v>
      </c>
      <c r="Q3016" s="570">
        <v>75</v>
      </c>
      <c r="R3016" s="570">
        <v>470</v>
      </c>
      <c r="S3016" s="570">
        <v>5</v>
      </c>
      <c r="T3016" s="570">
        <v>4.9489361702127681</v>
      </c>
      <c r="U3016" s="570">
        <v>13.317234042553199</v>
      </c>
      <c r="V3016" s="570">
        <v>0</v>
      </c>
      <c r="W3016" s="570">
        <v>0.21276595744680857</v>
      </c>
      <c r="X3016" s="570">
        <v>34.468085106382965</v>
      </c>
      <c r="Y3016" s="570">
        <v>7.872340425531914</v>
      </c>
      <c r="Z3016" s="570">
        <v>6.2656731828739263</v>
      </c>
      <c r="AA3016" s="570">
        <v>0</v>
      </c>
      <c r="AB3016" s="570">
        <v>1.8246389722091536</v>
      </c>
      <c r="AC3016" s="570"/>
      <c r="AD3016" s="570">
        <v>55.666045083517439</v>
      </c>
      <c r="AE3016" s="570"/>
      <c r="AF3016" s="570">
        <v>24.36495593571799</v>
      </c>
      <c r="AG3016" s="570">
        <v>23.894528282438831</v>
      </c>
      <c r="AH3016" s="570">
        <v>0.63829787234042579</v>
      </c>
      <c r="AI3016" s="570">
        <v>0</v>
      </c>
      <c r="AJ3016" s="570"/>
      <c r="AK3016" s="570"/>
      <c r="AL3016" s="570"/>
    </row>
    <row r="3017" spans="1:38">
      <c r="A3017" s="570">
        <v>18</v>
      </c>
      <c r="B3017" s="570">
        <v>465</v>
      </c>
      <c r="C3017" s="570">
        <v>2023</v>
      </c>
      <c r="D3017" s="570"/>
      <c r="E3017" s="570">
        <v>99</v>
      </c>
      <c r="F3017" s="570"/>
      <c r="G3017" s="570">
        <v>99</v>
      </c>
      <c r="H3017" s="570">
        <v>2</v>
      </c>
      <c r="I3017" s="570">
        <v>99</v>
      </c>
      <c r="J3017" s="570">
        <v>143</v>
      </c>
      <c r="K3017" s="570">
        <v>99</v>
      </c>
      <c r="L3017" s="570">
        <v>5</v>
      </c>
      <c r="M3017" s="570">
        <v>99</v>
      </c>
      <c r="N3017" s="570">
        <v>99</v>
      </c>
      <c r="O3017" s="570">
        <v>99</v>
      </c>
      <c r="P3017" s="570">
        <v>99</v>
      </c>
      <c r="Q3017" s="570">
        <v>17</v>
      </c>
      <c r="R3017" s="570">
        <v>167</v>
      </c>
      <c r="S3017" s="570">
        <v>5</v>
      </c>
      <c r="T3017" s="570">
        <v>4.5688622754491028</v>
      </c>
      <c r="U3017" s="570">
        <v>15.349700598802396</v>
      </c>
      <c r="V3017" s="570">
        <v>0</v>
      </c>
      <c r="W3017" s="570">
        <v>0</v>
      </c>
      <c r="X3017" s="570">
        <v>47.305389221556887</v>
      </c>
      <c r="Y3017" s="570">
        <v>13.173652694610778</v>
      </c>
      <c r="Z3017" s="570">
        <v>7.5311558404797747</v>
      </c>
      <c r="AA3017" s="570">
        <v>0</v>
      </c>
      <c r="AB3017" s="570">
        <v>1.6505453350900827</v>
      </c>
      <c r="AC3017" s="570"/>
      <c r="AD3017" s="570">
        <v>60.912421793575398</v>
      </c>
      <c r="AE3017" s="570"/>
      <c r="AF3017" s="570">
        <v>36.147186147186154</v>
      </c>
      <c r="AG3017" s="570">
        <v>33.784068743739766</v>
      </c>
      <c r="AH3017" s="570">
        <v>0</v>
      </c>
      <c r="AI3017" s="570">
        <v>0</v>
      </c>
      <c r="AJ3017" s="570"/>
      <c r="AK3017" s="570"/>
      <c r="AL3017" s="570"/>
    </row>
    <row r="3018" spans="1:38">
      <c r="A3018" s="570">
        <v>18</v>
      </c>
      <c r="B3018" s="570">
        <v>466</v>
      </c>
      <c r="C3018" s="570">
        <v>2023</v>
      </c>
      <c r="D3018" s="570"/>
      <c r="E3018" s="570">
        <v>99</v>
      </c>
      <c r="F3018" s="570"/>
      <c r="G3018" s="570">
        <v>99</v>
      </c>
      <c r="H3018" s="570">
        <v>2</v>
      </c>
      <c r="I3018" s="570">
        <v>99</v>
      </c>
      <c r="J3018" s="570">
        <v>147</v>
      </c>
      <c r="K3018" s="570">
        <v>99</v>
      </c>
      <c r="L3018" s="570">
        <v>5</v>
      </c>
      <c r="M3018" s="570">
        <v>99</v>
      </c>
      <c r="N3018" s="570">
        <v>99</v>
      </c>
      <c r="O3018" s="570">
        <v>99</v>
      </c>
      <c r="P3018" s="570">
        <v>99</v>
      </c>
      <c r="Q3018" s="570">
        <v>6</v>
      </c>
      <c r="R3018" s="570">
        <v>36</v>
      </c>
      <c r="S3018" s="570">
        <v>5</v>
      </c>
      <c r="T3018" s="570">
        <v>3.5833333333333344</v>
      </c>
      <c r="U3018" s="570">
        <v>10.094444444444443</v>
      </c>
      <c r="V3018" s="570">
        <v>0</v>
      </c>
      <c r="W3018" s="570">
        <v>0</v>
      </c>
      <c r="X3018" s="570">
        <v>16.666666666666671</v>
      </c>
      <c r="Y3018" s="570">
        <v>0</v>
      </c>
      <c r="Z3018" s="570">
        <v>5.2674548167889954</v>
      </c>
      <c r="AA3018" s="570">
        <v>0</v>
      </c>
      <c r="AB3018" s="570">
        <v>1.6562172428626496</v>
      </c>
      <c r="AC3018" s="570"/>
      <c r="AD3018" s="570">
        <v>45.760052514304334</v>
      </c>
      <c r="AE3018" s="570"/>
      <c r="AF3018" s="570">
        <v>17.821782178217827</v>
      </c>
      <c r="AG3018" s="570">
        <v>16.123164293003239</v>
      </c>
      <c r="AH3018" s="570">
        <v>0</v>
      </c>
      <c r="AI3018" s="570">
        <v>0</v>
      </c>
      <c r="AJ3018" s="570"/>
      <c r="AK3018" s="570"/>
      <c r="AL3018" s="570"/>
    </row>
    <row r="3019" spans="1:38">
      <c r="A3019" s="570">
        <v>18</v>
      </c>
      <c r="B3019" s="570">
        <v>467</v>
      </c>
      <c r="C3019" s="570">
        <v>2023</v>
      </c>
      <c r="D3019" s="570"/>
      <c r="E3019" s="570">
        <v>99</v>
      </c>
      <c r="F3019" s="570"/>
      <c r="G3019" s="570">
        <v>99</v>
      </c>
      <c r="H3019" s="570">
        <v>1</v>
      </c>
      <c r="I3019" s="570">
        <v>99</v>
      </c>
      <c r="J3019" s="570">
        <v>155</v>
      </c>
      <c r="K3019" s="570">
        <v>99</v>
      </c>
      <c r="L3019" s="570">
        <v>5</v>
      </c>
      <c r="M3019" s="570">
        <v>99</v>
      </c>
      <c r="N3019" s="570">
        <v>99</v>
      </c>
      <c r="O3019" s="570">
        <v>99</v>
      </c>
      <c r="P3019" s="570">
        <v>99</v>
      </c>
      <c r="Q3019" s="570">
        <v>55</v>
      </c>
      <c r="R3019" s="570">
        <v>905</v>
      </c>
      <c r="S3019" s="570">
        <v>5</v>
      </c>
      <c r="T3019" s="570">
        <v>4.6718232044198915</v>
      </c>
      <c r="U3019" s="570">
        <v>16.031160220994469</v>
      </c>
      <c r="V3019" s="570">
        <v>0</v>
      </c>
      <c r="W3019" s="570">
        <v>0</v>
      </c>
      <c r="X3019" s="570">
        <v>49.281767955801087</v>
      </c>
      <c r="Y3019" s="570">
        <v>17.679558011049725</v>
      </c>
      <c r="Z3019" s="570">
        <v>7.0833554243911694</v>
      </c>
      <c r="AA3019" s="570">
        <v>0</v>
      </c>
      <c r="AB3019" s="570">
        <v>1.626959164650255</v>
      </c>
      <c r="AC3019" s="570"/>
      <c r="AD3019" s="570">
        <v>49.123595698081125</v>
      </c>
      <c r="AE3019" s="570"/>
      <c r="AF3019" s="570">
        <v>33.844427823485425</v>
      </c>
      <c r="AG3019" s="570">
        <v>32.532368228683161</v>
      </c>
      <c r="AH3019" s="570">
        <v>0</v>
      </c>
      <c r="AI3019" s="570">
        <v>0</v>
      </c>
      <c r="AJ3019" s="570"/>
      <c r="AK3019" s="570"/>
      <c r="AL3019" s="570"/>
    </row>
    <row r="3020" spans="1:38">
      <c r="A3020" s="570">
        <v>18</v>
      </c>
      <c r="B3020" s="570">
        <v>468</v>
      </c>
      <c r="C3020" s="570">
        <v>2023</v>
      </c>
      <c r="D3020" s="570"/>
      <c r="E3020" s="570">
        <v>99</v>
      </c>
      <c r="F3020" s="570"/>
      <c r="G3020" s="570">
        <v>99</v>
      </c>
      <c r="H3020" s="570">
        <v>2</v>
      </c>
      <c r="I3020" s="570">
        <v>99</v>
      </c>
      <c r="J3020" s="570">
        <v>160</v>
      </c>
      <c r="K3020" s="570">
        <v>99</v>
      </c>
      <c r="L3020" s="570">
        <v>5</v>
      </c>
      <c r="M3020" s="570">
        <v>99</v>
      </c>
      <c r="N3020" s="570">
        <v>99</v>
      </c>
      <c r="O3020" s="570">
        <v>99</v>
      </c>
      <c r="P3020" s="570">
        <v>99</v>
      </c>
      <c r="Q3020" s="570">
        <v>25</v>
      </c>
      <c r="R3020" s="570">
        <v>122</v>
      </c>
      <c r="S3020" s="570">
        <v>5</v>
      </c>
      <c r="T3020" s="570">
        <v>4.2459016393442628</v>
      </c>
      <c r="U3020" s="570">
        <v>10.931967213114753</v>
      </c>
      <c r="V3020" s="570">
        <v>0</v>
      </c>
      <c r="W3020" s="570">
        <v>0.81967213114754112</v>
      </c>
      <c r="X3020" s="570">
        <v>13.11475409836066</v>
      </c>
      <c r="Y3020" s="570">
        <v>0.81967213114754112</v>
      </c>
      <c r="Z3020" s="570">
        <v>4.6048489481187751</v>
      </c>
      <c r="AA3020" s="570">
        <v>0</v>
      </c>
      <c r="AB3020" s="570">
        <v>1.5381033424203099</v>
      </c>
      <c r="AC3020" s="570"/>
      <c r="AD3020" s="570">
        <v>66.698914819035693</v>
      </c>
      <c r="AE3020" s="570"/>
      <c r="AF3020" s="570">
        <v>23.828125</v>
      </c>
      <c r="AG3020" s="570">
        <v>17.982633551762262</v>
      </c>
      <c r="AH3020" s="570">
        <v>9.0163934426229506</v>
      </c>
      <c r="AI3020" s="570">
        <v>117</v>
      </c>
      <c r="AJ3020" s="570">
        <v>91.29401709401715</v>
      </c>
      <c r="AK3020" s="570">
        <v>13.62559366091541</v>
      </c>
      <c r="AL3020" s="570"/>
    </row>
    <row r="3021" spans="1:38">
      <c r="A3021" s="570">
        <v>18</v>
      </c>
      <c r="B3021" s="570">
        <v>469</v>
      </c>
      <c r="C3021" s="570">
        <v>2023</v>
      </c>
      <c r="D3021" s="570"/>
      <c r="E3021" s="570">
        <v>99</v>
      </c>
      <c r="F3021" s="570"/>
      <c r="G3021" s="570">
        <v>99</v>
      </c>
      <c r="H3021" s="570">
        <v>1</v>
      </c>
      <c r="I3021" s="570">
        <v>99</v>
      </c>
      <c r="J3021" s="570">
        <v>171</v>
      </c>
      <c r="K3021" s="570">
        <v>99</v>
      </c>
      <c r="L3021" s="570">
        <v>5</v>
      </c>
      <c r="M3021" s="570">
        <v>99</v>
      </c>
      <c r="N3021" s="570">
        <v>99</v>
      </c>
      <c r="O3021" s="570">
        <v>99</v>
      </c>
      <c r="P3021" s="570">
        <v>99</v>
      </c>
      <c r="Q3021" s="570">
        <v>1</v>
      </c>
      <c r="R3021" s="570">
        <v>1</v>
      </c>
      <c r="S3021" s="570">
        <v>5</v>
      </c>
      <c r="T3021" s="570">
        <v>5</v>
      </c>
      <c r="U3021" s="570">
        <v>19.3</v>
      </c>
      <c r="V3021" s="570">
        <v>0</v>
      </c>
      <c r="W3021" s="570">
        <v>0</v>
      </c>
      <c r="X3021" s="570">
        <v>100</v>
      </c>
      <c r="Y3021" s="570">
        <v>0</v>
      </c>
      <c r="Z3021" s="570">
        <v>0</v>
      </c>
      <c r="AA3021" s="570">
        <v>0</v>
      </c>
      <c r="AB3021" s="570">
        <v>0</v>
      </c>
      <c r="AC3021" s="570"/>
      <c r="AD3021" s="570"/>
      <c r="AE3021" s="570"/>
      <c r="AF3021" s="570">
        <v>33.333333333333343</v>
      </c>
      <c r="AG3021" s="570">
        <v>42.604856512141282</v>
      </c>
      <c r="AH3021" s="570">
        <v>0</v>
      </c>
      <c r="AI3021" s="570"/>
      <c r="AJ3021" s="570"/>
      <c r="AK3021" s="570"/>
      <c r="AL3021" s="570"/>
    </row>
    <row r="3022" spans="1:38">
      <c r="A3022" s="570">
        <v>18</v>
      </c>
      <c r="B3022" s="570">
        <v>470</v>
      </c>
      <c r="C3022" s="570">
        <v>2023</v>
      </c>
      <c r="D3022" s="570"/>
      <c r="E3022" s="570">
        <v>99</v>
      </c>
      <c r="F3022" s="570"/>
      <c r="G3022" s="570">
        <v>99</v>
      </c>
      <c r="H3022" s="570">
        <v>2</v>
      </c>
      <c r="I3022" s="570">
        <v>99</v>
      </c>
      <c r="J3022" s="570">
        <v>175</v>
      </c>
      <c r="K3022" s="570">
        <v>99</v>
      </c>
      <c r="L3022" s="570">
        <v>5</v>
      </c>
      <c r="M3022" s="570">
        <v>99</v>
      </c>
      <c r="N3022" s="570">
        <v>99</v>
      </c>
      <c r="O3022" s="570">
        <v>99</v>
      </c>
      <c r="P3022" s="570">
        <v>99</v>
      </c>
      <c r="Q3022" s="570">
        <v>21</v>
      </c>
      <c r="R3022" s="570">
        <v>730</v>
      </c>
      <c r="S3022" s="570">
        <v>5</v>
      </c>
      <c r="T3022" s="570">
        <v>4.8232876712328761</v>
      </c>
      <c r="U3022" s="570">
        <v>11.053972602739735</v>
      </c>
      <c r="V3022" s="570">
        <v>0</v>
      </c>
      <c r="W3022" s="570">
        <v>0.27397260273972601</v>
      </c>
      <c r="X3022" s="570">
        <v>25.753424657534246</v>
      </c>
      <c r="Y3022" s="570">
        <v>9.4520547945205475</v>
      </c>
      <c r="Z3022" s="570">
        <v>7.7621661889226816</v>
      </c>
      <c r="AA3022" s="570">
        <v>0</v>
      </c>
      <c r="AB3022" s="570">
        <v>1.3253090151879348</v>
      </c>
      <c r="AC3022" s="570"/>
      <c r="AD3022" s="570">
        <v>25.439909413879633</v>
      </c>
      <c r="AE3022" s="570"/>
      <c r="AF3022" s="570">
        <v>39.934354485776801</v>
      </c>
      <c r="AG3022" s="570">
        <v>39.686224364333853</v>
      </c>
      <c r="AH3022" s="570">
        <v>0</v>
      </c>
      <c r="AI3022" s="570">
        <v>0</v>
      </c>
      <c r="AJ3022" s="570"/>
      <c r="AK3022" s="570"/>
      <c r="AL3022" s="570"/>
    </row>
    <row r="3023" spans="1:38">
      <c r="A3023" s="570">
        <v>18</v>
      </c>
      <c r="B3023" s="570">
        <v>471</v>
      </c>
      <c r="C3023" s="570">
        <v>2023</v>
      </c>
      <c r="D3023" s="570"/>
      <c r="E3023" s="570">
        <v>99</v>
      </c>
      <c r="F3023" s="570"/>
      <c r="G3023" s="570">
        <v>99</v>
      </c>
      <c r="H3023" s="570">
        <v>2</v>
      </c>
      <c r="I3023" s="570">
        <v>99</v>
      </c>
      <c r="J3023" s="570">
        <v>177</v>
      </c>
      <c r="K3023" s="570">
        <v>99</v>
      </c>
      <c r="L3023" s="570">
        <v>5</v>
      </c>
      <c r="M3023" s="570">
        <v>99</v>
      </c>
      <c r="N3023" s="570">
        <v>99</v>
      </c>
      <c r="O3023" s="570">
        <v>99</v>
      </c>
      <c r="P3023" s="570">
        <v>99</v>
      </c>
      <c r="Q3023" s="570">
        <v>40</v>
      </c>
      <c r="R3023" s="570">
        <v>460</v>
      </c>
      <c r="S3023" s="570">
        <v>5</v>
      </c>
      <c r="T3023" s="570">
        <v>4.2108695652173909</v>
      </c>
      <c r="U3023" s="570">
        <v>13.16695652173914</v>
      </c>
      <c r="V3023" s="570">
        <v>0</v>
      </c>
      <c r="W3023" s="570">
        <v>0</v>
      </c>
      <c r="X3023" s="570">
        <v>20</v>
      </c>
      <c r="Y3023" s="570">
        <v>5</v>
      </c>
      <c r="Z3023" s="570">
        <v>4.9162502808742818</v>
      </c>
      <c r="AA3023" s="570">
        <v>0</v>
      </c>
      <c r="AB3023" s="570">
        <v>1.1349637536578887</v>
      </c>
      <c r="AC3023" s="570"/>
      <c r="AD3023" s="570">
        <v>52.865909038972895</v>
      </c>
      <c r="AE3023" s="570"/>
      <c r="AF3023" s="570">
        <v>49.515608180839614</v>
      </c>
      <c r="AG3023" s="570">
        <v>50.555907983038949</v>
      </c>
      <c r="AH3023" s="570">
        <v>0.86956521739130432</v>
      </c>
      <c r="AI3023" s="570"/>
      <c r="AJ3023" s="570"/>
      <c r="AK3023" s="570"/>
      <c r="AL3023" s="570"/>
    </row>
    <row r="3024" spans="1:38">
      <c r="A3024" s="570">
        <v>18</v>
      </c>
      <c r="B3024" s="570">
        <v>472</v>
      </c>
      <c r="C3024" s="570">
        <v>2023</v>
      </c>
      <c r="D3024" s="570"/>
      <c r="E3024" s="570">
        <v>99</v>
      </c>
      <c r="F3024" s="570"/>
      <c r="G3024" s="570">
        <v>99</v>
      </c>
      <c r="H3024" s="570">
        <v>2</v>
      </c>
      <c r="I3024" s="570">
        <v>99</v>
      </c>
      <c r="J3024" s="570">
        <v>178</v>
      </c>
      <c r="K3024" s="570">
        <v>99</v>
      </c>
      <c r="L3024" s="570">
        <v>5</v>
      </c>
      <c r="M3024" s="570">
        <v>99</v>
      </c>
      <c r="N3024" s="570">
        <v>99</v>
      </c>
      <c r="O3024" s="570">
        <v>99</v>
      </c>
      <c r="P3024" s="570">
        <v>99</v>
      </c>
      <c r="Q3024" s="570">
        <v>13</v>
      </c>
      <c r="R3024" s="570">
        <v>110</v>
      </c>
      <c r="S3024" s="570">
        <v>5</v>
      </c>
      <c r="T3024" s="570">
        <v>4.5090909090909088</v>
      </c>
      <c r="U3024" s="570">
        <v>11.383636363636359</v>
      </c>
      <c r="V3024" s="570">
        <v>0</v>
      </c>
      <c r="W3024" s="570">
        <v>0</v>
      </c>
      <c r="X3024" s="570">
        <v>20</v>
      </c>
      <c r="Y3024" s="570">
        <v>0</v>
      </c>
      <c r="Z3024" s="570">
        <v>4.8723809239188816</v>
      </c>
      <c r="AA3024" s="570">
        <v>0</v>
      </c>
      <c r="AB3024" s="570">
        <v>1.3734194522197276</v>
      </c>
      <c r="AC3024" s="570"/>
      <c r="AD3024" s="570">
        <v>34.521965841720395</v>
      </c>
      <c r="AE3024" s="570"/>
      <c r="AF3024" s="570">
        <v>20.754716981132077</v>
      </c>
      <c r="AG3024" s="570">
        <v>20.347410669309902</v>
      </c>
      <c r="AH3024" s="570">
        <v>21.818181818181817</v>
      </c>
      <c r="AI3024" s="570">
        <v>0</v>
      </c>
      <c r="AJ3024" s="570"/>
      <c r="AK3024" s="570"/>
      <c r="AL3024" s="570"/>
    </row>
    <row r="3025" spans="1:38">
      <c r="A3025" s="570">
        <v>18</v>
      </c>
      <c r="B3025" s="570">
        <v>473</v>
      </c>
      <c r="C3025" s="570">
        <v>2023</v>
      </c>
      <c r="D3025" s="570"/>
      <c r="E3025" s="570">
        <v>99</v>
      </c>
      <c r="F3025" s="570"/>
      <c r="G3025" s="570">
        <v>99</v>
      </c>
      <c r="H3025" s="570">
        <v>2</v>
      </c>
      <c r="I3025" s="570">
        <v>99</v>
      </c>
      <c r="J3025" s="570">
        <v>181</v>
      </c>
      <c r="K3025" s="570">
        <v>99</v>
      </c>
      <c r="L3025" s="570">
        <v>5</v>
      </c>
      <c r="M3025" s="570">
        <v>99</v>
      </c>
      <c r="N3025" s="570">
        <v>99</v>
      </c>
      <c r="O3025" s="570">
        <v>99</v>
      </c>
      <c r="P3025" s="570">
        <v>99</v>
      </c>
      <c r="Q3025" s="570">
        <v>18</v>
      </c>
      <c r="R3025" s="570">
        <v>209</v>
      </c>
      <c r="S3025" s="570">
        <v>5</v>
      </c>
      <c r="T3025" s="570">
        <v>4.4545454545454541</v>
      </c>
      <c r="U3025" s="570">
        <v>13.01244019138756</v>
      </c>
      <c r="V3025" s="570">
        <v>0</v>
      </c>
      <c r="W3025" s="570">
        <v>0</v>
      </c>
      <c r="X3025" s="570">
        <v>36.363636363636367</v>
      </c>
      <c r="Y3025" s="570">
        <v>1.9138755980861248</v>
      </c>
      <c r="Z3025" s="570">
        <v>5.9171665174900356</v>
      </c>
      <c r="AA3025" s="570">
        <v>0</v>
      </c>
      <c r="AB3025" s="570">
        <v>1.6742036338935899</v>
      </c>
      <c r="AC3025" s="570"/>
      <c r="AD3025" s="570">
        <v>45.522004704611959</v>
      </c>
      <c r="AE3025" s="570"/>
      <c r="AF3025" s="570">
        <v>25.6441717791411</v>
      </c>
      <c r="AG3025" s="570">
        <v>24.032590157560328</v>
      </c>
      <c r="AH3025" s="570">
        <v>0</v>
      </c>
      <c r="AI3025" s="570">
        <v>0</v>
      </c>
      <c r="AJ3025" s="570"/>
      <c r="AK3025" s="570"/>
      <c r="AL3025" s="570"/>
    </row>
    <row r="3026" spans="1:38">
      <c r="A3026" s="570">
        <v>18</v>
      </c>
      <c r="B3026" s="570">
        <v>474</v>
      </c>
      <c r="C3026" s="570">
        <v>2023</v>
      </c>
      <c r="D3026" s="570"/>
      <c r="E3026" s="570">
        <v>99</v>
      </c>
      <c r="F3026" s="570"/>
      <c r="G3026" s="570">
        <v>99</v>
      </c>
      <c r="H3026" s="570">
        <v>1</v>
      </c>
      <c r="I3026" s="570">
        <v>99</v>
      </c>
      <c r="J3026" s="570">
        <v>262</v>
      </c>
      <c r="K3026" s="570">
        <v>99</v>
      </c>
      <c r="L3026" s="570">
        <v>5</v>
      </c>
      <c r="M3026" s="570">
        <v>99</v>
      </c>
      <c r="N3026" s="570">
        <v>99</v>
      </c>
      <c r="O3026" s="570">
        <v>99</v>
      </c>
      <c r="P3026" s="570">
        <v>99</v>
      </c>
      <c r="Q3026" s="570"/>
      <c r="R3026" s="570">
        <v>0</v>
      </c>
      <c r="S3026" s="570"/>
      <c r="T3026" s="570"/>
      <c r="U3026" s="570"/>
      <c r="V3026" s="570"/>
      <c r="W3026" s="570"/>
      <c r="X3026" s="570"/>
      <c r="Y3026" s="570"/>
      <c r="Z3026" s="570"/>
      <c r="AA3026" s="570"/>
      <c r="AB3026" s="570"/>
      <c r="AC3026" s="570"/>
      <c r="AD3026" s="570"/>
      <c r="AE3026" s="570"/>
      <c r="AF3026" s="570"/>
      <c r="AG3026" s="570"/>
      <c r="AH3026" s="570"/>
      <c r="AI3026" s="570"/>
      <c r="AJ3026" s="570"/>
      <c r="AK3026" s="570"/>
      <c r="AL3026" s="570"/>
    </row>
    <row r="3027" spans="1:38">
      <c r="A3027" s="570">
        <v>18</v>
      </c>
      <c r="B3027" s="570">
        <v>475</v>
      </c>
      <c r="C3027" s="570">
        <v>2023</v>
      </c>
      <c r="D3027" s="570"/>
      <c r="E3027" s="570">
        <v>99</v>
      </c>
      <c r="F3027" s="570"/>
      <c r="G3027" s="570">
        <v>99</v>
      </c>
      <c r="H3027" s="570">
        <v>1</v>
      </c>
      <c r="I3027" s="570">
        <v>99</v>
      </c>
      <c r="J3027" s="570">
        <v>309</v>
      </c>
      <c r="K3027" s="570">
        <v>99</v>
      </c>
      <c r="L3027" s="570">
        <v>5</v>
      </c>
      <c r="M3027" s="570">
        <v>99</v>
      </c>
      <c r="N3027" s="570">
        <v>99</v>
      </c>
      <c r="O3027" s="570">
        <v>99</v>
      </c>
      <c r="P3027" s="570">
        <v>99</v>
      </c>
      <c r="Q3027" s="570">
        <v>42</v>
      </c>
      <c r="R3027" s="570">
        <v>211</v>
      </c>
      <c r="S3027" s="570">
        <v>5</v>
      </c>
      <c r="T3027" s="570">
        <v>3.9336492890995265</v>
      </c>
      <c r="U3027" s="570">
        <v>9.4540284360189517</v>
      </c>
      <c r="V3027" s="570">
        <v>0</v>
      </c>
      <c r="W3027" s="570">
        <v>0</v>
      </c>
      <c r="X3027" s="570">
        <v>15.639810426540283</v>
      </c>
      <c r="Y3027" s="570">
        <v>4.7393364928909962</v>
      </c>
      <c r="Z3027" s="570">
        <v>6.313584269727059</v>
      </c>
      <c r="AA3027" s="570">
        <v>0</v>
      </c>
      <c r="AB3027" s="570">
        <v>1.7321480651653003</v>
      </c>
      <c r="AC3027" s="570"/>
      <c r="AD3027" s="570">
        <v>57.523340390843586</v>
      </c>
      <c r="AE3027" s="570"/>
      <c r="AF3027" s="570">
        <v>17.85109983079526</v>
      </c>
      <c r="AG3027" s="570">
        <v>14.669157119115196</v>
      </c>
      <c r="AH3027" s="570">
        <v>0</v>
      </c>
      <c r="AI3027" s="570">
        <v>0</v>
      </c>
      <c r="AJ3027" s="570"/>
      <c r="AK3027" s="570"/>
      <c r="AL3027" s="570"/>
    </row>
    <row r="3028" spans="1:38">
      <c r="A3028" s="570">
        <v>18</v>
      </c>
      <c r="B3028" s="570">
        <v>476</v>
      </c>
      <c r="C3028" s="570">
        <v>2023</v>
      </c>
      <c r="D3028" s="570"/>
      <c r="E3028" s="570">
        <v>99</v>
      </c>
      <c r="F3028" s="570"/>
      <c r="G3028" s="570">
        <v>99</v>
      </c>
      <c r="H3028" s="570">
        <v>2</v>
      </c>
      <c r="I3028" s="570">
        <v>99</v>
      </c>
      <c r="J3028" s="570">
        <v>470</v>
      </c>
      <c r="K3028" s="570">
        <v>99</v>
      </c>
      <c r="L3028" s="570">
        <v>5</v>
      </c>
      <c r="M3028" s="570">
        <v>99</v>
      </c>
      <c r="N3028" s="570">
        <v>99</v>
      </c>
      <c r="O3028" s="570">
        <v>99</v>
      </c>
      <c r="P3028" s="570">
        <v>99</v>
      </c>
      <c r="Q3028" s="570">
        <v>16</v>
      </c>
      <c r="R3028" s="570">
        <v>150</v>
      </c>
      <c r="S3028" s="570">
        <v>5</v>
      </c>
      <c r="T3028" s="570">
        <v>4.58</v>
      </c>
      <c r="U3028" s="570">
        <v>8.4366666666666692</v>
      </c>
      <c r="V3028" s="570">
        <v>0</v>
      </c>
      <c r="W3028" s="570">
        <v>0</v>
      </c>
      <c r="X3028" s="570">
        <v>16.666666666666671</v>
      </c>
      <c r="Y3028" s="570">
        <v>4</v>
      </c>
      <c r="Z3028" s="570">
        <v>6.4979526690249836</v>
      </c>
      <c r="AA3028" s="570">
        <v>0</v>
      </c>
      <c r="AB3028" s="570">
        <v>1.1504781614615722</v>
      </c>
      <c r="AC3028" s="570"/>
      <c r="AD3028" s="570">
        <v>23.186963018850982</v>
      </c>
      <c r="AE3028" s="570"/>
      <c r="AF3028" s="570">
        <v>14.792899408284025</v>
      </c>
      <c r="AG3028" s="570">
        <v>13.395928823211852</v>
      </c>
      <c r="AH3028" s="570">
        <v>3.3333333333333344</v>
      </c>
      <c r="AI3028" s="570">
        <v>0</v>
      </c>
      <c r="AJ3028" s="570"/>
      <c r="AK3028" s="570"/>
      <c r="AL3028" s="570"/>
    </row>
    <row r="3029" spans="1:38">
      <c r="A3029" s="570">
        <v>18</v>
      </c>
      <c r="B3029" s="570">
        <v>477</v>
      </c>
      <c r="C3029" s="570">
        <v>2023</v>
      </c>
      <c r="D3029" s="570"/>
      <c r="E3029" s="570">
        <v>99</v>
      </c>
      <c r="F3029" s="570"/>
      <c r="G3029" s="570">
        <v>99</v>
      </c>
      <c r="H3029" s="570">
        <v>2</v>
      </c>
      <c r="I3029" s="570">
        <v>99</v>
      </c>
      <c r="J3029" s="570">
        <v>629</v>
      </c>
      <c r="K3029" s="570">
        <v>99</v>
      </c>
      <c r="L3029" s="570">
        <v>5</v>
      </c>
      <c r="M3029" s="570">
        <v>99</v>
      </c>
      <c r="N3029" s="570">
        <v>99</v>
      </c>
      <c r="O3029" s="570">
        <v>99</v>
      </c>
      <c r="P3029" s="570">
        <v>99</v>
      </c>
      <c r="Q3029" s="570">
        <v>3</v>
      </c>
      <c r="R3029" s="570">
        <v>39</v>
      </c>
      <c r="S3029" s="570">
        <v>5</v>
      </c>
      <c r="T3029" s="570">
        <v>4.0769230769230758</v>
      </c>
      <c r="U3029" s="570">
        <v>14.52051282051282</v>
      </c>
      <c r="V3029" s="570">
        <v>0</v>
      </c>
      <c r="W3029" s="570">
        <v>0</v>
      </c>
      <c r="X3029" s="570">
        <v>35.897435897435905</v>
      </c>
      <c r="Y3029" s="570">
        <v>5.1282051282051277</v>
      </c>
      <c r="Z3029" s="570">
        <v>5.3050619024001211</v>
      </c>
      <c r="AA3029" s="570">
        <v>0</v>
      </c>
      <c r="AB3029" s="570">
        <v>1.6853001769389724</v>
      </c>
      <c r="AC3029" s="570"/>
      <c r="AD3029" s="570">
        <v>54.845741447956762</v>
      </c>
      <c r="AE3029" s="570"/>
      <c r="AF3029" s="570">
        <v>20.3125</v>
      </c>
      <c r="AG3029" s="570">
        <v>13.964785953837049</v>
      </c>
      <c r="AH3029" s="570">
        <v>0</v>
      </c>
      <c r="AI3029" s="570"/>
      <c r="AJ3029" s="570"/>
      <c r="AK3029" s="570"/>
      <c r="AL3029" s="570"/>
    </row>
    <row r="3030" spans="1:38">
      <c r="A3030" s="570">
        <v>18</v>
      </c>
      <c r="B3030" s="570">
        <v>478</v>
      </c>
      <c r="C3030" s="570">
        <v>2023</v>
      </c>
      <c r="D3030" s="570"/>
      <c r="E3030" s="570">
        <v>99</v>
      </c>
      <c r="F3030" s="570"/>
      <c r="G3030" s="570">
        <v>99</v>
      </c>
      <c r="H3030" s="570">
        <v>1</v>
      </c>
      <c r="I3030" s="570">
        <v>99</v>
      </c>
      <c r="J3030" s="570">
        <v>643</v>
      </c>
      <c r="K3030" s="570">
        <v>99</v>
      </c>
      <c r="L3030" s="570">
        <v>5</v>
      </c>
      <c r="M3030" s="570">
        <v>99</v>
      </c>
      <c r="N3030" s="570">
        <v>99</v>
      </c>
      <c r="O3030" s="570">
        <v>99</v>
      </c>
      <c r="P3030" s="570">
        <v>99</v>
      </c>
      <c r="Q3030" s="570">
        <v>20</v>
      </c>
      <c r="R3030" s="570">
        <v>294</v>
      </c>
      <c r="S3030" s="570">
        <v>5</v>
      </c>
      <c r="T3030" s="570">
        <v>4.6428571428571441</v>
      </c>
      <c r="U3030" s="570">
        <v>12.253741496598648</v>
      </c>
      <c r="V3030" s="570">
        <v>0</v>
      </c>
      <c r="W3030" s="570">
        <v>0.3401360544217687</v>
      </c>
      <c r="X3030" s="570">
        <v>23.469387755102041</v>
      </c>
      <c r="Y3030" s="570">
        <v>8.8435374149659864</v>
      </c>
      <c r="Z3030" s="570">
        <v>6.6416309376091585</v>
      </c>
      <c r="AA3030" s="570">
        <v>0</v>
      </c>
      <c r="AB3030" s="570">
        <v>1.5135442928869332</v>
      </c>
      <c r="AC3030" s="570"/>
      <c r="AD3030" s="570">
        <v>40.205735202051315</v>
      </c>
      <c r="AE3030" s="570"/>
      <c r="AF3030" s="570">
        <v>39.357429718875501</v>
      </c>
      <c r="AG3030" s="570">
        <v>36.354645999838553</v>
      </c>
      <c r="AH3030" s="570">
        <v>0</v>
      </c>
      <c r="AI3030" s="570">
        <v>0</v>
      </c>
      <c r="AJ3030" s="570"/>
      <c r="AK3030" s="570"/>
      <c r="AL3030" s="570"/>
    </row>
    <row r="3031" spans="1:38">
      <c r="A3031" s="570">
        <v>18</v>
      </c>
      <c r="B3031" s="570">
        <v>479</v>
      </c>
      <c r="C3031" s="570">
        <v>2023</v>
      </c>
      <c r="D3031" s="570"/>
      <c r="E3031" s="570">
        <v>99</v>
      </c>
      <c r="F3031" s="570"/>
      <c r="G3031" s="570">
        <v>99</v>
      </c>
      <c r="H3031" s="570">
        <v>2</v>
      </c>
      <c r="I3031" s="570">
        <v>99</v>
      </c>
      <c r="J3031" s="570">
        <v>704</v>
      </c>
      <c r="K3031" s="570">
        <v>99</v>
      </c>
      <c r="L3031" s="570">
        <v>5</v>
      </c>
      <c r="M3031" s="570">
        <v>99</v>
      </c>
      <c r="N3031" s="570">
        <v>99</v>
      </c>
      <c r="O3031" s="570">
        <v>99</v>
      </c>
      <c r="P3031" s="570">
        <v>99</v>
      </c>
      <c r="Q3031" s="570"/>
      <c r="R3031" s="570">
        <v>0</v>
      </c>
      <c r="S3031" s="570"/>
      <c r="T3031" s="570"/>
      <c r="U3031" s="570"/>
      <c r="V3031" s="570"/>
      <c r="W3031" s="570"/>
      <c r="X3031" s="570"/>
      <c r="Y3031" s="570"/>
      <c r="Z3031" s="570"/>
      <c r="AA3031" s="570"/>
      <c r="AB3031" s="570"/>
      <c r="AC3031" s="570"/>
      <c r="AD3031" s="570"/>
      <c r="AE3031" s="570"/>
      <c r="AF3031" s="570"/>
      <c r="AG3031" s="570"/>
      <c r="AH3031" s="570"/>
      <c r="AI3031" s="570"/>
      <c r="AJ3031" s="570"/>
      <c r="AK3031" s="570"/>
      <c r="AL3031" s="570"/>
    </row>
    <row r="3032" spans="1:38">
      <c r="A3032" s="570">
        <v>18</v>
      </c>
      <c r="B3032" s="570">
        <v>480</v>
      </c>
      <c r="C3032" s="570">
        <v>2023</v>
      </c>
      <c r="D3032" s="570"/>
      <c r="E3032" s="570">
        <v>99</v>
      </c>
      <c r="F3032" s="570"/>
      <c r="G3032" s="570">
        <v>99</v>
      </c>
      <c r="H3032" s="570">
        <v>1</v>
      </c>
      <c r="I3032" s="570">
        <v>99</v>
      </c>
      <c r="J3032" s="570">
        <v>802</v>
      </c>
      <c r="K3032" s="570">
        <v>99</v>
      </c>
      <c r="L3032" s="570">
        <v>5</v>
      </c>
      <c r="M3032" s="570">
        <v>99</v>
      </c>
      <c r="N3032" s="570">
        <v>99</v>
      </c>
      <c r="O3032" s="570">
        <v>99</v>
      </c>
      <c r="P3032" s="570">
        <v>99</v>
      </c>
      <c r="Q3032" s="570"/>
      <c r="R3032" s="570">
        <v>0</v>
      </c>
      <c r="S3032" s="570"/>
      <c r="T3032" s="570"/>
      <c r="U3032" s="570"/>
      <c r="V3032" s="570"/>
      <c r="W3032" s="570"/>
      <c r="X3032" s="570"/>
      <c r="Y3032" s="570"/>
      <c r="Z3032" s="570"/>
      <c r="AA3032" s="570"/>
      <c r="AB3032" s="570"/>
      <c r="AC3032" s="570"/>
      <c r="AD3032" s="570"/>
      <c r="AE3032" s="570"/>
      <c r="AF3032" s="570"/>
      <c r="AG3032" s="570"/>
      <c r="AH3032" s="570"/>
      <c r="AI3032" s="570"/>
      <c r="AJ3032" s="570"/>
      <c r="AK3032" s="570"/>
      <c r="AL3032" s="570"/>
    </row>
    <row r="3033" spans="1:38">
      <c r="A3033" s="570">
        <v>18</v>
      </c>
      <c r="B3033" s="570">
        <v>481</v>
      </c>
      <c r="C3033" s="570">
        <v>2023</v>
      </c>
      <c r="D3033" s="570"/>
      <c r="E3033" s="570">
        <v>99</v>
      </c>
      <c r="F3033" s="570"/>
      <c r="G3033" s="570">
        <v>99</v>
      </c>
      <c r="H3033" s="570">
        <v>1</v>
      </c>
      <c r="I3033" s="570">
        <v>99</v>
      </c>
      <c r="J3033" s="570">
        <v>103</v>
      </c>
      <c r="K3033" s="570">
        <v>99</v>
      </c>
      <c r="L3033" s="570">
        <v>6</v>
      </c>
      <c r="M3033" s="570">
        <v>99</v>
      </c>
      <c r="N3033" s="570">
        <v>99</v>
      </c>
      <c r="O3033" s="570">
        <v>99</v>
      </c>
      <c r="P3033" s="570">
        <v>99</v>
      </c>
      <c r="Q3033" s="570">
        <v>13</v>
      </c>
      <c r="R3033" s="570">
        <v>97</v>
      </c>
      <c r="S3033" s="570">
        <v>6</v>
      </c>
      <c r="T3033" s="570">
        <v>3.6391752577319574</v>
      </c>
      <c r="U3033" s="570">
        <v>13.603092783505156</v>
      </c>
      <c r="V3033" s="570">
        <v>0</v>
      </c>
      <c r="W3033" s="570">
        <v>0</v>
      </c>
      <c r="X3033" s="570">
        <v>35.051546391752574</v>
      </c>
      <c r="Y3033" s="570">
        <v>0</v>
      </c>
      <c r="Z3033" s="570">
        <v>4.9815422943669052</v>
      </c>
      <c r="AA3033" s="570">
        <v>0</v>
      </c>
      <c r="AB3033" s="570">
        <v>1.7242094678061477</v>
      </c>
      <c r="AC3033" s="570"/>
      <c r="AD3033" s="570">
        <v>67.599490728599363</v>
      </c>
      <c r="AE3033" s="570"/>
      <c r="AF3033" s="570">
        <v>24.069478908188593</v>
      </c>
      <c r="AG3033" s="570">
        <v>20.809020659202027</v>
      </c>
      <c r="AH3033" s="570">
        <v>0</v>
      </c>
      <c r="AI3033" s="570">
        <v>0</v>
      </c>
      <c r="AJ3033" s="570"/>
      <c r="AK3033" s="570"/>
      <c r="AL3033" s="570"/>
    </row>
    <row r="3034" spans="1:38">
      <c r="A3034" s="570">
        <v>18</v>
      </c>
      <c r="B3034" s="570">
        <v>482</v>
      </c>
      <c r="C3034" s="570">
        <v>2023</v>
      </c>
      <c r="D3034" s="570"/>
      <c r="E3034" s="570">
        <v>99</v>
      </c>
      <c r="F3034" s="570"/>
      <c r="G3034" s="570">
        <v>99</v>
      </c>
      <c r="H3034" s="570">
        <v>2</v>
      </c>
      <c r="I3034" s="570">
        <v>99</v>
      </c>
      <c r="J3034" s="570">
        <v>106</v>
      </c>
      <c r="K3034" s="570">
        <v>99</v>
      </c>
      <c r="L3034" s="570">
        <v>6</v>
      </c>
      <c r="M3034" s="570">
        <v>99</v>
      </c>
      <c r="N3034" s="570">
        <v>99</v>
      </c>
      <c r="O3034" s="570">
        <v>99</v>
      </c>
      <c r="P3034" s="570">
        <v>99</v>
      </c>
      <c r="Q3034" s="570">
        <v>1</v>
      </c>
      <c r="R3034" s="570">
        <v>1</v>
      </c>
      <c r="S3034" s="570">
        <v>6</v>
      </c>
      <c r="T3034" s="570">
        <v>5</v>
      </c>
      <c r="U3034" s="570">
        <v>15.7</v>
      </c>
      <c r="V3034" s="570">
        <v>0</v>
      </c>
      <c r="W3034" s="570">
        <v>0</v>
      </c>
      <c r="X3034" s="570">
        <v>0</v>
      </c>
      <c r="Y3034" s="570">
        <v>0</v>
      </c>
      <c r="Z3034" s="570">
        <v>0</v>
      </c>
      <c r="AA3034" s="570">
        <v>0</v>
      </c>
      <c r="AB3034" s="570">
        <v>0</v>
      </c>
      <c r="AC3034" s="570"/>
      <c r="AD3034" s="570"/>
      <c r="AE3034" s="570"/>
      <c r="AF3034" s="570">
        <v>0.21786492374727665</v>
      </c>
      <c r="AG3034" s="570">
        <v>0.23702764316016725</v>
      </c>
      <c r="AH3034" s="570">
        <v>0</v>
      </c>
      <c r="AI3034" s="570">
        <v>1</v>
      </c>
      <c r="AJ3034" s="570">
        <v>93.8</v>
      </c>
      <c r="AK3034" s="570">
        <v>19.023531298807782</v>
      </c>
      <c r="AL3034" s="570"/>
    </row>
    <row r="3035" spans="1:38">
      <c r="A3035" s="570">
        <v>18</v>
      </c>
      <c r="B3035" s="570">
        <v>483</v>
      </c>
      <c r="C3035" s="570">
        <v>2023</v>
      </c>
      <c r="D3035" s="570"/>
      <c r="E3035" s="570">
        <v>99</v>
      </c>
      <c r="F3035" s="570"/>
      <c r="G3035" s="570">
        <v>99</v>
      </c>
      <c r="H3035" s="570">
        <v>1</v>
      </c>
      <c r="I3035" s="570">
        <v>99</v>
      </c>
      <c r="J3035" s="570">
        <v>110</v>
      </c>
      <c r="K3035" s="570">
        <v>99</v>
      </c>
      <c r="L3035" s="570">
        <v>6</v>
      </c>
      <c r="M3035" s="570">
        <v>99</v>
      </c>
      <c r="N3035" s="570">
        <v>99</v>
      </c>
      <c r="O3035" s="570">
        <v>99</v>
      </c>
      <c r="P3035" s="570">
        <v>99</v>
      </c>
      <c r="Q3035" s="570">
        <v>97</v>
      </c>
      <c r="R3035" s="570">
        <v>1733</v>
      </c>
      <c r="S3035" s="570">
        <v>6</v>
      </c>
      <c r="T3035" s="570">
        <v>5.8574725908828622</v>
      </c>
      <c r="U3035" s="570">
        <v>10.512060011540688</v>
      </c>
      <c r="V3035" s="570">
        <v>1.4425851125216389</v>
      </c>
      <c r="W3035" s="570">
        <v>1.904212348528564</v>
      </c>
      <c r="X3035" s="570">
        <v>14.887478361223316</v>
      </c>
      <c r="Y3035" s="570">
        <v>7.0975187536064626</v>
      </c>
      <c r="Z3035" s="570">
        <v>6.5529543403053827</v>
      </c>
      <c r="AA3035" s="570">
        <v>0</v>
      </c>
      <c r="AB3035" s="570">
        <v>1.4977952117093023</v>
      </c>
      <c r="AC3035" s="570"/>
      <c r="AD3035" s="570">
        <v>37.24464854058813</v>
      </c>
      <c r="AE3035" s="570"/>
      <c r="AF3035" s="570">
        <v>31.062914500806599</v>
      </c>
      <c r="AG3035" s="570">
        <v>31.327480804450445</v>
      </c>
      <c r="AH3035" s="570">
        <v>0.86555106751298305</v>
      </c>
      <c r="AI3035" s="570">
        <v>927</v>
      </c>
      <c r="AJ3035" s="570">
        <v>89.828047464940724</v>
      </c>
      <c r="AK3035" s="570">
        <v>15.878223507568771</v>
      </c>
      <c r="AL3035" s="570"/>
    </row>
    <row r="3036" spans="1:38">
      <c r="A3036" s="570">
        <v>18</v>
      </c>
      <c r="B3036" s="570">
        <v>484</v>
      </c>
      <c r="C3036" s="570">
        <v>2023</v>
      </c>
      <c r="D3036" s="570"/>
      <c r="E3036" s="570">
        <v>99</v>
      </c>
      <c r="F3036" s="570"/>
      <c r="G3036" s="570">
        <v>99</v>
      </c>
      <c r="H3036" s="570">
        <v>1</v>
      </c>
      <c r="I3036" s="570">
        <v>99</v>
      </c>
      <c r="J3036" s="570">
        <v>111</v>
      </c>
      <c r="K3036" s="570">
        <v>99</v>
      </c>
      <c r="L3036" s="570">
        <v>6</v>
      </c>
      <c r="M3036" s="570">
        <v>99</v>
      </c>
      <c r="N3036" s="570">
        <v>99</v>
      </c>
      <c r="O3036" s="570">
        <v>99</v>
      </c>
      <c r="P3036" s="570">
        <v>99</v>
      </c>
      <c r="Q3036" s="570">
        <v>13</v>
      </c>
      <c r="R3036" s="570">
        <v>63</v>
      </c>
      <c r="S3036" s="570">
        <v>6</v>
      </c>
      <c r="T3036" s="570">
        <v>5.3809523809523805</v>
      </c>
      <c r="U3036" s="570">
        <v>17.734920634920627</v>
      </c>
      <c r="V3036" s="570">
        <v>7.9365079365079394</v>
      </c>
      <c r="W3036" s="570">
        <v>1.5873015873015868</v>
      </c>
      <c r="X3036" s="570">
        <v>52.380952380952387</v>
      </c>
      <c r="Y3036" s="570">
        <v>26.984126984126977</v>
      </c>
      <c r="Z3036" s="570">
        <v>8.1165353217134388</v>
      </c>
      <c r="AA3036" s="570">
        <v>0</v>
      </c>
      <c r="AB3036" s="570">
        <v>1.5779087167410362</v>
      </c>
      <c r="AC3036" s="570"/>
      <c r="AD3036" s="570">
        <v>52.086708829896089</v>
      </c>
      <c r="AE3036" s="570"/>
      <c r="AF3036" s="570">
        <v>32.47422680412371</v>
      </c>
      <c r="AG3036" s="570">
        <v>35.443961551882744</v>
      </c>
      <c r="AH3036" s="570">
        <v>4.7619047619047636</v>
      </c>
      <c r="AI3036" s="570">
        <v>35</v>
      </c>
      <c r="AJ3036" s="570">
        <v>102.85142857142856</v>
      </c>
      <c r="AK3036" s="570">
        <v>16.458548941683901</v>
      </c>
      <c r="AL3036" s="570"/>
    </row>
    <row r="3037" spans="1:38">
      <c r="A3037" s="570">
        <v>18</v>
      </c>
      <c r="B3037" s="570">
        <v>485</v>
      </c>
      <c r="C3037" s="570">
        <v>2023</v>
      </c>
      <c r="D3037" s="570"/>
      <c r="E3037" s="570">
        <v>99</v>
      </c>
      <c r="F3037" s="570"/>
      <c r="G3037" s="570">
        <v>99</v>
      </c>
      <c r="H3037" s="570">
        <v>1</v>
      </c>
      <c r="I3037" s="570">
        <v>99</v>
      </c>
      <c r="J3037" s="570">
        <v>116</v>
      </c>
      <c r="K3037" s="570">
        <v>99</v>
      </c>
      <c r="L3037" s="570">
        <v>6</v>
      </c>
      <c r="M3037" s="570">
        <v>99</v>
      </c>
      <c r="N3037" s="570">
        <v>99</v>
      </c>
      <c r="O3037" s="570">
        <v>99</v>
      </c>
      <c r="P3037" s="570">
        <v>99</v>
      </c>
      <c r="Q3037" s="570">
        <v>47</v>
      </c>
      <c r="R3037" s="570">
        <v>569</v>
      </c>
      <c r="S3037" s="570">
        <v>6</v>
      </c>
      <c r="T3037" s="570">
        <v>4.8312829525483316</v>
      </c>
      <c r="U3037" s="570">
        <v>12.830228471001758</v>
      </c>
      <c r="V3037" s="570">
        <v>2.6362038664323366</v>
      </c>
      <c r="W3037" s="570">
        <v>0.70298769771529002</v>
      </c>
      <c r="X3037" s="570">
        <v>25.131810193321609</v>
      </c>
      <c r="Y3037" s="570">
        <v>11.599297012302282</v>
      </c>
      <c r="Z3037" s="570">
        <v>7.3515274730369278</v>
      </c>
      <c r="AA3037" s="570">
        <v>0</v>
      </c>
      <c r="AB3037" s="570">
        <v>1.8147042264798781</v>
      </c>
      <c r="AC3037" s="570"/>
      <c r="AD3037" s="570">
        <v>54.280505141365119</v>
      </c>
      <c r="AE3037" s="570"/>
      <c r="AF3037" s="570">
        <v>44.732704402515715</v>
      </c>
      <c r="AG3037" s="570">
        <v>49.184458562679801</v>
      </c>
      <c r="AH3037" s="570">
        <v>0</v>
      </c>
      <c r="AI3037" s="570">
        <v>0</v>
      </c>
      <c r="AJ3037" s="570"/>
      <c r="AK3037" s="570"/>
      <c r="AL3037" s="570"/>
    </row>
    <row r="3038" spans="1:38">
      <c r="A3038" s="570">
        <v>18</v>
      </c>
      <c r="B3038" s="570">
        <v>486</v>
      </c>
      <c r="C3038" s="570">
        <v>2023</v>
      </c>
      <c r="D3038" s="570"/>
      <c r="E3038" s="570">
        <v>99</v>
      </c>
      <c r="F3038" s="570"/>
      <c r="G3038" s="570">
        <v>99</v>
      </c>
      <c r="H3038" s="570">
        <v>2</v>
      </c>
      <c r="I3038" s="570">
        <v>99</v>
      </c>
      <c r="J3038" s="570">
        <v>117</v>
      </c>
      <c r="K3038" s="570">
        <v>99</v>
      </c>
      <c r="L3038" s="570">
        <v>6</v>
      </c>
      <c r="M3038" s="570">
        <v>99</v>
      </c>
      <c r="N3038" s="570">
        <v>99</v>
      </c>
      <c r="O3038" s="570">
        <v>99</v>
      </c>
      <c r="P3038" s="570">
        <v>99</v>
      </c>
      <c r="Q3038" s="570">
        <v>12</v>
      </c>
      <c r="R3038" s="570">
        <v>132</v>
      </c>
      <c r="S3038" s="570">
        <v>6</v>
      </c>
      <c r="T3038" s="570">
        <v>4.7954545454545459</v>
      </c>
      <c r="U3038" s="570">
        <v>12.105303030303023</v>
      </c>
      <c r="V3038" s="570">
        <v>2.2727272727272729</v>
      </c>
      <c r="W3038" s="570">
        <v>0.75757575757575757</v>
      </c>
      <c r="X3038" s="570">
        <v>15.909090909090908</v>
      </c>
      <c r="Y3038" s="570">
        <v>6.8181818181818192</v>
      </c>
      <c r="Z3038" s="570">
        <v>5.3423453366523983</v>
      </c>
      <c r="AA3038" s="570">
        <v>0</v>
      </c>
      <c r="AB3038" s="570">
        <v>1.4808813733291653</v>
      </c>
      <c r="AC3038" s="570"/>
      <c r="AD3038" s="570">
        <v>53.101796028149778</v>
      </c>
      <c r="AE3038" s="570"/>
      <c r="AF3038" s="570">
        <v>46.315789473684227</v>
      </c>
      <c r="AG3038" s="570">
        <v>46.595515119703713</v>
      </c>
      <c r="AH3038" s="570">
        <v>0</v>
      </c>
      <c r="AI3038" s="570">
        <v>132</v>
      </c>
      <c r="AJ3038" s="570">
        <v>88.686363636363652</v>
      </c>
      <c r="AK3038" s="570">
        <v>16.426192467162728</v>
      </c>
      <c r="AL3038" s="570"/>
    </row>
    <row r="3039" spans="1:38">
      <c r="A3039" s="570">
        <v>18</v>
      </c>
      <c r="B3039" s="570">
        <v>487</v>
      </c>
      <c r="C3039" s="570">
        <v>2023</v>
      </c>
      <c r="D3039" s="570"/>
      <c r="E3039" s="570">
        <v>99</v>
      </c>
      <c r="F3039" s="570"/>
      <c r="G3039" s="570">
        <v>99</v>
      </c>
      <c r="H3039" s="570">
        <v>1</v>
      </c>
      <c r="I3039" s="570">
        <v>99</v>
      </c>
      <c r="J3039" s="570">
        <v>134</v>
      </c>
      <c r="K3039" s="570">
        <v>99</v>
      </c>
      <c r="L3039" s="570">
        <v>6</v>
      </c>
      <c r="M3039" s="570">
        <v>99</v>
      </c>
      <c r="N3039" s="570">
        <v>99</v>
      </c>
      <c r="O3039" s="570">
        <v>99</v>
      </c>
      <c r="P3039" s="570">
        <v>99</v>
      </c>
      <c r="Q3039" s="570">
        <v>110</v>
      </c>
      <c r="R3039" s="570">
        <v>1561</v>
      </c>
      <c r="S3039" s="570">
        <v>6</v>
      </c>
      <c r="T3039" s="570">
        <v>5.3267136450992973</v>
      </c>
      <c r="U3039" s="570">
        <v>11.108840486867374</v>
      </c>
      <c r="V3039" s="570">
        <v>1.7937219730941703</v>
      </c>
      <c r="W3039" s="570">
        <v>0.25624599615631011</v>
      </c>
      <c r="X3039" s="570">
        <v>22.613709160794357</v>
      </c>
      <c r="Y3039" s="570">
        <v>9.9935938500960919</v>
      </c>
      <c r="Z3039" s="570">
        <v>7.2943792038851072</v>
      </c>
      <c r="AA3039" s="570">
        <v>0</v>
      </c>
      <c r="AB3039" s="570">
        <v>1.4113514454685303</v>
      </c>
      <c r="AC3039" s="570"/>
      <c r="AD3039" s="570">
        <v>41.401555393272751</v>
      </c>
      <c r="AE3039" s="570"/>
      <c r="AF3039" s="570">
        <v>29.716352560441646</v>
      </c>
      <c r="AG3039" s="570">
        <v>29.114667893426326</v>
      </c>
      <c r="AH3039" s="570">
        <v>0.19218449711723251</v>
      </c>
      <c r="AI3039" s="570">
        <v>0</v>
      </c>
      <c r="AJ3039" s="570"/>
      <c r="AK3039" s="570"/>
      <c r="AL3039" s="570"/>
    </row>
    <row r="3040" spans="1:38">
      <c r="A3040" s="570">
        <v>18</v>
      </c>
      <c r="B3040" s="570">
        <v>488</v>
      </c>
      <c r="C3040" s="570">
        <v>2023</v>
      </c>
      <c r="D3040" s="570"/>
      <c r="E3040" s="570">
        <v>99</v>
      </c>
      <c r="F3040" s="570"/>
      <c r="G3040" s="570">
        <v>99</v>
      </c>
      <c r="H3040" s="570">
        <v>2</v>
      </c>
      <c r="I3040" s="570">
        <v>99</v>
      </c>
      <c r="J3040" s="570">
        <v>141</v>
      </c>
      <c r="K3040" s="570">
        <v>99</v>
      </c>
      <c r="L3040" s="570">
        <v>6</v>
      </c>
      <c r="M3040" s="570">
        <v>99</v>
      </c>
      <c r="N3040" s="570">
        <v>99</v>
      </c>
      <c r="O3040" s="570">
        <v>99</v>
      </c>
      <c r="P3040" s="570">
        <v>99</v>
      </c>
      <c r="Q3040" s="570">
        <v>80</v>
      </c>
      <c r="R3040" s="570">
        <v>556</v>
      </c>
      <c r="S3040" s="570">
        <v>6</v>
      </c>
      <c r="T3040" s="570">
        <v>5.8794964028776988</v>
      </c>
      <c r="U3040" s="570">
        <v>16.52931654676258</v>
      </c>
      <c r="V3040" s="570">
        <v>2.3381294964028778</v>
      </c>
      <c r="W3040" s="570">
        <v>1.4388489208633091</v>
      </c>
      <c r="X3040" s="570">
        <v>47.661870503597122</v>
      </c>
      <c r="Y3040" s="570">
        <v>21.223021582733821</v>
      </c>
      <c r="Z3040" s="570">
        <v>7.259572214774435</v>
      </c>
      <c r="AA3040" s="570">
        <v>0</v>
      </c>
      <c r="AB3040" s="570">
        <v>1.9345989578423997</v>
      </c>
      <c r="AC3040" s="570"/>
      <c r="AD3040" s="570">
        <v>54.759224688637119</v>
      </c>
      <c r="AE3040" s="570"/>
      <c r="AF3040" s="570">
        <v>28.823224468636599</v>
      </c>
      <c r="AG3040" s="570">
        <v>35.084578178028373</v>
      </c>
      <c r="AH3040" s="570">
        <v>0.71942446043165453</v>
      </c>
      <c r="AI3040" s="570">
        <v>0</v>
      </c>
      <c r="AJ3040" s="570"/>
      <c r="AK3040" s="570"/>
      <c r="AL3040" s="570"/>
    </row>
    <row r="3041" spans="1:38">
      <c r="A3041" s="570">
        <v>18</v>
      </c>
      <c r="B3041" s="570">
        <v>489</v>
      </c>
      <c r="C3041" s="570">
        <v>2023</v>
      </c>
      <c r="D3041" s="570"/>
      <c r="E3041" s="570">
        <v>99</v>
      </c>
      <c r="F3041" s="570"/>
      <c r="G3041" s="570">
        <v>99</v>
      </c>
      <c r="H3041" s="570">
        <v>2</v>
      </c>
      <c r="I3041" s="570">
        <v>99</v>
      </c>
      <c r="J3041" s="570">
        <v>143</v>
      </c>
      <c r="K3041" s="570">
        <v>99</v>
      </c>
      <c r="L3041" s="570">
        <v>6</v>
      </c>
      <c r="M3041" s="570">
        <v>99</v>
      </c>
      <c r="N3041" s="570">
        <v>99</v>
      </c>
      <c r="O3041" s="570">
        <v>99</v>
      </c>
      <c r="P3041" s="570">
        <v>99</v>
      </c>
      <c r="Q3041" s="570">
        <v>17</v>
      </c>
      <c r="R3041" s="570">
        <v>150</v>
      </c>
      <c r="S3041" s="570">
        <v>6</v>
      </c>
      <c r="T3041" s="570">
        <v>5.2</v>
      </c>
      <c r="U3041" s="570">
        <v>16.504000000000016</v>
      </c>
      <c r="V3041" s="570">
        <v>3.3333333333333344</v>
      </c>
      <c r="W3041" s="570">
        <v>0</v>
      </c>
      <c r="X3041" s="570">
        <v>57.33333333333335</v>
      </c>
      <c r="Y3041" s="570">
        <v>15.333333333333337</v>
      </c>
      <c r="Z3041" s="570">
        <v>6.2086378538291092</v>
      </c>
      <c r="AA3041" s="570">
        <v>0</v>
      </c>
      <c r="AB3041" s="570">
        <v>1.7204650534085244</v>
      </c>
      <c r="AC3041" s="570"/>
      <c r="AD3041" s="570">
        <v>63.352947895165101</v>
      </c>
      <c r="AE3041" s="570"/>
      <c r="AF3041" s="570">
        <v>32.467532467532457</v>
      </c>
      <c r="AG3041" s="570">
        <v>32.626917602403957</v>
      </c>
      <c r="AH3041" s="570">
        <v>0</v>
      </c>
      <c r="AI3041" s="570">
        <v>0</v>
      </c>
      <c r="AJ3041" s="570"/>
      <c r="AK3041" s="570"/>
      <c r="AL3041" s="570"/>
    </row>
    <row r="3042" spans="1:38">
      <c r="A3042" s="570">
        <v>18</v>
      </c>
      <c r="B3042" s="570">
        <v>490</v>
      </c>
      <c r="C3042" s="570">
        <v>2023</v>
      </c>
      <c r="D3042" s="570"/>
      <c r="E3042" s="570">
        <v>99</v>
      </c>
      <c r="F3042" s="570"/>
      <c r="G3042" s="570">
        <v>99</v>
      </c>
      <c r="H3042" s="570">
        <v>2</v>
      </c>
      <c r="I3042" s="570">
        <v>99</v>
      </c>
      <c r="J3042" s="570">
        <v>147</v>
      </c>
      <c r="K3042" s="570">
        <v>99</v>
      </c>
      <c r="L3042" s="570">
        <v>6</v>
      </c>
      <c r="M3042" s="570">
        <v>99</v>
      </c>
      <c r="N3042" s="570">
        <v>99</v>
      </c>
      <c r="O3042" s="570">
        <v>99</v>
      </c>
      <c r="P3042" s="570">
        <v>99</v>
      </c>
      <c r="Q3042" s="570">
        <v>6</v>
      </c>
      <c r="R3042" s="570">
        <v>36</v>
      </c>
      <c r="S3042" s="570">
        <v>6</v>
      </c>
      <c r="T3042" s="570">
        <v>5.5</v>
      </c>
      <c r="U3042" s="570">
        <v>14.105555555555556</v>
      </c>
      <c r="V3042" s="570">
        <v>2.7777777777777781</v>
      </c>
      <c r="W3042" s="570">
        <v>2.7777777777777781</v>
      </c>
      <c r="X3042" s="570">
        <v>33.333333333333343</v>
      </c>
      <c r="Y3042" s="570">
        <v>11.111111111111112</v>
      </c>
      <c r="Z3042" s="570">
        <v>6.2571268008942571</v>
      </c>
      <c r="AA3042" s="570">
        <v>0</v>
      </c>
      <c r="AB3042" s="570">
        <v>2.0615528128088303</v>
      </c>
      <c r="AC3042" s="570"/>
      <c r="AD3042" s="570">
        <v>75.240379742827244</v>
      </c>
      <c r="AE3042" s="570"/>
      <c r="AF3042" s="570">
        <v>17.821782178217827</v>
      </c>
      <c r="AG3042" s="570">
        <v>22.529837171125603</v>
      </c>
      <c r="AH3042" s="570">
        <v>0</v>
      </c>
      <c r="AI3042" s="570">
        <v>0</v>
      </c>
      <c r="AJ3042" s="570"/>
      <c r="AK3042" s="570"/>
      <c r="AL3042" s="570"/>
    </row>
    <row r="3043" spans="1:38">
      <c r="A3043" s="570">
        <v>18</v>
      </c>
      <c r="B3043" s="570">
        <v>491</v>
      </c>
      <c r="C3043" s="570">
        <v>2023</v>
      </c>
      <c r="D3043" s="570"/>
      <c r="E3043" s="570">
        <v>99</v>
      </c>
      <c r="F3043" s="570"/>
      <c r="G3043" s="570">
        <v>99</v>
      </c>
      <c r="H3043" s="570">
        <v>1</v>
      </c>
      <c r="I3043" s="570">
        <v>99</v>
      </c>
      <c r="J3043" s="570">
        <v>155</v>
      </c>
      <c r="K3043" s="570">
        <v>99</v>
      </c>
      <c r="L3043" s="570">
        <v>6</v>
      </c>
      <c r="M3043" s="570">
        <v>99</v>
      </c>
      <c r="N3043" s="570">
        <v>99</v>
      </c>
      <c r="O3043" s="570">
        <v>99</v>
      </c>
      <c r="P3043" s="570">
        <v>99</v>
      </c>
      <c r="Q3043" s="570">
        <v>53</v>
      </c>
      <c r="R3043" s="570">
        <v>934</v>
      </c>
      <c r="S3043" s="570">
        <v>6</v>
      </c>
      <c r="T3043" s="570">
        <v>5.7323340471092079</v>
      </c>
      <c r="U3043" s="570">
        <v>17.557494646680954</v>
      </c>
      <c r="V3043" s="570">
        <v>4.7109207708779444</v>
      </c>
      <c r="W3043" s="570">
        <v>2.7837259100642391</v>
      </c>
      <c r="X3043" s="570">
        <v>50.963597430406843</v>
      </c>
      <c r="Y3043" s="570">
        <v>28.800856531049256</v>
      </c>
      <c r="Z3043" s="570">
        <v>7.5575212149078803</v>
      </c>
      <c r="AA3043" s="570">
        <v>0</v>
      </c>
      <c r="AB3043" s="570">
        <v>1.8992513773047817</v>
      </c>
      <c r="AC3043" s="570"/>
      <c r="AD3043" s="570">
        <v>60.967440943756309</v>
      </c>
      <c r="AE3043" s="570"/>
      <c r="AF3043" s="570">
        <v>34.928945400149594</v>
      </c>
      <c r="AG3043" s="570">
        <v>36.77151864957105</v>
      </c>
      <c r="AH3043" s="570">
        <v>0</v>
      </c>
      <c r="AI3043" s="570">
        <v>0</v>
      </c>
      <c r="AJ3043" s="570"/>
      <c r="AK3043" s="570"/>
      <c r="AL3043" s="570"/>
    </row>
    <row r="3044" spans="1:38">
      <c r="A3044" s="570">
        <v>18</v>
      </c>
      <c r="B3044" s="570">
        <v>492</v>
      </c>
      <c r="C3044" s="570">
        <v>2023</v>
      </c>
      <c r="D3044" s="570"/>
      <c r="E3044" s="570">
        <v>99</v>
      </c>
      <c r="F3044" s="570"/>
      <c r="G3044" s="570">
        <v>99</v>
      </c>
      <c r="H3044" s="570">
        <v>2</v>
      </c>
      <c r="I3044" s="570">
        <v>99</v>
      </c>
      <c r="J3044" s="570">
        <v>160</v>
      </c>
      <c r="K3044" s="570">
        <v>99</v>
      </c>
      <c r="L3044" s="570">
        <v>6</v>
      </c>
      <c r="M3044" s="570">
        <v>99</v>
      </c>
      <c r="N3044" s="570">
        <v>99</v>
      </c>
      <c r="O3044" s="570">
        <v>99</v>
      </c>
      <c r="P3044" s="570">
        <v>99</v>
      </c>
      <c r="Q3044" s="570">
        <v>28</v>
      </c>
      <c r="R3044" s="570">
        <v>187</v>
      </c>
      <c r="S3044" s="570">
        <v>6</v>
      </c>
      <c r="T3044" s="570">
        <v>5.1657754010695189</v>
      </c>
      <c r="U3044" s="570">
        <v>13.42299465240642</v>
      </c>
      <c r="V3044" s="570">
        <v>0.53475935828877008</v>
      </c>
      <c r="W3044" s="570">
        <v>1.0695187165775402</v>
      </c>
      <c r="X3044" s="570">
        <v>26.737967914438503</v>
      </c>
      <c r="Y3044" s="570">
        <v>6.9518716577540092</v>
      </c>
      <c r="Z3044" s="570">
        <v>5.776464845584262</v>
      </c>
      <c r="AA3044" s="570">
        <v>0</v>
      </c>
      <c r="AB3044" s="570">
        <v>1.6769289516594337</v>
      </c>
      <c r="AC3044" s="570"/>
      <c r="AD3044" s="570">
        <v>49.651032251381807</v>
      </c>
      <c r="AE3044" s="570"/>
      <c r="AF3044" s="570">
        <v>36.5234375</v>
      </c>
      <c r="AG3044" s="570">
        <v>33.844349162689099</v>
      </c>
      <c r="AH3044" s="570">
        <v>11.22994652406417</v>
      </c>
      <c r="AI3044" s="570">
        <v>179</v>
      </c>
      <c r="AJ3044" s="570">
        <v>94.869273743016805</v>
      </c>
      <c r="AK3044" s="570">
        <v>15.050314640895484</v>
      </c>
      <c r="AL3044" s="570"/>
    </row>
    <row r="3045" spans="1:38">
      <c r="A3045" s="570">
        <v>18</v>
      </c>
      <c r="B3045" s="570">
        <v>493</v>
      </c>
      <c r="C3045" s="570">
        <v>2023</v>
      </c>
      <c r="D3045" s="570"/>
      <c r="E3045" s="570">
        <v>99</v>
      </c>
      <c r="F3045" s="570"/>
      <c r="G3045" s="570">
        <v>99</v>
      </c>
      <c r="H3045" s="570">
        <v>1</v>
      </c>
      <c r="I3045" s="570">
        <v>99</v>
      </c>
      <c r="J3045" s="570">
        <v>171</v>
      </c>
      <c r="K3045" s="570">
        <v>99</v>
      </c>
      <c r="L3045" s="570">
        <v>6</v>
      </c>
      <c r="M3045" s="570">
        <v>99</v>
      </c>
      <c r="N3045" s="570">
        <v>99</v>
      </c>
      <c r="O3045" s="570">
        <v>99</v>
      </c>
      <c r="P3045" s="570">
        <v>99</v>
      </c>
      <c r="Q3045" s="570">
        <v>1</v>
      </c>
      <c r="R3045" s="570">
        <v>1</v>
      </c>
      <c r="S3045" s="570">
        <v>6</v>
      </c>
      <c r="T3045" s="570">
        <v>4</v>
      </c>
      <c r="U3045" s="570">
        <v>12.4</v>
      </c>
      <c r="V3045" s="570">
        <v>0</v>
      </c>
      <c r="W3045" s="570">
        <v>0</v>
      </c>
      <c r="X3045" s="570">
        <v>0</v>
      </c>
      <c r="Y3045" s="570">
        <v>0</v>
      </c>
      <c r="Z3045" s="570">
        <v>0</v>
      </c>
      <c r="AA3045" s="570">
        <v>0</v>
      </c>
      <c r="AB3045" s="570">
        <v>0</v>
      </c>
      <c r="AC3045" s="570"/>
      <c r="AD3045" s="570"/>
      <c r="AE3045" s="570"/>
      <c r="AF3045" s="570">
        <v>33.333333333333343</v>
      </c>
      <c r="AG3045" s="570">
        <v>27.373068432671086</v>
      </c>
      <c r="AH3045" s="570">
        <v>0</v>
      </c>
      <c r="AI3045" s="570"/>
      <c r="AJ3045" s="570"/>
      <c r="AK3045" s="570"/>
      <c r="AL3045" s="570"/>
    </row>
    <row r="3046" spans="1:38">
      <c r="A3046" s="570">
        <v>18</v>
      </c>
      <c r="B3046" s="570">
        <v>494</v>
      </c>
      <c r="C3046" s="570">
        <v>2023</v>
      </c>
      <c r="D3046" s="570"/>
      <c r="E3046" s="570">
        <v>99</v>
      </c>
      <c r="F3046" s="570"/>
      <c r="G3046" s="570">
        <v>99</v>
      </c>
      <c r="H3046" s="570">
        <v>2</v>
      </c>
      <c r="I3046" s="570">
        <v>99</v>
      </c>
      <c r="J3046" s="570">
        <v>175</v>
      </c>
      <c r="K3046" s="570">
        <v>99</v>
      </c>
      <c r="L3046" s="570">
        <v>6</v>
      </c>
      <c r="M3046" s="570">
        <v>99</v>
      </c>
      <c r="N3046" s="570">
        <v>99</v>
      </c>
      <c r="O3046" s="570">
        <v>99</v>
      </c>
      <c r="P3046" s="570">
        <v>99</v>
      </c>
      <c r="Q3046" s="570">
        <v>20</v>
      </c>
      <c r="R3046" s="570">
        <v>311</v>
      </c>
      <c r="S3046" s="570">
        <v>6</v>
      </c>
      <c r="T3046" s="570">
        <v>5.5401929260450151</v>
      </c>
      <c r="U3046" s="570">
        <v>15.281028938906752</v>
      </c>
      <c r="V3046" s="570">
        <v>3.5369774919614154</v>
      </c>
      <c r="W3046" s="570">
        <v>1.2861736334405141</v>
      </c>
      <c r="X3046" s="570">
        <v>42.443729903536962</v>
      </c>
      <c r="Y3046" s="570">
        <v>20.90032154340836</v>
      </c>
      <c r="Z3046" s="570">
        <v>8.6851719871346305</v>
      </c>
      <c r="AA3046" s="570">
        <v>0</v>
      </c>
      <c r="AB3046" s="570">
        <v>1.6130971073968501</v>
      </c>
      <c r="AC3046" s="570"/>
      <c r="AD3046" s="570">
        <v>38.493038929452446</v>
      </c>
      <c r="AE3046" s="570"/>
      <c r="AF3046" s="570">
        <v>17.013129102844641</v>
      </c>
      <c r="AG3046" s="570">
        <v>23.372842177740619</v>
      </c>
      <c r="AH3046" s="570">
        <v>0</v>
      </c>
      <c r="AI3046" s="570">
        <v>0</v>
      </c>
      <c r="AJ3046" s="570"/>
      <c r="AK3046" s="570"/>
      <c r="AL3046" s="570"/>
    </row>
    <row r="3047" spans="1:38">
      <c r="A3047" s="570">
        <v>18</v>
      </c>
      <c r="B3047" s="570">
        <v>495</v>
      </c>
      <c r="C3047" s="570">
        <v>2023</v>
      </c>
      <c r="D3047" s="570"/>
      <c r="E3047" s="570">
        <v>99</v>
      </c>
      <c r="F3047" s="570"/>
      <c r="G3047" s="570">
        <v>99</v>
      </c>
      <c r="H3047" s="570">
        <v>2</v>
      </c>
      <c r="I3047" s="570">
        <v>99</v>
      </c>
      <c r="J3047" s="570">
        <v>177</v>
      </c>
      <c r="K3047" s="570">
        <v>99</v>
      </c>
      <c r="L3047" s="570">
        <v>6</v>
      </c>
      <c r="M3047" s="570">
        <v>99</v>
      </c>
      <c r="N3047" s="570">
        <v>99</v>
      </c>
      <c r="O3047" s="570">
        <v>99</v>
      </c>
      <c r="P3047" s="570">
        <v>99</v>
      </c>
      <c r="Q3047" s="570">
        <v>41</v>
      </c>
      <c r="R3047" s="570">
        <v>243</v>
      </c>
      <c r="S3047" s="570">
        <v>6</v>
      </c>
      <c r="T3047" s="570">
        <v>4.7160493827160508</v>
      </c>
      <c r="U3047" s="570">
        <v>14.940329218106998</v>
      </c>
      <c r="V3047" s="570">
        <v>4.9382716049382722</v>
      </c>
      <c r="W3047" s="570">
        <v>0</v>
      </c>
      <c r="X3047" s="570">
        <v>32.098765432098766</v>
      </c>
      <c r="Y3047" s="570">
        <v>10.699588477366252</v>
      </c>
      <c r="Z3047" s="570">
        <v>5.6537924828331345</v>
      </c>
      <c r="AA3047" s="570">
        <v>0</v>
      </c>
      <c r="AB3047" s="570">
        <v>1.3928202248069592</v>
      </c>
      <c r="AC3047" s="570"/>
      <c r="AD3047" s="570">
        <v>55.429924866078174</v>
      </c>
      <c r="AE3047" s="570"/>
      <c r="AF3047" s="570">
        <v>26.15715823466093</v>
      </c>
      <c r="AG3047" s="570">
        <v>30.303662648993356</v>
      </c>
      <c r="AH3047" s="570">
        <v>0.41152263374485593</v>
      </c>
      <c r="AI3047" s="570"/>
      <c r="AJ3047" s="570"/>
      <c r="AK3047" s="570"/>
      <c r="AL3047" s="570"/>
    </row>
    <row r="3048" spans="1:38">
      <c r="A3048" s="570">
        <v>18</v>
      </c>
      <c r="B3048" s="570">
        <v>496</v>
      </c>
      <c r="C3048" s="570">
        <v>2023</v>
      </c>
      <c r="D3048" s="570"/>
      <c r="E3048" s="570">
        <v>99</v>
      </c>
      <c r="F3048" s="570"/>
      <c r="G3048" s="570">
        <v>99</v>
      </c>
      <c r="H3048" s="570">
        <v>2</v>
      </c>
      <c r="I3048" s="570">
        <v>99</v>
      </c>
      <c r="J3048" s="570">
        <v>178</v>
      </c>
      <c r="K3048" s="570">
        <v>99</v>
      </c>
      <c r="L3048" s="570">
        <v>6</v>
      </c>
      <c r="M3048" s="570">
        <v>99</v>
      </c>
      <c r="N3048" s="570">
        <v>99</v>
      </c>
      <c r="O3048" s="570">
        <v>99</v>
      </c>
      <c r="P3048" s="570">
        <v>99</v>
      </c>
      <c r="Q3048" s="570">
        <v>12</v>
      </c>
      <c r="R3048" s="570">
        <v>105</v>
      </c>
      <c r="S3048" s="570">
        <v>6</v>
      </c>
      <c r="T3048" s="570">
        <v>4.7714285714285722</v>
      </c>
      <c r="U3048" s="570">
        <v>14.46095238095238</v>
      </c>
      <c r="V3048" s="570">
        <v>1.9047619047619055</v>
      </c>
      <c r="W3048" s="570">
        <v>0</v>
      </c>
      <c r="X3048" s="570">
        <v>36.190476190476176</v>
      </c>
      <c r="Y3048" s="570">
        <v>6.6666666666666687</v>
      </c>
      <c r="Z3048" s="570">
        <v>5.5474660923120256</v>
      </c>
      <c r="AA3048" s="570">
        <v>0</v>
      </c>
      <c r="AB3048" s="570">
        <v>1.8374783075215464</v>
      </c>
      <c r="AC3048" s="570"/>
      <c r="AD3048" s="570">
        <v>38.621156478448448</v>
      </c>
      <c r="AE3048" s="570"/>
      <c r="AF3048" s="570">
        <v>19.811320754716988</v>
      </c>
      <c r="AG3048" s="570">
        <v>24.672982239482621</v>
      </c>
      <c r="AH3048" s="570">
        <v>20.952380952380953</v>
      </c>
      <c r="AI3048" s="570">
        <v>0</v>
      </c>
      <c r="AJ3048" s="570"/>
      <c r="AK3048" s="570"/>
      <c r="AL3048" s="570"/>
    </row>
    <row r="3049" spans="1:38">
      <c r="A3049" s="570">
        <v>18</v>
      </c>
      <c r="B3049" s="570">
        <v>497</v>
      </c>
      <c r="C3049" s="570">
        <v>2023</v>
      </c>
      <c r="D3049" s="570"/>
      <c r="E3049" s="570">
        <v>99</v>
      </c>
      <c r="F3049" s="570"/>
      <c r="G3049" s="570">
        <v>99</v>
      </c>
      <c r="H3049" s="570">
        <v>2</v>
      </c>
      <c r="I3049" s="570">
        <v>99</v>
      </c>
      <c r="J3049" s="570">
        <v>181</v>
      </c>
      <c r="K3049" s="570">
        <v>99</v>
      </c>
      <c r="L3049" s="570">
        <v>6</v>
      </c>
      <c r="M3049" s="570">
        <v>99</v>
      </c>
      <c r="N3049" s="570">
        <v>99</v>
      </c>
      <c r="O3049" s="570">
        <v>99</v>
      </c>
      <c r="P3049" s="570">
        <v>99</v>
      </c>
      <c r="Q3049" s="570">
        <v>24</v>
      </c>
      <c r="R3049" s="570">
        <v>423</v>
      </c>
      <c r="S3049" s="570">
        <v>6</v>
      </c>
      <c r="T3049" s="570">
        <v>5.2056737588652489</v>
      </c>
      <c r="U3049" s="570">
        <v>13.065957446808508</v>
      </c>
      <c r="V3049" s="570">
        <v>2.3640661938534282</v>
      </c>
      <c r="W3049" s="570">
        <v>0.2364066193853428</v>
      </c>
      <c r="X3049" s="570">
        <v>36.406619385342786</v>
      </c>
      <c r="Y3049" s="570">
        <v>12.05673758865248</v>
      </c>
      <c r="Z3049" s="570">
        <v>7.3938204642316627</v>
      </c>
      <c r="AA3049" s="570">
        <v>0</v>
      </c>
      <c r="AB3049" s="570">
        <v>1.5643081560363683</v>
      </c>
      <c r="AC3049" s="570"/>
      <c r="AD3049" s="570">
        <v>46.079874137182991</v>
      </c>
      <c r="AE3049" s="570"/>
      <c r="AF3049" s="570">
        <v>51.901840490797539</v>
      </c>
      <c r="AG3049" s="570">
        <v>48.840168606346595</v>
      </c>
      <c r="AH3049" s="570">
        <v>0</v>
      </c>
      <c r="AI3049" s="570">
        <v>0</v>
      </c>
      <c r="AJ3049" s="570"/>
      <c r="AK3049" s="570"/>
      <c r="AL3049" s="570"/>
    </row>
    <row r="3050" spans="1:38">
      <c r="A3050" s="570">
        <v>18</v>
      </c>
      <c r="B3050" s="570">
        <v>498</v>
      </c>
      <c r="C3050" s="570">
        <v>2023</v>
      </c>
      <c r="D3050" s="570"/>
      <c r="E3050" s="570">
        <v>99</v>
      </c>
      <c r="F3050" s="570"/>
      <c r="G3050" s="570">
        <v>99</v>
      </c>
      <c r="H3050" s="570">
        <v>1</v>
      </c>
      <c r="I3050" s="570">
        <v>99</v>
      </c>
      <c r="J3050" s="570">
        <v>262</v>
      </c>
      <c r="K3050" s="570">
        <v>99</v>
      </c>
      <c r="L3050" s="570">
        <v>6</v>
      </c>
      <c r="M3050" s="570">
        <v>99</v>
      </c>
      <c r="N3050" s="570">
        <v>99</v>
      </c>
      <c r="O3050" s="570">
        <v>99</v>
      </c>
      <c r="P3050" s="570">
        <v>99</v>
      </c>
      <c r="Q3050" s="570"/>
      <c r="R3050" s="570">
        <v>0</v>
      </c>
      <c r="S3050" s="570"/>
      <c r="T3050" s="570"/>
      <c r="U3050" s="570"/>
      <c r="V3050" s="570"/>
      <c r="W3050" s="570"/>
      <c r="X3050" s="570"/>
      <c r="Y3050" s="570"/>
      <c r="Z3050" s="570"/>
      <c r="AA3050" s="570"/>
      <c r="AB3050" s="570"/>
      <c r="AC3050" s="570"/>
      <c r="AD3050" s="570"/>
      <c r="AE3050" s="570"/>
      <c r="AF3050" s="570"/>
      <c r="AG3050" s="570"/>
      <c r="AH3050" s="570"/>
      <c r="AI3050" s="570"/>
      <c r="AJ3050" s="570"/>
      <c r="AK3050" s="570"/>
      <c r="AL3050" s="570"/>
    </row>
    <row r="3051" spans="1:38">
      <c r="A3051" s="570">
        <v>18</v>
      </c>
      <c r="B3051" s="570">
        <v>499</v>
      </c>
      <c r="C3051" s="570">
        <v>2023</v>
      </c>
      <c r="D3051" s="570"/>
      <c r="E3051" s="570">
        <v>99</v>
      </c>
      <c r="F3051" s="570"/>
      <c r="G3051" s="570">
        <v>99</v>
      </c>
      <c r="H3051" s="570">
        <v>1</v>
      </c>
      <c r="I3051" s="570">
        <v>99</v>
      </c>
      <c r="J3051" s="570">
        <v>309</v>
      </c>
      <c r="K3051" s="570">
        <v>99</v>
      </c>
      <c r="L3051" s="570">
        <v>6</v>
      </c>
      <c r="M3051" s="570">
        <v>99</v>
      </c>
      <c r="N3051" s="570">
        <v>99</v>
      </c>
      <c r="O3051" s="570">
        <v>99</v>
      </c>
      <c r="P3051" s="570">
        <v>99</v>
      </c>
      <c r="Q3051" s="570">
        <v>57</v>
      </c>
      <c r="R3051" s="570">
        <v>409</v>
      </c>
      <c r="S3051" s="570">
        <v>6</v>
      </c>
      <c r="T3051" s="570">
        <v>4.9119804400978007</v>
      </c>
      <c r="U3051" s="570">
        <v>11.175550122249389</v>
      </c>
      <c r="V3051" s="570">
        <v>0.97799511002444994</v>
      </c>
      <c r="W3051" s="570">
        <v>0.73349633251833746</v>
      </c>
      <c r="X3051" s="570">
        <v>19.070904645476777</v>
      </c>
      <c r="Y3051" s="570">
        <v>9.2909535452322736</v>
      </c>
      <c r="Z3051" s="570">
        <v>6.6579906770954382</v>
      </c>
      <c r="AA3051" s="570">
        <v>0</v>
      </c>
      <c r="AB3051" s="570">
        <v>1.8506797111495119</v>
      </c>
      <c r="AC3051" s="570"/>
      <c r="AD3051" s="570">
        <v>60.284705152916587</v>
      </c>
      <c r="AE3051" s="570"/>
      <c r="AF3051" s="570">
        <v>34.602368866328241</v>
      </c>
      <c r="AG3051" s="570">
        <v>33.61228361743121</v>
      </c>
      <c r="AH3051" s="570">
        <v>0.24449877750611249</v>
      </c>
      <c r="AI3051" s="570">
        <v>0</v>
      </c>
      <c r="AJ3051" s="570"/>
      <c r="AK3051" s="570"/>
      <c r="AL3051" s="570"/>
    </row>
    <row r="3052" spans="1:38">
      <c r="A3052" s="570">
        <v>18</v>
      </c>
      <c r="B3052" s="570">
        <v>500</v>
      </c>
      <c r="C3052" s="570">
        <v>2023</v>
      </c>
      <c r="D3052" s="570"/>
      <c r="E3052" s="570">
        <v>99</v>
      </c>
      <c r="F3052" s="570"/>
      <c r="G3052" s="570">
        <v>99</v>
      </c>
      <c r="H3052" s="570">
        <v>2</v>
      </c>
      <c r="I3052" s="570">
        <v>99</v>
      </c>
      <c r="J3052" s="570">
        <v>470</v>
      </c>
      <c r="K3052" s="570">
        <v>99</v>
      </c>
      <c r="L3052" s="570">
        <v>6</v>
      </c>
      <c r="M3052" s="570">
        <v>99</v>
      </c>
      <c r="N3052" s="570">
        <v>99</v>
      </c>
      <c r="O3052" s="570">
        <v>99</v>
      </c>
      <c r="P3052" s="570">
        <v>99</v>
      </c>
      <c r="Q3052" s="570">
        <v>19</v>
      </c>
      <c r="R3052" s="570">
        <v>311</v>
      </c>
      <c r="S3052" s="570">
        <v>6</v>
      </c>
      <c r="T3052" s="570">
        <v>4.9710610932475889</v>
      </c>
      <c r="U3052" s="570">
        <v>8.0617363344051451</v>
      </c>
      <c r="V3052" s="570">
        <v>0.96463022508038565</v>
      </c>
      <c r="W3052" s="570">
        <v>0</v>
      </c>
      <c r="X3052" s="570">
        <v>14.790996784565916</v>
      </c>
      <c r="Y3052" s="570">
        <v>4.8231511254019281</v>
      </c>
      <c r="Z3052" s="570">
        <v>6.1659146716082898</v>
      </c>
      <c r="AA3052" s="570">
        <v>0</v>
      </c>
      <c r="AB3052" s="570">
        <v>0.85007953068302355</v>
      </c>
      <c r="AC3052" s="570"/>
      <c r="AD3052" s="570">
        <v>22.928216908812843</v>
      </c>
      <c r="AE3052" s="570"/>
      <c r="AF3052" s="570">
        <v>30.670611439842219</v>
      </c>
      <c r="AG3052" s="570">
        <v>26.539923149392919</v>
      </c>
      <c r="AH3052" s="570">
        <v>2.8938906752411571</v>
      </c>
      <c r="AI3052" s="570">
        <v>0</v>
      </c>
      <c r="AJ3052" s="570"/>
      <c r="AK3052" s="570"/>
      <c r="AL3052" s="570"/>
    </row>
    <row r="3053" spans="1:38">
      <c r="A3053" s="570">
        <v>18</v>
      </c>
      <c r="B3053" s="570">
        <v>501</v>
      </c>
      <c r="C3053" s="570">
        <v>2023</v>
      </c>
      <c r="D3053" s="570"/>
      <c r="E3053" s="570">
        <v>99</v>
      </c>
      <c r="F3053" s="570"/>
      <c r="G3053" s="570">
        <v>99</v>
      </c>
      <c r="H3053" s="570">
        <v>2</v>
      </c>
      <c r="I3053" s="570">
        <v>99</v>
      </c>
      <c r="J3053" s="570">
        <v>629</v>
      </c>
      <c r="K3053" s="570">
        <v>99</v>
      </c>
      <c r="L3053" s="570">
        <v>6</v>
      </c>
      <c r="M3053" s="570">
        <v>99</v>
      </c>
      <c r="N3053" s="570">
        <v>99</v>
      </c>
      <c r="O3053" s="570">
        <v>99</v>
      </c>
      <c r="P3053" s="570">
        <v>99</v>
      </c>
      <c r="Q3053" s="570">
        <v>3</v>
      </c>
      <c r="R3053" s="570">
        <v>91</v>
      </c>
      <c r="S3053" s="570">
        <v>6</v>
      </c>
      <c r="T3053" s="570">
        <v>6.5164835164835164</v>
      </c>
      <c r="U3053" s="570">
        <v>22.31428571428572</v>
      </c>
      <c r="V3053" s="570">
        <v>4.3956043956043942</v>
      </c>
      <c r="W3053" s="570">
        <v>3.2967032967032961</v>
      </c>
      <c r="X3053" s="570">
        <v>89.010989010989022</v>
      </c>
      <c r="Y3053" s="570">
        <v>52.747252747252737</v>
      </c>
      <c r="Z3053" s="570">
        <v>4.9941850016249276</v>
      </c>
      <c r="AA3053" s="570">
        <v>0</v>
      </c>
      <c r="AB3053" s="570">
        <v>1.8537911102649964</v>
      </c>
      <c r="AC3053" s="570"/>
      <c r="AD3053" s="570">
        <v>61.33320534799136</v>
      </c>
      <c r="AE3053" s="570"/>
      <c r="AF3053" s="570">
        <v>47.395833333333343</v>
      </c>
      <c r="AG3053" s="570">
        <v>50.073979088577637</v>
      </c>
      <c r="AH3053" s="570">
        <v>0</v>
      </c>
      <c r="AI3053" s="570"/>
      <c r="AJ3053" s="570"/>
      <c r="AK3053" s="570"/>
      <c r="AL3053" s="570"/>
    </row>
    <row r="3054" spans="1:38">
      <c r="A3054" s="570">
        <v>18</v>
      </c>
      <c r="B3054" s="570">
        <v>502</v>
      </c>
      <c r="C3054" s="570">
        <v>2023</v>
      </c>
      <c r="D3054" s="570"/>
      <c r="E3054" s="570">
        <v>99</v>
      </c>
      <c r="F3054" s="570"/>
      <c r="G3054" s="570">
        <v>99</v>
      </c>
      <c r="H3054" s="570">
        <v>1</v>
      </c>
      <c r="I3054" s="570">
        <v>99</v>
      </c>
      <c r="J3054" s="570">
        <v>643</v>
      </c>
      <c r="K3054" s="570">
        <v>99</v>
      </c>
      <c r="L3054" s="570">
        <v>6</v>
      </c>
      <c r="M3054" s="570">
        <v>99</v>
      </c>
      <c r="N3054" s="570">
        <v>99</v>
      </c>
      <c r="O3054" s="570">
        <v>99</v>
      </c>
      <c r="P3054" s="570">
        <v>99</v>
      </c>
      <c r="Q3054" s="570">
        <v>20</v>
      </c>
      <c r="R3054" s="570">
        <v>182</v>
      </c>
      <c r="S3054" s="570">
        <v>6</v>
      </c>
      <c r="T3054" s="570">
        <v>5.5439560439560429</v>
      </c>
      <c r="U3054" s="570">
        <v>15.640659340659338</v>
      </c>
      <c r="V3054" s="570">
        <v>3.8461538461538449</v>
      </c>
      <c r="W3054" s="570">
        <v>2.1978021978021971</v>
      </c>
      <c r="X3054" s="570">
        <v>38.461538461538446</v>
      </c>
      <c r="Y3054" s="570">
        <v>24.725274725274723</v>
      </c>
      <c r="Z3054" s="570">
        <v>8.3721080363229508</v>
      </c>
      <c r="AA3054" s="570">
        <v>0</v>
      </c>
      <c r="AB3054" s="570">
        <v>1.900185577473184</v>
      </c>
      <c r="AC3054" s="570"/>
      <c r="AD3054" s="570">
        <v>63.303912594613202</v>
      </c>
      <c r="AE3054" s="570"/>
      <c r="AF3054" s="570">
        <v>24.364123159303887</v>
      </c>
      <c r="AG3054" s="570">
        <v>28.725680148542821</v>
      </c>
      <c r="AH3054" s="570">
        <v>0</v>
      </c>
      <c r="AI3054" s="570">
        <v>0</v>
      </c>
      <c r="AJ3054" s="570"/>
      <c r="AK3054" s="570"/>
      <c r="AL3054" s="570"/>
    </row>
    <row r="3055" spans="1:38">
      <c r="A3055" s="570">
        <v>18</v>
      </c>
      <c r="B3055" s="570">
        <v>503</v>
      </c>
      <c r="C3055" s="570">
        <v>2023</v>
      </c>
      <c r="D3055" s="570"/>
      <c r="E3055" s="570">
        <v>99</v>
      </c>
      <c r="F3055" s="570"/>
      <c r="G3055" s="570">
        <v>99</v>
      </c>
      <c r="H3055" s="570">
        <v>2</v>
      </c>
      <c r="I3055" s="570">
        <v>99</v>
      </c>
      <c r="J3055" s="570">
        <v>704</v>
      </c>
      <c r="K3055" s="570">
        <v>99</v>
      </c>
      <c r="L3055" s="570">
        <v>6</v>
      </c>
      <c r="M3055" s="570">
        <v>99</v>
      </c>
      <c r="N3055" s="570">
        <v>99</v>
      </c>
      <c r="O3055" s="570">
        <v>99</v>
      </c>
      <c r="P3055" s="570">
        <v>99</v>
      </c>
      <c r="Q3055" s="570"/>
      <c r="R3055" s="570">
        <v>0</v>
      </c>
      <c r="S3055" s="570"/>
      <c r="T3055" s="570"/>
      <c r="U3055" s="570"/>
      <c r="V3055" s="570"/>
      <c r="W3055" s="570"/>
      <c r="X3055" s="570"/>
      <c r="Y3055" s="570"/>
      <c r="Z3055" s="570"/>
      <c r="AA3055" s="570"/>
      <c r="AB3055" s="570"/>
      <c r="AC3055" s="570"/>
      <c r="AD3055" s="570"/>
      <c r="AE3055" s="570"/>
      <c r="AF3055" s="570"/>
      <c r="AG3055" s="570"/>
      <c r="AH3055" s="570"/>
      <c r="AI3055" s="570"/>
      <c r="AJ3055" s="570"/>
      <c r="AK3055" s="570"/>
      <c r="AL3055" s="570"/>
    </row>
    <row r="3056" spans="1:38">
      <c r="A3056" s="570">
        <v>18</v>
      </c>
      <c r="B3056" s="570">
        <v>504</v>
      </c>
      <c r="C3056" s="570">
        <v>2023</v>
      </c>
      <c r="D3056" s="570"/>
      <c r="E3056" s="570">
        <v>99</v>
      </c>
      <c r="F3056" s="570"/>
      <c r="G3056" s="570">
        <v>99</v>
      </c>
      <c r="H3056" s="570">
        <v>1</v>
      </c>
      <c r="I3056" s="570">
        <v>99</v>
      </c>
      <c r="J3056" s="570">
        <v>802</v>
      </c>
      <c r="K3056" s="570">
        <v>99</v>
      </c>
      <c r="L3056" s="570">
        <v>6</v>
      </c>
      <c r="M3056" s="570">
        <v>99</v>
      </c>
      <c r="N3056" s="570">
        <v>99</v>
      </c>
      <c r="O3056" s="570">
        <v>99</v>
      </c>
      <c r="P3056" s="570">
        <v>99</v>
      </c>
      <c r="Q3056" s="570"/>
      <c r="R3056" s="570">
        <v>0</v>
      </c>
      <c r="S3056" s="570"/>
      <c r="T3056" s="570"/>
      <c r="U3056" s="570"/>
      <c r="V3056" s="570"/>
      <c r="W3056" s="570"/>
      <c r="X3056" s="570"/>
      <c r="Y3056" s="570"/>
      <c r="Z3056" s="570"/>
      <c r="AA3056" s="570"/>
      <c r="AB3056" s="570"/>
      <c r="AC3056" s="570"/>
      <c r="AD3056" s="570"/>
      <c r="AE3056" s="570"/>
      <c r="AF3056" s="570"/>
      <c r="AG3056" s="570"/>
      <c r="AH3056" s="570"/>
      <c r="AI3056" s="570"/>
      <c r="AJ3056" s="570"/>
      <c r="AK3056" s="570"/>
      <c r="AL3056" s="570"/>
    </row>
    <row r="3057" spans="1:38">
      <c r="A3057" s="570">
        <v>18</v>
      </c>
      <c r="B3057" s="570">
        <v>505</v>
      </c>
      <c r="C3057" s="570">
        <v>2023</v>
      </c>
      <c r="D3057" s="570"/>
      <c r="E3057" s="570">
        <v>99</v>
      </c>
      <c r="F3057" s="570"/>
      <c r="G3057" s="570">
        <v>99</v>
      </c>
      <c r="H3057" s="570">
        <v>1</v>
      </c>
      <c r="I3057" s="570">
        <v>99</v>
      </c>
      <c r="J3057" s="570">
        <v>103</v>
      </c>
      <c r="K3057" s="570">
        <v>99</v>
      </c>
      <c r="L3057" s="570">
        <v>7</v>
      </c>
      <c r="M3057" s="570">
        <v>99</v>
      </c>
      <c r="N3057" s="570">
        <v>99</v>
      </c>
      <c r="O3057" s="570">
        <v>99</v>
      </c>
      <c r="P3057" s="570">
        <v>99</v>
      </c>
      <c r="Q3057" s="570">
        <v>1</v>
      </c>
      <c r="R3057" s="570">
        <v>2</v>
      </c>
      <c r="S3057" s="570">
        <v>7</v>
      </c>
      <c r="T3057" s="570">
        <v>10.5</v>
      </c>
      <c r="U3057" s="570">
        <v>20.6</v>
      </c>
      <c r="V3057" s="570">
        <v>0</v>
      </c>
      <c r="W3057" s="570">
        <v>100</v>
      </c>
      <c r="X3057" s="570">
        <v>100</v>
      </c>
      <c r="Y3057" s="570">
        <v>0</v>
      </c>
      <c r="Z3057" s="570">
        <v>9.9999999999670325E-2</v>
      </c>
      <c r="AA3057" s="570">
        <v>0</v>
      </c>
      <c r="AB3057" s="570">
        <v>1.5</v>
      </c>
      <c r="AC3057" s="570"/>
      <c r="AD3057" s="570">
        <v>-100.0000000003524</v>
      </c>
      <c r="AE3057" s="570"/>
      <c r="AF3057" s="570">
        <v>0.49627791563275447</v>
      </c>
      <c r="AG3057" s="570">
        <v>0.64973978867686477</v>
      </c>
      <c r="AH3057" s="570">
        <v>0</v>
      </c>
      <c r="AI3057" s="570"/>
      <c r="AJ3057" s="570"/>
      <c r="AK3057" s="570"/>
      <c r="AL3057" s="570"/>
    </row>
    <row r="3058" spans="1:38">
      <c r="A3058" s="570">
        <v>18</v>
      </c>
      <c r="B3058" s="570">
        <v>506</v>
      </c>
      <c r="C3058" s="570">
        <v>2023</v>
      </c>
      <c r="D3058" s="570"/>
      <c r="E3058" s="570">
        <v>99</v>
      </c>
      <c r="F3058" s="570"/>
      <c r="G3058" s="570">
        <v>99</v>
      </c>
      <c r="H3058" s="570">
        <v>2</v>
      </c>
      <c r="I3058" s="570">
        <v>99</v>
      </c>
      <c r="J3058" s="570">
        <v>106</v>
      </c>
      <c r="K3058" s="570">
        <v>99</v>
      </c>
      <c r="L3058" s="570">
        <v>7</v>
      </c>
      <c r="M3058" s="570">
        <v>99</v>
      </c>
      <c r="N3058" s="570">
        <v>99</v>
      </c>
      <c r="O3058" s="570">
        <v>99</v>
      </c>
      <c r="P3058" s="570">
        <v>99</v>
      </c>
      <c r="Q3058" s="570"/>
      <c r="R3058" s="570">
        <v>0</v>
      </c>
      <c r="S3058" s="570"/>
      <c r="T3058" s="570"/>
      <c r="U3058" s="570"/>
      <c r="V3058" s="570"/>
      <c r="W3058" s="570"/>
      <c r="X3058" s="570"/>
      <c r="Y3058" s="570"/>
      <c r="Z3058" s="570"/>
      <c r="AA3058" s="570"/>
      <c r="AB3058" s="570"/>
      <c r="AC3058" s="570"/>
      <c r="AD3058" s="570"/>
      <c r="AE3058" s="570"/>
      <c r="AF3058" s="570"/>
      <c r="AG3058" s="570"/>
      <c r="AH3058" s="570"/>
      <c r="AI3058" s="570"/>
      <c r="AJ3058" s="570"/>
      <c r="AK3058" s="570"/>
      <c r="AL3058" s="570"/>
    </row>
    <row r="3059" spans="1:38">
      <c r="A3059" s="570">
        <v>18</v>
      </c>
      <c r="B3059" s="570">
        <v>507</v>
      </c>
      <c r="C3059" s="570">
        <v>2023</v>
      </c>
      <c r="D3059" s="570"/>
      <c r="E3059" s="570">
        <v>99</v>
      </c>
      <c r="F3059" s="570"/>
      <c r="G3059" s="570">
        <v>99</v>
      </c>
      <c r="H3059" s="570">
        <v>1</v>
      </c>
      <c r="I3059" s="570">
        <v>99</v>
      </c>
      <c r="J3059" s="570">
        <v>110</v>
      </c>
      <c r="K3059" s="570">
        <v>99</v>
      </c>
      <c r="L3059" s="570">
        <v>7</v>
      </c>
      <c r="M3059" s="570">
        <v>99</v>
      </c>
      <c r="N3059" s="570">
        <v>99</v>
      </c>
      <c r="O3059" s="570">
        <v>99</v>
      </c>
      <c r="P3059" s="570">
        <v>99</v>
      </c>
      <c r="Q3059" s="570"/>
      <c r="R3059" s="570">
        <v>0</v>
      </c>
      <c r="S3059" s="570"/>
      <c r="T3059" s="570"/>
      <c r="U3059" s="570"/>
      <c r="V3059" s="570"/>
      <c r="W3059" s="570"/>
      <c r="X3059" s="570"/>
      <c r="Y3059" s="570"/>
      <c r="Z3059" s="570"/>
      <c r="AA3059" s="570"/>
      <c r="AB3059" s="570"/>
      <c r="AC3059" s="570"/>
      <c r="AD3059" s="570"/>
      <c r="AE3059" s="570"/>
      <c r="AF3059" s="570"/>
      <c r="AG3059" s="570"/>
      <c r="AH3059" s="570"/>
      <c r="AI3059" s="570"/>
      <c r="AJ3059" s="570"/>
      <c r="AK3059" s="570"/>
      <c r="AL3059" s="570"/>
    </row>
    <row r="3060" spans="1:38">
      <c r="A3060" s="570">
        <v>18</v>
      </c>
      <c r="B3060" s="570">
        <v>508</v>
      </c>
      <c r="C3060" s="570">
        <v>2023</v>
      </c>
      <c r="D3060" s="570"/>
      <c r="E3060" s="570">
        <v>99</v>
      </c>
      <c r="F3060" s="570"/>
      <c r="G3060" s="570">
        <v>99</v>
      </c>
      <c r="H3060" s="570">
        <v>1</v>
      </c>
      <c r="I3060" s="570">
        <v>99</v>
      </c>
      <c r="J3060" s="570">
        <v>111</v>
      </c>
      <c r="K3060" s="570">
        <v>99</v>
      </c>
      <c r="L3060" s="570">
        <v>7</v>
      </c>
      <c r="M3060" s="570">
        <v>99</v>
      </c>
      <c r="N3060" s="570">
        <v>99</v>
      </c>
      <c r="O3060" s="570">
        <v>99</v>
      </c>
      <c r="P3060" s="570">
        <v>99</v>
      </c>
      <c r="Q3060" s="570"/>
      <c r="R3060" s="570">
        <v>0</v>
      </c>
      <c r="S3060" s="570"/>
      <c r="T3060" s="570"/>
      <c r="U3060" s="570"/>
      <c r="V3060" s="570"/>
      <c r="W3060" s="570"/>
      <c r="X3060" s="570"/>
      <c r="Y3060" s="570"/>
      <c r="Z3060" s="570"/>
      <c r="AA3060" s="570"/>
      <c r="AB3060" s="570"/>
      <c r="AC3060" s="570"/>
      <c r="AD3060" s="570"/>
      <c r="AE3060" s="570"/>
      <c r="AF3060" s="570"/>
      <c r="AG3060" s="570"/>
      <c r="AH3060" s="570"/>
      <c r="AI3060" s="570"/>
      <c r="AJ3060" s="570"/>
      <c r="AK3060" s="570"/>
      <c r="AL3060" s="570"/>
    </row>
    <row r="3061" spans="1:38">
      <c r="A3061" s="570">
        <v>18</v>
      </c>
      <c r="B3061" s="570">
        <v>509</v>
      </c>
      <c r="C3061" s="570">
        <v>2023</v>
      </c>
      <c r="D3061" s="570"/>
      <c r="E3061" s="570">
        <v>99</v>
      </c>
      <c r="F3061" s="570"/>
      <c r="G3061" s="570">
        <v>99</v>
      </c>
      <c r="H3061" s="570">
        <v>1</v>
      </c>
      <c r="I3061" s="570">
        <v>99</v>
      </c>
      <c r="J3061" s="570">
        <v>116</v>
      </c>
      <c r="K3061" s="570">
        <v>99</v>
      </c>
      <c r="L3061" s="570">
        <v>7</v>
      </c>
      <c r="M3061" s="570">
        <v>99</v>
      </c>
      <c r="N3061" s="570">
        <v>99</v>
      </c>
      <c r="O3061" s="570">
        <v>99</v>
      </c>
      <c r="P3061" s="570">
        <v>99</v>
      </c>
      <c r="Q3061" s="570"/>
      <c r="R3061" s="570">
        <v>0</v>
      </c>
      <c r="S3061" s="570"/>
      <c r="T3061" s="570"/>
      <c r="U3061" s="570"/>
      <c r="V3061" s="570"/>
      <c r="W3061" s="570"/>
      <c r="X3061" s="570"/>
      <c r="Y3061" s="570"/>
      <c r="Z3061" s="570"/>
      <c r="AA3061" s="570"/>
      <c r="AB3061" s="570"/>
      <c r="AC3061" s="570"/>
      <c r="AD3061" s="570"/>
      <c r="AE3061" s="570"/>
      <c r="AF3061" s="570"/>
      <c r="AG3061" s="570"/>
      <c r="AH3061" s="570"/>
      <c r="AI3061" s="570"/>
      <c r="AJ3061" s="570"/>
      <c r="AK3061" s="570"/>
      <c r="AL3061" s="570"/>
    </row>
    <row r="3062" spans="1:38">
      <c r="A3062" s="570">
        <v>18</v>
      </c>
      <c r="B3062" s="570">
        <v>510</v>
      </c>
      <c r="C3062" s="570">
        <v>2023</v>
      </c>
      <c r="D3062" s="570"/>
      <c r="E3062" s="570">
        <v>99</v>
      </c>
      <c r="F3062" s="570"/>
      <c r="G3062" s="570">
        <v>99</v>
      </c>
      <c r="H3062" s="570">
        <v>2</v>
      </c>
      <c r="I3062" s="570">
        <v>99</v>
      </c>
      <c r="J3062" s="570">
        <v>117</v>
      </c>
      <c r="K3062" s="570">
        <v>99</v>
      </c>
      <c r="L3062" s="570">
        <v>7</v>
      </c>
      <c r="M3062" s="570">
        <v>99</v>
      </c>
      <c r="N3062" s="570">
        <v>99</v>
      </c>
      <c r="O3062" s="570">
        <v>99</v>
      </c>
      <c r="P3062" s="570">
        <v>99</v>
      </c>
      <c r="Q3062" s="570"/>
      <c r="R3062" s="570">
        <v>0</v>
      </c>
      <c r="S3062" s="570"/>
      <c r="T3062" s="570"/>
      <c r="U3062" s="570"/>
      <c r="V3062" s="570"/>
      <c r="W3062" s="570"/>
      <c r="X3062" s="570"/>
      <c r="Y3062" s="570"/>
      <c r="Z3062" s="570"/>
      <c r="AA3062" s="570"/>
      <c r="AB3062" s="570"/>
      <c r="AC3062" s="570"/>
      <c r="AD3062" s="570"/>
      <c r="AE3062" s="570"/>
      <c r="AF3062" s="570"/>
      <c r="AG3062" s="570"/>
      <c r="AH3062" s="570"/>
      <c r="AI3062" s="570"/>
      <c r="AJ3062" s="570"/>
      <c r="AK3062" s="570"/>
      <c r="AL3062" s="570"/>
    </row>
    <row r="3063" spans="1:38">
      <c r="A3063" s="570">
        <v>18</v>
      </c>
      <c r="B3063" s="570">
        <v>511</v>
      </c>
      <c r="C3063" s="570">
        <v>2023</v>
      </c>
      <c r="D3063" s="570"/>
      <c r="E3063" s="570">
        <v>99</v>
      </c>
      <c r="F3063" s="570"/>
      <c r="G3063" s="570">
        <v>99</v>
      </c>
      <c r="H3063" s="570">
        <v>1</v>
      </c>
      <c r="I3063" s="570">
        <v>99</v>
      </c>
      <c r="J3063" s="570">
        <v>134</v>
      </c>
      <c r="K3063" s="570">
        <v>99</v>
      </c>
      <c r="L3063" s="570">
        <v>7</v>
      </c>
      <c r="M3063" s="570">
        <v>99</v>
      </c>
      <c r="N3063" s="570">
        <v>99</v>
      </c>
      <c r="O3063" s="570">
        <v>99</v>
      </c>
      <c r="P3063" s="570">
        <v>99</v>
      </c>
      <c r="Q3063" s="570"/>
      <c r="R3063" s="570">
        <v>0</v>
      </c>
      <c r="S3063" s="570"/>
      <c r="T3063" s="570"/>
      <c r="U3063" s="570"/>
      <c r="V3063" s="570"/>
      <c r="W3063" s="570"/>
      <c r="X3063" s="570"/>
      <c r="Y3063" s="570"/>
      <c r="Z3063" s="570"/>
      <c r="AA3063" s="570"/>
      <c r="AB3063" s="570"/>
      <c r="AC3063" s="570"/>
      <c r="AD3063" s="570"/>
      <c r="AE3063" s="570"/>
      <c r="AF3063" s="570"/>
      <c r="AG3063" s="570"/>
      <c r="AH3063" s="570"/>
      <c r="AI3063" s="570"/>
      <c r="AJ3063" s="570"/>
      <c r="AK3063" s="570"/>
      <c r="AL3063" s="570"/>
    </row>
    <row r="3064" spans="1:38">
      <c r="A3064" s="570">
        <v>18</v>
      </c>
      <c r="B3064" s="570">
        <v>512</v>
      </c>
      <c r="C3064" s="570">
        <v>2023</v>
      </c>
      <c r="D3064" s="570"/>
      <c r="E3064" s="570">
        <v>99</v>
      </c>
      <c r="F3064" s="570"/>
      <c r="G3064" s="570">
        <v>99</v>
      </c>
      <c r="H3064" s="570">
        <v>2</v>
      </c>
      <c r="I3064" s="570">
        <v>99</v>
      </c>
      <c r="J3064" s="570">
        <v>141</v>
      </c>
      <c r="K3064" s="570">
        <v>99</v>
      </c>
      <c r="L3064" s="570">
        <v>7</v>
      </c>
      <c r="M3064" s="570">
        <v>99</v>
      </c>
      <c r="N3064" s="570">
        <v>99</v>
      </c>
      <c r="O3064" s="570">
        <v>99</v>
      </c>
      <c r="P3064" s="570">
        <v>99</v>
      </c>
      <c r="Q3064" s="570"/>
      <c r="R3064" s="570">
        <v>0</v>
      </c>
      <c r="S3064" s="570"/>
      <c r="T3064" s="570"/>
      <c r="U3064" s="570"/>
      <c r="V3064" s="570"/>
      <c r="W3064" s="570"/>
      <c r="X3064" s="570"/>
      <c r="Y3064" s="570"/>
      <c r="Z3064" s="570"/>
      <c r="AA3064" s="570"/>
      <c r="AB3064" s="570"/>
      <c r="AC3064" s="570"/>
      <c r="AD3064" s="570"/>
      <c r="AE3064" s="570"/>
      <c r="AF3064" s="570"/>
      <c r="AG3064" s="570"/>
      <c r="AH3064" s="570"/>
      <c r="AI3064" s="570"/>
      <c r="AJ3064" s="570"/>
      <c r="AK3064" s="570"/>
      <c r="AL3064" s="570"/>
    </row>
    <row r="3065" spans="1:38">
      <c r="A3065" s="570">
        <v>18</v>
      </c>
      <c r="B3065" s="570">
        <v>513</v>
      </c>
      <c r="C3065" s="570">
        <v>2023</v>
      </c>
      <c r="D3065" s="570"/>
      <c r="E3065" s="570">
        <v>99</v>
      </c>
      <c r="F3065" s="570"/>
      <c r="G3065" s="570">
        <v>99</v>
      </c>
      <c r="H3065" s="570">
        <v>2</v>
      </c>
      <c r="I3065" s="570">
        <v>99</v>
      </c>
      <c r="J3065" s="570">
        <v>143</v>
      </c>
      <c r="K3065" s="570">
        <v>99</v>
      </c>
      <c r="L3065" s="570">
        <v>7</v>
      </c>
      <c r="M3065" s="570">
        <v>99</v>
      </c>
      <c r="N3065" s="570">
        <v>99</v>
      </c>
      <c r="O3065" s="570">
        <v>99</v>
      </c>
      <c r="P3065" s="570">
        <v>99</v>
      </c>
      <c r="Q3065" s="570"/>
      <c r="R3065" s="570">
        <v>0</v>
      </c>
      <c r="S3065" s="570"/>
      <c r="T3065" s="570"/>
      <c r="U3065" s="570"/>
      <c r="V3065" s="570"/>
      <c r="W3065" s="570"/>
      <c r="X3065" s="570"/>
      <c r="Y3065" s="570"/>
      <c r="Z3065" s="570"/>
      <c r="AA3065" s="570"/>
      <c r="AB3065" s="570"/>
      <c r="AC3065" s="570"/>
      <c r="AD3065" s="570"/>
      <c r="AE3065" s="570"/>
      <c r="AF3065" s="570"/>
      <c r="AG3065" s="570"/>
      <c r="AH3065" s="570"/>
      <c r="AI3065" s="570"/>
      <c r="AJ3065" s="570"/>
      <c r="AK3065" s="570"/>
      <c r="AL3065" s="570"/>
    </row>
    <row r="3066" spans="1:38">
      <c r="A3066" s="570">
        <v>18</v>
      </c>
      <c r="B3066" s="570">
        <v>514</v>
      </c>
      <c r="C3066" s="570">
        <v>2023</v>
      </c>
      <c r="D3066" s="570"/>
      <c r="E3066" s="570">
        <v>99</v>
      </c>
      <c r="F3066" s="570"/>
      <c r="G3066" s="570">
        <v>99</v>
      </c>
      <c r="H3066" s="570">
        <v>2</v>
      </c>
      <c r="I3066" s="570">
        <v>99</v>
      </c>
      <c r="J3066" s="570">
        <v>147</v>
      </c>
      <c r="K3066" s="570">
        <v>99</v>
      </c>
      <c r="L3066" s="570">
        <v>7</v>
      </c>
      <c r="M3066" s="570">
        <v>99</v>
      </c>
      <c r="N3066" s="570">
        <v>99</v>
      </c>
      <c r="O3066" s="570">
        <v>99</v>
      </c>
      <c r="P3066" s="570">
        <v>99</v>
      </c>
      <c r="Q3066" s="570"/>
      <c r="R3066" s="570">
        <v>0</v>
      </c>
      <c r="S3066" s="570"/>
      <c r="T3066" s="570"/>
      <c r="U3066" s="570"/>
      <c r="V3066" s="570"/>
      <c r="W3066" s="570"/>
      <c r="X3066" s="570"/>
      <c r="Y3066" s="570"/>
      <c r="Z3066" s="570"/>
      <c r="AA3066" s="570"/>
      <c r="AB3066" s="570"/>
      <c r="AC3066" s="570"/>
      <c r="AD3066" s="570"/>
      <c r="AE3066" s="570"/>
      <c r="AF3066" s="570"/>
      <c r="AG3066" s="570"/>
      <c r="AH3066" s="570"/>
      <c r="AI3066" s="570"/>
      <c r="AJ3066" s="570"/>
      <c r="AK3066" s="570"/>
      <c r="AL3066" s="570"/>
    </row>
    <row r="3067" spans="1:38">
      <c r="A3067" s="570">
        <v>18</v>
      </c>
      <c r="B3067" s="570">
        <v>515</v>
      </c>
      <c r="C3067" s="570">
        <v>2023</v>
      </c>
      <c r="D3067" s="570"/>
      <c r="E3067" s="570">
        <v>99</v>
      </c>
      <c r="F3067" s="570"/>
      <c r="G3067" s="570">
        <v>99</v>
      </c>
      <c r="H3067" s="570">
        <v>1</v>
      </c>
      <c r="I3067" s="570">
        <v>99</v>
      </c>
      <c r="J3067" s="570">
        <v>155</v>
      </c>
      <c r="K3067" s="570">
        <v>99</v>
      </c>
      <c r="L3067" s="570">
        <v>7</v>
      </c>
      <c r="M3067" s="570">
        <v>99</v>
      </c>
      <c r="N3067" s="570">
        <v>99</v>
      </c>
      <c r="O3067" s="570">
        <v>99</v>
      </c>
      <c r="P3067" s="570">
        <v>99</v>
      </c>
      <c r="Q3067" s="570"/>
      <c r="R3067" s="570">
        <v>0</v>
      </c>
      <c r="S3067" s="570"/>
      <c r="T3067" s="570"/>
      <c r="U3067" s="570"/>
      <c r="V3067" s="570"/>
      <c r="W3067" s="570"/>
      <c r="X3067" s="570"/>
      <c r="Y3067" s="570"/>
      <c r="Z3067" s="570"/>
      <c r="AA3067" s="570"/>
      <c r="AB3067" s="570"/>
      <c r="AC3067" s="570"/>
      <c r="AD3067" s="570"/>
      <c r="AE3067" s="570"/>
      <c r="AF3067" s="570"/>
      <c r="AG3067" s="570"/>
      <c r="AH3067" s="570"/>
      <c r="AI3067" s="570"/>
      <c r="AJ3067" s="570"/>
      <c r="AK3067" s="570"/>
      <c r="AL3067" s="570"/>
    </row>
    <row r="3068" spans="1:38">
      <c r="A3068" s="570">
        <v>18</v>
      </c>
      <c r="B3068" s="570">
        <v>516</v>
      </c>
      <c r="C3068" s="570">
        <v>2023</v>
      </c>
      <c r="D3068" s="570"/>
      <c r="E3068" s="570">
        <v>99</v>
      </c>
      <c r="F3068" s="570"/>
      <c r="G3068" s="570">
        <v>99</v>
      </c>
      <c r="H3068" s="570">
        <v>2</v>
      </c>
      <c r="I3068" s="570">
        <v>99</v>
      </c>
      <c r="J3068" s="570">
        <v>160</v>
      </c>
      <c r="K3068" s="570">
        <v>99</v>
      </c>
      <c r="L3068" s="570">
        <v>7</v>
      </c>
      <c r="M3068" s="570">
        <v>99</v>
      </c>
      <c r="N3068" s="570">
        <v>99</v>
      </c>
      <c r="O3068" s="570">
        <v>99</v>
      </c>
      <c r="P3068" s="570">
        <v>99</v>
      </c>
      <c r="Q3068" s="570"/>
      <c r="R3068" s="570">
        <v>0</v>
      </c>
      <c r="S3068" s="570"/>
      <c r="T3068" s="570"/>
      <c r="U3068" s="570"/>
      <c r="V3068" s="570"/>
      <c r="W3068" s="570"/>
      <c r="X3068" s="570"/>
      <c r="Y3068" s="570"/>
      <c r="Z3068" s="570"/>
      <c r="AA3068" s="570"/>
      <c r="AB3068" s="570"/>
      <c r="AC3068" s="570"/>
      <c r="AD3068" s="570"/>
      <c r="AE3068" s="570"/>
      <c r="AF3068" s="570"/>
      <c r="AG3068" s="570"/>
      <c r="AH3068" s="570"/>
      <c r="AI3068" s="570"/>
      <c r="AJ3068" s="570"/>
      <c r="AK3068" s="570"/>
      <c r="AL3068" s="570"/>
    </row>
    <row r="3069" spans="1:38">
      <c r="A3069" s="570">
        <v>18</v>
      </c>
      <c r="B3069" s="570">
        <v>517</v>
      </c>
      <c r="C3069" s="570">
        <v>2023</v>
      </c>
      <c r="D3069" s="570"/>
      <c r="E3069" s="570">
        <v>99</v>
      </c>
      <c r="F3069" s="570"/>
      <c r="G3069" s="570">
        <v>99</v>
      </c>
      <c r="H3069" s="570">
        <v>1</v>
      </c>
      <c r="I3069" s="570">
        <v>99</v>
      </c>
      <c r="J3069" s="570">
        <v>171</v>
      </c>
      <c r="K3069" s="570">
        <v>99</v>
      </c>
      <c r="L3069" s="570">
        <v>7</v>
      </c>
      <c r="M3069" s="570">
        <v>99</v>
      </c>
      <c r="N3069" s="570">
        <v>99</v>
      </c>
      <c r="O3069" s="570">
        <v>99</v>
      </c>
      <c r="P3069" s="570">
        <v>99</v>
      </c>
      <c r="Q3069" s="570"/>
      <c r="R3069" s="570">
        <v>0</v>
      </c>
      <c r="S3069" s="570"/>
      <c r="T3069" s="570"/>
      <c r="U3069" s="570"/>
      <c r="V3069" s="570"/>
      <c r="W3069" s="570"/>
      <c r="X3069" s="570"/>
      <c r="Y3069" s="570"/>
      <c r="Z3069" s="570"/>
      <c r="AA3069" s="570"/>
      <c r="AB3069" s="570"/>
      <c r="AC3069" s="570"/>
      <c r="AD3069" s="570"/>
      <c r="AE3069" s="570"/>
      <c r="AF3069" s="570"/>
      <c r="AG3069" s="570"/>
      <c r="AH3069" s="570"/>
      <c r="AI3069" s="570"/>
      <c r="AJ3069" s="570"/>
      <c r="AK3069" s="570"/>
      <c r="AL3069" s="570"/>
    </row>
    <row r="3070" spans="1:38">
      <c r="A3070" s="570">
        <v>18</v>
      </c>
      <c r="B3070" s="570">
        <v>518</v>
      </c>
      <c r="C3070" s="570">
        <v>2023</v>
      </c>
      <c r="D3070" s="570"/>
      <c r="E3070" s="570">
        <v>99</v>
      </c>
      <c r="F3070" s="570"/>
      <c r="G3070" s="570">
        <v>99</v>
      </c>
      <c r="H3070" s="570">
        <v>2</v>
      </c>
      <c r="I3070" s="570">
        <v>99</v>
      </c>
      <c r="J3070" s="570">
        <v>175</v>
      </c>
      <c r="K3070" s="570">
        <v>99</v>
      </c>
      <c r="L3070" s="570">
        <v>7</v>
      </c>
      <c r="M3070" s="570">
        <v>99</v>
      </c>
      <c r="N3070" s="570">
        <v>99</v>
      </c>
      <c r="O3070" s="570">
        <v>99</v>
      </c>
      <c r="P3070" s="570">
        <v>99</v>
      </c>
      <c r="Q3070" s="570"/>
      <c r="R3070" s="570">
        <v>0</v>
      </c>
      <c r="S3070" s="570"/>
      <c r="T3070" s="570"/>
      <c r="U3070" s="570"/>
      <c r="V3070" s="570"/>
      <c r="W3070" s="570"/>
      <c r="X3070" s="570"/>
      <c r="Y3070" s="570"/>
      <c r="Z3070" s="570"/>
      <c r="AA3070" s="570"/>
      <c r="AB3070" s="570"/>
      <c r="AC3070" s="570"/>
      <c r="AD3070" s="570"/>
      <c r="AE3070" s="570"/>
      <c r="AF3070" s="570"/>
      <c r="AG3070" s="570"/>
      <c r="AH3070" s="570"/>
      <c r="AI3070" s="570"/>
      <c r="AJ3070" s="570"/>
      <c r="AK3070" s="570"/>
      <c r="AL3070" s="570"/>
    </row>
    <row r="3071" spans="1:38">
      <c r="A3071" s="570">
        <v>18</v>
      </c>
      <c r="B3071" s="570">
        <v>519</v>
      </c>
      <c r="C3071" s="570">
        <v>2023</v>
      </c>
      <c r="D3071" s="570"/>
      <c r="E3071" s="570">
        <v>99</v>
      </c>
      <c r="F3071" s="570"/>
      <c r="G3071" s="570">
        <v>99</v>
      </c>
      <c r="H3071" s="570">
        <v>2</v>
      </c>
      <c r="I3071" s="570">
        <v>99</v>
      </c>
      <c r="J3071" s="570">
        <v>177</v>
      </c>
      <c r="K3071" s="570">
        <v>99</v>
      </c>
      <c r="L3071" s="570">
        <v>7</v>
      </c>
      <c r="M3071" s="570">
        <v>99</v>
      </c>
      <c r="N3071" s="570">
        <v>99</v>
      </c>
      <c r="O3071" s="570">
        <v>99</v>
      </c>
      <c r="P3071" s="570">
        <v>99</v>
      </c>
      <c r="Q3071" s="570"/>
      <c r="R3071" s="570">
        <v>0</v>
      </c>
      <c r="S3071" s="570"/>
      <c r="T3071" s="570"/>
      <c r="U3071" s="570"/>
      <c r="V3071" s="570"/>
      <c r="W3071" s="570"/>
      <c r="X3071" s="570"/>
      <c r="Y3071" s="570"/>
      <c r="Z3071" s="570"/>
      <c r="AA3071" s="570"/>
      <c r="AB3071" s="570"/>
      <c r="AC3071" s="570"/>
      <c r="AD3071" s="570"/>
      <c r="AE3071" s="570"/>
      <c r="AF3071" s="570"/>
      <c r="AG3071" s="570"/>
      <c r="AH3071" s="570"/>
      <c r="AI3071" s="570"/>
      <c r="AJ3071" s="570"/>
      <c r="AK3071" s="570"/>
      <c r="AL3071" s="570"/>
    </row>
    <row r="3072" spans="1:38">
      <c r="A3072" s="570">
        <v>18</v>
      </c>
      <c r="B3072" s="570">
        <v>520</v>
      </c>
      <c r="C3072" s="570">
        <v>2023</v>
      </c>
      <c r="D3072" s="570"/>
      <c r="E3072" s="570">
        <v>99</v>
      </c>
      <c r="F3072" s="570"/>
      <c r="G3072" s="570">
        <v>99</v>
      </c>
      <c r="H3072" s="570">
        <v>2</v>
      </c>
      <c r="I3072" s="570">
        <v>99</v>
      </c>
      <c r="J3072" s="570">
        <v>178</v>
      </c>
      <c r="K3072" s="570">
        <v>99</v>
      </c>
      <c r="L3072" s="570">
        <v>7</v>
      </c>
      <c r="M3072" s="570">
        <v>99</v>
      </c>
      <c r="N3072" s="570">
        <v>99</v>
      </c>
      <c r="O3072" s="570">
        <v>99</v>
      </c>
      <c r="P3072" s="570">
        <v>99</v>
      </c>
      <c r="Q3072" s="570"/>
      <c r="R3072" s="570">
        <v>0</v>
      </c>
      <c r="S3072" s="570"/>
      <c r="T3072" s="570"/>
      <c r="U3072" s="570"/>
      <c r="V3072" s="570"/>
      <c r="W3072" s="570"/>
      <c r="X3072" s="570"/>
      <c r="Y3072" s="570"/>
      <c r="Z3072" s="570"/>
      <c r="AA3072" s="570"/>
      <c r="AB3072" s="570"/>
      <c r="AC3072" s="570"/>
      <c r="AD3072" s="570"/>
      <c r="AE3072" s="570"/>
      <c r="AF3072" s="570"/>
      <c r="AG3072" s="570"/>
      <c r="AH3072" s="570"/>
      <c r="AI3072" s="570"/>
      <c r="AJ3072" s="570"/>
      <c r="AK3072" s="570"/>
      <c r="AL3072" s="570"/>
    </row>
    <row r="3073" spans="1:38">
      <c r="A3073" s="570">
        <v>18</v>
      </c>
      <c r="B3073" s="570">
        <v>521</v>
      </c>
      <c r="C3073" s="570">
        <v>2023</v>
      </c>
      <c r="D3073" s="570"/>
      <c r="E3073" s="570">
        <v>99</v>
      </c>
      <c r="F3073" s="570"/>
      <c r="G3073" s="570">
        <v>99</v>
      </c>
      <c r="H3073" s="570">
        <v>2</v>
      </c>
      <c r="I3073" s="570">
        <v>99</v>
      </c>
      <c r="J3073" s="570">
        <v>181</v>
      </c>
      <c r="K3073" s="570">
        <v>99</v>
      </c>
      <c r="L3073" s="570">
        <v>7</v>
      </c>
      <c r="M3073" s="570">
        <v>99</v>
      </c>
      <c r="N3073" s="570">
        <v>99</v>
      </c>
      <c r="O3073" s="570">
        <v>99</v>
      </c>
      <c r="P3073" s="570">
        <v>99</v>
      </c>
      <c r="Q3073" s="570"/>
      <c r="R3073" s="570">
        <v>0</v>
      </c>
      <c r="S3073" s="570"/>
      <c r="T3073" s="570"/>
      <c r="U3073" s="570"/>
      <c r="V3073" s="570"/>
      <c r="W3073" s="570"/>
      <c r="X3073" s="570"/>
      <c r="Y3073" s="570"/>
      <c r="Z3073" s="570"/>
      <c r="AA3073" s="570"/>
      <c r="AB3073" s="570"/>
      <c r="AC3073" s="570"/>
      <c r="AD3073" s="570"/>
      <c r="AE3073" s="570"/>
      <c r="AF3073" s="570"/>
      <c r="AG3073" s="570"/>
      <c r="AH3073" s="570"/>
      <c r="AI3073" s="570"/>
      <c r="AJ3073" s="570"/>
      <c r="AK3073" s="570"/>
      <c r="AL3073" s="570"/>
    </row>
    <row r="3074" spans="1:38">
      <c r="A3074" s="570">
        <v>18</v>
      </c>
      <c r="B3074" s="570">
        <v>522</v>
      </c>
      <c r="C3074" s="570">
        <v>2023</v>
      </c>
      <c r="D3074" s="570"/>
      <c r="E3074" s="570">
        <v>99</v>
      </c>
      <c r="F3074" s="570"/>
      <c r="G3074" s="570">
        <v>99</v>
      </c>
      <c r="H3074" s="570">
        <v>1</v>
      </c>
      <c r="I3074" s="570">
        <v>99</v>
      </c>
      <c r="J3074" s="570">
        <v>262</v>
      </c>
      <c r="K3074" s="570">
        <v>99</v>
      </c>
      <c r="L3074" s="570">
        <v>7</v>
      </c>
      <c r="M3074" s="570">
        <v>99</v>
      </c>
      <c r="N3074" s="570">
        <v>99</v>
      </c>
      <c r="O3074" s="570">
        <v>99</v>
      </c>
      <c r="P3074" s="570">
        <v>99</v>
      </c>
      <c r="Q3074" s="570"/>
      <c r="R3074" s="570">
        <v>0</v>
      </c>
      <c r="S3074" s="570"/>
      <c r="T3074" s="570"/>
      <c r="U3074" s="570"/>
      <c r="V3074" s="570"/>
      <c r="W3074" s="570"/>
      <c r="X3074" s="570"/>
      <c r="Y3074" s="570"/>
      <c r="Z3074" s="570"/>
      <c r="AA3074" s="570"/>
      <c r="AB3074" s="570"/>
      <c r="AC3074" s="570"/>
      <c r="AD3074" s="570"/>
      <c r="AE3074" s="570"/>
      <c r="AF3074" s="570"/>
      <c r="AG3074" s="570"/>
      <c r="AH3074" s="570"/>
      <c r="AI3074" s="570"/>
      <c r="AJ3074" s="570"/>
      <c r="AK3074" s="570"/>
      <c r="AL3074" s="570"/>
    </row>
    <row r="3075" spans="1:38">
      <c r="A3075" s="570">
        <v>18</v>
      </c>
      <c r="B3075" s="570">
        <v>523</v>
      </c>
      <c r="C3075" s="570">
        <v>2023</v>
      </c>
      <c r="D3075" s="570"/>
      <c r="E3075" s="570">
        <v>99</v>
      </c>
      <c r="F3075" s="570"/>
      <c r="G3075" s="570">
        <v>99</v>
      </c>
      <c r="H3075" s="570">
        <v>1</v>
      </c>
      <c r="I3075" s="570">
        <v>99</v>
      </c>
      <c r="J3075" s="570">
        <v>309</v>
      </c>
      <c r="K3075" s="570">
        <v>99</v>
      </c>
      <c r="L3075" s="570">
        <v>7</v>
      </c>
      <c r="M3075" s="570">
        <v>99</v>
      </c>
      <c r="N3075" s="570">
        <v>99</v>
      </c>
      <c r="O3075" s="570">
        <v>99</v>
      </c>
      <c r="P3075" s="570">
        <v>99</v>
      </c>
      <c r="Q3075" s="570"/>
      <c r="R3075" s="570">
        <v>0</v>
      </c>
      <c r="S3075" s="570"/>
      <c r="T3075" s="570"/>
      <c r="U3075" s="570"/>
      <c r="V3075" s="570"/>
      <c r="W3075" s="570"/>
      <c r="X3075" s="570"/>
      <c r="Y3075" s="570"/>
      <c r="Z3075" s="570"/>
      <c r="AA3075" s="570"/>
      <c r="AB3075" s="570"/>
      <c r="AC3075" s="570"/>
      <c r="AD3075" s="570"/>
      <c r="AE3075" s="570"/>
      <c r="AF3075" s="570"/>
      <c r="AG3075" s="570"/>
      <c r="AH3075" s="570"/>
      <c r="AI3075" s="570"/>
      <c r="AJ3075" s="570"/>
      <c r="AK3075" s="570"/>
      <c r="AL3075" s="570"/>
    </row>
    <row r="3076" spans="1:38">
      <c r="A3076" s="570">
        <v>18</v>
      </c>
      <c r="B3076" s="570">
        <v>524</v>
      </c>
      <c r="C3076" s="570">
        <v>2023</v>
      </c>
      <c r="D3076" s="570"/>
      <c r="E3076" s="570">
        <v>99</v>
      </c>
      <c r="F3076" s="570"/>
      <c r="G3076" s="570">
        <v>99</v>
      </c>
      <c r="H3076" s="570">
        <v>2</v>
      </c>
      <c r="I3076" s="570">
        <v>99</v>
      </c>
      <c r="J3076" s="570">
        <v>470</v>
      </c>
      <c r="K3076" s="570">
        <v>99</v>
      </c>
      <c r="L3076" s="570">
        <v>7</v>
      </c>
      <c r="M3076" s="570">
        <v>99</v>
      </c>
      <c r="N3076" s="570">
        <v>99</v>
      </c>
      <c r="O3076" s="570">
        <v>99</v>
      </c>
      <c r="P3076" s="570">
        <v>99</v>
      </c>
      <c r="Q3076" s="570"/>
      <c r="R3076" s="570">
        <v>0</v>
      </c>
      <c r="S3076" s="570"/>
      <c r="T3076" s="570"/>
      <c r="U3076" s="570"/>
      <c r="V3076" s="570"/>
      <c r="W3076" s="570"/>
      <c r="X3076" s="570"/>
      <c r="Y3076" s="570"/>
      <c r="Z3076" s="570"/>
      <c r="AA3076" s="570"/>
      <c r="AB3076" s="570"/>
      <c r="AC3076" s="570"/>
      <c r="AD3076" s="570"/>
      <c r="AE3076" s="570"/>
      <c r="AF3076" s="570"/>
      <c r="AG3076" s="570"/>
      <c r="AH3076" s="570"/>
      <c r="AI3076" s="570"/>
      <c r="AJ3076" s="570"/>
      <c r="AK3076" s="570"/>
      <c r="AL3076" s="570"/>
    </row>
    <row r="3077" spans="1:38">
      <c r="A3077" s="570">
        <v>18</v>
      </c>
      <c r="B3077" s="570">
        <v>525</v>
      </c>
      <c r="C3077" s="570">
        <v>2023</v>
      </c>
      <c r="D3077" s="570"/>
      <c r="E3077" s="570">
        <v>99</v>
      </c>
      <c r="F3077" s="570"/>
      <c r="G3077" s="570">
        <v>99</v>
      </c>
      <c r="H3077" s="570">
        <v>2</v>
      </c>
      <c r="I3077" s="570">
        <v>99</v>
      </c>
      <c r="J3077" s="570">
        <v>629</v>
      </c>
      <c r="K3077" s="570">
        <v>99</v>
      </c>
      <c r="L3077" s="570">
        <v>7</v>
      </c>
      <c r="M3077" s="570">
        <v>99</v>
      </c>
      <c r="N3077" s="570">
        <v>99</v>
      </c>
      <c r="O3077" s="570">
        <v>99</v>
      </c>
      <c r="P3077" s="570">
        <v>99</v>
      </c>
      <c r="Q3077" s="570"/>
      <c r="R3077" s="570">
        <v>0</v>
      </c>
      <c r="S3077" s="570"/>
      <c r="T3077" s="570"/>
      <c r="U3077" s="570"/>
      <c r="V3077" s="570"/>
      <c r="W3077" s="570"/>
      <c r="X3077" s="570"/>
      <c r="Y3077" s="570"/>
      <c r="Z3077" s="570"/>
      <c r="AA3077" s="570"/>
      <c r="AB3077" s="570"/>
      <c r="AC3077" s="570"/>
      <c r="AD3077" s="570"/>
      <c r="AE3077" s="570"/>
      <c r="AF3077" s="570"/>
      <c r="AG3077" s="570"/>
      <c r="AH3077" s="570"/>
      <c r="AI3077" s="570"/>
      <c r="AJ3077" s="570"/>
      <c r="AK3077" s="570"/>
      <c r="AL3077" s="570"/>
    </row>
    <row r="3078" spans="1:38">
      <c r="A3078" s="570">
        <v>18</v>
      </c>
      <c r="B3078" s="570">
        <v>526</v>
      </c>
      <c r="C3078" s="570">
        <v>2023</v>
      </c>
      <c r="D3078" s="570"/>
      <c r="E3078" s="570">
        <v>99</v>
      </c>
      <c r="F3078" s="570"/>
      <c r="G3078" s="570">
        <v>99</v>
      </c>
      <c r="H3078" s="570">
        <v>1</v>
      </c>
      <c r="I3078" s="570">
        <v>99</v>
      </c>
      <c r="J3078" s="570">
        <v>643</v>
      </c>
      <c r="K3078" s="570">
        <v>99</v>
      </c>
      <c r="L3078" s="570">
        <v>7</v>
      </c>
      <c r="M3078" s="570">
        <v>99</v>
      </c>
      <c r="N3078" s="570">
        <v>99</v>
      </c>
      <c r="O3078" s="570">
        <v>99</v>
      </c>
      <c r="P3078" s="570">
        <v>99</v>
      </c>
      <c r="Q3078" s="570"/>
      <c r="R3078" s="570">
        <v>0</v>
      </c>
      <c r="S3078" s="570"/>
      <c r="T3078" s="570"/>
      <c r="U3078" s="570"/>
      <c r="V3078" s="570"/>
      <c r="W3078" s="570"/>
      <c r="X3078" s="570"/>
      <c r="Y3078" s="570"/>
      <c r="Z3078" s="570"/>
      <c r="AA3078" s="570"/>
      <c r="AB3078" s="570"/>
      <c r="AC3078" s="570"/>
      <c r="AD3078" s="570"/>
      <c r="AE3078" s="570"/>
      <c r="AF3078" s="570"/>
      <c r="AG3078" s="570"/>
      <c r="AH3078" s="570"/>
      <c r="AI3078" s="570"/>
      <c r="AJ3078" s="570"/>
      <c r="AK3078" s="570"/>
      <c r="AL3078" s="570"/>
    </row>
    <row r="3079" spans="1:38">
      <c r="A3079" s="570">
        <v>18</v>
      </c>
      <c r="B3079" s="570">
        <v>527</v>
      </c>
      <c r="C3079" s="570">
        <v>2023</v>
      </c>
      <c r="D3079" s="570"/>
      <c r="E3079" s="570">
        <v>99</v>
      </c>
      <c r="F3079" s="570"/>
      <c r="G3079" s="570">
        <v>99</v>
      </c>
      <c r="H3079" s="570">
        <v>2</v>
      </c>
      <c r="I3079" s="570">
        <v>99</v>
      </c>
      <c r="J3079" s="570">
        <v>704</v>
      </c>
      <c r="K3079" s="570">
        <v>99</v>
      </c>
      <c r="L3079" s="570">
        <v>7</v>
      </c>
      <c r="M3079" s="570">
        <v>99</v>
      </c>
      <c r="N3079" s="570">
        <v>99</v>
      </c>
      <c r="O3079" s="570">
        <v>99</v>
      </c>
      <c r="P3079" s="570">
        <v>99</v>
      </c>
      <c r="Q3079" s="570"/>
      <c r="R3079" s="570">
        <v>0</v>
      </c>
      <c r="S3079" s="570"/>
      <c r="T3079" s="570"/>
      <c r="U3079" s="570"/>
      <c r="V3079" s="570"/>
      <c r="W3079" s="570"/>
      <c r="X3079" s="570"/>
      <c r="Y3079" s="570"/>
      <c r="Z3079" s="570"/>
      <c r="AA3079" s="570"/>
      <c r="AB3079" s="570"/>
      <c r="AC3079" s="570"/>
      <c r="AD3079" s="570"/>
      <c r="AE3079" s="570"/>
      <c r="AF3079" s="570"/>
      <c r="AG3079" s="570"/>
      <c r="AH3079" s="570"/>
      <c r="AI3079" s="570"/>
      <c r="AJ3079" s="570"/>
      <c r="AK3079" s="570"/>
      <c r="AL3079" s="570"/>
    </row>
    <row r="3080" spans="1:38">
      <c r="A3080" s="570">
        <v>18</v>
      </c>
      <c r="B3080" s="570">
        <v>528</v>
      </c>
      <c r="C3080" s="570">
        <v>2023</v>
      </c>
      <c r="D3080" s="570"/>
      <c r="E3080" s="570">
        <v>99</v>
      </c>
      <c r="F3080" s="570"/>
      <c r="G3080" s="570">
        <v>99</v>
      </c>
      <c r="H3080" s="570">
        <v>1</v>
      </c>
      <c r="I3080" s="570">
        <v>99</v>
      </c>
      <c r="J3080" s="570">
        <v>802</v>
      </c>
      <c r="K3080" s="570">
        <v>99</v>
      </c>
      <c r="L3080" s="570">
        <v>7</v>
      </c>
      <c r="M3080" s="570">
        <v>99</v>
      </c>
      <c r="N3080" s="570">
        <v>99</v>
      </c>
      <c r="O3080" s="570">
        <v>99</v>
      </c>
      <c r="P3080" s="570">
        <v>99</v>
      </c>
      <c r="Q3080" s="570"/>
      <c r="R3080" s="570">
        <v>0</v>
      </c>
      <c r="S3080" s="570"/>
      <c r="T3080" s="570"/>
      <c r="U3080" s="570"/>
      <c r="V3080" s="570"/>
      <c r="W3080" s="570"/>
      <c r="X3080" s="570"/>
      <c r="Y3080" s="570"/>
      <c r="Z3080" s="570"/>
      <c r="AA3080" s="570"/>
      <c r="AB3080" s="570"/>
      <c r="AC3080" s="570"/>
      <c r="AD3080" s="570"/>
      <c r="AE3080" s="570"/>
      <c r="AF3080" s="570"/>
      <c r="AG3080" s="570"/>
      <c r="AH3080" s="570"/>
      <c r="AI3080" s="570"/>
      <c r="AJ3080" s="570"/>
      <c r="AK3080" s="570"/>
      <c r="AL3080" s="570"/>
    </row>
    <row r="3081" spans="1:38">
      <c r="A3081" s="570">
        <v>18</v>
      </c>
      <c r="B3081" s="570">
        <v>529</v>
      </c>
      <c r="C3081" s="570">
        <v>2023</v>
      </c>
      <c r="D3081" s="570"/>
      <c r="E3081" s="570">
        <v>99</v>
      </c>
      <c r="F3081" s="570"/>
      <c r="G3081" s="570">
        <v>99</v>
      </c>
      <c r="H3081" s="570">
        <v>1</v>
      </c>
      <c r="I3081" s="570">
        <v>99</v>
      </c>
      <c r="J3081" s="570">
        <v>103</v>
      </c>
      <c r="K3081" s="570">
        <v>99</v>
      </c>
      <c r="L3081" s="570">
        <v>8</v>
      </c>
      <c r="M3081" s="570">
        <v>99</v>
      </c>
      <c r="N3081" s="570">
        <v>99</v>
      </c>
      <c r="O3081" s="570">
        <v>99</v>
      </c>
      <c r="P3081" s="570">
        <v>99</v>
      </c>
      <c r="Q3081" s="570">
        <v>22</v>
      </c>
      <c r="R3081" s="570">
        <v>168</v>
      </c>
      <c r="S3081" s="570">
        <v>8</v>
      </c>
      <c r="T3081" s="570">
        <v>5.1071428571428559</v>
      </c>
      <c r="U3081" s="570">
        <v>16.040476190476198</v>
      </c>
      <c r="V3081" s="570">
        <v>1.785714285714286</v>
      </c>
      <c r="W3081" s="570">
        <v>0.59523809523809557</v>
      </c>
      <c r="X3081" s="570">
        <v>38.095238095238109</v>
      </c>
      <c r="Y3081" s="570">
        <v>11.90476190476191</v>
      </c>
      <c r="Z3081" s="570">
        <v>7.16995415817878</v>
      </c>
      <c r="AA3081" s="570">
        <v>0</v>
      </c>
      <c r="AB3081" s="570">
        <v>2.0149315074195062</v>
      </c>
      <c r="AC3081" s="570"/>
      <c r="AD3081" s="570">
        <v>56.271964181460866</v>
      </c>
      <c r="AE3081" s="570"/>
      <c r="AF3081" s="570">
        <v>41.687344913151357</v>
      </c>
      <c r="AG3081" s="570">
        <v>42.498028702097471</v>
      </c>
      <c r="AH3081" s="570">
        <v>0</v>
      </c>
      <c r="AI3081" s="570">
        <v>0</v>
      </c>
      <c r="AJ3081" s="570"/>
      <c r="AK3081" s="570"/>
      <c r="AL3081" s="570"/>
    </row>
    <row r="3082" spans="1:38">
      <c r="A3082" s="570">
        <v>18</v>
      </c>
      <c r="B3082" s="570">
        <v>530</v>
      </c>
      <c r="C3082" s="570">
        <v>2023</v>
      </c>
      <c r="D3082" s="570"/>
      <c r="E3082" s="570">
        <v>99</v>
      </c>
      <c r="F3082" s="570"/>
      <c r="G3082" s="570">
        <v>99</v>
      </c>
      <c r="H3082" s="570">
        <v>2</v>
      </c>
      <c r="I3082" s="570">
        <v>99</v>
      </c>
      <c r="J3082" s="570">
        <v>106</v>
      </c>
      <c r="K3082" s="570">
        <v>99</v>
      </c>
      <c r="L3082" s="570">
        <v>8</v>
      </c>
      <c r="M3082" s="570">
        <v>99</v>
      </c>
      <c r="N3082" s="570">
        <v>99</v>
      </c>
      <c r="O3082" s="570">
        <v>99</v>
      </c>
      <c r="P3082" s="570">
        <v>99</v>
      </c>
      <c r="Q3082" s="570">
        <v>21</v>
      </c>
      <c r="R3082" s="570">
        <v>178</v>
      </c>
      <c r="S3082" s="570">
        <v>8</v>
      </c>
      <c r="T3082" s="570">
        <v>4.3258426966292145</v>
      </c>
      <c r="U3082" s="570">
        <v>13.896067415730341</v>
      </c>
      <c r="V3082" s="570">
        <v>5.0561797752808992</v>
      </c>
      <c r="W3082" s="570">
        <v>0.5617977528089888</v>
      </c>
      <c r="X3082" s="570">
        <v>34.269662921348299</v>
      </c>
      <c r="Y3082" s="570">
        <v>10.674157303370787</v>
      </c>
      <c r="Z3082" s="570">
        <v>6.3837342665924206</v>
      </c>
      <c r="AA3082" s="570">
        <v>0</v>
      </c>
      <c r="AB3082" s="570">
        <v>1.9732781195395144</v>
      </c>
      <c r="AC3082" s="570"/>
      <c r="AD3082" s="570">
        <v>51.329269858598259</v>
      </c>
      <c r="AE3082" s="570"/>
      <c r="AF3082" s="570">
        <v>38.77995642701525</v>
      </c>
      <c r="AG3082" s="570">
        <v>37.343176774310443</v>
      </c>
      <c r="AH3082" s="570">
        <v>0</v>
      </c>
      <c r="AI3082" s="570">
        <v>81</v>
      </c>
      <c r="AJ3082" s="570">
        <v>94.295061728395069</v>
      </c>
      <c r="AK3082" s="570">
        <v>15.75763235168097</v>
      </c>
      <c r="AL3082" s="570"/>
    </row>
    <row r="3083" spans="1:38">
      <c r="A3083" s="570">
        <v>18</v>
      </c>
      <c r="B3083" s="570">
        <v>531</v>
      </c>
      <c r="C3083" s="570">
        <v>2023</v>
      </c>
      <c r="D3083" s="570"/>
      <c r="E3083" s="570">
        <v>99</v>
      </c>
      <c r="F3083" s="570"/>
      <c r="G3083" s="570">
        <v>99</v>
      </c>
      <c r="H3083" s="570">
        <v>1</v>
      </c>
      <c r="I3083" s="570">
        <v>99</v>
      </c>
      <c r="J3083" s="570">
        <v>110</v>
      </c>
      <c r="K3083" s="570">
        <v>99</v>
      </c>
      <c r="L3083" s="570">
        <v>8</v>
      </c>
      <c r="M3083" s="570">
        <v>99</v>
      </c>
      <c r="N3083" s="570">
        <v>99</v>
      </c>
      <c r="O3083" s="570">
        <v>99</v>
      </c>
      <c r="P3083" s="570">
        <v>99</v>
      </c>
      <c r="Q3083" s="570">
        <v>71</v>
      </c>
      <c r="R3083" s="570">
        <v>374</v>
      </c>
      <c r="S3083" s="570">
        <v>8</v>
      </c>
      <c r="T3083" s="570">
        <v>6.8850267379679124</v>
      </c>
      <c r="U3083" s="570">
        <v>14.732085561497341</v>
      </c>
      <c r="V3083" s="570">
        <v>1.6042780748663099</v>
      </c>
      <c r="W3083" s="570">
        <v>16.310160427807485</v>
      </c>
      <c r="X3083" s="570">
        <v>30.748663101604276</v>
      </c>
      <c r="Y3083" s="570">
        <v>20.855614973262036</v>
      </c>
      <c r="Z3083" s="570">
        <v>8.4192571111018655</v>
      </c>
      <c r="AA3083" s="570">
        <v>0</v>
      </c>
      <c r="AB3083" s="570">
        <v>1.9458279445160125</v>
      </c>
      <c r="AC3083" s="570"/>
      <c r="AD3083" s="570">
        <v>61.778404676541683</v>
      </c>
      <c r="AE3083" s="570"/>
      <c r="AF3083" s="570">
        <v>6.7037103423552598</v>
      </c>
      <c r="AG3083" s="570">
        <v>9.474906064331968</v>
      </c>
      <c r="AH3083" s="570">
        <v>0.53475935828877008</v>
      </c>
      <c r="AI3083" s="570">
        <v>284</v>
      </c>
      <c r="AJ3083" s="570">
        <v>93.173943661971819</v>
      </c>
      <c r="AK3083" s="570">
        <v>18.289450422563934</v>
      </c>
      <c r="AL3083" s="570"/>
    </row>
    <row r="3084" spans="1:38">
      <c r="A3084" s="570">
        <v>18</v>
      </c>
      <c r="B3084" s="570">
        <v>532</v>
      </c>
      <c r="C3084" s="570">
        <v>2023</v>
      </c>
      <c r="D3084" s="570"/>
      <c r="E3084" s="570">
        <v>99</v>
      </c>
      <c r="F3084" s="570"/>
      <c r="G3084" s="570">
        <v>99</v>
      </c>
      <c r="H3084" s="570">
        <v>1</v>
      </c>
      <c r="I3084" s="570">
        <v>99</v>
      </c>
      <c r="J3084" s="570">
        <v>111</v>
      </c>
      <c r="K3084" s="570">
        <v>99</v>
      </c>
      <c r="L3084" s="570">
        <v>8</v>
      </c>
      <c r="M3084" s="570">
        <v>99</v>
      </c>
      <c r="N3084" s="570">
        <v>99</v>
      </c>
      <c r="O3084" s="570">
        <v>99</v>
      </c>
      <c r="P3084" s="570">
        <v>99</v>
      </c>
      <c r="Q3084" s="570">
        <v>7</v>
      </c>
      <c r="R3084" s="570">
        <v>28</v>
      </c>
      <c r="S3084" s="570">
        <v>8</v>
      </c>
      <c r="T3084" s="570">
        <v>6.2857142857142847</v>
      </c>
      <c r="U3084" s="570">
        <v>17.207142857142852</v>
      </c>
      <c r="V3084" s="570">
        <v>0</v>
      </c>
      <c r="W3084" s="570">
        <v>3.5714285714285721</v>
      </c>
      <c r="X3084" s="570">
        <v>53.571428571428562</v>
      </c>
      <c r="Y3084" s="570">
        <v>21.428571428571423</v>
      </c>
      <c r="Z3084" s="570">
        <v>7.1995004078372755</v>
      </c>
      <c r="AA3084" s="570">
        <v>0</v>
      </c>
      <c r="AB3084" s="570">
        <v>1.8680995472317183</v>
      </c>
      <c r="AC3084" s="570"/>
      <c r="AD3084" s="570">
        <v>53.784424357517615</v>
      </c>
      <c r="AE3084" s="570"/>
      <c r="AF3084" s="570">
        <v>14.432989690721651</v>
      </c>
      <c r="AG3084" s="570">
        <v>15.28407829204073</v>
      </c>
      <c r="AH3084" s="570">
        <v>0</v>
      </c>
      <c r="AI3084" s="570">
        <v>12</v>
      </c>
      <c r="AJ3084" s="570">
        <v>98.808333333333309</v>
      </c>
      <c r="AK3084" s="570">
        <v>21.471465901019258</v>
      </c>
      <c r="AL3084" s="570"/>
    </row>
    <row r="3085" spans="1:38">
      <c r="A3085" s="570">
        <v>18</v>
      </c>
      <c r="B3085" s="570">
        <v>533</v>
      </c>
      <c r="C3085" s="570">
        <v>2023</v>
      </c>
      <c r="D3085" s="570"/>
      <c r="E3085" s="570">
        <v>99</v>
      </c>
      <c r="F3085" s="570"/>
      <c r="G3085" s="570">
        <v>99</v>
      </c>
      <c r="H3085" s="570">
        <v>1</v>
      </c>
      <c r="I3085" s="570">
        <v>99</v>
      </c>
      <c r="J3085" s="570">
        <v>116</v>
      </c>
      <c r="K3085" s="570">
        <v>99</v>
      </c>
      <c r="L3085" s="570">
        <v>8</v>
      </c>
      <c r="M3085" s="570">
        <v>99</v>
      </c>
      <c r="N3085" s="570">
        <v>99</v>
      </c>
      <c r="O3085" s="570">
        <v>99</v>
      </c>
      <c r="P3085" s="570">
        <v>99</v>
      </c>
      <c r="Q3085" s="570">
        <v>18</v>
      </c>
      <c r="R3085" s="570">
        <v>50</v>
      </c>
      <c r="S3085" s="570">
        <v>8</v>
      </c>
      <c r="T3085" s="570">
        <v>6.44</v>
      </c>
      <c r="U3085" s="570">
        <v>22.172000000000004</v>
      </c>
      <c r="V3085" s="570">
        <v>6</v>
      </c>
      <c r="W3085" s="570">
        <v>6</v>
      </c>
      <c r="X3085" s="570">
        <v>62</v>
      </c>
      <c r="Y3085" s="570">
        <v>52</v>
      </c>
      <c r="Z3085" s="570">
        <v>9.8464824175946184</v>
      </c>
      <c r="AA3085" s="570">
        <v>0</v>
      </c>
      <c r="AB3085" s="570">
        <v>2.2641554716935843</v>
      </c>
      <c r="AC3085" s="570"/>
      <c r="AD3085" s="570">
        <v>45.717839182519718</v>
      </c>
      <c r="AE3085" s="570"/>
      <c r="AF3085" s="570">
        <v>3.9308176100628911</v>
      </c>
      <c r="AG3085" s="570">
        <v>7.4688908501707907</v>
      </c>
      <c r="AH3085" s="570">
        <v>0</v>
      </c>
      <c r="AI3085" s="570">
        <v>0</v>
      </c>
      <c r="AJ3085" s="570"/>
      <c r="AK3085" s="570"/>
      <c r="AL3085" s="570"/>
    </row>
    <row r="3086" spans="1:38">
      <c r="A3086" s="570">
        <v>18</v>
      </c>
      <c r="B3086" s="570">
        <v>534</v>
      </c>
      <c r="C3086" s="570">
        <v>2023</v>
      </c>
      <c r="D3086" s="570"/>
      <c r="E3086" s="570">
        <v>99</v>
      </c>
      <c r="F3086" s="570"/>
      <c r="G3086" s="570">
        <v>99</v>
      </c>
      <c r="H3086" s="570">
        <v>2</v>
      </c>
      <c r="I3086" s="570">
        <v>99</v>
      </c>
      <c r="J3086" s="570">
        <v>117</v>
      </c>
      <c r="K3086" s="570">
        <v>99</v>
      </c>
      <c r="L3086" s="570">
        <v>8</v>
      </c>
      <c r="M3086" s="570">
        <v>99</v>
      </c>
      <c r="N3086" s="570">
        <v>99</v>
      </c>
      <c r="O3086" s="570">
        <v>99</v>
      </c>
      <c r="P3086" s="570">
        <v>99</v>
      </c>
      <c r="Q3086" s="570">
        <v>6</v>
      </c>
      <c r="R3086" s="570">
        <v>24</v>
      </c>
      <c r="S3086" s="570">
        <v>8</v>
      </c>
      <c r="T3086" s="570">
        <v>5.6666666666666679</v>
      </c>
      <c r="U3086" s="570">
        <v>15.395833333333337</v>
      </c>
      <c r="V3086" s="570">
        <v>4.1666666666666679</v>
      </c>
      <c r="W3086" s="570">
        <v>4.1666666666666679</v>
      </c>
      <c r="X3086" s="570">
        <v>33.333333333333343</v>
      </c>
      <c r="Y3086" s="570">
        <v>16.666666666666671</v>
      </c>
      <c r="Z3086" s="570">
        <v>6.6200125356544515</v>
      </c>
      <c r="AA3086" s="570">
        <v>0</v>
      </c>
      <c r="AB3086" s="570">
        <v>1.8181186857726179</v>
      </c>
      <c r="AC3086" s="570"/>
      <c r="AD3086" s="570">
        <v>58.909075601248915</v>
      </c>
      <c r="AE3086" s="570"/>
      <c r="AF3086" s="570">
        <v>8.4210526315789451</v>
      </c>
      <c r="AG3086" s="570">
        <v>10.774793689674279</v>
      </c>
      <c r="AH3086" s="570">
        <v>0</v>
      </c>
      <c r="AI3086" s="570">
        <v>23</v>
      </c>
      <c r="AJ3086" s="570">
        <v>89.221739130434784</v>
      </c>
      <c r="AK3086" s="570">
        <v>19.768474631608434</v>
      </c>
      <c r="AL3086" s="570"/>
    </row>
    <row r="3087" spans="1:38">
      <c r="A3087" s="570">
        <v>18</v>
      </c>
      <c r="B3087" s="570">
        <v>535</v>
      </c>
      <c r="C3087" s="570">
        <v>2023</v>
      </c>
      <c r="D3087" s="570"/>
      <c r="E3087" s="570">
        <v>99</v>
      </c>
      <c r="F3087" s="570"/>
      <c r="G3087" s="570">
        <v>99</v>
      </c>
      <c r="H3087" s="570">
        <v>1</v>
      </c>
      <c r="I3087" s="570">
        <v>99</v>
      </c>
      <c r="J3087" s="570">
        <v>134</v>
      </c>
      <c r="K3087" s="570">
        <v>99</v>
      </c>
      <c r="L3087" s="570">
        <v>8</v>
      </c>
      <c r="M3087" s="570">
        <v>99</v>
      </c>
      <c r="N3087" s="570">
        <v>99</v>
      </c>
      <c r="O3087" s="570">
        <v>99</v>
      </c>
      <c r="P3087" s="570">
        <v>99</v>
      </c>
      <c r="Q3087" s="570">
        <v>89</v>
      </c>
      <c r="R3087" s="570">
        <v>639</v>
      </c>
      <c r="S3087" s="570">
        <v>8</v>
      </c>
      <c r="T3087" s="570">
        <v>6.2535211267605648</v>
      </c>
      <c r="U3087" s="570">
        <v>13.305320813771521</v>
      </c>
      <c r="V3087" s="570">
        <v>1.7214397496087637</v>
      </c>
      <c r="W3087" s="570">
        <v>3.7558685446009399</v>
      </c>
      <c r="X3087" s="570">
        <v>29.264475743348981</v>
      </c>
      <c r="Y3087" s="570">
        <v>19.561815336463223</v>
      </c>
      <c r="Z3087" s="570">
        <v>8.8853558822215692</v>
      </c>
      <c r="AA3087" s="570">
        <v>0</v>
      </c>
      <c r="AB3087" s="570">
        <v>1.8363950437190579</v>
      </c>
      <c r="AC3087" s="570"/>
      <c r="AD3087" s="570">
        <v>49.410631357853838</v>
      </c>
      <c r="AE3087" s="570"/>
      <c r="AF3087" s="570">
        <v>12.164477441462022</v>
      </c>
      <c r="AG3087" s="570">
        <v>14.274681123626827</v>
      </c>
      <c r="AH3087" s="570">
        <v>0.1564945226917058</v>
      </c>
      <c r="AI3087" s="570">
        <v>0</v>
      </c>
      <c r="AJ3087" s="570"/>
      <c r="AK3087" s="570"/>
      <c r="AL3087" s="570"/>
    </row>
    <row r="3088" spans="1:38">
      <c r="A3088" s="570">
        <v>18</v>
      </c>
      <c r="B3088" s="570">
        <v>536</v>
      </c>
      <c r="C3088" s="570">
        <v>2023</v>
      </c>
      <c r="D3088" s="570"/>
      <c r="E3088" s="570">
        <v>99</v>
      </c>
      <c r="F3088" s="570"/>
      <c r="G3088" s="570">
        <v>99</v>
      </c>
      <c r="H3088" s="570">
        <v>2</v>
      </c>
      <c r="I3088" s="570">
        <v>99</v>
      </c>
      <c r="J3088" s="570">
        <v>141</v>
      </c>
      <c r="K3088" s="570">
        <v>99</v>
      </c>
      <c r="L3088" s="570">
        <v>8</v>
      </c>
      <c r="M3088" s="570">
        <v>99</v>
      </c>
      <c r="N3088" s="570">
        <v>99</v>
      </c>
      <c r="O3088" s="570">
        <v>99</v>
      </c>
      <c r="P3088" s="570">
        <v>99</v>
      </c>
      <c r="Q3088" s="570">
        <v>44</v>
      </c>
      <c r="R3088" s="570">
        <v>226</v>
      </c>
      <c r="S3088" s="570">
        <v>8</v>
      </c>
      <c r="T3088" s="570">
        <v>6.778761061946903</v>
      </c>
      <c r="U3088" s="570">
        <v>19.851769911504419</v>
      </c>
      <c r="V3088" s="570">
        <v>2.2123893805309738</v>
      </c>
      <c r="W3088" s="570">
        <v>6.1946902654867264</v>
      </c>
      <c r="X3088" s="570">
        <v>59.292035398230098</v>
      </c>
      <c r="Y3088" s="570">
        <v>37.610619469026553</v>
      </c>
      <c r="Z3088" s="570">
        <v>8.35260658060837</v>
      </c>
      <c r="AA3088" s="570">
        <v>0</v>
      </c>
      <c r="AB3088" s="570">
        <v>1.8989261673183364</v>
      </c>
      <c r="AC3088" s="570"/>
      <c r="AD3088" s="570">
        <v>66.464886570691476</v>
      </c>
      <c r="AE3088" s="570"/>
      <c r="AF3088" s="570">
        <v>11.715914981855882</v>
      </c>
      <c r="AG3088" s="570">
        <v>17.12751052693865</v>
      </c>
      <c r="AH3088" s="570">
        <v>0</v>
      </c>
      <c r="AI3088" s="570">
        <v>0</v>
      </c>
      <c r="AJ3088" s="570"/>
      <c r="AK3088" s="570"/>
      <c r="AL3088" s="570"/>
    </row>
    <row r="3089" spans="1:38">
      <c r="A3089" s="570">
        <v>18</v>
      </c>
      <c r="B3089" s="570">
        <v>537</v>
      </c>
      <c r="C3089" s="570">
        <v>2023</v>
      </c>
      <c r="D3089" s="570"/>
      <c r="E3089" s="570">
        <v>99</v>
      </c>
      <c r="F3089" s="570"/>
      <c r="G3089" s="570">
        <v>99</v>
      </c>
      <c r="H3089" s="570">
        <v>2</v>
      </c>
      <c r="I3089" s="570">
        <v>99</v>
      </c>
      <c r="J3089" s="570">
        <v>143</v>
      </c>
      <c r="K3089" s="570">
        <v>99</v>
      </c>
      <c r="L3089" s="570">
        <v>8</v>
      </c>
      <c r="M3089" s="570">
        <v>99</v>
      </c>
      <c r="N3089" s="570">
        <v>99</v>
      </c>
      <c r="O3089" s="570">
        <v>99</v>
      </c>
      <c r="P3089" s="570">
        <v>99</v>
      </c>
      <c r="Q3089" s="570">
        <v>15</v>
      </c>
      <c r="R3089" s="570">
        <v>81</v>
      </c>
      <c r="S3089" s="570">
        <v>8</v>
      </c>
      <c r="T3089" s="570">
        <v>6</v>
      </c>
      <c r="U3089" s="570">
        <v>19.313580246913578</v>
      </c>
      <c r="V3089" s="570">
        <v>7.4074074074074083</v>
      </c>
      <c r="W3089" s="570">
        <v>2.4691358024691361</v>
      </c>
      <c r="X3089" s="570">
        <v>59.259259259259267</v>
      </c>
      <c r="Y3089" s="570">
        <v>39.506172839506178</v>
      </c>
      <c r="Z3089" s="570">
        <v>7.6776532082902893</v>
      </c>
      <c r="AA3089" s="570">
        <v>0</v>
      </c>
      <c r="AB3089" s="570">
        <v>1.9436506316151001</v>
      </c>
      <c r="AC3089" s="570"/>
      <c r="AD3089" s="570">
        <v>66.126890111175285</v>
      </c>
      <c r="AE3089" s="570"/>
      <c r="AF3089" s="570">
        <v>17.532467532467535</v>
      </c>
      <c r="AG3089" s="570">
        <v>20.617850176603927</v>
      </c>
      <c r="AH3089" s="570">
        <v>0</v>
      </c>
      <c r="AI3089" s="570">
        <v>0</v>
      </c>
      <c r="AJ3089" s="570"/>
      <c r="AK3089" s="570"/>
      <c r="AL3089" s="570"/>
    </row>
    <row r="3090" spans="1:38">
      <c r="A3090" s="570">
        <v>18</v>
      </c>
      <c r="B3090" s="570">
        <v>538</v>
      </c>
      <c r="C3090" s="570">
        <v>2023</v>
      </c>
      <c r="D3090" s="570"/>
      <c r="E3090" s="570">
        <v>99</v>
      </c>
      <c r="F3090" s="570"/>
      <c r="G3090" s="570">
        <v>99</v>
      </c>
      <c r="H3090" s="570">
        <v>2</v>
      </c>
      <c r="I3090" s="570">
        <v>99</v>
      </c>
      <c r="J3090" s="570">
        <v>147</v>
      </c>
      <c r="K3090" s="570">
        <v>99</v>
      </c>
      <c r="L3090" s="570">
        <v>8</v>
      </c>
      <c r="M3090" s="570">
        <v>99</v>
      </c>
      <c r="N3090" s="570">
        <v>99</v>
      </c>
      <c r="O3090" s="570">
        <v>99</v>
      </c>
      <c r="P3090" s="570">
        <v>99</v>
      </c>
      <c r="Q3090" s="570">
        <v>5</v>
      </c>
      <c r="R3090" s="570">
        <v>31</v>
      </c>
      <c r="S3090" s="570">
        <v>8</v>
      </c>
      <c r="T3090" s="570">
        <v>7.6451612903225792</v>
      </c>
      <c r="U3090" s="570">
        <v>16.86451612903226</v>
      </c>
      <c r="V3090" s="570">
        <v>0</v>
      </c>
      <c r="W3090" s="570">
        <v>16.129032258064512</v>
      </c>
      <c r="X3090" s="570">
        <v>41.935483870967744</v>
      </c>
      <c r="Y3090" s="570">
        <v>25.806451612903221</v>
      </c>
      <c r="Z3090" s="570">
        <v>6.4321043758129983</v>
      </c>
      <c r="AA3090" s="570">
        <v>0</v>
      </c>
      <c r="AB3090" s="570">
        <v>2.5086738187385258</v>
      </c>
      <c r="AC3090" s="570"/>
      <c r="AD3090" s="570">
        <v>72.370438818532477</v>
      </c>
      <c r="AE3090" s="570"/>
      <c r="AF3090" s="570">
        <v>15.346534653465348</v>
      </c>
      <c r="AG3090" s="570">
        <v>23.195350281733887</v>
      </c>
      <c r="AH3090" s="570">
        <v>3.2258064516129026</v>
      </c>
      <c r="AI3090" s="570">
        <v>0</v>
      </c>
      <c r="AJ3090" s="570"/>
      <c r="AK3090" s="570"/>
      <c r="AL3090" s="570"/>
    </row>
    <row r="3091" spans="1:38">
      <c r="A3091" s="570">
        <v>18</v>
      </c>
      <c r="B3091" s="570">
        <v>539</v>
      </c>
      <c r="C3091" s="570">
        <v>2023</v>
      </c>
      <c r="D3091" s="570"/>
      <c r="E3091" s="570">
        <v>99</v>
      </c>
      <c r="F3091" s="570"/>
      <c r="G3091" s="570">
        <v>99</v>
      </c>
      <c r="H3091" s="570">
        <v>1</v>
      </c>
      <c r="I3091" s="570">
        <v>99</v>
      </c>
      <c r="J3091" s="570">
        <v>155</v>
      </c>
      <c r="K3091" s="570">
        <v>99</v>
      </c>
      <c r="L3091" s="570">
        <v>8</v>
      </c>
      <c r="M3091" s="570">
        <v>99</v>
      </c>
      <c r="N3091" s="570">
        <v>99</v>
      </c>
      <c r="O3091" s="570">
        <v>99</v>
      </c>
      <c r="P3091" s="570">
        <v>99</v>
      </c>
      <c r="Q3091" s="570">
        <v>36</v>
      </c>
      <c r="R3091" s="570">
        <v>195</v>
      </c>
      <c r="S3091" s="570">
        <v>8</v>
      </c>
      <c r="T3091" s="570">
        <v>6.9384615384615378</v>
      </c>
      <c r="U3091" s="570">
        <v>22.64</v>
      </c>
      <c r="V3091" s="570">
        <v>3.5897435897435903</v>
      </c>
      <c r="W3091" s="570">
        <v>16.923076923076923</v>
      </c>
      <c r="X3091" s="570">
        <v>64.102564102564102</v>
      </c>
      <c r="Y3091" s="570">
        <v>51.282051282051277</v>
      </c>
      <c r="Z3091" s="570">
        <v>9.5572627773265726</v>
      </c>
      <c r="AA3091" s="570">
        <v>0</v>
      </c>
      <c r="AB3091" s="570">
        <v>2.5653125350270418</v>
      </c>
      <c r="AC3091" s="570"/>
      <c r="AD3091" s="570">
        <v>60.595039819345203</v>
      </c>
      <c r="AE3091" s="570"/>
      <c r="AF3091" s="570">
        <v>7.2924457741211652</v>
      </c>
      <c r="AG3091" s="570">
        <v>9.899498163520656</v>
      </c>
      <c r="AH3091" s="570">
        <v>0</v>
      </c>
      <c r="AI3091" s="570">
        <v>0</v>
      </c>
      <c r="AJ3091" s="570"/>
      <c r="AK3091" s="570"/>
      <c r="AL3091" s="570"/>
    </row>
    <row r="3092" spans="1:38">
      <c r="A3092" s="570">
        <v>18</v>
      </c>
      <c r="B3092" s="570">
        <v>540</v>
      </c>
      <c r="C3092" s="570">
        <v>2023</v>
      </c>
      <c r="D3092" s="570"/>
      <c r="E3092" s="570">
        <v>99</v>
      </c>
      <c r="F3092" s="570"/>
      <c r="G3092" s="570">
        <v>99</v>
      </c>
      <c r="H3092" s="570">
        <v>2</v>
      </c>
      <c r="I3092" s="570">
        <v>99</v>
      </c>
      <c r="J3092" s="570">
        <v>160</v>
      </c>
      <c r="K3092" s="570">
        <v>99</v>
      </c>
      <c r="L3092" s="570">
        <v>8</v>
      </c>
      <c r="M3092" s="570">
        <v>99</v>
      </c>
      <c r="N3092" s="570">
        <v>99</v>
      </c>
      <c r="O3092" s="570">
        <v>99</v>
      </c>
      <c r="P3092" s="570">
        <v>99</v>
      </c>
      <c r="Q3092" s="570">
        <v>14</v>
      </c>
      <c r="R3092" s="570">
        <v>103</v>
      </c>
      <c r="S3092" s="570">
        <v>8</v>
      </c>
      <c r="T3092" s="570">
        <v>7.6213592233009697</v>
      </c>
      <c r="U3092" s="570">
        <v>24.541747572815524</v>
      </c>
      <c r="V3092" s="570">
        <v>0.97087378640776723</v>
      </c>
      <c r="W3092" s="570">
        <v>39.805825242718448</v>
      </c>
      <c r="X3092" s="570">
        <v>64.077669902912618</v>
      </c>
      <c r="Y3092" s="570">
        <v>51.45631067961164</v>
      </c>
      <c r="Z3092" s="570">
        <v>11.767971377601484</v>
      </c>
      <c r="AA3092" s="570">
        <v>0</v>
      </c>
      <c r="AB3092" s="570">
        <v>2.3196773497365877</v>
      </c>
      <c r="AC3092" s="570"/>
      <c r="AD3092" s="570">
        <v>80.97384617475619</v>
      </c>
      <c r="AE3092" s="570"/>
      <c r="AF3092" s="570">
        <v>20.1171875</v>
      </c>
      <c r="AG3092" s="570">
        <v>34.083002993285326</v>
      </c>
      <c r="AH3092" s="570">
        <v>44.660194174757294</v>
      </c>
      <c r="AI3092" s="570">
        <v>101</v>
      </c>
      <c r="AJ3092" s="570">
        <v>104.95049504950494</v>
      </c>
      <c r="AK3092" s="570">
        <v>19.773496047001643</v>
      </c>
      <c r="AL3092" s="570"/>
    </row>
    <row r="3093" spans="1:38">
      <c r="A3093" s="570">
        <v>18</v>
      </c>
      <c r="B3093" s="570">
        <v>541</v>
      </c>
      <c r="C3093" s="570">
        <v>2023</v>
      </c>
      <c r="D3093" s="570"/>
      <c r="E3093" s="570">
        <v>99</v>
      </c>
      <c r="F3093" s="570"/>
      <c r="G3093" s="570">
        <v>99</v>
      </c>
      <c r="H3093" s="570">
        <v>1</v>
      </c>
      <c r="I3093" s="570">
        <v>99</v>
      </c>
      <c r="J3093" s="570">
        <v>171</v>
      </c>
      <c r="K3093" s="570">
        <v>99</v>
      </c>
      <c r="L3093" s="570">
        <v>8</v>
      </c>
      <c r="M3093" s="570">
        <v>99</v>
      </c>
      <c r="N3093" s="570">
        <v>99</v>
      </c>
      <c r="O3093" s="570">
        <v>99</v>
      </c>
      <c r="P3093" s="570">
        <v>99</v>
      </c>
      <c r="Q3093" s="570"/>
      <c r="R3093" s="570">
        <v>0</v>
      </c>
      <c r="S3093" s="570"/>
      <c r="T3093" s="570"/>
      <c r="U3093" s="570"/>
      <c r="V3093" s="570"/>
      <c r="W3093" s="570"/>
      <c r="X3093" s="570"/>
      <c r="Y3093" s="570"/>
      <c r="Z3093" s="570"/>
      <c r="AA3093" s="570"/>
      <c r="AB3093" s="570"/>
      <c r="AC3093" s="570"/>
      <c r="AD3093" s="570"/>
      <c r="AE3093" s="570"/>
      <c r="AF3093" s="570"/>
      <c r="AG3093" s="570"/>
      <c r="AH3093" s="570"/>
      <c r="AI3093" s="570"/>
      <c r="AJ3093" s="570"/>
      <c r="AK3093" s="570"/>
      <c r="AL3093" s="570"/>
    </row>
    <row r="3094" spans="1:38">
      <c r="A3094" s="570">
        <v>18</v>
      </c>
      <c r="B3094" s="570">
        <v>542</v>
      </c>
      <c r="C3094" s="570">
        <v>2023</v>
      </c>
      <c r="D3094" s="570"/>
      <c r="E3094" s="570">
        <v>99</v>
      </c>
      <c r="F3094" s="570"/>
      <c r="G3094" s="570">
        <v>99</v>
      </c>
      <c r="H3094" s="570">
        <v>2</v>
      </c>
      <c r="I3094" s="570">
        <v>99</v>
      </c>
      <c r="J3094" s="570">
        <v>175</v>
      </c>
      <c r="K3094" s="570">
        <v>99</v>
      </c>
      <c r="L3094" s="570">
        <v>8</v>
      </c>
      <c r="M3094" s="570">
        <v>99</v>
      </c>
      <c r="N3094" s="570">
        <v>99</v>
      </c>
      <c r="O3094" s="570">
        <v>99</v>
      </c>
      <c r="P3094" s="570">
        <v>99</v>
      </c>
      <c r="Q3094" s="570">
        <v>10</v>
      </c>
      <c r="R3094" s="570">
        <v>25</v>
      </c>
      <c r="S3094" s="570">
        <v>8</v>
      </c>
      <c r="T3094" s="570">
        <v>7.6399999999999988</v>
      </c>
      <c r="U3094" s="570">
        <v>24.403999999999996</v>
      </c>
      <c r="V3094" s="570">
        <v>8</v>
      </c>
      <c r="W3094" s="570">
        <v>16</v>
      </c>
      <c r="X3094" s="570">
        <v>80</v>
      </c>
      <c r="Y3094" s="570">
        <v>80</v>
      </c>
      <c r="Z3094" s="570">
        <v>8.1316409168137884</v>
      </c>
      <c r="AA3094" s="570">
        <v>0</v>
      </c>
      <c r="AB3094" s="570">
        <v>2.1331666601557422</v>
      </c>
      <c r="AC3094" s="570"/>
      <c r="AD3094" s="570">
        <v>44.352447582272575</v>
      </c>
      <c r="AE3094" s="570"/>
      <c r="AF3094" s="570">
        <v>1.3676148796498904</v>
      </c>
      <c r="AG3094" s="570">
        <v>3.0005409924752855</v>
      </c>
      <c r="AH3094" s="570">
        <v>0</v>
      </c>
      <c r="AI3094" s="570">
        <v>0</v>
      </c>
      <c r="AJ3094" s="570"/>
      <c r="AK3094" s="570"/>
      <c r="AL3094" s="570"/>
    </row>
    <row r="3095" spans="1:38">
      <c r="A3095" s="570">
        <v>18</v>
      </c>
      <c r="B3095" s="570">
        <v>543</v>
      </c>
      <c r="C3095" s="570">
        <v>2023</v>
      </c>
      <c r="D3095" s="570"/>
      <c r="E3095" s="570">
        <v>99</v>
      </c>
      <c r="F3095" s="570"/>
      <c r="G3095" s="570">
        <v>99</v>
      </c>
      <c r="H3095" s="570">
        <v>2</v>
      </c>
      <c r="I3095" s="570">
        <v>99</v>
      </c>
      <c r="J3095" s="570">
        <v>177</v>
      </c>
      <c r="K3095" s="570">
        <v>99</v>
      </c>
      <c r="L3095" s="570">
        <v>8</v>
      </c>
      <c r="M3095" s="570">
        <v>99</v>
      </c>
      <c r="N3095" s="570">
        <v>99</v>
      </c>
      <c r="O3095" s="570">
        <v>99</v>
      </c>
      <c r="P3095" s="570">
        <v>99</v>
      </c>
      <c r="Q3095" s="570">
        <v>9</v>
      </c>
      <c r="R3095" s="570">
        <v>39</v>
      </c>
      <c r="S3095" s="570">
        <v>8</v>
      </c>
      <c r="T3095" s="570">
        <v>5.2307692307692317</v>
      </c>
      <c r="U3095" s="570">
        <v>15.894871794871799</v>
      </c>
      <c r="V3095" s="570">
        <v>0</v>
      </c>
      <c r="W3095" s="570">
        <v>2.5641025641025639</v>
      </c>
      <c r="X3095" s="570">
        <v>30.769230769230759</v>
      </c>
      <c r="Y3095" s="570">
        <v>10.256410256410255</v>
      </c>
      <c r="Z3095" s="570">
        <v>6.3173326372948111</v>
      </c>
      <c r="AA3095" s="570">
        <v>0</v>
      </c>
      <c r="AB3095" s="570">
        <v>1.80400606147055</v>
      </c>
      <c r="AC3095" s="570"/>
      <c r="AD3095" s="570">
        <v>70.747311778909548</v>
      </c>
      <c r="AE3095" s="570"/>
      <c r="AF3095" s="570">
        <v>4.1980624327233595</v>
      </c>
      <c r="AG3095" s="570">
        <v>5.1742846649527561</v>
      </c>
      <c r="AH3095" s="570">
        <v>0</v>
      </c>
      <c r="AI3095" s="570"/>
      <c r="AJ3095" s="570"/>
      <c r="AK3095" s="570"/>
      <c r="AL3095" s="570"/>
    </row>
    <row r="3096" spans="1:38">
      <c r="A3096" s="570">
        <v>18</v>
      </c>
      <c r="B3096" s="570">
        <v>544</v>
      </c>
      <c r="C3096" s="570">
        <v>2023</v>
      </c>
      <c r="D3096" s="570"/>
      <c r="E3096" s="570">
        <v>99</v>
      </c>
      <c r="F3096" s="570"/>
      <c r="G3096" s="570">
        <v>99</v>
      </c>
      <c r="H3096" s="570">
        <v>2</v>
      </c>
      <c r="I3096" s="570">
        <v>99</v>
      </c>
      <c r="J3096" s="570">
        <v>178</v>
      </c>
      <c r="K3096" s="570">
        <v>99</v>
      </c>
      <c r="L3096" s="570">
        <v>8</v>
      </c>
      <c r="M3096" s="570">
        <v>99</v>
      </c>
      <c r="N3096" s="570">
        <v>99</v>
      </c>
      <c r="O3096" s="570">
        <v>99</v>
      </c>
      <c r="P3096" s="570">
        <v>99</v>
      </c>
      <c r="Q3096" s="570">
        <v>9</v>
      </c>
      <c r="R3096" s="570">
        <v>87</v>
      </c>
      <c r="S3096" s="570">
        <v>8</v>
      </c>
      <c r="T3096" s="570">
        <v>5.3448275862068977</v>
      </c>
      <c r="U3096" s="570">
        <v>19.465517241379303</v>
      </c>
      <c r="V3096" s="570">
        <v>9.1954022988505759</v>
      </c>
      <c r="W3096" s="570">
        <v>2.298850574712644</v>
      </c>
      <c r="X3096" s="570">
        <v>63.218390804597682</v>
      </c>
      <c r="Y3096" s="570">
        <v>33.333333333333343</v>
      </c>
      <c r="Z3096" s="570">
        <v>6.9711528357150607</v>
      </c>
      <c r="AA3096" s="570">
        <v>0</v>
      </c>
      <c r="AB3096" s="570">
        <v>1.7864598409639472</v>
      </c>
      <c r="AC3096" s="570"/>
      <c r="AD3096" s="570">
        <v>47.830970435975459</v>
      </c>
      <c r="AE3096" s="570"/>
      <c r="AF3096" s="570">
        <v>16.415094339622652</v>
      </c>
      <c r="AG3096" s="570">
        <v>27.518239872605257</v>
      </c>
      <c r="AH3096" s="570">
        <v>17.241379310344826</v>
      </c>
      <c r="AI3096" s="570">
        <v>0</v>
      </c>
      <c r="AJ3096" s="570"/>
      <c r="AK3096" s="570"/>
      <c r="AL3096" s="570"/>
    </row>
    <row r="3097" spans="1:38">
      <c r="A3097" s="570">
        <v>18</v>
      </c>
      <c r="B3097" s="570">
        <v>545</v>
      </c>
      <c r="C3097" s="570">
        <v>2023</v>
      </c>
      <c r="D3097" s="570"/>
      <c r="E3097" s="570">
        <v>99</v>
      </c>
      <c r="F3097" s="570"/>
      <c r="G3097" s="570">
        <v>99</v>
      </c>
      <c r="H3097" s="570">
        <v>2</v>
      </c>
      <c r="I3097" s="570">
        <v>99</v>
      </c>
      <c r="J3097" s="570">
        <v>181</v>
      </c>
      <c r="K3097" s="570">
        <v>99</v>
      </c>
      <c r="L3097" s="570">
        <v>8</v>
      </c>
      <c r="M3097" s="570">
        <v>99</v>
      </c>
      <c r="N3097" s="570">
        <v>99</v>
      </c>
      <c r="O3097" s="570">
        <v>99</v>
      </c>
      <c r="P3097" s="570">
        <v>99</v>
      </c>
      <c r="Q3097" s="570">
        <v>13</v>
      </c>
      <c r="R3097" s="570">
        <v>60</v>
      </c>
      <c r="S3097" s="570">
        <v>8</v>
      </c>
      <c r="T3097" s="570">
        <v>7.5</v>
      </c>
      <c r="U3097" s="570">
        <v>26.77666666666666</v>
      </c>
      <c r="V3097" s="570">
        <v>6.6666666666666687</v>
      </c>
      <c r="W3097" s="570">
        <v>13.333333333333337</v>
      </c>
      <c r="X3097" s="570">
        <v>96.666666666666686</v>
      </c>
      <c r="Y3097" s="570">
        <v>76.666666666666686</v>
      </c>
      <c r="Z3097" s="570">
        <v>6.6873853053508521</v>
      </c>
      <c r="AA3097" s="570">
        <v>0</v>
      </c>
      <c r="AB3097" s="570">
        <v>1.9874606914351789</v>
      </c>
      <c r="AC3097" s="570"/>
      <c r="AD3097" s="570">
        <v>53.144069528735137</v>
      </c>
      <c r="AE3097" s="570"/>
      <c r="AF3097" s="570">
        <v>7.3619631901840492</v>
      </c>
      <c r="AG3097" s="570">
        <v>14.19721993937948</v>
      </c>
      <c r="AH3097" s="570">
        <v>0</v>
      </c>
      <c r="AI3097" s="570">
        <v>0</v>
      </c>
      <c r="AJ3097" s="570"/>
      <c r="AK3097" s="570"/>
      <c r="AL3097" s="570"/>
    </row>
    <row r="3098" spans="1:38">
      <c r="A3098" s="570">
        <v>18</v>
      </c>
      <c r="B3098" s="570">
        <v>546</v>
      </c>
      <c r="C3098" s="570">
        <v>2023</v>
      </c>
      <c r="D3098" s="570"/>
      <c r="E3098" s="570">
        <v>99</v>
      </c>
      <c r="F3098" s="570"/>
      <c r="G3098" s="570">
        <v>99</v>
      </c>
      <c r="H3098" s="570">
        <v>1</v>
      </c>
      <c r="I3098" s="570">
        <v>99</v>
      </c>
      <c r="J3098" s="570">
        <v>262</v>
      </c>
      <c r="K3098" s="570">
        <v>99</v>
      </c>
      <c r="L3098" s="570">
        <v>8</v>
      </c>
      <c r="M3098" s="570">
        <v>99</v>
      </c>
      <c r="N3098" s="570">
        <v>99</v>
      </c>
      <c r="O3098" s="570">
        <v>99</v>
      </c>
      <c r="P3098" s="570">
        <v>99</v>
      </c>
      <c r="Q3098" s="570"/>
      <c r="R3098" s="570">
        <v>0</v>
      </c>
      <c r="S3098" s="570"/>
      <c r="T3098" s="570"/>
      <c r="U3098" s="570"/>
      <c r="V3098" s="570"/>
      <c r="W3098" s="570"/>
      <c r="X3098" s="570"/>
      <c r="Y3098" s="570"/>
      <c r="Z3098" s="570"/>
      <c r="AA3098" s="570"/>
      <c r="AB3098" s="570"/>
      <c r="AC3098" s="570"/>
      <c r="AD3098" s="570"/>
      <c r="AE3098" s="570"/>
      <c r="AF3098" s="570"/>
      <c r="AG3098" s="570"/>
      <c r="AH3098" s="570"/>
      <c r="AI3098" s="570"/>
      <c r="AJ3098" s="570"/>
      <c r="AK3098" s="570"/>
      <c r="AL3098" s="570"/>
    </row>
    <row r="3099" spans="1:38">
      <c r="A3099" s="570">
        <v>18</v>
      </c>
      <c r="B3099" s="570">
        <v>547</v>
      </c>
      <c r="C3099" s="570">
        <v>2023</v>
      </c>
      <c r="D3099" s="570"/>
      <c r="E3099" s="570">
        <v>99</v>
      </c>
      <c r="F3099" s="570"/>
      <c r="G3099" s="570">
        <v>99</v>
      </c>
      <c r="H3099" s="570">
        <v>1</v>
      </c>
      <c r="I3099" s="570">
        <v>99</v>
      </c>
      <c r="J3099" s="570">
        <v>309</v>
      </c>
      <c r="K3099" s="570">
        <v>99</v>
      </c>
      <c r="L3099" s="570">
        <v>8</v>
      </c>
      <c r="M3099" s="570">
        <v>99</v>
      </c>
      <c r="N3099" s="570">
        <v>99</v>
      </c>
      <c r="O3099" s="570">
        <v>99</v>
      </c>
      <c r="P3099" s="570">
        <v>99</v>
      </c>
      <c r="Q3099" s="570">
        <v>47</v>
      </c>
      <c r="R3099" s="570">
        <v>361</v>
      </c>
      <c r="S3099" s="570">
        <v>8</v>
      </c>
      <c r="T3099" s="570">
        <v>6.1551246537396143</v>
      </c>
      <c r="U3099" s="570">
        <v>13.906925207756238</v>
      </c>
      <c r="V3099" s="570">
        <v>0.83102493074792239</v>
      </c>
      <c r="W3099" s="570">
        <v>7.2022160664819941</v>
      </c>
      <c r="X3099" s="570">
        <v>30.747922437673129</v>
      </c>
      <c r="Y3099" s="570">
        <v>19.390581717451525</v>
      </c>
      <c r="Z3099" s="570">
        <v>8.2446646370719918</v>
      </c>
      <c r="AA3099" s="570">
        <v>0</v>
      </c>
      <c r="AB3099" s="570">
        <v>2.1153135229206379</v>
      </c>
      <c r="AC3099" s="570"/>
      <c r="AD3099" s="570">
        <v>71.734654711817072</v>
      </c>
      <c r="AE3099" s="570"/>
      <c r="AF3099" s="570">
        <v>30.541455160744501</v>
      </c>
      <c r="AG3099" s="570">
        <v>36.91850631682675</v>
      </c>
      <c r="AH3099" s="570">
        <v>0</v>
      </c>
      <c r="AI3099" s="570">
        <v>0</v>
      </c>
      <c r="AJ3099" s="570"/>
      <c r="AK3099" s="570"/>
      <c r="AL3099" s="570"/>
    </row>
    <row r="3100" spans="1:38">
      <c r="A3100" s="570">
        <v>18</v>
      </c>
      <c r="B3100" s="570">
        <v>548</v>
      </c>
      <c r="C3100" s="570">
        <v>2023</v>
      </c>
      <c r="D3100" s="570"/>
      <c r="E3100" s="570">
        <v>99</v>
      </c>
      <c r="F3100" s="570"/>
      <c r="G3100" s="570">
        <v>99</v>
      </c>
      <c r="H3100" s="570">
        <v>2</v>
      </c>
      <c r="I3100" s="570">
        <v>99</v>
      </c>
      <c r="J3100" s="570">
        <v>470</v>
      </c>
      <c r="K3100" s="570">
        <v>99</v>
      </c>
      <c r="L3100" s="570">
        <v>8</v>
      </c>
      <c r="M3100" s="570">
        <v>99</v>
      </c>
      <c r="N3100" s="570">
        <v>99</v>
      </c>
      <c r="O3100" s="570">
        <v>99</v>
      </c>
      <c r="P3100" s="570">
        <v>99</v>
      </c>
      <c r="Q3100" s="570">
        <v>26</v>
      </c>
      <c r="R3100" s="570">
        <v>499</v>
      </c>
      <c r="S3100" s="570">
        <v>8</v>
      </c>
      <c r="T3100" s="570">
        <v>5.3607214428857723</v>
      </c>
      <c r="U3100" s="570">
        <v>10.557114228456912</v>
      </c>
      <c r="V3100" s="570">
        <v>1.4028056112224452</v>
      </c>
      <c r="W3100" s="570">
        <v>1.002004008016032</v>
      </c>
      <c r="X3100" s="570">
        <v>17.635270541082171</v>
      </c>
      <c r="Y3100" s="570">
        <v>9.4188376753507033</v>
      </c>
      <c r="Z3100" s="570">
        <v>7.382631711724474</v>
      </c>
      <c r="AA3100" s="570">
        <v>0</v>
      </c>
      <c r="AB3100" s="570">
        <v>1.3482491729000159</v>
      </c>
      <c r="AC3100" s="570"/>
      <c r="AD3100" s="570">
        <v>55.234483792489101</v>
      </c>
      <c r="AE3100" s="570"/>
      <c r="AF3100" s="570">
        <v>49.211045364891511</v>
      </c>
      <c r="AG3100" s="570">
        <v>55.764324804962463</v>
      </c>
      <c r="AH3100" s="570">
        <v>3.8076152304609217</v>
      </c>
      <c r="AI3100" s="570">
        <v>0</v>
      </c>
      <c r="AJ3100" s="570"/>
      <c r="AK3100" s="570"/>
      <c r="AL3100" s="570"/>
    </row>
    <row r="3101" spans="1:38">
      <c r="A3101" s="570">
        <v>18</v>
      </c>
      <c r="B3101" s="570">
        <v>549</v>
      </c>
      <c r="C3101" s="570">
        <v>2023</v>
      </c>
      <c r="D3101" s="570"/>
      <c r="E3101" s="570">
        <v>99</v>
      </c>
      <c r="F3101" s="570"/>
      <c r="G3101" s="570">
        <v>99</v>
      </c>
      <c r="H3101" s="570">
        <v>2</v>
      </c>
      <c r="I3101" s="570">
        <v>99</v>
      </c>
      <c r="J3101" s="570">
        <v>629</v>
      </c>
      <c r="K3101" s="570">
        <v>99</v>
      </c>
      <c r="L3101" s="570">
        <v>8</v>
      </c>
      <c r="M3101" s="570">
        <v>99</v>
      </c>
      <c r="N3101" s="570">
        <v>99</v>
      </c>
      <c r="O3101" s="570">
        <v>99</v>
      </c>
      <c r="P3101" s="570">
        <v>99</v>
      </c>
      <c r="Q3101" s="570">
        <v>4</v>
      </c>
      <c r="R3101" s="570">
        <v>48</v>
      </c>
      <c r="S3101" s="570">
        <v>8</v>
      </c>
      <c r="T3101" s="570">
        <v>7.625</v>
      </c>
      <c r="U3101" s="570">
        <v>26.045833333333341</v>
      </c>
      <c r="V3101" s="570">
        <v>8.3333333333333357</v>
      </c>
      <c r="W3101" s="570">
        <v>18.75</v>
      </c>
      <c r="X3101" s="570">
        <v>97.916666666666686</v>
      </c>
      <c r="Y3101" s="570">
        <v>75</v>
      </c>
      <c r="Z3101" s="570">
        <v>4.6850363896369442</v>
      </c>
      <c r="AA3101" s="570">
        <v>0</v>
      </c>
      <c r="AB3101" s="570">
        <v>2.1758618981911511</v>
      </c>
      <c r="AC3101" s="570"/>
      <c r="AD3101" s="570">
        <v>21.198147532104976</v>
      </c>
      <c r="AE3101" s="570"/>
      <c r="AF3101" s="570">
        <v>25</v>
      </c>
      <c r="AG3101" s="570">
        <v>30.82955217991714</v>
      </c>
      <c r="AH3101" s="570">
        <v>0</v>
      </c>
      <c r="AI3101" s="570"/>
      <c r="AJ3101" s="570"/>
      <c r="AK3101" s="570"/>
      <c r="AL3101" s="570"/>
    </row>
    <row r="3102" spans="1:38">
      <c r="A3102" s="570">
        <v>18</v>
      </c>
      <c r="B3102" s="570">
        <v>550</v>
      </c>
      <c r="C3102" s="570">
        <v>2023</v>
      </c>
      <c r="D3102" s="570"/>
      <c r="E3102" s="570">
        <v>99</v>
      </c>
      <c r="F3102" s="570"/>
      <c r="G3102" s="570">
        <v>99</v>
      </c>
      <c r="H3102" s="570">
        <v>1</v>
      </c>
      <c r="I3102" s="570">
        <v>99</v>
      </c>
      <c r="J3102" s="570">
        <v>643</v>
      </c>
      <c r="K3102" s="570">
        <v>99</v>
      </c>
      <c r="L3102" s="570">
        <v>8</v>
      </c>
      <c r="M3102" s="570">
        <v>99</v>
      </c>
      <c r="N3102" s="570">
        <v>99</v>
      </c>
      <c r="O3102" s="570">
        <v>99</v>
      </c>
      <c r="P3102" s="570">
        <v>99</v>
      </c>
      <c r="Q3102" s="570">
        <v>4</v>
      </c>
      <c r="R3102" s="570">
        <v>7</v>
      </c>
      <c r="S3102" s="570">
        <v>8</v>
      </c>
      <c r="T3102" s="570">
        <v>7.5714285714285694</v>
      </c>
      <c r="U3102" s="570">
        <v>19.599999999999994</v>
      </c>
      <c r="V3102" s="570">
        <v>0</v>
      </c>
      <c r="W3102" s="570">
        <v>14.285714285714288</v>
      </c>
      <c r="X3102" s="570">
        <v>71.428571428571445</v>
      </c>
      <c r="Y3102" s="570">
        <v>57.142857142857153</v>
      </c>
      <c r="Z3102" s="570">
        <v>8.1692804369260692</v>
      </c>
      <c r="AA3102" s="570">
        <v>0</v>
      </c>
      <c r="AB3102" s="570">
        <v>1.9166296949998201</v>
      </c>
      <c r="AC3102" s="570"/>
      <c r="AD3102" s="570">
        <v>51.185011338624392</v>
      </c>
      <c r="AE3102" s="570"/>
      <c r="AF3102" s="570">
        <v>0.93708165997322646</v>
      </c>
      <c r="AG3102" s="570">
        <v>1.384516024864777</v>
      </c>
      <c r="AH3102" s="570">
        <v>0</v>
      </c>
      <c r="AI3102" s="570">
        <v>0</v>
      </c>
      <c r="AJ3102" s="570"/>
      <c r="AK3102" s="570"/>
      <c r="AL3102" s="570"/>
    </row>
    <row r="3103" spans="1:38">
      <c r="A3103" s="570">
        <v>18</v>
      </c>
      <c r="B3103" s="570">
        <v>551</v>
      </c>
      <c r="C3103" s="570">
        <v>2023</v>
      </c>
      <c r="D3103" s="570"/>
      <c r="E3103" s="570">
        <v>99</v>
      </c>
      <c r="F3103" s="570"/>
      <c r="G3103" s="570">
        <v>99</v>
      </c>
      <c r="H3103" s="570">
        <v>2</v>
      </c>
      <c r="I3103" s="570">
        <v>99</v>
      </c>
      <c r="J3103" s="570">
        <v>704</v>
      </c>
      <c r="K3103" s="570">
        <v>99</v>
      </c>
      <c r="L3103" s="570">
        <v>8</v>
      </c>
      <c r="M3103" s="570">
        <v>99</v>
      </c>
      <c r="N3103" s="570">
        <v>99</v>
      </c>
      <c r="O3103" s="570">
        <v>99</v>
      </c>
      <c r="P3103" s="570">
        <v>99</v>
      </c>
      <c r="Q3103" s="570"/>
      <c r="R3103" s="570">
        <v>0</v>
      </c>
      <c r="S3103" s="570"/>
      <c r="T3103" s="570"/>
      <c r="U3103" s="570"/>
      <c r="V3103" s="570"/>
      <c r="W3103" s="570"/>
      <c r="X3103" s="570"/>
      <c r="Y3103" s="570"/>
      <c r="Z3103" s="570"/>
      <c r="AA3103" s="570"/>
      <c r="AB3103" s="570"/>
      <c r="AC3103" s="570"/>
      <c r="AD3103" s="570"/>
      <c r="AE3103" s="570"/>
      <c r="AF3103" s="570"/>
      <c r="AG3103" s="570"/>
      <c r="AH3103" s="570"/>
      <c r="AI3103" s="570"/>
      <c r="AJ3103" s="570"/>
      <c r="AK3103" s="570"/>
      <c r="AL3103" s="570"/>
    </row>
    <row r="3104" spans="1:38">
      <c r="A3104" s="570">
        <v>18</v>
      </c>
      <c r="B3104" s="570">
        <v>552</v>
      </c>
      <c r="C3104" s="570">
        <v>2023</v>
      </c>
      <c r="D3104" s="570"/>
      <c r="E3104" s="570">
        <v>99</v>
      </c>
      <c r="F3104" s="570"/>
      <c r="G3104" s="570">
        <v>99</v>
      </c>
      <c r="H3104" s="570">
        <v>1</v>
      </c>
      <c r="I3104" s="570">
        <v>99</v>
      </c>
      <c r="J3104" s="570">
        <v>802</v>
      </c>
      <c r="K3104" s="570">
        <v>99</v>
      </c>
      <c r="L3104" s="570">
        <v>8</v>
      </c>
      <c r="M3104" s="570">
        <v>99</v>
      </c>
      <c r="N3104" s="570">
        <v>99</v>
      </c>
      <c r="O3104" s="570">
        <v>99</v>
      </c>
      <c r="P3104" s="570">
        <v>99</v>
      </c>
      <c r="Q3104" s="570"/>
      <c r="R3104" s="570">
        <v>0</v>
      </c>
      <c r="S3104" s="570"/>
      <c r="T3104" s="570"/>
      <c r="U3104" s="570"/>
      <c r="V3104" s="570"/>
      <c r="W3104" s="570"/>
      <c r="X3104" s="570"/>
      <c r="Y3104" s="570"/>
      <c r="Z3104" s="570"/>
      <c r="AA3104" s="570"/>
      <c r="AB3104" s="570"/>
      <c r="AC3104" s="570"/>
      <c r="AD3104" s="570"/>
      <c r="AE3104" s="570"/>
      <c r="AF3104" s="570"/>
      <c r="AG3104" s="570"/>
      <c r="AH3104" s="570"/>
      <c r="AI3104" s="570"/>
      <c r="AJ3104" s="570"/>
      <c r="AK3104" s="570"/>
      <c r="AL3104" s="570"/>
    </row>
    <row r="3105" spans="1:38">
      <c r="A3105" s="570">
        <v>18</v>
      </c>
      <c r="B3105" s="570">
        <v>553</v>
      </c>
      <c r="C3105" s="570">
        <v>2023</v>
      </c>
      <c r="D3105" s="570"/>
      <c r="E3105" s="570">
        <v>99</v>
      </c>
      <c r="F3105" s="570"/>
      <c r="G3105" s="570">
        <v>99</v>
      </c>
      <c r="H3105" s="570">
        <v>1</v>
      </c>
      <c r="I3105" s="570">
        <v>99</v>
      </c>
      <c r="J3105" s="570">
        <v>103</v>
      </c>
      <c r="K3105" s="570">
        <v>99</v>
      </c>
      <c r="L3105" s="570">
        <v>9</v>
      </c>
      <c r="M3105" s="570">
        <v>99</v>
      </c>
      <c r="N3105" s="570">
        <v>99</v>
      </c>
      <c r="O3105" s="570">
        <v>99</v>
      </c>
      <c r="P3105" s="570">
        <v>99</v>
      </c>
      <c r="Q3105" s="570"/>
      <c r="R3105" s="570">
        <v>0</v>
      </c>
      <c r="S3105" s="570"/>
      <c r="T3105" s="570"/>
      <c r="U3105" s="570"/>
      <c r="V3105" s="570"/>
      <c r="W3105" s="570"/>
      <c r="X3105" s="570"/>
      <c r="Y3105" s="570"/>
      <c r="Z3105" s="570"/>
      <c r="AA3105" s="570"/>
      <c r="AB3105" s="570"/>
      <c r="AC3105" s="570"/>
      <c r="AD3105" s="570"/>
      <c r="AE3105" s="570"/>
      <c r="AF3105" s="570"/>
      <c r="AG3105" s="570"/>
      <c r="AH3105" s="570"/>
      <c r="AI3105" s="570"/>
      <c r="AJ3105" s="570"/>
      <c r="AK3105" s="570"/>
      <c r="AL3105" s="570"/>
    </row>
    <row r="3106" spans="1:38">
      <c r="A3106" s="570">
        <v>18</v>
      </c>
      <c r="B3106" s="570">
        <v>554</v>
      </c>
      <c r="C3106" s="570">
        <v>2023</v>
      </c>
      <c r="D3106" s="570"/>
      <c r="E3106" s="570">
        <v>99</v>
      </c>
      <c r="F3106" s="570"/>
      <c r="G3106" s="570">
        <v>99</v>
      </c>
      <c r="H3106" s="570">
        <v>2</v>
      </c>
      <c r="I3106" s="570">
        <v>99</v>
      </c>
      <c r="J3106" s="570">
        <v>106</v>
      </c>
      <c r="K3106" s="570">
        <v>99</v>
      </c>
      <c r="L3106" s="570">
        <v>9</v>
      </c>
      <c r="M3106" s="570">
        <v>99</v>
      </c>
      <c r="N3106" s="570">
        <v>99</v>
      </c>
      <c r="O3106" s="570">
        <v>99</v>
      </c>
      <c r="P3106" s="570">
        <v>99</v>
      </c>
      <c r="Q3106" s="570"/>
      <c r="R3106" s="570">
        <v>0</v>
      </c>
      <c r="S3106" s="570"/>
      <c r="T3106" s="570"/>
      <c r="U3106" s="570"/>
      <c r="V3106" s="570"/>
      <c r="W3106" s="570"/>
      <c r="X3106" s="570"/>
      <c r="Y3106" s="570"/>
      <c r="Z3106" s="570"/>
      <c r="AA3106" s="570"/>
      <c r="AB3106" s="570"/>
      <c r="AC3106" s="570"/>
      <c r="AD3106" s="570"/>
      <c r="AE3106" s="570"/>
      <c r="AF3106" s="570"/>
      <c r="AG3106" s="570"/>
      <c r="AH3106" s="570"/>
      <c r="AI3106" s="570"/>
      <c r="AJ3106" s="570"/>
      <c r="AK3106" s="570"/>
      <c r="AL3106" s="570"/>
    </row>
    <row r="3107" spans="1:38">
      <c r="A3107" s="570">
        <v>18</v>
      </c>
      <c r="B3107" s="570">
        <v>555</v>
      </c>
      <c r="C3107" s="570">
        <v>2023</v>
      </c>
      <c r="D3107" s="570"/>
      <c r="E3107" s="570">
        <v>99</v>
      </c>
      <c r="F3107" s="570"/>
      <c r="G3107" s="570">
        <v>99</v>
      </c>
      <c r="H3107" s="570">
        <v>1</v>
      </c>
      <c r="I3107" s="570">
        <v>99</v>
      </c>
      <c r="J3107" s="570">
        <v>110</v>
      </c>
      <c r="K3107" s="570">
        <v>99</v>
      </c>
      <c r="L3107" s="570">
        <v>9</v>
      </c>
      <c r="M3107" s="570">
        <v>99</v>
      </c>
      <c r="N3107" s="570">
        <v>99</v>
      </c>
      <c r="O3107" s="570">
        <v>99</v>
      </c>
      <c r="P3107" s="570">
        <v>99</v>
      </c>
      <c r="Q3107" s="570"/>
      <c r="R3107" s="570">
        <v>0</v>
      </c>
      <c r="S3107" s="570"/>
      <c r="T3107" s="570"/>
      <c r="U3107" s="570"/>
      <c r="V3107" s="570"/>
      <c r="W3107" s="570"/>
      <c r="X3107" s="570"/>
      <c r="Y3107" s="570"/>
      <c r="Z3107" s="570"/>
      <c r="AA3107" s="570"/>
      <c r="AB3107" s="570"/>
      <c r="AC3107" s="570"/>
      <c r="AD3107" s="570"/>
      <c r="AE3107" s="570"/>
      <c r="AF3107" s="570"/>
      <c r="AG3107" s="570"/>
      <c r="AH3107" s="570"/>
      <c r="AI3107" s="570"/>
      <c r="AJ3107" s="570"/>
      <c r="AK3107" s="570"/>
      <c r="AL3107" s="570"/>
    </row>
    <row r="3108" spans="1:38">
      <c r="A3108" s="570">
        <v>18</v>
      </c>
      <c r="B3108" s="570">
        <v>556</v>
      </c>
      <c r="C3108" s="570">
        <v>2023</v>
      </c>
      <c r="D3108" s="570"/>
      <c r="E3108" s="570">
        <v>99</v>
      </c>
      <c r="F3108" s="570"/>
      <c r="G3108" s="570">
        <v>99</v>
      </c>
      <c r="H3108" s="570">
        <v>1</v>
      </c>
      <c r="I3108" s="570">
        <v>99</v>
      </c>
      <c r="J3108" s="570">
        <v>111</v>
      </c>
      <c r="K3108" s="570">
        <v>99</v>
      </c>
      <c r="L3108" s="570">
        <v>9</v>
      </c>
      <c r="M3108" s="570">
        <v>99</v>
      </c>
      <c r="N3108" s="570">
        <v>99</v>
      </c>
      <c r="O3108" s="570">
        <v>99</v>
      </c>
      <c r="P3108" s="570">
        <v>99</v>
      </c>
      <c r="Q3108" s="570"/>
      <c r="R3108" s="570">
        <v>0</v>
      </c>
      <c r="S3108" s="570"/>
      <c r="T3108" s="570"/>
      <c r="U3108" s="570"/>
      <c r="V3108" s="570"/>
      <c r="W3108" s="570"/>
      <c r="X3108" s="570"/>
      <c r="Y3108" s="570"/>
      <c r="Z3108" s="570"/>
      <c r="AA3108" s="570"/>
      <c r="AB3108" s="570"/>
      <c r="AC3108" s="570"/>
      <c r="AD3108" s="570"/>
      <c r="AE3108" s="570"/>
      <c r="AF3108" s="570"/>
      <c r="AG3108" s="570"/>
      <c r="AH3108" s="570"/>
      <c r="AI3108" s="570"/>
      <c r="AJ3108" s="570"/>
      <c r="AK3108" s="570"/>
      <c r="AL3108" s="570"/>
    </row>
    <row r="3109" spans="1:38">
      <c r="A3109" s="570">
        <v>18</v>
      </c>
      <c r="B3109" s="570">
        <v>557</v>
      </c>
      <c r="C3109" s="570">
        <v>2023</v>
      </c>
      <c r="D3109" s="570"/>
      <c r="E3109" s="570">
        <v>99</v>
      </c>
      <c r="F3109" s="570"/>
      <c r="G3109" s="570">
        <v>99</v>
      </c>
      <c r="H3109" s="570">
        <v>1</v>
      </c>
      <c r="I3109" s="570">
        <v>99</v>
      </c>
      <c r="J3109" s="570">
        <v>116</v>
      </c>
      <c r="K3109" s="570">
        <v>99</v>
      </c>
      <c r="L3109" s="570">
        <v>9</v>
      </c>
      <c r="M3109" s="570">
        <v>99</v>
      </c>
      <c r="N3109" s="570">
        <v>99</v>
      </c>
      <c r="O3109" s="570">
        <v>99</v>
      </c>
      <c r="P3109" s="570">
        <v>99</v>
      </c>
      <c r="Q3109" s="570"/>
      <c r="R3109" s="570">
        <v>0</v>
      </c>
      <c r="S3109" s="570"/>
      <c r="T3109" s="570"/>
      <c r="U3109" s="570"/>
      <c r="V3109" s="570"/>
      <c r="W3109" s="570"/>
      <c r="X3109" s="570"/>
      <c r="Y3109" s="570"/>
      <c r="Z3109" s="570"/>
      <c r="AA3109" s="570"/>
      <c r="AB3109" s="570"/>
      <c r="AC3109" s="570"/>
      <c r="AD3109" s="570"/>
      <c r="AE3109" s="570"/>
      <c r="AF3109" s="570"/>
      <c r="AG3109" s="570"/>
      <c r="AH3109" s="570"/>
      <c r="AI3109" s="570"/>
      <c r="AJ3109" s="570"/>
      <c r="AK3109" s="570"/>
      <c r="AL3109" s="570"/>
    </row>
    <row r="3110" spans="1:38">
      <c r="A3110" s="570">
        <v>18</v>
      </c>
      <c r="B3110" s="570">
        <v>558</v>
      </c>
      <c r="C3110" s="570">
        <v>2023</v>
      </c>
      <c r="D3110" s="570"/>
      <c r="E3110" s="570">
        <v>99</v>
      </c>
      <c r="F3110" s="570"/>
      <c r="G3110" s="570">
        <v>99</v>
      </c>
      <c r="H3110" s="570">
        <v>2</v>
      </c>
      <c r="I3110" s="570">
        <v>99</v>
      </c>
      <c r="J3110" s="570">
        <v>117</v>
      </c>
      <c r="K3110" s="570">
        <v>99</v>
      </c>
      <c r="L3110" s="570">
        <v>9</v>
      </c>
      <c r="M3110" s="570">
        <v>99</v>
      </c>
      <c r="N3110" s="570">
        <v>99</v>
      </c>
      <c r="O3110" s="570">
        <v>99</v>
      </c>
      <c r="P3110" s="570">
        <v>99</v>
      </c>
      <c r="Q3110" s="570"/>
      <c r="R3110" s="570">
        <v>0</v>
      </c>
      <c r="S3110" s="570"/>
      <c r="T3110" s="570"/>
      <c r="U3110" s="570"/>
      <c r="V3110" s="570"/>
      <c r="W3110" s="570"/>
      <c r="X3110" s="570"/>
      <c r="Y3110" s="570"/>
      <c r="Z3110" s="570"/>
      <c r="AA3110" s="570"/>
      <c r="AB3110" s="570"/>
      <c r="AC3110" s="570"/>
      <c r="AD3110" s="570"/>
      <c r="AE3110" s="570"/>
      <c r="AF3110" s="570"/>
      <c r="AG3110" s="570"/>
      <c r="AH3110" s="570"/>
      <c r="AI3110" s="570"/>
      <c r="AJ3110" s="570"/>
      <c r="AK3110" s="570"/>
      <c r="AL3110" s="570"/>
    </row>
    <row r="3111" spans="1:38">
      <c r="A3111" s="570">
        <v>18</v>
      </c>
      <c r="B3111" s="570">
        <v>559</v>
      </c>
      <c r="C3111" s="570">
        <v>2023</v>
      </c>
      <c r="D3111" s="570"/>
      <c r="E3111" s="570">
        <v>99</v>
      </c>
      <c r="F3111" s="570"/>
      <c r="G3111" s="570">
        <v>99</v>
      </c>
      <c r="H3111" s="570">
        <v>1</v>
      </c>
      <c r="I3111" s="570">
        <v>99</v>
      </c>
      <c r="J3111" s="570">
        <v>134</v>
      </c>
      <c r="K3111" s="570">
        <v>99</v>
      </c>
      <c r="L3111" s="570">
        <v>9</v>
      </c>
      <c r="M3111" s="570">
        <v>99</v>
      </c>
      <c r="N3111" s="570">
        <v>99</v>
      </c>
      <c r="O3111" s="570">
        <v>99</v>
      </c>
      <c r="P3111" s="570">
        <v>99</v>
      </c>
      <c r="Q3111" s="570"/>
      <c r="R3111" s="570">
        <v>0</v>
      </c>
      <c r="S3111" s="570"/>
      <c r="T3111" s="570"/>
      <c r="U3111" s="570"/>
      <c r="V3111" s="570"/>
      <c r="W3111" s="570"/>
      <c r="X3111" s="570"/>
      <c r="Y3111" s="570"/>
      <c r="Z3111" s="570"/>
      <c r="AA3111" s="570"/>
      <c r="AB3111" s="570"/>
      <c r="AC3111" s="570"/>
      <c r="AD3111" s="570"/>
      <c r="AE3111" s="570"/>
      <c r="AF3111" s="570"/>
      <c r="AG3111" s="570"/>
      <c r="AH3111" s="570"/>
      <c r="AI3111" s="570"/>
      <c r="AJ3111" s="570"/>
      <c r="AK3111" s="570"/>
      <c r="AL3111" s="570"/>
    </row>
    <row r="3112" spans="1:38">
      <c r="A3112" s="570">
        <v>18</v>
      </c>
      <c r="B3112" s="570">
        <v>560</v>
      </c>
      <c r="C3112" s="570">
        <v>2023</v>
      </c>
      <c r="D3112" s="570"/>
      <c r="E3112" s="570">
        <v>99</v>
      </c>
      <c r="F3112" s="570"/>
      <c r="G3112" s="570">
        <v>99</v>
      </c>
      <c r="H3112" s="570">
        <v>2</v>
      </c>
      <c r="I3112" s="570">
        <v>99</v>
      </c>
      <c r="J3112" s="570">
        <v>141</v>
      </c>
      <c r="K3112" s="570">
        <v>99</v>
      </c>
      <c r="L3112" s="570">
        <v>9</v>
      </c>
      <c r="M3112" s="570">
        <v>99</v>
      </c>
      <c r="N3112" s="570">
        <v>99</v>
      </c>
      <c r="O3112" s="570">
        <v>99</v>
      </c>
      <c r="P3112" s="570">
        <v>99</v>
      </c>
      <c r="Q3112" s="570"/>
      <c r="R3112" s="570">
        <v>0</v>
      </c>
      <c r="S3112" s="570"/>
      <c r="T3112" s="570"/>
      <c r="U3112" s="570"/>
      <c r="V3112" s="570"/>
      <c r="W3112" s="570"/>
      <c r="X3112" s="570"/>
      <c r="Y3112" s="570"/>
      <c r="Z3112" s="570"/>
      <c r="AA3112" s="570"/>
      <c r="AB3112" s="570"/>
      <c r="AC3112" s="570"/>
      <c r="AD3112" s="570"/>
      <c r="AE3112" s="570"/>
      <c r="AF3112" s="570"/>
      <c r="AG3112" s="570"/>
      <c r="AH3112" s="570"/>
      <c r="AI3112" s="570"/>
      <c r="AJ3112" s="570"/>
      <c r="AK3112" s="570"/>
      <c r="AL3112" s="570"/>
    </row>
    <row r="3113" spans="1:38">
      <c r="A3113" s="570">
        <v>18</v>
      </c>
      <c r="B3113" s="570">
        <v>561</v>
      </c>
      <c r="C3113" s="570">
        <v>2023</v>
      </c>
      <c r="D3113" s="570"/>
      <c r="E3113" s="570">
        <v>99</v>
      </c>
      <c r="F3113" s="570"/>
      <c r="G3113" s="570">
        <v>99</v>
      </c>
      <c r="H3113" s="570">
        <v>2</v>
      </c>
      <c r="I3113" s="570">
        <v>99</v>
      </c>
      <c r="J3113" s="570">
        <v>143</v>
      </c>
      <c r="K3113" s="570">
        <v>99</v>
      </c>
      <c r="L3113" s="570">
        <v>9</v>
      </c>
      <c r="M3113" s="570">
        <v>99</v>
      </c>
      <c r="N3113" s="570">
        <v>99</v>
      </c>
      <c r="O3113" s="570">
        <v>99</v>
      </c>
      <c r="P3113" s="570">
        <v>99</v>
      </c>
      <c r="Q3113" s="570"/>
      <c r="R3113" s="570">
        <v>0</v>
      </c>
      <c r="S3113" s="570"/>
      <c r="T3113" s="570"/>
      <c r="U3113" s="570"/>
      <c r="V3113" s="570"/>
      <c r="W3113" s="570"/>
      <c r="X3113" s="570"/>
      <c r="Y3113" s="570"/>
      <c r="Z3113" s="570"/>
      <c r="AA3113" s="570"/>
      <c r="AB3113" s="570"/>
      <c r="AC3113" s="570"/>
      <c r="AD3113" s="570"/>
      <c r="AE3113" s="570"/>
      <c r="AF3113" s="570"/>
      <c r="AG3113" s="570"/>
      <c r="AH3113" s="570"/>
      <c r="AI3113" s="570"/>
      <c r="AJ3113" s="570"/>
      <c r="AK3113" s="570"/>
      <c r="AL3113" s="570"/>
    </row>
    <row r="3114" spans="1:38">
      <c r="A3114" s="570">
        <v>18</v>
      </c>
      <c r="B3114" s="570">
        <v>562</v>
      </c>
      <c r="C3114" s="570">
        <v>2023</v>
      </c>
      <c r="D3114" s="570"/>
      <c r="E3114" s="570">
        <v>99</v>
      </c>
      <c r="F3114" s="570"/>
      <c r="G3114" s="570">
        <v>99</v>
      </c>
      <c r="H3114" s="570">
        <v>2</v>
      </c>
      <c r="I3114" s="570">
        <v>99</v>
      </c>
      <c r="J3114" s="570">
        <v>147</v>
      </c>
      <c r="K3114" s="570">
        <v>99</v>
      </c>
      <c r="L3114" s="570">
        <v>9</v>
      </c>
      <c r="M3114" s="570">
        <v>99</v>
      </c>
      <c r="N3114" s="570">
        <v>99</v>
      </c>
      <c r="O3114" s="570">
        <v>99</v>
      </c>
      <c r="P3114" s="570">
        <v>99</v>
      </c>
      <c r="Q3114" s="570"/>
      <c r="R3114" s="570">
        <v>0</v>
      </c>
      <c r="S3114" s="570"/>
      <c r="T3114" s="570"/>
      <c r="U3114" s="570"/>
      <c r="V3114" s="570"/>
      <c r="W3114" s="570"/>
      <c r="X3114" s="570"/>
      <c r="Y3114" s="570"/>
      <c r="Z3114" s="570"/>
      <c r="AA3114" s="570"/>
      <c r="AB3114" s="570"/>
      <c r="AC3114" s="570"/>
      <c r="AD3114" s="570"/>
      <c r="AE3114" s="570"/>
      <c r="AF3114" s="570"/>
      <c r="AG3114" s="570"/>
      <c r="AH3114" s="570"/>
      <c r="AI3114" s="570"/>
      <c r="AJ3114" s="570"/>
      <c r="AK3114" s="570"/>
      <c r="AL3114" s="570"/>
    </row>
    <row r="3115" spans="1:38">
      <c r="A3115" s="570">
        <v>18</v>
      </c>
      <c r="B3115" s="570">
        <v>563</v>
      </c>
      <c r="C3115" s="570">
        <v>2023</v>
      </c>
      <c r="D3115" s="570"/>
      <c r="E3115" s="570">
        <v>99</v>
      </c>
      <c r="F3115" s="570"/>
      <c r="G3115" s="570">
        <v>99</v>
      </c>
      <c r="H3115" s="570">
        <v>1</v>
      </c>
      <c r="I3115" s="570">
        <v>99</v>
      </c>
      <c r="J3115" s="570">
        <v>155</v>
      </c>
      <c r="K3115" s="570">
        <v>99</v>
      </c>
      <c r="L3115" s="570">
        <v>9</v>
      </c>
      <c r="M3115" s="570">
        <v>99</v>
      </c>
      <c r="N3115" s="570">
        <v>99</v>
      </c>
      <c r="O3115" s="570">
        <v>99</v>
      </c>
      <c r="P3115" s="570">
        <v>99</v>
      </c>
      <c r="Q3115" s="570"/>
      <c r="R3115" s="570">
        <v>0</v>
      </c>
      <c r="S3115" s="570"/>
      <c r="T3115" s="570"/>
      <c r="U3115" s="570"/>
      <c r="V3115" s="570"/>
      <c r="W3115" s="570"/>
      <c r="X3115" s="570"/>
      <c r="Y3115" s="570"/>
      <c r="Z3115" s="570"/>
      <c r="AA3115" s="570"/>
      <c r="AB3115" s="570"/>
      <c r="AC3115" s="570"/>
      <c r="AD3115" s="570"/>
      <c r="AE3115" s="570"/>
      <c r="AF3115" s="570"/>
      <c r="AG3115" s="570"/>
      <c r="AH3115" s="570"/>
      <c r="AI3115" s="570"/>
      <c r="AJ3115" s="570"/>
      <c r="AK3115" s="570"/>
      <c r="AL3115" s="570"/>
    </row>
    <row r="3116" spans="1:38">
      <c r="A3116" s="570">
        <v>18</v>
      </c>
      <c r="B3116" s="570">
        <v>564</v>
      </c>
      <c r="C3116" s="570">
        <v>2023</v>
      </c>
      <c r="D3116" s="570"/>
      <c r="E3116" s="570">
        <v>99</v>
      </c>
      <c r="F3116" s="570"/>
      <c r="G3116" s="570">
        <v>99</v>
      </c>
      <c r="H3116" s="570">
        <v>2</v>
      </c>
      <c r="I3116" s="570">
        <v>99</v>
      </c>
      <c r="J3116" s="570">
        <v>160</v>
      </c>
      <c r="K3116" s="570">
        <v>99</v>
      </c>
      <c r="L3116" s="570">
        <v>9</v>
      </c>
      <c r="M3116" s="570">
        <v>99</v>
      </c>
      <c r="N3116" s="570">
        <v>99</v>
      </c>
      <c r="O3116" s="570">
        <v>99</v>
      </c>
      <c r="P3116" s="570">
        <v>99</v>
      </c>
      <c r="Q3116" s="570"/>
      <c r="R3116" s="570">
        <v>0</v>
      </c>
      <c r="S3116" s="570"/>
      <c r="T3116" s="570"/>
      <c r="U3116" s="570"/>
      <c r="V3116" s="570"/>
      <c r="W3116" s="570"/>
      <c r="X3116" s="570"/>
      <c r="Y3116" s="570"/>
      <c r="Z3116" s="570"/>
      <c r="AA3116" s="570"/>
      <c r="AB3116" s="570"/>
      <c r="AC3116" s="570"/>
      <c r="AD3116" s="570"/>
      <c r="AE3116" s="570"/>
      <c r="AF3116" s="570"/>
      <c r="AG3116" s="570"/>
      <c r="AH3116" s="570"/>
      <c r="AI3116" s="570"/>
      <c r="AJ3116" s="570"/>
      <c r="AK3116" s="570"/>
      <c r="AL3116" s="570"/>
    </row>
    <row r="3117" spans="1:38">
      <c r="A3117" s="570">
        <v>18</v>
      </c>
      <c r="B3117" s="570">
        <v>565</v>
      </c>
      <c r="C3117" s="570">
        <v>2023</v>
      </c>
      <c r="D3117" s="570"/>
      <c r="E3117" s="570">
        <v>99</v>
      </c>
      <c r="F3117" s="570"/>
      <c r="G3117" s="570">
        <v>99</v>
      </c>
      <c r="H3117" s="570">
        <v>1</v>
      </c>
      <c r="I3117" s="570">
        <v>99</v>
      </c>
      <c r="J3117" s="570">
        <v>171</v>
      </c>
      <c r="K3117" s="570">
        <v>99</v>
      </c>
      <c r="L3117" s="570">
        <v>9</v>
      </c>
      <c r="M3117" s="570">
        <v>99</v>
      </c>
      <c r="N3117" s="570">
        <v>99</v>
      </c>
      <c r="O3117" s="570">
        <v>99</v>
      </c>
      <c r="P3117" s="570">
        <v>99</v>
      </c>
      <c r="Q3117" s="570"/>
      <c r="R3117" s="570">
        <v>0</v>
      </c>
      <c r="S3117" s="570"/>
      <c r="T3117" s="570"/>
      <c r="U3117" s="570"/>
      <c r="V3117" s="570"/>
      <c r="W3117" s="570"/>
      <c r="X3117" s="570"/>
      <c r="Y3117" s="570"/>
      <c r="Z3117" s="570"/>
      <c r="AA3117" s="570"/>
      <c r="AB3117" s="570"/>
      <c r="AC3117" s="570"/>
      <c r="AD3117" s="570"/>
      <c r="AE3117" s="570"/>
      <c r="AF3117" s="570"/>
      <c r="AG3117" s="570"/>
      <c r="AH3117" s="570"/>
      <c r="AI3117" s="570"/>
      <c r="AJ3117" s="570"/>
      <c r="AK3117" s="570"/>
      <c r="AL3117" s="570"/>
    </row>
    <row r="3118" spans="1:38">
      <c r="A3118" s="570">
        <v>18</v>
      </c>
      <c r="B3118" s="570">
        <v>566</v>
      </c>
      <c r="C3118" s="570">
        <v>2023</v>
      </c>
      <c r="D3118" s="570"/>
      <c r="E3118" s="570">
        <v>99</v>
      </c>
      <c r="F3118" s="570"/>
      <c r="G3118" s="570">
        <v>99</v>
      </c>
      <c r="H3118" s="570">
        <v>2</v>
      </c>
      <c r="I3118" s="570">
        <v>99</v>
      </c>
      <c r="J3118" s="570">
        <v>175</v>
      </c>
      <c r="K3118" s="570">
        <v>99</v>
      </c>
      <c r="L3118" s="570">
        <v>9</v>
      </c>
      <c r="M3118" s="570">
        <v>99</v>
      </c>
      <c r="N3118" s="570">
        <v>99</v>
      </c>
      <c r="O3118" s="570">
        <v>99</v>
      </c>
      <c r="P3118" s="570">
        <v>99</v>
      </c>
      <c r="Q3118" s="570"/>
      <c r="R3118" s="570">
        <v>0</v>
      </c>
      <c r="S3118" s="570"/>
      <c r="T3118" s="570"/>
      <c r="U3118" s="570"/>
      <c r="V3118" s="570"/>
      <c r="W3118" s="570"/>
      <c r="X3118" s="570"/>
      <c r="Y3118" s="570"/>
      <c r="Z3118" s="570"/>
      <c r="AA3118" s="570"/>
      <c r="AB3118" s="570"/>
      <c r="AC3118" s="570"/>
      <c r="AD3118" s="570"/>
      <c r="AE3118" s="570"/>
      <c r="AF3118" s="570"/>
      <c r="AG3118" s="570"/>
      <c r="AH3118" s="570"/>
      <c r="AI3118" s="570"/>
      <c r="AJ3118" s="570"/>
      <c r="AK3118" s="570"/>
      <c r="AL3118" s="570"/>
    </row>
    <row r="3119" spans="1:38">
      <c r="A3119" s="570">
        <v>18</v>
      </c>
      <c r="B3119" s="570">
        <v>567</v>
      </c>
      <c r="C3119" s="570">
        <v>2023</v>
      </c>
      <c r="D3119" s="570"/>
      <c r="E3119" s="570">
        <v>99</v>
      </c>
      <c r="F3119" s="570"/>
      <c r="G3119" s="570">
        <v>99</v>
      </c>
      <c r="H3119" s="570">
        <v>2</v>
      </c>
      <c r="I3119" s="570">
        <v>99</v>
      </c>
      <c r="J3119" s="570">
        <v>177</v>
      </c>
      <c r="K3119" s="570">
        <v>99</v>
      </c>
      <c r="L3119" s="570">
        <v>9</v>
      </c>
      <c r="M3119" s="570">
        <v>99</v>
      </c>
      <c r="N3119" s="570">
        <v>99</v>
      </c>
      <c r="O3119" s="570">
        <v>99</v>
      </c>
      <c r="P3119" s="570">
        <v>99</v>
      </c>
      <c r="Q3119" s="570"/>
      <c r="R3119" s="570">
        <v>0</v>
      </c>
      <c r="S3119" s="570"/>
      <c r="T3119" s="570"/>
      <c r="U3119" s="570"/>
      <c r="V3119" s="570"/>
      <c r="W3119" s="570"/>
      <c r="X3119" s="570"/>
      <c r="Y3119" s="570"/>
      <c r="Z3119" s="570"/>
      <c r="AA3119" s="570"/>
      <c r="AB3119" s="570"/>
      <c r="AC3119" s="570"/>
      <c r="AD3119" s="570"/>
      <c r="AE3119" s="570"/>
      <c r="AF3119" s="570"/>
      <c r="AG3119" s="570"/>
      <c r="AH3119" s="570"/>
      <c r="AI3119" s="570"/>
      <c r="AJ3119" s="570"/>
      <c r="AK3119" s="570"/>
      <c r="AL3119" s="570"/>
    </row>
    <row r="3120" spans="1:38">
      <c r="A3120" s="570">
        <v>18</v>
      </c>
      <c r="B3120" s="570">
        <v>568</v>
      </c>
      <c r="C3120" s="570">
        <v>2023</v>
      </c>
      <c r="D3120" s="570"/>
      <c r="E3120" s="570">
        <v>99</v>
      </c>
      <c r="F3120" s="570"/>
      <c r="G3120" s="570">
        <v>99</v>
      </c>
      <c r="H3120" s="570">
        <v>2</v>
      </c>
      <c r="I3120" s="570">
        <v>99</v>
      </c>
      <c r="J3120" s="570">
        <v>178</v>
      </c>
      <c r="K3120" s="570">
        <v>99</v>
      </c>
      <c r="L3120" s="570">
        <v>9</v>
      </c>
      <c r="M3120" s="570">
        <v>99</v>
      </c>
      <c r="N3120" s="570">
        <v>99</v>
      </c>
      <c r="O3120" s="570">
        <v>99</v>
      </c>
      <c r="P3120" s="570">
        <v>99</v>
      </c>
      <c r="Q3120" s="570"/>
      <c r="R3120" s="570">
        <v>0</v>
      </c>
      <c r="S3120" s="570"/>
      <c r="T3120" s="570"/>
      <c r="U3120" s="570"/>
      <c r="V3120" s="570"/>
      <c r="W3120" s="570"/>
      <c r="X3120" s="570"/>
      <c r="Y3120" s="570"/>
      <c r="Z3120" s="570"/>
      <c r="AA3120" s="570"/>
      <c r="AB3120" s="570"/>
      <c r="AC3120" s="570"/>
      <c r="AD3120" s="570"/>
      <c r="AE3120" s="570"/>
      <c r="AF3120" s="570"/>
      <c r="AG3120" s="570"/>
      <c r="AH3120" s="570"/>
      <c r="AI3120" s="570"/>
      <c r="AJ3120" s="570"/>
      <c r="AK3120" s="570"/>
      <c r="AL3120" s="570"/>
    </row>
    <row r="3121" spans="1:38">
      <c r="A3121" s="570">
        <v>18</v>
      </c>
      <c r="B3121" s="570">
        <v>569</v>
      </c>
      <c r="C3121" s="570">
        <v>2023</v>
      </c>
      <c r="D3121" s="570"/>
      <c r="E3121" s="570">
        <v>99</v>
      </c>
      <c r="F3121" s="570"/>
      <c r="G3121" s="570">
        <v>99</v>
      </c>
      <c r="H3121" s="570">
        <v>2</v>
      </c>
      <c r="I3121" s="570">
        <v>99</v>
      </c>
      <c r="J3121" s="570">
        <v>181</v>
      </c>
      <c r="K3121" s="570">
        <v>99</v>
      </c>
      <c r="L3121" s="570">
        <v>9</v>
      </c>
      <c r="M3121" s="570">
        <v>99</v>
      </c>
      <c r="N3121" s="570">
        <v>99</v>
      </c>
      <c r="O3121" s="570">
        <v>99</v>
      </c>
      <c r="P3121" s="570">
        <v>99</v>
      </c>
      <c r="Q3121" s="570"/>
      <c r="R3121" s="570">
        <v>0</v>
      </c>
      <c r="S3121" s="570"/>
      <c r="T3121" s="570"/>
      <c r="U3121" s="570"/>
      <c r="V3121" s="570"/>
      <c r="W3121" s="570"/>
      <c r="X3121" s="570"/>
      <c r="Y3121" s="570"/>
      <c r="Z3121" s="570"/>
      <c r="AA3121" s="570"/>
      <c r="AB3121" s="570"/>
      <c r="AC3121" s="570"/>
      <c r="AD3121" s="570"/>
      <c r="AE3121" s="570"/>
      <c r="AF3121" s="570"/>
      <c r="AG3121" s="570"/>
      <c r="AH3121" s="570"/>
      <c r="AI3121" s="570"/>
      <c r="AJ3121" s="570"/>
      <c r="AK3121" s="570"/>
      <c r="AL3121" s="570"/>
    </row>
    <row r="3122" spans="1:38">
      <c r="A3122" s="570">
        <v>18</v>
      </c>
      <c r="B3122" s="570">
        <v>570</v>
      </c>
      <c r="C3122" s="570">
        <v>2023</v>
      </c>
      <c r="D3122" s="570"/>
      <c r="E3122" s="570">
        <v>99</v>
      </c>
      <c r="F3122" s="570"/>
      <c r="G3122" s="570">
        <v>99</v>
      </c>
      <c r="H3122" s="570">
        <v>1</v>
      </c>
      <c r="I3122" s="570">
        <v>99</v>
      </c>
      <c r="J3122" s="570">
        <v>262</v>
      </c>
      <c r="K3122" s="570">
        <v>99</v>
      </c>
      <c r="L3122" s="570">
        <v>9</v>
      </c>
      <c r="M3122" s="570">
        <v>99</v>
      </c>
      <c r="N3122" s="570">
        <v>99</v>
      </c>
      <c r="O3122" s="570">
        <v>99</v>
      </c>
      <c r="P3122" s="570">
        <v>99</v>
      </c>
      <c r="Q3122" s="570"/>
      <c r="R3122" s="570">
        <v>0</v>
      </c>
      <c r="S3122" s="570"/>
      <c r="T3122" s="570"/>
      <c r="U3122" s="570"/>
      <c r="V3122" s="570"/>
      <c r="W3122" s="570"/>
      <c r="X3122" s="570"/>
      <c r="Y3122" s="570"/>
      <c r="Z3122" s="570"/>
      <c r="AA3122" s="570"/>
      <c r="AB3122" s="570"/>
      <c r="AC3122" s="570"/>
      <c r="AD3122" s="570"/>
      <c r="AE3122" s="570"/>
      <c r="AF3122" s="570"/>
      <c r="AG3122" s="570"/>
      <c r="AH3122" s="570"/>
      <c r="AI3122" s="570"/>
      <c r="AJ3122" s="570"/>
      <c r="AK3122" s="570"/>
      <c r="AL3122" s="570"/>
    </row>
    <row r="3123" spans="1:38">
      <c r="A3123" s="570">
        <v>18</v>
      </c>
      <c r="B3123" s="570">
        <v>571</v>
      </c>
      <c r="C3123" s="570">
        <v>2023</v>
      </c>
      <c r="D3123" s="570"/>
      <c r="E3123" s="570">
        <v>99</v>
      </c>
      <c r="F3123" s="570"/>
      <c r="G3123" s="570">
        <v>99</v>
      </c>
      <c r="H3123" s="570">
        <v>1</v>
      </c>
      <c r="I3123" s="570">
        <v>99</v>
      </c>
      <c r="J3123" s="570">
        <v>309</v>
      </c>
      <c r="K3123" s="570">
        <v>99</v>
      </c>
      <c r="L3123" s="570">
        <v>9</v>
      </c>
      <c r="M3123" s="570">
        <v>99</v>
      </c>
      <c r="N3123" s="570">
        <v>99</v>
      </c>
      <c r="O3123" s="570">
        <v>99</v>
      </c>
      <c r="P3123" s="570">
        <v>99</v>
      </c>
      <c r="Q3123" s="570"/>
      <c r="R3123" s="570">
        <v>0</v>
      </c>
      <c r="S3123" s="570"/>
      <c r="T3123" s="570"/>
      <c r="U3123" s="570"/>
      <c r="V3123" s="570"/>
      <c r="W3123" s="570"/>
      <c r="X3123" s="570"/>
      <c r="Y3123" s="570"/>
      <c r="Z3123" s="570"/>
      <c r="AA3123" s="570"/>
      <c r="AB3123" s="570"/>
      <c r="AC3123" s="570"/>
      <c r="AD3123" s="570"/>
      <c r="AE3123" s="570"/>
      <c r="AF3123" s="570"/>
      <c r="AG3123" s="570"/>
      <c r="AH3123" s="570"/>
      <c r="AI3123" s="570"/>
      <c r="AJ3123" s="570"/>
      <c r="AK3123" s="570"/>
      <c r="AL3123" s="570"/>
    </row>
    <row r="3124" spans="1:38">
      <c r="A3124" s="570">
        <v>18</v>
      </c>
      <c r="B3124" s="570">
        <v>572</v>
      </c>
      <c r="C3124" s="570">
        <v>2023</v>
      </c>
      <c r="D3124" s="570"/>
      <c r="E3124" s="570">
        <v>99</v>
      </c>
      <c r="F3124" s="570"/>
      <c r="G3124" s="570">
        <v>99</v>
      </c>
      <c r="H3124" s="570">
        <v>2</v>
      </c>
      <c r="I3124" s="570">
        <v>99</v>
      </c>
      <c r="J3124" s="570">
        <v>470</v>
      </c>
      <c r="K3124" s="570">
        <v>99</v>
      </c>
      <c r="L3124" s="570">
        <v>9</v>
      </c>
      <c r="M3124" s="570">
        <v>99</v>
      </c>
      <c r="N3124" s="570">
        <v>99</v>
      </c>
      <c r="O3124" s="570">
        <v>99</v>
      </c>
      <c r="P3124" s="570">
        <v>99</v>
      </c>
      <c r="Q3124" s="570"/>
      <c r="R3124" s="570">
        <v>0</v>
      </c>
      <c r="S3124" s="570"/>
      <c r="T3124" s="570"/>
      <c r="U3124" s="570"/>
      <c r="V3124" s="570"/>
      <c r="W3124" s="570"/>
      <c r="X3124" s="570"/>
      <c r="Y3124" s="570"/>
      <c r="Z3124" s="570"/>
      <c r="AA3124" s="570"/>
      <c r="AB3124" s="570"/>
      <c r="AC3124" s="570"/>
      <c r="AD3124" s="570"/>
      <c r="AE3124" s="570"/>
      <c r="AF3124" s="570"/>
      <c r="AG3124" s="570"/>
      <c r="AH3124" s="570"/>
      <c r="AI3124" s="570"/>
      <c r="AJ3124" s="570"/>
      <c r="AK3124" s="570"/>
      <c r="AL3124" s="570"/>
    </row>
    <row r="3125" spans="1:38">
      <c r="A3125" s="570">
        <v>18</v>
      </c>
      <c r="B3125" s="570">
        <v>573</v>
      </c>
      <c r="C3125" s="570">
        <v>2023</v>
      </c>
      <c r="D3125" s="570"/>
      <c r="E3125" s="570">
        <v>99</v>
      </c>
      <c r="F3125" s="570"/>
      <c r="G3125" s="570">
        <v>99</v>
      </c>
      <c r="H3125" s="570">
        <v>2</v>
      </c>
      <c r="I3125" s="570">
        <v>99</v>
      </c>
      <c r="J3125" s="570">
        <v>629</v>
      </c>
      <c r="K3125" s="570">
        <v>99</v>
      </c>
      <c r="L3125" s="570">
        <v>9</v>
      </c>
      <c r="M3125" s="570">
        <v>99</v>
      </c>
      <c r="N3125" s="570">
        <v>99</v>
      </c>
      <c r="O3125" s="570">
        <v>99</v>
      </c>
      <c r="P3125" s="570">
        <v>99</v>
      </c>
      <c r="Q3125" s="570"/>
      <c r="R3125" s="570">
        <v>0</v>
      </c>
      <c r="S3125" s="570"/>
      <c r="T3125" s="570"/>
      <c r="U3125" s="570"/>
      <c r="V3125" s="570"/>
      <c r="W3125" s="570"/>
      <c r="X3125" s="570"/>
      <c r="Y3125" s="570"/>
      <c r="Z3125" s="570"/>
      <c r="AA3125" s="570"/>
      <c r="AB3125" s="570"/>
      <c r="AC3125" s="570"/>
      <c r="AD3125" s="570"/>
      <c r="AE3125" s="570"/>
      <c r="AF3125" s="570"/>
      <c r="AG3125" s="570"/>
      <c r="AH3125" s="570"/>
      <c r="AI3125" s="570"/>
      <c r="AJ3125" s="570"/>
      <c r="AK3125" s="570"/>
      <c r="AL3125" s="570"/>
    </row>
    <row r="3126" spans="1:38">
      <c r="A3126" s="570">
        <v>18</v>
      </c>
      <c r="B3126" s="570">
        <v>574</v>
      </c>
      <c r="C3126" s="570">
        <v>2023</v>
      </c>
      <c r="D3126" s="570"/>
      <c r="E3126" s="570">
        <v>99</v>
      </c>
      <c r="F3126" s="570"/>
      <c r="G3126" s="570">
        <v>99</v>
      </c>
      <c r="H3126" s="570">
        <v>1</v>
      </c>
      <c r="I3126" s="570">
        <v>99</v>
      </c>
      <c r="J3126" s="570">
        <v>643</v>
      </c>
      <c r="K3126" s="570">
        <v>99</v>
      </c>
      <c r="L3126" s="570">
        <v>9</v>
      </c>
      <c r="M3126" s="570">
        <v>99</v>
      </c>
      <c r="N3126" s="570">
        <v>99</v>
      </c>
      <c r="O3126" s="570">
        <v>99</v>
      </c>
      <c r="P3126" s="570">
        <v>99</v>
      </c>
      <c r="Q3126" s="570"/>
      <c r="R3126" s="570">
        <v>0</v>
      </c>
      <c r="S3126" s="570"/>
      <c r="T3126" s="570"/>
      <c r="U3126" s="570"/>
      <c r="V3126" s="570"/>
      <c r="W3126" s="570"/>
      <c r="X3126" s="570"/>
      <c r="Y3126" s="570"/>
      <c r="Z3126" s="570"/>
      <c r="AA3126" s="570"/>
      <c r="AB3126" s="570"/>
      <c r="AC3126" s="570"/>
      <c r="AD3126" s="570"/>
      <c r="AE3126" s="570"/>
      <c r="AF3126" s="570"/>
      <c r="AG3126" s="570"/>
      <c r="AH3126" s="570"/>
      <c r="AI3126" s="570"/>
      <c r="AJ3126" s="570"/>
      <c r="AK3126" s="570"/>
      <c r="AL3126" s="570"/>
    </row>
    <row r="3127" spans="1:38">
      <c r="A3127" s="570">
        <v>18</v>
      </c>
      <c r="B3127" s="570">
        <v>575</v>
      </c>
      <c r="C3127" s="570">
        <v>2023</v>
      </c>
      <c r="D3127" s="570"/>
      <c r="E3127" s="570">
        <v>99</v>
      </c>
      <c r="F3127" s="570"/>
      <c r="G3127" s="570">
        <v>99</v>
      </c>
      <c r="H3127" s="570">
        <v>2</v>
      </c>
      <c r="I3127" s="570">
        <v>99</v>
      </c>
      <c r="J3127" s="570">
        <v>704</v>
      </c>
      <c r="K3127" s="570">
        <v>99</v>
      </c>
      <c r="L3127" s="570">
        <v>9</v>
      </c>
      <c r="M3127" s="570">
        <v>99</v>
      </c>
      <c r="N3127" s="570">
        <v>99</v>
      </c>
      <c r="O3127" s="570">
        <v>99</v>
      </c>
      <c r="P3127" s="570">
        <v>99</v>
      </c>
      <c r="Q3127" s="570"/>
      <c r="R3127" s="570">
        <v>0</v>
      </c>
      <c r="S3127" s="570"/>
      <c r="T3127" s="570"/>
      <c r="U3127" s="570"/>
      <c r="V3127" s="570"/>
      <c r="W3127" s="570"/>
      <c r="X3127" s="570"/>
      <c r="Y3127" s="570"/>
      <c r="Z3127" s="570"/>
      <c r="AA3127" s="570"/>
      <c r="AB3127" s="570"/>
      <c r="AC3127" s="570"/>
      <c r="AD3127" s="570"/>
      <c r="AE3127" s="570"/>
      <c r="AF3127" s="570"/>
      <c r="AG3127" s="570"/>
      <c r="AH3127" s="570"/>
      <c r="AI3127" s="570"/>
      <c r="AJ3127" s="570"/>
      <c r="AK3127" s="570"/>
      <c r="AL3127" s="570"/>
    </row>
    <row r="3128" spans="1:38">
      <c r="A3128" s="570">
        <v>18</v>
      </c>
      <c r="B3128" s="570">
        <v>576</v>
      </c>
      <c r="C3128" s="570">
        <v>2023</v>
      </c>
      <c r="D3128" s="570"/>
      <c r="E3128" s="570">
        <v>99</v>
      </c>
      <c r="F3128" s="570"/>
      <c r="G3128" s="570">
        <v>99</v>
      </c>
      <c r="H3128" s="570">
        <v>1</v>
      </c>
      <c r="I3128" s="570">
        <v>99</v>
      </c>
      <c r="J3128" s="570">
        <v>802</v>
      </c>
      <c r="K3128" s="570">
        <v>99</v>
      </c>
      <c r="L3128" s="570">
        <v>9</v>
      </c>
      <c r="M3128" s="570">
        <v>99</v>
      </c>
      <c r="N3128" s="570">
        <v>99</v>
      </c>
      <c r="O3128" s="570">
        <v>99</v>
      </c>
      <c r="P3128" s="570">
        <v>99</v>
      </c>
      <c r="Q3128" s="570"/>
      <c r="R3128" s="570">
        <v>0</v>
      </c>
      <c r="S3128" s="570"/>
      <c r="T3128" s="570"/>
      <c r="U3128" s="570"/>
      <c r="V3128" s="570"/>
      <c r="W3128" s="570"/>
      <c r="X3128" s="570"/>
      <c r="Y3128" s="570"/>
      <c r="Z3128" s="570"/>
      <c r="AA3128" s="570"/>
      <c r="AB3128" s="570"/>
      <c r="AC3128" s="570"/>
      <c r="AD3128" s="570"/>
      <c r="AE3128" s="570"/>
      <c r="AF3128" s="570"/>
      <c r="AG3128" s="570"/>
      <c r="AH3128" s="570"/>
      <c r="AI3128" s="570"/>
      <c r="AJ3128" s="570"/>
      <c r="AK3128" s="570"/>
      <c r="AL3128" s="570"/>
    </row>
    <row r="3129" spans="1:38">
      <c r="A3129" s="570">
        <v>18</v>
      </c>
      <c r="B3129" s="570">
        <v>577</v>
      </c>
      <c r="C3129" s="570">
        <v>2023</v>
      </c>
      <c r="D3129" s="570"/>
      <c r="E3129" s="570">
        <v>99</v>
      </c>
      <c r="F3129" s="570"/>
      <c r="G3129" s="570">
        <v>99</v>
      </c>
      <c r="H3129" s="570">
        <v>1</v>
      </c>
      <c r="I3129" s="570">
        <v>99</v>
      </c>
      <c r="J3129" s="570">
        <v>103</v>
      </c>
      <c r="K3129" s="570">
        <v>99</v>
      </c>
      <c r="L3129" s="570">
        <v>10</v>
      </c>
      <c r="M3129" s="570">
        <v>99</v>
      </c>
      <c r="N3129" s="570">
        <v>99</v>
      </c>
      <c r="O3129" s="570">
        <v>99</v>
      </c>
      <c r="P3129" s="570">
        <v>99</v>
      </c>
      <c r="Q3129" s="570"/>
      <c r="R3129" s="570">
        <v>0</v>
      </c>
      <c r="S3129" s="570"/>
      <c r="T3129" s="570"/>
      <c r="U3129" s="570"/>
      <c r="V3129" s="570"/>
      <c r="W3129" s="570"/>
      <c r="X3129" s="570"/>
      <c r="Y3129" s="570"/>
      <c r="Z3129" s="570"/>
      <c r="AA3129" s="570"/>
      <c r="AB3129" s="570"/>
      <c r="AC3129" s="570"/>
      <c r="AD3129" s="570"/>
      <c r="AE3129" s="570"/>
      <c r="AF3129" s="570"/>
      <c r="AG3129" s="570"/>
      <c r="AH3129" s="570"/>
      <c r="AI3129" s="570"/>
      <c r="AJ3129" s="570"/>
      <c r="AK3129" s="570"/>
      <c r="AL3129" s="570"/>
    </row>
    <row r="3130" spans="1:38">
      <c r="A3130" s="570">
        <v>18</v>
      </c>
      <c r="B3130" s="570">
        <v>578</v>
      </c>
      <c r="C3130" s="570">
        <v>2023</v>
      </c>
      <c r="D3130" s="570"/>
      <c r="E3130" s="570">
        <v>99</v>
      </c>
      <c r="F3130" s="570"/>
      <c r="G3130" s="570">
        <v>99</v>
      </c>
      <c r="H3130" s="570">
        <v>2</v>
      </c>
      <c r="I3130" s="570">
        <v>99</v>
      </c>
      <c r="J3130" s="570">
        <v>106</v>
      </c>
      <c r="K3130" s="570">
        <v>99</v>
      </c>
      <c r="L3130" s="570">
        <v>10</v>
      </c>
      <c r="M3130" s="570">
        <v>99</v>
      </c>
      <c r="N3130" s="570">
        <v>99</v>
      </c>
      <c r="O3130" s="570">
        <v>99</v>
      </c>
      <c r="P3130" s="570">
        <v>99</v>
      </c>
      <c r="Q3130" s="570"/>
      <c r="R3130" s="570">
        <v>0</v>
      </c>
      <c r="S3130" s="570"/>
      <c r="T3130" s="570"/>
      <c r="U3130" s="570"/>
      <c r="V3130" s="570"/>
      <c r="W3130" s="570"/>
      <c r="X3130" s="570"/>
      <c r="Y3130" s="570"/>
      <c r="Z3130" s="570"/>
      <c r="AA3130" s="570"/>
      <c r="AB3130" s="570"/>
      <c r="AC3130" s="570"/>
      <c r="AD3130" s="570"/>
      <c r="AE3130" s="570"/>
      <c r="AF3130" s="570"/>
      <c r="AG3130" s="570"/>
      <c r="AH3130" s="570"/>
      <c r="AI3130" s="570"/>
      <c r="AJ3130" s="570"/>
      <c r="AK3130" s="570"/>
      <c r="AL3130" s="570"/>
    </row>
    <row r="3131" spans="1:38">
      <c r="A3131" s="570">
        <v>18</v>
      </c>
      <c r="B3131" s="570">
        <v>579</v>
      </c>
      <c r="C3131" s="570">
        <v>2023</v>
      </c>
      <c r="D3131" s="570"/>
      <c r="E3131" s="570">
        <v>99</v>
      </c>
      <c r="F3131" s="570"/>
      <c r="G3131" s="570">
        <v>99</v>
      </c>
      <c r="H3131" s="570">
        <v>1</v>
      </c>
      <c r="I3131" s="570">
        <v>99</v>
      </c>
      <c r="J3131" s="570">
        <v>110</v>
      </c>
      <c r="K3131" s="570">
        <v>99</v>
      </c>
      <c r="L3131" s="570">
        <v>10</v>
      </c>
      <c r="M3131" s="570">
        <v>99</v>
      </c>
      <c r="N3131" s="570">
        <v>99</v>
      </c>
      <c r="O3131" s="570">
        <v>99</v>
      </c>
      <c r="P3131" s="570">
        <v>99</v>
      </c>
      <c r="Q3131" s="570"/>
      <c r="R3131" s="570">
        <v>0</v>
      </c>
      <c r="S3131" s="570"/>
      <c r="T3131" s="570"/>
      <c r="U3131" s="570"/>
      <c r="V3131" s="570"/>
      <c r="W3131" s="570"/>
      <c r="X3131" s="570"/>
      <c r="Y3131" s="570"/>
      <c r="Z3131" s="570"/>
      <c r="AA3131" s="570"/>
      <c r="AB3131" s="570"/>
      <c r="AC3131" s="570"/>
      <c r="AD3131" s="570"/>
      <c r="AE3131" s="570"/>
      <c r="AF3131" s="570"/>
      <c r="AG3131" s="570"/>
      <c r="AH3131" s="570"/>
      <c r="AI3131" s="570"/>
      <c r="AJ3131" s="570"/>
      <c r="AK3131" s="570"/>
      <c r="AL3131" s="570"/>
    </row>
    <row r="3132" spans="1:38">
      <c r="A3132" s="570">
        <v>18</v>
      </c>
      <c r="B3132" s="570">
        <v>580</v>
      </c>
      <c r="C3132" s="570">
        <v>2023</v>
      </c>
      <c r="D3132" s="570"/>
      <c r="E3132" s="570">
        <v>99</v>
      </c>
      <c r="F3132" s="570"/>
      <c r="G3132" s="570">
        <v>99</v>
      </c>
      <c r="H3132" s="570">
        <v>1</v>
      </c>
      <c r="I3132" s="570">
        <v>99</v>
      </c>
      <c r="J3132" s="570">
        <v>111</v>
      </c>
      <c r="K3132" s="570">
        <v>99</v>
      </c>
      <c r="L3132" s="570">
        <v>10</v>
      </c>
      <c r="M3132" s="570">
        <v>99</v>
      </c>
      <c r="N3132" s="570">
        <v>99</v>
      </c>
      <c r="O3132" s="570">
        <v>99</v>
      </c>
      <c r="P3132" s="570">
        <v>99</v>
      </c>
      <c r="Q3132" s="570"/>
      <c r="R3132" s="570">
        <v>0</v>
      </c>
      <c r="S3132" s="570"/>
      <c r="T3132" s="570"/>
      <c r="U3132" s="570"/>
      <c r="V3132" s="570"/>
      <c r="W3132" s="570"/>
      <c r="X3132" s="570"/>
      <c r="Y3132" s="570"/>
      <c r="Z3132" s="570"/>
      <c r="AA3132" s="570"/>
      <c r="AB3132" s="570"/>
      <c r="AC3132" s="570"/>
      <c r="AD3132" s="570"/>
      <c r="AE3132" s="570"/>
      <c r="AF3132" s="570"/>
      <c r="AG3132" s="570"/>
      <c r="AH3132" s="570"/>
      <c r="AI3132" s="570"/>
      <c r="AJ3132" s="570"/>
      <c r="AK3132" s="570"/>
      <c r="AL3132" s="570"/>
    </row>
    <row r="3133" spans="1:38">
      <c r="A3133" s="570">
        <v>18</v>
      </c>
      <c r="B3133" s="570">
        <v>581</v>
      </c>
      <c r="C3133" s="570">
        <v>2023</v>
      </c>
      <c r="D3133" s="570"/>
      <c r="E3133" s="570">
        <v>99</v>
      </c>
      <c r="F3133" s="570"/>
      <c r="G3133" s="570">
        <v>99</v>
      </c>
      <c r="H3133" s="570">
        <v>1</v>
      </c>
      <c r="I3133" s="570">
        <v>99</v>
      </c>
      <c r="J3133" s="570">
        <v>116</v>
      </c>
      <c r="K3133" s="570">
        <v>99</v>
      </c>
      <c r="L3133" s="570">
        <v>10</v>
      </c>
      <c r="M3133" s="570">
        <v>99</v>
      </c>
      <c r="N3133" s="570">
        <v>99</v>
      </c>
      <c r="O3133" s="570">
        <v>99</v>
      </c>
      <c r="P3133" s="570">
        <v>99</v>
      </c>
      <c r="Q3133" s="570"/>
      <c r="R3133" s="570">
        <v>0</v>
      </c>
      <c r="S3133" s="570"/>
      <c r="T3133" s="570"/>
      <c r="U3133" s="570"/>
      <c r="V3133" s="570"/>
      <c r="W3133" s="570"/>
      <c r="X3133" s="570"/>
      <c r="Y3133" s="570"/>
      <c r="Z3133" s="570"/>
      <c r="AA3133" s="570"/>
      <c r="AB3133" s="570"/>
      <c r="AC3133" s="570"/>
      <c r="AD3133" s="570"/>
      <c r="AE3133" s="570"/>
      <c r="AF3133" s="570"/>
      <c r="AG3133" s="570"/>
      <c r="AH3133" s="570"/>
      <c r="AI3133" s="570"/>
      <c r="AJ3133" s="570"/>
      <c r="AK3133" s="570"/>
      <c r="AL3133" s="570"/>
    </row>
    <row r="3134" spans="1:38">
      <c r="A3134" s="570">
        <v>18</v>
      </c>
      <c r="B3134" s="570">
        <v>582</v>
      </c>
      <c r="C3134" s="570">
        <v>2023</v>
      </c>
      <c r="D3134" s="570"/>
      <c r="E3134" s="570">
        <v>99</v>
      </c>
      <c r="F3134" s="570"/>
      <c r="G3134" s="570">
        <v>99</v>
      </c>
      <c r="H3134" s="570">
        <v>2</v>
      </c>
      <c r="I3134" s="570">
        <v>99</v>
      </c>
      <c r="J3134" s="570">
        <v>117</v>
      </c>
      <c r="K3134" s="570">
        <v>99</v>
      </c>
      <c r="L3134" s="570">
        <v>10</v>
      </c>
      <c r="M3134" s="570">
        <v>99</v>
      </c>
      <c r="N3134" s="570">
        <v>99</v>
      </c>
      <c r="O3134" s="570">
        <v>99</v>
      </c>
      <c r="P3134" s="570">
        <v>99</v>
      </c>
      <c r="Q3134" s="570"/>
      <c r="R3134" s="570">
        <v>0</v>
      </c>
      <c r="S3134" s="570"/>
      <c r="T3134" s="570"/>
      <c r="U3134" s="570"/>
      <c r="V3134" s="570"/>
      <c r="W3134" s="570"/>
      <c r="X3134" s="570"/>
      <c r="Y3134" s="570"/>
      <c r="Z3134" s="570"/>
      <c r="AA3134" s="570"/>
      <c r="AB3134" s="570"/>
      <c r="AC3134" s="570"/>
      <c r="AD3134" s="570"/>
      <c r="AE3134" s="570"/>
      <c r="AF3134" s="570"/>
      <c r="AG3134" s="570"/>
      <c r="AH3134" s="570"/>
      <c r="AI3134" s="570"/>
      <c r="AJ3134" s="570"/>
      <c r="AK3134" s="570"/>
      <c r="AL3134" s="570"/>
    </row>
    <row r="3135" spans="1:38">
      <c r="A3135" s="570">
        <v>18</v>
      </c>
      <c r="B3135" s="570">
        <v>583</v>
      </c>
      <c r="C3135" s="570">
        <v>2023</v>
      </c>
      <c r="D3135" s="570"/>
      <c r="E3135" s="570">
        <v>99</v>
      </c>
      <c r="F3135" s="570"/>
      <c r="G3135" s="570">
        <v>99</v>
      </c>
      <c r="H3135" s="570">
        <v>1</v>
      </c>
      <c r="I3135" s="570">
        <v>99</v>
      </c>
      <c r="J3135" s="570">
        <v>134</v>
      </c>
      <c r="K3135" s="570">
        <v>99</v>
      </c>
      <c r="L3135" s="570">
        <v>10</v>
      </c>
      <c r="M3135" s="570">
        <v>99</v>
      </c>
      <c r="N3135" s="570">
        <v>99</v>
      </c>
      <c r="O3135" s="570">
        <v>99</v>
      </c>
      <c r="P3135" s="570">
        <v>99</v>
      </c>
      <c r="Q3135" s="570"/>
      <c r="R3135" s="570">
        <v>0</v>
      </c>
      <c r="S3135" s="570"/>
      <c r="T3135" s="570"/>
      <c r="U3135" s="570"/>
      <c r="V3135" s="570"/>
      <c r="W3135" s="570"/>
      <c r="X3135" s="570"/>
      <c r="Y3135" s="570"/>
      <c r="Z3135" s="570"/>
      <c r="AA3135" s="570"/>
      <c r="AB3135" s="570"/>
      <c r="AC3135" s="570"/>
      <c r="AD3135" s="570"/>
      <c r="AE3135" s="570"/>
      <c r="AF3135" s="570"/>
      <c r="AG3135" s="570"/>
      <c r="AH3135" s="570"/>
      <c r="AI3135" s="570"/>
      <c r="AJ3135" s="570"/>
      <c r="AK3135" s="570"/>
      <c r="AL3135" s="570"/>
    </row>
    <row r="3136" spans="1:38">
      <c r="A3136" s="570">
        <v>18</v>
      </c>
      <c r="B3136" s="570">
        <v>584</v>
      </c>
      <c r="C3136" s="570">
        <v>2023</v>
      </c>
      <c r="D3136" s="570"/>
      <c r="E3136" s="570">
        <v>99</v>
      </c>
      <c r="F3136" s="570"/>
      <c r="G3136" s="570">
        <v>99</v>
      </c>
      <c r="H3136" s="570">
        <v>2</v>
      </c>
      <c r="I3136" s="570">
        <v>99</v>
      </c>
      <c r="J3136" s="570">
        <v>141</v>
      </c>
      <c r="K3136" s="570">
        <v>99</v>
      </c>
      <c r="L3136" s="570">
        <v>10</v>
      </c>
      <c r="M3136" s="570">
        <v>99</v>
      </c>
      <c r="N3136" s="570">
        <v>99</v>
      </c>
      <c r="O3136" s="570">
        <v>99</v>
      </c>
      <c r="P3136" s="570">
        <v>99</v>
      </c>
      <c r="Q3136" s="570"/>
      <c r="R3136" s="570">
        <v>0</v>
      </c>
      <c r="S3136" s="570"/>
      <c r="T3136" s="570"/>
      <c r="U3136" s="570"/>
      <c r="V3136" s="570"/>
      <c r="W3136" s="570"/>
      <c r="X3136" s="570"/>
      <c r="Y3136" s="570"/>
      <c r="Z3136" s="570"/>
      <c r="AA3136" s="570"/>
      <c r="AB3136" s="570"/>
      <c r="AC3136" s="570"/>
      <c r="AD3136" s="570"/>
      <c r="AE3136" s="570"/>
      <c r="AF3136" s="570"/>
      <c r="AG3136" s="570"/>
      <c r="AH3136" s="570"/>
      <c r="AI3136" s="570"/>
      <c r="AJ3136" s="570"/>
      <c r="AK3136" s="570"/>
      <c r="AL3136" s="570"/>
    </row>
    <row r="3137" spans="1:38">
      <c r="A3137" s="570">
        <v>18</v>
      </c>
      <c r="B3137" s="570">
        <v>585</v>
      </c>
      <c r="C3137" s="570">
        <v>2023</v>
      </c>
      <c r="D3137" s="570"/>
      <c r="E3137" s="570">
        <v>99</v>
      </c>
      <c r="F3137" s="570"/>
      <c r="G3137" s="570">
        <v>99</v>
      </c>
      <c r="H3137" s="570">
        <v>2</v>
      </c>
      <c r="I3137" s="570">
        <v>99</v>
      </c>
      <c r="J3137" s="570">
        <v>143</v>
      </c>
      <c r="K3137" s="570">
        <v>99</v>
      </c>
      <c r="L3137" s="570">
        <v>10</v>
      </c>
      <c r="M3137" s="570">
        <v>99</v>
      </c>
      <c r="N3137" s="570">
        <v>99</v>
      </c>
      <c r="O3137" s="570">
        <v>99</v>
      </c>
      <c r="P3137" s="570">
        <v>99</v>
      </c>
      <c r="Q3137" s="570"/>
      <c r="R3137" s="570">
        <v>0</v>
      </c>
      <c r="S3137" s="570"/>
      <c r="T3137" s="570"/>
      <c r="U3137" s="570"/>
      <c r="V3137" s="570"/>
      <c r="W3137" s="570"/>
      <c r="X3137" s="570"/>
      <c r="Y3137" s="570"/>
      <c r="Z3137" s="570"/>
      <c r="AA3137" s="570"/>
      <c r="AB3137" s="570"/>
      <c r="AC3137" s="570"/>
      <c r="AD3137" s="570"/>
      <c r="AE3137" s="570"/>
      <c r="AF3137" s="570"/>
      <c r="AG3137" s="570"/>
      <c r="AH3137" s="570"/>
      <c r="AI3137" s="570"/>
      <c r="AJ3137" s="570"/>
      <c r="AK3137" s="570"/>
      <c r="AL3137" s="570"/>
    </row>
    <row r="3138" spans="1:38">
      <c r="A3138" s="570">
        <v>18</v>
      </c>
      <c r="B3138" s="570">
        <v>586</v>
      </c>
      <c r="C3138" s="570">
        <v>2023</v>
      </c>
      <c r="D3138" s="570"/>
      <c r="E3138" s="570">
        <v>99</v>
      </c>
      <c r="F3138" s="570"/>
      <c r="G3138" s="570">
        <v>99</v>
      </c>
      <c r="H3138" s="570">
        <v>2</v>
      </c>
      <c r="I3138" s="570">
        <v>99</v>
      </c>
      <c r="J3138" s="570">
        <v>147</v>
      </c>
      <c r="K3138" s="570">
        <v>99</v>
      </c>
      <c r="L3138" s="570">
        <v>10</v>
      </c>
      <c r="M3138" s="570">
        <v>99</v>
      </c>
      <c r="N3138" s="570">
        <v>99</v>
      </c>
      <c r="O3138" s="570">
        <v>99</v>
      </c>
      <c r="P3138" s="570">
        <v>99</v>
      </c>
      <c r="Q3138" s="570"/>
      <c r="R3138" s="570">
        <v>0</v>
      </c>
      <c r="S3138" s="570"/>
      <c r="T3138" s="570"/>
      <c r="U3138" s="570"/>
      <c r="V3138" s="570"/>
      <c r="W3138" s="570"/>
      <c r="X3138" s="570"/>
      <c r="Y3138" s="570"/>
      <c r="Z3138" s="570"/>
      <c r="AA3138" s="570"/>
      <c r="AB3138" s="570"/>
      <c r="AC3138" s="570"/>
      <c r="AD3138" s="570"/>
      <c r="AE3138" s="570"/>
      <c r="AF3138" s="570"/>
      <c r="AG3138" s="570"/>
      <c r="AH3138" s="570"/>
      <c r="AI3138" s="570"/>
      <c r="AJ3138" s="570"/>
      <c r="AK3138" s="570"/>
      <c r="AL3138" s="570"/>
    </row>
    <row r="3139" spans="1:38">
      <c r="A3139" s="570">
        <v>18</v>
      </c>
      <c r="B3139" s="570">
        <v>587</v>
      </c>
      <c r="C3139" s="570">
        <v>2023</v>
      </c>
      <c r="D3139" s="570"/>
      <c r="E3139" s="570">
        <v>99</v>
      </c>
      <c r="F3139" s="570"/>
      <c r="G3139" s="570">
        <v>99</v>
      </c>
      <c r="H3139" s="570">
        <v>1</v>
      </c>
      <c r="I3139" s="570">
        <v>99</v>
      </c>
      <c r="J3139" s="570">
        <v>155</v>
      </c>
      <c r="K3139" s="570">
        <v>99</v>
      </c>
      <c r="L3139" s="570">
        <v>10</v>
      </c>
      <c r="M3139" s="570">
        <v>99</v>
      </c>
      <c r="N3139" s="570">
        <v>99</v>
      </c>
      <c r="O3139" s="570">
        <v>99</v>
      </c>
      <c r="P3139" s="570">
        <v>99</v>
      </c>
      <c r="Q3139" s="570"/>
      <c r="R3139" s="570">
        <v>0</v>
      </c>
      <c r="S3139" s="570"/>
      <c r="T3139" s="570"/>
      <c r="U3139" s="570"/>
      <c r="V3139" s="570"/>
      <c r="W3139" s="570"/>
      <c r="X3139" s="570"/>
      <c r="Y3139" s="570"/>
      <c r="Z3139" s="570"/>
      <c r="AA3139" s="570"/>
      <c r="AB3139" s="570"/>
      <c r="AC3139" s="570"/>
      <c r="AD3139" s="570"/>
      <c r="AE3139" s="570"/>
      <c r="AF3139" s="570"/>
      <c r="AG3139" s="570"/>
      <c r="AH3139" s="570"/>
      <c r="AI3139" s="570"/>
      <c r="AJ3139" s="570"/>
      <c r="AK3139" s="570"/>
      <c r="AL3139" s="570"/>
    </row>
    <row r="3140" spans="1:38">
      <c r="A3140" s="570">
        <v>18</v>
      </c>
      <c r="B3140" s="570">
        <v>588</v>
      </c>
      <c r="C3140" s="570">
        <v>2023</v>
      </c>
      <c r="D3140" s="570"/>
      <c r="E3140" s="570">
        <v>99</v>
      </c>
      <c r="F3140" s="570"/>
      <c r="G3140" s="570">
        <v>99</v>
      </c>
      <c r="H3140" s="570">
        <v>2</v>
      </c>
      <c r="I3140" s="570">
        <v>99</v>
      </c>
      <c r="J3140" s="570">
        <v>160</v>
      </c>
      <c r="K3140" s="570">
        <v>99</v>
      </c>
      <c r="L3140" s="570">
        <v>10</v>
      </c>
      <c r="M3140" s="570">
        <v>99</v>
      </c>
      <c r="N3140" s="570">
        <v>99</v>
      </c>
      <c r="O3140" s="570">
        <v>99</v>
      </c>
      <c r="P3140" s="570">
        <v>99</v>
      </c>
      <c r="Q3140" s="570"/>
      <c r="R3140" s="570">
        <v>0</v>
      </c>
      <c r="S3140" s="570"/>
      <c r="T3140" s="570"/>
      <c r="U3140" s="570"/>
      <c r="V3140" s="570"/>
      <c r="W3140" s="570"/>
      <c r="X3140" s="570"/>
      <c r="Y3140" s="570"/>
      <c r="Z3140" s="570"/>
      <c r="AA3140" s="570"/>
      <c r="AB3140" s="570"/>
      <c r="AC3140" s="570"/>
      <c r="AD3140" s="570"/>
      <c r="AE3140" s="570"/>
      <c r="AF3140" s="570"/>
      <c r="AG3140" s="570"/>
      <c r="AH3140" s="570"/>
      <c r="AI3140" s="570"/>
      <c r="AJ3140" s="570"/>
      <c r="AK3140" s="570"/>
      <c r="AL3140" s="570"/>
    </row>
    <row r="3141" spans="1:38">
      <c r="A3141" s="570">
        <v>18</v>
      </c>
      <c r="B3141" s="570">
        <v>589</v>
      </c>
      <c r="C3141" s="570">
        <v>2023</v>
      </c>
      <c r="D3141" s="570"/>
      <c r="E3141" s="570">
        <v>99</v>
      </c>
      <c r="F3141" s="570"/>
      <c r="G3141" s="570">
        <v>99</v>
      </c>
      <c r="H3141" s="570">
        <v>1</v>
      </c>
      <c r="I3141" s="570">
        <v>99</v>
      </c>
      <c r="J3141" s="570">
        <v>171</v>
      </c>
      <c r="K3141" s="570">
        <v>99</v>
      </c>
      <c r="L3141" s="570">
        <v>10</v>
      </c>
      <c r="M3141" s="570">
        <v>99</v>
      </c>
      <c r="N3141" s="570">
        <v>99</v>
      </c>
      <c r="O3141" s="570">
        <v>99</v>
      </c>
      <c r="P3141" s="570">
        <v>99</v>
      </c>
      <c r="Q3141" s="570"/>
      <c r="R3141" s="570">
        <v>0</v>
      </c>
      <c r="S3141" s="570"/>
      <c r="T3141" s="570"/>
      <c r="U3141" s="570"/>
      <c r="V3141" s="570"/>
      <c r="W3141" s="570"/>
      <c r="X3141" s="570"/>
      <c r="Y3141" s="570"/>
      <c r="Z3141" s="570"/>
      <c r="AA3141" s="570"/>
      <c r="AB3141" s="570"/>
      <c r="AC3141" s="570"/>
      <c r="AD3141" s="570"/>
      <c r="AE3141" s="570"/>
      <c r="AF3141" s="570"/>
      <c r="AG3141" s="570"/>
      <c r="AH3141" s="570"/>
      <c r="AI3141" s="570"/>
      <c r="AJ3141" s="570"/>
      <c r="AK3141" s="570"/>
      <c r="AL3141" s="570"/>
    </row>
    <row r="3142" spans="1:38">
      <c r="A3142" s="570">
        <v>18</v>
      </c>
      <c r="B3142" s="570">
        <v>590</v>
      </c>
      <c r="C3142" s="570">
        <v>2023</v>
      </c>
      <c r="D3142" s="570"/>
      <c r="E3142" s="570">
        <v>99</v>
      </c>
      <c r="F3142" s="570"/>
      <c r="G3142" s="570">
        <v>99</v>
      </c>
      <c r="H3142" s="570">
        <v>2</v>
      </c>
      <c r="I3142" s="570">
        <v>99</v>
      </c>
      <c r="J3142" s="570">
        <v>175</v>
      </c>
      <c r="K3142" s="570">
        <v>99</v>
      </c>
      <c r="L3142" s="570">
        <v>10</v>
      </c>
      <c r="M3142" s="570">
        <v>99</v>
      </c>
      <c r="N3142" s="570">
        <v>99</v>
      </c>
      <c r="O3142" s="570">
        <v>99</v>
      </c>
      <c r="P3142" s="570">
        <v>99</v>
      </c>
      <c r="Q3142" s="570"/>
      <c r="R3142" s="570">
        <v>0</v>
      </c>
      <c r="S3142" s="570"/>
      <c r="T3142" s="570"/>
      <c r="U3142" s="570"/>
      <c r="V3142" s="570"/>
      <c r="W3142" s="570"/>
      <c r="X3142" s="570"/>
      <c r="Y3142" s="570"/>
      <c r="Z3142" s="570"/>
      <c r="AA3142" s="570"/>
      <c r="AB3142" s="570"/>
      <c r="AC3142" s="570"/>
      <c r="AD3142" s="570"/>
      <c r="AE3142" s="570"/>
      <c r="AF3142" s="570"/>
      <c r="AG3142" s="570"/>
      <c r="AH3142" s="570"/>
      <c r="AI3142" s="570"/>
      <c r="AJ3142" s="570"/>
      <c r="AK3142" s="570"/>
      <c r="AL3142" s="570"/>
    </row>
    <row r="3143" spans="1:38">
      <c r="A3143" s="570">
        <v>18</v>
      </c>
      <c r="B3143" s="570">
        <v>591</v>
      </c>
      <c r="C3143" s="570">
        <v>2023</v>
      </c>
      <c r="D3143" s="570"/>
      <c r="E3143" s="570">
        <v>99</v>
      </c>
      <c r="F3143" s="570"/>
      <c r="G3143" s="570">
        <v>99</v>
      </c>
      <c r="H3143" s="570">
        <v>2</v>
      </c>
      <c r="I3143" s="570">
        <v>99</v>
      </c>
      <c r="J3143" s="570">
        <v>177</v>
      </c>
      <c r="K3143" s="570">
        <v>99</v>
      </c>
      <c r="L3143" s="570">
        <v>10</v>
      </c>
      <c r="M3143" s="570">
        <v>99</v>
      </c>
      <c r="N3143" s="570">
        <v>99</v>
      </c>
      <c r="O3143" s="570">
        <v>99</v>
      </c>
      <c r="P3143" s="570">
        <v>99</v>
      </c>
      <c r="Q3143" s="570"/>
      <c r="R3143" s="570">
        <v>0</v>
      </c>
      <c r="S3143" s="570"/>
      <c r="T3143" s="570"/>
      <c r="U3143" s="570"/>
      <c r="V3143" s="570"/>
      <c r="W3143" s="570"/>
      <c r="X3143" s="570"/>
      <c r="Y3143" s="570"/>
      <c r="Z3143" s="570"/>
      <c r="AA3143" s="570"/>
      <c r="AB3143" s="570"/>
      <c r="AC3143" s="570"/>
      <c r="AD3143" s="570"/>
      <c r="AE3143" s="570"/>
      <c r="AF3143" s="570"/>
      <c r="AG3143" s="570"/>
      <c r="AH3143" s="570"/>
      <c r="AI3143" s="570"/>
      <c r="AJ3143" s="570"/>
      <c r="AK3143" s="570"/>
      <c r="AL3143" s="570"/>
    </row>
    <row r="3144" spans="1:38">
      <c r="A3144" s="570">
        <v>18</v>
      </c>
      <c r="B3144" s="570">
        <v>592</v>
      </c>
      <c r="C3144" s="570">
        <v>2023</v>
      </c>
      <c r="D3144" s="570"/>
      <c r="E3144" s="570">
        <v>99</v>
      </c>
      <c r="F3144" s="570"/>
      <c r="G3144" s="570">
        <v>99</v>
      </c>
      <c r="H3144" s="570">
        <v>2</v>
      </c>
      <c r="I3144" s="570">
        <v>99</v>
      </c>
      <c r="J3144" s="570">
        <v>178</v>
      </c>
      <c r="K3144" s="570">
        <v>99</v>
      </c>
      <c r="L3144" s="570">
        <v>10</v>
      </c>
      <c r="M3144" s="570">
        <v>99</v>
      </c>
      <c r="N3144" s="570">
        <v>99</v>
      </c>
      <c r="O3144" s="570">
        <v>99</v>
      </c>
      <c r="P3144" s="570">
        <v>99</v>
      </c>
      <c r="Q3144" s="570"/>
      <c r="R3144" s="570">
        <v>0</v>
      </c>
      <c r="S3144" s="570"/>
      <c r="T3144" s="570"/>
      <c r="U3144" s="570"/>
      <c r="V3144" s="570"/>
      <c r="W3144" s="570"/>
      <c r="X3144" s="570"/>
      <c r="Y3144" s="570"/>
      <c r="Z3144" s="570"/>
      <c r="AA3144" s="570"/>
      <c r="AB3144" s="570"/>
      <c r="AC3144" s="570"/>
      <c r="AD3144" s="570"/>
      <c r="AE3144" s="570"/>
      <c r="AF3144" s="570"/>
      <c r="AG3144" s="570"/>
      <c r="AH3144" s="570"/>
      <c r="AI3144" s="570"/>
      <c r="AJ3144" s="570"/>
      <c r="AK3144" s="570"/>
      <c r="AL3144" s="570"/>
    </row>
    <row r="3145" spans="1:38">
      <c r="A3145" s="570">
        <v>18</v>
      </c>
      <c r="B3145" s="570">
        <v>593</v>
      </c>
      <c r="C3145" s="570">
        <v>2023</v>
      </c>
      <c r="D3145" s="570"/>
      <c r="E3145" s="570">
        <v>99</v>
      </c>
      <c r="F3145" s="570"/>
      <c r="G3145" s="570">
        <v>99</v>
      </c>
      <c r="H3145" s="570">
        <v>2</v>
      </c>
      <c r="I3145" s="570">
        <v>99</v>
      </c>
      <c r="J3145" s="570">
        <v>181</v>
      </c>
      <c r="K3145" s="570">
        <v>99</v>
      </c>
      <c r="L3145" s="570">
        <v>10</v>
      </c>
      <c r="M3145" s="570">
        <v>99</v>
      </c>
      <c r="N3145" s="570">
        <v>99</v>
      </c>
      <c r="O3145" s="570">
        <v>99</v>
      </c>
      <c r="P3145" s="570">
        <v>99</v>
      </c>
      <c r="Q3145" s="570"/>
      <c r="R3145" s="570">
        <v>0</v>
      </c>
      <c r="S3145" s="570"/>
      <c r="T3145" s="570"/>
      <c r="U3145" s="570"/>
      <c r="V3145" s="570"/>
      <c r="W3145" s="570"/>
      <c r="X3145" s="570"/>
      <c r="Y3145" s="570"/>
      <c r="Z3145" s="570"/>
      <c r="AA3145" s="570"/>
      <c r="AB3145" s="570"/>
      <c r="AC3145" s="570"/>
      <c r="AD3145" s="570"/>
      <c r="AE3145" s="570"/>
      <c r="AF3145" s="570"/>
      <c r="AG3145" s="570"/>
      <c r="AH3145" s="570"/>
      <c r="AI3145" s="570"/>
      <c r="AJ3145" s="570"/>
      <c r="AK3145" s="570"/>
      <c r="AL3145" s="570"/>
    </row>
    <row r="3146" spans="1:38">
      <c r="A3146" s="570">
        <v>18</v>
      </c>
      <c r="B3146" s="570">
        <v>594</v>
      </c>
      <c r="C3146" s="570">
        <v>2023</v>
      </c>
      <c r="D3146" s="570"/>
      <c r="E3146" s="570">
        <v>99</v>
      </c>
      <c r="F3146" s="570"/>
      <c r="G3146" s="570">
        <v>99</v>
      </c>
      <c r="H3146" s="570">
        <v>1</v>
      </c>
      <c r="I3146" s="570">
        <v>99</v>
      </c>
      <c r="J3146" s="570">
        <v>262</v>
      </c>
      <c r="K3146" s="570">
        <v>99</v>
      </c>
      <c r="L3146" s="570">
        <v>10</v>
      </c>
      <c r="M3146" s="570">
        <v>99</v>
      </c>
      <c r="N3146" s="570">
        <v>99</v>
      </c>
      <c r="O3146" s="570">
        <v>99</v>
      </c>
      <c r="P3146" s="570">
        <v>99</v>
      </c>
      <c r="Q3146" s="570"/>
      <c r="R3146" s="570">
        <v>0</v>
      </c>
      <c r="S3146" s="570"/>
      <c r="T3146" s="570"/>
      <c r="U3146" s="570"/>
      <c r="V3146" s="570"/>
      <c r="W3146" s="570"/>
      <c r="X3146" s="570"/>
      <c r="Y3146" s="570"/>
      <c r="Z3146" s="570"/>
      <c r="AA3146" s="570"/>
      <c r="AB3146" s="570"/>
      <c r="AC3146" s="570"/>
      <c r="AD3146" s="570"/>
      <c r="AE3146" s="570"/>
      <c r="AF3146" s="570"/>
      <c r="AG3146" s="570"/>
      <c r="AH3146" s="570"/>
      <c r="AI3146" s="570"/>
      <c r="AJ3146" s="570"/>
      <c r="AK3146" s="570"/>
      <c r="AL3146" s="570"/>
    </row>
    <row r="3147" spans="1:38">
      <c r="A3147" s="570">
        <v>18</v>
      </c>
      <c r="B3147" s="570">
        <v>595</v>
      </c>
      <c r="C3147" s="570">
        <v>2023</v>
      </c>
      <c r="D3147" s="570"/>
      <c r="E3147" s="570">
        <v>99</v>
      </c>
      <c r="F3147" s="570"/>
      <c r="G3147" s="570">
        <v>99</v>
      </c>
      <c r="H3147" s="570">
        <v>1</v>
      </c>
      <c r="I3147" s="570">
        <v>99</v>
      </c>
      <c r="J3147" s="570">
        <v>309</v>
      </c>
      <c r="K3147" s="570">
        <v>99</v>
      </c>
      <c r="L3147" s="570">
        <v>10</v>
      </c>
      <c r="M3147" s="570">
        <v>99</v>
      </c>
      <c r="N3147" s="570">
        <v>99</v>
      </c>
      <c r="O3147" s="570">
        <v>99</v>
      </c>
      <c r="P3147" s="570">
        <v>99</v>
      </c>
      <c r="Q3147" s="570"/>
      <c r="R3147" s="570">
        <v>0</v>
      </c>
      <c r="S3147" s="570"/>
      <c r="T3147" s="570"/>
      <c r="U3147" s="570"/>
      <c r="V3147" s="570"/>
      <c r="W3147" s="570"/>
      <c r="X3147" s="570"/>
      <c r="Y3147" s="570"/>
      <c r="Z3147" s="570"/>
      <c r="AA3147" s="570"/>
      <c r="AB3147" s="570"/>
      <c r="AC3147" s="570"/>
      <c r="AD3147" s="570"/>
      <c r="AE3147" s="570"/>
      <c r="AF3147" s="570"/>
      <c r="AG3147" s="570"/>
      <c r="AH3147" s="570"/>
      <c r="AI3147" s="570"/>
      <c r="AJ3147" s="570"/>
      <c r="AK3147" s="570"/>
      <c r="AL3147" s="570"/>
    </row>
    <row r="3148" spans="1:38">
      <c r="A3148" s="570">
        <v>18</v>
      </c>
      <c r="B3148" s="570">
        <v>596</v>
      </c>
      <c r="C3148" s="570">
        <v>2023</v>
      </c>
      <c r="D3148" s="570"/>
      <c r="E3148" s="570">
        <v>99</v>
      </c>
      <c r="F3148" s="570"/>
      <c r="G3148" s="570">
        <v>99</v>
      </c>
      <c r="H3148" s="570">
        <v>2</v>
      </c>
      <c r="I3148" s="570">
        <v>99</v>
      </c>
      <c r="J3148" s="570">
        <v>470</v>
      </c>
      <c r="K3148" s="570">
        <v>99</v>
      </c>
      <c r="L3148" s="570">
        <v>10</v>
      </c>
      <c r="M3148" s="570">
        <v>99</v>
      </c>
      <c r="N3148" s="570">
        <v>99</v>
      </c>
      <c r="O3148" s="570">
        <v>99</v>
      </c>
      <c r="P3148" s="570">
        <v>99</v>
      </c>
      <c r="Q3148" s="570"/>
      <c r="R3148" s="570">
        <v>0</v>
      </c>
      <c r="S3148" s="570"/>
      <c r="T3148" s="570"/>
      <c r="U3148" s="570"/>
      <c r="V3148" s="570"/>
      <c r="W3148" s="570"/>
      <c r="X3148" s="570"/>
      <c r="Y3148" s="570"/>
      <c r="Z3148" s="570"/>
      <c r="AA3148" s="570"/>
      <c r="AB3148" s="570"/>
      <c r="AC3148" s="570"/>
      <c r="AD3148" s="570"/>
      <c r="AE3148" s="570"/>
      <c r="AF3148" s="570"/>
      <c r="AG3148" s="570"/>
      <c r="AH3148" s="570"/>
      <c r="AI3148" s="570"/>
      <c r="AJ3148" s="570"/>
      <c r="AK3148" s="570"/>
      <c r="AL3148" s="570"/>
    </row>
    <row r="3149" spans="1:38">
      <c r="A3149" s="570">
        <v>18</v>
      </c>
      <c r="B3149" s="570">
        <v>597</v>
      </c>
      <c r="C3149" s="570">
        <v>2023</v>
      </c>
      <c r="D3149" s="570"/>
      <c r="E3149" s="570">
        <v>99</v>
      </c>
      <c r="F3149" s="570"/>
      <c r="G3149" s="570">
        <v>99</v>
      </c>
      <c r="H3149" s="570">
        <v>1</v>
      </c>
      <c r="I3149" s="570">
        <v>99</v>
      </c>
      <c r="J3149" s="570">
        <v>629</v>
      </c>
      <c r="K3149" s="570">
        <v>99</v>
      </c>
      <c r="L3149" s="570">
        <v>10</v>
      </c>
      <c r="M3149" s="570">
        <v>99</v>
      </c>
      <c r="N3149" s="570">
        <v>99</v>
      </c>
      <c r="O3149" s="570">
        <v>99</v>
      </c>
      <c r="P3149" s="570">
        <v>99</v>
      </c>
      <c r="Q3149" s="570"/>
      <c r="R3149" s="570">
        <v>0</v>
      </c>
      <c r="S3149" s="570"/>
      <c r="T3149" s="570"/>
      <c r="U3149" s="570"/>
      <c r="V3149" s="570"/>
      <c r="W3149" s="570"/>
      <c r="X3149" s="570"/>
      <c r="Y3149" s="570"/>
      <c r="Z3149" s="570"/>
      <c r="AA3149" s="570"/>
      <c r="AB3149" s="570"/>
      <c r="AC3149" s="570"/>
      <c r="AD3149" s="570"/>
      <c r="AE3149" s="570"/>
      <c r="AF3149" s="570"/>
      <c r="AG3149" s="570"/>
      <c r="AH3149" s="570"/>
      <c r="AI3149" s="570"/>
      <c r="AJ3149" s="570"/>
      <c r="AK3149" s="570"/>
      <c r="AL3149" s="570"/>
    </row>
    <row r="3150" spans="1:38">
      <c r="A3150" s="570">
        <v>18</v>
      </c>
      <c r="B3150" s="570">
        <v>598</v>
      </c>
      <c r="C3150" s="570">
        <v>2023</v>
      </c>
      <c r="D3150" s="570"/>
      <c r="E3150" s="570">
        <v>99</v>
      </c>
      <c r="F3150" s="570"/>
      <c r="G3150" s="570">
        <v>99</v>
      </c>
      <c r="H3150" s="570">
        <v>1</v>
      </c>
      <c r="I3150" s="570">
        <v>99</v>
      </c>
      <c r="J3150" s="570">
        <v>643</v>
      </c>
      <c r="K3150" s="570">
        <v>99</v>
      </c>
      <c r="L3150" s="570">
        <v>10</v>
      </c>
      <c r="M3150" s="570">
        <v>99</v>
      </c>
      <c r="N3150" s="570">
        <v>99</v>
      </c>
      <c r="O3150" s="570">
        <v>99</v>
      </c>
      <c r="P3150" s="570">
        <v>99</v>
      </c>
      <c r="Q3150" s="570"/>
      <c r="R3150" s="570">
        <v>0</v>
      </c>
      <c r="S3150" s="570"/>
      <c r="T3150" s="570"/>
      <c r="U3150" s="570"/>
      <c r="V3150" s="570"/>
      <c r="W3150" s="570"/>
      <c r="X3150" s="570"/>
      <c r="Y3150" s="570"/>
      <c r="Z3150" s="570"/>
      <c r="AA3150" s="570"/>
      <c r="AB3150" s="570"/>
      <c r="AC3150" s="570"/>
      <c r="AD3150" s="570"/>
      <c r="AE3150" s="570"/>
      <c r="AF3150" s="570"/>
      <c r="AG3150" s="570"/>
      <c r="AH3150" s="570"/>
      <c r="AI3150" s="570"/>
      <c r="AJ3150" s="570"/>
      <c r="AK3150" s="570"/>
      <c r="AL3150" s="570"/>
    </row>
    <row r="3151" spans="1:38">
      <c r="A3151" s="570">
        <v>18</v>
      </c>
      <c r="B3151" s="570">
        <v>599</v>
      </c>
      <c r="C3151" s="570">
        <v>2023</v>
      </c>
      <c r="D3151" s="570"/>
      <c r="E3151" s="570">
        <v>99</v>
      </c>
      <c r="F3151" s="570"/>
      <c r="G3151" s="570">
        <v>99</v>
      </c>
      <c r="H3151" s="570">
        <v>2</v>
      </c>
      <c r="I3151" s="570">
        <v>99</v>
      </c>
      <c r="J3151" s="570">
        <v>704</v>
      </c>
      <c r="K3151" s="570">
        <v>99</v>
      </c>
      <c r="L3151" s="570">
        <v>10</v>
      </c>
      <c r="M3151" s="570">
        <v>99</v>
      </c>
      <c r="N3151" s="570">
        <v>99</v>
      </c>
      <c r="O3151" s="570">
        <v>99</v>
      </c>
      <c r="P3151" s="570">
        <v>99</v>
      </c>
      <c r="Q3151" s="570"/>
      <c r="R3151" s="570">
        <v>0</v>
      </c>
      <c r="S3151" s="570"/>
      <c r="T3151" s="570"/>
      <c r="U3151" s="570"/>
      <c r="V3151" s="570"/>
      <c r="W3151" s="570"/>
      <c r="X3151" s="570"/>
      <c r="Y3151" s="570"/>
      <c r="Z3151" s="570"/>
      <c r="AA3151" s="570"/>
      <c r="AB3151" s="570"/>
      <c r="AC3151" s="570"/>
      <c r="AD3151" s="570"/>
      <c r="AE3151" s="570"/>
      <c r="AF3151" s="570"/>
      <c r="AG3151" s="570"/>
      <c r="AH3151" s="570"/>
      <c r="AI3151" s="570"/>
      <c r="AJ3151" s="570"/>
      <c r="AK3151" s="570"/>
      <c r="AL3151" s="570"/>
    </row>
    <row r="3152" spans="1:38">
      <c r="A3152" s="570">
        <v>18</v>
      </c>
      <c r="B3152" s="570">
        <v>600</v>
      </c>
      <c r="C3152" s="570">
        <v>2023</v>
      </c>
      <c r="D3152" s="570"/>
      <c r="E3152" s="570">
        <v>99</v>
      </c>
      <c r="F3152" s="570"/>
      <c r="G3152" s="570">
        <v>99</v>
      </c>
      <c r="H3152" s="570">
        <v>1</v>
      </c>
      <c r="I3152" s="570">
        <v>99</v>
      </c>
      <c r="J3152" s="570">
        <v>802</v>
      </c>
      <c r="K3152" s="570">
        <v>99</v>
      </c>
      <c r="L3152" s="570">
        <v>10</v>
      </c>
      <c r="M3152" s="570">
        <v>99</v>
      </c>
      <c r="N3152" s="570">
        <v>99</v>
      </c>
      <c r="O3152" s="570">
        <v>99</v>
      </c>
      <c r="P3152" s="570">
        <v>99</v>
      </c>
      <c r="Q3152" s="570"/>
      <c r="R3152" s="570">
        <v>0</v>
      </c>
      <c r="S3152" s="570"/>
      <c r="T3152" s="570"/>
      <c r="U3152" s="570"/>
      <c r="V3152" s="570"/>
      <c r="W3152" s="570"/>
      <c r="X3152" s="570"/>
      <c r="Y3152" s="570"/>
      <c r="Z3152" s="570"/>
      <c r="AA3152" s="570"/>
      <c r="AB3152" s="570"/>
      <c r="AC3152" s="570"/>
      <c r="AD3152" s="570"/>
      <c r="AE3152" s="570"/>
      <c r="AF3152" s="570"/>
      <c r="AG3152" s="570"/>
      <c r="AH3152" s="570"/>
      <c r="AI3152" s="570"/>
      <c r="AJ3152" s="570"/>
      <c r="AK3152" s="570"/>
      <c r="AL3152" s="570"/>
    </row>
    <row r="3153" spans="1:38">
      <c r="A3153" s="570">
        <v>18</v>
      </c>
      <c r="B3153" s="570">
        <v>601</v>
      </c>
      <c r="C3153" s="570">
        <v>2023</v>
      </c>
      <c r="D3153" s="570"/>
      <c r="E3153" s="570">
        <v>99</v>
      </c>
      <c r="F3153" s="570"/>
      <c r="G3153" s="570">
        <v>99</v>
      </c>
      <c r="H3153" s="570">
        <v>1</v>
      </c>
      <c r="I3153" s="570">
        <v>99</v>
      </c>
      <c r="J3153" s="570">
        <v>103</v>
      </c>
      <c r="K3153" s="570">
        <v>99</v>
      </c>
      <c r="L3153" s="570">
        <v>11</v>
      </c>
      <c r="M3153" s="570">
        <v>99</v>
      </c>
      <c r="N3153" s="570">
        <v>99</v>
      </c>
      <c r="O3153" s="570">
        <v>99</v>
      </c>
      <c r="P3153" s="570">
        <v>99</v>
      </c>
      <c r="Q3153" s="570"/>
      <c r="R3153" s="570">
        <v>0</v>
      </c>
      <c r="S3153" s="570"/>
      <c r="T3153" s="570"/>
      <c r="U3153" s="570"/>
      <c r="V3153" s="570"/>
      <c r="W3153" s="570"/>
      <c r="X3153" s="570"/>
      <c r="Y3153" s="570"/>
      <c r="Z3153" s="570"/>
      <c r="AA3153" s="570"/>
      <c r="AB3153" s="570"/>
      <c r="AC3153" s="570"/>
      <c r="AD3153" s="570"/>
      <c r="AE3153" s="570"/>
      <c r="AF3153" s="570"/>
      <c r="AG3153" s="570"/>
      <c r="AH3153" s="570"/>
      <c r="AI3153" s="570"/>
      <c r="AJ3153" s="570"/>
      <c r="AK3153" s="570"/>
      <c r="AL3153" s="570"/>
    </row>
    <row r="3154" spans="1:38">
      <c r="A3154" s="570">
        <v>18</v>
      </c>
      <c r="B3154" s="570">
        <v>602</v>
      </c>
      <c r="C3154" s="570">
        <v>2023</v>
      </c>
      <c r="D3154" s="570"/>
      <c r="E3154" s="570">
        <v>99</v>
      </c>
      <c r="F3154" s="570"/>
      <c r="G3154" s="570">
        <v>99</v>
      </c>
      <c r="H3154" s="570">
        <v>2</v>
      </c>
      <c r="I3154" s="570">
        <v>99</v>
      </c>
      <c r="J3154" s="570">
        <v>106</v>
      </c>
      <c r="K3154" s="570">
        <v>99</v>
      </c>
      <c r="L3154" s="570">
        <v>11</v>
      </c>
      <c r="M3154" s="570">
        <v>99</v>
      </c>
      <c r="N3154" s="570">
        <v>99</v>
      </c>
      <c r="O3154" s="570">
        <v>99</v>
      </c>
      <c r="P3154" s="570">
        <v>99</v>
      </c>
      <c r="Q3154" s="570">
        <v>13</v>
      </c>
      <c r="R3154" s="570">
        <v>93</v>
      </c>
      <c r="S3154" s="570">
        <v>11</v>
      </c>
      <c r="T3154" s="570">
        <v>6.4193548387096788</v>
      </c>
      <c r="U3154" s="570">
        <v>21.723655913978501</v>
      </c>
      <c r="V3154" s="570">
        <v>6.4516129032258052</v>
      </c>
      <c r="W3154" s="570">
        <v>10.752688172043012</v>
      </c>
      <c r="X3154" s="570">
        <v>72.043010752688176</v>
      </c>
      <c r="Y3154" s="570">
        <v>37.634408602150543</v>
      </c>
      <c r="Z3154" s="570">
        <v>8.5844745813936516</v>
      </c>
      <c r="AA3154" s="570">
        <v>0</v>
      </c>
      <c r="AB3154" s="570">
        <v>2.2686388351635176</v>
      </c>
      <c r="AC3154" s="570"/>
      <c r="AD3154" s="570">
        <v>31.94474680860495</v>
      </c>
      <c r="AE3154" s="570"/>
      <c r="AF3154" s="570">
        <v>20.261437908496735</v>
      </c>
      <c r="AG3154" s="570">
        <v>30.501079457101017</v>
      </c>
      <c r="AH3154" s="570">
        <v>0</v>
      </c>
      <c r="AI3154" s="570">
        <v>18</v>
      </c>
      <c r="AJ3154" s="570">
        <v>101.44999999999997</v>
      </c>
      <c r="AK3154" s="570">
        <v>20.292076662182403</v>
      </c>
      <c r="AL3154" s="570"/>
    </row>
    <row r="3155" spans="1:38">
      <c r="A3155" s="570">
        <v>18</v>
      </c>
      <c r="B3155" s="570">
        <v>603</v>
      </c>
      <c r="C3155" s="570">
        <v>2023</v>
      </c>
      <c r="D3155" s="570"/>
      <c r="E3155" s="570">
        <v>99</v>
      </c>
      <c r="F3155" s="570"/>
      <c r="G3155" s="570">
        <v>99</v>
      </c>
      <c r="H3155" s="570">
        <v>1</v>
      </c>
      <c r="I3155" s="570">
        <v>99</v>
      </c>
      <c r="J3155" s="570">
        <v>110</v>
      </c>
      <c r="K3155" s="570">
        <v>99</v>
      </c>
      <c r="L3155" s="570">
        <v>11</v>
      </c>
      <c r="M3155" s="570">
        <v>99</v>
      </c>
      <c r="N3155" s="570">
        <v>99</v>
      </c>
      <c r="O3155" s="570">
        <v>99</v>
      </c>
      <c r="P3155" s="570">
        <v>99</v>
      </c>
      <c r="Q3155" s="570"/>
      <c r="R3155" s="570">
        <v>0</v>
      </c>
      <c r="S3155" s="570"/>
      <c r="T3155" s="570"/>
      <c r="U3155" s="570"/>
      <c r="V3155" s="570"/>
      <c r="W3155" s="570"/>
      <c r="X3155" s="570"/>
      <c r="Y3155" s="570"/>
      <c r="Z3155" s="570"/>
      <c r="AA3155" s="570"/>
      <c r="AB3155" s="570"/>
      <c r="AC3155" s="570"/>
      <c r="AD3155" s="570"/>
      <c r="AE3155" s="570"/>
      <c r="AF3155" s="570"/>
      <c r="AG3155" s="570"/>
      <c r="AH3155" s="570"/>
      <c r="AI3155" s="570"/>
      <c r="AJ3155" s="570"/>
      <c r="AK3155" s="570"/>
      <c r="AL3155" s="570"/>
    </row>
    <row r="3156" spans="1:38">
      <c r="A3156" s="570">
        <v>18</v>
      </c>
      <c r="B3156" s="570">
        <v>604</v>
      </c>
      <c r="C3156" s="570">
        <v>2023</v>
      </c>
      <c r="D3156" s="570"/>
      <c r="E3156" s="570">
        <v>99</v>
      </c>
      <c r="F3156" s="570"/>
      <c r="G3156" s="570">
        <v>99</v>
      </c>
      <c r="H3156" s="570">
        <v>1</v>
      </c>
      <c r="I3156" s="570">
        <v>99</v>
      </c>
      <c r="J3156" s="570">
        <v>111</v>
      </c>
      <c r="K3156" s="570">
        <v>99</v>
      </c>
      <c r="L3156" s="570">
        <v>11</v>
      </c>
      <c r="M3156" s="570">
        <v>99</v>
      </c>
      <c r="N3156" s="570">
        <v>99</v>
      </c>
      <c r="O3156" s="570">
        <v>99</v>
      </c>
      <c r="P3156" s="570">
        <v>99</v>
      </c>
      <c r="Q3156" s="570"/>
      <c r="R3156" s="570">
        <v>0</v>
      </c>
      <c r="S3156" s="570"/>
      <c r="T3156" s="570"/>
      <c r="U3156" s="570"/>
      <c r="V3156" s="570"/>
      <c r="W3156" s="570"/>
      <c r="X3156" s="570"/>
      <c r="Y3156" s="570"/>
      <c r="Z3156" s="570"/>
      <c r="AA3156" s="570"/>
      <c r="AB3156" s="570"/>
      <c r="AC3156" s="570"/>
      <c r="AD3156" s="570"/>
      <c r="AE3156" s="570"/>
      <c r="AF3156" s="570"/>
      <c r="AG3156" s="570"/>
      <c r="AH3156" s="570"/>
      <c r="AI3156" s="570"/>
      <c r="AJ3156" s="570"/>
      <c r="AK3156" s="570"/>
      <c r="AL3156" s="570"/>
    </row>
    <row r="3157" spans="1:38">
      <c r="A3157" s="570">
        <v>18</v>
      </c>
      <c r="B3157" s="570">
        <v>605</v>
      </c>
      <c r="C3157" s="570">
        <v>2023</v>
      </c>
      <c r="D3157" s="570"/>
      <c r="E3157" s="570">
        <v>99</v>
      </c>
      <c r="F3157" s="570"/>
      <c r="G3157" s="570">
        <v>99</v>
      </c>
      <c r="H3157" s="570">
        <v>1</v>
      </c>
      <c r="I3157" s="570">
        <v>99</v>
      </c>
      <c r="J3157" s="570">
        <v>116</v>
      </c>
      <c r="K3157" s="570">
        <v>99</v>
      </c>
      <c r="L3157" s="570">
        <v>11</v>
      </c>
      <c r="M3157" s="570">
        <v>99</v>
      </c>
      <c r="N3157" s="570">
        <v>99</v>
      </c>
      <c r="O3157" s="570">
        <v>99</v>
      </c>
      <c r="P3157" s="570">
        <v>99</v>
      </c>
      <c r="Q3157" s="570"/>
      <c r="R3157" s="570">
        <v>0</v>
      </c>
      <c r="S3157" s="570"/>
      <c r="T3157" s="570"/>
      <c r="U3157" s="570"/>
      <c r="V3157" s="570"/>
      <c r="W3157" s="570"/>
      <c r="X3157" s="570"/>
      <c r="Y3157" s="570"/>
      <c r="Z3157" s="570"/>
      <c r="AA3157" s="570"/>
      <c r="AB3157" s="570"/>
      <c r="AC3157" s="570"/>
      <c r="AD3157" s="570"/>
      <c r="AE3157" s="570"/>
      <c r="AF3157" s="570"/>
      <c r="AG3157" s="570"/>
      <c r="AH3157" s="570"/>
      <c r="AI3157" s="570"/>
      <c r="AJ3157" s="570"/>
      <c r="AK3157" s="570"/>
      <c r="AL3157" s="570"/>
    </row>
    <row r="3158" spans="1:38">
      <c r="A3158" s="570">
        <v>18</v>
      </c>
      <c r="B3158" s="570">
        <v>606</v>
      </c>
      <c r="C3158" s="570">
        <v>2023</v>
      </c>
      <c r="D3158" s="570"/>
      <c r="E3158" s="570">
        <v>99</v>
      </c>
      <c r="F3158" s="570"/>
      <c r="G3158" s="570">
        <v>99</v>
      </c>
      <c r="H3158" s="570">
        <v>2</v>
      </c>
      <c r="I3158" s="570">
        <v>99</v>
      </c>
      <c r="J3158" s="570">
        <v>117</v>
      </c>
      <c r="K3158" s="570">
        <v>99</v>
      </c>
      <c r="L3158" s="570">
        <v>11</v>
      </c>
      <c r="M3158" s="570">
        <v>99</v>
      </c>
      <c r="N3158" s="570">
        <v>99</v>
      </c>
      <c r="O3158" s="570">
        <v>99</v>
      </c>
      <c r="P3158" s="570">
        <v>99</v>
      </c>
      <c r="Q3158" s="570"/>
      <c r="R3158" s="570">
        <v>0</v>
      </c>
      <c r="S3158" s="570"/>
      <c r="T3158" s="570"/>
      <c r="U3158" s="570"/>
      <c r="V3158" s="570"/>
      <c r="W3158" s="570"/>
      <c r="X3158" s="570"/>
      <c r="Y3158" s="570"/>
      <c r="Z3158" s="570"/>
      <c r="AA3158" s="570"/>
      <c r="AB3158" s="570"/>
      <c r="AC3158" s="570"/>
      <c r="AD3158" s="570"/>
      <c r="AE3158" s="570"/>
      <c r="AF3158" s="570"/>
      <c r="AG3158" s="570"/>
      <c r="AH3158" s="570"/>
      <c r="AI3158" s="570"/>
      <c r="AJ3158" s="570"/>
      <c r="AK3158" s="570"/>
      <c r="AL3158" s="570"/>
    </row>
    <row r="3159" spans="1:38">
      <c r="A3159" s="570">
        <v>18</v>
      </c>
      <c r="B3159" s="570">
        <v>607</v>
      </c>
      <c r="C3159" s="570">
        <v>2023</v>
      </c>
      <c r="D3159" s="570"/>
      <c r="E3159" s="570">
        <v>99</v>
      </c>
      <c r="F3159" s="570"/>
      <c r="G3159" s="570">
        <v>99</v>
      </c>
      <c r="H3159" s="570">
        <v>1</v>
      </c>
      <c r="I3159" s="570">
        <v>99</v>
      </c>
      <c r="J3159" s="570">
        <v>134</v>
      </c>
      <c r="K3159" s="570">
        <v>99</v>
      </c>
      <c r="L3159" s="570">
        <v>11</v>
      </c>
      <c r="M3159" s="570">
        <v>99</v>
      </c>
      <c r="N3159" s="570">
        <v>99</v>
      </c>
      <c r="O3159" s="570">
        <v>99</v>
      </c>
      <c r="P3159" s="570">
        <v>99</v>
      </c>
      <c r="Q3159" s="570"/>
      <c r="R3159" s="570">
        <v>0</v>
      </c>
      <c r="S3159" s="570"/>
      <c r="T3159" s="570"/>
      <c r="U3159" s="570"/>
      <c r="V3159" s="570"/>
      <c r="W3159" s="570"/>
      <c r="X3159" s="570"/>
      <c r="Y3159" s="570"/>
      <c r="Z3159" s="570"/>
      <c r="AA3159" s="570"/>
      <c r="AB3159" s="570"/>
      <c r="AC3159" s="570"/>
      <c r="AD3159" s="570"/>
      <c r="AE3159" s="570"/>
      <c r="AF3159" s="570"/>
      <c r="AG3159" s="570"/>
      <c r="AH3159" s="570"/>
      <c r="AI3159" s="570"/>
      <c r="AJ3159" s="570"/>
      <c r="AK3159" s="570"/>
      <c r="AL3159" s="570"/>
    </row>
    <row r="3160" spans="1:38">
      <c r="A3160" s="570">
        <v>18</v>
      </c>
      <c r="B3160" s="570">
        <v>608</v>
      </c>
      <c r="C3160" s="570">
        <v>2023</v>
      </c>
      <c r="D3160" s="570"/>
      <c r="E3160" s="570">
        <v>99</v>
      </c>
      <c r="F3160" s="570"/>
      <c r="G3160" s="570">
        <v>99</v>
      </c>
      <c r="H3160" s="570">
        <v>2</v>
      </c>
      <c r="I3160" s="570">
        <v>99</v>
      </c>
      <c r="J3160" s="570">
        <v>141</v>
      </c>
      <c r="K3160" s="570">
        <v>99</v>
      </c>
      <c r="L3160" s="570">
        <v>11</v>
      </c>
      <c r="M3160" s="570">
        <v>99</v>
      </c>
      <c r="N3160" s="570">
        <v>99</v>
      </c>
      <c r="O3160" s="570">
        <v>99</v>
      </c>
      <c r="P3160" s="570">
        <v>99</v>
      </c>
      <c r="Q3160" s="570"/>
      <c r="R3160" s="570">
        <v>0</v>
      </c>
      <c r="S3160" s="570"/>
      <c r="T3160" s="570"/>
      <c r="U3160" s="570"/>
      <c r="V3160" s="570"/>
      <c r="W3160" s="570"/>
      <c r="X3160" s="570"/>
      <c r="Y3160" s="570"/>
      <c r="Z3160" s="570"/>
      <c r="AA3160" s="570"/>
      <c r="AB3160" s="570"/>
      <c r="AC3160" s="570"/>
      <c r="AD3160" s="570"/>
      <c r="AE3160" s="570"/>
      <c r="AF3160" s="570"/>
      <c r="AG3160" s="570"/>
      <c r="AH3160" s="570"/>
      <c r="AI3160" s="570"/>
      <c r="AJ3160" s="570"/>
      <c r="AK3160" s="570"/>
      <c r="AL3160" s="570"/>
    </row>
    <row r="3161" spans="1:38">
      <c r="A3161" s="570">
        <v>18</v>
      </c>
      <c r="B3161" s="570">
        <v>609</v>
      </c>
      <c r="C3161" s="570">
        <v>2023</v>
      </c>
      <c r="D3161" s="570"/>
      <c r="E3161" s="570">
        <v>99</v>
      </c>
      <c r="F3161" s="570"/>
      <c r="G3161" s="570">
        <v>99</v>
      </c>
      <c r="H3161" s="570">
        <v>2</v>
      </c>
      <c r="I3161" s="570">
        <v>99</v>
      </c>
      <c r="J3161" s="570">
        <v>143</v>
      </c>
      <c r="K3161" s="570">
        <v>99</v>
      </c>
      <c r="L3161" s="570">
        <v>11</v>
      </c>
      <c r="M3161" s="570">
        <v>99</v>
      </c>
      <c r="N3161" s="570">
        <v>99</v>
      </c>
      <c r="O3161" s="570">
        <v>99</v>
      </c>
      <c r="P3161" s="570">
        <v>99</v>
      </c>
      <c r="Q3161" s="570"/>
      <c r="R3161" s="570">
        <v>0</v>
      </c>
      <c r="S3161" s="570"/>
      <c r="T3161" s="570"/>
      <c r="U3161" s="570"/>
      <c r="V3161" s="570"/>
      <c r="W3161" s="570"/>
      <c r="X3161" s="570"/>
      <c r="Y3161" s="570"/>
      <c r="Z3161" s="570"/>
      <c r="AA3161" s="570"/>
      <c r="AB3161" s="570"/>
      <c r="AC3161" s="570"/>
      <c r="AD3161" s="570"/>
      <c r="AE3161" s="570"/>
      <c r="AF3161" s="570"/>
      <c r="AG3161" s="570"/>
      <c r="AH3161" s="570"/>
      <c r="AI3161" s="570"/>
      <c r="AJ3161" s="570"/>
      <c r="AK3161" s="570"/>
      <c r="AL3161" s="570"/>
    </row>
    <row r="3162" spans="1:38">
      <c r="A3162" s="570">
        <v>18</v>
      </c>
      <c r="B3162" s="570">
        <v>610</v>
      </c>
      <c r="C3162" s="570">
        <v>2023</v>
      </c>
      <c r="D3162" s="570"/>
      <c r="E3162" s="570">
        <v>99</v>
      </c>
      <c r="F3162" s="570"/>
      <c r="G3162" s="570">
        <v>99</v>
      </c>
      <c r="H3162" s="570">
        <v>2</v>
      </c>
      <c r="I3162" s="570">
        <v>99</v>
      </c>
      <c r="J3162" s="570">
        <v>147</v>
      </c>
      <c r="K3162" s="570">
        <v>99</v>
      </c>
      <c r="L3162" s="570">
        <v>11</v>
      </c>
      <c r="M3162" s="570">
        <v>99</v>
      </c>
      <c r="N3162" s="570">
        <v>99</v>
      </c>
      <c r="O3162" s="570">
        <v>99</v>
      </c>
      <c r="P3162" s="570">
        <v>99</v>
      </c>
      <c r="Q3162" s="570">
        <v>2</v>
      </c>
      <c r="R3162" s="570">
        <v>7</v>
      </c>
      <c r="S3162" s="570">
        <v>11</v>
      </c>
      <c r="T3162" s="570">
        <v>6.1428571428571441</v>
      </c>
      <c r="U3162" s="570">
        <v>18.328571428571426</v>
      </c>
      <c r="V3162" s="570">
        <v>0</v>
      </c>
      <c r="W3162" s="570">
        <v>14.285714285714288</v>
      </c>
      <c r="X3162" s="570">
        <v>71.428571428571445</v>
      </c>
      <c r="Y3162" s="570">
        <v>14.285714285714288</v>
      </c>
      <c r="Z3162" s="570">
        <v>9.1991792002973671</v>
      </c>
      <c r="AA3162" s="570">
        <v>0</v>
      </c>
      <c r="AB3162" s="570">
        <v>4.0152769493014837</v>
      </c>
      <c r="AC3162" s="570"/>
      <c r="AD3162" s="570">
        <v>79.622068057507818</v>
      </c>
      <c r="AE3162" s="570"/>
      <c r="AF3162" s="570">
        <v>3.4653465346534662</v>
      </c>
      <c r="AG3162" s="570">
        <v>5.6923554727361481</v>
      </c>
      <c r="AH3162" s="570">
        <v>28.571428571428577</v>
      </c>
      <c r="AI3162" s="570">
        <v>0</v>
      </c>
      <c r="AJ3162" s="570"/>
      <c r="AK3162" s="570"/>
      <c r="AL3162" s="570"/>
    </row>
    <row r="3163" spans="1:38">
      <c r="A3163" s="570">
        <v>18</v>
      </c>
      <c r="B3163" s="570">
        <v>611</v>
      </c>
      <c r="C3163" s="570">
        <v>2023</v>
      </c>
      <c r="D3163" s="570"/>
      <c r="E3163" s="570">
        <v>99</v>
      </c>
      <c r="F3163" s="570"/>
      <c r="G3163" s="570">
        <v>99</v>
      </c>
      <c r="H3163" s="570">
        <v>1</v>
      </c>
      <c r="I3163" s="570">
        <v>99</v>
      </c>
      <c r="J3163" s="570">
        <v>155</v>
      </c>
      <c r="K3163" s="570">
        <v>99</v>
      </c>
      <c r="L3163" s="570">
        <v>11</v>
      </c>
      <c r="M3163" s="570">
        <v>99</v>
      </c>
      <c r="N3163" s="570">
        <v>99</v>
      </c>
      <c r="O3163" s="570">
        <v>99</v>
      </c>
      <c r="P3163" s="570">
        <v>99</v>
      </c>
      <c r="Q3163" s="570">
        <v>2</v>
      </c>
      <c r="R3163" s="570">
        <v>2</v>
      </c>
      <c r="S3163" s="570">
        <v>11</v>
      </c>
      <c r="T3163" s="570">
        <v>9.5</v>
      </c>
      <c r="U3163" s="570">
        <v>33.75</v>
      </c>
      <c r="V3163" s="570">
        <v>50</v>
      </c>
      <c r="W3163" s="570">
        <v>50</v>
      </c>
      <c r="X3163" s="570">
        <v>100</v>
      </c>
      <c r="Y3163" s="570">
        <v>100</v>
      </c>
      <c r="Z3163" s="570">
        <v>8.1500000000000075</v>
      </c>
      <c r="AA3163" s="570">
        <v>0</v>
      </c>
      <c r="AB3163" s="570">
        <v>4.5</v>
      </c>
      <c r="AC3163" s="570"/>
      <c r="AD3163" s="570">
        <v>99.999999999999901</v>
      </c>
      <c r="AE3163" s="570"/>
      <c r="AF3163" s="570">
        <v>7.4794315632011998E-2</v>
      </c>
      <c r="AG3163" s="570">
        <v>0.15135818746888741</v>
      </c>
      <c r="AH3163" s="570">
        <v>0</v>
      </c>
      <c r="AI3163" s="570">
        <v>0</v>
      </c>
      <c r="AJ3163" s="570"/>
      <c r="AK3163" s="570"/>
      <c r="AL3163" s="570"/>
    </row>
    <row r="3164" spans="1:38">
      <c r="A3164" s="570">
        <v>18</v>
      </c>
      <c r="B3164" s="570">
        <v>612</v>
      </c>
      <c r="C3164" s="570">
        <v>2023</v>
      </c>
      <c r="D3164" s="570"/>
      <c r="E3164" s="570">
        <v>99</v>
      </c>
      <c r="F3164" s="570"/>
      <c r="G3164" s="570">
        <v>99</v>
      </c>
      <c r="H3164" s="570">
        <v>2</v>
      </c>
      <c r="I3164" s="570">
        <v>99</v>
      </c>
      <c r="J3164" s="570">
        <v>160</v>
      </c>
      <c r="K3164" s="570">
        <v>99</v>
      </c>
      <c r="L3164" s="570">
        <v>11</v>
      </c>
      <c r="M3164" s="570">
        <v>99</v>
      </c>
      <c r="N3164" s="570">
        <v>99</v>
      </c>
      <c r="O3164" s="570">
        <v>99</v>
      </c>
      <c r="P3164" s="570">
        <v>99</v>
      </c>
      <c r="Q3164" s="570"/>
      <c r="R3164" s="570">
        <v>0</v>
      </c>
      <c r="S3164" s="570"/>
      <c r="T3164" s="570"/>
      <c r="U3164" s="570"/>
      <c r="V3164" s="570"/>
      <c r="W3164" s="570"/>
      <c r="X3164" s="570"/>
      <c r="Y3164" s="570"/>
      <c r="Z3164" s="570"/>
      <c r="AA3164" s="570"/>
      <c r="AB3164" s="570"/>
      <c r="AC3164" s="570"/>
      <c r="AD3164" s="570"/>
      <c r="AE3164" s="570"/>
      <c r="AF3164" s="570"/>
      <c r="AG3164" s="570"/>
      <c r="AH3164" s="570"/>
      <c r="AI3164" s="570"/>
      <c r="AJ3164" s="570"/>
      <c r="AK3164" s="570"/>
      <c r="AL3164" s="570"/>
    </row>
    <row r="3165" spans="1:38">
      <c r="A3165" s="570">
        <v>18</v>
      </c>
      <c r="B3165" s="570">
        <v>613</v>
      </c>
      <c r="C3165" s="570">
        <v>2023</v>
      </c>
      <c r="D3165" s="570"/>
      <c r="E3165" s="570">
        <v>99</v>
      </c>
      <c r="F3165" s="570"/>
      <c r="G3165" s="570">
        <v>99</v>
      </c>
      <c r="H3165" s="570">
        <v>1</v>
      </c>
      <c r="I3165" s="570">
        <v>99</v>
      </c>
      <c r="J3165" s="570">
        <v>171</v>
      </c>
      <c r="K3165" s="570">
        <v>99</v>
      </c>
      <c r="L3165" s="570">
        <v>11</v>
      </c>
      <c r="M3165" s="570">
        <v>99</v>
      </c>
      <c r="N3165" s="570">
        <v>99</v>
      </c>
      <c r="O3165" s="570">
        <v>99</v>
      </c>
      <c r="P3165" s="570">
        <v>99</v>
      </c>
      <c r="Q3165" s="570"/>
      <c r="R3165" s="570">
        <v>0</v>
      </c>
      <c r="S3165" s="570"/>
      <c r="T3165" s="570"/>
      <c r="U3165" s="570"/>
      <c r="V3165" s="570"/>
      <c r="W3165" s="570"/>
      <c r="X3165" s="570"/>
      <c r="Y3165" s="570"/>
      <c r="Z3165" s="570"/>
      <c r="AA3165" s="570"/>
      <c r="AB3165" s="570"/>
      <c r="AC3165" s="570"/>
      <c r="AD3165" s="570"/>
      <c r="AE3165" s="570"/>
      <c r="AF3165" s="570"/>
      <c r="AG3165" s="570"/>
      <c r="AH3165" s="570"/>
      <c r="AI3165" s="570"/>
      <c r="AJ3165" s="570"/>
      <c r="AK3165" s="570"/>
      <c r="AL3165" s="570"/>
    </row>
    <row r="3166" spans="1:38">
      <c r="A3166" s="570">
        <v>18</v>
      </c>
      <c r="B3166" s="570">
        <v>614</v>
      </c>
      <c r="C3166" s="570">
        <v>2023</v>
      </c>
      <c r="D3166" s="570"/>
      <c r="E3166" s="570">
        <v>99</v>
      </c>
      <c r="F3166" s="570"/>
      <c r="G3166" s="570">
        <v>99</v>
      </c>
      <c r="H3166" s="570">
        <v>2</v>
      </c>
      <c r="I3166" s="570">
        <v>99</v>
      </c>
      <c r="J3166" s="570">
        <v>175</v>
      </c>
      <c r="K3166" s="570">
        <v>99</v>
      </c>
      <c r="L3166" s="570">
        <v>11</v>
      </c>
      <c r="M3166" s="570">
        <v>99</v>
      </c>
      <c r="N3166" s="570">
        <v>99</v>
      </c>
      <c r="O3166" s="570">
        <v>99</v>
      </c>
      <c r="P3166" s="570">
        <v>99</v>
      </c>
      <c r="Q3166" s="570"/>
      <c r="R3166" s="570">
        <v>0</v>
      </c>
      <c r="S3166" s="570"/>
      <c r="T3166" s="570"/>
      <c r="U3166" s="570"/>
      <c r="V3166" s="570"/>
      <c r="W3166" s="570"/>
      <c r="X3166" s="570"/>
      <c r="Y3166" s="570"/>
      <c r="Z3166" s="570"/>
      <c r="AA3166" s="570"/>
      <c r="AB3166" s="570"/>
      <c r="AC3166" s="570"/>
      <c r="AD3166" s="570"/>
      <c r="AE3166" s="570"/>
      <c r="AF3166" s="570"/>
      <c r="AG3166" s="570"/>
      <c r="AH3166" s="570"/>
      <c r="AI3166" s="570"/>
      <c r="AJ3166" s="570"/>
      <c r="AK3166" s="570"/>
      <c r="AL3166" s="570"/>
    </row>
    <row r="3167" spans="1:38">
      <c r="A3167" s="570">
        <v>18</v>
      </c>
      <c r="B3167" s="570">
        <v>615</v>
      </c>
      <c r="C3167" s="570">
        <v>2023</v>
      </c>
      <c r="D3167" s="570"/>
      <c r="E3167" s="570">
        <v>99</v>
      </c>
      <c r="F3167" s="570"/>
      <c r="G3167" s="570">
        <v>99</v>
      </c>
      <c r="H3167" s="570">
        <v>2</v>
      </c>
      <c r="I3167" s="570">
        <v>99</v>
      </c>
      <c r="J3167" s="570">
        <v>177</v>
      </c>
      <c r="K3167" s="570">
        <v>99</v>
      </c>
      <c r="L3167" s="570">
        <v>11</v>
      </c>
      <c r="M3167" s="570">
        <v>99</v>
      </c>
      <c r="N3167" s="570">
        <v>99</v>
      </c>
      <c r="O3167" s="570">
        <v>99</v>
      </c>
      <c r="P3167" s="570">
        <v>99</v>
      </c>
      <c r="Q3167" s="570"/>
      <c r="R3167" s="570">
        <v>0</v>
      </c>
      <c r="S3167" s="570"/>
      <c r="T3167" s="570"/>
      <c r="U3167" s="570"/>
      <c r="V3167" s="570"/>
      <c r="W3167" s="570"/>
      <c r="X3167" s="570"/>
      <c r="Y3167" s="570"/>
      <c r="Z3167" s="570"/>
      <c r="AA3167" s="570"/>
      <c r="AB3167" s="570"/>
      <c r="AC3167" s="570"/>
      <c r="AD3167" s="570"/>
      <c r="AE3167" s="570"/>
      <c r="AF3167" s="570"/>
      <c r="AG3167" s="570"/>
      <c r="AH3167" s="570"/>
      <c r="AI3167" s="570"/>
      <c r="AJ3167" s="570"/>
      <c r="AK3167" s="570"/>
      <c r="AL3167" s="570"/>
    </row>
    <row r="3168" spans="1:38">
      <c r="A3168" s="570">
        <v>18</v>
      </c>
      <c r="B3168" s="570">
        <v>616</v>
      </c>
      <c r="C3168" s="570">
        <v>2023</v>
      </c>
      <c r="D3168" s="570"/>
      <c r="E3168" s="570">
        <v>99</v>
      </c>
      <c r="F3168" s="570"/>
      <c r="G3168" s="570">
        <v>99</v>
      </c>
      <c r="H3168" s="570">
        <v>2</v>
      </c>
      <c r="I3168" s="570">
        <v>99</v>
      </c>
      <c r="J3168" s="570">
        <v>178</v>
      </c>
      <c r="K3168" s="570">
        <v>99</v>
      </c>
      <c r="L3168" s="570">
        <v>11</v>
      </c>
      <c r="M3168" s="570">
        <v>99</v>
      </c>
      <c r="N3168" s="570">
        <v>99</v>
      </c>
      <c r="O3168" s="570">
        <v>99</v>
      </c>
      <c r="P3168" s="570">
        <v>99</v>
      </c>
      <c r="Q3168" s="570">
        <v>2</v>
      </c>
      <c r="R3168" s="570">
        <v>2</v>
      </c>
      <c r="S3168" s="570">
        <v>11</v>
      </c>
      <c r="T3168" s="570">
        <v>5</v>
      </c>
      <c r="U3168" s="570">
        <v>17.899999999999999</v>
      </c>
      <c r="V3168" s="570">
        <v>0</v>
      </c>
      <c r="W3168" s="570">
        <v>0</v>
      </c>
      <c r="X3168" s="570">
        <v>50</v>
      </c>
      <c r="Y3168" s="570">
        <v>50</v>
      </c>
      <c r="Z3168" s="570">
        <v>6.4000000000000012</v>
      </c>
      <c r="AA3168" s="570">
        <v>0</v>
      </c>
      <c r="AB3168" s="570">
        <v>0</v>
      </c>
      <c r="AC3168" s="570"/>
      <c r="AD3168" s="570"/>
      <c r="AE3168" s="570"/>
      <c r="AF3168" s="570">
        <v>0.3773584905660376</v>
      </c>
      <c r="AG3168" s="570">
        <v>0.58172600380234318</v>
      </c>
      <c r="AH3168" s="570">
        <v>50</v>
      </c>
      <c r="AI3168" s="570">
        <v>0</v>
      </c>
      <c r="AJ3168" s="570"/>
      <c r="AK3168" s="570"/>
      <c r="AL3168" s="570"/>
    </row>
    <row r="3169" spans="1:38">
      <c r="A3169" s="570">
        <v>18</v>
      </c>
      <c r="B3169" s="570">
        <v>617</v>
      </c>
      <c r="C3169" s="570">
        <v>2023</v>
      </c>
      <c r="D3169" s="570"/>
      <c r="E3169" s="570">
        <v>99</v>
      </c>
      <c r="F3169" s="570"/>
      <c r="G3169" s="570">
        <v>99</v>
      </c>
      <c r="H3169" s="570">
        <v>2</v>
      </c>
      <c r="I3169" s="570">
        <v>99</v>
      </c>
      <c r="J3169" s="570">
        <v>181</v>
      </c>
      <c r="K3169" s="570">
        <v>99</v>
      </c>
      <c r="L3169" s="570">
        <v>11</v>
      </c>
      <c r="M3169" s="570">
        <v>99</v>
      </c>
      <c r="N3169" s="570">
        <v>99</v>
      </c>
      <c r="O3169" s="570">
        <v>99</v>
      </c>
      <c r="P3169" s="570">
        <v>99</v>
      </c>
      <c r="Q3169" s="570"/>
      <c r="R3169" s="570">
        <v>0</v>
      </c>
      <c r="S3169" s="570"/>
      <c r="T3169" s="570"/>
      <c r="U3169" s="570"/>
      <c r="V3169" s="570"/>
      <c r="W3169" s="570"/>
      <c r="X3169" s="570"/>
      <c r="Y3169" s="570"/>
      <c r="Z3169" s="570"/>
      <c r="AA3169" s="570"/>
      <c r="AB3169" s="570"/>
      <c r="AC3169" s="570"/>
      <c r="AD3169" s="570"/>
      <c r="AE3169" s="570"/>
      <c r="AF3169" s="570"/>
      <c r="AG3169" s="570"/>
      <c r="AH3169" s="570"/>
      <c r="AI3169" s="570"/>
      <c r="AJ3169" s="570"/>
      <c r="AK3169" s="570"/>
      <c r="AL3169" s="570"/>
    </row>
    <row r="3170" spans="1:38">
      <c r="A3170" s="570">
        <v>18</v>
      </c>
      <c r="B3170" s="570">
        <v>618</v>
      </c>
      <c r="C3170" s="570">
        <v>2023</v>
      </c>
      <c r="D3170" s="570"/>
      <c r="E3170" s="570">
        <v>99</v>
      </c>
      <c r="F3170" s="570"/>
      <c r="G3170" s="570">
        <v>99</v>
      </c>
      <c r="H3170" s="570">
        <v>1</v>
      </c>
      <c r="I3170" s="570">
        <v>99</v>
      </c>
      <c r="J3170" s="570">
        <v>262</v>
      </c>
      <c r="K3170" s="570">
        <v>99</v>
      </c>
      <c r="L3170" s="570">
        <v>11</v>
      </c>
      <c r="M3170" s="570">
        <v>99</v>
      </c>
      <c r="N3170" s="570">
        <v>99</v>
      </c>
      <c r="O3170" s="570">
        <v>99</v>
      </c>
      <c r="P3170" s="570">
        <v>99</v>
      </c>
      <c r="Q3170" s="570"/>
      <c r="R3170" s="570">
        <v>0</v>
      </c>
      <c r="S3170" s="570"/>
      <c r="T3170" s="570"/>
      <c r="U3170" s="570"/>
      <c r="V3170" s="570"/>
      <c r="W3170" s="570"/>
      <c r="X3170" s="570"/>
      <c r="Y3170" s="570"/>
      <c r="Z3170" s="570"/>
      <c r="AA3170" s="570"/>
      <c r="AB3170" s="570"/>
      <c r="AC3170" s="570"/>
      <c r="AD3170" s="570"/>
      <c r="AE3170" s="570"/>
      <c r="AF3170" s="570"/>
      <c r="AG3170" s="570"/>
      <c r="AH3170" s="570"/>
      <c r="AI3170" s="570"/>
      <c r="AJ3170" s="570"/>
      <c r="AK3170" s="570"/>
      <c r="AL3170" s="570"/>
    </row>
    <row r="3171" spans="1:38">
      <c r="A3171" s="570">
        <v>18</v>
      </c>
      <c r="B3171" s="570">
        <v>619</v>
      </c>
      <c r="C3171" s="570">
        <v>2023</v>
      </c>
      <c r="D3171" s="570"/>
      <c r="E3171" s="570">
        <v>99</v>
      </c>
      <c r="F3171" s="570"/>
      <c r="G3171" s="570">
        <v>99</v>
      </c>
      <c r="H3171" s="570">
        <v>1</v>
      </c>
      <c r="I3171" s="570">
        <v>99</v>
      </c>
      <c r="J3171" s="570">
        <v>309</v>
      </c>
      <c r="K3171" s="570">
        <v>99</v>
      </c>
      <c r="L3171" s="570">
        <v>11</v>
      </c>
      <c r="M3171" s="570">
        <v>99</v>
      </c>
      <c r="N3171" s="570">
        <v>99</v>
      </c>
      <c r="O3171" s="570">
        <v>99</v>
      </c>
      <c r="P3171" s="570">
        <v>99</v>
      </c>
      <c r="Q3171" s="570">
        <v>9</v>
      </c>
      <c r="R3171" s="570">
        <v>38</v>
      </c>
      <c r="S3171" s="570">
        <v>11</v>
      </c>
      <c r="T3171" s="570">
        <v>6.5789473684210513</v>
      </c>
      <c r="U3171" s="570">
        <v>14.223684210526311</v>
      </c>
      <c r="V3171" s="570">
        <v>0</v>
      </c>
      <c r="W3171" s="570">
        <v>5.2631578947368443</v>
      </c>
      <c r="X3171" s="570">
        <v>31.578947368421055</v>
      </c>
      <c r="Y3171" s="570">
        <v>18.421052631578945</v>
      </c>
      <c r="Z3171" s="570">
        <v>8.7020395132262376</v>
      </c>
      <c r="AA3171" s="570">
        <v>0</v>
      </c>
      <c r="AB3171" s="570">
        <v>1.7863750261554907</v>
      </c>
      <c r="AC3171" s="570"/>
      <c r="AD3171" s="570">
        <v>51.916651981834491</v>
      </c>
      <c r="AE3171" s="570"/>
      <c r="AF3171" s="570">
        <v>3.2148900169204744</v>
      </c>
      <c r="AG3171" s="570">
        <v>3.9746738634859473</v>
      </c>
      <c r="AH3171" s="570">
        <v>0</v>
      </c>
      <c r="AI3171" s="570">
        <v>0</v>
      </c>
      <c r="AJ3171" s="570"/>
      <c r="AK3171" s="570"/>
      <c r="AL3171" s="570"/>
    </row>
    <row r="3172" spans="1:38">
      <c r="A3172" s="570">
        <v>18</v>
      </c>
      <c r="B3172" s="570">
        <v>620</v>
      </c>
      <c r="C3172" s="570">
        <v>2023</v>
      </c>
      <c r="D3172" s="570"/>
      <c r="E3172" s="570">
        <v>99</v>
      </c>
      <c r="F3172" s="570"/>
      <c r="G3172" s="570">
        <v>99</v>
      </c>
      <c r="H3172" s="570">
        <v>2</v>
      </c>
      <c r="I3172" s="570">
        <v>99</v>
      </c>
      <c r="J3172" s="570">
        <v>470</v>
      </c>
      <c r="K3172" s="570">
        <v>99</v>
      </c>
      <c r="L3172" s="570">
        <v>11</v>
      </c>
      <c r="M3172" s="570">
        <v>99</v>
      </c>
      <c r="N3172" s="570">
        <v>99</v>
      </c>
      <c r="O3172" s="570">
        <v>99</v>
      </c>
      <c r="P3172" s="570">
        <v>99</v>
      </c>
      <c r="Q3172" s="570"/>
      <c r="R3172" s="570">
        <v>0</v>
      </c>
      <c r="S3172" s="570"/>
      <c r="T3172" s="570"/>
      <c r="U3172" s="570"/>
      <c r="V3172" s="570"/>
      <c r="W3172" s="570"/>
      <c r="X3172" s="570"/>
      <c r="Y3172" s="570"/>
      <c r="Z3172" s="570"/>
      <c r="AA3172" s="570"/>
      <c r="AB3172" s="570"/>
      <c r="AC3172" s="570"/>
      <c r="AD3172" s="570"/>
      <c r="AE3172" s="570"/>
      <c r="AF3172" s="570"/>
      <c r="AG3172" s="570"/>
      <c r="AH3172" s="570"/>
      <c r="AI3172" s="570"/>
      <c r="AJ3172" s="570"/>
      <c r="AK3172" s="570"/>
      <c r="AL3172" s="570"/>
    </row>
    <row r="3173" spans="1:38">
      <c r="A3173" s="570">
        <v>18</v>
      </c>
      <c r="B3173" s="570">
        <v>621</v>
      </c>
      <c r="C3173" s="570">
        <v>2023</v>
      </c>
      <c r="D3173" s="570"/>
      <c r="E3173" s="570">
        <v>99</v>
      </c>
      <c r="F3173" s="570"/>
      <c r="G3173" s="570">
        <v>99</v>
      </c>
      <c r="H3173" s="570">
        <v>2</v>
      </c>
      <c r="I3173" s="570">
        <v>99</v>
      </c>
      <c r="J3173" s="570">
        <v>629</v>
      </c>
      <c r="K3173" s="570">
        <v>99</v>
      </c>
      <c r="L3173" s="570">
        <v>11</v>
      </c>
      <c r="M3173" s="570">
        <v>99</v>
      </c>
      <c r="N3173" s="570">
        <v>99</v>
      </c>
      <c r="O3173" s="570">
        <v>99</v>
      </c>
      <c r="P3173" s="570">
        <v>99</v>
      </c>
      <c r="Q3173" s="570"/>
      <c r="R3173" s="570">
        <v>0</v>
      </c>
      <c r="S3173" s="570"/>
      <c r="T3173" s="570"/>
      <c r="U3173" s="570"/>
      <c r="V3173" s="570"/>
      <c r="W3173" s="570"/>
      <c r="X3173" s="570"/>
      <c r="Y3173" s="570"/>
      <c r="Z3173" s="570"/>
      <c r="AA3173" s="570"/>
      <c r="AB3173" s="570"/>
      <c r="AC3173" s="570"/>
      <c r="AD3173" s="570"/>
      <c r="AE3173" s="570"/>
      <c r="AF3173" s="570"/>
      <c r="AG3173" s="570"/>
      <c r="AH3173" s="570"/>
      <c r="AI3173" s="570"/>
      <c r="AJ3173" s="570"/>
      <c r="AK3173" s="570"/>
      <c r="AL3173" s="570"/>
    </row>
    <row r="3174" spans="1:38">
      <c r="A3174" s="570">
        <v>18</v>
      </c>
      <c r="B3174" s="570">
        <v>622</v>
      </c>
      <c r="C3174" s="570">
        <v>2023</v>
      </c>
      <c r="D3174" s="570"/>
      <c r="E3174" s="570">
        <v>99</v>
      </c>
      <c r="F3174" s="570"/>
      <c r="G3174" s="570">
        <v>99</v>
      </c>
      <c r="H3174" s="570">
        <v>1</v>
      </c>
      <c r="I3174" s="570">
        <v>99</v>
      </c>
      <c r="J3174" s="570">
        <v>643</v>
      </c>
      <c r="K3174" s="570">
        <v>99</v>
      </c>
      <c r="L3174" s="570">
        <v>11</v>
      </c>
      <c r="M3174" s="570">
        <v>99</v>
      </c>
      <c r="N3174" s="570">
        <v>99</v>
      </c>
      <c r="O3174" s="570">
        <v>99</v>
      </c>
      <c r="P3174" s="570">
        <v>99</v>
      </c>
      <c r="Q3174" s="570"/>
      <c r="R3174" s="570">
        <v>0</v>
      </c>
      <c r="S3174" s="570"/>
      <c r="T3174" s="570"/>
      <c r="U3174" s="570"/>
      <c r="V3174" s="570"/>
      <c r="W3174" s="570"/>
      <c r="X3174" s="570"/>
      <c r="Y3174" s="570"/>
      <c r="Z3174" s="570"/>
      <c r="AA3174" s="570"/>
      <c r="AB3174" s="570"/>
      <c r="AC3174" s="570"/>
      <c r="AD3174" s="570"/>
      <c r="AE3174" s="570"/>
      <c r="AF3174" s="570"/>
      <c r="AG3174" s="570"/>
      <c r="AH3174" s="570"/>
      <c r="AI3174" s="570"/>
      <c r="AJ3174" s="570"/>
      <c r="AK3174" s="570"/>
      <c r="AL3174" s="570"/>
    </row>
    <row r="3175" spans="1:38">
      <c r="A3175" s="570">
        <v>18</v>
      </c>
      <c r="B3175" s="570">
        <v>623</v>
      </c>
      <c r="C3175" s="570">
        <v>2023</v>
      </c>
      <c r="D3175" s="570"/>
      <c r="E3175" s="570">
        <v>99</v>
      </c>
      <c r="F3175" s="570"/>
      <c r="G3175" s="570">
        <v>99</v>
      </c>
      <c r="H3175" s="570">
        <v>2</v>
      </c>
      <c r="I3175" s="570">
        <v>99</v>
      </c>
      <c r="J3175" s="570">
        <v>704</v>
      </c>
      <c r="K3175" s="570">
        <v>99</v>
      </c>
      <c r="L3175" s="570">
        <v>11</v>
      </c>
      <c r="M3175" s="570">
        <v>99</v>
      </c>
      <c r="N3175" s="570">
        <v>99</v>
      </c>
      <c r="O3175" s="570">
        <v>99</v>
      </c>
      <c r="P3175" s="570">
        <v>99</v>
      </c>
      <c r="Q3175" s="570"/>
      <c r="R3175" s="570">
        <v>0</v>
      </c>
      <c r="S3175" s="570"/>
      <c r="T3175" s="570"/>
      <c r="U3175" s="570"/>
      <c r="V3175" s="570"/>
      <c r="W3175" s="570"/>
      <c r="X3175" s="570"/>
      <c r="Y3175" s="570"/>
      <c r="Z3175" s="570"/>
      <c r="AA3175" s="570"/>
      <c r="AB3175" s="570"/>
      <c r="AC3175" s="570"/>
      <c r="AD3175" s="570"/>
      <c r="AE3175" s="570"/>
      <c r="AF3175" s="570"/>
      <c r="AG3175" s="570"/>
      <c r="AH3175" s="570"/>
      <c r="AI3175" s="570"/>
      <c r="AJ3175" s="570"/>
      <c r="AK3175" s="570"/>
      <c r="AL3175" s="570"/>
    </row>
    <row r="3176" spans="1:38">
      <c r="A3176" s="570">
        <v>18</v>
      </c>
      <c r="B3176" s="570">
        <v>624</v>
      </c>
      <c r="C3176" s="570">
        <v>2023</v>
      </c>
      <c r="D3176" s="570"/>
      <c r="E3176" s="570">
        <v>99</v>
      </c>
      <c r="F3176" s="570"/>
      <c r="G3176" s="570">
        <v>99</v>
      </c>
      <c r="H3176" s="570">
        <v>1</v>
      </c>
      <c r="I3176" s="570">
        <v>99</v>
      </c>
      <c r="J3176" s="570">
        <v>802</v>
      </c>
      <c r="K3176" s="570">
        <v>99</v>
      </c>
      <c r="L3176" s="570">
        <v>11</v>
      </c>
      <c r="M3176" s="570">
        <v>99</v>
      </c>
      <c r="N3176" s="570">
        <v>99</v>
      </c>
      <c r="O3176" s="570">
        <v>99</v>
      </c>
      <c r="P3176" s="570">
        <v>99</v>
      </c>
      <c r="Q3176" s="570"/>
      <c r="R3176" s="570">
        <v>0</v>
      </c>
      <c r="S3176" s="570"/>
      <c r="T3176" s="570"/>
      <c r="U3176" s="570"/>
      <c r="V3176" s="570"/>
      <c r="W3176" s="570"/>
      <c r="X3176" s="570"/>
      <c r="Y3176" s="570"/>
      <c r="Z3176" s="570"/>
      <c r="AA3176" s="570"/>
      <c r="AB3176" s="570"/>
      <c r="AC3176" s="570"/>
      <c r="AD3176" s="570"/>
      <c r="AE3176" s="570"/>
      <c r="AF3176" s="570"/>
      <c r="AG3176" s="570"/>
      <c r="AH3176" s="570"/>
      <c r="AI3176" s="570"/>
      <c r="AJ3176" s="570"/>
      <c r="AK3176" s="570"/>
      <c r="AL3176" s="570"/>
    </row>
    <row r="3177" spans="1:38">
      <c r="A3177" s="570">
        <v>18</v>
      </c>
      <c r="B3177" s="570">
        <v>625</v>
      </c>
      <c r="C3177" s="570">
        <v>2023</v>
      </c>
      <c r="D3177" s="570"/>
      <c r="E3177" s="570">
        <v>99</v>
      </c>
      <c r="F3177" s="570"/>
      <c r="G3177" s="570">
        <v>99</v>
      </c>
      <c r="H3177" s="570">
        <v>1</v>
      </c>
      <c r="I3177" s="570">
        <v>99</v>
      </c>
      <c r="J3177" s="570">
        <v>103</v>
      </c>
      <c r="K3177" s="570">
        <v>99</v>
      </c>
      <c r="L3177" s="570">
        <v>12</v>
      </c>
      <c r="M3177" s="570">
        <v>99</v>
      </c>
      <c r="N3177" s="570">
        <v>99</v>
      </c>
      <c r="O3177" s="570">
        <v>99</v>
      </c>
      <c r="P3177" s="570">
        <v>99</v>
      </c>
      <c r="Q3177" s="570"/>
      <c r="R3177" s="570">
        <v>0</v>
      </c>
      <c r="S3177" s="570"/>
      <c r="T3177" s="570"/>
      <c r="U3177" s="570"/>
      <c r="V3177" s="570"/>
      <c r="W3177" s="570"/>
      <c r="X3177" s="570"/>
      <c r="Y3177" s="570"/>
      <c r="Z3177" s="570"/>
      <c r="AA3177" s="570"/>
      <c r="AB3177" s="570"/>
      <c r="AC3177" s="570"/>
      <c r="AD3177" s="570"/>
      <c r="AE3177" s="570"/>
      <c r="AF3177" s="570"/>
      <c r="AG3177" s="570"/>
      <c r="AH3177" s="570"/>
      <c r="AI3177" s="570"/>
      <c r="AJ3177" s="570"/>
      <c r="AK3177" s="570"/>
      <c r="AL3177" s="570"/>
    </row>
    <row r="3178" spans="1:38">
      <c r="A3178" s="570">
        <v>18</v>
      </c>
      <c r="B3178" s="570">
        <v>626</v>
      </c>
      <c r="C3178" s="570">
        <v>2023</v>
      </c>
      <c r="D3178" s="570"/>
      <c r="E3178" s="570">
        <v>99</v>
      </c>
      <c r="F3178" s="570"/>
      <c r="G3178" s="570">
        <v>99</v>
      </c>
      <c r="H3178" s="570">
        <v>2</v>
      </c>
      <c r="I3178" s="570">
        <v>99</v>
      </c>
      <c r="J3178" s="570">
        <v>106</v>
      </c>
      <c r="K3178" s="570">
        <v>99</v>
      </c>
      <c r="L3178" s="570">
        <v>12</v>
      </c>
      <c r="M3178" s="570">
        <v>99</v>
      </c>
      <c r="N3178" s="570">
        <v>99</v>
      </c>
      <c r="O3178" s="570">
        <v>99</v>
      </c>
      <c r="P3178" s="570">
        <v>99</v>
      </c>
      <c r="Q3178" s="570"/>
      <c r="R3178" s="570">
        <v>0</v>
      </c>
      <c r="S3178" s="570"/>
      <c r="T3178" s="570"/>
      <c r="U3178" s="570"/>
      <c r="V3178" s="570"/>
      <c r="W3178" s="570"/>
      <c r="X3178" s="570"/>
      <c r="Y3178" s="570"/>
      <c r="Z3178" s="570"/>
      <c r="AA3178" s="570"/>
      <c r="AB3178" s="570"/>
      <c r="AC3178" s="570"/>
      <c r="AD3178" s="570"/>
      <c r="AE3178" s="570"/>
      <c r="AF3178" s="570"/>
      <c r="AG3178" s="570"/>
      <c r="AH3178" s="570"/>
      <c r="AI3178" s="570"/>
      <c r="AJ3178" s="570"/>
      <c r="AK3178" s="570"/>
      <c r="AL3178" s="570"/>
    </row>
    <row r="3179" spans="1:38">
      <c r="A3179" s="570">
        <v>18</v>
      </c>
      <c r="B3179" s="570">
        <v>627</v>
      </c>
      <c r="C3179" s="570">
        <v>2023</v>
      </c>
      <c r="D3179" s="570"/>
      <c r="E3179" s="570">
        <v>99</v>
      </c>
      <c r="F3179" s="570"/>
      <c r="G3179" s="570">
        <v>99</v>
      </c>
      <c r="H3179" s="570">
        <v>1</v>
      </c>
      <c r="I3179" s="570">
        <v>99</v>
      </c>
      <c r="J3179" s="570">
        <v>110</v>
      </c>
      <c r="K3179" s="570">
        <v>99</v>
      </c>
      <c r="L3179" s="570">
        <v>12</v>
      </c>
      <c r="M3179" s="570">
        <v>99</v>
      </c>
      <c r="N3179" s="570">
        <v>99</v>
      </c>
      <c r="O3179" s="570">
        <v>99</v>
      </c>
      <c r="P3179" s="570">
        <v>99</v>
      </c>
      <c r="Q3179" s="570"/>
      <c r="R3179" s="570">
        <v>0</v>
      </c>
      <c r="S3179" s="570"/>
      <c r="T3179" s="570"/>
      <c r="U3179" s="570"/>
      <c r="V3179" s="570"/>
      <c r="W3179" s="570"/>
      <c r="X3179" s="570"/>
      <c r="Y3179" s="570"/>
      <c r="Z3179" s="570"/>
      <c r="AA3179" s="570"/>
      <c r="AB3179" s="570"/>
      <c r="AC3179" s="570"/>
      <c r="AD3179" s="570"/>
      <c r="AE3179" s="570"/>
      <c r="AF3179" s="570"/>
      <c r="AG3179" s="570"/>
      <c r="AH3179" s="570"/>
      <c r="AI3179" s="570"/>
      <c r="AJ3179" s="570"/>
      <c r="AK3179" s="570"/>
      <c r="AL3179" s="570"/>
    </row>
    <row r="3180" spans="1:38">
      <c r="A3180" s="570">
        <v>18</v>
      </c>
      <c r="B3180" s="570">
        <v>628</v>
      </c>
      <c r="C3180" s="570">
        <v>2023</v>
      </c>
      <c r="D3180" s="570"/>
      <c r="E3180" s="570">
        <v>99</v>
      </c>
      <c r="F3180" s="570"/>
      <c r="G3180" s="570">
        <v>99</v>
      </c>
      <c r="H3180" s="570">
        <v>1</v>
      </c>
      <c r="I3180" s="570">
        <v>99</v>
      </c>
      <c r="J3180" s="570">
        <v>111</v>
      </c>
      <c r="K3180" s="570">
        <v>99</v>
      </c>
      <c r="L3180" s="570">
        <v>12</v>
      </c>
      <c r="M3180" s="570">
        <v>99</v>
      </c>
      <c r="N3180" s="570">
        <v>99</v>
      </c>
      <c r="O3180" s="570">
        <v>99</v>
      </c>
      <c r="P3180" s="570">
        <v>99</v>
      </c>
      <c r="Q3180" s="570"/>
      <c r="R3180" s="570">
        <v>0</v>
      </c>
      <c r="S3180" s="570"/>
      <c r="T3180" s="570"/>
      <c r="U3180" s="570"/>
      <c r="V3180" s="570"/>
      <c r="W3180" s="570"/>
      <c r="X3180" s="570"/>
      <c r="Y3180" s="570"/>
      <c r="Z3180" s="570"/>
      <c r="AA3180" s="570"/>
      <c r="AB3180" s="570"/>
      <c r="AC3180" s="570"/>
      <c r="AD3180" s="570"/>
      <c r="AE3180" s="570"/>
      <c r="AF3180" s="570"/>
      <c r="AG3180" s="570"/>
      <c r="AH3180" s="570"/>
      <c r="AI3180" s="570"/>
      <c r="AJ3180" s="570"/>
      <c r="AK3180" s="570"/>
      <c r="AL3180" s="570"/>
    </row>
    <row r="3181" spans="1:38">
      <c r="A3181" s="570">
        <v>18</v>
      </c>
      <c r="B3181" s="570">
        <v>629</v>
      </c>
      <c r="C3181" s="570">
        <v>2023</v>
      </c>
      <c r="D3181" s="570"/>
      <c r="E3181" s="570">
        <v>99</v>
      </c>
      <c r="F3181" s="570"/>
      <c r="G3181" s="570">
        <v>99</v>
      </c>
      <c r="H3181" s="570">
        <v>1</v>
      </c>
      <c r="I3181" s="570">
        <v>99</v>
      </c>
      <c r="J3181" s="570">
        <v>116</v>
      </c>
      <c r="K3181" s="570">
        <v>99</v>
      </c>
      <c r="L3181" s="570">
        <v>12</v>
      </c>
      <c r="M3181" s="570">
        <v>99</v>
      </c>
      <c r="N3181" s="570">
        <v>99</v>
      </c>
      <c r="O3181" s="570">
        <v>99</v>
      </c>
      <c r="P3181" s="570">
        <v>99</v>
      </c>
      <c r="Q3181" s="570"/>
      <c r="R3181" s="570">
        <v>0</v>
      </c>
      <c r="S3181" s="570"/>
      <c r="T3181" s="570"/>
      <c r="U3181" s="570"/>
      <c r="V3181" s="570"/>
      <c r="W3181" s="570"/>
      <c r="X3181" s="570"/>
      <c r="Y3181" s="570"/>
      <c r="Z3181" s="570"/>
      <c r="AA3181" s="570"/>
      <c r="AB3181" s="570"/>
      <c r="AC3181" s="570"/>
      <c r="AD3181" s="570"/>
      <c r="AE3181" s="570"/>
      <c r="AF3181" s="570"/>
      <c r="AG3181" s="570"/>
      <c r="AH3181" s="570"/>
      <c r="AI3181" s="570"/>
      <c r="AJ3181" s="570"/>
      <c r="AK3181" s="570"/>
      <c r="AL3181" s="570"/>
    </row>
    <row r="3182" spans="1:38">
      <c r="A3182" s="570">
        <v>18</v>
      </c>
      <c r="B3182" s="570">
        <v>630</v>
      </c>
      <c r="C3182" s="570">
        <v>2023</v>
      </c>
      <c r="D3182" s="570"/>
      <c r="E3182" s="570">
        <v>99</v>
      </c>
      <c r="F3182" s="570"/>
      <c r="G3182" s="570">
        <v>99</v>
      </c>
      <c r="H3182" s="570">
        <v>2</v>
      </c>
      <c r="I3182" s="570">
        <v>99</v>
      </c>
      <c r="J3182" s="570">
        <v>117</v>
      </c>
      <c r="K3182" s="570">
        <v>99</v>
      </c>
      <c r="L3182" s="570">
        <v>12</v>
      </c>
      <c r="M3182" s="570">
        <v>99</v>
      </c>
      <c r="N3182" s="570">
        <v>99</v>
      </c>
      <c r="O3182" s="570">
        <v>99</v>
      </c>
      <c r="P3182" s="570">
        <v>99</v>
      </c>
      <c r="Q3182" s="570"/>
      <c r="R3182" s="570">
        <v>0</v>
      </c>
      <c r="S3182" s="570"/>
      <c r="T3182" s="570"/>
      <c r="U3182" s="570"/>
      <c r="V3182" s="570"/>
      <c r="W3182" s="570"/>
      <c r="X3182" s="570"/>
      <c r="Y3182" s="570"/>
      <c r="Z3182" s="570"/>
      <c r="AA3182" s="570"/>
      <c r="AB3182" s="570"/>
      <c r="AC3182" s="570"/>
      <c r="AD3182" s="570"/>
      <c r="AE3182" s="570"/>
      <c r="AF3182" s="570"/>
      <c r="AG3182" s="570"/>
      <c r="AH3182" s="570"/>
      <c r="AI3182" s="570"/>
      <c r="AJ3182" s="570"/>
      <c r="AK3182" s="570"/>
      <c r="AL3182" s="570"/>
    </row>
    <row r="3183" spans="1:38">
      <c r="A3183" s="570">
        <v>18</v>
      </c>
      <c r="B3183" s="570">
        <v>631</v>
      </c>
      <c r="C3183" s="570">
        <v>2023</v>
      </c>
      <c r="D3183" s="570"/>
      <c r="E3183" s="570">
        <v>99</v>
      </c>
      <c r="F3183" s="570"/>
      <c r="G3183" s="570">
        <v>99</v>
      </c>
      <c r="H3183" s="570">
        <v>1</v>
      </c>
      <c r="I3183" s="570">
        <v>99</v>
      </c>
      <c r="J3183" s="570">
        <v>134</v>
      </c>
      <c r="K3183" s="570">
        <v>99</v>
      </c>
      <c r="L3183" s="570">
        <v>12</v>
      </c>
      <c r="M3183" s="570">
        <v>99</v>
      </c>
      <c r="N3183" s="570">
        <v>99</v>
      </c>
      <c r="O3183" s="570">
        <v>99</v>
      </c>
      <c r="P3183" s="570">
        <v>99</v>
      </c>
      <c r="Q3183" s="570"/>
      <c r="R3183" s="570">
        <v>0</v>
      </c>
      <c r="S3183" s="570"/>
      <c r="T3183" s="570"/>
      <c r="U3183" s="570"/>
      <c r="V3183" s="570"/>
      <c r="W3183" s="570"/>
      <c r="X3183" s="570"/>
      <c r="Y3183" s="570"/>
      <c r="Z3183" s="570"/>
      <c r="AA3183" s="570"/>
      <c r="AB3183" s="570"/>
      <c r="AC3183" s="570"/>
      <c r="AD3183" s="570"/>
      <c r="AE3183" s="570"/>
      <c r="AF3183" s="570"/>
      <c r="AG3183" s="570"/>
      <c r="AH3183" s="570"/>
      <c r="AI3183" s="570"/>
      <c r="AJ3183" s="570"/>
      <c r="AK3183" s="570"/>
      <c r="AL3183" s="570"/>
    </row>
    <row r="3184" spans="1:38">
      <c r="A3184" s="570">
        <v>18</v>
      </c>
      <c r="B3184" s="570">
        <v>632</v>
      </c>
      <c r="C3184" s="570">
        <v>2023</v>
      </c>
      <c r="D3184" s="570"/>
      <c r="E3184" s="570">
        <v>99</v>
      </c>
      <c r="F3184" s="570"/>
      <c r="G3184" s="570">
        <v>99</v>
      </c>
      <c r="H3184" s="570">
        <v>2</v>
      </c>
      <c r="I3184" s="570">
        <v>99</v>
      </c>
      <c r="J3184" s="570">
        <v>141</v>
      </c>
      <c r="K3184" s="570">
        <v>99</v>
      </c>
      <c r="L3184" s="570">
        <v>12</v>
      </c>
      <c r="M3184" s="570">
        <v>99</v>
      </c>
      <c r="N3184" s="570">
        <v>99</v>
      </c>
      <c r="O3184" s="570">
        <v>99</v>
      </c>
      <c r="P3184" s="570">
        <v>99</v>
      </c>
      <c r="Q3184" s="570"/>
      <c r="R3184" s="570">
        <v>0</v>
      </c>
      <c r="S3184" s="570"/>
      <c r="T3184" s="570"/>
      <c r="U3184" s="570"/>
      <c r="V3184" s="570"/>
      <c r="W3184" s="570"/>
      <c r="X3184" s="570"/>
      <c r="Y3184" s="570"/>
      <c r="Z3184" s="570"/>
      <c r="AA3184" s="570"/>
      <c r="AB3184" s="570"/>
      <c r="AC3184" s="570"/>
      <c r="AD3184" s="570"/>
      <c r="AE3184" s="570"/>
      <c r="AF3184" s="570"/>
      <c r="AG3184" s="570"/>
      <c r="AH3184" s="570"/>
      <c r="AI3184" s="570"/>
      <c r="AJ3184" s="570"/>
      <c r="AK3184" s="570"/>
      <c r="AL3184" s="570"/>
    </row>
    <row r="3185" spans="1:38">
      <c r="A3185" s="570">
        <v>18</v>
      </c>
      <c r="B3185" s="570">
        <v>633</v>
      </c>
      <c r="C3185" s="570">
        <v>2023</v>
      </c>
      <c r="D3185" s="570"/>
      <c r="E3185" s="570">
        <v>99</v>
      </c>
      <c r="F3185" s="570"/>
      <c r="G3185" s="570">
        <v>99</v>
      </c>
      <c r="H3185" s="570">
        <v>2</v>
      </c>
      <c r="I3185" s="570">
        <v>99</v>
      </c>
      <c r="J3185" s="570">
        <v>143</v>
      </c>
      <c r="K3185" s="570">
        <v>99</v>
      </c>
      <c r="L3185" s="570">
        <v>12</v>
      </c>
      <c r="M3185" s="570">
        <v>99</v>
      </c>
      <c r="N3185" s="570">
        <v>99</v>
      </c>
      <c r="O3185" s="570">
        <v>99</v>
      </c>
      <c r="P3185" s="570">
        <v>99</v>
      </c>
      <c r="Q3185" s="570"/>
      <c r="R3185" s="570">
        <v>0</v>
      </c>
      <c r="S3185" s="570"/>
      <c r="T3185" s="570"/>
      <c r="U3185" s="570"/>
      <c r="V3185" s="570"/>
      <c r="W3185" s="570"/>
      <c r="X3185" s="570"/>
      <c r="Y3185" s="570"/>
      <c r="Z3185" s="570"/>
      <c r="AA3185" s="570"/>
      <c r="AB3185" s="570"/>
      <c r="AC3185" s="570"/>
      <c r="AD3185" s="570"/>
      <c r="AE3185" s="570"/>
      <c r="AF3185" s="570"/>
      <c r="AG3185" s="570"/>
      <c r="AH3185" s="570"/>
      <c r="AI3185" s="570"/>
      <c r="AJ3185" s="570"/>
      <c r="AK3185" s="570"/>
      <c r="AL3185" s="570"/>
    </row>
    <row r="3186" spans="1:38">
      <c r="A3186" s="570">
        <v>18</v>
      </c>
      <c r="B3186" s="570">
        <v>634</v>
      </c>
      <c r="C3186" s="570">
        <v>2023</v>
      </c>
      <c r="D3186" s="570"/>
      <c r="E3186" s="570">
        <v>99</v>
      </c>
      <c r="F3186" s="570"/>
      <c r="G3186" s="570">
        <v>99</v>
      </c>
      <c r="H3186" s="570">
        <v>2</v>
      </c>
      <c r="I3186" s="570">
        <v>99</v>
      </c>
      <c r="J3186" s="570">
        <v>147</v>
      </c>
      <c r="K3186" s="570">
        <v>99</v>
      </c>
      <c r="L3186" s="570">
        <v>12</v>
      </c>
      <c r="M3186" s="570">
        <v>99</v>
      </c>
      <c r="N3186" s="570">
        <v>99</v>
      </c>
      <c r="O3186" s="570">
        <v>99</v>
      </c>
      <c r="P3186" s="570">
        <v>99</v>
      </c>
      <c r="Q3186" s="570"/>
      <c r="R3186" s="570">
        <v>0</v>
      </c>
      <c r="S3186" s="570"/>
      <c r="T3186" s="570"/>
      <c r="U3186" s="570"/>
      <c r="V3186" s="570"/>
      <c r="W3186" s="570"/>
      <c r="X3186" s="570"/>
      <c r="Y3186" s="570"/>
      <c r="Z3186" s="570"/>
      <c r="AA3186" s="570"/>
      <c r="AB3186" s="570"/>
      <c r="AC3186" s="570"/>
      <c r="AD3186" s="570"/>
      <c r="AE3186" s="570"/>
      <c r="AF3186" s="570"/>
      <c r="AG3186" s="570"/>
      <c r="AH3186" s="570"/>
      <c r="AI3186" s="570"/>
      <c r="AJ3186" s="570"/>
      <c r="AK3186" s="570"/>
      <c r="AL3186" s="570"/>
    </row>
    <row r="3187" spans="1:38">
      <c r="A3187" s="570">
        <v>18</v>
      </c>
      <c r="B3187" s="570">
        <v>635</v>
      </c>
      <c r="C3187" s="570">
        <v>2023</v>
      </c>
      <c r="D3187" s="570"/>
      <c r="E3187" s="570">
        <v>99</v>
      </c>
      <c r="F3187" s="570"/>
      <c r="G3187" s="570">
        <v>99</v>
      </c>
      <c r="H3187" s="570">
        <v>1</v>
      </c>
      <c r="I3187" s="570">
        <v>99</v>
      </c>
      <c r="J3187" s="570">
        <v>155</v>
      </c>
      <c r="K3187" s="570">
        <v>99</v>
      </c>
      <c r="L3187" s="570">
        <v>12</v>
      </c>
      <c r="M3187" s="570">
        <v>99</v>
      </c>
      <c r="N3187" s="570">
        <v>99</v>
      </c>
      <c r="O3187" s="570">
        <v>99</v>
      </c>
      <c r="P3187" s="570">
        <v>99</v>
      </c>
      <c r="Q3187" s="570"/>
      <c r="R3187" s="570">
        <v>0</v>
      </c>
      <c r="S3187" s="570"/>
      <c r="T3187" s="570"/>
      <c r="U3187" s="570"/>
      <c r="V3187" s="570"/>
      <c r="W3187" s="570"/>
      <c r="X3187" s="570"/>
      <c r="Y3187" s="570"/>
      <c r="Z3187" s="570"/>
      <c r="AA3187" s="570"/>
      <c r="AB3187" s="570"/>
      <c r="AC3187" s="570"/>
      <c r="AD3187" s="570"/>
      <c r="AE3187" s="570"/>
      <c r="AF3187" s="570"/>
      <c r="AG3187" s="570"/>
      <c r="AH3187" s="570"/>
      <c r="AI3187" s="570"/>
      <c r="AJ3187" s="570"/>
      <c r="AK3187" s="570"/>
      <c r="AL3187" s="570"/>
    </row>
    <row r="3188" spans="1:38">
      <c r="A3188" s="570">
        <v>18</v>
      </c>
      <c r="B3188" s="570">
        <v>636</v>
      </c>
      <c r="C3188" s="570">
        <v>2023</v>
      </c>
      <c r="D3188" s="570"/>
      <c r="E3188" s="570">
        <v>99</v>
      </c>
      <c r="F3188" s="570"/>
      <c r="G3188" s="570">
        <v>99</v>
      </c>
      <c r="H3188" s="570">
        <v>2</v>
      </c>
      <c r="I3188" s="570">
        <v>99</v>
      </c>
      <c r="J3188" s="570">
        <v>160</v>
      </c>
      <c r="K3188" s="570">
        <v>99</v>
      </c>
      <c r="L3188" s="570">
        <v>12</v>
      </c>
      <c r="M3188" s="570">
        <v>99</v>
      </c>
      <c r="N3188" s="570">
        <v>99</v>
      </c>
      <c r="O3188" s="570">
        <v>99</v>
      </c>
      <c r="P3188" s="570">
        <v>99</v>
      </c>
      <c r="Q3188" s="570"/>
      <c r="R3188" s="570">
        <v>0</v>
      </c>
      <c r="S3188" s="570"/>
      <c r="T3188" s="570"/>
      <c r="U3188" s="570"/>
      <c r="V3188" s="570"/>
      <c r="W3188" s="570"/>
      <c r="X3188" s="570"/>
      <c r="Y3188" s="570"/>
      <c r="Z3188" s="570"/>
      <c r="AA3188" s="570"/>
      <c r="AB3188" s="570"/>
      <c r="AC3188" s="570"/>
      <c r="AD3188" s="570"/>
      <c r="AE3188" s="570"/>
      <c r="AF3188" s="570"/>
      <c r="AG3188" s="570"/>
      <c r="AH3188" s="570"/>
      <c r="AI3188" s="570"/>
      <c r="AJ3188" s="570"/>
      <c r="AK3188" s="570"/>
      <c r="AL3188" s="570"/>
    </row>
    <row r="3189" spans="1:38">
      <c r="A3189" s="570">
        <v>18</v>
      </c>
      <c r="B3189" s="570">
        <v>637</v>
      </c>
      <c r="C3189" s="570">
        <v>2023</v>
      </c>
      <c r="D3189" s="570"/>
      <c r="E3189" s="570">
        <v>99</v>
      </c>
      <c r="F3189" s="570"/>
      <c r="G3189" s="570">
        <v>99</v>
      </c>
      <c r="H3189" s="570">
        <v>1</v>
      </c>
      <c r="I3189" s="570">
        <v>99</v>
      </c>
      <c r="J3189" s="570">
        <v>171</v>
      </c>
      <c r="K3189" s="570">
        <v>99</v>
      </c>
      <c r="L3189" s="570">
        <v>12</v>
      </c>
      <c r="M3189" s="570">
        <v>99</v>
      </c>
      <c r="N3189" s="570">
        <v>99</v>
      </c>
      <c r="O3189" s="570">
        <v>99</v>
      </c>
      <c r="P3189" s="570">
        <v>99</v>
      </c>
      <c r="Q3189" s="570"/>
      <c r="R3189" s="570">
        <v>0</v>
      </c>
      <c r="S3189" s="570"/>
      <c r="T3189" s="570"/>
      <c r="U3189" s="570"/>
      <c r="V3189" s="570"/>
      <c r="W3189" s="570"/>
      <c r="X3189" s="570"/>
      <c r="Y3189" s="570"/>
      <c r="Z3189" s="570"/>
      <c r="AA3189" s="570"/>
      <c r="AB3189" s="570"/>
      <c r="AC3189" s="570"/>
      <c r="AD3189" s="570"/>
      <c r="AE3189" s="570"/>
      <c r="AF3189" s="570"/>
      <c r="AG3189" s="570"/>
      <c r="AH3189" s="570"/>
      <c r="AI3189" s="570"/>
      <c r="AJ3189" s="570"/>
      <c r="AK3189" s="570"/>
      <c r="AL3189" s="570"/>
    </row>
    <row r="3190" spans="1:38">
      <c r="A3190" s="570">
        <v>18</v>
      </c>
      <c r="B3190" s="570">
        <v>638</v>
      </c>
      <c r="C3190" s="570">
        <v>2023</v>
      </c>
      <c r="D3190" s="570"/>
      <c r="E3190" s="570">
        <v>99</v>
      </c>
      <c r="F3190" s="570"/>
      <c r="G3190" s="570">
        <v>99</v>
      </c>
      <c r="H3190" s="570">
        <v>2</v>
      </c>
      <c r="I3190" s="570">
        <v>99</v>
      </c>
      <c r="J3190" s="570">
        <v>175</v>
      </c>
      <c r="K3190" s="570">
        <v>99</v>
      </c>
      <c r="L3190" s="570">
        <v>12</v>
      </c>
      <c r="M3190" s="570">
        <v>99</v>
      </c>
      <c r="N3190" s="570">
        <v>99</v>
      </c>
      <c r="O3190" s="570">
        <v>99</v>
      </c>
      <c r="P3190" s="570">
        <v>99</v>
      </c>
      <c r="Q3190" s="570"/>
      <c r="R3190" s="570">
        <v>0</v>
      </c>
      <c r="S3190" s="570"/>
      <c r="T3190" s="570"/>
      <c r="U3190" s="570"/>
      <c r="V3190" s="570"/>
      <c r="W3190" s="570"/>
      <c r="X3190" s="570"/>
      <c r="Y3190" s="570"/>
      <c r="Z3190" s="570"/>
      <c r="AA3190" s="570"/>
      <c r="AB3190" s="570"/>
      <c r="AC3190" s="570"/>
      <c r="AD3190" s="570"/>
      <c r="AE3190" s="570"/>
      <c r="AF3190" s="570"/>
      <c r="AG3190" s="570"/>
      <c r="AH3190" s="570"/>
      <c r="AI3190" s="570"/>
      <c r="AJ3190" s="570"/>
      <c r="AK3190" s="570"/>
      <c r="AL3190" s="570"/>
    </row>
    <row r="3191" spans="1:38">
      <c r="A3191" s="570">
        <v>18</v>
      </c>
      <c r="B3191" s="570">
        <v>639</v>
      </c>
      <c r="C3191" s="570">
        <v>2023</v>
      </c>
      <c r="D3191" s="570"/>
      <c r="E3191" s="570">
        <v>99</v>
      </c>
      <c r="F3191" s="570"/>
      <c r="G3191" s="570">
        <v>99</v>
      </c>
      <c r="H3191" s="570">
        <v>2</v>
      </c>
      <c r="I3191" s="570">
        <v>99</v>
      </c>
      <c r="J3191" s="570">
        <v>177</v>
      </c>
      <c r="K3191" s="570">
        <v>99</v>
      </c>
      <c r="L3191" s="570">
        <v>12</v>
      </c>
      <c r="M3191" s="570">
        <v>99</v>
      </c>
      <c r="N3191" s="570">
        <v>99</v>
      </c>
      <c r="O3191" s="570">
        <v>99</v>
      </c>
      <c r="P3191" s="570">
        <v>99</v>
      </c>
      <c r="Q3191" s="570"/>
      <c r="R3191" s="570">
        <v>0</v>
      </c>
      <c r="S3191" s="570"/>
      <c r="T3191" s="570"/>
      <c r="U3191" s="570"/>
      <c r="V3191" s="570"/>
      <c r="W3191" s="570"/>
      <c r="X3191" s="570"/>
      <c r="Y3191" s="570"/>
      <c r="Z3191" s="570"/>
      <c r="AA3191" s="570"/>
      <c r="AB3191" s="570"/>
      <c r="AC3191" s="570"/>
      <c r="AD3191" s="570"/>
      <c r="AE3191" s="570"/>
      <c r="AF3191" s="570"/>
      <c r="AG3191" s="570"/>
      <c r="AH3191" s="570"/>
      <c r="AI3191" s="570"/>
      <c r="AJ3191" s="570"/>
      <c r="AK3191" s="570"/>
      <c r="AL3191" s="570"/>
    </row>
    <row r="3192" spans="1:38">
      <c r="A3192" s="570">
        <v>18</v>
      </c>
      <c r="B3192" s="570">
        <v>640</v>
      </c>
      <c r="C3192" s="570">
        <v>2023</v>
      </c>
      <c r="D3192" s="570"/>
      <c r="E3192" s="570">
        <v>99</v>
      </c>
      <c r="F3192" s="570"/>
      <c r="G3192" s="570">
        <v>99</v>
      </c>
      <c r="H3192" s="570">
        <v>2</v>
      </c>
      <c r="I3192" s="570">
        <v>99</v>
      </c>
      <c r="J3192" s="570">
        <v>178</v>
      </c>
      <c r="K3192" s="570">
        <v>99</v>
      </c>
      <c r="L3192" s="570">
        <v>12</v>
      </c>
      <c r="M3192" s="570">
        <v>99</v>
      </c>
      <c r="N3192" s="570">
        <v>99</v>
      </c>
      <c r="O3192" s="570">
        <v>99</v>
      </c>
      <c r="P3192" s="570">
        <v>99</v>
      </c>
      <c r="Q3192" s="570"/>
      <c r="R3192" s="570">
        <v>0</v>
      </c>
      <c r="S3192" s="570"/>
      <c r="T3192" s="570"/>
      <c r="U3192" s="570"/>
      <c r="V3192" s="570"/>
      <c r="W3192" s="570"/>
      <c r="X3192" s="570"/>
      <c r="Y3192" s="570"/>
      <c r="Z3192" s="570"/>
      <c r="AA3192" s="570"/>
      <c r="AB3192" s="570"/>
      <c r="AC3192" s="570"/>
      <c r="AD3192" s="570"/>
      <c r="AE3192" s="570"/>
      <c r="AF3192" s="570"/>
      <c r="AG3192" s="570"/>
      <c r="AH3192" s="570"/>
      <c r="AI3192" s="570"/>
      <c r="AJ3192" s="570"/>
      <c r="AK3192" s="570"/>
      <c r="AL3192" s="570"/>
    </row>
    <row r="3193" spans="1:38">
      <c r="A3193" s="570">
        <v>18</v>
      </c>
      <c r="B3193" s="570">
        <v>641</v>
      </c>
      <c r="C3193" s="570">
        <v>2023</v>
      </c>
      <c r="D3193" s="570"/>
      <c r="E3193" s="570">
        <v>99</v>
      </c>
      <c r="F3193" s="570"/>
      <c r="G3193" s="570">
        <v>99</v>
      </c>
      <c r="H3193" s="570">
        <v>2</v>
      </c>
      <c r="I3193" s="570">
        <v>99</v>
      </c>
      <c r="J3193" s="570">
        <v>181</v>
      </c>
      <c r="K3193" s="570">
        <v>99</v>
      </c>
      <c r="L3193" s="570">
        <v>12</v>
      </c>
      <c r="M3193" s="570">
        <v>99</v>
      </c>
      <c r="N3193" s="570">
        <v>99</v>
      </c>
      <c r="O3193" s="570">
        <v>99</v>
      </c>
      <c r="P3193" s="570">
        <v>99</v>
      </c>
      <c r="Q3193" s="570"/>
      <c r="R3193" s="570">
        <v>0</v>
      </c>
      <c r="S3193" s="570"/>
      <c r="T3193" s="570"/>
      <c r="U3193" s="570"/>
      <c r="V3193" s="570"/>
      <c r="W3193" s="570"/>
      <c r="X3193" s="570"/>
      <c r="Y3193" s="570"/>
      <c r="Z3193" s="570"/>
      <c r="AA3193" s="570"/>
      <c r="AB3193" s="570"/>
      <c r="AC3193" s="570"/>
      <c r="AD3193" s="570"/>
      <c r="AE3193" s="570"/>
      <c r="AF3193" s="570"/>
      <c r="AG3193" s="570"/>
      <c r="AH3193" s="570"/>
      <c r="AI3193" s="570"/>
      <c r="AJ3193" s="570"/>
      <c r="AK3193" s="570"/>
      <c r="AL3193" s="570"/>
    </row>
    <row r="3194" spans="1:38">
      <c r="A3194" s="570">
        <v>18</v>
      </c>
      <c r="B3194" s="570">
        <v>642</v>
      </c>
      <c r="C3194" s="570">
        <v>2023</v>
      </c>
      <c r="D3194" s="570"/>
      <c r="E3194" s="570">
        <v>99</v>
      </c>
      <c r="F3194" s="570"/>
      <c r="G3194" s="570">
        <v>99</v>
      </c>
      <c r="H3194" s="570">
        <v>1</v>
      </c>
      <c r="I3194" s="570">
        <v>99</v>
      </c>
      <c r="J3194" s="570">
        <v>262</v>
      </c>
      <c r="K3194" s="570">
        <v>99</v>
      </c>
      <c r="L3194" s="570">
        <v>12</v>
      </c>
      <c r="M3194" s="570">
        <v>99</v>
      </c>
      <c r="N3194" s="570">
        <v>99</v>
      </c>
      <c r="O3194" s="570">
        <v>99</v>
      </c>
      <c r="P3194" s="570">
        <v>99</v>
      </c>
      <c r="Q3194" s="570"/>
      <c r="R3194" s="570">
        <v>0</v>
      </c>
      <c r="S3194" s="570"/>
      <c r="T3194" s="570"/>
      <c r="U3194" s="570"/>
      <c r="V3194" s="570"/>
      <c r="W3194" s="570"/>
      <c r="X3194" s="570"/>
      <c r="Y3194" s="570"/>
      <c r="Z3194" s="570"/>
      <c r="AA3194" s="570"/>
      <c r="AB3194" s="570"/>
      <c r="AC3194" s="570"/>
      <c r="AD3194" s="570"/>
      <c r="AE3194" s="570"/>
      <c r="AF3194" s="570"/>
      <c r="AG3194" s="570"/>
      <c r="AH3194" s="570"/>
      <c r="AI3194" s="570"/>
      <c r="AJ3194" s="570"/>
      <c r="AK3194" s="570"/>
      <c r="AL3194" s="570"/>
    </row>
    <row r="3195" spans="1:38">
      <c r="A3195" s="570">
        <v>18</v>
      </c>
      <c r="B3195" s="570">
        <v>643</v>
      </c>
      <c r="C3195" s="570">
        <v>2023</v>
      </c>
      <c r="D3195" s="570"/>
      <c r="E3195" s="570">
        <v>99</v>
      </c>
      <c r="F3195" s="570"/>
      <c r="G3195" s="570">
        <v>99</v>
      </c>
      <c r="H3195" s="570">
        <v>1</v>
      </c>
      <c r="I3195" s="570">
        <v>99</v>
      </c>
      <c r="J3195" s="570">
        <v>309</v>
      </c>
      <c r="K3195" s="570">
        <v>99</v>
      </c>
      <c r="L3195" s="570">
        <v>12</v>
      </c>
      <c r="M3195" s="570">
        <v>99</v>
      </c>
      <c r="N3195" s="570">
        <v>99</v>
      </c>
      <c r="O3195" s="570">
        <v>99</v>
      </c>
      <c r="P3195" s="570">
        <v>99</v>
      </c>
      <c r="Q3195" s="570"/>
      <c r="R3195" s="570">
        <v>0</v>
      </c>
      <c r="S3195" s="570"/>
      <c r="T3195" s="570"/>
      <c r="U3195" s="570"/>
      <c r="V3195" s="570"/>
      <c r="W3195" s="570"/>
      <c r="X3195" s="570"/>
      <c r="Y3195" s="570"/>
      <c r="Z3195" s="570"/>
      <c r="AA3195" s="570"/>
      <c r="AB3195" s="570"/>
      <c r="AC3195" s="570"/>
      <c r="AD3195" s="570"/>
      <c r="AE3195" s="570"/>
      <c r="AF3195" s="570"/>
      <c r="AG3195" s="570"/>
      <c r="AH3195" s="570"/>
      <c r="AI3195" s="570"/>
      <c r="AJ3195" s="570"/>
      <c r="AK3195" s="570"/>
      <c r="AL3195" s="570"/>
    </row>
    <row r="3196" spans="1:38">
      <c r="A3196" s="570">
        <v>18</v>
      </c>
      <c r="B3196" s="570">
        <v>644</v>
      </c>
      <c r="C3196" s="570">
        <v>2023</v>
      </c>
      <c r="D3196" s="570"/>
      <c r="E3196" s="570">
        <v>99</v>
      </c>
      <c r="F3196" s="570"/>
      <c r="G3196" s="570">
        <v>99</v>
      </c>
      <c r="H3196" s="570">
        <v>2</v>
      </c>
      <c r="I3196" s="570">
        <v>99</v>
      </c>
      <c r="J3196" s="570">
        <v>470</v>
      </c>
      <c r="K3196" s="570">
        <v>99</v>
      </c>
      <c r="L3196" s="570">
        <v>12</v>
      </c>
      <c r="M3196" s="570">
        <v>99</v>
      </c>
      <c r="N3196" s="570">
        <v>99</v>
      </c>
      <c r="O3196" s="570">
        <v>99</v>
      </c>
      <c r="P3196" s="570">
        <v>99</v>
      </c>
      <c r="Q3196" s="570"/>
      <c r="R3196" s="570">
        <v>0</v>
      </c>
      <c r="S3196" s="570"/>
      <c r="T3196" s="570"/>
      <c r="U3196" s="570"/>
      <c r="V3196" s="570"/>
      <c r="W3196" s="570"/>
      <c r="X3196" s="570"/>
      <c r="Y3196" s="570"/>
      <c r="Z3196" s="570"/>
      <c r="AA3196" s="570"/>
      <c r="AB3196" s="570"/>
      <c r="AC3196" s="570"/>
      <c r="AD3196" s="570"/>
      <c r="AE3196" s="570"/>
      <c r="AF3196" s="570"/>
      <c r="AG3196" s="570"/>
      <c r="AH3196" s="570"/>
      <c r="AI3196" s="570"/>
      <c r="AJ3196" s="570"/>
      <c r="AK3196" s="570"/>
      <c r="AL3196" s="570"/>
    </row>
    <row r="3197" spans="1:38">
      <c r="A3197" s="570">
        <v>18</v>
      </c>
      <c r="B3197" s="570">
        <v>645</v>
      </c>
      <c r="C3197" s="570">
        <v>2023</v>
      </c>
      <c r="D3197" s="570"/>
      <c r="E3197" s="570">
        <v>99</v>
      </c>
      <c r="F3197" s="570"/>
      <c r="G3197" s="570">
        <v>99</v>
      </c>
      <c r="H3197" s="570">
        <v>2</v>
      </c>
      <c r="I3197" s="570">
        <v>99</v>
      </c>
      <c r="J3197" s="570">
        <v>629</v>
      </c>
      <c r="K3197" s="570">
        <v>99</v>
      </c>
      <c r="L3197" s="570">
        <v>12</v>
      </c>
      <c r="M3197" s="570">
        <v>99</v>
      </c>
      <c r="N3197" s="570">
        <v>99</v>
      </c>
      <c r="O3197" s="570">
        <v>99</v>
      </c>
      <c r="P3197" s="570">
        <v>99</v>
      </c>
      <c r="Q3197" s="570"/>
      <c r="R3197" s="570">
        <v>0</v>
      </c>
      <c r="S3197" s="570"/>
      <c r="T3197" s="570"/>
      <c r="U3197" s="570"/>
      <c r="V3197" s="570"/>
      <c r="W3197" s="570"/>
      <c r="X3197" s="570"/>
      <c r="Y3197" s="570"/>
      <c r="Z3197" s="570"/>
      <c r="AA3197" s="570"/>
      <c r="AB3197" s="570"/>
      <c r="AC3197" s="570"/>
      <c r="AD3197" s="570"/>
      <c r="AE3197" s="570"/>
      <c r="AF3197" s="570"/>
      <c r="AG3197" s="570"/>
      <c r="AH3197" s="570"/>
      <c r="AI3197" s="570"/>
      <c r="AJ3197" s="570"/>
      <c r="AK3197" s="570"/>
      <c r="AL3197" s="570"/>
    </row>
    <row r="3198" spans="1:38">
      <c r="A3198" s="570">
        <v>18</v>
      </c>
      <c r="B3198" s="570">
        <v>646</v>
      </c>
      <c r="C3198" s="570">
        <v>2023</v>
      </c>
      <c r="D3198" s="570"/>
      <c r="E3198" s="570">
        <v>99</v>
      </c>
      <c r="F3198" s="570"/>
      <c r="G3198" s="570">
        <v>99</v>
      </c>
      <c r="H3198" s="570">
        <v>1</v>
      </c>
      <c r="I3198" s="570">
        <v>99</v>
      </c>
      <c r="J3198" s="570">
        <v>643</v>
      </c>
      <c r="K3198" s="570">
        <v>99</v>
      </c>
      <c r="L3198" s="570">
        <v>12</v>
      </c>
      <c r="M3198" s="570">
        <v>99</v>
      </c>
      <c r="N3198" s="570">
        <v>99</v>
      </c>
      <c r="O3198" s="570">
        <v>99</v>
      </c>
      <c r="P3198" s="570">
        <v>99</v>
      </c>
      <c r="Q3198" s="570"/>
      <c r="R3198" s="570">
        <v>0</v>
      </c>
      <c r="S3198" s="570"/>
      <c r="T3198" s="570"/>
      <c r="U3198" s="570"/>
      <c r="V3198" s="570"/>
      <c r="W3198" s="570"/>
      <c r="X3198" s="570"/>
      <c r="Y3198" s="570"/>
      <c r="Z3198" s="570"/>
      <c r="AA3198" s="570"/>
      <c r="AB3198" s="570"/>
      <c r="AC3198" s="570"/>
      <c r="AD3198" s="570"/>
      <c r="AE3198" s="570"/>
      <c r="AF3198" s="570"/>
      <c r="AG3198" s="570"/>
      <c r="AH3198" s="570"/>
      <c r="AI3198" s="570"/>
      <c r="AJ3198" s="570"/>
      <c r="AK3198" s="570"/>
      <c r="AL3198" s="570"/>
    </row>
    <row r="3199" spans="1:38">
      <c r="A3199" s="570">
        <v>18</v>
      </c>
      <c r="B3199" s="570">
        <v>647</v>
      </c>
      <c r="C3199" s="570">
        <v>2023</v>
      </c>
      <c r="D3199" s="570"/>
      <c r="E3199" s="570">
        <v>99</v>
      </c>
      <c r="F3199" s="570"/>
      <c r="G3199" s="570">
        <v>99</v>
      </c>
      <c r="H3199" s="570">
        <v>2</v>
      </c>
      <c r="I3199" s="570">
        <v>99</v>
      </c>
      <c r="J3199" s="570">
        <v>704</v>
      </c>
      <c r="K3199" s="570">
        <v>99</v>
      </c>
      <c r="L3199" s="570">
        <v>12</v>
      </c>
      <c r="M3199" s="570">
        <v>99</v>
      </c>
      <c r="N3199" s="570">
        <v>99</v>
      </c>
      <c r="O3199" s="570">
        <v>99</v>
      </c>
      <c r="P3199" s="570">
        <v>99</v>
      </c>
      <c r="Q3199" s="570"/>
      <c r="R3199" s="570">
        <v>0</v>
      </c>
      <c r="S3199" s="570"/>
      <c r="T3199" s="570"/>
      <c r="U3199" s="570"/>
      <c r="V3199" s="570"/>
      <c r="W3199" s="570"/>
      <c r="X3199" s="570"/>
      <c r="Y3199" s="570"/>
      <c r="Z3199" s="570"/>
      <c r="AA3199" s="570"/>
      <c r="AB3199" s="570"/>
      <c r="AC3199" s="570"/>
      <c r="AD3199" s="570"/>
      <c r="AE3199" s="570"/>
      <c r="AF3199" s="570"/>
      <c r="AG3199" s="570"/>
      <c r="AH3199" s="570"/>
      <c r="AI3199" s="570"/>
      <c r="AJ3199" s="570"/>
      <c r="AK3199" s="570"/>
      <c r="AL3199" s="570"/>
    </row>
    <row r="3200" spans="1:38">
      <c r="A3200" s="570">
        <v>18</v>
      </c>
      <c r="B3200" s="570">
        <v>648</v>
      </c>
      <c r="C3200" s="570">
        <v>2023</v>
      </c>
      <c r="D3200" s="570"/>
      <c r="E3200" s="570">
        <v>99</v>
      </c>
      <c r="F3200" s="570"/>
      <c r="G3200" s="570">
        <v>99</v>
      </c>
      <c r="H3200" s="570">
        <v>1</v>
      </c>
      <c r="I3200" s="570">
        <v>99</v>
      </c>
      <c r="J3200" s="570">
        <v>802</v>
      </c>
      <c r="K3200" s="570">
        <v>99</v>
      </c>
      <c r="L3200" s="570">
        <v>12</v>
      </c>
      <c r="M3200" s="570">
        <v>99</v>
      </c>
      <c r="N3200" s="570">
        <v>99</v>
      </c>
      <c r="O3200" s="570">
        <v>99</v>
      </c>
      <c r="P3200" s="570">
        <v>99</v>
      </c>
      <c r="Q3200" s="570"/>
      <c r="R3200" s="570">
        <v>0</v>
      </c>
      <c r="S3200" s="570"/>
      <c r="T3200" s="570"/>
      <c r="U3200" s="570"/>
      <c r="V3200" s="570"/>
      <c r="W3200" s="570"/>
      <c r="X3200" s="570"/>
      <c r="Y3200" s="570"/>
      <c r="Z3200" s="570"/>
      <c r="AA3200" s="570"/>
      <c r="AB3200" s="570"/>
      <c r="AC3200" s="570"/>
      <c r="AD3200" s="570"/>
      <c r="AE3200" s="570"/>
      <c r="AF3200" s="570"/>
      <c r="AG3200" s="570"/>
      <c r="AH3200" s="570"/>
      <c r="AI3200" s="570"/>
      <c r="AJ3200" s="570"/>
      <c r="AK3200" s="570"/>
      <c r="AL3200" s="570"/>
    </row>
    <row r="3201" spans="1:38">
      <c r="A3201" s="570">
        <v>18</v>
      </c>
      <c r="B3201" s="570">
        <v>649</v>
      </c>
      <c r="C3201" s="570">
        <v>2023</v>
      </c>
      <c r="D3201" s="570"/>
      <c r="E3201" s="570">
        <v>99</v>
      </c>
      <c r="F3201" s="570"/>
      <c r="G3201" s="570">
        <v>99</v>
      </c>
      <c r="H3201" s="570">
        <v>1</v>
      </c>
      <c r="I3201" s="570">
        <v>99</v>
      </c>
      <c r="J3201" s="570">
        <v>103</v>
      </c>
      <c r="K3201" s="570">
        <v>99</v>
      </c>
      <c r="L3201" s="570">
        <v>13</v>
      </c>
      <c r="M3201" s="570">
        <v>99</v>
      </c>
      <c r="N3201" s="570">
        <v>99</v>
      </c>
      <c r="O3201" s="570">
        <v>99</v>
      </c>
      <c r="P3201" s="570">
        <v>99</v>
      </c>
      <c r="Q3201" s="570"/>
      <c r="R3201" s="570">
        <v>0</v>
      </c>
      <c r="S3201" s="570"/>
      <c r="T3201" s="570"/>
      <c r="U3201" s="570"/>
      <c r="V3201" s="570"/>
      <c r="W3201" s="570"/>
      <c r="X3201" s="570"/>
      <c r="Y3201" s="570"/>
      <c r="Z3201" s="570"/>
      <c r="AA3201" s="570"/>
      <c r="AB3201" s="570"/>
      <c r="AC3201" s="570"/>
      <c r="AD3201" s="570"/>
      <c r="AE3201" s="570"/>
      <c r="AF3201" s="570"/>
      <c r="AG3201" s="570"/>
      <c r="AH3201" s="570"/>
      <c r="AI3201" s="570"/>
      <c r="AJ3201" s="570"/>
      <c r="AK3201" s="570"/>
      <c r="AL3201" s="570"/>
    </row>
    <row r="3202" spans="1:38">
      <c r="A3202" s="570">
        <v>18</v>
      </c>
      <c r="B3202" s="570">
        <v>650</v>
      </c>
      <c r="C3202" s="570">
        <v>2023</v>
      </c>
      <c r="D3202" s="570"/>
      <c r="E3202" s="570">
        <v>99</v>
      </c>
      <c r="F3202" s="570"/>
      <c r="G3202" s="570">
        <v>99</v>
      </c>
      <c r="H3202" s="570">
        <v>2</v>
      </c>
      <c r="I3202" s="570">
        <v>99</v>
      </c>
      <c r="J3202" s="570">
        <v>106</v>
      </c>
      <c r="K3202" s="570">
        <v>99</v>
      </c>
      <c r="L3202" s="570">
        <v>13</v>
      </c>
      <c r="M3202" s="570">
        <v>99</v>
      </c>
      <c r="N3202" s="570">
        <v>99</v>
      </c>
      <c r="O3202" s="570">
        <v>99</v>
      </c>
      <c r="P3202" s="570">
        <v>99</v>
      </c>
      <c r="Q3202" s="570"/>
      <c r="R3202" s="570">
        <v>0</v>
      </c>
      <c r="S3202" s="570"/>
      <c r="T3202" s="570"/>
      <c r="U3202" s="570"/>
      <c r="V3202" s="570"/>
      <c r="W3202" s="570"/>
      <c r="X3202" s="570"/>
      <c r="Y3202" s="570"/>
      <c r="Z3202" s="570"/>
      <c r="AA3202" s="570"/>
      <c r="AB3202" s="570"/>
      <c r="AC3202" s="570"/>
      <c r="AD3202" s="570"/>
      <c r="AE3202" s="570"/>
      <c r="AF3202" s="570"/>
      <c r="AG3202" s="570"/>
      <c r="AH3202" s="570"/>
      <c r="AI3202" s="570"/>
      <c r="AJ3202" s="570"/>
      <c r="AK3202" s="570"/>
      <c r="AL3202" s="570"/>
    </row>
    <row r="3203" spans="1:38">
      <c r="A3203" s="570">
        <v>18</v>
      </c>
      <c r="B3203" s="570">
        <v>651</v>
      </c>
      <c r="C3203" s="570">
        <v>2023</v>
      </c>
      <c r="D3203" s="570"/>
      <c r="E3203" s="570">
        <v>99</v>
      </c>
      <c r="F3203" s="570"/>
      <c r="G3203" s="570">
        <v>99</v>
      </c>
      <c r="H3203" s="570">
        <v>1</v>
      </c>
      <c r="I3203" s="570">
        <v>99</v>
      </c>
      <c r="J3203" s="570">
        <v>110</v>
      </c>
      <c r="K3203" s="570">
        <v>99</v>
      </c>
      <c r="L3203" s="570">
        <v>13</v>
      </c>
      <c r="M3203" s="570">
        <v>99</v>
      </c>
      <c r="N3203" s="570">
        <v>99</v>
      </c>
      <c r="O3203" s="570">
        <v>99</v>
      </c>
      <c r="P3203" s="570">
        <v>99</v>
      </c>
      <c r="Q3203" s="570"/>
      <c r="R3203" s="570">
        <v>0</v>
      </c>
      <c r="S3203" s="570"/>
      <c r="T3203" s="570"/>
      <c r="U3203" s="570"/>
      <c r="V3203" s="570"/>
      <c r="W3203" s="570"/>
      <c r="X3203" s="570"/>
      <c r="Y3203" s="570"/>
      <c r="Z3203" s="570"/>
      <c r="AA3203" s="570"/>
      <c r="AB3203" s="570"/>
      <c r="AC3203" s="570"/>
      <c r="AD3203" s="570"/>
      <c r="AE3203" s="570"/>
      <c r="AF3203" s="570"/>
      <c r="AG3203" s="570"/>
      <c r="AH3203" s="570"/>
      <c r="AI3203" s="570"/>
      <c r="AJ3203" s="570"/>
      <c r="AK3203" s="570"/>
      <c r="AL3203" s="570"/>
    </row>
    <row r="3204" spans="1:38">
      <c r="A3204" s="570">
        <v>18</v>
      </c>
      <c r="B3204" s="570">
        <v>652</v>
      </c>
      <c r="C3204" s="570">
        <v>2023</v>
      </c>
      <c r="D3204" s="570"/>
      <c r="E3204" s="570">
        <v>99</v>
      </c>
      <c r="F3204" s="570"/>
      <c r="G3204" s="570">
        <v>99</v>
      </c>
      <c r="H3204" s="570">
        <v>1</v>
      </c>
      <c r="I3204" s="570">
        <v>99</v>
      </c>
      <c r="J3204" s="570">
        <v>111</v>
      </c>
      <c r="K3204" s="570">
        <v>99</v>
      </c>
      <c r="L3204" s="570">
        <v>13</v>
      </c>
      <c r="M3204" s="570">
        <v>99</v>
      </c>
      <c r="N3204" s="570">
        <v>99</v>
      </c>
      <c r="O3204" s="570">
        <v>99</v>
      </c>
      <c r="P3204" s="570">
        <v>99</v>
      </c>
      <c r="Q3204" s="570"/>
      <c r="R3204" s="570">
        <v>0</v>
      </c>
      <c r="S3204" s="570"/>
      <c r="T3204" s="570"/>
      <c r="U3204" s="570"/>
      <c r="V3204" s="570"/>
      <c r="W3204" s="570"/>
      <c r="X3204" s="570"/>
      <c r="Y3204" s="570"/>
      <c r="Z3204" s="570"/>
      <c r="AA3204" s="570"/>
      <c r="AB3204" s="570"/>
      <c r="AC3204" s="570"/>
      <c r="AD3204" s="570"/>
      <c r="AE3204" s="570"/>
      <c r="AF3204" s="570"/>
      <c r="AG3204" s="570"/>
      <c r="AH3204" s="570"/>
      <c r="AI3204" s="570"/>
      <c r="AJ3204" s="570"/>
      <c r="AK3204" s="570"/>
      <c r="AL3204" s="570"/>
    </row>
    <row r="3205" spans="1:38">
      <c r="A3205" s="570">
        <v>18</v>
      </c>
      <c r="B3205" s="570">
        <v>653</v>
      </c>
      <c r="C3205" s="570">
        <v>2023</v>
      </c>
      <c r="D3205" s="570"/>
      <c r="E3205" s="570">
        <v>99</v>
      </c>
      <c r="F3205" s="570"/>
      <c r="G3205" s="570">
        <v>99</v>
      </c>
      <c r="H3205" s="570">
        <v>1</v>
      </c>
      <c r="I3205" s="570">
        <v>99</v>
      </c>
      <c r="J3205" s="570">
        <v>116</v>
      </c>
      <c r="K3205" s="570">
        <v>99</v>
      </c>
      <c r="L3205" s="570">
        <v>13</v>
      </c>
      <c r="M3205" s="570">
        <v>99</v>
      </c>
      <c r="N3205" s="570">
        <v>99</v>
      </c>
      <c r="O3205" s="570">
        <v>99</v>
      </c>
      <c r="P3205" s="570">
        <v>99</v>
      </c>
      <c r="Q3205" s="570"/>
      <c r="R3205" s="570">
        <v>0</v>
      </c>
      <c r="S3205" s="570"/>
      <c r="T3205" s="570"/>
      <c r="U3205" s="570"/>
      <c r="V3205" s="570"/>
      <c r="W3205" s="570"/>
      <c r="X3205" s="570"/>
      <c r="Y3205" s="570"/>
      <c r="Z3205" s="570"/>
      <c r="AA3205" s="570"/>
      <c r="AB3205" s="570"/>
      <c r="AC3205" s="570"/>
      <c r="AD3205" s="570"/>
      <c r="AE3205" s="570"/>
      <c r="AF3205" s="570"/>
      <c r="AG3205" s="570"/>
      <c r="AH3205" s="570"/>
      <c r="AI3205" s="570"/>
      <c r="AJ3205" s="570"/>
      <c r="AK3205" s="570"/>
      <c r="AL3205" s="570"/>
    </row>
    <row r="3206" spans="1:38">
      <c r="A3206" s="570">
        <v>18</v>
      </c>
      <c r="B3206" s="570">
        <v>654</v>
      </c>
      <c r="C3206" s="570">
        <v>2023</v>
      </c>
      <c r="D3206" s="570"/>
      <c r="E3206" s="570">
        <v>99</v>
      </c>
      <c r="F3206" s="570"/>
      <c r="G3206" s="570">
        <v>99</v>
      </c>
      <c r="H3206" s="570">
        <v>2</v>
      </c>
      <c r="I3206" s="570">
        <v>99</v>
      </c>
      <c r="J3206" s="570">
        <v>117</v>
      </c>
      <c r="K3206" s="570">
        <v>99</v>
      </c>
      <c r="L3206" s="570">
        <v>13</v>
      </c>
      <c r="M3206" s="570">
        <v>99</v>
      </c>
      <c r="N3206" s="570">
        <v>99</v>
      </c>
      <c r="O3206" s="570">
        <v>99</v>
      </c>
      <c r="P3206" s="570">
        <v>99</v>
      </c>
      <c r="Q3206" s="570"/>
      <c r="R3206" s="570">
        <v>0</v>
      </c>
      <c r="S3206" s="570"/>
      <c r="T3206" s="570"/>
      <c r="U3206" s="570"/>
      <c r="V3206" s="570"/>
      <c r="W3206" s="570"/>
      <c r="X3206" s="570"/>
      <c r="Y3206" s="570"/>
      <c r="Z3206" s="570"/>
      <c r="AA3206" s="570"/>
      <c r="AB3206" s="570"/>
      <c r="AC3206" s="570"/>
      <c r="AD3206" s="570"/>
      <c r="AE3206" s="570"/>
      <c r="AF3206" s="570"/>
      <c r="AG3206" s="570"/>
      <c r="AH3206" s="570"/>
      <c r="AI3206" s="570"/>
      <c r="AJ3206" s="570"/>
      <c r="AK3206" s="570"/>
      <c r="AL3206" s="570"/>
    </row>
    <row r="3207" spans="1:38">
      <c r="A3207" s="570">
        <v>18</v>
      </c>
      <c r="B3207" s="570">
        <v>655</v>
      </c>
      <c r="C3207" s="570">
        <v>2023</v>
      </c>
      <c r="D3207" s="570"/>
      <c r="E3207" s="570">
        <v>99</v>
      </c>
      <c r="F3207" s="570"/>
      <c r="G3207" s="570">
        <v>99</v>
      </c>
      <c r="H3207" s="570">
        <v>1</v>
      </c>
      <c r="I3207" s="570">
        <v>99</v>
      </c>
      <c r="J3207" s="570">
        <v>134</v>
      </c>
      <c r="K3207" s="570">
        <v>99</v>
      </c>
      <c r="L3207" s="570">
        <v>13</v>
      </c>
      <c r="M3207" s="570">
        <v>99</v>
      </c>
      <c r="N3207" s="570">
        <v>99</v>
      </c>
      <c r="O3207" s="570">
        <v>99</v>
      </c>
      <c r="P3207" s="570">
        <v>99</v>
      </c>
      <c r="Q3207" s="570"/>
      <c r="R3207" s="570">
        <v>0</v>
      </c>
      <c r="S3207" s="570"/>
      <c r="T3207" s="570"/>
      <c r="U3207" s="570"/>
      <c r="V3207" s="570"/>
      <c r="W3207" s="570"/>
      <c r="X3207" s="570"/>
      <c r="Y3207" s="570"/>
      <c r="Z3207" s="570"/>
      <c r="AA3207" s="570"/>
      <c r="AB3207" s="570"/>
      <c r="AC3207" s="570"/>
      <c r="AD3207" s="570"/>
      <c r="AE3207" s="570"/>
      <c r="AF3207" s="570"/>
      <c r="AG3207" s="570"/>
      <c r="AH3207" s="570"/>
      <c r="AI3207" s="570"/>
      <c r="AJ3207" s="570"/>
      <c r="AK3207" s="570"/>
      <c r="AL3207" s="570"/>
    </row>
    <row r="3208" spans="1:38">
      <c r="A3208" s="570">
        <v>18</v>
      </c>
      <c r="B3208" s="570">
        <v>656</v>
      </c>
      <c r="C3208" s="570">
        <v>2023</v>
      </c>
      <c r="D3208" s="570"/>
      <c r="E3208" s="570">
        <v>99</v>
      </c>
      <c r="F3208" s="570"/>
      <c r="G3208" s="570">
        <v>99</v>
      </c>
      <c r="H3208" s="570">
        <v>2</v>
      </c>
      <c r="I3208" s="570">
        <v>99</v>
      </c>
      <c r="J3208" s="570">
        <v>141</v>
      </c>
      <c r="K3208" s="570">
        <v>99</v>
      </c>
      <c r="L3208" s="570">
        <v>13</v>
      </c>
      <c r="M3208" s="570">
        <v>99</v>
      </c>
      <c r="N3208" s="570">
        <v>99</v>
      </c>
      <c r="O3208" s="570">
        <v>99</v>
      </c>
      <c r="P3208" s="570">
        <v>99</v>
      </c>
      <c r="Q3208" s="570"/>
      <c r="R3208" s="570">
        <v>0</v>
      </c>
      <c r="S3208" s="570"/>
      <c r="T3208" s="570"/>
      <c r="U3208" s="570"/>
      <c r="V3208" s="570"/>
      <c r="W3208" s="570"/>
      <c r="X3208" s="570"/>
      <c r="Y3208" s="570"/>
      <c r="Z3208" s="570"/>
      <c r="AA3208" s="570"/>
      <c r="AB3208" s="570"/>
      <c r="AC3208" s="570"/>
      <c r="AD3208" s="570"/>
      <c r="AE3208" s="570"/>
      <c r="AF3208" s="570"/>
      <c r="AG3208" s="570"/>
      <c r="AH3208" s="570"/>
      <c r="AI3208" s="570"/>
      <c r="AJ3208" s="570"/>
      <c r="AK3208" s="570"/>
      <c r="AL3208" s="570"/>
    </row>
    <row r="3209" spans="1:38">
      <c r="A3209" s="570">
        <v>18</v>
      </c>
      <c r="B3209" s="570">
        <v>657</v>
      </c>
      <c r="C3209" s="570">
        <v>2023</v>
      </c>
      <c r="D3209" s="570"/>
      <c r="E3209" s="570">
        <v>99</v>
      </c>
      <c r="F3209" s="570"/>
      <c r="G3209" s="570">
        <v>99</v>
      </c>
      <c r="H3209" s="570">
        <v>2</v>
      </c>
      <c r="I3209" s="570">
        <v>99</v>
      </c>
      <c r="J3209" s="570">
        <v>143</v>
      </c>
      <c r="K3209" s="570">
        <v>99</v>
      </c>
      <c r="L3209" s="570">
        <v>13</v>
      </c>
      <c r="M3209" s="570">
        <v>99</v>
      </c>
      <c r="N3209" s="570">
        <v>99</v>
      </c>
      <c r="O3209" s="570">
        <v>99</v>
      </c>
      <c r="P3209" s="570">
        <v>99</v>
      </c>
      <c r="Q3209" s="570"/>
      <c r="R3209" s="570">
        <v>0</v>
      </c>
      <c r="S3209" s="570"/>
      <c r="T3209" s="570"/>
      <c r="U3209" s="570"/>
      <c r="V3209" s="570"/>
      <c r="W3209" s="570"/>
      <c r="X3209" s="570"/>
      <c r="Y3209" s="570"/>
      <c r="Z3209" s="570"/>
      <c r="AA3209" s="570"/>
      <c r="AB3209" s="570"/>
      <c r="AC3209" s="570"/>
      <c r="AD3209" s="570"/>
      <c r="AE3209" s="570"/>
      <c r="AF3209" s="570"/>
      <c r="AG3209" s="570"/>
      <c r="AH3209" s="570"/>
      <c r="AI3209" s="570"/>
      <c r="AJ3209" s="570"/>
      <c r="AK3209" s="570"/>
      <c r="AL3209" s="570"/>
    </row>
    <row r="3210" spans="1:38">
      <c r="A3210" s="570">
        <v>18</v>
      </c>
      <c r="B3210" s="570">
        <v>658</v>
      </c>
      <c r="C3210" s="570">
        <v>2023</v>
      </c>
      <c r="D3210" s="570"/>
      <c r="E3210" s="570">
        <v>99</v>
      </c>
      <c r="F3210" s="570"/>
      <c r="G3210" s="570">
        <v>99</v>
      </c>
      <c r="H3210" s="570">
        <v>2</v>
      </c>
      <c r="I3210" s="570">
        <v>99</v>
      </c>
      <c r="J3210" s="570">
        <v>147</v>
      </c>
      <c r="K3210" s="570">
        <v>99</v>
      </c>
      <c r="L3210" s="570">
        <v>13</v>
      </c>
      <c r="M3210" s="570">
        <v>99</v>
      </c>
      <c r="N3210" s="570">
        <v>99</v>
      </c>
      <c r="O3210" s="570">
        <v>99</v>
      </c>
      <c r="P3210" s="570">
        <v>99</v>
      </c>
      <c r="Q3210" s="570"/>
      <c r="R3210" s="570">
        <v>0</v>
      </c>
      <c r="S3210" s="570"/>
      <c r="T3210" s="570"/>
      <c r="U3210" s="570"/>
      <c r="V3210" s="570"/>
      <c r="W3210" s="570"/>
      <c r="X3210" s="570"/>
      <c r="Y3210" s="570"/>
      <c r="Z3210" s="570"/>
      <c r="AA3210" s="570"/>
      <c r="AB3210" s="570"/>
      <c r="AC3210" s="570"/>
      <c r="AD3210" s="570"/>
      <c r="AE3210" s="570"/>
      <c r="AF3210" s="570"/>
      <c r="AG3210" s="570"/>
      <c r="AH3210" s="570"/>
      <c r="AI3210" s="570"/>
      <c r="AJ3210" s="570"/>
      <c r="AK3210" s="570"/>
      <c r="AL3210" s="570"/>
    </row>
    <row r="3211" spans="1:38">
      <c r="A3211" s="570">
        <v>18</v>
      </c>
      <c r="B3211" s="570">
        <v>659</v>
      </c>
      <c r="C3211" s="570">
        <v>2023</v>
      </c>
      <c r="D3211" s="570"/>
      <c r="E3211" s="570">
        <v>99</v>
      </c>
      <c r="F3211" s="570"/>
      <c r="G3211" s="570">
        <v>99</v>
      </c>
      <c r="H3211" s="570">
        <v>1</v>
      </c>
      <c r="I3211" s="570">
        <v>99</v>
      </c>
      <c r="J3211" s="570">
        <v>155</v>
      </c>
      <c r="K3211" s="570">
        <v>99</v>
      </c>
      <c r="L3211" s="570">
        <v>13</v>
      </c>
      <c r="M3211" s="570">
        <v>99</v>
      </c>
      <c r="N3211" s="570">
        <v>99</v>
      </c>
      <c r="O3211" s="570">
        <v>99</v>
      </c>
      <c r="P3211" s="570">
        <v>99</v>
      </c>
      <c r="Q3211" s="570"/>
      <c r="R3211" s="570">
        <v>0</v>
      </c>
      <c r="S3211" s="570"/>
      <c r="T3211" s="570"/>
      <c r="U3211" s="570"/>
      <c r="V3211" s="570"/>
      <c r="W3211" s="570"/>
      <c r="X3211" s="570"/>
      <c r="Y3211" s="570"/>
      <c r="Z3211" s="570"/>
      <c r="AA3211" s="570"/>
      <c r="AB3211" s="570"/>
      <c r="AC3211" s="570"/>
      <c r="AD3211" s="570"/>
      <c r="AE3211" s="570"/>
      <c r="AF3211" s="570"/>
      <c r="AG3211" s="570"/>
      <c r="AH3211" s="570"/>
      <c r="AI3211" s="570"/>
      <c r="AJ3211" s="570"/>
      <c r="AK3211" s="570"/>
      <c r="AL3211" s="570"/>
    </row>
    <row r="3212" spans="1:38">
      <c r="A3212" s="570">
        <v>18</v>
      </c>
      <c r="B3212" s="570">
        <v>660</v>
      </c>
      <c r="C3212" s="570">
        <v>2023</v>
      </c>
      <c r="D3212" s="570"/>
      <c r="E3212" s="570">
        <v>99</v>
      </c>
      <c r="F3212" s="570"/>
      <c r="G3212" s="570">
        <v>99</v>
      </c>
      <c r="H3212" s="570">
        <v>2</v>
      </c>
      <c r="I3212" s="570">
        <v>99</v>
      </c>
      <c r="J3212" s="570">
        <v>160</v>
      </c>
      <c r="K3212" s="570">
        <v>99</v>
      </c>
      <c r="L3212" s="570">
        <v>13</v>
      </c>
      <c r="M3212" s="570">
        <v>99</v>
      </c>
      <c r="N3212" s="570">
        <v>99</v>
      </c>
      <c r="O3212" s="570">
        <v>99</v>
      </c>
      <c r="P3212" s="570">
        <v>99</v>
      </c>
      <c r="Q3212" s="570"/>
      <c r="R3212" s="570">
        <v>0</v>
      </c>
      <c r="S3212" s="570"/>
      <c r="T3212" s="570"/>
      <c r="U3212" s="570"/>
      <c r="V3212" s="570"/>
      <c r="W3212" s="570"/>
      <c r="X3212" s="570"/>
      <c r="Y3212" s="570"/>
      <c r="Z3212" s="570"/>
      <c r="AA3212" s="570"/>
      <c r="AB3212" s="570"/>
      <c r="AC3212" s="570"/>
      <c r="AD3212" s="570"/>
      <c r="AE3212" s="570"/>
      <c r="AF3212" s="570"/>
      <c r="AG3212" s="570"/>
      <c r="AH3212" s="570"/>
      <c r="AI3212" s="570"/>
      <c r="AJ3212" s="570"/>
      <c r="AK3212" s="570"/>
      <c r="AL3212" s="570"/>
    </row>
    <row r="3213" spans="1:38">
      <c r="A3213" s="570">
        <v>18</v>
      </c>
      <c r="B3213" s="570">
        <v>661</v>
      </c>
      <c r="C3213" s="570">
        <v>2023</v>
      </c>
      <c r="D3213" s="570"/>
      <c r="E3213" s="570">
        <v>99</v>
      </c>
      <c r="F3213" s="570"/>
      <c r="G3213" s="570">
        <v>99</v>
      </c>
      <c r="H3213" s="570">
        <v>1</v>
      </c>
      <c r="I3213" s="570">
        <v>99</v>
      </c>
      <c r="J3213" s="570">
        <v>171</v>
      </c>
      <c r="K3213" s="570">
        <v>99</v>
      </c>
      <c r="L3213" s="570">
        <v>13</v>
      </c>
      <c r="M3213" s="570">
        <v>99</v>
      </c>
      <c r="N3213" s="570">
        <v>99</v>
      </c>
      <c r="O3213" s="570">
        <v>99</v>
      </c>
      <c r="P3213" s="570">
        <v>99</v>
      </c>
      <c r="Q3213" s="570"/>
      <c r="R3213" s="570">
        <v>0</v>
      </c>
      <c r="S3213" s="570"/>
      <c r="T3213" s="570"/>
      <c r="U3213" s="570"/>
      <c r="V3213" s="570"/>
      <c r="W3213" s="570"/>
      <c r="X3213" s="570"/>
      <c r="Y3213" s="570"/>
      <c r="Z3213" s="570"/>
      <c r="AA3213" s="570"/>
      <c r="AB3213" s="570"/>
      <c r="AC3213" s="570"/>
      <c r="AD3213" s="570"/>
      <c r="AE3213" s="570"/>
      <c r="AF3213" s="570"/>
      <c r="AG3213" s="570"/>
      <c r="AH3213" s="570"/>
      <c r="AI3213" s="570"/>
      <c r="AJ3213" s="570"/>
      <c r="AK3213" s="570"/>
      <c r="AL3213" s="570"/>
    </row>
    <row r="3214" spans="1:38">
      <c r="A3214" s="570">
        <v>18</v>
      </c>
      <c r="B3214" s="570">
        <v>662</v>
      </c>
      <c r="C3214" s="570">
        <v>2023</v>
      </c>
      <c r="D3214" s="570"/>
      <c r="E3214" s="570">
        <v>99</v>
      </c>
      <c r="F3214" s="570"/>
      <c r="G3214" s="570">
        <v>99</v>
      </c>
      <c r="H3214" s="570">
        <v>2</v>
      </c>
      <c r="I3214" s="570">
        <v>99</v>
      </c>
      <c r="J3214" s="570">
        <v>175</v>
      </c>
      <c r="K3214" s="570">
        <v>99</v>
      </c>
      <c r="L3214" s="570">
        <v>13</v>
      </c>
      <c r="M3214" s="570">
        <v>99</v>
      </c>
      <c r="N3214" s="570">
        <v>99</v>
      </c>
      <c r="O3214" s="570">
        <v>99</v>
      </c>
      <c r="P3214" s="570">
        <v>99</v>
      </c>
      <c r="Q3214" s="570"/>
      <c r="R3214" s="570">
        <v>0</v>
      </c>
      <c r="S3214" s="570"/>
      <c r="T3214" s="570"/>
      <c r="U3214" s="570"/>
      <c r="V3214" s="570"/>
      <c r="W3214" s="570"/>
      <c r="X3214" s="570"/>
      <c r="Y3214" s="570"/>
      <c r="Z3214" s="570"/>
      <c r="AA3214" s="570"/>
      <c r="AB3214" s="570"/>
      <c r="AC3214" s="570"/>
      <c r="AD3214" s="570"/>
      <c r="AE3214" s="570"/>
      <c r="AF3214" s="570"/>
      <c r="AG3214" s="570"/>
      <c r="AH3214" s="570"/>
      <c r="AI3214" s="570"/>
      <c r="AJ3214" s="570"/>
      <c r="AK3214" s="570"/>
      <c r="AL3214" s="570"/>
    </row>
    <row r="3215" spans="1:38">
      <c r="A3215" s="570">
        <v>18</v>
      </c>
      <c r="B3215" s="570">
        <v>663</v>
      </c>
      <c r="C3215" s="570">
        <v>2023</v>
      </c>
      <c r="D3215" s="570"/>
      <c r="E3215" s="570">
        <v>99</v>
      </c>
      <c r="F3215" s="570"/>
      <c r="G3215" s="570">
        <v>99</v>
      </c>
      <c r="H3215" s="570">
        <v>2</v>
      </c>
      <c r="I3215" s="570">
        <v>99</v>
      </c>
      <c r="J3215" s="570">
        <v>177</v>
      </c>
      <c r="K3215" s="570">
        <v>99</v>
      </c>
      <c r="L3215" s="570">
        <v>13</v>
      </c>
      <c r="M3215" s="570">
        <v>99</v>
      </c>
      <c r="N3215" s="570">
        <v>99</v>
      </c>
      <c r="O3215" s="570">
        <v>99</v>
      </c>
      <c r="P3215" s="570">
        <v>99</v>
      </c>
      <c r="Q3215" s="570"/>
      <c r="R3215" s="570">
        <v>0</v>
      </c>
      <c r="S3215" s="570"/>
      <c r="T3215" s="570"/>
      <c r="U3215" s="570"/>
      <c r="V3215" s="570"/>
      <c r="W3215" s="570"/>
      <c r="X3215" s="570"/>
      <c r="Y3215" s="570"/>
      <c r="Z3215" s="570"/>
      <c r="AA3215" s="570"/>
      <c r="AB3215" s="570"/>
      <c r="AC3215" s="570"/>
      <c r="AD3215" s="570"/>
      <c r="AE3215" s="570"/>
      <c r="AF3215" s="570"/>
      <c r="AG3215" s="570"/>
      <c r="AH3215" s="570"/>
      <c r="AI3215" s="570"/>
      <c r="AJ3215" s="570"/>
      <c r="AK3215" s="570"/>
      <c r="AL3215" s="570"/>
    </row>
    <row r="3216" spans="1:38">
      <c r="A3216" s="570">
        <v>18</v>
      </c>
      <c r="B3216" s="570">
        <v>664</v>
      </c>
      <c r="C3216" s="570">
        <v>2023</v>
      </c>
      <c r="D3216" s="570"/>
      <c r="E3216" s="570">
        <v>99</v>
      </c>
      <c r="F3216" s="570"/>
      <c r="G3216" s="570">
        <v>99</v>
      </c>
      <c r="H3216" s="570">
        <v>2</v>
      </c>
      <c r="I3216" s="570">
        <v>99</v>
      </c>
      <c r="J3216" s="570">
        <v>178</v>
      </c>
      <c r="K3216" s="570">
        <v>99</v>
      </c>
      <c r="L3216" s="570">
        <v>13</v>
      </c>
      <c r="M3216" s="570">
        <v>99</v>
      </c>
      <c r="N3216" s="570">
        <v>99</v>
      </c>
      <c r="O3216" s="570">
        <v>99</v>
      </c>
      <c r="P3216" s="570">
        <v>99</v>
      </c>
      <c r="Q3216" s="570"/>
      <c r="R3216" s="570">
        <v>0</v>
      </c>
      <c r="S3216" s="570"/>
      <c r="T3216" s="570"/>
      <c r="U3216" s="570"/>
      <c r="V3216" s="570"/>
      <c r="W3216" s="570"/>
      <c r="X3216" s="570"/>
      <c r="Y3216" s="570"/>
      <c r="Z3216" s="570"/>
      <c r="AA3216" s="570"/>
      <c r="AB3216" s="570"/>
      <c r="AC3216" s="570"/>
      <c r="AD3216" s="570"/>
      <c r="AE3216" s="570"/>
      <c r="AF3216" s="570"/>
      <c r="AG3216" s="570"/>
      <c r="AH3216" s="570"/>
      <c r="AI3216" s="570"/>
      <c r="AJ3216" s="570"/>
      <c r="AK3216" s="570"/>
      <c r="AL3216" s="570"/>
    </row>
    <row r="3217" spans="1:38">
      <c r="A3217" s="570">
        <v>18</v>
      </c>
      <c r="B3217" s="570">
        <v>665</v>
      </c>
      <c r="C3217" s="570">
        <v>2023</v>
      </c>
      <c r="D3217" s="570"/>
      <c r="E3217" s="570">
        <v>99</v>
      </c>
      <c r="F3217" s="570"/>
      <c r="G3217" s="570">
        <v>99</v>
      </c>
      <c r="H3217" s="570">
        <v>2</v>
      </c>
      <c r="I3217" s="570">
        <v>99</v>
      </c>
      <c r="J3217" s="570">
        <v>181</v>
      </c>
      <c r="K3217" s="570">
        <v>99</v>
      </c>
      <c r="L3217" s="570">
        <v>13</v>
      </c>
      <c r="M3217" s="570">
        <v>99</v>
      </c>
      <c r="N3217" s="570">
        <v>99</v>
      </c>
      <c r="O3217" s="570">
        <v>99</v>
      </c>
      <c r="P3217" s="570">
        <v>99</v>
      </c>
      <c r="Q3217" s="570"/>
      <c r="R3217" s="570">
        <v>0</v>
      </c>
      <c r="S3217" s="570"/>
      <c r="T3217" s="570"/>
      <c r="U3217" s="570"/>
      <c r="V3217" s="570"/>
      <c r="W3217" s="570"/>
      <c r="X3217" s="570"/>
      <c r="Y3217" s="570"/>
      <c r="Z3217" s="570"/>
      <c r="AA3217" s="570"/>
      <c r="AB3217" s="570"/>
      <c r="AC3217" s="570"/>
      <c r="AD3217" s="570"/>
      <c r="AE3217" s="570"/>
      <c r="AF3217" s="570"/>
      <c r="AG3217" s="570"/>
      <c r="AH3217" s="570"/>
      <c r="AI3217" s="570"/>
      <c r="AJ3217" s="570"/>
      <c r="AK3217" s="570"/>
      <c r="AL3217" s="570"/>
    </row>
    <row r="3218" spans="1:38">
      <c r="A3218" s="570">
        <v>18</v>
      </c>
      <c r="B3218" s="570">
        <v>666</v>
      </c>
      <c r="C3218" s="570">
        <v>2023</v>
      </c>
      <c r="D3218" s="570"/>
      <c r="E3218" s="570">
        <v>99</v>
      </c>
      <c r="F3218" s="570"/>
      <c r="G3218" s="570">
        <v>99</v>
      </c>
      <c r="H3218" s="570">
        <v>1</v>
      </c>
      <c r="I3218" s="570">
        <v>99</v>
      </c>
      <c r="J3218" s="570">
        <v>262</v>
      </c>
      <c r="K3218" s="570">
        <v>99</v>
      </c>
      <c r="L3218" s="570">
        <v>13</v>
      </c>
      <c r="M3218" s="570">
        <v>99</v>
      </c>
      <c r="N3218" s="570">
        <v>99</v>
      </c>
      <c r="O3218" s="570">
        <v>99</v>
      </c>
      <c r="P3218" s="570">
        <v>99</v>
      </c>
      <c r="Q3218" s="570"/>
      <c r="R3218" s="570">
        <v>0</v>
      </c>
      <c r="S3218" s="570"/>
      <c r="T3218" s="570"/>
      <c r="U3218" s="570"/>
      <c r="V3218" s="570"/>
      <c r="W3218" s="570"/>
      <c r="X3218" s="570"/>
      <c r="Y3218" s="570"/>
      <c r="Z3218" s="570"/>
      <c r="AA3218" s="570"/>
      <c r="AB3218" s="570"/>
      <c r="AC3218" s="570"/>
      <c r="AD3218" s="570"/>
      <c r="AE3218" s="570"/>
      <c r="AF3218" s="570"/>
      <c r="AG3218" s="570"/>
      <c r="AH3218" s="570"/>
      <c r="AI3218" s="570"/>
      <c r="AJ3218" s="570"/>
      <c r="AK3218" s="570"/>
      <c r="AL3218" s="570"/>
    </row>
    <row r="3219" spans="1:38">
      <c r="A3219" s="570">
        <v>18</v>
      </c>
      <c r="B3219" s="570">
        <v>667</v>
      </c>
      <c r="C3219" s="570">
        <v>2023</v>
      </c>
      <c r="D3219" s="570"/>
      <c r="E3219" s="570">
        <v>99</v>
      </c>
      <c r="F3219" s="570"/>
      <c r="G3219" s="570">
        <v>99</v>
      </c>
      <c r="H3219" s="570">
        <v>1</v>
      </c>
      <c r="I3219" s="570">
        <v>99</v>
      </c>
      <c r="J3219" s="570">
        <v>309</v>
      </c>
      <c r="K3219" s="570">
        <v>99</v>
      </c>
      <c r="L3219" s="570">
        <v>13</v>
      </c>
      <c r="M3219" s="570">
        <v>99</v>
      </c>
      <c r="N3219" s="570">
        <v>99</v>
      </c>
      <c r="O3219" s="570">
        <v>99</v>
      </c>
      <c r="P3219" s="570">
        <v>99</v>
      </c>
      <c r="Q3219" s="570"/>
      <c r="R3219" s="570">
        <v>0</v>
      </c>
      <c r="S3219" s="570"/>
      <c r="T3219" s="570"/>
      <c r="U3219" s="570"/>
      <c r="V3219" s="570"/>
      <c r="W3219" s="570"/>
      <c r="X3219" s="570"/>
      <c r="Y3219" s="570"/>
      <c r="Z3219" s="570"/>
      <c r="AA3219" s="570"/>
      <c r="AB3219" s="570"/>
      <c r="AC3219" s="570"/>
      <c r="AD3219" s="570"/>
      <c r="AE3219" s="570"/>
      <c r="AF3219" s="570"/>
      <c r="AG3219" s="570"/>
      <c r="AH3219" s="570"/>
      <c r="AI3219" s="570"/>
      <c r="AJ3219" s="570"/>
      <c r="AK3219" s="570"/>
      <c r="AL3219" s="570"/>
    </row>
    <row r="3220" spans="1:38">
      <c r="A3220" s="570">
        <v>18</v>
      </c>
      <c r="B3220" s="570">
        <v>668</v>
      </c>
      <c r="C3220" s="570">
        <v>2023</v>
      </c>
      <c r="D3220" s="570"/>
      <c r="E3220" s="570">
        <v>99</v>
      </c>
      <c r="F3220" s="570"/>
      <c r="G3220" s="570">
        <v>99</v>
      </c>
      <c r="H3220" s="570">
        <v>2</v>
      </c>
      <c r="I3220" s="570">
        <v>99</v>
      </c>
      <c r="J3220" s="570">
        <v>470</v>
      </c>
      <c r="K3220" s="570">
        <v>99</v>
      </c>
      <c r="L3220" s="570">
        <v>13</v>
      </c>
      <c r="M3220" s="570">
        <v>99</v>
      </c>
      <c r="N3220" s="570">
        <v>99</v>
      </c>
      <c r="O3220" s="570">
        <v>99</v>
      </c>
      <c r="P3220" s="570">
        <v>99</v>
      </c>
      <c r="Q3220" s="570"/>
      <c r="R3220" s="570">
        <v>0</v>
      </c>
      <c r="S3220" s="570"/>
      <c r="T3220" s="570"/>
      <c r="U3220" s="570"/>
      <c r="V3220" s="570"/>
      <c r="W3220" s="570"/>
      <c r="X3220" s="570"/>
      <c r="Y3220" s="570"/>
      <c r="Z3220" s="570"/>
      <c r="AA3220" s="570"/>
      <c r="AB3220" s="570"/>
      <c r="AC3220" s="570"/>
      <c r="AD3220" s="570"/>
      <c r="AE3220" s="570"/>
      <c r="AF3220" s="570"/>
      <c r="AG3220" s="570"/>
      <c r="AH3220" s="570"/>
      <c r="AI3220" s="570"/>
      <c r="AJ3220" s="570"/>
      <c r="AK3220" s="570"/>
      <c r="AL3220" s="570"/>
    </row>
    <row r="3221" spans="1:38">
      <c r="A3221" s="570">
        <v>18</v>
      </c>
      <c r="B3221" s="570">
        <v>669</v>
      </c>
      <c r="C3221" s="570">
        <v>2023</v>
      </c>
      <c r="D3221" s="570"/>
      <c r="E3221" s="570">
        <v>99</v>
      </c>
      <c r="F3221" s="570"/>
      <c r="G3221" s="570">
        <v>99</v>
      </c>
      <c r="H3221" s="570">
        <v>2</v>
      </c>
      <c r="I3221" s="570">
        <v>99</v>
      </c>
      <c r="J3221" s="570">
        <v>629</v>
      </c>
      <c r="K3221" s="570">
        <v>99</v>
      </c>
      <c r="L3221" s="570">
        <v>13</v>
      </c>
      <c r="M3221" s="570">
        <v>99</v>
      </c>
      <c r="N3221" s="570">
        <v>99</v>
      </c>
      <c r="O3221" s="570">
        <v>99</v>
      </c>
      <c r="P3221" s="570">
        <v>99</v>
      </c>
      <c r="Q3221" s="570"/>
      <c r="R3221" s="570">
        <v>0</v>
      </c>
      <c r="S3221" s="570"/>
      <c r="T3221" s="570"/>
      <c r="U3221" s="570"/>
      <c r="V3221" s="570"/>
      <c r="W3221" s="570"/>
      <c r="X3221" s="570"/>
      <c r="Y3221" s="570"/>
      <c r="Z3221" s="570"/>
      <c r="AA3221" s="570"/>
      <c r="AB3221" s="570"/>
      <c r="AC3221" s="570"/>
      <c r="AD3221" s="570"/>
      <c r="AE3221" s="570"/>
      <c r="AF3221" s="570"/>
      <c r="AG3221" s="570"/>
      <c r="AH3221" s="570"/>
      <c r="AI3221" s="570"/>
      <c r="AJ3221" s="570"/>
      <c r="AK3221" s="570"/>
      <c r="AL3221" s="570"/>
    </row>
    <row r="3222" spans="1:38">
      <c r="A3222" s="570">
        <v>18</v>
      </c>
      <c r="B3222" s="570">
        <v>670</v>
      </c>
      <c r="C3222" s="570">
        <v>2023</v>
      </c>
      <c r="D3222" s="570"/>
      <c r="E3222" s="570">
        <v>99</v>
      </c>
      <c r="F3222" s="570"/>
      <c r="G3222" s="570">
        <v>99</v>
      </c>
      <c r="H3222" s="570">
        <v>1</v>
      </c>
      <c r="I3222" s="570">
        <v>99</v>
      </c>
      <c r="J3222" s="570">
        <v>643</v>
      </c>
      <c r="K3222" s="570">
        <v>99</v>
      </c>
      <c r="L3222" s="570">
        <v>13</v>
      </c>
      <c r="M3222" s="570">
        <v>99</v>
      </c>
      <c r="N3222" s="570">
        <v>99</v>
      </c>
      <c r="O3222" s="570">
        <v>99</v>
      </c>
      <c r="P3222" s="570">
        <v>99</v>
      </c>
      <c r="Q3222" s="570"/>
      <c r="R3222" s="570">
        <v>0</v>
      </c>
      <c r="S3222" s="570"/>
      <c r="T3222" s="570"/>
      <c r="U3222" s="570"/>
      <c r="V3222" s="570"/>
      <c r="W3222" s="570"/>
      <c r="X3222" s="570"/>
      <c r="Y3222" s="570"/>
      <c r="Z3222" s="570"/>
      <c r="AA3222" s="570"/>
      <c r="AB3222" s="570"/>
      <c r="AC3222" s="570"/>
      <c r="AD3222" s="570"/>
      <c r="AE3222" s="570"/>
      <c r="AF3222" s="570"/>
      <c r="AG3222" s="570"/>
      <c r="AH3222" s="570"/>
      <c r="AI3222" s="570"/>
      <c r="AJ3222" s="570"/>
      <c r="AK3222" s="570"/>
      <c r="AL3222" s="570"/>
    </row>
    <row r="3223" spans="1:38">
      <c r="A3223" s="570">
        <v>18</v>
      </c>
      <c r="B3223" s="570">
        <v>671</v>
      </c>
      <c r="C3223" s="570">
        <v>2023</v>
      </c>
      <c r="D3223" s="570"/>
      <c r="E3223" s="570">
        <v>99</v>
      </c>
      <c r="F3223" s="570"/>
      <c r="G3223" s="570">
        <v>99</v>
      </c>
      <c r="H3223" s="570">
        <v>2</v>
      </c>
      <c r="I3223" s="570">
        <v>99</v>
      </c>
      <c r="J3223" s="570">
        <v>704</v>
      </c>
      <c r="K3223" s="570">
        <v>99</v>
      </c>
      <c r="L3223" s="570">
        <v>13</v>
      </c>
      <c r="M3223" s="570">
        <v>99</v>
      </c>
      <c r="N3223" s="570">
        <v>99</v>
      </c>
      <c r="O3223" s="570">
        <v>99</v>
      </c>
      <c r="P3223" s="570">
        <v>99</v>
      </c>
      <c r="Q3223" s="570"/>
      <c r="R3223" s="570">
        <v>0</v>
      </c>
      <c r="S3223" s="570"/>
      <c r="T3223" s="570"/>
      <c r="U3223" s="570"/>
      <c r="V3223" s="570"/>
      <c r="W3223" s="570"/>
      <c r="X3223" s="570"/>
      <c r="Y3223" s="570"/>
      <c r="Z3223" s="570"/>
      <c r="AA3223" s="570"/>
      <c r="AB3223" s="570"/>
      <c r="AC3223" s="570"/>
      <c r="AD3223" s="570"/>
      <c r="AE3223" s="570"/>
      <c r="AF3223" s="570"/>
      <c r="AG3223" s="570"/>
      <c r="AH3223" s="570"/>
      <c r="AI3223" s="570"/>
      <c r="AJ3223" s="570"/>
      <c r="AK3223" s="570"/>
      <c r="AL3223" s="570"/>
    </row>
    <row r="3224" spans="1:38">
      <c r="A3224" s="570">
        <v>18</v>
      </c>
      <c r="B3224" s="570">
        <v>672</v>
      </c>
      <c r="C3224" s="570">
        <v>2023</v>
      </c>
      <c r="D3224" s="570"/>
      <c r="E3224" s="570">
        <v>99</v>
      </c>
      <c r="F3224" s="570"/>
      <c r="G3224" s="570">
        <v>99</v>
      </c>
      <c r="H3224" s="570">
        <v>1</v>
      </c>
      <c r="I3224" s="570">
        <v>99</v>
      </c>
      <c r="J3224" s="570">
        <v>802</v>
      </c>
      <c r="K3224" s="570">
        <v>99</v>
      </c>
      <c r="L3224" s="570">
        <v>13</v>
      </c>
      <c r="M3224" s="570">
        <v>99</v>
      </c>
      <c r="N3224" s="570">
        <v>99</v>
      </c>
      <c r="O3224" s="570">
        <v>99</v>
      </c>
      <c r="P3224" s="570">
        <v>99</v>
      </c>
      <c r="Q3224" s="570"/>
      <c r="R3224" s="570">
        <v>0</v>
      </c>
      <c r="S3224" s="570"/>
      <c r="T3224" s="570"/>
      <c r="U3224" s="570"/>
      <c r="V3224" s="570"/>
      <c r="W3224" s="570"/>
      <c r="X3224" s="570"/>
      <c r="Y3224" s="570"/>
      <c r="Z3224" s="570"/>
      <c r="AA3224" s="570"/>
      <c r="AB3224" s="570"/>
      <c r="AC3224" s="570"/>
      <c r="AD3224" s="570"/>
      <c r="AE3224" s="570"/>
      <c r="AF3224" s="570"/>
      <c r="AG3224" s="570"/>
      <c r="AH3224" s="570"/>
      <c r="AI3224" s="570"/>
      <c r="AJ3224" s="570"/>
      <c r="AK3224" s="570"/>
      <c r="AL3224" s="570"/>
    </row>
    <row r="3225" spans="1:38">
      <c r="A3225" s="570">
        <v>18</v>
      </c>
      <c r="B3225" s="570">
        <v>673</v>
      </c>
      <c r="C3225" s="570">
        <v>2023</v>
      </c>
      <c r="D3225" s="570"/>
      <c r="E3225" s="570">
        <v>99</v>
      </c>
      <c r="F3225" s="570"/>
      <c r="G3225" s="570">
        <v>99</v>
      </c>
      <c r="H3225" s="570">
        <v>1</v>
      </c>
      <c r="I3225" s="570">
        <v>99</v>
      </c>
      <c r="J3225" s="570">
        <v>103</v>
      </c>
      <c r="K3225" s="570">
        <v>99</v>
      </c>
      <c r="L3225" s="570">
        <v>14</v>
      </c>
      <c r="M3225" s="570">
        <v>99</v>
      </c>
      <c r="N3225" s="570">
        <v>99</v>
      </c>
      <c r="O3225" s="570">
        <v>99</v>
      </c>
      <c r="P3225" s="570">
        <v>99</v>
      </c>
      <c r="Q3225" s="570"/>
      <c r="R3225" s="570">
        <v>0</v>
      </c>
      <c r="S3225" s="570"/>
      <c r="T3225" s="570"/>
      <c r="U3225" s="570"/>
      <c r="V3225" s="570"/>
      <c r="W3225" s="570"/>
      <c r="X3225" s="570"/>
      <c r="Y3225" s="570"/>
      <c r="Z3225" s="570"/>
      <c r="AA3225" s="570"/>
      <c r="AB3225" s="570"/>
      <c r="AC3225" s="570"/>
      <c r="AD3225" s="570"/>
      <c r="AE3225" s="570"/>
      <c r="AF3225" s="570"/>
      <c r="AG3225" s="570"/>
      <c r="AH3225" s="570"/>
      <c r="AI3225" s="570"/>
      <c r="AJ3225" s="570"/>
      <c r="AK3225" s="570"/>
      <c r="AL3225" s="570"/>
    </row>
    <row r="3226" spans="1:38">
      <c r="A3226" s="570">
        <v>18</v>
      </c>
      <c r="B3226" s="570">
        <v>674</v>
      </c>
      <c r="C3226" s="570">
        <v>2023</v>
      </c>
      <c r="D3226" s="570"/>
      <c r="E3226" s="570">
        <v>99</v>
      </c>
      <c r="F3226" s="570"/>
      <c r="G3226" s="570">
        <v>99</v>
      </c>
      <c r="H3226" s="570">
        <v>2</v>
      </c>
      <c r="I3226" s="570">
        <v>99</v>
      </c>
      <c r="J3226" s="570">
        <v>106</v>
      </c>
      <c r="K3226" s="570">
        <v>99</v>
      </c>
      <c r="L3226" s="570">
        <v>14</v>
      </c>
      <c r="M3226" s="570">
        <v>99</v>
      </c>
      <c r="N3226" s="570">
        <v>99</v>
      </c>
      <c r="O3226" s="570">
        <v>99</v>
      </c>
      <c r="P3226" s="570">
        <v>99</v>
      </c>
      <c r="Q3226" s="570"/>
      <c r="R3226" s="570">
        <v>0</v>
      </c>
      <c r="S3226" s="570"/>
      <c r="T3226" s="570"/>
      <c r="U3226" s="570"/>
      <c r="V3226" s="570"/>
      <c r="W3226" s="570"/>
      <c r="X3226" s="570"/>
      <c r="Y3226" s="570"/>
      <c r="Z3226" s="570"/>
      <c r="AA3226" s="570"/>
      <c r="AB3226" s="570"/>
      <c r="AC3226" s="570"/>
      <c r="AD3226" s="570"/>
      <c r="AE3226" s="570"/>
      <c r="AF3226" s="570"/>
      <c r="AG3226" s="570"/>
      <c r="AH3226" s="570"/>
      <c r="AI3226" s="570"/>
      <c r="AJ3226" s="570"/>
      <c r="AK3226" s="570"/>
      <c r="AL3226" s="570"/>
    </row>
    <row r="3227" spans="1:38">
      <c r="A3227" s="570">
        <v>18</v>
      </c>
      <c r="B3227" s="570">
        <v>675</v>
      </c>
      <c r="C3227" s="570">
        <v>2023</v>
      </c>
      <c r="D3227" s="570"/>
      <c r="E3227" s="570">
        <v>99</v>
      </c>
      <c r="F3227" s="570"/>
      <c r="G3227" s="570">
        <v>99</v>
      </c>
      <c r="H3227" s="570">
        <v>1</v>
      </c>
      <c r="I3227" s="570">
        <v>99</v>
      </c>
      <c r="J3227" s="570">
        <v>110</v>
      </c>
      <c r="K3227" s="570">
        <v>99</v>
      </c>
      <c r="L3227" s="570">
        <v>14</v>
      </c>
      <c r="M3227" s="570">
        <v>99</v>
      </c>
      <c r="N3227" s="570">
        <v>99</v>
      </c>
      <c r="O3227" s="570">
        <v>99</v>
      </c>
      <c r="P3227" s="570">
        <v>99</v>
      </c>
      <c r="Q3227" s="570"/>
      <c r="R3227" s="570">
        <v>0</v>
      </c>
      <c r="S3227" s="570"/>
      <c r="T3227" s="570"/>
      <c r="U3227" s="570"/>
      <c r="V3227" s="570"/>
      <c r="W3227" s="570"/>
      <c r="X3227" s="570"/>
      <c r="Y3227" s="570"/>
      <c r="Z3227" s="570"/>
      <c r="AA3227" s="570"/>
      <c r="AB3227" s="570"/>
      <c r="AC3227" s="570"/>
      <c r="AD3227" s="570"/>
      <c r="AE3227" s="570"/>
      <c r="AF3227" s="570"/>
      <c r="AG3227" s="570"/>
      <c r="AH3227" s="570"/>
      <c r="AI3227" s="570"/>
      <c r="AJ3227" s="570"/>
      <c r="AK3227" s="570"/>
      <c r="AL3227" s="570"/>
    </row>
    <row r="3228" spans="1:38">
      <c r="A3228" s="570">
        <v>18</v>
      </c>
      <c r="B3228" s="570">
        <v>676</v>
      </c>
      <c r="C3228" s="570">
        <v>2023</v>
      </c>
      <c r="D3228" s="570"/>
      <c r="E3228" s="570">
        <v>99</v>
      </c>
      <c r="F3228" s="570"/>
      <c r="G3228" s="570">
        <v>99</v>
      </c>
      <c r="H3228" s="570">
        <v>1</v>
      </c>
      <c r="I3228" s="570">
        <v>99</v>
      </c>
      <c r="J3228" s="570">
        <v>111</v>
      </c>
      <c r="K3228" s="570">
        <v>99</v>
      </c>
      <c r="L3228" s="570">
        <v>14</v>
      </c>
      <c r="M3228" s="570">
        <v>99</v>
      </c>
      <c r="N3228" s="570">
        <v>99</v>
      </c>
      <c r="O3228" s="570">
        <v>99</v>
      </c>
      <c r="P3228" s="570">
        <v>99</v>
      </c>
      <c r="Q3228" s="570"/>
      <c r="R3228" s="570">
        <v>0</v>
      </c>
      <c r="S3228" s="570"/>
      <c r="T3228" s="570"/>
      <c r="U3228" s="570"/>
      <c r="V3228" s="570"/>
      <c r="W3228" s="570"/>
      <c r="X3228" s="570"/>
      <c r="Y3228" s="570"/>
      <c r="Z3228" s="570"/>
      <c r="AA3228" s="570"/>
      <c r="AB3228" s="570"/>
      <c r="AC3228" s="570"/>
      <c r="AD3228" s="570"/>
      <c r="AE3228" s="570"/>
      <c r="AF3228" s="570"/>
      <c r="AG3228" s="570"/>
      <c r="AH3228" s="570"/>
      <c r="AI3228" s="570"/>
      <c r="AJ3228" s="570"/>
      <c r="AK3228" s="570"/>
      <c r="AL3228" s="570"/>
    </row>
    <row r="3229" spans="1:38">
      <c r="A3229" s="570">
        <v>18</v>
      </c>
      <c r="B3229" s="570">
        <v>677</v>
      </c>
      <c r="C3229" s="570">
        <v>2023</v>
      </c>
      <c r="D3229" s="570"/>
      <c r="E3229" s="570">
        <v>99</v>
      </c>
      <c r="F3229" s="570"/>
      <c r="G3229" s="570">
        <v>99</v>
      </c>
      <c r="H3229" s="570">
        <v>1</v>
      </c>
      <c r="I3229" s="570">
        <v>99</v>
      </c>
      <c r="J3229" s="570">
        <v>116</v>
      </c>
      <c r="K3229" s="570">
        <v>99</v>
      </c>
      <c r="L3229" s="570">
        <v>14</v>
      </c>
      <c r="M3229" s="570">
        <v>99</v>
      </c>
      <c r="N3229" s="570">
        <v>99</v>
      </c>
      <c r="O3229" s="570">
        <v>99</v>
      </c>
      <c r="P3229" s="570">
        <v>99</v>
      </c>
      <c r="Q3229" s="570"/>
      <c r="R3229" s="570">
        <v>0</v>
      </c>
      <c r="S3229" s="570"/>
      <c r="T3229" s="570"/>
      <c r="U3229" s="570"/>
      <c r="V3229" s="570"/>
      <c r="W3229" s="570"/>
      <c r="X3229" s="570"/>
      <c r="Y3229" s="570"/>
      <c r="Z3229" s="570"/>
      <c r="AA3229" s="570"/>
      <c r="AB3229" s="570"/>
      <c r="AC3229" s="570"/>
      <c r="AD3229" s="570"/>
      <c r="AE3229" s="570"/>
      <c r="AF3229" s="570"/>
      <c r="AG3229" s="570"/>
      <c r="AH3229" s="570"/>
      <c r="AI3229" s="570"/>
      <c r="AJ3229" s="570"/>
      <c r="AK3229" s="570"/>
      <c r="AL3229" s="570"/>
    </row>
    <row r="3230" spans="1:38">
      <c r="A3230" s="570">
        <v>18</v>
      </c>
      <c r="B3230" s="570">
        <v>678</v>
      </c>
      <c r="C3230" s="570">
        <v>2023</v>
      </c>
      <c r="D3230" s="570"/>
      <c r="E3230" s="570">
        <v>99</v>
      </c>
      <c r="F3230" s="570"/>
      <c r="G3230" s="570">
        <v>99</v>
      </c>
      <c r="H3230" s="570">
        <v>2</v>
      </c>
      <c r="I3230" s="570">
        <v>99</v>
      </c>
      <c r="J3230" s="570">
        <v>117</v>
      </c>
      <c r="K3230" s="570">
        <v>99</v>
      </c>
      <c r="L3230" s="570">
        <v>14</v>
      </c>
      <c r="M3230" s="570">
        <v>99</v>
      </c>
      <c r="N3230" s="570">
        <v>99</v>
      </c>
      <c r="O3230" s="570">
        <v>99</v>
      </c>
      <c r="P3230" s="570">
        <v>99</v>
      </c>
      <c r="Q3230" s="570"/>
      <c r="R3230" s="570">
        <v>0</v>
      </c>
      <c r="S3230" s="570"/>
      <c r="T3230" s="570"/>
      <c r="U3230" s="570"/>
      <c r="V3230" s="570"/>
      <c r="W3230" s="570"/>
      <c r="X3230" s="570"/>
      <c r="Y3230" s="570"/>
      <c r="Z3230" s="570"/>
      <c r="AA3230" s="570"/>
      <c r="AB3230" s="570"/>
      <c r="AC3230" s="570"/>
      <c r="AD3230" s="570"/>
      <c r="AE3230" s="570"/>
      <c r="AF3230" s="570"/>
      <c r="AG3230" s="570"/>
      <c r="AH3230" s="570"/>
      <c r="AI3230" s="570"/>
      <c r="AJ3230" s="570"/>
      <c r="AK3230" s="570"/>
      <c r="AL3230" s="570"/>
    </row>
    <row r="3231" spans="1:38">
      <c r="A3231" s="570">
        <v>18</v>
      </c>
      <c r="B3231" s="570">
        <v>679</v>
      </c>
      <c r="C3231" s="570">
        <v>2023</v>
      </c>
      <c r="D3231" s="570"/>
      <c r="E3231" s="570">
        <v>99</v>
      </c>
      <c r="F3231" s="570"/>
      <c r="G3231" s="570">
        <v>99</v>
      </c>
      <c r="H3231" s="570">
        <v>1</v>
      </c>
      <c r="I3231" s="570">
        <v>99</v>
      </c>
      <c r="J3231" s="570">
        <v>134</v>
      </c>
      <c r="K3231" s="570">
        <v>99</v>
      </c>
      <c r="L3231" s="570">
        <v>14</v>
      </c>
      <c r="M3231" s="570">
        <v>99</v>
      </c>
      <c r="N3231" s="570">
        <v>99</v>
      </c>
      <c r="O3231" s="570">
        <v>99</v>
      </c>
      <c r="P3231" s="570">
        <v>99</v>
      </c>
      <c r="Q3231" s="570"/>
      <c r="R3231" s="570">
        <v>0</v>
      </c>
      <c r="S3231" s="570"/>
      <c r="T3231" s="570"/>
      <c r="U3231" s="570"/>
      <c r="V3231" s="570"/>
      <c r="W3231" s="570"/>
      <c r="X3231" s="570"/>
      <c r="Y3231" s="570"/>
      <c r="Z3231" s="570"/>
      <c r="AA3231" s="570"/>
      <c r="AB3231" s="570"/>
      <c r="AC3231" s="570"/>
      <c r="AD3231" s="570"/>
      <c r="AE3231" s="570"/>
      <c r="AF3231" s="570"/>
      <c r="AG3231" s="570"/>
      <c r="AH3231" s="570"/>
      <c r="AI3231" s="570"/>
      <c r="AJ3231" s="570"/>
      <c r="AK3231" s="570"/>
      <c r="AL3231" s="570"/>
    </row>
    <row r="3232" spans="1:38">
      <c r="A3232" s="570">
        <v>18</v>
      </c>
      <c r="B3232" s="570">
        <v>680</v>
      </c>
      <c r="C3232" s="570">
        <v>2023</v>
      </c>
      <c r="D3232" s="570"/>
      <c r="E3232" s="570">
        <v>99</v>
      </c>
      <c r="F3232" s="570"/>
      <c r="G3232" s="570">
        <v>99</v>
      </c>
      <c r="H3232" s="570">
        <v>2</v>
      </c>
      <c r="I3232" s="570">
        <v>99</v>
      </c>
      <c r="J3232" s="570">
        <v>141</v>
      </c>
      <c r="K3232" s="570">
        <v>99</v>
      </c>
      <c r="L3232" s="570">
        <v>14</v>
      </c>
      <c r="M3232" s="570">
        <v>99</v>
      </c>
      <c r="N3232" s="570">
        <v>99</v>
      </c>
      <c r="O3232" s="570">
        <v>99</v>
      </c>
      <c r="P3232" s="570">
        <v>99</v>
      </c>
      <c r="Q3232" s="570"/>
      <c r="R3232" s="570">
        <v>0</v>
      </c>
      <c r="S3232" s="570"/>
      <c r="T3232" s="570"/>
      <c r="U3232" s="570"/>
      <c r="V3232" s="570"/>
      <c r="W3232" s="570"/>
      <c r="X3232" s="570"/>
      <c r="Y3232" s="570"/>
      <c r="Z3232" s="570"/>
      <c r="AA3232" s="570"/>
      <c r="AB3232" s="570"/>
      <c r="AC3232" s="570"/>
      <c r="AD3232" s="570"/>
      <c r="AE3232" s="570"/>
      <c r="AF3232" s="570"/>
      <c r="AG3232" s="570"/>
      <c r="AH3232" s="570"/>
      <c r="AI3232" s="570"/>
      <c r="AJ3232" s="570"/>
      <c r="AK3232" s="570"/>
      <c r="AL3232" s="570"/>
    </row>
    <row r="3233" spans="1:38">
      <c r="A3233" s="570">
        <v>18</v>
      </c>
      <c r="B3233" s="570">
        <v>681</v>
      </c>
      <c r="C3233" s="570">
        <v>2023</v>
      </c>
      <c r="D3233" s="570"/>
      <c r="E3233" s="570">
        <v>99</v>
      </c>
      <c r="F3233" s="570"/>
      <c r="G3233" s="570">
        <v>99</v>
      </c>
      <c r="H3233" s="570">
        <v>2</v>
      </c>
      <c r="I3233" s="570">
        <v>99</v>
      </c>
      <c r="J3233" s="570">
        <v>143</v>
      </c>
      <c r="K3233" s="570">
        <v>99</v>
      </c>
      <c r="L3233" s="570">
        <v>14</v>
      </c>
      <c r="M3233" s="570">
        <v>99</v>
      </c>
      <c r="N3233" s="570">
        <v>99</v>
      </c>
      <c r="O3233" s="570">
        <v>99</v>
      </c>
      <c r="P3233" s="570">
        <v>99</v>
      </c>
      <c r="Q3233" s="570"/>
      <c r="R3233" s="570">
        <v>0</v>
      </c>
      <c r="S3233" s="570"/>
      <c r="T3233" s="570"/>
      <c r="U3233" s="570"/>
      <c r="V3233" s="570"/>
      <c r="W3233" s="570"/>
      <c r="X3233" s="570"/>
      <c r="Y3233" s="570"/>
      <c r="Z3233" s="570"/>
      <c r="AA3233" s="570"/>
      <c r="AB3233" s="570"/>
      <c r="AC3233" s="570"/>
      <c r="AD3233" s="570"/>
      <c r="AE3233" s="570"/>
      <c r="AF3233" s="570"/>
      <c r="AG3233" s="570"/>
      <c r="AH3233" s="570"/>
      <c r="AI3233" s="570"/>
      <c r="AJ3233" s="570"/>
      <c r="AK3233" s="570"/>
      <c r="AL3233" s="570"/>
    </row>
    <row r="3234" spans="1:38">
      <c r="A3234" s="570">
        <v>18</v>
      </c>
      <c r="B3234" s="570">
        <v>682</v>
      </c>
      <c r="C3234" s="570">
        <v>2023</v>
      </c>
      <c r="D3234" s="570"/>
      <c r="E3234" s="570">
        <v>99</v>
      </c>
      <c r="F3234" s="570"/>
      <c r="G3234" s="570">
        <v>99</v>
      </c>
      <c r="H3234" s="570">
        <v>2</v>
      </c>
      <c r="I3234" s="570">
        <v>99</v>
      </c>
      <c r="J3234" s="570">
        <v>147</v>
      </c>
      <c r="K3234" s="570">
        <v>99</v>
      </c>
      <c r="L3234" s="570">
        <v>14</v>
      </c>
      <c r="M3234" s="570">
        <v>99</v>
      </c>
      <c r="N3234" s="570">
        <v>99</v>
      </c>
      <c r="O3234" s="570">
        <v>99</v>
      </c>
      <c r="P3234" s="570">
        <v>99</v>
      </c>
      <c r="Q3234" s="570"/>
      <c r="R3234" s="570">
        <v>0</v>
      </c>
      <c r="S3234" s="570"/>
      <c r="T3234" s="570"/>
      <c r="U3234" s="570"/>
      <c r="V3234" s="570"/>
      <c r="W3234" s="570"/>
      <c r="X3234" s="570"/>
      <c r="Y3234" s="570"/>
      <c r="Z3234" s="570"/>
      <c r="AA3234" s="570"/>
      <c r="AB3234" s="570"/>
      <c r="AC3234" s="570"/>
      <c r="AD3234" s="570"/>
      <c r="AE3234" s="570"/>
      <c r="AF3234" s="570"/>
      <c r="AG3234" s="570"/>
      <c r="AH3234" s="570"/>
      <c r="AI3234" s="570"/>
      <c r="AJ3234" s="570"/>
      <c r="AK3234" s="570"/>
      <c r="AL3234" s="570"/>
    </row>
    <row r="3235" spans="1:38">
      <c r="A3235" s="570">
        <v>18</v>
      </c>
      <c r="B3235" s="570">
        <v>683</v>
      </c>
      <c r="C3235" s="570">
        <v>2023</v>
      </c>
      <c r="D3235" s="570"/>
      <c r="E3235" s="570">
        <v>99</v>
      </c>
      <c r="F3235" s="570"/>
      <c r="G3235" s="570">
        <v>99</v>
      </c>
      <c r="H3235" s="570">
        <v>1</v>
      </c>
      <c r="I3235" s="570">
        <v>99</v>
      </c>
      <c r="J3235" s="570">
        <v>155</v>
      </c>
      <c r="K3235" s="570">
        <v>99</v>
      </c>
      <c r="L3235" s="570">
        <v>14</v>
      </c>
      <c r="M3235" s="570">
        <v>99</v>
      </c>
      <c r="N3235" s="570">
        <v>99</v>
      </c>
      <c r="O3235" s="570">
        <v>99</v>
      </c>
      <c r="P3235" s="570">
        <v>99</v>
      </c>
      <c r="Q3235" s="570"/>
      <c r="R3235" s="570">
        <v>0</v>
      </c>
      <c r="S3235" s="570"/>
      <c r="T3235" s="570"/>
      <c r="U3235" s="570"/>
      <c r="V3235" s="570"/>
      <c r="W3235" s="570"/>
      <c r="X3235" s="570"/>
      <c r="Y3235" s="570"/>
      <c r="Z3235" s="570"/>
      <c r="AA3235" s="570"/>
      <c r="AB3235" s="570"/>
      <c r="AC3235" s="570"/>
      <c r="AD3235" s="570"/>
      <c r="AE3235" s="570"/>
      <c r="AF3235" s="570"/>
      <c r="AG3235" s="570"/>
      <c r="AH3235" s="570"/>
      <c r="AI3235" s="570"/>
      <c r="AJ3235" s="570"/>
      <c r="AK3235" s="570"/>
      <c r="AL3235" s="570"/>
    </row>
    <row r="3236" spans="1:38">
      <c r="A3236" s="570">
        <v>18</v>
      </c>
      <c r="B3236" s="570">
        <v>684</v>
      </c>
      <c r="C3236" s="570">
        <v>2023</v>
      </c>
      <c r="D3236" s="570"/>
      <c r="E3236" s="570">
        <v>99</v>
      </c>
      <c r="F3236" s="570"/>
      <c r="G3236" s="570">
        <v>99</v>
      </c>
      <c r="H3236" s="570">
        <v>2</v>
      </c>
      <c r="I3236" s="570">
        <v>99</v>
      </c>
      <c r="J3236" s="570">
        <v>160</v>
      </c>
      <c r="K3236" s="570">
        <v>99</v>
      </c>
      <c r="L3236" s="570">
        <v>14</v>
      </c>
      <c r="M3236" s="570">
        <v>99</v>
      </c>
      <c r="N3236" s="570">
        <v>99</v>
      </c>
      <c r="O3236" s="570">
        <v>99</v>
      </c>
      <c r="P3236" s="570">
        <v>99</v>
      </c>
      <c r="Q3236" s="570"/>
      <c r="R3236" s="570">
        <v>0</v>
      </c>
      <c r="S3236" s="570"/>
      <c r="T3236" s="570"/>
      <c r="U3236" s="570"/>
      <c r="V3236" s="570"/>
      <c r="W3236" s="570"/>
      <c r="X3236" s="570"/>
      <c r="Y3236" s="570"/>
      <c r="Z3236" s="570"/>
      <c r="AA3236" s="570"/>
      <c r="AB3236" s="570"/>
      <c r="AC3236" s="570"/>
      <c r="AD3236" s="570"/>
      <c r="AE3236" s="570"/>
      <c r="AF3236" s="570"/>
      <c r="AG3236" s="570"/>
      <c r="AH3236" s="570"/>
      <c r="AI3236" s="570"/>
      <c r="AJ3236" s="570"/>
      <c r="AK3236" s="570"/>
      <c r="AL3236" s="570"/>
    </row>
    <row r="3237" spans="1:38">
      <c r="A3237" s="570">
        <v>18</v>
      </c>
      <c r="B3237" s="570">
        <v>685</v>
      </c>
      <c r="C3237" s="570">
        <v>2023</v>
      </c>
      <c r="D3237" s="570"/>
      <c r="E3237" s="570">
        <v>99</v>
      </c>
      <c r="F3237" s="570"/>
      <c r="G3237" s="570">
        <v>99</v>
      </c>
      <c r="H3237" s="570">
        <v>1</v>
      </c>
      <c r="I3237" s="570">
        <v>99</v>
      </c>
      <c r="J3237" s="570">
        <v>171</v>
      </c>
      <c r="K3237" s="570">
        <v>99</v>
      </c>
      <c r="L3237" s="570">
        <v>14</v>
      </c>
      <c r="M3237" s="570">
        <v>99</v>
      </c>
      <c r="N3237" s="570">
        <v>99</v>
      </c>
      <c r="O3237" s="570">
        <v>99</v>
      </c>
      <c r="P3237" s="570">
        <v>99</v>
      </c>
      <c r="Q3237" s="570"/>
      <c r="R3237" s="570">
        <v>0</v>
      </c>
      <c r="S3237" s="570"/>
      <c r="T3237" s="570"/>
      <c r="U3237" s="570"/>
      <c r="V3237" s="570"/>
      <c r="W3237" s="570"/>
      <c r="X3237" s="570"/>
      <c r="Y3237" s="570"/>
      <c r="Z3237" s="570"/>
      <c r="AA3237" s="570"/>
      <c r="AB3237" s="570"/>
      <c r="AC3237" s="570"/>
      <c r="AD3237" s="570"/>
      <c r="AE3237" s="570"/>
      <c r="AF3237" s="570"/>
      <c r="AG3237" s="570"/>
      <c r="AH3237" s="570"/>
      <c r="AI3237" s="570"/>
      <c r="AJ3237" s="570"/>
      <c r="AK3237" s="570"/>
      <c r="AL3237" s="570"/>
    </row>
    <row r="3238" spans="1:38">
      <c r="A3238" s="570">
        <v>18</v>
      </c>
      <c r="B3238" s="570">
        <v>686</v>
      </c>
      <c r="C3238" s="570">
        <v>2023</v>
      </c>
      <c r="D3238" s="570"/>
      <c r="E3238" s="570">
        <v>99</v>
      </c>
      <c r="F3238" s="570"/>
      <c r="G3238" s="570">
        <v>99</v>
      </c>
      <c r="H3238" s="570">
        <v>2</v>
      </c>
      <c r="I3238" s="570">
        <v>99</v>
      </c>
      <c r="J3238" s="570">
        <v>175</v>
      </c>
      <c r="K3238" s="570">
        <v>99</v>
      </c>
      <c r="L3238" s="570">
        <v>14</v>
      </c>
      <c r="M3238" s="570">
        <v>99</v>
      </c>
      <c r="N3238" s="570">
        <v>99</v>
      </c>
      <c r="O3238" s="570">
        <v>99</v>
      </c>
      <c r="P3238" s="570">
        <v>99</v>
      </c>
      <c r="Q3238" s="570"/>
      <c r="R3238" s="570">
        <v>0</v>
      </c>
      <c r="S3238" s="570"/>
      <c r="T3238" s="570"/>
      <c r="U3238" s="570"/>
      <c r="V3238" s="570"/>
      <c r="W3238" s="570"/>
      <c r="X3238" s="570"/>
      <c r="Y3238" s="570"/>
      <c r="Z3238" s="570"/>
      <c r="AA3238" s="570"/>
      <c r="AB3238" s="570"/>
      <c r="AC3238" s="570"/>
      <c r="AD3238" s="570"/>
      <c r="AE3238" s="570"/>
      <c r="AF3238" s="570"/>
      <c r="AG3238" s="570"/>
      <c r="AH3238" s="570"/>
      <c r="AI3238" s="570"/>
      <c r="AJ3238" s="570"/>
      <c r="AK3238" s="570"/>
      <c r="AL3238" s="570"/>
    </row>
    <row r="3239" spans="1:38">
      <c r="A3239" s="570">
        <v>18</v>
      </c>
      <c r="B3239" s="570">
        <v>687</v>
      </c>
      <c r="C3239" s="570">
        <v>2023</v>
      </c>
      <c r="D3239" s="570"/>
      <c r="E3239" s="570">
        <v>99</v>
      </c>
      <c r="F3239" s="570"/>
      <c r="G3239" s="570">
        <v>99</v>
      </c>
      <c r="H3239" s="570">
        <v>2</v>
      </c>
      <c r="I3239" s="570">
        <v>99</v>
      </c>
      <c r="J3239" s="570">
        <v>177</v>
      </c>
      <c r="K3239" s="570">
        <v>99</v>
      </c>
      <c r="L3239" s="570">
        <v>14</v>
      </c>
      <c r="M3239" s="570">
        <v>99</v>
      </c>
      <c r="N3239" s="570">
        <v>99</v>
      </c>
      <c r="O3239" s="570">
        <v>99</v>
      </c>
      <c r="P3239" s="570">
        <v>99</v>
      </c>
      <c r="Q3239" s="570"/>
      <c r="R3239" s="570">
        <v>0</v>
      </c>
      <c r="S3239" s="570"/>
      <c r="T3239" s="570"/>
      <c r="U3239" s="570"/>
      <c r="V3239" s="570"/>
      <c r="W3239" s="570"/>
      <c r="X3239" s="570"/>
      <c r="Y3239" s="570"/>
      <c r="Z3239" s="570"/>
      <c r="AA3239" s="570"/>
      <c r="AB3239" s="570"/>
      <c r="AC3239" s="570"/>
      <c r="AD3239" s="570"/>
      <c r="AE3239" s="570"/>
      <c r="AF3239" s="570"/>
      <c r="AG3239" s="570"/>
      <c r="AH3239" s="570"/>
      <c r="AI3239" s="570"/>
      <c r="AJ3239" s="570"/>
      <c r="AK3239" s="570"/>
      <c r="AL3239" s="570"/>
    </row>
    <row r="3240" spans="1:38">
      <c r="A3240" s="570">
        <v>18</v>
      </c>
      <c r="B3240" s="570">
        <v>688</v>
      </c>
      <c r="C3240" s="570">
        <v>2023</v>
      </c>
      <c r="D3240" s="570"/>
      <c r="E3240" s="570">
        <v>99</v>
      </c>
      <c r="F3240" s="570"/>
      <c r="G3240" s="570">
        <v>99</v>
      </c>
      <c r="H3240" s="570">
        <v>2</v>
      </c>
      <c r="I3240" s="570">
        <v>99</v>
      </c>
      <c r="J3240" s="570">
        <v>178</v>
      </c>
      <c r="K3240" s="570">
        <v>99</v>
      </c>
      <c r="L3240" s="570">
        <v>14</v>
      </c>
      <c r="M3240" s="570">
        <v>99</v>
      </c>
      <c r="N3240" s="570">
        <v>99</v>
      </c>
      <c r="O3240" s="570">
        <v>99</v>
      </c>
      <c r="P3240" s="570">
        <v>99</v>
      </c>
      <c r="Q3240" s="570"/>
      <c r="R3240" s="570">
        <v>0</v>
      </c>
      <c r="S3240" s="570"/>
      <c r="T3240" s="570"/>
      <c r="U3240" s="570"/>
      <c r="V3240" s="570"/>
      <c r="W3240" s="570"/>
      <c r="X3240" s="570"/>
      <c r="Y3240" s="570"/>
      <c r="Z3240" s="570"/>
      <c r="AA3240" s="570"/>
      <c r="AB3240" s="570"/>
      <c r="AC3240" s="570"/>
      <c r="AD3240" s="570"/>
      <c r="AE3240" s="570"/>
      <c r="AF3240" s="570"/>
      <c r="AG3240" s="570"/>
      <c r="AH3240" s="570"/>
      <c r="AI3240" s="570"/>
      <c r="AJ3240" s="570"/>
      <c r="AK3240" s="570"/>
      <c r="AL3240" s="570"/>
    </row>
    <row r="3241" spans="1:38">
      <c r="A3241" s="570">
        <v>18</v>
      </c>
      <c r="B3241" s="570">
        <v>689</v>
      </c>
      <c r="C3241" s="570">
        <v>2023</v>
      </c>
      <c r="D3241" s="570"/>
      <c r="E3241" s="570">
        <v>99</v>
      </c>
      <c r="F3241" s="570"/>
      <c r="G3241" s="570">
        <v>99</v>
      </c>
      <c r="H3241" s="570">
        <v>2</v>
      </c>
      <c r="I3241" s="570">
        <v>99</v>
      </c>
      <c r="J3241" s="570">
        <v>181</v>
      </c>
      <c r="K3241" s="570">
        <v>99</v>
      </c>
      <c r="L3241" s="570">
        <v>14</v>
      </c>
      <c r="M3241" s="570">
        <v>99</v>
      </c>
      <c r="N3241" s="570">
        <v>99</v>
      </c>
      <c r="O3241" s="570">
        <v>99</v>
      </c>
      <c r="P3241" s="570">
        <v>99</v>
      </c>
      <c r="Q3241" s="570"/>
      <c r="R3241" s="570">
        <v>0</v>
      </c>
      <c r="S3241" s="570"/>
      <c r="T3241" s="570"/>
      <c r="U3241" s="570"/>
      <c r="V3241" s="570"/>
      <c r="W3241" s="570"/>
      <c r="X3241" s="570"/>
      <c r="Y3241" s="570"/>
      <c r="Z3241" s="570"/>
      <c r="AA3241" s="570"/>
      <c r="AB3241" s="570"/>
      <c r="AC3241" s="570"/>
      <c r="AD3241" s="570"/>
      <c r="AE3241" s="570"/>
      <c r="AF3241" s="570"/>
      <c r="AG3241" s="570"/>
      <c r="AH3241" s="570"/>
      <c r="AI3241" s="570"/>
      <c r="AJ3241" s="570"/>
      <c r="AK3241" s="570"/>
      <c r="AL3241" s="570"/>
    </row>
    <row r="3242" spans="1:38">
      <c r="A3242" s="570">
        <v>18</v>
      </c>
      <c r="B3242" s="570">
        <v>690</v>
      </c>
      <c r="C3242" s="570">
        <v>2023</v>
      </c>
      <c r="D3242" s="570"/>
      <c r="E3242" s="570">
        <v>99</v>
      </c>
      <c r="F3242" s="570"/>
      <c r="G3242" s="570">
        <v>99</v>
      </c>
      <c r="H3242" s="570">
        <v>1</v>
      </c>
      <c r="I3242" s="570">
        <v>99</v>
      </c>
      <c r="J3242" s="570">
        <v>262</v>
      </c>
      <c r="K3242" s="570">
        <v>99</v>
      </c>
      <c r="L3242" s="570">
        <v>14</v>
      </c>
      <c r="M3242" s="570">
        <v>99</v>
      </c>
      <c r="N3242" s="570">
        <v>99</v>
      </c>
      <c r="O3242" s="570">
        <v>99</v>
      </c>
      <c r="P3242" s="570">
        <v>99</v>
      </c>
      <c r="Q3242" s="570"/>
      <c r="R3242" s="570">
        <v>0</v>
      </c>
      <c r="S3242" s="570"/>
      <c r="T3242" s="570"/>
      <c r="U3242" s="570"/>
      <c r="V3242" s="570"/>
      <c r="W3242" s="570"/>
      <c r="X3242" s="570"/>
      <c r="Y3242" s="570"/>
      <c r="Z3242" s="570"/>
      <c r="AA3242" s="570"/>
      <c r="AB3242" s="570"/>
      <c r="AC3242" s="570"/>
      <c r="AD3242" s="570"/>
      <c r="AE3242" s="570"/>
      <c r="AF3242" s="570"/>
      <c r="AG3242" s="570"/>
      <c r="AH3242" s="570"/>
      <c r="AI3242" s="570"/>
      <c r="AJ3242" s="570"/>
      <c r="AK3242" s="570"/>
      <c r="AL3242" s="570"/>
    </row>
    <row r="3243" spans="1:38">
      <c r="A3243" s="570">
        <v>18</v>
      </c>
      <c r="B3243" s="570">
        <v>691</v>
      </c>
      <c r="C3243" s="570">
        <v>2023</v>
      </c>
      <c r="D3243" s="570"/>
      <c r="E3243" s="570">
        <v>99</v>
      </c>
      <c r="F3243" s="570"/>
      <c r="G3243" s="570">
        <v>99</v>
      </c>
      <c r="H3243" s="570">
        <v>1</v>
      </c>
      <c r="I3243" s="570">
        <v>99</v>
      </c>
      <c r="J3243" s="570">
        <v>309</v>
      </c>
      <c r="K3243" s="570">
        <v>99</v>
      </c>
      <c r="L3243" s="570">
        <v>14</v>
      </c>
      <c r="M3243" s="570">
        <v>99</v>
      </c>
      <c r="N3243" s="570">
        <v>99</v>
      </c>
      <c r="O3243" s="570">
        <v>99</v>
      </c>
      <c r="P3243" s="570">
        <v>99</v>
      </c>
      <c r="Q3243" s="570"/>
      <c r="R3243" s="570">
        <v>0</v>
      </c>
      <c r="S3243" s="570"/>
      <c r="T3243" s="570"/>
      <c r="U3243" s="570"/>
      <c r="V3243" s="570"/>
      <c r="W3243" s="570"/>
      <c r="X3243" s="570"/>
      <c r="Y3243" s="570"/>
      <c r="Z3243" s="570"/>
      <c r="AA3243" s="570"/>
      <c r="AB3243" s="570"/>
      <c r="AC3243" s="570"/>
      <c r="AD3243" s="570"/>
      <c r="AE3243" s="570"/>
      <c r="AF3243" s="570"/>
      <c r="AG3243" s="570"/>
      <c r="AH3243" s="570"/>
      <c r="AI3243" s="570"/>
      <c r="AJ3243" s="570"/>
      <c r="AK3243" s="570"/>
      <c r="AL3243" s="570"/>
    </row>
    <row r="3244" spans="1:38">
      <c r="A3244" s="570">
        <v>18</v>
      </c>
      <c r="B3244" s="570">
        <v>692</v>
      </c>
      <c r="C3244" s="570">
        <v>2023</v>
      </c>
      <c r="D3244" s="570"/>
      <c r="E3244" s="570">
        <v>99</v>
      </c>
      <c r="F3244" s="570"/>
      <c r="G3244" s="570">
        <v>99</v>
      </c>
      <c r="H3244" s="570">
        <v>2</v>
      </c>
      <c r="I3244" s="570">
        <v>99</v>
      </c>
      <c r="J3244" s="570">
        <v>470</v>
      </c>
      <c r="K3244" s="570">
        <v>99</v>
      </c>
      <c r="L3244" s="570">
        <v>14</v>
      </c>
      <c r="M3244" s="570">
        <v>99</v>
      </c>
      <c r="N3244" s="570">
        <v>99</v>
      </c>
      <c r="O3244" s="570">
        <v>99</v>
      </c>
      <c r="P3244" s="570">
        <v>99</v>
      </c>
      <c r="Q3244" s="570"/>
      <c r="R3244" s="570">
        <v>0</v>
      </c>
      <c r="S3244" s="570"/>
      <c r="T3244" s="570"/>
      <c r="U3244" s="570"/>
      <c r="V3244" s="570"/>
      <c r="W3244" s="570"/>
      <c r="X3244" s="570"/>
      <c r="Y3244" s="570"/>
      <c r="Z3244" s="570"/>
      <c r="AA3244" s="570"/>
      <c r="AB3244" s="570"/>
      <c r="AC3244" s="570"/>
      <c r="AD3244" s="570"/>
      <c r="AE3244" s="570"/>
      <c r="AF3244" s="570"/>
      <c r="AG3244" s="570"/>
      <c r="AH3244" s="570"/>
      <c r="AI3244" s="570"/>
      <c r="AJ3244" s="570"/>
      <c r="AK3244" s="570"/>
      <c r="AL3244" s="570"/>
    </row>
    <row r="3245" spans="1:38">
      <c r="A3245" s="570">
        <v>18</v>
      </c>
      <c r="B3245" s="570">
        <v>693</v>
      </c>
      <c r="C3245" s="570">
        <v>2023</v>
      </c>
      <c r="D3245" s="570"/>
      <c r="E3245" s="570">
        <v>99</v>
      </c>
      <c r="F3245" s="570"/>
      <c r="G3245" s="570">
        <v>99</v>
      </c>
      <c r="H3245" s="570">
        <v>2</v>
      </c>
      <c r="I3245" s="570">
        <v>99</v>
      </c>
      <c r="J3245" s="570">
        <v>629</v>
      </c>
      <c r="K3245" s="570">
        <v>99</v>
      </c>
      <c r="L3245" s="570">
        <v>14</v>
      </c>
      <c r="M3245" s="570">
        <v>99</v>
      </c>
      <c r="N3245" s="570">
        <v>99</v>
      </c>
      <c r="O3245" s="570">
        <v>99</v>
      </c>
      <c r="P3245" s="570">
        <v>99</v>
      </c>
      <c r="Q3245" s="570"/>
      <c r="R3245" s="570">
        <v>0</v>
      </c>
      <c r="S3245" s="570"/>
      <c r="T3245" s="570"/>
      <c r="U3245" s="570"/>
      <c r="V3245" s="570"/>
      <c r="W3245" s="570"/>
      <c r="X3245" s="570"/>
      <c r="Y3245" s="570"/>
      <c r="Z3245" s="570"/>
      <c r="AA3245" s="570"/>
      <c r="AB3245" s="570"/>
      <c r="AC3245" s="570"/>
      <c r="AD3245" s="570"/>
      <c r="AE3245" s="570"/>
      <c r="AF3245" s="570"/>
      <c r="AG3245" s="570"/>
      <c r="AH3245" s="570"/>
      <c r="AI3245" s="570"/>
      <c r="AJ3245" s="570"/>
      <c r="AK3245" s="570"/>
      <c r="AL3245" s="570"/>
    </row>
    <row r="3246" spans="1:38">
      <c r="A3246" s="570">
        <v>18</v>
      </c>
      <c r="B3246" s="570">
        <v>694</v>
      </c>
      <c r="C3246" s="570">
        <v>2023</v>
      </c>
      <c r="D3246" s="570"/>
      <c r="E3246" s="570">
        <v>99</v>
      </c>
      <c r="F3246" s="570"/>
      <c r="G3246" s="570">
        <v>99</v>
      </c>
      <c r="H3246" s="570">
        <v>1</v>
      </c>
      <c r="I3246" s="570">
        <v>99</v>
      </c>
      <c r="J3246" s="570">
        <v>643</v>
      </c>
      <c r="K3246" s="570">
        <v>99</v>
      </c>
      <c r="L3246" s="570">
        <v>14</v>
      </c>
      <c r="M3246" s="570">
        <v>99</v>
      </c>
      <c r="N3246" s="570">
        <v>99</v>
      </c>
      <c r="O3246" s="570">
        <v>99</v>
      </c>
      <c r="P3246" s="570">
        <v>99</v>
      </c>
      <c r="Q3246" s="570"/>
      <c r="R3246" s="570">
        <v>0</v>
      </c>
      <c r="S3246" s="570"/>
      <c r="T3246" s="570"/>
      <c r="U3246" s="570"/>
      <c r="V3246" s="570"/>
      <c r="W3246" s="570"/>
      <c r="X3246" s="570"/>
      <c r="Y3246" s="570"/>
      <c r="Z3246" s="570"/>
      <c r="AA3246" s="570"/>
      <c r="AB3246" s="570"/>
      <c r="AC3246" s="570"/>
      <c r="AD3246" s="570"/>
      <c r="AE3246" s="570"/>
      <c r="AF3246" s="570"/>
      <c r="AG3246" s="570"/>
      <c r="AH3246" s="570"/>
      <c r="AI3246" s="570"/>
      <c r="AJ3246" s="570"/>
      <c r="AK3246" s="570"/>
      <c r="AL3246" s="570"/>
    </row>
    <row r="3247" spans="1:38">
      <c r="A3247" s="570">
        <v>18</v>
      </c>
      <c r="B3247" s="570">
        <v>695</v>
      </c>
      <c r="C3247" s="570">
        <v>2023</v>
      </c>
      <c r="D3247" s="570"/>
      <c r="E3247" s="570">
        <v>99</v>
      </c>
      <c r="F3247" s="570"/>
      <c r="G3247" s="570">
        <v>99</v>
      </c>
      <c r="H3247" s="570">
        <v>2</v>
      </c>
      <c r="I3247" s="570">
        <v>99</v>
      </c>
      <c r="J3247" s="570">
        <v>704</v>
      </c>
      <c r="K3247" s="570">
        <v>99</v>
      </c>
      <c r="L3247" s="570">
        <v>14</v>
      </c>
      <c r="M3247" s="570">
        <v>99</v>
      </c>
      <c r="N3247" s="570">
        <v>99</v>
      </c>
      <c r="O3247" s="570">
        <v>99</v>
      </c>
      <c r="P3247" s="570">
        <v>99</v>
      </c>
      <c r="Q3247" s="570"/>
      <c r="R3247" s="570">
        <v>0</v>
      </c>
      <c r="S3247" s="570"/>
      <c r="T3247" s="570"/>
      <c r="U3247" s="570"/>
      <c r="V3247" s="570"/>
      <c r="W3247" s="570"/>
      <c r="X3247" s="570"/>
      <c r="Y3247" s="570"/>
      <c r="Z3247" s="570"/>
      <c r="AA3247" s="570"/>
      <c r="AB3247" s="570"/>
      <c r="AC3247" s="570"/>
      <c r="AD3247" s="570"/>
      <c r="AE3247" s="570"/>
      <c r="AF3247" s="570"/>
      <c r="AG3247" s="570"/>
      <c r="AH3247" s="570"/>
      <c r="AI3247" s="570"/>
      <c r="AJ3247" s="570"/>
      <c r="AK3247" s="570"/>
      <c r="AL3247" s="570"/>
    </row>
    <row r="3248" spans="1:38">
      <c r="A3248" s="570">
        <v>18</v>
      </c>
      <c r="B3248" s="570">
        <v>696</v>
      </c>
      <c r="C3248" s="570">
        <v>2023</v>
      </c>
      <c r="D3248" s="570"/>
      <c r="E3248" s="570">
        <v>99</v>
      </c>
      <c r="F3248" s="570"/>
      <c r="G3248" s="570">
        <v>99</v>
      </c>
      <c r="H3248" s="570">
        <v>1</v>
      </c>
      <c r="I3248" s="570">
        <v>99</v>
      </c>
      <c r="J3248" s="570">
        <v>802</v>
      </c>
      <c r="K3248" s="570">
        <v>99</v>
      </c>
      <c r="L3248" s="570">
        <v>14</v>
      </c>
      <c r="M3248" s="570">
        <v>99</v>
      </c>
      <c r="N3248" s="570">
        <v>99</v>
      </c>
      <c r="O3248" s="570">
        <v>99</v>
      </c>
      <c r="P3248" s="570">
        <v>99</v>
      </c>
      <c r="Q3248" s="570"/>
      <c r="R3248" s="570">
        <v>0</v>
      </c>
      <c r="S3248" s="570"/>
      <c r="T3248" s="570"/>
      <c r="U3248" s="570"/>
      <c r="V3248" s="570"/>
      <c r="W3248" s="570"/>
      <c r="X3248" s="570"/>
      <c r="Y3248" s="570"/>
      <c r="Z3248" s="570"/>
      <c r="AA3248" s="570"/>
      <c r="AB3248" s="570"/>
      <c r="AC3248" s="570"/>
      <c r="AD3248" s="570"/>
      <c r="AE3248" s="570"/>
      <c r="AF3248" s="570"/>
      <c r="AG3248" s="570"/>
      <c r="AH3248" s="570"/>
      <c r="AI3248" s="570"/>
      <c r="AJ3248" s="570"/>
      <c r="AK3248" s="570"/>
      <c r="AL3248" s="570"/>
    </row>
    <row r="3249" spans="1:38">
      <c r="A3249" s="570">
        <v>18</v>
      </c>
      <c r="B3249" s="570">
        <v>697</v>
      </c>
      <c r="C3249" s="570">
        <v>2023</v>
      </c>
      <c r="D3249" s="570"/>
      <c r="E3249" s="570">
        <v>99</v>
      </c>
      <c r="F3249" s="570"/>
      <c r="G3249" s="570">
        <v>99</v>
      </c>
      <c r="H3249" s="570">
        <v>1</v>
      </c>
      <c r="I3249" s="570">
        <v>99</v>
      </c>
      <c r="J3249" s="570">
        <v>103</v>
      </c>
      <c r="K3249" s="570">
        <v>99</v>
      </c>
      <c r="L3249" s="570">
        <v>15</v>
      </c>
      <c r="M3249" s="570">
        <v>99</v>
      </c>
      <c r="N3249" s="570">
        <v>99</v>
      </c>
      <c r="O3249" s="570">
        <v>99</v>
      </c>
      <c r="P3249" s="570">
        <v>99</v>
      </c>
      <c r="Q3249" s="570"/>
      <c r="R3249" s="570">
        <v>0</v>
      </c>
      <c r="S3249" s="570"/>
      <c r="T3249" s="570"/>
      <c r="U3249" s="570"/>
      <c r="V3249" s="570"/>
      <c r="W3249" s="570"/>
      <c r="X3249" s="570"/>
      <c r="Y3249" s="570"/>
      <c r="Z3249" s="570"/>
      <c r="AA3249" s="570"/>
      <c r="AB3249" s="570"/>
      <c r="AC3249" s="570"/>
      <c r="AD3249" s="570"/>
      <c r="AE3249" s="570"/>
      <c r="AF3249" s="570"/>
      <c r="AG3249" s="570"/>
      <c r="AH3249" s="570"/>
      <c r="AI3249" s="570"/>
      <c r="AJ3249" s="570"/>
      <c r="AK3249" s="570"/>
      <c r="AL3249" s="570"/>
    </row>
    <row r="3250" spans="1:38">
      <c r="A3250" s="570">
        <v>18</v>
      </c>
      <c r="B3250" s="570">
        <v>698</v>
      </c>
      <c r="C3250" s="570">
        <v>2023</v>
      </c>
      <c r="D3250" s="570"/>
      <c r="E3250" s="570">
        <v>99</v>
      </c>
      <c r="F3250" s="570"/>
      <c r="G3250" s="570">
        <v>99</v>
      </c>
      <c r="H3250" s="570">
        <v>2</v>
      </c>
      <c r="I3250" s="570">
        <v>99</v>
      </c>
      <c r="J3250" s="570">
        <v>106</v>
      </c>
      <c r="K3250" s="570">
        <v>99</v>
      </c>
      <c r="L3250" s="570">
        <v>15</v>
      </c>
      <c r="M3250" s="570">
        <v>99</v>
      </c>
      <c r="N3250" s="570">
        <v>99</v>
      </c>
      <c r="O3250" s="570">
        <v>99</v>
      </c>
      <c r="P3250" s="570">
        <v>99</v>
      </c>
      <c r="Q3250" s="570"/>
      <c r="R3250" s="570">
        <v>0</v>
      </c>
      <c r="S3250" s="570"/>
      <c r="T3250" s="570"/>
      <c r="U3250" s="570"/>
      <c r="V3250" s="570"/>
      <c r="W3250" s="570"/>
      <c r="X3250" s="570"/>
      <c r="Y3250" s="570"/>
      <c r="Z3250" s="570"/>
      <c r="AA3250" s="570"/>
      <c r="AB3250" s="570"/>
      <c r="AC3250" s="570"/>
      <c r="AD3250" s="570"/>
      <c r="AE3250" s="570"/>
      <c r="AF3250" s="570"/>
      <c r="AG3250" s="570"/>
      <c r="AH3250" s="570"/>
      <c r="AI3250" s="570"/>
      <c r="AJ3250" s="570"/>
      <c r="AK3250" s="570"/>
      <c r="AL3250" s="570"/>
    </row>
    <row r="3251" spans="1:38">
      <c r="A3251" s="570">
        <v>18</v>
      </c>
      <c r="B3251" s="570">
        <v>699</v>
      </c>
      <c r="C3251" s="570">
        <v>2023</v>
      </c>
      <c r="D3251" s="570"/>
      <c r="E3251" s="570">
        <v>99</v>
      </c>
      <c r="F3251" s="570"/>
      <c r="G3251" s="570">
        <v>99</v>
      </c>
      <c r="H3251" s="570">
        <v>1</v>
      </c>
      <c r="I3251" s="570">
        <v>99</v>
      </c>
      <c r="J3251" s="570">
        <v>110</v>
      </c>
      <c r="K3251" s="570">
        <v>99</v>
      </c>
      <c r="L3251" s="570">
        <v>15</v>
      </c>
      <c r="M3251" s="570">
        <v>99</v>
      </c>
      <c r="N3251" s="570">
        <v>99</v>
      </c>
      <c r="O3251" s="570">
        <v>99</v>
      </c>
      <c r="P3251" s="570">
        <v>99</v>
      </c>
      <c r="Q3251" s="570"/>
      <c r="R3251" s="570">
        <v>0</v>
      </c>
      <c r="S3251" s="570"/>
      <c r="T3251" s="570"/>
      <c r="U3251" s="570"/>
      <c r="V3251" s="570"/>
      <c r="W3251" s="570"/>
      <c r="X3251" s="570"/>
      <c r="Y3251" s="570"/>
      <c r="Z3251" s="570"/>
      <c r="AA3251" s="570"/>
      <c r="AB3251" s="570"/>
      <c r="AC3251" s="570"/>
      <c r="AD3251" s="570"/>
      <c r="AE3251" s="570"/>
      <c r="AF3251" s="570"/>
      <c r="AG3251" s="570"/>
      <c r="AH3251" s="570"/>
      <c r="AI3251" s="570"/>
      <c r="AJ3251" s="570"/>
      <c r="AK3251" s="570"/>
      <c r="AL3251" s="570"/>
    </row>
    <row r="3252" spans="1:38">
      <c r="A3252" s="570">
        <v>18</v>
      </c>
      <c r="B3252" s="570">
        <v>700</v>
      </c>
      <c r="C3252" s="570">
        <v>2023</v>
      </c>
      <c r="D3252" s="570"/>
      <c r="E3252" s="570">
        <v>99</v>
      </c>
      <c r="F3252" s="570"/>
      <c r="G3252" s="570">
        <v>99</v>
      </c>
      <c r="H3252" s="570">
        <v>1</v>
      </c>
      <c r="I3252" s="570">
        <v>99</v>
      </c>
      <c r="J3252" s="570">
        <v>111</v>
      </c>
      <c r="K3252" s="570">
        <v>99</v>
      </c>
      <c r="L3252" s="570">
        <v>15</v>
      </c>
      <c r="M3252" s="570">
        <v>99</v>
      </c>
      <c r="N3252" s="570">
        <v>99</v>
      </c>
      <c r="O3252" s="570">
        <v>99</v>
      </c>
      <c r="P3252" s="570">
        <v>99</v>
      </c>
      <c r="Q3252" s="570"/>
      <c r="R3252" s="570">
        <v>0</v>
      </c>
      <c r="S3252" s="570"/>
      <c r="T3252" s="570"/>
      <c r="U3252" s="570"/>
      <c r="V3252" s="570"/>
      <c r="W3252" s="570"/>
      <c r="X3252" s="570"/>
      <c r="Y3252" s="570"/>
      <c r="Z3252" s="570"/>
      <c r="AA3252" s="570"/>
      <c r="AB3252" s="570"/>
      <c r="AC3252" s="570"/>
      <c r="AD3252" s="570"/>
      <c r="AE3252" s="570"/>
      <c r="AF3252" s="570"/>
      <c r="AG3252" s="570"/>
      <c r="AH3252" s="570"/>
      <c r="AI3252" s="570"/>
      <c r="AJ3252" s="570"/>
      <c r="AK3252" s="570"/>
      <c r="AL3252" s="570"/>
    </row>
    <row r="3253" spans="1:38">
      <c r="A3253" s="570">
        <v>18</v>
      </c>
      <c r="B3253" s="570">
        <v>701</v>
      </c>
      <c r="C3253" s="570">
        <v>2023</v>
      </c>
      <c r="D3253" s="570"/>
      <c r="E3253" s="570">
        <v>99</v>
      </c>
      <c r="F3253" s="570"/>
      <c r="G3253" s="570">
        <v>99</v>
      </c>
      <c r="H3253" s="570">
        <v>1</v>
      </c>
      <c r="I3253" s="570">
        <v>99</v>
      </c>
      <c r="J3253" s="570">
        <v>116</v>
      </c>
      <c r="K3253" s="570">
        <v>99</v>
      </c>
      <c r="L3253" s="570">
        <v>15</v>
      </c>
      <c r="M3253" s="570">
        <v>99</v>
      </c>
      <c r="N3253" s="570">
        <v>99</v>
      </c>
      <c r="O3253" s="570">
        <v>99</v>
      </c>
      <c r="P3253" s="570">
        <v>99</v>
      </c>
      <c r="Q3253" s="570"/>
      <c r="R3253" s="570">
        <v>0</v>
      </c>
      <c r="S3253" s="570"/>
      <c r="T3253" s="570"/>
      <c r="U3253" s="570"/>
      <c r="V3253" s="570"/>
      <c r="W3253" s="570"/>
      <c r="X3253" s="570"/>
      <c r="Y3253" s="570"/>
      <c r="Z3253" s="570"/>
      <c r="AA3253" s="570"/>
      <c r="AB3253" s="570"/>
      <c r="AC3253" s="570"/>
      <c r="AD3253" s="570"/>
      <c r="AE3253" s="570"/>
      <c r="AF3253" s="570"/>
      <c r="AG3253" s="570"/>
      <c r="AH3253" s="570"/>
      <c r="AI3253" s="570"/>
      <c r="AJ3253" s="570"/>
      <c r="AK3253" s="570"/>
      <c r="AL3253" s="570"/>
    </row>
    <row r="3254" spans="1:38">
      <c r="A3254" s="570">
        <v>18</v>
      </c>
      <c r="B3254" s="570">
        <v>702</v>
      </c>
      <c r="C3254" s="570">
        <v>2023</v>
      </c>
      <c r="D3254" s="570"/>
      <c r="E3254" s="570">
        <v>99</v>
      </c>
      <c r="F3254" s="570"/>
      <c r="G3254" s="570">
        <v>99</v>
      </c>
      <c r="H3254" s="570">
        <v>2</v>
      </c>
      <c r="I3254" s="570">
        <v>99</v>
      </c>
      <c r="J3254" s="570">
        <v>117</v>
      </c>
      <c r="K3254" s="570">
        <v>99</v>
      </c>
      <c r="L3254" s="570">
        <v>15</v>
      </c>
      <c r="M3254" s="570">
        <v>99</v>
      </c>
      <c r="N3254" s="570">
        <v>99</v>
      </c>
      <c r="O3254" s="570">
        <v>99</v>
      </c>
      <c r="P3254" s="570">
        <v>99</v>
      </c>
      <c r="Q3254" s="570"/>
      <c r="R3254" s="570">
        <v>0</v>
      </c>
      <c r="S3254" s="570"/>
      <c r="T3254" s="570"/>
      <c r="U3254" s="570"/>
      <c r="V3254" s="570"/>
      <c r="W3254" s="570"/>
      <c r="X3254" s="570"/>
      <c r="Y3254" s="570"/>
      <c r="Z3254" s="570"/>
      <c r="AA3254" s="570"/>
      <c r="AB3254" s="570"/>
      <c r="AC3254" s="570"/>
      <c r="AD3254" s="570"/>
      <c r="AE3254" s="570"/>
      <c r="AF3254" s="570"/>
      <c r="AG3254" s="570"/>
      <c r="AH3254" s="570"/>
      <c r="AI3254" s="570"/>
      <c r="AJ3254" s="570"/>
      <c r="AK3254" s="570"/>
      <c r="AL3254" s="570"/>
    </row>
    <row r="3255" spans="1:38">
      <c r="A3255" s="570">
        <v>18</v>
      </c>
      <c r="B3255" s="570">
        <v>703</v>
      </c>
      <c r="C3255" s="570">
        <v>2023</v>
      </c>
      <c r="D3255" s="570"/>
      <c r="E3255" s="570">
        <v>99</v>
      </c>
      <c r="F3255" s="570"/>
      <c r="G3255" s="570">
        <v>99</v>
      </c>
      <c r="H3255" s="570">
        <v>1</v>
      </c>
      <c r="I3255" s="570">
        <v>99</v>
      </c>
      <c r="J3255" s="570">
        <v>134</v>
      </c>
      <c r="K3255" s="570">
        <v>99</v>
      </c>
      <c r="L3255" s="570">
        <v>15</v>
      </c>
      <c r="M3255" s="570">
        <v>99</v>
      </c>
      <c r="N3255" s="570">
        <v>99</v>
      </c>
      <c r="O3255" s="570">
        <v>99</v>
      </c>
      <c r="P3255" s="570">
        <v>99</v>
      </c>
      <c r="Q3255" s="570"/>
      <c r="R3255" s="570">
        <v>0</v>
      </c>
      <c r="S3255" s="570"/>
      <c r="T3255" s="570"/>
      <c r="U3255" s="570"/>
      <c r="V3255" s="570"/>
      <c r="W3255" s="570"/>
      <c r="X3255" s="570"/>
      <c r="Y3255" s="570"/>
      <c r="Z3255" s="570"/>
      <c r="AA3255" s="570"/>
      <c r="AB3255" s="570"/>
      <c r="AC3255" s="570"/>
      <c r="AD3255" s="570"/>
      <c r="AE3255" s="570"/>
      <c r="AF3255" s="570"/>
      <c r="AG3255" s="570"/>
      <c r="AH3255" s="570"/>
      <c r="AI3255" s="570"/>
      <c r="AJ3255" s="570"/>
      <c r="AK3255" s="570"/>
      <c r="AL3255" s="570"/>
    </row>
    <row r="3256" spans="1:38">
      <c r="A3256" s="570">
        <v>18</v>
      </c>
      <c r="B3256" s="570">
        <v>704</v>
      </c>
      <c r="C3256" s="570">
        <v>2023</v>
      </c>
      <c r="D3256" s="570"/>
      <c r="E3256" s="570">
        <v>99</v>
      </c>
      <c r="F3256" s="570"/>
      <c r="G3256" s="570">
        <v>99</v>
      </c>
      <c r="H3256" s="570">
        <v>2</v>
      </c>
      <c r="I3256" s="570">
        <v>99</v>
      </c>
      <c r="J3256" s="570">
        <v>141</v>
      </c>
      <c r="K3256" s="570">
        <v>99</v>
      </c>
      <c r="L3256" s="570">
        <v>15</v>
      </c>
      <c r="M3256" s="570">
        <v>99</v>
      </c>
      <c r="N3256" s="570">
        <v>99</v>
      </c>
      <c r="O3256" s="570">
        <v>99</v>
      </c>
      <c r="P3256" s="570">
        <v>99</v>
      </c>
      <c r="Q3256" s="570"/>
      <c r="R3256" s="570">
        <v>0</v>
      </c>
      <c r="S3256" s="570"/>
      <c r="T3256" s="570"/>
      <c r="U3256" s="570"/>
      <c r="V3256" s="570"/>
      <c r="W3256" s="570"/>
      <c r="X3256" s="570"/>
      <c r="Y3256" s="570"/>
      <c r="Z3256" s="570"/>
      <c r="AA3256" s="570"/>
      <c r="AB3256" s="570"/>
      <c r="AC3256" s="570"/>
      <c r="AD3256" s="570"/>
      <c r="AE3256" s="570"/>
      <c r="AF3256" s="570"/>
      <c r="AG3256" s="570"/>
      <c r="AH3256" s="570"/>
      <c r="AI3256" s="570"/>
      <c r="AJ3256" s="570"/>
      <c r="AK3256" s="570"/>
      <c r="AL3256" s="570"/>
    </row>
    <row r="3257" spans="1:38">
      <c r="A3257" s="570">
        <v>18</v>
      </c>
      <c r="B3257" s="570">
        <v>705</v>
      </c>
      <c r="C3257" s="570">
        <v>2023</v>
      </c>
      <c r="D3257" s="570"/>
      <c r="E3257" s="570">
        <v>99</v>
      </c>
      <c r="F3257" s="570"/>
      <c r="G3257" s="570">
        <v>99</v>
      </c>
      <c r="H3257" s="570">
        <v>2</v>
      </c>
      <c r="I3257" s="570">
        <v>99</v>
      </c>
      <c r="J3257" s="570">
        <v>143</v>
      </c>
      <c r="K3257" s="570">
        <v>99</v>
      </c>
      <c r="L3257" s="570">
        <v>15</v>
      </c>
      <c r="M3257" s="570">
        <v>99</v>
      </c>
      <c r="N3257" s="570">
        <v>99</v>
      </c>
      <c r="O3257" s="570">
        <v>99</v>
      </c>
      <c r="P3257" s="570">
        <v>99</v>
      </c>
      <c r="Q3257" s="570"/>
      <c r="R3257" s="570">
        <v>0</v>
      </c>
      <c r="S3257" s="570"/>
      <c r="T3257" s="570"/>
      <c r="U3257" s="570"/>
      <c r="V3257" s="570"/>
      <c r="W3257" s="570"/>
      <c r="X3257" s="570"/>
      <c r="Y3257" s="570"/>
      <c r="Z3257" s="570"/>
      <c r="AA3257" s="570"/>
      <c r="AB3257" s="570"/>
      <c r="AC3257" s="570"/>
      <c r="AD3257" s="570"/>
      <c r="AE3257" s="570"/>
      <c r="AF3257" s="570"/>
      <c r="AG3257" s="570"/>
      <c r="AH3257" s="570"/>
      <c r="AI3257" s="570"/>
      <c r="AJ3257" s="570"/>
      <c r="AK3257" s="570"/>
      <c r="AL3257" s="570"/>
    </row>
    <row r="3258" spans="1:38">
      <c r="A3258" s="570">
        <v>18</v>
      </c>
      <c r="B3258" s="570">
        <v>706</v>
      </c>
      <c r="C3258" s="570">
        <v>2023</v>
      </c>
      <c r="D3258" s="570"/>
      <c r="E3258" s="570">
        <v>99</v>
      </c>
      <c r="F3258" s="570"/>
      <c r="G3258" s="570">
        <v>99</v>
      </c>
      <c r="H3258" s="570">
        <v>2</v>
      </c>
      <c r="I3258" s="570">
        <v>99</v>
      </c>
      <c r="J3258" s="570">
        <v>147</v>
      </c>
      <c r="K3258" s="570">
        <v>99</v>
      </c>
      <c r="L3258" s="570">
        <v>15</v>
      </c>
      <c r="M3258" s="570">
        <v>99</v>
      </c>
      <c r="N3258" s="570">
        <v>99</v>
      </c>
      <c r="O3258" s="570">
        <v>99</v>
      </c>
      <c r="P3258" s="570">
        <v>99</v>
      </c>
      <c r="Q3258" s="570"/>
      <c r="R3258" s="570">
        <v>0</v>
      </c>
      <c r="S3258" s="570"/>
      <c r="T3258" s="570"/>
      <c r="U3258" s="570"/>
      <c r="V3258" s="570"/>
      <c r="W3258" s="570"/>
      <c r="X3258" s="570"/>
      <c r="Y3258" s="570"/>
      <c r="Z3258" s="570"/>
      <c r="AA3258" s="570"/>
      <c r="AB3258" s="570"/>
      <c r="AC3258" s="570"/>
      <c r="AD3258" s="570"/>
      <c r="AE3258" s="570"/>
      <c r="AF3258" s="570"/>
      <c r="AG3258" s="570"/>
      <c r="AH3258" s="570"/>
      <c r="AI3258" s="570"/>
      <c r="AJ3258" s="570"/>
      <c r="AK3258" s="570"/>
      <c r="AL3258" s="570"/>
    </row>
    <row r="3259" spans="1:38">
      <c r="A3259" s="570">
        <v>18</v>
      </c>
      <c r="B3259" s="570">
        <v>707</v>
      </c>
      <c r="C3259" s="570">
        <v>2023</v>
      </c>
      <c r="D3259" s="570"/>
      <c r="E3259" s="570">
        <v>99</v>
      </c>
      <c r="F3259" s="570"/>
      <c r="G3259" s="570">
        <v>99</v>
      </c>
      <c r="H3259" s="570">
        <v>1</v>
      </c>
      <c r="I3259" s="570">
        <v>99</v>
      </c>
      <c r="J3259" s="570">
        <v>155</v>
      </c>
      <c r="K3259" s="570">
        <v>99</v>
      </c>
      <c r="L3259" s="570">
        <v>15</v>
      </c>
      <c r="M3259" s="570">
        <v>99</v>
      </c>
      <c r="N3259" s="570">
        <v>99</v>
      </c>
      <c r="O3259" s="570">
        <v>99</v>
      </c>
      <c r="P3259" s="570">
        <v>99</v>
      </c>
      <c r="Q3259" s="570"/>
      <c r="R3259" s="570">
        <v>0</v>
      </c>
      <c r="S3259" s="570"/>
      <c r="T3259" s="570"/>
      <c r="U3259" s="570"/>
      <c r="V3259" s="570"/>
      <c r="W3259" s="570"/>
      <c r="X3259" s="570"/>
      <c r="Y3259" s="570"/>
      <c r="Z3259" s="570"/>
      <c r="AA3259" s="570"/>
      <c r="AB3259" s="570"/>
      <c r="AC3259" s="570"/>
      <c r="AD3259" s="570"/>
      <c r="AE3259" s="570"/>
      <c r="AF3259" s="570"/>
      <c r="AG3259" s="570"/>
      <c r="AH3259" s="570"/>
      <c r="AI3259" s="570"/>
      <c r="AJ3259" s="570"/>
      <c r="AK3259" s="570"/>
      <c r="AL3259" s="570"/>
    </row>
    <row r="3260" spans="1:38">
      <c r="A3260" s="570">
        <v>18</v>
      </c>
      <c r="B3260" s="570">
        <v>708</v>
      </c>
      <c r="C3260" s="570">
        <v>2023</v>
      </c>
      <c r="D3260" s="570"/>
      <c r="E3260" s="570">
        <v>99</v>
      </c>
      <c r="F3260" s="570"/>
      <c r="G3260" s="570">
        <v>99</v>
      </c>
      <c r="H3260" s="570">
        <v>2</v>
      </c>
      <c r="I3260" s="570">
        <v>99</v>
      </c>
      <c r="J3260" s="570">
        <v>160</v>
      </c>
      <c r="K3260" s="570">
        <v>99</v>
      </c>
      <c r="L3260" s="570">
        <v>15</v>
      </c>
      <c r="M3260" s="570">
        <v>99</v>
      </c>
      <c r="N3260" s="570">
        <v>99</v>
      </c>
      <c r="O3260" s="570">
        <v>99</v>
      </c>
      <c r="P3260" s="570">
        <v>99</v>
      </c>
      <c r="Q3260" s="570"/>
      <c r="R3260" s="570">
        <v>0</v>
      </c>
      <c r="S3260" s="570"/>
      <c r="T3260" s="570"/>
      <c r="U3260" s="570"/>
      <c r="V3260" s="570"/>
      <c r="W3260" s="570"/>
      <c r="X3260" s="570"/>
      <c r="Y3260" s="570"/>
      <c r="Z3260" s="570"/>
      <c r="AA3260" s="570"/>
      <c r="AB3260" s="570"/>
      <c r="AC3260" s="570"/>
      <c r="AD3260" s="570"/>
      <c r="AE3260" s="570"/>
      <c r="AF3260" s="570"/>
      <c r="AG3260" s="570"/>
      <c r="AH3260" s="570"/>
      <c r="AI3260" s="570"/>
      <c r="AJ3260" s="570"/>
      <c r="AK3260" s="570"/>
      <c r="AL3260" s="570"/>
    </row>
    <row r="3261" spans="1:38">
      <c r="A3261" s="570">
        <v>18</v>
      </c>
      <c r="B3261" s="570">
        <v>709</v>
      </c>
      <c r="C3261" s="570">
        <v>2023</v>
      </c>
      <c r="D3261" s="570"/>
      <c r="E3261" s="570">
        <v>99</v>
      </c>
      <c r="F3261" s="570"/>
      <c r="G3261" s="570">
        <v>99</v>
      </c>
      <c r="H3261" s="570">
        <v>1</v>
      </c>
      <c r="I3261" s="570">
        <v>99</v>
      </c>
      <c r="J3261" s="570">
        <v>171</v>
      </c>
      <c r="K3261" s="570">
        <v>99</v>
      </c>
      <c r="L3261" s="570">
        <v>15</v>
      </c>
      <c r="M3261" s="570">
        <v>99</v>
      </c>
      <c r="N3261" s="570">
        <v>99</v>
      </c>
      <c r="O3261" s="570">
        <v>99</v>
      </c>
      <c r="P3261" s="570">
        <v>99</v>
      </c>
      <c r="Q3261" s="570"/>
      <c r="R3261" s="570">
        <v>0</v>
      </c>
      <c r="S3261" s="570"/>
      <c r="T3261" s="570"/>
      <c r="U3261" s="570"/>
      <c r="V3261" s="570"/>
      <c r="W3261" s="570"/>
      <c r="X3261" s="570"/>
      <c r="Y3261" s="570"/>
      <c r="Z3261" s="570"/>
      <c r="AA3261" s="570"/>
      <c r="AB3261" s="570"/>
      <c r="AC3261" s="570"/>
      <c r="AD3261" s="570"/>
      <c r="AE3261" s="570"/>
      <c r="AF3261" s="570"/>
      <c r="AG3261" s="570"/>
      <c r="AH3261" s="570"/>
      <c r="AI3261" s="570"/>
      <c r="AJ3261" s="570"/>
      <c r="AK3261" s="570"/>
      <c r="AL3261" s="570"/>
    </row>
    <row r="3262" spans="1:38">
      <c r="A3262" s="570">
        <v>18</v>
      </c>
      <c r="B3262" s="570">
        <v>710</v>
      </c>
      <c r="C3262" s="570">
        <v>2023</v>
      </c>
      <c r="D3262" s="570"/>
      <c r="E3262" s="570">
        <v>99</v>
      </c>
      <c r="F3262" s="570"/>
      <c r="G3262" s="570">
        <v>99</v>
      </c>
      <c r="H3262" s="570">
        <v>2</v>
      </c>
      <c r="I3262" s="570">
        <v>99</v>
      </c>
      <c r="J3262" s="570">
        <v>175</v>
      </c>
      <c r="K3262" s="570">
        <v>99</v>
      </c>
      <c r="L3262" s="570">
        <v>15</v>
      </c>
      <c r="M3262" s="570">
        <v>99</v>
      </c>
      <c r="N3262" s="570">
        <v>99</v>
      </c>
      <c r="O3262" s="570">
        <v>99</v>
      </c>
      <c r="P3262" s="570">
        <v>99</v>
      </c>
      <c r="Q3262" s="570"/>
      <c r="R3262" s="570">
        <v>0</v>
      </c>
      <c r="S3262" s="570"/>
      <c r="T3262" s="570"/>
      <c r="U3262" s="570"/>
      <c r="V3262" s="570"/>
      <c r="W3262" s="570"/>
      <c r="X3262" s="570"/>
      <c r="Y3262" s="570"/>
      <c r="Z3262" s="570"/>
      <c r="AA3262" s="570"/>
      <c r="AB3262" s="570"/>
      <c r="AC3262" s="570"/>
      <c r="AD3262" s="570"/>
      <c r="AE3262" s="570"/>
      <c r="AF3262" s="570"/>
      <c r="AG3262" s="570"/>
      <c r="AH3262" s="570"/>
      <c r="AI3262" s="570"/>
      <c r="AJ3262" s="570"/>
      <c r="AK3262" s="570"/>
      <c r="AL3262" s="570"/>
    </row>
    <row r="3263" spans="1:38">
      <c r="A3263" s="570">
        <v>18</v>
      </c>
      <c r="B3263" s="570">
        <v>711</v>
      </c>
      <c r="C3263" s="570">
        <v>2023</v>
      </c>
      <c r="D3263" s="570"/>
      <c r="E3263" s="570">
        <v>99</v>
      </c>
      <c r="F3263" s="570"/>
      <c r="G3263" s="570">
        <v>99</v>
      </c>
      <c r="H3263" s="570">
        <v>2</v>
      </c>
      <c r="I3263" s="570">
        <v>99</v>
      </c>
      <c r="J3263" s="570">
        <v>177</v>
      </c>
      <c r="K3263" s="570">
        <v>99</v>
      </c>
      <c r="L3263" s="570">
        <v>15</v>
      </c>
      <c r="M3263" s="570">
        <v>99</v>
      </c>
      <c r="N3263" s="570">
        <v>99</v>
      </c>
      <c r="O3263" s="570">
        <v>99</v>
      </c>
      <c r="P3263" s="570">
        <v>99</v>
      </c>
      <c r="Q3263" s="570"/>
      <c r="R3263" s="570">
        <v>0</v>
      </c>
      <c r="S3263" s="570"/>
      <c r="T3263" s="570"/>
      <c r="U3263" s="570"/>
      <c r="V3263" s="570"/>
      <c r="W3263" s="570"/>
      <c r="X3263" s="570"/>
      <c r="Y3263" s="570"/>
      <c r="Z3263" s="570"/>
      <c r="AA3263" s="570"/>
      <c r="AB3263" s="570"/>
      <c r="AC3263" s="570"/>
      <c r="AD3263" s="570"/>
      <c r="AE3263" s="570"/>
      <c r="AF3263" s="570"/>
      <c r="AG3263" s="570"/>
      <c r="AH3263" s="570"/>
      <c r="AI3263" s="570"/>
      <c r="AJ3263" s="570"/>
      <c r="AK3263" s="570"/>
      <c r="AL3263" s="570"/>
    </row>
    <row r="3264" spans="1:38">
      <c r="A3264" s="570">
        <v>18</v>
      </c>
      <c r="B3264" s="570">
        <v>712</v>
      </c>
      <c r="C3264" s="570">
        <v>2023</v>
      </c>
      <c r="D3264" s="570"/>
      <c r="E3264" s="570">
        <v>99</v>
      </c>
      <c r="F3264" s="570"/>
      <c r="G3264" s="570">
        <v>99</v>
      </c>
      <c r="H3264" s="570">
        <v>2</v>
      </c>
      <c r="I3264" s="570">
        <v>99</v>
      </c>
      <c r="J3264" s="570">
        <v>178</v>
      </c>
      <c r="K3264" s="570">
        <v>99</v>
      </c>
      <c r="L3264" s="570">
        <v>15</v>
      </c>
      <c r="M3264" s="570">
        <v>99</v>
      </c>
      <c r="N3264" s="570">
        <v>99</v>
      </c>
      <c r="O3264" s="570">
        <v>99</v>
      </c>
      <c r="P3264" s="570">
        <v>99</v>
      </c>
      <c r="Q3264" s="570"/>
      <c r="R3264" s="570">
        <v>0</v>
      </c>
      <c r="S3264" s="570"/>
      <c r="T3264" s="570"/>
      <c r="U3264" s="570"/>
      <c r="V3264" s="570"/>
      <c r="W3264" s="570"/>
      <c r="X3264" s="570"/>
      <c r="Y3264" s="570"/>
      <c r="Z3264" s="570"/>
      <c r="AA3264" s="570"/>
      <c r="AB3264" s="570"/>
      <c r="AC3264" s="570"/>
      <c r="AD3264" s="570"/>
      <c r="AE3264" s="570"/>
      <c r="AF3264" s="570"/>
      <c r="AG3264" s="570"/>
      <c r="AH3264" s="570"/>
      <c r="AI3264" s="570"/>
      <c r="AJ3264" s="570"/>
      <c r="AK3264" s="570"/>
      <c r="AL3264" s="570"/>
    </row>
    <row r="3265" spans="1:38">
      <c r="A3265" s="570">
        <v>18</v>
      </c>
      <c r="B3265" s="570">
        <v>713</v>
      </c>
      <c r="C3265" s="570">
        <v>2023</v>
      </c>
      <c r="D3265" s="570"/>
      <c r="E3265" s="570">
        <v>99</v>
      </c>
      <c r="F3265" s="570"/>
      <c r="G3265" s="570">
        <v>99</v>
      </c>
      <c r="H3265" s="570">
        <v>2</v>
      </c>
      <c r="I3265" s="570">
        <v>99</v>
      </c>
      <c r="J3265" s="570">
        <v>181</v>
      </c>
      <c r="K3265" s="570">
        <v>99</v>
      </c>
      <c r="L3265" s="570">
        <v>15</v>
      </c>
      <c r="M3265" s="570">
        <v>99</v>
      </c>
      <c r="N3265" s="570">
        <v>99</v>
      </c>
      <c r="O3265" s="570">
        <v>99</v>
      </c>
      <c r="P3265" s="570">
        <v>99</v>
      </c>
      <c r="Q3265" s="570"/>
      <c r="R3265" s="570">
        <v>0</v>
      </c>
      <c r="S3265" s="570"/>
      <c r="T3265" s="570"/>
      <c r="U3265" s="570"/>
      <c r="V3265" s="570"/>
      <c r="W3265" s="570"/>
      <c r="X3265" s="570"/>
      <c r="Y3265" s="570"/>
      <c r="Z3265" s="570"/>
      <c r="AA3265" s="570"/>
      <c r="AB3265" s="570"/>
      <c r="AC3265" s="570"/>
      <c r="AD3265" s="570"/>
      <c r="AE3265" s="570"/>
      <c r="AF3265" s="570"/>
      <c r="AG3265" s="570"/>
      <c r="AH3265" s="570"/>
      <c r="AI3265" s="570"/>
      <c r="AJ3265" s="570"/>
      <c r="AK3265" s="570"/>
      <c r="AL3265" s="570"/>
    </row>
    <row r="3266" spans="1:38">
      <c r="A3266" s="570">
        <v>18</v>
      </c>
      <c r="B3266" s="570">
        <v>714</v>
      </c>
      <c r="C3266" s="570">
        <v>2023</v>
      </c>
      <c r="D3266" s="570"/>
      <c r="E3266" s="570">
        <v>99</v>
      </c>
      <c r="F3266" s="570"/>
      <c r="G3266" s="570">
        <v>99</v>
      </c>
      <c r="H3266" s="570">
        <v>1</v>
      </c>
      <c r="I3266" s="570">
        <v>99</v>
      </c>
      <c r="J3266" s="570">
        <v>262</v>
      </c>
      <c r="K3266" s="570">
        <v>99</v>
      </c>
      <c r="L3266" s="570">
        <v>15</v>
      </c>
      <c r="M3266" s="570">
        <v>99</v>
      </c>
      <c r="N3266" s="570">
        <v>99</v>
      </c>
      <c r="O3266" s="570">
        <v>99</v>
      </c>
      <c r="P3266" s="570">
        <v>99</v>
      </c>
      <c r="Q3266" s="570"/>
      <c r="R3266" s="570">
        <v>0</v>
      </c>
      <c r="S3266" s="570"/>
      <c r="T3266" s="570"/>
      <c r="U3266" s="570"/>
      <c r="V3266" s="570"/>
      <c r="W3266" s="570"/>
      <c r="X3266" s="570"/>
      <c r="Y3266" s="570"/>
      <c r="Z3266" s="570"/>
      <c r="AA3266" s="570"/>
      <c r="AB3266" s="570"/>
      <c r="AC3266" s="570"/>
      <c r="AD3266" s="570"/>
      <c r="AE3266" s="570"/>
      <c r="AF3266" s="570"/>
      <c r="AG3266" s="570"/>
      <c r="AH3266" s="570"/>
      <c r="AI3266" s="570"/>
      <c r="AJ3266" s="570"/>
      <c r="AK3266" s="570"/>
      <c r="AL3266" s="570"/>
    </row>
    <row r="3267" spans="1:38">
      <c r="A3267" s="570">
        <v>18</v>
      </c>
      <c r="B3267" s="570">
        <v>715</v>
      </c>
      <c r="C3267" s="570">
        <v>2023</v>
      </c>
      <c r="D3267" s="570"/>
      <c r="E3267" s="570">
        <v>99</v>
      </c>
      <c r="F3267" s="570"/>
      <c r="G3267" s="570">
        <v>99</v>
      </c>
      <c r="H3267" s="570">
        <v>1</v>
      </c>
      <c r="I3267" s="570">
        <v>99</v>
      </c>
      <c r="J3267" s="570">
        <v>309</v>
      </c>
      <c r="K3267" s="570">
        <v>99</v>
      </c>
      <c r="L3267" s="570">
        <v>15</v>
      </c>
      <c r="M3267" s="570">
        <v>99</v>
      </c>
      <c r="N3267" s="570">
        <v>99</v>
      </c>
      <c r="O3267" s="570">
        <v>99</v>
      </c>
      <c r="P3267" s="570">
        <v>99</v>
      </c>
      <c r="Q3267" s="570"/>
      <c r="R3267" s="570">
        <v>0</v>
      </c>
      <c r="S3267" s="570"/>
      <c r="T3267" s="570"/>
      <c r="U3267" s="570"/>
      <c r="V3267" s="570"/>
      <c r="W3267" s="570"/>
      <c r="X3267" s="570"/>
      <c r="Y3267" s="570"/>
      <c r="Z3267" s="570"/>
      <c r="AA3267" s="570"/>
      <c r="AB3267" s="570"/>
      <c r="AC3267" s="570"/>
      <c r="AD3267" s="570"/>
      <c r="AE3267" s="570"/>
      <c r="AF3267" s="570"/>
      <c r="AG3267" s="570"/>
      <c r="AH3267" s="570"/>
      <c r="AI3267" s="570"/>
      <c r="AJ3267" s="570"/>
      <c r="AK3267" s="570"/>
      <c r="AL3267" s="570"/>
    </row>
    <row r="3268" spans="1:38">
      <c r="A3268" s="570">
        <v>18</v>
      </c>
      <c r="B3268" s="570">
        <v>716</v>
      </c>
      <c r="C3268" s="570">
        <v>2023</v>
      </c>
      <c r="D3268" s="570"/>
      <c r="E3268" s="570">
        <v>99</v>
      </c>
      <c r="F3268" s="570"/>
      <c r="G3268" s="570">
        <v>99</v>
      </c>
      <c r="H3268" s="570">
        <v>2</v>
      </c>
      <c r="I3268" s="570">
        <v>99</v>
      </c>
      <c r="J3268" s="570">
        <v>470</v>
      </c>
      <c r="K3268" s="570">
        <v>99</v>
      </c>
      <c r="L3268" s="570">
        <v>15</v>
      </c>
      <c r="M3268" s="570">
        <v>99</v>
      </c>
      <c r="N3268" s="570">
        <v>99</v>
      </c>
      <c r="O3268" s="570">
        <v>99</v>
      </c>
      <c r="P3268" s="570">
        <v>99</v>
      </c>
      <c r="Q3268" s="570"/>
      <c r="R3268" s="570">
        <v>0</v>
      </c>
      <c r="S3268" s="570"/>
      <c r="T3268" s="570"/>
      <c r="U3268" s="570"/>
      <c r="V3268" s="570"/>
      <c r="W3268" s="570"/>
      <c r="X3268" s="570"/>
      <c r="Y3268" s="570"/>
      <c r="Z3268" s="570"/>
      <c r="AA3268" s="570"/>
      <c r="AB3268" s="570"/>
      <c r="AC3268" s="570"/>
      <c r="AD3268" s="570"/>
      <c r="AE3268" s="570"/>
      <c r="AF3268" s="570"/>
      <c r="AG3268" s="570"/>
      <c r="AH3268" s="570"/>
      <c r="AI3268" s="570"/>
      <c r="AJ3268" s="570"/>
      <c r="AK3268" s="570"/>
      <c r="AL3268" s="570"/>
    </row>
    <row r="3269" spans="1:38">
      <c r="A3269" s="570">
        <v>18</v>
      </c>
      <c r="B3269" s="570">
        <v>717</v>
      </c>
      <c r="C3269" s="570">
        <v>2023</v>
      </c>
      <c r="D3269" s="570"/>
      <c r="E3269" s="570">
        <v>99</v>
      </c>
      <c r="F3269" s="570"/>
      <c r="G3269" s="570">
        <v>99</v>
      </c>
      <c r="H3269" s="570">
        <v>2</v>
      </c>
      <c r="I3269" s="570">
        <v>99</v>
      </c>
      <c r="J3269" s="570">
        <v>629</v>
      </c>
      <c r="K3269" s="570">
        <v>99</v>
      </c>
      <c r="L3269" s="570">
        <v>15</v>
      </c>
      <c r="M3269" s="570">
        <v>99</v>
      </c>
      <c r="N3269" s="570">
        <v>99</v>
      </c>
      <c r="O3269" s="570">
        <v>99</v>
      </c>
      <c r="P3269" s="570">
        <v>99</v>
      </c>
      <c r="Q3269" s="570"/>
      <c r="R3269" s="570">
        <v>0</v>
      </c>
      <c r="S3269" s="570"/>
      <c r="T3269" s="570"/>
      <c r="U3269" s="570"/>
      <c r="V3269" s="570"/>
      <c r="W3269" s="570"/>
      <c r="X3269" s="570"/>
      <c r="Y3269" s="570"/>
      <c r="Z3269" s="570"/>
      <c r="AA3269" s="570"/>
      <c r="AB3269" s="570"/>
      <c r="AC3269" s="570"/>
      <c r="AD3269" s="570"/>
      <c r="AE3269" s="570"/>
      <c r="AF3269" s="570"/>
      <c r="AG3269" s="570"/>
      <c r="AH3269" s="570"/>
      <c r="AI3269" s="570"/>
      <c r="AJ3269" s="570"/>
      <c r="AK3269" s="570"/>
      <c r="AL3269" s="570"/>
    </row>
    <row r="3270" spans="1:38">
      <c r="A3270" s="570">
        <v>18</v>
      </c>
      <c r="B3270" s="570">
        <v>718</v>
      </c>
      <c r="C3270" s="570">
        <v>2023</v>
      </c>
      <c r="D3270" s="570"/>
      <c r="E3270" s="570">
        <v>99</v>
      </c>
      <c r="F3270" s="570"/>
      <c r="G3270" s="570">
        <v>99</v>
      </c>
      <c r="H3270" s="570">
        <v>1</v>
      </c>
      <c r="I3270" s="570">
        <v>99</v>
      </c>
      <c r="J3270" s="570">
        <v>643</v>
      </c>
      <c r="K3270" s="570">
        <v>99</v>
      </c>
      <c r="L3270" s="570">
        <v>15</v>
      </c>
      <c r="M3270" s="570">
        <v>99</v>
      </c>
      <c r="N3270" s="570">
        <v>99</v>
      </c>
      <c r="O3270" s="570">
        <v>99</v>
      </c>
      <c r="P3270" s="570">
        <v>99</v>
      </c>
      <c r="Q3270" s="570"/>
      <c r="R3270" s="570">
        <v>0</v>
      </c>
      <c r="S3270" s="570"/>
      <c r="T3270" s="570"/>
      <c r="U3270" s="570"/>
      <c r="V3270" s="570"/>
      <c r="W3270" s="570"/>
      <c r="X3270" s="570"/>
      <c r="Y3270" s="570"/>
      <c r="Z3270" s="570"/>
      <c r="AA3270" s="570"/>
      <c r="AB3270" s="570"/>
      <c r="AC3270" s="570"/>
      <c r="AD3270" s="570"/>
      <c r="AE3270" s="570"/>
      <c r="AF3270" s="570"/>
      <c r="AG3270" s="570"/>
      <c r="AH3270" s="570"/>
      <c r="AI3270" s="570"/>
      <c r="AJ3270" s="570"/>
      <c r="AK3270" s="570"/>
      <c r="AL3270" s="570"/>
    </row>
    <row r="3271" spans="1:38">
      <c r="A3271" s="570">
        <v>18</v>
      </c>
      <c r="B3271" s="570">
        <v>719</v>
      </c>
      <c r="C3271" s="570">
        <v>2023</v>
      </c>
      <c r="D3271" s="570"/>
      <c r="E3271" s="570">
        <v>99</v>
      </c>
      <c r="F3271" s="570"/>
      <c r="G3271" s="570">
        <v>99</v>
      </c>
      <c r="H3271" s="570">
        <v>2</v>
      </c>
      <c r="I3271" s="570">
        <v>99</v>
      </c>
      <c r="J3271" s="570">
        <v>704</v>
      </c>
      <c r="K3271" s="570">
        <v>99</v>
      </c>
      <c r="L3271" s="570">
        <v>15</v>
      </c>
      <c r="M3271" s="570">
        <v>99</v>
      </c>
      <c r="N3271" s="570">
        <v>99</v>
      </c>
      <c r="O3271" s="570">
        <v>99</v>
      </c>
      <c r="P3271" s="570">
        <v>99</v>
      </c>
      <c r="Q3271" s="570"/>
      <c r="R3271" s="570">
        <v>0</v>
      </c>
      <c r="S3271" s="570"/>
      <c r="T3271" s="570"/>
      <c r="U3271" s="570"/>
      <c r="V3271" s="570"/>
      <c r="W3271" s="570"/>
      <c r="X3271" s="570"/>
      <c r="Y3271" s="570"/>
      <c r="Z3271" s="570"/>
      <c r="AA3271" s="570"/>
      <c r="AB3271" s="570"/>
      <c r="AC3271" s="570"/>
      <c r="AD3271" s="570"/>
      <c r="AE3271" s="570"/>
      <c r="AF3271" s="570"/>
      <c r="AG3271" s="570"/>
      <c r="AH3271" s="570"/>
      <c r="AI3271" s="570"/>
      <c r="AJ3271" s="570"/>
      <c r="AK3271" s="570"/>
      <c r="AL3271" s="570"/>
    </row>
    <row r="3272" spans="1:38">
      <c r="A3272" s="570">
        <v>18</v>
      </c>
      <c r="B3272" s="570">
        <v>720</v>
      </c>
      <c r="C3272" s="570">
        <v>2023</v>
      </c>
      <c r="D3272" s="570"/>
      <c r="E3272" s="570">
        <v>99</v>
      </c>
      <c r="F3272" s="570"/>
      <c r="G3272" s="570">
        <v>99</v>
      </c>
      <c r="H3272" s="570">
        <v>1</v>
      </c>
      <c r="I3272" s="570">
        <v>99</v>
      </c>
      <c r="J3272" s="570">
        <v>802</v>
      </c>
      <c r="K3272" s="570">
        <v>99</v>
      </c>
      <c r="L3272" s="570">
        <v>15</v>
      </c>
      <c r="M3272" s="570">
        <v>99</v>
      </c>
      <c r="N3272" s="570">
        <v>99</v>
      </c>
      <c r="O3272" s="570">
        <v>99</v>
      </c>
      <c r="P3272" s="570">
        <v>99</v>
      </c>
      <c r="Q3272" s="570"/>
      <c r="R3272" s="570">
        <v>0</v>
      </c>
      <c r="S3272" s="570"/>
      <c r="T3272" s="570"/>
      <c r="U3272" s="570"/>
      <c r="V3272" s="570"/>
      <c r="W3272" s="570"/>
      <c r="X3272" s="570"/>
      <c r="Y3272" s="570"/>
      <c r="Z3272" s="570"/>
      <c r="AA3272" s="570"/>
      <c r="AB3272" s="570"/>
      <c r="AC3272" s="570"/>
      <c r="AD3272" s="570"/>
      <c r="AE3272" s="570"/>
      <c r="AF3272" s="570"/>
      <c r="AG3272" s="570"/>
      <c r="AH3272" s="570"/>
      <c r="AI3272" s="570"/>
      <c r="AJ3272" s="570"/>
      <c r="AK3272" s="570"/>
      <c r="AL3272" s="570"/>
    </row>
    <row r="3273" spans="1:38">
      <c r="A3273" s="570">
        <v>19</v>
      </c>
      <c r="B3273" s="570">
        <v>1</v>
      </c>
      <c r="C3273" s="570">
        <v>2024</v>
      </c>
      <c r="D3273" s="570">
        <v>1</v>
      </c>
      <c r="E3273" s="570">
        <v>99</v>
      </c>
      <c r="F3273" s="570"/>
      <c r="G3273" s="570">
        <v>99</v>
      </c>
      <c r="H3273" s="570"/>
      <c r="I3273" s="570">
        <v>99</v>
      </c>
      <c r="J3273" s="570">
        <v>103</v>
      </c>
      <c r="K3273" s="570">
        <v>99</v>
      </c>
      <c r="L3273" s="570"/>
      <c r="M3273" s="570">
        <v>99</v>
      </c>
      <c r="N3273" s="570">
        <v>99</v>
      </c>
      <c r="O3273" s="570">
        <v>99</v>
      </c>
      <c r="P3273" s="570">
        <v>99</v>
      </c>
      <c r="Q3273" s="570"/>
      <c r="R3273" s="570">
        <v>0</v>
      </c>
      <c r="S3273" s="570"/>
      <c r="T3273" s="570"/>
      <c r="U3273" s="570"/>
      <c r="V3273" s="570"/>
      <c r="W3273" s="570"/>
      <c r="X3273" s="570"/>
      <c r="Y3273" s="570"/>
      <c r="Z3273" s="570"/>
      <c r="AA3273" s="570"/>
      <c r="AB3273" s="570"/>
      <c r="AC3273" s="570"/>
      <c r="AD3273" s="570"/>
      <c r="AE3273" s="570"/>
      <c r="AF3273" s="570"/>
      <c r="AG3273" s="570"/>
      <c r="AH3273" s="570"/>
      <c r="AI3273" s="570"/>
      <c r="AJ3273" s="570"/>
      <c r="AK3273" s="570"/>
      <c r="AL3273" s="570"/>
    </row>
    <row r="3274" spans="1:38">
      <c r="A3274" s="570">
        <v>19</v>
      </c>
      <c r="B3274" s="570">
        <v>2</v>
      </c>
      <c r="C3274" s="570">
        <v>2024</v>
      </c>
      <c r="D3274" s="570">
        <v>2</v>
      </c>
      <c r="E3274" s="570">
        <v>99</v>
      </c>
      <c r="F3274" s="570"/>
      <c r="G3274" s="570">
        <v>99</v>
      </c>
      <c r="H3274" s="570"/>
      <c r="I3274" s="570">
        <v>99</v>
      </c>
      <c r="J3274" s="570">
        <v>103</v>
      </c>
      <c r="K3274" s="570">
        <v>99</v>
      </c>
      <c r="L3274" s="570"/>
      <c r="M3274" s="570">
        <v>99</v>
      </c>
      <c r="N3274" s="570">
        <v>99</v>
      </c>
      <c r="O3274" s="570">
        <v>99</v>
      </c>
      <c r="P3274" s="570">
        <v>99</v>
      </c>
      <c r="Q3274" s="570"/>
      <c r="R3274" s="570">
        <v>0</v>
      </c>
      <c r="S3274" s="570"/>
      <c r="T3274" s="570"/>
      <c r="U3274" s="570"/>
      <c r="V3274" s="570"/>
      <c r="W3274" s="570"/>
      <c r="X3274" s="570"/>
      <c r="Y3274" s="570"/>
      <c r="Z3274" s="570"/>
      <c r="AA3274" s="570"/>
      <c r="AB3274" s="570"/>
      <c r="AC3274" s="570"/>
      <c r="AD3274" s="570"/>
      <c r="AE3274" s="570"/>
      <c r="AF3274" s="570"/>
      <c r="AG3274" s="570"/>
      <c r="AH3274" s="570"/>
      <c r="AI3274" s="570"/>
      <c r="AJ3274" s="570"/>
      <c r="AK3274" s="570"/>
      <c r="AL3274" s="570"/>
    </row>
    <row r="3275" spans="1:38">
      <c r="A3275" s="570">
        <v>19</v>
      </c>
      <c r="B3275" s="570">
        <v>3</v>
      </c>
      <c r="C3275" s="570">
        <v>2024</v>
      </c>
      <c r="D3275" s="570">
        <v>3</v>
      </c>
      <c r="E3275" s="570">
        <v>99</v>
      </c>
      <c r="F3275" s="570"/>
      <c r="G3275" s="570">
        <v>99</v>
      </c>
      <c r="H3275" s="570"/>
      <c r="I3275" s="570">
        <v>99</v>
      </c>
      <c r="J3275" s="570">
        <v>103</v>
      </c>
      <c r="K3275" s="570">
        <v>99</v>
      </c>
      <c r="L3275" s="570"/>
      <c r="M3275" s="570">
        <v>99</v>
      </c>
      <c r="N3275" s="570">
        <v>99</v>
      </c>
      <c r="O3275" s="570">
        <v>99</v>
      </c>
      <c r="P3275" s="570">
        <v>99</v>
      </c>
      <c r="Q3275" s="570"/>
      <c r="R3275" s="570">
        <v>0</v>
      </c>
      <c r="S3275" s="570"/>
      <c r="T3275" s="570"/>
      <c r="U3275" s="570"/>
      <c r="V3275" s="570"/>
      <c r="W3275" s="570"/>
      <c r="X3275" s="570"/>
      <c r="Y3275" s="570"/>
      <c r="Z3275" s="570"/>
      <c r="AA3275" s="570"/>
      <c r="AB3275" s="570"/>
      <c r="AC3275" s="570"/>
      <c r="AD3275" s="570"/>
      <c r="AE3275" s="570"/>
      <c r="AF3275" s="570"/>
      <c r="AG3275" s="570"/>
      <c r="AH3275" s="570"/>
      <c r="AI3275" s="570"/>
      <c r="AJ3275" s="570"/>
      <c r="AK3275" s="570"/>
      <c r="AL3275" s="570"/>
    </row>
    <row r="3276" spans="1:38">
      <c r="A3276" s="570">
        <v>19</v>
      </c>
      <c r="B3276" s="570">
        <v>4</v>
      </c>
      <c r="C3276" s="570">
        <v>2024</v>
      </c>
      <c r="D3276" s="570">
        <v>4</v>
      </c>
      <c r="E3276" s="570">
        <v>99</v>
      </c>
      <c r="F3276" s="570"/>
      <c r="G3276" s="570">
        <v>99</v>
      </c>
      <c r="H3276" s="570"/>
      <c r="I3276" s="570">
        <v>99</v>
      </c>
      <c r="J3276" s="570">
        <v>103</v>
      </c>
      <c r="K3276" s="570">
        <v>99</v>
      </c>
      <c r="L3276" s="570"/>
      <c r="M3276" s="570">
        <v>99</v>
      </c>
      <c r="N3276" s="570">
        <v>99</v>
      </c>
      <c r="O3276" s="570">
        <v>99</v>
      </c>
      <c r="P3276" s="570">
        <v>99</v>
      </c>
      <c r="Q3276" s="570"/>
      <c r="R3276" s="570">
        <v>0</v>
      </c>
      <c r="S3276" s="570"/>
      <c r="T3276" s="570"/>
      <c r="U3276" s="570"/>
      <c r="V3276" s="570"/>
      <c r="W3276" s="570"/>
      <c r="X3276" s="570"/>
      <c r="Y3276" s="570"/>
      <c r="Z3276" s="570"/>
      <c r="AA3276" s="570"/>
      <c r="AB3276" s="570"/>
      <c r="AC3276" s="570"/>
      <c r="AD3276" s="570"/>
      <c r="AE3276" s="570"/>
      <c r="AF3276" s="570"/>
      <c r="AG3276" s="570"/>
      <c r="AH3276" s="570"/>
      <c r="AI3276" s="570"/>
      <c r="AJ3276" s="570"/>
      <c r="AK3276" s="570"/>
      <c r="AL3276" s="570"/>
    </row>
    <row r="3277" spans="1:38">
      <c r="A3277" s="570">
        <v>19</v>
      </c>
      <c r="B3277" s="570">
        <v>5</v>
      </c>
      <c r="C3277" s="570">
        <v>2024</v>
      </c>
      <c r="D3277" s="570">
        <v>5</v>
      </c>
      <c r="E3277" s="570">
        <v>99</v>
      </c>
      <c r="F3277" s="570"/>
      <c r="G3277" s="570">
        <v>99</v>
      </c>
      <c r="H3277" s="570"/>
      <c r="I3277" s="570">
        <v>99</v>
      </c>
      <c r="J3277" s="570">
        <v>103</v>
      </c>
      <c r="K3277" s="570">
        <v>99</v>
      </c>
      <c r="L3277" s="570"/>
      <c r="M3277" s="570">
        <v>99</v>
      </c>
      <c r="N3277" s="570">
        <v>99</v>
      </c>
      <c r="O3277" s="570">
        <v>99</v>
      </c>
      <c r="P3277" s="570">
        <v>99</v>
      </c>
      <c r="Q3277" s="570"/>
      <c r="R3277" s="570">
        <v>0</v>
      </c>
      <c r="S3277" s="570"/>
      <c r="T3277" s="570"/>
      <c r="U3277" s="570"/>
      <c r="V3277" s="570"/>
      <c r="W3277" s="570"/>
      <c r="X3277" s="570"/>
      <c r="Y3277" s="570"/>
      <c r="Z3277" s="570"/>
      <c r="AA3277" s="570"/>
      <c r="AB3277" s="570"/>
      <c r="AC3277" s="570"/>
      <c r="AD3277" s="570"/>
      <c r="AE3277" s="570"/>
      <c r="AF3277" s="570"/>
      <c r="AG3277" s="570"/>
      <c r="AH3277" s="570"/>
      <c r="AI3277" s="570"/>
      <c r="AJ3277" s="570"/>
      <c r="AK3277" s="570"/>
      <c r="AL3277" s="570"/>
    </row>
    <row r="3278" spans="1:38">
      <c r="A3278" s="570">
        <v>19</v>
      </c>
      <c r="B3278" s="570">
        <v>6</v>
      </c>
      <c r="C3278" s="570">
        <v>2024</v>
      </c>
      <c r="D3278" s="570">
        <v>6</v>
      </c>
      <c r="E3278" s="570">
        <v>99</v>
      </c>
      <c r="F3278" s="570"/>
      <c r="G3278" s="570">
        <v>99</v>
      </c>
      <c r="H3278" s="570"/>
      <c r="I3278" s="570">
        <v>99</v>
      </c>
      <c r="J3278" s="570">
        <v>103</v>
      </c>
      <c r="K3278" s="570">
        <v>99</v>
      </c>
      <c r="L3278" s="570"/>
      <c r="M3278" s="570">
        <v>99</v>
      </c>
      <c r="N3278" s="570">
        <v>99</v>
      </c>
      <c r="O3278" s="570">
        <v>99</v>
      </c>
      <c r="P3278" s="570">
        <v>99</v>
      </c>
      <c r="Q3278" s="570"/>
      <c r="R3278" s="570">
        <v>0</v>
      </c>
      <c r="S3278" s="570"/>
      <c r="T3278" s="570"/>
      <c r="U3278" s="570"/>
      <c r="V3278" s="570"/>
      <c r="W3278" s="570"/>
      <c r="X3278" s="570"/>
      <c r="Y3278" s="570"/>
      <c r="Z3278" s="570"/>
      <c r="AA3278" s="570"/>
      <c r="AB3278" s="570"/>
      <c r="AC3278" s="570"/>
      <c r="AD3278" s="570"/>
      <c r="AE3278" s="570"/>
      <c r="AF3278" s="570"/>
      <c r="AG3278" s="570"/>
      <c r="AH3278" s="570"/>
      <c r="AI3278" s="570"/>
      <c r="AJ3278" s="570"/>
      <c r="AK3278" s="570"/>
      <c r="AL3278" s="570"/>
    </row>
    <row r="3279" spans="1:38">
      <c r="A3279" s="570">
        <v>19</v>
      </c>
      <c r="B3279" s="570">
        <v>7</v>
      </c>
      <c r="C3279" s="570">
        <v>2024</v>
      </c>
      <c r="D3279" s="570">
        <v>7</v>
      </c>
      <c r="E3279" s="570">
        <v>99</v>
      </c>
      <c r="F3279" s="570"/>
      <c r="G3279" s="570">
        <v>99</v>
      </c>
      <c r="H3279" s="570"/>
      <c r="I3279" s="570">
        <v>99</v>
      </c>
      <c r="J3279" s="570">
        <v>103</v>
      </c>
      <c r="K3279" s="570">
        <v>99</v>
      </c>
      <c r="L3279" s="570"/>
      <c r="M3279" s="570">
        <v>99</v>
      </c>
      <c r="N3279" s="570">
        <v>99</v>
      </c>
      <c r="O3279" s="570">
        <v>99</v>
      </c>
      <c r="P3279" s="570">
        <v>99</v>
      </c>
      <c r="Q3279" s="570"/>
      <c r="R3279" s="570">
        <v>0</v>
      </c>
      <c r="S3279" s="570"/>
      <c r="T3279" s="570"/>
      <c r="U3279" s="570"/>
      <c r="V3279" s="570"/>
      <c r="W3279" s="570"/>
      <c r="X3279" s="570"/>
      <c r="Y3279" s="570"/>
      <c r="Z3279" s="570"/>
      <c r="AA3279" s="570"/>
      <c r="AB3279" s="570"/>
      <c r="AC3279" s="570"/>
      <c r="AD3279" s="570"/>
      <c r="AE3279" s="570"/>
      <c r="AF3279" s="570"/>
      <c r="AG3279" s="570"/>
      <c r="AH3279" s="570"/>
      <c r="AI3279" s="570"/>
      <c r="AJ3279" s="570"/>
      <c r="AK3279" s="570"/>
      <c r="AL3279" s="570"/>
    </row>
    <row r="3280" spans="1:38">
      <c r="A3280" s="570">
        <v>19</v>
      </c>
      <c r="B3280" s="570">
        <v>8</v>
      </c>
      <c r="C3280" s="570">
        <v>2024</v>
      </c>
      <c r="D3280" s="570">
        <v>8</v>
      </c>
      <c r="E3280" s="570">
        <v>99</v>
      </c>
      <c r="F3280" s="570"/>
      <c r="G3280" s="570">
        <v>99</v>
      </c>
      <c r="H3280" s="570"/>
      <c r="I3280" s="570">
        <v>99</v>
      </c>
      <c r="J3280" s="570">
        <v>103</v>
      </c>
      <c r="K3280" s="570">
        <v>99</v>
      </c>
      <c r="L3280" s="570"/>
      <c r="M3280" s="570">
        <v>99</v>
      </c>
      <c r="N3280" s="570">
        <v>99</v>
      </c>
      <c r="O3280" s="570">
        <v>99</v>
      </c>
      <c r="P3280" s="570">
        <v>99</v>
      </c>
      <c r="Q3280" s="570"/>
      <c r="R3280" s="570">
        <v>0</v>
      </c>
      <c r="S3280" s="570"/>
      <c r="T3280" s="570"/>
      <c r="U3280" s="570"/>
      <c r="V3280" s="570"/>
      <c r="W3280" s="570"/>
      <c r="X3280" s="570"/>
      <c r="Y3280" s="570"/>
      <c r="Z3280" s="570"/>
      <c r="AA3280" s="570"/>
      <c r="AB3280" s="570"/>
      <c r="AC3280" s="570"/>
      <c r="AD3280" s="570"/>
      <c r="AE3280" s="570"/>
      <c r="AF3280" s="570"/>
      <c r="AG3280" s="570"/>
      <c r="AH3280" s="570"/>
      <c r="AI3280" s="570"/>
      <c r="AJ3280" s="570"/>
      <c r="AK3280" s="570"/>
      <c r="AL3280" s="570"/>
    </row>
    <row r="3281" spans="1:38">
      <c r="A3281" s="570">
        <v>19</v>
      </c>
      <c r="B3281" s="570">
        <v>9</v>
      </c>
      <c r="C3281" s="570">
        <v>2024</v>
      </c>
      <c r="D3281" s="570">
        <v>9</v>
      </c>
      <c r="E3281" s="570">
        <v>99</v>
      </c>
      <c r="F3281" s="570"/>
      <c r="G3281" s="570">
        <v>99</v>
      </c>
      <c r="H3281" s="570"/>
      <c r="I3281" s="570">
        <v>99</v>
      </c>
      <c r="J3281" s="570">
        <v>103</v>
      </c>
      <c r="K3281" s="570">
        <v>99</v>
      </c>
      <c r="L3281" s="570"/>
      <c r="M3281" s="570">
        <v>99</v>
      </c>
      <c r="N3281" s="570">
        <v>99</v>
      </c>
      <c r="O3281" s="570">
        <v>99</v>
      </c>
      <c r="P3281" s="570">
        <v>99</v>
      </c>
      <c r="Q3281" s="570"/>
      <c r="R3281" s="570">
        <v>0</v>
      </c>
      <c r="S3281" s="570"/>
      <c r="T3281" s="570"/>
      <c r="U3281" s="570"/>
      <c r="V3281" s="570"/>
      <c r="W3281" s="570"/>
      <c r="X3281" s="570"/>
      <c r="Y3281" s="570"/>
      <c r="Z3281" s="570"/>
      <c r="AA3281" s="570"/>
      <c r="AB3281" s="570"/>
      <c r="AC3281" s="570"/>
      <c r="AD3281" s="570"/>
      <c r="AE3281" s="570"/>
      <c r="AF3281" s="570"/>
      <c r="AG3281" s="570"/>
      <c r="AH3281" s="570"/>
      <c r="AI3281" s="570"/>
      <c r="AJ3281" s="570"/>
      <c r="AK3281" s="570"/>
      <c r="AL3281" s="570"/>
    </row>
    <row r="3282" spans="1:38">
      <c r="A3282" s="570">
        <v>19</v>
      </c>
      <c r="B3282" s="570">
        <v>10</v>
      </c>
      <c r="C3282" s="570">
        <v>2024</v>
      </c>
      <c r="D3282" s="570">
        <v>10</v>
      </c>
      <c r="E3282" s="570">
        <v>99</v>
      </c>
      <c r="F3282" s="570"/>
      <c r="G3282" s="570">
        <v>99</v>
      </c>
      <c r="H3282" s="570"/>
      <c r="I3282" s="570">
        <v>99</v>
      </c>
      <c r="J3282" s="570">
        <v>103</v>
      </c>
      <c r="K3282" s="570">
        <v>99</v>
      </c>
      <c r="L3282" s="570"/>
      <c r="M3282" s="570">
        <v>99</v>
      </c>
      <c r="N3282" s="570">
        <v>99</v>
      </c>
      <c r="O3282" s="570">
        <v>99</v>
      </c>
      <c r="P3282" s="570">
        <v>99</v>
      </c>
      <c r="Q3282" s="570"/>
      <c r="R3282" s="570">
        <v>0</v>
      </c>
      <c r="S3282" s="570"/>
      <c r="T3282" s="570"/>
      <c r="U3282" s="570"/>
      <c r="V3282" s="570"/>
      <c r="W3282" s="570"/>
      <c r="X3282" s="570"/>
      <c r="Y3282" s="570"/>
      <c r="Z3282" s="570"/>
      <c r="AA3282" s="570"/>
      <c r="AB3282" s="570"/>
      <c r="AC3282" s="570"/>
      <c r="AD3282" s="570"/>
      <c r="AE3282" s="570"/>
      <c r="AF3282" s="570"/>
      <c r="AG3282" s="570"/>
      <c r="AH3282" s="570"/>
      <c r="AI3282" s="570"/>
      <c r="AJ3282" s="570"/>
      <c r="AK3282" s="570"/>
      <c r="AL3282" s="570"/>
    </row>
    <row r="3283" spans="1:38">
      <c r="A3283" s="570">
        <v>19</v>
      </c>
      <c r="B3283" s="570">
        <v>11</v>
      </c>
      <c r="C3283" s="570">
        <v>2024</v>
      </c>
      <c r="D3283" s="570">
        <v>11</v>
      </c>
      <c r="E3283" s="570">
        <v>99</v>
      </c>
      <c r="F3283" s="570"/>
      <c r="G3283" s="570">
        <v>99</v>
      </c>
      <c r="H3283" s="570"/>
      <c r="I3283" s="570">
        <v>99</v>
      </c>
      <c r="J3283" s="570">
        <v>103</v>
      </c>
      <c r="K3283" s="570">
        <v>99</v>
      </c>
      <c r="L3283" s="570"/>
      <c r="M3283" s="570">
        <v>99</v>
      </c>
      <c r="N3283" s="570">
        <v>99</v>
      </c>
      <c r="O3283" s="570">
        <v>99</v>
      </c>
      <c r="P3283" s="570">
        <v>99</v>
      </c>
      <c r="Q3283" s="570"/>
      <c r="R3283" s="570">
        <v>0</v>
      </c>
      <c r="S3283" s="570"/>
      <c r="T3283" s="570"/>
      <c r="U3283" s="570"/>
      <c r="V3283" s="570"/>
      <c r="W3283" s="570"/>
      <c r="X3283" s="570"/>
      <c r="Y3283" s="570"/>
      <c r="Z3283" s="570"/>
      <c r="AA3283" s="570"/>
      <c r="AB3283" s="570"/>
      <c r="AC3283" s="570"/>
      <c r="AD3283" s="570"/>
      <c r="AE3283" s="570"/>
      <c r="AF3283" s="570"/>
      <c r="AG3283" s="570"/>
      <c r="AH3283" s="570"/>
      <c r="AI3283" s="570"/>
      <c r="AJ3283" s="570"/>
      <c r="AK3283" s="570"/>
      <c r="AL3283" s="570"/>
    </row>
    <row r="3284" spans="1:38">
      <c r="A3284" s="570">
        <v>19</v>
      </c>
      <c r="B3284" s="570">
        <v>12</v>
      </c>
      <c r="C3284" s="570">
        <v>2024</v>
      </c>
      <c r="D3284" s="570">
        <v>12</v>
      </c>
      <c r="E3284" s="570">
        <v>99</v>
      </c>
      <c r="F3284" s="570"/>
      <c r="G3284" s="570">
        <v>99</v>
      </c>
      <c r="H3284" s="570"/>
      <c r="I3284" s="570">
        <v>99</v>
      </c>
      <c r="J3284" s="570">
        <v>103</v>
      </c>
      <c r="K3284" s="570">
        <v>99</v>
      </c>
      <c r="L3284" s="570"/>
      <c r="M3284" s="570">
        <v>99</v>
      </c>
      <c r="N3284" s="570">
        <v>99</v>
      </c>
      <c r="O3284" s="570">
        <v>99</v>
      </c>
      <c r="P3284" s="570">
        <v>99</v>
      </c>
      <c r="Q3284" s="570"/>
      <c r="R3284" s="570">
        <v>0</v>
      </c>
      <c r="S3284" s="570"/>
      <c r="T3284" s="570"/>
      <c r="U3284" s="570"/>
      <c r="V3284" s="570"/>
      <c r="W3284" s="570"/>
      <c r="X3284" s="570"/>
      <c r="Y3284" s="570"/>
      <c r="Z3284" s="570"/>
      <c r="AA3284" s="570"/>
      <c r="AB3284" s="570"/>
      <c r="AC3284" s="570"/>
      <c r="AD3284" s="570"/>
      <c r="AE3284" s="570"/>
      <c r="AF3284" s="570"/>
      <c r="AG3284" s="570"/>
      <c r="AH3284" s="570"/>
      <c r="AI3284" s="570"/>
      <c r="AJ3284" s="570"/>
      <c r="AK3284" s="570"/>
      <c r="AL3284" s="570"/>
    </row>
    <row r="3285" spans="1:38">
      <c r="A3285" s="570">
        <v>19</v>
      </c>
      <c r="B3285" s="570">
        <v>13</v>
      </c>
      <c r="C3285" s="570">
        <v>2024</v>
      </c>
      <c r="D3285" s="570">
        <v>1</v>
      </c>
      <c r="E3285" s="570">
        <v>99</v>
      </c>
      <c r="F3285" s="570"/>
      <c r="G3285" s="570">
        <v>99</v>
      </c>
      <c r="H3285" s="570"/>
      <c r="I3285" s="570">
        <v>99</v>
      </c>
      <c r="J3285" s="570">
        <v>106</v>
      </c>
      <c r="K3285" s="570">
        <v>99</v>
      </c>
      <c r="L3285" s="570"/>
      <c r="M3285" s="570">
        <v>99</v>
      </c>
      <c r="N3285" s="570">
        <v>99</v>
      </c>
      <c r="O3285" s="570">
        <v>99</v>
      </c>
      <c r="P3285" s="570">
        <v>99</v>
      </c>
      <c r="Q3285" s="570">
        <v>2</v>
      </c>
      <c r="R3285" s="570">
        <v>37</v>
      </c>
      <c r="S3285" s="570">
        <v>6.7027027027027044</v>
      </c>
      <c r="T3285" s="570">
        <v>5.6486486486486482</v>
      </c>
      <c r="U3285" s="570">
        <v>12.554054054054056</v>
      </c>
      <c r="V3285" s="570">
        <v>0</v>
      </c>
      <c r="W3285" s="570">
        <v>0</v>
      </c>
      <c r="X3285" s="570">
        <v>24.324324324324326</v>
      </c>
      <c r="Y3285" s="570">
        <v>2.7027027027027031</v>
      </c>
      <c r="Z3285" s="570">
        <v>5.0005185998402624</v>
      </c>
      <c r="AA3285" s="570">
        <v>1.7837837837837844</v>
      </c>
      <c r="AB3285" s="570">
        <v>1.580561245104158</v>
      </c>
      <c r="AC3285" s="570">
        <v>50.871873448060818</v>
      </c>
      <c r="AD3285" s="570">
        <v>44.592158244894307</v>
      </c>
      <c r="AE3285" s="570">
        <v>38.474188203193286</v>
      </c>
      <c r="AF3285" s="570">
        <v>4.9531459170013399</v>
      </c>
      <c r="AG3285" s="570">
        <v>3.2804598999971755</v>
      </c>
      <c r="AH3285" s="570">
        <v>0</v>
      </c>
      <c r="AI3285" s="570">
        <v>37</v>
      </c>
      <c r="AJ3285" s="570">
        <v>88.343243243243265</v>
      </c>
      <c r="AK3285" s="570">
        <v>17.597201874413638</v>
      </c>
      <c r="AL3285" s="570"/>
    </row>
    <row r="3286" spans="1:38">
      <c r="A3286" s="570">
        <v>19</v>
      </c>
      <c r="B3286" s="570">
        <v>14</v>
      </c>
      <c r="C3286" s="570">
        <v>2024</v>
      </c>
      <c r="D3286" s="570">
        <v>2</v>
      </c>
      <c r="E3286" s="570">
        <v>99</v>
      </c>
      <c r="F3286" s="570"/>
      <c r="G3286" s="570">
        <v>99</v>
      </c>
      <c r="H3286" s="570"/>
      <c r="I3286" s="570">
        <v>99</v>
      </c>
      <c r="J3286" s="570">
        <v>106</v>
      </c>
      <c r="K3286" s="570">
        <v>99</v>
      </c>
      <c r="L3286" s="570"/>
      <c r="M3286" s="570">
        <v>99</v>
      </c>
      <c r="N3286" s="570">
        <v>99</v>
      </c>
      <c r="O3286" s="570">
        <v>99</v>
      </c>
      <c r="P3286" s="570">
        <v>99</v>
      </c>
      <c r="Q3286" s="570">
        <v>2</v>
      </c>
      <c r="R3286" s="570">
        <v>9</v>
      </c>
      <c r="S3286" s="570">
        <v>7.4444444444444446</v>
      </c>
      <c r="T3286" s="570">
        <v>5.2222222222222223</v>
      </c>
      <c r="U3286" s="570">
        <v>16.644444444444446</v>
      </c>
      <c r="V3286" s="570">
        <v>0</v>
      </c>
      <c r="W3286" s="570">
        <v>11.111111111111112</v>
      </c>
      <c r="X3286" s="570">
        <v>33.333333333333343</v>
      </c>
      <c r="Y3286" s="570">
        <v>11.111111111111112</v>
      </c>
      <c r="Z3286" s="570">
        <v>7.5812797382193855</v>
      </c>
      <c r="AA3286" s="570">
        <v>1.7708197167232469</v>
      </c>
      <c r="AB3286" s="570">
        <v>1.8724777273725248</v>
      </c>
      <c r="AC3286" s="570">
        <v>76.574941754162097</v>
      </c>
      <c r="AD3286" s="570">
        <v>93.385446240407489</v>
      </c>
      <c r="AE3286" s="570">
        <v>84.145793617770096</v>
      </c>
      <c r="AF3286" s="570">
        <v>0.62849162011173199</v>
      </c>
      <c r="AG3286" s="570">
        <v>1.1038487329319784</v>
      </c>
      <c r="AH3286" s="570">
        <v>0</v>
      </c>
      <c r="AI3286" s="570">
        <v>9</v>
      </c>
      <c r="AJ3286" s="570">
        <v>104.35555555555555</v>
      </c>
      <c r="AK3286" s="570">
        <v>14.588422277098555</v>
      </c>
      <c r="AL3286" s="570"/>
    </row>
    <row r="3287" spans="1:38">
      <c r="A3287" s="570">
        <v>19</v>
      </c>
      <c r="B3287" s="570">
        <v>15</v>
      </c>
      <c r="C3287" s="570">
        <v>2024</v>
      </c>
      <c r="D3287" s="570">
        <v>3</v>
      </c>
      <c r="E3287" s="570">
        <v>99</v>
      </c>
      <c r="F3287" s="570"/>
      <c r="G3287" s="570">
        <v>99</v>
      </c>
      <c r="H3287" s="570"/>
      <c r="I3287" s="570">
        <v>99</v>
      </c>
      <c r="J3287" s="570">
        <v>106</v>
      </c>
      <c r="K3287" s="570">
        <v>99</v>
      </c>
      <c r="L3287" s="570"/>
      <c r="M3287" s="570">
        <v>99</v>
      </c>
      <c r="N3287" s="570">
        <v>99</v>
      </c>
      <c r="O3287" s="570">
        <v>99</v>
      </c>
      <c r="P3287" s="570">
        <v>99</v>
      </c>
      <c r="Q3287" s="570">
        <v>2</v>
      </c>
      <c r="R3287" s="570">
        <v>7</v>
      </c>
      <c r="S3287" s="570">
        <v>8.8571428571428612</v>
      </c>
      <c r="T3287" s="570">
        <v>5.1428571428571441</v>
      </c>
      <c r="U3287" s="570">
        <v>17.942857142857147</v>
      </c>
      <c r="V3287" s="570">
        <v>28.571428571428577</v>
      </c>
      <c r="W3287" s="570">
        <v>0</v>
      </c>
      <c r="X3287" s="570">
        <v>28.571428571428577</v>
      </c>
      <c r="Y3287" s="570">
        <v>28.571428571428577</v>
      </c>
      <c r="Z3287" s="570">
        <v>6.643978399994376</v>
      </c>
      <c r="AA3287" s="570">
        <v>1.3552618543578729</v>
      </c>
      <c r="AB3287" s="570">
        <v>1.5518257844571721</v>
      </c>
      <c r="AC3287" s="570">
        <v>99.067978196171396</v>
      </c>
      <c r="AD3287" s="570">
        <v>80.719779320185253</v>
      </c>
      <c r="AE3287" s="570">
        <v>75.688926266145728</v>
      </c>
      <c r="AF3287" s="570">
        <v>0.21380574221136223</v>
      </c>
      <c r="AG3287" s="570">
        <v>0.37772732057200431</v>
      </c>
      <c r="AH3287" s="570">
        <v>0</v>
      </c>
      <c r="AI3287" s="570">
        <v>7</v>
      </c>
      <c r="AJ3287" s="570">
        <v>98.442857142857179</v>
      </c>
      <c r="AK3287" s="570">
        <v>18.16457820542648</v>
      </c>
      <c r="AL3287" s="570"/>
    </row>
    <row r="3288" spans="1:38">
      <c r="A3288" s="570">
        <v>19</v>
      </c>
      <c r="B3288" s="570">
        <v>16</v>
      </c>
      <c r="C3288" s="570">
        <v>2024</v>
      </c>
      <c r="D3288" s="570">
        <v>4</v>
      </c>
      <c r="E3288" s="570">
        <v>99</v>
      </c>
      <c r="F3288" s="570"/>
      <c r="G3288" s="570">
        <v>99</v>
      </c>
      <c r="H3288" s="570"/>
      <c r="I3288" s="570">
        <v>99</v>
      </c>
      <c r="J3288" s="570">
        <v>106</v>
      </c>
      <c r="K3288" s="570">
        <v>99</v>
      </c>
      <c r="L3288" s="570"/>
      <c r="M3288" s="570">
        <v>99</v>
      </c>
      <c r="N3288" s="570">
        <v>99</v>
      </c>
      <c r="O3288" s="570">
        <v>99</v>
      </c>
      <c r="P3288" s="570">
        <v>99</v>
      </c>
      <c r="Q3288" s="570">
        <v>2</v>
      </c>
      <c r="R3288" s="570">
        <v>7</v>
      </c>
      <c r="S3288" s="570">
        <v>4.5714285714285694</v>
      </c>
      <c r="T3288" s="570">
        <v>2.4285714285714279</v>
      </c>
      <c r="U3288" s="570">
        <v>11</v>
      </c>
      <c r="V3288" s="570">
        <v>0</v>
      </c>
      <c r="W3288" s="570">
        <v>0</v>
      </c>
      <c r="X3288" s="570">
        <v>0</v>
      </c>
      <c r="Y3288" s="570">
        <v>0</v>
      </c>
      <c r="Z3288" s="570">
        <v>2.6970883771737486</v>
      </c>
      <c r="AA3288" s="570">
        <v>1.0497813183356484</v>
      </c>
      <c r="AB3288" s="570">
        <v>1.0497813183356484</v>
      </c>
      <c r="AC3288" s="570">
        <v>66.60117233248809</v>
      </c>
      <c r="AD3288" s="570">
        <v>19.677619098235304</v>
      </c>
      <c r="AE3288" s="570">
        <v>16.666666666666913</v>
      </c>
      <c r="AF3288" s="570">
        <v>0.18631887143997872</v>
      </c>
      <c r="AG3288" s="570">
        <v>0.22908007985077072</v>
      </c>
      <c r="AH3288" s="570">
        <v>0</v>
      </c>
      <c r="AI3288" s="570">
        <v>7</v>
      </c>
      <c r="AJ3288" s="570">
        <v>91.185714285714297</v>
      </c>
      <c r="AK3288" s="570">
        <v>14.265915885301023</v>
      </c>
      <c r="AL3288" s="570"/>
    </row>
    <row r="3289" spans="1:38">
      <c r="A3289" s="570">
        <v>19</v>
      </c>
      <c r="B3289" s="570">
        <v>17</v>
      </c>
      <c r="C3289" s="570">
        <v>2024</v>
      </c>
      <c r="D3289" s="570">
        <v>5</v>
      </c>
      <c r="E3289" s="570">
        <v>99</v>
      </c>
      <c r="F3289" s="570"/>
      <c r="G3289" s="570">
        <v>99</v>
      </c>
      <c r="H3289" s="570"/>
      <c r="I3289" s="570">
        <v>99</v>
      </c>
      <c r="J3289" s="570">
        <v>106</v>
      </c>
      <c r="K3289" s="570">
        <v>99</v>
      </c>
      <c r="L3289" s="570"/>
      <c r="M3289" s="570">
        <v>99</v>
      </c>
      <c r="N3289" s="570">
        <v>99</v>
      </c>
      <c r="O3289" s="570">
        <v>99</v>
      </c>
      <c r="P3289" s="570">
        <v>99</v>
      </c>
      <c r="Q3289" s="570">
        <v>1</v>
      </c>
      <c r="R3289" s="570">
        <v>19</v>
      </c>
      <c r="S3289" s="570">
        <v>4.6842105263157903</v>
      </c>
      <c r="T3289" s="570">
        <v>2</v>
      </c>
      <c r="U3289" s="570">
        <v>4.7315789473684227</v>
      </c>
      <c r="V3289" s="570">
        <v>0</v>
      </c>
      <c r="W3289" s="570">
        <v>0</v>
      </c>
      <c r="X3289" s="570">
        <v>0</v>
      </c>
      <c r="Y3289" s="570">
        <v>0</v>
      </c>
      <c r="Z3289" s="570">
        <v>1.1907771153764035</v>
      </c>
      <c r="AA3289" s="570">
        <v>0.92067661497557374</v>
      </c>
      <c r="AB3289" s="570">
        <v>0</v>
      </c>
      <c r="AC3289" s="570">
        <v>72.920818185694685</v>
      </c>
      <c r="AD3289" s="570"/>
      <c r="AE3289" s="570"/>
      <c r="AF3289" s="570">
        <v>0.92367525522605731</v>
      </c>
      <c r="AG3289" s="570">
        <v>0.42349527277523658</v>
      </c>
      <c r="AH3289" s="570">
        <v>0</v>
      </c>
      <c r="AI3289" s="570">
        <v>19</v>
      </c>
      <c r="AJ3289" s="570">
        <v>73.542105263157936</v>
      </c>
      <c r="AK3289" s="570">
        <v>11.732829524293997</v>
      </c>
      <c r="AL3289" s="570"/>
    </row>
    <row r="3290" spans="1:38">
      <c r="A3290" s="570">
        <v>19</v>
      </c>
      <c r="B3290" s="570">
        <v>18</v>
      </c>
      <c r="C3290" s="570">
        <v>2024</v>
      </c>
      <c r="D3290" s="570">
        <v>6</v>
      </c>
      <c r="E3290" s="570">
        <v>99</v>
      </c>
      <c r="F3290" s="570"/>
      <c r="G3290" s="570">
        <v>99</v>
      </c>
      <c r="H3290" s="570"/>
      <c r="I3290" s="570">
        <v>99</v>
      </c>
      <c r="J3290" s="570">
        <v>106</v>
      </c>
      <c r="K3290" s="570">
        <v>99</v>
      </c>
      <c r="L3290" s="570"/>
      <c r="M3290" s="570">
        <v>99</v>
      </c>
      <c r="N3290" s="570">
        <v>99</v>
      </c>
      <c r="O3290" s="570">
        <v>99</v>
      </c>
      <c r="P3290" s="570">
        <v>99</v>
      </c>
      <c r="Q3290" s="570">
        <v>1</v>
      </c>
      <c r="R3290" s="570">
        <v>10</v>
      </c>
      <c r="S3290" s="570">
        <v>6</v>
      </c>
      <c r="T3290" s="570">
        <v>7</v>
      </c>
      <c r="U3290" s="570">
        <v>24.09</v>
      </c>
      <c r="V3290" s="570">
        <v>10</v>
      </c>
      <c r="W3290" s="570">
        <v>20</v>
      </c>
      <c r="X3290" s="570">
        <v>100</v>
      </c>
      <c r="Y3290" s="570">
        <v>50</v>
      </c>
      <c r="Z3290" s="570">
        <v>4.9123212435670593</v>
      </c>
      <c r="AA3290" s="570">
        <v>1.183215956619923</v>
      </c>
      <c r="AB3290" s="570">
        <v>1.7320508075688772</v>
      </c>
      <c r="AC3290" s="570">
        <v>72.776235922748242</v>
      </c>
      <c r="AD3290" s="570">
        <v>85.680134781579213</v>
      </c>
      <c r="AE3290" s="570">
        <v>87.831006565368014</v>
      </c>
      <c r="AF3290" s="570">
        <v>0.59665871121718361</v>
      </c>
      <c r="AG3290" s="570">
        <v>1.1145760076988565</v>
      </c>
      <c r="AH3290" s="570">
        <v>0</v>
      </c>
      <c r="AI3290" s="570">
        <v>10</v>
      </c>
      <c r="AJ3290" s="570">
        <v>115.45999999999998</v>
      </c>
      <c r="AK3290" s="570">
        <v>15.814177391389862</v>
      </c>
      <c r="AL3290" s="570"/>
    </row>
    <row r="3291" spans="1:38">
      <c r="A3291" s="570">
        <v>19</v>
      </c>
      <c r="B3291" s="570">
        <v>19</v>
      </c>
      <c r="C3291" s="570">
        <v>2024</v>
      </c>
      <c r="D3291" s="570">
        <v>7</v>
      </c>
      <c r="E3291" s="570">
        <v>99</v>
      </c>
      <c r="F3291" s="570"/>
      <c r="G3291" s="570">
        <v>99</v>
      </c>
      <c r="H3291" s="570"/>
      <c r="I3291" s="570">
        <v>99</v>
      </c>
      <c r="J3291" s="570">
        <v>106</v>
      </c>
      <c r="K3291" s="570">
        <v>99</v>
      </c>
      <c r="L3291" s="570"/>
      <c r="M3291" s="570">
        <v>99</v>
      </c>
      <c r="N3291" s="570">
        <v>99</v>
      </c>
      <c r="O3291" s="570">
        <v>99</v>
      </c>
      <c r="P3291" s="570">
        <v>99</v>
      </c>
      <c r="Q3291" s="570"/>
      <c r="R3291" s="570">
        <v>0</v>
      </c>
      <c r="S3291" s="570"/>
      <c r="T3291" s="570"/>
      <c r="U3291" s="570"/>
      <c r="V3291" s="570"/>
      <c r="W3291" s="570"/>
      <c r="X3291" s="570"/>
      <c r="Y3291" s="570"/>
      <c r="Z3291" s="570"/>
      <c r="AA3291" s="570"/>
      <c r="AB3291" s="570"/>
      <c r="AC3291" s="570"/>
      <c r="AD3291" s="570"/>
      <c r="AE3291" s="570"/>
      <c r="AF3291" s="570"/>
      <c r="AG3291" s="570"/>
      <c r="AH3291" s="570"/>
      <c r="AI3291" s="570"/>
      <c r="AJ3291" s="570"/>
      <c r="AK3291" s="570"/>
      <c r="AL3291" s="570"/>
    </row>
    <row r="3292" spans="1:38">
      <c r="A3292" s="570">
        <v>19</v>
      </c>
      <c r="B3292" s="570">
        <v>20</v>
      </c>
      <c r="C3292" s="570">
        <v>2024</v>
      </c>
      <c r="D3292" s="570">
        <v>8</v>
      </c>
      <c r="E3292" s="570">
        <v>99</v>
      </c>
      <c r="F3292" s="570"/>
      <c r="G3292" s="570">
        <v>99</v>
      </c>
      <c r="H3292" s="570"/>
      <c r="I3292" s="570">
        <v>99</v>
      </c>
      <c r="J3292" s="570">
        <v>106</v>
      </c>
      <c r="K3292" s="570">
        <v>99</v>
      </c>
      <c r="L3292" s="570"/>
      <c r="M3292" s="570">
        <v>99</v>
      </c>
      <c r="N3292" s="570">
        <v>99</v>
      </c>
      <c r="O3292" s="570">
        <v>99</v>
      </c>
      <c r="P3292" s="570">
        <v>99</v>
      </c>
      <c r="Q3292" s="570"/>
      <c r="R3292" s="570">
        <v>0</v>
      </c>
      <c r="S3292" s="570"/>
      <c r="T3292" s="570"/>
      <c r="U3292" s="570"/>
      <c r="V3292" s="570"/>
      <c r="W3292" s="570"/>
      <c r="X3292" s="570"/>
      <c r="Y3292" s="570"/>
      <c r="Z3292" s="570"/>
      <c r="AA3292" s="570"/>
      <c r="AB3292" s="570"/>
      <c r="AC3292" s="570"/>
      <c r="AD3292" s="570"/>
      <c r="AE3292" s="570"/>
      <c r="AF3292" s="570"/>
      <c r="AG3292" s="570"/>
      <c r="AH3292" s="570"/>
      <c r="AI3292" s="570"/>
      <c r="AJ3292" s="570"/>
      <c r="AK3292" s="570"/>
      <c r="AL3292" s="570"/>
    </row>
    <row r="3293" spans="1:38">
      <c r="A3293" s="570">
        <v>19</v>
      </c>
      <c r="B3293" s="570">
        <v>21</v>
      </c>
      <c r="C3293" s="570">
        <v>2024</v>
      </c>
      <c r="D3293" s="570">
        <v>9</v>
      </c>
      <c r="E3293" s="570">
        <v>99</v>
      </c>
      <c r="F3293" s="570"/>
      <c r="G3293" s="570">
        <v>99</v>
      </c>
      <c r="H3293" s="570"/>
      <c r="I3293" s="570">
        <v>99</v>
      </c>
      <c r="J3293" s="570">
        <v>106</v>
      </c>
      <c r="K3293" s="570">
        <v>99</v>
      </c>
      <c r="L3293" s="570"/>
      <c r="M3293" s="570">
        <v>99</v>
      </c>
      <c r="N3293" s="570">
        <v>99</v>
      </c>
      <c r="O3293" s="570">
        <v>99</v>
      </c>
      <c r="P3293" s="570">
        <v>99</v>
      </c>
      <c r="Q3293" s="570">
        <v>5</v>
      </c>
      <c r="R3293" s="570">
        <v>57</v>
      </c>
      <c r="S3293" s="570">
        <v>6.7192982456140351</v>
      </c>
      <c r="T3293" s="570">
        <v>4.7192982456140351</v>
      </c>
      <c r="U3293" s="570">
        <v>15.942105263157901</v>
      </c>
      <c r="V3293" s="570">
        <v>8.7719298245614024</v>
      </c>
      <c r="W3293" s="570">
        <v>1.7543859649122804</v>
      </c>
      <c r="X3293" s="570">
        <v>36.84210526315789</v>
      </c>
      <c r="Y3293" s="570">
        <v>21.052631578947377</v>
      </c>
      <c r="Z3293" s="570">
        <v>7.2605868828667326</v>
      </c>
      <c r="AA3293" s="570">
        <v>1.1042880689021899</v>
      </c>
      <c r="AB3293" s="570">
        <v>1.7844787529756359</v>
      </c>
      <c r="AC3293" s="570">
        <v>15.223553552910522</v>
      </c>
      <c r="AD3293" s="570">
        <v>71.789380139667102</v>
      </c>
      <c r="AE3293" s="570">
        <v>58.321789487912881</v>
      </c>
      <c r="AF3293" s="570">
        <v>2.6924893717524805</v>
      </c>
      <c r="AG3293" s="570">
        <v>3.2610099908130445</v>
      </c>
      <c r="AH3293" s="570">
        <v>0</v>
      </c>
      <c r="AI3293" s="570">
        <v>57</v>
      </c>
      <c r="AJ3293" s="570">
        <v>94.649122807017562</v>
      </c>
      <c r="AK3293" s="570">
        <v>17.679385998353123</v>
      </c>
      <c r="AL3293" s="570"/>
    </row>
    <row r="3294" spans="1:38">
      <c r="A3294" s="570">
        <v>19</v>
      </c>
      <c r="B3294" s="570">
        <v>22</v>
      </c>
      <c r="C3294" s="570">
        <v>2024</v>
      </c>
      <c r="D3294" s="570">
        <v>10</v>
      </c>
      <c r="E3294" s="570">
        <v>99</v>
      </c>
      <c r="F3294" s="570"/>
      <c r="G3294" s="570">
        <v>99</v>
      </c>
      <c r="H3294" s="570"/>
      <c r="I3294" s="570">
        <v>99</v>
      </c>
      <c r="J3294" s="570">
        <v>106</v>
      </c>
      <c r="K3294" s="570">
        <v>99</v>
      </c>
      <c r="L3294" s="570"/>
      <c r="M3294" s="570">
        <v>99</v>
      </c>
      <c r="N3294" s="570">
        <v>99</v>
      </c>
      <c r="O3294" s="570">
        <v>99</v>
      </c>
      <c r="P3294" s="570">
        <v>99</v>
      </c>
      <c r="Q3294" s="570">
        <v>6</v>
      </c>
      <c r="R3294" s="570">
        <v>107</v>
      </c>
      <c r="S3294" s="570">
        <v>6.168224299065419</v>
      </c>
      <c r="T3294" s="570">
        <v>5.2523364485981308</v>
      </c>
      <c r="U3294" s="570">
        <v>17.156074766355129</v>
      </c>
      <c r="V3294" s="570">
        <v>1.8691588785046724</v>
      </c>
      <c r="W3294" s="570">
        <v>4.6728971962616805</v>
      </c>
      <c r="X3294" s="570">
        <v>49.532710280373841</v>
      </c>
      <c r="Y3294" s="570">
        <v>14.018691588785048</v>
      </c>
      <c r="Z3294" s="570">
        <v>7.22291495730025</v>
      </c>
      <c r="AA3294" s="570">
        <v>1.7640542795197094</v>
      </c>
      <c r="AB3294" s="570">
        <v>1.6124136313545732</v>
      </c>
      <c r="AC3294" s="570">
        <v>34.832560449907803</v>
      </c>
      <c r="AD3294" s="570">
        <v>67.7110526544419</v>
      </c>
      <c r="AE3294" s="570">
        <v>42.535987761030555</v>
      </c>
      <c r="AF3294" s="570">
        <v>2.080902372617659</v>
      </c>
      <c r="AG3294" s="570">
        <v>2.2528487362472158</v>
      </c>
      <c r="AH3294" s="570">
        <v>0</v>
      </c>
      <c r="AI3294" s="570">
        <v>101</v>
      </c>
      <c r="AJ3294" s="570">
        <v>102.30990099009904</v>
      </c>
      <c r="AK3294" s="570">
        <v>16.002584312901931</v>
      </c>
      <c r="AL3294" s="570"/>
    </row>
    <row r="3295" spans="1:38">
      <c r="A3295" s="570">
        <v>19</v>
      </c>
      <c r="B3295" s="570">
        <v>23</v>
      </c>
      <c r="C3295" s="570">
        <v>2024</v>
      </c>
      <c r="D3295" s="570">
        <v>11</v>
      </c>
      <c r="E3295" s="570">
        <v>99</v>
      </c>
      <c r="F3295" s="570"/>
      <c r="G3295" s="570">
        <v>99</v>
      </c>
      <c r="H3295" s="570"/>
      <c r="I3295" s="570">
        <v>99</v>
      </c>
      <c r="J3295" s="570">
        <v>106</v>
      </c>
      <c r="K3295" s="570">
        <v>99</v>
      </c>
      <c r="L3295" s="570"/>
      <c r="M3295" s="570">
        <v>99</v>
      </c>
      <c r="N3295" s="570">
        <v>99</v>
      </c>
      <c r="O3295" s="570">
        <v>99</v>
      </c>
      <c r="P3295" s="570">
        <v>99</v>
      </c>
      <c r="Q3295" s="570">
        <v>4</v>
      </c>
      <c r="R3295" s="570">
        <v>14</v>
      </c>
      <c r="S3295" s="570">
        <v>6.8571428571428559</v>
      </c>
      <c r="T3295" s="570">
        <v>5.4285714285714306</v>
      </c>
      <c r="U3295" s="570">
        <v>16.671428571428581</v>
      </c>
      <c r="V3295" s="570">
        <v>0</v>
      </c>
      <c r="W3295" s="570">
        <v>0</v>
      </c>
      <c r="X3295" s="570">
        <v>64.285714285714306</v>
      </c>
      <c r="Y3295" s="570">
        <v>0</v>
      </c>
      <c r="Z3295" s="570">
        <v>3.6948668198361991</v>
      </c>
      <c r="AA3295" s="570">
        <v>2.5314350209527654</v>
      </c>
      <c r="AB3295" s="570">
        <v>1.9166296949998196</v>
      </c>
      <c r="AC3295" s="570">
        <v>76.094376557966413</v>
      </c>
      <c r="AD3295" s="570">
        <v>64.826550953153429</v>
      </c>
      <c r="AE3295" s="570">
        <v>95.482719652825594</v>
      </c>
      <c r="AF3295" s="570">
        <v>0.51470588235294124</v>
      </c>
      <c r="AG3295" s="570">
        <v>0.51412409466579745</v>
      </c>
      <c r="AH3295" s="570">
        <v>0</v>
      </c>
      <c r="AI3295" s="570">
        <v>14</v>
      </c>
      <c r="AJ3295" s="570">
        <v>96.899999999999977</v>
      </c>
      <c r="AK3295" s="570">
        <v>18.121255890299516</v>
      </c>
      <c r="AL3295" s="570"/>
    </row>
    <row r="3296" spans="1:38">
      <c r="A3296" s="570">
        <v>19</v>
      </c>
      <c r="B3296" s="570">
        <v>24</v>
      </c>
      <c r="C3296" s="570">
        <v>2024</v>
      </c>
      <c r="D3296" s="570">
        <v>12</v>
      </c>
      <c r="E3296" s="570">
        <v>99</v>
      </c>
      <c r="F3296" s="570"/>
      <c r="G3296" s="570">
        <v>99</v>
      </c>
      <c r="H3296" s="570"/>
      <c r="I3296" s="570">
        <v>99</v>
      </c>
      <c r="J3296" s="570">
        <v>106</v>
      </c>
      <c r="K3296" s="570">
        <v>99</v>
      </c>
      <c r="L3296" s="570"/>
      <c r="M3296" s="570">
        <v>99</v>
      </c>
      <c r="N3296" s="570">
        <v>99</v>
      </c>
      <c r="O3296" s="570">
        <v>99</v>
      </c>
      <c r="P3296" s="570">
        <v>99</v>
      </c>
      <c r="Q3296" s="570"/>
      <c r="R3296" s="570">
        <v>0</v>
      </c>
      <c r="S3296" s="570"/>
      <c r="T3296" s="570"/>
      <c r="U3296" s="570"/>
      <c r="V3296" s="570"/>
      <c r="W3296" s="570"/>
      <c r="X3296" s="570"/>
      <c r="Y3296" s="570"/>
      <c r="Z3296" s="570"/>
      <c r="AA3296" s="570"/>
      <c r="AB3296" s="570"/>
      <c r="AC3296" s="570"/>
      <c r="AD3296" s="570"/>
      <c r="AE3296" s="570"/>
      <c r="AF3296" s="570"/>
      <c r="AG3296" s="570"/>
      <c r="AH3296" s="570"/>
      <c r="AI3296" s="570"/>
      <c r="AJ3296" s="570"/>
      <c r="AK3296" s="570"/>
      <c r="AL3296" s="570"/>
    </row>
    <row r="3297" spans="1:38">
      <c r="A3297" s="570">
        <v>19</v>
      </c>
      <c r="B3297" s="570">
        <v>25</v>
      </c>
      <c r="C3297" s="570">
        <v>2024</v>
      </c>
      <c r="D3297" s="570">
        <v>1</v>
      </c>
      <c r="E3297" s="570">
        <v>99</v>
      </c>
      <c r="F3297" s="570"/>
      <c r="G3297" s="570">
        <v>99</v>
      </c>
      <c r="H3297" s="570"/>
      <c r="I3297" s="570">
        <v>99</v>
      </c>
      <c r="J3297" s="570">
        <v>110</v>
      </c>
      <c r="K3297" s="570">
        <v>99</v>
      </c>
      <c r="L3297" s="570"/>
      <c r="M3297" s="570">
        <v>99</v>
      </c>
      <c r="N3297" s="570">
        <v>99</v>
      </c>
      <c r="O3297" s="570">
        <v>99</v>
      </c>
      <c r="P3297" s="570">
        <v>99</v>
      </c>
      <c r="Q3297" s="570">
        <v>5</v>
      </c>
      <c r="R3297" s="570">
        <v>29</v>
      </c>
      <c r="S3297" s="570">
        <v>6.0344827586206886</v>
      </c>
      <c r="T3297" s="570">
        <v>5.6551724137931005</v>
      </c>
      <c r="U3297" s="570">
        <v>16.334482758620684</v>
      </c>
      <c r="V3297" s="570">
        <v>0</v>
      </c>
      <c r="W3297" s="570">
        <v>3.4482758620689653</v>
      </c>
      <c r="X3297" s="570">
        <v>44.827586206896555</v>
      </c>
      <c r="Y3297" s="570">
        <v>13.793103448275859</v>
      </c>
      <c r="Z3297" s="570">
        <v>6.6721384599701743</v>
      </c>
      <c r="AA3297" s="570">
        <v>1.6501360157248826</v>
      </c>
      <c r="AB3297" s="570">
        <v>1.7864598409639483</v>
      </c>
      <c r="AC3297" s="570">
        <v>48.691290459763806</v>
      </c>
      <c r="AD3297" s="570">
        <v>43.725721426503689</v>
      </c>
      <c r="AE3297" s="570">
        <v>67.078486082263979</v>
      </c>
      <c r="AF3297" s="570">
        <v>3.882195448460509</v>
      </c>
      <c r="AG3297" s="570">
        <v>3.345433486821662</v>
      </c>
      <c r="AH3297" s="570">
        <v>0</v>
      </c>
      <c r="AI3297" s="570">
        <v>29</v>
      </c>
      <c r="AJ3297" s="570">
        <v>101.21379310344825</v>
      </c>
      <c r="AK3297" s="570">
        <v>15.118089932455216</v>
      </c>
      <c r="AL3297" s="570"/>
    </row>
    <row r="3298" spans="1:38">
      <c r="A3298" s="570">
        <v>19</v>
      </c>
      <c r="B3298" s="570">
        <v>26</v>
      </c>
      <c r="C3298" s="570">
        <v>2024</v>
      </c>
      <c r="D3298" s="570">
        <v>2</v>
      </c>
      <c r="E3298" s="570">
        <v>99</v>
      </c>
      <c r="F3298" s="570"/>
      <c r="G3298" s="570">
        <v>99</v>
      </c>
      <c r="H3298" s="570"/>
      <c r="I3298" s="570">
        <v>99</v>
      </c>
      <c r="J3298" s="570">
        <v>110</v>
      </c>
      <c r="K3298" s="570">
        <v>99</v>
      </c>
      <c r="L3298" s="570"/>
      <c r="M3298" s="570">
        <v>99</v>
      </c>
      <c r="N3298" s="570">
        <v>99</v>
      </c>
      <c r="O3298" s="570">
        <v>99</v>
      </c>
      <c r="P3298" s="570">
        <v>99</v>
      </c>
      <c r="Q3298" s="570">
        <v>12</v>
      </c>
      <c r="R3298" s="570">
        <v>400</v>
      </c>
      <c r="S3298" s="570">
        <v>5.8375000000000004</v>
      </c>
      <c r="T3298" s="570">
        <v>5.1624999999999996</v>
      </c>
      <c r="U3298" s="570">
        <v>5.9489999999999981</v>
      </c>
      <c r="V3298" s="570">
        <v>0</v>
      </c>
      <c r="W3298" s="570">
        <v>0</v>
      </c>
      <c r="X3298" s="570">
        <v>1.75</v>
      </c>
      <c r="Y3298" s="570">
        <v>0.5</v>
      </c>
      <c r="Z3298" s="570">
        <v>2.5497056692881257</v>
      </c>
      <c r="AA3298" s="570">
        <v>1.2087571095964629</v>
      </c>
      <c r="AB3298" s="570">
        <v>1.1730702238144162</v>
      </c>
      <c r="AC3298" s="570">
        <v>26.061617558719899</v>
      </c>
      <c r="AD3298" s="570">
        <v>54.406429748225158</v>
      </c>
      <c r="AE3298" s="570">
        <v>59.691955825328741</v>
      </c>
      <c r="AF3298" s="570">
        <v>27.932960893854755</v>
      </c>
      <c r="AG3298" s="570">
        <v>17.534836080673799</v>
      </c>
      <c r="AH3298" s="570">
        <v>1.25</v>
      </c>
      <c r="AI3298" s="570">
        <v>399</v>
      </c>
      <c r="AJ3298" s="570">
        <v>72.942857142857093</v>
      </c>
      <c r="AK3298" s="570">
        <v>14.761312040056012</v>
      </c>
      <c r="AL3298" s="570"/>
    </row>
    <row r="3299" spans="1:38">
      <c r="A3299" s="570">
        <v>19</v>
      </c>
      <c r="B3299" s="570">
        <v>27</v>
      </c>
      <c r="C3299" s="570">
        <v>2024</v>
      </c>
      <c r="D3299" s="570">
        <v>3</v>
      </c>
      <c r="E3299" s="570">
        <v>99</v>
      </c>
      <c r="F3299" s="570"/>
      <c r="G3299" s="570">
        <v>99</v>
      </c>
      <c r="H3299" s="570"/>
      <c r="I3299" s="570">
        <v>99</v>
      </c>
      <c r="J3299" s="570">
        <v>110</v>
      </c>
      <c r="K3299" s="570">
        <v>99</v>
      </c>
      <c r="L3299" s="570"/>
      <c r="M3299" s="570">
        <v>99</v>
      </c>
      <c r="N3299" s="570">
        <v>99</v>
      </c>
      <c r="O3299" s="570">
        <v>99</v>
      </c>
      <c r="P3299" s="570">
        <v>99</v>
      </c>
      <c r="Q3299" s="570">
        <v>21</v>
      </c>
      <c r="R3299" s="570">
        <v>1164</v>
      </c>
      <c r="S3299" s="570">
        <v>5.7113402061855689</v>
      </c>
      <c r="T3299" s="570">
        <v>5.6898625429553267</v>
      </c>
      <c r="U3299" s="570">
        <v>8.5925257731958844</v>
      </c>
      <c r="V3299" s="570">
        <v>0.51546391752577325</v>
      </c>
      <c r="W3299" s="570">
        <v>0.68728522336769771</v>
      </c>
      <c r="X3299" s="570">
        <v>10.223367697594499</v>
      </c>
      <c r="Y3299" s="570">
        <v>3.6082474226804129</v>
      </c>
      <c r="Z3299" s="570">
        <v>5.0277037463116088</v>
      </c>
      <c r="AA3299" s="570">
        <v>1.1550763163665343</v>
      </c>
      <c r="AB3299" s="570">
        <v>1.2473478317646449</v>
      </c>
      <c r="AC3299" s="570">
        <v>-2.2457989553658049</v>
      </c>
      <c r="AD3299" s="570">
        <v>31.8913626768224</v>
      </c>
      <c r="AE3299" s="570">
        <v>50.492449642216066</v>
      </c>
      <c r="AF3299" s="570">
        <v>35.552840562003659</v>
      </c>
      <c r="AG3299" s="570">
        <v>30.078943807046311</v>
      </c>
      <c r="AH3299" s="570">
        <v>0</v>
      </c>
      <c r="AI3299" s="570">
        <v>1164</v>
      </c>
      <c r="AJ3299" s="570">
        <v>80.350945017182113</v>
      </c>
      <c r="AK3299" s="570">
        <v>15.454390382307375</v>
      </c>
      <c r="AL3299" s="570"/>
    </row>
    <row r="3300" spans="1:38">
      <c r="A3300" s="570">
        <v>19</v>
      </c>
      <c r="B3300" s="570">
        <v>28</v>
      </c>
      <c r="C3300" s="570">
        <v>2024</v>
      </c>
      <c r="D3300" s="570">
        <v>4</v>
      </c>
      <c r="E3300" s="570">
        <v>99</v>
      </c>
      <c r="F3300" s="570"/>
      <c r="G3300" s="570">
        <v>99</v>
      </c>
      <c r="H3300" s="570"/>
      <c r="I3300" s="570">
        <v>99</v>
      </c>
      <c r="J3300" s="570">
        <v>110</v>
      </c>
      <c r="K3300" s="570">
        <v>99</v>
      </c>
      <c r="L3300" s="570"/>
      <c r="M3300" s="570">
        <v>99</v>
      </c>
      <c r="N3300" s="570">
        <v>99</v>
      </c>
      <c r="O3300" s="570">
        <v>99</v>
      </c>
      <c r="P3300" s="570">
        <v>99</v>
      </c>
      <c r="Q3300" s="570">
        <v>29</v>
      </c>
      <c r="R3300" s="570">
        <v>1156</v>
      </c>
      <c r="S3300" s="570">
        <v>5.242214532871972</v>
      </c>
      <c r="T3300" s="570">
        <v>5.0769896193771631</v>
      </c>
      <c r="U3300" s="570">
        <v>7.8056228373702448</v>
      </c>
      <c r="V3300" s="570">
        <v>0.34602076124567477</v>
      </c>
      <c r="W3300" s="570">
        <v>0.34602076124567477</v>
      </c>
      <c r="X3300" s="570">
        <v>6.74740484429066</v>
      </c>
      <c r="Y3300" s="570">
        <v>2.508650519031141</v>
      </c>
      <c r="Z3300" s="570">
        <v>4.4347590420295093</v>
      </c>
      <c r="AA3300" s="570">
        <v>1.1780063251411408</v>
      </c>
      <c r="AB3300" s="570">
        <v>1.2332433691306457</v>
      </c>
      <c r="AC3300" s="570">
        <v>9.9157342323234161</v>
      </c>
      <c r="AD3300" s="570">
        <v>45.056219928800687</v>
      </c>
      <c r="AE3300" s="570">
        <v>61.595967396166223</v>
      </c>
      <c r="AF3300" s="570">
        <v>30.769230769230759</v>
      </c>
      <c r="AG3300" s="570">
        <v>26.844912785941041</v>
      </c>
      <c r="AH3300" s="570">
        <v>3.5467128027681656</v>
      </c>
      <c r="AI3300" s="570">
        <v>1150</v>
      </c>
      <c r="AJ3300" s="570">
        <v>79.41539130434775</v>
      </c>
      <c r="AK3300" s="570">
        <v>14.578290291242874</v>
      </c>
      <c r="AL3300" s="570"/>
    </row>
    <row r="3301" spans="1:38">
      <c r="A3301" s="570">
        <v>19</v>
      </c>
      <c r="B3301" s="570">
        <v>29</v>
      </c>
      <c r="C3301" s="570">
        <v>2024</v>
      </c>
      <c r="D3301" s="570">
        <v>5</v>
      </c>
      <c r="E3301" s="570">
        <v>99</v>
      </c>
      <c r="F3301" s="570"/>
      <c r="G3301" s="570">
        <v>99</v>
      </c>
      <c r="H3301" s="570"/>
      <c r="I3301" s="570">
        <v>99</v>
      </c>
      <c r="J3301" s="570">
        <v>110</v>
      </c>
      <c r="K3301" s="570">
        <v>99</v>
      </c>
      <c r="L3301" s="570"/>
      <c r="M3301" s="570">
        <v>99</v>
      </c>
      <c r="N3301" s="570">
        <v>99</v>
      </c>
      <c r="O3301" s="570">
        <v>99</v>
      </c>
      <c r="P3301" s="570">
        <v>99</v>
      </c>
      <c r="Q3301" s="570">
        <v>19</v>
      </c>
      <c r="R3301" s="570">
        <v>383</v>
      </c>
      <c r="S3301" s="570">
        <v>5.4699738903394239</v>
      </c>
      <c r="T3301" s="570">
        <v>5.297650130548301</v>
      </c>
      <c r="U3301" s="570">
        <v>9.9514360313315926</v>
      </c>
      <c r="V3301" s="570">
        <v>1.5665796344647525</v>
      </c>
      <c r="W3301" s="570">
        <v>3.3942558746736289</v>
      </c>
      <c r="X3301" s="570">
        <v>17.754569190600517</v>
      </c>
      <c r="Y3301" s="570">
        <v>6.0052219321148819</v>
      </c>
      <c r="Z3301" s="570">
        <v>6.569578736764262</v>
      </c>
      <c r="AA3301" s="570">
        <v>1.2675964588969559</v>
      </c>
      <c r="AB3301" s="570">
        <v>1.64473039773901</v>
      </c>
      <c r="AC3301" s="570">
        <v>24.090010313793218</v>
      </c>
      <c r="AD3301" s="570">
        <v>50.916859876098947</v>
      </c>
      <c r="AE3301" s="570">
        <v>61.167619004173289</v>
      </c>
      <c r="AF3301" s="570">
        <v>18.619348565872631</v>
      </c>
      <c r="AG3301" s="570">
        <v>17.954503700284061</v>
      </c>
      <c r="AH3301" s="570">
        <v>6.5274151436031342</v>
      </c>
      <c r="AI3301" s="570">
        <v>383</v>
      </c>
      <c r="AJ3301" s="570">
        <v>83.696083550913812</v>
      </c>
      <c r="AK3301" s="570">
        <v>15.139014519422075</v>
      </c>
      <c r="AL3301" s="570"/>
    </row>
    <row r="3302" spans="1:38">
      <c r="A3302" s="570">
        <v>19</v>
      </c>
      <c r="B3302" s="570">
        <v>30</v>
      </c>
      <c r="C3302" s="570">
        <v>2024</v>
      </c>
      <c r="D3302" s="570">
        <v>6</v>
      </c>
      <c r="E3302" s="570">
        <v>99</v>
      </c>
      <c r="F3302" s="570"/>
      <c r="G3302" s="570">
        <v>99</v>
      </c>
      <c r="H3302" s="570"/>
      <c r="I3302" s="570">
        <v>99</v>
      </c>
      <c r="J3302" s="570">
        <v>110</v>
      </c>
      <c r="K3302" s="570">
        <v>99</v>
      </c>
      <c r="L3302" s="570"/>
      <c r="M3302" s="570">
        <v>99</v>
      </c>
      <c r="N3302" s="570">
        <v>99</v>
      </c>
      <c r="O3302" s="570">
        <v>99</v>
      </c>
      <c r="P3302" s="570">
        <v>99</v>
      </c>
      <c r="Q3302" s="570">
        <v>17</v>
      </c>
      <c r="R3302" s="570">
        <v>248</v>
      </c>
      <c r="S3302" s="570">
        <v>5.282258064516129</v>
      </c>
      <c r="T3302" s="570">
        <v>5.3467741935483879</v>
      </c>
      <c r="U3302" s="570">
        <v>13.510483870967736</v>
      </c>
      <c r="V3302" s="570">
        <v>2.4193548387096779</v>
      </c>
      <c r="W3302" s="570">
        <v>0.80645161290322565</v>
      </c>
      <c r="X3302" s="570">
        <v>38.709677419354847</v>
      </c>
      <c r="Y3302" s="570">
        <v>12.90322580645161</v>
      </c>
      <c r="Z3302" s="570">
        <v>8.0753339943749403</v>
      </c>
      <c r="AA3302" s="570">
        <v>1.3593195870928656</v>
      </c>
      <c r="AB3302" s="570">
        <v>1.2607240292957478</v>
      </c>
      <c r="AC3302" s="570">
        <v>4.6345655492308442</v>
      </c>
      <c r="AD3302" s="570">
        <v>40.085797449361131</v>
      </c>
      <c r="AE3302" s="570">
        <v>60.876049718795159</v>
      </c>
      <c r="AF3302" s="570">
        <v>14.79713603818616</v>
      </c>
      <c r="AG3302" s="570">
        <v>15.502276344523812</v>
      </c>
      <c r="AH3302" s="570">
        <v>2.0161290322580641</v>
      </c>
      <c r="AI3302" s="570">
        <v>248</v>
      </c>
      <c r="AJ3302" s="570">
        <v>92.507661290322645</v>
      </c>
      <c r="AK3302" s="570">
        <v>15.358104012147596</v>
      </c>
      <c r="AL3302" s="570"/>
    </row>
    <row r="3303" spans="1:38">
      <c r="A3303" s="570">
        <v>19</v>
      </c>
      <c r="B3303" s="570">
        <v>31</v>
      </c>
      <c r="C3303" s="570">
        <v>2024</v>
      </c>
      <c r="D3303" s="570">
        <v>7</v>
      </c>
      <c r="E3303" s="570">
        <v>99</v>
      </c>
      <c r="F3303" s="570"/>
      <c r="G3303" s="570">
        <v>99</v>
      </c>
      <c r="H3303" s="570"/>
      <c r="I3303" s="570">
        <v>99</v>
      </c>
      <c r="J3303" s="570">
        <v>110</v>
      </c>
      <c r="K3303" s="570">
        <v>99</v>
      </c>
      <c r="L3303" s="570"/>
      <c r="M3303" s="570">
        <v>99</v>
      </c>
      <c r="N3303" s="570">
        <v>99</v>
      </c>
      <c r="O3303" s="570">
        <v>99</v>
      </c>
      <c r="P3303" s="570">
        <v>99</v>
      </c>
      <c r="Q3303" s="570">
        <v>9</v>
      </c>
      <c r="R3303" s="570">
        <v>208</v>
      </c>
      <c r="S3303" s="570">
        <v>5.0913461538461551</v>
      </c>
      <c r="T3303" s="570">
        <v>4.7067307692307683</v>
      </c>
      <c r="U3303" s="570">
        <v>12.004807692307695</v>
      </c>
      <c r="V3303" s="570">
        <v>3.8461538461538449</v>
      </c>
      <c r="W3303" s="570">
        <v>4.3269230769230793</v>
      </c>
      <c r="X3303" s="570">
        <v>31.730769230769241</v>
      </c>
      <c r="Y3303" s="570">
        <v>14.90384615384615</v>
      </c>
      <c r="Z3303" s="570">
        <v>8.5247589612629628</v>
      </c>
      <c r="AA3303" s="570">
        <v>1.6916997924779149</v>
      </c>
      <c r="AB3303" s="570">
        <v>1.9625221421130581</v>
      </c>
      <c r="AC3303" s="570">
        <v>30.253946598692576</v>
      </c>
      <c r="AD3303" s="570">
        <v>51.36415049338256</v>
      </c>
      <c r="AE3303" s="570">
        <v>71.763839356472189</v>
      </c>
      <c r="AF3303" s="570">
        <v>26.295828065739578</v>
      </c>
      <c r="AG3303" s="570">
        <v>27.38238841978287</v>
      </c>
      <c r="AH3303" s="570">
        <v>6.7307692307692308</v>
      </c>
      <c r="AI3303" s="570">
        <v>208</v>
      </c>
      <c r="AJ3303" s="570">
        <v>89.180769230769243</v>
      </c>
      <c r="AK3303" s="570">
        <v>14.426566618578709</v>
      </c>
      <c r="AL3303" s="570"/>
    </row>
    <row r="3304" spans="1:38">
      <c r="A3304" s="570">
        <v>19</v>
      </c>
      <c r="B3304" s="570">
        <v>32</v>
      </c>
      <c r="C3304" s="570">
        <v>2024</v>
      </c>
      <c r="D3304" s="570">
        <v>8</v>
      </c>
      <c r="E3304" s="570">
        <v>99</v>
      </c>
      <c r="F3304" s="570"/>
      <c r="G3304" s="570">
        <v>99</v>
      </c>
      <c r="H3304" s="570"/>
      <c r="I3304" s="570">
        <v>99</v>
      </c>
      <c r="J3304" s="570">
        <v>110</v>
      </c>
      <c r="K3304" s="570">
        <v>99</v>
      </c>
      <c r="L3304" s="570"/>
      <c r="M3304" s="570">
        <v>99</v>
      </c>
      <c r="N3304" s="570">
        <v>99</v>
      </c>
      <c r="O3304" s="570">
        <v>99</v>
      </c>
      <c r="P3304" s="570">
        <v>99</v>
      </c>
      <c r="Q3304" s="570">
        <v>17</v>
      </c>
      <c r="R3304" s="570">
        <v>128</v>
      </c>
      <c r="S3304" s="570">
        <v>5.4140625</v>
      </c>
      <c r="T3304" s="570">
        <v>4.296875</v>
      </c>
      <c r="U3304" s="570">
        <v>12.509374999999999</v>
      </c>
      <c r="V3304" s="570">
        <v>0.78125</v>
      </c>
      <c r="W3304" s="570">
        <v>0.78125</v>
      </c>
      <c r="X3304" s="570">
        <v>21.875</v>
      </c>
      <c r="Y3304" s="570">
        <v>6.25</v>
      </c>
      <c r="Z3304" s="570">
        <v>7.0552555488355644</v>
      </c>
      <c r="AA3304" s="570">
        <v>1.5588825312042445</v>
      </c>
      <c r="AB3304" s="570">
        <v>1.2459896606212271</v>
      </c>
      <c r="AC3304" s="570">
        <v>2.6142588549308994</v>
      </c>
      <c r="AD3304" s="570">
        <v>53.682315225197279</v>
      </c>
      <c r="AE3304" s="570">
        <v>56.819668644905136</v>
      </c>
      <c r="AF3304" s="570">
        <v>8.6369770580296876</v>
      </c>
      <c r="AG3304" s="570">
        <v>8.4596486593580789</v>
      </c>
      <c r="AH3304" s="570">
        <v>0</v>
      </c>
      <c r="AI3304" s="570">
        <v>128</v>
      </c>
      <c r="AJ3304" s="570">
        <v>92.703125000000014</v>
      </c>
      <c r="AK3304" s="570">
        <v>14.644538386651401</v>
      </c>
      <c r="AL3304" s="570"/>
    </row>
    <row r="3305" spans="1:38">
      <c r="A3305" s="570">
        <v>19</v>
      </c>
      <c r="B3305" s="570">
        <v>33</v>
      </c>
      <c r="C3305" s="570">
        <v>2024</v>
      </c>
      <c r="D3305" s="570">
        <v>9</v>
      </c>
      <c r="E3305" s="570">
        <v>99</v>
      </c>
      <c r="F3305" s="570"/>
      <c r="G3305" s="570">
        <v>99</v>
      </c>
      <c r="H3305" s="570"/>
      <c r="I3305" s="570">
        <v>99</v>
      </c>
      <c r="J3305" s="570">
        <v>110</v>
      </c>
      <c r="K3305" s="570">
        <v>99</v>
      </c>
      <c r="L3305" s="570"/>
      <c r="M3305" s="570">
        <v>99</v>
      </c>
      <c r="N3305" s="570">
        <v>99</v>
      </c>
      <c r="O3305" s="570">
        <v>99</v>
      </c>
      <c r="P3305" s="570">
        <v>99</v>
      </c>
      <c r="Q3305" s="570">
        <v>21</v>
      </c>
      <c r="R3305" s="570">
        <v>329</v>
      </c>
      <c r="S3305" s="570">
        <v>5.613981762917934</v>
      </c>
      <c r="T3305" s="570">
        <v>4.7537993920972648</v>
      </c>
      <c r="U3305" s="570">
        <v>10.102127659574473</v>
      </c>
      <c r="V3305" s="570">
        <v>0.60790273556231011</v>
      </c>
      <c r="W3305" s="570">
        <v>0.91185410334346528</v>
      </c>
      <c r="X3305" s="570">
        <v>11.550151975683891</v>
      </c>
      <c r="Y3305" s="570">
        <v>2.4316109422492405</v>
      </c>
      <c r="Z3305" s="570">
        <v>5.7066613106973607</v>
      </c>
      <c r="AA3305" s="570">
        <v>1.40556393715488</v>
      </c>
      <c r="AB3305" s="570">
        <v>1.5068816315655911</v>
      </c>
      <c r="AC3305" s="570">
        <v>-19.027747666108606</v>
      </c>
      <c r="AD3305" s="570">
        <v>-6.1547529875237439</v>
      </c>
      <c r="AE3305" s="570">
        <v>61.956820550664141</v>
      </c>
      <c r="AF3305" s="570">
        <v>15.540859707132739</v>
      </c>
      <c r="AG3305" s="570">
        <v>11.927250803858518</v>
      </c>
      <c r="AH3305" s="570">
        <v>2.7355623100303954</v>
      </c>
      <c r="AI3305" s="570">
        <v>329</v>
      </c>
      <c r="AJ3305" s="570">
        <v>91.186018237082052</v>
      </c>
      <c r="AK3305" s="570">
        <v>14.579334559384725</v>
      </c>
      <c r="AL3305" s="570"/>
    </row>
    <row r="3306" spans="1:38">
      <c r="A3306" s="570">
        <v>19</v>
      </c>
      <c r="B3306" s="570">
        <v>34</v>
      </c>
      <c r="C3306" s="570">
        <v>2024</v>
      </c>
      <c r="D3306" s="570">
        <v>10</v>
      </c>
      <c r="E3306" s="570">
        <v>99</v>
      </c>
      <c r="F3306" s="570"/>
      <c r="G3306" s="570">
        <v>99</v>
      </c>
      <c r="H3306" s="570"/>
      <c r="I3306" s="570">
        <v>99</v>
      </c>
      <c r="J3306" s="570">
        <v>110</v>
      </c>
      <c r="K3306" s="570">
        <v>99</v>
      </c>
      <c r="L3306" s="570"/>
      <c r="M3306" s="570">
        <v>99</v>
      </c>
      <c r="N3306" s="570">
        <v>99</v>
      </c>
      <c r="O3306" s="570">
        <v>99</v>
      </c>
      <c r="P3306" s="570">
        <v>99</v>
      </c>
      <c r="Q3306" s="570">
        <v>65</v>
      </c>
      <c r="R3306" s="570">
        <v>1001</v>
      </c>
      <c r="S3306" s="570">
        <v>5.89210789210789</v>
      </c>
      <c r="T3306" s="570">
        <v>5.5674325674325678</v>
      </c>
      <c r="U3306" s="570">
        <v>14.465534465534445</v>
      </c>
      <c r="V3306" s="570">
        <v>2.2977022977022976</v>
      </c>
      <c r="W3306" s="570">
        <v>3.1968031968031978</v>
      </c>
      <c r="X3306" s="570">
        <v>38.561438561438557</v>
      </c>
      <c r="Y3306" s="570">
        <v>10.389610389610388</v>
      </c>
      <c r="Z3306" s="570">
        <v>6.5503186384172736</v>
      </c>
      <c r="AA3306" s="570">
        <v>1.3879557741933062</v>
      </c>
      <c r="AB3306" s="570">
        <v>1.6134110469721603</v>
      </c>
      <c r="AC3306" s="570">
        <v>8.20027364714465</v>
      </c>
      <c r="AD3306" s="570">
        <v>45.469426340442688</v>
      </c>
      <c r="AE3306" s="570">
        <v>61.442427561027301</v>
      </c>
      <c r="AF3306" s="570">
        <v>19.467133411124081</v>
      </c>
      <c r="AG3306" s="570">
        <v>17.770468867930298</v>
      </c>
      <c r="AH3306" s="570">
        <v>2.4975024975024982</v>
      </c>
      <c r="AI3306" s="570">
        <v>995</v>
      </c>
      <c r="AJ3306" s="570">
        <v>95.861608040200892</v>
      </c>
      <c r="AK3306" s="570">
        <v>15.411685335443019</v>
      </c>
      <c r="AL3306" s="570"/>
    </row>
    <row r="3307" spans="1:38">
      <c r="A3307" s="570">
        <v>19</v>
      </c>
      <c r="B3307" s="570">
        <v>35</v>
      </c>
      <c r="C3307" s="570">
        <v>2024</v>
      </c>
      <c r="D3307" s="570">
        <v>11</v>
      </c>
      <c r="E3307" s="570">
        <v>99</v>
      </c>
      <c r="F3307" s="570"/>
      <c r="G3307" s="570">
        <v>99</v>
      </c>
      <c r="H3307" s="570"/>
      <c r="I3307" s="570">
        <v>99</v>
      </c>
      <c r="J3307" s="570">
        <v>110</v>
      </c>
      <c r="K3307" s="570">
        <v>99</v>
      </c>
      <c r="L3307" s="570"/>
      <c r="M3307" s="570">
        <v>99</v>
      </c>
      <c r="N3307" s="570">
        <v>99</v>
      </c>
      <c r="O3307" s="570">
        <v>99</v>
      </c>
      <c r="P3307" s="570">
        <v>99</v>
      </c>
      <c r="Q3307" s="570">
        <v>20</v>
      </c>
      <c r="R3307" s="570">
        <v>317</v>
      </c>
      <c r="S3307" s="570">
        <v>5.2050473186119852</v>
      </c>
      <c r="T3307" s="570">
        <v>5.3753943217665618</v>
      </c>
      <c r="U3307" s="570">
        <v>16.293690851735011</v>
      </c>
      <c r="V3307" s="570">
        <v>5.0473186119873823</v>
      </c>
      <c r="W3307" s="570">
        <v>1.8927444794952679</v>
      </c>
      <c r="X3307" s="570">
        <v>56.466876971608819</v>
      </c>
      <c r="Y3307" s="570">
        <v>15.772870662460569</v>
      </c>
      <c r="Z3307" s="570">
        <v>7.6049766583355218</v>
      </c>
      <c r="AA3307" s="570">
        <v>1.373098828228587</v>
      </c>
      <c r="AB3307" s="570">
        <v>1.3366091044647652</v>
      </c>
      <c r="AC3307" s="570">
        <v>17.9718338165384</v>
      </c>
      <c r="AD3307" s="570">
        <v>36.050727147174314</v>
      </c>
      <c r="AE3307" s="570">
        <v>67.309522499330811</v>
      </c>
      <c r="AF3307" s="570">
        <v>11.654411764705882</v>
      </c>
      <c r="AG3307" s="570">
        <v>11.377473699050171</v>
      </c>
      <c r="AH3307" s="570">
        <v>0.94637223974763396</v>
      </c>
      <c r="AI3307" s="570">
        <v>317</v>
      </c>
      <c r="AJ3307" s="570">
        <v>100.48895899053632</v>
      </c>
      <c r="AK3307" s="570">
        <v>14.846979561621405</v>
      </c>
      <c r="AL3307" s="570"/>
    </row>
    <row r="3308" spans="1:38">
      <c r="A3308" s="570">
        <v>19</v>
      </c>
      <c r="B3308" s="570">
        <v>36</v>
      </c>
      <c r="C3308" s="570">
        <v>2024</v>
      </c>
      <c r="D3308" s="570">
        <v>12</v>
      </c>
      <c r="E3308" s="570">
        <v>99</v>
      </c>
      <c r="F3308" s="570"/>
      <c r="G3308" s="570">
        <v>99</v>
      </c>
      <c r="H3308" s="570"/>
      <c r="I3308" s="570">
        <v>99</v>
      </c>
      <c r="J3308" s="570">
        <v>110</v>
      </c>
      <c r="K3308" s="570">
        <v>99</v>
      </c>
      <c r="L3308" s="570"/>
      <c r="M3308" s="570">
        <v>99</v>
      </c>
      <c r="N3308" s="570">
        <v>99</v>
      </c>
      <c r="O3308" s="570">
        <v>99</v>
      </c>
      <c r="P3308" s="570">
        <v>99</v>
      </c>
      <c r="Q3308" s="570">
        <v>11</v>
      </c>
      <c r="R3308" s="570">
        <v>55</v>
      </c>
      <c r="S3308" s="570">
        <v>5.7090909090909108</v>
      </c>
      <c r="T3308" s="570">
        <v>5.5272727272727282</v>
      </c>
      <c r="U3308" s="570">
        <v>18.567272727272726</v>
      </c>
      <c r="V3308" s="570">
        <v>7.2727272727272716</v>
      </c>
      <c r="W3308" s="570">
        <v>0</v>
      </c>
      <c r="X3308" s="570">
        <v>76.363636363636346</v>
      </c>
      <c r="Y3308" s="570">
        <v>16.363636363636363</v>
      </c>
      <c r="Z3308" s="570">
        <v>5.953335338521792</v>
      </c>
      <c r="AA3308" s="570">
        <v>1.1858671897542052</v>
      </c>
      <c r="AB3308" s="570">
        <v>1.2628185712134796</v>
      </c>
      <c r="AC3308" s="570">
        <v>-10.848426880138362</v>
      </c>
      <c r="AD3308" s="570">
        <v>16.142892679422399</v>
      </c>
      <c r="AE3308" s="570">
        <v>46.666216400534317</v>
      </c>
      <c r="AF3308" s="570">
        <v>12.820512820512819</v>
      </c>
      <c r="AG3308" s="570">
        <v>12.253419726421891</v>
      </c>
      <c r="AH3308" s="570">
        <v>0</v>
      </c>
      <c r="AI3308" s="570">
        <v>55</v>
      </c>
      <c r="AJ3308" s="570">
        <v>103.50909090909092</v>
      </c>
      <c r="AK3308" s="570">
        <v>16.156047824350363</v>
      </c>
      <c r="AL3308" s="570"/>
    </row>
    <row r="3309" spans="1:38">
      <c r="A3309" s="570">
        <v>19</v>
      </c>
      <c r="B3309" s="570">
        <v>37</v>
      </c>
      <c r="C3309" s="570">
        <v>2024</v>
      </c>
      <c r="D3309" s="570">
        <v>1</v>
      </c>
      <c r="E3309" s="570">
        <v>99</v>
      </c>
      <c r="F3309" s="570"/>
      <c r="G3309" s="570">
        <v>99</v>
      </c>
      <c r="H3309" s="570"/>
      <c r="I3309" s="570">
        <v>99</v>
      </c>
      <c r="J3309" s="570">
        <v>111</v>
      </c>
      <c r="K3309" s="570">
        <v>99</v>
      </c>
      <c r="L3309" s="570"/>
      <c r="M3309" s="570">
        <v>99</v>
      </c>
      <c r="N3309" s="570">
        <v>99</v>
      </c>
      <c r="O3309" s="570">
        <v>99</v>
      </c>
      <c r="P3309" s="570">
        <v>99</v>
      </c>
      <c r="Q3309" s="570">
        <v>1</v>
      </c>
      <c r="R3309" s="570">
        <v>1</v>
      </c>
      <c r="S3309" s="570">
        <v>8</v>
      </c>
      <c r="T3309" s="570">
        <v>8</v>
      </c>
      <c r="U3309" s="570">
        <v>32</v>
      </c>
      <c r="V3309" s="570">
        <v>0</v>
      </c>
      <c r="W3309" s="570">
        <v>0</v>
      </c>
      <c r="X3309" s="570">
        <v>100</v>
      </c>
      <c r="Y3309" s="570">
        <v>100</v>
      </c>
      <c r="Z3309" s="570">
        <v>0</v>
      </c>
      <c r="AA3309" s="570">
        <v>0</v>
      </c>
      <c r="AB3309" s="570">
        <v>0</v>
      </c>
      <c r="AC3309" s="570"/>
      <c r="AD3309" s="570"/>
      <c r="AE3309" s="570"/>
      <c r="AF3309" s="570">
        <v>0.13386880856760372</v>
      </c>
      <c r="AG3309" s="570">
        <v>0.22599508460690995</v>
      </c>
      <c r="AH3309" s="570">
        <v>100</v>
      </c>
      <c r="AI3309" s="570">
        <v>1</v>
      </c>
      <c r="AJ3309" s="570">
        <v>114.1</v>
      </c>
      <c r="AK3309" s="570">
        <v>21.542348385024443</v>
      </c>
      <c r="AL3309" s="570"/>
    </row>
    <row r="3310" spans="1:38">
      <c r="A3310" s="570">
        <v>19</v>
      </c>
      <c r="B3310" s="570">
        <v>38</v>
      </c>
      <c r="C3310" s="570">
        <v>2024</v>
      </c>
      <c r="D3310" s="570">
        <v>2</v>
      </c>
      <c r="E3310" s="570">
        <v>99</v>
      </c>
      <c r="F3310" s="570"/>
      <c r="G3310" s="570">
        <v>99</v>
      </c>
      <c r="H3310" s="570"/>
      <c r="I3310" s="570">
        <v>99</v>
      </c>
      <c r="J3310" s="570">
        <v>111</v>
      </c>
      <c r="K3310" s="570">
        <v>99</v>
      </c>
      <c r="L3310" s="570"/>
      <c r="M3310" s="570">
        <v>99</v>
      </c>
      <c r="N3310" s="570">
        <v>99</v>
      </c>
      <c r="O3310" s="570">
        <v>99</v>
      </c>
      <c r="P3310" s="570">
        <v>99</v>
      </c>
      <c r="Q3310" s="570">
        <v>3</v>
      </c>
      <c r="R3310" s="570">
        <v>17</v>
      </c>
      <c r="S3310" s="570">
        <v>5.9411764705882355</v>
      </c>
      <c r="T3310" s="570">
        <v>5.9411764705882355</v>
      </c>
      <c r="U3310" s="570">
        <v>18.664705882352951</v>
      </c>
      <c r="V3310" s="570">
        <v>5.882352941176471</v>
      </c>
      <c r="W3310" s="570">
        <v>0</v>
      </c>
      <c r="X3310" s="570">
        <v>64.705882352941188</v>
      </c>
      <c r="Y3310" s="570">
        <v>17.647058823529413</v>
      </c>
      <c r="Z3310" s="570">
        <v>5.3200996426394473</v>
      </c>
      <c r="AA3310" s="570">
        <v>0.93749279120642315</v>
      </c>
      <c r="AB3310" s="570">
        <v>1.5893242454242693</v>
      </c>
      <c r="AC3310" s="570">
        <v>1.4916018514286331</v>
      </c>
      <c r="AD3310" s="570">
        <v>81.093468381191116</v>
      </c>
      <c r="AE3310" s="570">
        <v>35.299235491985065</v>
      </c>
      <c r="AF3310" s="570">
        <v>1.1871508379888269</v>
      </c>
      <c r="AG3310" s="570">
        <v>2.3381255204226759</v>
      </c>
      <c r="AH3310" s="570">
        <v>0</v>
      </c>
      <c r="AI3310" s="570">
        <v>17</v>
      </c>
      <c r="AJ3310" s="570">
        <v>103.96470588235294</v>
      </c>
      <c r="AK3310" s="570">
        <v>16.119500932710885</v>
      </c>
      <c r="AL3310" s="570"/>
    </row>
    <row r="3311" spans="1:38">
      <c r="A3311" s="570">
        <v>19</v>
      </c>
      <c r="B3311" s="570">
        <v>39</v>
      </c>
      <c r="C3311" s="570">
        <v>2024</v>
      </c>
      <c r="D3311" s="570">
        <v>3</v>
      </c>
      <c r="E3311" s="570">
        <v>99</v>
      </c>
      <c r="F3311" s="570"/>
      <c r="G3311" s="570">
        <v>99</v>
      </c>
      <c r="H3311" s="570"/>
      <c r="I3311" s="570">
        <v>99</v>
      </c>
      <c r="J3311" s="570">
        <v>111</v>
      </c>
      <c r="K3311" s="570">
        <v>99</v>
      </c>
      <c r="L3311" s="570"/>
      <c r="M3311" s="570">
        <v>99</v>
      </c>
      <c r="N3311" s="570">
        <v>99</v>
      </c>
      <c r="O3311" s="570">
        <v>99</v>
      </c>
      <c r="P3311" s="570">
        <v>99</v>
      </c>
      <c r="Q3311" s="570">
        <v>7</v>
      </c>
      <c r="R3311" s="570">
        <v>72</v>
      </c>
      <c r="S3311" s="570">
        <v>5.6388888888888884</v>
      </c>
      <c r="T3311" s="570">
        <v>5.2638888888888884</v>
      </c>
      <c r="U3311" s="570">
        <v>15.180555555555555</v>
      </c>
      <c r="V3311" s="570">
        <v>4.1666666666666679</v>
      </c>
      <c r="W3311" s="570">
        <v>1.3888888888888891</v>
      </c>
      <c r="X3311" s="570">
        <v>40.277777777777779</v>
      </c>
      <c r="Y3311" s="570">
        <v>16.666666666666671</v>
      </c>
      <c r="Z3311" s="570">
        <v>7.6183010443581907</v>
      </c>
      <c r="AA3311" s="570">
        <v>0.99030797055421405</v>
      </c>
      <c r="AB3311" s="570">
        <v>1.3843676409942898</v>
      </c>
      <c r="AC3311" s="570">
        <v>5.6690654673476413</v>
      </c>
      <c r="AD3311" s="570">
        <v>78.615835920826783</v>
      </c>
      <c r="AE3311" s="570">
        <v>20.120989332023548</v>
      </c>
      <c r="AF3311" s="570">
        <v>2.1991447770311536</v>
      </c>
      <c r="AG3311" s="570">
        <v>3.2870697562515967</v>
      </c>
      <c r="AH3311" s="570">
        <v>0</v>
      </c>
      <c r="AI3311" s="570">
        <v>72</v>
      </c>
      <c r="AJ3311" s="570">
        <v>95.637499999999989</v>
      </c>
      <c r="AK3311" s="570">
        <v>16.069740633074911</v>
      </c>
      <c r="AL3311" s="570"/>
    </row>
    <row r="3312" spans="1:38">
      <c r="A3312" s="570">
        <v>19</v>
      </c>
      <c r="B3312" s="570">
        <v>40</v>
      </c>
      <c r="C3312" s="570">
        <v>2024</v>
      </c>
      <c r="D3312" s="570">
        <v>4</v>
      </c>
      <c r="E3312" s="570">
        <v>99</v>
      </c>
      <c r="F3312" s="570"/>
      <c r="G3312" s="570">
        <v>99</v>
      </c>
      <c r="H3312" s="570"/>
      <c r="I3312" s="570">
        <v>99</v>
      </c>
      <c r="J3312" s="570">
        <v>111</v>
      </c>
      <c r="K3312" s="570">
        <v>99</v>
      </c>
      <c r="L3312" s="570"/>
      <c r="M3312" s="570">
        <v>99</v>
      </c>
      <c r="N3312" s="570">
        <v>99</v>
      </c>
      <c r="O3312" s="570">
        <v>99</v>
      </c>
      <c r="P3312" s="570">
        <v>99</v>
      </c>
      <c r="Q3312" s="570">
        <v>1</v>
      </c>
      <c r="R3312" s="570">
        <v>3</v>
      </c>
      <c r="S3312" s="570">
        <v>5.6666666666666679</v>
      </c>
      <c r="T3312" s="570">
        <v>5</v>
      </c>
      <c r="U3312" s="570">
        <v>15.8</v>
      </c>
      <c r="V3312" s="570">
        <v>0</v>
      </c>
      <c r="W3312" s="570">
        <v>0</v>
      </c>
      <c r="X3312" s="570">
        <v>66.666666666666686</v>
      </c>
      <c r="Y3312" s="570">
        <v>0</v>
      </c>
      <c r="Z3312" s="570">
        <v>1.2192894105447978</v>
      </c>
      <c r="AA3312" s="570">
        <v>0.4714045207910284</v>
      </c>
      <c r="AB3312" s="570">
        <v>0</v>
      </c>
      <c r="AC3312" s="570">
        <v>-34.796010286219094</v>
      </c>
      <c r="AD3312" s="570"/>
      <c r="AE3312" s="570"/>
      <c r="AF3312" s="570">
        <v>7.9850944902847998E-2</v>
      </c>
      <c r="AG3312" s="570">
        <v>0.14101812707696798</v>
      </c>
      <c r="AH3312" s="570">
        <v>0</v>
      </c>
      <c r="AI3312" s="570">
        <v>3</v>
      </c>
      <c r="AJ3312" s="570">
        <v>98.133333333333312</v>
      </c>
      <c r="AK3312" s="570">
        <v>16.695638907155978</v>
      </c>
      <c r="AL3312" s="570"/>
    </row>
    <row r="3313" spans="1:38">
      <c r="A3313" s="570">
        <v>19</v>
      </c>
      <c r="B3313" s="570">
        <v>41</v>
      </c>
      <c r="C3313" s="570">
        <v>2024</v>
      </c>
      <c r="D3313" s="570">
        <v>5</v>
      </c>
      <c r="E3313" s="570">
        <v>99</v>
      </c>
      <c r="F3313" s="570"/>
      <c r="G3313" s="570">
        <v>99</v>
      </c>
      <c r="H3313" s="570"/>
      <c r="I3313" s="570">
        <v>99</v>
      </c>
      <c r="J3313" s="570">
        <v>111</v>
      </c>
      <c r="K3313" s="570">
        <v>99</v>
      </c>
      <c r="L3313" s="570"/>
      <c r="M3313" s="570">
        <v>99</v>
      </c>
      <c r="N3313" s="570">
        <v>99</v>
      </c>
      <c r="O3313" s="570">
        <v>99</v>
      </c>
      <c r="P3313" s="570">
        <v>99</v>
      </c>
      <c r="Q3313" s="570"/>
      <c r="R3313" s="570">
        <v>0</v>
      </c>
      <c r="S3313" s="570"/>
      <c r="T3313" s="570"/>
      <c r="U3313" s="570"/>
      <c r="V3313" s="570"/>
      <c r="W3313" s="570"/>
      <c r="X3313" s="570"/>
      <c r="Y3313" s="570"/>
      <c r="Z3313" s="570"/>
      <c r="AA3313" s="570"/>
      <c r="AB3313" s="570"/>
      <c r="AC3313" s="570"/>
      <c r="AD3313" s="570"/>
      <c r="AE3313" s="570"/>
      <c r="AF3313" s="570"/>
      <c r="AG3313" s="570"/>
      <c r="AH3313" s="570"/>
      <c r="AI3313" s="570"/>
      <c r="AJ3313" s="570"/>
      <c r="AK3313" s="570"/>
      <c r="AL3313" s="570"/>
    </row>
    <row r="3314" spans="1:38">
      <c r="A3314" s="570">
        <v>19</v>
      </c>
      <c r="B3314" s="570">
        <v>42</v>
      </c>
      <c r="C3314" s="570">
        <v>2024</v>
      </c>
      <c r="D3314" s="570">
        <v>6</v>
      </c>
      <c r="E3314" s="570">
        <v>99</v>
      </c>
      <c r="F3314" s="570"/>
      <c r="G3314" s="570">
        <v>99</v>
      </c>
      <c r="H3314" s="570"/>
      <c r="I3314" s="570">
        <v>99</v>
      </c>
      <c r="J3314" s="570">
        <v>111</v>
      </c>
      <c r="K3314" s="570">
        <v>99</v>
      </c>
      <c r="L3314" s="570"/>
      <c r="M3314" s="570">
        <v>99</v>
      </c>
      <c r="N3314" s="570">
        <v>99</v>
      </c>
      <c r="O3314" s="570">
        <v>99</v>
      </c>
      <c r="P3314" s="570">
        <v>99</v>
      </c>
      <c r="Q3314" s="570"/>
      <c r="R3314" s="570">
        <v>0</v>
      </c>
      <c r="S3314" s="570"/>
      <c r="T3314" s="570"/>
      <c r="U3314" s="570"/>
      <c r="V3314" s="570"/>
      <c r="W3314" s="570"/>
      <c r="X3314" s="570"/>
      <c r="Y3314" s="570"/>
      <c r="Z3314" s="570"/>
      <c r="AA3314" s="570"/>
      <c r="AB3314" s="570"/>
      <c r="AC3314" s="570"/>
      <c r="AD3314" s="570"/>
      <c r="AE3314" s="570"/>
      <c r="AF3314" s="570"/>
      <c r="AG3314" s="570"/>
      <c r="AH3314" s="570"/>
      <c r="AI3314" s="570"/>
      <c r="AJ3314" s="570"/>
      <c r="AK3314" s="570"/>
      <c r="AL3314" s="570"/>
    </row>
    <row r="3315" spans="1:38">
      <c r="A3315" s="570">
        <v>19</v>
      </c>
      <c r="B3315" s="570">
        <v>43</v>
      </c>
      <c r="C3315" s="570">
        <v>2024</v>
      </c>
      <c r="D3315" s="570">
        <v>7</v>
      </c>
      <c r="E3315" s="570">
        <v>99</v>
      </c>
      <c r="F3315" s="570"/>
      <c r="G3315" s="570">
        <v>99</v>
      </c>
      <c r="H3315" s="570"/>
      <c r="I3315" s="570">
        <v>99</v>
      </c>
      <c r="J3315" s="570">
        <v>111</v>
      </c>
      <c r="K3315" s="570">
        <v>99</v>
      </c>
      <c r="L3315" s="570"/>
      <c r="M3315" s="570">
        <v>99</v>
      </c>
      <c r="N3315" s="570">
        <v>99</v>
      </c>
      <c r="O3315" s="570">
        <v>99</v>
      </c>
      <c r="P3315" s="570">
        <v>99</v>
      </c>
      <c r="Q3315" s="570">
        <v>2</v>
      </c>
      <c r="R3315" s="570">
        <v>15</v>
      </c>
      <c r="S3315" s="570">
        <v>6.4</v>
      </c>
      <c r="T3315" s="570">
        <v>5.3333333333333321</v>
      </c>
      <c r="U3315" s="570">
        <v>19.693333333333328</v>
      </c>
      <c r="V3315" s="570">
        <v>6.6666666666666687</v>
      </c>
      <c r="W3315" s="570">
        <v>0</v>
      </c>
      <c r="X3315" s="570">
        <v>73.333333333333314</v>
      </c>
      <c r="Y3315" s="570">
        <v>20</v>
      </c>
      <c r="Z3315" s="570">
        <v>8.1199726326851369</v>
      </c>
      <c r="AA3315" s="570">
        <v>0.61101009266077355</v>
      </c>
      <c r="AB3315" s="570">
        <v>1.4452988925785877</v>
      </c>
      <c r="AC3315" s="570">
        <v>11.74403195021579</v>
      </c>
      <c r="AD3315" s="570">
        <v>81.308751200517506</v>
      </c>
      <c r="AE3315" s="570">
        <v>30.196922083938944</v>
      </c>
      <c r="AF3315" s="570">
        <v>1.8963337547408343</v>
      </c>
      <c r="AG3315" s="570">
        <v>3.2393902840223694</v>
      </c>
      <c r="AH3315" s="570">
        <v>0</v>
      </c>
      <c r="AI3315" s="570">
        <v>15</v>
      </c>
      <c r="AJ3315" s="570">
        <v>104.22666666666665</v>
      </c>
      <c r="AK3315" s="570">
        <v>16.564536844843023</v>
      </c>
      <c r="AL3315" s="570"/>
    </row>
    <row r="3316" spans="1:38">
      <c r="A3316" s="570">
        <v>19</v>
      </c>
      <c r="B3316" s="570">
        <v>44</v>
      </c>
      <c r="C3316" s="570">
        <v>2024</v>
      </c>
      <c r="D3316" s="570">
        <v>8</v>
      </c>
      <c r="E3316" s="570">
        <v>99</v>
      </c>
      <c r="F3316" s="570"/>
      <c r="G3316" s="570">
        <v>99</v>
      </c>
      <c r="H3316" s="570"/>
      <c r="I3316" s="570">
        <v>99</v>
      </c>
      <c r="J3316" s="570">
        <v>111</v>
      </c>
      <c r="K3316" s="570">
        <v>99</v>
      </c>
      <c r="L3316" s="570"/>
      <c r="M3316" s="570">
        <v>99</v>
      </c>
      <c r="N3316" s="570">
        <v>99</v>
      </c>
      <c r="O3316" s="570">
        <v>99</v>
      </c>
      <c r="P3316" s="570">
        <v>99</v>
      </c>
      <c r="Q3316" s="570"/>
      <c r="R3316" s="570">
        <v>0</v>
      </c>
      <c r="S3316" s="570"/>
      <c r="T3316" s="570"/>
      <c r="U3316" s="570"/>
      <c r="V3316" s="570"/>
      <c r="W3316" s="570"/>
      <c r="X3316" s="570"/>
      <c r="Y3316" s="570"/>
      <c r="Z3316" s="570"/>
      <c r="AA3316" s="570"/>
      <c r="AB3316" s="570"/>
      <c r="AC3316" s="570"/>
      <c r="AD3316" s="570"/>
      <c r="AE3316" s="570"/>
      <c r="AF3316" s="570"/>
      <c r="AG3316" s="570"/>
      <c r="AH3316" s="570"/>
      <c r="AI3316" s="570"/>
      <c r="AJ3316" s="570"/>
      <c r="AK3316" s="570"/>
      <c r="AL3316" s="570"/>
    </row>
    <row r="3317" spans="1:38">
      <c r="A3317" s="570">
        <v>19</v>
      </c>
      <c r="B3317" s="570">
        <v>45</v>
      </c>
      <c r="C3317" s="570">
        <v>2024</v>
      </c>
      <c r="D3317" s="570">
        <v>9</v>
      </c>
      <c r="E3317" s="570">
        <v>99</v>
      </c>
      <c r="F3317" s="570"/>
      <c r="G3317" s="570">
        <v>99</v>
      </c>
      <c r="H3317" s="570"/>
      <c r="I3317" s="570">
        <v>99</v>
      </c>
      <c r="J3317" s="570">
        <v>111</v>
      </c>
      <c r="K3317" s="570">
        <v>99</v>
      </c>
      <c r="L3317" s="570"/>
      <c r="M3317" s="570">
        <v>99</v>
      </c>
      <c r="N3317" s="570">
        <v>99</v>
      </c>
      <c r="O3317" s="570">
        <v>99</v>
      </c>
      <c r="P3317" s="570">
        <v>99</v>
      </c>
      <c r="Q3317" s="570"/>
      <c r="R3317" s="570">
        <v>0</v>
      </c>
      <c r="S3317" s="570"/>
      <c r="T3317" s="570"/>
      <c r="U3317" s="570"/>
      <c r="V3317" s="570"/>
      <c r="W3317" s="570"/>
      <c r="X3317" s="570"/>
      <c r="Y3317" s="570"/>
      <c r="Z3317" s="570"/>
      <c r="AA3317" s="570"/>
      <c r="AB3317" s="570"/>
      <c r="AC3317" s="570"/>
      <c r="AD3317" s="570"/>
      <c r="AE3317" s="570"/>
      <c r="AF3317" s="570"/>
      <c r="AG3317" s="570"/>
      <c r="AH3317" s="570"/>
      <c r="AI3317" s="570"/>
      <c r="AJ3317" s="570"/>
      <c r="AK3317" s="570"/>
      <c r="AL3317" s="570"/>
    </row>
    <row r="3318" spans="1:38">
      <c r="A3318" s="570">
        <v>19</v>
      </c>
      <c r="B3318" s="570">
        <v>46</v>
      </c>
      <c r="C3318" s="570">
        <v>2024</v>
      </c>
      <c r="D3318" s="570">
        <v>10</v>
      </c>
      <c r="E3318" s="570">
        <v>99</v>
      </c>
      <c r="F3318" s="570"/>
      <c r="G3318" s="570">
        <v>99</v>
      </c>
      <c r="H3318" s="570"/>
      <c r="I3318" s="570">
        <v>99</v>
      </c>
      <c r="J3318" s="570">
        <v>111</v>
      </c>
      <c r="K3318" s="570">
        <v>99</v>
      </c>
      <c r="L3318" s="570"/>
      <c r="M3318" s="570">
        <v>99</v>
      </c>
      <c r="N3318" s="570">
        <v>99</v>
      </c>
      <c r="O3318" s="570">
        <v>99</v>
      </c>
      <c r="P3318" s="570">
        <v>99</v>
      </c>
      <c r="Q3318" s="570">
        <v>5</v>
      </c>
      <c r="R3318" s="570">
        <v>35</v>
      </c>
      <c r="S3318" s="570">
        <v>5.3714285714285692</v>
      </c>
      <c r="T3318" s="570">
        <v>4.2</v>
      </c>
      <c r="U3318" s="570">
        <v>16.431428571428576</v>
      </c>
      <c r="V3318" s="570">
        <v>5.7142857142857153</v>
      </c>
      <c r="W3318" s="570">
        <v>2.8571428571428577</v>
      </c>
      <c r="X3318" s="570">
        <v>62.857142857142847</v>
      </c>
      <c r="Y3318" s="570">
        <v>11.428571428571431</v>
      </c>
      <c r="Z3318" s="570">
        <v>6.0925608703716412</v>
      </c>
      <c r="AA3318" s="570">
        <v>1.6227967795614795</v>
      </c>
      <c r="AB3318" s="570">
        <v>1.5269016246728448</v>
      </c>
      <c r="AC3318" s="570">
        <v>63.255267582951717</v>
      </c>
      <c r="AD3318" s="570">
        <v>81.935911570638851</v>
      </c>
      <c r="AE3318" s="570">
        <v>84.635550077203177</v>
      </c>
      <c r="AF3318" s="570">
        <v>0.68066900038895373</v>
      </c>
      <c r="AG3318" s="570">
        <v>0.70578706118416612</v>
      </c>
      <c r="AH3318" s="570">
        <v>0</v>
      </c>
      <c r="AI3318" s="570">
        <v>35</v>
      </c>
      <c r="AJ3318" s="570">
        <v>96.948571428571441</v>
      </c>
      <c r="AK3318" s="570">
        <v>17.336916992595452</v>
      </c>
      <c r="AL3318" s="570"/>
    </row>
    <row r="3319" spans="1:38">
      <c r="A3319" s="570">
        <v>19</v>
      </c>
      <c r="B3319" s="570">
        <v>47</v>
      </c>
      <c r="C3319" s="570">
        <v>2024</v>
      </c>
      <c r="D3319" s="570">
        <v>11</v>
      </c>
      <c r="E3319" s="570">
        <v>99</v>
      </c>
      <c r="F3319" s="570"/>
      <c r="G3319" s="570">
        <v>99</v>
      </c>
      <c r="H3319" s="570"/>
      <c r="I3319" s="570">
        <v>99</v>
      </c>
      <c r="J3319" s="570">
        <v>111</v>
      </c>
      <c r="K3319" s="570">
        <v>99</v>
      </c>
      <c r="L3319" s="570"/>
      <c r="M3319" s="570">
        <v>99</v>
      </c>
      <c r="N3319" s="570">
        <v>99</v>
      </c>
      <c r="O3319" s="570">
        <v>99</v>
      </c>
      <c r="P3319" s="570">
        <v>99</v>
      </c>
      <c r="Q3319" s="570">
        <v>5</v>
      </c>
      <c r="R3319" s="570">
        <v>20</v>
      </c>
      <c r="S3319" s="570">
        <v>6.05</v>
      </c>
      <c r="T3319" s="570">
        <v>4.8499999999999996</v>
      </c>
      <c r="U3319" s="570">
        <v>17.245000000000005</v>
      </c>
      <c r="V3319" s="570">
        <v>15</v>
      </c>
      <c r="W3319" s="570">
        <v>0</v>
      </c>
      <c r="X3319" s="570">
        <v>55</v>
      </c>
      <c r="Y3319" s="570">
        <v>15</v>
      </c>
      <c r="Z3319" s="570">
        <v>6.3350986574796098</v>
      </c>
      <c r="AA3319" s="570">
        <v>1.1169153951844348</v>
      </c>
      <c r="AB3319" s="570">
        <v>1.1947803145348532</v>
      </c>
      <c r="AC3319" s="570">
        <v>56.499157552916706</v>
      </c>
      <c r="AD3319" s="570">
        <v>90.126884464843641</v>
      </c>
      <c r="AE3319" s="570">
        <v>60.510981230416242</v>
      </c>
      <c r="AF3319" s="570">
        <v>0.73529411764705888</v>
      </c>
      <c r="AG3319" s="570">
        <v>0.75973179198900398</v>
      </c>
      <c r="AH3319" s="570">
        <v>0</v>
      </c>
      <c r="AI3319" s="570">
        <v>20</v>
      </c>
      <c r="AJ3319" s="570">
        <v>98.5</v>
      </c>
      <c r="AK3319" s="570">
        <v>17.158083610437554</v>
      </c>
      <c r="AL3319" s="570"/>
    </row>
    <row r="3320" spans="1:38">
      <c r="A3320" s="570">
        <v>19</v>
      </c>
      <c r="B3320" s="570">
        <v>48</v>
      </c>
      <c r="C3320" s="570">
        <v>2024</v>
      </c>
      <c r="D3320" s="570">
        <v>12</v>
      </c>
      <c r="E3320" s="570">
        <v>99</v>
      </c>
      <c r="F3320" s="570"/>
      <c r="G3320" s="570">
        <v>99</v>
      </c>
      <c r="H3320" s="570"/>
      <c r="I3320" s="570">
        <v>99</v>
      </c>
      <c r="J3320" s="570">
        <v>111</v>
      </c>
      <c r="K3320" s="570">
        <v>99</v>
      </c>
      <c r="L3320" s="570"/>
      <c r="M3320" s="570">
        <v>99</v>
      </c>
      <c r="N3320" s="570">
        <v>99</v>
      </c>
      <c r="O3320" s="570">
        <v>99</v>
      </c>
      <c r="P3320" s="570">
        <v>99</v>
      </c>
      <c r="Q3320" s="570">
        <v>2</v>
      </c>
      <c r="R3320" s="570">
        <v>19</v>
      </c>
      <c r="S3320" s="570">
        <v>4</v>
      </c>
      <c r="T3320" s="570">
        <v>4.3157894736842097</v>
      </c>
      <c r="U3320" s="570">
        <v>15.963157894736844</v>
      </c>
      <c r="V3320" s="570">
        <v>0</v>
      </c>
      <c r="W3320" s="570">
        <v>0</v>
      </c>
      <c r="X3320" s="570">
        <v>42.105263157894754</v>
      </c>
      <c r="Y3320" s="570">
        <v>5.2631578947368443</v>
      </c>
      <c r="Z3320" s="570">
        <v>4.2527032302457952</v>
      </c>
      <c r="AA3320" s="570">
        <v>1.7471781760734559</v>
      </c>
      <c r="AB3320" s="570">
        <v>1.8652679101757204</v>
      </c>
      <c r="AC3320" s="570">
        <v>59.430048751112984</v>
      </c>
      <c r="AD3320" s="570">
        <v>71.273733198174924</v>
      </c>
      <c r="AE3320" s="570">
        <v>90.439054012442526</v>
      </c>
      <c r="AF3320" s="570">
        <v>4.4289044289044277</v>
      </c>
      <c r="AG3320" s="570">
        <v>3.639308855291576</v>
      </c>
      <c r="AH3320" s="570">
        <v>0</v>
      </c>
      <c r="AI3320" s="570">
        <v>19</v>
      </c>
      <c r="AJ3320" s="570">
        <v>103.22105263157898</v>
      </c>
      <c r="AK3320" s="570">
        <v>14.300761610731064</v>
      </c>
      <c r="AL3320" s="570"/>
    </row>
    <row r="3321" spans="1:38">
      <c r="A3321" s="570">
        <v>19</v>
      </c>
      <c r="B3321" s="570">
        <v>49</v>
      </c>
      <c r="C3321" s="570">
        <v>2024</v>
      </c>
      <c r="D3321" s="570">
        <v>1</v>
      </c>
      <c r="E3321" s="570">
        <v>99</v>
      </c>
      <c r="F3321" s="570"/>
      <c r="G3321" s="570">
        <v>99</v>
      </c>
      <c r="H3321" s="570"/>
      <c r="I3321" s="570">
        <v>99</v>
      </c>
      <c r="J3321" s="570">
        <v>116</v>
      </c>
      <c r="K3321" s="570">
        <v>99</v>
      </c>
      <c r="L3321" s="570"/>
      <c r="M3321" s="570">
        <v>99</v>
      </c>
      <c r="N3321" s="570">
        <v>99</v>
      </c>
      <c r="O3321" s="570">
        <v>99</v>
      </c>
      <c r="P3321" s="570">
        <v>99</v>
      </c>
      <c r="Q3321" s="570">
        <v>2</v>
      </c>
      <c r="R3321" s="570">
        <v>3</v>
      </c>
      <c r="S3321" s="570">
        <v>6.6666666666666687</v>
      </c>
      <c r="T3321" s="570">
        <v>6</v>
      </c>
      <c r="U3321" s="570">
        <v>31.8</v>
      </c>
      <c r="V3321" s="570">
        <v>66.666666666666686</v>
      </c>
      <c r="W3321" s="570">
        <v>0</v>
      </c>
      <c r="X3321" s="570">
        <v>100</v>
      </c>
      <c r="Y3321" s="570">
        <v>100</v>
      </c>
      <c r="Z3321" s="570">
        <v>1.3735598518690837</v>
      </c>
      <c r="AA3321" s="570">
        <v>0.9428090415820618</v>
      </c>
      <c r="AB3321" s="570">
        <v>1.4142135623730951</v>
      </c>
      <c r="AC3321" s="570">
        <v>-30.887920037457722</v>
      </c>
      <c r="AD3321" s="570">
        <v>-66.923826747823981</v>
      </c>
      <c r="AE3321" s="570">
        <v>-50.000000000000085</v>
      </c>
      <c r="AF3321" s="570">
        <v>0.4016064257028113</v>
      </c>
      <c r="AG3321" s="570">
        <v>0.67374784598434989</v>
      </c>
      <c r="AH3321" s="570">
        <v>0</v>
      </c>
      <c r="AI3321" s="570">
        <v>0</v>
      </c>
      <c r="AJ3321" s="570"/>
      <c r="AK3321" s="570"/>
      <c r="AL3321" s="570"/>
    </row>
    <row r="3322" spans="1:38">
      <c r="A3322" s="570">
        <v>19</v>
      </c>
      <c r="B3322" s="570">
        <v>50</v>
      </c>
      <c r="C3322" s="570">
        <v>2024</v>
      </c>
      <c r="D3322" s="570">
        <v>2</v>
      </c>
      <c r="E3322" s="570">
        <v>99</v>
      </c>
      <c r="F3322" s="570"/>
      <c r="G3322" s="570">
        <v>99</v>
      </c>
      <c r="H3322" s="570"/>
      <c r="I3322" s="570">
        <v>99</v>
      </c>
      <c r="J3322" s="570">
        <v>116</v>
      </c>
      <c r="K3322" s="570">
        <v>99</v>
      </c>
      <c r="L3322" s="570"/>
      <c r="M3322" s="570">
        <v>99</v>
      </c>
      <c r="N3322" s="570">
        <v>99</v>
      </c>
      <c r="O3322" s="570">
        <v>99</v>
      </c>
      <c r="P3322" s="570">
        <v>99</v>
      </c>
      <c r="Q3322" s="570">
        <v>2</v>
      </c>
      <c r="R3322" s="570">
        <v>47</v>
      </c>
      <c r="S3322" s="570">
        <v>5.6595744680851059</v>
      </c>
      <c r="T3322" s="570">
        <v>4.8085106382978715</v>
      </c>
      <c r="U3322" s="570">
        <v>8.1829787234042577</v>
      </c>
      <c r="V3322" s="570">
        <v>0</v>
      </c>
      <c r="W3322" s="570">
        <v>0</v>
      </c>
      <c r="X3322" s="570">
        <v>0</v>
      </c>
      <c r="Y3322" s="570">
        <v>0</v>
      </c>
      <c r="Z3322" s="570">
        <v>2.8040486799532038</v>
      </c>
      <c r="AA3322" s="570">
        <v>1.5882091580018309</v>
      </c>
      <c r="AB3322" s="570">
        <v>0.73334842296230196</v>
      </c>
      <c r="AC3322" s="570">
        <v>-16.278368043944742</v>
      </c>
      <c r="AD3322" s="570">
        <v>-7.6082032586944814</v>
      </c>
      <c r="AE3322" s="570">
        <v>93.048713276891107</v>
      </c>
      <c r="AF3322" s="570">
        <v>3.2821229050279319</v>
      </c>
      <c r="AG3322" s="570">
        <v>2.8340468804114742</v>
      </c>
      <c r="AH3322" s="570">
        <v>4.255319148936171</v>
      </c>
      <c r="AI3322" s="570">
        <v>0</v>
      </c>
      <c r="AJ3322" s="570"/>
      <c r="AK3322" s="570"/>
      <c r="AL3322" s="570"/>
    </row>
    <row r="3323" spans="1:38">
      <c r="A3323" s="570">
        <v>19</v>
      </c>
      <c r="B3323" s="570">
        <v>51</v>
      </c>
      <c r="C3323" s="570">
        <v>2024</v>
      </c>
      <c r="D3323" s="570">
        <v>3</v>
      </c>
      <c r="E3323" s="570">
        <v>99</v>
      </c>
      <c r="F3323" s="570"/>
      <c r="G3323" s="570">
        <v>99</v>
      </c>
      <c r="H3323" s="570"/>
      <c r="I3323" s="570">
        <v>99</v>
      </c>
      <c r="J3323" s="570">
        <v>116</v>
      </c>
      <c r="K3323" s="570">
        <v>99</v>
      </c>
      <c r="L3323" s="570"/>
      <c r="M3323" s="570">
        <v>99</v>
      </c>
      <c r="N3323" s="570">
        <v>99</v>
      </c>
      <c r="O3323" s="570">
        <v>99</v>
      </c>
      <c r="P3323" s="570">
        <v>99</v>
      </c>
      <c r="Q3323" s="570">
        <v>8</v>
      </c>
      <c r="R3323" s="570">
        <v>183</v>
      </c>
      <c r="S3323" s="570">
        <v>4.8142076502732252</v>
      </c>
      <c r="T3323" s="570">
        <v>3.8852459016393448</v>
      </c>
      <c r="U3323" s="570">
        <v>9.0054644808743145</v>
      </c>
      <c r="V3323" s="570">
        <v>0.54644808743169404</v>
      </c>
      <c r="W3323" s="570">
        <v>1.0928961748633883</v>
      </c>
      <c r="X3323" s="570">
        <v>9.8360655737704921</v>
      </c>
      <c r="Y3323" s="570">
        <v>6.5573770491803289</v>
      </c>
      <c r="Z3323" s="570">
        <v>7.2718765610180514</v>
      </c>
      <c r="AA3323" s="570">
        <v>1.6754137570844438</v>
      </c>
      <c r="AB3323" s="570">
        <v>1.8651098561741497</v>
      </c>
      <c r="AC3323" s="570">
        <v>33.301859379726366</v>
      </c>
      <c r="AD3323" s="570">
        <v>61.700803808417689</v>
      </c>
      <c r="AE3323" s="570">
        <v>41.636941585921193</v>
      </c>
      <c r="AF3323" s="570">
        <v>5.589492974954184</v>
      </c>
      <c r="AG3323" s="570">
        <v>4.9561673909447679</v>
      </c>
      <c r="AH3323" s="570">
        <v>1.6393442622950822</v>
      </c>
      <c r="AI3323" s="570">
        <v>0</v>
      </c>
      <c r="AJ3323" s="570"/>
      <c r="AK3323" s="570"/>
      <c r="AL3323" s="570"/>
    </row>
    <row r="3324" spans="1:38">
      <c r="A3324" s="570">
        <v>19</v>
      </c>
      <c r="B3324" s="570">
        <v>52</v>
      </c>
      <c r="C3324" s="570">
        <v>2024</v>
      </c>
      <c r="D3324" s="570">
        <v>4</v>
      </c>
      <c r="E3324" s="570">
        <v>99</v>
      </c>
      <c r="F3324" s="570"/>
      <c r="G3324" s="570">
        <v>99</v>
      </c>
      <c r="H3324" s="570"/>
      <c r="I3324" s="570">
        <v>99</v>
      </c>
      <c r="J3324" s="570">
        <v>116</v>
      </c>
      <c r="K3324" s="570">
        <v>99</v>
      </c>
      <c r="L3324" s="570"/>
      <c r="M3324" s="570">
        <v>99</v>
      </c>
      <c r="N3324" s="570">
        <v>99</v>
      </c>
      <c r="O3324" s="570">
        <v>99</v>
      </c>
      <c r="P3324" s="570">
        <v>99</v>
      </c>
      <c r="Q3324" s="570">
        <v>10</v>
      </c>
      <c r="R3324" s="570">
        <v>249</v>
      </c>
      <c r="S3324" s="570">
        <v>4.1606425702811247</v>
      </c>
      <c r="T3324" s="570">
        <v>3.2128514056224904</v>
      </c>
      <c r="U3324" s="570">
        <v>8.2212851405622498</v>
      </c>
      <c r="V3324" s="570">
        <v>1.2048192771084336</v>
      </c>
      <c r="W3324" s="570">
        <v>0</v>
      </c>
      <c r="X3324" s="570">
        <v>8.4337349397590344</v>
      </c>
      <c r="Y3324" s="570">
        <v>2.811244979919679</v>
      </c>
      <c r="Z3324" s="570">
        <v>4.7443296058194191</v>
      </c>
      <c r="AA3324" s="570">
        <v>1.5850383512884603</v>
      </c>
      <c r="AB3324" s="570">
        <v>1.1646032392310013</v>
      </c>
      <c r="AC3324" s="570">
        <v>49.199746255295821</v>
      </c>
      <c r="AD3324" s="570">
        <v>72.501746803545856</v>
      </c>
      <c r="AE3324" s="570">
        <v>59.065003392010198</v>
      </c>
      <c r="AF3324" s="570">
        <v>6.6276284269363854</v>
      </c>
      <c r="AG3324" s="570">
        <v>6.090257551461205</v>
      </c>
      <c r="AH3324" s="570">
        <v>0</v>
      </c>
      <c r="AI3324" s="570">
        <v>249</v>
      </c>
      <c r="AJ3324" s="570">
        <v>80.533734939759057</v>
      </c>
      <c r="AK3324" s="570">
        <v>14.650456776394227</v>
      </c>
      <c r="AL3324" s="570"/>
    </row>
    <row r="3325" spans="1:38">
      <c r="A3325" s="570">
        <v>19</v>
      </c>
      <c r="B3325" s="570">
        <v>53</v>
      </c>
      <c r="C3325" s="570">
        <v>2024</v>
      </c>
      <c r="D3325" s="570">
        <v>5</v>
      </c>
      <c r="E3325" s="570">
        <v>99</v>
      </c>
      <c r="F3325" s="570"/>
      <c r="G3325" s="570">
        <v>99</v>
      </c>
      <c r="H3325" s="570"/>
      <c r="I3325" s="570">
        <v>99</v>
      </c>
      <c r="J3325" s="570">
        <v>116</v>
      </c>
      <c r="K3325" s="570">
        <v>99</v>
      </c>
      <c r="L3325" s="570"/>
      <c r="M3325" s="570">
        <v>99</v>
      </c>
      <c r="N3325" s="570">
        <v>99</v>
      </c>
      <c r="O3325" s="570">
        <v>99</v>
      </c>
      <c r="P3325" s="570">
        <v>99</v>
      </c>
      <c r="Q3325" s="570">
        <v>6</v>
      </c>
      <c r="R3325" s="570">
        <v>75</v>
      </c>
      <c r="S3325" s="570">
        <v>5.5466666666666677</v>
      </c>
      <c r="T3325" s="570">
        <v>4.7599999999999989</v>
      </c>
      <c r="U3325" s="570">
        <v>15.66133333333334</v>
      </c>
      <c r="V3325" s="570">
        <v>5.3333333333333321</v>
      </c>
      <c r="W3325" s="570">
        <v>5.3333333333333321</v>
      </c>
      <c r="X3325" s="570">
        <v>42.666666666666657</v>
      </c>
      <c r="Y3325" s="570">
        <v>21.333333333333329</v>
      </c>
      <c r="Z3325" s="570">
        <v>7.8730577428482</v>
      </c>
      <c r="AA3325" s="570">
        <v>1.6272130230004371</v>
      </c>
      <c r="AB3325" s="570">
        <v>1.9032603605392504</v>
      </c>
      <c r="AC3325" s="570">
        <v>21.115508350265966</v>
      </c>
      <c r="AD3325" s="570">
        <v>82.254357315057561</v>
      </c>
      <c r="AE3325" s="570">
        <v>45.566529638991696</v>
      </c>
      <c r="AF3325" s="570">
        <v>3.6460865337870696</v>
      </c>
      <c r="AG3325" s="570">
        <v>5.5332318954593243</v>
      </c>
      <c r="AH3325" s="570">
        <v>1.333333333333333</v>
      </c>
      <c r="AI3325" s="570">
        <v>74</v>
      </c>
      <c r="AJ3325" s="570">
        <v>94.706756756756775</v>
      </c>
      <c r="AK3325" s="570">
        <v>17.120512579490896</v>
      </c>
      <c r="AL3325" s="570"/>
    </row>
    <row r="3326" spans="1:38">
      <c r="A3326" s="570">
        <v>19</v>
      </c>
      <c r="B3326" s="570">
        <v>54</v>
      </c>
      <c r="C3326" s="570">
        <v>2024</v>
      </c>
      <c r="D3326" s="570">
        <v>6</v>
      </c>
      <c r="E3326" s="570">
        <v>99</v>
      </c>
      <c r="F3326" s="570"/>
      <c r="G3326" s="570">
        <v>99</v>
      </c>
      <c r="H3326" s="570"/>
      <c r="I3326" s="570">
        <v>99</v>
      </c>
      <c r="J3326" s="570">
        <v>116</v>
      </c>
      <c r="K3326" s="570">
        <v>99</v>
      </c>
      <c r="L3326" s="570"/>
      <c r="M3326" s="570">
        <v>99</v>
      </c>
      <c r="N3326" s="570">
        <v>99</v>
      </c>
      <c r="O3326" s="570">
        <v>99</v>
      </c>
      <c r="P3326" s="570">
        <v>99</v>
      </c>
      <c r="Q3326" s="570">
        <v>5</v>
      </c>
      <c r="R3326" s="570">
        <v>63</v>
      </c>
      <c r="S3326" s="570">
        <v>4.2698412698412707</v>
      </c>
      <c r="T3326" s="570">
        <v>3.1269841269841274</v>
      </c>
      <c r="U3326" s="570">
        <v>9.6825396825396801</v>
      </c>
      <c r="V3326" s="570">
        <v>0</v>
      </c>
      <c r="W3326" s="570">
        <v>0</v>
      </c>
      <c r="X3326" s="570">
        <v>12.698412698412696</v>
      </c>
      <c r="Y3326" s="570">
        <v>3.1746031746031735</v>
      </c>
      <c r="Z3326" s="570">
        <v>4.3838643416380592</v>
      </c>
      <c r="AA3326" s="570">
        <v>0.99532796232323006</v>
      </c>
      <c r="AB3326" s="570">
        <v>1.3626778432593496</v>
      </c>
      <c r="AC3326" s="570">
        <v>46.853420048281009</v>
      </c>
      <c r="AD3326" s="570">
        <v>82.008886125555932</v>
      </c>
      <c r="AE3326" s="570">
        <v>63.010851001208152</v>
      </c>
      <c r="AF3326" s="570">
        <v>3.7589498806682577</v>
      </c>
      <c r="AG3326" s="570">
        <v>2.8222970722137912</v>
      </c>
      <c r="AH3326" s="570">
        <v>0</v>
      </c>
      <c r="AI3326" s="570">
        <v>63</v>
      </c>
      <c r="AJ3326" s="570">
        <v>86.039682539682531</v>
      </c>
      <c r="AK3326" s="570">
        <v>12.738637357185056</v>
      </c>
      <c r="AL3326" s="570"/>
    </row>
    <row r="3327" spans="1:38">
      <c r="A3327" s="570">
        <v>19</v>
      </c>
      <c r="B3327" s="570">
        <v>55</v>
      </c>
      <c r="C3327" s="570">
        <v>2024</v>
      </c>
      <c r="D3327" s="570">
        <v>7</v>
      </c>
      <c r="E3327" s="570">
        <v>99</v>
      </c>
      <c r="F3327" s="570"/>
      <c r="G3327" s="570">
        <v>99</v>
      </c>
      <c r="H3327" s="570"/>
      <c r="I3327" s="570">
        <v>99</v>
      </c>
      <c r="J3327" s="570">
        <v>116</v>
      </c>
      <c r="K3327" s="570">
        <v>99</v>
      </c>
      <c r="L3327" s="570"/>
      <c r="M3327" s="570">
        <v>99</v>
      </c>
      <c r="N3327" s="570">
        <v>99</v>
      </c>
      <c r="O3327" s="570">
        <v>99</v>
      </c>
      <c r="P3327" s="570">
        <v>99</v>
      </c>
      <c r="Q3327" s="570"/>
      <c r="R3327" s="570">
        <v>0</v>
      </c>
      <c r="S3327" s="570"/>
      <c r="T3327" s="570"/>
      <c r="U3327" s="570"/>
      <c r="V3327" s="570"/>
      <c r="W3327" s="570"/>
      <c r="X3327" s="570"/>
      <c r="Y3327" s="570"/>
      <c r="Z3327" s="570"/>
      <c r="AA3327" s="570"/>
      <c r="AB3327" s="570"/>
      <c r="AC3327" s="570"/>
      <c r="AD3327" s="570"/>
      <c r="AE3327" s="570"/>
      <c r="AF3327" s="570"/>
      <c r="AG3327" s="570"/>
      <c r="AH3327" s="570"/>
      <c r="AI3327" s="570"/>
      <c r="AJ3327" s="570"/>
      <c r="AK3327" s="570"/>
      <c r="AL3327" s="570"/>
    </row>
    <row r="3328" spans="1:38">
      <c r="A3328" s="570">
        <v>19</v>
      </c>
      <c r="B3328" s="570">
        <v>56</v>
      </c>
      <c r="C3328" s="570">
        <v>2024</v>
      </c>
      <c r="D3328" s="570">
        <v>8</v>
      </c>
      <c r="E3328" s="570">
        <v>99</v>
      </c>
      <c r="F3328" s="570"/>
      <c r="G3328" s="570">
        <v>99</v>
      </c>
      <c r="H3328" s="570"/>
      <c r="I3328" s="570">
        <v>99</v>
      </c>
      <c r="J3328" s="570">
        <v>116</v>
      </c>
      <c r="K3328" s="570">
        <v>99</v>
      </c>
      <c r="L3328" s="570"/>
      <c r="M3328" s="570">
        <v>99</v>
      </c>
      <c r="N3328" s="570">
        <v>99</v>
      </c>
      <c r="O3328" s="570">
        <v>99</v>
      </c>
      <c r="P3328" s="570">
        <v>99</v>
      </c>
      <c r="Q3328" s="570">
        <v>11</v>
      </c>
      <c r="R3328" s="570">
        <v>84</v>
      </c>
      <c r="S3328" s="570">
        <v>5.7857142857142847</v>
      </c>
      <c r="T3328" s="570">
        <v>4.4166666666666679</v>
      </c>
      <c r="U3328" s="570">
        <v>11.77023809523809</v>
      </c>
      <c r="V3328" s="570">
        <v>0</v>
      </c>
      <c r="W3328" s="570">
        <v>1.1904761904761909</v>
      </c>
      <c r="X3328" s="570">
        <v>14.285714285714288</v>
      </c>
      <c r="Y3328" s="570">
        <v>3.5714285714285721</v>
      </c>
      <c r="Z3328" s="570">
        <v>4.7140312280999197</v>
      </c>
      <c r="AA3328" s="570">
        <v>1.3280080730842239</v>
      </c>
      <c r="AB3328" s="570">
        <v>1.2072039056602111</v>
      </c>
      <c r="AC3328" s="570">
        <v>34.317750344208726</v>
      </c>
      <c r="AD3328" s="570">
        <v>69.209837078239758</v>
      </c>
      <c r="AE3328" s="570">
        <v>41.21282168800353</v>
      </c>
      <c r="AF3328" s="570">
        <v>5.6680161943319849</v>
      </c>
      <c r="AG3328" s="570">
        <v>5.2236164311187423</v>
      </c>
      <c r="AH3328" s="570">
        <v>1.1904761904761909</v>
      </c>
      <c r="AI3328" s="570">
        <v>83</v>
      </c>
      <c r="AJ3328" s="570">
        <v>91.224096385542154</v>
      </c>
      <c r="AK3328" s="570">
        <v>14.988511534328538</v>
      </c>
      <c r="AL3328" s="570"/>
    </row>
    <row r="3329" spans="1:38">
      <c r="A3329" s="570">
        <v>19</v>
      </c>
      <c r="B3329" s="570">
        <v>57</v>
      </c>
      <c r="C3329" s="570">
        <v>2024</v>
      </c>
      <c r="D3329" s="570">
        <v>9</v>
      </c>
      <c r="E3329" s="570">
        <v>99</v>
      </c>
      <c r="F3329" s="570"/>
      <c r="G3329" s="570">
        <v>99</v>
      </c>
      <c r="H3329" s="570"/>
      <c r="I3329" s="570">
        <v>99</v>
      </c>
      <c r="J3329" s="570">
        <v>116</v>
      </c>
      <c r="K3329" s="570">
        <v>99</v>
      </c>
      <c r="L3329" s="570"/>
      <c r="M3329" s="570">
        <v>99</v>
      </c>
      <c r="N3329" s="570">
        <v>99</v>
      </c>
      <c r="O3329" s="570">
        <v>99</v>
      </c>
      <c r="P3329" s="570">
        <v>99</v>
      </c>
      <c r="Q3329" s="570">
        <v>11</v>
      </c>
      <c r="R3329" s="570">
        <v>88</v>
      </c>
      <c r="S3329" s="570">
        <v>6.4772727272727284</v>
      </c>
      <c r="T3329" s="570">
        <v>6.2045454545454541</v>
      </c>
      <c r="U3329" s="570">
        <v>20.398863636363643</v>
      </c>
      <c r="V3329" s="570">
        <v>9.0909090909090917</v>
      </c>
      <c r="W3329" s="570">
        <v>15.909090909090908</v>
      </c>
      <c r="X3329" s="570">
        <v>61.363636363636367</v>
      </c>
      <c r="Y3329" s="570">
        <v>40.909090909090907</v>
      </c>
      <c r="Z3329" s="570">
        <v>8.1756914402917289</v>
      </c>
      <c r="AA3329" s="570">
        <v>1.4300132924308515</v>
      </c>
      <c r="AB3329" s="570">
        <v>2.1168109102496788</v>
      </c>
      <c r="AC3329" s="570">
        <v>54.415507086891161</v>
      </c>
      <c r="AD3329" s="570">
        <v>72.16332668147993</v>
      </c>
      <c r="AE3329" s="570">
        <v>77.110736064259186</v>
      </c>
      <c r="AF3329" s="570">
        <v>4.1568256967406709</v>
      </c>
      <c r="AG3329" s="570">
        <v>6.4419929949471744</v>
      </c>
      <c r="AH3329" s="570">
        <v>0</v>
      </c>
      <c r="AI3329" s="570">
        <v>88</v>
      </c>
      <c r="AJ3329" s="570">
        <v>104.42045454545452</v>
      </c>
      <c r="AK3329" s="570">
        <v>16.928620885665502</v>
      </c>
      <c r="AL3329" s="570"/>
    </row>
    <row r="3330" spans="1:38">
      <c r="A3330" s="570">
        <v>19</v>
      </c>
      <c r="B3330" s="570">
        <v>58</v>
      </c>
      <c r="C3330" s="570">
        <v>2024</v>
      </c>
      <c r="D3330" s="570">
        <v>10</v>
      </c>
      <c r="E3330" s="570">
        <v>99</v>
      </c>
      <c r="F3330" s="570"/>
      <c r="G3330" s="570">
        <v>99</v>
      </c>
      <c r="H3330" s="570"/>
      <c r="I3330" s="570">
        <v>99</v>
      </c>
      <c r="J3330" s="570">
        <v>116</v>
      </c>
      <c r="K3330" s="570">
        <v>99</v>
      </c>
      <c r="L3330" s="570"/>
      <c r="M3330" s="570">
        <v>99</v>
      </c>
      <c r="N3330" s="570">
        <v>99</v>
      </c>
      <c r="O3330" s="570">
        <v>99</v>
      </c>
      <c r="P3330" s="570">
        <v>99</v>
      </c>
      <c r="Q3330" s="570">
        <v>18</v>
      </c>
      <c r="R3330" s="570">
        <v>161</v>
      </c>
      <c r="S3330" s="570">
        <v>5.4596273291925446</v>
      </c>
      <c r="T3330" s="570">
        <v>4.3105590062111805</v>
      </c>
      <c r="U3330" s="570">
        <v>16.186335403726698</v>
      </c>
      <c r="V3330" s="570">
        <v>4.9689440993788816</v>
      </c>
      <c r="W3330" s="570">
        <v>2.4844720496894408</v>
      </c>
      <c r="X3330" s="570">
        <v>39.130434782608695</v>
      </c>
      <c r="Y3330" s="570">
        <v>14.285714285714288</v>
      </c>
      <c r="Z3330" s="570">
        <v>7.0769812922238478</v>
      </c>
      <c r="AA3330" s="570">
        <v>1.8749535441694265</v>
      </c>
      <c r="AB3330" s="570">
        <v>1.7418346322971703</v>
      </c>
      <c r="AC3330" s="570">
        <v>10.045878180105198</v>
      </c>
      <c r="AD3330" s="570">
        <v>46.486271159139854</v>
      </c>
      <c r="AE3330" s="570">
        <v>62.954841178884976</v>
      </c>
      <c r="AF3330" s="570">
        <v>3.131077401789188</v>
      </c>
      <c r="AG3330" s="570">
        <v>3.1981934992974028</v>
      </c>
      <c r="AH3330" s="570">
        <v>0.6211180124223602</v>
      </c>
      <c r="AI3330" s="570">
        <v>160</v>
      </c>
      <c r="AJ3330" s="570">
        <v>99.850625000000022</v>
      </c>
      <c r="AK3330" s="570">
        <v>15.562522480207463</v>
      </c>
      <c r="AL3330" s="570"/>
    </row>
    <row r="3331" spans="1:38">
      <c r="A3331" s="570">
        <v>19</v>
      </c>
      <c r="B3331" s="570">
        <v>59</v>
      </c>
      <c r="C3331" s="570">
        <v>2024</v>
      </c>
      <c r="D3331" s="570">
        <v>11</v>
      </c>
      <c r="E3331" s="570">
        <v>99</v>
      </c>
      <c r="F3331" s="570"/>
      <c r="G3331" s="570">
        <v>99</v>
      </c>
      <c r="H3331" s="570"/>
      <c r="I3331" s="570">
        <v>99</v>
      </c>
      <c r="J3331" s="570">
        <v>116</v>
      </c>
      <c r="K3331" s="570">
        <v>99</v>
      </c>
      <c r="L3331" s="570"/>
      <c r="M3331" s="570">
        <v>99</v>
      </c>
      <c r="N3331" s="570">
        <v>99</v>
      </c>
      <c r="O3331" s="570">
        <v>99</v>
      </c>
      <c r="P3331" s="570">
        <v>99</v>
      </c>
      <c r="Q3331" s="570">
        <v>13</v>
      </c>
      <c r="R3331" s="570">
        <v>89</v>
      </c>
      <c r="S3331" s="570">
        <v>5.9550561797752808</v>
      </c>
      <c r="T3331" s="570">
        <v>5.4943820224719104</v>
      </c>
      <c r="U3331" s="570">
        <v>13.959550561797752</v>
      </c>
      <c r="V3331" s="570">
        <v>2.2471910112359552</v>
      </c>
      <c r="W3331" s="570">
        <v>4.4943820224719104</v>
      </c>
      <c r="X3331" s="570">
        <v>26.966292134831448</v>
      </c>
      <c r="Y3331" s="570">
        <v>10.112359550561798</v>
      </c>
      <c r="Z3331" s="570">
        <v>6.0182441558442648</v>
      </c>
      <c r="AA3331" s="570">
        <v>1.6686811879314132</v>
      </c>
      <c r="AB3331" s="570">
        <v>1.565955181140166</v>
      </c>
      <c r="AC3331" s="570">
        <v>34.721786366368825</v>
      </c>
      <c r="AD3331" s="570">
        <v>63.495877964231639</v>
      </c>
      <c r="AE3331" s="570">
        <v>55.028922967574552</v>
      </c>
      <c r="AF3331" s="570">
        <v>3.2720588235294121</v>
      </c>
      <c r="AG3331" s="570">
        <v>2.7367085484695224</v>
      </c>
      <c r="AH3331" s="570">
        <v>1.1235955056179776</v>
      </c>
      <c r="AI3331" s="570">
        <v>86</v>
      </c>
      <c r="AJ3331" s="570">
        <v>95.186046511627879</v>
      </c>
      <c r="AK3331" s="570">
        <v>15.804254252593564</v>
      </c>
      <c r="AL3331" s="570"/>
    </row>
    <row r="3332" spans="1:38">
      <c r="A3332" s="570">
        <v>19</v>
      </c>
      <c r="B3332" s="570">
        <v>60</v>
      </c>
      <c r="C3332" s="570">
        <v>2024</v>
      </c>
      <c r="D3332" s="570">
        <v>12</v>
      </c>
      <c r="E3332" s="570">
        <v>99</v>
      </c>
      <c r="F3332" s="570"/>
      <c r="G3332" s="570">
        <v>99</v>
      </c>
      <c r="H3332" s="570"/>
      <c r="I3332" s="570">
        <v>99</v>
      </c>
      <c r="J3332" s="570">
        <v>116</v>
      </c>
      <c r="K3332" s="570">
        <v>99</v>
      </c>
      <c r="L3332" s="570"/>
      <c r="M3332" s="570">
        <v>99</v>
      </c>
      <c r="N3332" s="570">
        <v>99</v>
      </c>
      <c r="O3332" s="570">
        <v>99</v>
      </c>
      <c r="P3332" s="570">
        <v>99</v>
      </c>
      <c r="Q3332" s="570">
        <v>3</v>
      </c>
      <c r="R3332" s="570">
        <v>11</v>
      </c>
      <c r="S3332" s="570">
        <v>5.0909090909090908</v>
      </c>
      <c r="T3332" s="570">
        <v>5.4545454545454541</v>
      </c>
      <c r="U3332" s="570">
        <v>14.363636363636362</v>
      </c>
      <c r="V3332" s="570">
        <v>0</v>
      </c>
      <c r="W3332" s="570">
        <v>9.0909090909090917</v>
      </c>
      <c r="X3332" s="570">
        <v>54.545454545454554</v>
      </c>
      <c r="Y3332" s="570">
        <v>9.0909090909090917</v>
      </c>
      <c r="Z3332" s="570">
        <v>6.5380387283361321</v>
      </c>
      <c r="AA3332" s="570">
        <v>1.2398346997259877</v>
      </c>
      <c r="AB3332" s="570">
        <v>1.5587661999529319</v>
      </c>
      <c r="AC3332" s="570">
        <v>18.88184100242772</v>
      </c>
      <c r="AD3332" s="570">
        <v>84.637308522660859</v>
      </c>
      <c r="AE3332" s="570">
        <v>54.309222279524803</v>
      </c>
      <c r="AF3332" s="570">
        <v>2.5641025641025639</v>
      </c>
      <c r="AG3332" s="570">
        <v>1.8958483321334296</v>
      </c>
      <c r="AH3332" s="570">
        <v>0</v>
      </c>
      <c r="AI3332" s="570">
        <v>11</v>
      </c>
      <c r="AJ3332" s="570">
        <v>97.236363636363649</v>
      </c>
      <c r="AK3332" s="570">
        <v>14.354027997647224</v>
      </c>
      <c r="AL3332" s="570"/>
    </row>
    <row r="3333" spans="1:38">
      <c r="A3333" s="570">
        <v>19</v>
      </c>
      <c r="B3333" s="570">
        <v>61</v>
      </c>
      <c r="C3333" s="570">
        <v>2024</v>
      </c>
      <c r="D3333" s="570">
        <v>1</v>
      </c>
      <c r="E3333" s="570">
        <v>99</v>
      </c>
      <c r="F3333" s="570"/>
      <c r="G3333" s="570">
        <v>99</v>
      </c>
      <c r="H3333" s="570"/>
      <c r="I3333" s="570">
        <v>99</v>
      </c>
      <c r="J3333" s="570">
        <v>117</v>
      </c>
      <c r="K3333" s="570">
        <v>99</v>
      </c>
      <c r="L3333" s="570"/>
      <c r="M3333" s="570">
        <v>99</v>
      </c>
      <c r="N3333" s="570">
        <v>99</v>
      </c>
      <c r="O3333" s="570">
        <v>99</v>
      </c>
      <c r="P3333" s="570">
        <v>99</v>
      </c>
      <c r="Q3333" s="570">
        <v>1</v>
      </c>
      <c r="R3333" s="570">
        <v>2</v>
      </c>
      <c r="S3333" s="570">
        <v>5</v>
      </c>
      <c r="T3333" s="570">
        <v>4</v>
      </c>
      <c r="U3333" s="570">
        <v>17.25</v>
      </c>
      <c r="V3333" s="570">
        <v>0</v>
      </c>
      <c r="W3333" s="570">
        <v>0</v>
      </c>
      <c r="X3333" s="570">
        <v>100</v>
      </c>
      <c r="Y3333" s="570">
        <v>0</v>
      </c>
      <c r="Z3333" s="570">
        <v>0.44999999999998486</v>
      </c>
      <c r="AA3333" s="570">
        <v>0</v>
      </c>
      <c r="AB3333" s="570">
        <v>1</v>
      </c>
      <c r="AC3333" s="570"/>
      <c r="AD3333" s="570">
        <v>100.00000000000398</v>
      </c>
      <c r="AE3333" s="570"/>
      <c r="AF3333" s="570">
        <v>0.26773761713520744</v>
      </c>
      <c r="AG3333" s="570">
        <v>0.24365095059182465</v>
      </c>
      <c r="AH3333" s="570">
        <v>0</v>
      </c>
      <c r="AI3333" s="570">
        <v>2</v>
      </c>
      <c r="AJ3333" s="570">
        <v>100.85</v>
      </c>
      <c r="AK3333" s="570">
        <v>16.87007502468191</v>
      </c>
      <c r="AL3333" s="570"/>
    </row>
    <row r="3334" spans="1:38">
      <c r="A3334" s="570">
        <v>19</v>
      </c>
      <c r="B3334" s="570">
        <v>62</v>
      </c>
      <c r="C3334" s="570">
        <v>2024</v>
      </c>
      <c r="D3334" s="570">
        <v>2</v>
      </c>
      <c r="E3334" s="570">
        <v>99</v>
      </c>
      <c r="F3334" s="570"/>
      <c r="G3334" s="570">
        <v>99</v>
      </c>
      <c r="H3334" s="570"/>
      <c r="I3334" s="570">
        <v>99</v>
      </c>
      <c r="J3334" s="570">
        <v>117</v>
      </c>
      <c r="K3334" s="570">
        <v>99</v>
      </c>
      <c r="L3334" s="570"/>
      <c r="M3334" s="570">
        <v>99</v>
      </c>
      <c r="N3334" s="570">
        <v>99</v>
      </c>
      <c r="O3334" s="570">
        <v>99</v>
      </c>
      <c r="P3334" s="570">
        <v>99</v>
      </c>
      <c r="Q3334" s="570">
        <v>1</v>
      </c>
      <c r="R3334" s="570">
        <v>2</v>
      </c>
      <c r="S3334" s="570">
        <v>5.5</v>
      </c>
      <c r="T3334" s="570">
        <v>8</v>
      </c>
      <c r="U3334" s="570">
        <v>31.4</v>
      </c>
      <c r="V3334" s="570">
        <v>0</v>
      </c>
      <c r="W3334" s="570">
        <v>50</v>
      </c>
      <c r="X3334" s="570">
        <v>100</v>
      </c>
      <c r="Y3334" s="570">
        <v>50</v>
      </c>
      <c r="Z3334" s="570">
        <v>11.399999999999999</v>
      </c>
      <c r="AA3334" s="570">
        <v>0.5</v>
      </c>
      <c r="AB3334" s="570">
        <v>3</v>
      </c>
      <c r="AC3334" s="570">
        <v>99.999999999999815</v>
      </c>
      <c r="AD3334" s="570">
        <v>100.0000000000001</v>
      </c>
      <c r="AE3334" s="570">
        <v>100</v>
      </c>
      <c r="AF3334" s="570">
        <v>0.13966480446927379</v>
      </c>
      <c r="AG3334" s="570">
        <v>0.46276168510098942</v>
      </c>
      <c r="AH3334" s="570">
        <v>0</v>
      </c>
      <c r="AI3334" s="570">
        <v>2</v>
      </c>
      <c r="AJ3334" s="570">
        <v>117.85</v>
      </c>
      <c r="AK3334" s="570">
        <v>18.219220811427313</v>
      </c>
      <c r="AL3334" s="570"/>
    </row>
    <row r="3335" spans="1:38">
      <c r="A3335" s="570">
        <v>19</v>
      </c>
      <c r="B3335" s="570">
        <v>63</v>
      </c>
      <c r="C3335" s="570">
        <v>2024</v>
      </c>
      <c r="D3335" s="570">
        <v>3</v>
      </c>
      <c r="E3335" s="570">
        <v>99</v>
      </c>
      <c r="F3335" s="570"/>
      <c r="G3335" s="570">
        <v>99</v>
      </c>
      <c r="H3335" s="570"/>
      <c r="I3335" s="570">
        <v>99</v>
      </c>
      <c r="J3335" s="570">
        <v>117</v>
      </c>
      <c r="K3335" s="570">
        <v>99</v>
      </c>
      <c r="L3335" s="570"/>
      <c r="M3335" s="570">
        <v>99</v>
      </c>
      <c r="N3335" s="570">
        <v>99</v>
      </c>
      <c r="O3335" s="570">
        <v>99</v>
      </c>
      <c r="P3335" s="570">
        <v>99</v>
      </c>
      <c r="Q3335" s="570">
        <v>2</v>
      </c>
      <c r="R3335" s="570">
        <v>11</v>
      </c>
      <c r="S3335" s="570">
        <v>3.454545454545455</v>
      </c>
      <c r="T3335" s="570">
        <v>4</v>
      </c>
      <c r="U3335" s="570">
        <v>17.709090909090911</v>
      </c>
      <c r="V3335" s="570">
        <v>0</v>
      </c>
      <c r="W3335" s="570">
        <v>0</v>
      </c>
      <c r="X3335" s="570">
        <v>36.363636363636367</v>
      </c>
      <c r="Y3335" s="570">
        <v>18.181818181818183</v>
      </c>
      <c r="Z3335" s="570">
        <v>8.02161336588442</v>
      </c>
      <c r="AA3335" s="570">
        <v>2.1046976186891313</v>
      </c>
      <c r="AB3335" s="570">
        <v>2.0889318714683744</v>
      </c>
      <c r="AC3335" s="570">
        <v>66.90647732391119</v>
      </c>
      <c r="AD3335" s="570">
        <v>88.052123285347221</v>
      </c>
      <c r="AE3335" s="570">
        <v>74.438194336774487</v>
      </c>
      <c r="AF3335" s="570">
        <v>0.33598045204642635</v>
      </c>
      <c r="AG3335" s="570">
        <v>0.58583823286167525</v>
      </c>
      <c r="AH3335" s="570">
        <v>0</v>
      </c>
      <c r="AI3335" s="570">
        <v>10</v>
      </c>
      <c r="AJ3335" s="570">
        <v>109.98000000000002</v>
      </c>
      <c r="AK3335" s="570">
        <v>13.103073672634403</v>
      </c>
      <c r="AL3335" s="570"/>
    </row>
    <row r="3336" spans="1:38">
      <c r="A3336" s="570">
        <v>19</v>
      </c>
      <c r="B3336" s="570">
        <v>64</v>
      </c>
      <c r="C3336" s="570">
        <v>2024</v>
      </c>
      <c r="D3336" s="570">
        <v>4</v>
      </c>
      <c r="E3336" s="570">
        <v>99</v>
      </c>
      <c r="F3336" s="570"/>
      <c r="G3336" s="570">
        <v>99</v>
      </c>
      <c r="H3336" s="570"/>
      <c r="I3336" s="570">
        <v>99</v>
      </c>
      <c r="J3336" s="570">
        <v>117</v>
      </c>
      <c r="K3336" s="570">
        <v>99</v>
      </c>
      <c r="L3336" s="570"/>
      <c r="M3336" s="570">
        <v>99</v>
      </c>
      <c r="N3336" s="570">
        <v>99</v>
      </c>
      <c r="O3336" s="570">
        <v>99</v>
      </c>
      <c r="P3336" s="570">
        <v>99</v>
      </c>
      <c r="Q3336" s="570">
        <v>2</v>
      </c>
      <c r="R3336" s="570">
        <v>38</v>
      </c>
      <c r="S3336" s="570">
        <v>4.8684210526315779</v>
      </c>
      <c r="T3336" s="570">
        <v>4.1842105263157885</v>
      </c>
      <c r="U3336" s="570">
        <v>9.6289473684210503</v>
      </c>
      <c r="V3336" s="570">
        <v>0</v>
      </c>
      <c r="W3336" s="570">
        <v>0</v>
      </c>
      <c r="X3336" s="570">
        <v>2.6315789473684221</v>
      </c>
      <c r="Y3336" s="570">
        <v>0</v>
      </c>
      <c r="Z3336" s="570">
        <v>2.7985812095959672</v>
      </c>
      <c r="AA3336" s="570">
        <v>0.7667790675965005</v>
      </c>
      <c r="AB3336" s="570">
        <v>1.2535268804015323</v>
      </c>
      <c r="AC3336" s="570">
        <v>-23.735988422952421</v>
      </c>
      <c r="AD3336" s="570">
        <v>12.000335415934021</v>
      </c>
      <c r="AE3336" s="570">
        <v>13.47319245675828</v>
      </c>
      <c r="AF3336" s="570">
        <v>1.0114453021027419</v>
      </c>
      <c r="AG3336" s="570">
        <v>1.0885766391869738</v>
      </c>
      <c r="AH3336" s="570">
        <v>0</v>
      </c>
      <c r="AI3336" s="570">
        <v>38</v>
      </c>
      <c r="AJ3336" s="570">
        <v>86.386842105263142</v>
      </c>
      <c r="AK3336" s="570">
        <v>14.638835306004747</v>
      </c>
      <c r="AL3336" s="570"/>
    </row>
    <row r="3337" spans="1:38">
      <c r="A3337" s="570">
        <v>19</v>
      </c>
      <c r="B3337" s="570">
        <v>65</v>
      </c>
      <c r="C3337" s="570">
        <v>2024</v>
      </c>
      <c r="D3337" s="570">
        <v>5</v>
      </c>
      <c r="E3337" s="570">
        <v>99</v>
      </c>
      <c r="F3337" s="570"/>
      <c r="G3337" s="570">
        <v>99</v>
      </c>
      <c r="H3337" s="570"/>
      <c r="I3337" s="570">
        <v>99</v>
      </c>
      <c r="J3337" s="570">
        <v>117</v>
      </c>
      <c r="K3337" s="570">
        <v>99</v>
      </c>
      <c r="L3337" s="570"/>
      <c r="M3337" s="570">
        <v>99</v>
      </c>
      <c r="N3337" s="570">
        <v>99</v>
      </c>
      <c r="O3337" s="570">
        <v>99</v>
      </c>
      <c r="P3337" s="570">
        <v>99</v>
      </c>
      <c r="Q3337" s="570">
        <v>2</v>
      </c>
      <c r="R3337" s="570">
        <v>37</v>
      </c>
      <c r="S3337" s="570">
        <v>5.8378378378378351</v>
      </c>
      <c r="T3337" s="570">
        <v>4.3513513513513526</v>
      </c>
      <c r="U3337" s="570">
        <v>10.308108108108106</v>
      </c>
      <c r="V3337" s="570">
        <v>0</v>
      </c>
      <c r="W3337" s="570">
        <v>0</v>
      </c>
      <c r="X3337" s="570">
        <v>0</v>
      </c>
      <c r="Y3337" s="570">
        <v>0</v>
      </c>
      <c r="Z3337" s="570">
        <v>2.4279207407672456</v>
      </c>
      <c r="AA3337" s="570">
        <v>1.0003651634227981</v>
      </c>
      <c r="AB3337" s="570">
        <v>1.1904170565159584</v>
      </c>
      <c r="AC3337" s="570">
        <v>58.029425382767698</v>
      </c>
      <c r="AD3337" s="570">
        <v>73.86896337942369</v>
      </c>
      <c r="AE3337" s="570">
        <v>66.062431564190689</v>
      </c>
      <c r="AF3337" s="570">
        <v>1.7987360233349536</v>
      </c>
      <c r="AG3337" s="570">
        <v>1.7966751616960543</v>
      </c>
      <c r="AH3337" s="570">
        <v>0</v>
      </c>
      <c r="AI3337" s="570">
        <v>37</v>
      </c>
      <c r="AJ3337" s="570">
        <v>86.256756756756786</v>
      </c>
      <c r="AK3337" s="570">
        <v>15.718392877014875</v>
      </c>
      <c r="AL3337" s="570"/>
    </row>
    <row r="3338" spans="1:38">
      <c r="A3338" s="570">
        <v>19</v>
      </c>
      <c r="B3338" s="570">
        <v>66</v>
      </c>
      <c r="C3338" s="570">
        <v>2024</v>
      </c>
      <c r="D3338" s="570">
        <v>6</v>
      </c>
      <c r="E3338" s="570">
        <v>99</v>
      </c>
      <c r="F3338" s="570"/>
      <c r="G3338" s="570">
        <v>99</v>
      </c>
      <c r="H3338" s="570"/>
      <c r="I3338" s="570">
        <v>99</v>
      </c>
      <c r="J3338" s="570">
        <v>117</v>
      </c>
      <c r="K3338" s="570">
        <v>99</v>
      </c>
      <c r="L3338" s="570"/>
      <c r="M3338" s="570">
        <v>99</v>
      </c>
      <c r="N3338" s="570">
        <v>99</v>
      </c>
      <c r="O3338" s="570">
        <v>99</v>
      </c>
      <c r="P3338" s="570">
        <v>99</v>
      </c>
      <c r="Q3338" s="570">
        <v>1</v>
      </c>
      <c r="R3338" s="570">
        <v>23</v>
      </c>
      <c r="S3338" s="570">
        <v>4.9130434782608692</v>
      </c>
      <c r="T3338" s="570">
        <v>3.2608695652173911</v>
      </c>
      <c r="U3338" s="570">
        <v>11.539130434782608</v>
      </c>
      <c r="V3338" s="570">
        <v>0</v>
      </c>
      <c r="W3338" s="570">
        <v>0</v>
      </c>
      <c r="X3338" s="570">
        <v>21.739130434782609</v>
      </c>
      <c r="Y3338" s="570">
        <v>0</v>
      </c>
      <c r="Z3338" s="570">
        <v>3.6073281851199344</v>
      </c>
      <c r="AA3338" s="570">
        <v>1.2127239722592478</v>
      </c>
      <c r="AB3338" s="570">
        <v>0.98763623405222156</v>
      </c>
      <c r="AC3338" s="570">
        <v>-47.826198373542489</v>
      </c>
      <c r="AD3338" s="570">
        <v>25.82927568334533</v>
      </c>
      <c r="AE3338" s="570">
        <v>49.084654648621715</v>
      </c>
      <c r="AF3338" s="570">
        <v>1.3723150357995224</v>
      </c>
      <c r="AG3338" s="570">
        <v>1.2279305622385901</v>
      </c>
      <c r="AH3338" s="570">
        <v>0</v>
      </c>
      <c r="AI3338" s="570">
        <v>23</v>
      </c>
      <c r="AJ3338" s="570">
        <v>90.491304347826073</v>
      </c>
      <c r="AK3338" s="570">
        <v>15.161759284171788</v>
      </c>
      <c r="AL3338" s="570"/>
    </row>
    <row r="3339" spans="1:38">
      <c r="A3339" s="570">
        <v>19</v>
      </c>
      <c r="B3339" s="570">
        <v>67</v>
      </c>
      <c r="C3339" s="570">
        <v>2024</v>
      </c>
      <c r="D3339" s="570">
        <v>7</v>
      </c>
      <c r="E3339" s="570">
        <v>99</v>
      </c>
      <c r="F3339" s="570"/>
      <c r="G3339" s="570">
        <v>99</v>
      </c>
      <c r="H3339" s="570"/>
      <c r="I3339" s="570">
        <v>99</v>
      </c>
      <c r="J3339" s="570">
        <v>117</v>
      </c>
      <c r="K3339" s="570">
        <v>99</v>
      </c>
      <c r="L3339" s="570"/>
      <c r="M3339" s="570">
        <v>99</v>
      </c>
      <c r="N3339" s="570">
        <v>99</v>
      </c>
      <c r="O3339" s="570">
        <v>99</v>
      </c>
      <c r="P3339" s="570">
        <v>99</v>
      </c>
      <c r="Q3339" s="570"/>
      <c r="R3339" s="570">
        <v>0</v>
      </c>
      <c r="S3339" s="570"/>
      <c r="T3339" s="570"/>
      <c r="U3339" s="570"/>
      <c r="V3339" s="570"/>
      <c r="W3339" s="570"/>
      <c r="X3339" s="570"/>
      <c r="Y3339" s="570"/>
      <c r="Z3339" s="570"/>
      <c r="AA3339" s="570"/>
      <c r="AB3339" s="570"/>
      <c r="AC3339" s="570"/>
      <c r="AD3339" s="570"/>
      <c r="AE3339" s="570"/>
      <c r="AF3339" s="570"/>
      <c r="AG3339" s="570"/>
      <c r="AH3339" s="570"/>
      <c r="AI3339" s="570"/>
      <c r="AJ3339" s="570"/>
      <c r="AK3339" s="570"/>
      <c r="AL3339" s="570"/>
    </row>
    <row r="3340" spans="1:38">
      <c r="A3340" s="570">
        <v>19</v>
      </c>
      <c r="B3340" s="570">
        <v>68</v>
      </c>
      <c r="C3340" s="570">
        <v>2024</v>
      </c>
      <c r="D3340" s="570">
        <v>8</v>
      </c>
      <c r="E3340" s="570">
        <v>99</v>
      </c>
      <c r="F3340" s="570"/>
      <c r="G3340" s="570">
        <v>99</v>
      </c>
      <c r="H3340" s="570"/>
      <c r="I3340" s="570">
        <v>99</v>
      </c>
      <c r="J3340" s="570">
        <v>117</v>
      </c>
      <c r="K3340" s="570">
        <v>99</v>
      </c>
      <c r="L3340" s="570"/>
      <c r="M3340" s="570">
        <v>99</v>
      </c>
      <c r="N3340" s="570">
        <v>99</v>
      </c>
      <c r="O3340" s="570">
        <v>99</v>
      </c>
      <c r="P3340" s="570">
        <v>99</v>
      </c>
      <c r="Q3340" s="570">
        <v>2</v>
      </c>
      <c r="R3340" s="570">
        <v>77</v>
      </c>
      <c r="S3340" s="570">
        <v>5.0909090909090908</v>
      </c>
      <c r="T3340" s="570">
        <v>4.8181818181818192</v>
      </c>
      <c r="U3340" s="570">
        <v>13.58311688311689</v>
      </c>
      <c r="V3340" s="570">
        <v>2.5974025974025969</v>
      </c>
      <c r="W3340" s="570">
        <v>0</v>
      </c>
      <c r="X3340" s="570">
        <v>22.077922077922075</v>
      </c>
      <c r="Y3340" s="570">
        <v>10.389610389610388</v>
      </c>
      <c r="Z3340" s="570">
        <v>5.8874818244383205</v>
      </c>
      <c r="AA3340" s="570">
        <v>1.2911468593908129</v>
      </c>
      <c r="AB3340" s="570">
        <v>1.4922072270635172</v>
      </c>
      <c r="AC3340" s="570">
        <v>66.086222996162547</v>
      </c>
      <c r="AD3340" s="570">
        <v>51.925866126088088</v>
      </c>
      <c r="AE3340" s="570">
        <v>68.938896893997608</v>
      </c>
      <c r="AF3340" s="570">
        <v>5.1956815114709842</v>
      </c>
      <c r="AG3340" s="570">
        <v>5.5258222163518713</v>
      </c>
      <c r="AH3340" s="570">
        <v>0</v>
      </c>
      <c r="AI3340" s="570">
        <v>77</v>
      </c>
      <c r="AJ3340" s="570">
        <v>93.937662337662374</v>
      </c>
      <c r="AK3340" s="570">
        <v>15.55197595743719</v>
      </c>
      <c r="AL3340" s="570"/>
    </row>
    <row r="3341" spans="1:38">
      <c r="A3341" s="570">
        <v>19</v>
      </c>
      <c r="B3341" s="570">
        <v>69</v>
      </c>
      <c r="C3341" s="570">
        <v>2024</v>
      </c>
      <c r="D3341" s="570">
        <v>9</v>
      </c>
      <c r="E3341" s="570">
        <v>99</v>
      </c>
      <c r="F3341" s="570"/>
      <c r="G3341" s="570">
        <v>99</v>
      </c>
      <c r="H3341" s="570"/>
      <c r="I3341" s="570">
        <v>99</v>
      </c>
      <c r="J3341" s="570">
        <v>117</v>
      </c>
      <c r="K3341" s="570">
        <v>99</v>
      </c>
      <c r="L3341" s="570"/>
      <c r="M3341" s="570">
        <v>99</v>
      </c>
      <c r="N3341" s="570">
        <v>99</v>
      </c>
      <c r="O3341" s="570">
        <v>99</v>
      </c>
      <c r="P3341" s="570">
        <v>99</v>
      </c>
      <c r="Q3341" s="570">
        <v>5</v>
      </c>
      <c r="R3341" s="570">
        <v>27</v>
      </c>
      <c r="S3341" s="570">
        <v>5.0370370370370381</v>
      </c>
      <c r="T3341" s="570">
        <v>4.7407407407407405</v>
      </c>
      <c r="U3341" s="570">
        <v>13.28148148148148</v>
      </c>
      <c r="V3341" s="570">
        <v>0</v>
      </c>
      <c r="W3341" s="570">
        <v>0</v>
      </c>
      <c r="X3341" s="570">
        <v>22.222222222222225</v>
      </c>
      <c r="Y3341" s="570">
        <v>7.4074074074074083</v>
      </c>
      <c r="Z3341" s="570">
        <v>7.5085155132436174</v>
      </c>
      <c r="AA3341" s="570">
        <v>1.7316547744534752</v>
      </c>
      <c r="AB3341" s="570">
        <v>1.3768615033660081</v>
      </c>
      <c r="AC3341" s="570">
        <v>32.421549524099177</v>
      </c>
      <c r="AD3341" s="570">
        <v>38.107685073609673</v>
      </c>
      <c r="AE3341" s="570">
        <v>31.470832103030375</v>
      </c>
      <c r="AF3341" s="570">
        <v>1.2753897024090697</v>
      </c>
      <c r="AG3341" s="570">
        <v>1.2868913642627462</v>
      </c>
      <c r="AH3341" s="570">
        <v>0</v>
      </c>
      <c r="AI3341" s="570">
        <v>26</v>
      </c>
      <c r="AJ3341" s="570">
        <v>90.87307692307688</v>
      </c>
      <c r="AK3341" s="570">
        <v>15.661163179110471</v>
      </c>
      <c r="AL3341" s="570"/>
    </row>
    <row r="3342" spans="1:38">
      <c r="A3342" s="570">
        <v>19</v>
      </c>
      <c r="B3342" s="570">
        <v>70</v>
      </c>
      <c r="C3342" s="570">
        <v>2024</v>
      </c>
      <c r="D3342" s="570">
        <v>10</v>
      </c>
      <c r="E3342" s="570">
        <v>99</v>
      </c>
      <c r="F3342" s="570"/>
      <c r="G3342" s="570">
        <v>99</v>
      </c>
      <c r="H3342" s="570"/>
      <c r="I3342" s="570">
        <v>99</v>
      </c>
      <c r="J3342" s="570">
        <v>117</v>
      </c>
      <c r="K3342" s="570">
        <v>99</v>
      </c>
      <c r="L3342" s="570"/>
      <c r="M3342" s="570">
        <v>99</v>
      </c>
      <c r="N3342" s="570">
        <v>99</v>
      </c>
      <c r="O3342" s="570">
        <v>99</v>
      </c>
      <c r="P3342" s="570">
        <v>99</v>
      </c>
      <c r="Q3342" s="570">
        <v>6</v>
      </c>
      <c r="R3342" s="570">
        <v>29</v>
      </c>
      <c r="S3342" s="570">
        <v>5.3793103448275845</v>
      </c>
      <c r="T3342" s="570">
        <v>4.3793103448275872</v>
      </c>
      <c r="U3342" s="570">
        <v>14.255172413793103</v>
      </c>
      <c r="V3342" s="570">
        <v>3.4482758620689653</v>
      </c>
      <c r="W3342" s="570">
        <v>6.8965517241379306</v>
      </c>
      <c r="X3342" s="570">
        <v>41.379310344827594</v>
      </c>
      <c r="Y3342" s="570">
        <v>10.344827586206899</v>
      </c>
      <c r="Z3342" s="570">
        <v>6.9990435901750248</v>
      </c>
      <c r="AA3342" s="570">
        <v>1.7697417131525988</v>
      </c>
      <c r="AB3342" s="570">
        <v>2.14015457230109</v>
      </c>
      <c r="AC3342" s="570">
        <v>30.676642908507059</v>
      </c>
      <c r="AD3342" s="570">
        <v>77.209775664412689</v>
      </c>
      <c r="AE3342" s="570">
        <v>65.394051563399401</v>
      </c>
      <c r="AF3342" s="570">
        <v>0.56398288603656177</v>
      </c>
      <c r="AG3342" s="570">
        <v>0.5073419772101101</v>
      </c>
      <c r="AH3342" s="570">
        <v>0</v>
      </c>
      <c r="AI3342" s="570">
        <v>29</v>
      </c>
      <c r="AJ3342" s="570">
        <v>94.458620689655177</v>
      </c>
      <c r="AK3342" s="570">
        <v>15.778083934470597</v>
      </c>
      <c r="AL3342" s="570"/>
    </row>
    <row r="3343" spans="1:38">
      <c r="A3343" s="570">
        <v>19</v>
      </c>
      <c r="B3343" s="570">
        <v>71</v>
      </c>
      <c r="C3343" s="570">
        <v>2024</v>
      </c>
      <c r="D3343" s="570">
        <v>11</v>
      </c>
      <c r="E3343" s="570">
        <v>99</v>
      </c>
      <c r="F3343" s="570"/>
      <c r="G3343" s="570">
        <v>99</v>
      </c>
      <c r="H3343" s="570"/>
      <c r="I3343" s="570">
        <v>99</v>
      </c>
      <c r="J3343" s="570">
        <v>117</v>
      </c>
      <c r="K3343" s="570">
        <v>99</v>
      </c>
      <c r="L3343" s="570"/>
      <c r="M3343" s="570">
        <v>99</v>
      </c>
      <c r="N3343" s="570">
        <v>99</v>
      </c>
      <c r="O3343" s="570">
        <v>99</v>
      </c>
      <c r="P3343" s="570">
        <v>99</v>
      </c>
      <c r="Q3343" s="570">
        <v>3</v>
      </c>
      <c r="R3343" s="570">
        <v>6</v>
      </c>
      <c r="S3343" s="570">
        <v>5.1666666666666679</v>
      </c>
      <c r="T3343" s="570">
        <v>5.833333333333333</v>
      </c>
      <c r="U3343" s="570">
        <v>15.833333333333337</v>
      </c>
      <c r="V3343" s="570">
        <v>0</v>
      </c>
      <c r="W3343" s="570">
        <v>16.666666666666671</v>
      </c>
      <c r="X3343" s="570">
        <v>50</v>
      </c>
      <c r="Y3343" s="570">
        <v>16.666666666666671</v>
      </c>
      <c r="Z3343" s="570">
        <v>4.7232286509218282</v>
      </c>
      <c r="AA3343" s="570">
        <v>1.3437096247164235</v>
      </c>
      <c r="AB3343" s="570">
        <v>2.0344259359556194</v>
      </c>
      <c r="AC3343" s="570">
        <v>76.593364967538577</v>
      </c>
      <c r="AD3343" s="570">
        <v>42.72588618277809</v>
      </c>
      <c r="AE3343" s="570">
        <v>86.37123175429862</v>
      </c>
      <c r="AF3343" s="570">
        <v>0.22058823529411764</v>
      </c>
      <c r="AG3343" s="570">
        <v>0.20926216363860656</v>
      </c>
      <c r="AH3343" s="570">
        <v>0</v>
      </c>
      <c r="AI3343" s="570">
        <v>6</v>
      </c>
      <c r="AJ3343" s="570">
        <v>98.333333333333314</v>
      </c>
      <c r="AK3343" s="570">
        <v>16.202616382890252</v>
      </c>
      <c r="AL3343" s="570"/>
    </row>
    <row r="3344" spans="1:38">
      <c r="A3344" s="570">
        <v>19</v>
      </c>
      <c r="B3344" s="570">
        <v>72</v>
      </c>
      <c r="C3344" s="570">
        <v>2024</v>
      </c>
      <c r="D3344" s="570">
        <v>12</v>
      </c>
      <c r="E3344" s="570">
        <v>99</v>
      </c>
      <c r="F3344" s="570"/>
      <c r="G3344" s="570">
        <v>99</v>
      </c>
      <c r="H3344" s="570"/>
      <c r="I3344" s="570">
        <v>99</v>
      </c>
      <c r="J3344" s="570">
        <v>117</v>
      </c>
      <c r="K3344" s="570">
        <v>99</v>
      </c>
      <c r="L3344" s="570"/>
      <c r="M3344" s="570">
        <v>99</v>
      </c>
      <c r="N3344" s="570">
        <v>99</v>
      </c>
      <c r="O3344" s="570">
        <v>99</v>
      </c>
      <c r="P3344" s="570">
        <v>99</v>
      </c>
      <c r="Q3344" s="570"/>
      <c r="R3344" s="570">
        <v>0</v>
      </c>
      <c r="S3344" s="570"/>
      <c r="T3344" s="570"/>
      <c r="U3344" s="570"/>
      <c r="V3344" s="570"/>
      <c r="W3344" s="570"/>
      <c r="X3344" s="570"/>
      <c r="Y3344" s="570"/>
      <c r="Z3344" s="570"/>
      <c r="AA3344" s="570"/>
      <c r="AB3344" s="570"/>
      <c r="AC3344" s="570"/>
      <c r="AD3344" s="570"/>
      <c r="AE3344" s="570"/>
      <c r="AF3344" s="570"/>
      <c r="AG3344" s="570"/>
      <c r="AH3344" s="570"/>
      <c r="AI3344" s="570"/>
      <c r="AJ3344" s="570"/>
      <c r="AK3344" s="570"/>
      <c r="AL3344" s="570"/>
    </row>
    <row r="3345" spans="1:38">
      <c r="A3345" s="570">
        <v>19</v>
      </c>
      <c r="B3345" s="570">
        <v>73</v>
      </c>
      <c r="C3345" s="570">
        <v>2024</v>
      </c>
      <c r="D3345" s="570">
        <v>1</v>
      </c>
      <c r="E3345" s="570">
        <v>99</v>
      </c>
      <c r="F3345" s="570"/>
      <c r="G3345" s="570">
        <v>99</v>
      </c>
      <c r="H3345" s="570"/>
      <c r="I3345" s="570">
        <v>99</v>
      </c>
      <c r="J3345" s="570">
        <v>134</v>
      </c>
      <c r="K3345" s="570">
        <v>99</v>
      </c>
      <c r="L3345" s="570"/>
      <c r="M3345" s="570">
        <v>99</v>
      </c>
      <c r="N3345" s="570">
        <v>99</v>
      </c>
      <c r="O3345" s="570">
        <v>99</v>
      </c>
      <c r="P3345" s="570">
        <v>99</v>
      </c>
      <c r="Q3345" s="570">
        <v>8</v>
      </c>
      <c r="R3345" s="570">
        <v>118</v>
      </c>
      <c r="S3345" s="570">
        <v>5.6271186440677949</v>
      </c>
      <c r="T3345" s="570">
        <v>5.8644067796610164</v>
      </c>
      <c r="U3345" s="570">
        <v>21.588983050847457</v>
      </c>
      <c r="V3345" s="570">
        <v>0.84745762711864381</v>
      </c>
      <c r="W3345" s="570">
        <v>1.6949152542372876</v>
      </c>
      <c r="X3345" s="570">
        <v>86.440677966101674</v>
      </c>
      <c r="Y3345" s="570">
        <v>38.135593220338976</v>
      </c>
      <c r="Z3345" s="570">
        <v>5.4984710339854805</v>
      </c>
      <c r="AA3345" s="570">
        <v>1.3135319844066142</v>
      </c>
      <c r="AB3345" s="570">
        <v>2.0332626125219182</v>
      </c>
      <c r="AC3345" s="570">
        <v>15.525489951869297</v>
      </c>
      <c r="AD3345" s="570">
        <v>66.19239647183349</v>
      </c>
      <c r="AE3345" s="570">
        <v>43.482236922211563</v>
      </c>
      <c r="AF3345" s="570">
        <v>15.796519410977249</v>
      </c>
      <c r="AG3345" s="570">
        <v>17.991327438628211</v>
      </c>
      <c r="AH3345" s="570">
        <v>0.84745762711864381</v>
      </c>
      <c r="AI3345" s="570">
        <v>0</v>
      </c>
      <c r="AJ3345" s="570"/>
      <c r="AK3345" s="570"/>
      <c r="AL3345" s="570"/>
    </row>
    <row r="3346" spans="1:38">
      <c r="A3346" s="570">
        <v>19</v>
      </c>
      <c r="B3346" s="570">
        <v>74</v>
      </c>
      <c r="C3346" s="570">
        <v>2024</v>
      </c>
      <c r="D3346" s="570">
        <v>2</v>
      </c>
      <c r="E3346" s="570">
        <v>99</v>
      </c>
      <c r="F3346" s="570"/>
      <c r="G3346" s="570">
        <v>99</v>
      </c>
      <c r="H3346" s="570"/>
      <c r="I3346" s="570">
        <v>99</v>
      </c>
      <c r="J3346" s="570">
        <v>134</v>
      </c>
      <c r="K3346" s="570">
        <v>99</v>
      </c>
      <c r="L3346" s="570"/>
      <c r="M3346" s="570">
        <v>99</v>
      </c>
      <c r="N3346" s="570">
        <v>99</v>
      </c>
      <c r="O3346" s="570">
        <v>99</v>
      </c>
      <c r="P3346" s="570">
        <v>99</v>
      </c>
      <c r="Q3346" s="570">
        <v>18</v>
      </c>
      <c r="R3346" s="570">
        <v>397</v>
      </c>
      <c r="S3346" s="570">
        <v>5.7204030226700242</v>
      </c>
      <c r="T3346" s="570">
        <v>4.7002518891687668</v>
      </c>
      <c r="U3346" s="570">
        <v>7.9750629722921884</v>
      </c>
      <c r="V3346" s="570">
        <v>0.25188916876574302</v>
      </c>
      <c r="W3346" s="570">
        <v>0</v>
      </c>
      <c r="X3346" s="570">
        <v>4.2821158690176322</v>
      </c>
      <c r="Y3346" s="570">
        <v>2.2670025188916871</v>
      </c>
      <c r="Z3346" s="570">
        <v>4.1561350735007556</v>
      </c>
      <c r="AA3346" s="570">
        <v>1.5886600151127579</v>
      </c>
      <c r="AB3346" s="570">
        <v>1.5738175560642429</v>
      </c>
      <c r="AC3346" s="570">
        <v>9.2295849676390755</v>
      </c>
      <c r="AD3346" s="570">
        <v>28.047563502406401</v>
      </c>
      <c r="AE3346" s="570">
        <v>34.628924449910883</v>
      </c>
      <c r="AF3346" s="570">
        <v>27.72346368715084</v>
      </c>
      <c r="AG3346" s="570">
        <v>23.330410369398777</v>
      </c>
      <c r="AH3346" s="570">
        <v>1.5113350125944589</v>
      </c>
      <c r="AI3346" s="570">
        <v>397</v>
      </c>
      <c r="AJ3346" s="570">
        <v>77.925440806045302</v>
      </c>
      <c r="AK3346" s="570">
        <v>16.049877816060803</v>
      </c>
      <c r="AL3346" s="570"/>
    </row>
    <row r="3347" spans="1:38">
      <c r="A3347" s="570">
        <v>19</v>
      </c>
      <c r="B3347" s="570">
        <v>75</v>
      </c>
      <c r="C3347" s="570">
        <v>2024</v>
      </c>
      <c r="D3347" s="570">
        <v>3</v>
      </c>
      <c r="E3347" s="570">
        <v>99</v>
      </c>
      <c r="F3347" s="570"/>
      <c r="G3347" s="570">
        <v>99</v>
      </c>
      <c r="H3347" s="570"/>
      <c r="I3347" s="570">
        <v>99</v>
      </c>
      <c r="J3347" s="570">
        <v>134</v>
      </c>
      <c r="K3347" s="570">
        <v>99</v>
      </c>
      <c r="L3347" s="570"/>
      <c r="M3347" s="570">
        <v>99</v>
      </c>
      <c r="N3347" s="570">
        <v>99</v>
      </c>
      <c r="O3347" s="570">
        <v>99</v>
      </c>
      <c r="P3347" s="570">
        <v>99</v>
      </c>
      <c r="Q3347" s="570">
        <v>36</v>
      </c>
      <c r="R3347" s="570">
        <v>586</v>
      </c>
      <c r="S3347" s="570">
        <v>5.8566552901023892</v>
      </c>
      <c r="T3347" s="570">
        <v>5.1433447098976117</v>
      </c>
      <c r="U3347" s="570">
        <v>10.55017064846416</v>
      </c>
      <c r="V3347" s="570">
        <v>3.2423208191126278</v>
      </c>
      <c r="W3347" s="570">
        <v>1.8771331058020473</v>
      </c>
      <c r="X3347" s="570">
        <v>22.354948805460747</v>
      </c>
      <c r="Y3347" s="570">
        <v>11.262798634812288</v>
      </c>
      <c r="Z3347" s="570">
        <v>7.8892531757155453</v>
      </c>
      <c r="AA3347" s="570">
        <v>1.3959711926092453</v>
      </c>
      <c r="AB3347" s="570">
        <v>1.3321689596848389</v>
      </c>
      <c r="AC3347" s="570">
        <v>10.476354315175087</v>
      </c>
      <c r="AD3347" s="570">
        <v>63.226847593336856</v>
      </c>
      <c r="AE3347" s="570">
        <v>42.489930758400639</v>
      </c>
      <c r="AF3347" s="570">
        <v>17.898594990836894</v>
      </c>
      <c r="AG3347" s="570">
        <v>18.592845435544248</v>
      </c>
      <c r="AH3347" s="570">
        <v>0.51194539249146764</v>
      </c>
      <c r="AI3347" s="570">
        <v>580</v>
      </c>
      <c r="AJ3347" s="570">
        <v>83.297758620689734</v>
      </c>
      <c r="AK3347" s="570">
        <v>15.769438257353574</v>
      </c>
      <c r="AL3347" s="570"/>
    </row>
    <row r="3348" spans="1:38">
      <c r="A3348" s="570">
        <v>19</v>
      </c>
      <c r="B3348" s="570">
        <v>76</v>
      </c>
      <c r="C3348" s="570">
        <v>2024</v>
      </c>
      <c r="D3348" s="570">
        <v>4</v>
      </c>
      <c r="E3348" s="570">
        <v>99</v>
      </c>
      <c r="F3348" s="570"/>
      <c r="G3348" s="570">
        <v>99</v>
      </c>
      <c r="H3348" s="570"/>
      <c r="I3348" s="570">
        <v>99</v>
      </c>
      <c r="J3348" s="570">
        <v>134</v>
      </c>
      <c r="K3348" s="570">
        <v>99</v>
      </c>
      <c r="L3348" s="570"/>
      <c r="M3348" s="570">
        <v>99</v>
      </c>
      <c r="N3348" s="570">
        <v>99</v>
      </c>
      <c r="O3348" s="570">
        <v>99</v>
      </c>
      <c r="P3348" s="570">
        <v>99</v>
      </c>
      <c r="Q3348" s="570">
        <v>28</v>
      </c>
      <c r="R3348" s="570">
        <v>1216</v>
      </c>
      <c r="S3348" s="570">
        <v>5.4490131578947372</v>
      </c>
      <c r="T3348" s="570">
        <v>4.53125</v>
      </c>
      <c r="U3348" s="570">
        <v>8.0310855263157848</v>
      </c>
      <c r="V3348" s="570">
        <v>0.98684210526315808</v>
      </c>
      <c r="W3348" s="570">
        <v>0.57565789473684204</v>
      </c>
      <c r="X3348" s="570">
        <v>8.1414473684210549</v>
      </c>
      <c r="Y3348" s="570">
        <v>2.7960526315789473</v>
      </c>
      <c r="Z3348" s="570">
        <v>4.5355326827583777</v>
      </c>
      <c r="AA3348" s="570">
        <v>1.3187784718145827</v>
      </c>
      <c r="AB3348" s="570">
        <v>1.2859349519543721</v>
      </c>
      <c r="AC3348" s="570">
        <v>2.6580274818057523</v>
      </c>
      <c r="AD3348" s="570">
        <v>43.003855457536091</v>
      </c>
      <c r="AE3348" s="570">
        <v>53.387334764184843</v>
      </c>
      <c r="AF3348" s="570">
        <v>32.366249667287732</v>
      </c>
      <c r="AG3348" s="570">
        <v>29.053899270216309</v>
      </c>
      <c r="AH3348" s="570">
        <v>0.32894736842105271</v>
      </c>
      <c r="AI3348" s="570">
        <v>1215</v>
      </c>
      <c r="AJ3348" s="570">
        <v>78.553497942386755</v>
      </c>
      <c r="AK3348" s="570">
        <v>15.63142841742313</v>
      </c>
      <c r="AL3348" s="570"/>
    </row>
    <row r="3349" spans="1:38">
      <c r="A3349" s="570">
        <v>19</v>
      </c>
      <c r="B3349" s="570">
        <v>77</v>
      </c>
      <c r="C3349" s="570">
        <v>2024</v>
      </c>
      <c r="D3349" s="570">
        <v>5</v>
      </c>
      <c r="E3349" s="570">
        <v>99</v>
      </c>
      <c r="F3349" s="570"/>
      <c r="G3349" s="570">
        <v>99</v>
      </c>
      <c r="H3349" s="570"/>
      <c r="I3349" s="570">
        <v>99</v>
      </c>
      <c r="J3349" s="570">
        <v>134</v>
      </c>
      <c r="K3349" s="570">
        <v>99</v>
      </c>
      <c r="L3349" s="570"/>
      <c r="M3349" s="570">
        <v>99</v>
      </c>
      <c r="N3349" s="570">
        <v>99</v>
      </c>
      <c r="O3349" s="570">
        <v>99</v>
      </c>
      <c r="P3349" s="570">
        <v>99</v>
      </c>
      <c r="Q3349" s="570">
        <v>24</v>
      </c>
      <c r="R3349" s="570">
        <v>477</v>
      </c>
      <c r="S3349" s="570">
        <v>5.4926624737945486</v>
      </c>
      <c r="T3349" s="570">
        <v>4.8763102725366876</v>
      </c>
      <c r="U3349" s="570">
        <v>10.620545073375256</v>
      </c>
      <c r="V3349" s="570">
        <v>2.7253668763102725</v>
      </c>
      <c r="W3349" s="570">
        <v>0.41928721174004202</v>
      </c>
      <c r="X3349" s="570">
        <v>20.754716981132077</v>
      </c>
      <c r="Y3349" s="570">
        <v>9.2243186582809216</v>
      </c>
      <c r="Z3349" s="570">
        <v>7.2175215782320494</v>
      </c>
      <c r="AA3349" s="570">
        <v>1.4531281364129478</v>
      </c>
      <c r="AB3349" s="570">
        <v>1.5100656726105588</v>
      </c>
      <c r="AC3349" s="570">
        <v>8.6546465696126482</v>
      </c>
      <c r="AD3349" s="570">
        <v>48.405724872108038</v>
      </c>
      <c r="AE3349" s="570">
        <v>52.648541693886365</v>
      </c>
      <c r="AF3349" s="570">
        <v>23.189110354885756</v>
      </c>
      <c r="AG3349" s="570">
        <v>23.864594570404314</v>
      </c>
      <c r="AH3349" s="570">
        <v>0.41928721174004202</v>
      </c>
      <c r="AI3349" s="570">
        <v>441</v>
      </c>
      <c r="AJ3349" s="570">
        <v>85.549206349206358</v>
      </c>
      <c r="AK3349" s="570">
        <v>15.093408119656075</v>
      </c>
      <c r="AL3349" s="570"/>
    </row>
    <row r="3350" spans="1:38">
      <c r="A3350" s="570">
        <v>19</v>
      </c>
      <c r="B3350" s="570">
        <v>78</v>
      </c>
      <c r="C3350" s="570">
        <v>2024</v>
      </c>
      <c r="D3350" s="570">
        <v>6</v>
      </c>
      <c r="E3350" s="570">
        <v>99</v>
      </c>
      <c r="F3350" s="570"/>
      <c r="G3350" s="570">
        <v>99</v>
      </c>
      <c r="H3350" s="570"/>
      <c r="I3350" s="570">
        <v>99</v>
      </c>
      <c r="J3350" s="570">
        <v>134</v>
      </c>
      <c r="K3350" s="570">
        <v>99</v>
      </c>
      <c r="L3350" s="570"/>
      <c r="M3350" s="570">
        <v>99</v>
      </c>
      <c r="N3350" s="570">
        <v>99</v>
      </c>
      <c r="O3350" s="570">
        <v>99</v>
      </c>
      <c r="P3350" s="570">
        <v>99</v>
      </c>
      <c r="Q3350" s="570">
        <v>16</v>
      </c>
      <c r="R3350" s="570">
        <v>294</v>
      </c>
      <c r="S3350" s="570">
        <v>5.4523809523809534</v>
      </c>
      <c r="T3350" s="570">
        <v>4.6938775510204076</v>
      </c>
      <c r="U3350" s="570">
        <v>14.655102040816326</v>
      </c>
      <c r="V3350" s="570">
        <v>6.1224489795918364</v>
      </c>
      <c r="W3350" s="570">
        <v>2.3809523809523818</v>
      </c>
      <c r="X3350" s="570">
        <v>41.156462585034006</v>
      </c>
      <c r="Y3350" s="570">
        <v>17.687074829931973</v>
      </c>
      <c r="Z3350" s="570">
        <v>8.5415007975145318</v>
      </c>
      <c r="AA3350" s="570">
        <v>1.6566022654094237</v>
      </c>
      <c r="AB3350" s="570">
        <v>1.7942168810650403</v>
      </c>
      <c r="AC3350" s="570">
        <v>15.3861043854527</v>
      </c>
      <c r="AD3350" s="570">
        <v>60.754063759119248</v>
      </c>
      <c r="AE3350" s="570">
        <v>53.065218362034841</v>
      </c>
      <c r="AF3350" s="570">
        <v>17.541766109785204</v>
      </c>
      <c r="AG3350" s="570">
        <v>19.934670762853024</v>
      </c>
      <c r="AH3350" s="570">
        <v>1.0204081632653061</v>
      </c>
      <c r="AI3350" s="570">
        <v>293</v>
      </c>
      <c r="AJ3350" s="570">
        <v>94.355290102389134</v>
      </c>
      <c r="AK3350" s="570">
        <v>15.742692115687795</v>
      </c>
      <c r="AL3350" s="570"/>
    </row>
    <row r="3351" spans="1:38">
      <c r="A3351" s="570">
        <v>19</v>
      </c>
      <c r="B3351" s="570">
        <v>79</v>
      </c>
      <c r="C3351" s="570">
        <v>2024</v>
      </c>
      <c r="D3351" s="570">
        <v>7</v>
      </c>
      <c r="E3351" s="570">
        <v>99</v>
      </c>
      <c r="F3351" s="570"/>
      <c r="G3351" s="570">
        <v>99</v>
      </c>
      <c r="H3351" s="570"/>
      <c r="I3351" s="570">
        <v>99</v>
      </c>
      <c r="J3351" s="570">
        <v>134</v>
      </c>
      <c r="K3351" s="570">
        <v>99</v>
      </c>
      <c r="L3351" s="570"/>
      <c r="M3351" s="570">
        <v>99</v>
      </c>
      <c r="N3351" s="570">
        <v>99</v>
      </c>
      <c r="O3351" s="570">
        <v>99</v>
      </c>
      <c r="P3351" s="570">
        <v>99</v>
      </c>
      <c r="Q3351" s="570"/>
      <c r="R3351" s="570">
        <v>0</v>
      </c>
      <c r="S3351" s="570"/>
      <c r="T3351" s="570"/>
      <c r="U3351" s="570"/>
      <c r="V3351" s="570"/>
      <c r="W3351" s="570"/>
      <c r="X3351" s="570"/>
      <c r="Y3351" s="570"/>
      <c r="Z3351" s="570"/>
      <c r="AA3351" s="570"/>
      <c r="AB3351" s="570"/>
      <c r="AC3351" s="570"/>
      <c r="AD3351" s="570"/>
      <c r="AE3351" s="570"/>
      <c r="AF3351" s="570"/>
      <c r="AG3351" s="570"/>
      <c r="AH3351" s="570"/>
      <c r="AI3351" s="570"/>
      <c r="AJ3351" s="570"/>
      <c r="AK3351" s="570"/>
      <c r="AL3351" s="570"/>
    </row>
    <row r="3352" spans="1:38">
      <c r="A3352" s="570">
        <v>19</v>
      </c>
      <c r="B3352" s="570">
        <v>80</v>
      </c>
      <c r="C3352" s="570">
        <v>2024</v>
      </c>
      <c r="D3352" s="570">
        <v>8</v>
      </c>
      <c r="E3352" s="570">
        <v>99</v>
      </c>
      <c r="F3352" s="570"/>
      <c r="G3352" s="570">
        <v>99</v>
      </c>
      <c r="H3352" s="570"/>
      <c r="I3352" s="570">
        <v>99</v>
      </c>
      <c r="J3352" s="570">
        <v>134</v>
      </c>
      <c r="K3352" s="570">
        <v>99</v>
      </c>
      <c r="L3352" s="570"/>
      <c r="M3352" s="570">
        <v>99</v>
      </c>
      <c r="N3352" s="570">
        <v>99</v>
      </c>
      <c r="O3352" s="570">
        <v>99</v>
      </c>
      <c r="P3352" s="570">
        <v>99</v>
      </c>
      <c r="Q3352" s="570">
        <v>20</v>
      </c>
      <c r="R3352" s="570">
        <v>277</v>
      </c>
      <c r="S3352" s="570">
        <v>4.6317689530685922</v>
      </c>
      <c r="T3352" s="570">
        <v>3.8953068592057751</v>
      </c>
      <c r="U3352" s="570">
        <v>12.271480144404331</v>
      </c>
      <c r="V3352" s="570">
        <v>4.6931407942238277</v>
      </c>
      <c r="W3352" s="570">
        <v>0</v>
      </c>
      <c r="X3352" s="570">
        <v>22.021660649819495</v>
      </c>
      <c r="Y3352" s="570">
        <v>11.913357400722022</v>
      </c>
      <c r="Z3352" s="570">
        <v>6.9202065590560844</v>
      </c>
      <c r="AA3352" s="570">
        <v>1.5901779220809324</v>
      </c>
      <c r="AB3352" s="570">
        <v>1.703642200402615</v>
      </c>
      <c r="AC3352" s="570">
        <v>43.520361287191129</v>
      </c>
      <c r="AD3352" s="570">
        <v>74.27099031777729</v>
      </c>
      <c r="AE3352" s="570">
        <v>70.536757595698816</v>
      </c>
      <c r="AF3352" s="570">
        <v>18.690958164642375</v>
      </c>
      <c r="AG3352" s="570">
        <v>17.959054286091661</v>
      </c>
      <c r="AH3352" s="570">
        <v>1.4440433212996389</v>
      </c>
      <c r="AI3352" s="570">
        <v>276</v>
      </c>
      <c r="AJ3352" s="570">
        <v>93.973550724637676</v>
      </c>
      <c r="AK3352" s="570">
        <v>13.533237702677098</v>
      </c>
      <c r="AL3352" s="570"/>
    </row>
    <row r="3353" spans="1:38">
      <c r="A3353" s="570">
        <v>19</v>
      </c>
      <c r="B3353" s="570">
        <v>81</v>
      </c>
      <c r="C3353" s="570">
        <v>2024</v>
      </c>
      <c r="D3353" s="570">
        <v>9</v>
      </c>
      <c r="E3353" s="570">
        <v>99</v>
      </c>
      <c r="F3353" s="570"/>
      <c r="G3353" s="570">
        <v>99</v>
      </c>
      <c r="H3353" s="570"/>
      <c r="I3353" s="570">
        <v>99</v>
      </c>
      <c r="J3353" s="570">
        <v>134</v>
      </c>
      <c r="K3353" s="570">
        <v>99</v>
      </c>
      <c r="L3353" s="570"/>
      <c r="M3353" s="570">
        <v>99</v>
      </c>
      <c r="N3353" s="570">
        <v>99</v>
      </c>
      <c r="O3353" s="570">
        <v>99</v>
      </c>
      <c r="P3353" s="570">
        <v>99</v>
      </c>
      <c r="Q3353" s="570">
        <v>36</v>
      </c>
      <c r="R3353" s="570">
        <v>379</v>
      </c>
      <c r="S3353" s="570">
        <v>5.9868073878627985</v>
      </c>
      <c r="T3353" s="570">
        <v>5.0659630606860162</v>
      </c>
      <c r="U3353" s="570">
        <v>13.045118733509241</v>
      </c>
      <c r="V3353" s="570">
        <v>1.0554089709762537</v>
      </c>
      <c r="W3353" s="570">
        <v>1.3192612137203172</v>
      </c>
      <c r="X3353" s="570">
        <v>18.733509234828496</v>
      </c>
      <c r="Y3353" s="570">
        <v>4.4854881266490754</v>
      </c>
      <c r="Z3353" s="570">
        <v>4.6788465951381761</v>
      </c>
      <c r="AA3353" s="570">
        <v>1.4354483518455603</v>
      </c>
      <c r="AB3353" s="570">
        <v>1.5180105396984187</v>
      </c>
      <c r="AC3353" s="570">
        <v>29.072417902594804</v>
      </c>
      <c r="AD3353" s="570">
        <v>53.857589787240151</v>
      </c>
      <c r="AE3353" s="570">
        <v>51.017670562701809</v>
      </c>
      <c r="AF3353" s="570">
        <v>17.902692489371749</v>
      </c>
      <c r="AG3353" s="570">
        <v>17.742664790996788</v>
      </c>
      <c r="AH3353" s="570">
        <v>1.0554089709762537</v>
      </c>
      <c r="AI3353" s="570">
        <v>375</v>
      </c>
      <c r="AJ3353" s="570">
        <v>94.07119999999999</v>
      </c>
      <c r="AK3353" s="570">
        <v>15.190705646029684</v>
      </c>
      <c r="AL3353" s="570"/>
    </row>
    <row r="3354" spans="1:38">
      <c r="A3354" s="570">
        <v>19</v>
      </c>
      <c r="B3354" s="570">
        <v>82</v>
      </c>
      <c r="C3354" s="570">
        <v>2024</v>
      </c>
      <c r="D3354" s="570">
        <v>10</v>
      </c>
      <c r="E3354" s="570">
        <v>99</v>
      </c>
      <c r="F3354" s="570"/>
      <c r="G3354" s="570">
        <v>99</v>
      </c>
      <c r="H3354" s="570"/>
      <c r="I3354" s="570">
        <v>99</v>
      </c>
      <c r="J3354" s="570">
        <v>134</v>
      </c>
      <c r="K3354" s="570">
        <v>99</v>
      </c>
      <c r="L3354" s="570"/>
      <c r="M3354" s="570">
        <v>99</v>
      </c>
      <c r="N3354" s="570">
        <v>99</v>
      </c>
      <c r="O3354" s="570">
        <v>99</v>
      </c>
      <c r="P3354" s="570">
        <v>99</v>
      </c>
      <c r="Q3354" s="570">
        <v>76</v>
      </c>
      <c r="R3354" s="570">
        <v>1072</v>
      </c>
      <c r="S3354" s="570">
        <v>5.0037313432835804</v>
      </c>
      <c r="T3354" s="570">
        <v>4.491604477611939</v>
      </c>
      <c r="U3354" s="570">
        <v>16.208302238805963</v>
      </c>
      <c r="V3354" s="570">
        <v>3.6380597014925375</v>
      </c>
      <c r="W3354" s="570">
        <v>1.9589552238805967</v>
      </c>
      <c r="X3354" s="570">
        <v>52.518656716417915</v>
      </c>
      <c r="Y3354" s="570">
        <v>15.298507462686564</v>
      </c>
      <c r="Z3354" s="570">
        <v>7.606203042882024</v>
      </c>
      <c r="AA3354" s="570">
        <v>1.6983269518223669</v>
      </c>
      <c r="AB3354" s="570">
        <v>1.6823059756776857</v>
      </c>
      <c r="AC3354" s="570">
        <v>18.316613400691377</v>
      </c>
      <c r="AD3354" s="570">
        <v>49.572726312468419</v>
      </c>
      <c r="AE3354" s="570">
        <v>70.099958792751025</v>
      </c>
      <c r="AF3354" s="570">
        <v>20.847919097627376</v>
      </c>
      <c r="AG3354" s="570">
        <v>21.323703571888782</v>
      </c>
      <c r="AH3354" s="570">
        <v>1.0261194029850744</v>
      </c>
      <c r="AI3354" s="570">
        <v>1057</v>
      </c>
      <c r="AJ3354" s="570">
        <v>100.61778618732262</v>
      </c>
      <c r="AK3354" s="570">
        <v>14.909837922726075</v>
      </c>
      <c r="AL3354" s="570"/>
    </row>
    <row r="3355" spans="1:38">
      <c r="A3355" s="570">
        <v>19</v>
      </c>
      <c r="B3355" s="570">
        <v>83</v>
      </c>
      <c r="C3355" s="570">
        <v>2024</v>
      </c>
      <c r="D3355" s="570">
        <v>11</v>
      </c>
      <c r="E3355" s="570">
        <v>99</v>
      </c>
      <c r="F3355" s="570"/>
      <c r="G3355" s="570">
        <v>99</v>
      </c>
      <c r="H3355" s="570"/>
      <c r="I3355" s="570">
        <v>99</v>
      </c>
      <c r="J3355" s="570">
        <v>134</v>
      </c>
      <c r="K3355" s="570">
        <v>99</v>
      </c>
      <c r="L3355" s="570"/>
      <c r="M3355" s="570">
        <v>99</v>
      </c>
      <c r="N3355" s="570">
        <v>99</v>
      </c>
      <c r="O3355" s="570">
        <v>99</v>
      </c>
      <c r="P3355" s="570">
        <v>99</v>
      </c>
      <c r="Q3355" s="570">
        <v>38</v>
      </c>
      <c r="R3355" s="570">
        <v>567</v>
      </c>
      <c r="S3355" s="570">
        <v>4.9329805996472658</v>
      </c>
      <c r="T3355" s="570">
        <v>4.7001763668430323</v>
      </c>
      <c r="U3355" s="570">
        <v>15.895414462081121</v>
      </c>
      <c r="V3355" s="570">
        <v>2.9982363315696641</v>
      </c>
      <c r="W3355" s="570">
        <v>3.3509700176366839</v>
      </c>
      <c r="X3355" s="570">
        <v>44.797178130511469</v>
      </c>
      <c r="Y3355" s="570">
        <v>14.285714285714288</v>
      </c>
      <c r="Z3355" s="570">
        <v>7.3363543654160193</v>
      </c>
      <c r="AA3355" s="570">
        <v>1.7775065580744058</v>
      </c>
      <c r="AB3355" s="570">
        <v>1.6581953931428188</v>
      </c>
      <c r="AC3355" s="570">
        <v>32.909833152925131</v>
      </c>
      <c r="AD3355" s="570">
        <v>58.353784644847757</v>
      </c>
      <c r="AE3355" s="570">
        <v>65.498013440657644</v>
      </c>
      <c r="AF3355" s="570">
        <v>20.84558823529412</v>
      </c>
      <c r="AG3355" s="570">
        <v>19.852811602375439</v>
      </c>
      <c r="AH3355" s="570">
        <v>1.5873015873015868</v>
      </c>
      <c r="AI3355" s="570">
        <v>548</v>
      </c>
      <c r="AJ3355" s="570">
        <v>100.62864963503648</v>
      </c>
      <c r="AK3355" s="570">
        <v>14.561727549086523</v>
      </c>
      <c r="AL3355" s="570"/>
    </row>
    <row r="3356" spans="1:38">
      <c r="A3356" s="570">
        <v>19</v>
      </c>
      <c r="B3356" s="570">
        <v>84</v>
      </c>
      <c r="C3356" s="570">
        <v>2024</v>
      </c>
      <c r="D3356" s="570">
        <v>12</v>
      </c>
      <c r="E3356" s="570">
        <v>99</v>
      </c>
      <c r="F3356" s="570"/>
      <c r="G3356" s="570">
        <v>99</v>
      </c>
      <c r="H3356" s="570"/>
      <c r="I3356" s="570">
        <v>99</v>
      </c>
      <c r="J3356" s="570">
        <v>134</v>
      </c>
      <c r="K3356" s="570">
        <v>99</v>
      </c>
      <c r="L3356" s="570"/>
      <c r="M3356" s="570">
        <v>99</v>
      </c>
      <c r="N3356" s="570">
        <v>99</v>
      </c>
      <c r="O3356" s="570">
        <v>99</v>
      </c>
      <c r="P3356" s="570">
        <v>99</v>
      </c>
      <c r="Q3356" s="570">
        <v>11</v>
      </c>
      <c r="R3356" s="570">
        <v>157</v>
      </c>
      <c r="S3356" s="570">
        <v>4.9808917197452223</v>
      </c>
      <c r="T3356" s="570">
        <v>5.3248407643312099</v>
      </c>
      <c r="U3356" s="570">
        <v>21.410191082802548</v>
      </c>
      <c r="V3356" s="570">
        <v>10.828025477707008</v>
      </c>
      <c r="W3356" s="570">
        <v>1.9108280254777077</v>
      </c>
      <c r="X3356" s="570">
        <v>82.802547770700642</v>
      </c>
      <c r="Y3356" s="570">
        <v>36.942675159235662</v>
      </c>
      <c r="Z3356" s="570">
        <v>6.2682618270868398</v>
      </c>
      <c r="AA3356" s="570">
        <v>2.0455679527754338</v>
      </c>
      <c r="AB3356" s="570">
        <v>1.3026996002645252</v>
      </c>
      <c r="AC3356" s="570">
        <v>-25.496742838498861</v>
      </c>
      <c r="AD3356" s="570">
        <v>46.441192890161489</v>
      </c>
      <c r="AE3356" s="570">
        <v>28.437808560368552</v>
      </c>
      <c r="AF3356" s="570">
        <v>36.596736596736591</v>
      </c>
      <c r="AG3356" s="570">
        <v>40.333573314134867</v>
      </c>
      <c r="AH3356" s="570">
        <v>6.3694267515923588</v>
      </c>
      <c r="AI3356" s="570">
        <v>143</v>
      </c>
      <c r="AJ3356" s="570">
        <v>108.21678321678318</v>
      </c>
      <c r="AK3356" s="570">
        <v>15.812411097496422</v>
      </c>
      <c r="AL3356" s="570"/>
    </row>
    <row r="3357" spans="1:38">
      <c r="A3357" s="570">
        <v>19</v>
      </c>
      <c r="B3357" s="570">
        <v>85</v>
      </c>
      <c r="C3357" s="570">
        <v>2024</v>
      </c>
      <c r="D3357" s="570">
        <v>1</v>
      </c>
      <c r="E3357" s="570">
        <v>99</v>
      </c>
      <c r="F3357" s="570"/>
      <c r="G3357" s="570">
        <v>99</v>
      </c>
      <c r="H3357" s="570"/>
      <c r="I3357" s="570">
        <v>99</v>
      </c>
      <c r="J3357" s="570">
        <v>141</v>
      </c>
      <c r="K3357" s="570">
        <v>99</v>
      </c>
      <c r="L3357" s="570"/>
      <c r="M3357" s="570">
        <v>99</v>
      </c>
      <c r="N3357" s="570">
        <v>99</v>
      </c>
      <c r="O3357" s="570">
        <v>99</v>
      </c>
      <c r="P3357" s="570">
        <v>99</v>
      </c>
      <c r="Q3357" s="570">
        <v>6</v>
      </c>
      <c r="R3357" s="570">
        <v>32</v>
      </c>
      <c r="S3357" s="570">
        <v>5.46875</v>
      </c>
      <c r="T3357" s="570">
        <v>5.90625</v>
      </c>
      <c r="U3357" s="570">
        <v>16.168749999999999</v>
      </c>
      <c r="V3357" s="570">
        <v>0</v>
      </c>
      <c r="W3357" s="570">
        <v>0</v>
      </c>
      <c r="X3357" s="570">
        <v>43.75</v>
      </c>
      <c r="Y3357" s="570">
        <v>25</v>
      </c>
      <c r="Z3357" s="570">
        <v>7.9598381539765004</v>
      </c>
      <c r="AA3357" s="570">
        <v>0.9677414104501264</v>
      </c>
      <c r="AB3357" s="570">
        <v>1.4654217609616698</v>
      </c>
      <c r="AC3357" s="570">
        <v>18.52702057056398</v>
      </c>
      <c r="AD3357" s="570">
        <v>49.644737120543994</v>
      </c>
      <c r="AE3357" s="570">
        <v>60.391758420637352</v>
      </c>
      <c r="AF3357" s="570">
        <v>4.283801874163319</v>
      </c>
      <c r="AG3357" s="570">
        <v>3.6540580242379752</v>
      </c>
      <c r="AH3357" s="570">
        <v>0</v>
      </c>
      <c r="AI3357" s="570">
        <v>19</v>
      </c>
      <c r="AJ3357" s="570">
        <v>100.75789473684216</v>
      </c>
      <c r="AK3357" s="570">
        <v>16.145115698553621</v>
      </c>
      <c r="AL3357" s="570"/>
    </row>
    <row r="3358" spans="1:38">
      <c r="A3358" s="570">
        <v>19</v>
      </c>
      <c r="B3358" s="570">
        <v>86</v>
      </c>
      <c r="C3358" s="570">
        <v>2024</v>
      </c>
      <c r="D3358" s="570">
        <v>2</v>
      </c>
      <c r="E3358" s="570">
        <v>99</v>
      </c>
      <c r="F3358" s="570"/>
      <c r="G3358" s="570">
        <v>99</v>
      </c>
      <c r="H3358" s="570"/>
      <c r="I3358" s="570">
        <v>99</v>
      </c>
      <c r="J3358" s="570">
        <v>141</v>
      </c>
      <c r="K3358" s="570">
        <v>99</v>
      </c>
      <c r="L3358" s="570"/>
      <c r="M3358" s="570">
        <v>99</v>
      </c>
      <c r="N3358" s="570">
        <v>99</v>
      </c>
      <c r="O3358" s="570">
        <v>99</v>
      </c>
      <c r="P3358" s="570">
        <v>99</v>
      </c>
      <c r="Q3358" s="570">
        <v>4</v>
      </c>
      <c r="R3358" s="570">
        <v>49</v>
      </c>
      <c r="S3358" s="570">
        <v>5.1428571428571441</v>
      </c>
      <c r="T3358" s="570">
        <v>3.8367346938775513</v>
      </c>
      <c r="U3358" s="570">
        <v>6.2714285714285696</v>
      </c>
      <c r="V3358" s="570">
        <v>0</v>
      </c>
      <c r="W3358" s="570">
        <v>0</v>
      </c>
      <c r="X3358" s="570">
        <v>2.0408163265306123</v>
      </c>
      <c r="Y3358" s="570">
        <v>2.0408163265306123</v>
      </c>
      <c r="Z3358" s="570">
        <v>2.9482613347461575</v>
      </c>
      <c r="AA3358" s="570">
        <v>1.0101525445522082</v>
      </c>
      <c r="AB3358" s="570">
        <v>1.58238954897797</v>
      </c>
      <c r="AC3358" s="570">
        <v>23.572705121534199</v>
      </c>
      <c r="AD3358" s="570">
        <v>55.718133163230448</v>
      </c>
      <c r="AE3358" s="570">
        <v>52.52886289580001</v>
      </c>
      <c r="AF3358" s="570">
        <v>3.4217877094972073</v>
      </c>
      <c r="AG3358" s="570">
        <v>2.2644373540053202</v>
      </c>
      <c r="AH3358" s="570">
        <v>0</v>
      </c>
      <c r="AI3358" s="570">
        <v>49</v>
      </c>
      <c r="AJ3358" s="570">
        <v>73.132653061224502</v>
      </c>
      <c r="AK3358" s="570">
        <v>15.556411228474635</v>
      </c>
      <c r="AL3358" s="570"/>
    </row>
    <row r="3359" spans="1:38">
      <c r="A3359" s="570">
        <v>19</v>
      </c>
      <c r="B3359" s="570">
        <v>87</v>
      </c>
      <c r="C3359" s="570">
        <v>2024</v>
      </c>
      <c r="D3359" s="570">
        <v>3</v>
      </c>
      <c r="E3359" s="570">
        <v>99</v>
      </c>
      <c r="F3359" s="570"/>
      <c r="G3359" s="570">
        <v>99</v>
      </c>
      <c r="H3359" s="570"/>
      <c r="I3359" s="570">
        <v>99</v>
      </c>
      <c r="J3359" s="570">
        <v>141</v>
      </c>
      <c r="K3359" s="570">
        <v>99</v>
      </c>
      <c r="L3359" s="570"/>
      <c r="M3359" s="570">
        <v>99</v>
      </c>
      <c r="N3359" s="570">
        <v>99</v>
      </c>
      <c r="O3359" s="570">
        <v>99</v>
      </c>
      <c r="P3359" s="570">
        <v>99</v>
      </c>
      <c r="Q3359" s="570">
        <v>16</v>
      </c>
      <c r="R3359" s="570">
        <v>120</v>
      </c>
      <c r="S3359" s="570">
        <v>5.4583333333333321</v>
      </c>
      <c r="T3359" s="570">
        <v>5.7</v>
      </c>
      <c r="U3359" s="570">
        <v>17.441666666666663</v>
      </c>
      <c r="V3359" s="570">
        <v>6.6666666666666687</v>
      </c>
      <c r="W3359" s="570">
        <v>1.6666666666666672</v>
      </c>
      <c r="X3359" s="570">
        <v>59.16666666666665</v>
      </c>
      <c r="Y3359" s="570">
        <v>35</v>
      </c>
      <c r="Z3359" s="570">
        <v>9.9058701732300634</v>
      </c>
      <c r="AA3359" s="570">
        <v>1.5805897281992225</v>
      </c>
      <c r="AB3359" s="570">
        <v>1.9646882704388495</v>
      </c>
      <c r="AC3359" s="570">
        <v>33.158954033048971</v>
      </c>
      <c r="AD3359" s="570">
        <v>68.008783374093682</v>
      </c>
      <c r="AE3359" s="570">
        <v>55.683182315217181</v>
      </c>
      <c r="AF3359" s="570">
        <v>3.6652412950519242</v>
      </c>
      <c r="AG3359" s="570">
        <v>6.2944528818248751</v>
      </c>
      <c r="AH3359" s="570">
        <v>0</v>
      </c>
      <c r="AI3359" s="570">
        <v>120</v>
      </c>
      <c r="AJ3359" s="570">
        <v>98.36999999999999</v>
      </c>
      <c r="AK3359" s="570">
        <v>15.891577754438149</v>
      </c>
      <c r="AL3359" s="570"/>
    </row>
    <row r="3360" spans="1:38">
      <c r="A3360" s="570">
        <v>19</v>
      </c>
      <c r="B3360" s="570">
        <v>88</v>
      </c>
      <c r="C3360" s="570">
        <v>2024</v>
      </c>
      <c r="D3360" s="570">
        <v>4</v>
      </c>
      <c r="E3360" s="570">
        <v>99</v>
      </c>
      <c r="F3360" s="570"/>
      <c r="G3360" s="570">
        <v>99</v>
      </c>
      <c r="H3360" s="570"/>
      <c r="I3360" s="570">
        <v>99</v>
      </c>
      <c r="J3360" s="570">
        <v>141</v>
      </c>
      <c r="K3360" s="570">
        <v>99</v>
      </c>
      <c r="L3360" s="570"/>
      <c r="M3360" s="570">
        <v>99</v>
      </c>
      <c r="N3360" s="570">
        <v>99</v>
      </c>
      <c r="O3360" s="570">
        <v>99</v>
      </c>
      <c r="P3360" s="570">
        <v>99</v>
      </c>
      <c r="Q3360" s="570">
        <v>10</v>
      </c>
      <c r="R3360" s="570">
        <v>112</v>
      </c>
      <c r="S3360" s="570">
        <v>4.9375</v>
      </c>
      <c r="T3360" s="570">
        <v>4.2321428571428559</v>
      </c>
      <c r="U3360" s="570">
        <v>10.325892857142852</v>
      </c>
      <c r="V3360" s="570">
        <v>5.3571428571428559</v>
      </c>
      <c r="W3360" s="570">
        <v>0</v>
      </c>
      <c r="X3360" s="570">
        <v>18.75</v>
      </c>
      <c r="Y3360" s="570">
        <v>10.714285714285712</v>
      </c>
      <c r="Z3360" s="570">
        <v>6.790759813574863</v>
      </c>
      <c r="AA3360" s="570">
        <v>1.2836975750875723</v>
      </c>
      <c r="AB3360" s="570">
        <v>1.4141008176395995</v>
      </c>
      <c r="AC3360" s="570">
        <v>40.988084515983246</v>
      </c>
      <c r="AD3360" s="570">
        <v>77.648960731834549</v>
      </c>
      <c r="AE3360" s="570">
        <v>66.708109707233518</v>
      </c>
      <c r="AF3360" s="570">
        <v>2.9811019430396595</v>
      </c>
      <c r="AG3360" s="570">
        <v>3.4406637967196918</v>
      </c>
      <c r="AH3360" s="570">
        <v>0</v>
      </c>
      <c r="AI3360" s="570">
        <v>112</v>
      </c>
      <c r="AJ3360" s="570">
        <v>86.537500000000023</v>
      </c>
      <c r="AK3360" s="570">
        <v>14.229437548784215</v>
      </c>
      <c r="AL3360" s="570"/>
    </row>
    <row r="3361" spans="1:38">
      <c r="A3361" s="570">
        <v>19</v>
      </c>
      <c r="B3361" s="570">
        <v>89</v>
      </c>
      <c r="C3361" s="570">
        <v>2024</v>
      </c>
      <c r="D3361" s="570">
        <v>5</v>
      </c>
      <c r="E3361" s="570">
        <v>99</v>
      </c>
      <c r="F3361" s="570"/>
      <c r="G3361" s="570">
        <v>99</v>
      </c>
      <c r="H3361" s="570"/>
      <c r="I3361" s="570">
        <v>99</v>
      </c>
      <c r="J3361" s="570">
        <v>141</v>
      </c>
      <c r="K3361" s="570">
        <v>99</v>
      </c>
      <c r="L3361" s="570"/>
      <c r="M3361" s="570">
        <v>99</v>
      </c>
      <c r="N3361" s="570">
        <v>99</v>
      </c>
      <c r="O3361" s="570">
        <v>99</v>
      </c>
      <c r="P3361" s="570">
        <v>99</v>
      </c>
      <c r="Q3361" s="570">
        <v>10</v>
      </c>
      <c r="R3361" s="570">
        <v>104</v>
      </c>
      <c r="S3361" s="570">
        <v>3.9519230769230775</v>
      </c>
      <c r="T3361" s="570">
        <v>3.7596153846153855</v>
      </c>
      <c r="U3361" s="570">
        <v>11.099038461538456</v>
      </c>
      <c r="V3361" s="570">
        <v>2.8846153846153846</v>
      </c>
      <c r="W3361" s="570">
        <v>2.8846153846153846</v>
      </c>
      <c r="X3361" s="570">
        <v>20.192307692307686</v>
      </c>
      <c r="Y3361" s="570">
        <v>7.6923076923076898</v>
      </c>
      <c r="Z3361" s="570">
        <v>6.812114423701189</v>
      </c>
      <c r="AA3361" s="570">
        <v>1.9383766388611987</v>
      </c>
      <c r="AB3361" s="570">
        <v>1.9782237191076844</v>
      </c>
      <c r="AC3361" s="570">
        <v>51.650386481364514</v>
      </c>
      <c r="AD3361" s="570">
        <v>79.834620472848812</v>
      </c>
      <c r="AE3361" s="570">
        <v>74.424199389599053</v>
      </c>
      <c r="AF3361" s="570">
        <v>5.0559066601847356</v>
      </c>
      <c r="AG3361" s="570">
        <v>5.437603930639102</v>
      </c>
      <c r="AH3361" s="570">
        <v>0</v>
      </c>
      <c r="AI3361" s="570">
        <v>104</v>
      </c>
      <c r="AJ3361" s="570">
        <v>89.862499999999983</v>
      </c>
      <c r="AK3361" s="570">
        <v>13.557385110053128</v>
      </c>
      <c r="AL3361" s="570"/>
    </row>
    <row r="3362" spans="1:38">
      <c r="A3362" s="570">
        <v>19</v>
      </c>
      <c r="B3362" s="570">
        <v>90</v>
      </c>
      <c r="C3362" s="570">
        <v>2024</v>
      </c>
      <c r="D3362" s="570">
        <v>6</v>
      </c>
      <c r="E3362" s="570">
        <v>99</v>
      </c>
      <c r="F3362" s="570"/>
      <c r="G3362" s="570">
        <v>99</v>
      </c>
      <c r="H3362" s="570"/>
      <c r="I3362" s="570">
        <v>99</v>
      </c>
      <c r="J3362" s="570">
        <v>141</v>
      </c>
      <c r="K3362" s="570">
        <v>99</v>
      </c>
      <c r="L3362" s="570"/>
      <c r="M3362" s="570">
        <v>99</v>
      </c>
      <c r="N3362" s="570">
        <v>99</v>
      </c>
      <c r="O3362" s="570">
        <v>99</v>
      </c>
      <c r="P3362" s="570">
        <v>99</v>
      </c>
      <c r="Q3362" s="570">
        <v>14</v>
      </c>
      <c r="R3362" s="570">
        <v>193</v>
      </c>
      <c r="S3362" s="570">
        <v>5.1243523316062189</v>
      </c>
      <c r="T3362" s="570">
        <v>4.4974093264248722</v>
      </c>
      <c r="U3362" s="570">
        <v>13.348186528497417</v>
      </c>
      <c r="V3362" s="570">
        <v>2.5906735751295344</v>
      </c>
      <c r="W3362" s="570">
        <v>5.1813471502590689</v>
      </c>
      <c r="X3362" s="570">
        <v>29.015544041450777</v>
      </c>
      <c r="Y3362" s="570">
        <v>17.616580310880828</v>
      </c>
      <c r="Z3362" s="570">
        <v>8.7643891650650492</v>
      </c>
      <c r="AA3362" s="570">
        <v>1.9112640529261031</v>
      </c>
      <c r="AB3362" s="570">
        <v>2.2095514569120214</v>
      </c>
      <c r="AC3362" s="570">
        <v>57.768931140298896</v>
      </c>
      <c r="AD3362" s="570">
        <v>80.764174430379555</v>
      </c>
      <c r="AE3362" s="570">
        <v>79.512343556815296</v>
      </c>
      <c r="AF3362" s="570">
        <v>11.515513126491644</v>
      </c>
      <c r="AG3362" s="570">
        <v>11.919347077765858</v>
      </c>
      <c r="AH3362" s="570">
        <v>0</v>
      </c>
      <c r="AI3362" s="570">
        <v>193</v>
      </c>
      <c r="AJ3362" s="570">
        <v>92.13108808290157</v>
      </c>
      <c r="AK3362" s="570">
        <v>14.914459348775749</v>
      </c>
      <c r="AL3362" s="570"/>
    </row>
    <row r="3363" spans="1:38">
      <c r="A3363" s="570">
        <v>19</v>
      </c>
      <c r="B3363" s="570">
        <v>91</v>
      </c>
      <c r="C3363" s="570">
        <v>2024</v>
      </c>
      <c r="D3363" s="570">
        <v>7</v>
      </c>
      <c r="E3363" s="570">
        <v>99</v>
      </c>
      <c r="F3363" s="570"/>
      <c r="G3363" s="570">
        <v>99</v>
      </c>
      <c r="H3363" s="570"/>
      <c r="I3363" s="570">
        <v>99</v>
      </c>
      <c r="J3363" s="570">
        <v>141</v>
      </c>
      <c r="K3363" s="570">
        <v>99</v>
      </c>
      <c r="L3363" s="570"/>
      <c r="M3363" s="570">
        <v>99</v>
      </c>
      <c r="N3363" s="570">
        <v>99</v>
      </c>
      <c r="O3363" s="570">
        <v>99</v>
      </c>
      <c r="P3363" s="570">
        <v>99</v>
      </c>
      <c r="Q3363" s="570">
        <v>10</v>
      </c>
      <c r="R3363" s="570">
        <v>134</v>
      </c>
      <c r="S3363" s="570">
        <v>4.8582089552238807</v>
      </c>
      <c r="T3363" s="570">
        <v>4.0373134328358207</v>
      </c>
      <c r="U3363" s="570">
        <v>10.749999999999998</v>
      </c>
      <c r="V3363" s="570">
        <v>1.4925373134328361</v>
      </c>
      <c r="W3363" s="570">
        <v>0</v>
      </c>
      <c r="X3363" s="570">
        <v>18.656716417910452</v>
      </c>
      <c r="Y3363" s="570">
        <v>5.2238805970149267</v>
      </c>
      <c r="Z3363" s="570">
        <v>5.5501613530397664</v>
      </c>
      <c r="AA3363" s="570">
        <v>1.6168561030067738</v>
      </c>
      <c r="AB3363" s="570">
        <v>1.6769139940828524</v>
      </c>
      <c r="AC3363" s="570">
        <v>46.10845924755548</v>
      </c>
      <c r="AD3363" s="570">
        <v>70.315915578797359</v>
      </c>
      <c r="AE3363" s="570">
        <v>83.593140245649465</v>
      </c>
      <c r="AF3363" s="570">
        <v>16.940581542351453</v>
      </c>
      <c r="AG3363" s="570">
        <v>15.796688233358912</v>
      </c>
      <c r="AH3363" s="570">
        <v>0</v>
      </c>
      <c r="AI3363" s="570">
        <v>134</v>
      </c>
      <c r="AJ3363" s="570">
        <v>89.608955223880614</v>
      </c>
      <c r="AK3363" s="570">
        <v>13.897120139349598</v>
      </c>
      <c r="AL3363" s="570"/>
    </row>
    <row r="3364" spans="1:38">
      <c r="A3364" s="570">
        <v>19</v>
      </c>
      <c r="B3364" s="570">
        <v>92</v>
      </c>
      <c r="C3364" s="570">
        <v>2024</v>
      </c>
      <c r="D3364" s="570">
        <v>8</v>
      </c>
      <c r="E3364" s="570">
        <v>99</v>
      </c>
      <c r="F3364" s="570"/>
      <c r="G3364" s="570">
        <v>99</v>
      </c>
      <c r="H3364" s="570"/>
      <c r="I3364" s="570">
        <v>99</v>
      </c>
      <c r="J3364" s="570">
        <v>141</v>
      </c>
      <c r="K3364" s="570">
        <v>99</v>
      </c>
      <c r="L3364" s="570"/>
      <c r="M3364" s="570">
        <v>99</v>
      </c>
      <c r="N3364" s="570">
        <v>99</v>
      </c>
      <c r="O3364" s="570">
        <v>99</v>
      </c>
      <c r="P3364" s="570">
        <v>99</v>
      </c>
      <c r="Q3364" s="570">
        <v>21</v>
      </c>
      <c r="R3364" s="570">
        <v>172</v>
      </c>
      <c r="S3364" s="570">
        <v>5.2965116279069759</v>
      </c>
      <c r="T3364" s="570">
        <v>4.5174418604651159</v>
      </c>
      <c r="U3364" s="570">
        <v>12.84186046511628</v>
      </c>
      <c r="V3364" s="570">
        <v>2.3255813953488378</v>
      </c>
      <c r="W3364" s="570">
        <v>1.7441860465116277</v>
      </c>
      <c r="X3364" s="570">
        <v>24.418604651162795</v>
      </c>
      <c r="Y3364" s="570">
        <v>9.3023255813953512</v>
      </c>
      <c r="Z3364" s="570">
        <v>6.8841064866883688</v>
      </c>
      <c r="AA3364" s="570">
        <v>1.3159970730880901</v>
      </c>
      <c r="AB3364" s="570">
        <v>1.611996585233928</v>
      </c>
      <c r="AC3364" s="570">
        <v>33.965836978601153</v>
      </c>
      <c r="AD3364" s="570">
        <v>68.599935573284725</v>
      </c>
      <c r="AE3364" s="570">
        <v>57.720815652854299</v>
      </c>
      <c r="AF3364" s="570">
        <v>11.605937921727397</v>
      </c>
      <c r="AG3364" s="570">
        <v>11.6697926297715</v>
      </c>
      <c r="AH3364" s="570">
        <v>0.58139534883720945</v>
      </c>
      <c r="AI3364" s="570">
        <v>169</v>
      </c>
      <c r="AJ3364" s="570">
        <v>92.913017751479273</v>
      </c>
      <c r="AK3364" s="570">
        <v>14.90530229258785</v>
      </c>
      <c r="AL3364" s="570"/>
    </row>
    <row r="3365" spans="1:38">
      <c r="A3365" s="570">
        <v>19</v>
      </c>
      <c r="B3365" s="570">
        <v>93</v>
      </c>
      <c r="C3365" s="570">
        <v>2024</v>
      </c>
      <c r="D3365" s="570">
        <v>9</v>
      </c>
      <c r="E3365" s="570">
        <v>99</v>
      </c>
      <c r="F3365" s="570"/>
      <c r="G3365" s="570">
        <v>99</v>
      </c>
      <c r="H3365" s="570"/>
      <c r="I3365" s="570">
        <v>99</v>
      </c>
      <c r="J3365" s="570">
        <v>141</v>
      </c>
      <c r="K3365" s="570">
        <v>99</v>
      </c>
      <c r="L3365" s="570"/>
      <c r="M3365" s="570">
        <v>99</v>
      </c>
      <c r="N3365" s="570">
        <v>99</v>
      </c>
      <c r="O3365" s="570">
        <v>99</v>
      </c>
      <c r="P3365" s="570">
        <v>99</v>
      </c>
      <c r="Q3365" s="570">
        <v>15</v>
      </c>
      <c r="R3365" s="570">
        <v>132</v>
      </c>
      <c r="S3365" s="570">
        <v>4.7196969696969688</v>
      </c>
      <c r="T3365" s="570">
        <v>4.0757575757575752</v>
      </c>
      <c r="U3365" s="570">
        <v>11.207575757575762</v>
      </c>
      <c r="V3365" s="570">
        <v>1.5151515151515151</v>
      </c>
      <c r="W3365" s="570">
        <v>0</v>
      </c>
      <c r="X3365" s="570">
        <v>14.393939393939396</v>
      </c>
      <c r="Y3365" s="570">
        <v>1.5151515151515151</v>
      </c>
      <c r="Z3365" s="570">
        <v>4.4621068065826961</v>
      </c>
      <c r="AA3365" s="570">
        <v>1.2751375085646213</v>
      </c>
      <c r="AB3365" s="570">
        <v>1.617242378534353</v>
      </c>
      <c r="AC3365" s="570">
        <v>29.116472166139879</v>
      </c>
      <c r="AD3365" s="570">
        <v>66.718014861699643</v>
      </c>
      <c r="AE3365" s="570">
        <v>62.37913830581207</v>
      </c>
      <c r="AF3365" s="570">
        <v>6.2352385451110077</v>
      </c>
      <c r="AG3365" s="570">
        <v>5.3090548920532852</v>
      </c>
      <c r="AH3365" s="570">
        <v>0</v>
      </c>
      <c r="AI3365" s="570">
        <v>128</v>
      </c>
      <c r="AJ3365" s="570">
        <v>92.585156250000011</v>
      </c>
      <c r="AK3365" s="570">
        <v>13.68125544163461</v>
      </c>
      <c r="AL3365" s="570"/>
    </row>
    <row r="3366" spans="1:38">
      <c r="A3366" s="570">
        <v>19</v>
      </c>
      <c r="B3366" s="570">
        <v>94</v>
      </c>
      <c r="C3366" s="570">
        <v>2024</v>
      </c>
      <c r="D3366" s="570">
        <v>10</v>
      </c>
      <c r="E3366" s="570">
        <v>99</v>
      </c>
      <c r="F3366" s="570"/>
      <c r="G3366" s="570">
        <v>99</v>
      </c>
      <c r="H3366" s="570"/>
      <c r="I3366" s="570">
        <v>99</v>
      </c>
      <c r="J3366" s="570">
        <v>141</v>
      </c>
      <c r="K3366" s="570">
        <v>99</v>
      </c>
      <c r="L3366" s="570"/>
      <c r="M3366" s="570">
        <v>99</v>
      </c>
      <c r="N3366" s="570">
        <v>99</v>
      </c>
      <c r="O3366" s="570">
        <v>99</v>
      </c>
      <c r="P3366" s="570">
        <v>99</v>
      </c>
      <c r="Q3366" s="570">
        <v>38</v>
      </c>
      <c r="R3366" s="570">
        <v>503</v>
      </c>
      <c r="S3366" s="570">
        <v>5.4353876739562628</v>
      </c>
      <c r="T3366" s="570">
        <v>4.8866799204771372</v>
      </c>
      <c r="U3366" s="570">
        <v>17.852286282306149</v>
      </c>
      <c r="V3366" s="570">
        <v>8.1510934393638195</v>
      </c>
      <c r="W3366" s="570">
        <v>2.1868787276341943</v>
      </c>
      <c r="X3366" s="570">
        <v>56.461232604373762</v>
      </c>
      <c r="Y3366" s="570">
        <v>26.8389662027833</v>
      </c>
      <c r="Z3366" s="570">
        <v>7.7173006527774515</v>
      </c>
      <c r="AA3366" s="570">
        <v>1.571142661640816</v>
      </c>
      <c r="AB3366" s="570">
        <v>1.9201457633262844</v>
      </c>
      <c r="AC3366" s="570">
        <v>55.466865671291721</v>
      </c>
      <c r="AD3366" s="570">
        <v>73.703459796632941</v>
      </c>
      <c r="AE3366" s="570">
        <v>70.961720693228386</v>
      </c>
      <c r="AF3366" s="570">
        <v>9.7821859198755359</v>
      </c>
      <c r="AG3366" s="570">
        <v>11.020267906999569</v>
      </c>
      <c r="AH3366" s="570">
        <v>0</v>
      </c>
      <c r="AI3366" s="570">
        <v>501</v>
      </c>
      <c r="AJ3366" s="570">
        <v>102.56267465069863</v>
      </c>
      <c r="AK3366" s="570">
        <v>15.511194827541328</v>
      </c>
      <c r="AL3366" s="570"/>
    </row>
    <row r="3367" spans="1:38">
      <c r="A3367" s="570">
        <v>19</v>
      </c>
      <c r="B3367" s="570">
        <v>95</v>
      </c>
      <c r="C3367" s="570">
        <v>2024</v>
      </c>
      <c r="D3367" s="570">
        <v>11</v>
      </c>
      <c r="E3367" s="570">
        <v>99</v>
      </c>
      <c r="F3367" s="570"/>
      <c r="G3367" s="570">
        <v>99</v>
      </c>
      <c r="H3367" s="570"/>
      <c r="I3367" s="570">
        <v>99</v>
      </c>
      <c r="J3367" s="570">
        <v>141</v>
      </c>
      <c r="K3367" s="570">
        <v>99</v>
      </c>
      <c r="L3367" s="570"/>
      <c r="M3367" s="570">
        <v>99</v>
      </c>
      <c r="N3367" s="570">
        <v>99</v>
      </c>
      <c r="O3367" s="570">
        <v>99</v>
      </c>
      <c r="P3367" s="570">
        <v>99</v>
      </c>
      <c r="Q3367" s="570">
        <v>23</v>
      </c>
      <c r="R3367" s="570">
        <v>349</v>
      </c>
      <c r="S3367" s="570">
        <v>4.7994269340974212</v>
      </c>
      <c r="T3367" s="570">
        <v>4.8911174785100284</v>
      </c>
      <c r="U3367" s="570">
        <v>17.583954154727788</v>
      </c>
      <c r="V3367" s="570">
        <v>4.8710601719197699</v>
      </c>
      <c r="W3367" s="570">
        <v>0</v>
      </c>
      <c r="X3367" s="570">
        <v>63.610315186246403</v>
      </c>
      <c r="Y3367" s="570">
        <v>13.46704871060172</v>
      </c>
      <c r="Z3367" s="570">
        <v>5.6905265223044044</v>
      </c>
      <c r="AA3367" s="570">
        <v>1.4462280604481306</v>
      </c>
      <c r="AB3367" s="570">
        <v>1.5641602598765327</v>
      </c>
      <c r="AC3367" s="570">
        <v>40.045151159100946</v>
      </c>
      <c r="AD3367" s="570">
        <v>55.011697654770359</v>
      </c>
      <c r="AE3367" s="570">
        <v>64.140385006146914</v>
      </c>
      <c r="AF3367" s="570">
        <v>12.830882352941176</v>
      </c>
      <c r="AG3367" s="570">
        <v>13.517895219130539</v>
      </c>
      <c r="AH3367" s="570">
        <v>2.005730659025788</v>
      </c>
      <c r="AI3367" s="570">
        <v>346</v>
      </c>
      <c r="AJ3367" s="570">
        <v>105.00231213872836</v>
      </c>
      <c r="AK3367" s="570">
        <v>14.7732614207616</v>
      </c>
      <c r="AL3367" s="570"/>
    </row>
    <row r="3368" spans="1:38">
      <c r="A3368" s="570">
        <v>19</v>
      </c>
      <c r="B3368" s="570">
        <v>96</v>
      </c>
      <c r="C3368" s="570">
        <v>2024</v>
      </c>
      <c r="D3368" s="570">
        <v>12</v>
      </c>
      <c r="E3368" s="570">
        <v>99</v>
      </c>
      <c r="F3368" s="570"/>
      <c r="G3368" s="570">
        <v>99</v>
      </c>
      <c r="H3368" s="570"/>
      <c r="I3368" s="570">
        <v>99</v>
      </c>
      <c r="J3368" s="570">
        <v>141</v>
      </c>
      <c r="K3368" s="570">
        <v>99</v>
      </c>
      <c r="L3368" s="570"/>
      <c r="M3368" s="570">
        <v>99</v>
      </c>
      <c r="N3368" s="570">
        <v>99</v>
      </c>
      <c r="O3368" s="570">
        <v>99</v>
      </c>
      <c r="P3368" s="570">
        <v>99</v>
      </c>
      <c r="Q3368" s="570">
        <v>8</v>
      </c>
      <c r="R3368" s="570">
        <v>85</v>
      </c>
      <c r="S3368" s="570">
        <v>5.6</v>
      </c>
      <c r="T3368" s="570">
        <v>5.7529411764705882</v>
      </c>
      <c r="U3368" s="570">
        <v>20.278823529411763</v>
      </c>
      <c r="V3368" s="570">
        <v>14.117647058823531</v>
      </c>
      <c r="W3368" s="570">
        <v>1.1764705882352939</v>
      </c>
      <c r="X3368" s="570">
        <v>70.588235294117652</v>
      </c>
      <c r="Y3368" s="570">
        <v>35.294117647058826</v>
      </c>
      <c r="Z3368" s="570">
        <v>7.5980197748011857</v>
      </c>
      <c r="AA3368" s="570">
        <v>1.3213184146681611</v>
      </c>
      <c r="AB3368" s="570">
        <v>1.6936273800402908</v>
      </c>
      <c r="AC3368" s="570">
        <v>55.824737194793762</v>
      </c>
      <c r="AD3368" s="570">
        <v>55.86544979558775</v>
      </c>
      <c r="AE3368" s="570">
        <v>65.50489621703835</v>
      </c>
      <c r="AF3368" s="570">
        <v>19.813519813519811</v>
      </c>
      <c r="AG3368" s="570">
        <v>20.682745380369568</v>
      </c>
      <c r="AH3368" s="570">
        <v>0</v>
      </c>
      <c r="AI3368" s="570">
        <v>85</v>
      </c>
      <c r="AJ3368" s="570">
        <v>106.76823529411762</v>
      </c>
      <c r="AK3368" s="570">
        <v>15.833507045941356</v>
      </c>
      <c r="AL3368" s="570"/>
    </row>
    <row r="3369" spans="1:38">
      <c r="A3369" s="570">
        <v>19</v>
      </c>
      <c r="B3369" s="570">
        <v>97</v>
      </c>
      <c r="C3369" s="570">
        <v>2024</v>
      </c>
      <c r="D3369" s="570">
        <v>1</v>
      </c>
      <c r="E3369" s="570">
        <v>99</v>
      </c>
      <c r="F3369" s="570"/>
      <c r="G3369" s="570">
        <v>99</v>
      </c>
      <c r="H3369" s="570"/>
      <c r="I3369" s="570">
        <v>99</v>
      </c>
      <c r="J3369" s="570">
        <v>147</v>
      </c>
      <c r="K3369" s="570">
        <v>99</v>
      </c>
      <c r="L3369" s="570"/>
      <c r="M3369" s="570">
        <v>99</v>
      </c>
      <c r="N3369" s="570">
        <v>99</v>
      </c>
      <c r="O3369" s="570">
        <v>99</v>
      </c>
      <c r="P3369" s="570">
        <v>99</v>
      </c>
      <c r="Q3369" s="570"/>
      <c r="R3369" s="570">
        <v>0</v>
      </c>
      <c r="S3369" s="570"/>
      <c r="T3369" s="570"/>
      <c r="U3369" s="570"/>
      <c r="V3369" s="570"/>
      <c r="W3369" s="570"/>
      <c r="X3369" s="570"/>
      <c r="Y3369" s="570"/>
      <c r="Z3369" s="570"/>
      <c r="AA3369" s="570"/>
      <c r="AB3369" s="570"/>
      <c r="AC3369" s="570"/>
      <c r="AD3369" s="570"/>
      <c r="AE3369" s="570"/>
      <c r="AF3369" s="570"/>
      <c r="AG3369" s="570"/>
      <c r="AH3369" s="570"/>
      <c r="AI3369" s="570"/>
      <c r="AJ3369" s="570"/>
      <c r="AK3369" s="570"/>
      <c r="AL3369" s="570"/>
    </row>
    <row r="3370" spans="1:38">
      <c r="A3370" s="570">
        <v>19</v>
      </c>
      <c r="B3370" s="570">
        <v>98</v>
      </c>
      <c r="C3370" s="570">
        <v>2024</v>
      </c>
      <c r="D3370" s="570">
        <v>2</v>
      </c>
      <c r="E3370" s="570">
        <v>99</v>
      </c>
      <c r="F3370" s="570"/>
      <c r="G3370" s="570">
        <v>99</v>
      </c>
      <c r="H3370" s="570"/>
      <c r="I3370" s="570">
        <v>99</v>
      </c>
      <c r="J3370" s="570">
        <v>147</v>
      </c>
      <c r="K3370" s="570">
        <v>99</v>
      </c>
      <c r="L3370" s="570"/>
      <c r="M3370" s="570">
        <v>99</v>
      </c>
      <c r="N3370" s="570">
        <v>99</v>
      </c>
      <c r="O3370" s="570">
        <v>99</v>
      </c>
      <c r="P3370" s="570">
        <v>99</v>
      </c>
      <c r="Q3370" s="570"/>
      <c r="R3370" s="570">
        <v>0</v>
      </c>
      <c r="S3370" s="570"/>
      <c r="T3370" s="570"/>
      <c r="U3370" s="570"/>
      <c r="V3370" s="570"/>
      <c r="W3370" s="570"/>
      <c r="X3370" s="570"/>
      <c r="Y3370" s="570"/>
      <c r="Z3370" s="570"/>
      <c r="AA3370" s="570"/>
      <c r="AB3370" s="570"/>
      <c r="AC3370" s="570"/>
      <c r="AD3370" s="570"/>
      <c r="AE3370" s="570"/>
      <c r="AF3370" s="570"/>
      <c r="AG3370" s="570"/>
      <c r="AH3370" s="570"/>
      <c r="AI3370" s="570"/>
      <c r="AJ3370" s="570"/>
      <c r="AK3370" s="570"/>
      <c r="AL3370" s="570"/>
    </row>
    <row r="3371" spans="1:38">
      <c r="A3371" s="570">
        <v>19</v>
      </c>
      <c r="B3371" s="570">
        <v>99</v>
      </c>
      <c r="C3371" s="570">
        <v>2024</v>
      </c>
      <c r="D3371" s="570">
        <v>3</v>
      </c>
      <c r="E3371" s="570">
        <v>99</v>
      </c>
      <c r="F3371" s="570"/>
      <c r="G3371" s="570">
        <v>99</v>
      </c>
      <c r="H3371" s="570"/>
      <c r="I3371" s="570">
        <v>99</v>
      </c>
      <c r="J3371" s="570">
        <v>147</v>
      </c>
      <c r="K3371" s="570">
        <v>99</v>
      </c>
      <c r="L3371" s="570"/>
      <c r="M3371" s="570">
        <v>99</v>
      </c>
      <c r="N3371" s="570">
        <v>99</v>
      </c>
      <c r="O3371" s="570">
        <v>99</v>
      </c>
      <c r="P3371" s="570">
        <v>99</v>
      </c>
      <c r="Q3371" s="570"/>
      <c r="R3371" s="570">
        <v>0</v>
      </c>
      <c r="S3371" s="570"/>
      <c r="T3371" s="570"/>
      <c r="U3371" s="570"/>
      <c r="V3371" s="570"/>
      <c r="W3371" s="570"/>
      <c r="X3371" s="570"/>
      <c r="Y3371" s="570"/>
      <c r="Z3371" s="570"/>
      <c r="AA3371" s="570"/>
      <c r="AB3371" s="570"/>
      <c r="AC3371" s="570"/>
      <c r="AD3371" s="570"/>
      <c r="AE3371" s="570"/>
      <c r="AF3371" s="570"/>
      <c r="AG3371" s="570"/>
      <c r="AH3371" s="570"/>
      <c r="AI3371" s="570"/>
      <c r="AJ3371" s="570"/>
      <c r="AK3371" s="570"/>
      <c r="AL3371" s="570"/>
    </row>
    <row r="3372" spans="1:38">
      <c r="A3372" s="570">
        <v>19</v>
      </c>
      <c r="B3372" s="570">
        <v>100</v>
      </c>
      <c r="C3372" s="570">
        <v>2024</v>
      </c>
      <c r="D3372" s="570">
        <v>4</v>
      </c>
      <c r="E3372" s="570">
        <v>99</v>
      </c>
      <c r="F3372" s="570"/>
      <c r="G3372" s="570">
        <v>99</v>
      </c>
      <c r="H3372" s="570"/>
      <c r="I3372" s="570">
        <v>99</v>
      </c>
      <c r="J3372" s="570">
        <v>147</v>
      </c>
      <c r="K3372" s="570">
        <v>99</v>
      </c>
      <c r="L3372" s="570"/>
      <c r="M3372" s="570">
        <v>99</v>
      </c>
      <c r="N3372" s="570">
        <v>99</v>
      </c>
      <c r="O3372" s="570">
        <v>99</v>
      </c>
      <c r="P3372" s="570">
        <v>99</v>
      </c>
      <c r="Q3372" s="570">
        <v>2</v>
      </c>
      <c r="R3372" s="570">
        <v>14</v>
      </c>
      <c r="S3372" s="570">
        <v>5.2142857142857153</v>
      </c>
      <c r="T3372" s="570">
        <v>5.2142857142857153</v>
      </c>
      <c r="U3372" s="570">
        <v>11.65714285714286</v>
      </c>
      <c r="V3372" s="570">
        <v>0</v>
      </c>
      <c r="W3372" s="570">
        <v>0</v>
      </c>
      <c r="X3372" s="570">
        <v>7.1428571428571441</v>
      </c>
      <c r="Y3372" s="570">
        <v>0</v>
      </c>
      <c r="Z3372" s="570">
        <v>2.7401027837119778</v>
      </c>
      <c r="AA3372" s="570">
        <v>1.5665508713900949</v>
      </c>
      <c r="AB3372" s="570">
        <v>1.3720980508784688</v>
      </c>
      <c r="AC3372" s="570">
        <v>63.44700726922472</v>
      </c>
      <c r="AD3372" s="570">
        <v>79.468130335081085</v>
      </c>
      <c r="AE3372" s="570">
        <v>47.710101023456019</v>
      </c>
      <c r="AF3372" s="570">
        <v>0.37263774287995743</v>
      </c>
      <c r="AG3372" s="570">
        <v>0.48553076664475009</v>
      </c>
      <c r="AH3372" s="570">
        <v>0</v>
      </c>
      <c r="AI3372" s="570">
        <v>9</v>
      </c>
      <c r="AJ3372" s="570">
        <v>94.755555555555546</v>
      </c>
      <c r="AK3372" s="570">
        <v>13.112904633803296</v>
      </c>
      <c r="AL3372" s="570"/>
    </row>
    <row r="3373" spans="1:38">
      <c r="A3373" s="570">
        <v>19</v>
      </c>
      <c r="B3373" s="570">
        <v>101</v>
      </c>
      <c r="C3373" s="570">
        <v>2024</v>
      </c>
      <c r="D3373" s="570">
        <v>5</v>
      </c>
      <c r="E3373" s="570">
        <v>99</v>
      </c>
      <c r="F3373" s="570"/>
      <c r="G3373" s="570">
        <v>99</v>
      </c>
      <c r="H3373" s="570"/>
      <c r="I3373" s="570">
        <v>99</v>
      </c>
      <c r="J3373" s="570">
        <v>147</v>
      </c>
      <c r="K3373" s="570">
        <v>99</v>
      </c>
      <c r="L3373" s="570"/>
      <c r="M3373" s="570">
        <v>99</v>
      </c>
      <c r="N3373" s="570">
        <v>99</v>
      </c>
      <c r="O3373" s="570">
        <v>99</v>
      </c>
      <c r="P3373" s="570">
        <v>99</v>
      </c>
      <c r="Q3373" s="570">
        <v>1</v>
      </c>
      <c r="R3373" s="570">
        <v>8</v>
      </c>
      <c r="S3373" s="570">
        <v>5.625</v>
      </c>
      <c r="T3373" s="570">
        <v>4.625</v>
      </c>
      <c r="U3373" s="570">
        <v>8.0875000000000004</v>
      </c>
      <c r="V3373" s="570">
        <v>0</v>
      </c>
      <c r="W3373" s="570">
        <v>0</v>
      </c>
      <c r="X3373" s="570">
        <v>0</v>
      </c>
      <c r="Y3373" s="570">
        <v>0</v>
      </c>
      <c r="Z3373" s="570">
        <v>2.9960129756060807</v>
      </c>
      <c r="AA3373" s="570">
        <v>0.48412291827592702</v>
      </c>
      <c r="AB3373" s="570">
        <v>0.99215674164922163</v>
      </c>
      <c r="AC3373" s="570">
        <v>-9.8030695954505447</v>
      </c>
      <c r="AD3373" s="570">
        <v>30.119701972484808</v>
      </c>
      <c r="AE3373" s="570">
        <v>48.795003647426682</v>
      </c>
      <c r="AF3373" s="570">
        <v>0.38891589693728718</v>
      </c>
      <c r="AG3373" s="570">
        <v>0.30478469575703904</v>
      </c>
      <c r="AH3373" s="570">
        <v>0</v>
      </c>
      <c r="AI3373" s="570">
        <v>8</v>
      </c>
      <c r="AJ3373" s="570">
        <v>79.95</v>
      </c>
      <c r="AK3373" s="570">
        <v>15.481091154022335</v>
      </c>
      <c r="AL3373" s="570"/>
    </row>
    <row r="3374" spans="1:38">
      <c r="A3374" s="570">
        <v>19</v>
      </c>
      <c r="B3374" s="570">
        <v>102</v>
      </c>
      <c r="C3374" s="570">
        <v>2024</v>
      </c>
      <c r="D3374" s="570">
        <v>6</v>
      </c>
      <c r="E3374" s="570">
        <v>99</v>
      </c>
      <c r="F3374" s="570"/>
      <c r="G3374" s="570">
        <v>99</v>
      </c>
      <c r="H3374" s="570"/>
      <c r="I3374" s="570">
        <v>99</v>
      </c>
      <c r="J3374" s="570">
        <v>147</v>
      </c>
      <c r="K3374" s="570">
        <v>99</v>
      </c>
      <c r="L3374" s="570"/>
      <c r="M3374" s="570">
        <v>99</v>
      </c>
      <c r="N3374" s="570">
        <v>99</v>
      </c>
      <c r="O3374" s="570">
        <v>99</v>
      </c>
      <c r="P3374" s="570">
        <v>99</v>
      </c>
      <c r="Q3374" s="570"/>
      <c r="R3374" s="570">
        <v>0</v>
      </c>
      <c r="S3374" s="570"/>
      <c r="T3374" s="570"/>
      <c r="U3374" s="570"/>
      <c r="V3374" s="570"/>
      <c r="W3374" s="570"/>
      <c r="X3374" s="570"/>
      <c r="Y3374" s="570"/>
      <c r="Z3374" s="570"/>
      <c r="AA3374" s="570"/>
      <c r="AB3374" s="570"/>
      <c r="AC3374" s="570"/>
      <c r="AD3374" s="570"/>
      <c r="AE3374" s="570"/>
      <c r="AF3374" s="570"/>
      <c r="AG3374" s="570"/>
      <c r="AH3374" s="570"/>
      <c r="AI3374" s="570"/>
      <c r="AJ3374" s="570"/>
      <c r="AK3374" s="570"/>
      <c r="AL3374" s="570"/>
    </row>
    <row r="3375" spans="1:38">
      <c r="A3375" s="570">
        <v>19</v>
      </c>
      <c r="B3375" s="570">
        <v>103</v>
      </c>
      <c r="C3375" s="570">
        <v>2024</v>
      </c>
      <c r="D3375" s="570">
        <v>7</v>
      </c>
      <c r="E3375" s="570">
        <v>99</v>
      </c>
      <c r="F3375" s="570"/>
      <c r="G3375" s="570">
        <v>99</v>
      </c>
      <c r="H3375" s="570"/>
      <c r="I3375" s="570">
        <v>99</v>
      </c>
      <c r="J3375" s="570">
        <v>147</v>
      </c>
      <c r="K3375" s="570">
        <v>99</v>
      </c>
      <c r="L3375" s="570"/>
      <c r="M3375" s="570">
        <v>99</v>
      </c>
      <c r="N3375" s="570">
        <v>99</v>
      </c>
      <c r="O3375" s="570">
        <v>99</v>
      </c>
      <c r="P3375" s="570">
        <v>99</v>
      </c>
      <c r="Q3375" s="570"/>
      <c r="R3375" s="570">
        <v>0</v>
      </c>
      <c r="S3375" s="570"/>
      <c r="T3375" s="570"/>
      <c r="U3375" s="570"/>
      <c r="V3375" s="570"/>
      <c r="W3375" s="570"/>
      <c r="X3375" s="570"/>
      <c r="Y3375" s="570"/>
      <c r="Z3375" s="570"/>
      <c r="AA3375" s="570"/>
      <c r="AB3375" s="570"/>
      <c r="AC3375" s="570"/>
      <c r="AD3375" s="570"/>
      <c r="AE3375" s="570"/>
      <c r="AF3375" s="570"/>
      <c r="AG3375" s="570"/>
      <c r="AH3375" s="570"/>
      <c r="AI3375" s="570"/>
      <c r="AJ3375" s="570"/>
      <c r="AK3375" s="570"/>
      <c r="AL3375" s="570"/>
    </row>
    <row r="3376" spans="1:38">
      <c r="A3376" s="570">
        <v>19</v>
      </c>
      <c r="B3376" s="570">
        <v>104</v>
      </c>
      <c r="C3376" s="570">
        <v>2024</v>
      </c>
      <c r="D3376" s="570">
        <v>8</v>
      </c>
      <c r="E3376" s="570">
        <v>99</v>
      </c>
      <c r="F3376" s="570"/>
      <c r="G3376" s="570">
        <v>99</v>
      </c>
      <c r="H3376" s="570"/>
      <c r="I3376" s="570">
        <v>99</v>
      </c>
      <c r="J3376" s="570">
        <v>147</v>
      </c>
      <c r="K3376" s="570">
        <v>99</v>
      </c>
      <c r="L3376" s="570"/>
      <c r="M3376" s="570">
        <v>99</v>
      </c>
      <c r="N3376" s="570">
        <v>99</v>
      </c>
      <c r="O3376" s="570">
        <v>99</v>
      </c>
      <c r="P3376" s="570">
        <v>99</v>
      </c>
      <c r="Q3376" s="570">
        <v>2</v>
      </c>
      <c r="R3376" s="570">
        <v>9</v>
      </c>
      <c r="S3376" s="570">
        <v>7.6666666666666687</v>
      </c>
      <c r="T3376" s="570">
        <v>6</v>
      </c>
      <c r="U3376" s="570">
        <v>17.577777777777779</v>
      </c>
      <c r="V3376" s="570">
        <v>0</v>
      </c>
      <c r="W3376" s="570">
        <v>22.222222222222225</v>
      </c>
      <c r="X3376" s="570">
        <v>22.222222222222225</v>
      </c>
      <c r="Y3376" s="570">
        <v>22.222222222222225</v>
      </c>
      <c r="Z3376" s="570">
        <v>10.548172856816675</v>
      </c>
      <c r="AA3376" s="570">
        <v>0.94280904158205681</v>
      </c>
      <c r="AB3376" s="570">
        <v>2.2110831935702664</v>
      </c>
      <c r="AC3376" s="570">
        <v>8.3050092784921379</v>
      </c>
      <c r="AD3376" s="570">
        <v>97.900970072886224</v>
      </c>
      <c r="AE3376" s="570">
        <v>15.990053726670887</v>
      </c>
      <c r="AF3376" s="570">
        <v>0.60728744939271251</v>
      </c>
      <c r="AG3376" s="570">
        <v>0.83582089552238814</v>
      </c>
      <c r="AH3376" s="570">
        <v>0</v>
      </c>
      <c r="AI3376" s="570">
        <v>9</v>
      </c>
      <c r="AJ3376" s="570">
        <v>98.055555555555557</v>
      </c>
      <c r="AK3376" s="570">
        <v>16.86113457841962</v>
      </c>
      <c r="AL3376" s="570"/>
    </row>
    <row r="3377" spans="1:38">
      <c r="A3377" s="570">
        <v>19</v>
      </c>
      <c r="B3377" s="570">
        <v>105</v>
      </c>
      <c r="C3377" s="570">
        <v>2024</v>
      </c>
      <c r="D3377" s="570">
        <v>9</v>
      </c>
      <c r="E3377" s="570">
        <v>99</v>
      </c>
      <c r="F3377" s="570"/>
      <c r="G3377" s="570">
        <v>99</v>
      </c>
      <c r="H3377" s="570"/>
      <c r="I3377" s="570">
        <v>99</v>
      </c>
      <c r="J3377" s="570">
        <v>147</v>
      </c>
      <c r="K3377" s="570">
        <v>99</v>
      </c>
      <c r="L3377" s="570"/>
      <c r="M3377" s="570">
        <v>99</v>
      </c>
      <c r="N3377" s="570">
        <v>99</v>
      </c>
      <c r="O3377" s="570">
        <v>99</v>
      </c>
      <c r="P3377" s="570">
        <v>99</v>
      </c>
      <c r="Q3377" s="570">
        <v>1</v>
      </c>
      <c r="R3377" s="570">
        <v>8</v>
      </c>
      <c r="S3377" s="570">
        <v>5.875</v>
      </c>
      <c r="T3377" s="570">
        <v>6.125</v>
      </c>
      <c r="U3377" s="570">
        <v>13.525</v>
      </c>
      <c r="V3377" s="570">
        <v>0</v>
      </c>
      <c r="W3377" s="570">
        <v>0</v>
      </c>
      <c r="X3377" s="570">
        <v>12.5</v>
      </c>
      <c r="Y3377" s="570">
        <v>0</v>
      </c>
      <c r="Z3377" s="570">
        <v>2.662118517271534</v>
      </c>
      <c r="AA3377" s="570">
        <v>1.4523687548277817</v>
      </c>
      <c r="AB3377" s="570">
        <v>0.59947894041409</v>
      </c>
      <c r="AC3377" s="570">
        <v>19.802126131762343</v>
      </c>
      <c r="AD3377" s="570">
        <v>68.731499799120229</v>
      </c>
      <c r="AE3377" s="570">
        <v>1.7946063401938854</v>
      </c>
      <c r="AF3377" s="570">
        <v>0.37789324515824274</v>
      </c>
      <c r="AG3377" s="570">
        <v>0.38829237482774448</v>
      </c>
      <c r="AH3377" s="570">
        <v>0</v>
      </c>
      <c r="AI3377" s="570">
        <v>8</v>
      </c>
      <c r="AJ3377" s="570">
        <v>97.5625</v>
      </c>
      <c r="AK3377" s="570">
        <v>14.38713561762285</v>
      </c>
      <c r="AL3377" s="570"/>
    </row>
    <row r="3378" spans="1:38">
      <c r="A3378" s="570">
        <v>19</v>
      </c>
      <c r="B3378" s="570">
        <v>106</v>
      </c>
      <c r="C3378" s="570">
        <v>2024</v>
      </c>
      <c r="D3378" s="570">
        <v>10</v>
      </c>
      <c r="E3378" s="570">
        <v>99</v>
      </c>
      <c r="F3378" s="570"/>
      <c r="G3378" s="570">
        <v>99</v>
      </c>
      <c r="H3378" s="570"/>
      <c r="I3378" s="570">
        <v>99</v>
      </c>
      <c r="J3378" s="570">
        <v>147</v>
      </c>
      <c r="K3378" s="570">
        <v>99</v>
      </c>
      <c r="L3378" s="570"/>
      <c r="M3378" s="570">
        <v>99</v>
      </c>
      <c r="N3378" s="570">
        <v>99</v>
      </c>
      <c r="O3378" s="570">
        <v>99</v>
      </c>
      <c r="P3378" s="570">
        <v>99</v>
      </c>
      <c r="Q3378" s="570">
        <v>5</v>
      </c>
      <c r="R3378" s="570">
        <v>59</v>
      </c>
      <c r="S3378" s="570">
        <v>5.2033898305084749</v>
      </c>
      <c r="T3378" s="570">
        <v>3.8983050847457639</v>
      </c>
      <c r="U3378" s="570">
        <v>10.118644067796611</v>
      </c>
      <c r="V3378" s="570">
        <v>0</v>
      </c>
      <c r="W3378" s="570">
        <v>0</v>
      </c>
      <c r="X3378" s="570">
        <v>10.169491525423728</v>
      </c>
      <c r="Y3378" s="570">
        <v>5.0847457627118642</v>
      </c>
      <c r="Z3378" s="570">
        <v>6.0193043850674259</v>
      </c>
      <c r="AA3378" s="570">
        <v>1.8483126617241457</v>
      </c>
      <c r="AB3378" s="570">
        <v>1.3863122065544773</v>
      </c>
      <c r="AC3378" s="570">
        <v>66.129050973354097</v>
      </c>
      <c r="AD3378" s="570">
        <v>79.765420299141098</v>
      </c>
      <c r="AE3378" s="570">
        <v>82.16828310460518</v>
      </c>
      <c r="AF3378" s="570">
        <v>1.147413457798522</v>
      </c>
      <c r="AG3378" s="570">
        <v>0.73266366810458539</v>
      </c>
      <c r="AH3378" s="570">
        <v>0</v>
      </c>
      <c r="AI3378" s="570">
        <v>50</v>
      </c>
      <c r="AJ3378" s="570">
        <v>84.587999999999994</v>
      </c>
      <c r="AK3378" s="570">
        <v>13.742987681303848</v>
      </c>
      <c r="AL3378" s="570"/>
    </row>
    <row r="3379" spans="1:38">
      <c r="A3379" s="570">
        <v>19</v>
      </c>
      <c r="B3379" s="570">
        <v>107</v>
      </c>
      <c r="C3379" s="570">
        <v>2024</v>
      </c>
      <c r="D3379" s="570">
        <v>11</v>
      </c>
      <c r="E3379" s="570">
        <v>99</v>
      </c>
      <c r="F3379" s="570"/>
      <c r="G3379" s="570">
        <v>99</v>
      </c>
      <c r="H3379" s="570"/>
      <c r="I3379" s="570">
        <v>99</v>
      </c>
      <c r="J3379" s="570">
        <v>147</v>
      </c>
      <c r="K3379" s="570">
        <v>99</v>
      </c>
      <c r="L3379" s="570"/>
      <c r="M3379" s="570">
        <v>99</v>
      </c>
      <c r="N3379" s="570">
        <v>99</v>
      </c>
      <c r="O3379" s="570">
        <v>99</v>
      </c>
      <c r="P3379" s="570">
        <v>99</v>
      </c>
      <c r="Q3379" s="570">
        <v>1</v>
      </c>
      <c r="R3379" s="570">
        <v>4</v>
      </c>
      <c r="S3379" s="570">
        <v>8</v>
      </c>
      <c r="T3379" s="570">
        <v>5.75</v>
      </c>
      <c r="U3379" s="570">
        <v>15.8</v>
      </c>
      <c r="V3379" s="570">
        <v>0</v>
      </c>
      <c r="W3379" s="570">
        <v>0</v>
      </c>
      <c r="X3379" s="570">
        <v>50</v>
      </c>
      <c r="Y3379" s="570">
        <v>0</v>
      </c>
      <c r="Z3379" s="570">
        <v>1.256980508997658</v>
      </c>
      <c r="AA3379" s="570">
        <v>0</v>
      </c>
      <c r="AB3379" s="570">
        <v>0.4330127018922193</v>
      </c>
      <c r="AC3379" s="570"/>
      <c r="AD3379" s="570">
        <v>-18.372608486986511</v>
      </c>
      <c r="AE3379" s="570"/>
      <c r="AF3379" s="570">
        <v>0.14705882352941177</v>
      </c>
      <c r="AG3379" s="570">
        <v>0.13921440781010452</v>
      </c>
      <c r="AH3379" s="570">
        <v>0</v>
      </c>
      <c r="AI3379" s="570">
        <v>4</v>
      </c>
      <c r="AJ3379" s="570">
        <v>100.50000000000001</v>
      </c>
      <c r="AK3379" s="570">
        <v>15.532148506784187</v>
      </c>
      <c r="AL3379" s="570"/>
    </row>
    <row r="3380" spans="1:38">
      <c r="A3380" s="570">
        <v>19</v>
      </c>
      <c r="B3380" s="570">
        <v>108</v>
      </c>
      <c r="C3380" s="570">
        <v>2024</v>
      </c>
      <c r="D3380" s="570">
        <v>12</v>
      </c>
      <c r="E3380" s="570">
        <v>99</v>
      </c>
      <c r="F3380" s="570"/>
      <c r="G3380" s="570">
        <v>99</v>
      </c>
      <c r="H3380" s="570"/>
      <c r="I3380" s="570">
        <v>99</v>
      </c>
      <c r="J3380" s="570">
        <v>147</v>
      </c>
      <c r="K3380" s="570">
        <v>99</v>
      </c>
      <c r="L3380" s="570"/>
      <c r="M3380" s="570">
        <v>99</v>
      </c>
      <c r="N3380" s="570">
        <v>99</v>
      </c>
      <c r="O3380" s="570">
        <v>99</v>
      </c>
      <c r="P3380" s="570">
        <v>99</v>
      </c>
      <c r="Q3380" s="570"/>
      <c r="R3380" s="570">
        <v>0</v>
      </c>
      <c r="S3380" s="570"/>
      <c r="T3380" s="570"/>
      <c r="U3380" s="570"/>
      <c r="V3380" s="570"/>
      <c r="W3380" s="570"/>
      <c r="X3380" s="570"/>
      <c r="Y3380" s="570"/>
      <c r="Z3380" s="570"/>
      <c r="AA3380" s="570"/>
      <c r="AB3380" s="570"/>
      <c r="AC3380" s="570"/>
      <c r="AD3380" s="570"/>
      <c r="AE3380" s="570"/>
      <c r="AF3380" s="570"/>
      <c r="AG3380" s="570"/>
      <c r="AH3380" s="570"/>
      <c r="AI3380" s="570"/>
      <c r="AJ3380" s="570"/>
      <c r="AK3380" s="570"/>
      <c r="AL3380" s="570"/>
    </row>
    <row r="3381" spans="1:38">
      <c r="A3381" s="570">
        <v>19</v>
      </c>
      <c r="B3381" s="570">
        <v>109</v>
      </c>
      <c r="C3381" s="570">
        <v>2024</v>
      </c>
      <c r="D3381" s="570">
        <v>1</v>
      </c>
      <c r="E3381" s="570">
        <v>99</v>
      </c>
      <c r="F3381" s="570"/>
      <c r="G3381" s="570">
        <v>99</v>
      </c>
      <c r="H3381" s="570"/>
      <c r="I3381" s="570">
        <v>99</v>
      </c>
      <c r="J3381" s="570">
        <v>155</v>
      </c>
      <c r="K3381" s="570">
        <v>99</v>
      </c>
      <c r="L3381" s="570"/>
      <c r="M3381" s="570">
        <v>99</v>
      </c>
      <c r="N3381" s="570">
        <v>99</v>
      </c>
      <c r="O3381" s="570">
        <v>99</v>
      </c>
      <c r="P3381" s="570">
        <v>99</v>
      </c>
      <c r="Q3381" s="570">
        <v>9</v>
      </c>
      <c r="R3381" s="570">
        <v>136</v>
      </c>
      <c r="S3381" s="570">
        <v>5.1838235294117645</v>
      </c>
      <c r="T3381" s="570">
        <v>5.4852941176470589</v>
      </c>
      <c r="U3381" s="570">
        <v>22.283823529411762</v>
      </c>
      <c r="V3381" s="570">
        <v>3.6764705882352944</v>
      </c>
      <c r="W3381" s="570">
        <v>2.9411764705882355</v>
      </c>
      <c r="X3381" s="570">
        <v>90.441176470588246</v>
      </c>
      <c r="Y3381" s="570">
        <v>42.647058823529406</v>
      </c>
      <c r="Z3381" s="570">
        <v>5.8762886019633305</v>
      </c>
      <c r="AA3381" s="570">
        <v>1.2259582439532588</v>
      </c>
      <c r="AB3381" s="570">
        <v>1.7530867487916639</v>
      </c>
      <c r="AC3381" s="570">
        <v>35.356210476649693</v>
      </c>
      <c r="AD3381" s="570">
        <v>50.696339249464415</v>
      </c>
      <c r="AE3381" s="570">
        <v>45.11492744581664</v>
      </c>
      <c r="AF3381" s="570">
        <v>18.206157965194105</v>
      </c>
      <c r="AG3381" s="570">
        <v>21.403146981553153</v>
      </c>
      <c r="AH3381" s="570">
        <v>2.2058823529411762</v>
      </c>
      <c r="AI3381" s="570">
        <v>0</v>
      </c>
      <c r="AJ3381" s="570"/>
      <c r="AK3381" s="570"/>
      <c r="AL3381" s="570"/>
    </row>
    <row r="3382" spans="1:38">
      <c r="A3382" s="570">
        <v>19</v>
      </c>
      <c r="B3382" s="570">
        <v>110</v>
      </c>
      <c r="C3382" s="570">
        <v>2024</v>
      </c>
      <c r="D3382" s="570">
        <v>2</v>
      </c>
      <c r="E3382" s="570">
        <v>99</v>
      </c>
      <c r="F3382" s="570"/>
      <c r="G3382" s="570">
        <v>99</v>
      </c>
      <c r="H3382" s="570"/>
      <c r="I3382" s="570">
        <v>99</v>
      </c>
      <c r="J3382" s="570">
        <v>155</v>
      </c>
      <c r="K3382" s="570">
        <v>99</v>
      </c>
      <c r="L3382" s="570"/>
      <c r="M3382" s="570">
        <v>99</v>
      </c>
      <c r="N3382" s="570">
        <v>99</v>
      </c>
      <c r="O3382" s="570">
        <v>99</v>
      </c>
      <c r="P3382" s="570">
        <v>99</v>
      </c>
      <c r="Q3382" s="570">
        <v>12</v>
      </c>
      <c r="R3382" s="570">
        <v>146</v>
      </c>
      <c r="S3382" s="570">
        <v>5.1232876712328759</v>
      </c>
      <c r="T3382" s="570">
        <v>5.1438356164383556</v>
      </c>
      <c r="U3382" s="570">
        <v>21.694520547945203</v>
      </c>
      <c r="V3382" s="570">
        <v>2.7397260273972601</v>
      </c>
      <c r="W3382" s="570">
        <v>2.0547945205479454</v>
      </c>
      <c r="X3382" s="570">
        <v>82.876712328767098</v>
      </c>
      <c r="Y3382" s="570">
        <v>39.726027397260282</v>
      </c>
      <c r="Z3382" s="570">
        <v>5.5553230159209965</v>
      </c>
      <c r="AA3382" s="570">
        <v>1.2157100127306188</v>
      </c>
      <c r="AB3382" s="570">
        <v>1.9338007363858705</v>
      </c>
      <c r="AC3382" s="570">
        <v>29.907532929264242</v>
      </c>
      <c r="AD3382" s="570">
        <v>55.303557512496802</v>
      </c>
      <c r="AE3382" s="570">
        <v>56.931725302333824</v>
      </c>
      <c r="AF3382" s="570">
        <v>10.195530726256981</v>
      </c>
      <c r="AG3382" s="570">
        <v>23.339989831033041</v>
      </c>
      <c r="AH3382" s="570">
        <v>0.68493150684931503</v>
      </c>
      <c r="AI3382" s="570">
        <v>0</v>
      </c>
      <c r="AJ3382" s="570"/>
      <c r="AK3382" s="570"/>
      <c r="AL3382" s="570"/>
    </row>
    <row r="3383" spans="1:38">
      <c r="A3383" s="570">
        <v>19</v>
      </c>
      <c r="B3383" s="570">
        <v>111</v>
      </c>
      <c r="C3383" s="570">
        <v>2024</v>
      </c>
      <c r="D3383" s="570">
        <v>3</v>
      </c>
      <c r="E3383" s="570">
        <v>99</v>
      </c>
      <c r="F3383" s="570"/>
      <c r="G3383" s="570">
        <v>99</v>
      </c>
      <c r="H3383" s="570"/>
      <c r="I3383" s="570">
        <v>99</v>
      </c>
      <c r="J3383" s="570">
        <v>155</v>
      </c>
      <c r="K3383" s="570">
        <v>99</v>
      </c>
      <c r="L3383" s="570"/>
      <c r="M3383" s="570">
        <v>99</v>
      </c>
      <c r="N3383" s="570">
        <v>99</v>
      </c>
      <c r="O3383" s="570">
        <v>99</v>
      </c>
      <c r="P3383" s="570">
        <v>99</v>
      </c>
      <c r="Q3383" s="570">
        <v>9</v>
      </c>
      <c r="R3383" s="570">
        <v>112</v>
      </c>
      <c r="S3383" s="570">
        <v>5.2232142857142847</v>
      </c>
      <c r="T3383" s="570">
        <v>5.4017857142857153</v>
      </c>
      <c r="U3383" s="570">
        <v>19.666964285714279</v>
      </c>
      <c r="V3383" s="570">
        <v>5.3571428571428559</v>
      </c>
      <c r="W3383" s="570">
        <v>0.89285714285714302</v>
      </c>
      <c r="X3383" s="570">
        <v>72.321428571428555</v>
      </c>
      <c r="Y3383" s="570">
        <v>29.464285714285719</v>
      </c>
      <c r="Z3383" s="570">
        <v>6.5980298519554941</v>
      </c>
      <c r="AA3383" s="570">
        <v>1.4863054713219739</v>
      </c>
      <c r="AB3383" s="570">
        <v>1.724093040187938</v>
      </c>
      <c r="AC3383" s="570">
        <v>24.147687381688247</v>
      </c>
      <c r="AD3383" s="570">
        <v>39.36886863362659</v>
      </c>
      <c r="AE3383" s="570">
        <v>47.719098108602594</v>
      </c>
      <c r="AF3383" s="570">
        <v>3.4208918753817961</v>
      </c>
      <c r="AG3383" s="570">
        <v>6.6243628107002674</v>
      </c>
      <c r="AH3383" s="570">
        <v>1.785714285714286</v>
      </c>
      <c r="AI3383" s="570">
        <v>110</v>
      </c>
      <c r="AJ3383" s="570">
        <v>105.61272727272733</v>
      </c>
      <c r="AK3383" s="570">
        <v>16.126417855202785</v>
      </c>
      <c r="AL3383" s="570"/>
    </row>
    <row r="3384" spans="1:38">
      <c r="A3384" s="570">
        <v>19</v>
      </c>
      <c r="B3384" s="570">
        <v>112</v>
      </c>
      <c r="C3384" s="570">
        <v>2024</v>
      </c>
      <c r="D3384" s="570">
        <v>4</v>
      </c>
      <c r="E3384" s="570">
        <v>99</v>
      </c>
      <c r="F3384" s="570"/>
      <c r="G3384" s="570">
        <v>99</v>
      </c>
      <c r="H3384" s="570"/>
      <c r="I3384" s="570">
        <v>99</v>
      </c>
      <c r="J3384" s="570">
        <v>155</v>
      </c>
      <c r="K3384" s="570">
        <v>99</v>
      </c>
      <c r="L3384" s="570"/>
      <c r="M3384" s="570">
        <v>99</v>
      </c>
      <c r="N3384" s="570">
        <v>99</v>
      </c>
      <c r="O3384" s="570">
        <v>99</v>
      </c>
      <c r="P3384" s="570">
        <v>99</v>
      </c>
      <c r="Q3384" s="570">
        <v>11</v>
      </c>
      <c r="R3384" s="570">
        <v>157</v>
      </c>
      <c r="S3384" s="570">
        <v>5.9681528662420371</v>
      </c>
      <c r="T3384" s="570">
        <v>6.4522292993630588</v>
      </c>
      <c r="U3384" s="570">
        <v>19.949044585987256</v>
      </c>
      <c r="V3384" s="570">
        <v>2.5477707006369421</v>
      </c>
      <c r="W3384" s="570">
        <v>1.9108280254777077</v>
      </c>
      <c r="X3384" s="570">
        <v>66.878980891719749</v>
      </c>
      <c r="Y3384" s="570">
        <v>39.490445859872608</v>
      </c>
      <c r="Z3384" s="570">
        <v>8.0408401645693903</v>
      </c>
      <c r="AA3384" s="570">
        <v>1.4948760985045952</v>
      </c>
      <c r="AB3384" s="570">
        <v>1.6795732695550889</v>
      </c>
      <c r="AC3384" s="570">
        <v>46.124871198722758</v>
      </c>
      <c r="AD3384" s="570">
        <v>72.254314493129826</v>
      </c>
      <c r="AE3384" s="570">
        <v>50.549727660581091</v>
      </c>
      <c r="AF3384" s="570">
        <v>4.1788661165823795</v>
      </c>
      <c r="AG3384" s="570">
        <v>9.3179066245793916</v>
      </c>
      <c r="AH3384" s="570">
        <v>0.63694267515923564</v>
      </c>
      <c r="AI3384" s="570">
        <v>156</v>
      </c>
      <c r="AJ3384" s="570">
        <v>103.07884615384611</v>
      </c>
      <c r="AK3384" s="570">
        <v>17.176854620931994</v>
      </c>
      <c r="AL3384" s="570"/>
    </row>
    <row r="3385" spans="1:38">
      <c r="A3385" s="570">
        <v>19</v>
      </c>
      <c r="B3385" s="570">
        <v>113</v>
      </c>
      <c r="C3385" s="570">
        <v>2024</v>
      </c>
      <c r="D3385" s="570">
        <v>5</v>
      </c>
      <c r="E3385" s="570">
        <v>99</v>
      </c>
      <c r="F3385" s="570"/>
      <c r="G3385" s="570">
        <v>99</v>
      </c>
      <c r="H3385" s="570"/>
      <c r="I3385" s="570">
        <v>99</v>
      </c>
      <c r="J3385" s="570">
        <v>155</v>
      </c>
      <c r="K3385" s="570">
        <v>99</v>
      </c>
      <c r="L3385" s="570"/>
      <c r="M3385" s="570">
        <v>99</v>
      </c>
      <c r="N3385" s="570">
        <v>99</v>
      </c>
      <c r="O3385" s="570">
        <v>99</v>
      </c>
      <c r="P3385" s="570">
        <v>99</v>
      </c>
      <c r="Q3385" s="570">
        <v>11</v>
      </c>
      <c r="R3385" s="570">
        <v>197</v>
      </c>
      <c r="S3385" s="570">
        <v>6.1522842639593902</v>
      </c>
      <c r="T3385" s="570">
        <v>5.837563451776651</v>
      </c>
      <c r="U3385" s="570">
        <v>17.734010152284263</v>
      </c>
      <c r="V3385" s="570">
        <v>4.5685279187817267</v>
      </c>
      <c r="W3385" s="570">
        <v>4.0609137055837561</v>
      </c>
      <c r="X3385" s="570">
        <v>47.208121827411162</v>
      </c>
      <c r="Y3385" s="570">
        <v>27.918781725888323</v>
      </c>
      <c r="Z3385" s="570">
        <v>8.1731894662156392</v>
      </c>
      <c r="AA3385" s="570">
        <v>1.5137801409494975</v>
      </c>
      <c r="AB3385" s="570">
        <v>1.7579435818127995</v>
      </c>
      <c r="AC3385" s="570">
        <v>18.117092401461335</v>
      </c>
      <c r="AD3385" s="570">
        <v>70.496036611971689</v>
      </c>
      <c r="AE3385" s="570">
        <v>39.842679904765554</v>
      </c>
      <c r="AF3385" s="570">
        <v>9.5770539620807025</v>
      </c>
      <c r="AG3385" s="570">
        <v>16.45743142344346</v>
      </c>
      <c r="AH3385" s="570">
        <v>0.50761421319796951</v>
      </c>
      <c r="AI3385" s="570">
        <v>196</v>
      </c>
      <c r="AJ3385" s="570">
        <v>97.869387755102053</v>
      </c>
      <c r="AK3385" s="570">
        <v>17.952210928176029</v>
      </c>
      <c r="AL3385" s="570"/>
    </row>
    <row r="3386" spans="1:38">
      <c r="A3386" s="570">
        <v>19</v>
      </c>
      <c r="B3386" s="570">
        <v>114</v>
      </c>
      <c r="C3386" s="570">
        <v>2024</v>
      </c>
      <c r="D3386" s="570">
        <v>6</v>
      </c>
      <c r="E3386" s="570">
        <v>99</v>
      </c>
      <c r="F3386" s="570"/>
      <c r="G3386" s="570">
        <v>99</v>
      </c>
      <c r="H3386" s="570"/>
      <c r="I3386" s="570">
        <v>99</v>
      </c>
      <c r="J3386" s="570">
        <v>155</v>
      </c>
      <c r="K3386" s="570">
        <v>99</v>
      </c>
      <c r="L3386" s="570"/>
      <c r="M3386" s="570">
        <v>99</v>
      </c>
      <c r="N3386" s="570">
        <v>99</v>
      </c>
      <c r="O3386" s="570">
        <v>99</v>
      </c>
      <c r="P3386" s="570">
        <v>99</v>
      </c>
      <c r="Q3386" s="570">
        <v>14</v>
      </c>
      <c r="R3386" s="570">
        <v>274</v>
      </c>
      <c r="S3386" s="570">
        <v>5.3722627737226256</v>
      </c>
      <c r="T3386" s="570">
        <v>4.7153284671532818</v>
      </c>
      <c r="U3386" s="570">
        <v>14.466788321167877</v>
      </c>
      <c r="V3386" s="570">
        <v>1.0948905109489055</v>
      </c>
      <c r="W3386" s="570">
        <v>2.5547445255474455</v>
      </c>
      <c r="X3386" s="570">
        <v>29.562043795620429</v>
      </c>
      <c r="Y3386" s="570">
        <v>16.423357664233574</v>
      </c>
      <c r="Z3386" s="570">
        <v>7.4341409543345742</v>
      </c>
      <c r="AA3386" s="570">
        <v>1.5139608190461562</v>
      </c>
      <c r="AB3386" s="570">
        <v>2.0359861224108275</v>
      </c>
      <c r="AC3386" s="570">
        <v>32.727960617671577</v>
      </c>
      <c r="AD3386" s="570">
        <v>66.088011038580234</v>
      </c>
      <c r="AE3386" s="570">
        <v>57.429416795223887</v>
      </c>
      <c r="AF3386" s="570">
        <v>16.348448687350842</v>
      </c>
      <c r="AG3386" s="570">
        <v>18.339841581226636</v>
      </c>
      <c r="AH3386" s="570">
        <v>0.72992700729927051</v>
      </c>
      <c r="AI3386" s="570">
        <v>272</v>
      </c>
      <c r="AJ3386" s="570">
        <v>95.393382352941103</v>
      </c>
      <c r="AK3386" s="570">
        <v>15.53724429991162</v>
      </c>
      <c r="AL3386" s="570"/>
    </row>
    <row r="3387" spans="1:38">
      <c r="A3387" s="570">
        <v>19</v>
      </c>
      <c r="B3387" s="570">
        <v>115</v>
      </c>
      <c r="C3387" s="570">
        <v>2024</v>
      </c>
      <c r="D3387" s="570">
        <v>7</v>
      </c>
      <c r="E3387" s="570">
        <v>99</v>
      </c>
      <c r="F3387" s="570"/>
      <c r="G3387" s="570">
        <v>99</v>
      </c>
      <c r="H3387" s="570"/>
      <c r="I3387" s="570">
        <v>99</v>
      </c>
      <c r="J3387" s="570">
        <v>155</v>
      </c>
      <c r="K3387" s="570">
        <v>99</v>
      </c>
      <c r="L3387" s="570"/>
      <c r="M3387" s="570">
        <v>99</v>
      </c>
      <c r="N3387" s="570">
        <v>99</v>
      </c>
      <c r="O3387" s="570">
        <v>99</v>
      </c>
      <c r="P3387" s="570">
        <v>99</v>
      </c>
      <c r="Q3387" s="570">
        <v>8</v>
      </c>
      <c r="R3387" s="570">
        <v>223</v>
      </c>
      <c r="S3387" s="570">
        <v>5.6412556053811649</v>
      </c>
      <c r="T3387" s="570">
        <v>4.3273542600896873</v>
      </c>
      <c r="U3387" s="570">
        <v>10.918385650224218</v>
      </c>
      <c r="V3387" s="570">
        <v>1.3452914798206277</v>
      </c>
      <c r="W3387" s="570">
        <v>0.89686098654708513</v>
      </c>
      <c r="X3387" s="570">
        <v>12.556053811659195</v>
      </c>
      <c r="Y3387" s="570">
        <v>5.8295964125560529</v>
      </c>
      <c r="Z3387" s="570">
        <v>5.4144279181526</v>
      </c>
      <c r="AA3387" s="570">
        <v>1.729849326534951</v>
      </c>
      <c r="AB3387" s="570">
        <v>1.6335923425886765</v>
      </c>
      <c r="AC3387" s="570">
        <v>36.203804950007559</v>
      </c>
      <c r="AD3387" s="570">
        <v>62.443746201337881</v>
      </c>
      <c r="AE3387" s="570">
        <v>69.535084846142396</v>
      </c>
      <c r="AF3387" s="570">
        <v>28.192161820480401</v>
      </c>
      <c r="AG3387" s="570">
        <v>26.70029608509704</v>
      </c>
      <c r="AH3387" s="570">
        <v>0</v>
      </c>
      <c r="AI3387" s="570">
        <v>223</v>
      </c>
      <c r="AJ3387" s="570">
        <v>88.147085201793743</v>
      </c>
      <c r="AK3387" s="570">
        <v>15.02851977909522</v>
      </c>
      <c r="AL3387" s="570"/>
    </row>
    <row r="3388" spans="1:38">
      <c r="A3388" s="570">
        <v>19</v>
      </c>
      <c r="B3388" s="570">
        <v>116</v>
      </c>
      <c r="C3388" s="570">
        <v>2024</v>
      </c>
      <c r="D3388" s="570">
        <v>8</v>
      </c>
      <c r="E3388" s="570">
        <v>99</v>
      </c>
      <c r="F3388" s="570"/>
      <c r="G3388" s="570">
        <v>99</v>
      </c>
      <c r="H3388" s="570"/>
      <c r="I3388" s="570">
        <v>99</v>
      </c>
      <c r="J3388" s="570">
        <v>155</v>
      </c>
      <c r="K3388" s="570">
        <v>99</v>
      </c>
      <c r="L3388" s="570"/>
      <c r="M3388" s="570">
        <v>99</v>
      </c>
      <c r="N3388" s="570">
        <v>99</v>
      </c>
      <c r="O3388" s="570">
        <v>99</v>
      </c>
      <c r="P3388" s="570">
        <v>99</v>
      </c>
      <c r="Q3388" s="570">
        <v>12</v>
      </c>
      <c r="R3388" s="570">
        <v>292</v>
      </c>
      <c r="S3388" s="570">
        <v>5.60958904109589</v>
      </c>
      <c r="T3388" s="570">
        <v>4.7842465753424648</v>
      </c>
      <c r="U3388" s="570">
        <v>13.604794520547941</v>
      </c>
      <c r="V3388" s="570">
        <v>1.3698630136986301</v>
      </c>
      <c r="W3388" s="570">
        <v>2.3972602739726026</v>
      </c>
      <c r="X3388" s="570">
        <v>26.36986301369863</v>
      </c>
      <c r="Y3388" s="570">
        <v>8.2191780821917817</v>
      </c>
      <c r="Z3388" s="570">
        <v>5.4880047549774407</v>
      </c>
      <c r="AA3388" s="570">
        <v>1.71764926838833</v>
      </c>
      <c r="AB3388" s="570">
        <v>1.5027458136013863</v>
      </c>
      <c r="AC3388" s="570">
        <v>6.6028953934516244</v>
      </c>
      <c r="AD3388" s="570">
        <v>61.624249766570301</v>
      </c>
      <c r="AE3388" s="570">
        <v>44.898596092777694</v>
      </c>
      <c r="AF3388" s="570">
        <v>19.703103913630223</v>
      </c>
      <c r="AG3388" s="570">
        <v>20.98850878351605</v>
      </c>
      <c r="AH3388" s="570">
        <v>1.0273972602739727</v>
      </c>
      <c r="AI3388" s="570">
        <v>289</v>
      </c>
      <c r="AJ3388" s="570">
        <v>95.495847750865025</v>
      </c>
      <c r="AK3388" s="570">
        <v>15.073116904820678</v>
      </c>
      <c r="AL3388" s="570"/>
    </row>
    <row r="3389" spans="1:38">
      <c r="A3389" s="570">
        <v>19</v>
      </c>
      <c r="B3389" s="570">
        <v>117</v>
      </c>
      <c r="C3389" s="570">
        <v>2024</v>
      </c>
      <c r="D3389" s="570">
        <v>9</v>
      </c>
      <c r="E3389" s="570">
        <v>99</v>
      </c>
      <c r="F3389" s="570"/>
      <c r="G3389" s="570">
        <v>99</v>
      </c>
      <c r="H3389" s="570"/>
      <c r="I3389" s="570">
        <v>99</v>
      </c>
      <c r="J3389" s="570">
        <v>155</v>
      </c>
      <c r="K3389" s="570">
        <v>99</v>
      </c>
      <c r="L3389" s="570"/>
      <c r="M3389" s="570">
        <v>99</v>
      </c>
      <c r="N3389" s="570">
        <v>99</v>
      </c>
      <c r="O3389" s="570">
        <v>99</v>
      </c>
      <c r="P3389" s="570">
        <v>99</v>
      </c>
      <c r="Q3389" s="570">
        <v>16</v>
      </c>
      <c r="R3389" s="570">
        <v>211</v>
      </c>
      <c r="S3389" s="570">
        <v>5.0047393364928894</v>
      </c>
      <c r="T3389" s="570">
        <v>4.2654028436018967</v>
      </c>
      <c r="U3389" s="570">
        <v>13.558767772511841</v>
      </c>
      <c r="V3389" s="570">
        <v>1.8957345971563984</v>
      </c>
      <c r="W3389" s="570">
        <v>0.47393364928909959</v>
      </c>
      <c r="X3389" s="570">
        <v>25.118483412322274</v>
      </c>
      <c r="Y3389" s="570">
        <v>9.0047393364928894</v>
      </c>
      <c r="Z3389" s="570">
        <v>6.7805238510667989</v>
      </c>
      <c r="AA3389" s="570">
        <v>1.9090645095760344</v>
      </c>
      <c r="AB3389" s="570">
        <v>1.4194609496143475</v>
      </c>
      <c r="AC3389" s="570">
        <v>35.871131693722958</v>
      </c>
      <c r="AD3389" s="570">
        <v>65.885505698886575</v>
      </c>
      <c r="AE3389" s="570">
        <v>65.013938186659587</v>
      </c>
      <c r="AF3389" s="570">
        <v>9.9669343410486562</v>
      </c>
      <c r="AG3389" s="570">
        <v>10.266780546623783</v>
      </c>
      <c r="AH3389" s="570">
        <v>1.4218009478672984</v>
      </c>
      <c r="AI3389" s="570">
        <v>204</v>
      </c>
      <c r="AJ3389" s="570">
        <v>97.725000000000023</v>
      </c>
      <c r="AK3389" s="570">
        <v>14.038171789220023</v>
      </c>
      <c r="AL3389" s="570"/>
    </row>
    <row r="3390" spans="1:38">
      <c r="A3390" s="570">
        <v>19</v>
      </c>
      <c r="B3390" s="570">
        <v>118</v>
      </c>
      <c r="C3390" s="570">
        <v>2024</v>
      </c>
      <c r="D3390" s="570">
        <v>10</v>
      </c>
      <c r="E3390" s="570">
        <v>99</v>
      </c>
      <c r="F3390" s="570"/>
      <c r="G3390" s="570">
        <v>99</v>
      </c>
      <c r="H3390" s="570"/>
      <c r="I3390" s="570">
        <v>99</v>
      </c>
      <c r="J3390" s="570">
        <v>155</v>
      </c>
      <c r="K3390" s="570">
        <v>99</v>
      </c>
      <c r="L3390" s="570"/>
      <c r="M3390" s="570">
        <v>99</v>
      </c>
      <c r="N3390" s="570">
        <v>99</v>
      </c>
      <c r="O3390" s="570">
        <v>99</v>
      </c>
      <c r="P3390" s="570">
        <v>99</v>
      </c>
      <c r="Q3390" s="570">
        <v>22</v>
      </c>
      <c r="R3390" s="570">
        <v>460</v>
      </c>
      <c r="S3390" s="570">
        <v>6.1739130434782608</v>
      </c>
      <c r="T3390" s="570">
        <v>5.6934782608695649</v>
      </c>
      <c r="U3390" s="570">
        <v>20.346739130434795</v>
      </c>
      <c r="V3390" s="570">
        <v>8.2608695652173907</v>
      </c>
      <c r="W3390" s="570">
        <v>10.869565217391305</v>
      </c>
      <c r="X3390" s="570">
        <v>68.913043478260875</v>
      </c>
      <c r="Y3390" s="570">
        <v>36.086956521739125</v>
      </c>
      <c r="Z3390" s="570">
        <v>7.1138238217381522</v>
      </c>
      <c r="AA3390" s="570">
        <v>1.7321053766779972</v>
      </c>
      <c r="AB3390" s="570">
        <v>2.2291451055732843</v>
      </c>
      <c r="AC3390" s="570">
        <v>43.617327090199872</v>
      </c>
      <c r="AD3390" s="570">
        <v>74.736351596314378</v>
      </c>
      <c r="AE3390" s="570">
        <v>70.01367927967695</v>
      </c>
      <c r="AF3390" s="570">
        <v>8.9459354336833936</v>
      </c>
      <c r="AG3390" s="570">
        <v>11.486374542085217</v>
      </c>
      <c r="AH3390" s="570">
        <v>0</v>
      </c>
      <c r="AI3390" s="570">
        <v>459</v>
      </c>
      <c r="AJ3390" s="570">
        <v>105.22156862745088</v>
      </c>
      <c r="AK3390" s="570">
        <v>16.8352829114801</v>
      </c>
      <c r="AL3390" s="570"/>
    </row>
    <row r="3391" spans="1:38">
      <c r="A3391" s="570">
        <v>19</v>
      </c>
      <c r="B3391" s="570">
        <v>119</v>
      </c>
      <c r="C3391" s="570">
        <v>2024</v>
      </c>
      <c r="D3391" s="570">
        <v>11</v>
      </c>
      <c r="E3391" s="570">
        <v>99</v>
      </c>
      <c r="F3391" s="570"/>
      <c r="G3391" s="570">
        <v>99</v>
      </c>
      <c r="H3391" s="570"/>
      <c r="I3391" s="570">
        <v>99</v>
      </c>
      <c r="J3391" s="570">
        <v>155</v>
      </c>
      <c r="K3391" s="570">
        <v>99</v>
      </c>
      <c r="L3391" s="570"/>
      <c r="M3391" s="570">
        <v>99</v>
      </c>
      <c r="N3391" s="570">
        <v>99</v>
      </c>
      <c r="O3391" s="570">
        <v>99</v>
      </c>
      <c r="P3391" s="570">
        <v>99</v>
      </c>
      <c r="Q3391" s="570">
        <v>23</v>
      </c>
      <c r="R3391" s="570">
        <v>517</v>
      </c>
      <c r="S3391" s="570">
        <v>5.1199226305609287</v>
      </c>
      <c r="T3391" s="570">
        <v>4.8510638297872353</v>
      </c>
      <c r="U3391" s="570">
        <v>18.456673114119919</v>
      </c>
      <c r="V3391" s="570">
        <v>7.7369439071566717</v>
      </c>
      <c r="W3391" s="570">
        <v>1.5473887814313343</v>
      </c>
      <c r="X3391" s="570">
        <v>72.340425531914903</v>
      </c>
      <c r="Y3391" s="570">
        <v>24.371373307543521</v>
      </c>
      <c r="Z3391" s="570">
        <v>6.7826678474714139</v>
      </c>
      <c r="AA3391" s="570">
        <v>1.3729669667862763</v>
      </c>
      <c r="AB3391" s="570">
        <v>1.4166268234274637</v>
      </c>
      <c r="AC3391" s="570">
        <v>46.469754224407083</v>
      </c>
      <c r="AD3391" s="570">
        <v>61.266291229283581</v>
      </c>
      <c r="AE3391" s="570">
        <v>66.155868212894262</v>
      </c>
      <c r="AF3391" s="570">
        <v>19.007352941176471</v>
      </c>
      <c r="AG3391" s="570">
        <v>21.018952543746813</v>
      </c>
      <c r="AH3391" s="570">
        <v>0.77369439071566715</v>
      </c>
      <c r="AI3391" s="570">
        <v>511</v>
      </c>
      <c r="AJ3391" s="570">
        <v>105.24755381604702</v>
      </c>
      <c r="AK3391" s="570">
        <v>15.155068424614576</v>
      </c>
      <c r="AL3391" s="570"/>
    </row>
    <row r="3392" spans="1:38">
      <c r="A3392" s="570">
        <v>19</v>
      </c>
      <c r="B3392" s="570">
        <v>120</v>
      </c>
      <c r="C3392" s="570">
        <v>2024</v>
      </c>
      <c r="D3392" s="570">
        <v>12</v>
      </c>
      <c r="E3392" s="570">
        <v>99</v>
      </c>
      <c r="F3392" s="570"/>
      <c r="G3392" s="570">
        <v>99</v>
      </c>
      <c r="H3392" s="570"/>
      <c r="I3392" s="570">
        <v>99</v>
      </c>
      <c r="J3392" s="570">
        <v>155</v>
      </c>
      <c r="K3392" s="570">
        <v>99</v>
      </c>
      <c r="L3392" s="570"/>
      <c r="M3392" s="570">
        <v>99</v>
      </c>
      <c r="N3392" s="570">
        <v>99</v>
      </c>
      <c r="O3392" s="570">
        <v>99</v>
      </c>
      <c r="P3392" s="570">
        <v>99</v>
      </c>
      <c r="Q3392" s="570">
        <v>5</v>
      </c>
      <c r="R3392" s="570">
        <v>45</v>
      </c>
      <c r="S3392" s="570">
        <v>6.1111111111111116</v>
      </c>
      <c r="T3392" s="570">
        <v>5.6888888888888891</v>
      </c>
      <c r="U3392" s="570">
        <v>19.346666666666671</v>
      </c>
      <c r="V3392" s="570">
        <v>13.333333333333337</v>
      </c>
      <c r="W3392" s="570">
        <v>0</v>
      </c>
      <c r="X3392" s="570">
        <v>71.111111111111114</v>
      </c>
      <c r="Y3392" s="570">
        <v>22.222222222222225</v>
      </c>
      <c r="Z3392" s="570">
        <v>6.7847410496724994</v>
      </c>
      <c r="AA3392" s="570">
        <v>1.1967032904743358</v>
      </c>
      <c r="AB3392" s="570">
        <v>0.72486695245778077</v>
      </c>
      <c r="AC3392" s="570">
        <v>11.513459151142357</v>
      </c>
      <c r="AD3392" s="570">
        <v>8.6092808328699704</v>
      </c>
      <c r="AE3392" s="570">
        <v>52.658916610333442</v>
      </c>
      <c r="AF3392" s="570">
        <v>10.489510489510488</v>
      </c>
      <c r="AG3392" s="570">
        <v>10.446364290856732</v>
      </c>
      <c r="AH3392" s="570">
        <v>0</v>
      </c>
      <c r="AI3392" s="570">
        <v>45</v>
      </c>
      <c r="AJ3392" s="570">
        <v>104.10222222222222</v>
      </c>
      <c r="AK3392" s="570">
        <v>16.556520841002815</v>
      </c>
      <c r="AL3392" s="570"/>
    </row>
    <row r="3393" spans="1:38">
      <c r="A3393" s="570">
        <v>19</v>
      </c>
      <c r="B3393" s="570">
        <v>121</v>
      </c>
      <c r="C3393" s="570">
        <v>2024</v>
      </c>
      <c r="D3393" s="570">
        <v>1</v>
      </c>
      <c r="E3393" s="570">
        <v>99</v>
      </c>
      <c r="F3393" s="570"/>
      <c r="G3393" s="570">
        <v>99</v>
      </c>
      <c r="H3393" s="570"/>
      <c r="I3393" s="570">
        <v>99</v>
      </c>
      <c r="J3393" s="570">
        <v>160</v>
      </c>
      <c r="K3393" s="570">
        <v>99</v>
      </c>
      <c r="L3393" s="570"/>
      <c r="M3393" s="570">
        <v>99</v>
      </c>
      <c r="N3393" s="570">
        <v>99</v>
      </c>
      <c r="O3393" s="570">
        <v>99</v>
      </c>
      <c r="P3393" s="570">
        <v>99</v>
      </c>
      <c r="Q3393" s="570">
        <v>2</v>
      </c>
      <c r="R3393" s="570">
        <v>3</v>
      </c>
      <c r="S3393" s="570">
        <v>6.6666666666666687</v>
      </c>
      <c r="T3393" s="570">
        <v>4.6666666666666679</v>
      </c>
      <c r="U3393" s="570">
        <v>10.466666666666669</v>
      </c>
      <c r="V3393" s="570">
        <v>0</v>
      </c>
      <c r="W3393" s="570">
        <v>0</v>
      </c>
      <c r="X3393" s="570">
        <v>0</v>
      </c>
      <c r="Y3393" s="570">
        <v>0</v>
      </c>
      <c r="Z3393" s="570">
        <v>3.6745370078721793</v>
      </c>
      <c r="AA3393" s="570">
        <v>0.9428090415820618</v>
      </c>
      <c r="AB3393" s="570">
        <v>0.4714045207910284</v>
      </c>
      <c r="AC3393" s="570">
        <v>98.78291611472595</v>
      </c>
      <c r="AD3393" s="570">
        <v>62.861855709371376</v>
      </c>
      <c r="AE3393" s="570">
        <v>49.999999999999723</v>
      </c>
      <c r="AF3393" s="570">
        <v>0.4016064257028113</v>
      </c>
      <c r="AG3393" s="570">
        <v>0.22175767677053029</v>
      </c>
      <c r="AH3393" s="570">
        <v>0</v>
      </c>
      <c r="AI3393" s="570">
        <v>3</v>
      </c>
      <c r="AJ3393" s="570">
        <v>82.966666666666683</v>
      </c>
      <c r="AK3393" s="570">
        <v>17.55630764025841</v>
      </c>
      <c r="AL3393" s="570"/>
    </row>
    <row r="3394" spans="1:38">
      <c r="A3394" s="570">
        <v>19</v>
      </c>
      <c r="B3394" s="570">
        <v>122</v>
      </c>
      <c r="C3394" s="570">
        <v>2024</v>
      </c>
      <c r="D3394" s="570">
        <v>2</v>
      </c>
      <c r="E3394" s="570">
        <v>99</v>
      </c>
      <c r="F3394" s="570"/>
      <c r="G3394" s="570">
        <v>99</v>
      </c>
      <c r="H3394" s="570"/>
      <c r="I3394" s="570">
        <v>99</v>
      </c>
      <c r="J3394" s="570">
        <v>160</v>
      </c>
      <c r="K3394" s="570">
        <v>99</v>
      </c>
      <c r="L3394" s="570"/>
      <c r="M3394" s="570">
        <v>99</v>
      </c>
      <c r="N3394" s="570">
        <v>99</v>
      </c>
      <c r="O3394" s="570">
        <v>99</v>
      </c>
      <c r="P3394" s="570">
        <v>99</v>
      </c>
      <c r="Q3394" s="570">
        <v>1</v>
      </c>
      <c r="R3394" s="570">
        <v>3</v>
      </c>
      <c r="S3394" s="570">
        <v>5.3333333333333321</v>
      </c>
      <c r="T3394" s="570">
        <v>5</v>
      </c>
      <c r="U3394" s="570">
        <v>16.400000000000006</v>
      </c>
      <c r="V3394" s="570">
        <v>0</v>
      </c>
      <c r="W3394" s="570">
        <v>0</v>
      </c>
      <c r="X3394" s="570">
        <v>66.666666666666686</v>
      </c>
      <c r="Y3394" s="570">
        <v>0</v>
      </c>
      <c r="Z3394" s="570">
        <v>1.7682382946499462</v>
      </c>
      <c r="AA3394" s="570">
        <v>0.47140452079103318</v>
      </c>
      <c r="AB3394" s="570">
        <v>0</v>
      </c>
      <c r="AC3394" s="570">
        <v>91.975476475642395</v>
      </c>
      <c r="AD3394" s="570"/>
      <c r="AE3394" s="570"/>
      <c r="AF3394" s="570">
        <v>0.20949720670391064</v>
      </c>
      <c r="AG3394" s="570">
        <v>0.36254577877338678</v>
      </c>
      <c r="AH3394" s="570">
        <v>0</v>
      </c>
      <c r="AI3394" s="570">
        <v>3</v>
      </c>
      <c r="AJ3394" s="570">
        <v>103.59999999999998</v>
      </c>
      <c r="AK3394" s="570">
        <v>14.712695241029451</v>
      </c>
      <c r="AL3394" s="570"/>
    </row>
    <row r="3395" spans="1:38">
      <c r="A3395" s="570">
        <v>19</v>
      </c>
      <c r="B3395" s="570">
        <v>123</v>
      </c>
      <c r="C3395" s="570">
        <v>2024</v>
      </c>
      <c r="D3395" s="570">
        <v>3</v>
      </c>
      <c r="E3395" s="570">
        <v>99</v>
      </c>
      <c r="F3395" s="570"/>
      <c r="G3395" s="570">
        <v>99</v>
      </c>
      <c r="H3395" s="570"/>
      <c r="I3395" s="570">
        <v>99</v>
      </c>
      <c r="J3395" s="570">
        <v>160</v>
      </c>
      <c r="K3395" s="570">
        <v>99</v>
      </c>
      <c r="L3395" s="570"/>
      <c r="M3395" s="570">
        <v>99</v>
      </c>
      <c r="N3395" s="570">
        <v>99</v>
      </c>
      <c r="O3395" s="570">
        <v>99</v>
      </c>
      <c r="P3395" s="570">
        <v>99</v>
      </c>
      <c r="Q3395" s="570">
        <v>3</v>
      </c>
      <c r="R3395" s="570">
        <v>17</v>
      </c>
      <c r="S3395" s="570">
        <v>5.9411764705882355</v>
      </c>
      <c r="T3395" s="570">
        <v>6.117647058823529</v>
      </c>
      <c r="U3395" s="570">
        <v>18.558823529411764</v>
      </c>
      <c r="V3395" s="570">
        <v>0</v>
      </c>
      <c r="W3395" s="570">
        <v>0</v>
      </c>
      <c r="X3395" s="570">
        <v>70.588235294117652</v>
      </c>
      <c r="Y3395" s="570">
        <v>17.647058823529413</v>
      </c>
      <c r="Z3395" s="570">
        <v>7.0348760450244141</v>
      </c>
      <c r="AA3395" s="570">
        <v>1.0555504967603722</v>
      </c>
      <c r="AB3395" s="570">
        <v>1.4504503536397588</v>
      </c>
      <c r="AC3395" s="570">
        <v>39.73406118665519</v>
      </c>
      <c r="AD3395" s="570">
        <v>27.315451549688497</v>
      </c>
      <c r="AE3395" s="570">
        <v>23.504640538388141</v>
      </c>
      <c r="AF3395" s="570">
        <v>0.51924251679902256</v>
      </c>
      <c r="AG3395" s="570">
        <v>0.94882937611837026</v>
      </c>
      <c r="AH3395" s="570">
        <v>0</v>
      </c>
      <c r="AI3395" s="570">
        <v>17</v>
      </c>
      <c r="AJ3395" s="570">
        <v>105.25294117647056</v>
      </c>
      <c r="AK3395" s="570">
        <v>15.1756272126157</v>
      </c>
      <c r="AL3395" s="570"/>
    </row>
    <row r="3396" spans="1:38">
      <c r="A3396" s="570">
        <v>19</v>
      </c>
      <c r="B3396" s="570">
        <v>124</v>
      </c>
      <c r="C3396" s="570">
        <v>2024</v>
      </c>
      <c r="D3396" s="570">
        <v>4</v>
      </c>
      <c r="E3396" s="570">
        <v>99</v>
      </c>
      <c r="F3396" s="570"/>
      <c r="G3396" s="570">
        <v>99</v>
      </c>
      <c r="H3396" s="570"/>
      <c r="I3396" s="570">
        <v>99</v>
      </c>
      <c r="J3396" s="570">
        <v>160</v>
      </c>
      <c r="K3396" s="570">
        <v>99</v>
      </c>
      <c r="L3396" s="570"/>
      <c r="M3396" s="570">
        <v>99</v>
      </c>
      <c r="N3396" s="570">
        <v>99</v>
      </c>
      <c r="O3396" s="570">
        <v>99</v>
      </c>
      <c r="P3396" s="570">
        <v>99</v>
      </c>
      <c r="Q3396" s="570">
        <v>1</v>
      </c>
      <c r="R3396" s="570">
        <v>2</v>
      </c>
      <c r="S3396" s="570">
        <v>5</v>
      </c>
      <c r="T3396" s="570">
        <v>4.5</v>
      </c>
      <c r="U3396" s="570">
        <v>13.8</v>
      </c>
      <c r="V3396" s="570">
        <v>0</v>
      </c>
      <c r="W3396" s="570">
        <v>0</v>
      </c>
      <c r="X3396" s="570">
        <v>50</v>
      </c>
      <c r="Y3396" s="570">
        <v>0</v>
      </c>
      <c r="Z3396" s="570">
        <v>2.2999999999999985</v>
      </c>
      <c r="AA3396" s="570">
        <v>0</v>
      </c>
      <c r="AB3396" s="570">
        <v>0.5</v>
      </c>
      <c r="AC3396" s="570"/>
      <c r="AD3396" s="570">
        <v>99.999999999999943</v>
      </c>
      <c r="AE3396" s="570"/>
      <c r="AF3396" s="570">
        <v>5.3233963268565353E-2</v>
      </c>
      <c r="AG3396" s="570">
        <v>8.2111820829626939E-2</v>
      </c>
      <c r="AH3396" s="570">
        <v>0</v>
      </c>
      <c r="AI3396" s="570">
        <v>2</v>
      </c>
      <c r="AJ3396" s="570">
        <v>104.55</v>
      </c>
      <c r="AK3396" s="570">
        <v>11.976701058911772</v>
      </c>
      <c r="AL3396" s="570"/>
    </row>
    <row r="3397" spans="1:38">
      <c r="A3397" s="570">
        <v>19</v>
      </c>
      <c r="B3397" s="570">
        <v>125</v>
      </c>
      <c r="C3397" s="570">
        <v>2024</v>
      </c>
      <c r="D3397" s="570">
        <v>5</v>
      </c>
      <c r="E3397" s="570">
        <v>99</v>
      </c>
      <c r="F3397" s="570"/>
      <c r="G3397" s="570">
        <v>99</v>
      </c>
      <c r="H3397" s="570"/>
      <c r="I3397" s="570">
        <v>99</v>
      </c>
      <c r="J3397" s="570">
        <v>160</v>
      </c>
      <c r="K3397" s="570">
        <v>99</v>
      </c>
      <c r="L3397" s="570"/>
      <c r="M3397" s="570">
        <v>99</v>
      </c>
      <c r="N3397" s="570">
        <v>99</v>
      </c>
      <c r="O3397" s="570">
        <v>99</v>
      </c>
      <c r="P3397" s="570">
        <v>99</v>
      </c>
      <c r="Q3397" s="570">
        <v>3</v>
      </c>
      <c r="R3397" s="570">
        <v>47</v>
      </c>
      <c r="S3397" s="570">
        <v>6</v>
      </c>
      <c r="T3397" s="570">
        <v>3.5957446808510634</v>
      </c>
      <c r="U3397" s="570">
        <v>7.655319148936174</v>
      </c>
      <c r="V3397" s="570">
        <v>0</v>
      </c>
      <c r="W3397" s="570">
        <v>0</v>
      </c>
      <c r="X3397" s="570">
        <v>2.1276595744680855</v>
      </c>
      <c r="Y3397" s="570">
        <v>0</v>
      </c>
      <c r="Z3397" s="570">
        <v>2.3865588607902088</v>
      </c>
      <c r="AA3397" s="570">
        <v>0.82513699700703436</v>
      </c>
      <c r="AB3397" s="570">
        <v>1.1043352572222109</v>
      </c>
      <c r="AC3397" s="570">
        <v>5.7263752164071642</v>
      </c>
      <c r="AD3397" s="570">
        <v>66.561839837970965</v>
      </c>
      <c r="AE3397" s="570">
        <v>2.3349368760832157</v>
      </c>
      <c r="AF3397" s="570">
        <v>2.2848808945065633</v>
      </c>
      <c r="AG3397" s="570">
        <v>1.6949232385376001</v>
      </c>
      <c r="AH3397" s="570">
        <v>27.659574468085101</v>
      </c>
      <c r="AI3397" s="570">
        <v>47</v>
      </c>
      <c r="AJ3397" s="570">
        <v>80.536170212765981</v>
      </c>
      <c r="AK3397" s="570">
        <v>14.270108081146351</v>
      </c>
      <c r="AL3397" s="570"/>
    </row>
    <row r="3398" spans="1:38">
      <c r="A3398" s="570">
        <v>19</v>
      </c>
      <c r="B3398" s="570">
        <v>126</v>
      </c>
      <c r="C3398" s="570">
        <v>2024</v>
      </c>
      <c r="D3398" s="570">
        <v>6</v>
      </c>
      <c r="E3398" s="570">
        <v>99</v>
      </c>
      <c r="F3398" s="570"/>
      <c r="G3398" s="570">
        <v>99</v>
      </c>
      <c r="H3398" s="570"/>
      <c r="I3398" s="570">
        <v>99</v>
      </c>
      <c r="J3398" s="570">
        <v>160</v>
      </c>
      <c r="K3398" s="570">
        <v>99</v>
      </c>
      <c r="L3398" s="570"/>
      <c r="M3398" s="570">
        <v>99</v>
      </c>
      <c r="N3398" s="570">
        <v>99</v>
      </c>
      <c r="O3398" s="570">
        <v>99</v>
      </c>
      <c r="P3398" s="570">
        <v>99</v>
      </c>
      <c r="Q3398" s="570">
        <v>2</v>
      </c>
      <c r="R3398" s="570">
        <v>4</v>
      </c>
      <c r="S3398" s="570">
        <v>4.75</v>
      </c>
      <c r="T3398" s="570">
        <v>5.75</v>
      </c>
      <c r="U3398" s="570">
        <v>16.425000000000001</v>
      </c>
      <c r="V3398" s="570">
        <v>0</v>
      </c>
      <c r="W3398" s="570">
        <v>0</v>
      </c>
      <c r="X3398" s="570">
        <v>75</v>
      </c>
      <c r="Y3398" s="570">
        <v>0</v>
      </c>
      <c r="Z3398" s="570">
        <v>5.0161613809764916</v>
      </c>
      <c r="AA3398" s="570">
        <v>1.6393596310755001</v>
      </c>
      <c r="AB3398" s="570">
        <v>1.299038105676658</v>
      </c>
      <c r="AC3398" s="570">
        <v>-6.3083004992664948</v>
      </c>
      <c r="AD3398" s="570">
        <v>57.261267552345778</v>
      </c>
      <c r="AE3398" s="570">
        <v>44.022545316281189</v>
      </c>
      <c r="AF3398" s="570">
        <v>0.23866348448687344</v>
      </c>
      <c r="AG3398" s="570">
        <v>0.30397527482696091</v>
      </c>
      <c r="AH3398" s="570">
        <v>0</v>
      </c>
      <c r="AI3398" s="570">
        <v>4</v>
      </c>
      <c r="AJ3398" s="570">
        <v>102.85</v>
      </c>
      <c r="AK3398" s="570">
        <v>14.550655645465049</v>
      </c>
      <c r="AL3398" s="570"/>
    </row>
    <row r="3399" spans="1:38">
      <c r="A3399" s="570">
        <v>19</v>
      </c>
      <c r="B3399" s="570">
        <v>127</v>
      </c>
      <c r="C3399" s="570">
        <v>2024</v>
      </c>
      <c r="D3399" s="570">
        <v>7</v>
      </c>
      <c r="E3399" s="570">
        <v>99</v>
      </c>
      <c r="F3399" s="570"/>
      <c r="G3399" s="570">
        <v>99</v>
      </c>
      <c r="H3399" s="570"/>
      <c r="I3399" s="570">
        <v>99</v>
      </c>
      <c r="J3399" s="570">
        <v>160</v>
      </c>
      <c r="K3399" s="570">
        <v>99</v>
      </c>
      <c r="L3399" s="570"/>
      <c r="M3399" s="570">
        <v>99</v>
      </c>
      <c r="N3399" s="570">
        <v>99</v>
      </c>
      <c r="O3399" s="570">
        <v>99</v>
      </c>
      <c r="P3399" s="570">
        <v>99</v>
      </c>
      <c r="Q3399" s="570">
        <v>5</v>
      </c>
      <c r="R3399" s="570">
        <v>78</v>
      </c>
      <c r="S3399" s="570">
        <v>5.0384615384615392</v>
      </c>
      <c r="T3399" s="570">
        <v>4.4615384615384608</v>
      </c>
      <c r="U3399" s="570">
        <v>13.261538461538464</v>
      </c>
      <c r="V3399" s="570">
        <v>1.2820512820512819</v>
      </c>
      <c r="W3399" s="570">
        <v>5.1282051282051277</v>
      </c>
      <c r="X3399" s="570">
        <v>29.487179487179496</v>
      </c>
      <c r="Y3399" s="570">
        <v>17.948717948717952</v>
      </c>
      <c r="Z3399" s="570">
        <v>7.9716682738955855</v>
      </c>
      <c r="AA3399" s="570">
        <v>1.4450828003276361</v>
      </c>
      <c r="AB3399" s="570">
        <v>2.0044329570454438</v>
      </c>
      <c r="AC3399" s="570">
        <v>50.416930160787885</v>
      </c>
      <c r="AD3399" s="570">
        <v>81.244873930868721</v>
      </c>
      <c r="AE3399" s="570">
        <v>61.795152385969743</v>
      </c>
      <c r="AF3399" s="570">
        <v>9.8609355246523425</v>
      </c>
      <c r="AG3399" s="570">
        <v>11.343349051431078</v>
      </c>
      <c r="AH3399" s="570">
        <v>0</v>
      </c>
      <c r="AI3399" s="570">
        <v>78</v>
      </c>
      <c r="AJ3399" s="570">
        <v>94.255128205128173</v>
      </c>
      <c r="AK3399" s="570">
        <v>14.018426529285405</v>
      </c>
      <c r="AL3399" s="570"/>
    </row>
    <row r="3400" spans="1:38">
      <c r="A3400" s="570">
        <v>19</v>
      </c>
      <c r="B3400" s="570">
        <v>128</v>
      </c>
      <c r="C3400" s="570">
        <v>2024</v>
      </c>
      <c r="D3400" s="570">
        <v>8</v>
      </c>
      <c r="E3400" s="570">
        <v>99</v>
      </c>
      <c r="F3400" s="570"/>
      <c r="G3400" s="570">
        <v>99</v>
      </c>
      <c r="H3400" s="570"/>
      <c r="I3400" s="570">
        <v>99</v>
      </c>
      <c r="J3400" s="570">
        <v>160</v>
      </c>
      <c r="K3400" s="570">
        <v>99</v>
      </c>
      <c r="L3400" s="570"/>
      <c r="M3400" s="570">
        <v>99</v>
      </c>
      <c r="N3400" s="570">
        <v>99</v>
      </c>
      <c r="O3400" s="570">
        <v>99</v>
      </c>
      <c r="P3400" s="570">
        <v>99</v>
      </c>
      <c r="Q3400" s="570">
        <v>4</v>
      </c>
      <c r="R3400" s="570">
        <v>64</v>
      </c>
      <c r="S3400" s="570">
        <v>5.203125</v>
      </c>
      <c r="T3400" s="570">
        <v>4.4375</v>
      </c>
      <c r="U3400" s="570">
        <v>11.098437499999999</v>
      </c>
      <c r="V3400" s="570">
        <v>1.5625</v>
      </c>
      <c r="W3400" s="570">
        <v>0</v>
      </c>
      <c r="X3400" s="570">
        <v>12.5</v>
      </c>
      <c r="Y3400" s="570">
        <v>3.125</v>
      </c>
      <c r="Z3400" s="570">
        <v>4.0583437272603948</v>
      </c>
      <c r="AA3400" s="570">
        <v>1.3599136863694696</v>
      </c>
      <c r="AB3400" s="570">
        <v>1.4128318194321643</v>
      </c>
      <c r="AC3400" s="570">
        <v>31.204806363396596</v>
      </c>
      <c r="AD3400" s="570">
        <v>46.50194493830444</v>
      </c>
      <c r="AE3400" s="570">
        <v>50.67495709457144</v>
      </c>
      <c r="AF3400" s="570">
        <v>4.3184885290148438</v>
      </c>
      <c r="AG3400" s="570">
        <v>3.7527407211728976</v>
      </c>
      <c r="AH3400" s="570">
        <v>35.9375</v>
      </c>
      <c r="AI3400" s="570">
        <v>64</v>
      </c>
      <c r="AJ3400" s="570">
        <v>90.75937500000002</v>
      </c>
      <c r="AK3400" s="570">
        <v>14.414991450798261</v>
      </c>
      <c r="AL3400" s="570"/>
    </row>
    <row r="3401" spans="1:38">
      <c r="A3401" s="570">
        <v>19</v>
      </c>
      <c r="B3401" s="570">
        <v>129</v>
      </c>
      <c r="C3401" s="570">
        <v>2024</v>
      </c>
      <c r="D3401" s="570">
        <v>9</v>
      </c>
      <c r="E3401" s="570">
        <v>99</v>
      </c>
      <c r="F3401" s="570"/>
      <c r="G3401" s="570">
        <v>99</v>
      </c>
      <c r="H3401" s="570"/>
      <c r="I3401" s="570">
        <v>99</v>
      </c>
      <c r="J3401" s="570">
        <v>160</v>
      </c>
      <c r="K3401" s="570">
        <v>99</v>
      </c>
      <c r="L3401" s="570"/>
      <c r="M3401" s="570">
        <v>99</v>
      </c>
      <c r="N3401" s="570">
        <v>99</v>
      </c>
      <c r="O3401" s="570">
        <v>99</v>
      </c>
      <c r="P3401" s="570">
        <v>99</v>
      </c>
      <c r="Q3401" s="570">
        <v>9</v>
      </c>
      <c r="R3401" s="570">
        <v>79</v>
      </c>
      <c r="S3401" s="570">
        <v>5.4177215189873422</v>
      </c>
      <c r="T3401" s="570">
        <v>4</v>
      </c>
      <c r="U3401" s="570">
        <v>11.673417721518984</v>
      </c>
      <c r="V3401" s="570">
        <v>2.5316455696202529</v>
      </c>
      <c r="W3401" s="570">
        <v>1.2658227848101264</v>
      </c>
      <c r="X3401" s="570">
        <v>17.721518987341764</v>
      </c>
      <c r="Y3401" s="570">
        <v>5.0632911392405058</v>
      </c>
      <c r="Z3401" s="570">
        <v>5.46094786738702</v>
      </c>
      <c r="AA3401" s="570">
        <v>1.4196415569771244</v>
      </c>
      <c r="AB3401" s="570">
        <v>1.4052343378610548</v>
      </c>
      <c r="AC3401" s="570">
        <v>18.903806944590357</v>
      </c>
      <c r="AD3401" s="570">
        <v>46.334860922282409</v>
      </c>
      <c r="AE3401" s="570">
        <v>45.050934077828735</v>
      </c>
      <c r="AF3401" s="570">
        <v>3.7316957959376471</v>
      </c>
      <c r="AG3401" s="570">
        <v>3.3094568213137334</v>
      </c>
      <c r="AH3401" s="570">
        <v>0</v>
      </c>
      <c r="AI3401" s="570">
        <v>72</v>
      </c>
      <c r="AJ3401" s="570">
        <v>89.847222222222229</v>
      </c>
      <c r="AK3401" s="570">
        <v>15.345859437181076</v>
      </c>
      <c r="AL3401" s="570"/>
    </row>
    <row r="3402" spans="1:38">
      <c r="A3402" s="570">
        <v>19</v>
      </c>
      <c r="B3402" s="570">
        <v>130</v>
      </c>
      <c r="C3402" s="570">
        <v>2024</v>
      </c>
      <c r="D3402" s="570">
        <v>10</v>
      </c>
      <c r="E3402" s="570">
        <v>99</v>
      </c>
      <c r="F3402" s="570"/>
      <c r="G3402" s="570">
        <v>99</v>
      </c>
      <c r="H3402" s="570"/>
      <c r="I3402" s="570">
        <v>99</v>
      </c>
      <c r="J3402" s="570">
        <v>160</v>
      </c>
      <c r="K3402" s="570">
        <v>99</v>
      </c>
      <c r="L3402" s="570"/>
      <c r="M3402" s="570">
        <v>99</v>
      </c>
      <c r="N3402" s="570">
        <v>99</v>
      </c>
      <c r="O3402" s="570">
        <v>99</v>
      </c>
      <c r="P3402" s="570">
        <v>99</v>
      </c>
      <c r="Q3402" s="570">
        <v>10</v>
      </c>
      <c r="R3402" s="570">
        <v>101</v>
      </c>
      <c r="S3402" s="570">
        <v>5.1188118811881189</v>
      </c>
      <c r="T3402" s="570">
        <v>4.2277227722772279</v>
      </c>
      <c r="U3402" s="570">
        <v>13.913861386138619</v>
      </c>
      <c r="V3402" s="570">
        <v>1.98019801980198</v>
      </c>
      <c r="W3402" s="570">
        <v>1.98019801980198</v>
      </c>
      <c r="X3402" s="570">
        <v>32.673267326732677</v>
      </c>
      <c r="Y3402" s="570">
        <v>7.9207920792079198</v>
      </c>
      <c r="Z3402" s="570">
        <v>6.0753035160779598</v>
      </c>
      <c r="AA3402" s="570">
        <v>1.7981680926331065</v>
      </c>
      <c r="AB3402" s="570">
        <v>1.676164812182928</v>
      </c>
      <c r="AC3402" s="570">
        <v>27.76355558235214</v>
      </c>
      <c r="AD3402" s="570">
        <v>55.875433841720763</v>
      </c>
      <c r="AE3402" s="570">
        <v>72.357191373589473</v>
      </c>
      <c r="AF3402" s="570">
        <v>1.9642162582652665</v>
      </c>
      <c r="AG3402" s="570">
        <v>1.7246436395098397</v>
      </c>
      <c r="AH3402" s="570">
        <v>1.98019801980198</v>
      </c>
      <c r="AI3402" s="570">
        <v>101</v>
      </c>
      <c r="AJ3402" s="570">
        <v>95.544554455445521</v>
      </c>
      <c r="AK3402" s="570">
        <v>15.021061409709835</v>
      </c>
      <c r="AL3402" s="570"/>
    </row>
    <row r="3403" spans="1:38">
      <c r="A3403" s="570">
        <v>19</v>
      </c>
      <c r="B3403" s="570">
        <v>131</v>
      </c>
      <c r="C3403" s="570">
        <v>2024</v>
      </c>
      <c r="D3403" s="570">
        <v>11</v>
      </c>
      <c r="E3403" s="570">
        <v>99</v>
      </c>
      <c r="F3403" s="570"/>
      <c r="G3403" s="570">
        <v>99</v>
      </c>
      <c r="H3403" s="570"/>
      <c r="I3403" s="570">
        <v>99</v>
      </c>
      <c r="J3403" s="570">
        <v>160</v>
      </c>
      <c r="K3403" s="570">
        <v>99</v>
      </c>
      <c r="L3403" s="570"/>
      <c r="M3403" s="570">
        <v>99</v>
      </c>
      <c r="N3403" s="570">
        <v>99</v>
      </c>
      <c r="O3403" s="570">
        <v>99</v>
      </c>
      <c r="P3403" s="570">
        <v>99</v>
      </c>
      <c r="Q3403" s="570">
        <v>7</v>
      </c>
      <c r="R3403" s="570">
        <v>77</v>
      </c>
      <c r="S3403" s="570">
        <v>5.0259740259740253</v>
      </c>
      <c r="T3403" s="570">
        <v>4.5974025974025965</v>
      </c>
      <c r="U3403" s="570">
        <v>14.3974025974026</v>
      </c>
      <c r="V3403" s="570">
        <v>0</v>
      </c>
      <c r="W3403" s="570">
        <v>0</v>
      </c>
      <c r="X3403" s="570">
        <v>41.558441558441551</v>
      </c>
      <c r="Y3403" s="570">
        <v>2.5974025974025969</v>
      </c>
      <c r="Z3403" s="570">
        <v>4.598728622327191</v>
      </c>
      <c r="AA3403" s="570">
        <v>1.4591763018377275</v>
      </c>
      <c r="AB3403" s="570">
        <v>1.5480170831949445</v>
      </c>
      <c r="AC3403" s="570">
        <v>16.50970085350346</v>
      </c>
      <c r="AD3403" s="570">
        <v>26.072769953467677</v>
      </c>
      <c r="AE3403" s="570">
        <v>60.832091602957483</v>
      </c>
      <c r="AF3403" s="570">
        <v>2.8308823529411762</v>
      </c>
      <c r="AG3403" s="570">
        <v>2.4419793116816755</v>
      </c>
      <c r="AH3403" s="570">
        <v>0</v>
      </c>
      <c r="AI3403" s="570">
        <v>76</v>
      </c>
      <c r="AJ3403" s="570">
        <v>96.102631578947324</v>
      </c>
      <c r="AK3403" s="570">
        <v>15.847585612385721</v>
      </c>
      <c r="AL3403" s="570"/>
    </row>
    <row r="3404" spans="1:38">
      <c r="A3404" s="570">
        <v>19</v>
      </c>
      <c r="B3404" s="570">
        <v>132</v>
      </c>
      <c r="C3404" s="570">
        <v>2024</v>
      </c>
      <c r="D3404" s="570">
        <v>12</v>
      </c>
      <c r="E3404" s="570">
        <v>99</v>
      </c>
      <c r="F3404" s="570"/>
      <c r="G3404" s="570">
        <v>99</v>
      </c>
      <c r="H3404" s="570"/>
      <c r="I3404" s="570">
        <v>99</v>
      </c>
      <c r="J3404" s="570">
        <v>160</v>
      </c>
      <c r="K3404" s="570">
        <v>99</v>
      </c>
      <c r="L3404" s="570"/>
      <c r="M3404" s="570">
        <v>99</v>
      </c>
      <c r="N3404" s="570">
        <v>99</v>
      </c>
      <c r="O3404" s="570">
        <v>99</v>
      </c>
      <c r="P3404" s="570">
        <v>99</v>
      </c>
      <c r="Q3404" s="570"/>
      <c r="R3404" s="570">
        <v>0</v>
      </c>
      <c r="S3404" s="570"/>
      <c r="T3404" s="570"/>
      <c r="U3404" s="570"/>
      <c r="V3404" s="570"/>
      <c r="W3404" s="570"/>
      <c r="X3404" s="570"/>
      <c r="Y3404" s="570"/>
      <c r="Z3404" s="570"/>
      <c r="AA3404" s="570"/>
      <c r="AB3404" s="570"/>
      <c r="AC3404" s="570"/>
      <c r="AD3404" s="570"/>
      <c r="AE3404" s="570"/>
      <c r="AF3404" s="570"/>
      <c r="AG3404" s="570"/>
      <c r="AH3404" s="570"/>
      <c r="AI3404" s="570"/>
      <c r="AJ3404" s="570"/>
      <c r="AK3404" s="570"/>
      <c r="AL3404" s="570"/>
    </row>
    <row r="3405" spans="1:38">
      <c r="A3405" s="570">
        <v>19</v>
      </c>
      <c r="B3405" s="570">
        <v>133</v>
      </c>
      <c r="C3405" s="570">
        <v>2024</v>
      </c>
      <c r="D3405" s="570">
        <v>1</v>
      </c>
      <c r="E3405" s="570">
        <v>99</v>
      </c>
      <c r="F3405" s="570"/>
      <c r="G3405" s="570">
        <v>99</v>
      </c>
      <c r="H3405" s="570"/>
      <c r="I3405" s="570">
        <v>99</v>
      </c>
      <c r="J3405" s="570">
        <v>171</v>
      </c>
      <c r="K3405" s="570">
        <v>99</v>
      </c>
      <c r="L3405" s="570"/>
      <c r="M3405" s="570">
        <v>99</v>
      </c>
      <c r="N3405" s="570">
        <v>99</v>
      </c>
      <c r="O3405" s="570">
        <v>99</v>
      </c>
      <c r="P3405" s="570">
        <v>99</v>
      </c>
      <c r="Q3405" s="570"/>
      <c r="R3405" s="570">
        <v>0</v>
      </c>
      <c r="S3405" s="570"/>
      <c r="T3405" s="570"/>
      <c r="U3405" s="570"/>
      <c r="V3405" s="570"/>
      <c r="W3405" s="570"/>
      <c r="X3405" s="570"/>
      <c r="Y3405" s="570"/>
      <c r="Z3405" s="570"/>
      <c r="AA3405" s="570"/>
      <c r="AB3405" s="570"/>
      <c r="AC3405" s="570"/>
      <c r="AD3405" s="570"/>
      <c r="AE3405" s="570"/>
      <c r="AF3405" s="570"/>
      <c r="AG3405" s="570"/>
      <c r="AH3405" s="570"/>
      <c r="AI3405" s="570"/>
      <c r="AJ3405" s="570"/>
      <c r="AK3405" s="570"/>
      <c r="AL3405" s="570"/>
    </row>
    <row r="3406" spans="1:38">
      <c r="A3406" s="570">
        <v>19</v>
      </c>
      <c r="B3406" s="570">
        <v>134</v>
      </c>
      <c r="C3406" s="570">
        <v>2024</v>
      </c>
      <c r="D3406" s="570">
        <v>2</v>
      </c>
      <c r="E3406" s="570">
        <v>99</v>
      </c>
      <c r="F3406" s="570"/>
      <c r="G3406" s="570">
        <v>99</v>
      </c>
      <c r="H3406" s="570"/>
      <c r="I3406" s="570">
        <v>99</v>
      </c>
      <c r="J3406" s="570">
        <v>171</v>
      </c>
      <c r="K3406" s="570">
        <v>99</v>
      </c>
      <c r="L3406" s="570"/>
      <c r="M3406" s="570">
        <v>99</v>
      </c>
      <c r="N3406" s="570">
        <v>99</v>
      </c>
      <c r="O3406" s="570">
        <v>99</v>
      </c>
      <c r="P3406" s="570">
        <v>99</v>
      </c>
      <c r="Q3406" s="570"/>
      <c r="R3406" s="570">
        <v>0</v>
      </c>
      <c r="S3406" s="570"/>
      <c r="T3406" s="570"/>
      <c r="U3406" s="570"/>
      <c r="V3406" s="570"/>
      <c r="W3406" s="570"/>
      <c r="X3406" s="570"/>
      <c r="Y3406" s="570"/>
      <c r="Z3406" s="570"/>
      <c r="AA3406" s="570"/>
      <c r="AB3406" s="570"/>
      <c r="AC3406" s="570"/>
      <c r="AD3406" s="570"/>
      <c r="AE3406" s="570"/>
      <c r="AF3406" s="570"/>
      <c r="AG3406" s="570"/>
      <c r="AH3406" s="570"/>
      <c r="AI3406" s="570"/>
      <c r="AJ3406" s="570"/>
      <c r="AK3406" s="570"/>
      <c r="AL3406" s="570"/>
    </row>
    <row r="3407" spans="1:38">
      <c r="A3407" s="570">
        <v>19</v>
      </c>
      <c r="B3407" s="570">
        <v>135</v>
      </c>
      <c r="C3407" s="570">
        <v>2024</v>
      </c>
      <c r="D3407" s="570">
        <v>3</v>
      </c>
      <c r="E3407" s="570">
        <v>99</v>
      </c>
      <c r="F3407" s="570"/>
      <c r="G3407" s="570">
        <v>99</v>
      </c>
      <c r="H3407" s="570"/>
      <c r="I3407" s="570">
        <v>99</v>
      </c>
      <c r="J3407" s="570">
        <v>171</v>
      </c>
      <c r="K3407" s="570">
        <v>99</v>
      </c>
      <c r="L3407" s="570"/>
      <c r="M3407" s="570">
        <v>99</v>
      </c>
      <c r="N3407" s="570">
        <v>99</v>
      </c>
      <c r="O3407" s="570">
        <v>99</v>
      </c>
      <c r="P3407" s="570">
        <v>99</v>
      </c>
      <c r="Q3407" s="570"/>
      <c r="R3407" s="570">
        <v>0</v>
      </c>
      <c r="S3407" s="570"/>
      <c r="T3407" s="570"/>
      <c r="U3407" s="570"/>
      <c r="V3407" s="570"/>
      <c r="W3407" s="570"/>
      <c r="X3407" s="570"/>
      <c r="Y3407" s="570"/>
      <c r="Z3407" s="570"/>
      <c r="AA3407" s="570"/>
      <c r="AB3407" s="570"/>
      <c r="AC3407" s="570"/>
      <c r="AD3407" s="570"/>
      <c r="AE3407" s="570"/>
      <c r="AF3407" s="570"/>
      <c r="AG3407" s="570"/>
      <c r="AH3407" s="570"/>
      <c r="AI3407" s="570"/>
      <c r="AJ3407" s="570"/>
      <c r="AK3407" s="570"/>
      <c r="AL3407" s="570"/>
    </row>
    <row r="3408" spans="1:38">
      <c r="A3408" s="570">
        <v>19</v>
      </c>
      <c r="B3408" s="570">
        <v>136</v>
      </c>
      <c r="C3408" s="570">
        <v>2024</v>
      </c>
      <c r="D3408" s="570">
        <v>4</v>
      </c>
      <c r="E3408" s="570">
        <v>99</v>
      </c>
      <c r="F3408" s="570"/>
      <c r="G3408" s="570">
        <v>99</v>
      </c>
      <c r="H3408" s="570"/>
      <c r="I3408" s="570">
        <v>99</v>
      </c>
      <c r="J3408" s="570">
        <v>171</v>
      </c>
      <c r="K3408" s="570">
        <v>99</v>
      </c>
      <c r="L3408" s="570"/>
      <c r="M3408" s="570">
        <v>99</v>
      </c>
      <c r="N3408" s="570">
        <v>99</v>
      </c>
      <c r="O3408" s="570">
        <v>99</v>
      </c>
      <c r="P3408" s="570">
        <v>99</v>
      </c>
      <c r="Q3408" s="570"/>
      <c r="R3408" s="570">
        <v>0</v>
      </c>
      <c r="S3408" s="570"/>
      <c r="T3408" s="570"/>
      <c r="U3408" s="570"/>
      <c r="V3408" s="570"/>
      <c r="W3408" s="570"/>
      <c r="X3408" s="570"/>
      <c r="Y3408" s="570"/>
      <c r="Z3408" s="570"/>
      <c r="AA3408" s="570"/>
      <c r="AB3408" s="570"/>
      <c r="AC3408" s="570"/>
      <c r="AD3408" s="570"/>
      <c r="AE3408" s="570"/>
      <c r="AF3408" s="570"/>
      <c r="AG3408" s="570"/>
      <c r="AH3408" s="570"/>
      <c r="AI3408" s="570"/>
      <c r="AJ3408" s="570"/>
      <c r="AK3408" s="570"/>
      <c r="AL3408" s="570"/>
    </row>
    <row r="3409" spans="1:38">
      <c r="A3409" s="570">
        <v>19</v>
      </c>
      <c r="B3409" s="570">
        <v>137</v>
      </c>
      <c r="C3409" s="570">
        <v>2024</v>
      </c>
      <c r="D3409" s="570">
        <v>5</v>
      </c>
      <c r="E3409" s="570">
        <v>99</v>
      </c>
      <c r="F3409" s="570"/>
      <c r="G3409" s="570">
        <v>99</v>
      </c>
      <c r="H3409" s="570"/>
      <c r="I3409" s="570">
        <v>99</v>
      </c>
      <c r="J3409" s="570">
        <v>171</v>
      </c>
      <c r="K3409" s="570">
        <v>99</v>
      </c>
      <c r="L3409" s="570"/>
      <c r="M3409" s="570">
        <v>99</v>
      </c>
      <c r="N3409" s="570">
        <v>99</v>
      </c>
      <c r="O3409" s="570">
        <v>99</v>
      </c>
      <c r="P3409" s="570">
        <v>99</v>
      </c>
      <c r="Q3409" s="570"/>
      <c r="R3409" s="570">
        <v>0</v>
      </c>
      <c r="S3409" s="570"/>
      <c r="T3409" s="570"/>
      <c r="U3409" s="570"/>
      <c r="V3409" s="570"/>
      <c r="W3409" s="570"/>
      <c r="X3409" s="570"/>
      <c r="Y3409" s="570"/>
      <c r="Z3409" s="570"/>
      <c r="AA3409" s="570"/>
      <c r="AB3409" s="570"/>
      <c r="AC3409" s="570"/>
      <c r="AD3409" s="570"/>
      <c r="AE3409" s="570"/>
      <c r="AF3409" s="570"/>
      <c r="AG3409" s="570"/>
      <c r="AH3409" s="570"/>
      <c r="AI3409" s="570"/>
      <c r="AJ3409" s="570"/>
      <c r="AK3409" s="570"/>
      <c r="AL3409" s="570"/>
    </row>
    <row r="3410" spans="1:38">
      <c r="A3410" s="570">
        <v>19</v>
      </c>
      <c r="B3410" s="570">
        <v>138</v>
      </c>
      <c r="C3410" s="570">
        <v>2024</v>
      </c>
      <c r="D3410" s="570">
        <v>6</v>
      </c>
      <c r="E3410" s="570">
        <v>99</v>
      </c>
      <c r="F3410" s="570"/>
      <c r="G3410" s="570">
        <v>99</v>
      </c>
      <c r="H3410" s="570"/>
      <c r="I3410" s="570">
        <v>99</v>
      </c>
      <c r="J3410" s="570">
        <v>171</v>
      </c>
      <c r="K3410" s="570">
        <v>99</v>
      </c>
      <c r="L3410" s="570"/>
      <c r="M3410" s="570">
        <v>99</v>
      </c>
      <c r="N3410" s="570">
        <v>99</v>
      </c>
      <c r="O3410" s="570">
        <v>99</v>
      </c>
      <c r="P3410" s="570">
        <v>99</v>
      </c>
      <c r="Q3410" s="570"/>
      <c r="R3410" s="570">
        <v>0</v>
      </c>
      <c r="S3410" s="570"/>
      <c r="T3410" s="570"/>
      <c r="U3410" s="570"/>
      <c r="V3410" s="570"/>
      <c r="W3410" s="570"/>
      <c r="X3410" s="570"/>
      <c r="Y3410" s="570"/>
      <c r="Z3410" s="570"/>
      <c r="AA3410" s="570"/>
      <c r="AB3410" s="570"/>
      <c r="AC3410" s="570"/>
      <c r="AD3410" s="570"/>
      <c r="AE3410" s="570"/>
      <c r="AF3410" s="570"/>
      <c r="AG3410" s="570"/>
      <c r="AH3410" s="570"/>
      <c r="AI3410" s="570"/>
      <c r="AJ3410" s="570"/>
      <c r="AK3410" s="570"/>
      <c r="AL3410" s="570"/>
    </row>
    <row r="3411" spans="1:38">
      <c r="A3411" s="570">
        <v>19</v>
      </c>
      <c r="B3411" s="570">
        <v>139</v>
      </c>
      <c r="C3411" s="570">
        <v>2024</v>
      </c>
      <c r="D3411" s="570">
        <v>7</v>
      </c>
      <c r="E3411" s="570">
        <v>99</v>
      </c>
      <c r="F3411" s="570"/>
      <c r="G3411" s="570">
        <v>99</v>
      </c>
      <c r="H3411" s="570"/>
      <c r="I3411" s="570">
        <v>99</v>
      </c>
      <c r="J3411" s="570">
        <v>171</v>
      </c>
      <c r="K3411" s="570">
        <v>99</v>
      </c>
      <c r="L3411" s="570"/>
      <c r="M3411" s="570">
        <v>99</v>
      </c>
      <c r="N3411" s="570">
        <v>99</v>
      </c>
      <c r="O3411" s="570">
        <v>99</v>
      </c>
      <c r="P3411" s="570">
        <v>99</v>
      </c>
      <c r="Q3411" s="570"/>
      <c r="R3411" s="570">
        <v>0</v>
      </c>
      <c r="S3411" s="570"/>
      <c r="T3411" s="570"/>
      <c r="U3411" s="570"/>
      <c r="V3411" s="570"/>
      <c r="W3411" s="570"/>
      <c r="X3411" s="570"/>
      <c r="Y3411" s="570"/>
      <c r="Z3411" s="570"/>
      <c r="AA3411" s="570"/>
      <c r="AB3411" s="570"/>
      <c r="AC3411" s="570"/>
      <c r="AD3411" s="570"/>
      <c r="AE3411" s="570"/>
      <c r="AF3411" s="570"/>
      <c r="AG3411" s="570"/>
      <c r="AH3411" s="570"/>
      <c r="AI3411" s="570"/>
      <c r="AJ3411" s="570"/>
      <c r="AK3411" s="570"/>
      <c r="AL3411" s="570"/>
    </row>
    <row r="3412" spans="1:38">
      <c r="A3412" s="570">
        <v>19</v>
      </c>
      <c r="B3412" s="570">
        <v>140</v>
      </c>
      <c r="C3412" s="570">
        <v>2024</v>
      </c>
      <c r="D3412" s="570">
        <v>8</v>
      </c>
      <c r="E3412" s="570">
        <v>99</v>
      </c>
      <c r="F3412" s="570"/>
      <c r="G3412" s="570">
        <v>99</v>
      </c>
      <c r="H3412" s="570"/>
      <c r="I3412" s="570">
        <v>99</v>
      </c>
      <c r="J3412" s="570">
        <v>171</v>
      </c>
      <c r="K3412" s="570">
        <v>99</v>
      </c>
      <c r="L3412" s="570"/>
      <c r="M3412" s="570">
        <v>99</v>
      </c>
      <c r="N3412" s="570">
        <v>99</v>
      </c>
      <c r="O3412" s="570">
        <v>99</v>
      </c>
      <c r="P3412" s="570">
        <v>99</v>
      </c>
      <c r="Q3412" s="570"/>
      <c r="R3412" s="570">
        <v>0</v>
      </c>
      <c r="S3412" s="570"/>
      <c r="T3412" s="570"/>
      <c r="U3412" s="570"/>
      <c r="V3412" s="570"/>
      <c r="W3412" s="570"/>
      <c r="X3412" s="570"/>
      <c r="Y3412" s="570"/>
      <c r="Z3412" s="570"/>
      <c r="AA3412" s="570"/>
      <c r="AB3412" s="570"/>
      <c r="AC3412" s="570"/>
      <c r="AD3412" s="570"/>
      <c r="AE3412" s="570"/>
      <c r="AF3412" s="570"/>
      <c r="AG3412" s="570"/>
      <c r="AH3412" s="570"/>
      <c r="AI3412" s="570"/>
      <c r="AJ3412" s="570"/>
      <c r="AK3412" s="570"/>
      <c r="AL3412" s="570"/>
    </row>
    <row r="3413" spans="1:38">
      <c r="A3413" s="570">
        <v>19</v>
      </c>
      <c r="B3413" s="570">
        <v>141</v>
      </c>
      <c r="C3413" s="570">
        <v>2024</v>
      </c>
      <c r="D3413" s="570">
        <v>9</v>
      </c>
      <c r="E3413" s="570">
        <v>99</v>
      </c>
      <c r="F3413" s="570"/>
      <c r="G3413" s="570">
        <v>99</v>
      </c>
      <c r="H3413" s="570"/>
      <c r="I3413" s="570">
        <v>99</v>
      </c>
      <c r="J3413" s="570">
        <v>171</v>
      </c>
      <c r="K3413" s="570">
        <v>99</v>
      </c>
      <c r="L3413" s="570"/>
      <c r="M3413" s="570">
        <v>99</v>
      </c>
      <c r="N3413" s="570">
        <v>99</v>
      </c>
      <c r="O3413" s="570">
        <v>99</v>
      </c>
      <c r="P3413" s="570">
        <v>99</v>
      </c>
      <c r="Q3413" s="570"/>
      <c r="R3413" s="570">
        <v>0</v>
      </c>
      <c r="S3413" s="570"/>
      <c r="T3413" s="570"/>
      <c r="U3413" s="570"/>
      <c r="V3413" s="570"/>
      <c r="W3413" s="570"/>
      <c r="X3413" s="570"/>
      <c r="Y3413" s="570"/>
      <c r="Z3413" s="570"/>
      <c r="AA3413" s="570"/>
      <c r="AB3413" s="570"/>
      <c r="AC3413" s="570"/>
      <c r="AD3413" s="570"/>
      <c r="AE3413" s="570"/>
      <c r="AF3413" s="570"/>
      <c r="AG3413" s="570"/>
      <c r="AH3413" s="570"/>
      <c r="AI3413" s="570"/>
      <c r="AJ3413" s="570"/>
      <c r="AK3413" s="570"/>
      <c r="AL3413" s="570"/>
    </row>
    <row r="3414" spans="1:38">
      <c r="A3414" s="570">
        <v>19</v>
      </c>
      <c r="B3414" s="570">
        <v>142</v>
      </c>
      <c r="C3414" s="570">
        <v>2024</v>
      </c>
      <c r="D3414" s="570">
        <v>10</v>
      </c>
      <c r="E3414" s="570">
        <v>99</v>
      </c>
      <c r="F3414" s="570"/>
      <c r="G3414" s="570">
        <v>99</v>
      </c>
      <c r="H3414" s="570"/>
      <c r="I3414" s="570">
        <v>99</v>
      </c>
      <c r="J3414" s="570">
        <v>171</v>
      </c>
      <c r="K3414" s="570">
        <v>99</v>
      </c>
      <c r="L3414" s="570"/>
      <c r="M3414" s="570">
        <v>99</v>
      </c>
      <c r="N3414" s="570">
        <v>99</v>
      </c>
      <c r="O3414" s="570">
        <v>99</v>
      </c>
      <c r="P3414" s="570">
        <v>99</v>
      </c>
      <c r="Q3414" s="570"/>
      <c r="R3414" s="570">
        <v>0</v>
      </c>
      <c r="S3414" s="570"/>
      <c r="T3414" s="570"/>
      <c r="U3414" s="570"/>
      <c r="V3414" s="570"/>
      <c r="W3414" s="570"/>
      <c r="X3414" s="570"/>
      <c r="Y3414" s="570"/>
      <c r="Z3414" s="570"/>
      <c r="AA3414" s="570"/>
      <c r="AB3414" s="570"/>
      <c r="AC3414" s="570"/>
      <c r="AD3414" s="570"/>
      <c r="AE3414" s="570"/>
      <c r="AF3414" s="570"/>
      <c r="AG3414" s="570"/>
      <c r="AH3414" s="570"/>
      <c r="AI3414" s="570"/>
      <c r="AJ3414" s="570"/>
      <c r="AK3414" s="570"/>
      <c r="AL3414" s="570"/>
    </row>
    <row r="3415" spans="1:38">
      <c r="A3415" s="570">
        <v>19</v>
      </c>
      <c r="B3415" s="570">
        <v>143</v>
      </c>
      <c r="C3415" s="570">
        <v>2024</v>
      </c>
      <c r="D3415" s="570">
        <v>11</v>
      </c>
      <c r="E3415" s="570">
        <v>99</v>
      </c>
      <c r="F3415" s="570"/>
      <c r="G3415" s="570">
        <v>99</v>
      </c>
      <c r="H3415" s="570"/>
      <c r="I3415" s="570">
        <v>99</v>
      </c>
      <c r="J3415" s="570">
        <v>171</v>
      </c>
      <c r="K3415" s="570">
        <v>99</v>
      </c>
      <c r="L3415" s="570"/>
      <c r="M3415" s="570">
        <v>99</v>
      </c>
      <c r="N3415" s="570">
        <v>99</v>
      </c>
      <c r="O3415" s="570">
        <v>99</v>
      </c>
      <c r="P3415" s="570">
        <v>99</v>
      </c>
      <c r="Q3415" s="570"/>
      <c r="R3415" s="570">
        <v>0</v>
      </c>
      <c r="S3415" s="570"/>
      <c r="T3415" s="570"/>
      <c r="U3415" s="570"/>
      <c r="V3415" s="570"/>
      <c r="W3415" s="570"/>
      <c r="X3415" s="570"/>
      <c r="Y3415" s="570"/>
      <c r="Z3415" s="570"/>
      <c r="AA3415" s="570"/>
      <c r="AB3415" s="570"/>
      <c r="AC3415" s="570"/>
      <c r="AD3415" s="570"/>
      <c r="AE3415" s="570"/>
      <c r="AF3415" s="570"/>
      <c r="AG3415" s="570"/>
      <c r="AH3415" s="570"/>
      <c r="AI3415" s="570"/>
      <c r="AJ3415" s="570"/>
      <c r="AK3415" s="570"/>
      <c r="AL3415" s="570"/>
    </row>
    <row r="3416" spans="1:38">
      <c r="A3416" s="570">
        <v>19</v>
      </c>
      <c r="B3416" s="570">
        <v>144</v>
      </c>
      <c r="C3416" s="570">
        <v>2024</v>
      </c>
      <c r="D3416" s="570">
        <v>12</v>
      </c>
      <c r="E3416" s="570">
        <v>99</v>
      </c>
      <c r="F3416" s="570"/>
      <c r="G3416" s="570">
        <v>99</v>
      </c>
      <c r="H3416" s="570"/>
      <c r="I3416" s="570">
        <v>99</v>
      </c>
      <c r="J3416" s="570">
        <v>171</v>
      </c>
      <c r="K3416" s="570">
        <v>99</v>
      </c>
      <c r="L3416" s="570"/>
      <c r="M3416" s="570">
        <v>99</v>
      </c>
      <c r="N3416" s="570">
        <v>99</v>
      </c>
      <c r="O3416" s="570">
        <v>99</v>
      </c>
      <c r="P3416" s="570">
        <v>99</v>
      </c>
      <c r="Q3416" s="570"/>
      <c r="R3416" s="570">
        <v>0</v>
      </c>
      <c r="S3416" s="570"/>
      <c r="T3416" s="570"/>
      <c r="U3416" s="570"/>
      <c r="V3416" s="570"/>
      <c r="W3416" s="570"/>
      <c r="X3416" s="570"/>
      <c r="Y3416" s="570"/>
      <c r="Z3416" s="570"/>
      <c r="AA3416" s="570"/>
      <c r="AB3416" s="570"/>
      <c r="AC3416" s="570"/>
      <c r="AD3416" s="570"/>
      <c r="AE3416" s="570"/>
      <c r="AF3416" s="570"/>
      <c r="AG3416" s="570"/>
      <c r="AH3416" s="570"/>
      <c r="AI3416" s="570"/>
      <c r="AJ3416" s="570"/>
      <c r="AK3416" s="570"/>
      <c r="AL3416" s="570"/>
    </row>
    <row r="3417" spans="1:38">
      <c r="A3417" s="570">
        <v>19</v>
      </c>
      <c r="B3417" s="570">
        <v>145</v>
      </c>
      <c r="C3417" s="570">
        <v>2024</v>
      </c>
      <c r="D3417" s="570">
        <v>1</v>
      </c>
      <c r="E3417" s="570">
        <v>99</v>
      </c>
      <c r="F3417" s="570"/>
      <c r="G3417" s="570">
        <v>99</v>
      </c>
      <c r="H3417" s="570"/>
      <c r="I3417" s="570">
        <v>99</v>
      </c>
      <c r="J3417" s="570">
        <v>175</v>
      </c>
      <c r="K3417" s="570">
        <v>99</v>
      </c>
      <c r="L3417" s="570"/>
      <c r="M3417" s="570">
        <v>99</v>
      </c>
      <c r="N3417" s="570">
        <v>99</v>
      </c>
      <c r="O3417" s="570">
        <v>99</v>
      </c>
      <c r="P3417" s="570">
        <v>99</v>
      </c>
      <c r="Q3417" s="570">
        <v>8</v>
      </c>
      <c r="R3417" s="570">
        <v>168</v>
      </c>
      <c r="S3417" s="570">
        <v>5.1190476190476195</v>
      </c>
      <c r="T3417" s="570">
        <v>5.1428571428571441</v>
      </c>
      <c r="U3417" s="570">
        <v>14.115476190476191</v>
      </c>
      <c r="V3417" s="570">
        <v>1.785714285714286</v>
      </c>
      <c r="W3417" s="570">
        <v>0.59523809523809557</v>
      </c>
      <c r="X3417" s="570">
        <v>38.690476190476176</v>
      </c>
      <c r="Y3417" s="570">
        <v>14.285714285714288</v>
      </c>
      <c r="Z3417" s="570">
        <v>7.8724881715590973</v>
      </c>
      <c r="AA3417" s="570">
        <v>1.2854938082564868</v>
      </c>
      <c r="AB3417" s="570">
        <v>1.5286381827880475</v>
      </c>
      <c r="AC3417" s="570">
        <v>48.606462594881243</v>
      </c>
      <c r="AD3417" s="570">
        <v>54.647323361432385</v>
      </c>
      <c r="AE3417" s="570">
        <v>59.111051533292567</v>
      </c>
      <c r="AF3417" s="570">
        <v>22.489959839357432</v>
      </c>
      <c r="AG3417" s="570">
        <v>16.747648238650815</v>
      </c>
      <c r="AH3417" s="570">
        <v>0</v>
      </c>
      <c r="AI3417" s="570">
        <v>0</v>
      </c>
      <c r="AJ3417" s="570"/>
      <c r="AK3417" s="570"/>
      <c r="AL3417" s="570"/>
    </row>
    <row r="3418" spans="1:38">
      <c r="A3418" s="570">
        <v>19</v>
      </c>
      <c r="B3418" s="570">
        <v>146</v>
      </c>
      <c r="C3418" s="570">
        <v>2024</v>
      </c>
      <c r="D3418" s="570">
        <v>2</v>
      </c>
      <c r="E3418" s="570">
        <v>99</v>
      </c>
      <c r="F3418" s="570"/>
      <c r="G3418" s="570">
        <v>99</v>
      </c>
      <c r="H3418" s="570"/>
      <c r="I3418" s="570">
        <v>99</v>
      </c>
      <c r="J3418" s="570">
        <v>175</v>
      </c>
      <c r="K3418" s="570">
        <v>99</v>
      </c>
      <c r="L3418" s="570"/>
      <c r="M3418" s="570">
        <v>99</v>
      </c>
      <c r="N3418" s="570">
        <v>99</v>
      </c>
      <c r="O3418" s="570">
        <v>99</v>
      </c>
      <c r="P3418" s="570">
        <v>99</v>
      </c>
      <c r="Q3418" s="570">
        <v>5</v>
      </c>
      <c r="R3418" s="570">
        <v>75</v>
      </c>
      <c r="S3418" s="570">
        <v>5.12</v>
      </c>
      <c r="T3418" s="570">
        <v>5.12</v>
      </c>
      <c r="U3418" s="570">
        <v>13.603999999999999</v>
      </c>
      <c r="V3418" s="570">
        <v>1.333333333333333</v>
      </c>
      <c r="W3418" s="570">
        <v>2.6666666666666661</v>
      </c>
      <c r="X3418" s="570">
        <v>40</v>
      </c>
      <c r="Y3418" s="570">
        <v>22.666666666666671</v>
      </c>
      <c r="Z3418" s="570">
        <v>9.3838789421006474</v>
      </c>
      <c r="AA3418" s="570">
        <v>1.2854052538661358</v>
      </c>
      <c r="AB3418" s="570">
        <v>1.9863534428696217</v>
      </c>
      <c r="AC3418" s="570">
        <v>41.602970899056075</v>
      </c>
      <c r="AD3418" s="570">
        <v>64.504899985165594</v>
      </c>
      <c r="AE3418" s="570">
        <v>62.100777705659183</v>
      </c>
      <c r="AF3418" s="570">
        <v>5.2374301675977666</v>
      </c>
      <c r="AG3418" s="570">
        <v>7.5184036195627328</v>
      </c>
      <c r="AH3418" s="570">
        <v>0</v>
      </c>
      <c r="AI3418" s="570">
        <v>0</v>
      </c>
      <c r="AJ3418" s="570"/>
      <c r="AK3418" s="570"/>
      <c r="AL3418" s="570"/>
    </row>
    <row r="3419" spans="1:38">
      <c r="A3419" s="570">
        <v>19</v>
      </c>
      <c r="B3419" s="570">
        <v>147</v>
      </c>
      <c r="C3419" s="570">
        <v>2024</v>
      </c>
      <c r="D3419" s="570">
        <v>3</v>
      </c>
      <c r="E3419" s="570">
        <v>99</v>
      </c>
      <c r="F3419" s="570"/>
      <c r="G3419" s="570">
        <v>99</v>
      </c>
      <c r="H3419" s="570"/>
      <c r="I3419" s="570">
        <v>99</v>
      </c>
      <c r="J3419" s="570">
        <v>175</v>
      </c>
      <c r="K3419" s="570">
        <v>99</v>
      </c>
      <c r="L3419" s="570"/>
      <c r="M3419" s="570">
        <v>99</v>
      </c>
      <c r="N3419" s="570">
        <v>99</v>
      </c>
      <c r="O3419" s="570">
        <v>99</v>
      </c>
      <c r="P3419" s="570">
        <v>99</v>
      </c>
      <c r="Q3419" s="570">
        <v>9</v>
      </c>
      <c r="R3419" s="570">
        <v>385</v>
      </c>
      <c r="S3419" s="570">
        <v>5.2</v>
      </c>
      <c r="T3419" s="570">
        <v>5.1558441558441563</v>
      </c>
      <c r="U3419" s="570">
        <v>10.227532467532468</v>
      </c>
      <c r="V3419" s="570">
        <v>1.5584415584415581</v>
      </c>
      <c r="W3419" s="570">
        <v>1.0389610389610389</v>
      </c>
      <c r="X3419" s="570">
        <v>22.337662337662337</v>
      </c>
      <c r="Y3419" s="570">
        <v>9.8701298701298725</v>
      </c>
      <c r="Z3419" s="570">
        <v>7.9387473505395745</v>
      </c>
      <c r="AA3419" s="570">
        <v>1.0007789174230424</v>
      </c>
      <c r="AB3419" s="570">
        <v>1.3413013168061281</v>
      </c>
      <c r="AC3419" s="570">
        <v>41.342377740420872</v>
      </c>
      <c r="AD3419" s="570">
        <v>48.257368777098641</v>
      </c>
      <c r="AE3419" s="570">
        <v>51.663762717929529</v>
      </c>
      <c r="AF3419" s="570">
        <v>11.759315821624922</v>
      </c>
      <c r="AG3419" s="570">
        <v>11.841871795257353</v>
      </c>
      <c r="AH3419" s="570">
        <v>0</v>
      </c>
      <c r="AI3419" s="570">
        <v>0</v>
      </c>
      <c r="AJ3419" s="570"/>
      <c r="AK3419" s="570"/>
      <c r="AL3419" s="570"/>
    </row>
    <row r="3420" spans="1:38">
      <c r="A3420" s="570">
        <v>19</v>
      </c>
      <c r="B3420" s="570">
        <v>148</v>
      </c>
      <c r="C3420" s="570">
        <v>2024</v>
      </c>
      <c r="D3420" s="570">
        <v>4</v>
      </c>
      <c r="E3420" s="570">
        <v>99</v>
      </c>
      <c r="F3420" s="570"/>
      <c r="G3420" s="570">
        <v>99</v>
      </c>
      <c r="H3420" s="570"/>
      <c r="I3420" s="570">
        <v>99</v>
      </c>
      <c r="J3420" s="570">
        <v>175</v>
      </c>
      <c r="K3420" s="570">
        <v>99</v>
      </c>
      <c r="L3420" s="570"/>
      <c r="M3420" s="570">
        <v>99</v>
      </c>
      <c r="N3420" s="570">
        <v>99</v>
      </c>
      <c r="O3420" s="570">
        <v>99</v>
      </c>
      <c r="P3420" s="570">
        <v>99</v>
      </c>
      <c r="Q3420" s="570">
        <v>7</v>
      </c>
      <c r="R3420" s="570">
        <v>272</v>
      </c>
      <c r="S3420" s="570">
        <v>4.959558823529413</v>
      </c>
      <c r="T3420" s="570">
        <v>5.1617647058823524</v>
      </c>
      <c r="U3420" s="570">
        <v>6.9966911764705841</v>
      </c>
      <c r="V3420" s="570">
        <v>0</v>
      </c>
      <c r="W3420" s="570">
        <v>0</v>
      </c>
      <c r="X3420" s="570">
        <v>5.5147058823529411</v>
      </c>
      <c r="Y3420" s="570">
        <v>2.9411764705882355</v>
      </c>
      <c r="Z3420" s="570">
        <v>4.9601526238299263</v>
      </c>
      <c r="AA3420" s="570">
        <v>0.86720296461319024</v>
      </c>
      <c r="AB3420" s="570">
        <v>1.5373802594946164</v>
      </c>
      <c r="AC3420" s="570">
        <v>6.3387864700626153</v>
      </c>
      <c r="AD3420" s="570">
        <v>40.828082635859616</v>
      </c>
      <c r="AE3420" s="570">
        <v>61.433335342402351</v>
      </c>
      <c r="AF3420" s="570">
        <v>7.2398190045248851</v>
      </c>
      <c r="AG3420" s="570">
        <v>5.6618480514805398</v>
      </c>
      <c r="AH3420" s="570">
        <v>0</v>
      </c>
      <c r="AI3420" s="570">
        <v>0</v>
      </c>
      <c r="AJ3420" s="570"/>
      <c r="AK3420" s="570"/>
      <c r="AL3420" s="570"/>
    </row>
    <row r="3421" spans="1:38">
      <c r="A3421" s="570">
        <v>19</v>
      </c>
      <c r="B3421" s="570">
        <v>149</v>
      </c>
      <c r="C3421" s="570">
        <v>2024</v>
      </c>
      <c r="D3421" s="570">
        <v>5</v>
      </c>
      <c r="E3421" s="570">
        <v>99</v>
      </c>
      <c r="F3421" s="570"/>
      <c r="G3421" s="570">
        <v>99</v>
      </c>
      <c r="H3421" s="570"/>
      <c r="I3421" s="570">
        <v>99</v>
      </c>
      <c r="J3421" s="570">
        <v>175</v>
      </c>
      <c r="K3421" s="570">
        <v>99</v>
      </c>
      <c r="L3421" s="570"/>
      <c r="M3421" s="570">
        <v>99</v>
      </c>
      <c r="N3421" s="570">
        <v>99</v>
      </c>
      <c r="O3421" s="570">
        <v>99</v>
      </c>
      <c r="P3421" s="570">
        <v>99</v>
      </c>
      <c r="Q3421" s="570">
        <v>4</v>
      </c>
      <c r="R3421" s="570">
        <v>129</v>
      </c>
      <c r="S3421" s="570">
        <v>4.6511627906976756</v>
      </c>
      <c r="T3421" s="570">
        <v>5.1782945736434112</v>
      </c>
      <c r="U3421" s="570">
        <v>8.8527131782945769</v>
      </c>
      <c r="V3421" s="570">
        <v>0.77519379844961245</v>
      </c>
      <c r="W3421" s="570">
        <v>2.3255813953488378</v>
      </c>
      <c r="X3421" s="570">
        <v>16.279069767441861</v>
      </c>
      <c r="Y3421" s="570">
        <v>6.9767441860465107</v>
      </c>
      <c r="Z3421" s="570">
        <v>6.3248626852684096</v>
      </c>
      <c r="AA3421" s="570">
        <v>1.2858873978135781</v>
      </c>
      <c r="AB3421" s="570">
        <v>1.5272695015224489</v>
      </c>
      <c r="AC3421" s="570">
        <v>27.333367113533711</v>
      </c>
      <c r="AD3421" s="570">
        <v>63.941979098584653</v>
      </c>
      <c r="AE3421" s="570">
        <v>68.296138680666118</v>
      </c>
      <c r="AF3421" s="570">
        <v>6.2712688381137562</v>
      </c>
      <c r="AG3421" s="570">
        <v>5.3796618632849853</v>
      </c>
      <c r="AH3421" s="570">
        <v>0</v>
      </c>
      <c r="AI3421" s="570">
        <v>0</v>
      </c>
      <c r="AJ3421" s="570"/>
      <c r="AK3421" s="570"/>
      <c r="AL3421" s="570"/>
    </row>
    <row r="3422" spans="1:38">
      <c r="A3422" s="570">
        <v>19</v>
      </c>
      <c r="B3422" s="570">
        <v>150</v>
      </c>
      <c r="C3422" s="570">
        <v>2024</v>
      </c>
      <c r="D3422" s="570">
        <v>6</v>
      </c>
      <c r="E3422" s="570">
        <v>99</v>
      </c>
      <c r="F3422" s="570"/>
      <c r="G3422" s="570">
        <v>99</v>
      </c>
      <c r="H3422" s="570"/>
      <c r="I3422" s="570">
        <v>99</v>
      </c>
      <c r="J3422" s="570">
        <v>175</v>
      </c>
      <c r="K3422" s="570">
        <v>99</v>
      </c>
      <c r="L3422" s="570"/>
      <c r="M3422" s="570">
        <v>99</v>
      </c>
      <c r="N3422" s="570">
        <v>99</v>
      </c>
      <c r="O3422" s="570">
        <v>99</v>
      </c>
      <c r="P3422" s="570">
        <v>99</v>
      </c>
      <c r="Q3422" s="570">
        <v>6</v>
      </c>
      <c r="R3422" s="570">
        <v>252</v>
      </c>
      <c r="S3422" s="570">
        <v>5.0992063492063489</v>
      </c>
      <c r="T3422" s="570">
        <v>4.0595238095238111</v>
      </c>
      <c r="U3422" s="570">
        <v>9.3892857142857178</v>
      </c>
      <c r="V3422" s="570">
        <v>1.1904761904761909</v>
      </c>
      <c r="W3422" s="570">
        <v>0.39682539682539669</v>
      </c>
      <c r="X3422" s="570">
        <v>13.492063492063489</v>
      </c>
      <c r="Y3422" s="570">
        <v>5.1587301587301599</v>
      </c>
      <c r="Z3422" s="570">
        <v>5.7206743800719551</v>
      </c>
      <c r="AA3422" s="570">
        <v>1.3576938916603232</v>
      </c>
      <c r="AB3422" s="570">
        <v>1.4255424237159899</v>
      </c>
      <c r="AC3422" s="570">
        <v>47.477876021109218</v>
      </c>
      <c r="AD3422" s="570">
        <v>68.671943166165661</v>
      </c>
      <c r="AE3422" s="570">
        <v>74.735882221050943</v>
      </c>
      <c r="AF3422" s="570">
        <v>15.035799522673029</v>
      </c>
      <c r="AG3422" s="570">
        <v>10.947273938631238</v>
      </c>
      <c r="AH3422" s="570">
        <v>0</v>
      </c>
      <c r="AI3422" s="570">
        <v>150</v>
      </c>
      <c r="AJ3422" s="570">
        <v>77.814666666666653</v>
      </c>
      <c r="AK3422" s="570">
        <v>14.322255436803378</v>
      </c>
      <c r="AL3422" s="570"/>
    </row>
    <row r="3423" spans="1:38">
      <c r="A3423" s="570">
        <v>19</v>
      </c>
      <c r="B3423" s="570">
        <v>151</v>
      </c>
      <c r="C3423" s="570">
        <v>2024</v>
      </c>
      <c r="D3423" s="570">
        <v>7</v>
      </c>
      <c r="E3423" s="570">
        <v>99</v>
      </c>
      <c r="F3423" s="570"/>
      <c r="G3423" s="570">
        <v>99</v>
      </c>
      <c r="H3423" s="570"/>
      <c r="I3423" s="570">
        <v>99</v>
      </c>
      <c r="J3423" s="570">
        <v>175</v>
      </c>
      <c r="K3423" s="570">
        <v>99</v>
      </c>
      <c r="L3423" s="570"/>
      <c r="M3423" s="570">
        <v>99</v>
      </c>
      <c r="N3423" s="570">
        <v>99</v>
      </c>
      <c r="O3423" s="570">
        <v>99</v>
      </c>
      <c r="P3423" s="570">
        <v>99</v>
      </c>
      <c r="Q3423" s="570">
        <v>1</v>
      </c>
      <c r="R3423" s="570">
        <v>8</v>
      </c>
      <c r="S3423" s="570">
        <v>4.75</v>
      </c>
      <c r="T3423" s="570">
        <v>4.5</v>
      </c>
      <c r="U3423" s="570">
        <v>17.874999999999996</v>
      </c>
      <c r="V3423" s="570">
        <v>0</v>
      </c>
      <c r="W3423" s="570">
        <v>0</v>
      </c>
      <c r="X3423" s="570">
        <v>75</v>
      </c>
      <c r="Y3423" s="570">
        <v>25</v>
      </c>
      <c r="Z3423" s="570">
        <v>6.5568189695918955</v>
      </c>
      <c r="AA3423" s="570">
        <v>1.299038105676658</v>
      </c>
      <c r="AB3423" s="570">
        <v>1.58113883008419</v>
      </c>
      <c r="AC3423" s="570">
        <v>-41.311724870094515</v>
      </c>
      <c r="AD3423" s="570">
        <v>14.348079583454576</v>
      </c>
      <c r="AE3423" s="570">
        <v>48.686449556014757</v>
      </c>
      <c r="AF3423" s="570">
        <v>1.0113780025284449</v>
      </c>
      <c r="AG3423" s="570">
        <v>1.5681544028950538</v>
      </c>
      <c r="AH3423" s="570">
        <v>0</v>
      </c>
      <c r="AI3423" s="570">
        <v>8</v>
      </c>
      <c r="AJ3423" s="570">
        <v>104.93750000000001</v>
      </c>
      <c r="AK3423" s="570">
        <v>14.711913369113644</v>
      </c>
      <c r="AL3423" s="570"/>
    </row>
    <row r="3424" spans="1:38">
      <c r="A3424" s="570">
        <v>19</v>
      </c>
      <c r="B3424" s="570">
        <v>152</v>
      </c>
      <c r="C3424" s="570">
        <v>2024</v>
      </c>
      <c r="D3424" s="570">
        <v>8</v>
      </c>
      <c r="E3424" s="570">
        <v>99</v>
      </c>
      <c r="F3424" s="570"/>
      <c r="G3424" s="570">
        <v>99</v>
      </c>
      <c r="H3424" s="570"/>
      <c r="I3424" s="570">
        <v>99</v>
      </c>
      <c r="J3424" s="570">
        <v>175</v>
      </c>
      <c r="K3424" s="570">
        <v>99</v>
      </c>
      <c r="L3424" s="570"/>
      <c r="M3424" s="570">
        <v>99</v>
      </c>
      <c r="N3424" s="570">
        <v>99</v>
      </c>
      <c r="O3424" s="570">
        <v>99</v>
      </c>
      <c r="P3424" s="570">
        <v>99</v>
      </c>
      <c r="Q3424" s="570">
        <v>7</v>
      </c>
      <c r="R3424" s="570">
        <v>241</v>
      </c>
      <c r="S3424" s="570">
        <v>4.9211618257261422</v>
      </c>
      <c r="T3424" s="570">
        <v>3.2904564315352696</v>
      </c>
      <c r="U3424" s="570">
        <v>10.25643153526971</v>
      </c>
      <c r="V3424" s="570">
        <v>1.659751037344398</v>
      </c>
      <c r="W3424" s="570">
        <v>1.2448132780082983</v>
      </c>
      <c r="X3424" s="570">
        <v>8.2987551867219906</v>
      </c>
      <c r="Y3424" s="570">
        <v>5.3941908713692959</v>
      </c>
      <c r="Z3424" s="570">
        <v>5.2513394976112071</v>
      </c>
      <c r="AA3424" s="570">
        <v>1.23150563094151</v>
      </c>
      <c r="AB3424" s="570">
        <v>1.4824954427344277</v>
      </c>
      <c r="AC3424" s="570">
        <v>55.786891083730787</v>
      </c>
      <c r="AD3424" s="570">
        <v>76.119031751512537</v>
      </c>
      <c r="AE3424" s="570">
        <v>69.891551167970803</v>
      </c>
      <c r="AF3424" s="570">
        <v>16.261808367071524</v>
      </c>
      <c r="AG3424" s="570">
        <v>13.059305243693045</v>
      </c>
      <c r="AH3424" s="570">
        <v>0</v>
      </c>
      <c r="AI3424" s="570">
        <v>241</v>
      </c>
      <c r="AJ3424" s="570">
        <v>88.177593360995857</v>
      </c>
      <c r="AK3424" s="570">
        <v>14.056056742373038</v>
      </c>
      <c r="AL3424" s="570"/>
    </row>
    <row r="3425" spans="1:38">
      <c r="A3425" s="570">
        <v>19</v>
      </c>
      <c r="B3425" s="570">
        <v>153</v>
      </c>
      <c r="C3425" s="570">
        <v>2024</v>
      </c>
      <c r="D3425" s="570">
        <v>9</v>
      </c>
      <c r="E3425" s="570">
        <v>99</v>
      </c>
      <c r="F3425" s="570"/>
      <c r="G3425" s="570">
        <v>99</v>
      </c>
      <c r="H3425" s="570"/>
      <c r="I3425" s="570">
        <v>99</v>
      </c>
      <c r="J3425" s="570">
        <v>175</v>
      </c>
      <c r="K3425" s="570">
        <v>99</v>
      </c>
      <c r="L3425" s="570"/>
      <c r="M3425" s="570">
        <v>99</v>
      </c>
      <c r="N3425" s="570">
        <v>99</v>
      </c>
      <c r="O3425" s="570">
        <v>99</v>
      </c>
      <c r="P3425" s="570">
        <v>99</v>
      </c>
      <c r="Q3425" s="570">
        <v>10</v>
      </c>
      <c r="R3425" s="570">
        <v>197</v>
      </c>
      <c r="S3425" s="570">
        <v>5.5177664974619285</v>
      </c>
      <c r="T3425" s="570">
        <v>4.2842639593908638</v>
      </c>
      <c r="U3425" s="570">
        <v>15.453299492385797</v>
      </c>
      <c r="V3425" s="570">
        <v>3.0456852791878166</v>
      </c>
      <c r="W3425" s="570">
        <v>0</v>
      </c>
      <c r="X3425" s="570">
        <v>56.345177664974607</v>
      </c>
      <c r="Y3425" s="570">
        <v>5.5837563451776644</v>
      </c>
      <c r="Z3425" s="570">
        <v>5.8913988562910999</v>
      </c>
      <c r="AA3425" s="570">
        <v>1.4998947801655722</v>
      </c>
      <c r="AB3425" s="570">
        <v>1.3100184411344145</v>
      </c>
      <c r="AC3425" s="570">
        <v>42.754442404283331</v>
      </c>
      <c r="AD3425" s="570">
        <v>41.463373515924253</v>
      </c>
      <c r="AE3425" s="570">
        <v>75.437271511520507</v>
      </c>
      <c r="AF3425" s="570">
        <v>9.3056211620217315</v>
      </c>
      <c r="AG3425" s="570">
        <v>10.924939710610936</v>
      </c>
      <c r="AH3425" s="570">
        <v>0</v>
      </c>
      <c r="AI3425" s="570">
        <v>197</v>
      </c>
      <c r="AJ3425" s="570">
        <v>100.38477157360413</v>
      </c>
      <c r="AK3425" s="570">
        <v>14.417930076892588</v>
      </c>
      <c r="AL3425" s="570"/>
    </row>
    <row r="3426" spans="1:38">
      <c r="A3426" s="570">
        <v>19</v>
      </c>
      <c r="B3426" s="570">
        <v>154</v>
      </c>
      <c r="C3426" s="570">
        <v>2024</v>
      </c>
      <c r="D3426" s="570">
        <v>10</v>
      </c>
      <c r="E3426" s="570">
        <v>99</v>
      </c>
      <c r="F3426" s="570"/>
      <c r="G3426" s="570">
        <v>99</v>
      </c>
      <c r="H3426" s="570"/>
      <c r="I3426" s="570">
        <v>99</v>
      </c>
      <c r="J3426" s="570">
        <v>175</v>
      </c>
      <c r="K3426" s="570">
        <v>99</v>
      </c>
      <c r="L3426" s="570"/>
      <c r="M3426" s="570">
        <v>99</v>
      </c>
      <c r="N3426" s="570">
        <v>99</v>
      </c>
      <c r="O3426" s="570">
        <v>99</v>
      </c>
      <c r="P3426" s="570">
        <v>99</v>
      </c>
      <c r="Q3426" s="570">
        <v>14</v>
      </c>
      <c r="R3426" s="570">
        <v>240</v>
      </c>
      <c r="S3426" s="570">
        <v>4.6666666666666679</v>
      </c>
      <c r="T3426" s="570">
        <v>3.6583333333333328</v>
      </c>
      <c r="U3426" s="570">
        <v>14.977083333333328</v>
      </c>
      <c r="V3426" s="570">
        <v>5.833333333333333</v>
      </c>
      <c r="W3426" s="570">
        <v>0.83333333333333359</v>
      </c>
      <c r="X3426" s="570">
        <v>46.25</v>
      </c>
      <c r="Y3426" s="570">
        <v>11.666666666666664</v>
      </c>
      <c r="Z3426" s="570">
        <v>6.9866133779575694</v>
      </c>
      <c r="AA3426" s="570">
        <v>1.3652431610848239</v>
      </c>
      <c r="AB3426" s="570">
        <v>1.3963991390557202</v>
      </c>
      <c r="AC3426" s="570">
        <v>36.246662318898551</v>
      </c>
      <c r="AD3426" s="570">
        <v>61.872431043718954</v>
      </c>
      <c r="AE3426" s="570">
        <v>66.369156549939959</v>
      </c>
      <c r="AF3426" s="570">
        <v>4.6674445740956809</v>
      </c>
      <c r="AG3426" s="570">
        <v>4.411322537691678</v>
      </c>
      <c r="AH3426" s="570">
        <v>0</v>
      </c>
      <c r="AI3426" s="570">
        <v>240</v>
      </c>
      <c r="AJ3426" s="570">
        <v>98.015833333333319</v>
      </c>
      <c r="AK3426" s="570">
        <v>14.720421518706528</v>
      </c>
      <c r="AL3426" s="570"/>
    </row>
    <row r="3427" spans="1:38">
      <c r="A3427" s="570">
        <v>19</v>
      </c>
      <c r="B3427" s="570">
        <v>155</v>
      </c>
      <c r="C3427" s="570">
        <v>2024</v>
      </c>
      <c r="D3427" s="570">
        <v>11</v>
      </c>
      <c r="E3427" s="570">
        <v>99</v>
      </c>
      <c r="F3427" s="570"/>
      <c r="G3427" s="570">
        <v>99</v>
      </c>
      <c r="H3427" s="570"/>
      <c r="I3427" s="570">
        <v>99</v>
      </c>
      <c r="J3427" s="570">
        <v>175</v>
      </c>
      <c r="K3427" s="570">
        <v>99</v>
      </c>
      <c r="L3427" s="570"/>
      <c r="M3427" s="570">
        <v>99</v>
      </c>
      <c r="N3427" s="570">
        <v>99</v>
      </c>
      <c r="O3427" s="570">
        <v>99</v>
      </c>
      <c r="P3427" s="570">
        <v>99</v>
      </c>
      <c r="Q3427" s="570">
        <v>6</v>
      </c>
      <c r="R3427" s="570">
        <v>48</v>
      </c>
      <c r="S3427" s="570">
        <v>5.3958333333333321</v>
      </c>
      <c r="T3427" s="570">
        <v>4.020833333333333</v>
      </c>
      <c r="U3427" s="570">
        <v>16.745833333333337</v>
      </c>
      <c r="V3427" s="570">
        <v>8.3333333333333357</v>
      </c>
      <c r="W3427" s="570">
        <v>0</v>
      </c>
      <c r="X3427" s="570">
        <v>50</v>
      </c>
      <c r="Y3427" s="570">
        <v>20.833333333333329</v>
      </c>
      <c r="Z3427" s="570">
        <v>7.0778692160062491</v>
      </c>
      <c r="AA3427" s="570">
        <v>0.97338719885197522</v>
      </c>
      <c r="AB3427" s="570">
        <v>1.2988710375638621</v>
      </c>
      <c r="AC3427" s="570">
        <v>50.14544814497269</v>
      </c>
      <c r="AD3427" s="570">
        <v>36.429434912123952</v>
      </c>
      <c r="AE3427" s="570">
        <v>60.316707026519786</v>
      </c>
      <c r="AF3427" s="570">
        <v>1.7647058823529411</v>
      </c>
      <c r="AG3427" s="570">
        <v>1.7705781803443359</v>
      </c>
      <c r="AH3427" s="570">
        <v>0</v>
      </c>
      <c r="AI3427" s="570">
        <v>48</v>
      </c>
      <c r="AJ3427" s="570">
        <v>99.641666666666637</v>
      </c>
      <c r="AK3427" s="570">
        <v>15.91465673261343</v>
      </c>
      <c r="AL3427" s="570"/>
    </row>
    <row r="3428" spans="1:38">
      <c r="A3428" s="570">
        <v>19</v>
      </c>
      <c r="B3428" s="570">
        <v>156</v>
      </c>
      <c r="C3428" s="570">
        <v>2024</v>
      </c>
      <c r="D3428" s="570">
        <v>12</v>
      </c>
      <c r="E3428" s="570">
        <v>99</v>
      </c>
      <c r="F3428" s="570"/>
      <c r="G3428" s="570">
        <v>99</v>
      </c>
      <c r="H3428" s="570"/>
      <c r="I3428" s="570">
        <v>99</v>
      </c>
      <c r="J3428" s="570">
        <v>175</v>
      </c>
      <c r="K3428" s="570">
        <v>99</v>
      </c>
      <c r="L3428" s="570"/>
      <c r="M3428" s="570">
        <v>99</v>
      </c>
      <c r="N3428" s="570">
        <v>99</v>
      </c>
      <c r="O3428" s="570">
        <v>99</v>
      </c>
      <c r="P3428" s="570">
        <v>99</v>
      </c>
      <c r="Q3428" s="570">
        <v>1</v>
      </c>
      <c r="R3428" s="570">
        <v>21</v>
      </c>
      <c r="S3428" s="570">
        <v>5.4285714285714306</v>
      </c>
      <c r="T3428" s="570">
        <v>4.1904761904761907</v>
      </c>
      <c r="U3428" s="570">
        <v>16.371428571428563</v>
      </c>
      <c r="V3428" s="570">
        <v>9.5238095238095273</v>
      </c>
      <c r="W3428" s="570">
        <v>0</v>
      </c>
      <c r="X3428" s="570">
        <v>61.904761904761877</v>
      </c>
      <c r="Y3428" s="570">
        <v>14.285714285714288</v>
      </c>
      <c r="Z3428" s="570">
        <v>6.7689869015584145</v>
      </c>
      <c r="AA3428" s="570">
        <v>1.6495721976846458</v>
      </c>
      <c r="AB3428" s="570">
        <v>1.2953781436890899</v>
      </c>
      <c r="AC3428" s="570">
        <v>-14.134343714519748</v>
      </c>
      <c r="AD3428" s="570">
        <v>20.427409048753034</v>
      </c>
      <c r="AE3428" s="570">
        <v>80.862746575810561</v>
      </c>
      <c r="AF3428" s="570">
        <v>4.895104895104895</v>
      </c>
      <c r="AG3428" s="570">
        <v>4.125269978401727</v>
      </c>
      <c r="AH3428" s="570">
        <v>0</v>
      </c>
      <c r="AI3428" s="570">
        <v>21</v>
      </c>
      <c r="AJ3428" s="570">
        <v>97.561904761904771</v>
      </c>
      <c r="AK3428" s="570">
        <v>16.598007793997851</v>
      </c>
      <c r="AL3428" s="570"/>
    </row>
    <row r="3429" spans="1:38">
      <c r="A3429" s="570">
        <v>19</v>
      </c>
      <c r="B3429" s="570">
        <v>157</v>
      </c>
      <c r="C3429" s="570">
        <v>2024</v>
      </c>
      <c r="D3429" s="570">
        <v>1</v>
      </c>
      <c r="E3429" s="570">
        <v>99</v>
      </c>
      <c r="F3429" s="570"/>
      <c r="G3429" s="570">
        <v>99</v>
      </c>
      <c r="H3429" s="570"/>
      <c r="I3429" s="570">
        <v>99</v>
      </c>
      <c r="J3429" s="570">
        <v>177</v>
      </c>
      <c r="K3429" s="570">
        <v>99</v>
      </c>
      <c r="L3429" s="570"/>
      <c r="M3429" s="570">
        <v>99</v>
      </c>
      <c r="N3429" s="570">
        <v>99</v>
      </c>
      <c r="O3429" s="570">
        <v>99</v>
      </c>
      <c r="P3429" s="570">
        <v>99</v>
      </c>
      <c r="Q3429" s="570"/>
      <c r="R3429" s="570">
        <v>0</v>
      </c>
      <c r="S3429" s="570"/>
      <c r="T3429" s="570"/>
      <c r="U3429" s="570"/>
      <c r="V3429" s="570"/>
      <c r="W3429" s="570"/>
      <c r="X3429" s="570"/>
      <c r="Y3429" s="570"/>
      <c r="Z3429" s="570"/>
      <c r="AA3429" s="570"/>
      <c r="AB3429" s="570"/>
      <c r="AC3429" s="570"/>
      <c r="AD3429" s="570"/>
      <c r="AE3429" s="570"/>
      <c r="AF3429" s="570"/>
      <c r="AG3429" s="570"/>
      <c r="AH3429" s="570"/>
      <c r="AI3429" s="570"/>
      <c r="AJ3429" s="570"/>
      <c r="AK3429" s="570"/>
      <c r="AL3429" s="570"/>
    </row>
    <row r="3430" spans="1:38">
      <c r="A3430" s="570">
        <v>19</v>
      </c>
      <c r="B3430" s="570">
        <v>158</v>
      </c>
      <c r="C3430" s="570">
        <v>2024</v>
      </c>
      <c r="D3430" s="570">
        <v>2</v>
      </c>
      <c r="E3430" s="570">
        <v>99</v>
      </c>
      <c r="F3430" s="570"/>
      <c r="G3430" s="570">
        <v>99</v>
      </c>
      <c r="H3430" s="570"/>
      <c r="I3430" s="570">
        <v>99</v>
      </c>
      <c r="J3430" s="570">
        <v>177</v>
      </c>
      <c r="K3430" s="570">
        <v>99</v>
      </c>
      <c r="L3430" s="570"/>
      <c r="M3430" s="570">
        <v>99</v>
      </c>
      <c r="N3430" s="570">
        <v>99</v>
      </c>
      <c r="O3430" s="570">
        <v>99</v>
      </c>
      <c r="P3430" s="570">
        <v>99</v>
      </c>
      <c r="Q3430" s="570"/>
      <c r="R3430" s="570">
        <v>0</v>
      </c>
      <c r="S3430" s="570"/>
      <c r="T3430" s="570"/>
      <c r="U3430" s="570"/>
      <c r="V3430" s="570"/>
      <c r="W3430" s="570"/>
      <c r="X3430" s="570"/>
      <c r="Y3430" s="570"/>
      <c r="Z3430" s="570"/>
      <c r="AA3430" s="570"/>
      <c r="AB3430" s="570"/>
      <c r="AC3430" s="570"/>
      <c r="AD3430" s="570"/>
      <c r="AE3430" s="570"/>
      <c r="AF3430" s="570"/>
      <c r="AG3430" s="570"/>
      <c r="AH3430" s="570"/>
      <c r="AI3430" s="570"/>
      <c r="AJ3430" s="570"/>
      <c r="AK3430" s="570"/>
      <c r="AL3430" s="570"/>
    </row>
    <row r="3431" spans="1:38">
      <c r="A3431" s="570">
        <v>19</v>
      </c>
      <c r="B3431" s="570">
        <v>159</v>
      </c>
      <c r="C3431" s="570">
        <v>2024</v>
      </c>
      <c r="D3431" s="570">
        <v>3</v>
      </c>
      <c r="E3431" s="570">
        <v>99</v>
      </c>
      <c r="F3431" s="570"/>
      <c r="G3431" s="570">
        <v>99</v>
      </c>
      <c r="H3431" s="570"/>
      <c r="I3431" s="570">
        <v>99</v>
      </c>
      <c r="J3431" s="570">
        <v>177</v>
      </c>
      <c r="K3431" s="570">
        <v>99</v>
      </c>
      <c r="L3431" s="570"/>
      <c r="M3431" s="570">
        <v>99</v>
      </c>
      <c r="N3431" s="570">
        <v>99</v>
      </c>
      <c r="O3431" s="570">
        <v>99</v>
      </c>
      <c r="P3431" s="570">
        <v>99</v>
      </c>
      <c r="Q3431" s="570">
        <v>3</v>
      </c>
      <c r="R3431" s="570">
        <v>61</v>
      </c>
      <c r="S3431" s="570">
        <v>6.8524590163934418</v>
      </c>
      <c r="T3431" s="570">
        <v>4.7049180327868836</v>
      </c>
      <c r="U3431" s="570">
        <v>8.6278688524590148</v>
      </c>
      <c r="V3431" s="570">
        <v>0</v>
      </c>
      <c r="W3431" s="570">
        <v>0</v>
      </c>
      <c r="X3431" s="570">
        <v>0</v>
      </c>
      <c r="Y3431" s="570">
        <v>0</v>
      </c>
      <c r="Z3431" s="570">
        <v>1.9819787386612564</v>
      </c>
      <c r="AA3431" s="570">
        <v>1.2124499729246279</v>
      </c>
      <c r="AB3431" s="570">
        <v>0.45607959813912968</v>
      </c>
      <c r="AC3431" s="570">
        <v>28.072806728341515</v>
      </c>
      <c r="AD3431" s="570">
        <v>-59.11889236121764</v>
      </c>
      <c r="AE3431" s="570">
        <v>1.0205990299817203</v>
      </c>
      <c r="AF3431" s="570">
        <v>1.8631643249847276</v>
      </c>
      <c r="AG3431" s="570">
        <v>1.5827857389892177</v>
      </c>
      <c r="AH3431" s="570">
        <v>0</v>
      </c>
      <c r="AI3431" s="570">
        <v>61</v>
      </c>
      <c r="AJ3431" s="570">
        <v>80.56557377049181</v>
      </c>
      <c r="AK3431" s="570">
        <v>16.354764345471438</v>
      </c>
      <c r="AL3431" s="570"/>
    </row>
    <row r="3432" spans="1:38">
      <c r="A3432" s="570">
        <v>19</v>
      </c>
      <c r="B3432" s="570">
        <v>160</v>
      </c>
      <c r="C3432" s="570">
        <v>2024</v>
      </c>
      <c r="D3432" s="570">
        <v>4</v>
      </c>
      <c r="E3432" s="570">
        <v>99</v>
      </c>
      <c r="F3432" s="570"/>
      <c r="G3432" s="570">
        <v>99</v>
      </c>
      <c r="H3432" s="570"/>
      <c r="I3432" s="570">
        <v>99</v>
      </c>
      <c r="J3432" s="570">
        <v>177</v>
      </c>
      <c r="K3432" s="570">
        <v>99</v>
      </c>
      <c r="L3432" s="570"/>
      <c r="M3432" s="570">
        <v>99</v>
      </c>
      <c r="N3432" s="570">
        <v>99</v>
      </c>
      <c r="O3432" s="570">
        <v>99</v>
      </c>
      <c r="P3432" s="570">
        <v>99</v>
      </c>
      <c r="Q3432" s="570">
        <v>1</v>
      </c>
      <c r="R3432" s="570">
        <v>2</v>
      </c>
      <c r="S3432" s="570">
        <v>4</v>
      </c>
      <c r="T3432" s="570">
        <v>3.5</v>
      </c>
      <c r="U3432" s="570">
        <v>11.75</v>
      </c>
      <c r="V3432" s="570">
        <v>0</v>
      </c>
      <c r="W3432" s="570">
        <v>0</v>
      </c>
      <c r="X3432" s="570">
        <v>0</v>
      </c>
      <c r="Y3432" s="570">
        <v>0</v>
      </c>
      <c r="Z3432" s="570">
        <v>3.0500000000000007</v>
      </c>
      <c r="AA3432" s="570">
        <v>2</v>
      </c>
      <c r="AB3432" s="570">
        <v>0.5</v>
      </c>
      <c r="AC3432" s="570">
        <v>100.00000000000011</v>
      </c>
      <c r="AD3432" s="570">
        <v>100.00000000000036</v>
      </c>
      <c r="AE3432" s="570">
        <v>100</v>
      </c>
      <c r="AF3432" s="570">
        <v>5.3233963268565353E-2</v>
      </c>
      <c r="AG3432" s="570">
        <v>6.9914050344066406E-2</v>
      </c>
      <c r="AH3432" s="570">
        <v>0</v>
      </c>
      <c r="AI3432" s="570">
        <v>2</v>
      </c>
      <c r="AJ3432" s="570">
        <v>97.75</v>
      </c>
      <c r="AK3432" s="570">
        <v>12.272372636346036</v>
      </c>
      <c r="AL3432" s="570"/>
    </row>
    <row r="3433" spans="1:38">
      <c r="A3433" s="570">
        <v>19</v>
      </c>
      <c r="B3433" s="570">
        <v>161</v>
      </c>
      <c r="C3433" s="570">
        <v>2024</v>
      </c>
      <c r="D3433" s="570">
        <v>5</v>
      </c>
      <c r="E3433" s="570">
        <v>99</v>
      </c>
      <c r="F3433" s="570"/>
      <c r="G3433" s="570">
        <v>99</v>
      </c>
      <c r="H3433" s="570"/>
      <c r="I3433" s="570">
        <v>99</v>
      </c>
      <c r="J3433" s="570">
        <v>177</v>
      </c>
      <c r="K3433" s="570">
        <v>99</v>
      </c>
      <c r="L3433" s="570"/>
      <c r="M3433" s="570">
        <v>99</v>
      </c>
      <c r="N3433" s="570">
        <v>99</v>
      </c>
      <c r="O3433" s="570">
        <v>99</v>
      </c>
      <c r="P3433" s="570">
        <v>99</v>
      </c>
      <c r="Q3433" s="570">
        <v>2</v>
      </c>
      <c r="R3433" s="570">
        <v>14</v>
      </c>
      <c r="S3433" s="570">
        <v>5.5714285714285694</v>
      </c>
      <c r="T3433" s="570">
        <v>3.9285714285714279</v>
      </c>
      <c r="U3433" s="570">
        <v>13.157142857142851</v>
      </c>
      <c r="V3433" s="570">
        <v>0</v>
      </c>
      <c r="W3433" s="570">
        <v>0</v>
      </c>
      <c r="X3433" s="570">
        <v>14.285714285714288</v>
      </c>
      <c r="Y3433" s="570">
        <v>0</v>
      </c>
      <c r="Z3433" s="570">
        <v>3.7905360129282686</v>
      </c>
      <c r="AA3433" s="570">
        <v>1.6781914463529619</v>
      </c>
      <c r="AB3433" s="570">
        <v>0.59333027592272047</v>
      </c>
      <c r="AC3433" s="570">
        <v>22.842402681424289</v>
      </c>
      <c r="AD3433" s="570">
        <v>86.885152116050804</v>
      </c>
      <c r="AE3433" s="570">
        <v>32.793357968071994</v>
      </c>
      <c r="AF3433" s="570">
        <v>0.68060281964025282</v>
      </c>
      <c r="AG3433" s="570">
        <v>0.86771778915682507</v>
      </c>
      <c r="AH3433" s="570">
        <v>0</v>
      </c>
      <c r="AI3433" s="570">
        <v>14</v>
      </c>
      <c r="AJ3433" s="570">
        <v>95.3</v>
      </c>
      <c r="AK3433" s="570">
        <v>14.783875076666847</v>
      </c>
      <c r="AL3433" s="570"/>
    </row>
    <row r="3434" spans="1:38">
      <c r="A3434" s="570">
        <v>19</v>
      </c>
      <c r="B3434" s="570">
        <v>162</v>
      </c>
      <c r="C3434" s="570">
        <v>2024</v>
      </c>
      <c r="D3434" s="570">
        <v>6</v>
      </c>
      <c r="E3434" s="570">
        <v>99</v>
      </c>
      <c r="F3434" s="570"/>
      <c r="G3434" s="570">
        <v>99</v>
      </c>
      <c r="H3434" s="570"/>
      <c r="I3434" s="570">
        <v>99</v>
      </c>
      <c r="J3434" s="570">
        <v>177</v>
      </c>
      <c r="K3434" s="570">
        <v>99</v>
      </c>
      <c r="L3434" s="570"/>
      <c r="M3434" s="570">
        <v>99</v>
      </c>
      <c r="N3434" s="570">
        <v>99</v>
      </c>
      <c r="O3434" s="570">
        <v>99</v>
      </c>
      <c r="P3434" s="570">
        <v>99</v>
      </c>
      <c r="Q3434" s="570"/>
      <c r="R3434" s="570">
        <v>0</v>
      </c>
      <c r="S3434" s="570"/>
      <c r="T3434" s="570"/>
      <c r="U3434" s="570"/>
      <c r="V3434" s="570"/>
      <c r="W3434" s="570"/>
      <c r="X3434" s="570"/>
      <c r="Y3434" s="570"/>
      <c r="Z3434" s="570"/>
      <c r="AA3434" s="570"/>
      <c r="AB3434" s="570"/>
      <c r="AC3434" s="570"/>
      <c r="AD3434" s="570"/>
      <c r="AE3434" s="570"/>
      <c r="AF3434" s="570"/>
      <c r="AG3434" s="570"/>
      <c r="AH3434" s="570"/>
      <c r="AI3434" s="570"/>
      <c r="AJ3434" s="570"/>
      <c r="AK3434" s="570"/>
      <c r="AL3434" s="570"/>
    </row>
    <row r="3435" spans="1:38">
      <c r="A3435" s="570">
        <v>19</v>
      </c>
      <c r="B3435" s="570">
        <v>163</v>
      </c>
      <c r="C3435" s="570">
        <v>2024</v>
      </c>
      <c r="D3435" s="570">
        <v>7</v>
      </c>
      <c r="E3435" s="570">
        <v>99</v>
      </c>
      <c r="F3435" s="570"/>
      <c r="G3435" s="570">
        <v>99</v>
      </c>
      <c r="H3435" s="570"/>
      <c r="I3435" s="570">
        <v>99</v>
      </c>
      <c r="J3435" s="570">
        <v>177</v>
      </c>
      <c r="K3435" s="570">
        <v>99</v>
      </c>
      <c r="L3435" s="570"/>
      <c r="M3435" s="570">
        <v>99</v>
      </c>
      <c r="N3435" s="570">
        <v>99</v>
      </c>
      <c r="O3435" s="570">
        <v>99</v>
      </c>
      <c r="P3435" s="570">
        <v>99</v>
      </c>
      <c r="Q3435" s="570"/>
      <c r="R3435" s="570">
        <v>0</v>
      </c>
      <c r="S3435" s="570"/>
      <c r="T3435" s="570"/>
      <c r="U3435" s="570"/>
      <c r="V3435" s="570"/>
      <c r="W3435" s="570"/>
      <c r="X3435" s="570"/>
      <c r="Y3435" s="570"/>
      <c r="Z3435" s="570"/>
      <c r="AA3435" s="570"/>
      <c r="AB3435" s="570"/>
      <c r="AC3435" s="570"/>
      <c r="AD3435" s="570"/>
      <c r="AE3435" s="570"/>
      <c r="AF3435" s="570"/>
      <c r="AG3435" s="570"/>
      <c r="AH3435" s="570"/>
      <c r="AI3435" s="570"/>
      <c r="AJ3435" s="570"/>
      <c r="AK3435" s="570"/>
      <c r="AL3435" s="570"/>
    </row>
    <row r="3436" spans="1:38">
      <c r="A3436" s="570">
        <v>19</v>
      </c>
      <c r="B3436" s="570">
        <v>164</v>
      </c>
      <c r="C3436" s="570">
        <v>2024</v>
      </c>
      <c r="D3436" s="570">
        <v>8</v>
      </c>
      <c r="E3436" s="570">
        <v>99</v>
      </c>
      <c r="F3436" s="570"/>
      <c r="G3436" s="570">
        <v>99</v>
      </c>
      <c r="H3436" s="570"/>
      <c r="I3436" s="570">
        <v>99</v>
      </c>
      <c r="J3436" s="570">
        <v>177</v>
      </c>
      <c r="K3436" s="570">
        <v>99</v>
      </c>
      <c r="L3436" s="570"/>
      <c r="M3436" s="570">
        <v>99</v>
      </c>
      <c r="N3436" s="570">
        <v>99</v>
      </c>
      <c r="O3436" s="570">
        <v>99</v>
      </c>
      <c r="P3436" s="570">
        <v>99</v>
      </c>
      <c r="Q3436" s="570">
        <v>1</v>
      </c>
      <c r="R3436" s="570">
        <v>20</v>
      </c>
      <c r="S3436" s="570">
        <v>6.5</v>
      </c>
      <c r="T3436" s="570">
        <v>5.9</v>
      </c>
      <c r="U3436" s="570">
        <v>23.86</v>
      </c>
      <c r="V3436" s="570">
        <v>5</v>
      </c>
      <c r="W3436" s="570">
        <v>0</v>
      </c>
      <c r="X3436" s="570">
        <v>90</v>
      </c>
      <c r="Y3436" s="570">
        <v>60</v>
      </c>
      <c r="Z3436" s="570">
        <v>5.8058935574121637</v>
      </c>
      <c r="AA3436" s="570">
        <v>1.7748239349298851</v>
      </c>
      <c r="AB3436" s="570">
        <v>2.1424285285628546</v>
      </c>
      <c r="AC3436" s="570">
        <v>80.208152242284186</v>
      </c>
      <c r="AD3436" s="570">
        <v>76.744280330263862</v>
      </c>
      <c r="AE3436" s="570">
        <v>82.841686957951424</v>
      </c>
      <c r="AF3436" s="570">
        <v>1.3495276653171389</v>
      </c>
      <c r="AG3436" s="570">
        <v>2.5211993131686712</v>
      </c>
      <c r="AH3436" s="570">
        <v>0</v>
      </c>
      <c r="AI3436" s="570">
        <v>14</v>
      </c>
      <c r="AJ3436" s="570">
        <v>107.14285714285712</v>
      </c>
      <c r="AK3436" s="570">
        <v>19.461248675144137</v>
      </c>
      <c r="AL3436" s="570"/>
    </row>
    <row r="3437" spans="1:38">
      <c r="A3437" s="570">
        <v>19</v>
      </c>
      <c r="B3437" s="570">
        <v>165</v>
      </c>
      <c r="C3437" s="570">
        <v>2024</v>
      </c>
      <c r="D3437" s="570">
        <v>9</v>
      </c>
      <c r="E3437" s="570">
        <v>99</v>
      </c>
      <c r="F3437" s="570"/>
      <c r="G3437" s="570">
        <v>99</v>
      </c>
      <c r="H3437" s="570"/>
      <c r="I3437" s="570">
        <v>99</v>
      </c>
      <c r="J3437" s="570">
        <v>177</v>
      </c>
      <c r="K3437" s="570">
        <v>99</v>
      </c>
      <c r="L3437" s="570"/>
      <c r="M3437" s="570">
        <v>99</v>
      </c>
      <c r="N3437" s="570">
        <v>99</v>
      </c>
      <c r="O3437" s="570">
        <v>99</v>
      </c>
      <c r="P3437" s="570">
        <v>99</v>
      </c>
      <c r="Q3437" s="570">
        <v>13</v>
      </c>
      <c r="R3437" s="570">
        <v>251</v>
      </c>
      <c r="S3437" s="570">
        <v>6.3545816733067726</v>
      </c>
      <c r="T3437" s="570">
        <v>4.5936254980079676</v>
      </c>
      <c r="U3437" s="570">
        <v>13.780079681274904</v>
      </c>
      <c r="V3437" s="570">
        <v>0.7968127490039838</v>
      </c>
      <c r="W3437" s="570">
        <v>0</v>
      </c>
      <c r="X3437" s="570">
        <v>19.521912350597606</v>
      </c>
      <c r="Y3437" s="570">
        <v>2.3904382470119523</v>
      </c>
      <c r="Z3437" s="570">
        <v>3.8857387625395594</v>
      </c>
      <c r="AA3437" s="570">
        <v>1.1525862674382521</v>
      </c>
      <c r="AB3437" s="570">
        <v>1.2084526354387477</v>
      </c>
      <c r="AC3437" s="570">
        <v>46.797771773480719</v>
      </c>
      <c r="AD3437" s="570">
        <v>54.662525453928225</v>
      </c>
      <c r="AE3437" s="570">
        <v>31.225966950285478</v>
      </c>
      <c r="AF3437" s="570">
        <v>11.856400566839865</v>
      </c>
      <c r="AG3437" s="570">
        <v>12.412436839687643</v>
      </c>
      <c r="AH3437" s="570">
        <v>5.179282868525898</v>
      </c>
      <c r="AI3437" s="570">
        <v>228</v>
      </c>
      <c r="AJ3437" s="570">
        <v>95.562719298245597</v>
      </c>
      <c r="AK3437" s="570">
        <v>15.317208457201158</v>
      </c>
      <c r="AL3437" s="570"/>
    </row>
    <row r="3438" spans="1:38">
      <c r="A3438" s="570">
        <v>19</v>
      </c>
      <c r="B3438" s="570">
        <v>166</v>
      </c>
      <c r="C3438" s="570">
        <v>2024</v>
      </c>
      <c r="D3438" s="570">
        <v>10</v>
      </c>
      <c r="E3438" s="570">
        <v>99</v>
      </c>
      <c r="F3438" s="570"/>
      <c r="G3438" s="570">
        <v>99</v>
      </c>
      <c r="H3438" s="570"/>
      <c r="I3438" s="570">
        <v>99</v>
      </c>
      <c r="J3438" s="570">
        <v>177</v>
      </c>
      <c r="K3438" s="570">
        <v>99</v>
      </c>
      <c r="L3438" s="570"/>
      <c r="M3438" s="570">
        <v>99</v>
      </c>
      <c r="N3438" s="570">
        <v>99</v>
      </c>
      <c r="O3438" s="570">
        <v>99</v>
      </c>
      <c r="P3438" s="570">
        <v>99</v>
      </c>
      <c r="Q3438" s="570">
        <v>29</v>
      </c>
      <c r="R3438" s="570">
        <v>468</v>
      </c>
      <c r="S3438" s="570">
        <v>5.5982905982905988</v>
      </c>
      <c r="T3438" s="570">
        <v>4.5021367521367504</v>
      </c>
      <c r="U3438" s="570">
        <v>13.279273504273505</v>
      </c>
      <c r="V3438" s="570">
        <v>1.9230769230769225</v>
      </c>
      <c r="W3438" s="570">
        <v>0.21367521367521369</v>
      </c>
      <c r="X3438" s="570">
        <v>21.36752136752137</v>
      </c>
      <c r="Y3438" s="570">
        <v>4.2735042735042734</v>
      </c>
      <c r="Z3438" s="570">
        <v>5.2192872407315987</v>
      </c>
      <c r="AA3438" s="570">
        <v>1.4781012829749269</v>
      </c>
      <c r="AB3438" s="570">
        <v>1.3049853973442611</v>
      </c>
      <c r="AC3438" s="570">
        <v>18.413315664914368</v>
      </c>
      <c r="AD3438" s="570">
        <v>56.493140523017722</v>
      </c>
      <c r="AE3438" s="570">
        <v>47.567252807568323</v>
      </c>
      <c r="AF3438" s="570">
        <v>9.101516919486583</v>
      </c>
      <c r="AG3438" s="570">
        <v>7.6269428780059805</v>
      </c>
      <c r="AH3438" s="570">
        <v>4.9145299145299139</v>
      </c>
      <c r="AI3438" s="570">
        <v>463</v>
      </c>
      <c r="AJ3438" s="570">
        <v>94.862203023758113</v>
      </c>
      <c r="AK3438" s="570">
        <v>15.081732569420154</v>
      </c>
      <c r="AL3438" s="570"/>
    </row>
    <row r="3439" spans="1:38">
      <c r="A3439" s="570">
        <v>19</v>
      </c>
      <c r="B3439" s="570">
        <v>167</v>
      </c>
      <c r="C3439" s="570">
        <v>2024</v>
      </c>
      <c r="D3439" s="570">
        <v>11</v>
      </c>
      <c r="E3439" s="570">
        <v>99</v>
      </c>
      <c r="F3439" s="570"/>
      <c r="G3439" s="570">
        <v>99</v>
      </c>
      <c r="H3439" s="570"/>
      <c r="I3439" s="570">
        <v>99</v>
      </c>
      <c r="J3439" s="570">
        <v>177</v>
      </c>
      <c r="K3439" s="570">
        <v>99</v>
      </c>
      <c r="L3439" s="570"/>
      <c r="M3439" s="570">
        <v>99</v>
      </c>
      <c r="N3439" s="570">
        <v>99</v>
      </c>
      <c r="O3439" s="570">
        <v>99</v>
      </c>
      <c r="P3439" s="570">
        <v>99</v>
      </c>
      <c r="Q3439" s="570">
        <v>14</v>
      </c>
      <c r="R3439" s="570">
        <v>124</v>
      </c>
      <c r="S3439" s="570">
        <v>5.3387096774193559</v>
      </c>
      <c r="T3439" s="570">
        <v>3.9838709677419359</v>
      </c>
      <c r="U3439" s="570">
        <v>12.507258064516124</v>
      </c>
      <c r="V3439" s="570">
        <v>2.4193548387096779</v>
      </c>
      <c r="W3439" s="570">
        <v>0.80645161290322565</v>
      </c>
      <c r="X3439" s="570">
        <v>28.2258064516129</v>
      </c>
      <c r="Y3439" s="570">
        <v>8.870967741935484</v>
      </c>
      <c r="Z3439" s="570">
        <v>6.4746798823234544</v>
      </c>
      <c r="AA3439" s="570">
        <v>1.7500557446153497</v>
      </c>
      <c r="AB3439" s="570">
        <v>1.8227233743713576</v>
      </c>
      <c r="AC3439" s="570">
        <v>68.772994706352407</v>
      </c>
      <c r="AD3439" s="570">
        <v>87.694500260898366</v>
      </c>
      <c r="AE3439" s="570">
        <v>77.280340618167884</v>
      </c>
      <c r="AF3439" s="570">
        <v>4.5588235294117645</v>
      </c>
      <c r="AG3439" s="570">
        <v>3.4162598903906822</v>
      </c>
      <c r="AH3439" s="570">
        <v>0</v>
      </c>
      <c r="AI3439" s="570">
        <v>121</v>
      </c>
      <c r="AJ3439" s="570">
        <v>91.267768595041318</v>
      </c>
      <c r="AK3439" s="570">
        <v>15.26272238911112</v>
      </c>
      <c r="AL3439" s="570"/>
    </row>
    <row r="3440" spans="1:38">
      <c r="A3440" s="570">
        <v>19</v>
      </c>
      <c r="B3440" s="570">
        <v>168</v>
      </c>
      <c r="C3440" s="570">
        <v>2024</v>
      </c>
      <c r="D3440" s="570">
        <v>12</v>
      </c>
      <c r="E3440" s="570">
        <v>99</v>
      </c>
      <c r="F3440" s="570"/>
      <c r="G3440" s="570">
        <v>99</v>
      </c>
      <c r="H3440" s="570"/>
      <c r="I3440" s="570">
        <v>99</v>
      </c>
      <c r="J3440" s="570">
        <v>177</v>
      </c>
      <c r="K3440" s="570">
        <v>99</v>
      </c>
      <c r="L3440" s="570"/>
      <c r="M3440" s="570">
        <v>99</v>
      </c>
      <c r="N3440" s="570">
        <v>99</v>
      </c>
      <c r="O3440" s="570">
        <v>99</v>
      </c>
      <c r="P3440" s="570">
        <v>99</v>
      </c>
      <c r="Q3440" s="570"/>
      <c r="R3440" s="570">
        <v>0</v>
      </c>
      <c r="S3440" s="570"/>
      <c r="T3440" s="570"/>
      <c r="U3440" s="570"/>
      <c r="V3440" s="570"/>
      <c r="W3440" s="570"/>
      <c r="X3440" s="570"/>
      <c r="Y3440" s="570"/>
      <c r="Z3440" s="570"/>
      <c r="AA3440" s="570"/>
      <c r="AB3440" s="570"/>
      <c r="AC3440" s="570"/>
      <c r="AD3440" s="570"/>
      <c r="AE3440" s="570"/>
      <c r="AF3440" s="570"/>
      <c r="AG3440" s="570"/>
      <c r="AH3440" s="570"/>
      <c r="AI3440" s="570"/>
      <c r="AJ3440" s="570"/>
      <c r="AK3440" s="570"/>
      <c r="AL3440" s="570"/>
    </row>
    <row r="3441" spans="1:38">
      <c r="A3441" s="570">
        <v>19</v>
      </c>
      <c r="B3441" s="570">
        <v>169</v>
      </c>
      <c r="C3441" s="570">
        <v>2024</v>
      </c>
      <c r="D3441" s="570">
        <v>1</v>
      </c>
      <c r="E3441" s="570">
        <v>99</v>
      </c>
      <c r="F3441" s="570"/>
      <c r="G3441" s="570">
        <v>99</v>
      </c>
      <c r="H3441" s="570"/>
      <c r="I3441" s="570">
        <v>99</v>
      </c>
      <c r="J3441" s="570">
        <v>178</v>
      </c>
      <c r="K3441" s="570">
        <v>99</v>
      </c>
      <c r="L3441" s="570"/>
      <c r="M3441" s="570">
        <v>99</v>
      </c>
      <c r="N3441" s="570">
        <v>99</v>
      </c>
      <c r="O3441" s="570">
        <v>99</v>
      </c>
      <c r="P3441" s="570">
        <v>99</v>
      </c>
      <c r="Q3441" s="570">
        <v>3</v>
      </c>
      <c r="R3441" s="570">
        <v>28</v>
      </c>
      <c r="S3441" s="570">
        <v>6</v>
      </c>
      <c r="T3441" s="570">
        <v>4.4642857142857153</v>
      </c>
      <c r="U3441" s="570">
        <v>11.332142857142861</v>
      </c>
      <c r="V3441" s="570">
        <v>0</v>
      </c>
      <c r="W3441" s="570">
        <v>0</v>
      </c>
      <c r="X3441" s="570">
        <v>3.5714285714285721</v>
      </c>
      <c r="Y3441" s="570">
        <v>3.5714285714285721</v>
      </c>
      <c r="Z3441" s="570">
        <v>3.8597791916330224</v>
      </c>
      <c r="AA3441" s="570">
        <v>1.7525491637693285</v>
      </c>
      <c r="AB3441" s="570">
        <v>1.1489791387246715</v>
      </c>
      <c r="AC3441" s="570">
        <v>-11.879326428433064</v>
      </c>
      <c r="AD3441" s="570">
        <v>-6.1347968899368706</v>
      </c>
      <c r="AE3441" s="570">
        <v>74.491874951376346</v>
      </c>
      <c r="AF3441" s="570">
        <v>3.7483266398929058</v>
      </c>
      <c r="AG3441" s="570">
        <v>2.2408825108053905</v>
      </c>
      <c r="AH3441" s="570">
        <v>50</v>
      </c>
      <c r="AI3441" s="570">
        <v>0</v>
      </c>
      <c r="AJ3441" s="570"/>
      <c r="AK3441" s="570"/>
      <c r="AL3441" s="570"/>
    </row>
    <row r="3442" spans="1:38">
      <c r="A3442" s="570">
        <v>19</v>
      </c>
      <c r="B3442" s="570">
        <v>170</v>
      </c>
      <c r="C3442" s="570">
        <v>2024</v>
      </c>
      <c r="D3442" s="570">
        <v>2</v>
      </c>
      <c r="E3442" s="570">
        <v>99</v>
      </c>
      <c r="F3442" s="570"/>
      <c r="G3442" s="570">
        <v>99</v>
      </c>
      <c r="H3442" s="570"/>
      <c r="I3442" s="570">
        <v>99</v>
      </c>
      <c r="J3442" s="570">
        <v>178</v>
      </c>
      <c r="K3442" s="570">
        <v>99</v>
      </c>
      <c r="L3442" s="570"/>
      <c r="M3442" s="570">
        <v>99</v>
      </c>
      <c r="N3442" s="570">
        <v>99</v>
      </c>
      <c r="O3442" s="570">
        <v>99</v>
      </c>
      <c r="P3442" s="570">
        <v>99</v>
      </c>
      <c r="Q3442" s="570">
        <v>2</v>
      </c>
      <c r="R3442" s="570">
        <v>49</v>
      </c>
      <c r="S3442" s="570">
        <v>4.7142857142857153</v>
      </c>
      <c r="T3442" s="570">
        <v>4.0816326530612246</v>
      </c>
      <c r="U3442" s="570">
        <v>8.0367346938775501</v>
      </c>
      <c r="V3442" s="570">
        <v>2.0408163265306123</v>
      </c>
      <c r="W3442" s="570">
        <v>0</v>
      </c>
      <c r="X3442" s="570">
        <v>14.285714285714288</v>
      </c>
      <c r="Y3442" s="570">
        <v>2.0408163265306123</v>
      </c>
      <c r="Z3442" s="570">
        <v>6.1079304046110323</v>
      </c>
      <c r="AA3442" s="570">
        <v>1.261680123761121</v>
      </c>
      <c r="AB3442" s="570">
        <v>1.9360883633683952</v>
      </c>
      <c r="AC3442" s="570">
        <v>70.076736021436176</v>
      </c>
      <c r="AD3442" s="570">
        <v>61.895518783525482</v>
      </c>
      <c r="AE3442" s="570">
        <v>61.943936604411022</v>
      </c>
      <c r="AF3442" s="570">
        <v>3.4217877094972073</v>
      </c>
      <c r="AG3442" s="570">
        <v>2.9018399935154409</v>
      </c>
      <c r="AH3442" s="570">
        <v>0</v>
      </c>
      <c r="AI3442" s="570">
        <v>49</v>
      </c>
      <c r="AJ3442" s="570">
        <v>80.228571428571385</v>
      </c>
      <c r="AK3442" s="570">
        <v>13.597942323302423</v>
      </c>
      <c r="AL3442" s="570"/>
    </row>
    <row r="3443" spans="1:38">
      <c r="A3443" s="570">
        <v>19</v>
      </c>
      <c r="B3443" s="570">
        <v>171</v>
      </c>
      <c r="C3443" s="570">
        <v>2024</v>
      </c>
      <c r="D3443" s="570">
        <v>3</v>
      </c>
      <c r="E3443" s="570">
        <v>99</v>
      </c>
      <c r="F3443" s="570"/>
      <c r="G3443" s="570">
        <v>99</v>
      </c>
      <c r="H3443" s="570"/>
      <c r="I3443" s="570">
        <v>99</v>
      </c>
      <c r="J3443" s="570">
        <v>178</v>
      </c>
      <c r="K3443" s="570">
        <v>99</v>
      </c>
      <c r="L3443" s="570"/>
      <c r="M3443" s="570">
        <v>99</v>
      </c>
      <c r="N3443" s="570">
        <v>99</v>
      </c>
      <c r="O3443" s="570">
        <v>99</v>
      </c>
      <c r="P3443" s="570">
        <v>99</v>
      </c>
      <c r="Q3443" s="570">
        <v>3</v>
      </c>
      <c r="R3443" s="570">
        <v>56</v>
      </c>
      <c r="S3443" s="570">
        <v>5.125</v>
      </c>
      <c r="T3443" s="570">
        <v>5.0535714285714306</v>
      </c>
      <c r="U3443" s="570">
        <v>7.8821428571428607</v>
      </c>
      <c r="V3443" s="570">
        <v>0</v>
      </c>
      <c r="W3443" s="570">
        <v>0</v>
      </c>
      <c r="X3443" s="570">
        <v>10.714285714285712</v>
      </c>
      <c r="Y3443" s="570">
        <v>5.3571428571428559</v>
      </c>
      <c r="Z3443" s="570">
        <v>6.2363023368607342</v>
      </c>
      <c r="AA3443" s="570">
        <v>1.2686114456365278</v>
      </c>
      <c r="AB3443" s="570">
        <v>1.2014818656431672</v>
      </c>
      <c r="AC3443" s="570">
        <v>35.93912038649438</v>
      </c>
      <c r="AD3443" s="570">
        <v>68.078072232596341</v>
      </c>
      <c r="AE3443" s="570">
        <v>45.251670882894942</v>
      </c>
      <c r="AF3443" s="570">
        <v>1.710445937690898</v>
      </c>
      <c r="AG3443" s="570">
        <v>1.3274589116280471</v>
      </c>
      <c r="AH3443" s="570">
        <v>0</v>
      </c>
      <c r="AI3443" s="570">
        <v>56</v>
      </c>
      <c r="AJ3443" s="570">
        <v>79.582142857142813</v>
      </c>
      <c r="AK3443" s="570">
        <v>13.701557007989845</v>
      </c>
      <c r="AL3443" s="570"/>
    </row>
    <row r="3444" spans="1:38">
      <c r="A3444" s="570">
        <v>19</v>
      </c>
      <c r="B3444" s="570">
        <v>172</v>
      </c>
      <c r="C3444" s="570">
        <v>2024</v>
      </c>
      <c r="D3444" s="570">
        <v>4</v>
      </c>
      <c r="E3444" s="570">
        <v>99</v>
      </c>
      <c r="F3444" s="570"/>
      <c r="G3444" s="570">
        <v>99</v>
      </c>
      <c r="H3444" s="570"/>
      <c r="I3444" s="570">
        <v>99</v>
      </c>
      <c r="J3444" s="570">
        <v>178</v>
      </c>
      <c r="K3444" s="570">
        <v>99</v>
      </c>
      <c r="L3444" s="570"/>
      <c r="M3444" s="570">
        <v>99</v>
      </c>
      <c r="N3444" s="570">
        <v>99</v>
      </c>
      <c r="O3444" s="570">
        <v>99</v>
      </c>
      <c r="P3444" s="570">
        <v>99</v>
      </c>
      <c r="Q3444" s="570">
        <v>2</v>
      </c>
      <c r="R3444" s="570">
        <v>11</v>
      </c>
      <c r="S3444" s="570">
        <v>5.1818181818181808</v>
      </c>
      <c r="T3444" s="570">
        <v>5</v>
      </c>
      <c r="U3444" s="570">
        <v>9.8636363636363615</v>
      </c>
      <c r="V3444" s="570">
        <v>0</v>
      </c>
      <c r="W3444" s="570">
        <v>0</v>
      </c>
      <c r="X3444" s="570">
        <v>9.0909090909090917</v>
      </c>
      <c r="Y3444" s="570">
        <v>0</v>
      </c>
      <c r="Z3444" s="570">
        <v>4.5393777561713442</v>
      </c>
      <c r="AA3444" s="570">
        <v>0.71581889763744011</v>
      </c>
      <c r="AB3444" s="570">
        <v>0</v>
      </c>
      <c r="AC3444" s="570">
        <v>40.490972560648245</v>
      </c>
      <c r="AD3444" s="570"/>
      <c r="AE3444" s="570"/>
      <c r="AF3444" s="570">
        <v>0.29278679797710944</v>
      </c>
      <c r="AG3444" s="570">
        <v>0.3227946579715405</v>
      </c>
      <c r="AH3444" s="570">
        <v>0</v>
      </c>
      <c r="AI3444" s="570">
        <v>11</v>
      </c>
      <c r="AJ3444" s="570">
        <v>87.972727272727283</v>
      </c>
      <c r="AK3444" s="570">
        <v>13.505892438179139</v>
      </c>
      <c r="AL3444" s="570"/>
    </row>
    <row r="3445" spans="1:38">
      <c r="A3445" s="570">
        <v>19</v>
      </c>
      <c r="B3445" s="570">
        <v>173</v>
      </c>
      <c r="C3445" s="570">
        <v>2024</v>
      </c>
      <c r="D3445" s="570">
        <v>5</v>
      </c>
      <c r="E3445" s="570">
        <v>99</v>
      </c>
      <c r="F3445" s="570"/>
      <c r="G3445" s="570">
        <v>99</v>
      </c>
      <c r="H3445" s="570"/>
      <c r="I3445" s="570">
        <v>99</v>
      </c>
      <c r="J3445" s="570">
        <v>178</v>
      </c>
      <c r="K3445" s="570">
        <v>99</v>
      </c>
      <c r="L3445" s="570"/>
      <c r="M3445" s="570">
        <v>99</v>
      </c>
      <c r="N3445" s="570">
        <v>99</v>
      </c>
      <c r="O3445" s="570">
        <v>99</v>
      </c>
      <c r="P3445" s="570">
        <v>99</v>
      </c>
      <c r="Q3445" s="570">
        <v>1</v>
      </c>
      <c r="R3445" s="570">
        <v>32</v>
      </c>
      <c r="S3445" s="570">
        <v>4.59375</v>
      </c>
      <c r="T3445" s="570">
        <v>4.0625</v>
      </c>
      <c r="U3445" s="570">
        <v>6.6718749999999982</v>
      </c>
      <c r="V3445" s="570">
        <v>0</v>
      </c>
      <c r="W3445" s="570">
        <v>0</v>
      </c>
      <c r="X3445" s="570">
        <v>0</v>
      </c>
      <c r="Y3445" s="570">
        <v>0</v>
      </c>
      <c r="Z3445" s="570">
        <v>1.213011329038197</v>
      </c>
      <c r="AA3445" s="570">
        <v>0.96369649656932976</v>
      </c>
      <c r="AB3445" s="570">
        <v>1.3905372163304364</v>
      </c>
      <c r="AC3445" s="570">
        <v>76.013122182231712</v>
      </c>
      <c r="AD3445" s="570">
        <v>54.01746674954861</v>
      </c>
      <c r="AE3445" s="570">
        <v>48.534591154884957</v>
      </c>
      <c r="AF3445" s="570">
        <v>1.5556635877491487</v>
      </c>
      <c r="AG3445" s="570">
        <v>1.0057423886263963</v>
      </c>
      <c r="AH3445" s="570">
        <v>0</v>
      </c>
      <c r="AI3445" s="570">
        <v>30</v>
      </c>
      <c r="AJ3445" s="570">
        <v>82.996666666666684</v>
      </c>
      <c r="AK3445" s="570">
        <v>11.511749902912008</v>
      </c>
      <c r="AL3445" s="570"/>
    </row>
    <row r="3446" spans="1:38">
      <c r="A3446" s="570">
        <v>19</v>
      </c>
      <c r="B3446" s="570">
        <v>174</v>
      </c>
      <c r="C3446" s="570">
        <v>2024</v>
      </c>
      <c r="D3446" s="570">
        <v>6</v>
      </c>
      <c r="E3446" s="570">
        <v>99</v>
      </c>
      <c r="F3446" s="570"/>
      <c r="G3446" s="570">
        <v>99</v>
      </c>
      <c r="H3446" s="570"/>
      <c r="I3446" s="570">
        <v>99</v>
      </c>
      <c r="J3446" s="570">
        <v>178</v>
      </c>
      <c r="K3446" s="570">
        <v>99</v>
      </c>
      <c r="L3446" s="570"/>
      <c r="M3446" s="570">
        <v>99</v>
      </c>
      <c r="N3446" s="570">
        <v>99</v>
      </c>
      <c r="O3446" s="570">
        <v>99</v>
      </c>
      <c r="P3446" s="570">
        <v>99</v>
      </c>
      <c r="Q3446" s="570"/>
      <c r="R3446" s="570">
        <v>0</v>
      </c>
      <c r="S3446" s="570"/>
      <c r="T3446" s="570"/>
      <c r="U3446" s="570"/>
      <c r="V3446" s="570"/>
      <c r="W3446" s="570"/>
      <c r="X3446" s="570"/>
      <c r="Y3446" s="570"/>
      <c r="Z3446" s="570"/>
      <c r="AA3446" s="570"/>
      <c r="AB3446" s="570"/>
      <c r="AC3446" s="570"/>
      <c r="AD3446" s="570"/>
      <c r="AE3446" s="570"/>
      <c r="AF3446" s="570"/>
      <c r="AG3446" s="570"/>
      <c r="AH3446" s="570"/>
      <c r="AI3446" s="570"/>
      <c r="AJ3446" s="570"/>
      <c r="AK3446" s="570"/>
      <c r="AL3446" s="570"/>
    </row>
    <row r="3447" spans="1:38">
      <c r="A3447" s="570">
        <v>19</v>
      </c>
      <c r="B3447" s="570">
        <v>175</v>
      </c>
      <c r="C3447" s="570">
        <v>2024</v>
      </c>
      <c r="D3447" s="570">
        <v>7</v>
      </c>
      <c r="E3447" s="570">
        <v>99</v>
      </c>
      <c r="F3447" s="570"/>
      <c r="G3447" s="570">
        <v>99</v>
      </c>
      <c r="H3447" s="570"/>
      <c r="I3447" s="570">
        <v>99</v>
      </c>
      <c r="J3447" s="570">
        <v>178</v>
      </c>
      <c r="K3447" s="570">
        <v>99</v>
      </c>
      <c r="L3447" s="570"/>
      <c r="M3447" s="570">
        <v>99</v>
      </c>
      <c r="N3447" s="570">
        <v>99</v>
      </c>
      <c r="O3447" s="570">
        <v>99</v>
      </c>
      <c r="P3447" s="570">
        <v>99</v>
      </c>
      <c r="Q3447" s="570">
        <v>5</v>
      </c>
      <c r="R3447" s="570">
        <v>64</v>
      </c>
      <c r="S3447" s="570">
        <v>5.109375</v>
      </c>
      <c r="T3447" s="570">
        <v>3.890625</v>
      </c>
      <c r="U3447" s="570">
        <v>11.3765625</v>
      </c>
      <c r="V3447" s="570">
        <v>3.125</v>
      </c>
      <c r="W3447" s="570">
        <v>0</v>
      </c>
      <c r="X3447" s="570">
        <v>25</v>
      </c>
      <c r="Y3447" s="570">
        <v>9.375</v>
      </c>
      <c r="Z3447" s="570">
        <v>6.7761240346966609</v>
      </c>
      <c r="AA3447" s="570">
        <v>1.6019245017712294</v>
      </c>
      <c r="AB3447" s="570">
        <v>1.4696639443678949</v>
      </c>
      <c r="AC3447" s="570">
        <v>76.530392446052062</v>
      </c>
      <c r="AD3447" s="570">
        <v>74.2189448096115</v>
      </c>
      <c r="AE3447" s="570">
        <v>61.566861806731673</v>
      </c>
      <c r="AF3447" s="570">
        <v>8.0910240202275592</v>
      </c>
      <c r="AG3447" s="570">
        <v>7.9844281171181022</v>
      </c>
      <c r="AH3447" s="570">
        <v>0</v>
      </c>
      <c r="AI3447" s="570">
        <v>64</v>
      </c>
      <c r="AJ3447" s="570">
        <v>91.2421875</v>
      </c>
      <c r="AK3447" s="570">
        <v>13.305821072276229</v>
      </c>
      <c r="AL3447" s="570"/>
    </row>
    <row r="3448" spans="1:38">
      <c r="A3448" s="570">
        <v>19</v>
      </c>
      <c r="B3448" s="570">
        <v>176</v>
      </c>
      <c r="C3448" s="570">
        <v>2024</v>
      </c>
      <c r="D3448" s="570">
        <v>8</v>
      </c>
      <c r="E3448" s="570">
        <v>99</v>
      </c>
      <c r="F3448" s="570"/>
      <c r="G3448" s="570">
        <v>99</v>
      </c>
      <c r="H3448" s="570"/>
      <c r="I3448" s="570">
        <v>99</v>
      </c>
      <c r="J3448" s="570">
        <v>178</v>
      </c>
      <c r="K3448" s="570">
        <v>99</v>
      </c>
      <c r="L3448" s="570"/>
      <c r="M3448" s="570">
        <v>99</v>
      </c>
      <c r="N3448" s="570">
        <v>99</v>
      </c>
      <c r="O3448" s="570">
        <v>99</v>
      </c>
      <c r="P3448" s="570">
        <v>99</v>
      </c>
      <c r="Q3448" s="570">
        <v>1</v>
      </c>
      <c r="R3448" s="570">
        <v>7</v>
      </c>
      <c r="S3448" s="570">
        <v>4.4285714285714306</v>
      </c>
      <c r="T3448" s="570">
        <v>4.2857142857142847</v>
      </c>
      <c r="U3448" s="570">
        <v>15.957142857142861</v>
      </c>
      <c r="V3448" s="570">
        <v>0</v>
      </c>
      <c r="W3448" s="570">
        <v>0</v>
      </c>
      <c r="X3448" s="570">
        <v>57.142857142857153</v>
      </c>
      <c r="Y3448" s="570">
        <v>14.285714285714288</v>
      </c>
      <c r="Z3448" s="570">
        <v>6.5259607158874386</v>
      </c>
      <c r="AA3448" s="570">
        <v>1.9166296949998196</v>
      </c>
      <c r="AB3448" s="570">
        <v>1.3850513878332378</v>
      </c>
      <c r="AC3448" s="570">
        <v>30.984623050245208</v>
      </c>
      <c r="AD3448" s="570">
        <v>73.944330707049104</v>
      </c>
      <c r="AE3448" s="570">
        <v>76.108824662382986</v>
      </c>
      <c r="AF3448" s="570">
        <v>0.47233468286099856</v>
      </c>
      <c r="AG3448" s="570">
        <v>0.59014661207238173</v>
      </c>
      <c r="AH3448" s="570">
        <v>0</v>
      </c>
      <c r="AI3448" s="570">
        <v>7</v>
      </c>
      <c r="AJ3448" s="570">
        <v>100.55714285714282</v>
      </c>
      <c r="AK3448" s="570">
        <v>14.569832596391942</v>
      </c>
      <c r="AL3448" s="570"/>
    </row>
    <row r="3449" spans="1:38">
      <c r="A3449" s="570">
        <v>19</v>
      </c>
      <c r="B3449" s="570">
        <v>177</v>
      </c>
      <c r="C3449" s="570">
        <v>2024</v>
      </c>
      <c r="D3449" s="570">
        <v>9</v>
      </c>
      <c r="E3449" s="570">
        <v>99</v>
      </c>
      <c r="F3449" s="570"/>
      <c r="G3449" s="570">
        <v>99</v>
      </c>
      <c r="H3449" s="570"/>
      <c r="I3449" s="570">
        <v>99</v>
      </c>
      <c r="J3449" s="570">
        <v>178</v>
      </c>
      <c r="K3449" s="570">
        <v>99</v>
      </c>
      <c r="L3449" s="570"/>
      <c r="M3449" s="570">
        <v>99</v>
      </c>
      <c r="N3449" s="570">
        <v>99</v>
      </c>
      <c r="O3449" s="570">
        <v>99</v>
      </c>
      <c r="P3449" s="570">
        <v>99</v>
      </c>
      <c r="Q3449" s="570">
        <v>2</v>
      </c>
      <c r="R3449" s="570">
        <v>38</v>
      </c>
      <c r="S3449" s="570">
        <v>6.6315789473684221</v>
      </c>
      <c r="T3449" s="570">
        <v>3.8421052631578951</v>
      </c>
      <c r="U3449" s="570">
        <v>16.052631578947373</v>
      </c>
      <c r="V3449" s="570">
        <v>10.526315789473689</v>
      </c>
      <c r="W3449" s="570">
        <v>0</v>
      </c>
      <c r="X3449" s="570">
        <v>34.21052631578948</v>
      </c>
      <c r="Y3449" s="570">
        <v>23.684210526315795</v>
      </c>
      <c r="Z3449" s="570">
        <v>9.0142792233709681</v>
      </c>
      <c r="AA3449" s="570">
        <v>1.3262740177214898</v>
      </c>
      <c r="AB3449" s="570">
        <v>2.4551376399348639</v>
      </c>
      <c r="AC3449" s="570">
        <v>42.820723111028045</v>
      </c>
      <c r="AD3449" s="570">
        <v>59.384324560378353</v>
      </c>
      <c r="AE3449" s="570">
        <v>79.031350962283099</v>
      </c>
      <c r="AF3449" s="570">
        <v>1.7949929145016539</v>
      </c>
      <c r="AG3449" s="570">
        <v>2.1890790078089104</v>
      </c>
      <c r="AH3449" s="570">
        <v>0</v>
      </c>
      <c r="AI3449" s="570">
        <v>38</v>
      </c>
      <c r="AJ3449" s="570">
        <v>95.149999999999977</v>
      </c>
      <c r="AK3449" s="570">
        <v>17.026168614948546</v>
      </c>
      <c r="AL3449" s="570"/>
    </row>
    <row r="3450" spans="1:38">
      <c r="A3450" s="570">
        <v>19</v>
      </c>
      <c r="B3450" s="570">
        <v>178</v>
      </c>
      <c r="C3450" s="570">
        <v>2024</v>
      </c>
      <c r="D3450" s="570">
        <v>10</v>
      </c>
      <c r="E3450" s="570">
        <v>99</v>
      </c>
      <c r="F3450" s="570"/>
      <c r="G3450" s="570">
        <v>99</v>
      </c>
      <c r="H3450" s="570"/>
      <c r="I3450" s="570">
        <v>99</v>
      </c>
      <c r="J3450" s="570">
        <v>178</v>
      </c>
      <c r="K3450" s="570">
        <v>99</v>
      </c>
      <c r="L3450" s="570"/>
      <c r="M3450" s="570">
        <v>99</v>
      </c>
      <c r="N3450" s="570">
        <v>99</v>
      </c>
      <c r="O3450" s="570">
        <v>99</v>
      </c>
      <c r="P3450" s="570">
        <v>99</v>
      </c>
      <c r="Q3450" s="570">
        <v>9</v>
      </c>
      <c r="R3450" s="570">
        <v>136</v>
      </c>
      <c r="S3450" s="570">
        <v>5.4485294117647056</v>
      </c>
      <c r="T3450" s="570">
        <v>4.6102941176470589</v>
      </c>
      <c r="U3450" s="570">
        <v>15.53529411764706</v>
      </c>
      <c r="V3450" s="570">
        <v>6.617647058823529</v>
      </c>
      <c r="W3450" s="570">
        <v>0.73529411764705888</v>
      </c>
      <c r="X3450" s="570">
        <v>40.441176470588239</v>
      </c>
      <c r="Y3450" s="570">
        <v>12.5</v>
      </c>
      <c r="Z3450" s="570">
        <v>5.9225830192051561</v>
      </c>
      <c r="AA3450" s="570">
        <v>1.4184698308034802</v>
      </c>
      <c r="AB3450" s="570">
        <v>1.2495457652191702</v>
      </c>
      <c r="AC3450" s="570">
        <v>24.397207778820167</v>
      </c>
      <c r="AD3450" s="570">
        <v>62.47265830105691</v>
      </c>
      <c r="AE3450" s="570">
        <v>48.027787225552913</v>
      </c>
      <c r="AF3450" s="570">
        <v>2.6448852586542202</v>
      </c>
      <c r="AG3450" s="570">
        <v>2.5929175845416559</v>
      </c>
      <c r="AH3450" s="570">
        <v>0</v>
      </c>
      <c r="AI3450" s="570">
        <v>136</v>
      </c>
      <c r="AJ3450" s="570">
        <v>100.10882352941177</v>
      </c>
      <c r="AK3450" s="570">
        <v>14.83538482072462</v>
      </c>
      <c r="AL3450" s="570"/>
    </row>
    <row r="3451" spans="1:38">
      <c r="A3451" s="570">
        <v>19</v>
      </c>
      <c r="B3451" s="570">
        <v>179</v>
      </c>
      <c r="C3451" s="570">
        <v>2024</v>
      </c>
      <c r="D3451" s="570">
        <v>11</v>
      </c>
      <c r="E3451" s="570">
        <v>99</v>
      </c>
      <c r="F3451" s="570"/>
      <c r="G3451" s="570">
        <v>99</v>
      </c>
      <c r="H3451" s="570"/>
      <c r="I3451" s="570">
        <v>99</v>
      </c>
      <c r="J3451" s="570">
        <v>178</v>
      </c>
      <c r="K3451" s="570">
        <v>99</v>
      </c>
      <c r="L3451" s="570"/>
      <c r="M3451" s="570">
        <v>99</v>
      </c>
      <c r="N3451" s="570">
        <v>99</v>
      </c>
      <c r="O3451" s="570">
        <v>99</v>
      </c>
      <c r="P3451" s="570">
        <v>99</v>
      </c>
      <c r="Q3451" s="570">
        <v>4</v>
      </c>
      <c r="R3451" s="570">
        <v>104</v>
      </c>
      <c r="S3451" s="570">
        <v>5.2788461538461515</v>
      </c>
      <c r="T3451" s="570">
        <v>4.9615384615384608</v>
      </c>
      <c r="U3451" s="570">
        <v>12.275000000000002</v>
      </c>
      <c r="V3451" s="570">
        <v>2.8846153846153846</v>
      </c>
      <c r="W3451" s="570">
        <v>0.96153846153846112</v>
      </c>
      <c r="X3451" s="570">
        <v>23.07692307692308</v>
      </c>
      <c r="Y3451" s="570">
        <v>6.7307692307692308</v>
      </c>
      <c r="Z3451" s="570">
        <v>6.2747471600915432</v>
      </c>
      <c r="AA3451" s="570">
        <v>1.2819511178820537</v>
      </c>
      <c r="AB3451" s="570">
        <v>1.9948157661369137</v>
      </c>
      <c r="AC3451" s="570">
        <v>42.199220259749502</v>
      </c>
      <c r="AD3451" s="570">
        <v>61.309101121309929</v>
      </c>
      <c r="AE3451" s="570">
        <v>78.628209890240512</v>
      </c>
      <c r="AF3451" s="570">
        <v>3.8235294117647056</v>
      </c>
      <c r="AG3451" s="570">
        <v>2.8120429273794221</v>
      </c>
      <c r="AH3451" s="570">
        <v>45.192307692307679</v>
      </c>
      <c r="AI3451" s="570">
        <v>104</v>
      </c>
      <c r="AJ3451" s="570">
        <v>94.169230769230779</v>
      </c>
      <c r="AK3451" s="570">
        <v>14.386105267417005</v>
      </c>
      <c r="AL3451" s="570"/>
    </row>
    <row r="3452" spans="1:38">
      <c r="A3452" s="570">
        <v>19</v>
      </c>
      <c r="B3452" s="570">
        <v>180</v>
      </c>
      <c r="C3452" s="570">
        <v>2024</v>
      </c>
      <c r="D3452" s="570">
        <v>12</v>
      </c>
      <c r="E3452" s="570">
        <v>99</v>
      </c>
      <c r="F3452" s="570"/>
      <c r="G3452" s="570">
        <v>99</v>
      </c>
      <c r="H3452" s="570"/>
      <c r="I3452" s="570">
        <v>99</v>
      </c>
      <c r="J3452" s="570">
        <v>178</v>
      </c>
      <c r="K3452" s="570">
        <v>99</v>
      </c>
      <c r="L3452" s="570"/>
      <c r="M3452" s="570">
        <v>99</v>
      </c>
      <c r="N3452" s="570">
        <v>99</v>
      </c>
      <c r="O3452" s="570">
        <v>99</v>
      </c>
      <c r="P3452" s="570">
        <v>99</v>
      </c>
      <c r="Q3452" s="570"/>
      <c r="R3452" s="570">
        <v>0</v>
      </c>
      <c r="S3452" s="570"/>
      <c r="T3452" s="570"/>
      <c r="U3452" s="570"/>
      <c r="V3452" s="570"/>
      <c r="W3452" s="570"/>
      <c r="X3452" s="570"/>
      <c r="Y3452" s="570"/>
      <c r="Z3452" s="570"/>
      <c r="AA3452" s="570"/>
      <c r="AB3452" s="570"/>
      <c r="AC3452" s="570"/>
      <c r="AD3452" s="570"/>
      <c r="AE3452" s="570"/>
      <c r="AF3452" s="570"/>
      <c r="AG3452" s="570"/>
      <c r="AH3452" s="570"/>
      <c r="AI3452" s="570"/>
      <c r="AJ3452" s="570"/>
      <c r="AK3452" s="570"/>
      <c r="AL3452" s="570"/>
    </row>
    <row r="3453" spans="1:38">
      <c r="A3453" s="570">
        <v>19</v>
      </c>
      <c r="B3453" s="570">
        <v>181</v>
      </c>
      <c r="C3453" s="570">
        <v>2024</v>
      </c>
      <c r="D3453" s="570">
        <v>1</v>
      </c>
      <c r="E3453" s="570">
        <v>99</v>
      </c>
      <c r="F3453" s="570"/>
      <c r="G3453" s="570">
        <v>99</v>
      </c>
      <c r="H3453" s="570"/>
      <c r="I3453" s="570">
        <v>99</v>
      </c>
      <c r="J3453" s="570">
        <v>181</v>
      </c>
      <c r="K3453" s="570">
        <v>99</v>
      </c>
      <c r="L3453" s="570"/>
      <c r="M3453" s="570">
        <v>99</v>
      </c>
      <c r="N3453" s="570">
        <v>99</v>
      </c>
      <c r="O3453" s="570">
        <v>99</v>
      </c>
      <c r="P3453" s="570">
        <v>99</v>
      </c>
      <c r="Q3453" s="570">
        <v>5</v>
      </c>
      <c r="R3453" s="570">
        <v>50</v>
      </c>
      <c r="S3453" s="570">
        <v>5.9</v>
      </c>
      <c r="T3453" s="570">
        <v>5.72</v>
      </c>
      <c r="U3453" s="570">
        <v>19.328000000000003</v>
      </c>
      <c r="V3453" s="570">
        <v>4</v>
      </c>
      <c r="W3453" s="570">
        <v>2</v>
      </c>
      <c r="X3453" s="570">
        <v>60</v>
      </c>
      <c r="Y3453" s="570">
        <v>32</v>
      </c>
      <c r="Z3453" s="570">
        <v>7.5965529024683107</v>
      </c>
      <c r="AA3453" s="570">
        <v>1.0630145812734648</v>
      </c>
      <c r="AB3453" s="570">
        <v>1.7554486605993365</v>
      </c>
      <c r="AC3453" s="570">
        <v>44.937327904096634</v>
      </c>
      <c r="AD3453" s="570">
        <v>56.045286926279722</v>
      </c>
      <c r="AE3453" s="570">
        <v>36.011558625585202</v>
      </c>
      <c r="AF3453" s="570">
        <v>6.6934404283801854</v>
      </c>
      <c r="AG3453" s="570">
        <v>6.8250515551286801</v>
      </c>
      <c r="AH3453" s="570">
        <v>0</v>
      </c>
      <c r="AI3453" s="570">
        <v>0</v>
      </c>
      <c r="AJ3453" s="570"/>
      <c r="AK3453" s="570"/>
      <c r="AL3453" s="570"/>
    </row>
    <row r="3454" spans="1:38">
      <c r="A3454" s="570">
        <v>19</v>
      </c>
      <c r="B3454" s="570">
        <v>182</v>
      </c>
      <c r="C3454" s="570">
        <v>2024</v>
      </c>
      <c r="D3454" s="570">
        <v>2</v>
      </c>
      <c r="E3454" s="570">
        <v>99</v>
      </c>
      <c r="F3454" s="570"/>
      <c r="G3454" s="570">
        <v>99</v>
      </c>
      <c r="H3454" s="570"/>
      <c r="I3454" s="570">
        <v>99</v>
      </c>
      <c r="J3454" s="570">
        <v>181</v>
      </c>
      <c r="K3454" s="570">
        <v>99</v>
      </c>
      <c r="L3454" s="570"/>
      <c r="M3454" s="570">
        <v>99</v>
      </c>
      <c r="N3454" s="570">
        <v>99</v>
      </c>
      <c r="O3454" s="570">
        <v>99</v>
      </c>
      <c r="P3454" s="570">
        <v>99</v>
      </c>
      <c r="Q3454" s="570">
        <v>2</v>
      </c>
      <c r="R3454" s="570">
        <v>15</v>
      </c>
      <c r="S3454" s="570">
        <v>5.3333333333333321</v>
      </c>
      <c r="T3454" s="570">
        <v>3.6</v>
      </c>
      <c r="U3454" s="570">
        <v>12.786666666666671</v>
      </c>
      <c r="V3454" s="570">
        <v>0</v>
      </c>
      <c r="W3454" s="570">
        <v>0</v>
      </c>
      <c r="X3454" s="570">
        <v>26.666666666666675</v>
      </c>
      <c r="Y3454" s="570">
        <v>13.333333333333337</v>
      </c>
      <c r="Z3454" s="570">
        <v>7.1232826390334614</v>
      </c>
      <c r="AA3454" s="570">
        <v>0.86922698736035453</v>
      </c>
      <c r="AB3454" s="570">
        <v>2.1540659228538015</v>
      </c>
      <c r="AC3454" s="570">
        <v>-2.1892932743922944</v>
      </c>
      <c r="AD3454" s="570">
        <v>97.114921337649179</v>
      </c>
      <c r="AE3454" s="570">
        <v>-7.1210911486985493</v>
      </c>
      <c r="AF3454" s="570">
        <v>1.0474860335195533</v>
      </c>
      <c r="AG3454" s="570">
        <v>1.4133390318848695</v>
      </c>
      <c r="AH3454" s="570">
        <v>0</v>
      </c>
      <c r="AI3454" s="570">
        <v>0</v>
      </c>
      <c r="AJ3454" s="570"/>
      <c r="AK3454" s="570"/>
      <c r="AL3454" s="570"/>
    </row>
    <row r="3455" spans="1:38">
      <c r="A3455" s="570">
        <v>19</v>
      </c>
      <c r="B3455" s="570">
        <v>183</v>
      </c>
      <c r="C3455" s="570">
        <v>2024</v>
      </c>
      <c r="D3455" s="570">
        <v>3</v>
      </c>
      <c r="E3455" s="570">
        <v>99</v>
      </c>
      <c r="F3455" s="570"/>
      <c r="G3455" s="570">
        <v>99</v>
      </c>
      <c r="H3455" s="570"/>
      <c r="I3455" s="570">
        <v>99</v>
      </c>
      <c r="J3455" s="570">
        <v>181</v>
      </c>
      <c r="K3455" s="570">
        <v>99</v>
      </c>
      <c r="L3455" s="570"/>
      <c r="M3455" s="570">
        <v>99</v>
      </c>
      <c r="N3455" s="570">
        <v>99</v>
      </c>
      <c r="O3455" s="570">
        <v>99</v>
      </c>
      <c r="P3455" s="570">
        <v>99</v>
      </c>
      <c r="Q3455" s="570">
        <v>3</v>
      </c>
      <c r="R3455" s="570">
        <v>10</v>
      </c>
      <c r="S3455" s="570">
        <v>4.7</v>
      </c>
      <c r="T3455" s="570">
        <v>5.3</v>
      </c>
      <c r="U3455" s="570">
        <v>18.899999999999999</v>
      </c>
      <c r="V3455" s="570">
        <v>10</v>
      </c>
      <c r="W3455" s="570">
        <v>0</v>
      </c>
      <c r="X3455" s="570">
        <v>90</v>
      </c>
      <c r="Y3455" s="570">
        <v>10</v>
      </c>
      <c r="Z3455" s="570">
        <v>3.4997142740515321</v>
      </c>
      <c r="AA3455" s="570">
        <v>0.89999999999999825</v>
      </c>
      <c r="AB3455" s="570">
        <v>0.90000000000000147</v>
      </c>
      <c r="AC3455" s="570">
        <v>79.371558940496556</v>
      </c>
      <c r="AD3455" s="570">
        <v>-6.6672109510010387</v>
      </c>
      <c r="AE3455" s="570">
        <v>11.111111111111191</v>
      </c>
      <c r="AF3455" s="570">
        <v>0.30543677458766022</v>
      </c>
      <c r="AG3455" s="570">
        <v>0.56839541073335043</v>
      </c>
      <c r="AH3455" s="570">
        <v>0</v>
      </c>
      <c r="AI3455" s="570">
        <v>0</v>
      </c>
      <c r="AJ3455" s="570"/>
      <c r="AK3455" s="570"/>
      <c r="AL3455" s="570"/>
    </row>
    <row r="3456" spans="1:38">
      <c r="A3456" s="570">
        <v>19</v>
      </c>
      <c r="B3456" s="570">
        <v>184</v>
      </c>
      <c r="C3456" s="570">
        <v>2024</v>
      </c>
      <c r="D3456" s="570">
        <v>4</v>
      </c>
      <c r="E3456" s="570">
        <v>99</v>
      </c>
      <c r="F3456" s="570"/>
      <c r="G3456" s="570">
        <v>99</v>
      </c>
      <c r="H3456" s="570"/>
      <c r="I3456" s="570">
        <v>99</v>
      </c>
      <c r="J3456" s="570">
        <v>181</v>
      </c>
      <c r="K3456" s="570">
        <v>99</v>
      </c>
      <c r="L3456" s="570"/>
      <c r="M3456" s="570">
        <v>99</v>
      </c>
      <c r="N3456" s="570">
        <v>99</v>
      </c>
      <c r="O3456" s="570">
        <v>99</v>
      </c>
      <c r="P3456" s="570">
        <v>99</v>
      </c>
      <c r="Q3456" s="570">
        <v>5</v>
      </c>
      <c r="R3456" s="570">
        <v>167</v>
      </c>
      <c r="S3456" s="570">
        <v>5.5089820359281436</v>
      </c>
      <c r="T3456" s="570">
        <v>5.0359281437125745</v>
      </c>
      <c r="U3456" s="570">
        <v>11.533532934131737</v>
      </c>
      <c r="V3456" s="570">
        <v>0</v>
      </c>
      <c r="W3456" s="570">
        <v>0</v>
      </c>
      <c r="X3456" s="570">
        <v>27.54491017964072</v>
      </c>
      <c r="Y3456" s="570">
        <v>11.377245508982032</v>
      </c>
      <c r="Z3456" s="570">
        <v>7.7960961425117503</v>
      </c>
      <c r="AA3456" s="570">
        <v>0.85379226934790819</v>
      </c>
      <c r="AB3456" s="570">
        <v>1.705546484036111</v>
      </c>
      <c r="AC3456" s="570">
        <v>2.3974328877867954</v>
      </c>
      <c r="AD3456" s="570">
        <v>72.378967293374117</v>
      </c>
      <c r="AE3456" s="570">
        <v>35.753445093980659</v>
      </c>
      <c r="AF3456" s="570">
        <v>4.4450359329252063</v>
      </c>
      <c r="AG3456" s="570">
        <v>5.7302745688385643</v>
      </c>
      <c r="AH3456" s="570">
        <v>0</v>
      </c>
      <c r="AI3456" s="570">
        <v>0</v>
      </c>
      <c r="AJ3456" s="570"/>
      <c r="AK3456" s="570"/>
      <c r="AL3456" s="570"/>
    </row>
    <row r="3457" spans="1:38">
      <c r="A3457" s="570">
        <v>19</v>
      </c>
      <c r="B3457" s="570">
        <v>185</v>
      </c>
      <c r="C3457" s="570">
        <v>2024</v>
      </c>
      <c r="D3457" s="570">
        <v>5</v>
      </c>
      <c r="E3457" s="570">
        <v>99</v>
      </c>
      <c r="F3457" s="570"/>
      <c r="G3457" s="570">
        <v>99</v>
      </c>
      <c r="H3457" s="570"/>
      <c r="I3457" s="570">
        <v>99</v>
      </c>
      <c r="J3457" s="570">
        <v>181</v>
      </c>
      <c r="K3457" s="570">
        <v>99</v>
      </c>
      <c r="L3457" s="570"/>
      <c r="M3457" s="570">
        <v>99</v>
      </c>
      <c r="N3457" s="570">
        <v>99</v>
      </c>
      <c r="O3457" s="570">
        <v>99</v>
      </c>
      <c r="P3457" s="570">
        <v>99</v>
      </c>
      <c r="Q3457" s="570">
        <v>3</v>
      </c>
      <c r="R3457" s="570">
        <v>75</v>
      </c>
      <c r="S3457" s="570">
        <v>5.7733333333333352</v>
      </c>
      <c r="T3457" s="570">
        <v>3.64</v>
      </c>
      <c r="U3457" s="570">
        <v>8.6839999999999993</v>
      </c>
      <c r="V3457" s="570">
        <v>4</v>
      </c>
      <c r="W3457" s="570">
        <v>0</v>
      </c>
      <c r="X3457" s="570">
        <v>12</v>
      </c>
      <c r="Y3457" s="570">
        <v>4</v>
      </c>
      <c r="Z3457" s="570">
        <v>5.4332320644959244</v>
      </c>
      <c r="AA3457" s="570">
        <v>0.88804404295182382</v>
      </c>
      <c r="AB3457" s="570">
        <v>1.2820816406661997</v>
      </c>
      <c r="AC3457" s="570">
        <v>22.69536768757634</v>
      </c>
      <c r="AD3457" s="570">
        <v>68.767515930507898</v>
      </c>
      <c r="AE3457" s="570">
        <v>26.794432932160795</v>
      </c>
      <c r="AF3457" s="570">
        <v>3.6460865337870696</v>
      </c>
      <c r="AG3457" s="570">
        <v>3.0681031274584178</v>
      </c>
      <c r="AH3457" s="570">
        <v>0</v>
      </c>
      <c r="AI3457" s="570">
        <v>60</v>
      </c>
      <c r="AJ3457" s="570">
        <v>81.748333333333349</v>
      </c>
      <c r="AK3457" s="570">
        <v>15.27007758397208</v>
      </c>
      <c r="AL3457" s="570"/>
    </row>
    <row r="3458" spans="1:38">
      <c r="A3458" s="570">
        <v>19</v>
      </c>
      <c r="B3458" s="570">
        <v>186</v>
      </c>
      <c r="C3458" s="570">
        <v>2024</v>
      </c>
      <c r="D3458" s="570">
        <v>6</v>
      </c>
      <c r="E3458" s="570">
        <v>99</v>
      </c>
      <c r="F3458" s="570"/>
      <c r="G3458" s="570">
        <v>99</v>
      </c>
      <c r="H3458" s="570"/>
      <c r="I3458" s="570">
        <v>99</v>
      </c>
      <c r="J3458" s="570">
        <v>181</v>
      </c>
      <c r="K3458" s="570">
        <v>99</v>
      </c>
      <c r="L3458" s="570"/>
      <c r="M3458" s="570">
        <v>99</v>
      </c>
      <c r="N3458" s="570">
        <v>99</v>
      </c>
      <c r="O3458" s="570">
        <v>99</v>
      </c>
      <c r="P3458" s="570">
        <v>99</v>
      </c>
      <c r="Q3458" s="570">
        <v>3</v>
      </c>
      <c r="R3458" s="570">
        <v>52</v>
      </c>
      <c r="S3458" s="570">
        <v>5.9807692307692308</v>
      </c>
      <c r="T3458" s="570">
        <v>5.5192307692307692</v>
      </c>
      <c r="U3458" s="570">
        <v>20.953846153846158</v>
      </c>
      <c r="V3458" s="570">
        <v>13.46153846153846</v>
      </c>
      <c r="W3458" s="570">
        <v>1.9230769230769225</v>
      </c>
      <c r="X3458" s="570">
        <v>76.923076923076891</v>
      </c>
      <c r="Y3458" s="570">
        <v>46.15384615384616</v>
      </c>
      <c r="Z3458" s="570">
        <v>8.0724951232436677</v>
      </c>
      <c r="AA3458" s="570">
        <v>1.7039590169252736</v>
      </c>
      <c r="AB3458" s="570">
        <v>2.1257612628763281</v>
      </c>
      <c r="AC3458" s="570">
        <v>66.989185683284376</v>
      </c>
      <c r="AD3458" s="570">
        <v>86.520224971942511</v>
      </c>
      <c r="AE3458" s="570">
        <v>83.098029863320491</v>
      </c>
      <c r="AF3458" s="570">
        <v>3.1026252983293561</v>
      </c>
      <c r="AG3458" s="570">
        <v>5.041270311285488</v>
      </c>
      <c r="AH3458" s="570">
        <v>0</v>
      </c>
      <c r="AI3458" s="570">
        <v>52</v>
      </c>
      <c r="AJ3458" s="570">
        <v>106.02692307692303</v>
      </c>
      <c r="AK3458" s="570">
        <v>16.606923399571322</v>
      </c>
      <c r="AL3458" s="570"/>
    </row>
    <row r="3459" spans="1:38">
      <c r="A3459" s="570">
        <v>19</v>
      </c>
      <c r="B3459" s="570">
        <v>187</v>
      </c>
      <c r="C3459" s="570">
        <v>2024</v>
      </c>
      <c r="D3459" s="570">
        <v>7</v>
      </c>
      <c r="E3459" s="570">
        <v>99</v>
      </c>
      <c r="F3459" s="570"/>
      <c r="G3459" s="570">
        <v>99</v>
      </c>
      <c r="H3459" s="570"/>
      <c r="I3459" s="570">
        <v>99</v>
      </c>
      <c r="J3459" s="570">
        <v>181</v>
      </c>
      <c r="K3459" s="570">
        <v>99</v>
      </c>
      <c r="L3459" s="570"/>
      <c r="M3459" s="570">
        <v>99</v>
      </c>
      <c r="N3459" s="570">
        <v>99</v>
      </c>
      <c r="O3459" s="570">
        <v>99</v>
      </c>
      <c r="P3459" s="570">
        <v>99</v>
      </c>
      <c r="Q3459" s="570">
        <v>2</v>
      </c>
      <c r="R3459" s="570">
        <v>18</v>
      </c>
      <c r="S3459" s="570">
        <v>5.8888888888888884</v>
      </c>
      <c r="T3459" s="570">
        <v>3.3888888888888888</v>
      </c>
      <c r="U3459" s="570">
        <v>11.700000000000003</v>
      </c>
      <c r="V3459" s="570">
        <v>5.5555555555555562</v>
      </c>
      <c r="W3459" s="570">
        <v>0</v>
      </c>
      <c r="X3459" s="570">
        <v>11.111111111111112</v>
      </c>
      <c r="Y3459" s="570">
        <v>5.5555555555555562</v>
      </c>
      <c r="Z3459" s="570">
        <v>4.6194035208984312</v>
      </c>
      <c r="AA3459" s="570">
        <v>1.4865653511399579</v>
      </c>
      <c r="AB3459" s="570">
        <v>1.37997137204158</v>
      </c>
      <c r="AC3459" s="570">
        <v>-1.7798371549652516</v>
      </c>
      <c r="AD3459" s="570">
        <v>50.634630992765011</v>
      </c>
      <c r="AE3459" s="570">
        <v>34.604194376755544</v>
      </c>
      <c r="AF3459" s="570">
        <v>2.2756005056890003</v>
      </c>
      <c r="AG3459" s="570">
        <v>2.309463756990898</v>
      </c>
      <c r="AH3459" s="570">
        <v>0</v>
      </c>
      <c r="AI3459" s="570">
        <v>18</v>
      </c>
      <c r="AJ3459" s="570">
        <v>91.1</v>
      </c>
      <c r="AK3459" s="570">
        <v>14.95268008714447</v>
      </c>
      <c r="AL3459" s="570"/>
    </row>
    <row r="3460" spans="1:38">
      <c r="A3460" s="570">
        <v>19</v>
      </c>
      <c r="B3460" s="570">
        <v>188</v>
      </c>
      <c r="C3460" s="570">
        <v>2024</v>
      </c>
      <c r="D3460" s="570">
        <v>8</v>
      </c>
      <c r="E3460" s="570">
        <v>99</v>
      </c>
      <c r="F3460" s="570"/>
      <c r="G3460" s="570">
        <v>99</v>
      </c>
      <c r="H3460" s="570"/>
      <c r="I3460" s="570">
        <v>99</v>
      </c>
      <c r="J3460" s="570">
        <v>181</v>
      </c>
      <c r="K3460" s="570">
        <v>99</v>
      </c>
      <c r="L3460" s="570"/>
      <c r="M3460" s="570">
        <v>99</v>
      </c>
      <c r="N3460" s="570">
        <v>99</v>
      </c>
      <c r="O3460" s="570">
        <v>99</v>
      </c>
      <c r="P3460" s="570">
        <v>99</v>
      </c>
      <c r="Q3460" s="570">
        <v>2</v>
      </c>
      <c r="R3460" s="570">
        <v>13</v>
      </c>
      <c r="S3460" s="570">
        <v>5.3846153846153859</v>
      </c>
      <c r="T3460" s="570">
        <v>3.692307692307693</v>
      </c>
      <c r="U3460" s="570">
        <v>15.369230769230764</v>
      </c>
      <c r="V3460" s="570">
        <v>7.6923076923076898</v>
      </c>
      <c r="W3460" s="570">
        <v>0</v>
      </c>
      <c r="X3460" s="570">
        <v>53.84615384615384</v>
      </c>
      <c r="Y3460" s="570">
        <v>23.07692307692308</v>
      </c>
      <c r="Z3460" s="570">
        <v>8.0919128303781136</v>
      </c>
      <c r="AA3460" s="570">
        <v>1.4432048491764395</v>
      </c>
      <c r="AB3460" s="570">
        <v>1.8138194034694763</v>
      </c>
      <c r="AC3460" s="570">
        <v>46.340991038801</v>
      </c>
      <c r="AD3460" s="570">
        <v>82.428313208695897</v>
      </c>
      <c r="AE3460" s="570">
        <v>72.107751855801411</v>
      </c>
      <c r="AF3460" s="570">
        <v>0.87719298245614019</v>
      </c>
      <c r="AG3460" s="570">
        <v>1.05560692114648</v>
      </c>
      <c r="AH3460" s="570">
        <v>0</v>
      </c>
      <c r="AI3460" s="570">
        <v>13</v>
      </c>
      <c r="AJ3460" s="570">
        <v>94.984615384615367</v>
      </c>
      <c r="AK3460" s="570">
        <v>16.154776521204099</v>
      </c>
      <c r="AL3460" s="570"/>
    </row>
    <row r="3461" spans="1:38">
      <c r="A3461" s="570">
        <v>19</v>
      </c>
      <c r="B3461" s="570">
        <v>189</v>
      </c>
      <c r="C3461" s="570">
        <v>2024</v>
      </c>
      <c r="D3461" s="570">
        <v>9</v>
      </c>
      <c r="E3461" s="570">
        <v>99</v>
      </c>
      <c r="F3461" s="570"/>
      <c r="G3461" s="570">
        <v>99</v>
      </c>
      <c r="H3461" s="570"/>
      <c r="I3461" s="570">
        <v>99</v>
      </c>
      <c r="J3461" s="570">
        <v>181</v>
      </c>
      <c r="K3461" s="570">
        <v>99</v>
      </c>
      <c r="L3461" s="570"/>
      <c r="M3461" s="570">
        <v>99</v>
      </c>
      <c r="N3461" s="570">
        <v>99</v>
      </c>
      <c r="O3461" s="570">
        <v>99</v>
      </c>
      <c r="P3461" s="570">
        <v>99</v>
      </c>
      <c r="Q3461" s="570">
        <v>4</v>
      </c>
      <c r="R3461" s="570">
        <v>20</v>
      </c>
      <c r="S3461" s="570">
        <v>5.95</v>
      </c>
      <c r="T3461" s="570">
        <v>2.4500000000000002</v>
      </c>
      <c r="U3461" s="570">
        <v>12.174999999999997</v>
      </c>
      <c r="V3461" s="570">
        <v>0</v>
      </c>
      <c r="W3461" s="570">
        <v>0</v>
      </c>
      <c r="X3461" s="570">
        <v>5</v>
      </c>
      <c r="Y3461" s="570">
        <v>5</v>
      </c>
      <c r="Z3461" s="570">
        <v>3.2566662401910378</v>
      </c>
      <c r="AA3461" s="570">
        <v>1.3955285736952852</v>
      </c>
      <c r="AB3461" s="570">
        <v>1.8020821290940097</v>
      </c>
      <c r="AC3461" s="570">
        <v>38.588304665078553</v>
      </c>
      <c r="AD3461" s="570">
        <v>24.472718217415512</v>
      </c>
      <c r="AE3461" s="570">
        <v>-11.034424168127599</v>
      </c>
      <c r="AF3461" s="570">
        <v>0.94473311289560669</v>
      </c>
      <c r="AG3461" s="570">
        <v>0.87383727606798267</v>
      </c>
      <c r="AH3461" s="570">
        <v>0</v>
      </c>
      <c r="AI3461" s="570">
        <v>20</v>
      </c>
      <c r="AJ3461" s="570">
        <v>91.844999999999999</v>
      </c>
      <c r="AK3461" s="570">
        <v>15.422052385601775</v>
      </c>
      <c r="AL3461" s="570"/>
    </row>
    <row r="3462" spans="1:38">
      <c r="A3462" s="570">
        <v>19</v>
      </c>
      <c r="B3462" s="570">
        <v>190</v>
      </c>
      <c r="C3462" s="570">
        <v>2024</v>
      </c>
      <c r="D3462" s="570">
        <v>10</v>
      </c>
      <c r="E3462" s="570">
        <v>99</v>
      </c>
      <c r="F3462" s="570"/>
      <c r="G3462" s="570">
        <v>99</v>
      </c>
      <c r="H3462" s="570"/>
      <c r="I3462" s="570">
        <v>99</v>
      </c>
      <c r="J3462" s="570">
        <v>181</v>
      </c>
      <c r="K3462" s="570">
        <v>99</v>
      </c>
      <c r="L3462" s="570"/>
      <c r="M3462" s="570">
        <v>99</v>
      </c>
      <c r="N3462" s="570">
        <v>99</v>
      </c>
      <c r="O3462" s="570">
        <v>99</v>
      </c>
      <c r="P3462" s="570">
        <v>99</v>
      </c>
      <c r="Q3462" s="570">
        <v>8</v>
      </c>
      <c r="R3462" s="570">
        <v>120</v>
      </c>
      <c r="S3462" s="570">
        <v>5.6833333333333353</v>
      </c>
      <c r="T3462" s="570">
        <v>4.4583333333333321</v>
      </c>
      <c r="U3462" s="570">
        <v>14.2325</v>
      </c>
      <c r="V3462" s="570">
        <v>0</v>
      </c>
      <c r="W3462" s="570">
        <v>0.83333333333333359</v>
      </c>
      <c r="X3462" s="570">
        <v>37.5</v>
      </c>
      <c r="Y3462" s="570">
        <v>10</v>
      </c>
      <c r="Z3462" s="570">
        <v>6.9050242879128749</v>
      </c>
      <c r="AA3462" s="570">
        <v>1.3353110332636184</v>
      </c>
      <c r="AB3462" s="570">
        <v>2.0078837671095968</v>
      </c>
      <c r="AC3462" s="570">
        <v>42.436453012756246</v>
      </c>
      <c r="AD3462" s="570">
        <v>84.449126701625062</v>
      </c>
      <c r="AE3462" s="570">
        <v>60.427028813562991</v>
      </c>
      <c r="AF3462" s="570">
        <v>2.3337222870478405</v>
      </c>
      <c r="AG3462" s="570">
        <v>2.0960071670951788</v>
      </c>
      <c r="AH3462" s="570">
        <v>0</v>
      </c>
      <c r="AI3462" s="570">
        <v>120</v>
      </c>
      <c r="AJ3462" s="570">
        <v>94.476666666666688</v>
      </c>
      <c r="AK3462" s="570">
        <v>15.650797399571628</v>
      </c>
      <c r="AL3462" s="570"/>
    </row>
    <row r="3463" spans="1:38">
      <c r="A3463" s="570">
        <v>19</v>
      </c>
      <c r="B3463" s="570">
        <v>191</v>
      </c>
      <c r="C3463" s="570">
        <v>2024</v>
      </c>
      <c r="D3463" s="570">
        <v>11</v>
      </c>
      <c r="E3463" s="570">
        <v>99</v>
      </c>
      <c r="F3463" s="570"/>
      <c r="G3463" s="570">
        <v>99</v>
      </c>
      <c r="H3463" s="570"/>
      <c r="I3463" s="570">
        <v>99</v>
      </c>
      <c r="J3463" s="570">
        <v>181</v>
      </c>
      <c r="K3463" s="570">
        <v>99</v>
      </c>
      <c r="L3463" s="570"/>
      <c r="M3463" s="570">
        <v>99</v>
      </c>
      <c r="N3463" s="570">
        <v>99</v>
      </c>
      <c r="O3463" s="570">
        <v>99</v>
      </c>
      <c r="P3463" s="570">
        <v>99</v>
      </c>
      <c r="Q3463" s="570">
        <v>7</v>
      </c>
      <c r="R3463" s="570">
        <v>75</v>
      </c>
      <c r="S3463" s="570">
        <v>5.6133333333333351</v>
      </c>
      <c r="T3463" s="570">
        <v>4.8533333333333317</v>
      </c>
      <c r="U3463" s="570">
        <v>18.900000000000006</v>
      </c>
      <c r="V3463" s="570">
        <v>9.3333333333333357</v>
      </c>
      <c r="W3463" s="570">
        <v>0</v>
      </c>
      <c r="X3463" s="570">
        <v>72</v>
      </c>
      <c r="Y3463" s="570">
        <v>24</v>
      </c>
      <c r="Z3463" s="570">
        <v>5.9068096295716144</v>
      </c>
      <c r="AA3463" s="570">
        <v>1.2950504065693962</v>
      </c>
      <c r="AB3463" s="570">
        <v>1.2929896450560689</v>
      </c>
      <c r="AC3463" s="570">
        <v>45.614488838284288</v>
      </c>
      <c r="AD3463" s="570">
        <v>50.278603125561631</v>
      </c>
      <c r="AE3463" s="570">
        <v>44.38905724394413</v>
      </c>
      <c r="AF3463" s="570">
        <v>2.7573529411764706</v>
      </c>
      <c r="AG3463" s="570">
        <v>3.1224117574497336</v>
      </c>
      <c r="AH3463" s="570">
        <v>9.3333333333333357</v>
      </c>
      <c r="AI3463" s="570">
        <v>75</v>
      </c>
      <c r="AJ3463" s="570">
        <v>104.08799999999999</v>
      </c>
      <c r="AK3463" s="570">
        <v>16.236048110735499</v>
      </c>
      <c r="AL3463" s="570"/>
    </row>
    <row r="3464" spans="1:38">
      <c r="A3464" s="570">
        <v>19</v>
      </c>
      <c r="B3464" s="570">
        <v>192</v>
      </c>
      <c r="C3464" s="570">
        <v>2024</v>
      </c>
      <c r="D3464" s="570">
        <v>12</v>
      </c>
      <c r="E3464" s="570">
        <v>99</v>
      </c>
      <c r="F3464" s="570"/>
      <c r="G3464" s="570">
        <v>99</v>
      </c>
      <c r="H3464" s="570"/>
      <c r="I3464" s="570">
        <v>99</v>
      </c>
      <c r="J3464" s="570">
        <v>181</v>
      </c>
      <c r="K3464" s="570">
        <v>99</v>
      </c>
      <c r="L3464" s="570"/>
      <c r="M3464" s="570">
        <v>99</v>
      </c>
      <c r="N3464" s="570">
        <v>99</v>
      </c>
      <c r="O3464" s="570">
        <v>99</v>
      </c>
      <c r="P3464" s="570">
        <v>99</v>
      </c>
      <c r="Q3464" s="570"/>
      <c r="R3464" s="570">
        <v>0</v>
      </c>
      <c r="S3464" s="570"/>
      <c r="T3464" s="570"/>
      <c r="U3464" s="570"/>
      <c r="V3464" s="570"/>
      <c r="W3464" s="570"/>
      <c r="X3464" s="570"/>
      <c r="Y3464" s="570"/>
      <c r="Z3464" s="570"/>
      <c r="AA3464" s="570"/>
      <c r="AB3464" s="570"/>
      <c r="AC3464" s="570"/>
      <c r="AD3464" s="570"/>
      <c r="AE3464" s="570"/>
      <c r="AF3464" s="570"/>
      <c r="AG3464" s="570"/>
      <c r="AH3464" s="570"/>
      <c r="AI3464" s="570"/>
      <c r="AJ3464" s="570"/>
      <c r="AK3464" s="570"/>
      <c r="AL3464" s="570"/>
    </row>
    <row r="3465" spans="1:38">
      <c r="A3465" s="570">
        <v>19</v>
      </c>
      <c r="B3465" s="570">
        <v>193</v>
      </c>
      <c r="C3465" s="570">
        <v>2024</v>
      </c>
      <c r="D3465" s="570">
        <v>1</v>
      </c>
      <c r="E3465" s="570">
        <v>99</v>
      </c>
      <c r="F3465" s="570"/>
      <c r="G3465" s="570">
        <v>99</v>
      </c>
      <c r="H3465" s="570"/>
      <c r="I3465" s="570">
        <v>99</v>
      </c>
      <c r="J3465" s="570">
        <v>309</v>
      </c>
      <c r="K3465" s="570">
        <v>99</v>
      </c>
      <c r="L3465" s="570"/>
      <c r="M3465" s="570">
        <v>99</v>
      </c>
      <c r="N3465" s="570">
        <v>99</v>
      </c>
      <c r="O3465" s="570">
        <v>99</v>
      </c>
      <c r="P3465" s="570">
        <v>99</v>
      </c>
      <c r="Q3465" s="570">
        <v>3</v>
      </c>
      <c r="R3465" s="570">
        <v>29</v>
      </c>
      <c r="S3465" s="570">
        <v>7.2068965517241388</v>
      </c>
      <c r="T3465" s="570">
        <v>7.7586206896551699</v>
      </c>
      <c r="U3465" s="570">
        <v>20.141379310344824</v>
      </c>
      <c r="V3465" s="570">
        <v>0</v>
      </c>
      <c r="W3465" s="570">
        <v>27.586206896551719</v>
      </c>
      <c r="X3465" s="570">
        <v>62.068965517241359</v>
      </c>
      <c r="Y3465" s="570">
        <v>27.586206896551719</v>
      </c>
      <c r="Z3465" s="570">
        <v>9.1216497767250022</v>
      </c>
      <c r="AA3465" s="570">
        <v>1.0298747946943532</v>
      </c>
      <c r="AB3465" s="570">
        <v>2.3438131679953682</v>
      </c>
      <c r="AC3465" s="570">
        <v>73.248656540745415</v>
      </c>
      <c r="AD3465" s="570">
        <v>86.933276510547614</v>
      </c>
      <c r="AE3465" s="570">
        <v>70.639194180495451</v>
      </c>
      <c r="AF3465" s="570">
        <v>3.882195448460509</v>
      </c>
      <c r="AG3465" s="570">
        <v>4.1251165287155009</v>
      </c>
      <c r="AH3465" s="570">
        <v>0</v>
      </c>
      <c r="AI3465" s="570">
        <v>29</v>
      </c>
      <c r="AJ3465" s="570">
        <v>99.758620689655189</v>
      </c>
      <c r="AK3465" s="570">
        <v>18.868440327507848</v>
      </c>
      <c r="AL3465" s="570"/>
    </row>
    <row r="3466" spans="1:38">
      <c r="A3466" s="570">
        <v>19</v>
      </c>
      <c r="B3466" s="570">
        <v>194</v>
      </c>
      <c r="C3466" s="570">
        <v>2024</v>
      </c>
      <c r="D3466" s="570">
        <v>2</v>
      </c>
      <c r="E3466" s="570">
        <v>99</v>
      </c>
      <c r="F3466" s="570"/>
      <c r="G3466" s="570">
        <v>99</v>
      </c>
      <c r="H3466" s="570"/>
      <c r="I3466" s="570">
        <v>99</v>
      </c>
      <c r="J3466" s="570">
        <v>309</v>
      </c>
      <c r="K3466" s="570">
        <v>99</v>
      </c>
      <c r="L3466" s="570"/>
      <c r="M3466" s="570">
        <v>99</v>
      </c>
      <c r="N3466" s="570">
        <v>99</v>
      </c>
      <c r="O3466" s="570">
        <v>99</v>
      </c>
      <c r="P3466" s="570">
        <v>99</v>
      </c>
      <c r="Q3466" s="570">
        <v>2</v>
      </c>
      <c r="R3466" s="570">
        <v>95</v>
      </c>
      <c r="S3466" s="570">
        <v>6.9157894736842094</v>
      </c>
      <c r="T3466" s="570">
        <v>4.8210526315789473</v>
      </c>
      <c r="U3466" s="570">
        <v>6.0589473684210509</v>
      </c>
      <c r="V3466" s="570">
        <v>0</v>
      </c>
      <c r="W3466" s="570">
        <v>0</v>
      </c>
      <c r="X3466" s="570">
        <v>0</v>
      </c>
      <c r="Y3466" s="570">
        <v>0</v>
      </c>
      <c r="Z3466" s="570">
        <v>0.73506100525088924</v>
      </c>
      <c r="AA3466" s="570">
        <v>1.2621048241955244</v>
      </c>
      <c r="AB3466" s="570">
        <v>1.0560995504154962</v>
      </c>
      <c r="AC3466" s="570">
        <v>19.483537631190757</v>
      </c>
      <c r="AD3466" s="570">
        <v>12.20653047428114</v>
      </c>
      <c r="AE3466" s="570">
        <v>23.350933343314995</v>
      </c>
      <c r="AF3466" s="570">
        <v>6.6340782122905004</v>
      </c>
      <c r="AG3466" s="570">
        <v>4.2414908589829556</v>
      </c>
      <c r="AH3466" s="570">
        <v>0</v>
      </c>
      <c r="AI3466" s="570">
        <v>95</v>
      </c>
      <c r="AJ3466" s="570">
        <v>71.202105263157861</v>
      </c>
      <c r="AK3466" s="570">
        <v>16.753547848868749</v>
      </c>
      <c r="AL3466" s="570"/>
    </row>
    <row r="3467" spans="1:38">
      <c r="A3467" s="570">
        <v>19</v>
      </c>
      <c r="B3467" s="570">
        <v>195</v>
      </c>
      <c r="C3467" s="570">
        <v>2024</v>
      </c>
      <c r="D3467" s="570">
        <v>3</v>
      </c>
      <c r="E3467" s="570">
        <v>99</v>
      </c>
      <c r="F3467" s="570"/>
      <c r="G3467" s="570">
        <v>99</v>
      </c>
      <c r="H3467" s="570"/>
      <c r="I3467" s="570">
        <v>99</v>
      </c>
      <c r="J3467" s="570">
        <v>309</v>
      </c>
      <c r="K3467" s="570">
        <v>99</v>
      </c>
      <c r="L3467" s="570"/>
      <c r="M3467" s="570">
        <v>99</v>
      </c>
      <c r="N3467" s="570">
        <v>99</v>
      </c>
      <c r="O3467" s="570">
        <v>99</v>
      </c>
      <c r="P3467" s="570">
        <v>99</v>
      </c>
      <c r="Q3467" s="570">
        <v>6</v>
      </c>
      <c r="R3467" s="570">
        <v>142</v>
      </c>
      <c r="S3467" s="570">
        <v>6.3732394366197198</v>
      </c>
      <c r="T3467" s="570">
        <v>5.1760563380281681</v>
      </c>
      <c r="U3467" s="570">
        <v>8.8204225352112662</v>
      </c>
      <c r="V3467" s="570">
        <v>0</v>
      </c>
      <c r="W3467" s="570">
        <v>0</v>
      </c>
      <c r="X3467" s="570">
        <v>7.746478873239437</v>
      </c>
      <c r="Y3467" s="570">
        <v>1.4084507042253516</v>
      </c>
      <c r="Z3467" s="570">
        <v>4.0711547784277045</v>
      </c>
      <c r="AA3467" s="570">
        <v>1.5816249218365068</v>
      </c>
      <c r="AB3467" s="570">
        <v>1.3598845009709297</v>
      </c>
      <c r="AC3467" s="570">
        <v>15.050971716027963</v>
      </c>
      <c r="AD3467" s="570">
        <v>37.904684564681155</v>
      </c>
      <c r="AE3467" s="570">
        <v>31.651436213198124</v>
      </c>
      <c r="AF3467" s="570">
        <v>4.3372021991447758</v>
      </c>
      <c r="AG3467" s="570">
        <v>3.7667473647805343</v>
      </c>
      <c r="AH3467" s="570">
        <v>2.1126760563380276</v>
      </c>
      <c r="AI3467" s="570">
        <v>142</v>
      </c>
      <c r="AJ3467" s="570">
        <v>79.919718309859149</v>
      </c>
      <c r="AK3467" s="570">
        <v>16.568719831901429</v>
      </c>
      <c r="AL3467" s="570"/>
    </row>
    <row r="3468" spans="1:38">
      <c r="A3468" s="570">
        <v>19</v>
      </c>
      <c r="B3468" s="570">
        <v>196</v>
      </c>
      <c r="C3468" s="570">
        <v>2024</v>
      </c>
      <c r="D3468" s="570">
        <v>4</v>
      </c>
      <c r="E3468" s="570">
        <v>99</v>
      </c>
      <c r="F3468" s="570"/>
      <c r="G3468" s="570">
        <v>99</v>
      </c>
      <c r="H3468" s="570"/>
      <c r="I3468" s="570">
        <v>99</v>
      </c>
      <c r="J3468" s="570">
        <v>309</v>
      </c>
      <c r="K3468" s="570">
        <v>99</v>
      </c>
      <c r="L3468" s="570"/>
      <c r="M3468" s="570">
        <v>99</v>
      </c>
      <c r="N3468" s="570">
        <v>99</v>
      </c>
      <c r="O3468" s="570">
        <v>99</v>
      </c>
      <c r="P3468" s="570">
        <v>99</v>
      </c>
      <c r="Q3468" s="570">
        <v>7</v>
      </c>
      <c r="R3468" s="570">
        <v>104</v>
      </c>
      <c r="S3468" s="570">
        <v>5.6538461538461524</v>
      </c>
      <c r="T3468" s="570">
        <v>5.4038461538461515</v>
      </c>
      <c r="U3468" s="570">
        <v>11.117307692307696</v>
      </c>
      <c r="V3468" s="570">
        <v>0.96153846153846112</v>
      </c>
      <c r="W3468" s="570">
        <v>0.96153846153846112</v>
      </c>
      <c r="X3468" s="570">
        <v>21.153846153846157</v>
      </c>
      <c r="Y3468" s="570">
        <v>4.8076923076923057</v>
      </c>
      <c r="Z3468" s="570">
        <v>6.6841437272745612</v>
      </c>
      <c r="AA3468" s="570">
        <v>1.7252047301542921</v>
      </c>
      <c r="AB3468" s="570">
        <v>1.5033247177840825</v>
      </c>
      <c r="AC3468" s="570">
        <v>27.935404458497473</v>
      </c>
      <c r="AD3468" s="570">
        <v>47.555521053947345</v>
      </c>
      <c r="AE3468" s="570">
        <v>46.542533966307751</v>
      </c>
      <c r="AF3468" s="570">
        <v>2.7681660899653981</v>
      </c>
      <c r="AG3468" s="570">
        <v>3.4397712769280662</v>
      </c>
      <c r="AH3468" s="570">
        <v>1.9230769230769225</v>
      </c>
      <c r="AI3468" s="570">
        <v>102</v>
      </c>
      <c r="AJ3468" s="570">
        <v>86.190196078431342</v>
      </c>
      <c r="AK3468" s="570">
        <v>15.91917216165554</v>
      </c>
      <c r="AL3468" s="570"/>
    </row>
    <row r="3469" spans="1:38">
      <c r="A3469" s="570">
        <v>19</v>
      </c>
      <c r="B3469" s="570">
        <v>197</v>
      </c>
      <c r="C3469" s="570">
        <v>2024</v>
      </c>
      <c r="D3469" s="570">
        <v>5</v>
      </c>
      <c r="E3469" s="570">
        <v>99</v>
      </c>
      <c r="F3469" s="570"/>
      <c r="G3469" s="570">
        <v>99</v>
      </c>
      <c r="H3469" s="570"/>
      <c r="I3469" s="570">
        <v>99</v>
      </c>
      <c r="J3469" s="570">
        <v>309</v>
      </c>
      <c r="K3469" s="570">
        <v>99</v>
      </c>
      <c r="L3469" s="570"/>
      <c r="M3469" s="570">
        <v>99</v>
      </c>
      <c r="N3469" s="570">
        <v>99</v>
      </c>
      <c r="O3469" s="570">
        <v>99</v>
      </c>
      <c r="P3469" s="570">
        <v>99</v>
      </c>
      <c r="Q3469" s="570">
        <v>7</v>
      </c>
      <c r="R3469" s="570">
        <v>82</v>
      </c>
      <c r="S3469" s="570">
        <v>4.463414634146341</v>
      </c>
      <c r="T3469" s="570">
        <v>4.0853658536585362</v>
      </c>
      <c r="U3469" s="570">
        <v>8.1195121951219456</v>
      </c>
      <c r="V3469" s="570">
        <v>0</v>
      </c>
      <c r="W3469" s="570">
        <v>0</v>
      </c>
      <c r="X3469" s="570">
        <v>10.975609756097562</v>
      </c>
      <c r="Y3469" s="570">
        <v>2.4390243902439024</v>
      </c>
      <c r="Z3469" s="570">
        <v>5.6102136610847637</v>
      </c>
      <c r="AA3469" s="570">
        <v>1.6906855439632549</v>
      </c>
      <c r="AB3469" s="570">
        <v>1.7334669864120211</v>
      </c>
      <c r="AC3469" s="570">
        <v>67.738866973467438</v>
      </c>
      <c r="AD3469" s="570">
        <v>64.136572167414386</v>
      </c>
      <c r="AE3469" s="570">
        <v>74.382127890392894</v>
      </c>
      <c r="AF3469" s="570">
        <v>3.9863879436071961</v>
      </c>
      <c r="AG3469" s="570">
        <v>3.1364088166157114</v>
      </c>
      <c r="AH3469" s="570">
        <v>1.2195121951219512</v>
      </c>
      <c r="AI3469" s="570">
        <v>82</v>
      </c>
      <c r="AJ3469" s="570">
        <v>81.158536585365894</v>
      </c>
      <c r="AK3469" s="570">
        <v>13.521132102868956</v>
      </c>
      <c r="AL3469" s="570"/>
    </row>
    <row r="3470" spans="1:38">
      <c r="A3470" s="570">
        <v>19</v>
      </c>
      <c r="B3470" s="570">
        <v>198</v>
      </c>
      <c r="C3470" s="570">
        <v>2024</v>
      </c>
      <c r="D3470" s="570">
        <v>6</v>
      </c>
      <c r="E3470" s="570">
        <v>99</v>
      </c>
      <c r="F3470" s="570"/>
      <c r="G3470" s="570">
        <v>99</v>
      </c>
      <c r="H3470" s="570"/>
      <c r="I3470" s="570">
        <v>99</v>
      </c>
      <c r="J3470" s="570">
        <v>309</v>
      </c>
      <c r="K3470" s="570">
        <v>99</v>
      </c>
      <c r="L3470" s="570"/>
      <c r="M3470" s="570">
        <v>99</v>
      </c>
      <c r="N3470" s="570">
        <v>99</v>
      </c>
      <c r="O3470" s="570">
        <v>99</v>
      </c>
      <c r="P3470" s="570">
        <v>99</v>
      </c>
      <c r="Q3470" s="570">
        <v>7</v>
      </c>
      <c r="R3470" s="570">
        <v>137</v>
      </c>
      <c r="S3470" s="570">
        <v>4.5328467153284677</v>
      </c>
      <c r="T3470" s="570">
        <v>3.8394160583941601</v>
      </c>
      <c r="U3470" s="570">
        <v>8.9875912408759131</v>
      </c>
      <c r="V3470" s="570">
        <v>0</v>
      </c>
      <c r="W3470" s="570">
        <v>0.72992700729927051</v>
      </c>
      <c r="X3470" s="570">
        <v>16.058394160583941</v>
      </c>
      <c r="Y3470" s="570">
        <v>2.9197080291970825</v>
      </c>
      <c r="Z3470" s="570">
        <v>5.4981144114224394</v>
      </c>
      <c r="AA3470" s="570">
        <v>1.7385751985546565</v>
      </c>
      <c r="AB3470" s="570">
        <v>1.9265095574822872</v>
      </c>
      <c r="AC3470" s="570">
        <v>2.7112649796945458</v>
      </c>
      <c r="AD3470" s="570">
        <v>56.923125626232363</v>
      </c>
      <c r="AE3470" s="570">
        <v>40.692252954445642</v>
      </c>
      <c r="AF3470" s="570">
        <v>8.1742243436754212</v>
      </c>
      <c r="AG3470" s="570">
        <v>5.6968760410112154</v>
      </c>
      <c r="AH3470" s="570">
        <v>1.4598540145985412</v>
      </c>
      <c r="AI3470" s="570">
        <v>137</v>
      </c>
      <c r="AJ3470" s="570">
        <v>85.149635036496306</v>
      </c>
      <c r="AK3470" s="570">
        <v>13.304191092910797</v>
      </c>
      <c r="AL3470" s="570"/>
    </row>
    <row r="3471" spans="1:38">
      <c r="A3471" s="570">
        <v>19</v>
      </c>
      <c r="B3471" s="570">
        <v>199</v>
      </c>
      <c r="C3471" s="570">
        <v>2024</v>
      </c>
      <c r="D3471" s="570">
        <v>7</v>
      </c>
      <c r="E3471" s="570">
        <v>99</v>
      </c>
      <c r="F3471" s="570"/>
      <c r="G3471" s="570">
        <v>99</v>
      </c>
      <c r="H3471" s="570"/>
      <c r="I3471" s="570">
        <v>99</v>
      </c>
      <c r="J3471" s="570">
        <v>309</v>
      </c>
      <c r="K3471" s="570">
        <v>99</v>
      </c>
      <c r="L3471" s="570"/>
      <c r="M3471" s="570">
        <v>99</v>
      </c>
      <c r="N3471" s="570">
        <v>99</v>
      </c>
      <c r="O3471" s="570">
        <v>99</v>
      </c>
      <c r="P3471" s="570">
        <v>99</v>
      </c>
      <c r="Q3471" s="570"/>
      <c r="R3471" s="570">
        <v>0</v>
      </c>
      <c r="S3471" s="570"/>
      <c r="T3471" s="570"/>
      <c r="U3471" s="570"/>
      <c r="V3471" s="570"/>
      <c r="W3471" s="570"/>
      <c r="X3471" s="570"/>
      <c r="Y3471" s="570"/>
      <c r="Z3471" s="570"/>
      <c r="AA3471" s="570"/>
      <c r="AB3471" s="570"/>
      <c r="AC3471" s="570"/>
      <c r="AD3471" s="570"/>
      <c r="AE3471" s="570"/>
      <c r="AF3471" s="570"/>
      <c r="AG3471" s="570"/>
      <c r="AH3471" s="570"/>
      <c r="AI3471" s="570"/>
      <c r="AJ3471" s="570"/>
      <c r="AK3471" s="570"/>
      <c r="AL3471" s="570"/>
    </row>
    <row r="3472" spans="1:38">
      <c r="A3472" s="570">
        <v>19</v>
      </c>
      <c r="B3472" s="570">
        <v>200</v>
      </c>
      <c r="C3472" s="570">
        <v>2024</v>
      </c>
      <c r="D3472" s="570">
        <v>8</v>
      </c>
      <c r="E3472" s="570">
        <v>99</v>
      </c>
      <c r="F3472" s="570"/>
      <c r="G3472" s="570">
        <v>99</v>
      </c>
      <c r="H3472" s="570"/>
      <c r="I3472" s="570">
        <v>99</v>
      </c>
      <c r="J3472" s="570">
        <v>309</v>
      </c>
      <c r="K3472" s="570">
        <v>99</v>
      </c>
      <c r="L3472" s="570"/>
      <c r="M3472" s="570">
        <v>99</v>
      </c>
      <c r="N3472" s="570">
        <v>99</v>
      </c>
      <c r="O3472" s="570">
        <v>99</v>
      </c>
      <c r="P3472" s="570">
        <v>99</v>
      </c>
      <c r="Q3472" s="570">
        <v>4</v>
      </c>
      <c r="R3472" s="570">
        <v>31</v>
      </c>
      <c r="S3472" s="570">
        <v>5</v>
      </c>
      <c r="T3472" s="570">
        <v>4.0322580645161281</v>
      </c>
      <c r="U3472" s="570">
        <v>11.438709677419356</v>
      </c>
      <c r="V3472" s="570">
        <v>0</v>
      </c>
      <c r="W3472" s="570">
        <v>0</v>
      </c>
      <c r="X3472" s="570">
        <v>9.6774193548387117</v>
      </c>
      <c r="Y3472" s="570">
        <v>6.4516129032258052</v>
      </c>
      <c r="Z3472" s="570">
        <v>7.5113968212334141</v>
      </c>
      <c r="AA3472" s="570">
        <v>1.2700012700019052</v>
      </c>
      <c r="AB3472" s="570">
        <v>1.0920200567619849</v>
      </c>
      <c r="AC3472" s="570">
        <v>40.071148969204408</v>
      </c>
      <c r="AD3472" s="570">
        <v>74.548110690764346</v>
      </c>
      <c r="AE3472" s="570">
        <v>60.475140205683118</v>
      </c>
      <c r="AF3472" s="570">
        <v>2.0917678812415654</v>
      </c>
      <c r="AG3472" s="570">
        <v>1.8734645357284376</v>
      </c>
      <c r="AH3472" s="570">
        <v>0</v>
      </c>
      <c r="AI3472" s="570">
        <v>31</v>
      </c>
      <c r="AJ3472" s="570">
        <v>90.30322580645165</v>
      </c>
      <c r="AK3472" s="570">
        <v>14.268529883094276</v>
      </c>
      <c r="AL3472" s="570"/>
    </row>
    <row r="3473" spans="1:38">
      <c r="A3473" s="570">
        <v>19</v>
      </c>
      <c r="B3473" s="570">
        <v>201</v>
      </c>
      <c r="C3473" s="570">
        <v>2024</v>
      </c>
      <c r="D3473" s="570">
        <v>9</v>
      </c>
      <c r="E3473" s="570">
        <v>99</v>
      </c>
      <c r="F3473" s="570"/>
      <c r="G3473" s="570">
        <v>99</v>
      </c>
      <c r="H3473" s="570"/>
      <c r="I3473" s="570">
        <v>99</v>
      </c>
      <c r="J3473" s="570">
        <v>309</v>
      </c>
      <c r="K3473" s="570">
        <v>99</v>
      </c>
      <c r="L3473" s="570"/>
      <c r="M3473" s="570">
        <v>99</v>
      </c>
      <c r="N3473" s="570">
        <v>99</v>
      </c>
      <c r="O3473" s="570">
        <v>99</v>
      </c>
      <c r="P3473" s="570">
        <v>99</v>
      </c>
      <c r="Q3473" s="570">
        <v>7</v>
      </c>
      <c r="R3473" s="570">
        <v>92</v>
      </c>
      <c r="S3473" s="570">
        <v>5.4347826086956523</v>
      </c>
      <c r="T3473" s="570">
        <v>5.5434782608695663</v>
      </c>
      <c r="U3473" s="570">
        <v>13.118478260869564</v>
      </c>
      <c r="V3473" s="570">
        <v>0</v>
      </c>
      <c r="W3473" s="570">
        <v>0</v>
      </c>
      <c r="X3473" s="570">
        <v>17.391304347826086</v>
      </c>
      <c r="Y3473" s="570">
        <v>2.1739130434782608</v>
      </c>
      <c r="Z3473" s="570">
        <v>4.0560992545265568</v>
      </c>
      <c r="AA3473" s="570">
        <v>1.6959308578123558</v>
      </c>
      <c r="AB3473" s="570">
        <v>1.2372220239245375</v>
      </c>
      <c r="AC3473" s="570">
        <v>54.966873452139758</v>
      </c>
      <c r="AD3473" s="570">
        <v>70.757633805847846</v>
      </c>
      <c r="AE3473" s="570">
        <v>58.672727773906331</v>
      </c>
      <c r="AF3473" s="570">
        <v>4.345772319319793</v>
      </c>
      <c r="AG3473" s="570">
        <v>4.3311466467615967</v>
      </c>
      <c r="AH3473" s="570">
        <v>2.1739130434782608</v>
      </c>
      <c r="AI3473" s="570">
        <v>89</v>
      </c>
      <c r="AJ3473" s="570">
        <v>93.962921348314595</v>
      </c>
      <c r="AK3473" s="570">
        <v>15.55788801054433</v>
      </c>
      <c r="AL3473" s="570"/>
    </row>
    <row r="3474" spans="1:38">
      <c r="A3474" s="570">
        <v>19</v>
      </c>
      <c r="B3474" s="570">
        <v>202</v>
      </c>
      <c r="C3474" s="570">
        <v>2024</v>
      </c>
      <c r="D3474" s="570">
        <v>10</v>
      </c>
      <c r="E3474" s="570">
        <v>99</v>
      </c>
      <c r="F3474" s="570"/>
      <c r="G3474" s="570">
        <v>99</v>
      </c>
      <c r="H3474" s="570"/>
      <c r="I3474" s="570">
        <v>99</v>
      </c>
      <c r="J3474" s="570">
        <v>309</v>
      </c>
      <c r="K3474" s="570">
        <v>99</v>
      </c>
      <c r="L3474" s="570"/>
      <c r="M3474" s="570">
        <v>99</v>
      </c>
      <c r="N3474" s="570">
        <v>99</v>
      </c>
      <c r="O3474" s="570">
        <v>99</v>
      </c>
      <c r="P3474" s="570">
        <v>99</v>
      </c>
      <c r="Q3474" s="570">
        <v>28</v>
      </c>
      <c r="R3474" s="570">
        <v>406</v>
      </c>
      <c r="S3474" s="570">
        <v>6.0517241379310356</v>
      </c>
      <c r="T3474" s="570">
        <v>4.916256157635468</v>
      </c>
      <c r="U3474" s="570">
        <v>13.573891625615763</v>
      </c>
      <c r="V3474" s="570">
        <v>2.2167487684729066</v>
      </c>
      <c r="W3474" s="570">
        <v>1.4778325123152705</v>
      </c>
      <c r="X3474" s="570">
        <v>26.354679802955658</v>
      </c>
      <c r="Y3474" s="570">
        <v>8.6206896551724128</v>
      </c>
      <c r="Z3474" s="570">
        <v>6.7378723840777148</v>
      </c>
      <c r="AA3474" s="570">
        <v>1.4871483879697411</v>
      </c>
      <c r="AB3474" s="570">
        <v>1.327200013287358</v>
      </c>
      <c r="AC3474" s="570">
        <v>34.760965365296542</v>
      </c>
      <c r="AD3474" s="570">
        <v>74.80498708792139</v>
      </c>
      <c r="AE3474" s="570">
        <v>55.626666529450794</v>
      </c>
      <c r="AF3474" s="570">
        <v>7.8957604045118623</v>
      </c>
      <c r="AG3474" s="570">
        <v>6.7633324538096691</v>
      </c>
      <c r="AH3474" s="570">
        <v>1.2315270935960589</v>
      </c>
      <c r="AI3474" s="570">
        <v>399</v>
      </c>
      <c r="AJ3474" s="570">
        <v>93.159899749373366</v>
      </c>
      <c r="AK3474" s="570">
        <v>15.753672448475974</v>
      </c>
      <c r="AL3474" s="570"/>
    </row>
    <row r="3475" spans="1:38">
      <c r="A3475" s="570">
        <v>19</v>
      </c>
      <c r="B3475" s="570">
        <v>203</v>
      </c>
      <c r="C3475" s="570">
        <v>2024</v>
      </c>
      <c r="D3475" s="570">
        <v>11</v>
      </c>
      <c r="E3475" s="570">
        <v>99</v>
      </c>
      <c r="F3475" s="570"/>
      <c r="G3475" s="570">
        <v>99</v>
      </c>
      <c r="H3475" s="570"/>
      <c r="I3475" s="570">
        <v>99</v>
      </c>
      <c r="J3475" s="570">
        <v>309</v>
      </c>
      <c r="K3475" s="570">
        <v>99</v>
      </c>
      <c r="L3475" s="570"/>
      <c r="M3475" s="570">
        <v>99</v>
      </c>
      <c r="N3475" s="570">
        <v>99</v>
      </c>
      <c r="O3475" s="570">
        <v>99</v>
      </c>
      <c r="P3475" s="570">
        <v>99</v>
      </c>
      <c r="Q3475" s="570">
        <v>16</v>
      </c>
      <c r="R3475" s="570">
        <v>177</v>
      </c>
      <c r="S3475" s="570">
        <v>5.6327683615819204</v>
      </c>
      <c r="T3475" s="570">
        <v>5.8644067796610164</v>
      </c>
      <c r="U3475" s="570">
        <v>17.929943502824859</v>
      </c>
      <c r="V3475" s="570">
        <v>4.5197740112994333</v>
      </c>
      <c r="W3475" s="570">
        <v>6.214689265536725</v>
      </c>
      <c r="X3475" s="570">
        <v>57.062146892655377</v>
      </c>
      <c r="Y3475" s="570">
        <v>22.033898305084747</v>
      </c>
      <c r="Z3475" s="570">
        <v>8.038969809000946</v>
      </c>
      <c r="AA3475" s="570">
        <v>1.4164688000792238</v>
      </c>
      <c r="AB3475" s="570">
        <v>1.8238002212302964</v>
      </c>
      <c r="AC3475" s="570">
        <v>59.387357272569446</v>
      </c>
      <c r="AD3475" s="570">
        <v>79.135048056903557</v>
      </c>
      <c r="AE3475" s="570">
        <v>53.840190275841472</v>
      </c>
      <c r="AF3475" s="570">
        <v>6.507352941176471</v>
      </c>
      <c r="AG3475" s="570">
        <v>6.9906779212998016</v>
      </c>
      <c r="AH3475" s="570">
        <v>0</v>
      </c>
      <c r="AI3475" s="570">
        <v>175</v>
      </c>
      <c r="AJ3475" s="570">
        <v>102.50914285714282</v>
      </c>
      <c r="AK3475" s="570">
        <v>15.93840730761873</v>
      </c>
      <c r="AL3475" s="570"/>
    </row>
    <row r="3476" spans="1:38">
      <c r="A3476" s="570">
        <v>19</v>
      </c>
      <c r="B3476" s="570">
        <v>204</v>
      </c>
      <c r="C3476" s="570">
        <v>2024</v>
      </c>
      <c r="D3476" s="570">
        <v>12</v>
      </c>
      <c r="E3476" s="570">
        <v>99</v>
      </c>
      <c r="F3476" s="570"/>
      <c r="G3476" s="570">
        <v>99</v>
      </c>
      <c r="H3476" s="570"/>
      <c r="I3476" s="570">
        <v>99</v>
      </c>
      <c r="J3476" s="570">
        <v>309</v>
      </c>
      <c r="K3476" s="570">
        <v>99</v>
      </c>
      <c r="L3476" s="570"/>
      <c r="M3476" s="570">
        <v>99</v>
      </c>
      <c r="N3476" s="570">
        <v>99</v>
      </c>
      <c r="O3476" s="570">
        <v>99</v>
      </c>
      <c r="P3476" s="570">
        <v>99</v>
      </c>
      <c r="Q3476" s="570">
        <v>3</v>
      </c>
      <c r="R3476" s="570">
        <v>26</v>
      </c>
      <c r="S3476" s="570">
        <v>5.461538461538459</v>
      </c>
      <c r="T3476" s="570">
        <v>5.6923076923076943</v>
      </c>
      <c r="U3476" s="570">
        <v>15.642307692307696</v>
      </c>
      <c r="V3476" s="570">
        <v>3.8461538461538449</v>
      </c>
      <c r="W3476" s="570">
        <v>3.8461538461538449</v>
      </c>
      <c r="X3476" s="570">
        <v>34.615384615384635</v>
      </c>
      <c r="Y3476" s="570">
        <v>19.230769230769223</v>
      </c>
      <c r="Z3476" s="570">
        <v>7.5946424981401348</v>
      </c>
      <c r="AA3476" s="570">
        <v>2.0797701283993497</v>
      </c>
      <c r="AB3476" s="570">
        <v>1.8967427701442996</v>
      </c>
      <c r="AC3476" s="570">
        <v>55.541118294813089</v>
      </c>
      <c r="AD3476" s="570">
        <v>72.393905580067383</v>
      </c>
      <c r="AE3476" s="570">
        <v>55.274778901326656</v>
      </c>
      <c r="AF3476" s="570">
        <v>6.0606060606060606</v>
      </c>
      <c r="AG3476" s="570">
        <v>4.8800095992320625</v>
      </c>
      <c r="AH3476" s="570">
        <v>7.6923076923076898</v>
      </c>
      <c r="AI3476" s="570">
        <v>24</v>
      </c>
      <c r="AJ3476" s="570">
        <v>97.40416666666664</v>
      </c>
      <c r="AK3476" s="570">
        <v>15.939387359631755</v>
      </c>
      <c r="AL3476" s="570"/>
    </row>
    <row r="3477" spans="1:38">
      <c r="A3477" s="570">
        <v>19</v>
      </c>
      <c r="B3477" s="570">
        <v>205</v>
      </c>
      <c r="C3477" s="570">
        <v>2024</v>
      </c>
      <c r="D3477" s="570">
        <v>1</v>
      </c>
      <c r="E3477" s="570">
        <v>99</v>
      </c>
      <c r="F3477" s="570"/>
      <c r="G3477" s="570">
        <v>99</v>
      </c>
      <c r="H3477" s="570"/>
      <c r="I3477" s="570">
        <v>99</v>
      </c>
      <c r="J3477" s="570">
        <v>470</v>
      </c>
      <c r="K3477" s="570">
        <v>99</v>
      </c>
      <c r="L3477" s="570"/>
      <c r="M3477" s="570">
        <v>99</v>
      </c>
      <c r="N3477" s="570">
        <v>99</v>
      </c>
      <c r="O3477" s="570">
        <v>99</v>
      </c>
      <c r="P3477" s="570">
        <v>99</v>
      </c>
      <c r="Q3477" s="570">
        <v>1</v>
      </c>
      <c r="R3477" s="570">
        <v>2</v>
      </c>
      <c r="S3477" s="570">
        <v>8</v>
      </c>
      <c r="T3477" s="570">
        <v>8</v>
      </c>
      <c r="U3477" s="570">
        <v>40.75</v>
      </c>
      <c r="V3477" s="570">
        <v>0</v>
      </c>
      <c r="W3477" s="570">
        <v>0</v>
      </c>
      <c r="X3477" s="570">
        <v>100</v>
      </c>
      <c r="Y3477" s="570">
        <v>100</v>
      </c>
      <c r="Z3477" s="570">
        <v>3.4500000000000535</v>
      </c>
      <c r="AA3477" s="570">
        <v>0</v>
      </c>
      <c r="AB3477" s="570">
        <v>0</v>
      </c>
      <c r="AC3477" s="570"/>
      <c r="AD3477" s="570"/>
      <c r="AE3477" s="570"/>
      <c r="AF3477" s="570">
        <v>0.26773761713520744</v>
      </c>
      <c r="AG3477" s="570">
        <v>0.57558123110822357</v>
      </c>
      <c r="AH3477" s="570">
        <v>0</v>
      </c>
      <c r="AI3477" s="570">
        <v>0</v>
      </c>
      <c r="AJ3477" s="570"/>
      <c r="AK3477" s="570"/>
      <c r="AL3477" s="570"/>
    </row>
    <row r="3478" spans="1:38">
      <c r="A3478" s="570">
        <v>19</v>
      </c>
      <c r="B3478" s="570">
        <v>206</v>
      </c>
      <c r="C3478" s="570">
        <v>2024</v>
      </c>
      <c r="D3478" s="570">
        <v>2</v>
      </c>
      <c r="E3478" s="570">
        <v>99</v>
      </c>
      <c r="F3478" s="570"/>
      <c r="G3478" s="570">
        <v>99</v>
      </c>
      <c r="H3478" s="570"/>
      <c r="I3478" s="570">
        <v>99</v>
      </c>
      <c r="J3478" s="570">
        <v>470</v>
      </c>
      <c r="K3478" s="570">
        <v>99</v>
      </c>
      <c r="L3478" s="570"/>
      <c r="M3478" s="570">
        <v>99</v>
      </c>
      <c r="N3478" s="570">
        <v>99</v>
      </c>
      <c r="O3478" s="570">
        <v>99</v>
      </c>
      <c r="P3478" s="570">
        <v>99</v>
      </c>
      <c r="Q3478" s="570">
        <v>5</v>
      </c>
      <c r="R3478" s="570">
        <v>113</v>
      </c>
      <c r="S3478" s="570">
        <v>5.8318584070796478</v>
      </c>
      <c r="T3478" s="570">
        <v>5.1592920353982308</v>
      </c>
      <c r="U3478" s="570">
        <v>9.4920353982300902</v>
      </c>
      <c r="V3478" s="570">
        <v>6.1946902654867264</v>
      </c>
      <c r="W3478" s="570">
        <v>0.88495575221238942</v>
      </c>
      <c r="X3478" s="570">
        <v>15.929203539823012</v>
      </c>
      <c r="Y3478" s="570">
        <v>13.274336283185839</v>
      </c>
      <c r="Z3478" s="570">
        <v>8.6697943917492672</v>
      </c>
      <c r="AA3478" s="570">
        <v>1.3096149191990039</v>
      </c>
      <c r="AB3478" s="570">
        <v>1.4177532498806644</v>
      </c>
      <c r="AC3478" s="570">
        <v>37.337805200296089</v>
      </c>
      <c r="AD3478" s="570">
        <v>44.129850242712827</v>
      </c>
      <c r="AE3478" s="570">
        <v>62.450596751011048</v>
      </c>
      <c r="AF3478" s="570">
        <v>7.8910614525139646</v>
      </c>
      <c r="AG3478" s="570">
        <v>7.9037927299255006</v>
      </c>
      <c r="AH3478" s="570">
        <v>0</v>
      </c>
      <c r="AI3478" s="570">
        <v>106</v>
      </c>
      <c r="AJ3478" s="570">
        <v>78.914150943396223</v>
      </c>
      <c r="AK3478" s="570">
        <v>14.558518002679461</v>
      </c>
      <c r="AL3478" s="570"/>
    </row>
    <row r="3479" spans="1:38">
      <c r="A3479" s="570">
        <v>19</v>
      </c>
      <c r="B3479" s="570">
        <v>207</v>
      </c>
      <c r="C3479" s="570">
        <v>2024</v>
      </c>
      <c r="D3479" s="570">
        <v>3</v>
      </c>
      <c r="E3479" s="570">
        <v>99</v>
      </c>
      <c r="F3479" s="570"/>
      <c r="G3479" s="570">
        <v>99</v>
      </c>
      <c r="H3479" s="570"/>
      <c r="I3479" s="570">
        <v>99</v>
      </c>
      <c r="J3479" s="570">
        <v>470</v>
      </c>
      <c r="K3479" s="570">
        <v>99</v>
      </c>
      <c r="L3479" s="570"/>
      <c r="M3479" s="570">
        <v>99</v>
      </c>
      <c r="N3479" s="570">
        <v>99</v>
      </c>
      <c r="O3479" s="570">
        <v>99</v>
      </c>
      <c r="P3479" s="570">
        <v>99</v>
      </c>
      <c r="Q3479" s="570">
        <v>5</v>
      </c>
      <c r="R3479" s="570">
        <v>64</v>
      </c>
      <c r="S3479" s="570">
        <v>6.640625</v>
      </c>
      <c r="T3479" s="570">
        <v>5.6875</v>
      </c>
      <c r="U3479" s="570">
        <v>11.93125</v>
      </c>
      <c r="V3479" s="570">
        <v>4.6875</v>
      </c>
      <c r="W3479" s="570">
        <v>3.125</v>
      </c>
      <c r="X3479" s="570">
        <v>23.4375</v>
      </c>
      <c r="Y3479" s="570">
        <v>21.875</v>
      </c>
      <c r="Z3479" s="570">
        <v>8.911559820676743</v>
      </c>
      <c r="AA3479" s="570">
        <v>1.2669745890802231</v>
      </c>
      <c r="AB3479" s="570">
        <v>1.5398356243443652</v>
      </c>
      <c r="AC3479" s="570">
        <v>51.053923483035241</v>
      </c>
      <c r="AD3479" s="570">
        <v>70.906857383037845</v>
      </c>
      <c r="AE3479" s="570">
        <v>59.116358408412353</v>
      </c>
      <c r="AF3479" s="570">
        <v>1.9547953573610255</v>
      </c>
      <c r="AG3479" s="570">
        <v>2.2964377546877581</v>
      </c>
      <c r="AH3479" s="570">
        <v>0</v>
      </c>
      <c r="AI3479" s="570">
        <v>64</v>
      </c>
      <c r="AJ3479" s="570">
        <v>86.2</v>
      </c>
      <c r="AK3479" s="570">
        <v>15.73147327192992</v>
      </c>
      <c r="AL3479" s="570"/>
    </row>
    <row r="3480" spans="1:38">
      <c r="A3480" s="570">
        <v>19</v>
      </c>
      <c r="B3480" s="570">
        <v>208</v>
      </c>
      <c r="C3480" s="570">
        <v>2024</v>
      </c>
      <c r="D3480" s="570">
        <v>4</v>
      </c>
      <c r="E3480" s="570">
        <v>99</v>
      </c>
      <c r="F3480" s="570"/>
      <c r="G3480" s="570">
        <v>99</v>
      </c>
      <c r="H3480" s="570"/>
      <c r="I3480" s="570">
        <v>99</v>
      </c>
      <c r="J3480" s="570">
        <v>470</v>
      </c>
      <c r="K3480" s="570">
        <v>99</v>
      </c>
      <c r="L3480" s="570"/>
      <c r="M3480" s="570">
        <v>99</v>
      </c>
      <c r="N3480" s="570">
        <v>99</v>
      </c>
      <c r="O3480" s="570">
        <v>99</v>
      </c>
      <c r="P3480" s="570">
        <v>99</v>
      </c>
      <c r="Q3480" s="570">
        <v>3</v>
      </c>
      <c r="R3480" s="570">
        <v>128</v>
      </c>
      <c r="S3480" s="570">
        <v>5.859375</v>
      </c>
      <c r="T3480" s="570">
        <v>5.1484375</v>
      </c>
      <c r="U3480" s="570">
        <v>4.9796874999999998</v>
      </c>
      <c r="V3480" s="570">
        <v>0</v>
      </c>
      <c r="W3480" s="570">
        <v>0</v>
      </c>
      <c r="X3480" s="570">
        <v>1.5625</v>
      </c>
      <c r="Y3480" s="570">
        <v>0</v>
      </c>
      <c r="Z3480" s="570">
        <v>2.1040644957661718</v>
      </c>
      <c r="AA3480" s="570">
        <v>1.1438311105119496</v>
      </c>
      <c r="AB3480" s="570">
        <v>0.66249815742668272</v>
      </c>
      <c r="AC3480" s="570">
        <v>21.241003784033595</v>
      </c>
      <c r="AD3480" s="570">
        <v>15.516920737084551</v>
      </c>
      <c r="AE3480" s="570">
        <v>51.209909108770994</v>
      </c>
      <c r="AF3480" s="570">
        <v>3.4069736491881826</v>
      </c>
      <c r="AG3480" s="570">
        <v>1.8963070506088475</v>
      </c>
      <c r="AH3480" s="570">
        <v>0</v>
      </c>
      <c r="AI3480" s="570">
        <v>128</v>
      </c>
      <c r="AJ3480" s="570">
        <v>70.96250000000002</v>
      </c>
      <c r="AK3480" s="570">
        <v>13.367244691096118</v>
      </c>
      <c r="AL3480" s="570"/>
    </row>
    <row r="3481" spans="1:38">
      <c r="A3481" s="570">
        <v>19</v>
      </c>
      <c r="B3481" s="570">
        <v>209</v>
      </c>
      <c r="C3481" s="570">
        <v>2024</v>
      </c>
      <c r="D3481" s="570">
        <v>5</v>
      </c>
      <c r="E3481" s="570">
        <v>99</v>
      </c>
      <c r="F3481" s="570"/>
      <c r="G3481" s="570">
        <v>99</v>
      </c>
      <c r="H3481" s="570"/>
      <c r="I3481" s="570">
        <v>99</v>
      </c>
      <c r="J3481" s="570">
        <v>470</v>
      </c>
      <c r="K3481" s="570">
        <v>99</v>
      </c>
      <c r="L3481" s="570"/>
      <c r="M3481" s="570">
        <v>99</v>
      </c>
      <c r="N3481" s="570">
        <v>99</v>
      </c>
      <c r="O3481" s="570">
        <v>99</v>
      </c>
      <c r="P3481" s="570">
        <v>99</v>
      </c>
      <c r="Q3481" s="570">
        <v>8</v>
      </c>
      <c r="R3481" s="570">
        <v>348</v>
      </c>
      <c r="S3481" s="570">
        <v>5.2988505747126418</v>
      </c>
      <c r="T3481" s="570">
        <v>4.6982758620689662</v>
      </c>
      <c r="U3481" s="570">
        <v>6.2419540229885042</v>
      </c>
      <c r="V3481" s="570">
        <v>1.149425287356322</v>
      </c>
      <c r="W3481" s="570">
        <v>0.86206896551724133</v>
      </c>
      <c r="X3481" s="570">
        <v>5.45977011494253</v>
      </c>
      <c r="Y3481" s="570">
        <v>3.7356321839080464</v>
      </c>
      <c r="Z3481" s="570">
        <v>5.1002894529264955</v>
      </c>
      <c r="AA3481" s="570">
        <v>1.7261673879538164</v>
      </c>
      <c r="AB3481" s="570">
        <v>1.2192410555285322</v>
      </c>
      <c r="AC3481" s="570">
        <v>41.201996556180895</v>
      </c>
      <c r="AD3481" s="570">
        <v>57.194406758997637</v>
      </c>
      <c r="AE3481" s="570">
        <v>73.508342854222192</v>
      </c>
      <c r="AF3481" s="570">
        <v>16.917841516771997</v>
      </c>
      <c r="AG3481" s="570">
        <v>10.232663309481298</v>
      </c>
      <c r="AH3481" s="570">
        <v>1.4367816091954024</v>
      </c>
      <c r="AI3481" s="570">
        <v>348</v>
      </c>
      <c r="AJ3481" s="570">
        <v>75.33764367816093</v>
      </c>
      <c r="AK3481" s="570">
        <v>12.926091315817111</v>
      </c>
      <c r="AL3481" s="570"/>
    </row>
    <row r="3482" spans="1:38">
      <c r="A3482" s="570">
        <v>19</v>
      </c>
      <c r="B3482" s="570">
        <v>210</v>
      </c>
      <c r="C3482" s="570">
        <v>2024</v>
      </c>
      <c r="D3482" s="570">
        <v>6</v>
      </c>
      <c r="E3482" s="570">
        <v>99</v>
      </c>
      <c r="F3482" s="570"/>
      <c r="G3482" s="570">
        <v>99</v>
      </c>
      <c r="H3482" s="570"/>
      <c r="I3482" s="570">
        <v>99</v>
      </c>
      <c r="J3482" s="570">
        <v>470</v>
      </c>
      <c r="K3482" s="570">
        <v>99</v>
      </c>
      <c r="L3482" s="570"/>
      <c r="M3482" s="570">
        <v>99</v>
      </c>
      <c r="N3482" s="570">
        <v>99</v>
      </c>
      <c r="O3482" s="570">
        <v>99</v>
      </c>
      <c r="P3482" s="570">
        <v>99</v>
      </c>
      <c r="Q3482" s="570">
        <v>1</v>
      </c>
      <c r="R3482" s="570">
        <v>17</v>
      </c>
      <c r="S3482" s="570">
        <v>5.5294117647058814</v>
      </c>
      <c r="T3482" s="570">
        <v>5.2352941176470589</v>
      </c>
      <c r="U3482" s="570">
        <v>6.2529411764705882</v>
      </c>
      <c r="V3482" s="570">
        <v>0</v>
      </c>
      <c r="W3482" s="570">
        <v>0</v>
      </c>
      <c r="X3482" s="570">
        <v>0</v>
      </c>
      <c r="Y3482" s="570">
        <v>0</v>
      </c>
      <c r="Z3482" s="570">
        <v>1.465733162080376</v>
      </c>
      <c r="AA3482" s="570">
        <v>0.69600938624701458</v>
      </c>
      <c r="AB3482" s="570">
        <v>0.87645084857360844</v>
      </c>
      <c r="AC3482" s="570">
        <v>80.284259288290144</v>
      </c>
      <c r="AD3482" s="570">
        <v>56.267564512464702</v>
      </c>
      <c r="AE3482" s="570">
        <v>37.437206112962471</v>
      </c>
      <c r="AF3482" s="570">
        <v>1.0143198090692125</v>
      </c>
      <c r="AG3482" s="570">
        <v>0.49181996520709192</v>
      </c>
      <c r="AH3482" s="570">
        <v>0</v>
      </c>
      <c r="AI3482" s="570">
        <v>17</v>
      </c>
      <c r="AJ3482" s="570">
        <v>78.123529411764707</v>
      </c>
      <c r="AK3482" s="570">
        <v>12.927049735793007</v>
      </c>
      <c r="AL3482" s="570"/>
    </row>
    <row r="3483" spans="1:38">
      <c r="A3483" s="570">
        <v>19</v>
      </c>
      <c r="B3483" s="570">
        <v>211</v>
      </c>
      <c r="C3483" s="570">
        <v>2024</v>
      </c>
      <c r="D3483" s="570">
        <v>7</v>
      </c>
      <c r="E3483" s="570">
        <v>99</v>
      </c>
      <c r="F3483" s="570"/>
      <c r="G3483" s="570">
        <v>99</v>
      </c>
      <c r="H3483" s="570"/>
      <c r="I3483" s="570">
        <v>99</v>
      </c>
      <c r="J3483" s="570">
        <v>470</v>
      </c>
      <c r="K3483" s="570">
        <v>99</v>
      </c>
      <c r="L3483" s="570"/>
      <c r="M3483" s="570">
        <v>99</v>
      </c>
      <c r="N3483" s="570">
        <v>99</v>
      </c>
      <c r="O3483" s="570">
        <v>99</v>
      </c>
      <c r="P3483" s="570">
        <v>99</v>
      </c>
      <c r="Q3483" s="570">
        <v>2</v>
      </c>
      <c r="R3483" s="570">
        <v>43</v>
      </c>
      <c r="S3483" s="570">
        <v>3.4883720930232553</v>
      </c>
      <c r="T3483" s="570">
        <v>3.8604651162790704</v>
      </c>
      <c r="U3483" s="570">
        <v>7.7953488372093007</v>
      </c>
      <c r="V3483" s="570">
        <v>0</v>
      </c>
      <c r="W3483" s="570">
        <v>0</v>
      </c>
      <c r="X3483" s="570">
        <v>2.3255813953488378</v>
      </c>
      <c r="Y3483" s="570">
        <v>0</v>
      </c>
      <c r="Z3483" s="570">
        <v>3.4088771586790476</v>
      </c>
      <c r="AA3483" s="570">
        <v>1.4203192078699971</v>
      </c>
      <c r="AB3483" s="570">
        <v>1.4876451713227412</v>
      </c>
      <c r="AC3483" s="570">
        <v>66.908007761651007</v>
      </c>
      <c r="AD3483" s="570">
        <v>72.260363155108195</v>
      </c>
      <c r="AE3483" s="570">
        <v>72.565607398653697</v>
      </c>
      <c r="AF3483" s="570">
        <v>5.4361567635903922</v>
      </c>
      <c r="AG3483" s="570">
        <v>3.6758416493036496</v>
      </c>
      <c r="AH3483" s="570">
        <v>67.441860465116264</v>
      </c>
      <c r="AI3483" s="570">
        <v>43</v>
      </c>
      <c r="AJ3483" s="570">
        <v>85.286046511627902</v>
      </c>
      <c r="AK3483" s="570">
        <v>11.822115058553811</v>
      </c>
      <c r="AL3483" s="570"/>
    </row>
    <row r="3484" spans="1:38">
      <c r="A3484" s="570">
        <v>19</v>
      </c>
      <c r="B3484" s="570">
        <v>212</v>
      </c>
      <c r="C3484" s="570">
        <v>2024</v>
      </c>
      <c r="D3484" s="570">
        <v>8</v>
      </c>
      <c r="E3484" s="570">
        <v>99</v>
      </c>
      <c r="F3484" s="570"/>
      <c r="G3484" s="570">
        <v>99</v>
      </c>
      <c r="H3484" s="570"/>
      <c r="I3484" s="570">
        <v>99</v>
      </c>
      <c r="J3484" s="570">
        <v>470</v>
      </c>
      <c r="K3484" s="570">
        <v>99</v>
      </c>
      <c r="L3484" s="570"/>
      <c r="M3484" s="570">
        <v>99</v>
      </c>
      <c r="N3484" s="570">
        <v>99</v>
      </c>
      <c r="O3484" s="570">
        <v>99</v>
      </c>
      <c r="P3484" s="570">
        <v>99</v>
      </c>
      <c r="Q3484" s="570">
        <v>2</v>
      </c>
      <c r="R3484" s="570">
        <v>23</v>
      </c>
      <c r="S3484" s="570">
        <v>6.2608695652173916</v>
      </c>
      <c r="T3484" s="570">
        <v>5.2173913043478253</v>
      </c>
      <c r="U3484" s="570">
        <v>13.934782608695652</v>
      </c>
      <c r="V3484" s="570">
        <v>8.695652173913043</v>
      </c>
      <c r="W3484" s="570">
        <v>0</v>
      </c>
      <c r="X3484" s="570">
        <v>21.739130434782609</v>
      </c>
      <c r="Y3484" s="570">
        <v>17.391304347826086</v>
      </c>
      <c r="Z3484" s="570">
        <v>5.6842733997561856</v>
      </c>
      <c r="AA3484" s="570">
        <v>1.5098917699291579</v>
      </c>
      <c r="AB3484" s="570">
        <v>1.1016399529843421</v>
      </c>
      <c r="AC3484" s="570">
        <v>12.254925434921622</v>
      </c>
      <c r="AD3484" s="570">
        <v>60.840243829220888</v>
      </c>
      <c r="AE3484" s="570">
        <v>54.096078642952115</v>
      </c>
      <c r="AF3484" s="570">
        <v>1.5519568151147101</v>
      </c>
      <c r="AG3484" s="570">
        <v>1.6933033945317659</v>
      </c>
      <c r="AH3484" s="570">
        <v>0</v>
      </c>
      <c r="AI3484" s="570">
        <v>23</v>
      </c>
      <c r="AJ3484" s="570">
        <v>93.847826086956516</v>
      </c>
      <c r="AK3484" s="570">
        <v>16.235409850584741</v>
      </c>
      <c r="AL3484" s="570"/>
    </row>
    <row r="3485" spans="1:38">
      <c r="A3485" s="570">
        <v>19</v>
      </c>
      <c r="B3485" s="570">
        <v>213</v>
      </c>
      <c r="C3485" s="570">
        <v>2024</v>
      </c>
      <c r="D3485" s="570">
        <v>9</v>
      </c>
      <c r="E3485" s="570">
        <v>99</v>
      </c>
      <c r="F3485" s="570"/>
      <c r="G3485" s="570">
        <v>99</v>
      </c>
      <c r="H3485" s="570"/>
      <c r="I3485" s="570">
        <v>99</v>
      </c>
      <c r="J3485" s="570">
        <v>470</v>
      </c>
      <c r="K3485" s="570">
        <v>99</v>
      </c>
      <c r="L3485" s="570"/>
      <c r="M3485" s="570">
        <v>99</v>
      </c>
      <c r="N3485" s="570">
        <v>99</v>
      </c>
      <c r="O3485" s="570">
        <v>99</v>
      </c>
      <c r="P3485" s="570">
        <v>99</v>
      </c>
      <c r="Q3485" s="570">
        <v>5</v>
      </c>
      <c r="R3485" s="570">
        <v>50</v>
      </c>
      <c r="S3485" s="570">
        <v>4.7</v>
      </c>
      <c r="T3485" s="570">
        <v>4.2400000000000011</v>
      </c>
      <c r="U3485" s="570">
        <v>12.298</v>
      </c>
      <c r="V3485" s="570">
        <v>2</v>
      </c>
      <c r="W3485" s="570">
        <v>0</v>
      </c>
      <c r="X3485" s="570">
        <v>24</v>
      </c>
      <c r="Y3485" s="570">
        <v>4</v>
      </c>
      <c r="Z3485" s="570">
        <v>5.8325462707123021</v>
      </c>
      <c r="AA3485" s="570">
        <v>1.2845232578665109</v>
      </c>
      <c r="AB3485" s="570">
        <v>1.0499523798725336</v>
      </c>
      <c r="AC3485" s="570">
        <v>38.85990304805685</v>
      </c>
      <c r="AD3485" s="570">
        <v>44.09741889136756</v>
      </c>
      <c r="AE3485" s="570">
        <v>78.001717502402116</v>
      </c>
      <c r="AF3485" s="570">
        <v>2.3618327822390168</v>
      </c>
      <c r="AG3485" s="570">
        <v>2.2066634129536049</v>
      </c>
      <c r="AH3485" s="570">
        <v>32</v>
      </c>
      <c r="AI3485" s="570">
        <v>50</v>
      </c>
      <c r="AJ3485" s="570">
        <v>95.292000000000016</v>
      </c>
      <c r="AK3485" s="570">
        <v>13.298547616112128</v>
      </c>
      <c r="AL3485" s="570"/>
    </row>
    <row r="3486" spans="1:38">
      <c r="A3486" s="570">
        <v>19</v>
      </c>
      <c r="B3486" s="570">
        <v>214</v>
      </c>
      <c r="C3486" s="570">
        <v>2024</v>
      </c>
      <c r="D3486" s="570">
        <v>10</v>
      </c>
      <c r="E3486" s="570">
        <v>99</v>
      </c>
      <c r="F3486" s="570"/>
      <c r="G3486" s="570">
        <v>99</v>
      </c>
      <c r="H3486" s="570"/>
      <c r="I3486" s="570">
        <v>99</v>
      </c>
      <c r="J3486" s="570">
        <v>470</v>
      </c>
      <c r="K3486" s="570">
        <v>99</v>
      </c>
      <c r="L3486" s="570"/>
      <c r="M3486" s="570">
        <v>99</v>
      </c>
      <c r="N3486" s="570">
        <v>99</v>
      </c>
      <c r="O3486" s="570">
        <v>99</v>
      </c>
      <c r="P3486" s="570">
        <v>99</v>
      </c>
      <c r="Q3486" s="570">
        <v>10</v>
      </c>
      <c r="R3486" s="570">
        <v>97</v>
      </c>
      <c r="S3486" s="570">
        <v>5.783505154639176</v>
      </c>
      <c r="T3486" s="570">
        <v>5.6494845360824764</v>
      </c>
      <c r="U3486" s="570">
        <v>19.059793814432989</v>
      </c>
      <c r="V3486" s="570">
        <v>8.247422680412372</v>
      </c>
      <c r="W3486" s="570">
        <v>4.123711340206186</v>
      </c>
      <c r="X3486" s="570">
        <v>69.072164948453604</v>
      </c>
      <c r="Y3486" s="570">
        <v>24.742268041237111</v>
      </c>
      <c r="Z3486" s="570">
        <v>4.9060589469019957</v>
      </c>
      <c r="AA3486" s="570">
        <v>1.3333687599360597</v>
      </c>
      <c r="AB3486" s="570">
        <v>1.4217836707677769</v>
      </c>
      <c r="AC3486" s="570">
        <v>7.1636324087553023</v>
      </c>
      <c r="AD3486" s="570">
        <v>40.131425186482659</v>
      </c>
      <c r="AE3486" s="570">
        <v>55.272053546031472</v>
      </c>
      <c r="AF3486" s="570">
        <v>1.886425515363672</v>
      </c>
      <c r="AG3486" s="570">
        <v>2.268925610706463</v>
      </c>
      <c r="AH3486" s="570">
        <v>6.1855670103092786</v>
      </c>
      <c r="AI3486" s="570">
        <v>97</v>
      </c>
      <c r="AJ3486" s="570">
        <v>105.27319587628868</v>
      </c>
      <c r="AK3486" s="570">
        <v>16.153516389896847</v>
      </c>
      <c r="AL3486" s="570"/>
    </row>
    <row r="3487" spans="1:38">
      <c r="A3487" s="570">
        <v>19</v>
      </c>
      <c r="B3487" s="570">
        <v>215</v>
      </c>
      <c r="C3487" s="570">
        <v>2024</v>
      </c>
      <c r="D3487" s="570">
        <v>11</v>
      </c>
      <c r="E3487" s="570">
        <v>99</v>
      </c>
      <c r="F3487" s="570"/>
      <c r="G3487" s="570">
        <v>99</v>
      </c>
      <c r="H3487" s="570"/>
      <c r="I3487" s="570">
        <v>99</v>
      </c>
      <c r="J3487" s="570">
        <v>470</v>
      </c>
      <c r="K3487" s="570">
        <v>99</v>
      </c>
      <c r="L3487" s="570"/>
      <c r="M3487" s="570">
        <v>99</v>
      </c>
      <c r="N3487" s="570">
        <v>99</v>
      </c>
      <c r="O3487" s="570">
        <v>99</v>
      </c>
      <c r="P3487" s="570">
        <v>99</v>
      </c>
      <c r="Q3487" s="570">
        <v>10</v>
      </c>
      <c r="R3487" s="570">
        <v>75</v>
      </c>
      <c r="S3487" s="570">
        <v>6.293333333333333</v>
      </c>
      <c r="T3487" s="570">
        <v>5.5333333333333323</v>
      </c>
      <c r="U3487" s="570">
        <v>14.316000000000001</v>
      </c>
      <c r="V3487" s="570">
        <v>0</v>
      </c>
      <c r="W3487" s="570">
        <v>2.6666666666666661</v>
      </c>
      <c r="X3487" s="570">
        <v>32</v>
      </c>
      <c r="Y3487" s="570">
        <v>12</v>
      </c>
      <c r="Z3487" s="570">
        <v>6.2265247664059507</v>
      </c>
      <c r="AA3487" s="570">
        <v>1.1404482549516319</v>
      </c>
      <c r="AB3487" s="570">
        <v>1.4996295838936</v>
      </c>
      <c r="AC3487" s="570">
        <v>29.826286339397299</v>
      </c>
      <c r="AD3487" s="570">
        <v>64.080096445285548</v>
      </c>
      <c r="AE3487" s="570">
        <v>41.527393439415746</v>
      </c>
      <c r="AF3487" s="570">
        <v>2.7573529411764706</v>
      </c>
      <c r="AG3487" s="570">
        <v>2.3651030010397034</v>
      </c>
      <c r="AH3487" s="570">
        <v>9.3333333333333357</v>
      </c>
      <c r="AI3487" s="570">
        <v>75</v>
      </c>
      <c r="AJ3487" s="570">
        <v>94.638666666666694</v>
      </c>
      <c r="AK3487" s="570">
        <v>15.862801374001462</v>
      </c>
      <c r="AL3487" s="570"/>
    </row>
    <row r="3488" spans="1:38">
      <c r="A3488" s="570">
        <v>19</v>
      </c>
      <c r="B3488" s="570">
        <v>216</v>
      </c>
      <c r="C3488" s="570">
        <v>2024</v>
      </c>
      <c r="D3488" s="570">
        <v>12</v>
      </c>
      <c r="E3488" s="570">
        <v>99</v>
      </c>
      <c r="F3488" s="570"/>
      <c r="G3488" s="570">
        <v>99</v>
      </c>
      <c r="H3488" s="570"/>
      <c r="I3488" s="570">
        <v>99</v>
      </c>
      <c r="J3488" s="570">
        <v>470</v>
      </c>
      <c r="K3488" s="570">
        <v>99</v>
      </c>
      <c r="L3488" s="570"/>
      <c r="M3488" s="570">
        <v>99</v>
      </c>
      <c r="N3488" s="570">
        <v>99</v>
      </c>
      <c r="O3488" s="570">
        <v>99</v>
      </c>
      <c r="P3488" s="570">
        <v>99</v>
      </c>
      <c r="Q3488" s="570"/>
      <c r="R3488" s="570">
        <v>0</v>
      </c>
      <c r="S3488" s="570"/>
      <c r="T3488" s="570"/>
      <c r="U3488" s="570"/>
      <c r="V3488" s="570"/>
      <c r="W3488" s="570"/>
      <c r="X3488" s="570"/>
      <c r="Y3488" s="570"/>
      <c r="Z3488" s="570"/>
      <c r="AA3488" s="570"/>
      <c r="AB3488" s="570"/>
      <c r="AC3488" s="570"/>
      <c r="AD3488" s="570"/>
      <c r="AE3488" s="570"/>
      <c r="AF3488" s="570"/>
      <c r="AG3488" s="570"/>
      <c r="AH3488" s="570"/>
      <c r="AI3488" s="570"/>
      <c r="AJ3488" s="570"/>
      <c r="AK3488" s="570"/>
      <c r="AL3488" s="570"/>
    </row>
    <row r="3489" spans="1:38">
      <c r="A3489" s="570">
        <v>19</v>
      </c>
      <c r="B3489" s="570">
        <v>217</v>
      </c>
      <c r="C3489" s="570">
        <v>2024</v>
      </c>
      <c r="D3489" s="570">
        <v>1</v>
      </c>
      <c r="E3489" s="570">
        <v>99</v>
      </c>
      <c r="F3489" s="570"/>
      <c r="G3489" s="570">
        <v>99</v>
      </c>
      <c r="H3489" s="570"/>
      <c r="I3489" s="570">
        <v>99</v>
      </c>
      <c r="J3489" s="570">
        <v>629</v>
      </c>
      <c r="K3489" s="570">
        <v>99</v>
      </c>
      <c r="L3489" s="570"/>
      <c r="M3489" s="570">
        <v>99</v>
      </c>
      <c r="N3489" s="570">
        <v>99</v>
      </c>
      <c r="O3489" s="570">
        <v>99</v>
      </c>
      <c r="P3489" s="570">
        <v>99</v>
      </c>
      <c r="Q3489" s="570">
        <v>1</v>
      </c>
      <c r="R3489" s="570">
        <v>80</v>
      </c>
      <c r="S3489" s="570">
        <v>6.625</v>
      </c>
      <c r="T3489" s="570">
        <v>7.9625000000000004</v>
      </c>
      <c r="U3489" s="570">
        <v>26.111249999999998</v>
      </c>
      <c r="V3489" s="570">
        <v>3.75</v>
      </c>
      <c r="W3489" s="570">
        <v>25</v>
      </c>
      <c r="X3489" s="570">
        <v>100</v>
      </c>
      <c r="Y3489" s="570">
        <v>76.25</v>
      </c>
      <c r="Z3489" s="570">
        <v>4.5607015290961668</v>
      </c>
      <c r="AA3489" s="570">
        <v>1.1765946625750097</v>
      </c>
      <c r="AB3489" s="570">
        <v>2.2496874782955927</v>
      </c>
      <c r="AC3489" s="570">
        <v>67.702255439112179</v>
      </c>
      <c r="AD3489" s="570">
        <v>72.736944430342305</v>
      </c>
      <c r="AE3489" s="570">
        <v>68.887720960603261</v>
      </c>
      <c r="AF3489" s="570">
        <v>10.709504685408298</v>
      </c>
      <c r="AG3489" s="570">
        <v>14.75253538235544</v>
      </c>
      <c r="AH3489" s="570">
        <v>0</v>
      </c>
      <c r="AI3489" s="570"/>
      <c r="AJ3489" s="570"/>
      <c r="AK3489" s="570"/>
      <c r="AL3489" s="570"/>
    </row>
    <row r="3490" spans="1:38">
      <c r="A3490" s="570">
        <v>19</v>
      </c>
      <c r="B3490" s="570">
        <v>218</v>
      </c>
      <c r="C3490" s="570">
        <v>2024</v>
      </c>
      <c r="D3490" s="570">
        <v>2</v>
      </c>
      <c r="E3490" s="570">
        <v>99</v>
      </c>
      <c r="F3490" s="570"/>
      <c r="G3490" s="570">
        <v>99</v>
      </c>
      <c r="H3490" s="570"/>
      <c r="I3490" s="570">
        <v>99</v>
      </c>
      <c r="J3490" s="570">
        <v>629</v>
      </c>
      <c r="K3490" s="570">
        <v>99</v>
      </c>
      <c r="L3490" s="570"/>
      <c r="M3490" s="570">
        <v>99</v>
      </c>
      <c r="N3490" s="570">
        <v>99</v>
      </c>
      <c r="O3490" s="570">
        <v>99</v>
      </c>
      <c r="P3490" s="570">
        <v>99</v>
      </c>
      <c r="Q3490" s="570"/>
      <c r="R3490" s="570">
        <v>0</v>
      </c>
      <c r="S3490" s="570"/>
      <c r="T3490" s="570"/>
      <c r="U3490" s="570"/>
      <c r="V3490" s="570"/>
      <c r="W3490" s="570"/>
      <c r="X3490" s="570"/>
      <c r="Y3490" s="570"/>
      <c r="Z3490" s="570"/>
      <c r="AA3490" s="570"/>
      <c r="AB3490" s="570"/>
      <c r="AC3490" s="570"/>
      <c r="AD3490" s="570"/>
      <c r="AE3490" s="570"/>
      <c r="AF3490" s="570"/>
      <c r="AG3490" s="570"/>
      <c r="AH3490" s="570"/>
      <c r="AI3490" s="570"/>
      <c r="AJ3490" s="570"/>
      <c r="AK3490" s="570"/>
      <c r="AL3490" s="570"/>
    </row>
    <row r="3491" spans="1:38">
      <c r="A3491" s="570">
        <v>19</v>
      </c>
      <c r="B3491" s="570">
        <v>219</v>
      </c>
      <c r="C3491" s="570">
        <v>2024</v>
      </c>
      <c r="D3491" s="570">
        <v>3</v>
      </c>
      <c r="E3491" s="570">
        <v>99</v>
      </c>
      <c r="F3491" s="570"/>
      <c r="G3491" s="570">
        <v>99</v>
      </c>
      <c r="H3491" s="570"/>
      <c r="I3491" s="570">
        <v>99</v>
      </c>
      <c r="J3491" s="570">
        <v>629</v>
      </c>
      <c r="K3491" s="570">
        <v>99</v>
      </c>
      <c r="L3491" s="570"/>
      <c r="M3491" s="570">
        <v>99</v>
      </c>
      <c r="N3491" s="570">
        <v>99</v>
      </c>
      <c r="O3491" s="570">
        <v>99</v>
      </c>
      <c r="P3491" s="570">
        <v>99</v>
      </c>
      <c r="Q3491" s="570"/>
      <c r="R3491" s="570">
        <v>0</v>
      </c>
      <c r="S3491" s="570"/>
      <c r="T3491" s="570"/>
      <c r="U3491" s="570"/>
      <c r="V3491" s="570"/>
      <c r="W3491" s="570"/>
      <c r="X3491" s="570"/>
      <c r="Y3491" s="570"/>
      <c r="Z3491" s="570"/>
      <c r="AA3491" s="570"/>
      <c r="AB3491" s="570"/>
      <c r="AC3491" s="570"/>
      <c r="AD3491" s="570"/>
      <c r="AE3491" s="570"/>
      <c r="AF3491" s="570"/>
      <c r="AG3491" s="570"/>
      <c r="AH3491" s="570"/>
      <c r="AI3491" s="570"/>
      <c r="AJ3491" s="570"/>
      <c r="AK3491" s="570"/>
      <c r="AL3491" s="570"/>
    </row>
    <row r="3492" spans="1:38">
      <c r="A3492" s="570">
        <v>19</v>
      </c>
      <c r="B3492" s="570">
        <v>220</v>
      </c>
      <c r="C3492" s="570">
        <v>2024</v>
      </c>
      <c r="D3492" s="570">
        <v>4</v>
      </c>
      <c r="E3492" s="570">
        <v>99</v>
      </c>
      <c r="F3492" s="570"/>
      <c r="G3492" s="570">
        <v>99</v>
      </c>
      <c r="H3492" s="570"/>
      <c r="I3492" s="570">
        <v>99</v>
      </c>
      <c r="J3492" s="570">
        <v>629</v>
      </c>
      <c r="K3492" s="570">
        <v>99</v>
      </c>
      <c r="L3492" s="570"/>
      <c r="M3492" s="570">
        <v>99</v>
      </c>
      <c r="N3492" s="570">
        <v>99</v>
      </c>
      <c r="O3492" s="570">
        <v>99</v>
      </c>
      <c r="P3492" s="570">
        <v>99</v>
      </c>
      <c r="Q3492" s="570">
        <v>2</v>
      </c>
      <c r="R3492" s="570">
        <v>49</v>
      </c>
      <c r="S3492" s="570">
        <v>5.4897959183673484</v>
      </c>
      <c r="T3492" s="570">
        <v>5.9183673469387754</v>
      </c>
      <c r="U3492" s="570">
        <v>20.626530612244899</v>
      </c>
      <c r="V3492" s="570">
        <v>2.0408163265306123</v>
      </c>
      <c r="W3492" s="570">
        <v>0</v>
      </c>
      <c r="X3492" s="570">
        <v>81.632653061224502</v>
      </c>
      <c r="Y3492" s="570">
        <v>34.693877551020407</v>
      </c>
      <c r="Z3492" s="570">
        <v>5.222274721754034</v>
      </c>
      <c r="AA3492" s="570">
        <v>1.9179330815462423</v>
      </c>
      <c r="AB3492" s="570">
        <v>1.8387743776752516</v>
      </c>
      <c r="AC3492" s="570">
        <v>68.902849666116353</v>
      </c>
      <c r="AD3492" s="570">
        <v>65.481118695744343</v>
      </c>
      <c r="AE3492" s="570">
        <v>63.631701063620781</v>
      </c>
      <c r="AF3492" s="570">
        <v>1.3042321000798509</v>
      </c>
      <c r="AG3492" s="570">
        <v>3.0068991779892711</v>
      </c>
      <c r="AH3492" s="570">
        <v>0</v>
      </c>
      <c r="AI3492" s="570"/>
      <c r="AJ3492" s="570"/>
      <c r="AK3492" s="570"/>
      <c r="AL3492" s="570"/>
    </row>
    <row r="3493" spans="1:38">
      <c r="A3493" s="570">
        <v>19</v>
      </c>
      <c r="B3493" s="570">
        <v>221</v>
      </c>
      <c r="C3493" s="570">
        <v>2024</v>
      </c>
      <c r="D3493" s="570">
        <v>5</v>
      </c>
      <c r="E3493" s="570">
        <v>99</v>
      </c>
      <c r="F3493" s="570"/>
      <c r="G3493" s="570">
        <v>99</v>
      </c>
      <c r="H3493" s="570"/>
      <c r="I3493" s="570">
        <v>99</v>
      </c>
      <c r="J3493" s="570">
        <v>629</v>
      </c>
      <c r="K3493" s="570">
        <v>99</v>
      </c>
      <c r="L3493" s="570"/>
      <c r="M3493" s="570">
        <v>99</v>
      </c>
      <c r="N3493" s="570">
        <v>99</v>
      </c>
      <c r="O3493" s="570">
        <v>99</v>
      </c>
      <c r="P3493" s="570">
        <v>99</v>
      </c>
      <c r="Q3493" s="570"/>
      <c r="R3493" s="570">
        <v>0</v>
      </c>
      <c r="S3493" s="570"/>
      <c r="T3493" s="570"/>
      <c r="U3493" s="570"/>
      <c r="V3493" s="570"/>
      <c r="W3493" s="570"/>
      <c r="X3493" s="570"/>
      <c r="Y3493" s="570"/>
      <c r="Z3493" s="570"/>
      <c r="AA3493" s="570"/>
      <c r="AB3493" s="570"/>
      <c r="AC3493" s="570"/>
      <c r="AD3493" s="570"/>
      <c r="AE3493" s="570"/>
      <c r="AF3493" s="570"/>
      <c r="AG3493" s="570"/>
      <c r="AH3493" s="570"/>
      <c r="AI3493" s="570"/>
      <c r="AJ3493" s="570"/>
      <c r="AK3493" s="570"/>
      <c r="AL3493" s="570"/>
    </row>
    <row r="3494" spans="1:38">
      <c r="A3494" s="570">
        <v>19</v>
      </c>
      <c r="B3494" s="570">
        <v>222</v>
      </c>
      <c r="C3494" s="570">
        <v>2024</v>
      </c>
      <c r="D3494" s="570">
        <v>6</v>
      </c>
      <c r="E3494" s="570">
        <v>99</v>
      </c>
      <c r="F3494" s="570"/>
      <c r="G3494" s="570">
        <v>99</v>
      </c>
      <c r="H3494" s="570"/>
      <c r="I3494" s="570">
        <v>99</v>
      </c>
      <c r="J3494" s="570">
        <v>629</v>
      </c>
      <c r="K3494" s="570">
        <v>99</v>
      </c>
      <c r="L3494" s="570"/>
      <c r="M3494" s="570">
        <v>99</v>
      </c>
      <c r="N3494" s="570">
        <v>99</v>
      </c>
      <c r="O3494" s="570">
        <v>99</v>
      </c>
      <c r="P3494" s="570">
        <v>99</v>
      </c>
      <c r="Q3494" s="570"/>
      <c r="R3494" s="570">
        <v>0</v>
      </c>
      <c r="S3494" s="570"/>
      <c r="T3494" s="570"/>
      <c r="U3494" s="570"/>
      <c r="V3494" s="570"/>
      <c r="W3494" s="570"/>
      <c r="X3494" s="570"/>
      <c r="Y3494" s="570"/>
      <c r="Z3494" s="570"/>
      <c r="AA3494" s="570"/>
      <c r="AB3494" s="570"/>
      <c r="AC3494" s="570"/>
      <c r="AD3494" s="570"/>
      <c r="AE3494" s="570"/>
      <c r="AF3494" s="570"/>
      <c r="AG3494" s="570"/>
      <c r="AH3494" s="570"/>
      <c r="AI3494" s="570"/>
      <c r="AJ3494" s="570"/>
      <c r="AK3494" s="570"/>
      <c r="AL3494" s="570"/>
    </row>
    <row r="3495" spans="1:38">
      <c r="A3495" s="570">
        <v>19</v>
      </c>
      <c r="B3495" s="570">
        <v>223</v>
      </c>
      <c r="C3495" s="570">
        <v>2024</v>
      </c>
      <c r="D3495" s="570">
        <v>7</v>
      </c>
      <c r="E3495" s="570">
        <v>99</v>
      </c>
      <c r="F3495" s="570"/>
      <c r="G3495" s="570">
        <v>99</v>
      </c>
      <c r="H3495" s="570"/>
      <c r="I3495" s="570">
        <v>99</v>
      </c>
      <c r="J3495" s="570">
        <v>629</v>
      </c>
      <c r="K3495" s="570">
        <v>99</v>
      </c>
      <c r="L3495" s="570"/>
      <c r="M3495" s="570">
        <v>99</v>
      </c>
      <c r="N3495" s="570">
        <v>99</v>
      </c>
      <c r="O3495" s="570">
        <v>99</v>
      </c>
      <c r="P3495" s="570">
        <v>99</v>
      </c>
      <c r="Q3495" s="570"/>
      <c r="R3495" s="570">
        <v>0</v>
      </c>
      <c r="S3495" s="570"/>
      <c r="T3495" s="570"/>
      <c r="U3495" s="570"/>
      <c r="V3495" s="570"/>
      <c r="W3495" s="570"/>
      <c r="X3495" s="570"/>
      <c r="Y3495" s="570"/>
      <c r="Z3495" s="570"/>
      <c r="AA3495" s="570"/>
      <c r="AB3495" s="570"/>
      <c r="AC3495" s="570"/>
      <c r="AD3495" s="570"/>
      <c r="AE3495" s="570"/>
      <c r="AF3495" s="570"/>
      <c r="AG3495" s="570"/>
      <c r="AH3495" s="570"/>
      <c r="AI3495" s="570"/>
      <c r="AJ3495" s="570"/>
      <c r="AK3495" s="570"/>
      <c r="AL3495" s="570"/>
    </row>
    <row r="3496" spans="1:38">
      <c r="A3496" s="570">
        <v>19</v>
      </c>
      <c r="B3496" s="570">
        <v>224</v>
      </c>
      <c r="C3496" s="570">
        <v>2024</v>
      </c>
      <c r="D3496" s="570">
        <v>8</v>
      </c>
      <c r="E3496" s="570">
        <v>99</v>
      </c>
      <c r="F3496" s="570"/>
      <c r="G3496" s="570">
        <v>99</v>
      </c>
      <c r="H3496" s="570"/>
      <c r="I3496" s="570">
        <v>99</v>
      </c>
      <c r="J3496" s="570">
        <v>629</v>
      </c>
      <c r="K3496" s="570">
        <v>99</v>
      </c>
      <c r="L3496" s="570"/>
      <c r="M3496" s="570">
        <v>99</v>
      </c>
      <c r="N3496" s="570">
        <v>99</v>
      </c>
      <c r="O3496" s="570">
        <v>99</v>
      </c>
      <c r="P3496" s="570">
        <v>99</v>
      </c>
      <c r="Q3496" s="570">
        <v>3</v>
      </c>
      <c r="R3496" s="570">
        <v>44</v>
      </c>
      <c r="S3496" s="570">
        <v>5.3409090909090899</v>
      </c>
      <c r="T3496" s="570">
        <v>2.7727272727272729</v>
      </c>
      <c r="U3496" s="570">
        <v>20.61363636363636</v>
      </c>
      <c r="V3496" s="570">
        <v>9.0909090909090917</v>
      </c>
      <c r="W3496" s="570">
        <v>6.8181818181818192</v>
      </c>
      <c r="X3496" s="570">
        <v>72.727272727272734</v>
      </c>
      <c r="Y3496" s="570">
        <v>34.090909090909093</v>
      </c>
      <c r="Z3496" s="570">
        <v>8.3063664222387814</v>
      </c>
      <c r="AA3496" s="570">
        <v>2.0219610397534842</v>
      </c>
      <c r="AB3496" s="570">
        <v>3.2041424633776563</v>
      </c>
      <c r="AC3496" s="570">
        <v>60.108731793606552</v>
      </c>
      <c r="AD3496" s="570">
        <v>47.60139896848937</v>
      </c>
      <c r="AE3496" s="570">
        <v>54.517903028863913</v>
      </c>
      <c r="AF3496" s="570">
        <v>2.9689608636977063</v>
      </c>
      <c r="AG3496" s="570">
        <v>4.7919693567560433</v>
      </c>
      <c r="AH3496" s="570">
        <v>0</v>
      </c>
      <c r="AI3496" s="570"/>
      <c r="AJ3496" s="570"/>
      <c r="AK3496" s="570"/>
      <c r="AL3496" s="570"/>
    </row>
    <row r="3497" spans="1:38">
      <c r="A3497" s="570">
        <v>19</v>
      </c>
      <c r="B3497" s="570">
        <v>225</v>
      </c>
      <c r="C3497" s="570">
        <v>2024</v>
      </c>
      <c r="D3497" s="570">
        <v>9</v>
      </c>
      <c r="E3497" s="570">
        <v>99</v>
      </c>
      <c r="F3497" s="570"/>
      <c r="G3497" s="570">
        <v>99</v>
      </c>
      <c r="H3497" s="570"/>
      <c r="I3497" s="570">
        <v>99</v>
      </c>
      <c r="J3497" s="570">
        <v>629</v>
      </c>
      <c r="K3497" s="570">
        <v>99</v>
      </c>
      <c r="L3497" s="570"/>
      <c r="M3497" s="570">
        <v>99</v>
      </c>
      <c r="N3497" s="570">
        <v>99</v>
      </c>
      <c r="O3497" s="570">
        <v>99</v>
      </c>
      <c r="P3497" s="570">
        <v>99</v>
      </c>
      <c r="Q3497" s="570">
        <v>1</v>
      </c>
      <c r="R3497" s="570">
        <v>25</v>
      </c>
      <c r="S3497" s="570">
        <v>4.4400000000000004</v>
      </c>
      <c r="T3497" s="570">
        <v>3.96</v>
      </c>
      <c r="U3497" s="570">
        <v>14.1</v>
      </c>
      <c r="V3497" s="570">
        <v>0</v>
      </c>
      <c r="W3497" s="570">
        <v>0</v>
      </c>
      <c r="X3497" s="570">
        <v>48</v>
      </c>
      <c r="Y3497" s="570">
        <v>4</v>
      </c>
      <c r="Z3497" s="570">
        <v>5.3971844511745193</v>
      </c>
      <c r="AA3497" s="570">
        <v>1.0613199329137264</v>
      </c>
      <c r="AB3497" s="570">
        <v>0.95833188405687553</v>
      </c>
      <c r="AC3497" s="570">
        <v>20.111242265283888</v>
      </c>
      <c r="AD3497" s="570">
        <v>62.254775831605549</v>
      </c>
      <c r="AE3497" s="570">
        <v>56.78909217326688</v>
      </c>
      <c r="AF3497" s="570">
        <v>1.1809163911195084</v>
      </c>
      <c r="AG3497" s="570">
        <v>1.2650005741846573</v>
      </c>
      <c r="AH3497" s="570">
        <v>0</v>
      </c>
      <c r="AI3497" s="570"/>
      <c r="AJ3497" s="570"/>
      <c r="AK3497" s="570"/>
      <c r="AL3497" s="570"/>
    </row>
    <row r="3498" spans="1:38">
      <c r="A3498" s="570">
        <v>19</v>
      </c>
      <c r="B3498" s="570">
        <v>226</v>
      </c>
      <c r="C3498" s="570">
        <v>2024</v>
      </c>
      <c r="D3498" s="570">
        <v>10</v>
      </c>
      <c r="E3498" s="570">
        <v>99</v>
      </c>
      <c r="F3498" s="570"/>
      <c r="G3498" s="570">
        <v>99</v>
      </c>
      <c r="H3498" s="570"/>
      <c r="I3498" s="570">
        <v>99</v>
      </c>
      <c r="J3498" s="570">
        <v>629</v>
      </c>
      <c r="K3498" s="570">
        <v>99</v>
      </c>
      <c r="L3498" s="570"/>
      <c r="M3498" s="570">
        <v>99</v>
      </c>
      <c r="N3498" s="570">
        <v>99</v>
      </c>
      <c r="O3498" s="570">
        <v>99</v>
      </c>
      <c r="P3498" s="570">
        <v>99</v>
      </c>
      <c r="Q3498" s="570">
        <v>2</v>
      </c>
      <c r="R3498" s="570">
        <v>57</v>
      </c>
      <c r="S3498" s="570">
        <v>5.6315789473684204</v>
      </c>
      <c r="T3498" s="570">
        <v>5.228070175438595</v>
      </c>
      <c r="U3498" s="570">
        <v>19.098245614035079</v>
      </c>
      <c r="V3498" s="570">
        <v>7.0175438596491215</v>
      </c>
      <c r="W3498" s="570">
        <v>1.7543859649122804</v>
      </c>
      <c r="X3498" s="570">
        <v>68.421052631578959</v>
      </c>
      <c r="Y3498" s="570">
        <v>24.561403508771935</v>
      </c>
      <c r="Z3498" s="570">
        <v>5.7287361585922092</v>
      </c>
      <c r="AA3498" s="570">
        <v>1.0535084067370111</v>
      </c>
      <c r="AB3498" s="570">
        <v>1.4751454743563439</v>
      </c>
      <c r="AC3498" s="570">
        <v>41.703135016292805</v>
      </c>
      <c r="AD3498" s="570">
        <v>73.641153847691783</v>
      </c>
      <c r="AE3498" s="570">
        <v>67.495841772487125</v>
      </c>
      <c r="AF3498" s="570">
        <v>1.1085180863477249</v>
      </c>
      <c r="AG3498" s="570">
        <v>1.3359759951401202</v>
      </c>
      <c r="AH3498" s="570">
        <v>0</v>
      </c>
      <c r="AI3498" s="570"/>
      <c r="AJ3498" s="570"/>
      <c r="AK3498" s="570"/>
      <c r="AL3498" s="570"/>
    </row>
    <row r="3499" spans="1:38">
      <c r="A3499" s="570">
        <v>19</v>
      </c>
      <c r="B3499" s="570">
        <v>227</v>
      </c>
      <c r="C3499" s="570">
        <v>2024</v>
      </c>
      <c r="D3499" s="570">
        <v>11</v>
      </c>
      <c r="E3499" s="570">
        <v>99</v>
      </c>
      <c r="F3499" s="570"/>
      <c r="G3499" s="570">
        <v>99</v>
      </c>
      <c r="H3499" s="570"/>
      <c r="I3499" s="570">
        <v>99</v>
      </c>
      <c r="J3499" s="570">
        <v>629</v>
      </c>
      <c r="K3499" s="570">
        <v>99</v>
      </c>
      <c r="L3499" s="570"/>
      <c r="M3499" s="570">
        <v>99</v>
      </c>
      <c r="N3499" s="570">
        <v>99</v>
      </c>
      <c r="O3499" s="570">
        <v>99</v>
      </c>
      <c r="P3499" s="570">
        <v>99</v>
      </c>
      <c r="Q3499" s="570">
        <v>2</v>
      </c>
      <c r="R3499" s="570">
        <v>65</v>
      </c>
      <c r="S3499" s="570">
        <v>6.2</v>
      </c>
      <c r="T3499" s="570">
        <v>6.9846153846153829</v>
      </c>
      <c r="U3499" s="570">
        <v>23.773846153846161</v>
      </c>
      <c r="V3499" s="570">
        <v>10.769230769230772</v>
      </c>
      <c r="W3499" s="570">
        <v>12.307692307692305</v>
      </c>
      <c r="X3499" s="570">
        <v>96.923076923076891</v>
      </c>
      <c r="Y3499" s="570">
        <v>52.307692307692321</v>
      </c>
      <c r="Z3499" s="570">
        <v>4.582484274951466</v>
      </c>
      <c r="AA3499" s="570">
        <v>1.205117294004068</v>
      </c>
      <c r="AB3499" s="570">
        <v>1.6218916561776564</v>
      </c>
      <c r="AC3499" s="570">
        <v>69.657170844978452</v>
      </c>
      <c r="AD3499" s="570">
        <v>46.858682125099342</v>
      </c>
      <c r="AE3499" s="570">
        <v>56.042239088710801</v>
      </c>
      <c r="AF3499" s="570">
        <v>2.3897058823529407</v>
      </c>
      <c r="AG3499" s="570">
        <v>3.4039244365340906</v>
      </c>
      <c r="AH3499" s="570">
        <v>0</v>
      </c>
      <c r="AI3499" s="570"/>
      <c r="AJ3499" s="570"/>
      <c r="AK3499" s="570"/>
      <c r="AL3499" s="570"/>
    </row>
    <row r="3500" spans="1:38">
      <c r="A3500" s="570">
        <v>19</v>
      </c>
      <c r="B3500" s="570">
        <v>228</v>
      </c>
      <c r="C3500" s="570">
        <v>2024</v>
      </c>
      <c r="D3500" s="570">
        <v>12</v>
      </c>
      <c r="E3500" s="570">
        <v>99</v>
      </c>
      <c r="F3500" s="570"/>
      <c r="G3500" s="570">
        <v>99</v>
      </c>
      <c r="H3500" s="570"/>
      <c r="I3500" s="570">
        <v>99</v>
      </c>
      <c r="J3500" s="570">
        <v>629</v>
      </c>
      <c r="K3500" s="570">
        <v>99</v>
      </c>
      <c r="L3500" s="570"/>
      <c r="M3500" s="570">
        <v>99</v>
      </c>
      <c r="N3500" s="570">
        <v>99</v>
      </c>
      <c r="O3500" s="570">
        <v>99</v>
      </c>
      <c r="P3500" s="570">
        <v>99</v>
      </c>
      <c r="Q3500" s="570"/>
      <c r="R3500" s="570">
        <v>0</v>
      </c>
      <c r="S3500" s="570"/>
      <c r="T3500" s="570"/>
      <c r="U3500" s="570"/>
      <c r="V3500" s="570"/>
      <c r="W3500" s="570"/>
      <c r="X3500" s="570"/>
      <c r="Y3500" s="570"/>
      <c r="Z3500" s="570"/>
      <c r="AA3500" s="570"/>
      <c r="AB3500" s="570"/>
      <c r="AC3500" s="570"/>
      <c r="AD3500" s="570"/>
      <c r="AE3500" s="570"/>
      <c r="AF3500" s="570"/>
      <c r="AG3500" s="570"/>
      <c r="AH3500" s="570"/>
      <c r="AI3500" s="570"/>
      <c r="AJ3500" s="570"/>
      <c r="AK3500" s="570"/>
      <c r="AL3500" s="570"/>
    </row>
    <row r="3501" spans="1:38">
      <c r="A3501" s="570">
        <v>19</v>
      </c>
      <c r="B3501" s="570">
        <v>229</v>
      </c>
      <c r="C3501" s="570">
        <v>2024</v>
      </c>
      <c r="D3501" s="570">
        <v>1</v>
      </c>
      <c r="E3501" s="570">
        <v>99</v>
      </c>
      <c r="F3501" s="570"/>
      <c r="G3501" s="570">
        <v>99</v>
      </c>
      <c r="H3501" s="570"/>
      <c r="I3501" s="570">
        <v>99</v>
      </c>
      <c r="J3501" s="570">
        <v>643</v>
      </c>
      <c r="K3501" s="570">
        <v>99</v>
      </c>
      <c r="L3501" s="570"/>
      <c r="M3501" s="570">
        <v>99</v>
      </c>
      <c r="N3501" s="570">
        <v>99</v>
      </c>
      <c r="O3501" s="570">
        <v>99</v>
      </c>
      <c r="P3501" s="570">
        <v>99</v>
      </c>
      <c r="Q3501" s="570">
        <v>5</v>
      </c>
      <c r="R3501" s="570">
        <v>29</v>
      </c>
      <c r="S3501" s="570">
        <v>5.3448275862068977</v>
      </c>
      <c r="T3501" s="570">
        <v>4.3793103448275872</v>
      </c>
      <c r="U3501" s="570">
        <v>18.034482758620697</v>
      </c>
      <c r="V3501" s="570">
        <v>13.793103448275859</v>
      </c>
      <c r="W3501" s="570">
        <v>0</v>
      </c>
      <c r="X3501" s="570">
        <v>48.275862068965509</v>
      </c>
      <c r="Y3501" s="570">
        <v>34.482758620689651</v>
      </c>
      <c r="Z3501" s="570">
        <v>7.1494526369732325</v>
      </c>
      <c r="AA3501" s="570">
        <v>1.3715297794035408</v>
      </c>
      <c r="AB3501" s="570">
        <v>1.6486942190181957</v>
      </c>
      <c r="AC3501" s="570">
        <v>28.925920217135488</v>
      </c>
      <c r="AD3501" s="570">
        <v>26.422647963817887</v>
      </c>
      <c r="AE3501" s="570">
        <v>46.064117311959265</v>
      </c>
      <c r="AF3501" s="570">
        <v>3.882195448460509</v>
      </c>
      <c r="AG3501" s="570">
        <v>3.6936071640441823</v>
      </c>
      <c r="AH3501" s="570">
        <v>0</v>
      </c>
      <c r="AI3501" s="570">
        <v>0</v>
      </c>
      <c r="AJ3501" s="570"/>
      <c r="AK3501" s="570"/>
      <c r="AL3501" s="570"/>
    </row>
    <row r="3502" spans="1:38">
      <c r="A3502" s="570">
        <v>19</v>
      </c>
      <c r="B3502" s="570">
        <v>230</v>
      </c>
      <c r="C3502" s="570">
        <v>2024</v>
      </c>
      <c r="D3502" s="570">
        <v>2</v>
      </c>
      <c r="E3502" s="570">
        <v>99</v>
      </c>
      <c r="F3502" s="570"/>
      <c r="G3502" s="570">
        <v>99</v>
      </c>
      <c r="H3502" s="570"/>
      <c r="I3502" s="570">
        <v>99</v>
      </c>
      <c r="J3502" s="570">
        <v>643</v>
      </c>
      <c r="K3502" s="570">
        <v>99</v>
      </c>
      <c r="L3502" s="570"/>
      <c r="M3502" s="570">
        <v>99</v>
      </c>
      <c r="N3502" s="570">
        <v>99</v>
      </c>
      <c r="O3502" s="570">
        <v>99</v>
      </c>
      <c r="P3502" s="570">
        <v>99</v>
      </c>
      <c r="Q3502" s="570">
        <v>5</v>
      </c>
      <c r="R3502" s="570">
        <v>14</v>
      </c>
      <c r="S3502" s="570">
        <v>5.5</v>
      </c>
      <c r="T3502" s="570">
        <v>6.0714285714285694</v>
      </c>
      <c r="U3502" s="570">
        <v>20.835714285714296</v>
      </c>
      <c r="V3502" s="570">
        <v>7.1428571428571441</v>
      </c>
      <c r="W3502" s="570">
        <v>0</v>
      </c>
      <c r="X3502" s="570">
        <v>85.714285714285694</v>
      </c>
      <c r="Y3502" s="570">
        <v>42.857142857142847</v>
      </c>
      <c r="Z3502" s="570">
        <v>4.7585422652106208</v>
      </c>
      <c r="AA3502" s="570">
        <v>0.62678317052800869</v>
      </c>
      <c r="AB3502" s="570">
        <v>1.8308579454251861</v>
      </c>
      <c r="AC3502" s="570">
        <v>46.819575105470896</v>
      </c>
      <c r="AD3502" s="570">
        <v>51.212403934683088</v>
      </c>
      <c r="AE3502" s="570">
        <v>46.683268113889689</v>
      </c>
      <c r="AF3502" s="570">
        <v>0.97765363128491645</v>
      </c>
      <c r="AG3502" s="570">
        <v>2.1494838143942472</v>
      </c>
      <c r="AH3502" s="570">
        <v>0</v>
      </c>
      <c r="AI3502" s="570">
        <v>0</v>
      </c>
      <c r="AJ3502" s="570"/>
      <c r="AK3502" s="570"/>
      <c r="AL3502" s="570"/>
    </row>
    <row r="3503" spans="1:38">
      <c r="A3503" s="570">
        <v>19</v>
      </c>
      <c r="B3503" s="570">
        <v>231</v>
      </c>
      <c r="C3503" s="570">
        <v>2024</v>
      </c>
      <c r="D3503" s="570">
        <v>3</v>
      </c>
      <c r="E3503" s="570">
        <v>99</v>
      </c>
      <c r="F3503" s="570"/>
      <c r="G3503" s="570">
        <v>99</v>
      </c>
      <c r="H3503" s="570"/>
      <c r="I3503" s="570">
        <v>99</v>
      </c>
      <c r="J3503" s="570">
        <v>643</v>
      </c>
      <c r="K3503" s="570">
        <v>99</v>
      </c>
      <c r="L3503" s="570"/>
      <c r="M3503" s="570">
        <v>99</v>
      </c>
      <c r="N3503" s="570">
        <v>99</v>
      </c>
      <c r="O3503" s="570">
        <v>99</v>
      </c>
      <c r="P3503" s="570">
        <v>99</v>
      </c>
      <c r="Q3503" s="570">
        <v>10</v>
      </c>
      <c r="R3503" s="570">
        <v>279</v>
      </c>
      <c r="S3503" s="570">
        <v>5.0286738351254474</v>
      </c>
      <c r="T3503" s="570">
        <v>5.3799283154121884</v>
      </c>
      <c r="U3503" s="570">
        <v>7.9580645161290304</v>
      </c>
      <c r="V3503" s="570">
        <v>0.35842293906810035</v>
      </c>
      <c r="W3503" s="570">
        <v>0</v>
      </c>
      <c r="X3503" s="570">
        <v>12.90322580645161</v>
      </c>
      <c r="Y3503" s="570">
        <v>2.1505376344086025</v>
      </c>
      <c r="Z3503" s="570">
        <v>5.5082601234178794</v>
      </c>
      <c r="AA3503" s="570">
        <v>1.1605378331081049</v>
      </c>
      <c r="AB3503" s="570">
        <v>1.3831132077306441</v>
      </c>
      <c r="AC3503" s="570">
        <v>-4.8367567142031964</v>
      </c>
      <c r="AD3503" s="570">
        <v>17.790255052997189</v>
      </c>
      <c r="AE3503" s="570">
        <v>42.417223480118679</v>
      </c>
      <c r="AF3503" s="570">
        <v>8.5216860109957224</v>
      </c>
      <c r="AG3503" s="570">
        <v>6.6772927537103568</v>
      </c>
      <c r="AH3503" s="570">
        <v>1.0752688172043012</v>
      </c>
      <c r="AI3503" s="570">
        <v>0</v>
      </c>
      <c r="AJ3503" s="570"/>
      <c r="AK3503" s="570"/>
      <c r="AL3503" s="570"/>
    </row>
    <row r="3504" spans="1:38">
      <c r="A3504" s="570">
        <v>19</v>
      </c>
      <c r="B3504" s="570">
        <v>232</v>
      </c>
      <c r="C3504" s="570">
        <v>2024</v>
      </c>
      <c r="D3504" s="570">
        <v>4</v>
      </c>
      <c r="E3504" s="570">
        <v>99</v>
      </c>
      <c r="F3504" s="570"/>
      <c r="G3504" s="570">
        <v>99</v>
      </c>
      <c r="H3504" s="570"/>
      <c r="I3504" s="570">
        <v>99</v>
      </c>
      <c r="J3504" s="570">
        <v>643</v>
      </c>
      <c r="K3504" s="570">
        <v>99</v>
      </c>
      <c r="L3504" s="570"/>
      <c r="M3504" s="570">
        <v>99</v>
      </c>
      <c r="N3504" s="570">
        <v>99</v>
      </c>
      <c r="O3504" s="570">
        <v>99</v>
      </c>
      <c r="P3504" s="570">
        <v>99</v>
      </c>
      <c r="Q3504" s="570">
        <v>4</v>
      </c>
      <c r="R3504" s="570">
        <v>70</v>
      </c>
      <c r="S3504" s="570">
        <v>4.5285714285714276</v>
      </c>
      <c r="T3504" s="570">
        <v>3.8</v>
      </c>
      <c r="U3504" s="570">
        <v>14.87714285714287</v>
      </c>
      <c r="V3504" s="570">
        <v>1.4285714285714288</v>
      </c>
      <c r="W3504" s="570">
        <v>0</v>
      </c>
      <c r="X3504" s="570">
        <v>45.714285714285722</v>
      </c>
      <c r="Y3504" s="570">
        <v>18.571428571428577</v>
      </c>
      <c r="Z3504" s="570">
        <v>8.016343509687303</v>
      </c>
      <c r="AA3504" s="570">
        <v>1.0653158964286955</v>
      </c>
      <c r="AB3504" s="570">
        <v>1.9242809417694564</v>
      </c>
      <c r="AC3504" s="570">
        <v>65.414611140716559</v>
      </c>
      <c r="AD3504" s="570">
        <v>71.279946339406635</v>
      </c>
      <c r="AE3504" s="570">
        <v>47.666270759303856</v>
      </c>
      <c r="AF3504" s="570">
        <v>1.8631887143997872</v>
      </c>
      <c r="AG3504" s="570">
        <v>3.0982337033323737</v>
      </c>
      <c r="AH3504" s="570">
        <v>0</v>
      </c>
      <c r="AI3504" s="570">
        <v>0</v>
      </c>
      <c r="AJ3504" s="570"/>
      <c r="AK3504" s="570"/>
      <c r="AL3504" s="570"/>
    </row>
    <row r="3505" spans="1:38">
      <c r="A3505" s="570">
        <v>19</v>
      </c>
      <c r="B3505" s="570">
        <v>233</v>
      </c>
      <c r="C3505" s="570">
        <v>2024</v>
      </c>
      <c r="D3505" s="570">
        <v>5</v>
      </c>
      <c r="E3505" s="570">
        <v>99</v>
      </c>
      <c r="F3505" s="570"/>
      <c r="G3505" s="570">
        <v>99</v>
      </c>
      <c r="H3505" s="570"/>
      <c r="I3505" s="570">
        <v>99</v>
      </c>
      <c r="J3505" s="570">
        <v>643</v>
      </c>
      <c r="K3505" s="570">
        <v>99</v>
      </c>
      <c r="L3505" s="570"/>
      <c r="M3505" s="570">
        <v>99</v>
      </c>
      <c r="N3505" s="570">
        <v>99</v>
      </c>
      <c r="O3505" s="570">
        <v>99</v>
      </c>
      <c r="P3505" s="570">
        <v>99</v>
      </c>
      <c r="Q3505" s="570">
        <v>4</v>
      </c>
      <c r="R3505" s="570">
        <v>30</v>
      </c>
      <c r="S3505" s="570">
        <v>5.2666666666666648</v>
      </c>
      <c r="T3505" s="570">
        <v>5.6</v>
      </c>
      <c r="U3505" s="570">
        <v>20.11333333333333</v>
      </c>
      <c r="V3505" s="570">
        <v>0</v>
      </c>
      <c r="W3505" s="570">
        <v>3.3333333333333344</v>
      </c>
      <c r="X3505" s="570">
        <v>80</v>
      </c>
      <c r="Y3505" s="570">
        <v>33.333333333333343</v>
      </c>
      <c r="Z3505" s="570">
        <v>5.709683781864725</v>
      </c>
      <c r="AA3505" s="570">
        <v>1.2364824660660938</v>
      </c>
      <c r="AB3505" s="570">
        <v>2.2449944320643662</v>
      </c>
      <c r="AC3505" s="570">
        <v>31.441950572650967</v>
      </c>
      <c r="AD3505" s="570">
        <v>54.781447111248255</v>
      </c>
      <c r="AE3505" s="570">
        <v>77.092218367941413</v>
      </c>
      <c r="AF3505" s="570">
        <v>1.4584346135148278</v>
      </c>
      <c r="AG3505" s="570">
        <v>2.8424588163801761</v>
      </c>
      <c r="AH3505" s="570">
        <v>0</v>
      </c>
      <c r="AI3505" s="570">
        <v>30</v>
      </c>
      <c r="AJ3505" s="570">
        <v>108.31666666666663</v>
      </c>
      <c r="AK3505" s="570">
        <v>15.539375913088683</v>
      </c>
      <c r="AL3505" s="570"/>
    </row>
    <row r="3506" spans="1:38">
      <c r="A3506" s="570">
        <v>19</v>
      </c>
      <c r="B3506" s="570">
        <v>234</v>
      </c>
      <c r="C3506" s="570">
        <v>2024</v>
      </c>
      <c r="D3506" s="570">
        <v>6</v>
      </c>
      <c r="E3506" s="570">
        <v>99</v>
      </c>
      <c r="F3506" s="570"/>
      <c r="G3506" s="570">
        <v>99</v>
      </c>
      <c r="H3506" s="570"/>
      <c r="I3506" s="570">
        <v>99</v>
      </c>
      <c r="J3506" s="570">
        <v>643</v>
      </c>
      <c r="K3506" s="570">
        <v>99</v>
      </c>
      <c r="L3506" s="570"/>
      <c r="M3506" s="570">
        <v>99</v>
      </c>
      <c r="N3506" s="570">
        <v>99</v>
      </c>
      <c r="O3506" s="570">
        <v>99</v>
      </c>
      <c r="P3506" s="570">
        <v>99</v>
      </c>
      <c r="Q3506" s="570">
        <v>8</v>
      </c>
      <c r="R3506" s="570">
        <v>109</v>
      </c>
      <c r="S3506" s="570">
        <v>4.660550458715595</v>
      </c>
      <c r="T3506" s="570">
        <v>4.2660550458715596</v>
      </c>
      <c r="U3506" s="570">
        <v>13.201834862385317</v>
      </c>
      <c r="V3506" s="570">
        <v>0.91743119266055051</v>
      </c>
      <c r="W3506" s="570">
        <v>2.7522935779816518</v>
      </c>
      <c r="X3506" s="570">
        <v>32.110091743119241</v>
      </c>
      <c r="Y3506" s="570">
        <v>7.339449541284405</v>
      </c>
      <c r="Z3506" s="570">
        <v>5.8823009548295193</v>
      </c>
      <c r="AA3506" s="570">
        <v>1.5338395995601017</v>
      </c>
      <c r="AB3506" s="570">
        <v>1.571782146557215</v>
      </c>
      <c r="AC3506" s="570">
        <v>-4.578978592381751</v>
      </c>
      <c r="AD3506" s="570">
        <v>49.638450911400611</v>
      </c>
      <c r="AE3506" s="570">
        <v>51.313654988603822</v>
      </c>
      <c r="AF3506" s="570">
        <v>6.5035799522673026</v>
      </c>
      <c r="AG3506" s="570">
        <v>6.6578450605174551</v>
      </c>
      <c r="AH3506" s="570">
        <v>0</v>
      </c>
      <c r="AI3506" s="570">
        <v>109</v>
      </c>
      <c r="AJ3506" s="570">
        <v>96.933027522935774</v>
      </c>
      <c r="AK3506" s="570">
        <v>13.759658775078128</v>
      </c>
      <c r="AL3506" s="570"/>
    </row>
    <row r="3507" spans="1:38">
      <c r="A3507" s="570">
        <v>19</v>
      </c>
      <c r="B3507" s="570">
        <v>235</v>
      </c>
      <c r="C3507" s="570">
        <v>2024</v>
      </c>
      <c r="D3507" s="570">
        <v>7</v>
      </c>
      <c r="E3507" s="570">
        <v>99</v>
      </c>
      <c r="F3507" s="570"/>
      <c r="G3507" s="570">
        <v>99</v>
      </c>
      <c r="H3507" s="570"/>
      <c r="I3507" s="570">
        <v>99</v>
      </c>
      <c r="J3507" s="570">
        <v>643</v>
      </c>
      <c r="K3507" s="570">
        <v>99</v>
      </c>
      <c r="L3507" s="570"/>
      <c r="M3507" s="570">
        <v>99</v>
      </c>
      <c r="N3507" s="570">
        <v>99</v>
      </c>
      <c r="O3507" s="570">
        <v>99</v>
      </c>
      <c r="P3507" s="570">
        <v>99</v>
      </c>
      <c r="Q3507" s="570"/>
      <c r="R3507" s="570">
        <v>0</v>
      </c>
      <c r="S3507" s="570"/>
      <c r="T3507" s="570"/>
      <c r="U3507" s="570"/>
      <c r="V3507" s="570"/>
      <c r="W3507" s="570"/>
      <c r="X3507" s="570"/>
      <c r="Y3507" s="570"/>
      <c r="Z3507" s="570"/>
      <c r="AA3507" s="570"/>
      <c r="AB3507" s="570"/>
      <c r="AC3507" s="570"/>
      <c r="AD3507" s="570"/>
      <c r="AE3507" s="570"/>
      <c r="AF3507" s="570"/>
      <c r="AG3507" s="570"/>
      <c r="AH3507" s="570"/>
      <c r="AI3507" s="570"/>
      <c r="AJ3507" s="570"/>
      <c r="AK3507" s="570"/>
      <c r="AL3507" s="570"/>
    </row>
    <row r="3508" spans="1:38">
      <c r="A3508" s="570">
        <v>19</v>
      </c>
      <c r="B3508" s="570">
        <v>236</v>
      </c>
      <c r="C3508" s="570">
        <v>2024</v>
      </c>
      <c r="D3508" s="570">
        <v>8</v>
      </c>
      <c r="E3508" s="570">
        <v>99</v>
      </c>
      <c r="F3508" s="570"/>
      <c r="G3508" s="570">
        <v>99</v>
      </c>
      <c r="H3508" s="570"/>
      <c r="I3508" s="570">
        <v>99</v>
      </c>
      <c r="J3508" s="570">
        <v>643</v>
      </c>
      <c r="K3508" s="570">
        <v>99</v>
      </c>
      <c r="L3508" s="570"/>
      <c r="M3508" s="570">
        <v>99</v>
      </c>
      <c r="N3508" s="570">
        <v>99</v>
      </c>
      <c r="O3508" s="570">
        <v>99</v>
      </c>
      <c r="P3508" s="570">
        <v>99</v>
      </c>
      <c r="Q3508" s="570"/>
      <c r="R3508" s="570">
        <v>0</v>
      </c>
      <c r="S3508" s="570"/>
      <c r="T3508" s="570"/>
      <c r="U3508" s="570"/>
      <c r="V3508" s="570"/>
      <c r="W3508" s="570"/>
      <c r="X3508" s="570"/>
      <c r="Y3508" s="570"/>
      <c r="Z3508" s="570"/>
      <c r="AA3508" s="570"/>
      <c r="AB3508" s="570"/>
      <c r="AC3508" s="570"/>
      <c r="AD3508" s="570"/>
      <c r="AE3508" s="570"/>
      <c r="AF3508" s="570"/>
      <c r="AG3508" s="570"/>
      <c r="AH3508" s="570"/>
      <c r="AI3508" s="570"/>
      <c r="AJ3508" s="570"/>
      <c r="AK3508" s="570"/>
      <c r="AL3508" s="570"/>
    </row>
    <row r="3509" spans="1:38">
      <c r="A3509" s="570">
        <v>19</v>
      </c>
      <c r="B3509" s="570">
        <v>237</v>
      </c>
      <c r="C3509" s="570">
        <v>2024</v>
      </c>
      <c r="D3509" s="570">
        <v>9</v>
      </c>
      <c r="E3509" s="570">
        <v>99</v>
      </c>
      <c r="F3509" s="570"/>
      <c r="G3509" s="570">
        <v>99</v>
      </c>
      <c r="H3509" s="570"/>
      <c r="I3509" s="570">
        <v>99</v>
      </c>
      <c r="J3509" s="570">
        <v>643</v>
      </c>
      <c r="K3509" s="570">
        <v>99</v>
      </c>
      <c r="L3509" s="570"/>
      <c r="M3509" s="570">
        <v>99</v>
      </c>
      <c r="N3509" s="570">
        <v>99</v>
      </c>
      <c r="O3509" s="570">
        <v>99</v>
      </c>
      <c r="P3509" s="570">
        <v>99</v>
      </c>
      <c r="Q3509" s="570">
        <v>7</v>
      </c>
      <c r="R3509" s="570">
        <v>134</v>
      </c>
      <c r="S3509" s="570">
        <v>5.179104477611939</v>
      </c>
      <c r="T3509" s="570">
        <v>4.6567164179104488</v>
      </c>
      <c r="U3509" s="570">
        <v>12.193283582089553</v>
      </c>
      <c r="V3509" s="570">
        <v>2.2388059701492535</v>
      </c>
      <c r="W3509" s="570">
        <v>6.716417910447765</v>
      </c>
      <c r="X3509" s="570">
        <v>17.910447761194028</v>
      </c>
      <c r="Y3509" s="570">
        <v>10.447761194029852</v>
      </c>
      <c r="Z3509" s="570">
        <v>7.857235450181018</v>
      </c>
      <c r="AA3509" s="570">
        <v>1.934952451375598</v>
      </c>
      <c r="AB3509" s="570">
        <v>1.9627291295538225</v>
      </c>
      <c r="AC3509" s="570">
        <v>56.348498000971745</v>
      </c>
      <c r="AD3509" s="570">
        <v>70.684376725912003</v>
      </c>
      <c r="AE3509" s="570">
        <v>65.678225041876587</v>
      </c>
      <c r="AF3509" s="570">
        <v>6.3297118564005679</v>
      </c>
      <c r="AG3509" s="570">
        <v>5.8635019522278355</v>
      </c>
      <c r="AH3509" s="570">
        <v>3.7313432835820906</v>
      </c>
      <c r="AI3509" s="570">
        <v>129</v>
      </c>
      <c r="AJ3509" s="570">
        <v>91.575968992248036</v>
      </c>
      <c r="AK3509" s="570">
        <v>14.443622920001696</v>
      </c>
      <c r="AL3509" s="570"/>
    </row>
    <row r="3510" spans="1:38">
      <c r="A3510" s="570">
        <v>19</v>
      </c>
      <c r="B3510" s="570">
        <v>238</v>
      </c>
      <c r="C3510" s="570">
        <v>2024</v>
      </c>
      <c r="D3510" s="570">
        <v>10</v>
      </c>
      <c r="E3510" s="570">
        <v>99</v>
      </c>
      <c r="F3510" s="570"/>
      <c r="G3510" s="570">
        <v>99</v>
      </c>
      <c r="H3510" s="570"/>
      <c r="I3510" s="570">
        <v>99</v>
      </c>
      <c r="J3510" s="570">
        <v>643</v>
      </c>
      <c r="K3510" s="570">
        <v>99</v>
      </c>
      <c r="L3510" s="570"/>
      <c r="M3510" s="570">
        <v>99</v>
      </c>
      <c r="N3510" s="570">
        <v>99</v>
      </c>
      <c r="O3510" s="570">
        <v>99</v>
      </c>
      <c r="P3510" s="570">
        <v>99</v>
      </c>
      <c r="Q3510" s="570">
        <v>9</v>
      </c>
      <c r="R3510" s="570">
        <v>89</v>
      </c>
      <c r="S3510" s="570">
        <v>5.6741573033707882</v>
      </c>
      <c r="T3510" s="570">
        <v>5.01123595505618</v>
      </c>
      <c r="U3510" s="570">
        <v>19.719101123595504</v>
      </c>
      <c r="V3510" s="570">
        <v>4.4943820224719104</v>
      </c>
      <c r="W3510" s="570">
        <v>3.3707865168539315</v>
      </c>
      <c r="X3510" s="570">
        <v>68.539325842696599</v>
      </c>
      <c r="Y3510" s="570">
        <v>23.59550561797753</v>
      </c>
      <c r="Z3510" s="570">
        <v>6.6314347830547664</v>
      </c>
      <c r="AA3510" s="570">
        <v>1.7531690785409939</v>
      </c>
      <c r="AB3510" s="570">
        <v>1.7189909636438627</v>
      </c>
      <c r="AC3510" s="570">
        <v>31.955997649423303</v>
      </c>
      <c r="AD3510" s="570">
        <v>62.548354984682</v>
      </c>
      <c r="AE3510" s="570">
        <v>77.67043629709201</v>
      </c>
      <c r="AF3510" s="570">
        <v>1.7308440295604826</v>
      </c>
      <c r="AG3510" s="570">
        <v>2.1538102806089596</v>
      </c>
      <c r="AH3510" s="570">
        <v>0</v>
      </c>
      <c r="AI3510" s="570">
        <v>89</v>
      </c>
      <c r="AJ3510" s="570">
        <v>106.20337078651684</v>
      </c>
      <c r="AK3510" s="570">
        <v>15.982557752428955</v>
      </c>
      <c r="AL3510" s="570"/>
    </row>
    <row r="3511" spans="1:38">
      <c r="A3511" s="570">
        <v>19</v>
      </c>
      <c r="B3511" s="570">
        <v>239</v>
      </c>
      <c r="C3511" s="570">
        <v>2024</v>
      </c>
      <c r="D3511" s="570">
        <v>11</v>
      </c>
      <c r="E3511" s="570">
        <v>99</v>
      </c>
      <c r="F3511" s="570"/>
      <c r="G3511" s="570">
        <v>99</v>
      </c>
      <c r="H3511" s="570"/>
      <c r="I3511" s="570">
        <v>99</v>
      </c>
      <c r="J3511" s="570">
        <v>643</v>
      </c>
      <c r="K3511" s="570">
        <v>99</v>
      </c>
      <c r="L3511" s="570"/>
      <c r="M3511" s="570">
        <v>99</v>
      </c>
      <c r="N3511" s="570">
        <v>99</v>
      </c>
      <c r="O3511" s="570">
        <v>99</v>
      </c>
      <c r="P3511" s="570">
        <v>99</v>
      </c>
      <c r="Q3511" s="570">
        <v>9</v>
      </c>
      <c r="R3511" s="570">
        <v>91</v>
      </c>
      <c r="S3511" s="570">
        <v>5.7582417582417591</v>
      </c>
      <c r="T3511" s="570">
        <v>5.0439560439560438</v>
      </c>
      <c r="U3511" s="570">
        <v>17.608791208791196</v>
      </c>
      <c r="V3511" s="570">
        <v>9.8901098901098887</v>
      </c>
      <c r="W3511" s="570">
        <v>3.2967032967032961</v>
      </c>
      <c r="X3511" s="570">
        <v>46.15384615384616</v>
      </c>
      <c r="Y3511" s="570">
        <v>21.978021978021971</v>
      </c>
      <c r="Z3511" s="570">
        <v>7.3406836875295713</v>
      </c>
      <c r="AA3511" s="570">
        <v>1.3775329065346931</v>
      </c>
      <c r="AB3511" s="570">
        <v>1.4966048603281941</v>
      </c>
      <c r="AC3511" s="570">
        <v>37.045777705134753</v>
      </c>
      <c r="AD3511" s="570">
        <v>55.551184441675005</v>
      </c>
      <c r="AE3511" s="570">
        <v>62.346624857408997</v>
      </c>
      <c r="AF3511" s="570">
        <v>3.3455882352941178</v>
      </c>
      <c r="AG3511" s="570">
        <v>3.5297020106789772</v>
      </c>
      <c r="AH3511" s="570">
        <v>0</v>
      </c>
      <c r="AI3511" s="570">
        <v>81</v>
      </c>
      <c r="AJ3511" s="570">
        <v>103.69135802469135</v>
      </c>
      <c r="AK3511" s="570">
        <v>15.400380759856278</v>
      </c>
      <c r="AL3511" s="570"/>
    </row>
    <row r="3512" spans="1:38">
      <c r="A3512" s="570">
        <v>19</v>
      </c>
      <c r="B3512" s="570">
        <v>240</v>
      </c>
      <c r="C3512" s="570">
        <v>2024</v>
      </c>
      <c r="D3512" s="570">
        <v>12</v>
      </c>
      <c r="E3512" s="570">
        <v>99</v>
      </c>
      <c r="F3512" s="570"/>
      <c r="G3512" s="570">
        <v>99</v>
      </c>
      <c r="H3512" s="570"/>
      <c r="I3512" s="570">
        <v>99</v>
      </c>
      <c r="J3512" s="570">
        <v>643</v>
      </c>
      <c r="K3512" s="570">
        <v>99</v>
      </c>
      <c r="L3512" s="570"/>
      <c r="M3512" s="570">
        <v>99</v>
      </c>
      <c r="N3512" s="570">
        <v>99</v>
      </c>
      <c r="O3512" s="570">
        <v>99</v>
      </c>
      <c r="P3512" s="570">
        <v>99</v>
      </c>
      <c r="Q3512" s="570">
        <v>1</v>
      </c>
      <c r="R3512" s="570">
        <v>10</v>
      </c>
      <c r="S3512" s="570">
        <v>6.1</v>
      </c>
      <c r="T3512" s="570">
        <v>4.9000000000000004</v>
      </c>
      <c r="U3512" s="570">
        <v>14.53</v>
      </c>
      <c r="V3512" s="570">
        <v>0</v>
      </c>
      <c r="W3512" s="570">
        <v>0</v>
      </c>
      <c r="X3512" s="570">
        <v>40</v>
      </c>
      <c r="Y3512" s="570">
        <v>0</v>
      </c>
      <c r="Z3512" s="570">
        <v>4.7318178325036966</v>
      </c>
      <c r="AA3512" s="570">
        <v>0.70000000000000651</v>
      </c>
      <c r="AB3512" s="570">
        <v>1.1357816691600529</v>
      </c>
      <c r="AC3512" s="570">
        <v>-18.506931515808237</v>
      </c>
      <c r="AD3512" s="570">
        <v>63.691874011936683</v>
      </c>
      <c r="AE3512" s="570">
        <v>1.2577870090368819</v>
      </c>
      <c r="AF3512" s="570">
        <v>2.3310023310023311</v>
      </c>
      <c r="AG3512" s="570">
        <v>1.7434605231581477</v>
      </c>
      <c r="AH3512" s="570">
        <v>0</v>
      </c>
      <c r="AI3512" s="570">
        <v>10</v>
      </c>
      <c r="AJ3512" s="570">
        <v>96.09</v>
      </c>
      <c r="AK3512" s="570">
        <v>15.782522160671093</v>
      </c>
      <c r="AL3512" s="570"/>
    </row>
    <row r="3513" spans="1:38">
      <c r="A3513" s="570">
        <v>19</v>
      </c>
      <c r="B3513" s="570">
        <v>241</v>
      </c>
      <c r="C3513" s="570">
        <v>2024</v>
      </c>
      <c r="D3513" s="570">
        <v>1</v>
      </c>
      <c r="E3513" s="570">
        <v>99</v>
      </c>
      <c r="F3513" s="570"/>
      <c r="G3513" s="570">
        <v>99</v>
      </c>
      <c r="H3513" s="570"/>
      <c r="I3513" s="570">
        <v>99</v>
      </c>
      <c r="J3513" s="570">
        <v>802</v>
      </c>
      <c r="K3513" s="570">
        <v>99</v>
      </c>
      <c r="L3513" s="570"/>
      <c r="M3513" s="570">
        <v>99</v>
      </c>
      <c r="N3513" s="570">
        <v>99</v>
      </c>
      <c r="O3513" s="570">
        <v>99</v>
      </c>
      <c r="P3513" s="570">
        <v>99</v>
      </c>
      <c r="Q3513" s="570"/>
      <c r="R3513" s="570">
        <v>0</v>
      </c>
      <c r="S3513" s="570"/>
      <c r="T3513" s="570"/>
      <c r="U3513" s="570"/>
      <c r="V3513" s="570"/>
      <c r="W3513" s="570"/>
      <c r="X3513" s="570"/>
      <c r="Y3513" s="570"/>
      <c r="Z3513" s="570"/>
      <c r="AA3513" s="570"/>
      <c r="AB3513" s="570"/>
      <c r="AC3513" s="570"/>
      <c r="AD3513" s="570"/>
      <c r="AE3513" s="570"/>
      <c r="AF3513" s="570"/>
      <c r="AG3513" s="570"/>
      <c r="AH3513" s="570"/>
      <c r="AI3513" s="570"/>
      <c r="AJ3513" s="570"/>
      <c r="AK3513" s="570"/>
      <c r="AL3513" s="570"/>
    </row>
    <row r="3514" spans="1:38">
      <c r="A3514" s="570">
        <v>19</v>
      </c>
      <c r="B3514" s="570">
        <v>242</v>
      </c>
      <c r="C3514" s="570">
        <v>2024</v>
      </c>
      <c r="D3514" s="570">
        <v>2</v>
      </c>
      <c r="E3514" s="570">
        <v>99</v>
      </c>
      <c r="F3514" s="570"/>
      <c r="G3514" s="570">
        <v>99</v>
      </c>
      <c r="H3514" s="570"/>
      <c r="I3514" s="570">
        <v>99</v>
      </c>
      <c r="J3514" s="570">
        <v>802</v>
      </c>
      <c r="K3514" s="570">
        <v>99</v>
      </c>
      <c r="L3514" s="570"/>
      <c r="M3514" s="570">
        <v>99</v>
      </c>
      <c r="N3514" s="570">
        <v>99</v>
      </c>
      <c r="O3514" s="570">
        <v>99</v>
      </c>
      <c r="P3514" s="570">
        <v>99</v>
      </c>
      <c r="Q3514" s="570"/>
      <c r="R3514" s="570">
        <v>0</v>
      </c>
      <c r="S3514" s="570"/>
      <c r="T3514" s="570"/>
      <c r="U3514" s="570"/>
      <c r="V3514" s="570"/>
      <c r="W3514" s="570"/>
      <c r="X3514" s="570"/>
      <c r="Y3514" s="570"/>
      <c r="Z3514" s="570"/>
      <c r="AA3514" s="570"/>
      <c r="AB3514" s="570"/>
      <c r="AC3514" s="570"/>
      <c r="AD3514" s="570"/>
      <c r="AE3514" s="570"/>
      <c r="AF3514" s="570"/>
      <c r="AG3514" s="570"/>
      <c r="AH3514" s="570"/>
      <c r="AI3514" s="570"/>
      <c r="AJ3514" s="570"/>
      <c r="AK3514" s="570"/>
      <c r="AL3514" s="570"/>
    </row>
    <row r="3515" spans="1:38">
      <c r="A3515" s="570">
        <v>19</v>
      </c>
      <c r="B3515" s="570">
        <v>243</v>
      </c>
      <c r="C3515" s="570">
        <v>2024</v>
      </c>
      <c r="D3515" s="570">
        <v>3</v>
      </c>
      <c r="E3515" s="570">
        <v>99</v>
      </c>
      <c r="F3515" s="570"/>
      <c r="G3515" s="570">
        <v>99</v>
      </c>
      <c r="H3515" s="570"/>
      <c r="I3515" s="570">
        <v>99</v>
      </c>
      <c r="J3515" s="570">
        <v>802</v>
      </c>
      <c r="K3515" s="570">
        <v>99</v>
      </c>
      <c r="L3515" s="570"/>
      <c r="M3515" s="570">
        <v>99</v>
      </c>
      <c r="N3515" s="570">
        <v>99</v>
      </c>
      <c r="O3515" s="570">
        <v>99</v>
      </c>
      <c r="P3515" s="570">
        <v>99</v>
      </c>
      <c r="Q3515" s="570"/>
      <c r="R3515" s="570">
        <v>0</v>
      </c>
      <c r="S3515" s="570"/>
      <c r="T3515" s="570"/>
      <c r="U3515" s="570"/>
      <c r="V3515" s="570"/>
      <c r="W3515" s="570"/>
      <c r="X3515" s="570"/>
      <c r="Y3515" s="570"/>
      <c r="Z3515" s="570"/>
      <c r="AA3515" s="570"/>
      <c r="AB3515" s="570"/>
      <c r="AC3515" s="570"/>
      <c r="AD3515" s="570"/>
      <c r="AE3515" s="570"/>
      <c r="AF3515" s="570"/>
      <c r="AG3515" s="570"/>
      <c r="AH3515" s="570"/>
      <c r="AI3515" s="570"/>
      <c r="AJ3515" s="570"/>
      <c r="AK3515" s="570"/>
      <c r="AL3515" s="570"/>
    </row>
    <row r="3516" spans="1:38">
      <c r="A3516" s="570">
        <v>19</v>
      </c>
      <c r="B3516" s="570">
        <v>244</v>
      </c>
      <c r="C3516" s="570">
        <v>2024</v>
      </c>
      <c r="D3516" s="570">
        <v>4</v>
      </c>
      <c r="E3516" s="570">
        <v>99</v>
      </c>
      <c r="F3516" s="570"/>
      <c r="G3516" s="570">
        <v>99</v>
      </c>
      <c r="H3516" s="570"/>
      <c r="I3516" s="570">
        <v>99</v>
      </c>
      <c r="J3516" s="570">
        <v>802</v>
      </c>
      <c r="K3516" s="570">
        <v>99</v>
      </c>
      <c r="L3516" s="570"/>
      <c r="M3516" s="570">
        <v>99</v>
      </c>
      <c r="N3516" s="570">
        <v>99</v>
      </c>
      <c r="O3516" s="570">
        <v>99</v>
      </c>
      <c r="P3516" s="570">
        <v>99</v>
      </c>
      <c r="Q3516" s="570"/>
      <c r="R3516" s="570">
        <v>0</v>
      </c>
      <c r="S3516" s="570"/>
      <c r="T3516" s="570"/>
      <c r="U3516" s="570"/>
      <c r="V3516" s="570"/>
      <c r="W3516" s="570"/>
      <c r="X3516" s="570"/>
      <c r="Y3516" s="570"/>
      <c r="Z3516" s="570"/>
      <c r="AA3516" s="570"/>
      <c r="AB3516" s="570"/>
      <c r="AC3516" s="570"/>
      <c r="AD3516" s="570"/>
      <c r="AE3516" s="570"/>
      <c r="AF3516" s="570"/>
      <c r="AG3516" s="570"/>
      <c r="AH3516" s="570"/>
      <c r="AI3516" s="570"/>
      <c r="AJ3516" s="570"/>
      <c r="AK3516" s="570"/>
      <c r="AL3516" s="570"/>
    </row>
    <row r="3517" spans="1:38">
      <c r="A3517" s="570">
        <v>19</v>
      </c>
      <c r="B3517" s="570">
        <v>245</v>
      </c>
      <c r="C3517" s="570">
        <v>2024</v>
      </c>
      <c r="D3517" s="570">
        <v>5</v>
      </c>
      <c r="E3517" s="570">
        <v>99</v>
      </c>
      <c r="F3517" s="570"/>
      <c r="G3517" s="570">
        <v>99</v>
      </c>
      <c r="H3517" s="570"/>
      <c r="I3517" s="570">
        <v>99</v>
      </c>
      <c r="J3517" s="570">
        <v>802</v>
      </c>
      <c r="K3517" s="570">
        <v>99</v>
      </c>
      <c r="L3517" s="570"/>
      <c r="M3517" s="570">
        <v>99</v>
      </c>
      <c r="N3517" s="570">
        <v>99</v>
      </c>
      <c r="O3517" s="570">
        <v>99</v>
      </c>
      <c r="P3517" s="570">
        <v>99</v>
      </c>
      <c r="Q3517" s="570"/>
      <c r="R3517" s="570">
        <v>0</v>
      </c>
      <c r="S3517" s="570"/>
      <c r="T3517" s="570"/>
      <c r="U3517" s="570"/>
      <c r="V3517" s="570"/>
      <c r="W3517" s="570"/>
      <c r="X3517" s="570"/>
      <c r="Y3517" s="570"/>
      <c r="Z3517" s="570"/>
      <c r="AA3517" s="570"/>
      <c r="AB3517" s="570"/>
      <c r="AC3517" s="570"/>
      <c r="AD3517" s="570"/>
      <c r="AE3517" s="570"/>
      <c r="AF3517" s="570"/>
      <c r="AG3517" s="570"/>
      <c r="AH3517" s="570"/>
      <c r="AI3517" s="570"/>
      <c r="AJ3517" s="570"/>
      <c r="AK3517" s="570"/>
      <c r="AL3517" s="570"/>
    </row>
    <row r="3518" spans="1:38">
      <c r="A3518" s="570">
        <v>19</v>
      </c>
      <c r="B3518" s="570">
        <v>246</v>
      </c>
      <c r="C3518" s="570">
        <v>2024</v>
      </c>
      <c r="D3518" s="570">
        <v>6</v>
      </c>
      <c r="E3518" s="570">
        <v>99</v>
      </c>
      <c r="F3518" s="570"/>
      <c r="G3518" s="570">
        <v>99</v>
      </c>
      <c r="H3518" s="570"/>
      <c r="I3518" s="570">
        <v>99</v>
      </c>
      <c r="J3518" s="570">
        <v>802</v>
      </c>
      <c r="K3518" s="570">
        <v>99</v>
      </c>
      <c r="L3518" s="570"/>
      <c r="M3518" s="570">
        <v>99</v>
      </c>
      <c r="N3518" s="570">
        <v>99</v>
      </c>
      <c r="O3518" s="570">
        <v>99</v>
      </c>
      <c r="P3518" s="570">
        <v>99</v>
      </c>
      <c r="Q3518" s="570"/>
      <c r="R3518" s="570">
        <v>0</v>
      </c>
      <c r="S3518" s="570"/>
      <c r="T3518" s="570"/>
      <c r="U3518" s="570"/>
      <c r="V3518" s="570"/>
      <c r="W3518" s="570"/>
      <c r="X3518" s="570"/>
      <c r="Y3518" s="570"/>
      <c r="Z3518" s="570"/>
      <c r="AA3518" s="570"/>
      <c r="AB3518" s="570"/>
      <c r="AC3518" s="570"/>
      <c r="AD3518" s="570"/>
      <c r="AE3518" s="570"/>
      <c r="AF3518" s="570"/>
      <c r="AG3518" s="570"/>
      <c r="AH3518" s="570"/>
      <c r="AI3518" s="570"/>
      <c r="AJ3518" s="570"/>
      <c r="AK3518" s="570"/>
      <c r="AL3518" s="570"/>
    </row>
    <row r="3519" spans="1:38">
      <c r="A3519" s="570">
        <v>19</v>
      </c>
      <c r="B3519" s="570">
        <v>247</v>
      </c>
      <c r="C3519" s="570">
        <v>2024</v>
      </c>
      <c r="D3519" s="570">
        <v>7</v>
      </c>
      <c r="E3519" s="570">
        <v>99</v>
      </c>
      <c r="F3519" s="570"/>
      <c r="G3519" s="570">
        <v>99</v>
      </c>
      <c r="H3519" s="570"/>
      <c r="I3519" s="570">
        <v>99</v>
      </c>
      <c r="J3519" s="570">
        <v>802</v>
      </c>
      <c r="K3519" s="570">
        <v>99</v>
      </c>
      <c r="L3519" s="570"/>
      <c r="M3519" s="570">
        <v>99</v>
      </c>
      <c r="N3519" s="570">
        <v>99</v>
      </c>
      <c r="O3519" s="570">
        <v>99</v>
      </c>
      <c r="P3519" s="570">
        <v>99</v>
      </c>
      <c r="Q3519" s="570"/>
      <c r="R3519" s="570">
        <v>0</v>
      </c>
      <c r="S3519" s="570"/>
      <c r="T3519" s="570"/>
      <c r="U3519" s="570"/>
      <c r="V3519" s="570"/>
      <c r="W3519" s="570"/>
      <c r="X3519" s="570"/>
      <c r="Y3519" s="570"/>
      <c r="Z3519" s="570"/>
      <c r="AA3519" s="570"/>
      <c r="AB3519" s="570"/>
      <c r="AC3519" s="570"/>
      <c r="AD3519" s="570"/>
      <c r="AE3519" s="570"/>
      <c r="AF3519" s="570"/>
      <c r="AG3519" s="570"/>
      <c r="AH3519" s="570"/>
      <c r="AI3519" s="570"/>
      <c r="AJ3519" s="570"/>
      <c r="AK3519" s="570"/>
      <c r="AL3519" s="570"/>
    </row>
    <row r="3520" spans="1:38">
      <c r="A3520" s="570">
        <v>19</v>
      </c>
      <c r="B3520" s="570">
        <v>248</v>
      </c>
      <c r="C3520" s="570">
        <v>2024</v>
      </c>
      <c r="D3520" s="570">
        <v>8</v>
      </c>
      <c r="E3520" s="570">
        <v>99</v>
      </c>
      <c r="F3520" s="570"/>
      <c r="G3520" s="570">
        <v>99</v>
      </c>
      <c r="H3520" s="570"/>
      <c r="I3520" s="570">
        <v>99</v>
      </c>
      <c r="J3520" s="570">
        <v>802</v>
      </c>
      <c r="K3520" s="570">
        <v>99</v>
      </c>
      <c r="L3520" s="570"/>
      <c r="M3520" s="570">
        <v>99</v>
      </c>
      <c r="N3520" s="570">
        <v>99</v>
      </c>
      <c r="O3520" s="570">
        <v>99</v>
      </c>
      <c r="P3520" s="570">
        <v>99</v>
      </c>
      <c r="Q3520" s="570"/>
      <c r="R3520" s="570">
        <v>0</v>
      </c>
      <c r="S3520" s="570"/>
      <c r="T3520" s="570"/>
      <c r="U3520" s="570"/>
      <c r="V3520" s="570"/>
      <c r="W3520" s="570"/>
      <c r="X3520" s="570"/>
      <c r="Y3520" s="570"/>
      <c r="Z3520" s="570"/>
      <c r="AA3520" s="570"/>
      <c r="AB3520" s="570"/>
      <c r="AC3520" s="570"/>
      <c r="AD3520" s="570"/>
      <c r="AE3520" s="570"/>
      <c r="AF3520" s="570"/>
      <c r="AG3520" s="570"/>
      <c r="AH3520" s="570"/>
      <c r="AI3520" s="570"/>
      <c r="AJ3520" s="570"/>
      <c r="AK3520" s="570"/>
      <c r="AL3520" s="570"/>
    </row>
    <row r="3521" spans="1:38">
      <c r="A3521" s="570">
        <v>19</v>
      </c>
      <c r="B3521" s="570">
        <v>249</v>
      </c>
      <c r="C3521" s="570">
        <v>2024</v>
      </c>
      <c r="D3521" s="570">
        <v>9</v>
      </c>
      <c r="E3521" s="570">
        <v>99</v>
      </c>
      <c r="F3521" s="570"/>
      <c r="G3521" s="570">
        <v>99</v>
      </c>
      <c r="H3521" s="570"/>
      <c r="I3521" s="570">
        <v>99</v>
      </c>
      <c r="J3521" s="570">
        <v>802</v>
      </c>
      <c r="K3521" s="570">
        <v>99</v>
      </c>
      <c r="L3521" s="570"/>
      <c r="M3521" s="570">
        <v>99</v>
      </c>
      <c r="N3521" s="570">
        <v>99</v>
      </c>
      <c r="O3521" s="570">
        <v>99</v>
      </c>
      <c r="P3521" s="570">
        <v>99</v>
      </c>
      <c r="Q3521" s="570"/>
      <c r="R3521" s="570">
        <v>0</v>
      </c>
      <c r="S3521" s="570"/>
      <c r="T3521" s="570"/>
      <c r="U3521" s="570"/>
      <c r="V3521" s="570"/>
      <c r="W3521" s="570"/>
      <c r="X3521" s="570"/>
      <c r="Y3521" s="570"/>
      <c r="Z3521" s="570"/>
      <c r="AA3521" s="570"/>
      <c r="AB3521" s="570"/>
      <c r="AC3521" s="570"/>
      <c r="AD3521" s="570"/>
      <c r="AE3521" s="570"/>
      <c r="AF3521" s="570"/>
      <c r="AG3521" s="570"/>
      <c r="AH3521" s="570"/>
      <c r="AI3521" s="570"/>
      <c r="AJ3521" s="570"/>
      <c r="AK3521" s="570"/>
      <c r="AL3521" s="570"/>
    </row>
    <row r="3522" spans="1:38">
      <c r="A3522" s="570">
        <v>19</v>
      </c>
      <c r="B3522" s="570">
        <v>250</v>
      </c>
      <c r="C3522" s="570">
        <v>2024</v>
      </c>
      <c r="D3522" s="570">
        <v>10</v>
      </c>
      <c r="E3522" s="570">
        <v>99</v>
      </c>
      <c r="F3522" s="570"/>
      <c r="G3522" s="570">
        <v>99</v>
      </c>
      <c r="H3522" s="570"/>
      <c r="I3522" s="570">
        <v>99</v>
      </c>
      <c r="J3522" s="570">
        <v>802</v>
      </c>
      <c r="K3522" s="570">
        <v>99</v>
      </c>
      <c r="L3522" s="570"/>
      <c r="M3522" s="570">
        <v>99</v>
      </c>
      <c r="N3522" s="570">
        <v>99</v>
      </c>
      <c r="O3522" s="570">
        <v>99</v>
      </c>
      <c r="P3522" s="570">
        <v>99</v>
      </c>
      <c r="Q3522" s="570"/>
      <c r="R3522" s="570">
        <v>0</v>
      </c>
      <c r="S3522" s="570"/>
      <c r="T3522" s="570"/>
      <c r="U3522" s="570"/>
      <c r="V3522" s="570"/>
      <c r="W3522" s="570"/>
      <c r="X3522" s="570"/>
      <c r="Y3522" s="570"/>
      <c r="Z3522" s="570"/>
      <c r="AA3522" s="570"/>
      <c r="AB3522" s="570"/>
      <c r="AC3522" s="570"/>
      <c r="AD3522" s="570"/>
      <c r="AE3522" s="570"/>
      <c r="AF3522" s="570"/>
      <c r="AG3522" s="570"/>
      <c r="AH3522" s="570"/>
      <c r="AI3522" s="570"/>
      <c r="AJ3522" s="570"/>
      <c r="AK3522" s="570"/>
      <c r="AL3522" s="570"/>
    </row>
    <row r="3523" spans="1:38">
      <c r="A3523" s="570">
        <v>19</v>
      </c>
      <c r="B3523" s="570">
        <v>251</v>
      </c>
      <c r="C3523" s="570">
        <v>2024</v>
      </c>
      <c r="D3523" s="570">
        <v>11</v>
      </c>
      <c r="E3523" s="570">
        <v>99</v>
      </c>
      <c r="F3523" s="570"/>
      <c r="G3523" s="570">
        <v>99</v>
      </c>
      <c r="H3523" s="570"/>
      <c r="I3523" s="570">
        <v>99</v>
      </c>
      <c r="J3523" s="570">
        <v>802</v>
      </c>
      <c r="K3523" s="570">
        <v>99</v>
      </c>
      <c r="L3523" s="570"/>
      <c r="M3523" s="570">
        <v>99</v>
      </c>
      <c r="N3523" s="570">
        <v>99</v>
      </c>
      <c r="O3523" s="570">
        <v>99</v>
      </c>
      <c r="P3523" s="570">
        <v>99</v>
      </c>
      <c r="Q3523" s="570">
        <v>1</v>
      </c>
      <c r="R3523" s="570">
        <v>1</v>
      </c>
      <c r="S3523" s="570">
        <v>0</v>
      </c>
      <c r="T3523" s="570">
        <v>7</v>
      </c>
      <c r="U3523" s="570">
        <v>9.6</v>
      </c>
      <c r="V3523" s="570">
        <v>0</v>
      </c>
      <c r="W3523" s="570">
        <v>0</v>
      </c>
      <c r="X3523" s="570">
        <v>0</v>
      </c>
      <c r="Y3523" s="570">
        <v>0</v>
      </c>
      <c r="Z3523" s="570">
        <v>0</v>
      </c>
      <c r="AA3523" s="570"/>
      <c r="AB3523" s="570">
        <v>0</v>
      </c>
      <c r="AC3523" s="570"/>
      <c r="AD3523" s="570"/>
      <c r="AE3523" s="570"/>
      <c r="AF3523" s="570">
        <v>3.6764705882352942E-2</v>
      </c>
      <c r="AG3523" s="570">
        <v>2.1146492325585499E-2</v>
      </c>
      <c r="AH3523" s="570">
        <v>100</v>
      </c>
      <c r="AI3523" s="570"/>
      <c r="AJ3523" s="570"/>
      <c r="AK3523" s="570"/>
      <c r="AL3523" s="570"/>
    </row>
    <row r="3524" spans="1:38">
      <c r="A3524" s="570">
        <v>19</v>
      </c>
      <c r="B3524" s="570">
        <v>252</v>
      </c>
      <c r="C3524" s="570">
        <v>2024</v>
      </c>
      <c r="D3524" s="570">
        <v>12</v>
      </c>
      <c r="E3524" s="570">
        <v>99</v>
      </c>
      <c r="F3524" s="570"/>
      <c r="G3524" s="570">
        <v>99</v>
      </c>
      <c r="H3524" s="570"/>
      <c r="I3524" s="570">
        <v>99</v>
      </c>
      <c r="J3524" s="570">
        <v>802</v>
      </c>
      <c r="K3524" s="570">
        <v>99</v>
      </c>
      <c r="L3524" s="570"/>
      <c r="M3524" s="570">
        <v>99</v>
      </c>
      <c r="N3524" s="570">
        <v>99</v>
      </c>
      <c r="O3524" s="570">
        <v>99</v>
      </c>
      <c r="P3524" s="570">
        <v>99</v>
      </c>
      <c r="Q3524" s="570"/>
      <c r="R3524" s="570">
        <v>0</v>
      </c>
      <c r="S3524" s="570"/>
      <c r="T3524" s="570"/>
      <c r="U3524" s="570"/>
      <c r="V3524" s="570"/>
      <c r="W3524" s="570"/>
      <c r="X3524" s="570"/>
      <c r="Y3524" s="570"/>
      <c r="Z3524" s="570"/>
      <c r="AA3524" s="570"/>
      <c r="AB3524" s="570"/>
      <c r="AC3524" s="570"/>
      <c r="AD3524" s="570"/>
      <c r="AE3524" s="570"/>
      <c r="AF3524" s="570"/>
      <c r="AG3524" s="570"/>
      <c r="AH3524" s="570"/>
      <c r="AI3524" s="570"/>
      <c r="AJ3524" s="570"/>
      <c r="AK3524" s="570"/>
      <c r="AL3524" s="570"/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330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L24" sqref="L24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style="320" customWidth="1"/>
    <col min="8" max="8" width="6.08984375" customWidth="1"/>
    <col min="9" max="9" width="6" style="92" customWidth="1"/>
    <col min="10" max="10" width="5" style="92" customWidth="1"/>
    <col min="11" max="11" width="5.54296875" style="92" customWidth="1"/>
    <col min="12" max="12" width="5.54296875" style="320" customWidth="1"/>
    <col min="13" max="13" width="1" style="92" customWidth="1"/>
    <col min="14" max="14" width="6.1796875" style="1" customWidth="1"/>
    <col min="15" max="15" width="5.1796875" customWidth="1"/>
    <col min="16" max="16" width="6" customWidth="1"/>
    <col min="17" max="17" width="1.90625" customWidth="1"/>
    <col min="18" max="18" width="7" customWidth="1"/>
    <col min="19" max="19" width="7.54296875" customWidth="1"/>
    <col min="20" max="20" width="5" customWidth="1"/>
    <col min="21" max="21" width="6.90625" customWidth="1"/>
    <col min="22" max="22" width="5.1796875" customWidth="1"/>
    <col min="23" max="23" width="6.54296875" style="92" customWidth="1"/>
    <col min="24" max="24" width="4.90625" style="92" customWidth="1"/>
    <col min="25" max="25" width="5.08984375" style="11" customWidth="1"/>
    <col min="26" max="26" width="5" style="11" customWidth="1"/>
    <col min="27" max="27" width="5.08984375" style="92" customWidth="1"/>
    <col min="28" max="28" width="5.6328125" customWidth="1"/>
    <col min="29" max="29" width="5.36328125" customWidth="1"/>
    <col min="30" max="30" width="5.453125" customWidth="1"/>
    <col min="31" max="31" width="7.453125" customWidth="1"/>
    <col min="32" max="32" width="8.1796875" style="11" customWidth="1"/>
    <col min="33" max="33" width="9" customWidth="1"/>
    <col min="34" max="35" width="10.6328125" customWidth="1"/>
    <col min="36" max="36" width="9.54296875" customWidth="1"/>
    <col min="37" max="37" width="7.6328125" customWidth="1"/>
    <col min="39" max="39" width="12.453125" customWidth="1"/>
    <col min="40" max="40" width="13.36328125" customWidth="1"/>
  </cols>
  <sheetData>
    <row r="1" spans="1:57">
      <c r="A1" s="47"/>
      <c r="B1" s="47"/>
      <c r="C1" s="47"/>
      <c r="D1" s="47"/>
      <c r="E1" s="47"/>
      <c r="F1" s="47"/>
      <c r="G1" s="336"/>
      <c r="H1" s="47"/>
      <c r="I1" s="90"/>
      <c r="J1" s="90"/>
      <c r="K1" s="90"/>
      <c r="L1" s="336"/>
      <c r="M1" s="90"/>
      <c r="N1" s="152"/>
      <c r="O1" s="47"/>
      <c r="P1" s="47"/>
      <c r="Q1" s="47"/>
      <c r="R1" s="47"/>
      <c r="S1" s="47"/>
      <c r="T1" s="47"/>
      <c r="U1" s="47"/>
      <c r="V1" s="47"/>
      <c r="W1" s="90"/>
      <c r="X1" s="90"/>
      <c r="Y1" s="71"/>
      <c r="Z1" s="71"/>
      <c r="AA1" s="90"/>
      <c r="AB1" s="47"/>
      <c r="AC1" s="47"/>
      <c r="AD1" s="47"/>
      <c r="AE1" s="47"/>
      <c r="AF1" s="71"/>
      <c r="AG1" s="47"/>
      <c r="AH1" s="22"/>
      <c r="AI1" s="22"/>
      <c r="AJ1" s="22"/>
    </row>
    <row r="2" spans="1:57" ht="31.8">
      <c r="A2" s="47"/>
      <c r="B2" s="47"/>
      <c r="C2" s="141" t="s">
        <v>422</v>
      </c>
      <c r="D2" s="141"/>
      <c r="E2" s="141"/>
      <c r="F2" s="141"/>
      <c r="G2" s="337"/>
      <c r="H2" s="141" t="str">
        <f>+År!B2</f>
        <v>ALL GEIT</v>
      </c>
      <c r="I2" s="90"/>
      <c r="J2" s="90"/>
      <c r="K2" s="90"/>
      <c r="L2" s="336"/>
      <c r="M2" s="90"/>
      <c r="N2" s="152"/>
      <c r="O2" s="47"/>
      <c r="P2" s="47"/>
      <c r="Q2" s="47"/>
      <c r="R2" s="47"/>
      <c r="S2" s="47"/>
      <c r="T2" s="47"/>
      <c r="U2" s="47"/>
      <c r="V2" s="47"/>
      <c r="W2" s="90"/>
      <c r="X2" s="90"/>
      <c r="Y2" s="71"/>
      <c r="Z2" s="71"/>
      <c r="AA2" s="90"/>
      <c r="AB2" s="47"/>
      <c r="AC2" s="47"/>
      <c r="AD2" s="47"/>
      <c r="AE2" s="47"/>
      <c r="AF2" s="71"/>
      <c r="AG2" s="47"/>
      <c r="AH2" s="22"/>
      <c r="AI2" s="22"/>
      <c r="AJ2" s="22"/>
    </row>
    <row r="3" spans="1:57" ht="19.5" customHeight="1">
      <c r="A3" s="47"/>
      <c r="B3" s="47"/>
      <c r="C3" s="141"/>
      <c r="D3" s="141"/>
      <c r="E3" s="141"/>
      <c r="F3" s="141"/>
      <c r="G3" s="337"/>
      <c r="H3" s="141"/>
      <c r="I3" s="90"/>
      <c r="J3" s="90"/>
      <c r="K3" s="90"/>
      <c r="L3" s="336"/>
      <c r="M3" s="90"/>
      <c r="N3" s="152"/>
      <c r="O3" s="47"/>
      <c r="P3" s="47"/>
      <c r="Q3" s="47"/>
      <c r="R3" s="47"/>
      <c r="S3" s="47"/>
      <c r="T3" s="47"/>
      <c r="U3" s="47"/>
      <c r="V3" s="47"/>
      <c r="W3" s="90"/>
      <c r="X3" s="90"/>
      <c r="Y3" s="71"/>
      <c r="Z3" s="71"/>
      <c r="AA3" s="90"/>
      <c r="AB3" s="47"/>
      <c r="AC3" s="47"/>
      <c r="AD3" s="47"/>
      <c r="AE3" s="47"/>
      <c r="AF3" s="71"/>
      <c r="AG3" s="47"/>
      <c r="AH3" s="22"/>
      <c r="AI3" s="22"/>
      <c r="AJ3" s="22"/>
    </row>
    <row r="4" spans="1:57">
      <c r="A4" s="47"/>
      <c r="B4" s="47"/>
      <c r="C4" s="47"/>
      <c r="D4" s="47"/>
      <c r="E4" s="47"/>
      <c r="F4" s="47"/>
      <c r="G4" s="336"/>
      <c r="H4" s="47"/>
      <c r="I4" s="90"/>
      <c r="J4" s="90"/>
      <c r="K4" s="90"/>
      <c r="L4" s="336"/>
      <c r="M4" s="90"/>
      <c r="N4" s="152"/>
      <c r="O4" s="47"/>
      <c r="P4" s="47"/>
      <c r="Q4" s="47"/>
      <c r="R4" s="47"/>
      <c r="S4" s="47"/>
      <c r="T4" s="47"/>
      <c r="U4" s="47"/>
      <c r="V4" s="47"/>
      <c r="W4" s="90"/>
      <c r="X4" s="90"/>
      <c r="Y4" s="71"/>
      <c r="Z4" s="71"/>
      <c r="AA4" s="90"/>
      <c r="AB4" s="47"/>
      <c r="AC4" s="47"/>
      <c r="AD4" s="47"/>
      <c r="AE4" s="47"/>
      <c r="AF4" s="71"/>
      <c r="AG4" s="47"/>
      <c r="AH4" s="22"/>
      <c r="AI4" s="22"/>
      <c r="AJ4" s="22"/>
    </row>
    <row r="5" spans="1:57" ht="24.6">
      <c r="A5" s="47"/>
      <c r="B5" s="47"/>
      <c r="C5" s="47"/>
      <c r="D5" s="47"/>
      <c r="E5" s="144" t="s">
        <v>5</v>
      </c>
      <c r="F5" s="144"/>
      <c r="G5" s="338">
        <f>+År!R2</f>
        <v>49</v>
      </c>
      <c r="H5" s="143"/>
      <c r="I5" s="146"/>
      <c r="J5" s="147"/>
      <c r="K5" s="147"/>
      <c r="L5" s="500" t="s">
        <v>423</v>
      </c>
      <c r="M5" s="146"/>
      <c r="N5" s="153"/>
      <c r="O5" s="143"/>
      <c r="P5" s="143"/>
      <c r="Q5" s="143"/>
      <c r="R5" s="143"/>
      <c r="S5" s="589">
        <f>SUM(G10:G13)</f>
        <v>25624</v>
      </c>
      <c r="T5" s="590"/>
      <c r="U5" s="47"/>
      <c r="V5" s="47"/>
      <c r="W5" s="71"/>
      <c r="X5" s="71"/>
      <c r="Y5" s="90"/>
      <c r="Z5" s="47"/>
      <c r="AA5" s="47"/>
      <c r="AB5" s="47"/>
      <c r="AC5" s="47"/>
      <c r="AD5" s="47"/>
      <c r="AE5" s="71"/>
      <c r="AF5" s="47"/>
      <c r="AG5" s="71"/>
      <c r="AH5" s="22"/>
      <c r="AI5" s="22"/>
      <c r="AJ5" s="22"/>
      <c r="AK5" s="22"/>
      <c r="AM5">
        <v>1</v>
      </c>
      <c r="AN5" s="3" t="s">
        <v>433</v>
      </c>
      <c r="BD5" s="22"/>
      <c r="BE5" s="22"/>
    </row>
    <row r="6" spans="1:57" ht="19.5" customHeight="1">
      <c r="A6" s="47"/>
      <c r="B6" s="47"/>
      <c r="C6" s="47"/>
      <c r="D6" s="48"/>
      <c r="E6" s="48"/>
      <c r="F6" s="48"/>
      <c r="G6" s="339"/>
      <c r="H6" s="48"/>
      <c r="I6" s="148"/>
      <c r="J6" s="148"/>
      <c r="K6" s="148"/>
      <c r="L6" s="339"/>
      <c r="M6" s="148"/>
      <c r="N6" s="154"/>
      <c r="O6" s="47"/>
      <c r="P6" s="47"/>
      <c r="Q6" s="47"/>
      <c r="R6" s="47"/>
      <c r="S6" s="47"/>
      <c r="T6" s="78"/>
      <c r="U6" s="47"/>
      <c r="V6" s="47"/>
      <c r="W6" s="90"/>
      <c r="X6" s="90"/>
      <c r="Y6" s="71"/>
      <c r="Z6" s="71"/>
      <c r="AA6" s="90"/>
      <c r="AB6" s="47"/>
      <c r="AC6" s="47"/>
      <c r="AD6" s="47"/>
      <c r="AE6" s="47"/>
      <c r="AF6" s="71"/>
      <c r="AG6" s="47"/>
      <c r="AH6" s="22"/>
      <c r="AI6" s="22"/>
      <c r="AJ6" s="22"/>
      <c r="AM6">
        <v>2</v>
      </c>
      <c r="AN6" s="3" t="s">
        <v>106</v>
      </c>
    </row>
    <row r="7" spans="1:57" ht="17.25" customHeight="1">
      <c r="A7" s="47"/>
      <c r="B7" s="46"/>
      <c r="C7" s="46"/>
      <c r="D7" s="46"/>
      <c r="E7" s="98" t="s">
        <v>2</v>
      </c>
      <c r="F7" s="46"/>
      <c r="G7" s="340"/>
      <c r="H7" s="46"/>
      <c r="I7" s="103"/>
      <c r="J7" s="103"/>
      <c r="K7" s="103"/>
      <c r="L7" s="501"/>
      <c r="M7" s="148"/>
      <c r="N7" s="98" t="s">
        <v>22</v>
      </c>
      <c r="O7" s="46"/>
      <c r="P7" s="442"/>
      <c r="Q7" s="47"/>
      <c r="R7" s="442"/>
      <c r="S7" s="98" t="s">
        <v>22</v>
      </c>
      <c r="T7" s="46"/>
      <c r="U7" s="46"/>
      <c r="V7" s="46"/>
      <c r="W7" s="103"/>
      <c r="X7" s="103"/>
      <c r="Y7" s="105" t="s">
        <v>511</v>
      </c>
      <c r="Z7" s="105"/>
      <c r="AA7" s="100"/>
      <c r="AB7" s="98" t="s">
        <v>410</v>
      </c>
      <c r="AC7" s="46"/>
      <c r="AD7" s="46"/>
      <c r="AE7" s="98" t="s">
        <v>78</v>
      </c>
      <c r="AF7" s="105" t="s">
        <v>2</v>
      </c>
      <c r="AG7" s="47"/>
      <c r="AH7" s="22"/>
      <c r="AI7" s="22"/>
      <c r="AJ7" s="22"/>
      <c r="AM7">
        <v>3</v>
      </c>
      <c r="AN7" s="3" t="s">
        <v>579</v>
      </c>
    </row>
    <row r="8" spans="1:57" ht="15.6">
      <c r="A8" s="47"/>
      <c r="B8" s="46"/>
      <c r="C8" s="46"/>
      <c r="D8" s="46"/>
      <c r="E8" s="98" t="s">
        <v>480</v>
      </c>
      <c r="F8" s="46"/>
      <c r="G8" s="341" t="s">
        <v>2</v>
      </c>
      <c r="H8" s="46"/>
      <c r="I8" s="100" t="s">
        <v>2</v>
      </c>
      <c r="J8" s="103"/>
      <c r="K8" s="100" t="s">
        <v>1</v>
      </c>
      <c r="L8" s="502" t="s">
        <v>2</v>
      </c>
      <c r="M8" s="148"/>
      <c r="N8" s="303" t="s">
        <v>478</v>
      </c>
      <c r="O8" s="46"/>
      <c r="P8" s="124" t="s">
        <v>22</v>
      </c>
      <c r="Q8" s="47"/>
      <c r="R8" s="124" t="s">
        <v>22</v>
      </c>
      <c r="S8" s="98" t="s">
        <v>482</v>
      </c>
      <c r="T8" s="46"/>
      <c r="U8" s="98" t="s">
        <v>22</v>
      </c>
      <c r="V8" s="46"/>
      <c r="W8" s="100" t="s">
        <v>512</v>
      </c>
      <c r="X8" s="103"/>
      <c r="Y8" s="105" t="s">
        <v>514</v>
      </c>
      <c r="Z8" s="105"/>
      <c r="AA8" s="100"/>
      <c r="AB8" s="98"/>
      <c r="AC8" s="98" t="s">
        <v>478</v>
      </c>
      <c r="AD8" s="98" t="s">
        <v>411</v>
      </c>
      <c r="AE8" s="98" t="s">
        <v>477</v>
      </c>
      <c r="AF8" s="105" t="s">
        <v>428</v>
      </c>
      <c r="AG8" s="47"/>
      <c r="AH8" s="22"/>
      <c r="AI8" s="22"/>
      <c r="AJ8" s="22"/>
      <c r="AM8">
        <v>4</v>
      </c>
      <c r="AN8" s="3" t="s">
        <v>107</v>
      </c>
    </row>
    <row r="9" spans="1:57" ht="15.6">
      <c r="A9" s="47"/>
      <c r="B9" s="98" t="s">
        <v>86</v>
      </c>
      <c r="C9" s="98" t="s">
        <v>422</v>
      </c>
      <c r="D9" s="304"/>
      <c r="E9" s="305" t="s">
        <v>481</v>
      </c>
      <c r="F9" s="253" t="s">
        <v>483</v>
      </c>
      <c r="G9" s="342" t="s">
        <v>8</v>
      </c>
      <c r="H9" s="253" t="s">
        <v>483</v>
      </c>
      <c r="I9" s="306" t="s">
        <v>401</v>
      </c>
      <c r="J9" s="307" t="s">
        <v>483</v>
      </c>
      <c r="K9" s="306" t="s">
        <v>401</v>
      </c>
      <c r="L9" s="502" t="s">
        <v>649</v>
      </c>
      <c r="M9" s="148"/>
      <c r="N9" s="308" t="s">
        <v>479</v>
      </c>
      <c r="O9" s="253" t="s">
        <v>483</v>
      </c>
      <c r="P9" s="443" t="s">
        <v>649</v>
      </c>
      <c r="Q9" s="47"/>
      <c r="R9" s="443" t="s">
        <v>650</v>
      </c>
      <c r="S9" s="305" t="s">
        <v>412</v>
      </c>
      <c r="T9" s="253" t="s">
        <v>483</v>
      </c>
      <c r="U9" s="305" t="s">
        <v>44</v>
      </c>
      <c r="V9" s="253" t="s">
        <v>483</v>
      </c>
      <c r="W9" s="306" t="s">
        <v>485</v>
      </c>
      <c r="X9" s="307" t="s">
        <v>483</v>
      </c>
      <c r="Y9" s="105" t="s">
        <v>515</v>
      </c>
      <c r="Z9" s="105" t="s">
        <v>516</v>
      </c>
      <c r="AA9" s="100" t="s">
        <v>517</v>
      </c>
      <c r="AB9" s="305" t="s">
        <v>1</v>
      </c>
      <c r="AC9" s="305" t="s">
        <v>479</v>
      </c>
      <c r="AD9" s="305" t="s">
        <v>513</v>
      </c>
      <c r="AE9" s="305" t="s">
        <v>43</v>
      </c>
      <c r="AF9" s="309" t="s">
        <v>537</v>
      </c>
      <c r="AG9" s="47"/>
      <c r="AH9" s="22"/>
      <c r="AI9" s="22"/>
      <c r="AJ9" s="22"/>
      <c r="AQ9" s="4"/>
    </row>
    <row r="10" spans="1:57" ht="15.6">
      <c r="A10" s="47"/>
      <c r="B10" s="88">
        <f>+'Ark1'!C409</f>
        <v>2024</v>
      </c>
      <c r="C10" s="88">
        <f>+'Ark1'!G409</f>
        <v>1</v>
      </c>
      <c r="D10" s="89" t="str">
        <f>VLOOKUP(C10,$AM$5:$AN$8,2)</f>
        <v>Øst</v>
      </c>
      <c r="E10" s="88">
        <f>+'Ark1'!Q409</f>
        <v>244</v>
      </c>
      <c r="F10" s="97">
        <f>+E10-E15</f>
        <v>-6</v>
      </c>
      <c r="G10" s="343">
        <f>+'Ark1'!R409</f>
        <v>9093</v>
      </c>
      <c r="H10" s="97">
        <f>+G10-G15</f>
        <v>-1105</v>
      </c>
      <c r="I10" s="91">
        <f>+'Ark1'!AG409</f>
        <v>31.053245735830568</v>
      </c>
      <c r="J10" s="149">
        <f>+I10-I15</f>
        <v>-4.4138473404833469</v>
      </c>
      <c r="K10" s="91">
        <f>+'Ark1'!AH409</f>
        <v>3.3432310568569226</v>
      </c>
      <c r="L10" s="323">
        <f>+'Ark1'!AI409</f>
        <v>9006</v>
      </c>
      <c r="M10" s="148"/>
      <c r="N10" s="89">
        <f>+'Ark1'!S409</f>
        <v>5.570768723193666</v>
      </c>
      <c r="O10" s="117">
        <f>+N10-N15</f>
        <v>5.2137619055597995E-2</v>
      </c>
      <c r="P10" s="151">
        <f>+IF(L10=0,"",'Ark1'!AJ409)</f>
        <v>87.593648678658681</v>
      </c>
      <c r="Q10" s="47"/>
      <c r="R10" s="22">
        <f>+IF(L10=0,"",'Ark1'!AK409)</f>
        <v>14.997164832185126</v>
      </c>
      <c r="S10" s="89">
        <f>+'Ark1'!T409</f>
        <v>5.0955680193555484</v>
      </c>
      <c r="T10" s="117">
        <f>+S10-S15</f>
        <v>9.2037915413599514E-2</v>
      </c>
      <c r="U10" s="89">
        <f>+'Ark1'!U409</f>
        <v>11.220675244693718</v>
      </c>
      <c r="V10" s="117">
        <f>+U10-U15</f>
        <v>-0.158742288155862</v>
      </c>
      <c r="W10" s="91">
        <f>+'Ark1'!W409</f>
        <v>1.47366105795667</v>
      </c>
      <c r="X10" s="149">
        <f>+W10-W15</f>
        <v>-0.38944935584995877</v>
      </c>
      <c r="Y10" s="145">
        <f>+'Ark1'!X409</f>
        <v>22.984713515891343</v>
      </c>
      <c r="Z10" s="145">
        <f>+'Ark1'!Y409</f>
        <v>7.9951611129440243</v>
      </c>
      <c r="AA10" s="91">
        <f>+'Ark1'!Z409</f>
        <v>7.0530340293709806</v>
      </c>
      <c r="AB10" s="89">
        <f>+'Ark1'!Z409</f>
        <v>7.0530340293709806</v>
      </c>
      <c r="AC10" s="89">
        <f>+'Ark1'!AA409</f>
        <v>1.4301320645495188</v>
      </c>
      <c r="AD10" s="89">
        <f>+'Ark1'!AC409</f>
        <v>17.32792045494373</v>
      </c>
      <c r="AE10" s="89">
        <f>+U10/N10</f>
        <v>2.0142059026749575</v>
      </c>
      <c r="AF10" s="145">
        <f>+G10/E10</f>
        <v>37.266393442622949</v>
      </c>
      <c r="AG10" s="47"/>
      <c r="AH10" s="22"/>
      <c r="AI10" s="22"/>
      <c r="AJ10" s="22"/>
      <c r="AQ10" s="49"/>
    </row>
    <row r="11" spans="1:57" ht="15.6">
      <c r="A11" s="47"/>
      <c r="B11" s="88">
        <f>+'Ark1'!C410</f>
        <v>2024</v>
      </c>
      <c r="C11" s="88">
        <f>+'Ark1'!G410</f>
        <v>2</v>
      </c>
      <c r="D11" s="89" t="str">
        <f t="shared" ref="D11:D13" si="0">VLOOKUP(C11,$AM$5:$AN$8,2)</f>
        <v>Vest</v>
      </c>
      <c r="E11" s="88">
        <f>+'Ark1'!Q410</f>
        <v>300</v>
      </c>
      <c r="F11" s="97">
        <f>+E11-E16</f>
        <v>18</v>
      </c>
      <c r="G11" s="343">
        <f>+'Ark1'!R410</f>
        <v>7805</v>
      </c>
      <c r="H11" s="97">
        <f>+G11-G16</f>
        <v>-165</v>
      </c>
      <c r="I11" s="91">
        <f>+'Ark1'!AG410</f>
        <v>30.261039421919847</v>
      </c>
      <c r="J11" s="149">
        <f>+I11-I16</f>
        <v>1.2370963612997699</v>
      </c>
      <c r="K11" s="91">
        <f>+'Ark1'!AH410</f>
        <v>0.71748878923766801</v>
      </c>
      <c r="L11" s="323">
        <f>+'Ark1'!AI410</f>
        <v>7402</v>
      </c>
      <c r="M11" s="148"/>
      <c r="N11" s="89">
        <f>+'Ark1'!S410</f>
        <v>5.2766175528507375</v>
      </c>
      <c r="O11" s="117">
        <f>+N11-N16</f>
        <v>-6.3184571869037143E-3</v>
      </c>
      <c r="P11" s="151">
        <f>+IF(L11=0,"",'Ark1'!AJ410)</f>
        <v>91.409862199405566</v>
      </c>
      <c r="Q11" s="47"/>
      <c r="R11" s="22">
        <f>+IF(L11=0,"",'Ark1'!AK410)</f>
        <v>15.20546469051502</v>
      </c>
      <c r="S11" s="89">
        <f>+'Ark1'!T410</f>
        <v>4.6260089686098658</v>
      </c>
      <c r="T11" s="117">
        <f>+S11-S16</f>
        <v>-4.9775222105314043E-2</v>
      </c>
      <c r="U11" s="89">
        <f>+'Ark1'!U410</f>
        <v>12.738846893017328</v>
      </c>
      <c r="V11" s="117">
        <f>+U11-U16</f>
        <v>0.8234767549997315</v>
      </c>
      <c r="W11" s="91">
        <f>+'Ark1'!W410</f>
        <v>1.409352978859705</v>
      </c>
      <c r="X11" s="149">
        <f>+W11-W16</f>
        <v>0.73181220094251553</v>
      </c>
      <c r="Y11" s="145">
        <f>+'Ark1'!X410</f>
        <v>29.903907751441384</v>
      </c>
      <c r="Z11" s="145">
        <f>+'Ark1'!Y410</f>
        <v>10.723894939141577</v>
      </c>
      <c r="AA11" s="91">
        <f>+'Ark1'!Z410</f>
        <v>7.4042592242636784</v>
      </c>
      <c r="AB11" s="89">
        <f>+'Ark1'!Z410</f>
        <v>7.4042592242636784</v>
      </c>
      <c r="AC11" s="89">
        <f>+'Ark1'!AA410</f>
        <v>1.6220684473352294</v>
      </c>
      <c r="AD11" s="89">
        <f>+'Ark1'!AC410</f>
        <v>17.975547331124059</v>
      </c>
      <c r="AE11" s="89">
        <f t="shared" ref="AE11:AE13" si="1">+U11/N11</f>
        <v>2.4142069735819791</v>
      </c>
      <c r="AF11" s="145">
        <f t="shared" ref="AF11:AF13" si="2">+G11/E11</f>
        <v>26.016666666666666</v>
      </c>
      <c r="AG11" s="47"/>
      <c r="AH11" s="22"/>
      <c r="AI11" s="22"/>
      <c r="AJ11" s="22"/>
      <c r="AQ11" s="49"/>
    </row>
    <row r="12" spans="1:57" ht="15.6">
      <c r="A12" s="47"/>
      <c r="B12" s="88">
        <f>+'Ark1'!C411</f>
        <v>2024</v>
      </c>
      <c r="C12" s="88">
        <f>+'Ark1'!G411</f>
        <v>3</v>
      </c>
      <c r="D12" s="89" t="str">
        <f t="shared" si="0"/>
        <v>Midt</v>
      </c>
      <c r="E12" s="88">
        <f>+'Ark1'!Q411</f>
        <v>158</v>
      </c>
      <c r="F12" s="97">
        <f>+E12-E17</f>
        <v>17</v>
      </c>
      <c r="G12" s="343">
        <f>+'Ark1'!R411</f>
        <v>4343</v>
      </c>
      <c r="H12" s="97">
        <f>+G12-G17</f>
        <v>460</v>
      </c>
      <c r="I12" s="91">
        <f>+'Ark1'!AG411</f>
        <v>16.229074814784603</v>
      </c>
      <c r="J12" s="149">
        <f>+I12-I17</f>
        <v>2.0466141511662919</v>
      </c>
      <c r="K12" s="91">
        <f>+'Ark1'!AH411</f>
        <v>1.4506101772967996</v>
      </c>
      <c r="L12" s="323">
        <f>+'Ark1'!AI411</f>
        <v>2962</v>
      </c>
      <c r="M12" s="148"/>
      <c r="N12" s="89">
        <f>+'Ark1'!S411</f>
        <v>5.3062399263182121</v>
      </c>
      <c r="O12" s="117">
        <f>+N12-N17</f>
        <v>0.34821777849436408</v>
      </c>
      <c r="P12" s="151">
        <f>+IF(L12=0,"",'Ark1'!AJ411)</f>
        <v>92.660499662390237</v>
      </c>
      <c r="Q12" s="47"/>
      <c r="R12" s="22">
        <f>+IF(L12=0,"",'Ark1'!AK411)</f>
        <v>14.965109986870901</v>
      </c>
      <c r="S12" s="89">
        <f>+'Ark1'!T411</f>
        <v>4.6619848031314763</v>
      </c>
      <c r="T12" s="117">
        <f>+S12-S17</f>
        <v>0.11369739648712862</v>
      </c>
      <c r="U12" s="89">
        <f>+'Ark1'!U411</f>
        <v>12.27787243840663</v>
      </c>
      <c r="V12" s="117">
        <f>+U12-U17</f>
        <v>0.32716422310920024</v>
      </c>
      <c r="W12" s="91">
        <f>+'Ark1'!W411</f>
        <v>1.404559060557218</v>
      </c>
      <c r="X12" s="149">
        <f>+W12-W17</f>
        <v>0.24566130109288609</v>
      </c>
      <c r="Y12" s="145">
        <f>+'Ark1'!X411</f>
        <v>27.124107759613167</v>
      </c>
      <c r="Z12" s="145">
        <f>+'Ark1'!Y411</f>
        <v>9.6477089569422017</v>
      </c>
      <c r="AA12" s="91">
        <f>+'Ark1'!Z411</f>
        <v>7.4656792981148445</v>
      </c>
      <c r="AB12" s="89">
        <f>+'Ark1'!Z411</f>
        <v>7.4656792981148445</v>
      </c>
      <c r="AC12" s="89">
        <f>+'Ark1'!AA411</f>
        <v>1.4977687678885387</v>
      </c>
      <c r="AD12" s="89">
        <f>+'Ark1'!AC411</f>
        <v>39.33364713666699</v>
      </c>
      <c r="AE12" s="89">
        <f t="shared" si="1"/>
        <v>2.3138555001084837</v>
      </c>
      <c r="AF12" s="145">
        <f t="shared" si="2"/>
        <v>27.4873417721519</v>
      </c>
      <c r="AG12" s="47"/>
      <c r="AH12" s="22"/>
      <c r="AI12" s="22"/>
      <c r="AJ12" s="22"/>
      <c r="AQ12" s="49"/>
    </row>
    <row r="13" spans="1:57" ht="15.6">
      <c r="A13" s="47"/>
      <c r="B13" s="88">
        <f>+'Ark1'!C412</f>
        <v>2024</v>
      </c>
      <c r="C13" s="88">
        <f>+'Ark1'!G412</f>
        <v>4</v>
      </c>
      <c r="D13" s="89" t="str">
        <f t="shared" si="0"/>
        <v>Nord</v>
      </c>
      <c r="E13" s="88">
        <f>+'Ark1'!Q412</f>
        <v>111</v>
      </c>
      <c r="F13" s="97">
        <f>+E13-E18</f>
        <v>9</v>
      </c>
      <c r="G13" s="343">
        <f>+'Ark1'!R412</f>
        <v>4383</v>
      </c>
      <c r="H13" s="97">
        <f>+G13-G18</f>
        <v>-39</v>
      </c>
      <c r="I13" s="91">
        <f>+'Ark1'!AG412</f>
        <v>22.456640027464982</v>
      </c>
      <c r="J13" s="149">
        <f>+I13-I18</f>
        <v>1.1301368280172923</v>
      </c>
      <c r="K13" s="91">
        <f>+'Ark1'!AH412</f>
        <v>0.68446269678302507</v>
      </c>
      <c r="L13" s="323">
        <f>+'Ark1'!AI412</f>
        <v>3212</v>
      </c>
      <c r="M13" s="148"/>
      <c r="N13" s="89">
        <f>+'Ark1'!S412</f>
        <v>5.5236139630390149</v>
      </c>
      <c r="O13" s="117">
        <f>+N13-N18</f>
        <v>0.37571708379885127</v>
      </c>
      <c r="P13" s="151">
        <f>+IF(L13=0,"",'Ark1'!AJ412)</f>
        <v>99.748599003736089</v>
      </c>
      <c r="Q13" s="47"/>
      <c r="R13" s="22">
        <f>+IF(L13=0,"",'Ark1'!AK412)</f>
        <v>15.709299886268749</v>
      </c>
      <c r="S13" s="89">
        <f>+'Ark1'!T412</f>
        <v>5.0686744239105614</v>
      </c>
      <c r="T13" s="117">
        <f>+S13-S18</f>
        <v>0.1907911131914295</v>
      </c>
      <c r="U13" s="89">
        <f>+'Ark1'!U412</f>
        <v>16.834200319415899</v>
      </c>
      <c r="V13" s="117">
        <f>+U13-U18</f>
        <v>1.0540782027265863</v>
      </c>
      <c r="W13" s="91">
        <f>+'Ark1'!W412</f>
        <v>3.262605521332421</v>
      </c>
      <c r="X13" s="149">
        <f>+W13-W18</f>
        <v>1.2951699718073197</v>
      </c>
      <c r="Y13" s="145">
        <f>+'Ark1'!X412</f>
        <v>51.859456992927242</v>
      </c>
      <c r="Z13" s="145">
        <f>+'Ark1'!Y412</f>
        <v>23.089208304814061</v>
      </c>
      <c r="AA13" s="91">
        <f>+'Ark1'!Z412</f>
        <v>7.790267879978563</v>
      </c>
      <c r="AB13" s="89">
        <f>+'Ark1'!Z412</f>
        <v>7.790267879978563</v>
      </c>
      <c r="AC13" s="89">
        <f>+'Ark1'!AA412</f>
        <v>1.5574265466002224</v>
      </c>
      <c r="AD13" s="89">
        <f>+'Ark1'!AC412</f>
        <v>33.1669735228094</v>
      </c>
      <c r="AE13" s="89">
        <f t="shared" si="1"/>
        <v>3.0476786451879341</v>
      </c>
      <c r="AF13" s="145">
        <f t="shared" si="2"/>
        <v>39.486486486486484</v>
      </c>
      <c r="AG13" s="47"/>
      <c r="AH13" s="22"/>
      <c r="AI13" s="22"/>
      <c r="AJ13" s="22"/>
      <c r="AQ13" s="49"/>
    </row>
    <row r="14" spans="1:57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336"/>
      <c r="M14" s="148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22"/>
      <c r="AI14" s="22"/>
      <c r="AJ14" s="22"/>
      <c r="AQ14" s="49"/>
    </row>
    <row r="15" spans="1:57" ht="15.6">
      <c r="A15" s="47"/>
      <c r="B15" s="88">
        <f>+'Ark1'!C413</f>
        <v>2023</v>
      </c>
      <c r="C15" s="88">
        <f>+'Ark1'!G413</f>
        <v>1</v>
      </c>
      <c r="D15" s="89" t="str">
        <f t="shared" ref="D15:D83" si="3">VLOOKUP(C15,$AM$5:$AN$8,2)</f>
        <v>Øst</v>
      </c>
      <c r="E15" s="88">
        <f>+'Ark1'!Q413</f>
        <v>250</v>
      </c>
      <c r="F15" s="97">
        <f>+E15-E20</f>
        <v>23</v>
      </c>
      <c r="G15" s="343">
        <f>+'Ark1'!R413</f>
        <v>10198</v>
      </c>
      <c r="H15" s="97">
        <f>+G15-G20</f>
        <v>253</v>
      </c>
      <c r="I15" s="91">
        <f>+'Ark1'!AG413</f>
        <v>35.467093076313915</v>
      </c>
      <c r="J15" s="149">
        <f>+I15-I20</f>
        <v>0.50710944618872134</v>
      </c>
      <c r="K15" s="91">
        <f>+'Ark1'!AH413</f>
        <v>2.3926260050990393</v>
      </c>
      <c r="L15" s="323">
        <f>+'Ark1'!AI413</f>
        <v>3491</v>
      </c>
      <c r="M15" s="148"/>
      <c r="N15" s="89">
        <f>+'Ark1'!S413</f>
        <v>5.518631104138068</v>
      </c>
      <c r="O15" s="117">
        <f>+N15-N20</f>
        <v>-1.54061004873709E-2</v>
      </c>
      <c r="P15" s="151">
        <f>+IF(L15=0,"",'Ark1'!AJ413)</f>
        <v>93.631967917501825</v>
      </c>
      <c r="Q15" s="47"/>
      <c r="R15" s="22">
        <f>+IF(L15=0,"",'Ark1'!AK413)</f>
        <v>14.741272867126202</v>
      </c>
      <c r="S15" s="89">
        <f>+'Ark1'!T413</f>
        <v>5.0035301039419489</v>
      </c>
      <c r="T15" s="117">
        <f>+S15-S20</f>
        <v>-4.1215999627684852E-2</v>
      </c>
      <c r="U15" s="89">
        <f>+'Ark1'!U413</f>
        <v>11.37941753284958</v>
      </c>
      <c r="V15" s="117">
        <f>+U15-U20</f>
        <v>4.952311354341532E-2</v>
      </c>
      <c r="W15" s="91">
        <f>+'Ark1'!W413</f>
        <v>1.8631104138066288</v>
      </c>
      <c r="X15" s="149">
        <f>+W15-W20</f>
        <v>0.57603147966887103</v>
      </c>
      <c r="Y15" s="145">
        <f>+'Ark1'!X413</f>
        <v>23.455579525397141</v>
      </c>
      <c r="Z15" s="145">
        <f>+'Ark1'!Y413</f>
        <v>8.1584624436163953</v>
      </c>
      <c r="AA15" s="91">
        <f>+'Ark1'!Z413</f>
        <v>7.182021075217075</v>
      </c>
      <c r="AB15" s="89">
        <f>+'Ark1'!Z413</f>
        <v>7.182021075217075</v>
      </c>
      <c r="AC15" s="89">
        <f>+'Ark1'!AA413</f>
        <v>1.5965974340350491</v>
      </c>
      <c r="AD15" s="89">
        <f>+'Ark1'!AC413</f>
        <v>18.448056869151547</v>
      </c>
      <c r="AE15" s="89">
        <f t="shared" ref="AE15:AE75" si="4">+U15/N15</f>
        <v>2.0620000355372339</v>
      </c>
      <c r="AF15" s="145">
        <f t="shared" ref="AF15:AF75" si="5">+G15/E15</f>
        <v>40.792000000000002</v>
      </c>
      <c r="AG15" s="47"/>
      <c r="AH15" s="22"/>
      <c r="AI15" s="22"/>
      <c r="AJ15" s="22"/>
      <c r="AQ15" s="49"/>
    </row>
    <row r="16" spans="1:57" ht="15.6">
      <c r="A16" s="47"/>
      <c r="B16" s="88">
        <f>+'Ark1'!C414</f>
        <v>2023</v>
      </c>
      <c r="C16" s="88">
        <f>+'Ark1'!G414</f>
        <v>2</v>
      </c>
      <c r="D16" s="89" t="str">
        <f t="shared" ref="D16:D18" si="6">VLOOKUP(C16,$AM$5:$AN$8,2)</f>
        <v>Vest</v>
      </c>
      <c r="E16" s="88">
        <f>+'Ark1'!Q414</f>
        <v>282</v>
      </c>
      <c r="F16" s="97">
        <f>+E16-E21</f>
        <v>24</v>
      </c>
      <c r="G16" s="343">
        <f>+'Ark1'!R414</f>
        <v>7970</v>
      </c>
      <c r="H16" s="97">
        <f>+G16-G21</f>
        <v>422</v>
      </c>
      <c r="I16" s="91">
        <f>+'Ark1'!AG414</f>
        <v>29.023943060620077</v>
      </c>
      <c r="J16" s="149">
        <f>+I16-I21</f>
        <v>-0.29262862964242586</v>
      </c>
      <c r="K16" s="91">
        <f>+'Ark1'!AH414</f>
        <v>0.11292346298619824</v>
      </c>
      <c r="L16" s="323">
        <f>+'Ark1'!AI414</f>
        <v>370</v>
      </c>
      <c r="M16" s="148"/>
      <c r="N16" s="89">
        <f>+'Ark1'!S414</f>
        <v>5.2829360100376412</v>
      </c>
      <c r="O16" s="117">
        <f>+N16-N21</f>
        <v>5.6253445119781809E-2</v>
      </c>
      <c r="P16" s="151">
        <f>+IF(L16=0,"",'Ark1'!AJ414)</f>
        <v>92.616756756756644</v>
      </c>
      <c r="Q16" s="47"/>
      <c r="R16" s="22">
        <f>+IF(L16=0,"",'Ark1'!AK414)</f>
        <v>15.605247457640441</v>
      </c>
      <c r="S16" s="89">
        <f>+'Ark1'!T414</f>
        <v>4.6757841907151798</v>
      </c>
      <c r="T16" s="117">
        <f>+S16-S21</f>
        <v>-0.15185226927421969</v>
      </c>
      <c r="U16" s="89">
        <f>+'Ark1'!U414</f>
        <v>11.915370138017597</v>
      </c>
      <c r="V16" s="117">
        <f>+U16-U21</f>
        <v>-0.60279626367821493</v>
      </c>
      <c r="W16" s="91">
        <f>+'Ark1'!W414</f>
        <v>0.67754077791718947</v>
      </c>
      <c r="X16" s="149">
        <f>+W16-W21</f>
        <v>-6.4377611060023154E-2</v>
      </c>
      <c r="Y16" s="145">
        <f>+'Ark1'!X414</f>
        <v>26.612296110414061</v>
      </c>
      <c r="Z16" s="145">
        <f>+'Ark1'!Y414</f>
        <v>8.4567126725219559</v>
      </c>
      <c r="AA16" s="91">
        <f>+'Ark1'!Z414</f>
        <v>7.0582779929389847</v>
      </c>
      <c r="AB16" s="89">
        <f>+'Ark1'!Z414</f>
        <v>7.0582779929389847</v>
      </c>
      <c r="AC16" s="89">
        <f>+'Ark1'!AA414</f>
        <v>1.420188692349605</v>
      </c>
      <c r="AD16" s="89">
        <f>+'Ark1'!AC414</f>
        <v>18.908834406103328</v>
      </c>
      <c r="AE16" s="89">
        <f t="shared" ref="AE16:AE18" si="7">+U16/N16</f>
        <v>2.2554447215295155</v>
      </c>
      <c r="AF16" s="145">
        <f t="shared" ref="AF16:AF18" si="8">+G16/E16</f>
        <v>28.26241134751773</v>
      </c>
      <c r="AG16" s="47"/>
      <c r="AH16" s="22"/>
      <c r="AI16" s="22"/>
      <c r="AJ16" s="22"/>
      <c r="AQ16" s="49"/>
    </row>
    <row r="17" spans="1:43" ht="15.6">
      <c r="A17" s="47"/>
      <c r="B17" s="88">
        <f>+'Ark1'!C415</f>
        <v>2023</v>
      </c>
      <c r="C17" s="88">
        <f>+'Ark1'!G415</f>
        <v>3</v>
      </c>
      <c r="D17" s="89" t="str">
        <f t="shared" si="6"/>
        <v>Midt</v>
      </c>
      <c r="E17" s="88">
        <f>+'Ark1'!Q415</f>
        <v>141</v>
      </c>
      <c r="F17" s="97">
        <f>+E17-E22</f>
        <v>13</v>
      </c>
      <c r="G17" s="343">
        <f>+'Ark1'!R415</f>
        <v>3883</v>
      </c>
      <c r="H17" s="97">
        <f>+G17-G22</f>
        <v>-68</v>
      </c>
      <c r="I17" s="91">
        <f>+'Ark1'!AG415</f>
        <v>14.182460663618311</v>
      </c>
      <c r="J17" s="149">
        <f>+I17-I22</f>
        <v>-0.6517237677186003</v>
      </c>
      <c r="K17" s="91">
        <f>+'Ark1'!AH415</f>
        <v>0.25753283543651806</v>
      </c>
      <c r="L17" s="323">
        <f>+'Ark1'!AI415</f>
        <v>0</v>
      </c>
      <c r="M17" s="148"/>
      <c r="N17" s="89">
        <f>+'Ark1'!S415</f>
        <v>4.958022147823848</v>
      </c>
      <c r="O17" s="117">
        <f>+N17-N22</f>
        <v>0.22023424602683583</v>
      </c>
      <c r="P17" s="151" t="str">
        <f>+IF(L17=0,"",'Ark1'!AJ415)</f>
        <v/>
      </c>
      <c r="Q17" s="47"/>
      <c r="R17" s="22" t="str">
        <f>+IF(L17=0,"",'Ark1'!AK415)</f>
        <v/>
      </c>
      <c r="S17" s="89">
        <f>+'Ark1'!T415</f>
        <v>4.5482874066443477</v>
      </c>
      <c r="T17" s="117">
        <f>+S17-S22</f>
        <v>3.4746530916684115E-2</v>
      </c>
      <c r="U17" s="89">
        <f>+'Ark1'!U415</f>
        <v>11.95070821529743</v>
      </c>
      <c r="V17" s="117">
        <f>+U17-U22</f>
        <v>-0.1501472643279893</v>
      </c>
      <c r="W17" s="91">
        <f>+'Ark1'!W415</f>
        <v>1.1588977594643319</v>
      </c>
      <c r="X17" s="149">
        <f>+W17-W22</f>
        <v>0.27304607634613387</v>
      </c>
      <c r="Y17" s="145">
        <f>+'Ark1'!X415</f>
        <v>26.577388617048676</v>
      </c>
      <c r="Z17" s="145">
        <f>+'Ark1'!Y415</f>
        <v>10.249806850373425</v>
      </c>
      <c r="AA17" s="91">
        <f>+'Ark1'!Z415</f>
        <v>7.547064545113555</v>
      </c>
      <c r="AB17" s="89">
        <f>+'Ark1'!Z415</f>
        <v>7.547064545113555</v>
      </c>
      <c r="AC17" s="89">
        <f>+'Ark1'!AA415</f>
        <v>1.6384635688244629</v>
      </c>
      <c r="AD17" s="89">
        <f>+'Ark1'!AC415</f>
        <v>34.502057385756345</v>
      </c>
      <c r="AE17" s="89">
        <f t="shared" si="7"/>
        <v>2.4103781425306421</v>
      </c>
      <c r="AF17" s="145">
        <f t="shared" si="8"/>
        <v>27.539007092198581</v>
      </c>
      <c r="AG17" s="47"/>
      <c r="AH17" s="22"/>
      <c r="AI17" s="22"/>
      <c r="AJ17" s="22"/>
      <c r="AQ17" s="49"/>
    </row>
    <row r="18" spans="1:43" ht="15.6">
      <c r="A18" s="47"/>
      <c r="B18" s="88">
        <f>+'Ark1'!C416</f>
        <v>2023</v>
      </c>
      <c r="C18" s="88">
        <f>+'Ark1'!G416</f>
        <v>4</v>
      </c>
      <c r="D18" s="89" t="str">
        <f t="shared" si="6"/>
        <v>Nord</v>
      </c>
      <c r="E18" s="88">
        <f>+'Ark1'!Q416</f>
        <v>102</v>
      </c>
      <c r="F18" s="97">
        <f>+E18-E23</f>
        <v>-7</v>
      </c>
      <c r="G18" s="343">
        <f>+'Ark1'!R416</f>
        <v>4422</v>
      </c>
      <c r="H18" s="97">
        <f>+G18-G23</f>
        <v>116</v>
      </c>
      <c r="I18" s="91">
        <f>+'Ark1'!AG416</f>
        <v>21.326503199447689</v>
      </c>
      <c r="J18" s="149">
        <f>+I18-I23</f>
        <v>0.43724295117228351</v>
      </c>
      <c r="K18" s="91">
        <f>+'Ark1'!AH416</f>
        <v>0</v>
      </c>
      <c r="L18" s="323">
        <f>+'Ark1'!AI416</f>
        <v>0</v>
      </c>
      <c r="M18" s="148"/>
      <c r="N18" s="89">
        <f>+'Ark1'!S416</f>
        <v>5.1478968792401636</v>
      </c>
      <c r="O18" s="117">
        <f>+N18-N23</f>
        <v>0.21361912726617227</v>
      </c>
      <c r="P18" s="151" t="str">
        <f>+IF(L18=0,"",'Ark1'!AJ416)</f>
        <v/>
      </c>
      <c r="Q18" s="47"/>
      <c r="R18" s="22" t="str">
        <f>+IF(L18=0,"",'Ark1'!AK416)</f>
        <v/>
      </c>
      <c r="S18" s="89">
        <f>+'Ark1'!T416</f>
        <v>4.8778833107191319</v>
      </c>
      <c r="T18" s="117">
        <f>+S18-S23</f>
        <v>0.36905841522447247</v>
      </c>
      <c r="U18" s="89">
        <f>+'Ark1'!U416</f>
        <v>15.780122116689313</v>
      </c>
      <c r="V18" s="117">
        <f>+U18-U23</f>
        <v>0.14474125277850014</v>
      </c>
      <c r="W18" s="91">
        <f>+'Ark1'!W416</f>
        <v>1.9674355495251012</v>
      </c>
      <c r="X18" s="149">
        <f>+W18-W23</f>
        <v>-6.5542321748524035E-3</v>
      </c>
      <c r="Y18" s="145">
        <f>+'Ark1'!X416</f>
        <v>46.336499321573939</v>
      </c>
      <c r="Z18" s="145">
        <f>+'Ark1'!Y416</f>
        <v>18.792401628222528</v>
      </c>
      <c r="AA18" s="91">
        <f>+'Ark1'!Z416</f>
        <v>7.6339425504402172</v>
      </c>
      <c r="AB18" s="89">
        <f>+'Ark1'!Z416</f>
        <v>7.6339425504402172</v>
      </c>
      <c r="AC18" s="89">
        <f>+'Ark1'!AA416</f>
        <v>1.4088686147496603</v>
      </c>
      <c r="AD18" s="89">
        <f>+'Ark1'!AC416</f>
        <v>29.505299672579763</v>
      </c>
      <c r="AE18" s="89">
        <f t="shared" si="7"/>
        <v>3.0653531892461841</v>
      </c>
      <c r="AF18" s="145">
        <f t="shared" si="8"/>
        <v>43.352941176470587</v>
      </c>
      <c r="AG18" s="47"/>
      <c r="AH18" s="22"/>
      <c r="AI18" s="22"/>
      <c r="AJ18" s="22"/>
      <c r="AQ18" s="49"/>
    </row>
    <row r="19" spans="1:43" s="561" customForma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22"/>
      <c r="AI19" s="22"/>
      <c r="AJ19" s="22"/>
      <c r="AQ19" s="49"/>
    </row>
    <row r="20" spans="1:43" ht="15.6">
      <c r="A20" s="47"/>
      <c r="B20" s="88">
        <f>+'Ark1'!C417</f>
        <v>2022</v>
      </c>
      <c r="C20" s="88">
        <f>+'Ark1'!G417</f>
        <v>1</v>
      </c>
      <c r="D20" s="89" t="str">
        <f t="shared" si="3"/>
        <v>Øst</v>
      </c>
      <c r="E20" s="88">
        <f>+'Ark1'!Q417</f>
        <v>227</v>
      </c>
      <c r="F20" s="97">
        <f t="shared" ref="F20:F35" si="9">+E20-E25</f>
        <v>0</v>
      </c>
      <c r="G20" s="343">
        <f>+'Ark1'!R417</f>
        <v>9945</v>
      </c>
      <c r="H20" s="97">
        <f t="shared" ref="H20:H35" si="10">+G20-G25</f>
        <v>356.10000000000036</v>
      </c>
      <c r="I20" s="91">
        <f>+'Ark1'!AG417</f>
        <v>34.959983630125194</v>
      </c>
      <c r="J20" s="149">
        <f t="shared" ref="J20:J35" si="11">+I20-I25</f>
        <v>3.0729393818725974</v>
      </c>
      <c r="K20" s="91">
        <f>+'Ark1'!AH417</f>
        <v>1.9205630970336849</v>
      </c>
      <c r="L20" s="323">
        <f>+'Ark1'!AI417</f>
        <v>30</v>
      </c>
      <c r="M20" s="148"/>
      <c r="N20" s="89">
        <f>+'Ark1'!S417</f>
        <v>5.5340372046254389</v>
      </c>
      <c r="O20" s="117">
        <f t="shared" ref="O20:O23" si="12">+N20-N24</f>
        <v>5.5340372046254389</v>
      </c>
      <c r="P20" s="151">
        <f>+IF(L20=0,"",'Ark1'!AJ417)</f>
        <v>84.67333333333336</v>
      </c>
      <c r="Q20" s="47"/>
      <c r="R20" s="22">
        <f>+IF(L20=0,"",'Ark1'!AK417)</f>
        <v>15.346124919884646</v>
      </c>
      <c r="S20" s="89">
        <f>+'Ark1'!T417</f>
        <v>5.0447461035696337</v>
      </c>
      <c r="T20" s="117">
        <f t="shared" ref="T20:T35" si="13">+S20-S25</f>
        <v>0.10820489446327208</v>
      </c>
      <c r="U20" s="89">
        <f>+'Ark1'!U417</f>
        <v>11.329894419306164</v>
      </c>
      <c r="V20" s="117">
        <f t="shared" ref="V20:V35" si="14">+U20-U25</f>
        <v>0.14099266832326585</v>
      </c>
      <c r="W20" s="91">
        <f>+'Ark1'!W417</f>
        <v>1.2870789341377578</v>
      </c>
      <c r="X20" s="149">
        <f t="shared" ref="X20:X35" si="15">+W20-W25</f>
        <v>0.30677879543571696</v>
      </c>
      <c r="Y20" s="145">
        <f>+'Ark1'!X417</f>
        <v>22.81548516842636</v>
      </c>
      <c r="Z20" s="145">
        <f>+'Ark1'!Y417</f>
        <v>8.7280040221216684</v>
      </c>
      <c r="AA20" s="91">
        <f>+'Ark1'!Z417</f>
        <v>7.320643637473534</v>
      </c>
      <c r="AB20" s="89">
        <f>+'Ark1'!Z417</f>
        <v>7.320643637473534</v>
      </c>
      <c r="AC20" s="89">
        <f>+'Ark1'!AA417</f>
        <v>1.6164292374744154</v>
      </c>
      <c r="AD20" s="89">
        <f>+'Ark1'!AC417</f>
        <v>17.166514585432715</v>
      </c>
      <c r="AE20" s="89">
        <f t="shared" si="4"/>
        <v>2.0473108510792906</v>
      </c>
      <c r="AF20" s="145">
        <f t="shared" si="5"/>
        <v>43.810572687224671</v>
      </c>
      <c r="AG20" s="47"/>
      <c r="AH20" s="22"/>
      <c r="AI20" s="22"/>
      <c r="AJ20" s="22"/>
      <c r="AQ20" s="49"/>
    </row>
    <row r="21" spans="1:43" ht="15.6">
      <c r="A21" s="47"/>
      <c r="B21" s="88">
        <f>+'Ark1'!C418</f>
        <v>2022</v>
      </c>
      <c r="C21" s="88">
        <f>+'Ark1'!G418</f>
        <v>2</v>
      </c>
      <c r="D21" s="89" t="str">
        <f t="shared" ref="D21:D23" si="16">VLOOKUP(C21,$AM$5:$AN$8,2)</f>
        <v>Vest</v>
      </c>
      <c r="E21" s="88">
        <f>+'Ark1'!Q418</f>
        <v>258</v>
      </c>
      <c r="F21" s="97">
        <f t="shared" ref="F21:F23" si="17">+E21-E26</f>
        <v>3</v>
      </c>
      <c r="G21" s="343">
        <f>+'Ark1'!R418</f>
        <v>7548</v>
      </c>
      <c r="H21" s="97">
        <f t="shared" ref="H21:H23" si="18">+G21-G26</f>
        <v>179</v>
      </c>
      <c r="I21" s="91">
        <f>+'Ark1'!AG418</f>
        <v>29.316571690262503</v>
      </c>
      <c r="J21" s="149">
        <f t="shared" ref="J21:J23" si="19">+I21-I26</f>
        <v>1.1839117550808034</v>
      </c>
      <c r="K21" s="91">
        <f>+'Ark1'!AH418</f>
        <v>0.291467938526762</v>
      </c>
      <c r="L21" s="323">
        <f>+'Ark1'!AI418</f>
        <v>453</v>
      </c>
      <c r="M21" s="148"/>
      <c r="N21" s="89">
        <f>+'Ark1'!S418</f>
        <v>5.2266825649178594</v>
      </c>
      <c r="O21" s="117">
        <f t="shared" si="12"/>
        <v>-7.2746983831214251E-2</v>
      </c>
      <c r="P21" s="151">
        <f>+IF(L21=0,"",'Ark1'!AJ418)</f>
        <v>92.115894039735068</v>
      </c>
      <c r="Q21" s="47"/>
      <c r="R21" s="22">
        <f>+IF(L21=0,"",'Ark1'!AK418)</f>
        <v>14.798895264916476</v>
      </c>
      <c r="S21" s="89">
        <f>+'Ark1'!T418</f>
        <v>4.8276364599893995</v>
      </c>
      <c r="T21" s="117">
        <f t="shared" ref="T21:T23" si="20">+S21-S26</f>
        <v>8.9001638439665243E-2</v>
      </c>
      <c r="U21" s="89">
        <f>+'Ark1'!U418</f>
        <v>12.518166401695812</v>
      </c>
      <c r="V21" s="117">
        <f t="shared" ref="V21:V23" si="21">+U21-U26</f>
        <v>-0.32713282479354433</v>
      </c>
      <c r="W21" s="91">
        <f>+'Ark1'!W418</f>
        <v>0.74191838897721263</v>
      </c>
      <c r="X21" s="149">
        <f t="shared" ref="X21:X23" si="22">+W21-W26</f>
        <v>-4.5162626085889723E-2</v>
      </c>
      <c r="Y21" s="145">
        <f>+'Ark1'!X418</f>
        <v>30.378908320084793</v>
      </c>
      <c r="Z21" s="145">
        <f>+'Ark1'!Y418</f>
        <v>10.7975622681505</v>
      </c>
      <c r="AA21" s="91">
        <f>+'Ark1'!Z418</f>
        <v>7.5389531661507805</v>
      </c>
      <c r="AB21" s="89">
        <f>+'Ark1'!Z418</f>
        <v>7.5389531661507805</v>
      </c>
      <c r="AC21" s="89">
        <f>+'Ark1'!AA418</f>
        <v>1.3134352287352704</v>
      </c>
      <c r="AD21" s="89">
        <f>+'Ark1'!AC418</f>
        <v>22.927503763839781</v>
      </c>
      <c r="AE21" s="89">
        <f t="shared" ref="AE21:AE23" si="23">+U21/N21</f>
        <v>2.3950500621023543</v>
      </c>
      <c r="AF21" s="145">
        <f t="shared" ref="AF21:AF23" si="24">+G21/E21</f>
        <v>29.255813953488371</v>
      </c>
      <c r="AG21" s="47"/>
      <c r="AH21" s="22"/>
      <c r="AI21" s="22"/>
      <c r="AJ21" s="22"/>
      <c r="AQ21" s="49"/>
    </row>
    <row r="22" spans="1:43" ht="15.6">
      <c r="A22" s="47"/>
      <c r="B22" s="88">
        <f>+'Ark1'!C419</f>
        <v>2022</v>
      </c>
      <c r="C22" s="88">
        <f>+'Ark1'!G419</f>
        <v>3</v>
      </c>
      <c r="D22" s="89" t="str">
        <f t="shared" si="16"/>
        <v>Midt</v>
      </c>
      <c r="E22" s="88">
        <f>+'Ark1'!Q419</f>
        <v>128</v>
      </c>
      <c r="F22" s="97">
        <f t="shared" si="17"/>
        <v>-10</v>
      </c>
      <c r="G22" s="343">
        <f>+'Ark1'!R419</f>
        <v>3951</v>
      </c>
      <c r="H22" s="97">
        <f t="shared" si="18"/>
        <v>-891</v>
      </c>
      <c r="I22" s="91">
        <f>+'Ark1'!AG419</f>
        <v>14.834184431336912</v>
      </c>
      <c r="J22" s="149">
        <f t="shared" si="19"/>
        <v>-2.5926765155231699</v>
      </c>
      <c r="K22" s="91">
        <f>+'Ark1'!AH419</f>
        <v>0</v>
      </c>
      <c r="L22" s="323">
        <f>+'Ark1'!AI419</f>
        <v>0</v>
      </c>
      <c r="M22" s="148"/>
      <c r="N22" s="89">
        <f>+'Ark1'!S419</f>
        <v>4.7377879017970121</v>
      </c>
      <c r="O22" s="117">
        <f t="shared" si="12"/>
        <v>-0.42817762948267202</v>
      </c>
      <c r="P22" s="151" t="str">
        <f>+IF(L22=0,"",'Ark1'!AJ419)</f>
        <v/>
      </c>
      <c r="Q22" s="47"/>
      <c r="R22" s="22" t="str">
        <f>+IF(L22=0,"",'Ark1'!AK419)</f>
        <v/>
      </c>
      <c r="S22" s="89">
        <f>+'Ark1'!T419</f>
        <v>4.5135408757276636</v>
      </c>
      <c r="T22" s="117">
        <f t="shared" si="20"/>
        <v>-0.10727696813850773</v>
      </c>
      <c r="U22" s="89">
        <f>+'Ark1'!U419</f>
        <v>12.10085547962542</v>
      </c>
      <c r="V22" s="117">
        <f t="shared" si="21"/>
        <v>-8.9276678343370719E-3</v>
      </c>
      <c r="W22" s="91">
        <f>+'Ark1'!W419</f>
        <v>0.88585168311819806</v>
      </c>
      <c r="X22" s="149">
        <f t="shared" si="22"/>
        <v>-0.76635814753029419</v>
      </c>
      <c r="Y22" s="145">
        <f>+'Ark1'!X419</f>
        <v>26.980511262971405</v>
      </c>
      <c r="Z22" s="145">
        <f>+'Ark1'!Y419</f>
        <v>10.098709187547456</v>
      </c>
      <c r="AA22" s="91">
        <f>+'Ark1'!Z419</f>
        <v>7.3479969827109359</v>
      </c>
      <c r="AB22" s="89">
        <f>+'Ark1'!Z419</f>
        <v>7.3479969827109359</v>
      </c>
      <c r="AC22" s="89">
        <f>+'Ark1'!AA419</f>
        <v>1.5869587049519949</v>
      </c>
      <c r="AD22" s="89">
        <f>+'Ark1'!AC419</f>
        <v>23.517347907159955</v>
      </c>
      <c r="AE22" s="89">
        <f t="shared" si="23"/>
        <v>2.5541150702494817</v>
      </c>
      <c r="AF22" s="145">
        <f t="shared" si="24"/>
        <v>30.8671875</v>
      </c>
      <c r="AG22" s="47"/>
      <c r="AH22" s="22"/>
      <c r="AI22" s="22"/>
      <c r="AJ22" s="22"/>
      <c r="AQ22" s="49"/>
    </row>
    <row r="23" spans="1:43" ht="15.6">
      <c r="A23" s="47"/>
      <c r="B23" s="88">
        <f>+'Ark1'!C420</f>
        <v>2022</v>
      </c>
      <c r="C23" s="88">
        <f>+'Ark1'!G420</f>
        <v>4</v>
      </c>
      <c r="D23" s="89" t="str">
        <f t="shared" si="16"/>
        <v>Nord</v>
      </c>
      <c r="E23" s="88">
        <f>+'Ark1'!Q420</f>
        <v>109</v>
      </c>
      <c r="F23" s="97">
        <f t="shared" si="17"/>
        <v>2</v>
      </c>
      <c r="G23" s="343">
        <f>+'Ark1'!R420</f>
        <v>4306</v>
      </c>
      <c r="H23" s="97">
        <f t="shared" si="18"/>
        <v>-383</v>
      </c>
      <c r="I23" s="91">
        <f>+'Ark1'!AG420</f>
        <v>20.889260248275406</v>
      </c>
      <c r="J23" s="149">
        <f t="shared" si="19"/>
        <v>-1.6641746214302344</v>
      </c>
      <c r="K23" s="91">
        <f>+'Ark1'!AH420</f>
        <v>0</v>
      </c>
      <c r="L23" s="323">
        <f>+'Ark1'!AI420</f>
        <v>0</v>
      </c>
      <c r="M23" s="148"/>
      <c r="N23" s="89">
        <f>+'Ark1'!S420</f>
        <v>4.9342777519739913</v>
      </c>
      <c r="O23" s="117">
        <f t="shared" si="12"/>
        <v>8.1530953130537043E-2</v>
      </c>
      <c r="P23" s="151" t="str">
        <f>+IF(L23=0,"",'Ark1'!AJ420)</f>
        <v/>
      </c>
      <c r="Q23" s="47"/>
      <c r="R23" s="22" t="str">
        <f>+IF(L23=0,"",'Ark1'!AK420)</f>
        <v/>
      </c>
      <c r="S23" s="89">
        <f>+'Ark1'!T420</f>
        <v>4.5088248954946595</v>
      </c>
      <c r="T23" s="117">
        <f t="shared" si="20"/>
        <v>-0.15336320431340322</v>
      </c>
      <c r="U23" s="89">
        <f>+'Ark1'!U420</f>
        <v>15.635380863910813</v>
      </c>
      <c r="V23" s="117">
        <f t="shared" si="21"/>
        <v>-0.54819345897253235</v>
      </c>
      <c r="W23" s="91">
        <f>+'Ark1'!W420</f>
        <v>1.9739897816999536</v>
      </c>
      <c r="X23" s="149">
        <f t="shared" si="22"/>
        <v>-0.86243589541670307</v>
      </c>
      <c r="Y23" s="145">
        <f>+'Ark1'!X420</f>
        <v>46.864839758476528</v>
      </c>
      <c r="Z23" s="145">
        <f>+'Ark1'!Y420</f>
        <v>19.043195541105437</v>
      </c>
      <c r="AA23" s="91">
        <f>+'Ark1'!Z420</f>
        <v>7.7315579238419296</v>
      </c>
      <c r="AB23" s="89">
        <f>+'Ark1'!Z420</f>
        <v>7.7315579238419296</v>
      </c>
      <c r="AC23" s="89">
        <f>+'Ark1'!AA420</f>
        <v>1.5152423129733301</v>
      </c>
      <c r="AD23" s="89">
        <f>+'Ark1'!AC420</f>
        <v>41.955196747078325</v>
      </c>
      <c r="AE23" s="89">
        <f t="shared" si="23"/>
        <v>3.1687273497434902</v>
      </c>
      <c r="AF23" s="145">
        <f t="shared" si="24"/>
        <v>39.5045871559633</v>
      </c>
      <c r="AG23" s="47"/>
      <c r="AH23" s="22"/>
      <c r="AI23" s="22"/>
      <c r="AJ23" s="22"/>
      <c r="AQ23" s="49"/>
    </row>
    <row r="24" spans="1:43">
      <c r="A24" s="47"/>
      <c r="B24" s="47"/>
      <c r="C24" s="47"/>
      <c r="D24" s="47"/>
      <c r="E24" s="47"/>
      <c r="F24" s="47"/>
      <c r="G24" s="336"/>
      <c r="H24" s="47"/>
      <c r="I24" s="47"/>
      <c r="J24" s="47"/>
      <c r="K24" s="47"/>
      <c r="L24" s="339"/>
      <c r="M24" s="148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22"/>
      <c r="AI24" s="22"/>
      <c r="AJ24" s="22"/>
      <c r="AQ24" s="49"/>
    </row>
    <row r="25" spans="1:43" ht="15.6">
      <c r="A25" s="47"/>
      <c r="B25" s="88">
        <f>+'Ark1'!C421</f>
        <v>2021</v>
      </c>
      <c r="C25" s="88">
        <f>+'Ark1'!G421</f>
        <v>1</v>
      </c>
      <c r="D25" s="89" t="str">
        <f t="shared" si="3"/>
        <v>Øst</v>
      </c>
      <c r="E25" s="88">
        <f>+'Ark1'!Q421</f>
        <v>227</v>
      </c>
      <c r="F25" s="97">
        <f t="shared" si="9"/>
        <v>-4</v>
      </c>
      <c r="G25" s="343">
        <f>+'Ark1'!R421</f>
        <v>9588.9</v>
      </c>
      <c r="H25" s="97">
        <f t="shared" si="10"/>
        <v>12.899999999999636</v>
      </c>
      <c r="I25" s="91">
        <f>+'Ark1'!AG421</f>
        <v>31.887044248252597</v>
      </c>
      <c r="J25" s="149">
        <f t="shared" si="11"/>
        <v>0.22956416579665273</v>
      </c>
      <c r="K25" s="91">
        <f>+'Ark1'!AH421</f>
        <v>1.5747374568511503</v>
      </c>
      <c r="L25" s="339"/>
      <c r="M25" s="148"/>
      <c r="N25" s="89">
        <f>+'Ark1'!S421</f>
        <v>5.2994295487490737</v>
      </c>
      <c r="O25" s="117">
        <f t="shared" ref="O25:O35" si="25">+N25-N30</f>
        <v>-5.8127235984617442E-3</v>
      </c>
      <c r="P25" s="117"/>
      <c r="Q25" s="47"/>
      <c r="R25" s="117"/>
      <c r="S25" s="89">
        <f>+'Ark1'!T421</f>
        <v>4.9365412091063616</v>
      </c>
      <c r="T25" s="117">
        <f t="shared" si="13"/>
        <v>-0.35324575831218397</v>
      </c>
      <c r="U25" s="89">
        <f>+'Ark1'!U421</f>
        <v>11.188901750982899</v>
      </c>
      <c r="V25" s="117">
        <f t="shared" si="14"/>
        <v>0.26175784956269688</v>
      </c>
      <c r="W25" s="91">
        <f>+'Ark1'!W421</f>
        <v>0.9803001387020408</v>
      </c>
      <c r="X25" s="149">
        <f t="shared" si="15"/>
        <v>-0.49213093899219429</v>
      </c>
      <c r="Y25" s="145">
        <f>+'Ark1'!X421</f>
        <v>22.870193661421016</v>
      </c>
      <c r="Z25" s="145">
        <f>+'Ark1'!Y421</f>
        <v>9.2919938679097722</v>
      </c>
      <c r="AA25" s="91">
        <f>+'Ark1'!Z421</f>
        <v>7.4528898825190018</v>
      </c>
      <c r="AB25" s="89">
        <f>+'Ark1'!Z421</f>
        <v>7.4528898825190018</v>
      </c>
      <c r="AC25" s="89">
        <f>+'Ark1'!AA421</f>
        <v>1.7229404520877611</v>
      </c>
      <c r="AD25" s="89">
        <f>+'Ark1'!AC421</f>
        <v>21.410730479312463</v>
      </c>
      <c r="AE25" s="89">
        <f t="shared" si="4"/>
        <v>2.1113407864104978</v>
      </c>
      <c r="AF25" s="145">
        <f t="shared" si="5"/>
        <v>42.241850220264318</v>
      </c>
      <c r="AG25" s="47"/>
      <c r="AH25" s="22"/>
      <c r="AI25" s="22"/>
      <c r="AJ25" s="22"/>
      <c r="AQ25" s="49"/>
    </row>
    <row r="26" spans="1:43" ht="15.6">
      <c r="A26" s="47"/>
      <c r="B26" s="88">
        <f>+'Ark1'!C422</f>
        <v>2021</v>
      </c>
      <c r="C26" s="88">
        <f>+'Ark1'!G422</f>
        <v>2</v>
      </c>
      <c r="D26" s="89" t="str">
        <f t="shared" si="3"/>
        <v>Vest</v>
      </c>
      <c r="E26" s="88">
        <f>+'Ark1'!Q422</f>
        <v>255</v>
      </c>
      <c r="F26" s="97">
        <f t="shared" si="9"/>
        <v>7</v>
      </c>
      <c r="G26" s="343">
        <f>+'Ark1'!R422</f>
        <v>7369</v>
      </c>
      <c r="H26" s="97">
        <f t="shared" ref="H26:H28" si="26">+G26-G31</f>
        <v>-149</v>
      </c>
      <c r="I26" s="91">
        <f>+'Ark1'!AG422</f>
        <v>28.132659935181699</v>
      </c>
      <c r="J26" s="149">
        <f t="shared" ref="J26:J28" si="27">+I26-I31</f>
        <v>0.39801690195944417</v>
      </c>
      <c r="K26" s="91">
        <f>+'Ark1'!AH422</f>
        <v>0.37997014520287697</v>
      </c>
      <c r="L26" s="339"/>
      <c r="M26" s="148"/>
      <c r="N26" s="89">
        <f>+'Ark1'!S422</f>
        <v>5.1659655312796842</v>
      </c>
      <c r="O26" s="117">
        <f t="shared" ref="O26:O28" si="28">+N26-N31</f>
        <v>0.21584581859013952</v>
      </c>
      <c r="P26" s="117"/>
      <c r="Q26" s="47"/>
      <c r="R26" s="117"/>
      <c r="S26" s="89">
        <f>+'Ark1'!T422</f>
        <v>4.7386348215497343</v>
      </c>
      <c r="T26" s="117">
        <f t="shared" ref="T26:T28" si="29">+S26-S31</f>
        <v>0.12091734349706051</v>
      </c>
      <c r="U26" s="89">
        <f>+'Ark1'!U422</f>
        <v>12.845299226489356</v>
      </c>
      <c r="V26" s="117">
        <f t="shared" ref="V26:V28" si="30">+U26-U31</f>
        <v>0.65162138663833247</v>
      </c>
      <c r="W26" s="91">
        <f>+'Ark1'!W422</f>
        <v>0.78708101506310235</v>
      </c>
      <c r="X26" s="149">
        <f t="shared" ref="X26:X28" si="31">+W26-W31</f>
        <v>9.5407697691460958E-2</v>
      </c>
      <c r="Y26" s="145">
        <f>+'Ark1'!X422</f>
        <v>30.967566834034471</v>
      </c>
      <c r="Z26" s="145">
        <f>+'Ark1'!Y422</f>
        <v>11.33125254444294</v>
      </c>
      <c r="AA26" s="91">
        <f>+'Ark1'!Z422</f>
        <v>7.5654377184348292</v>
      </c>
      <c r="AB26" s="89">
        <f>+'Ark1'!Z422</f>
        <v>7.5654377184348292</v>
      </c>
      <c r="AC26" s="89">
        <f>+'Ark1'!AA422</f>
        <v>1.3110398050799728</v>
      </c>
      <c r="AD26" s="89">
        <f>+'Ark1'!AC422</f>
        <v>31.230511763803559</v>
      </c>
      <c r="AE26" s="89">
        <f t="shared" ref="AE26:AE28" si="32">+U26/N26</f>
        <v>2.4865243774298644</v>
      </c>
      <c r="AF26" s="145">
        <f t="shared" ref="AF26:AF28" si="33">+G26/E26</f>
        <v>28.898039215686275</v>
      </c>
      <c r="AG26" s="47"/>
      <c r="AH26" s="22"/>
      <c r="AI26" s="22"/>
      <c r="AJ26" s="22"/>
      <c r="AQ26" s="19"/>
    </row>
    <row r="27" spans="1:43" ht="15.6">
      <c r="A27" s="47"/>
      <c r="B27" s="88">
        <f>+'Ark1'!C423</f>
        <v>2021</v>
      </c>
      <c r="C27" s="88">
        <f>+'Ark1'!G423</f>
        <v>3</v>
      </c>
      <c r="D27" s="89" t="str">
        <f t="shared" si="3"/>
        <v>Midt</v>
      </c>
      <c r="E27" s="88">
        <f>+'Ark1'!Q423</f>
        <v>138</v>
      </c>
      <c r="F27" s="97">
        <f t="shared" si="9"/>
        <v>12</v>
      </c>
      <c r="G27" s="343">
        <f>+'Ark1'!R423</f>
        <v>4842</v>
      </c>
      <c r="H27" s="97">
        <f t="shared" si="26"/>
        <v>220</v>
      </c>
      <c r="I27" s="91">
        <f>+'Ark1'!AG423</f>
        <v>17.426860946860081</v>
      </c>
      <c r="J27" s="149">
        <f t="shared" si="27"/>
        <v>0.7230411253307345</v>
      </c>
      <c r="K27" s="91">
        <f>+'Ark1'!AH423</f>
        <v>0</v>
      </c>
      <c r="L27" s="339"/>
      <c r="M27" s="148"/>
      <c r="N27" s="89">
        <f>+'Ark1'!S423</f>
        <v>4.8527467988434543</v>
      </c>
      <c r="O27" s="117">
        <f t="shared" si="28"/>
        <v>-7.0446623917256979E-2</v>
      </c>
      <c r="P27" s="117"/>
      <c r="Q27" s="47"/>
      <c r="R27" s="117"/>
      <c r="S27" s="89">
        <f>+'Ark1'!T423</f>
        <v>4.6208178438661713</v>
      </c>
      <c r="T27" s="117">
        <f t="shared" si="29"/>
        <v>0.15045869198386796</v>
      </c>
      <c r="U27" s="89">
        <f>+'Ark1'!U423</f>
        <v>12.109783147459757</v>
      </c>
      <c r="V27" s="117">
        <f t="shared" si="30"/>
        <v>0.16439370565965916</v>
      </c>
      <c r="W27" s="91">
        <f>+'Ark1'!W423</f>
        <v>1.6522098306484923</v>
      </c>
      <c r="X27" s="149">
        <f t="shared" si="31"/>
        <v>0.13771394142304838</v>
      </c>
      <c r="Y27" s="145">
        <f>+'Ark1'!X423</f>
        <v>26.662536142090044</v>
      </c>
      <c r="Z27" s="145">
        <f>+'Ark1'!Y423</f>
        <v>9.8306484923585309</v>
      </c>
      <c r="AA27" s="91">
        <f>+'Ark1'!Z423</f>
        <v>7.573962003336522</v>
      </c>
      <c r="AB27" s="89">
        <f>+'Ark1'!Z423</f>
        <v>7.573962003336522</v>
      </c>
      <c r="AC27" s="89">
        <f>+'Ark1'!AA423</f>
        <v>1.6445878637360762</v>
      </c>
      <c r="AD27" s="89">
        <f>+'Ark1'!AC423</f>
        <v>33.15828932933502</v>
      </c>
      <c r="AE27" s="89">
        <f t="shared" si="32"/>
        <v>2.4954492062816582</v>
      </c>
      <c r="AF27" s="145">
        <f t="shared" si="33"/>
        <v>35.086956521739133</v>
      </c>
      <c r="AG27" s="47"/>
      <c r="AH27" s="22"/>
      <c r="AI27" s="22"/>
      <c r="AJ27" s="22"/>
      <c r="AQ27" s="19"/>
    </row>
    <row r="28" spans="1:43" ht="15.6">
      <c r="A28" s="47"/>
      <c r="B28" s="88">
        <f>+'Ark1'!C424</f>
        <v>2021</v>
      </c>
      <c r="C28" s="88">
        <f>+'Ark1'!G424</f>
        <v>4</v>
      </c>
      <c r="D28" s="89" t="str">
        <f t="shared" si="3"/>
        <v>Nord</v>
      </c>
      <c r="E28" s="88">
        <f>+'Ark1'!Q424</f>
        <v>107</v>
      </c>
      <c r="F28" s="97">
        <f t="shared" si="9"/>
        <v>-2</v>
      </c>
      <c r="G28" s="343">
        <f>+'Ark1'!R424</f>
        <v>4689</v>
      </c>
      <c r="H28" s="97">
        <f t="shared" si="26"/>
        <v>-112</v>
      </c>
      <c r="I28" s="91">
        <f>+'Ark1'!AG424</f>
        <v>22.55343486970564</v>
      </c>
      <c r="J28" s="149">
        <f t="shared" si="27"/>
        <v>-1.3506221930868172</v>
      </c>
      <c r="K28" s="91">
        <f>+'Ark1'!AH424</f>
        <v>0</v>
      </c>
      <c r="L28" s="339"/>
      <c r="M28" s="148"/>
      <c r="N28" s="89">
        <f>+'Ark1'!S424</f>
        <v>5.2399232245681366</v>
      </c>
      <c r="O28" s="117">
        <f t="shared" si="28"/>
        <v>-1.6273401134840881E-2</v>
      </c>
      <c r="P28" s="117"/>
      <c r="Q28" s="47"/>
      <c r="R28" s="117"/>
      <c r="S28" s="89">
        <f>+'Ark1'!T424</f>
        <v>4.6621880998080627</v>
      </c>
      <c r="T28" s="117">
        <f t="shared" si="29"/>
        <v>-0.21429596601155954</v>
      </c>
      <c r="U28" s="89">
        <f>+'Ark1'!U424</f>
        <v>16.183574322883345</v>
      </c>
      <c r="V28" s="117">
        <f t="shared" si="30"/>
        <v>-0.27356585624599461</v>
      </c>
      <c r="W28" s="91">
        <f>+'Ark1'!W424</f>
        <v>2.8364256771166567</v>
      </c>
      <c r="X28" s="149">
        <f t="shared" si="31"/>
        <v>0.33694640196564674</v>
      </c>
      <c r="Y28" s="145">
        <f>+'Ark1'!X424</f>
        <v>48.453828108338655</v>
      </c>
      <c r="Z28" s="145">
        <f>+'Ark1'!Y424</f>
        <v>22.307528257624224</v>
      </c>
      <c r="AA28" s="91">
        <f>+'Ark1'!Z424</f>
        <v>8.1113863359195815</v>
      </c>
      <c r="AB28" s="89">
        <f>+'Ark1'!Z424</f>
        <v>8.1113863359195815</v>
      </c>
      <c r="AC28" s="89">
        <f>+'Ark1'!AA424</f>
        <v>1.5060188034881818</v>
      </c>
      <c r="AD28" s="89">
        <f>+'Ark1'!AC424</f>
        <v>34.047394264783549</v>
      </c>
      <c r="AE28" s="89">
        <f t="shared" si="32"/>
        <v>3.0885136345136357</v>
      </c>
      <c r="AF28" s="145">
        <f t="shared" si="33"/>
        <v>43.822429906542055</v>
      </c>
      <c r="AG28" s="47"/>
      <c r="AH28" s="22"/>
      <c r="AI28" s="22"/>
      <c r="AJ28" s="22"/>
      <c r="AQ28" s="19"/>
    </row>
    <row r="29" spans="1:43">
      <c r="A29" s="47"/>
      <c r="B29" s="47"/>
      <c r="C29" s="47"/>
      <c r="D29" s="47"/>
      <c r="E29" s="47"/>
      <c r="F29" s="47"/>
      <c r="G29" s="336"/>
      <c r="H29" s="47"/>
      <c r="I29" s="47"/>
      <c r="J29" s="47"/>
      <c r="K29" s="47"/>
      <c r="L29" s="339"/>
      <c r="M29" s="148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22"/>
      <c r="AI29" s="22"/>
      <c r="AJ29" s="22"/>
      <c r="AQ29" s="19"/>
    </row>
    <row r="30" spans="1:43" ht="15.6">
      <c r="A30" s="47"/>
      <c r="B30" s="88">
        <f>+'Ark1'!C425</f>
        <v>2020</v>
      </c>
      <c r="C30" s="88">
        <f>+'Ark1'!G425</f>
        <v>1</v>
      </c>
      <c r="D30" s="89" t="str">
        <f t="shared" si="3"/>
        <v>Øst</v>
      </c>
      <c r="E30" s="88">
        <f>+'Ark1'!Q425</f>
        <v>231</v>
      </c>
      <c r="F30" s="97">
        <f t="shared" si="9"/>
        <v>25</v>
      </c>
      <c r="G30" s="343">
        <f>+'Ark1'!R425</f>
        <v>9576</v>
      </c>
      <c r="H30" s="97">
        <f t="shared" si="10"/>
        <v>-52</v>
      </c>
      <c r="I30" s="91">
        <f>+'Ark1'!AG425</f>
        <v>31.657480082455944</v>
      </c>
      <c r="J30" s="149">
        <f t="shared" si="11"/>
        <v>-0.55895042261093053</v>
      </c>
      <c r="K30" s="91">
        <f>+'Ark1'!AH425</f>
        <v>1.2949039264828739</v>
      </c>
      <c r="L30" s="339"/>
      <c r="M30" s="148"/>
      <c r="N30" s="89">
        <f>+'Ark1'!S425</f>
        <v>5.3052422723475354</v>
      </c>
      <c r="O30" s="117">
        <f t="shared" si="25"/>
        <v>3.6546800806197766E-2</v>
      </c>
      <c r="P30" s="117"/>
      <c r="Q30" s="47"/>
      <c r="R30" s="117"/>
      <c r="S30" s="89">
        <f>+'Ark1'!T425</f>
        <v>5.2897869674185456</v>
      </c>
      <c r="T30" s="117">
        <f t="shared" si="13"/>
        <v>0.29913470318921398</v>
      </c>
      <c r="U30" s="89">
        <f>+'Ark1'!U425</f>
        <v>10.927143901420202</v>
      </c>
      <c r="V30" s="117">
        <f t="shared" si="14"/>
        <v>-0.24086710813526579</v>
      </c>
      <c r="W30" s="91">
        <f>+'Ark1'!W425</f>
        <v>1.4724310776942351</v>
      </c>
      <c r="X30" s="149">
        <f t="shared" si="15"/>
        <v>0.35070278521396925</v>
      </c>
      <c r="Y30" s="145">
        <f>+'Ark1'!X425</f>
        <v>22.211779448621556</v>
      </c>
      <c r="Z30" s="145">
        <f>+'Ark1'!Y425</f>
        <v>8.2289055973266496</v>
      </c>
      <c r="AA30" s="91">
        <f>+'Ark1'!Z425</f>
        <v>7.268016829123022</v>
      </c>
      <c r="AB30" s="89">
        <f>+'Ark1'!Z425</f>
        <v>7.268016829123022</v>
      </c>
      <c r="AC30" s="89">
        <f>+'Ark1'!AA425</f>
        <v>1.7045438083557798</v>
      </c>
      <c r="AD30" s="89">
        <f>+'Ark1'!AC425</f>
        <v>11.68075637604708</v>
      </c>
      <c r="AE30" s="89">
        <f t="shared" si="4"/>
        <v>2.0596880105505551</v>
      </c>
      <c r="AF30" s="145">
        <f t="shared" si="5"/>
        <v>41.454545454545453</v>
      </c>
      <c r="AG30" s="47"/>
      <c r="AH30" s="22"/>
      <c r="AI30" s="22"/>
      <c r="AJ30" s="22"/>
      <c r="AQ30" s="19"/>
    </row>
    <row r="31" spans="1:43" ht="15.6">
      <c r="A31" s="47"/>
      <c r="B31" s="88">
        <f>+'Ark1'!C426</f>
        <v>2020</v>
      </c>
      <c r="C31" s="88">
        <f>+'Ark1'!G426</f>
        <v>2</v>
      </c>
      <c r="D31" s="89" t="str">
        <f t="shared" si="3"/>
        <v>Vest</v>
      </c>
      <c r="E31" s="88">
        <f>+'Ark1'!Q426</f>
        <v>248</v>
      </c>
      <c r="F31" s="97">
        <f t="shared" si="9"/>
        <v>-23</v>
      </c>
      <c r="G31" s="343">
        <f>+'Ark1'!R426</f>
        <v>7518</v>
      </c>
      <c r="H31" s="97">
        <f t="shared" ref="H31:H33" si="34">+G31-G36</f>
        <v>-452</v>
      </c>
      <c r="I31" s="91">
        <f>+'Ark1'!AG426</f>
        <v>27.734643033222255</v>
      </c>
      <c r="J31" s="149">
        <f t="shared" ref="J31:J33" si="35">+I31-I36</f>
        <v>-1.2628202949353522</v>
      </c>
      <c r="K31" s="91">
        <f>+'Ark1'!AH426</f>
        <v>0.22612396914072888</v>
      </c>
      <c r="L31" s="339"/>
      <c r="M31" s="148"/>
      <c r="N31" s="89">
        <f>+'Ark1'!S426</f>
        <v>4.9501197126895446</v>
      </c>
      <c r="O31" s="117">
        <f t="shared" ref="O31:O33" si="36">+N31-N36</f>
        <v>0.19654380302831331</v>
      </c>
      <c r="P31" s="117"/>
      <c r="Q31" s="47"/>
      <c r="R31" s="117"/>
      <c r="S31" s="89">
        <f>+'Ark1'!T426</f>
        <v>4.6177174780526737</v>
      </c>
      <c r="T31" s="117">
        <f t="shared" ref="T31:T33" si="37">+S31-S36</f>
        <v>0.12361459223084292</v>
      </c>
      <c r="U31" s="89">
        <f>+'Ark1'!U426</f>
        <v>12.193677839851023</v>
      </c>
      <c r="V31" s="117">
        <f t="shared" ref="V31:V33" si="38">+U31-U36</f>
        <v>5.0393021783241565E-2</v>
      </c>
      <c r="W31" s="91">
        <f>+'Ark1'!W426</f>
        <v>0.69167331737164139</v>
      </c>
      <c r="X31" s="149">
        <f t="shared" ref="X31:X33" si="39">+W31-W36</f>
        <v>3.9226642340273843E-2</v>
      </c>
      <c r="Y31" s="145">
        <f>+'Ark1'!X426</f>
        <v>29.715349827081678</v>
      </c>
      <c r="Z31" s="145">
        <f>+'Ark1'!Y426</f>
        <v>10.00266028198989</v>
      </c>
      <c r="AA31" s="91">
        <f>+'Ark1'!Z426</f>
        <v>7.586382514426238</v>
      </c>
      <c r="AB31" s="89">
        <f>+'Ark1'!Z426</f>
        <v>7.586382514426238</v>
      </c>
      <c r="AC31" s="89">
        <f>+'Ark1'!AA426</f>
        <v>1.421638298776579</v>
      </c>
      <c r="AD31" s="89">
        <f>+'Ark1'!AC426</f>
        <v>11.97810947332591</v>
      </c>
      <c r="AE31" s="89">
        <f t="shared" ref="AE31:AE33" si="40">+U31/N31</f>
        <v>2.4633096869541853</v>
      </c>
      <c r="AF31" s="145">
        <f t="shared" ref="AF31:AF33" si="41">+G31/E31</f>
        <v>30.31451612903226</v>
      </c>
      <c r="AG31" s="47"/>
      <c r="AH31" s="22"/>
      <c r="AI31" s="22"/>
      <c r="AJ31" s="22"/>
      <c r="AQ31" s="19"/>
    </row>
    <row r="32" spans="1:43" ht="15.6">
      <c r="A32" s="47"/>
      <c r="B32" s="88">
        <f>+'Ark1'!C427</f>
        <v>2020</v>
      </c>
      <c r="C32" s="88">
        <f>+'Ark1'!G427</f>
        <v>3</v>
      </c>
      <c r="D32" s="89" t="str">
        <f t="shared" si="3"/>
        <v>Midt</v>
      </c>
      <c r="E32" s="88">
        <f>+'Ark1'!Q427</f>
        <v>126</v>
      </c>
      <c r="F32" s="97">
        <f t="shared" si="9"/>
        <v>20</v>
      </c>
      <c r="G32" s="343">
        <f>+'Ark1'!R427</f>
        <v>4622</v>
      </c>
      <c r="H32" s="97">
        <f t="shared" si="34"/>
        <v>-11</v>
      </c>
      <c r="I32" s="91">
        <f>+'Ark1'!AG427</f>
        <v>16.703819821529347</v>
      </c>
      <c r="J32" s="149">
        <f t="shared" si="35"/>
        <v>0.35641035240638175</v>
      </c>
      <c r="K32" s="91">
        <f>+'Ark1'!AH427</f>
        <v>6.4906966681090403E-2</v>
      </c>
      <c r="L32" s="339"/>
      <c r="M32" s="148"/>
      <c r="N32" s="89">
        <f>+'Ark1'!S427</f>
        <v>4.9231934227607113</v>
      </c>
      <c r="O32" s="117">
        <f t="shared" si="36"/>
        <v>-1.8313160446713717E-2</v>
      </c>
      <c r="P32" s="117"/>
      <c r="Q32" s="47"/>
      <c r="R32" s="117"/>
      <c r="S32" s="89">
        <f>+'Ark1'!T427</f>
        <v>4.4703591518823034</v>
      </c>
      <c r="T32" s="117">
        <f t="shared" si="37"/>
        <v>-5.1764741923005175E-2</v>
      </c>
      <c r="U32" s="89">
        <f>+'Ark1'!U427</f>
        <v>11.945389441800097</v>
      </c>
      <c r="V32" s="117">
        <f t="shared" si="38"/>
        <v>0.16875659051583369</v>
      </c>
      <c r="W32" s="91">
        <f>+'Ark1'!W427</f>
        <v>1.5144958892254439</v>
      </c>
      <c r="X32" s="149">
        <f t="shared" si="39"/>
        <v>0.11151725766921694</v>
      </c>
      <c r="Y32" s="145">
        <f>+'Ark1'!X427</f>
        <v>26.525313717005631</v>
      </c>
      <c r="Z32" s="145">
        <f>+'Ark1'!Y427</f>
        <v>10.579835569017742</v>
      </c>
      <c r="AA32" s="91">
        <f>+'Ark1'!Z427</f>
        <v>7.6347101149537648</v>
      </c>
      <c r="AB32" s="89">
        <f>+'Ark1'!Z427</f>
        <v>7.6347101149537648</v>
      </c>
      <c r="AC32" s="89">
        <f>+'Ark1'!AA427</f>
        <v>1.5583094547583547</v>
      </c>
      <c r="AD32" s="89">
        <f>+'Ark1'!AC427</f>
        <v>27.157632067190526</v>
      </c>
      <c r="AE32" s="89">
        <f t="shared" si="40"/>
        <v>2.4263498132278634</v>
      </c>
      <c r="AF32" s="145">
        <f t="shared" si="41"/>
        <v>36.682539682539684</v>
      </c>
      <c r="AG32" s="47"/>
      <c r="AH32" s="22"/>
      <c r="AI32" s="22"/>
      <c r="AJ32" s="22"/>
      <c r="AQ32" s="19"/>
    </row>
    <row r="33" spans="1:43" ht="15.6">
      <c r="A33" s="47"/>
      <c r="B33" s="88">
        <f>+'Ark1'!C428</f>
        <v>2020</v>
      </c>
      <c r="C33" s="88">
        <f>+'Ark1'!G428</f>
        <v>4</v>
      </c>
      <c r="D33" s="89" t="str">
        <f t="shared" si="3"/>
        <v>Nord</v>
      </c>
      <c r="E33" s="88">
        <f>+'Ark1'!Q428</f>
        <v>109</v>
      </c>
      <c r="F33" s="97">
        <f t="shared" si="9"/>
        <v>-7</v>
      </c>
      <c r="G33" s="343">
        <f>+'Ark1'!R428</f>
        <v>4801</v>
      </c>
      <c r="H33" s="97">
        <f t="shared" si="34"/>
        <v>30</v>
      </c>
      <c r="I33" s="91">
        <f>+'Ark1'!AG428</f>
        <v>23.904057062792457</v>
      </c>
      <c r="J33" s="149">
        <f t="shared" si="35"/>
        <v>1.4653603651398761</v>
      </c>
      <c r="K33" s="91">
        <f>+'Ark1'!AH428</f>
        <v>0</v>
      </c>
      <c r="L33" s="339"/>
      <c r="M33" s="148"/>
      <c r="N33" s="89">
        <f>+'Ark1'!S428</f>
        <v>5.2561966257029775</v>
      </c>
      <c r="O33" s="117">
        <f t="shared" si="36"/>
        <v>1.9768203988451027E-2</v>
      </c>
      <c r="P33" s="117"/>
      <c r="Q33" s="47"/>
      <c r="R33" s="117"/>
      <c r="S33" s="89">
        <f>+'Ark1'!T428</f>
        <v>4.8764840658196222</v>
      </c>
      <c r="T33" s="117">
        <f t="shared" si="37"/>
        <v>-7.8242406618021398E-2</v>
      </c>
      <c r="U33" s="89">
        <f>+'Ark1'!U428</f>
        <v>16.45714017912934</v>
      </c>
      <c r="V33" s="117">
        <f t="shared" si="38"/>
        <v>0.75992156667911992</v>
      </c>
      <c r="W33" s="91">
        <f>+'Ark1'!W428</f>
        <v>2.49947927515101</v>
      </c>
      <c r="X33" s="149">
        <f t="shared" si="39"/>
        <v>-0.87507532556162904</v>
      </c>
      <c r="Y33" s="145">
        <f>+'Ark1'!X428</f>
        <v>50.135388460737353</v>
      </c>
      <c r="Z33" s="145">
        <f>+'Ark1'!Y428</f>
        <v>21.93293063945012</v>
      </c>
      <c r="AA33" s="91">
        <f>+'Ark1'!Z428</f>
        <v>7.8922751449822046</v>
      </c>
      <c r="AB33" s="89">
        <f>+'Ark1'!Z428</f>
        <v>7.8922751449822046</v>
      </c>
      <c r="AC33" s="89">
        <f>+'Ark1'!AA428</f>
        <v>1.4912700308853299</v>
      </c>
      <c r="AD33" s="89">
        <f>+'Ark1'!AC428</f>
        <v>30.191322185245383</v>
      </c>
      <c r="AE33" s="89">
        <f t="shared" si="40"/>
        <v>3.1309978204874174</v>
      </c>
      <c r="AF33" s="145">
        <f t="shared" si="41"/>
        <v>44.045871559633028</v>
      </c>
      <c r="AG33" s="47"/>
      <c r="AH33" s="22"/>
      <c r="AI33" s="22"/>
      <c r="AJ33" s="22"/>
      <c r="AQ33" s="19"/>
    </row>
    <row r="34" spans="1:43">
      <c r="A34" s="47"/>
      <c r="B34" s="47"/>
      <c r="C34" s="47"/>
      <c r="D34" s="47"/>
      <c r="E34" s="47"/>
      <c r="F34" s="47"/>
      <c r="G34" s="336"/>
      <c r="H34" s="47"/>
      <c r="I34" s="47"/>
      <c r="J34" s="47"/>
      <c r="K34" s="47"/>
      <c r="L34" s="339"/>
      <c r="M34" s="148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22"/>
      <c r="AI34" s="22"/>
      <c r="AJ34" s="22"/>
      <c r="AQ34" s="19"/>
    </row>
    <row r="35" spans="1:43" ht="15.6">
      <c r="A35" s="47"/>
      <c r="B35" s="88">
        <f>+'Ark1'!C429</f>
        <v>2019</v>
      </c>
      <c r="C35" s="88">
        <f>+'Ark1'!G429</f>
        <v>1</v>
      </c>
      <c r="D35" s="89" t="str">
        <f t="shared" si="3"/>
        <v>Øst</v>
      </c>
      <c r="E35" s="88">
        <f>+'Ark1'!Q429</f>
        <v>206</v>
      </c>
      <c r="F35" s="97">
        <f t="shared" si="9"/>
        <v>-35</v>
      </c>
      <c r="G35" s="343">
        <f>+'Ark1'!R429</f>
        <v>9628</v>
      </c>
      <c r="H35" s="97">
        <f t="shared" si="10"/>
        <v>-1269</v>
      </c>
      <c r="I35" s="91">
        <f>+'Ark1'!AG429</f>
        <v>32.216430505066874</v>
      </c>
      <c r="J35" s="149">
        <f t="shared" si="11"/>
        <v>-3.2328581789233084</v>
      </c>
      <c r="K35" s="91">
        <f>+'Ark1'!AH429</f>
        <v>1.2775238886580811</v>
      </c>
      <c r="L35" s="339"/>
      <c r="M35" s="148"/>
      <c r="N35" s="89">
        <f>+'Ark1'!S429</f>
        <v>5.2686954715413377</v>
      </c>
      <c r="O35" s="117">
        <f t="shared" si="25"/>
        <v>-8.5071620318807106E-2</v>
      </c>
      <c r="P35" s="117"/>
      <c r="Q35" s="117"/>
      <c r="R35" s="117"/>
      <c r="S35" s="89">
        <f>+'Ark1'!T429</f>
        <v>4.9906522642293316</v>
      </c>
      <c r="T35" s="117">
        <f t="shared" si="13"/>
        <v>0.22961711694108722</v>
      </c>
      <c r="U35" s="89">
        <f>+'Ark1'!U429</f>
        <v>11.168011009555467</v>
      </c>
      <c r="V35" s="117">
        <f t="shared" si="14"/>
        <v>7.3653034099230297E-4</v>
      </c>
      <c r="W35" s="91">
        <f>+'Ark1'!W429</f>
        <v>1.1217282924802658</v>
      </c>
      <c r="X35" s="149">
        <f t="shared" si="15"/>
        <v>-0.10796795419313043</v>
      </c>
      <c r="Y35" s="145">
        <f>+'Ark1'!X429</f>
        <v>23.286248442044041</v>
      </c>
      <c r="Z35" s="145">
        <f>+'Ark1'!Y429</f>
        <v>8.6206896551724128</v>
      </c>
      <c r="AA35" s="91">
        <f>+'Ark1'!Z429</f>
        <v>7.4717920254060308</v>
      </c>
      <c r="AB35" s="89">
        <f>+'Ark1'!Z429</f>
        <v>7.4717920254060308</v>
      </c>
      <c r="AC35" s="89">
        <f>+'Ark1'!AA429</f>
        <v>1.7067367196116972</v>
      </c>
      <c r="AD35" s="89">
        <f>+'Ark1'!AC429</f>
        <v>20.777593770210377</v>
      </c>
      <c r="AE35" s="89">
        <f t="shared" si="4"/>
        <v>2.119691880063872</v>
      </c>
      <c r="AF35" s="145">
        <f t="shared" si="5"/>
        <v>46.737864077669904</v>
      </c>
      <c r="AG35" s="47"/>
      <c r="AH35" s="22"/>
      <c r="AI35" s="22"/>
      <c r="AJ35" s="22"/>
      <c r="AQ35" s="50"/>
    </row>
    <row r="36" spans="1:43" ht="15.6">
      <c r="A36" s="47"/>
      <c r="B36" s="88">
        <f>+'Ark1'!C430</f>
        <v>2019</v>
      </c>
      <c r="C36" s="88">
        <f>+'Ark1'!G430</f>
        <v>2</v>
      </c>
      <c r="D36" s="89" t="str">
        <f t="shared" si="3"/>
        <v>Vest</v>
      </c>
      <c r="E36" s="88">
        <f>+'Ark1'!Q430</f>
        <v>271</v>
      </c>
      <c r="F36" s="97">
        <f t="shared" ref="F36:F38" si="42">+E36-E41</f>
        <v>-19</v>
      </c>
      <c r="G36" s="343">
        <f>+'Ark1'!R430</f>
        <v>7970</v>
      </c>
      <c r="H36" s="97">
        <f t="shared" ref="H36:H38" si="43">+G36-G41</f>
        <v>-69</v>
      </c>
      <c r="I36" s="91">
        <f>+'Ark1'!AG430</f>
        <v>28.997463328157608</v>
      </c>
      <c r="J36" s="149">
        <f t="shared" ref="J36:J38" si="44">+I36-I41</f>
        <v>0.55592179385069684</v>
      </c>
      <c r="K36" s="91">
        <f>+'Ark1'!AH430</f>
        <v>0.48933500627352561</v>
      </c>
      <c r="L36" s="339"/>
      <c r="M36" s="148"/>
      <c r="N36" s="89">
        <f>+'Ark1'!S430</f>
        <v>4.7535759096612313</v>
      </c>
      <c r="O36" s="117">
        <f t="shared" ref="O36:O38" si="45">+N36-N41</f>
        <v>-0.19604468991583079</v>
      </c>
      <c r="P36" s="117"/>
      <c r="Q36" s="117"/>
      <c r="R36" s="117"/>
      <c r="S36" s="89">
        <f>+'Ark1'!T430</f>
        <v>4.4941028858218308</v>
      </c>
      <c r="T36" s="117">
        <f t="shared" ref="T36:T38" si="46">+S36-S41</f>
        <v>4.3176153641211634E-2</v>
      </c>
      <c r="U36" s="89">
        <f>+'Ark1'!U430</f>
        <v>12.143284818067782</v>
      </c>
      <c r="V36" s="117">
        <f t="shared" ref="V36:V38" si="47">+U36-U41</f>
        <v>-1.7207796433655886E-3</v>
      </c>
      <c r="W36" s="91">
        <f>+'Ark1'!W430</f>
        <v>0.65244667503136755</v>
      </c>
      <c r="X36" s="149">
        <f t="shared" ref="X36:X38" si="48">+W36-W41</f>
        <v>-0.15611160336146734</v>
      </c>
      <c r="Y36" s="145">
        <f>+'Ark1'!X430</f>
        <v>29.560853199498119</v>
      </c>
      <c r="Z36" s="145">
        <f>+'Ark1'!Y430</f>
        <v>9.9623588456712664</v>
      </c>
      <c r="AA36" s="91">
        <f>+'Ark1'!Z430</f>
        <v>7.5691527233232012</v>
      </c>
      <c r="AB36" s="89">
        <f>+'Ark1'!Z430</f>
        <v>7.5691527233232012</v>
      </c>
      <c r="AC36" s="89">
        <f>+'Ark1'!AA430</f>
        <v>1.4213828196590503</v>
      </c>
      <c r="AD36" s="89">
        <f>+'Ark1'!AC430</f>
        <v>23.188479962305831</v>
      </c>
      <c r="AE36" s="89">
        <f t="shared" ref="AE36:AE38" si="49">+U36/N36</f>
        <v>2.5545578841788572</v>
      </c>
      <c r="AF36" s="145">
        <f t="shared" ref="AF36:AF38" si="50">+G36/E36</f>
        <v>29.40959409594096</v>
      </c>
      <c r="AG36" s="47"/>
      <c r="AH36" s="22"/>
      <c r="AI36" s="22"/>
      <c r="AJ36" s="22"/>
      <c r="AN36" s="1"/>
      <c r="AO36" s="1"/>
      <c r="AP36" s="1"/>
    </row>
    <row r="37" spans="1:43" ht="15.6">
      <c r="A37" s="47"/>
      <c r="B37" s="88">
        <f>+'Ark1'!C431</f>
        <v>2019</v>
      </c>
      <c r="C37" s="88">
        <f>+'Ark1'!G431</f>
        <v>3</v>
      </c>
      <c r="D37" s="89" t="str">
        <f t="shared" si="3"/>
        <v>Midt</v>
      </c>
      <c r="E37" s="88">
        <f>+'Ark1'!Q431</f>
        <v>106</v>
      </c>
      <c r="F37" s="97">
        <f t="shared" si="42"/>
        <v>3</v>
      </c>
      <c r="G37" s="343">
        <f>+'Ark1'!R431</f>
        <v>4633</v>
      </c>
      <c r="H37" s="97">
        <f t="shared" si="43"/>
        <v>469</v>
      </c>
      <c r="I37" s="91">
        <f>+'Ark1'!AG431</f>
        <v>16.347409469122965</v>
      </c>
      <c r="J37" s="149">
        <f t="shared" si="44"/>
        <v>2.9848718608118467</v>
      </c>
      <c r="K37" s="91">
        <f>+'Ark1'!AH431</f>
        <v>0</v>
      </c>
      <c r="L37" s="339"/>
      <c r="M37" s="148"/>
      <c r="N37" s="89">
        <f>+'Ark1'!S431</f>
        <v>4.941506583207425</v>
      </c>
      <c r="O37" s="117">
        <f t="shared" si="45"/>
        <v>5.1737130757856242E-2</v>
      </c>
      <c r="P37" s="117"/>
      <c r="Q37" s="117"/>
      <c r="R37" s="117"/>
      <c r="S37" s="89">
        <f>+'Ark1'!T431</f>
        <v>4.5221238938053085</v>
      </c>
      <c r="T37" s="117">
        <f t="shared" si="46"/>
        <v>0.2714034327102075</v>
      </c>
      <c r="U37" s="89">
        <f>+'Ark1'!U431</f>
        <v>11.776632851284264</v>
      </c>
      <c r="V37" s="117">
        <f t="shared" si="47"/>
        <v>0.76060979652920757</v>
      </c>
      <c r="W37" s="91">
        <f>+'Ark1'!W431</f>
        <v>1.4029786315562269</v>
      </c>
      <c r="X37" s="149">
        <f t="shared" si="48"/>
        <v>-0.18203577766567514</v>
      </c>
      <c r="Y37" s="145">
        <f>+'Ark1'!X431</f>
        <v>25.77163824735592</v>
      </c>
      <c r="Z37" s="145">
        <f>+'Ark1'!Y431</f>
        <v>9.9935247140082044</v>
      </c>
      <c r="AA37" s="91">
        <f>+'Ark1'!Z431</f>
        <v>7.7593906131718384</v>
      </c>
      <c r="AB37" s="89">
        <f>+'Ark1'!Z431</f>
        <v>7.7593906131718384</v>
      </c>
      <c r="AC37" s="89">
        <f>+'Ark1'!AA431</f>
        <v>1.5505823727905617</v>
      </c>
      <c r="AD37" s="89">
        <f>+'Ark1'!AC431</f>
        <v>20.854182348377641</v>
      </c>
      <c r="AE37" s="89">
        <f t="shared" si="49"/>
        <v>2.3832069537870182</v>
      </c>
      <c r="AF37" s="145">
        <f t="shared" si="50"/>
        <v>43.70754716981132</v>
      </c>
      <c r="AG37" s="47"/>
      <c r="AH37" s="22"/>
      <c r="AI37" s="22"/>
      <c r="AJ37" s="22"/>
    </row>
    <row r="38" spans="1:43" ht="15.6">
      <c r="A38" s="47"/>
      <c r="B38" s="88">
        <f>+'Ark1'!C432</f>
        <v>2019</v>
      </c>
      <c r="C38" s="88">
        <f>+'Ark1'!G432</f>
        <v>4</v>
      </c>
      <c r="D38" s="89" t="str">
        <f t="shared" si="3"/>
        <v>Nord</v>
      </c>
      <c r="E38" s="88">
        <f>+'Ark1'!Q432</f>
        <v>116</v>
      </c>
      <c r="F38" s="97">
        <f t="shared" si="42"/>
        <v>3</v>
      </c>
      <c r="G38" s="343">
        <f>+'Ark1'!R432</f>
        <v>4771</v>
      </c>
      <c r="H38" s="97">
        <f t="shared" si="43"/>
        <v>-321</v>
      </c>
      <c r="I38" s="91">
        <f>+'Ark1'!AG432</f>
        <v>22.438696697652581</v>
      </c>
      <c r="J38" s="149">
        <f t="shared" si="44"/>
        <v>-0.30793547573921742</v>
      </c>
      <c r="K38" s="91">
        <f>+'Ark1'!AH432</f>
        <v>2.0959966464053653E-2</v>
      </c>
      <c r="L38" s="339"/>
      <c r="M38" s="148"/>
      <c r="N38" s="89">
        <f>+'Ark1'!S432</f>
        <v>5.2364284217145265</v>
      </c>
      <c r="O38" s="117">
        <f t="shared" si="45"/>
        <v>0.31360831173809256</v>
      </c>
      <c r="P38" s="117"/>
      <c r="Q38" s="117"/>
      <c r="R38" s="117"/>
      <c r="S38" s="89">
        <f>+'Ark1'!T432</f>
        <v>4.9547264724376436</v>
      </c>
      <c r="T38" s="117">
        <f t="shared" si="46"/>
        <v>8.8465671180769867E-2</v>
      </c>
      <c r="U38" s="89">
        <f>+'Ark1'!U432</f>
        <v>15.69721861245022</v>
      </c>
      <c r="V38" s="117">
        <f t="shared" si="47"/>
        <v>0.36251711991291202</v>
      </c>
      <c r="W38" s="91">
        <f>+'Ark1'!W432</f>
        <v>3.374554600712639</v>
      </c>
      <c r="X38" s="149">
        <f t="shared" si="48"/>
        <v>0.95900079081475997</v>
      </c>
      <c r="Y38" s="145">
        <f>+'Ark1'!X432</f>
        <v>44.099769440368895</v>
      </c>
      <c r="Z38" s="145">
        <f>+'Ark1'!Y432</f>
        <v>18.214210857262625</v>
      </c>
      <c r="AA38" s="91">
        <f>+'Ark1'!Z432</f>
        <v>7.5136336390142562</v>
      </c>
      <c r="AB38" s="89">
        <f>+'Ark1'!Z432</f>
        <v>7.5136336390142562</v>
      </c>
      <c r="AC38" s="89">
        <f>+'Ark1'!AA432</f>
        <v>1.4595294116962401</v>
      </c>
      <c r="AD38" s="89">
        <f>+'Ark1'!AC432</f>
        <v>33.032256183656266</v>
      </c>
      <c r="AE38" s="89">
        <f t="shared" si="49"/>
        <v>2.9976956330304598</v>
      </c>
      <c r="AF38" s="145">
        <f t="shared" si="50"/>
        <v>41.129310344827587</v>
      </c>
      <c r="AG38" s="47"/>
      <c r="AH38" s="22"/>
      <c r="AI38" s="22"/>
      <c r="AJ38" s="22"/>
    </row>
    <row r="39" spans="1:43">
      <c r="A39" s="47"/>
      <c r="B39" s="47"/>
      <c r="C39" s="47"/>
      <c r="D39" s="47"/>
      <c r="E39" s="47"/>
      <c r="F39" s="47"/>
      <c r="G39" s="336"/>
      <c r="H39" s="47"/>
      <c r="I39" s="47"/>
      <c r="J39" s="47"/>
      <c r="K39" s="47"/>
      <c r="L39" s="339"/>
      <c r="M39" s="148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22"/>
      <c r="AI39" s="22"/>
      <c r="AJ39" s="22"/>
    </row>
    <row r="40" spans="1:43" ht="15.6">
      <c r="A40" s="47"/>
      <c r="B40" s="88">
        <f>+'Ark1'!C433</f>
        <v>2018</v>
      </c>
      <c r="C40" s="88">
        <f>+'Ark1'!G433</f>
        <v>1</v>
      </c>
      <c r="D40" s="89" t="str">
        <f t="shared" si="3"/>
        <v>Øst</v>
      </c>
      <c r="E40" s="88">
        <f>+'Ark1'!Q433</f>
        <v>241</v>
      </c>
      <c r="F40" s="97">
        <f>+E40-E45</f>
        <v>-9</v>
      </c>
      <c r="G40" s="343">
        <f>+'Ark1'!R433</f>
        <v>10897</v>
      </c>
      <c r="H40" s="97">
        <f>+G40-G45</f>
        <v>-241</v>
      </c>
      <c r="I40" s="91">
        <f>+'Ark1'!AG433</f>
        <v>35.449288683990183</v>
      </c>
      <c r="J40" s="149">
        <f>+I40-I45</f>
        <v>-8.660768693901133E-2</v>
      </c>
      <c r="K40" s="91">
        <f>+'Ark1'!AH433</f>
        <v>1.3031109479673304</v>
      </c>
      <c r="L40" s="339"/>
      <c r="M40" s="148"/>
      <c r="N40" s="89">
        <f>+'Ark1'!S433</f>
        <v>5.3537670918601448</v>
      </c>
      <c r="O40" s="117">
        <f>+N40-N45</f>
        <v>0.1062361168197441</v>
      </c>
      <c r="P40" s="117"/>
      <c r="Q40" s="117"/>
      <c r="R40" s="117"/>
      <c r="S40" s="89">
        <f>+'Ark1'!T433</f>
        <v>4.7610351472882444</v>
      </c>
      <c r="T40" s="117">
        <f>+S40-S45</f>
        <v>0.21416856441878895</v>
      </c>
      <c r="U40" s="89">
        <f>+'Ark1'!U433</f>
        <v>11.167274479214475</v>
      </c>
      <c r="V40" s="117">
        <f>+U40-U45</f>
        <v>0.22849731993989941</v>
      </c>
      <c r="W40" s="91">
        <f>+'Ark1'!W433</f>
        <v>1.2296962466733963</v>
      </c>
      <c r="X40" s="149">
        <f>+W40-W45</f>
        <v>0.25106453541464246</v>
      </c>
      <c r="Y40" s="145">
        <f>+'Ark1'!X433</f>
        <v>23.657887491970271</v>
      </c>
      <c r="Z40" s="145">
        <f>+'Ark1'!Y433</f>
        <v>7.873726713774432</v>
      </c>
      <c r="AA40" s="91">
        <f>+'Ark1'!Z433</f>
        <v>7.2827800614036988</v>
      </c>
      <c r="AB40" s="89">
        <f>+'Ark1'!Z433</f>
        <v>7.2827800614036988</v>
      </c>
      <c r="AC40" s="89">
        <f>+'Ark1'!AA433</f>
        <v>1.6133342420040548</v>
      </c>
      <c r="AD40" s="89">
        <f>+'Ark1'!AC433</f>
        <v>6.4710828030316145</v>
      </c>
      <c r="AE40" s="89">
        <f t="shared" si="4"/>
        <v>2.0858723003085387</v>
      </c>
      <c r="AF40" s="145">
        <f t="shared" si="5"/>
        <v>45.215767634854771</v>
      </c>
      <c r="AG40" s="47"/>
      <c r="AH40" s="22"/>
      <c r="AI40" s="22"/>
      <c r="AJ40" s="22"/>
    </row>
    <row r="41" spans="1:43" ht="15.6">
      <c r="A41" s="47"/>
      <c r="B41" s="88">
        <f>+'Ark1'!C434</f>
        <v>2018</v>
      </c>
      <c r="C41" s="88">
        <f>+'Ark1'!G434</f>
        <v>2</v>
      </c>
      <c r="D41" s="89" t="str">
        <f t="shared" si="3"/>
        <v>Vest</v>
      </c>
      <c r="E41" s="88">
        <f>+'Ark1'!Q434</f>
        <v>290</v>
      </c>
      <c r="F41" s="97">
        <f t="shared" ref="F41:F43" si="51">+E41-E46</f>
        <v>10</v>
      </c>
      <c r="G41" s="343">
        <f>+'Ark1'!R434</f>
        <v>8039</v>
      </c>
      <c r="H41" s="97">
        <f t="shared" ref="H41:H43" si="52">+G41-G46</f>
        <v>-104</v>
      </c>
      <c r="I41" s="91">
        <f>+'Ark1'!AG434</f>
        <v>28.441541534306911</v>
      </c>
      <c r="J41" s="149">
        <f t="shared" ref="J41:J43" si="53">+I41-I46</f>
        <v>-0.62646300173996039</v>
      </c>
      <c r="K41" s="91">
        <f>+'Ark1'!AH434</f>
        <v>0.53489239955218315</v>
      </c>
      <c r="L41" s="339"/>
      <c r="M41" s="148"/>
      <c r="N41" s="89">
        <f>+'Ark1'!S434</f>
        <v>4.9496205995770621</v>
      </c>
      <c r="O41" s="117">
        <f t="shared" ref="O41:O43" si="54">+N41-N46</f>
        <v>0.35008725805673802</v>
      </c>
      <c r="P41" s="117"/>
      <c r="Q41" s="117"/>
      <c r="R41" s="117"/>
      <c r="S41" s="89">
        <f>+'Ark1'!T434</f>
        <v>4.4509267321806192</v>
      </c>
      <c r="T41" s="117">
        <f t="shared" ref="T41:T43" si="55">+S41-S46</f>
        <v>9.1722507693329902E-2</v>
      </c>
      <c r="U41" s="89">
        <f>+'Ark1'!U434</f>
        <v>12.145005597711148</v>
      </c>
      <c r="V41" s="117">
        <f t="shared" ref="V41:V43" si="56">+U41-U46</f>
        <v>-9.3813019506102435E-2</v>
      </c>
      <c r="W41" s="91">
        <f>+'Ark1'!W434</f>
        <v>0.80855827839283489</v>
      </c>
      <c r="X41" s="149">
        <f t="shared" ref="X41:X43" si="57">+W41-W46</f>
        <v>-0.30896597556762195</v>
      </c>
      <c r="Y41" s="145">
        <f>+'Ark1'!X434</f>
        <v>29.23249160343326</v>
      </c>
      <c r="Z41" s="145">
        <f>+'Ark1'!Y434</f>
        <v>9.6280631919392956</v>
      </c>
      <c r="AA41" s="91">
        <f>+'Ark1'!Z434</f>
        <v>7.362319022061139</v>
      </c>
      <c r="AB41" s="89">
        <f>+'Ark1'!Z434</f>
        <v>7.362319022061139</v>
      </c>
      <c r="AC41" s="89">
        <f>+'Ark1'!AA434</f>
        <v>1.4633472894589803</v>
      </c>
      <c r="AD41" s="89">
        <f>+'Ark1'!AC434</f>
        <v>13.03571236504558</v>
      </c>
      <c r="AE41" s="89">
        <f t="shared" ref="AE41:AE43" si="58">+U41/N41</f>
        <v>2.4537245539080148</v>
      </c>
      <c r="AF41" s="145">
        <f t="shared" ref="AF41:AF43" si="59">+G41/E41</f>
        <v>27.720689655172414</v>
      </c>
      <c r="AG41" s="47"/>
      <c r="AH41" s="22"/>
      <c r="AI41" s="22"/>
      <c r="AJ41" s="22"/>
    </row>
    <row r="42" spans="1:43" ht="15.6">
      <c r="A42" s="47"/>
      <c r="B42" s="88">
        <f>+'Ark1'!C435</f>
        <v>2018</v>
      </c>
      <c r="C42" s="88">
        <f>+'Ark1'!G435</f>
        <v>3</v>
      </c>
      <c r="D42" s="89" t="str">
        <f t="shared" si="3"/>
        <v>Midt</v>
      </c>
      <c r="E42" s="88">
        <f>+'Ark1'!Q435</f>
        <v>103</v>
      </c>
      <c r="F42" s="97">
        <f t="shared" si="51"/>
        <v>4</v>
      </c>
      <c r="G42" s="343">
        <f>+'Ark1'!R435</f>
        <v>4164</v>
      </c>
      <c r="H42" s="97">
        <f t="shared" si="52"/>
        <v>267</v>
      </c>
      <c r="I42" s="91">
        <f>+'Ark1'!AG435</f>
        <v>13.362537608311118</v>
      </c>
      <c r="J42" s="149">
        <f t="shared" si="53"/>
        <v>-1.0867783679539436</v>
      </c>
      <c r="K42" s="91">
        <f>+'Ark1'!AH435</f>
        <v>0.14409221902017288</v>
      </c>
      <c r="L42" s="339"/>
      <c r="M42" s="148"/>
      <c r="N42" s="89">
        <f>+'Ark1'!S435</f>
        <v>4.8897694524495687</v>
      </c>
      <c r="O42" s="117">
        <f t="shared" si="54"/>
        <v>-0.28523696274160315</v>
      </c>
      <c r="P42" s="117"/>
      <c r="Q42" s="117"/>
      <c r="R42" s="117"/>
      <c r="S42" s="89">
        <f>+'Ark1'!T435</f>
        <v>4.250720461095101</v>
      </c>
      <c r="T42" s="117">
        <f t="shared" si="55"/>
        <v>-0.33614122738321761</v>
      </c>
      <c r="U42" s="89">
        <f>+'Ark1'!U435</f>
        <v>11.016023054755056</v>
      </c>
      <c r="V42" s="117">
        <f t="shared" si="56"/>
        <v>-1.6963197730611963</v>
      </c>
      <c r="W42" s="91">
        <f>+'Ark1'!W435</f>
        <v>1.5850144092219021</v>
      </c>
      <c r="X42" s="149">
        <f t="shared" si="57"/>
        <v>-0.75011517763978586</v>
      </c>
      <c r="Y42" s="145">
        <f>+'Ark1'!X435</f>
        <v>21.853986551392889</v>
      </c>
      <c r="Z42" s="145">
        <f>+'Ark1'!Y435</f>
        <v>8.7415946205571551</v>
      </c>
      <c r="AA42" s="91">
        <f>+'Ark1'!Z435</f>
        <v>7.3842619423789548</v>
      </c>
      <c r="AB42" s="89">
        <f>+'Ark1'!Z435</f>
        <v>7.3842619423789548</v>
      </c>
      <c r="AC42" s="89">
        <f>+'Ark1'!AA435</f>
        <v>1.7703397495091737</v>
      </c>
      <c r="AD42" s="89">
        <f>+'Ark1'!AC435</f>
        <v>23.968399912063322</v>
      </c>
      <c r="AE42" s="89">
        <f t="shared" si="58"/>
        <v>2.2528716664211013</v>
      </c>
      <c r="AF42" s="145">
        <f t="shared" si="59"/>
        <v>40.427184466019419</v>
      </c>
      <c r="AG42" s="47"/>
      <c r="AH42" s="22"/>
      <c r="AI42" s="22"/>
      <c r="AJ42" s="22"/>
    </row>
    <row r="43" spans="1:43" ht="15.6">
      <c r="A43" s="47"/>
      <c r="B43" s="88">
        <f>+'Ark1'!C436</f>
        <v>2018</v>
      </c>
      <c r="C43" s="88">
        <f>+'Ark1'!G436</f>
        <v>4</v>
      </c>
      <c r="D43" s="89" t="str">
        <f t="shared" si="3"/>
        <v>Nord</v>
      </c>
      <c r="E43" s="88">
        <f>+'Ark1'!Q436</f>
        <v>113</v>
      </c>
      <c r="F43" s="97">
        <f t="shared" si="51"/>
        <v>6</v>
      </c>
      <c r="G43" s="343">
        <f>+'Ark1'!R436</f>
        <v>5092</v>
      </c>
      <c r="H43" s="97">
        <f t="shared" si="52"/>
        <v>559</v>
      </c>
      <c r="I43" s="91">
        <f>+'Ark1'!AG436</f>
        <v>22.746632173391799</v>
      </c>
      <c r="J43" s="149">
        <f t="shared" si="53"/>
        <v>1.7998490566329224</v>
      </c>
      <c r="K43" s="91">
        <f>+'Ark1'!AH436</f>
        <v>0</v>
      </c>
      <c r="L43" s="339"/>
      <c r="M43" s="148"/>
      <c r="N43" s="89">
        <f>+'Ark1'!S436</f>
        <v>4.9228201099764339</v>
      </c>
      <c r="O43" s="117">
        <f t="shared" si="54"/>
        <v>0.43131338154052035</v>
      </c>
      <c r="P43" s="117"/>
      <c r="Q43" s="117"/>
      <c r="R43" s="117"/>
      <c r="S43" s="89">
        <f>+'Ark1'!T436</f>
        <v>4.8662608012568738</v>
      </c>
      <c r="T43" s="117">
        <f t="shared" si="55"/>
        <v>0.26224580015385346</v>
      </c>
      <c r="U43" s="89">
        <f>+'Ark1'!U436</f>
        <v>15.334701492537308</v>
      </c>
      <c r="V43" s="117">
        <f t="shared" si="56"/>
        <v>-0.50840461820613569</v>
      </c>
      <c r="W43" s="91">
        <f>+'Ark1'!W436</f>
        <v>2.415553809897879</v>
      </c>
      <c r="X43" s="149">
        <f t="shared" si="57"/>
        <v>-0.43024367521132012</v>
      </c>
      <c r="Y43" s="145">
        <f>+'Ark1'!X436</f>
        <v>43.263943440691278</v>
      </c>
      <c r="Z43" s="145">
        <f>+'Ark1'!Y436</f>
        <v>15.887666928515316</v>
      </c>
      <c r="AA43" s="91">
        <f>+'Ark1'!Z436</f>
        <v>7.3860922980719117</v>
      </c>
      <c r="AB43" s="89">
        <f>+'Ark1'!Z436</f>
        <v>7.3860922980719117</v>
      </c>
      <c r="AC43" s="89">
        <f>+'Ark1'!AA436</f>
        <v>1.5735857441246976</v>
      </c>
      <c r="AD43" s="89">
        <f>+'Ark1'!AC436</f>
        <v>35.89562182306247</v>
      </c>
      <c r="AE43" s="89">
        <f t="shared" si="58"/>
        <v>3.1150237363864828</v>
      </c>
      <c r="AF43" s="145">
        <f t="shared" si="59"/>
        <v>45.061946902654867</v>
      </c>
      <c r="AG43" s="47"/>
      <c r="AH43" s="22"/>
      <c r="AI43" s="22"/>
      <c r="AJ43" s="22"/>
    </row>
    <row r="44" spans="1:43">
      <c r="A44" s="47"/>
      <c r="B44" s="47"/>
      <c r="C44" s="47"/>
      <c r="D44" s="47"/>
      <c r="E44" s="47"/>
      <c r="F44" s="47"/>
      <c r="G44" s="336"/>
      <c r="H44" s="47"/>
      <c r="I44" s="47"/>
      <c r="J44" s="47"/>
      <c r="K44" s="47"/>
      <c r="L44" s="339"/>
      <c r="M44" s="148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22"/>
      <c r="AI44" s="22"/>
      <c r="AJ44" s="22"/>
    </row>
    <row r="45" spans="1:43" ht="15.6">
      <c r="A45" s="47"/>
      <c r="B45" s="88">
        <f>+'Ark1'!C437</f>
        <v>2017</v>
      </c>
      <c r="C45" s="88">
        <f>+'Ark1'!G437</f>
        <v>1</v>
      </c>
      <c r="D45" s="89" t="str">
        <f t="shared" si="3"/>
        <v>Øst</v>
      </c>
      <c r="E45" s="88">
        <f>+'Ark1'!Q437</f>
        <v>250</v>
      </c>
      <c r="F45" s="97">
        <f>+E45-E50</f>
        <v>32</v>
      </c>
      <c r="G45" s="343">
        <f>+'Ark1'!R437</f>
        <v>11138</v>
      </c>
      <c r="H45" s="97">
        <f>+G45-G50</f>
        <v>2124</v>
      </c>
      <c r="I45" s="91">
        <f>+'Ark1'!AG437</f>
        <v>35.535896370929194</v>
      </c>
      <c r="J45" s="149">
        <f>+I45-I50</f>
        <v>1.5499881166185929</v>
      </c>
      <c r="K45" s="91">
        <f>+'Ark1'!AH437</f>
        <v>1.0773927096426648</v>
      </c>
      <c r="L45" s="339"/>
      <c r="M45" s="148"/>
      <c r="N45" s="89">
        <f>+'Ark1'!S437</f>
        <v>5.2475309750404007</v>
      </c>
      <c r="O45" s="117">
        <f>+N45-N50</f>
        <v>-0.18623871655045932</v>
      </c>
      <c r="P45" s="117"/>
      <c r="Q45" s="117"/>
      <c r="R45" s="117"/>
      <c r="S45" s="89">
        <f>+'Ark1'!T437</f>
        <v>4.5468665828694554</v>
      </c>
      <c r="T45" s="117">
        <f>+S45-S50</f>
        <v>-0.11887559596347241</v>
      </c>
      <c r="U45" s="89">
        <f>+'Ark1'!U437</f>
        <v>10.938777159274576</v>
      </c>
      <c r="V45" s="117">
        <f>+U45-U50</f>
        <v>-4.3372829631556087E-2</v>
      </c>
      <c r="W45" s="91">
        <f>+'Ark1'!W437</f>
        <v>0.97863171125875381</v>
      </c>
      <c r="X45" s="149">
        <f>+W45-W50</f>
        <v>-0.27497379129283239</v>
      </c>
      <c r="Y45" s="145">
        <f>+'Ark1'!X437</f>
        <v>22.795834081522713</v>
      </c>
      <c r="Z45" s="145">
        <f>+'Ark1'!Y437</f>
        <v>7.2364876997665633</v>
      </c>
      <c r="AA45" s="91">
        <f>+'Ark1'!Z437</f>
        <v>7.0665956019437006</v>
      </c>
      <c r="AB45" s="89">
        <f>+'Ark1'!Z437</f>
        <v>7.0665956019437006</v>
      </c>
      <c r="AC45" s="89">
        <f>+'Ark1'!AA437</f>
        <v>2.220283846964028</v>
      </c>
      <c r="AD45" s="89">
        <f>+'Ark1'!AC437</f>
        <v>5.3188576447471645</v>
      </c>
      <c r="AE45" s="89">
        <f t="shared" si="4"/>
        <v>2.0845569490307501</v>
      </c>
      <c r="AF45" s="145">
        <f t="shared" si="5"/>
        <v>44.552</v>
      </c>
      <c r="AG45" s="47"/>
      <c r="AH45" s="22"/>
      <c r="AI45" s="22"/>
      <c r="AJ45" s="22"/>
    </row>
    <row r="46" spans="1:43" ht="15.6">
      <c r="A46" s="47"/>
      <c r="B46" s="88">
        <f>+'Ark1'!C438</f>
        <v>2017</v>
      </c>
      <c r="C46" s="88">
        <f>+'Ark1'!G438</f>
        <v>2</v>
      </c>
      <c r="D46" s="89" t="str">
        <f t="shared" si="3"/>
        <v>Vest</v>
      </c>
      <c r="E46" s="88">
        <f>+'Ark1'!Q438</f>
        <v>280</v>
      </c>
      <c r="F46" s="97">
        <f>+E46-E51</f>
        <v>-16</v>
      </c>
      <c r="G46" s="343">
        <f>+'Ark1'!R438</f>
        <v>8143</v>
      </c>
      <c r="H46" s="97">
        <f t="shared" ref="H46:H48" si="60">+G46-G51</f>
        <v>784</v>
      </c>
      <c r="I46" s="91">
        <f>+'Ark1'!AG438</f>
        <v>29.068004536046871</v>
      </c>
      <c r="J46" s="149">
        <f t="shared" ref="J46:J48" si="61">+I46-I51</f>
        <v>-2.9840737441050891</v>
      </c>
      <c r="K46" s="91">
        <f>+'Ark1'!AH438</f>
        <v>0.49121945229031078</v>
      </c>
      <c r="L46" s="339"/>
      <c r="M46" s="148"/>
      <c r="N46" s="89">
        <f>+'Ark1'!S438</f>
        <v>4.5995333415203241</v>
      </c>
      <c r="O46" s="117">
        <f t="shared" ref="O46:O48" si="62">+N46-N51</f>
        <v>-0.15953718436634645</v>
      </c>
      <c r="P46" s="117"/>
      <c r="Q46" s="117"/>
      <c r="R46" s="117"/>
      <c r="S46" s="89">
        <f>+'Ark1'!T438</f>
        <v>4.3592042244872893</v>
      </c>
      <c r="T46" s="117">
        <f t="shared" ref="T46:T48" si="63">+S46-S51</f>
        <v>6.256065878542838E-2</v>
      </c>
      <c r="U46" s="89">
        <f>+'Ark1'!U438</f>
        <v>12.23881861721725</v>
      </c>
      <c r="V46" s="117">
        <f t="shared" ref="V46:V48" si="64">+U46-U51</f>
        <v>-0.44772846798452548</v>
      </c>
      <c r="W46" s="91">
        <f>+'Ark1'!W438</f>
        <v>1.1175242539604568</v>
      </c>
      <c r="X46" s="149">
        <f t="shared" ref="X46:X48" si="65">+W46-W51</f>
        <v>0.49243932394279177</v>
      </c>
      <c r="Y46" s="145">
        <f>+'Ark1'!X438</f>
        <v>30.136313398010568</v>
      </c>
      <c r="Z46" s="145">
        <f>+'Ark1'!Y438</f>
        <v>10.082279258258628</v>
      </c>
      <c r="AA46" s="91">
        <f>+'Ark1'!Z438</f>
        <v>7.7068968654379644</v>
      </c>
      <c r="AB46" s="89">
        <f>+'Ark1'!Z438</f>
        <v>7.7068968654379644</v>
      </c>
      <c r="AC46" s="89">
        <f>+'Ark1'!AA438</f>
        <v>1.3740046457831379</v>
      </c>
      <c r="AD46" s="89">
        <f>+'Ark1'!AC438</f>
        <v>35.368460054105824</v>
      </c>
      <c r="AE46" s="89">
        <f t="shared" ref="AE46:AE48" si="66">+U46/N46</f>
        <v>2.6608826827575176</v>
      </c>
      <c r="AF46" s="145">
        <f t="shared" ref="AF46:AF48" si="67">+G46/E46</f>
        <v>29.082142857142856</v>
      </c>
      <c r="AG46" s="47"/>
      <c r="AH46" s="22"/>
      <c r="AI46" s="22"/>
      <c r="AJ46" s="22"/>
    </row>
    <row r="47" spans="1:43" ht="15.6">
      <c r="A47" s="47"/>
      <c r="B47" s="88">
        <f>+'Ark1'!C439</f>
        <v>2017</v>
      </c>
      <c r="C47" s="88">
        <f>+'Ark1'!G439</f>
        <v>3</v>
      </c>
      <c r="D47" s="89" t="str">
        <f t="shared" si="3"/>
        <v>Midt</v>
      </c>
      <c r="E47" s="88">
        <f>+'Ark1'!Q439</f>
        <v>99</v>
      </c>
      <c r="F47" s="97">
        <f>+E47-E52</f>
        <v>12</v>
      </c>
      <c r="G47" s="343">
        <f>+'Ark1'!R439</f>
        <v>3897</v>
      </c>
      <c r="H47" s="97">
        <f t="shared" si="60"/>
        <v>855</v>
      </c>
      <c r="I47" s="91">
        <f>+'Ark1'!AG439</f>
        <v>14.449315976265062</v>
      </c>
      <c r="J47" s="149">
        <f t="shared" si="61"/>
        <v>1.5850277337027094</v>
      </c>
      <c r="K47" s="91">
        <f>+'Ark1'!AH439</f>
        <v>0.10264305876315116</v>
      </c>
      <c r="L47" s="339"/>
      <c r="M47" s="148"/>
      <c r="N47" s="89">
        <f>+'Ark1'!S439</f>
        <v>5.1750064151911719</v>
      </c>
      <c r="O47" s="117">
        <f t="shared" si="62"/>
        <v>-0.20204815417108879</v>
      </c>
      <c r="P47" s="117"/>
      <c r="Q47" s="117"/>
      <c r="R47" s="117"/>
      <c r="S47" s="89">
        <f>+'Ark1'!T439</f>
        <v>4.5868616884783187</v>
      </c>
      <c r="T47" s="117">
        <f t="shared" si="63"/>
        <v>0.35609245770908782</v>
      </c>
      <c r="U47" s="89">
        <f>+'Ark1'!U439</f>
        <v>12.712342827816252</v>
      </c>
      <c r="V47" s="117">
        <f t="shared" si="64"/>
        <v>0.39455847541650257</v>
      </c>
      <c r="W47" s="91">
        <f>+'Ark1'!W439</f>
        <v>2.3351295868616879</v>
      </c>
      <c r="X47" s="149">
        <f t="shared" si="65"/>
        <v>1.2831900733837129</v>
      </c>
      <c r="Y47" s="145">
        <f>+'Ark1'!X439</f>
        <v>31.537079804978184</v>
      </c>
      <c r="Z47" s="145">
        <f>+'Ark1'!Y439</f>
        <v>12.830382345393899</v>
      </c>
      <c r="AA47" s="91">
        <f>+'Ark1'!Z439</f>
        <v>8.1465729189224927</v>
      </c>
      <c r="AB47" s="89">
        <f>+'Ark1'!Z439</f>
        <v>8.1465729189224927</v>
      </c>
      <c r="AC47" s="89">
        <f>+'Ark1'!AA439</f>
        <v>1.5754601972642399</v>
      </c>
      <c r="AD47" s="89">
        <f>+'Ark1'!AC439</f>
        <v>17.744329490302157</v>
      </c>
      <c r="AE47" s="89">
        <f t="shared" si="66"/>
        <v>2.4564883225070631</v>
      </c>
      <c r="AF47" s="145">
        <f t="shared" si="67"/>
        <v>39.363636363636367</v>
      </c>
      <c r="AG47" s="47"/>
      <c r="AH47" s="22"/>
      <c r="AI47" s="22"/>
      <c r="AJ47" s="22"/>
    </row>
    <row r="48" spans="1:43" ht="15.6">
      <c r="A48" s="47"/>
      <c r="B48" s="88">
        <f>+'Ark1'!C440</f>
        <v>2017</v>
      </c>
      <c r="C48" s="88">
        <f>+'Ark1'!G440</f>
        <v>4</v>
      </c>
      <c r="D48" s="89" t="str">
        <f t="shared" si="3"/>
        <v>Nord</v>
      </c>
      <c r="E48" s="88">
        <f>+'Ark1'!Q440</f>
        <v>107</v>
      </c>
      <c r="F48" s="97">
        <f>+E48-E53</f>
        <v>1</v>
      </c>
      <c r="G48" s="343">
        <f>+'Ark1'!R440</f>
        <v>4533</v>
      </c>
      <c r="H48" s="97">
        <f t="shared" si="60"/>
        <v>867</v>
      </c>
      <c r="I48" s="91">
        <f>+'Ark1'!AG440</f>
        <v>20.946783116758876</v>
      </c>
      <c r="J48" s="149">
        <f t="shared" si="61"/>
        <v>-0.1509421062162204</v>
      </c>
      <c r="K48" s="91">
        <f>+'Ark1'!AH440</f>
        <v>4.4120891242003087E-2</v>
      </c>
      <c r="L48" s="339"/>
      <c r="M48" s="148"/>
      <c r="N48" s="89">
        <f>+'Ark1'!S440</f>
        <v>4.4915067284359136</v>
      </c>
      <c r="O48" s="117">
        <f t="shared" si="62"/>
        <v>-0.17761493004744722</v>
      </c>
      <c r="P48" s="117"/>
      <c r="Q48" s="117"/>
      <c r="R48" s="117"/>
      <c r="S48" s="89">
        <f>+'Ark1'!T440</f>
        <v>4.6040150011030203</v>
      </c>
      <c r="T48" s="117">
        <f t="shared" si="63"/>
        <v>-0.18894735568912413</v>
      </c>
      <c r="U48" s="89">
        <f>+'Ark1'!U440</f>
        <v>15.843106110743443</v>
      </c>
      <c r="V48" s="117">
        <f t="shared" si="64"/>
        <v>-0.91979623513758391</v>
      </c>
      <c r="W48" s="91">
        <f>+'Ark1'!W440</f>
        <v>2.8457974851091992</v>
      </c>
      <c r="X48" s="149">
        <f t="shared" si="65"/>
        <v>-1.7914092797571399</v>
      </c>
      <c r="Y48" s="145">
        <f>+'Ark1'!X440</f>
        <v>48.003529671299376</v>
      </c>
      <c r="Z48" s="145">
        <f>+'Ark1'!Y440</f>
        <v>17.692477388043237</v>
      </c>
      <c r="AA48" s="91">
        <f>+'Ark1'!Z440</f>
        <v>7.4821882334110015</v>
      </c>
      <c r="AB48" s="89">
        <f>+'Ark1'!Z440</f>
        <v>7.4821882334110015</v>
      </c>
      <c r="AC48" s="89">
        <f>+'Ark1'!AA440</f>
        <v>1.7482727922844177</v>
      </c>
      <c r="AD48" s="89">
        <f>+'Ark1'!AC440</f>
        <v>36.393941427702025</v>
      </c>
      <c r="AE48" s="89">
        <f t="shared" si="66"/>
        <v>3.5273477406679783</v>
      </c>
      <c r="AF48" s="145">
        <f t="shared" si="67"/>
        <v>42.364485981308412</v>
      </c>
      <c r="AG48" s="47"/>
      <c r="AH48" s="22"/>
      <c r="AI48" s="22"/>
      <c r="AJ48" s="22"/>
    </row>
    <row r="49" spans="1:36">
      <c r="A49" s="47"/>
      <c r="B49" s="47"/>
      <c r="C49" s="47"/>
      <c r="D49" s="47"/>
      <c r="E49" s="47"/>
      <c r="F49" s="47"/>
      <c r="G49" s="336"/>
      <c r="H49" s="47"/>
      <c r="I49" s="47"/>
      <c r="J49" s="47"/>
      <c r="K49" s="47"/>
      <c r="L49" s="339"/>
      <c r="M49" s="148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22"/>
      <c r="AI49" s="22"/>
      <c r="AJ49" s="22"/>
    </row>
    <row r="50" spans="1:36" ht="15.6">
      <c r="A50" s="47"/>
      <c r="B50" s="88">
        <f>+'Ark1'!C441</f>
        <v>2016</v>
      </c>
      <c r="C50" s="88">
        <f>+'Ark1'!G441</f>
        <v>1</v>
      </c>
      <c r="D50" s="89" t="str">
        <f t="shared" si="3"/>
        <v>Øst</v>
      </c>
      <c r="E50" s="88">
        <f>+'Ark1'!Q441</f>
        <v>218</v>
      </c>
      <c r="F50" s="97">
        <f>+E50-E55</f>
        <v>11</v>
      </c>
      <c r="G50" s="343">
        <f>+'Ark1'!R441</f>
        <v>9014</v>
      </c>
      <c r="H50" s="97">
        <f>+G50-G55</f>
        <v>980</v>
      </c>
      <c r="I50" s="91">
        <f>+'Ark1'!AG441</f>
        <v>33.985908254310601</v>
      </c>
      <c r="J50" s="149">
        <f>+I50-I55</f>
        <v>1.7694422235547194</v>
      </c>
      <c r="K50" s="91">
        <f>+'Ark1'!AH441</f>
        <v>0.68781894830264045</v>
      </c>
      <c r="L50" s="339"/>
      <c r="M50" s="148"/>
      <c r="N50" s="89">
        <f>+'Ark1'!S441</f>
        <v>5.43376969159086</v>
      </c>
      <c r="O50" s="117">
        <f>+N50-N55</f>
        <v>5.3405155888688327E-3</v>
      </c>
      <c r="P50" s="117"/>
      <c r="Q50" s="117"/>
      <c r="R50" s="117"/>
      <c r="S50" s="89">
        <f>+'Ark1'!T441</f>
        <v>4.6657421788329279</v>
      </c>
      <c r="T50" s="117">
        <f>+S50-S55</f>
        <v>0.21503269414286219</v>
      </c>
      <c r="U50" s="89">
        <f>+'Ark1'!U441</f>
        <v>10.982149988906132</v>
      </c>
      <c r="V50" s="117">
        <f>+U50-U55</f>
        <v>-0.28025976962014099</v>
      </c>
      <c r="W50" s="91">
        <f>+'Ark1'!W441</f>
        <v>1.2536055025515862</v>
      </c>
      <c r="X50" s="149">
        <f>+W50-W55</f>
        <v>0.17070781771215371</v>
      </c>
      <c r="Y50" s="145">
        <f>+'Ark1'!X441</f>
        <v>22.465054359884626</v>
      </c>
      <c r="Z50" s="145">
        <f>+'Ark1'!Y441</f>
        <v>8.475704459729311</v>
      </c>
      <c r="AA50" s="91">
        <f>+'Ark1'!Z441</f>
        <v>7.3966340332981604</v>
      </c>
      <c r="AB50" s="89">
        <f>+'Ark1'!Z441</f>
        <v>7.3966340332981604</v>
      </c>
      <c r="AC50" s="89">
        <f>+'Ark1'!AA441</f>
        <v>1.6285245951433689</v>
      </c>
      <c r="AD50" s="89">
        <f>+'Ark1'!AC441</f>
        <v>12.141655747887688</v>
      </c>
      <c r="AE50" s="89">
        <f t="shared" si="4"/>
        <v>2.0210922825643087</v>
      </c>
      <c r="AF50" s="145">
        <f t="shared" si="5"/>
        <v>41.348623853211009</v>
      </c>
      <c r="AG50" s="47"/>
      <c r="AH50" s="22"/>
      <c r="AI50" s="22"/>
      <c r="AJ50" s="22"/>
    </row>
    <row r="51" spans="1:36" ht="15.6">
      <c r="A51" s="47"/>
      <c r="B51" s="88">
        <f>+'Ark1'!C442</f>
        <v>2016</v>
      </c>
      <c r="C51" s="88">
        <f>+'Ark1'!G442</f>
        <v>2</v>
      </c>
      <c r="D51" s="89" t="str">
        <f t="shared" ref="D51:D53" si="68">VLOOKUP(C51,$AM$5:$AN$8,2)</f>
        <v>Vest</v>
      </c>
      <c r="E51" s="88">
        <f>+'Ark1'!Q442</f>
        <v>296</v>
      </c>
      <c r="F51" s="97">
        <f t="shared" ref="F51:F53" si="69">+E51-E56</f>
        <v>11</v>
      </c>
      <c r="G51" s="343">
        <f>+'Ark1'!R442</f>
        <v>7359</v>
      </c>
      <c r="H51" s="97">
        <f t="shared" ref="H51:H53" si="70">+G51-G56</f>
        <v>-273</v>
      </c>
      <c r="I51" s="91">
        <f>+'Ark1'!AG442</f>
        <v>32.05207828015196</v>
      </c>
      <c r="J51" s="149">
        <f t="shared" ref="J51:J53" si="71">+I51-I56</f>
        <v>0.64869506378203212</v>
      </c>
      <c r="K51" s="91">
        <f>+'Ark1'!AH442</f>
        <v>0.6386737328441362</v>
      </c>
      <c r="L51" s="339"/>
      <c r="M51" s="148"/>
      <c r="N51" s="89">
        <f>+'Ark1'!S442</f>
        <v>4.7590705258866706</v>
      </c>
      <c r="O51" s="117">
        <f t="shared" ref="O51:O53" si="72">+N51-N56</f>
        <v>0.2015495615260825</v>
      </c>
      <c r="P51" s="117"/>
      <c r="Q51" s="117"/>
      <c r="R51" s="117"/>
      <c r="S51" s="89">
        <f>+'Ark1'!T442</f>
        <v>4.2966435657018609</v>
      </c>
      <c r="T51" s="117">
        <f t="shared" ref="T51:T53" si="73">+S51-S56</f>
        <v>0.11097794725322263</v>
      </c>
      <c r="U51" s="89">
        <f>+'Ark1'!U442</f>
        <v>12.686547085201775</v>
      </c>
      <c r="V51" s="117">
        <f t="shared" ref="V51:V53" si="74">+U51-U56</f>
        <v>1.1301267497719802</v>
      </c>
      <c r="W51" s="91">
        <f>+'Ark1'!W442</f>
        <v>0.62508493001766507</v>
      </c>
      <c r="X51" s="149">
        <f t="shared" ref="X51:X53" si="75">+W51-W56</f>
        <v>0.17959226754387059</v>
      </c>
      <c r="Y51" s="145">
        <f>+'Ark1'!X442</f>
        <v>33.102323685283316</v>
      </c>
      <c r="Z51" s="145">
        <f>+'Ark1'!Y442</f>
        <v>10.748743035738553</v>
      </c>
      <c r="AA51" s="91">
        <f>+'Ark1'!Z442</f>
        <v>7.745004642355064</v>
      </c>
      <c r="AB51" s="89">
        <f>+'Ark1'!Z442</f>
        <v>7.745004642355064</v>
      </c>
      <c r="AC51" s="89">
        <f>+'Ark1'!AA442</f>
        <v>1.4254987727960251</v>
      </c>
      <c r="AD51" s="89">
        <f>+'Ark1'!AC442</f>
        <v>35.161111219344619</v>
      </c>
      <c r="AE51" s="89">
        <f t="shared" ref="AE51:AE53" si="76">+U51/N51</f>
        <v>2.6657615213294457</v>
      </c>
      <c r="AF51" s="145">
        <f t="shared" ref="AF51:AF53" si="77">+G51/E51</f>
        <v>24.861486486486488</v>
      </c>
      <c r="AG51" s="47"/>
      <c r="AH51" s="22"/>
      <c r="AI51" s="22"/>
      <c r="AJ51" s="22"/>
    </row>
    <row r="52" spans="1:36" ht="15.6">
      <c r="A52" s="47"/>
      <c r="B52" s="88">
        <f>+'Ark1'!C443</f>
        <v>2016</v>
      </c>
      <c r="C52" s="88">
        <f>+'Ark1'!G443</f>
        <v>3</v>
      </c>
      <c r="D52" s="89" t="str">
        <f t="shared" si="68"/>
        <v>Midt</v>
      </c>
      <c r="E52" s="88">
        <f>+'Ark1'!Q443</f>
        <v>87</v>
      </c>
      <c r="F52" s="97">
        <f t="shared" si="69"/>
        <v>4</v>
      </c>
      <c r="G52" s="343">
        <f>+'Ark1'!R443</f>
        <v>3042</v>
      </c>
      <c r="H52" s="97">
        <f t="shared" si="70"/>
        <v>167</v>
      </c>
      <c r="I52" s="91">
        <f>+'Ark1'!AG443</f>
        <v>12.864288242562353</v>
      </c>
      <c r="J52" s="149">
        <f t="shared" si="71"/>
        <v>1.3976343938065821</v>
      </c>
      <c r="K52" s="91">
        <f>+'Ark1'!AH443</f>
        <v>6.5746219592373437E-2</v>
      </c>
      <c r="L52" s="339"/>
      <c r="M52" s="148"/>
      <c r="N52" s="89">
        <f>+'Ark1'!S443</f>
        <v>5.3770545693622607</v>
      </c>
      <c r="O52" s="117">
        <f t="shared" si="72"/>
        <v>0.45844587371008672</v>
      </c>
      <c r="P52" s="117"/>
      <c r="Q52" s="117"/>
      <c r="R52" s="117"/>
      <c r="S52" s="89">
        <f>+'Ark1'!T443</f>
        <v>4.2307692307692308</v>
      </c>
      <c r="T52" s="117">
        <f t="shared" si="73"/>
        <v>4.8856187290970077E-2</v>
      </c>
      <c r="U52" s="89">
        <f>+'Ark1'!U443</f>
        <v>12.31778435239975</v>
      </c>
      <c r="V52" s="117">
        <f t="shared" si="74"/>
        <v>1.1160800045736607</v>
      </c>
      <c r="W52" s="91">
        <f>+'Ark1'!W443</f>
        <v>1.051939513477975</v>
      </c>
      <c r="X52" s="149">
        <f t="shared" si="75"/>
        <v>8.4612526084097972E-3</v>
      </c>
      <c r="Y52" s="145">
        <f>+'Ark1'!X443</f>
        <v>29.257067718606184</v>
      </c>
      <c r="Z52" s="145">
        <f>+'Ark1'!Y443</f>
        <v>13.346482577251811</v>
      </c>
      <c r="AA52" s="91">
        <f>+'Ark1'!Z443</f>
        <v>8.2945073408329701</v>
      </c>
      <c r="AB52" s="89">
        <f>+'Ark1'!Z443</f>
        <v>8.2945073408329701</v>
      </c>
      <c r="AC52" s="89">
        <f>+'Ark1'!AA443</f>
        <v>1.6180806164430861</v>
      </c>
      <c r="AD52" s="89">
        <f>+'Ark1'!AC443</f>
        <v>11.740940655172823</v>
      </c>
      <c r="AE52" s="89">
        <f t="shared" si="76"/>
        <v>2.2908051598703949</v>
      </c>
      <c r="AF52" s="145">
        <f t="shared" si="77"/>
        <v>34.96551724137931</v>
      </c>
      <c r="AG52" s="47"/>
      <c r="AH52" s="22"/>
      <c r="AI52" s="22"/>
      <c r="AJ52" s="22"/>
    </row>
    <row r="53" spans="1:36" ht="15.6">
      <c r="A53" s="47"/>
      <c r="B53" s="88">
        <f>+'Ark1'!C444</f>
        <v>2016</v>
      </c>
      <c r="C53" s="88">
        <f>+'Ark1'!G444</f>
        <v>4</v>
      </c>
      <c r="D53" s="89" t="str">
        <f t="shared" si="68"/>
        <v>Nord</v>
      </c>
      <c r="E53" s="88">
        <f>+'Ark1'!Q444</f>
        <v>106</v>
      </c>
      <c r="F53" s="97">
        <f t="shared" si="69"/>
        <v>-12</v>
      </c>
      <c r="G53" s="343">
        <f>+'Ark1'!R444</f>
        <v>3666</v>
      </c>
      <c r="H53" s="97">
        <f t="shared" si="70"/>
        <v>-990</v>
      </c>
      <c r="I53" s="91">
        <f>+'Ark1'!AG444</f>
        <v>21.097725222975097</v>
      </c>
      <c r="J53" s="149">
        <f t="shared" si="71"/>
        <v>-3.8157716811433104</v>
      </c>
      <c r="K53" s="91">
        <f>+'Ark1'!AH444</f>
        <v>0</v>
      </c>
      <c r="L53" s="339"/>
      <c r="M53" s="148"/>
      <c r="N53" s="89">
        <f>+'Ark1'!S444</f>
        <v>4.6691216584833608</v>
      </c>
      <c r="O53" s="117">
        <f t="shared" si="72"/>
        <v>0.10340000899882451</v>
      </c>
      <c r="P53" s="117"/>
      <c r="Q53" s="117"/>
      <c r="R53" s="117"/>
      <c r="S53" s="89">
        <f>+'Ark1'!T444</f>
        <v>4.7929623567921444</v>
      </c>
      <c r="T53" s="117">
        <f t="shared" si="73"/>
        <v>0.30907060421482413</v>
      </c>
      <c r="U53" s="89">
        <f>+'Ark1'!U444</f>
        <v>16.762902345881027</v>
      </c>
      <c r="V53" s="117">
        <f t="shared" si="74"/>
        <v>1.734702174059743</v>
      </c>
      <c r="W53" s="91">
        <f>+'Ark1'!W444</f>
        <v>4.6372067648663391</v>
      </c>
      <c r="X53" s="149">
        <f t="shared" si="75"/>
        <v>3.3270693078216658</v>
      </c>
      <c r="Y53" s="145">
        <f>+'Ark1'!X444</f>
        <v>53.109656301145662</v>
      </c>
      <c r="Z53" s="145">
        <f>+'Ark1'!Y444</f>
        <v>22.695035460992905</v>
      </c>
      <c r="AA53" s="91">
        <f>+'Ark1'!Z444</f>
        <v>7.943401374771522</v>
      </c>
      <c r="AB53" s="89">
        <f>+'Ark1'!Z444</f>
        <v>7.943401374771522</v>
      </c>
      <c r="AC53" s="89">
        <f>+'Ark1'!AA444</f>
        <v>1.7282389180039035</v>
      </c>
      <c r="AD53" s="89">
        <f>+'Ark1'!AC444</f>
        <v>41.559239318989697</v>
      </c>
      <c r="AE53" s="89">
        <f t="shared" si="76"/>
        <v>3.5901618274230205</v>
      </c>
      <c r="AF53" s="145">
        <f t="shared" si="77"/>
        <v>34.584905660377359</v>
      </c>
      <c r="AG53" s="47"/>
      <c r="AH53" s="22"/>
      <c r="AI53" s="22"/>
      <c r="AJ53" s="22"/>
    </row>
    <row r="54" spans="1:36">
      <c r="A54" s="47"/>
      <c r="B54" s="47"/>
      <c r="C54" s="47"/>
      <c r="D54" s="47"/>
      <c r="E54" s="47"/>
      <c r="F54" s="47"/>
      <c r="G54" s="336"/>
      <c r="H54" s="47"/>
      <c r="I54" s="47"/>
      <c r="J54" s="47"/>
      <c r="K54" s="47"/>
      <c r="L54" s="339"/>
      <c r="M54" s="148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22"/>
      <c r="AI54" s="22"/>
      <c r="AJ54" s="22"/>
    </row>
    <row r="55" spans="1:36" ht="15.6">
      <c r="A55" s="47"/>
      <c r="B55" s="88">
        <f>+'Ark1'!C445</f>
        <v>2015</v>
      </c>
      <c r="C55" s="88">
        <f>+'Ark1'!G445</f>
        <v>1</v>
      </c>
      <c r="D55" s="89" t="str">
        <f t="shared" si="3"/>
        <v>Øst</v>
      </c>
      <c r="E55" s="88">
        <f>+'Ark1'!Q445</f>
        <v>207</v>
      </c>
      <c r="F55" s="97">
        <f>+E55-E60</f>
        <v>-13</v>
      </c>
      <c r="G55" s="343">
        <f>+'Ark1'!R445</f>
        <v>8034</v>
      </c>
      <c r="H55" s="97">
        <f>+G55-G60</f>
        <v>775</v>
      </c>
      <c r="I55" s="91">
        <f>+'Ark1'!AG445</f>
        <v>32.216466030755882</v>
      </c>
      <c r="J55" s="149">
        <f>+I55-I60</f>
        <v>1.4643367689059055</v>
      </c>
      <c r="K55" s="91">
        <f>+'Ark1'!AH445</f>
        <v>0.49788399302962411</v>
      </c>
      <c r="L55" s="339"/>
      <c r="M55" s="148"/>
      <c r="N55" s="89">
        <f>+'Ark1'!S445</f>
        <v>5.4284291760019912</v>
      </c>
      <c r="O55" s="117">
        <f>+N55-N60</f>
        <v>0.16558305394661144</v>
      </c>
      <c r="P55" s="117"/>
      <c r="Q55" s="117"/>
      <c r="R55" s="117"/>
      <c r="S55" s="89">
        <f>+'Ark1'!T445</f>
        <v>4.4507094846900657</v>
      </c>
      <c r="T55" s="117">
        <f>+S55-S60</f>
        <v>-0.14951093134520033</v>
      </c>
      <c r="U55" s="89">
        <f>+'Ark1'!U445</f>
        <v>11.262409758526273</v>
      </c>
      <c r="V55" s="117">
        <f>+U55-U60</f>
        <v>-0.67777483990326282</v>
      </c>
      <c r="W55" s="91">
        <f>+'Ark1'!W445</f>
        <v>1.0828976848394325</v>
      </c>
      <c r="X55" s="149">
        <f>+W55-W60</f>
        <v>0.14612953495652847</v>
      </c>
      <c r="Y55" s="145">
        <f>+'Ark1'!X445</f>
        <v>24.943988050784167</v>
      </c>
      <c r="Z55" s="145">
        <f>+'Ark1'!Y445</f>
        <v>10.206621857107294</v>
      </c>
      <c r="AA55" s="91">
        <f>+'Ark1'!Z445</f>
        <v>7.7253560553614946</v>
      </c>
      <c r="AB55" s="89">
        <f>+'Ark1'!Z445</f>
        <v>7.7253560553614946</v>
      </c>
      <c r="AC55" s="89">
        <f>+'Ark1'!AA445</f>
        <v>1.5470122970018938</v>
      </c>
      <c r="AD55" s="89">
        <f>+'Ark1'!AC445</f>
        <v>13.393779308338145</v>
      </c>
      <c r="AE55" s="89">
        <f t="shared" si="4"/>
        <v>2.0747087957442925</v>
      </c>
      <c r="AF55" s="145">
        <f t="shared" si="5"/>
        <v>38.811594202898547</v>
      </c>
      <c r="AG55" s="47"/>
      <c r="AH55" s="22"/>
      <c r="AI55" s="22"/>
      <c r="AJ55" s="22"/>
    </row>
    <row r="56" spans="1:36" ht="15.6">
      <c r="A56" s="47"/>
      <c r="B56" s="88">
        <f>+'Ark1'!C446</f>
        <v>2015</v>
      </c>
      <c r="C56" s="88">
        <f>+'Ark1'!G446</f>
        <v>2</v>
      </c>
      <c r="D56" s="89" t="str">
        <f t="shared" si="3"/>
        <v>Vest</v>
      </c>
      <c r="E56" s="88">
        <f>+'Ark1'!Q446</f>
        <v>285</v>
      </c>
      <c r="F56" s="97">
        <f>+E56-E61</f>
        <v>4</v>
      </c>
      <c r="G56" s="343">
        <f>+'Ark1'!R446</f>
        <v>7632</v>
      </c>
      <c r="H56" s="97">
        <f t="shared" ref="H56:H58" si="78">+G56-G61</f>
        <v>2324</v>
      </c>
      <c r="I56" s="91">
        <f>+'Ark1'!AG446</f>
        <v>31.403383216369928</v>
      </c>
      <c r="J56" s="149">
        <f t="shared" ref="J56:J58" si="79">+I56-I61</f>
        <v>7.3657599001321721</v>
      </c>
      <c r="K56" s="91">
        <f>+'Ark1'!AH446</f>
        <v>0.20964360587002101</v>
      </c>
      <c r="L56" s="339"/>
      <c r="M56" s="148"/>
      <c r="N56" s="89">
        <f>+'Ark1'!S446</f>
        <v>4.5575209643605881</v>
      </c>
      <c r="O56" s="117">
        <f t="shared" ref="O56:O58" si="80">+N56-N61</f>
        <v>3.4536789530144496E-2</v>
      </c>
      <c r="P56" s="117"/>
      <c r="Q56" s="117"/>
      <c r="R56" s="117"/>
      <c r="S56" s="89">
        <f>+'Ark1'!T446</f>
        <v>4.1856656184486383</v>
      </c>
      <c r="T56" s="117">
        <f t="shared" ref="T56:T58" si="81">+S56-S61</f>
        <v>4.5499830958059206E-2</v>
      </c>
      <c r="U56" s="89">
        <f>+'Ark1'!U446</f>
        <v>11.556420335429795</v>
      </c>
      <c r="V56" s="117">
        <f t="shared" ref="V56:V58" si="82">+U56-U61</f>
        <v>-1.2071817745928168</v>
      </c>
      <c r="W56" s="91">
        <f>+'Ark1'!W446</f>
        <v>0.44549266247379449</v>
      </c>
      <c r="X56" s="149">
        <f t="shared" ref="X56:X58" si="83">+W56-W61</f>
        <v>-2.5494526674660623E-2</v>
      </c>
      <c r="Y56" s="145">
        <f>+'Ark1'!X446</f>
        <v>27.777777777777779</v>
      </c>
      <c r="Z56" s="145">
        <f>+'Ark1'!Y446</f>
        <v>9.3422431865828131</v>
      </c>
      <c r="AA56" s="91">
        <f>+'Ark1'!Z446</f>
        <v>7.5843948856443948</v>
      </c>
      <c r="AB56" s="89">
        <f>+'Ark1'!Z446</f>
        <v>7.5843948856443948</v>
      </c>
      <c r="AC56" s="89">
        <f>+'Ark1'!AA446</f>
        <v>1.4102587363455339</v>
      </c>
      <c r="AD56" s="89">
        <f>+'Ark1'!AC446</f>
        <v>33.500684540965075</v>
      </c>
      <c r="AE56" s="89">
        <f t="shared" ref="AE56:AE58" si="84">+U56/N56</f>
        <v>2.5356812235862396</v>
      </c>
      <c r="AF56" s="145">
        <f t="shared" ref="AF56:AF58" si="85">+G56/E56</f>
        <v>26.778947368421054</v>
      </c>
      <c r="AG56" s="47"/>
      <c r="AH56" s="22"/>
      <c r="AI56" s="22"/>
      <c r="AJ56" s="22"/>
    </row>
    <row r="57" spans="1:36" ht="15.6">
      <c r="A57" s="47"/>
      <c r="B57" s="88">
        <f>+'Ark1'!C447</f>
        <v>2015</v>
      </c>
      <c r="C57" s="88">
        <f>+'Ark1'!G447</f>
        <v>3</v>
      </c>
      <c r="D57" s="89" t="str">
        <f t="shared" si="3"/>
        <v>Midt</v>
      </c>
      <c r="E57" s="88">
        <f>+'Ark1'!Q447</f>
        <v>83</v>
      </c>
      <c r="F57" s="97">
        <f>+E57-E62</f>
        <v>5</v>
      </c>
      <c r="G57" s="343">
        <f>+'Ark1'!R447</f>
        <v>2875</v>
      </c>
      <c r="H57" s="97">
        <f t="shared" si="78"/>
        <v>-242</v>
      </c>
      <c r="I57" s="91">
        <f>+'Ark1'!AG447</f>
        <v>11.466653848755771</v>
      </c>
      <c r="J57" s="149">
        <f t="shared" si="79"/>
        <v>-2.0760014618477136</v>
      </c>
      <c r="K57" s="91">
        <f>+'Ark1'!AH447</f>
        <v>3.4782608695652174E-2</v>
      </c>
      <c r="L57" s="339"/>
      <c r="M57" s="148"/>
      <c r="N57" s="89">
        <f>+'Ark1'!S447</f>
        <v>4.918608695652174</v>
      </c>
      <c r="O57" s="117">
        <f t="shared" si="80"/>
        <v>0.18649448326847118</v>
      </c>
      <c r="P57" s="117"/>
      <c r="Q57" s="117"/>
      <c r="R57" s="117"/>
      <c r="S57" s="89">
        <f>+'Ark1'!T447</f>
        <v>4.1819130434782608</v>
      </c>
      <c r="T57" s="117">
        <f t="shared" si="81"/>
        <v>-0.28584441561702434</v>
      </c>
      <c r="U57" s="89">
        <f>+'Ark1'!U447</f>
        <v>11.201704347826089</v>
      </c>
      <c r="V57" s="117">
        <f t="shared" si="82"/>
        <v>-1.0438843592640747</v>
      </c>
      <c r="W57" s="91">
        <f>+'Ark1'!W447</f>
        <v>1.0434782608695652</v>
      </c>
      <c r="X57" s="149">
        <f t="shared" si="83"/>
        <v>-0.30397120977528647</v>
      </c>
      <c r="Y57" s="145">
        <f>+'Ark1'!X447</f>
        <v>25.913043478260871</v>
      </c>
      <c r="Z57" s="145">
        <f>+'Ark1'!Y447</f>
        <v>9.7043478260869573</v>
      </c>
      <c r="AA57" s="91">
        <f>+'Ark1'!Z447</f>
        <v>7.7972240689975694</v>
      </c>
      <c r="AB57" s="89">
        <f>+'Ark1'!Z447</f>
        <v>7.7972240689975694</v>
      </c>
      <c r="AC57" s="89">
        <f>+'Ark1'!AA447</f>
        <v>1.587664890146105</v>
      </c>
      <c r="AD57" s="89">
        <f>+'Ark1'!AC447</f>
        <v>18.477569058357453</v>
      </c>
      <c r="AE57" s="89">
        <f t="shared" si="84"/>
        <v>2.2774131956721595</v>
      </c>
      <c r="AF57" s="145">
        <f t="shared" si="85"/>
        <v>34.638554216867469</v>
      </c>
      <c r="AG57" s="47"/>
      <c r="AH57" s="22"/>
      <c r="AI57" s="22"/>
      <c r="AJ57" s="22"/>
    </row>
    <row r="58" spans="1:36" ht="15.6">
      <c r="A58" s="47"/>
      <c r="B58" s="88">
        <f>+'Ark1'!C448</f>
        <v>2015</v>
      </c>
      <c r="C58" s="88">
        <f>+'Ark1'!G448</f>
        <v>4</v>
      </c>
      <c r="D58" s="89" t="str">
        <f t="shared" si="3"/>
        <v>Nord</v>
      </c>
      <c r="E58" s="88">
        <f>+'Ark1'!Q448</f>
        <v>118</v>
      </c>
      <c r="F58" s="97">
        <f>+E58-E63</f>
        <v>5</v>
      </c>
      <c r="G58" s="343">
        <f>+'Ark1'!R448</f>
        <v>4656</v>
      </c>
      <c r="H58" s="97">
        <f t="shared" si="78"/>
        <v>-447</v>
      </c>
      <c r="I58" s="91">
        <f>+'Ark1'!AG448</f>
        <v>24.913496904118407</v>
      </c>
      <c r="J58" s="149">
        <f t="shared" si="79"/>
        <v>-6.7540952071903533</v>
      </c>
      <c r="K58" s="91">
        <f>+'Ark1'!AH448</f>
        <v>0</v>
      </c>
      <c r="L58" s="339"/>
      <c r="M58" s="148"/>
      <c r="N58" s="89">
        <f>+'Ark1'!S448</f>
        <v>4.5657216494845363</v>
      </c>
      <c r="O58" s="117">
        <f t="shared" si="80"/>
        <v>-0.19853467032733718</v>
      </c>
      <c r="P58" s="117"/>
      <c r="Q58" s="117"/>
      <c r="R58" s="117"/>
      <c r="S58" s="89">
        <f>+'Ark1'!T448</f>
        <v>4.4838917525773203</v>
      </c>
      <c r="T58" s="117">
        <f t="shared" si="81"/>
        <v>-0.82827755959199134</v>
      </c>
      <c r="U58" s="89">
        <f>+'Ark1'!U448</f>
        <v>15.028200171821284</v>
      </c>
      <c r="V58" s="117">
        <f t="shared" si="82"/>
        <v>-2.4622956149707651</v>
      </c>
      <c r="W58" s="91">
        <f>+'Ark1'!W448</f>
        <v>1.3101374570446731</v>
      </c>
      <c r="X58" s="149">
        <f t="shared" si="83"/>
        <v>-1.8840620334511147</v>
      </c>
      <c r="Y58" s="145">
        <f>+'Ark1'!X448</f>
        <v>42.869415807560152</v>
      </c>
      <c r="Z58" s="145">
        <f>+'Ark1'!Y448</f>
        <v>15.463917525773196</v>
      </c>
      <c r="AA58" s="91">
        <f>+'Ark1'!Z448</f>
        <v>7.4399247371161348</v>
      </c>
      <c r="AB58" s="89">
        <f>+'Ark1'!Z448</f>
        <v>7.4399247371161348</v>
      </c>
      <c r="AC58" s="89">
        <f>+'Ark1'!AA448</f>
        <v>1.6674754808458263</v>
      </c>
      <c r="AD58" s="89">
        <f>+'Ark1'!AC448</f>
        <v>31.009612501354656</v>
      </c>
      <c r="AE58" s="89">
        <f t="shared" si="84"/>
        <v>3.2915278953805576</v>
      </c>
      <c r="AF58" s="145">
        <f t="shared" si="85"/>
        <v>39.457627118644069</v>
      </c>
      <c r="AG58" s="47"/>
      <c r="AH58" s="22"/>
      <c r="AI58" s="22"/>
      <c r="AJ58" s="22"/>
    </row>
    <row r="59" spans="1:36">
      <c r="A59" s="47"/>
      <c r="B59" s="47"/>
      <c r="C59" s="47"/>
      <c r="D59" s="47"/>
      <c r="E59" s="47"/>
      <c r="F59" s="47"/>
      <c r="G59" s="336"/>
      <c r="H59" s="47"/>
      <c r="I59" s="47"/>
      <c r="J59" s="47"/>
      <c r="K59" s="47"/>
      <c r="L59" s="339"/>
      <c r="M59" s="148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22"/>
      <c r="AI59" s="22"/>
      <c r="AJ59" s="22"/>
    </row>
    <row r="60" spans="1:36" ht="15.6">
      <c r="A60" s="47"/>
      <c r="B60" s="88">
        <f>+'Ark1'!C449</f>
        <v>2014</v>
      </c>
      <c r="C60" s="88">
        <f>+'Ark1'!G449</f>
        <v>1</v>
      </c>
      <c r="D60" s="89" t="str">
        <f t="shared" si="3"/>
        <v>Øst</v>
      </c>
      <c r="E60" s="88">
        <f>+'Ark1'!Q449</f>
        <v>220</v>
      </c>
      <c r="F60" s="97">
        <f>+E60-E65</f>
        <v>10</v>
      </c>
      <c r="G60" s="343">
        <f>+'Ark1'!R449</f>
        <v>7259</v>
      </c>
      <c r="H60" s="97">
        <f>+G60-G65</f>
        <v>72</v>
      </c>
      <c r="I60" s="91">
        <f>+'Ark1'!AG449</f>
        <v>30.752129261849976</v>
      </c>
      <c r="J60" s="149">
        <f>+I60-I65</f>
        <v>3.5880116195169371</v>
      </c>
      <c r="K60" s="91">
        <f>+'Ark1'!AH449</f>
        <v>1.0745281719245077</v>
      </c>
      <c r="L60" s="339"/>
      <c r="M60" s="148"/>
      <c r="N60" s="89">
        <f>+'Ark1'!S449</f>
        <v>5.2628461220553797</v>
      </c>
      <c r="O60" s="117">
        <f>+N60-N65</f>
        <v>6.5962860611105789E-2</v>
      </c>
      <c r="P60" s="117"/>
      <c r="Q60" s="117"/>
      <c r="R60" s="117"/>
      <c r="S60" s="89">
        <f>+'Ark1'!T449</f>
        <v>4.600220416035266</v>
      </c>
      <c r="T60" s="117">
        <f>+S60-S65</f>
        <v>-0.12066451509037446</v>
      </c>
      <c r="U60" s="89">
        <f>+'Ark1'!U449</f>
        <v>11.940184598429536</v>
      </c>
      <c r="V60" s="117">
        <f>+U60-U65</f>
        <v>-0.62132924601178097</v>
      </c>
      <c r="W60" s="91">
        <f>+'Ark1'!W449</f>
        <v>0.93676814988290402</v>
      </c>
      <c r="X60" s="149">
        <f>+W60-W65</f>
        <v>-0.63551513938939308</v>
      </c>
      <c r="Y60" s="145">
        <f>+'Ark1'!X449</f>
        <v>30.059236809477898</v>
      </c>
      <c r="Z60" s="145">
        <f>+'Ark1'!Y449</f>
        <v>9.3401294944207187</v>
      </c>
      <c r="AA60" s="91">
        <f>+'Ark1'!Z449</f>
        <v>7.6025840850984672</v>
      </c>
      <c r="AB60" s="89">
        <f>+'Ark1'!Z449</f>
        <v>7.6025840850984672</v>
      </c>
      <c r="AC60" s="89">
        <f>+'Ark1'!AA449</f>
        <v>1.5875293037970752</v>
      </c>
      <c r="AD60" s="89">
        <f>+'Ark1'!AC449</f>
        <v>12.427662237705078</v>
      </c>
      <c r="AE60" s="89">
        <f t="shared" si="4"/>
        <v>2.2687694683663584</v>
      </c>
      <c r="AF60" s="145">
        <f t="shared" si="5"/>
        <v>32.995454545454542</v>
      </c>
      <c r="AG60" s="47"/>
      <c r="AH60" s="22"/>
      <c r="AI60" s="22"/>
      <c r="AJ60" s="22"/>
    </row>
    <row r="61" spans="1:36" ht="15.6">
      <c r="A61" s="47"/>
      <c r="B61" s="88">
        <f>+'Ark1'!C450</f>
        <v>2014</v>
      </c>
      <c r="C61" s="88">
        <f>+'Ark1'!G450</f>
        <v>2</v>
      </c>
      <c r="D61" s="89" t="str">
        <f t="shared" si="3"/>
        <v>Vest</v>
      </c>
      <c r="E61" s="88">
        <f>+'Ark1'!Q450</f>
        <v>281</v>
      </c>
      <c r="F61" s="97">
        <f>+E61-E66</f>
        <v>-14</v>
      </c>
      <c r="G61" s="343">
        <f>+'Ark1'!R450</f>
        <v>5308</v>
      </c>
      <c r="H61" s="97">
        <f t="shared" ref="H61:H63" si="86">+G61-G66</f>
        <v>-2482</v>
      </c>
      <c r="I61" s="91">
        <f>+'Ark1'!AG450</f>
        <v>24.037623316237756</v>
      </c>
      <c r="J61" s="149">
        <f t="shared" ref="J61:J63" si="87">+I61-I66</f>
        <v>-10.327764509977243</v>
      </c>
      <c r="K61" s="91">
        <f>+'Ark1'!AH450</f>
        <v>0.65938206480783701</v>
      </c>
      <c r="L61" s="339"/>
      <c r="M61" s="148"/>
      <c r="N61" s="89">
        <f>+'Ark1'!S450</f>
        <v>4.5229841748304436</v>
      </c>
      <c r="O61" s="117">
        <f t="shared" ref="O61:O63" si="88">+N61-N66</f>
        <v>0.13954386674315433</v>
      </c>
      <c r="P61" s="117"/>
      <c r="Q61" s="117"/>
      <c r="R61" s="117"/>
      <c r="S61" s="89">
        <f>+'Ark1'!T450</f>
        <v>4.1401657874905791</v>
      </c>
      <c r="T61" s="117">
        <f t="shared" ref="T61:T63" si="89">+S61-S66</f>
        <v>-0.18499467464035835</v>
      </c>
      <c r="U61" s="89">
        <f>+'Ark1'!U450</f>
        <v>12.763602110022612</v>
      </c>
      <c r="V61" s="117">
        <f t="shared" ref="V61:V63" si="90">+U61-U66</f>
        <v>-1.8978779926731608</v>
      </c>
      <c r="W61" s="91">
        <f>+'Ark1'!W450</f>
        <v>0.47098718914845511</v>
      </c>
      <c r="X61" s="149">
        <f t="shared" ref="X61:X63" si="91">+W61-W66</f>
        <v>4.736716347451414E-2</v>
      </c>
      <c r="Y61" s="145">
        <f>+'Ark1'!X450</f>
        <v>31.951770911831201</v>
      </c>
      <c r="Z61" s="145">
        <f>+'Ark1'!Y450</f>
        <v>9.9660889223813118</v>
      </c>
      <c r="AA61" s="91">
        <f>+'Ark1'!Z450</f>
        <v>7.4709574326183645</v>
      </c>
      <c r="AB61" s="89">
        <f>+'Ark1'!Z450</f>
        <v>7.4709574326183645</v>
      </c>
      <c r="AC61" s="89">
        <f>+'Ark1'!AA450</f>
        <v>1.5583474771641197</v>
      </c>
      <c r="AD61" s="89">
        <f>+'Ark1'!AC450</f>
        <v>30.394297174525523</v>
      </c>
      <c r="AE61" s="89">
        <f t="shared" ref="AE61:AE63" si="92">+U61/N61</f>
        <v>2.8219426857714112</v>
      </c>
      <c r="AF61" s="145">
        <f t="shared" ref="AF61:AF63" si="93">+G61/E61</f>
        <v>18.889679715302492</v>
      </c>
      <c r="AG61" s="47"/>
      <c r="AH61" s="22"/>
      <c r="AI61" s="22"/>
      <c r="AJ61" s="22"/>
    </row>
    <row r="62" spans="1:36" ht="15.6">
      <c r="A62" s="47"/>
      <c r="B62" s="88">
        <f>+'Ark1'!C451</f>
        <v>2014</v>
      </c>
      <c r="C62" s="88">
        <f>+'Ark1'!G451</f>
        <v>3</v>
      </c>
      <c r="D62" s="89" t="str">
        <f t="shared" si="3"/>
        <v>Midt</v>
      </c>
      <c r="E62" s="88">
        <f>+'Ark1'!Q451</f>
        <v>78</v>
      </c>
      <c r="F62" s="97">
        <f>+E62-E67</f>
        <v>-11</v>
      </c>
      <c r="G62" s="343">
        <f>+'Ark1'!R451</f>
        <v>3117</v>
      </c>
      <c r="H62" s="97">
        <f t="shared" si="86"/>
        <v>-85</v>
      </c>
      <c r="I62" s="91">
        <f>+'Ark1'!AG451</f>
        <v>13.542655310603484</v>
      </c>
      <c r="J62" s="149">
        <f t="shared" si="87"/>
        <v>-0.32046370898776466</v>
      </c>
      <c r="K62" s="91">
        <f>+'Ark1'!AH451</f>
        <v>0</v>
      </c>
      <c r="L62" s="339"/>
      <c r="M62" s="148"/>
      <c r="N62" s="89">
        <f>+'Ark1'!S451</f>
        <v>4.7321142123837028</v>
      </c>
      <c r="O62" s="117">
        <f t="shared" si="88"/>
        <v>2.3494599641666447E-2</v>
      </c>
      <c r="P62" s="117"/>
      <c r="Q62" s="117"/>
      <c r="R62" s="117"/>
      <c r="S62" s="89">
        <f>+'Ark1'!T451</f>
        <v>4.4677574590952851</v>
      </c>
      <c r="T62" s="117">
        <f t="shared" si="89"/>
        <v>-0.1287447270383808</v>
      </c>
      <c r="U62" s="89">
        <f>+'Ark1'!U451</f>
        <v>12.245588707090164</v>
      </c>
      <c r="V62" s="117">
        <f t="shared" si="90"/>
        <v>-2.1435118550584669</v>
      </c>
      <c r="W62" s="91">
        <f>+'Ark1'!W451</f>
        <v>1.3474494706448517</v>
      </c>
      <c r="X62" s="149">
        <f t="shared" si="91"/>
        <v>0.44176552311205963</v>
      </c>
      <c r="Y62" s="145">
        <f>+'Ark1'!X451</f>
        <v>35.450753930060941</v>
      </c>
      <c r="Z62" s="145">
        <f>+'Ark1'!Y451</f>
        <v>10.715431504651905</v>
      </c>
      <c r="AA62" s="91">
        <f>+'Ark1'!Z451</f>
        <v>8.2630267138090439</v>
      </c>
      <c r="AB62" s="89">
        <f>+'Ark1'!Z451</f>
        <v>8.2630267138090439</v>
      </c>
      <c r="AC62" s="89">
        <f>+'Ark1'!AA451</f>
        <v>1.581424430637538</v>
      </c>
      <c r="AD62" s="89">
        <f>+'Ark1'!AC451</f>
        <v>26.451555792924879</v>
      </c>
      <c r="AE62" s="89">
        <f t="shared" si="92"/>
        <v>2.5877627118644093</v>
      </c>
      <c r="AF62" s="145">
        <f t="shared" si="93"/>
        <v>39.96153846153846</v>
      </c>
      <c r="AG62" s="47"/>
      <c r="AH62" s="22"/>
      <c r="AI62" s="22"/>
      <c r="AJ62" s="22"/>
    </row>
    <row r="63" spans="1:36" ht="15.6">
      <c r="A63" s="47"/>
      <c r="B63" s="88">
        <f>+'Ark1'!C452</f>
        <v>2014</v>
      </c>
      <c r="C63" s="88">
        <f>+'Ark1'!G452</f>
        <v>4</v>
      </c>
      <c r="D63" s="89" t="str">
        <f t="shared" si="3"/>
        <v>Nord</v>
      </c>
      <c r="E63" s="88">
        <f>+'Ark1'!Q452</f>
        <v>113</v>
      </c>
      <c r="F63" s="97">
        <f>+E63-E68</f>
        <v>-16</v>
      </c>
      <c r="G63" s="343">
        <f>+'Ark1'!R452</f>
        <v>5103</v>
      </c>
      <c r="H63" s="97">
        <f t="shared" si="86"/>
        <v>321</v>
      </c>
      <c r="I63" s="91">
        <f>+'Ark1'!AG452</f>
        <v>31.66759211130876</v>
      </c>
      <c r="J63" s="149">
        <f t="shared" si="87"/>
        <v>7.0602165994480472</v>
      </c>
      <c r="K63" s="91">
        <f>+'Ark1'!AH452</f>
        <v>0</v>
      </c>
      <c r="L63" s="339"/>
      <c r="M63" s="148"/>
      <c r="N63" s="89">
        <f>+'Ark1'!S452</f>
        <v>4.7642563198118735</v>
      </c>
      <c r="O63" s="117">
        <f t="shared" si="88"/>
        <v>0.22347840262241281</v>
      </c>
      <c r="P63" s="117"/>
      <c r="Q63" s="117"/>
      <c r="R63" s="117"/>
      <c r="S63" s="89">
        <f>+'Ark1'!T452</f>
        <v>5.3121693121693117</v>
      </c>
      <c r="T63" s="117">
        <f t="shared" si="89"/>
        <v>0.23019524274229397</v>
      </c>
      <c r="U63" s="89">
        <f>+'Ark1'!U452</f>
        <v>17.490495786792049</v>
      </c>
      <c r="V63" s="117">
        <f t="shared" si="90"/>
        <v>0.3883836997991601</v>
      </c>
      <c r="W63" s="91">
        <f>+'Ark1'!W452</f>
        <v>3.1941994904957878</v>
      </c>
      <c r="X63" s="149">
        <f t="shared" si="91"/>
        <v>-0.31897491351927032</v>
      </c>
      <c r="Y63" s="145">
        <f>+'Ark1'!X452</f>
        <v>62.55144032921811</v>
      </c>
      <c r="Z63" s="145">
        <f>+'Ark1'!Y452</f>
        <v>20.380168528316677</v>
      </c>
      <c r="AA63" s="91">
        <f>+'Ark1'!Z452</f>
        <v>7.0320794155398847</v>
      </c>
      <c r="AB63" s="89">
        <f>+'Ark1'!Z452</f>
        <v>7.0320794155398847</v>
      </c>
      <c r="AC63" s="89">
        <f>+'Ark1'!AA452</f>
        <v>1.7130752345723332</v>
      </c>
      <c r="AD63" s="89">
        <f>+'Ark1'!AC452</f>
        <v>38.789861496384866</v>
      </c>
      <c r="AE63" s="89">
        <f t="shared" si="92"/>
        <v>3.6711911813096356</v>
      </c>
      <c r="AF63" s="145">
        <f t="shared" si="93"/>
        <v>45.159292035398231</v>
      </c>
      <c r="AG63" s="47"/>
      <c r="AH63" s="22"/>
      <c r="AI63" s="22"/>
      <c r="AJ63" s="22"/>
    </row>
    <row r="64" spans="1:36">
      <c r="A64" s="47"/>
      <c r="B64" s="47"/>
      <c r="C64" s="47"/>
      <c r="D64" s="47"/>
      <c r="E64" s="47"/>
      <c r="F64" s="47"/>
      <c r="G64" s="336"/>
      <c r="H64" s="47"/>
      <c r="I64" s="47"/>
      <c r="J64" s="47"/>
      <c r="K64" s="47"/>
      <c r="L64" s="339"/>
      <c r="M64" s="148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22"/>
      <c r="AI64" s="22"/>
      <c r="AJ64" s="22"/>
    </row>
    <row r="65" spans="1:36" ht="15.6">
      <c r="A65" s="47"/>
      <c r="B65" s="88">
        <f>+'Ark1'!C453</f>
        <v>2013</v>
      </c>
      <c r="C65" s="88">
        <f>+'Ark1'!G453</f>
        <v>1</v>
      </c>
      <c r="D65" s="89" t="str">
        <f t="shared" si="3"/>
        <v>Øst</v>
      </c>
      <c r="E65" s="88">
        <f>+'Ark1'!Q453</f>
        <v>210</v>
      </c>
      <c r="F65" s="97">
        <f>+E65-E70</f>
        <v>-9</v>
      </c>
      <c r="G65" s="343">
        <f>+'Ark1'!R453</f>
        <v>7187</v>
      </c>
      <c r="H65" s="97">
        <f>+G65-G70</f>
        <v>956</v>
      </c>
      <c r="I65" s="91">
        <f>+'Ark1'!AG453</f>
        <v>27.164117642333039</v>
      </c>
      <c r="J65" s="149">
        <f>+I65-I70</f>
        <v>0.23510957723499359</v>
      </c>
      <c r="K65" s="91">
        <f>+'Ark1'!AH453</f>
        <v>0.69570057047446787</v>
      </c>
      <c r="L65" s="339"/>
      <c r="M65" s="148"/>
      <c r="N65" s="89">
        <f>+'Ark1'!S453</f>
        <v>5.1968832614442739</v>
      </c>
      <c r="O65" s="117">
        <f>+N65-N70</f>
        <v>9.6096870816765545E-2</v>
      </c>
      <c r="P65" s="117"/>
      <c r="Q65" s="117"/>
      <c r="R65" s="117"/>
      <c r="S65" s="89">
        <f>+'Ark1'!T453</f>
        <v>4.7208849311256404</v>
      </c>
      <c r="T65" s="117">
        <f>+S65-S70</f>
        <v>0.25819836396146112</v>
      </c>
      <c r="U65" s="89">
        <f>+'Ark1'!U453</f>
        <v>12.561513844441317</v>
      </c>
      <c r="V65" s="117">
        <f>+U65-U70</f>
        <v>0.64233554240311541</v>
      </c>
      <c r="W65" s="91">
        <f>+'Ark1'!W453</f>
        <v>1.5722832892722971</v>
      </c>
      <c r="X65" s="149">
        <f>+W65-W70</f>
        <v>0.64145356691633537</v>
      </c>
      <c r="Y65" s="145">
        <f>+'Ark1'!X453</f>
        <v>33.477111451231394</v>
      </c>
      <c r="Z65" s="145">
        <f>+'Ark1'!Y453</f>
        <v>9.851120077918468</v>
      </c>
      <c r="AA65" s="91">
        <f>+'Ark1'!Z453</f>
        <v>7.67288648206525</v>
      </c>
      <c r="AB65" s="89">
        <f>+'Ark1'!Z453</f>
        <v>7.67288648206525</v>
      </c>
      <c r="AC65" s="89">
        <f>+'Ark1'!AA453</f>
        <v>1.5882030920218513</v>
      </c>
      <c r="AD65" s="89">
        <f>+'Ark1'!AC453</f>
        <v>13.881876631590497</v>
      </c>
      <c r="AE65" s="89">
        <f t="shared" si="4"/>
        <v>2.4171244979919613</v>
      </c>
      <c r="AF65" s="145">
        <f t="shared" si="5"/>
        <v>34.223809523809521</v>
      </c>
      <c r="AG65" s="47"/>
      <c r="AH65" s="22"/>
      <c r="AI65" s="22"/>
      <c r="AJ65" s="22"/>
    </row>
    <row r="66" spans="1:36" ht="15.6">
      <c r="A66" s="47"/>
      <c r="B66" s="88">
        <f>+'Ark1'!C454</f>
        <v>2013</v>
      </c>
      <c r="C66" s="88">
        <f>+'Ark1'!G454</f>
        <v>2</v>
      </c>
      <c r="D66" s="89" t="str">
        <f t="shared" si="3"/>
        <v>Vest</v>
      </c>
      <c r="E66" s="88">
        <f>+'Ark1'!Q454</f>
        <v>295</v>
      </c>
      <c r="F66" s="97">
        <f>+E66-E71</f>
        <v>26</v>
      </c>
      <c r="G66" s="343">
        <f>+'Ark1'!R454</f>
        <v>7790</v>
      </c>
      <c r="H66" s="97">
        <f t="shared" ref="H66:H68" si="94">+G66-G71</f>
        <v>1279</v>
      </c>
      <c r="I66" s="91">
        <f>+'Ark1'!AG454</f>
        <v>34.365387826214999</v>
      </c>
      <c r="J66" s="149">
        <f t="shared" ref="J66:J68" si="95">+I66-I71</f>
        <v>4.5470419853262385</v>
      </c>
      <c r="K66" s="91">
        <f>+'Ark1'!AH454</f>
        <v>0.39794608472400511</v>
      </c>
      <c r="L66" s="339"/>
      <c r="M66" s="148"/>
      <c r="N66" s="89">
        <f>+'Ark1'!S454</f>
        <v>4.3834403080872892</v>
      </c>
      <c r="O66" s="117">
        <f t="shared" ref="O66:O68" si="96">+N66-N71</f>
        <v>-0.20617726217841437</v>
      </c>
      <c r="P66" s="117"/>
      <c r="Q66" s="117"/>
      <c r="R66" s="117"/>
      <c r="S66" s="89">
        <f>+'Ark1'!T454</f>
        <v>4.3251604621309374</v>
      </c>
      <c r="T66" s="117">
        <f t="shared" ref="T66:T68" si="97">+S66-S71</f>
        <v>0.19507291797489401</v>
      </c>
      <c r="U66" s="89">
        <f>+'Ark1'!U454</f>
        <v>14.661480102695773</v>
      </c>
      <c r="V66" s="117">
        <f t="shared" ref="V66:V68" si="98">+U66-U71</f>
        <v>2.0310085929430688</v>
      </c>
      <c r="W66" s="91">
        <f>+'Ark1'!W454</f>
        <v>0.42362002567394097</v>
      </c>
      <c r="X66" s="149">
        <f t="shared" ref="X66:X68" si="99">+W66-W71</f>
        <v>0.31610965860283052</v>
      </c>
      <c r="Y66" s="145">
        <f>+'Ark1'!X454</f>
        <v>45.198973042361999</v>
      </c>
      <c r="Z66" s="145">
        <f>+'Ark1'!Y454</f>
        <v>11.219512195121952</v>
      </c>
      <c r="AA66" s="91">
        <f>+'Ark1'!Z454</f>
        <v>7.1473276264307284</v>
      </c>
      <c r="AB66" s="89">
        <f>+'Ark1'!Z454</f>
        <v>7.1473276264307284</v>
      </c>
      <c r="AC66" s="89">
        <f>+'Ark1'!AA454</f>
        <v>1.7458428084019162</v>
      </c>
      <c r="AD66" s="89">
        <f>+'Ark1'!AC454</f>
        <v>32.087511386745099</v>
      </c>
      <c r="AE66" s="89">
        <f t="shared" ref="AE66:AE68" si="100">+U66/N66</f>
        <v>3.3447427299616401</v>
      </c>
      <c r="AF66" s="145">
        <f t="shared" ref="AF66:AF68" si="101">+G66/E66</f>
        <v>26.406779661016948</v>
      </c>
      <c r="AG66" s="47"/>
      <c r="AH66" s="22"/>
      <c r="AI66" s="22"/>
      <c r="AJ66" s="22"/>
    </row>
    <row r="67" spans="1:36" ht="15.6">
      <c r="A67" s="47"/>
      <c r="B67" s="88">
        <f>+'Ark1'!C455</f>
        <v>2013</v>
      </c>
      <c r="C67" s="88">
        <f>+'Ark1'!G455</f>
        <v>3</v>
      </c>
      <c r="D67" s="89" t="str">
        <f t="shared" si="3"/>
        <v>Midt</v>
      </c>
      <c r="E67" s="88">
        <f>+'Ark1'!Q455</f>
        <v>89</v>
      </c>
      <c r="F67" s="97">
        <f>+E67-E72</f>
        <v>-7</v>
      </c>
      <c r="G67" s="343">
        <f>+'Ark1'!R455</f>
        <v>3202</v>
      </c>
      <c r="H67" s="97">
        <f t="shared" si="94"/>
        <v>296</v>
      </c>
      <c r="I67" s="91">
        <f>+'Ark1'!AG455</f>
        <v>13.863119019591249</v>
      </c>
      <c r="J67" s="149">
        <f t="shared" si="95"/>
        <v>-2.4476107914665022</v>
      </c>
      <c r="K67" s="91">
        <f>+'Ark1'!AH455</f>
        <v>2.3110555902560899</v>
      </c>
      <c r="L67" s="339"/>
      <c r="M67" s="148"/>
      <c r="N67" s="89">
        <f>+'Ark1'!S455</f>
        <v>4.7086196127420363</v>
      </c>
      <c r="O67" s="117">
        <f t="shared" si="96"/>
        <v>0.11536427894988055</v>
      </c>
      <c r="P67" s="117"/>
      <c r="Q67" s="117"/>
      <c r="R67" s="117"/>
      <c r="S67" s="89">
        <f>+'Ark1'!T455</f>
        <v>4.5965021861336659</v>
      </c>
      <c r="T67" s="117">
        <f t="shared" si="97"/>
        <v>0.15878711386938527</v>
      </c>
      <c r="U67" s="89">
        <f>+'Ark1'!U455</f>
        <v>14.389100562148631</v>
      </c>
      <c r="V67" s="117">
        <f t="shared" si="98"/>
        <v>-1.0905622045409569</v>
      </c>
      <c r="W67" s="91">
        <f>+'Ark1'!W455</f>
        <v>0.90568394753279202</v>
      </c>
      <c r="X67" s="149">
        <f t="shared" si="99"/>
        <v>0.14862957726438175</v>
      </c>
      <c r="Y67" s="145">
        <f>+'Ark1'!X455</f>
        <v>45.471580262336019</v>
      </c>
      <c r="Z67" s="145">
        <f>+'Ark1'!Y455</f>
        <v>12.679575265459084</v>
      </c>
      <c r="AA67" s="91">
        <f>+'Ark1'!Z455</f>
        <v>7.8921519064470429</v>
      </c>
      <c r="AB67" s="89">
        <f>+'Ark1'!Z455</f>
        <v>7.8921519064470429</v>
      </c>
      <c r="AC67" s="89">
        <f>+'Ark1'!AA455</f>
        <v>1.6898068680497285</v>
      </c>
      <c r="AD67" s="89">
        <f>+'Ark1'!AC455</f>
        <v>15.587665019716653</v>
      </c>
      <c r="AE67" s="89">
        <f t="shared" si="100"/>
        <v>3.0559063474165891</v>
      </c>
      <c r="AF67" s="145">
        <f t="shared" si="101"/>
        <v>35.977528089887642</v>
      </c>
      <c r="AG67" s="47"/>
      <c r="AH67" s="22"/>
      <c r="AI67" s="22"/>
      <c r="AJ67" s="22"/>
    </row>
    <row r="68" spans="1:36" ht="15.6">
      <c r="A68" s="47"/>
      <c r="B68" s="88">
        <f>+'Ark1'!C456</f>
        <v>2013</v>
      </c>
      <c r="C68" s="88">
        <f>+'Ark1'!G456</f>
        <v>4</v>
      </c>
      <c r="D68" s="89" t="str">
        <f t="shared" si="3"/>
        <v>Nord</v>
      </c>
      <c r="E68" s="88">
        <f>+'Ark1'!Q456</f>
        <v>129</v>
      </c>
      <c r="F68" s="97">
        <f>+E68-E73</f>
        <v>-5</v>
      </c>
      <c r="G68" s="343">
        <f>+'Ark1'!R456</f>
        <v>4782</v>
      </c>
      <c r="H68" s="97">
        <f t="shared" si="94"/>
        <v>435</v>
      </c>
      <c r="I68" s="91">
        <f>+'Ark1'!AG456</f>
        <v>24.607375511860713</v>
      </c>
      <c r="J68" s="149">
        <f t="shared" si="95"/>
        <v>-2.3345407710947477</v>
      </c>
      <c r="K68" s="91">
        <f>+'Ark1'!AH456</f>
        <v>0</v>
      </c>
      <c r="L68" s="339"/>
      <c r="M68" s="148"/>
      <c r="N68" s="89">
        <f>+'Ark1'!S456</f>
        <v>4.5407779171894607</v>
      </c>
      <c r="O68" s="117">
        <f t="shared" si="96"/>
        <v>-0.32280616378592342</v>
      </c>
      <c r="P68" s="117"/>
      <c r="Q68" s="117"/>
      <c r="R68" s="117"/>
      <c r="S68" s="89">
        <f>+'Ark1'!T456</f>
        <v>5.0819740694270177</v>
      </c>
      <c r="T68" s="117">
        <f t="shared" si="97"/>
        <v>2.1489026453300752E-3</v>
      </c>
      <c r="U68" s="89">
        <f>+'Ark1'!U456</f>
        <v>17.102112086992889</v>
      </c>
      <c r="V68" s="117">
        <f t="shared" si="98"/>
        <v>8.9443851294888077E-3</v>
      </c>
      <c r="W68" s="91">
        <f>+'Ark1'!W456</f>
        <v>3.5131744040150581</v>
      </c>
      <c r="X68" s="149">
        <f t="shared" si="99"/>
        <v>1.1897329501388221</v>
      </c>
      <c r="Y68" s="145">
        <f>+'Ark1'!X456</f>
        <v>60.204935173567513</v>
      </c>
      <c r="Z68" s="145">
        <f>+'Ark1'!Y456</f>
        <v>17.294019238812211</v>
      </c>
      <c r="AA68" s="91">
        <f>+'Ark1'!Z456</f>
        <v>6.9283044751241842</v>
      </c>
      <c r="AB68" s="89">
        <f>+'Ark1'!Z456</f>
        <v>6.9283044751241842</v>
      </c>
      <c r="AC68" s="89">
        <f>+'Ark1'!AA456</f>
        <v>1.8172202625642837</v>
      </c>
      <c r="AD68" s="89">
        <f>+'Ark1'!AC456</f>
        <v>40.952217599717684</v>
      </c>
      <c r="AE68" s="89">
        <f t="shared" si="100"/>
        <v>3.7663396886801137</v>
      </c>
      <c r="AF68" s="145">
        <f t="shared" si="101"/>
        <v>37.069767441860463</v>
      </c>
      <c r="AG68" s="47"/>
      <c r="AH68" s="22"/>
      <c r="AI68" s="22"/>
      <c r="AJ68" s="22"/>
    </row>
    <row r="69" spans="1:36">
      <c r="A69" s="47"/>
      <c r="B69" s="47"/>
      <c r="C69" s="47"/>
      <c r="D69" s="47"/>
      <c r="E69" s="47"/>
      <c r="F69" s="47"/>
      <c r="G69" s="336"/>
      <c r="H69" s="47"/>
      <c r="I69" s="47"/>
      <c r="J69" s="47"/>
      <c r="K69" s="47"/>
      <c r="L69" s="339"/>
      <c r="M69" s="148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22"/>
      <c r="AI69" s="22"/>
      <c r="AJ69" s="22"/>
    </row>
    <row r="70" spans="1:36" ht="15.6">
      <c r="A70" s="47"/>
      <c r="B70" s="88">
        <f>+'Ark1'!C457</f>
        <v>2012</v>
      </c>
      <c r="C70" s="88">
        <f>+'Ark1'!G457</f>
        <v>1</v>
      </c>
      <c r="D70" s="89" t="str">
        <f t="shared" si="3"/>
        <v>Øst</v>
      </c>
      <c r="E70" s="88">
        <f>+'Ark1'!Q457</f>
        <v>219</v>
      </c>
      <c r="F70" s="97">
        <f>+E70-E75</f>
        <v>2</v>
      </c>
      <c r="G70" s="343">
        <f>+'Ark1'!R457</f>
        <v>6231</v>
      </c>
      <c r="H70" s="97">
        <f>+G70-G75</f>
        <v>250</v>
      </c>
      <c r="I70" s="91">
        <f>+'Ark1'!AG457</f>
        <v>26.929008065098046</v>
      </c>
      <c r="J70" s="149">
        <f>+I70-I75</f>
        <v>-1.0754446906696593</v>
      </c>
      <c r="K70" s="91">
        <f>+'Ark1'!AH457</f>
        <v>0.56170759107687362</v>
      </c>
      <c r="L70" s="339"/>
      <c r="M70" s="148"/>
      <c r="N70" s="89">
        <f>+'Ark1'!S457</f>
        <v>5.1007863906275084</v>
      </c>
      <c r="O70" s="117">
        <f>+N70-N75</f>
        <v>0.18672519684720434</v>
      </c>
      <c r="P70" s="117"/>
      <c r="Q70" s="117"/>
      <c r="R70" s="117"/>
      <c r="S70" s="89">
        <f>+'Ark1'!T457</f>
        <v>4.4626865671641793</v>
      </c>
      <c r="T70" s="117">
        <f>+S70-S75</f>
        <v>8.147941117019819E-2</v>
      </c>
      <c r="U70" s="89">
        <f>+'Ark1'!U457</f>
        <v>11.919178302038201</v>
      </c>
      <c r="V70" s="117">
        <f>+U70-U75</f>
        <v>0.3085312530497486</v>
      </c>
      <c r="W70" s="91">
        <f>+'Ark1'!W457</f>
        <v>0.93082972235596173</v>
      </c>
      <c r="X70" s="149">
        <f>+W70-W75</f>
        <v>-0.32314118551897508</v>
      </c>
      <c r="Y70" s="145">
        <f>+'Ark1'!X457</f>
        <v>29.112502006098552</v>
      </c>
      <c r="Z70" s="145">
        <f>+'Ark1'!Y457</f>
        <v>8.2169796180388381</v>
      </c>
      <c r="AA70" s="91">
        <f>+'Ark1'!Z457</f>
        <v>7.3590612233092019</v>
      </c>
      <c r="AB70" s="89">
        <f>+'Ark1'!Z457</f>
        <v>7.3590612233092019</v>
      </c>
      <c r="AC70" s="89">
        <f>+'Ark1'!AA457</f>
        <v>1.6118595412314785</v>
      </c>
      <c r="AD70" s="89">
        <f>+'Ark1'!AC457</f>
        <v>6.5498710087294478</v>
      </c>
      <c r="AE70" s="89">
        <f t="shared" si="4"/>
        <v>2.3367334738696792</v>
      </c>
      <c r="AF70" s="145">
        <f t="shared" si="5"/>
        <v>28.452054794520549</v>
      </c>
      <c r="AG70" s="47"/>
      <c r="AH70" s="22"/>
      <c r="AI70" s="22"/>
      <c r="AJ70" s="22"/>
    </row>
    <row r="71" spans="1:36" ht="15.6">
      <c r="A71" s="47"/>
      <c r="B71" s="88">
        <f>+'Ark1'!C458</f>
        <v>2012</v>
      </c>
      <c r="C71" s="88">
        <f>+'Ark1'!G458</f>
        <v>2</v>
      </c>
      <c r="D71" s="89" t="str">
        <f t="shared" si="3"/>
        <v>Vest</v>
      </c>
      <c r="E71" s="88">
        <f>+'Ark1'!Q458</f>
        <v>269</v>
      </c>
      <c r="F71" s="97">
        <f>+E71-E76</f>
        <v>-10</v>
      </c>
      <c r="G71" s="343">
        <f>+'Ark1'!R458</f>
        <v>6511</v>
      </c>
      <c r="H71" s="97">
        <f t="shared" ref="H71:H73" si="102">+G71-G76</f>
        <v>506</v>
      </c>
      <c r="I71" s="91">
        <f>+'Ark1'!AG458</f>
        <v>29.81834584088876</v>
      </c>
      <c r="J71" s="149">
        <f t="shared" ref="J71:J73" si="103">+I71-I76</f>
        <v>1.291850863304969</v>
      </c>
      <c r="K71" s="91">
        <f>+'Ark1'!AH458</f>
        <v>0.50683458762094913</v>
      </c>
      <c r="L71" s="339"/>
      <c r="M71" s="148"/>
      <c r="N71" s="89">
        <f>+'Ark1'!S458</f>
        <v>4.5896175702657036</v>
      </c>
      <c r="O71" s="117">
        <f t="shared" ref="O71:O73" si="104">+N71-N76</f>
        <v>0.50818543038227304</v>
      </c>
      <c r="P71" s="117"/>
      <c r="Q71" s="117"/>
      <c r="R71" s="117"/>
      <c r="S71" s="89">
        <f>+'Ark1'!T458</f>
        <v>4.1300875441560434</v>
      </c>
      <c r="T71" s="117">
        <f t="shared" ref="T71:T73" si="105">+S71-S76</f>
        <v>0.29278529602948167</v>
      </c>
      <c r="U71" s="89">
        <f>+'Ark1'!U458</f>
        <v>12.630471509752704</v>
      </c>
      <c r="V71" s="117">
        <f t="shared" ref="V71:V73" si="106">+U71-U76</f>
        <v>0.85065469043548525</v>
      </c>
      <c r="W71" s="91">
        <f>+'Ark1'!W458</f>
        <v>0.10751036707111045</v>
      </c>
      <c r="X71" s="149">
        <f t="shared" ref="X71:X73" si="107">+W71-W76</f>
        <v>-5.9017526351037741E-2</v>
      </c>
      <c r="Y71" s="145">
        <f>+'Ark1'!X458</f>
        <v>32.422054983873437</v>
      </c>
      <c r="Z71" s="145">
        <f>+'Ark1'!Y458</f>
        <v>7.9096912916602653</v>
      </c>
      <c r="AA71" s="91">
        <f>+'Ark1'!Z458</f>
        <v>7.2731540928311214</v>
      </c>
      <c r="AB71" s="89">
        <f>+'Ark1'!Z458</f>
        <v>7.2731540928311214</v>
      </c>
      <c r="AC71" s="89">
        <f>+'Ark1'!AA458</f>
        <v>1.6210420483893322</v>
      </c>
      <c r="AD71" s="89">
        <f>+'Ark1'!AC458</f>
        <v>25.247902662930379</v>
      </c>
      <c r="AE71" s="89">
        <f t="shared" ref="AE71:AE73" si="108">+U71/N71</f>
        <v>2.7519660007361999</v>
      </c>
      <c r="AF71" s="145">
        <f t="shared" ref="AF71:AF73" si="109">+G71/E71</f>
        <v>24.204460966542751</v>
      </c>
      <c r="AG71" s="47"/>
      <c r="AH71" s="22"/>
      <c r="AI71" s="22"/>
      <c r="AJ71" s="22"/>
    </row>
    <row r="72" spans="1:36" ht="15.6">
      <c r="A72" s="47"/>
      <c r="B72" s="88">
        <f>+'Ark1'!C459</f>
        <v>2012</v>
      </c>
      <c r="C72" s="88">
        <f>+'Ark1'!G459</f>
        <v>3</v>
      </c>
      <c r="D72" s="89" t="str">
        <f t="shared" si="3"/>
        <v>Midt</v>
      </c>
      <c r="E72" s="88">
        <f>+'Ark1'!Q459</f>
        <v>96</v>
      </c>
      <c r="F72" s="97">
        <f>+E72-E77</f>
        <v>0</v>
      </c>
      <c r="G72" s="343">
        <f>+'Ark1'!R459</f>
        <v>2906</v>
      </c>
      <c r="H72" s="97">
        <f t="shared" si="102"/>
        <v>-627</v>
      </c>
      <c r="I72" s="91">
        <f>+'Ark1'!AG459</f>
        <v>16.310729811057751</v>
      </c>
      <c r="J72" s="149">
        <f t="shared" si="103"/>
        <v>-2.0741477244474673</v>
      </c>
      <c r="K72" s="91">
        <f>+'Ark1'!AH459</f>
        <v>0</v>
      </c>
      <c r="L72" s="339"/>
      <c r="M72" s="148"/>
      <c r="N72" s="89">
        <f>+'Ark1'!S459</f>
        <v>4.5932553337921558</v>
      </c>
      <c r="O72" s="117">
        <f t="shared" si="104"/>
        <v>0.18878321378083474</v>
      </c>
      <c r="P72" s="117"/>
      <c r="Q72" s="117"/>
      <c r="R72" s="117"/>
      <c r="S72" s="89">
        <f>+'Ark1'!T459</f>
        <v>4.4377150722642806</v>
      </c>
      <c r="T72" s="117">
        <f t="shared" si="105"/>
        <v>0.28345523643071147</v>
      </c>
      <c r="U72" s="89">
        <f>+'Ark1'!U459</f>
        <v>15.479662766689588</v>
      </c>
      <c r="V72" s="117">
        <f t="shared" si="106"/>
        <v>2.5757850423759656</v>
      </c>
      <c r="W72" s="91">
        <f>+'Ark1'!W459</f>
        <v>0.75705437026841027</v>
      </c>
      <c r="X72" s="149">
        <f t="shared" si="107"/>
        <v>0.24757234366212666</v>
      </c>
      <c r="Y72" s="145">
        <f>+'Ark1'!X459</f>
        <v>50.72264280798349</v>
      </c>
      <c r="Z72" s="145">
        <f>+'Ark1'!Y459</f>
        <v>14.384033035099788</v>
      </c>
      <c r="AA72" s="91">
        <f>+'Ark1'!Z459</f>
        <v>7.5198710852550796</v>
      </c>
      <c r="AB72" s="89">
        <f>+'Ark1'!Z459</f>
        <v>7.5198710852550796</v>
      </c>
      <c r="AC72" s="89">
        <f>+'Ark1'!AA459</f>
        <v>1.7125933097634021</v>
      </c>
      <c r="AD72" s="89">
        <f>+'Ark1'!AC459</f>
        <v>30.881504121569375</v>
      </c>
      <c r="AE72" s="89">
        <f t="shared" si="108"/>
        <v>3.3700854060533358</v>
      </c>
      <c r="AF72" s="145">
        <f t="shared" si="109"/>
        <v>30.270833333333332</v>
      </c>
      <c r="AG72" s="47"/>
      <c r="AH72" s="22"/>
      <c r="AI72" s="22"/>
      <c r="AJ72" s="22"/>
    </row>
    <row r="73" spans="1:36" ht="15.6">
      <c r="A73" s="47"/>
      <c r="B73" s="88">
        <f>+'Ark1'!C460</f>
        <v>2012</v>
      </c>
      <c r="C73" s="88">
        <f>+'Ark1'!G460</f>
        <v>4</v>
      </c>
      <c r="D73" s="89" t="str">
        <f t="shared" si="3"/>
        <v>Nord</v>
      </c>
      <c r="E73" s="88">
        <f>+'Ark1'!Q460</f>
        <v>134</v>
      </c>
      <c r="F73" s="97">
        <f>+E73-E78</f>
        <v>-13</v>
      </c>
      <c r="G73" s="343">
        <f>+'Ark1'!R460</f>
        <v>4347</v>
      </c>
      <c r="H73" s="97">
        <f t="shared" si="102"/>
        <v>618</v>
      </c>
      <c r="I73" s="91">
        <f>+'Ark1'!AG460</f>
        <v>26.941916282955461</v>
      </c>
      <c r="J73" s="149">
        <f t="shared" si="103"/>
        <v>1.8577415518121825</v>
      </c>
      <c r="K73" s="91">
        <f>+'Ark1'!AH460</f>
        <v>0</v>
      </c>
      <c r="L73" s="339"/>
      <c r="M73" s="148"/>
      <c r="N73" s="89">
        <f>+'Ark1'!S460</f>
        <v>4.8635840809753841</v>
      </c>
      <c r="O73" s="117">
        <f t="shared" si="104"/>
        <v>0.371226880653583</v>
      </c>
      <c r="P73" s="117"/>
      <c r="Q73" s="117"/>
      <c r="R73" s="117"/>
      <c r="S73" s="89">
        <f>+'Ark1'!T460</f>
        <v>5.0798251667816876</v>
      </c>
      <c r="T73" s="117">
        <f t="shared" si="105"/>
        <v>0.44667955133518689</v>
      </c>
      <c r="U73" s="89">
        <f>+'Ark1'!U460</f>
        <v>17.093167701863401</v>
      </c>
      <c r="V73" s="117">
        <f t="shared" si="106"/>
        <v>0.41260991157115612</v>
      </c>
      <c r="W73" s="91">
        <f>+'Ark1'!W460</f>
        <v>2.323441453876236</v>
      </c>
      <c r="X73" s="149">
        <f t="shared" si="107"/>
        <v>0.7680646772605213</v>
      </c>
      <c r="Y73" s="145">
        <f>+'Ark1'!X460</f>
        <v>58.96020243846332</v>
      </c>
      <c r="Z73" s="145">
        <f>+'Ark1'!Y460</f>
        <v>21.302047389003913</v>
      </c>
      <c r="AA73" s="91">
        <f>+'Ark1'!Z460</f>
        <v>7.5506160590454492</v>
      </c>
      <c r="AB73" s="89">
        <f>+'Ark1'!Z460</f>
        <v>7.5506160590454492</v>
      </c>
      <c r="AC73" s="89">
        <f>+'Ark1'!AA460</f>
        <v>1.9368988183279996</v>
      </c>
      <c r="AD73" s="89">
        <f>+'Ark1'!AC460</f>
        <v>39.629222400477666</v>
      </c>
      <c r="AE73" s="89">
        <f t="shared" si="108"/>
        <v>3.5145208589537518</v>
      </c>
      <c r="AF73" s="145">
        <f t="shared" si="109"/>
        <v>32.440298507462686</v>
      </c>
      <c r="AG73" s="47"/>
      <c r="AH73" s="22"/>
      <c r="AI73" s="22"/>
      <c r="AJ73" s="22"/>
    </row>
    <row r="74" spans="1:36">
      <c r="A74" s="47"/>
      <c r="B74" s="47"/>
      <c r="C74" s="47"/>
      <c r="D74" s="47"/>
      <c r="E74" s="47"/>
      <c r="F74" s="47"/>
      <c r="G74" s="336"/>
      <c r="H74" s="47"/>
      <c r="I74" s="47"/>
      <c r="J74" s="47"/>
      <c r="K74" s="47"/>
      <c r="L74" s="339"/>
      <c r="M74" s="148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22"/>
      <c r="AI74" s="22"/>
      <c r="AJ74" s="22"/>
    </row>
    <row r="75" spans="1:36" ht="15.6">
      <c r="A75" s="47"/>
      <c r="B75" s="88">
        <f>+'Ark1'!C461</f>
        <v>2011</v>
      </c>
      <c r="C75" s="88">
        <f>+'Ark1'!G461</f>
        <v>1</v>
      </c>
      <c r="D75" s="89" t="str">
        <f t="shared" si="3"/>
        <v>Øst</v>
      </c>
      <c r="E75" s="88">
        <f>+'Ark1'!Q461</f>
        <v>217</v>
      </c>
      <c r="F75" s="97">
        <f>+E75-E80</f>
        <v>-15</v>
      </c>
      <c r="G75" s="343">
        <f>+'Ark1'!R461</f>
        <v>5981</v>
      </c>
      <c r="H75" s="97">
        <f>+G75-G80</f>
        <v>-496</v>
      </c>
      <c r="I75" s="91">
        <f>+'Ark1'!AG461</f>
        <v>28.004452755767705</v>
      </c>
      <c r="J75" s="149">
        <f>+I75-I80</f>
        <v>1.5969203636992439</v>
      </c>
      <c r="K75" s="91">
        <f>+'Ark1'!AH461</f>
        <v>0.33439224209998325</v>
      </c>
      <c r="L75" s="339"/>
      <c r="M75" s="148"/>
      <c r="N75" s="89">
        <f>+'Ark1'!S461</f>
        <v>4.914061193780304</v>
      </c>
      <c r="O75" s="117">
        <f>+N75-N80</f>
        <v>-4.8267044601663756E-2</v>
      </c>
      <c r="P75" s="117"/>
      <c r="Q75" s="117"/>
      <c r="R75" s="117"/>
      <c r="S75" s="89">
        <f>+'Ark1'!T461</f>
        <v>4.3812071559939811</v>
      </c>
      <c r="T75" s="117">
        <f>+S75-S80</f>
        <v>0.27838177387262864</v>
      </c>
      <c r="U75" s="89">
        <f>+'Ark1'!U461</f>
        <v>11.610647048988453</v>
      </c>
      <c r="V75" s="117">
        <f>+U75-U80</f>
        <v>-0.34555180850727751</v>
      </c>
      <c r="W75" s="91">
        <f>+'Ark1'!W461</f>
        <v>1.2539709078749368</v>
      </c>
      <c r="X75" s="149">
        <f>+W75-W80</f>
        <v>0.52832631933085772</v>
      </c>
      <c r="Y75" s="145">
        <f>+'Ark1'!X461</f>
        <v>28.072228724293595</v>
      </c>
      <c r="Z75" s="145">
        <f>+'Ark1'!Y461</f>
        <v>8.7276375188095656</v>
      </c>
      <c r="AA75" s="91">
        <f>+'Ark1'!Z461</f>
        <v>7.5671891421083917</v>
      </c>
      <c r="AB75" s="89">
        <f>+'Ark1'!Z461</f>
        <v>7.5671891421083917</v>
      </c>
      <c r="AC75" s="89">
        <f>+'Ark1'!AA461</f>
        <v>1.6705714002933836</v>
      </c>
      <c r="AD75" s="89">
        <f>+'Ark1'!AC461</f>
        <v>9.7354463160565849</v>
      </c>
      <c r="AE75" s="89">
        <f t="shared" si="4"/>
        <v>2.3627396141676003</v>
      </c>
      <c r="AF75" s="145">
        <f t="shared" si="5"/>
        <v>27.562211981566819</v>
      </c>
      <c r="AG75" s="47"/>
      <c r="AH75" s="22"/>
      <c r="AI75" s="22"/>
      <c r="AJ75" s="22"/>
    </row>
    <row r="76" spans="1:36" ht="15.6">
      <c r="A76" s="47"/>
      <c r="B76" s="88">
        <f>+'Ark1'!C462</f>
        <v>2011</v>
      </c>
      <c r="C76" s="88">
        <f>+'Ark1'!G462</f>
        <v>2</v>
      </c>
      <c r="D76" s="89" t="str">
        <f t="shared" si="3"/>
        <v>Vest</v>
      </c>
      <c r="E76" s="88">
        <f>+'Ark1'!Q462</f>
        <v>279</v>
      </c>
      <c r="F76" s="97">
        <f>+E76-E81</f>
        <v>-29</v>
      </c>
      <c r="G76" s="343">
        <f>+'Ark1'!R462</f>
        <v>6005</v>
      </c>
      <c r="H76" s="97">
        <f>+G76-G81</f>
        <v>-1707</v>
      </c>
      <c r="I76" s="91">
        <f>+'Ark1'!AG462</f>
        <v>28.526494977583791</v>
      </c>
      <c r="J76" s="149">
        <f>+I76-I81</f>
        <v>-2.9543398573084012</v>
      </c>
      <c r="K76" s="91">
        <f>+'Ark1'!AH462</f>
        <v>0.34970857618651124</v>
      </c>
      <c r="L76" s="339"/>
      <c r="M76" s="148"/>
      <c r="N76" s="89">
        <f>+'Ark1'!S462</f>
        <v>4.0814321398834306</v>
      </c>
      <c r="O76" s="117">
        <f>+N76-N81</f>
        <v>-0.21058030824934981</v>
      </c>
      <c r="P76" s="117"/>
      <c r="Q76" s="117"/>
      <c r="R76" s="117"/>
      <c r="S76" s="89">
        <f>+'Ark1'!T462</f>
        <v>3.8373022481265617</v>
      </c>
      <c r="T76" s="117">
        <f>+S76-S81</f>
        <v>0.1212752771722041</v>
      </c>
      <c r="U76" s="89">
        <f>+'Ark1'!U462</f>
        <v>11.779816819317219</v>
      </c>
      <c r="V76" s="117">
        <f>+U76-U81</f>
        <v>-0.19085226781970377</v>
      </c>
      <c r="W76" s="91">
        <f>+'Ark1'!W462</f>
        <v>0.16652789342214819</v>
      </c>
      <c r="X76" s="149">
        <f>+W76-W81</f>
        <v>3.6859843629617084E-2</v>
      </c>
      <c r="Y76" s="145">
        <f>+'Ark1'!X462</f>
        <v>28.892589508742713</v>
      </c>
      <c r="Z76" s="145">
        <f>+'Ark1'!Y462</f>
        <v>7.5437135720233135</v>
      </c>
      <c r="AA76" s="91">
        <f>+'Ark1'!Z462</f>
        <v>7.3292312653260883</v>
      </c>
      <c r="AB76" s="89">
        <f>+'Ark1'!Z462</f>
        <v>7.3292312653260883</v>
      </c>
      <c r="AC76" s="89">
        <f>+'Ark1'!AA462</f>
        <v>1.5904156989667511</v>
      </c>
      <c r="AD76" s="89">
        <f>+'Ark1'!AC462</f>
        <v>31.614546076556991</v>
      </c>
      <c r="AE76" s="89">
        <f t="shared" ref="AE76:AE133" si="110">+U76/N76</f>
        <v>2.886196907258554</v>
      </c>
      <c r="AF76" s="145">
        <f t="shared" ref="AF76:AF133" si="111">+G76/E76</f>
        <v>21.523297491039425</v>
      </c>
      <c r="AG76" s="47"/>
      <c r="AH76" s="22"/>
      <c r="AI76" s="22"/>
      <c r="AJ76" s="22"/>
    </row>
    <row r="77" spans="1:36" ht="15.6">
      <c r="A77" s="47"/>
      <c r="B77" s="88">
        <f>+'Ark1'!C463</f>
        <v>2011</v>
      </c>
      <c r="C77" s="88">
        <f>+'Ark1'!G463</f>
        <v>3</v>
      </c>
      <c r="D77" s="89" t="str">
        <f t="shared" si="3"/>
        <v>Midt</v>
      </c>
      <c r="E77" s="88">
        <f>+'Ark1'!Q463</f>
        <v>96</v>
      </c>
      <c r="F77" s="97">
        <f>+E77-E82</f>
        <v>-13</v>
      </c>
      <c r="G77" s="343">
        <f>+'Ark1'!R463</f>
        <v>3533</v>
      </c>
      <c r="H77" s="97">
        <f>+G77-G82</f>
        <v>-525.63000000000011</v>
      </c>
      <c r="I77" s="91">
        <f>+'Ark1'!AG463</f>
        <v>18.384877535505218</v>
      </c>
      <c r="J77" s="149">
        <f>+I77-I82</f>
        <v>2.9229589320435796</v>
      </c>
      <c r="K77" s="91">
        <f>+'Ark1'!AH463</f>
        <v>0.39626379847155391</v>
      </c>
      <c r="L77" s="339"/>
      <c r="M77" s="148"/>
      <c r="N77" s="89">
        <f>+'Ark1'!S463</f>
        <v>4.404472120011321</v>
      </c>
      <c r="O77" s="117">
        <f>+N77-N82</f>
        <v>-7.9370950187242606E-2</v>
      </c>
      <c r="P77" s="117"/>
      <c r="Q77" s="117"/>
      <c r="R77" s="117"/>
      <c r="S77" s="89">
        <f>+'Ark1'!T463</f>
        <v>4.1542598358335692</v>
      </c>
      <c r="T77" s="117">
        <f>+S77-S82</f>
        <v>6.4638461133239566E-2</v>
      </c>
      <c r="U77" s="89">
        <f>+'Ark1'!U463</f>
        <v>12.903877724313622</v>
      </c>
      <c r="V77" s="117">
        <f>+U77-U82</f>
        <v>1.7320783733010785</v>
      </c>
      <c r="W77" s="91">
        <f>+'Ark1'!W463</f>
        <v>0.50948202660628361</v>
      </c>
      <c r="X77" s="149">
        <f>+W77-W82</f>
        <v>-5.7211660672428777E-2</v>
      </c>
      <c r="Y77" s="145">
        <f>+'Ark1'!X463</f>
        <v>39.428247947919608</v>
      </c>
      <c r="Z77" s="145">
        <f>+'Ark1'!Y463</f>
        <v>9.9915086328898912</v>
      </c>
      <c r="AA77" s="91">
        <f>+'Ark1'!Z463</f>
        <v>8.0002263779741263</v>
      </c>
      <c r="AB77" s="89">
        <f>+'Ark1'!Z463</f>
        <v>8.0002263779741263</v>
      </c>
      <c r="AC77" s="89">
        <f>+'Ark1'!AA463</f>
        <v>1.8341208376880151</v>
      </c>
      <c r="AD77" s="89">
        <f>+'Ark1'!AC463</f>
        <v>25.727597344618744</v>
      </c>
      <c r="AE77" s="89">
        <f t="shared" si="110"/>
        <v>2.9297217402480582</v>
      </c>
      <c r="AF77" s="145">
        <f t="shared" si="111"/>
        <v>36.802083333333336</v>
      </c>
      <c r="AG77" s="47"/>
      <c r="AH77" s="22"/>
      <c r="AI77" s="22"/>
      <c r="AJ77" s="22"/>
    </row>
    <row r="78" spans="1:36" ht="15.6">
      <c r="A78" s="47"/>
      <c r="B78" s="88">
        <f>+'Ark1'!C464</f>
        <v>2011</v>
      </c>
      <c r="C78" s="88">
        <f>+'Ark1'!G464</f>
        <v>4</v>
      </c>
      <c r="D78" s="89" t="str">
        <f t="shared" si="3"/>
        <v>Nord</v>
      </c>
      <c r="E78" s="88">
        <f>+'Ark1'!Q464</f>
        <v>147</v>
      </c>
      <c r="F78" s="97">
        <f>+E78-E83</f>
        <v>-11</v>
      </c>
      <c r="G78" s="343">
        <f>+'Ark1'!R464</f>
        <v>3729</v>
      </c>
      <c r="H78" s="97">
        <f>+G78-G83</f>
        <v>-724</v>
      </c>
      <c r="I78" s="91">
        <f>+'Ark1'!AG464</f>
        <v>25.084174731143278</v>
      </c>
      <c r="J78" s="149">
        <f>+I78-I83</f>
        <v>-1.565539438434449</v>
      </c>
      <c r="K78" s="91">
        <f>+'Ark1'!AH464</f>
        <v>0</v>
      </c>
      <c r="L78" s="339"/>
      <c r="M78" s="148"/>
      <c r="N78" s="89">
        <f>+'Ark1'!S464</f>
        <v>4.4923572003218011</v>
      </c>
      <c r="O78" s="117">
        <f>+N78-N83</f>
        <v>-0.21435737412239408</v>
      </c>
      <c r="P78" s="117"/>
      <c r="Q78" s="117"/>
      <c r="R78" s="117"/>
      <c r="S78" s="89">
        <f>+'Ark1'!T464</f>
        <v>4.6331456154465007</v>
      </c>
      <c r="T78" s="117">
        <f>+S78-S83</f>
        <v>-0.1629469064488509</v>
      </c>
      <c r="U78" s="89">
        <f>+'Ark1'!U464</f>
        <v>16.680557790292244</v>
      </c>
      <c r="V78" s="117">
        <f>+U78-U83</f>
        <v>-0.86952080840525525</v>
      </c>
      <c r="W78" s="91">
        <f>+'Ark1'!W464</f>
        <v>1.5553767766157147</v>
      </c>
      <c r="X78" s="149">
        <f>+W78-W83</f>
        <v>-1.633484665108965</v>
      </c>
      <c r="Y78" s="145">
        <f>+'Ark1'!X464</f>
        <v>55.4035934566908</v>
      </c>
      <c r="Z78" s="145">
        <f>+'Ark1'!Y464</f>
        <v>19.388576025744172</v>
      </c>
      <c r="AA78" s="91">
        <f>+'Ark1'!Z464</f>
        <v>7.5261264869814015</v>
      </c>
      <c r="AB78" s="89">
        <f>+'Ark1'!Z464</f>
        <v>7.5261264869814015</v>
      </c>
      <c r="AC78" s="89">
        <f>+'Ark1'!AA464</f>
        <v>1.8109964884274596</v>
      </c>
      <c r="AD78" s="89">
        <f>+'Ark1'!AC464</f>
        <v>49.030122286503314</v>
      </c>
      <c r="AE78" s="89">
        <f t="shared" si="110"/>
        <v>3.7130969436485071</v>
      </c>
      <c r="AF78" s="145">
        <f t="shared" si="111"/>
        <v>25.367346938775512</v>
      </c>
      <c r="AG78" s="47"/>
      <c r="AH78" s="22"/>
      <c r="AI78" s="22"/>
      <c r="AJ78" s="22"/>
    </row>
    <row r="79" spans="1:36">
      <c r="A79" s="47"/>
      <c r="B79" s="47"/>
      <c r="C79" s="47"/>
      <c r="D79" s="47"/>
      <c r="E79" s="47"/>
      <c r="F79" s="47"/>
      <c r="G79" s="336"/>
      <c r="H79" s="47"/>
      <c r="I79" s="47"/>
      <c r="J79" s="47"/>
      <c r="K79" s="47"/>
      <c r="L79" s="339"/>
      <c r="M79" s="148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22"/>
      <c r="AI79" s="22"/>
      <c r="AJ79" s="22"/>
    </row>
    <row r="80" spans="1:36" ht="15.6">
      <c r="A80" s="47"/>
      <c r="B80" s="88">
        <f>+'Ark1'!C465</f>
        <v>2010</v>
      </c>
      <c r="C80" s="88">
        <f>+'Ark1'!G465</f>
        <v>1</v>
      </c>
      <c r="D80" s="89" t="str">
        <f t="shared" si="3"/>
        <v>Øst</v>
      </c>
      <c r="E80" s="88">
        <f>+'Ark1'!Q465</f>
        <v>232</v>
      </c>
      <c r="F80" s="97">
        <f>+E80-E85</f>
        <v>-12</v>
      </c>
      <c r="G80" s="343">
        <f>+'Ark1'!R465</f>
        <v>6477</v>
      </c>
      <c r="H80" s="97">
        <f>+G80-G85</f>
        <v>-770</v>
      </c>
      <c r="I80" s="91">
        <f>+'Ark1'!AG465</f>
        <v>26.407532392068461</v>
      </c>
      <c r="J80" s="149">
        <f>+I80-I85</f>
        <v>-3.4154170161386652</v>
      </c>
      <c r="K80" s="91">
        <f>+'Ark1'!AH465</f>
        <v>0.29334568473058509</v>
      </c>
      <c r="L80" s="339"/>
      <c r="M80" s="148"/>
      <c r="N80" s="89">
        <f>+'Ark1'!S465</f>
        <v>4.9623282383819678</v>
      </c>
      <c r="O80" s="117">
        <f>+N80-N85</f>
        <v>0.35849216828399921</v>
      </c>
      <c r="P80" s="117"/>
      <c r="Q80" s="117"/>
      <c r="R80" s="117"/>
      <c r="S80" s="89">
        <f>+'Ark1'!T465</f>
        <v>4.1028253821213525</v>
      </c>
      <c r="T80" s="117">
        <f>+S80-S85</f>
        <v>-0.1996446054597163</v>
      </c>
      <c r="U80" s="89">
        <f>+'Ark1'!U465</f>
        <v>11.95619885749573</v>
      </c>
      <c r="V80" s="117">
        <f>+U80-U85</f>
        <v>0.21747938737013328</v>
      </c>
      <c r="W80" s="91">
        <f>+'Ark1'!W465</f>
        <v>0.72564458854407909</v>
      </c>
      <c r="X80" s="149">
        <f>+W80-W85</f>
        <v>-0.35066284901629097</v>
      </c>
      <c r="Y80" s="145">
        <f>+'Ark1'!X465</f>
        <v>31.110081828006791</v>
      </c>
      <c r="Z80" s="145">
        <f>+'Ark1'!Y465</f>
        <v>7.9357727342905644</v>
      </c>
      <c r="AA80" s="91">
        <f>+'Ark1'!Z465</f>
        <v>7.4096957917997548</v>
      </c>
      <c r="AB80" s="89">
        <f>+'Ark1'!Z465</f>
        <v>7.4096957917997548</v>
      </c>
      <c r="AC80" s="89">
        <f>+'Ark1'!AA465</f>
        <v>1.337734442963042</v>
      </c>
      <c r="AD80" s="89">
        <f>+'Ark1'!AC465</f>
        <v>-1.335466359126646</v>
      </c>
      <c r="AE80" s="89">
        <f t="shared" si="110"/>
        <v>2.4093929871503632</v>
      </c>
      <c r="AF80" s="145">
        <f t="shared" si="111"/>
        <v>27.918103448275861</v>
      </c>
      <c r="AG80" s="47"/>
      <c r="AH80" s="22"/>
      <c r="AI80" s="22"/>
      <c r="AJ80" s="22"/>
    </row>
    <row r="81" spans="1:36" ht="15.6">
      <c r="A81" s="47"/>
      <c r="B81" s="88">
        <f>+'Ark1'!C466</f>
        <v>2010</v>
      </c>
      <c r="C81" s="88">
        <f>+'Ark1'!G466</f>
        <v>2</v>
      </c>
      <c r="D81" s="89" t="str">
        <f t="shared" si="3"/>
        <v>Vest</v>
      </c>
      <c r="E81" s="88">
        <f>+'Ark1'!Q466</f>
        <v>308</v>
      </c>
      <c r="F81" s="97">
        <f>+E81-E86</f>
        <v>23</v>
      </c>
      <c r="G81" s="343">
        <f>+'Ark1'!R466</f>
        <v>7712</v>
      </c>
      <c r="H81" s="97">
        <f>+G81-G86</f>
        <v>660</v>
      </c>
      <c r="I81" s="91">
        <f>+'Ark1'!AG466</f>
        <v>31.480834834892192</v>
      </c>
      <c r="J81" s="149">
        <f>+I81-I86</f>
        <v>3.9382216068599725</v>
      </c>
      <c r="K81" s="91">
        <f>+'Ark1'!AH466</f>
        <v>0.66130705394190858</v>
      </c>
      <c r="L81" s="339"/>
      <c r="M81" s="148"/>
      <c r="N81" s="89">
        <f>+'Ark1'!S466</f>
        <v>4.2920124481327804</v>
      </c>
      <c r="O81" s="117">
        <f>+N81-N86</f>
        <v>5.6618233725520106E-2</v>
      </c>
      <c r="P81" s="117"/>
      <c r="Q81" s="117"/>
      <c r="R81" s="117"/>
      <c r="S81" s="89">
        <f>+'Ark1'!T466</f>
        <v>3.7160269709543576</v>
      </c>
      <c r="T81" s="117">
        <f>+S81-S86</f>
        <v>1.3956636297522529E-2</v>
      </c>
      <c r="U81" s="89">
        <f>+'Ark1'!U466</f>
        <v>11.970669087136923</v>
      </c>
      <c r="V81" s="117">
        <f>+U81-U86</f>
        <v>0.82974452672852905</v>
      </c>
      <c r="W81" s="91">
        <f>+'Ark1'!W466</f>
        <v>0.1296680497925311</v>
      </c>
      <c r="X81" s="149">
        <f>+W81-W86</f>
        <v>5.8766177983115342E-2</v>
      </c>
      <c r="Y81" s="145">
        <f>+'Ark1'!X466</f>
        <v>32.183609958506231</v>
      </c>
      <c r="Z81" s="145">
        <f>+'Ark1'!Y466</f>
        <v>6.9761410788381717</v>
      </c>
      <c r="AA81" s="91">
        <f>+'Ark1'!Z466</f>
        <v>7.343442975814888</v>
      </c>
      <c r="AB81" s="89">
        <f>+'Ark1'!Z466</f>
        <v>7.343442975814888</v>
      </c>
      <c r="AC81" s="89">
        <f>+'Ark1'!AA466</f>
        <v>1.3459245753386939</v>
      </c>
      <c r="AD81" s="89">
        <f>+'Ark1'!AC466</f>
        <v>28.631884354096439</v>
      </c>
      <c r="AE81" s="89">
        <f t="shared" si="110"/>
        <v>2.7890574018126872</v>
      </c>
      <c r="AF81" s="145">
        <f t="shared" si="111"/>
        <v>25.038961038961038</v>
      </c>
      <c r="AG81" s="47"/>
      <c r="AH81" s="22"/>
      <c r="AI81" s="22"/>
      <c r="AJ81" s="22"/>
    </row>
    <row r="82" spans="1:36" ht="15.6">
      <c r="A82" s="47"/>
      <c r="B82" s="88">
        <f>+'Ark1'!C467</f>
        <v>2010</v>
      </c>
      <c r="C82" s="88">
        <f>+'Ark1'!G467</f>
        <v>3</v>
      </c>
      <c r="D82" s="89" t="str">
        <f t="shared" si="3"/>
        <v>Midt</v>
      </c>
      <c r="E82" s="88">
        <f>+'Ark1'!Q467</f>
        <v>109</v>
      </c>
      <c r="F82" s="97">
        <f>+E82-E87</f>
        <v>14</v>
      </c>
      <c r="G82" s="343">
        <f>+'Ark1'!R467</f>
        <v>4058.63</v>
      </c>
      <c r="H82" s="97">
        <f>+G82-G87</f>
        <v>301.63000000000011</v>
      </c>
      <c r="I82" s="91">
        <f>+'Ark1'!AG467</f>
        <v>15.461918603461639</v>
      </c>
      <c r="J82" s="149">
        <f>+I82-I87</f>
        <v>1.1370309077486151</v>
      </c>
      <c r="K82" s="91">
        <f>+'Ark1'!AH467</f>
        <v>0</v>
      </c>
      <c r="L82" s="339"/>
      <c r="M82" s="148"/>
      <c r="N82" s="89">
        <f>+'Ark1'!S467</f>
        <v>4.4838430701985637</v>
      </c>
      <c r="O82" s="117">
        <f>+N82-N87</f>
        <v>0.20063838560979619</v>
      </c>
      <c r="P82" s="117"/>
      <c r="Q82" s="117"/>
      <c r="R82" s="117"/>
      <c r="S82" s="89">
        <f>+'Ark1'!T467</f>
        <v>4.0896213747003296</v>
      </c>
      <c r="T82" s="117">
        <f>+S82-S87</f>
        <v>-2.1371438714629321E-2</v>
      </c>
      <c r="U82" s="89">
        <f>+'Ark1'!U467</f>
        <v>11.171799351012544</v>
      </c>
      <c r="V82" s="117">
        <f>+U82-U87</f>
        <v>0.29556831561198393</v>
      </c>
      <c r="W82" s="91">
        <f>+'Ark1'!W467</f>
        <v>0.56669368727871239</v>
      </c>
      <c r="X82" s="149">
        <f>+W82-W87</f>
        <v>0.14082198113018957</v>
      </c>
      <c r="Y82" s="145">
        <f>+'Ark1'!X467</f>
        <v>27.694074108750968</v>
      </c>
      <c r="Z82" s="145">
        <f>+'Ark1'!Y467</f>
        <v>8.5004053091806853</v>
      </c>
      <c r="AA82" s="91">
        <f>+'Ark1'!Z467</f>
        <v>7.7709956151105359</v>
      </c>
      <c r="AB82" s="89">
        <f>+'Ark1'!Z467</f>
        <v>7.7709956151105359</v>
      </c>
      <c r="AC82" s="89">
        <f>+'Ark1'!AA467</f>
        <v>1.8353395153613064</v>
      </c>
      <c r="AD82" s="89">
        <f>+'Ark1'!AC467</f>
        <v>12.439117095528008</v>
      </c>
      <c r="AE82" s="89">
        <f t="shared" si="110"/>
        <v>2.4915678751704862</v>
      </c>
      <c r="AF82" s="145">
        <f t="shared" si="111"/>
        <v>37.235137614678898</v>
      </c>
      <c r="AG82" s="47"/>
      <c r="AH82" s="22"/>
      <c r="AI82" s="22"/>
      <c r="AJ82" s="22"/>
    </row>
    <row r="83" spans="1:36" ht="15.6">
      <c r="A83" s="47"/>
      <c r="B83" s="88">
        <f>+'Ark1'!C468</f>
        <v>2010</v>
      </c>
      <c r="C83" s="88">
        <f>+'Ark1'!G468</f>
        <v>4</v>
      </c>
      <c r="D83" s="89" t="str">
        <f t="shared" si="3"/>
        <v>Nord</v>
      </c>
      <c r="E83" s="88">
        <f>+'Ark1'!Q468</f>
        <v>158</v>
      </c>
      <c r="F83" s="97">
        <f>+E83-E88</f>
        <v>-11</v>
      </c>
      <c r="G83" s="343">
        <f>+'Ark1'!R468</f>
        <v>4453</v>
      </c>
      <c r="H83" s="97">
        <f>+G83-G88</f>
        <v>-408</v>
      </c>
      <c r="I83" s="91">
        <f>+'Ark1'!AG468</f>
        <v>26.649714169577727</v>
      </c>
      <c r="J83" s="149">
        <f>+I83-I88</f>
        <v>-1.6598354984698922</v>
      </c>
      <c r="K83" s="91">
        <f>+'Ark1'!AH468</f>
        <v>0</v>
      </c>
      <c r="L83" s="339"/>
      <c r="M83" s="148"/>
      <c r="N83" s="89">
        <f>+'Ark1'!S468</f>
        <v>4.7067145744441952</v>
      </c>
      <c r="O83" s="117">
        <f>+N83-N88</f>
        <v>0.4405142041500163</v>
      </c>
      <c r="P83" s="117"/>
      <c r="Q83" s="117"/>
      <c r="R83" s="117"/>
      <c r="S83" s="89">
        <f>+'Ark1'!T468</f>
        <v>4.7960925218953516</v>
      </c>
      <c r="T83" s="117">
        <f>+S83-S88</f>
        <v>7.5870345388460159E-2</v>
      </c>
      <c r="U83" s="89">
        <f>+'Ark1'!U468</f>
        <v>17.5500785986975</v>
      </c>
      <c r="V83" s="117">
        <f>+U83-U88</f>
        <v>0.93755031233670394</v>
      </c>
      <c r="W83" s="91">
        <f>+'Ark1'!W468</f>
        <v>3.1888614417246797</v>
      </c>
      <c r="X83" s="149">
        <f>+W83-W88</f>
        <v>2.1712985469468649E-4</v>
      </c>
      <c r="Y83" s="145">
        <f>+'Ark1'!X468</f>
        <v>61.554008533572862</v>
      </c>
      <c r="Z83" s="145">
        <f>+'Ark1'!Y468</f>
        <v>22.569054569952844</v>
      </c>
      <c r="AA83" s="91">
        <f>+'Ark1'!Z468</f>
        <v>7.6119221744490524</v>
      </c>
      <c r="AB83" s="89">
        <f>+'Ark1'!Z468</f>
        <v>7.6119221744490524</v>
      </c>
      <c r="AC83" s="89">
        <f>+'Ark1'!AA468</f>
        <v>1.3587362553465283</v>
      </c>
      <c r="AD83" s="89">
        <f>+'Ark1'!AC468</f>
        <v>41.188505638636656</v>
      </c>
      <c r="AE83" s="89">
        <f t="shared" si="110"/>
        <v>3.7287322868457444</v>
      </c>
      <c r="AF83" s="145">
        <f t="shared" si="111"/>
        <v>28.183544303797468</v>
      </c>
      <c r="AG83" s="47"/>
      <c r="AH83" s="22"/>
      <c r="AI83" s="22"/>
      <c r="AJ83" s="22"/>
    </row>
    <row r="84" spans="1:36">
      <c r="A84" s="47"/>
      <c r="B84" s="47"/>
      <c r="C84" s="47"/>
      <c r="D84" s="47"/>
      <c r="E84" s="47"/>
      <c r="F84" s="47"/>
      <c r="G84" s="336"/>
      <c r="H84" s="47"/>
      <c r="I84" s="47"/>
      <c r="J84" s="47"/>
      <c r="K84" s="47"/>
      <c r="L84" s="339"/>
      <c r="M84" s="148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22"/>
      <c r="AI84" s="22"/>
      <c r="AJ84" s="22"/>
    </row>
    <row r="85" spans="1:36" ht="15.6">
      <c r="A85" s="47"/>
      <c r="B85" s="88">
        <f>+'Ark1'!C469</f>
        <v>2009</v>
      </c>
      <c r="C85" s="88">
        <f>+'Ark1'!G469</f>
        <v>1</v>
      </c>
      <c r="D85" s="89" t="str">
        <f t="shared" ref="D85:D133" si="112">VLOOKUP(C85,$AM$5:$AN$8,2)</f>
        <v>Øst</v>
      </c>
      <c r="E85" s="88">
        <f>+'Ark1'!Q469</f>
        <v>244</v>
      </c>
      <c r="F85" s="97">
        <f>+E85-E90</f>
        <v>-6</v>
      </c>
      <c r="G85" s="343">
        <f>+'Ark1'!R469</f>
        <v>7247</v>
      </c>
      <c r="H85" s="97">
        <f>+G85-G90</f>
        <v>877</v>
      </c>
      <c r="I85" s="91">
        <f>+'Ark1'!AG469</f>
        <v>29.822949408207126</v>
      </c>
      <c r="J85" s="149">
        <f>+I85-I90</f>
        <v>5.0782730573073422</v>
      </c>
      <c r="K85" s="91">
        <f>+'Ark1'!AH469</f>
        <v>0</v>
      </c>
      <c r="L85" s="339"/>
      <c r="M85" s="148"/>
      <c r="N85" s="89">
        <f>+'Ark1'!S469</f>
        <v>4.6038360700979686</v>
      </c>
      <c r="O85" s="117">
        <f>+N85-N90</f>
        <v>2.3145332264374652E-2</v>
      </c>
      <c r="P85" s="117"/>
      <c r="Q85" s="117"/>
      <c r="R85" s="117"/>
      <c r="S85" s="89">
        <f>+'Ark1'!T469</f>
        <v>4.3024699875810688</v>
      </c>
      <c r="T85" s="117">
        <f>+S85-S90</f>
        <v>0.29650452447274844</v>
      </c>
      <c r="U85" s="89">
        <f>+'Ark1'!U469</f>
        <v>11.738719470125597</v>
      </c>
      <c r="V85" s="117">
        <f>+U85-U90</f>
        <v>0.2599282613343874</v>
      </c>
      <c r="W85" s="91">
        <f>+'Ark1'!W469</f>
        <v>1.0763074375603701</v>
      </c>
      <c r="X85" s="149">
        <f>+W85-W90</f>
        <v>0.27567949407528369</v>
      </c>
      <c r="Y85" s="145">
        <f>+'Ark1'!X469</f>
        <v>28.301366082516903</v>
      </c>
      <c r="Z85" s="145">
        <f>+'Ark1'!Y469</f>
        <v>8.1275010349109991</v>
      </c>
      <c r="AA85" s="91">
        <f>+'Ark1'!Z469</f>
        <v>7.464181848587562</v>
      </c>
      <c r="AB85" s="89">
        <f>+'Ark1'!Z469</f>
        <v>7.464181848587562</v>
      </c>
      <c r="AC85" s="89">
        <f>+'Ark1'!AA469</f>
        <v>1.7229693385818823</v>
      </c>
      <c r="AD85" s="89">
        <f>+'Ark1'!AC469</f>
        <v>11.937993087114272</v>
      </c>
      <c r="AE85" s="89">
        <f t="shared" si="110"/>
        <v>2.5497692123246689</v>
      </c>
      <c r="AF85" s="145">
        <f t="shared" si="111"/>
        <v>29.700819672131146</v>
      </c>
      <c r="AG85" s="47"/>
      <c r="AH85" s="22"/>
      <c r="AI85" s="22"/>
      <c r="AJ85" s="22"/>
    </row>
    <row r="86" spans="1:36" ht="15.6">
      <c r="A86" s="47"/>
      <c r="B86" s="88">
        <f>+'Ark1'!C470</f>
        <v>2009</v>
      </c>
      <c r="C86" s="88">
        <f>+'Ark1'!G470</f>
        <v>2</v>
      </c>
      <c r="D86" s="89" t="str">
        <f t="shared" si="112"/>
        <v>Vest</v>
      </c>
      <c r="E86" s="88">
        <f>+'Ark1'!Q470</f>
        <v>285</v>
      </c>
      <c r="F86" s="97">
        <f>+E86-E91</f>
        <v>-14</v>
      </c>
      <c r="G86" s="343">
        <f>+'Ark1'!R470</f>
        <v>7052</v>
      </c>
      <c r="H86" s="97">
        <f>+G86-G91</f>
        <v>67</v>
      </c>
      <c r="I86" s="91">
        <f>+'Ark1'!AG470</f>
        <v>27.54261322803222</v>
      </c>
      <c r="J86" s="149">
        <f>+I86-I91</f>
        <v>-0.24103976395574733</v>
      </c>
      <c r="K86" s="91">
        <f>+'Ark1'!AH470</f>
        <v>0.52467385138967659</v>
      </c>
      <c r="L86" s="339"/>
      <c r="M86" s="148"/>
      <c r="N86" s="89">
        <f>+'Ark1'!S470</f>
        <v>4.2353942144072603</v>
      </c>
      <c r="O86" s="117">
        <f>+N86-N91</f>
        <v>0.3021086023814914</v>
      </c>
      <c r="P86" s="117"/>
      <c r="Q86" s="117"/>
      <c r="R86" s="117"/>
      <c r="S86" s="89">
        <f>+'Ark1'!T470</f>
        <v>3.7020703346568351</v>
      </c>
      <c r="T86" s="117">
        <f>+S86-S91</f>
        <v>1.2592882974657549E-2</v>
      </c>
      <c r="U86" s="89">
        <f>+'Ark1'!U470</f>
        <v>11.140924560408394</v>
      </c>
      <c r="V86" s="117">
        <f>+U86-U91</f>
        <v>-0.61283349256219388</v>
      </c>
      <c r="W86" s="91">
        <f>+'Ark1'!W470</f>
        <v>7.0901871809415762E-2</v>
      </c>
      <c r="X86" s="149">
        <f>+W86-W91</f>
        <v>-2.9312874074621478E-2</v>
      </c>
      <c r="Y86" s="145">
        <f>+'Ark1'!X470</f>
        <v>27.098695405558711</v>
      </c>
      <c r="Z86" s="145">
        <f>+'Ark1'!Y470</f>
        <v>6.9767441860465107</v>
      </c>
      <c r="AA86" s="91">
        <f>+'Ark1'!Z470</f>
        <v>7.4339243734305489</v>
      </c>
      <c r="AB86" s="89">
        <f>+'Ark1'!Z470</f>
        <v>7.4339243734305489</v>
      </c>
      <c r="AC86" s="89">
        <f>+'Ark1'!AA470</f>
        <v>1.5210400733444822</v>
      </c>
      <c r="AD86" s="89">
        <f>+'Ark1'!AC470</f>
        <v>14.9577454200753</v>
      </c>
      <c r="AE86" s="89">
        <f t="shared" si="110"/>
        <v>2.630433909200482</v>
      </c>
      <c r="AF86" s="145">
        <f t="shared" si="111"/>
        <v>24.743859649122808</v>
      </c>
      <c r="AG86" s="47"/>
      <c r="AH86" s="22"/>
      <c r="AI86" s="22"/>
      <c r="AJ86" s="22"/>
    </row>
    <row r="87" spans="1:36" ht="15.6">
      <c r="A87" s="47"/>
      <c r="B87" s="88">
        <f>+'Ark1'!C471</f>
        <v>2009</v>
      </c>
      <c r="C87" s="88">
        <f>+'Ark1'!G471</f>
        <v>3</v>
      </c>
      <c r="D87" s="89" t="str">
        <f t="shared" si="112"/>
        <v>Midt</v>
      </c>
      <c r="E87" s="88">
        <f>+'Ark1'!Q471</f>
        <v>95</v>
      </c>
      <c r="F87" s="97">
        <f>+E87-E92</f>
        <v>-5</v>
      </c>
      <c r="G87" s="343">
        <f>+'Ark1'!R471</f>
        <v>3757</v>
      </c>
      <c r="H87" s="97">
        <f>+G87-G92</f>
        <v>-439</v>
      </c>
      <c r="I87" s="91">
        <f>+'Ark1'!AG471</f>
        <v>14.324887695713024</v>
      </c>
      <c r="J87" s="149">
        <f>+I87-I92</f>
        <v>-0.620077997736173</v>
      </c>
      <c r="K87" s="91">
        <f>+'Ark1'!AH471</f>
        <v>7.9850944902847998E-2</v>
      </c>
      <c r="L87" s="339"/>
      <c r="M87" s="148"/>
      <c r="N87" s="89">
        <f>+'Ark1'!S471</f>
        <v>4.2832046845887675</v>
      </c>
      <c r="O87" s="117">
        <f>+N87-N92</f>
        <v>0.19454882186236144</v>
      </c>
      <c r="P87" s="117"/>
      <c r="Q87" s="117"/>
      <c r="R87" s="117"/>
      <c r="S87" s="89">
        <f>+'Ark1'!T471</f>
        <v>4.1109928134149589</v>
      </c>
      <c r="T87" s="117">
        <f>+S87-S92</f>
        <v>-8.4193077910113878E-2</v>
      </c>
      <c r="U87" s="89">
        <f>+'Ark1'!U471</f>
        <v>10.87623103540056</v>
      </c>
      <c r="V87" s="117">
        <f>+U87-U92</f>
        <v>0.35144552539103024</v>
      </c>
      <c r="W87" s="91">
        <f>+'Ark1'!W471</f>
        <v>0.42587170614852282</v>
      </c>
      <c r="X87" s="149">
        <f>+W87-W92</f>
        <v>9.222060986634939E-2</v>
      </c>
      <c r="Y87" s="145">
        <f>+'Ark1'!X471</f>
        <v>28.746340165025288</v>
      </c>
      <c r="Z87" s="145">
        <f>+'Ark1'!Y471</f>
        <v>7.878626563747674</v>
      </c>
      <c r="AA87" s="91">
        <f>+'Ark1'!Z471</f>
        <v>7.8221137669214977</v>
      </c>
      <c r="AB87" s="89">
        <f>+'Ark1'!Z471</f>
        <v>7.8221137669214977</v>
      </c>
      <c r="AC87" s="89">
        <f>+'Ark1'!AA471</f>
        <v>1.9523652735059065</v>
      </c>
      <c r="AD87" s="89">
        <f>+'Ark1'!AC471</f>
        <v>16.189474621290724</v>
      </c>
      <c r="AE87" s="89">
        <f t="shared" si="110"/>
        <v>2.5392741735023554</v>
      </c>
      <c r="AF87" s="145">
        <f t="shared" si="111"/>
        <v>39.547368421052632</v>
      </c>
      <c r="AG87" s="47"/>
      <c r="AH87" s="22"/>
      <c r="AI87" s="22"/>
      <c r="AJ87" s="22"/>
    </row>
    <row r="88" spans="1:36" ht="15.6">
      <c r="A88" s="47"/>
      <c r="B88" s="88">
        <f>+'Ark1'!C472</f>
        <v>2009</v>
      </c>
      <c r="C88" s="88">
        <f>+'Ark1'!G472</f>
        <v>4</v>
      </c>
      <c r="D88" s="89" t="str">
        <f t="shared" si="112"/>
        <v>Nord</v>
      </c>
      <c r="E88" s="88">
        <f>+'Ark1'!Q472</f>
        <v>169</v>
      </c>
      <c r="F88" s="97">
        <f>+E88-E93</f>
        <v>-13</v>
      </c>
      <c r="G88" s="343">
        <f>+'Ark1'!R472</f>
        <v>4861</v>
      </c>
      <c r="H88" s="97">
        <f>+G88-G93</f>
        <v>-944</v>
      </c>
      <c r="I88" s="91">
        <f>+'Ark1'!AG472</f>
        <v>28.30954966804762</v>
      </c>
      <c r="J88" s="149">
        <f>+I88-I93</f>
        <v>-4.2171552956154095</v>
      </c>
      <c r="K88" s="91">
        <f>+'Ark1'!AH472</f>
        <v>0</v>
      </c>
      <c r="L88" s="339"/>
      <c r="M88" s="148"/>
      <c r="N88" s="89">
        <f>+'Ark1'!S472</f>
        <v>4.2662003702941789</v>
      </c>
      <c r="O88" s="117">
        <f>+N88-N93</f>
        <v>9.9792101560328916E-2</v>
      </c>
      <c r="P88" s="117"/>
      <c r="Q88" s="117"/>
      <c r="R88" s="117"/>
      <c r="S88" s="89">
        <f>+'Ark1'!T472</f>
        <v>4.7202221765068915</v>
      </c>
      <c r="T88" s="117">
        <f>+S88-S93</f>
        <v>-8.8032133979254468E-4</v>
      </c>
      <c r="U88" s="89">
        <f>+'Ark1'!U472</f>
        <v>16.612528286360796</v>
      </c>
      <c r="V88" s="117">
        <f>+U88-U93</f>
        <v>5.5146718746659218E-2</v>
      </c>
      <c r="W88" s="91">
        <f>+'Ark1'!W472</f>
        <v>3.188644311869985</v>
      </c>
      <c r="X88" s="149">
        <f>+W88-W93</f>
        <v>-0.60119203610589889</v>
      </c>
      <c r="Y88" s="145">
        <f>+'Ark1'!X472</f>
        <v>54.865254062950001</v>
      </c>
      <c r="Z88" s="145">
        <f>+'Ark1'!Y472</f>
        <v>19.91359802509772</v>
      </c>
      <c r="AA88" s="91">
        <f>+'Ark1'!Z472</f>
        <v>7.4802127652387709</v>
      </c>
      <c r="AB88" s="89">
        <f>+'Ark1'!Z472</f>
        <v>7.4802127652387709</v>
      </c>
      <c r="AC88" s="89">
        <f>+'Ark1'!AA472</f>
        <v>1.8331748635640503</v>
      </c>
      <c r="AD88" s="89">
        <f>+'Ark1'!AC472</f>
        <v>41.571380384332151</v>
      </c>
      <c r="AE88" s="89">
        <f t="shared" si="110"/>
        <v>3.8939868839810887</v>
      </c>
      <c r="AF88" s="145">
        <f t="shared" si="111"/>
        <v>28.763313609467456</v>
      </c>
      <c r="AG88" s="47"/>
      <c r="AH88" s="22"/>
      <c r="AI88" s="22"/>
      <c r="AJ88" s="22"/>
    </row>
    <row r="89" spans="1:36">
      <c r="A89" s="47"/>
      <c r="B89" s="47"/>
      <c r="C89" s="47"/>
      <c r="D89" s="47"/>
      <c r="E89" s="47"/>
      <c r="F89" s="47"/>
      <c r="G89" s="336"/>
      <c r="H89" s="47"/>
      <c r="I89" s="47"/>
      <c r="J89" s="47"/>
      <c r="K89" s="47"/>
      <c r="L89" s="339"/>
      <c r="M89" s="148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22"/>
      <c r="AI89" s="22"/>
      <c r="AJ89" s="22"/>
    </row>
    <row r="90" spans="1:36" ht="15.6">
      <c r="A90" s="47"/>
      <c r="B90" s="88">
        <f>+'Ark1'!C473</f>
        <v>2008</v>
      </c>
      <c r="C90" s="88">
        <f>+'Ark1'!G473</f>
        <v>1</v>
      </c>
      <c r="D90" s="89" t="str">
        <f t="shared" si="112"/>
        <v>Øst</v>
      </c>
      <c r="E90" s="88">
        <f>+'Ark1'!Q473</f>
        <v>250</v>
      </c>
      <c r="F90" s="97">
        <f>+E90-E95</f>
        <v>2</v>
      </c>
      <c r="G90" s="343">
        <f>+'Ark1'!R473</f>
        <v>6370</v>
      </c>
      <c r="H90" s="97">
        <f>+G90-G95</f>
        <v>441</v>
      </c>
      <c r="I90" s="91">
        <f>+'Ark1'!AG473</f>
        <v>24.744676350899784</v>
      </c>
      <c r="J90" s="149">
        <f>+I90-I95</f>
        <v>-1.7493192883705362</v>
      </c>
      <c r="K90" s="91">
        <f>+'Ark1'!AH473</f>
        <v>0.26687598116169542</v>
      </c>
      <c r="L90" s="339"/>
      <c r="M90" s="148"/>
      <c r="N90" s="89">
        <f>+'Ark1'!S473</f>
        <v>4.5806907378335939</v>
      </c>
      <c r="O90" s="117">
        <f>+N90-N95</f>
        <v>0.23914916252578511</v>
      </c>
      <c r="P90" s="117"/>
      <c r="Q90" s="117"/>
      <c r="R90" s="117"/>
      <c r="S90" s="89">
        <f>+'Ark1'!T473</f>
        <v>4.0059654631083204</v>
      </c>
      <c r="T90" s="117">
        <f>+S90-S95</f>
        <v>0.18626568236957786</v>
      </c>
      <c r="U90" s="89">
        <f>+'Ark1'!U473</f>
        <v>11.478791208791209</v>
      </c>
      <c r="V90" s="117">
        <f>+U90-U95</f>
        <v>-0.55146684484346054</v>
      </c>
      <c r="W90" s="91">
        <f>+'Ark1'!W473</f>
        <v>0.80062794348508637</v>
      </c>
      <c r="X90" s="149">
        <f>+W90-W95</f>
        <v>4.164666502328862E-2</v>
      </c>
      <c r="Y90" s="145">
        <f>+'Ark1'!X473</f>
        <v>26.954474097331243</v>
      </c>
      <c r="Z90" s="145">
        <f>+'Ark1'!Y473</f>
        <v>6.4207221350078481</v>
      </c>
      <c r="AA90" s="91">
        <f>+'Ark1'!Z473</f>
        <v>7.0808141144309902</v>
      </c>
      <c r="AB90" s="89">
        <f>+'Ark1'!Z473</f>
        <v>7.0808141144309902</v>
      </c>
      <c r="AC90" s="89">
        <f>+'Ark1'!AA473</f>
        <v>1.7582737788629437</v>
      </c>
      <c r="AD90" s="89">
        <f>+'Ark1'!AC473</f>
        <v>-5.3515731293347315</v>
      </c>
      <c r="AE90" s="89">
        <f t="shared" si="110"/>
        <v>2.5059083587511575</v>
      </c>
      <c r="AF90" s="145">
        <f t="shared" si="111"/>
        <v>25.48</v>
      </c>
      <c r="AG90" s="47"/>
      <c r="AH90" s="22"/>
      <c r="AI90" s="22"/>
      <c r="AJ90" s="22"/>
    </row>
    <row r="91" spans="1:36" ht="15.6">
      <c r="A91" s="47"/>
      <c r="B91" s="88">
        <f>+'Ark1'!C474</f>
        <v>2008</v>
      </c>
      <c r="C91" s="88">
        <f>+'Ark1'!G474</f>
        <v>2</v>
      </c>
      <c r="D91" s="89" t="str">
        <f t="shared" si="112"/>
        <v>Vest</v>
      </c>
      <c r="E91" s="88">
        <f>+'Ark1'!Q474</f>
        <v>299</v>
      </c>
      <c r="F91" s="97">
        <f>+E91-E96</f>
        <v>13</v>
      </c>
      <c r="G91" s="343">
        <f>+'Ark1'!R474</f>
        <v>6985</v>
      </c>
      <c r="H91" s="97">
        <f>+G91-G96</f>
        <v>-8</v>
      </c>
      <c r="I91" s="91">
        <f>+'Ark1'!AG474</f>
        <v>27.783652991987967</v>
      </c>
      <c r="J91" s="149">
        <f>+I91-I96</f>
        <v>-3.560892938678645</v>
      </c>
      <c r="K91" s="91">
        <f>+'Ark1'!AH474</f>
        <v>0.31496062992125978</v>
      </c>
      <c r="L91" s="339"/>
      <c r="M91" s="148"/>
      <c r="N91" s="89">
        <f>+'Ark1'!S474</f>
        <v>3.9332856120257689</v>
      </c>
      <c r="O91" s="117">
        <f>+N91-N96</f>
        <v>0.20727388601404328</v>
      </c>
      <c r="P91" s="117"/>
      <c r="Q91" s="117"/>
      <c r="R91" s="117"/>
      <c r="S91" s="89">
        <f>+'Ark1'!T474</f>
        <v>3.6894774516821776</v>
      </c>
      <c r="T91" s="117">
        <f>+S91-S96</f>
        <v>0.16638292858765347</v>
      </c>
      <c r="U91" s="89">
        <f>+'Ark1'!U474</f>
        <v>11.753758052970587</v>
      </c>
      <c r="V91" s="117">
        <f>+U91-U96</f>
        <v>-0.31346631425377502</v>
      </c>
      <c r="W91" s="91">
        <f>+'Ark1'!W474</f>
        <v>0.10021474588403724</v>
      </c>
      <c r="X91" s="149">
        <f>+W91-W96</f>
        <v>1.1464578393713398E-4</v>
      </c>
      <c r="Y91" s="145">
        <f>+'Ark1'!X474</f>
        <v>31.195418754473867</v>
      </c>
      <c r="Z91" s="145">
        <f>+'Ark1'!Y474</f>
        <v>6.3994273443092338</v>
      </c>
      <c r="AA91" s="91">
        <f>+'Ark1'!Z474</f>
        <v>7.3234319988723389</v>
      </c>
      <c r="AB91" s="89">
        <f>+'Ark1'!Z474</f>
        <v>7.3234319988723389</v>
      </c>
      <c r="AC91" s="89">
        <f>+'Ark1'!AA474</f>
        <v>1.3847989083231758</v>
      </c>
      <c r="AD91" s="89">
        <f>+'Ark1'!AC474</f>
        <v>22.207992113850995</v>
      </c>
      <c r="AE91" s="89">
        <f t="shared" si="110"/>
        <v>2.9882798282011924</v>
      </c>
      <c r="AF91" s="145">
        <f t="shared" si="111"/>
        <v>23.361204013377925</v>
      </c>
      <c r="AG91" s="47"/>
      <c r="AH91" s="22"/>
      <c r="AI91" s="22"/>
      <c r="AJ91" s="22"/>
    </row>
    <row r="92" spans="1:36" ht="15.6">
      <c r="A92" s="47"/>
      <c r="B92" s="88">
        <f>+'Ark1'!C475</f>
        <v>2008</v>
      </c>
      <c r="C92" s="88">
        <f>+'Ark1'!G475</f>
        <v>3</v>
      </c>
      <c r="D92" s="89" t="str">
        <f t="shared" si="112"/>
        <v>Midt</v>
      </c>
      <c r="E92" s="88">
        <f>+'Ark1'!Q475</f>
        <v>100</v>
      </c>
      <c r="F92" s="97">
        <f>+E92-E97</f>
        <v>-8</v>
      </c>
      <c r="G92" s="343">
        <f>+'Ark1'!R475</f>
        <v>4196</v>
      </c>
      <c r="H92" s="97">
        <f>+G92-G97</f>
        <v>770</v>
      </c>
      <c r="I92" s="91">
        <f>+'Ark1'!AG475</f>
        <v>14.944965693449197</v>
      </c>
      <c r="J92" s="149">
        <f>+I92-I97</f>
        <v>0.60284527936559407</v>
      </c>
      <c r="K92" s="91">
        <f>+'Ark1'!AH475</f>
        <v>0</v>
      </c>
      <c r="L92" s="339"/>
      <c r="M92" s="148"/>
      <c r="N92" s="89">
        <f>+'Ark1'!S475</f>
        <v>4.088655862726406</v>
      </c>
      <c r="O92" s="117">
        <f>+N92-N97</f>
        <v>5.3045821862423459E-2</v>
      </c>
      <c r="P92" s="117"/>
      <c r="Q92" s="117"/>
      <c r="R92" s="117"/>
      <c r="S92" s="89">
        <f>+'Ark1'!T475</f>
        <v>4.1951858913250728</v>
      </c>
      <c r="T92" s="117">
        <f>+S92-S97</f>
        <v>7.9891086888411955E-2</v>
      </c>
      <c r="U92" s="89">
        <f>+'Ark1'!U475</f>
        <v>10.524785510009529</v>
      </c>
      <c r="V92" s="117">
        <f>+U92-U97</f>
        <v>-0.74550053785971215</v>
      </c>
      <c r="W92" s="91">
        <f>+'Ark1'!W475</f>
        <v>0.33365109628217343</v>
      </c>
      <c r="X92" s="149">
        <f>+W92-W97</f>
        <v>-1.2133424822350483</v>
      </c>
      <c r="Y92" s="145">
        <f>+'Ark1'!X475</f>
        <v>28.169685414680657</v>
      </c>
      <c r="Z92" s="145">
        <f>+'Ark1'!Y475</f>
        <v>7.3164918970448065</v>
      </c>
      <c r="AA92" s="91">
        <f>+'Ark1'!Z475</f>
        <v>7.9109766496149412</v>
      </c>
      <c r="AB92" s="89">
        <f>+'Ark1'!Z475</f>
        <v>7.9109766496149412</v>
      </c>
      <c r="AC92" s="89">
        <f>+'Ark1'!AA475</f>
        <v>1.5585965078024171</v>
      </c>
      <c r="AD92" s="89">
        <f>+'Ark1'!AC475</f>
        <v>21.951468155537096</v>
      </c>
      <c r="AE92" s="89">
        <f t="shared" si="110"/>
        <v>2.5741431569130326</v>
      </c>
      <c r="AF92" s="145">
        <f t="shared" si="111"/>
        <v>41.96</v>
      </c>
      <c r="AG92" s="47"/>
      <c r="AH92" s="22"/>
      <c r="AI92" s="22"/>
      <c r="AJ92" s="22"/>
    </row>
    <row r="93" spans="1:36" ht="15.6">
      <c r="A93" s="47"/>
      <c r="B93" s="88">
        <f>+'Ark1'!C476</f>
        <v>2008</v>
      </c>
      <c r="C93" s="88">
        <f>+'Ark1'!G476</f>
        <v>4</v>
      </c>
      <c r="D93" s="89" t="str">
        <f t="shared" si="112"/>
        <v>Nord</v>
      </c>
      <c r="E93" s="88">
        <f>+'Ark1'!Q476</f>
        <v>182</v>
      </c>
      <c r="F93" s="97">
        <f>+E93-E98</f>
        <v>-5</v>
      </c>
      <c r="G93" s="343">
        <f>+'Ark1'!R476</f>
        <v>5805</v>
      </c>
      <c r="H93" s="97">
        <f>+G93-G98</f>
        <v>1124</v>
      </c>
      <c r="I93" s="91">
        <f>+'Ark1'!AG476</f>
        <v>32.526704963663029</v>
      </c>
      <c r="J93" s="149">
        <f>+I93-I98</f>
        <v>4.7073669476835853</v>
      </c>
      <c r="K93" s="91">
        <f>+'Ark1'!AH476</f>
        <v>3.4453057708871658E-2</v>
      </c>
      <c r="L93" s="339"/>
      <c r="M93" s="148"/>
      <c r="N93" s="89">
        <f>+'Ark1'!S476</f>
        <v>4.16640826873385</v>
      </c>
      <c r="O93" s="117">
        <f>+N93-N98</f>
        <v>-1.0049753056367905E-2</v>
      </c>
      <c r="P93" s="117"/>
      <c r="Q93" s="117"/>
      <c r="R93" s="117"/>
      <c r="S93" s="89">
        <f>+'Ark1'!T476</f>
        <v>4.721102497846684</v>
      </c>
      <c r="T93" s="117">
        <f>+S93-S98</f>
        <v>9.4099720662320863E-2</v>
      </c>
      <c r="U93" s="89">
        <f>+'Ark1'!U476</f>
        <v>16.557381567614136</v>
      </c>
      <c r="V93" s="117">
        <f>+U93-U98</f>
        <v>0.55748838239729182</v>
      </c>
      <c r="W93" s="91">
        <f>+'Ark1'!W476</f>
        <v>3.7898363479758839</v>
      </c>
      <c r="X93" s="149">
        <f>+W93-W98</f>
        <v>-0.52548089193011727</v>
      </c>
      <c r="Y93" s="145">
        <f>+'Ark1'!X476</f>
        <v>56.399655469422896</v>
      </c>
      <c r="Z93" s="145">
        <f>+'Ark1'!Y476</f>
        <v>17.691645133505595</v>
      </c>
      <c r="AA93" s="91">
        <f>+'Ark1'!Z476</f>
        <v>7.274062521324522</v>
      </c>
      <c r="AB93" s="89">
        <f>+'Ark1'!Z476</f>
        <v>7.274062521324522</v>
      </c>
      <c r="AC93" s="89">
        <f>+'Ark1'!AA476</f>
        <v>1.8196576905186752</v>
      </c>
      <c r="AD93" s="89">
        <f>+'Ark1'!AC476</f>
        <v>47.34840090547997</v>
      </c>
      <c r="AE93" s="89">
        <f t="shared" si="110"/>
        <v>3.9740180269577468</v>
      </c>
      <c r="AF93" s="145">
        <f t="shared" si="111"/>
        <v>31.895604395604394</v>
      </c>
      <c r="AG93" s="47"/>
      <c r="AH93" s="22"/>
      <c r="AI93" s="22"/>
      <c r="AJ93" s="22"/>
    </row>
    <row r="94" spans="1:36">
      <c r="A94" s="47"/>
      <c r="B94" s="47"/>
      <c r="C94" s="47"/>
      <c r="D94" s="47"/>
      <c r="E94" s="47"/>
      <c r="F94" s="47"/>
      <c r="G94" s="336"/>
      <c r="H94" s="47"/>
      <c r="I94" s="47"/>
      <c r="J94" s="47"/>
      <c r="K94" s="47"/>
      <c r="L94" s="339"/>
      <c r="M94" s="148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22"/>
      <c r="AI94" s="22"/>
      <c r="AJ94" s="22"/>
    </row>
    <row r="95" spans="1:36" ht="15.6">
      <c r="A95" s="47"/>
      <c r="B95" s="88">
        <f>+'Ark1'!C477</f>
        <v>2007</v>
      </c>
      <c r="C95" s="88">
        <f>+'Ark1'!G477</f>
        <v>1</v>
      </c>
      <c r="D95" s="89" t="str">
        <f t="shared" si="112"/>
        <v>Øst</v>
      </c>
      <c r="E95" s="88">
        <f>+'Ark1'!Q477</f>
        <v>248</v>
      </c>
      <c r="F95" s="97">
        <f>+E95-E100</f>
        <v>-10</v>
      </c>
      <c r="G95" s="343">
        <f>+'Ark1'!R477</f>
        <v>5929</v>
      </c>
      <c r="H95" s="97">
        <f>+G95-G100</f>
        <v>-263</v>
      </c>
      <c r="I95" s="91">
        <f>+'Ark1'!AG477</f>
        <v>26.49399563927032</v>
      </c>
      <c r="J95" s="149">
        <f>+I95-I100</f>
        <v>1.1473208841017595</v>
      </c>
      <c r="K95" s="91">
        <f>+'Ark1'!AH477</f>
        <v>0.32045876201720352</v>
      </c>
      <c r="L95" s="339"/>
      <c r="M95" s="148"/>
      <c r="N95" s="89">
        <f>+'Ark1'!S477</f>
        <v>4.3415415753078088</v>
      </c>
      <c r="O95" s="117">
        <f>+N95-N100</f>
        <v>0.28291754430005778</v>
      </c>
      <c r="P95" s="117"/>
      <c r="Q95" s="117"/>
      <c r="R95" s="117"/>
      <c r="S95" s="89">
        <f>+'Ark1'!T477</f>
        <v>3.8196997807387425</v>
      </c>
      <c r="T95" s="117">
        <f>+S95-S100</f>
        <v>0.46165714507982836</v>
      </c>
      <c r="U95" s="89">
        <f>+'Ark1'!U477</f>
        <v>12.03025805363467</v>
      </c>
      <c r="V95" s="117">
        <f>+U95-U100</f>
        <v>0.18116244639952228</v>
      </c>
      <c r="W95" s="91">
        <f>+'Ark1'!W477</f>
        <v>0.75898127846179775</v>
      </c>
      <c r="X95" s="149">
        <f>+W95-W100</f>
        <v>-8.0812003191949144E-2</v>
      </c>
      <c r="Y95" s="145">
        <f>+'Ark1'!X477</f>
        <v>29.414741103052791</v>
      </c>
      <c r="Z95" s="145">
        <f>+'Ark1'!Y477</f>
        <v>7.1850227694383513</v>
      </c>
      <c r="AA95" s="91">
        <f>+'Ark1'!Z477</f>
        <v>7.1579374658191792</v>
      </c>
      <c r="AB95" s="89">
        <f>+'Ark1'!Z477</f>
        <v>7.1579374658191792</v>
      </c>
      <c r="AC95" s="89">
        <f>+'Ark1'!AA477</f>
        <v>1.7767723370187756</v>
      </c>
      <c r="AD95" s="89">
        <f>+'Ark1'!AC477</f>
        <v>1.9188702913712072</v>
      </c>
      <c r="AE95" s="89">
        <f t="shared" si="110"/>
        <v>2.7709646089895483</v>
      </c>
      <c r="AF95" s="145">
        <f t="shared" si="111"/>
        <v>23.907258064516128</v>
      </c>
      <c r="AG95" s="47"/>
      <c r="AH95" s="22"/>
      <c r="AI95" s="22"/>
      <c r="AJ95" s="22"/>
    </row>
    <row r="96" spans="1:36" ht="15.6">
      <c r="A96" s="47"/>
      <c r="B96" s="88">
        <f>+'Ark1'!C478</f>
        <v>2007</v>
      </c>
      <c r="C96" s="88">
        <f>+'Ark1'!G478</f>
        <v>2</v>
      </c>
      <c r="D96" s="89" t="str">
        <f t="shared" si="112"/>
        <v>Vest</v>
      </c>
      <c r="E96" s="88">
        <f>+'Ark1'!Q478</f>
        <v>286</v>
      </c>
      <c r="F96" s="97">
        <f>+E96-E101</f>
        <v>-5</v>
      </c>
      <c r="G96" s="343">
        <f>+'Ark1'!R478</f>
        <v>6993</v>
      </c>
      <c r="H96" s="97">
        <f>+G96-G101</f>
        <v>-264</v>
      </c>
      <c r="I96" s="91">
        <f>+'Ark1'!AG478</f>
        <v>31.344545930666612</v>
      </c>
      <c r="J96" s="149">
        <f>+I96-I101</f>
        <v>1.6263491506825787</v>
      </c>
      <c r="K96" s="91">
        <f>+'Ark1'!AH478</f>
        <v>1.2012012012012008</v>
      </c>
      <c r="L96" s="339"/>
      <c r="M96" s="148"/>
      <c r="N96" s="89">
        <f>+'Ark1'!S478</f>
        <v>3.7260117260117256</v>
      </c>
      <c r="O96" s="117">
        <f>+N96-N101</f>
        <v>0.34651606664835155</v>
      </c>
      <c r="P96" s="117"/>
      <c r="Q96" s="117"/>
      <c r="R96" s="117"/>
      <c r="S96" s="89">
        <f>+'Ark1'!T478</f>
        <v>3.5230945230945241</v>
      </c>
      <c r="T96" s="117">
        <f>+S96-S101</f>
        <v>0.19196595757157997</v>
      </c>
      <c r="U96" s="89">
        <f>+'Ark1'!U478</f>
        <v>12.067224367224362</v>
      </c>
      <c r="V96" s="117">
        <f>+U96-U101</f>
        <v>0.21334535385796016</v>
      </c>
      <c r="W96" s="91">
        <f>+'Ark1'!W478</f>
        <v>0.10010010010010011</v>
      </c>
      <c r="X96" s="149">
        <f>+W96-W101</f>
        <v>3.1201106025413594E-2</v>
      </c>
      <c r="Y96" s="145">
        <f>+'Ark1'!X478</f>
        <v>30.716430716430722</v>
      </c>
      <c r="Z96" s="145">
        <f>+'Ark1'!Y478</f>
        <v>6.1204061204061206</v>
      </c>
      <c r="AA96" s="91">
        <f>+'Ark1'!Z478</f>
        <v>6.9254817667270157</v>
      </c>
      <c r="AB96" s="89">
        <f>+'Ark1'!Z478</f>
        <v>6.9254817667270157</v>
      </c>
      <c r="AC96" s="89">
        <f>+'Ark1'!AA478</f>
        <v>1.4611141761139461</v>
      </c>
      <c r="AD96" s="89">
        <f>+'Ark1'!AC478</f>
        <v>21.718419135221843</v>
      </c>
      <c r="AE96" s="89">
        <f t="shared" si="110"/>
        <v>3.2386436905127409</v>
      </c>
      <c r="AF96" s="145">
        <f t="shared" si="111"/>
        <v>24.45104895104895</v>
      </c>
      <c r="AG96" s="47"/>
      <c r="AH96" s="22"/>
      <c r="AI96" s="22"/>
      <c r="AJ96" s="22"/>
    </row>
    <row r="97" spans="1:44" ht="15.6">
      <c r="A97" s="47"/>
      <c r="B97" s="88">
        <f>+'Ark1'!C479</f>
        <v>2007</v>
      </c>
      <c r="C97" s="88">
        <f>+'Ark1'!G479</f>
        <v>3</v>
      </c>
      <c r="D97" s="89" t="str">
        <f t="shared" si="112"/>
        <v>Midt</v>
      </c>
      <c r="E97" s="88">
        <f>+'Ark1'!Q479</f>
        <v>108</v>
      </c>
      <c r="F97" s="97">
        <f>+E97-E102</f>
        <v>3</v>
      </c>
      <c r="G97" s="343">
        <f>+'Ark1'!R479</f>
        <v>3426</v>
      </c>
      <c r="H97" s="97">
        <f>+G97-G102</f>
        <v>35</v>
      </c>
      <c r="I97" s="91">
        <f>+'Ark1'!AG479</f>
        <v>14.342120414083602</v>
      </c>
      <c r="J97" s="149">
        <f>+I97-I102</f>
        <v>1.2292125746394422</v>
      </c>
      <c r="K97" s="91">
        <f>+'Ark1'!AH479</f>
        <v>5.8377116170461187E-2</v>
      </c>
      <c r="L97" s="339"/>
      <c r="M97" s="148"/>
      <c r="N97" s="89">
        <f>+'Ark1'!S479</f>
        <v>4.0356100408639826</v>
      </c>
      <c r="O97" s="117">
        <f>+N97-N102</f>
        <v>7.2177425116415339E-2</v>
      </c>
      <c r="P97" s="117"/>
      <c r="Q97" s="117"/>
      <c r="R97" s="117"/>
      <c r="S97" s="89">
        <f>+'Ark1'!T479</f>
        <v>4.1152948044366608</v>
      </c>
      <c r="T97" s="117">
        <f>+S97-S102</f>
        <v>-0.36509446126667111</v>
      </c>
      <c r="U97" s="89">
        <f>+'Ark1'!U479</f>
        <v>11.270286047869241</v>
      </c>
      <c r="V97" s="117">
        <f>+U97-U102</f>
        <v>7.6773809591463404E-2</v>
      </c>
      <c r="W97" s="91">
        <f>+'Ark1'!W479</f>
        <v>1.5469935785172217</v>
      </c>
      <c r="X97" s="149">
        <f>+W97-W102</f>
        <v>7.2502278015894372E-2</v>
      </c>
      <c r="Y97" s="145">
        <f>+'Ark1'!X479</f>
        <v>30.326911850554591</v>
      </c>
      <c r="Z97" s="145">
        <f>+'Ark1'!Y479</f>
        <v>7.2971395213076482</v>
      </c>
      <c r="AA97" s="91">
        <f>+'Ark1'!Z479</f>
        <v>7.765739250461011</v>
      </c>
      <c r="AB97" s="89">
        <f>+'Ark1'!Z479</f>
        <v>7.765739250461011</v>
      </c>
      <c r="AC97" s="89">
        <f>+'Ark1'!AA479</f>
        <v>1.6024695964827724</v>
      </c>
      <c r="AD97" s="89">
        <f>+'Ark1'!AC479</f>
        <v>4.3273176759244869</v>
      </c>
      <c r="AE97" s="89">
        <f t="shared" si="110"/>
        <v>2.7927093881093596</v>
      </c>
      <c r="AF97" s="145">
        <f t="shared" si="111"/>
        <v>31.722222222222221</v>
      </c>
      <c r="AG97" s="47"/>
      <c r="AH97" s="22"/>
      <c r="AI97" s="22"/>
      <c r="AJ97" s="22"/>
    </row>
    <row r="98" spans="1:44" ht="15.6">
      <c r="A98" s="47"/>
      <c r="B98" s="88">
        <f>+'Ark1'!C480</f>
        <v>2007</v>
      </c>
      <c r="C98" s="88">
        <f>+'Ark1'!G480</f>
        <v>4</v>
      </c>
      <c r="D98" s="89" t="str">
        <f t="shared" si="112"/>
        <v>Nord</v>
      </c>
      <c r="E98" s="88">
        <f>+'Ark1'!Q480</f>
        <v>187</v>
      </c>
      <c r="F98" s="97">
        <f>+E98-E103</f>
        <v>-10</v>
      </c>
      <c r="G98" s="343">
        <f>+'Ark1'!R480</f>
        <v>4681</v>
      </c>
      <c r="H98" s="97">
        <f>+G98-G103</f>
        <v>-1144</v>
      </c>
      <c r="I98" s="91">
        <f>+'Ark1'!AG480</f>
        <v>27.819338015979444</v>
      </c>
      <c r="J98" s="149">
        <f>+I98-I103</f>
        <v>-4.0028826094237964</v>
      </c>
      <c r="K98" s="91">
        <f>+'Ark1'!AH480</f>
        <v>0</v>
      </c>
      <c r="L98" s="339"/>
      <c r="M98" s="148"/>
      <c r="N98" s="89">
        <f>+'Ark1'!S480</f>
        <v>4.1764580217902179</v>
      </c>
      <c r="O98" s="117">
        <f>+N98-N103</f>
        <v>0.3889902106314187</v>
      </c>
      <c r="P98" s="117"/>
      <c r="Q98" s="117"/>
      <c r="R98" s="117"/>
      <c r="S98" s="89">
        <f>+'Ark1'!T480</f>
        <v>4.6270027771843631</v>
      </c>
      <c r="T98" s="117">
        <f>+S98-S103</f>
        <v>9.0350416669340738E-2</v>
      </c>
      <c r="U98" s="89">
        <f>+'Ark1'!U480</f>
        <v>15.999893185216845</v>
      </c>
      <c r="V98" s="117">
        <f>+U98-U103</f>
        <v>0.18633095345725614</v>
      </c>
      <c r="W98" s="91">
        <f>+'Ark1'!W480</f>
        <v>4.3153172399060011</v>
      </c>
      <c r="X98" s="149">
        <f>+W98-W103</f>
        <v>0.58999535149398374</v>
      </c>
      <c r="Y98" s="145">
        <f>+'Ark1'!X480</f>
        <v>51.078829309976491</v>
      </c>
      <c r="Z98" s="145">
        <f>+'Ark1'!Y480</f>
        <v>13.907284768211916</v>
      </c>
      <c r="AA98" s="91">
        <f>+'Ark1'!Z480</f>
        <v>6.8695326273931689</v>
      </c>
      <c r="AB98" s="89">
        <f>+'Ark1'!Z480</f>
        <v>6.8695326273931689</v>
      </c>
      <c r="AC98" s="89">
        <f>+'Ark1'!AA480</f>
        <v>1.7783769519449435</v>
      </c>
      <c r="AD98" s="89">
        <f>+'Ark1'!AC480</f>
        <v>44.234239380700352</v>
      </c>
      <c r="AE98" s="89">
        <f t="shared" si="110"/>
        <v>3.8309718670076731</v>
      </c>
      <c r="AF98" s="145">
        <f t="shared" si="111"/>
        <v>25.032085561497325</v>
      </c>
      <c r="AG98" s="47"/>
      <c r="AH98" s="22"/>
      <c r="AI98" s="22"/>
      <c r="AJ98" s="22"/>
    </row>
    <row r="99" spans="1:44">
      <c r="A99" s="47"/>
      <c r="B99" s="47"/>
      <c r="C99" s="47"/>
      <c r="D99" s="47"/>
      <c r="E99" s="47"/>
      <c r="F99" s="47"/>
      <c r="G99" s="336"/>
      <c r="H99" s="47"/>
      <c r="I99" s="47"/>
      <c r="J99" s="47"/>
      <c r="K99" s="47"/>
      <c r="L99" s="339"/>
      <c r="M99" s="148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22"/>
      <c r="AI99" s="22"/>
      <c r="AJ99" s="22"/>
    </row>
    <row r="100" spans="1:44" ht="15.6">
      <c r="A100" s="47"/>
      <c r="B100" s="88">
        <f>+'Ark1'!C481</f>
        <v>2006</v>
      </c>
      <c r="C100" s="88">
        <f>+'Ark1'!G481</f>
        <v>1</v>
      </c>
      <c r="D100" s="89" t="str">
        <f t="shared" si="112"/>
        <v>Øst</v>
      </c>
      <c r="E100" s="88">
        <f>+'Ark1'!Q481</f>
        <v>258</v>
      </c>
      <c r="F100" s="97">
        <f>+E100-E105</f>
        <v>12</v>
      </c>
      <c r="G100" s="343">
        <f>+'Ark1'!R481</f>
        <v>6192</v>
      </c>
      <c r="H100" s="97">
        <f>+G100-G105</f>
        <v>569</v>
      </c>
      <c r="I100" s="91">
        <f>+'Ark1'!AG481</f>
        <v>25.346674755168561</v>
      </c>
      <c r="J100" s="149">
        <f>+I100-I105</f>
        <v>0.98787520430508025</v>
      </c>
      <c r="K100" s="91">
        <f>+'Ark1'!AH481</f>
        <v>1.614987080103359E-2</v>
      </c>
      <c r="L100" s="339"/>
      <c r="M100" s="148"/>
      <c r="N100" s="89">
        <f>+'Ark1'!S481</f>
        <v>4.058624031007751</v>
      </c>
      <c r="O100" s="117">
        <f>+N100-N105</f>
        <v>-8.293741306125213E-2</v>
      </c>
      <c r="P100" s="117"/>
      <c r="Q100" s="117"/>
      <c r="R100" s="117"/>
      <c r="S100" s="89">
        <f>+'Ark1'!T481</f>
        <v>3.3580426356589141</v>
      </c>
      <c r="T100" s="117">
        <f>+S100-S105</f>
        <v>0.20865618714388612</v>
      </c>
      <c r="U100" s="89">
        <f>+'Ark1'!U481</f>
        <v>11.849095607235148</v>
      </c>
      <c r="V100" s="117">
        <f>+U100-U105</f>
        <v>0.22089002302743133</v>
      </c>
      <c r="W100" s="91">
        <f>+'Ark1'!W481</f>
        <v>0.83979328165374689</v>
      </c>
      <c r="X100" s="149">
        <f>+W100-W105</f>
        <v>0.39519075631140305</v>
      </c>
      <c r="Y100" s="145">
        <f>+'Ark1'!X481</f>
        <v>30.054909560723512</v>
      </c>
      <c r="Z100" s="145">
        <f>+'Ark1'!Y481</f>
        <v>6.1531007751937983</v>
      </c>
      <c r="AA100" s="91">
        <f>+'Ark1'!Z481</f>
        <v>7.1009877453668979</v>
      </c>
      <c r="AB100" s="89">
        <f>+'Ark1'!Z481</f>
        <v>7.1009877453668979</v>
      </c>
      <c r="AC100" s="89">
        <f>+'Ark1'!AA481</f>
        <v>1.6709112364034513</v>
      </c>
      <c r="AD100" s="89">
        <f>+'Ark1'!AC481</f>
        <v>-4.365010238466593</v>
      </c>
      <c r="AE100" s="89">
        <f t="shared" si="110"/>
        <v>2.919485893915883</v>
      </c>
      <c r="AF100" s="145">
        <f t="shared" si="111"/>
        <v>24</v>
      </c>
      <c r="AG100" s="47"/>
      <c r="AH100" s="22"/>
      <c r="AI100" s="22"/>
      <c r="AJ100" s="22"/>
    </row>
    <row r="101" spans="1:44" ht="15.6">
      <c r="A101" s="47"/>
      <c r="B101" s="88">
        <f>+'Ark1'!C482</f>
        <v>2006</v>
      </c>
      <c r="C101" s="88">
        <f>+'Ark1'!G482</f>
        <v>2</v>
      </c>
      <c r="D101" s="89" t="str">
        <f t="shared" si="112"/>
        <v>Vest</v>
      </c>
      <c r="E101" s="88">
        <f>+'Ark1'!Q482</f>
        <v>291</v>
      </c>
      <c r="F101" s="97">
        <f>+E101-E106</f>
        <v>-2</v>
      </c>
      <c r="G101" s="343">
        <f>+'Ark1'!R482</f>
        <v>7257</v>
      </c>
      <c r="H101" s="97">
        <f>+G101-G106</f>
        <v>673</v>
      </c>
      <c r="I101" s="91">
        <f>+'Ark1'!AG482</f>
        <v>29.718196779984034</v>
      </c>
      <c r="J101" s="149">
        <f>+I101-I106</f>
        <v>1.7424999217786592</v>
      </c>
      <c r="K101" s="91">
        <f>+'Ark1'!AH482</f>
        <v>0.53741215378255469</v>
      </c>
      <c r="L101" s="339"/>
      <c r="M101" s="148"/>
      <c r="N101" s="89">
        <f>+'Ark1'!S482</f>
        <v>3.379495659363374</v>
      </c>
      <c r="O101" s="117">
        <f>+N101-N106</f>
        <v>0.16913721464891518</v>
      </c>
      <c r="P101" s="117"/>
      <c r="Q101" s="117"/>
      <c r="R101" s="117"/>
      <c r="S101" s="89">
        <f>+'Ark1'!T482</f>
        <v>3.3311285655229441</v>
      </c>
      <c r="T101" s="117">
        <f>+S101-S106</f>
        <v>0.14142625689596899</v>
      </c>
      <c r="U101" s="89">
        <f>+'Ark1'!U482</f>
        <v>11.853879013366402</v>
      </c>
      <c r="V101" s="117">
        <f>+U101-U106</f>
        <v>0.44833527096054659</v>
      </c>
      <c r="W101" s="91">
        <f>+'Ark1'!W482</f>
        <v>6.8898994074686512E-2</v>
      </c>
      <c r="X101" s="149">
        <f>+W101-W106</f>
        <v>3.8522323357797081E-2</v>
      </c>
      <c r="Y101" s="145">
        <f>+'Ark1'!X482</f>
        <v>29.902163428413953</v>
      </c>
      <c r="Z101" s="145">
        <f>+'Ark1'!Y482</f>
        <v>5.2914427449359218</v>
      </c>
      <c r="AA101" s="91">
        <f>+'Ark1'!Z482</f>
        <v>7.0482577719353108</v>
      </c>
      <c r="AB101" s="89">
        <f>+'Ark1'!Z482</f>
        <v>7.0482577719353108</v>
      </c>
      <c r="AC101" s="89">
        <f>+'Ark1'!AA482</f>
        <v>1.3785332773308223</v>
      </c>
      <c r="AD101" s="89">
        <f>+'Ark1'!AC482</f>
        <v>26.59988965136877</v>
      </c>
      <c r="AE101" s="89">
        <f t="shared" si="110"/>
        <v>3.5075881753312932</v>
      </c>
      <c r="AF101" s="145">
        <f t="shared" si="111"/>
        <v>24.938144329896907</v>
      </c>
      <c r="AG101" s="47"/>
      <c r="AH101" s="22"/>
      <c r="AI101" s="22"/>
      <c r="AJ101" s="22"/>
      <c r="AR101" s="1"/>
    </row>
    <row r="102" spans="1:44" ht="15.6">
      <c r="A102" s="47"/>
      <c r="B102" s="88">
        <f>+'Ark1'!C483</f>
        <v>2006</v>
      </c>
      <c r="C102" s="88">
        <f>+'Ark1'!G483</f>
        <v>3</v>
      </c>
      <c r="D102" s="89" t="str">
        <f t="shared" si="112"/>
        <v>Midt</v>
      </c>
      <c r="E102" s="88">
        <f>+'Ark1'!Q483</f>
        <v>105</v>
      </c>
      <c r="F102" s="97">
        <f>+E102-E107</f>
        <v>-11</v>
      </c>
      <c r="G102" s="343">
        <f>+'Ark1'!R483</f>
        <v>3391</v>
      </c>
      <c r="H102" s="97">
        <f>+G102-G107</f>
        <v>-990</v>
      </c>
      <c r="I102" s="91">
        <f>+'Ark1'!AG483</f>
        <v>13.11290783944416</v>
      </c>
      <c r="J102" s="149">
        <f>+I102-I107</f>
        <v>-4.1954994620785708</v>
      </c>
      <c r="K102" s="91">
        <f>+'Ark1'!AH483</f>
        <v>0.50132704217045121</v>
      </c>
      <c r="L102" s="339"/>
      <c r="M102" s="148"/>
      <c r="N102" s="89">
        <f>+'Ark1'!S483</f>
        <v>3.9634326157475672</v>
      </c>
      <c r="O102" s="117">
        <f>+N102-N107</f>
        <v>-7.6740860627690477E-2</v>
      </c>
      <c r="P102" s="117"/>
      <c r="Q102" s="117"/>
      <c r="R102" s="117"/>
      <c r="S102" s="89">
        <f>+'Ark1'!T483</f>
        <v>4.480389265703332</v>
      </c>
      <c r="T102" s="117">
        <f>+S102-S107</f>
        <v>9.7599948195914443E-2</v>
      </c>
      <c r="U102" s="89">
        <f>+'Ark1'!U483</f>
        <v>11.193512238277778</v>
      </c>
      <c r="V102" s="117">
        <f>+U102-U107</f>
        <v>0.58855903124741005</v>
      </c>
      <c r="W102" s="91">
        <f>+'Ark1'!W483</f>
        <v>1.4744913005013274</v>
      </c>
      <c r="X102" s="149">
        <f>+W102-W107</f>
        <v>0.58428358536779612</v>
      </c>
      <c r="Y102" s="145">
        <f>+'Ark1'!X483</f>
        <v>31.907991742848715</v>
      </c>
      <c r="Z102" s="145">
        <f>+'Ark1'!Y483</f>
        <v>8.3161309348274841</v>
      </c>
      <c r="AA102" s="91">
        <f>+'Ark1'!Z483</f>
        <v>8.0222029931826793</v>
      </c>
      <c r="AB102" s="89">
        <f>+'Ark1'!Z483</f>
        <v>8.0222029931826793</v>
      </c>
      <c r="AC102" s="89">
        <f>+'Ark1'!AA483</f>
        <v>1.442035002930375</v>
      </c>
      <c r="AD102" s="89">
        <f>+'Ark1'!AC483</f>
        <v>10.361439480589468</v>
      </c>
      <c r="AE102" s="89">
        <f t="shared" si="110"/>
        <v>2.8241964285714243</v>
      </c>
      <c r="AF102" s="145">
        <f t="shared" si="111"/>
        <v>32.295238095238098</v>
      </c>
      <c r="AG102" s="47"/>
      <c r="AH102" s="22"/>
      <c r="AI102" s="22"/>
      <c r="AJ102" s="22"/>
      <c r="AR102" s="1"/>
    </row>
    <row r="103" spans="1:44" ht="15.6">
      <c r="A103" s="47"/>
      <c r="B103" s="88">
        <f>+'Ark1'!C484</f>
        <v>2006</v>
      </c>
      <c r="C103" s="88">
        <f>+'Ark1'!G484</f>
        <v>4</v>
      </c>
      <c r="D103" s="89" t="str">
        <f t="shared" si="112"/>
        <v>Nord</v>
      </c>
      <c r="E103" s="88">
        <f>+'Ark1'!Q484</f>
        <v>197</v>
      </c>
      <c r="F103" s="97">
        <f>+E103-E108</f>
        <v>-14</v>
      </c>
      <c r="G103" s="343">
        <f>+'Ark1'!R484</f>
        <v>5825</v>
      </c>
      <c r="H103" s="97">
        <f>+G103-G108</f>
        <v>979</v>
      </c>
      <c r="I103" s="91">
        <f>+'Ark1'!AG484</f>
        <v>31.82222062540324</v>
      </c>
      <c r="J103" s="149">
        <f>+I103-I108</f>
        <v>1.4651243359948474</v>
      </c>
      <c r="K103" s="91">
        <f>+'Ark1'!AH484</f>
        <v>0</v>
      </c>
      <c r="L103" s="339"/>
      <c r="M103" s="148"/>
      <c r="N103" s="89">
        <f>+'Ark1'!S484</f>
        <v>3.7874678111587992</v>
      </c>
      <c r="O103" s="117">
        <f>+N103-N108</f>
        <v>-0.44612690613381023</v>
      </c>
      <c r="P103" s="117"/>
      <c r="Q103" s="117"/>
      <c r="R103" s="117"/>
      <c r="S103" s="89">
        <f>+'Ark1'!T484</f>
        <v>4.5366523605150224</v>
      </c>
      <c r="T103" s="117">
        <f>+S103-S108</f>
        <v>-0.35851891476355746</v>
      </c>
      <c r="U103" s="89">
        <f>+'Ark1'!U484</f>
        <v>15.813562231759589</v>
      </c>
      <c r="V103" s="117">
        <f>+U103-U108</f>
        <v>-1.0016255519795738</v>
      </c>
      <c r="W103" s="91">
        <f>+'Ark1'!W484</f>
        <v>3.7253218884120174</v>
      </c>
      <c r="X103" s="149">
        <f>+W103-W108</f>
        <v>-0.19543750077494026</v>
      </c>
      <c r="Y103" s="145">
        <f>+'Ark1'!X484</f>
        <v>50.420600858369106</v>
      </c>
      <c r="Z103" s="145">
        <f>+'Ark1'!Y484</f>
        <v>12.44635193133047</v>
      </c>
      <c r="AA103" s="91">
        <f>+'Ark1'!Z484</f>
        <v>6.7112891706412396</v>
      </c>
      <c r="AB103" s="89">
        <f>+'Ark1'!Z484</f>
        <v>6.7112891706412396</v>
      </c>
      <c r="AC103" s="89">
        <f>+'Ark1'!AA484</f>
        <v>1.7469475598485702</v>
      </c>
      <c r="AD103" s="89">
        <f>+'Ark1'!AC484</f>
        <v>36.080673925938967</v>
      </c>
      <c r="AE103" s="89">
        <f t="shared" si="110"/>
        <v>4.1752334330522878</v>
      </c>
      <c r="AF103" s="145">
        <f t="shared" si="111"/>
        <v>29.568527918781726</v>
      </c>
      <c r="AG103" s="47"/>
      <c r="AH103" s="22"/>
      <c r="AI103" s="22"/>
      <c r="AJ103" s="22"/>
      <c r="AR103" s="1"/>
    </row>
    <row r="104" spans="1:44">
      <c r="A104" s="47"/>
      <c r="B104" s="47"/>
      <c r="C104" s="47"/>
      <c r="D104" s="47"/>
      <c r="E104" s="47"/>
      <c r="F104" s="47"/>
      <c r="G104" s="336"/>
      <c r="H104" s="47"/>
      <c r="I104" s="47"/>
      <c r="J104" s="47"/>
      <c r="K104" s="47"/>
      <c r="L104" s="339"/>
      <c r="M104" s="148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22"/>
      <c r="AI104" s="22"/>
      <c r="AJ104" s="22"/>
    </row>
    <row r="105" spans="1:44" ht="15.6">
      <c r="A105" s="47"/>
      <c r="B105" s="88">
        <f>+'Ark1'!C485</f>
        <v>2005</v>
      </c>
      <c r="C105" s="88">
        <f>+'Ark1'!G485</f>
        <v>1</v>
      </c>
      <c r="D105" s="89" t="str">
        <f t="shared" si="112"/>
        <v>Øst</v>
      </c>
      <c r="E105" s="88">
        <f>+'Ark1'!Q485</f>
        <v>246</v>
      </c>
      <c r="F105" s="97">
        <f>+E105-E110</f>
        <v>-18</v>
      </c>
      <c r="G105" s="343">
        <f>+'Ark1'!R485</f>
        <v>5623</v>
      </c>
      <c r="H105" s="97">
        <f>+G105-G110</f>
        <v>474</v>
      </c>
      <c r="I105" s="91">
        <f>+'Ark1'!AG485</f>
        <v>24.35879955086348</v>
      </c>
      <c r="J105" s="149">
        <f>+I105-I110</f>
        <v>-0.73943884321518993</v>
      </c>
      <c r="K105" s="91">
        <f>+'Ark1'!AH485</f>
        <v>0.14227280810955001</v>
      </c>
      <c r="L105" s="339"/>
      <c r="M105" s="148"/>
      <c r="N105" s="89">
        <f>+'Ark1'!S485</f>
        <v>4.1415614440690032</v>
      </c>
      <c r="O105" s="117">
        <f>+N105-N110</f>
        <v>0.13359873286294288</v>
      </c>
      <c r="P105" s="117"/>
      <c r="Q105" s="117"/>
      <c r="R105" s="117"/>
      <c r="S105" s="89">
        <f>+'Ark1'!T485</f>
        <v>3.149386448515028</v>
      </c>
      <c r="T105" s="117">
        <f>+S105-S110</f>
        <v>0.16667135820623047</v>
      </c>
      <c r="U105" s="89">
        <f>+'Ark1'!U485</f>
        <v>11.628205584207716</v>
      </c>
      <c r="V105" s="117">
        <f>+U105-U110</f>
        <v>3.4964178109454735E-2</v>
      </c>
      <c r="W105" s="91">
        <f>+'Ark1'!W485</f>
        <v>0.44460252534234385</v>
      </c>
      <c r="X105" s="149">
        <f>+W105-W110</f>
        <v>9.5020082149490814E-2</v>
      </c>
      <c r="Y105" s="145">
        <f>+'Ark1'!X485</f>
        <v>28.561266227992181</v>
      </c>
      <c r="Z105" s="145">
        <f>+'Ark1'!Y485</f>
        <v>6.7935265872310158</v>
      </c>
      <c r="AA105" s="91">
        <f>+'Ark1'!Z485</f>
        <v>7.1683156688106351</v>
      </c>
      <c r="AB105" s="89">
        <f>+'Ark1'!Z485</f>
        <v>7.1683156688106351</v>
      </c>
      <c r="AC105" s="89">
        <f>+'Ark1'!AA485</f>
        <v>1.6606736391874437</v>
      </c>
      <c r="AD105" s="89">
        <f>+'Ark1'!AC485</f>
        <v>1.7270563293328196</v>
      </c>
      <c r="AE105" s="89">
        <f t="shared" si="110"/>
        <v>2.8076863620748873</v>
      </c>
      <c r="AF105" s="145">
        <f t="shared" si="111"/>
        <v>22.857723577235774</v>
      </c>
      <c r="AG105" s="47"/>
      <c r="AH105" s="22"/>
      <c r="AI105" s="22"/>
      <c r="AJ105" s="22"/>
      <c r="AR105" s="1"/>
    </row>
    <row r="106" spans="1:44" ht="15.6">
      <c r="A106" s="47"/>
      <c r="B106" s="88">
        <f>+'Ark1'!C486</f>
        <v>2005</v>
      </c>
      <c r="C106" s="88">
        <f>+'Ark1'!G486</f>
        <v>2</v>
      </c>
      <c r="D106" s="89" t="str">
        <f t="shared" si="112"/>
        <v>Vest</v>
      </c>
      <c r="E106" s="88">
        <f>+'Ark1'!Q486</f>
        <v>293</v>
      </c>
      <c r="F106" s="97">
        <f>+E106-E111</f>
        <v>-30</v>
      </c>
      <c r="G106" s="343">
        <f>+'Ark1'!R486</f>
        <v>6584</v>
      </c>
      <c r="H106" s="97">
        <f>+G106-G111</f>
        <v>112</v>
      </c>
      <c r="I106" s="91">
        <f>+'Ark1'!AG486</f>
        <v>27.975696858205374</v>
      </c>
      <c r="J106" s="149">
        <f>+I106-I111</f>
        <v>-1.6366304310035851</v>
      </c>
      <c r="K106" s="91">
        <f>+'Ark1'!AH486</f>
        <v>0.82017010935601475</v>
      </c>
      <c r="L106" s="339"/>
      <c r="M106" s="148"/>
      <c r="N106" s="89">
        <f>+'Ark1'!S486</f>
        <v>3.2103584447144589</v>
      </c>
      <c r="O106" s="117">
        <f>+N106-N111</f>
        <v>-5.2620541688508382E-2</v>
      </c>
      <c r="P106" s="117"/>
      <c r="Q106" s="117"/>
      <c r="R106" s="117"/>
      <c r="S106" s="89">
        <f>+'Ark1'!T486</f>
        <v>3.1897023086269751</v>
      </c>
      <c r="T106" s="117">
        <f>+S106-S111</f>
        <v>-2.0588173449662683E-2</v>
      </c>
      <c r="U106" s="89">
        <f>+'Ark1'!U486</f>
        <v>11.405543742405856</v>
      </c>
      <c r="V106" s="117">
        <f>+U106-U111</f>
        <v>0.52329714166418739</v>
      </c>
      <c r="W106" s="91">
        <f>+'Ark1'!W486</f>
        <v>3.0376670716889431E-2</v>
      </c>
      <c r="X106" s="149">
        <f>+W106-W111</f>
        <v>-3.1428026440094507E-2</v>
      </c>
      <c r="Y106" s="145">
        <f>+'Ark1'!X486</f>
        <v>28.356622114216279</v>
      </c>
      <c r="Z106" s="145">
        <f>+'Ark1'!Y486</f>
        <v>5.0425273390036471</v>
      </c>
      <c r="AA106" s="91">
        <f>+'Ark1'!Z486</f>
        <v>7.1031859226071123</v>
      </c>
      <c r="AB106" s="89">
        <f>+'Ark1'!Z486</f>
        <v>7.1031859226071123</v>
      </c>
      <c r="AC106" s="89">
        <f>+'Ark1'!AA486</f>
        <v>1.2730054058708622</v>
      </c>
      <c r="AD106" s="89">
        <f>+'Ark1'!AC486</f>
        <v>25.161150694812704</v>
      </c>
      <c r="AE106" s="89">
        <f t="shared" si="110"/>
        <v>3.5527321758054673</v>
      </c>
      <c r="AF106" s="145">
        <f t="shared" si="111"/>
        <v>22.470989761092149</v>
      </c>
      <c r="AG106" s="47"/>
      <c r="AH106" s="22"/>
      <c r="AI106" s="22"/>
      <c r="AJ106" s="22"/>
      <c r="AR106" s="1"/>
    </row>
    <row r="107" spans="1:44" ht="15.6">
      <c r="A107" s="47"/>
      <c r="B107" s="88">
        <f>+'Ark1'!C487</f>
        <v>2005</v>
      </c>
      <c r="C107" s="88">
        <f>+'Ark1'!G487</f>
        <v>3</v>
      </c>
      <c r="D107" s="89" t="str">
        <f t="shared" si="112"/>
        <v>Midt</v>
      </c>
      <c r="E107" s="88">
        <f>+'Ark1'!Q487</f>
        <v>116</v>
      </c>
      <c r="F107" s="97">
        <f>+E107-E112</f>
        <v>-4</v>
      </c>
      <c r="G107" s="343">
        <f>+'Ark1'!R487</f>
        <v>4381</v>
      </c>
      <c r="H107" s="97">
        <f>+G107-G112</f>
        <v>893</v>
      </c>
      <c r="I107" s="91">
        <f>+'Ark1'!AG487</f>
        <v>17.308407301522731</v>
      </c>
      <c r="J107" s="149">
        <f>+I107-I112</f>
        <v>2.7931747794637669</v>
      </c>
      <c r="K107" s="91">
        <f>+'Ark1'!AH487</f>
        <v>0.43369093814197662</v>
      </c>
      <c r="L107" s="339"/>
      <c r="M107" s="148"/>
      <c r="N107" s="89">
        <f>+'Ark1'!S487</f>
        <v>4.0401734763752577</v>
      </c>
      <c r="O107" s="117">
        <f>+N107-N112</f>
        <v>-0.12467744105593503</v>
      </c>
      <c r="P107" s="117"/>
      <c r="Q107" s="117"/>
      <c r="R107" s="117"/>
      <c r="S107" s="89">
        <f>+'Ark1'!T487</f>
        <v>4.3827893175074175</v>
      </c>
      <c r="T107" s="117">
        <f>+S107-S112</f>
        <v>0.10182601475512332</v>
      </c>
      <c r="U107" s="89">
        <f>+'Ark1'!U487</f>
        <v>10.604953207030368</v>
      </c>
      <c r="V107" s="117">
        <f>+U107-U112</f>
        <v>0.70730412446155455</v>
      </c>
      <c r="W107" s="91">
        <f>+'Ark1'!W487</f>
        <v>0.89020771513353125</v>
      </c>
      <c r="X107" s="149">
        <f>+W107-W112</f>
        <v>0.31681321972068721</v>
      </c>
      <c r="Y107" s="145">
        <f>+'Ark1'!X487</f>
        <v>26.706231454005938</v>
      </c>
      <c r="Z107" s="145">
        <f>+'Ark1'!Y487</f>
        <v>5.3640721296507667</v>
      </c>
      <c r="AA107" s="91">
        <f>+'Ark1'!Z487</f>
        <v>7.421515119786994</v>
      </c>
      <c r="AB107" s="89">
        <f>+'Ark1'!Z487</f>
        <v>7.421515119786994</v>
      </c>
      <c r="AC107" s="89">
        <f>+'Ark1'!AA487</f>
        <v>1.7332318227831847</v>
      </c>
      <c r="AD107" s="89">
        <f>+'Ark1'!AC487</f>
        <v>-18.070101220505904</v>
      </c>
      <c r="AE107" s="89">
        <f t="shared" si="110"/>
        <v>2.624875706214691</v>
      </c>
      <c r="AF107" s="145">
        <f t="shared" si="111"/>
        <v>37.767241379310342</v>
      </c>
      <c r="AG107" s="47"/>
      <c r="AH107" s="22"/>
      <c r="AI107" s="22"/>
      <c r="AJ107" s="22"/>
      <c r="AR107" s="1"/>
    </row>
    <row r="108" spans="1:44" ht="15.6">
      <c r="A108" s="47"/>
      <c r="B108" s="88">
        <f>+'Ark1'!C488</f>
        <v>2005</v>
      </c>
      <c r="C108" s="88">
        <f>+'Ark1'!G488</f>
        <v>4</v>
      </c>
      <c r="D108" s="89" t="str">
        <f t="shared" si="112"/>
        <v>Nord</v>
      </c>
      <c r="E108" s="88">
        <f>+'Ark1'!Q488</f>
        <v>211</v>
      </c>
      <c r="F108" s="97">
        <f>+E108-E113</f>
        <v>-14</v>
      </c>
      <c r="G108" s="343">
        <f>+'Ark1'!R488</f>
        <v>4846</v>
      </c>
      <c r="H108" s="97">
        <f>+G108-G113</f>
        <v>12</v>
      </c>
      <c r="I108" s="91">
        <f>+'Ark1'!AG488</f>
        <v>30.357096289408393</v>
      </c>
      <c r="J108" s="149">
        <f>+I108-I113</f>
        <v>-0.41710550524500434</v>
      </c>
      <c r="K108" s="91">
        <f>+'Ark1'!AH488</f>
        <v>0</v>
      </c>
      <c r="L108" s="339"/>
      <c r="M108" s="148"/>
      <c r="N108" s="89">
        <f>+'Ark1'!S488</f>
        <v>4.2335947172926094</v>
      </c>
      <c r="O108" s="117">
        <f>+N108-N113</f>
        <v>-6.3054020812479017E-2</v>
      </c>
      <c r="P108" s="117"/>
      <c r="Q108" s="117"/>
      <c r="R108" s="117"/>
      <c r="S108" s="89">
        <f>+'Ark1'!T488</f>
        <v>4.8951712752785799</v>
      </c>
      <c r="T108" s="117">
        <f>+S108-S113</f>
        <v>0.36910590498482687</v>
      </c>
      <c r="U108" s="89">
        <f>+'Ark1'!U488</f>
        <v>16.815187783739162</v>
      </c>
      <c r="V108" s="117">
        <f>+U108-U113</f>
        <v>1.6738348669000835</v>
      </c>
      <c r="W108" s="91">
        <f>+'Ark1'!W488</f>
        <v>3.9207593891869577</v>
      </c>
      <c r="X108" s="149">
        <f>+W108-W113</f>
        <v>1.3349091616321371</v>
      </c>
      <c r="Y108" s="145">
        <f>+'Ark1'!X488</f>
        <v>58.501857201815938</v>
      </c>
      <c r="Z108" s="145">
        <f>+'Ark1'!Y488</f>
        <v>15.930664465538587</v>
      </c>
      <c r="AA108" s="91">
        <f>+'Ark1'!Z488</f>
        <v>6.7971131708626444</v>
      </c>
      <c r="AB108" s="89">
        <f>+'Ark1'!Z488</f>
        <v>6.7971131708626444</v>
      </c>
      <c r="AC108" s="89">
        <f>+'Ark1'!AA488</f>
        <v>1.8074666740956304</v>
      </c>
      <c r="AD108" s="89">
        <f>+'Ark1'!AC488</f>
        <v>52.645645658238472</v>
      </c>
      <c r="AE108" s="89">
        <f t="shared" si="110"/>
        <v>3.971846363813611</v>
      </c>
      <c r="AF108" s="145">
        <f t="shared" si="111"/>
        <v>22.966824644549764</v>
      </c>
      <c r="AG108" s="47"/>
      <c r="AH108" s="22"/>
      <c r="AI108" s="22"/>
      <c r="AJ108" s="22"/>
      <c r="AR108" s="1"/>
    </row>
    <row r="109" spans="1:44">
      <c r="A109" s="47"/>
      <c r="B109" s="47"/>
      <c r="C109" s="47"/>
      <c r="D109" s="47"/>
      <c r="E109" s="47"/>
      <c r="F109" s="47"/>
      <c r="G109" s="336"/>
      <c r="H109" s="47"/>
      <c r="I109" s="47"/>
      <c r="J109" s="47"/>
      <c r="K109" s="47"/>
      <c r="L109" s="339"/>
      <c r="M109" s="148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22"/>
      <c r="AI109" s="22"/>
      <c r="AJ109" s="22"/>
      <c r="AR109" s="1"/>
    </row>
    <row r="110" spans="1:44" ht="15.6">
      <c r="A110" s="47"/>
      <c r="B110" s="88">
        <f>+'Ark1'!C489</f>
        <v>2004</v>
      </c>
      <c r="C110" s="88">
        <f>+'Ark1'!G489</f>
        <v>1</v>
      </c>
      <c r="D110" s="89" t="str">
        <f t="shared" si="112"/>
        <v>Øst</v>
      </c>
      <c r="E110" s="88">
        <f>+'Ark1'!Q489</f>
        <v>264</v>
      </c>
      <c r="F110" s="97">
        <f>+E110-E115</f>
        <v>-8</v>
      </c>
      <c r="G110" s="343">
        <f>+'Ark1'!R489</f>
        <v>5149</v>
      </c>
      <c r="H110" s="97">
        <f>+G110-G115</f>
        <v>4</v>
      </c>
      <c r="I110" s="91">
        <f>+'Ark1'!AG489</f>
        <v>25.09823839407867</v>
      </c>
      <c r="J110" s="149">
        <f>+I110-I115</f>
        <v>1.5060955574011281</v>
      </c>
      <c r="K110" s="91">
        <f>+'Ark1'!AH489</f>
        <v>0.25247620897261602</v>
      </c>
      <c r="L110" s="339"/>
      <c r="M110" s="148"/>
      <c r="N110" s="89">
        <f>+'Ark1'!S489</f>
        <v>4.0079627112060603</v>
      </c>
      <c r="O110" s="117">
        <f>+N110-N115</f>
        <v>7.598992209041544E-2</v>
      </c>
      <c r="P110" s="117"/>
      <c r="Q110" s="117"/>
      <c r="R110" s="117"/>
      <c r="S110" s="89">
        <f>+'Ark1'!T489</f>
        <v>2.9827150903087976</v>
      </c>
      <c r="T110" s="117">
        <f>+S110-S115</f>
        <v>-0.45887869006049398</v>
      </c>
      <c r="U110" s="89">
        <f>+'Ark1'!U489</f>
        <v>11.593241406098262</v>
      </c>
      <c r="V110" s="117">
        <f>+U110-U115</f>
        <v>7.0151027089526252E-2</v>
      </c>
      <c r="W110" s="91">
        <f>+'Ark1'!W489</f>
        <v>0.34958244319285303</v>
      </c>
      <c r="X110" s="149">
        <f>+W110-W115</f>
        <v>-0.29181697371676807</v>
      </c>
      <c r="Y110" s="145">
        <f>+'Ark1'!X489</f>
        <v>28.160807923868703</v>
      </c>
      <c r="Z110" s="145">
        <f>+'Ark1'!Y489</f>
        <v>6.1176927558749288</v>
      </c>
      <c r="AA110" s="91">
        <f>+'Ark1'!Z489</f>
        <v>7.0744824244111548</v>
      </c>
      <c r="AB110" s="89">
        <f>+'Ark1'!Z489</f>
        <v>7.0744824244111548</v>
      </c>
      <c r="AC110" s="89">
        <f>+'Ark1'!AA489</f>
        <v>1.5122130838994976</v>
      </c>
      <c r="AD110" s="89">
        <f>+'Ark1'!AC489</f>
        <v>8.9371132370329498</v>
      </c>
      <c r="AE110" s="89">
        <f t="shared" si="110"/>
        <v>2.8925522120463216</v>
      </c>
      <c r="AF110" s="145">
        <f t="shared" si="111"/>
        <v>19.503787878787879</v>
      </c>
      <c r="AG110" s="47"/>
      <c r="AH110" s="22"/>
      <c r="AI110" s="22"/>
      <c r="AJ110" s="22"/>
      <c r="AR110" s="1"/>
    </row>
    <row r="111" spans="1:44" ht="15.6">
      <c r="A111" s="47"/>
      <c r="B111" s="88">
        <f>+'Ark1'!C490</f>
        <v>2004</v>
      </c>
      <c r="C111" s="88">
        <f>+'Ark1'!G490</f>
        <v>2</v>
      </c>
      <c r="D111" s="89" t="str">
        <f t="shared" si="112"/>
        <v>Vest</v>
      </c>
      <c r="E111" s="88">
        <f>+'Ark1'!Q490</f>
        <v>323</v>
      </c>
      <c r="F111" s="97">
        <f>+E111-E116</f>
        <v>-14</v>
      </c>
      <c r="G111" s="343">
        <f>+'Ark1'!R490</f>
        <v>6472</v>
      </c>
      <c r="H111" s="97">
        <f>+G111-G116</f>
        <v>489</v>
      </c>
      <c r="I111" s="91">
        <f>+'Ark1'!AG490</f>
        <v>29.61232728920896</v>
      </c>
      <c r="J111" s="149">
        <f>+I111-I116</f>
        <v>3.5840213179431686</v>
      </c>
      <c r="K111" s="91">
        <f>+'Ark1'!AH490</f>
        <v>1.9622991347342404</v>
      </c>
      <c r="L111" s="339"/>
      <c r="M111" s="148"/>
      <c r="N111" s="89">
        <f>+'Ark1'!S490</f>
        <v>3.2629789864029672</v>
      </c>
      <c r="O111" s="117">
        <f>+N111-N116</f>
        <v>5.0209472781037601E-2</v>
      </c>
      <c r="P111" s="117"/>
      <c r="Q111" s="117"/>
      <c r="R111" s="117"/>
      <c r="S111" s="89">
        <f>+'Ark1'!T490</f>
        <v>3.2102904820766378</v>
      </c>
      <c r="T111" s="117">
        <f>+S111-S116</f>
        <v>0.17953667963639042</v>
      </c>
      <c r="U111" s="89">
        <f>+'Ark1'!U490</f>
        <v>10.882246600741668</v>
      </c>
      <c r="V111" s="117">
        <f>+U111-U116</f>
        <v>-5.0111747912840343E-2</v>
      </c>
      <c r="W111" s="91">
        <f>+'Ark1'!W490</f>
        <v>6.1804697156983938E-2</v>
      </c>
      <c r="X111" s="149">
        <f>+W111-W116</f>
        <v>4.5090674091632109E-2</v>
      </c>
      <c r="Y111" s="145">
        <f>+'Ark1'!X490</f>
        <v>25.726205191594559</v>
      </c>
      <c r="Z111" s="145">
        <f>+'Ark1'!Y490</f>
        <v>4.6508034610630418</v>
      </c>
      <c r="AA111" s="91">
        <f>+'Ark1'!Z490</f>
        <v>6.9959182666802482</v>
      </c>
      <c r="AB111" s="89">
        <f>+'Ark1'!Z490</f>
        <v>6.9959182666802482</v>
      </c>
      <c r="AC111" s="89">
        <f>+'Ark1'!AA490</f>
        <v>1.27132062996768</v>
      </c>
      <c r="AD111" s="89">
        <f>+'Ark1'!AC490</f>
        <v>19.838698683485777</v>
      </c>
      <c r="AE111" s="89">
        <f t="shared" si="110"/>
        <v>3.3350648735675756</v>
      </c>
      <c r="AF111" s="145">
        <f t="shared" si="111"/>
        <v>20.037151702786378</v>
      </c>
      <c r="AG111" s="47"/>
      <c r="AH111" s="22"/>
      <c r="AI111" s="22"/>
      <c r="AJ111" s="22"/>
      <c r="AR111" s="1"/>
    </row>
    <row r="112" spans="1:44" ht="15.6">
      <c r="A112" s="47"/>
      <c r="B112" s="88">
        <f>+'Ark1'!C491</f>
        <v>2004</v>
      </c>
      <c r="C112" s="88">
        <f>+'Ark1'!G491</f>
        <v>3</v>
      </c>
      <c r="D112" s="89" t="str">
        <f t="shared" si="112"/>
        <v>Midt</v>
      </c>
      <c r="E112" s="88">
        <f>+'Ark1'!Q491</f>
        <v>120</v>
      </c>
      <c r="F112" s="97">
        <f>+E112-E117</f>
        <v>-15</v>
      </c>
      <c r="G112" s="343">
        <f>+'Ark1'!R491</f>
        <v>3488</v>
      </c>
      <c r="H112" s="97">
        <f>+G112-G117</f>
        <v>-119</v>
      </c>
      <c r="I112" s="91">
        <f>+'Ark1'!AG491</f>
        <v>14.515232522058964</v>
      </c>
      <c r="J112" s="149">
        <f>+I112-I117</f>
        <v>-0.54146537461142508</v>
      </c>
      <c r="K112" s="91">
        <f>+'Ark1'!AH491</f>
        <v>0.34403669724770641</v>
      </c>
      <c r="L112" s="339"/>
      <c r="M112" s="148"/>
      <c r="N112" s="89">
        <f>+'Ark1'!S491</f>
        <v>4.1648509174311927</v>
      </c>
      <c r="O112" s="117">
        <f>+N112-N117</f>
        <v>0.56906494570954047</v>
      </c>
      <c r="P112" s="117"/>
      <c r="Q112" s="117"/>
      <c r="R112" s="117"/>
      <c r="S112" s="89">
        <f>+'Ark1'!T491</f>
        <v>4.2809633027522942</v>
      </c>
      <c r="T112" s="117">
        <f>+S112-S117</f>
        <v>-8.8041410305648604E-2</v>
      </c>
      <c r="U112" s="89">
        <f>+'Ark1'!U491</f>
        <v>9.8976490825688135</v>
      </c>
      <c r="V112" s="117">
        <f>+U112-U117</f>
        <v>-0.59223170478910703</v>
      </c>
      <c r="W112" s="91">
        <f>+'Ark1'!W491</f>
        <v>0.57339449541284404</v>
      </c>
      <c r="X112" s="149">
        <f>+W112-W117</f>
        <v>-0.70190353619236778</v>
      </c>
      <c r="Y112" s="145">
        <f>+'Ark1'!X491</f>
        <v>24.2545871559633</v>
      </c>
      <c r="Z112" s="145">
        <f>+'Ark1'!Y491</f>
        <v>5.3899082568807346</v>
      </c>
      <c r="AA112" s="91">
        <f>+'Ark1'!Z491</f>
        <v>7.4055114595667551</v>
      </c>
      <c r="AB112" s="89">
        <f>+'Ark1'!Z491</f>
        <v>7.4055114595667551</v>
      </c>
      <c r="AC112" s="89">
        <f>+'Ark1'!AA491</f>
        <v>1.6186104729351924</v>
      </c>
      <c r="AD112" s="89">
        <f>+'Ark1'!AC491</f>
        <v>-3.4318799177118744</v>
      </c>
      <c r="AE112" s="89">
        <f t="shared" si="110"/>
        <v>2.3764713980863235</v>
      </c>
      <c r="AF112" s="145">
        <f t="shared" si="111"/>
        <v>29.066666666666666</v>
      </c>
      <c r="AG112" s="47"/>
      <c r="AH112" s="22"/>
      <c r="AI112" s="22"/>
      <c r="AJ112" s="22"/>
      <c r="AR112" s="1"/>
    </row>
    <row r="113" spans="1:55" ht="15.6">
      <c r="A113" s="47"/>
      <c r="B113" s="88">
        <f>+'Ark1'!C492</f>
        <v>2004</v>
      </c>
      <c r="C113" s="88">
        <f>+'Ark1'!G492</f>
        <v>4</v>
      </c>
      <c r="D113" s="89" t="str">
        <f t="shared" si="112"/>
        <v>Nord</v>
      </c>
      <c r="E113" s="88">
        <f>+'Ark1'!Q492</f>
        <v>225</v>
      </c>
      <c r="F113" s="97">
        <f>+E113-E118</f>
        <v>-11</v>
      </c>
      <c r="G113" s="343">
        <f>+'Ark1'!R492</f>
        <v>4834</v>
      </c>
      <c r="H113" s="97">
        <f>+G113-G118</f>
        <v>-871</v>
      </c>
      <c r="I113" s="91">
        <f>+'Ark1'!AG492</f>
        <v>30.774201794653397</v>
      </c>
      <c r="J113" s="149">
        <f>+I113-I118</f>
        <v>-4.5486515007328556</v>
      </c>
      <c r="K113" s="91">
        <f>+'Ark1'!AH492</f>
        <v>0</v>
      </c>
      <c r="L113" s="339"/>
      <c r="M113" s="148"/>
      <c r="N113" s="89">
        <f>+'Ark1'!S492</f>
        <v>4.2966487381050884</v>
      </c>
      <c r="O113" s="117">
        <f>+N113-N118</f>
        <v>7.1232436615167316E-2</v>
      </c>
      <c r="P113" s="117"/>
      <c r="Q113" s="117"/>
      <c r="R113" s="117"/>
      <c r="S113" s="89">
        <f>+'Ark1'!T492</f>
        <v>4.526065370293753</v>
      </c>
      <c r="T113" s="117">
        <f>+S113-S118</f>
        <v>-0.31179615468433575</v>
      </c>
      <c r="U113" s="89">
        <f>+'Ark1'!U492</f>
        <v>15.141352916839079</v>
      </c>
      <c r="V113" s="117">
        <f>+U113-U118</f>
        <v>-0.41784077290680877</v>
      </c>
      <c r="W113" s="91">
        <f>+'Ark1'!W492</f>
        <v>2.5858502275548205</v>
      </c>
      <c r="X113" s="149">
        <f>+W113-W118</f>
        <v>0.42984672185806305</v>
      </c>
      <c r="Y113" s="145">
        <f>+'Ark1'!X492</f>
        <v>47.538270583367805</v>
      </c>
      <c r="Z113" s="145">
        <f>+'Ark1'!Y492</f>
        <v>12.474141497724451</v>
      </c>
      <c r="AA113" s="91">
        <f>+'Ark1'!Z492</f>
        <v>7.1916731079654079</v>
      </c>
      <c r="AB113" s="89">
        <f>+'Ark1'!Z492</f>
        <v>7.1916731079654079</v>
      </c>
      <c r="AC113" s="89">
        <f>+'Ark1'!AA492</f>
        <v>1.8250206560547011</v>
      </c>
      <c r="AD113" s="89">
        <f>+'Ark1'!AC492</f>
        <v>38.501864653904626</v>
      </c>
      <c r="AE113" s="89">
        <f t="shared" si="110"/>
        <v>3.5239913336543145</v>
      </c>
      <c r="AF113" s="145">
        <f t="shared" si="111"/>
        <v>21.484444444444446</v>
      </c>
      <c r="AG113" s="47"/>
      <c r="AH113" s="22"/>
      <c r="AI113" s="22"/>
      <c r="AJ113" s="22"/>
      <c r="AR113" s="1"/>
    </row>
    <row r="114" spans="1:55">
      <c r="A114" s="47"/>
      <c r="B114" s="47"/>
      <c r="C114" s="47"/>
      <c r="D114" s="47"/>
      <c r="E114" s="47"/>
      <c r="F114" s="47"/>
      <c r="G114" s="336"/>
      <c r="H114" s="47"/>
      <c r="I114" s="47"/>
      <c r="J114" s="47"/>
      <c r="K114" s="47"/>
      <c r="L114" s="339"/>
      <c r="M114" s="148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22"/>
      <c r="AI114" s="22"/>
      <c r="AJ114" s="22"/>
      <c r="AR114" s="1"/>
    </row>
    <row r="115" spans="1:55" ht="15.6">
      <c r="A115" s="47"/>
      <c r="B115" s="88">
        <f>+'Ark1'!C493</f>
        <v>2003</v>
      </c>
      <c r="C115" s="88">
        <f>+'Ark1'!G493</f>
        <v>1</v>
      </c>
      <c r="D115" s="89" t="str">
        <f t="shared" si="112"/>
        <v>Øst</v>
      </c>
      <c r="E115" s="88">
        <f>+'Ark1'!Q493</f>
        <v>272</v>
      </c>
      <c r="F115" s="97">
        <f>+E115-E120</f>
        <v>-11</v>
      </c>
      <c r="G115" s="343">
        <f>+'Ark1'!R493</f>
        <v>5145</v>
      </c>
      <c r="H115" s="97">
        <f>+G115-G120</f>
        <v>751</v>
      </c>
      <c r="I115" s="91">
        <f>+'Ark1'!AG493</f>
        <v>23.592142836677542</v>
      </c>
      <c r="J115" s="149">
        <f>+I115-I120</f>
        <v>3.0048081629028545</v>
      </c>
      <c r="K115" s="91">
        <f>+'Ark1'!AH493</f>
        <v>0.19436345966958216</v>
      </c>
      <c r="L115" s="339"/>
      <c r="M115" s="148"/>
      <c r="N115" s="89">
        <f>+'Ark1'!S493</f>
        <v>3.9319727891156449</v>
      </c>
      <c r="O115" s="117">
        <f>+N115-N120</f>
        <v>0.22828594341696418</v>
      </c>
      <c r="P115" s="117"/>
      <c r="Q115" s="117"/>
      <c r="R115" s="117"/>
      <c r="S115" s="89">
        <f>+'Ark1'!T493</f>
        <v>3.4415937803692915</v>
      </c>
      <c r="T115" s="117">
        <f>+S115-S120</f>
        <v>0.21219004800697983</v>
      </c>
      <c r="U115" s="89">
        <f>+'Ark1'!U493</f>
        <v>11.523090379008735</v>
      </c>
      <c r="V115" s="117">
        <f>+U115-U120</f>
        <v>9.3254238817564783E-2</v>
      </c>
      <c r="W115" s="91">
        <f>+'Ark1'!W493</f>
        <v>0.6413994169096211</v>
      </c>
      <c r="X115" s="149">
        <f>+W115-W120</f>
        <v>9.5200054142210999E-2</v>
      </c>
      <c r="Y115" s="145">
        <f>+'Ark1'!X493</f>
        <v>28.279883381924201</v>
      </c>
      <c r="Z115" s="145">
        <f>+'Ark1'!Y493</f>
        <v>5.8309037900874605</v>
      </c>
      <c r="AA115" s="91">
        <f>+'Ark1'!Z493</f>
        <v>7.165788454288764</v>
      </c>
      <c r="AB115" s="89">
        <f>+'Ark1'!Z493</f>
        <v>7.165788454288764</v>
      </c>
      <c r="AC115" s="89">
        <f>+'Ark1'!AA493</f>
        <v>1.548326817301823</v>
      </c>
      <c r="AD115" s="89">
        <f>+'Ark1'!AC493</f>
        <v>-3.8174101450402929</v>
      </c>
      <c r="AE115" s="89">
        <f t="shared" si="110"/>
        <v>2.9306129510627761</v>
      </c>
      <c r="AF115" s="145">
        <f t="shared" si="111"/>
        <v>18.915441176470587</v>
      </c>
      <c r="AG115" s="47"/>
      <c r="AH115" s="22"/>
      <c r="AI115" s="22"/>
      <c r="AJ115" s="22"/>
      <c r="AR115" s="1"/>
    </row>
    <row r="116" spans="1:55" ht="15.6">
      <c r="A116" s="47"/>
      <c r="B116" s="88">
        <f>+'Ark1'!C494</f>
        <v>2003</v>
      </c>
      <c r="C116" s="88">
        <f>+'Ark1'!G494</f>
        <v>2</v>
      </c>
      <c r="D116" s="89" t="str">
        <f t="shared" si="112"/>
        <v>Vest</v>
      </c>
      <c r="E116" s="88">
        <f>+'Ark1'!Q494</f>
        <v>337</v>
      </c>
      <c r="F116" s="97">
        <f>+E116-E121</f>
        <v>4</v>
      </c>
      <c r="G116" s="343">
        <f>+'Ark1'!R494</f>
        <v>5983</v>
      </c>
      <c r="H116" s="97">
        <f>+G116-G121</f>
        <v>-907</v>
      </c>
      <c r="I116" s="91">
        <f>+'Ark1'!AG494</f>
        <v>26.028305971265791</v>
      </c>
      <c r="J116" s="149">
        <f>+I116-I121</f>
        <v>-5.3740129512981696</v>
      </c>
      <c r="K116" s="91">
        <f>+'Ark1'!AH494</f>
        <v>1.2201236837706837</v>
      </c>
      <c r="L116" s="339"/>
      <c r="M116" s="148"/>
      <c r="N116" s="89">
        <f>+'Ark1'!S494</f>
        <v>3.2127695136219296</v>
      </c>
      <c r="O116" s="117">
        <f>+N116-N121</f>
        <v>7.3994120254119444E-3</v>
      </c>
      <c r="P116" s="117"/>
      <c r="Q116" s="117"/>
      <c r="R116" s="117"/>
      <c r="S116" s="89">
        <f>+'Ark1'!T494</f>
        <v>3.0307538024402474</v>
      </c>
      <c r="T116" s="117">
        <f>+S116-S121</f>
        <v>-0.3152549058326124</v>
      </c>
      <c r="U116" s="89">
        <f>+'Ark1'!U494</f>
        <v>10.932358348654509</v>
      </c>
      <c r="V116" s="117">
        <f>+U116-U121</f>
        <v>-0.18604513465465544</v>
      </c>
      <c r="W116" s="91">
        <f>+'Ark1'!W494</f>
        <v>1.671402306535183E-2</v>
      </c>
      <c r="X116" s="149">
        <f>+W116-W121</f>
        <v>-0.12842385792158581</v>
      </c>
      <c r="Y116" s="145">
        <f>+'Ark1'!X494</f>
        <v>25.956877820491403</v>
      </c>
      <c r="Z116" s="145">
        <f>+'Ark1'!Y494</f>
        <v>3.9779374895537361</v>
      </c>
      <c r="AA116" s="91">
        <f>+'Ark1'!Z494</f>
        <v>6.8328707181042256</v>
      </c>
      <c r="AB116" s="89">
        <f>+'Ark1'!Z494</f>
        <v>6.8328707181042256</v>
      </c>
      <c r="AC116" s="89">
        <f>+'Ark1'!AA494</f>
        <v>1.2937412439682541</v>
      </c>
      <c r="AD116" s="89">
        <f>+'Ark1'!AC494</f>
        <v>17.855158687782012</v>
      </c>
      <c r="AE116" s="89">
        <f t="shared" si="110"/>
        <v>3.4027832691707371</v>
      </c>
      <c r="AF116" s="145">
        <f t="shared" si="111"/>
        <v>17.753709198813056</v>
      </c>
      <c r="AG116" s="47"/>
      <c r="AH116" s="22"/>
      <c r="AI116" s="22"/>
      <c r="AJ116" s="22"/>
      <c r="AR116" s="1"/>
    </row>
    <row r="117" spans="1:55" ht="15.6">
      <c r="A117" s="47"/>
      <c r="B117" s="88">
        <f>+'Ark1'!C495</f>
        <v>2003</v>
      </c>
      <c r="C117" s="88">
        <f>+'Ark1'!G495</f>
        <v>3</v>
      </c>
      <c r="D117" s="89" t="str">
        <f t="shared" si="112"/>
        <v>Midt</v>
      </c>
      <c r="E117" s="88">
        <f>+'Ark1'!Q495</f>
        <v>135</v>
      </c>
      <c r="F117" s="97">
        <f>+E117-E122</f>
        <v>-18</v>
      </c>
      <c r="G117" s="343">
        <f>+'Ark1'!R495</f>
        <v>3607</v>
      </c>
      <c r="H117" s="97">
        <f>+G117-G122</f>
        <v>-51</v>
      </c>
      <c r="I117" s="91">
        <f>+'Ark1'!AG495</f>
        <v>15.056697896670389</v>
      </c>
      <c r="J117" s="149">
        <f>+I117-I122</f>
        <v>-0.41408601557371227</v>
      </c>
      <c r="K117" s="91">
        <f>+'Ark1'!AH495</f>
        <v>0.94261158857776561</v>
      </c>
      <c r="L117" s="339"/>
      <c r="M117" s="148"/>
      <c r="N117" s="89">
        <f>+'Ark1'!S495</f>
        <v>3.5957859717216523</v>
      </c>
      <c r="O117" s="117">
        <f>+N117-N122</f>
        <v>-0.24538406655062861</v>
      </c>
      <c r="P117" s="117"/>
      <c r="Q117" s="117"/>
      <c r="R117" s="117"/>
      <c r="S117" s="89">
        <f>+'Ark1'!T495</f>
        <v>4.3690047130579428</v>
      </c>
      <c r="T117" s="117">
        <f>+S117-S122</f>
        <v>-0.16790069973593358</v>
      </c>
      <c r="U117" s="89">
        <f>+'Ark1'!U495</f>
        <v>10.489880787357921</v>
      </c>
      <c r="V117" s="117">
        <f>+U117-U122</f>
        <v>0.17252157467341256</v>
      </c>
      <c r="W117" s="91">
        <f>+'Ark1'!W495</f>
        <v>1.2752980316052118</v>
      </c>
      <c r="X117" s="149">
        <f>+W117-W122</f>
        <v>0.4551777472968469</v>
      </c>
      <c r="Y117" s="145">
        <f>+'Ark1'!X495</f>
        <v>28.139728306071529</v>
      </c>
      <c r="Z117" s="145">
        <f>+'Ark1'!Y495</f>
        <v>5.5447740504574439</v>
      </c>
      <c r="AA117" s="91">
        <f>+'Ark1'!Z495</f>
        <v>7.7001508802621395</v>
      </c>
      <c r="AB117" s="89">
        <f>+'Ark1'!Z495</f>
        <v>7.7001508802621395</v>
      </c>
      <c r="AC117" s="89">
        <f>+'Ark1'!AA495</f>
        <v>1.4258209320965995</v>
      </c>
      <c r="AD117" s="89">
        <f>+'Ark1'!AC495</f>
        <v>13.144038587336352</v>
      </c>
      <c r="AE117" s="89">
        <f t="shared" si="110"/>
        <v>2.9172706245181201</v>
      </c>
      <c r="AF117" s="145">
        <f t="shared" si="111"/>
        <v>26.718518518518518</v>
      </c>
      <c r="AG117" s="47"/>
      <c r="AH117" s="22"/>
      <c r="AI117" s="22"/>
      <c r="AJ117" s="22"/>
      <c r="AR117" s="1"/>
    </row>
    <row r="118" spans="1:55" ht="15.6">
      <c r="A118" s="47"/>
      <c r="B118" s="88">
        <f>+'Ark1'!C496</f>
        <v>2003</v>
      </c>
      <c r="C118" s="88">
        <f>+'Ark1'!G496</f>
        <v>4</v>
      </c>
      <c r="D118" s="89" t="str">
        <f t="shared" si="112"/>
        <v>Nord</v>
      </c>
      <c r="E118" s="88">
        <f>+'Ark1'!Q496</f>
        <v>236</v>
      </c>
      <c r="F118" s="97">
        <f>+E118-E123</f>
        <v>-15</v>
      </c>
      <c r="G118" s="343">
        <f>+'Ark1'!R496</f>
        <v>5705</v>
      </c>
      <c r="H118" s="97">
        <f>+G118-G123</f>
        <v>603</v>
      </c>
      <c r="I118" s="91">
        <f>+'Ark1'!AG496</f>
        <v>35.322853295386253</v>
      </c>
      <c r="J118" s="149">
        <f>+I118-I123</f>
        <v>2.7832908039689954</v>
      </c>
      <c r="K118" s="91">
        <f>+'Ark1'!AH496</f>
        <v>0</v>
      </c>
      <c r="L118" s="339"/>
      <c r="M118" s="148"/>
      <c r="N118" s="89">
        <f>+'Ark1'!S496</f>
        <v>4.2254163014899211</v>
      </c>
      <c r="O118" s="117">
        <f>+N118-N123</f>
        <v>0.75168051160360294</v>
      </c>
      <c r="P118" s="117"/>
      <c r="Q118" s="117"/>
      <c r="R118" s="117"/>
      <c r="S118" s="89">
        <f>+'Ark1'!T496</f>
        <v>4.8378615249780887</v>
      </c>
      <c r="T118" s="117">
        <f>+S118-S123</f>
        <v>0.55365925135990057</v>
      </c>
      <c r="U118" s="89">
        <f>+'Ark1'!U496</f>
        <v>15.559193689745888</v>
      </c>
      <c r="V118" s="117">
        <f>+U118-U123</f>
        <v>5.6962075334965334E-4</v>
      </c>
      <c r="W118" s="91">
        <f>+'Ark1'!W496</f>
        <v>2.1560035056967575</v>
      </c>
      <c r="X118" s="149">
        <f>+W118-W123</f>
        <v>1.1563955088327829</v>
      </c>
      <c r="Y118" s="145">
        <f>+'Ark1'!X496</f>
        <v>50.46450482033304</v>
      </c>
      <c r="Z118" s="145">
        <f>+'Ark1'!Y496</f>
        <v>13.461875547765118</v>
      </c>
      <c r="AA118" s="91">
        <f>+'Ark1'!Z496</f>
        <v>7.07571175276607</v>
      </c>
      <c r="AB118" s="89">
        <f>+'Ark1'!Z496</f>
        <v>7.07571175276607</v>
      </c>
      <c r="AC118" s="89">
        <f>+'Ark1'!AA496</f>
        <v>1.8375818922069476</v>
      </c>
      <c r="AD118" s="89">
        <f>+'Ark1'!AC496</f>
        <v>43.431168861244693</v>
      </c>
      <c r="AE118" s="89">
        <f t="shared" si="110"/>
        <v>3.6822865676595158</v>
      </c>
      <c r="AF118" s="145">
        <f t="shared" si="111"/>
        <v>24.173728813559322</v>
      </c>
      <c r="AG118" s="47"/>
      <c r="AH118" s="22"/>
      <c r="AI118" s="22"/>
      <c r="AJ118" s="22"/>
      <c r="AR118" s="1"/>
    </row>
    <row r="119" spans="1:55">
      <c r="A119" s="47"/>
      <c r="B119" s="47"/>
      <c r="C119" s="47"/>
      <c r="D119" s="47"/>
      <c r="E119" s="47"/>
      <c r="F119" s="47"/>
      <c r="G119" s="336"/>
      <c r="H119" s="47"/>
      <c r="I119" s="47"/>
      <c r="J119" s="47"/>
      <c r="K119" s="47"/>
      <c r="L119" s="339"/>
      <c r="M119" s="148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22"/>
      <c r="AI119" s="22"/>
      <c r="AJ119" s="22"/>
      <c r="AR119" s="1"/>
    </row>
    <row r="120" spans="1:55" ht="15.6">
      <c r="A120" s="47"/>
      <c r="B120" s="88">
        <f>+'Ark1'!C497</f>
        <v>2002</v>
      </c>
      <c r="C120" s="88">
        <f>+'Ark1'!G497</f>
        <v>1</v>
      </c>
      <c r="D120" s="89" t="str">
        <f t="shared" si="112"/>
        <v>Øst</v>
      </c>
      <c r="E120" s="88">
        <f>+'Ark1'!Q497</f>
        <v>283</v>
      </c>
      <c r="F120" s="97">
        <f>+E120-E125</f>
        <v>12</v>
      </c>
      <c r="G120" s="343">
        <f>+'Ark1'!R497</f>
        <v>4394</v>
      </c>
      <c r="H120" s="97">
        <f>+G120-G125</f>
        <v>344</v>
      </c>
      <c r="I120" s="91">
        <f>+'Ark1'!AG497</f>
        <v>20.587334673774688</v>
      </c>
      <c r="J120" s="149">
        <f>+I120-I125</f>
        <v>1.5465757301071612</v>
      </c>
      <c r="K120" s="91">
        <f>+'Ark1'!AH497</f>
        <v>6.8274920345926263E-2</v>
      </c>
      <c r="L120" s="339"/>
      <c r="M120" s="148"/>
      <c r="N120" s="89">
        <f>+'Ark1'!S497</f>
        <v>3.7036868456986807</v>
      </c>
      <c r="O120" s="117">
        <f>+N120-N125</f>
        <v>0.21850166051349529</v>
      </c>
      <c r="P120" s="117"/>
      <c r="Q120" s="117"/>
      <c r="R120" s="117"/>
      <c r="S120" s="89">
        <f>+'Ark1'!T497</f>
        <v>3.2294037323623117</v>
      </c>
      <c r="T120" s="117">
        <f>+S120-S125</f>
        <v>-0.16639873677349071</v>
      </c>
      <c r="U120" s="89">
        <f>+'Ark1'!U497</f>
        <v>11.429836140191171</v>
      </c>
      <c r="V120" s="117">
        <f>+U120-U125</f>
        <v>0.26551515253683</v>
      </c>
      <c r="W120" s="91">
        <f>+'Ark1'!W497</f>
        <v>0.5461993627674101</v>
      </c>
      <c r="X120" s="149">
        <f>+W120-W125</f>
        <v>-2.1701871800490991E-2</v>
      </c>
      <c r="Y120" s="145">
        <f>+'Ark1'!X497</f>
        <v>28.083750568957662</v>
      </c>
      <c r="Z120" s="145">
        <f>+'Ark1'!Y497</f>
        <v>6.8730086481565742</v>
      </c>
      <c r="AA120" s="91">
        <f>+'Ark1'!Z497</f>
        <v>7.295182978734875</v>
      </c>
      <c r="AB120" s="89">
        <f>+'Ark1'!Z497</f>
        <v>7.295182978734875</v>
      </c>
      <c r="AC120" s="89">
        <f>+'Ark1'!AA497</f>
        <v>1.623549404931929</v>
      </c>
      <c r="AD120" s="89">
        <f>+'Ark1'!AC497</f>
        <v>-2.0603246528193142</v>
      </c>
      <c r="AE120" s="89">
        <f t="shared" si="110"/>
        <v>3.0860698045962884</v>
      </c>
      <c r="AF120" s="145">
        <f t="shared" si="111"/>
        <v>15.526501766784452</v>
      </c>
      <c r="AG120" s="47"/>
      <c r="AH120" s="22"/>
      <c r="AI120" s="22"/>
      <c r="AJ120" s="22"/>
      <c r="AR120" s="1"/>
    </row>
    <row r="121" spans="1:55" ht="15.6">
      <c r="A121" s="47"/>
      <c r="B121" s="88">
        <f>+'Ark1'!C498</f>
        <v>2002</v>
      </c>
      <c r="C121" s="88">
        <f>+'Ark1'!G498</f>
        <v>2</v>
      </c>
      <c r="D121" s="89" t="str">
        <f t="shared" si="112"/>
        <v>Vest</v>
      </c>
      <c r="E121" s="88">
        <f>+'Ark1'!Q498</f>
        <v>333</v>
      </c>
      <c r="F121" s="97">
        <f>+E121-E126</f>
        <v>-13</v>
      </c>
      <c r="G121" s="343">
        <f>+'Ark1'!R498</f>
        <v>6890</v>
      </c>
      <c r="H121" s="97">
        <f>+G121-G126</f>
        <v>51</v>
      </c>
      <c r="I121" s="91">
        <f>+'Ark1'!AG498</f>
        <v>31.402318922563961</v>
      </c>
      <c r="J121" s="149">
        <f>+I121-I126</f>
        <v>0.22984814874243753</v>
      </c>
      <c r="K121" s="91">
        <f>+'Ark1'!AH498</f>
        <v>1.4078374455732945</v>
      </c>
      <c r="L121" s="339"/>
      <c r="M121" s="148"/>
      <c r="N121" s="89">
        <f>+'Ark1'!S498</f>
        <v>3.2053701015965177</v>
      </c>
      <c r="O121" s="117">
        <f>+N121-N126</f>
        <v>-0.21238103161009114</v>
      </c>
      <c r="P121" s="117"/>
      <c r="Q121" s="117"/>
      <c r="R121" s="117"/>
      <c r="S121" s="89">
        <f>+'Ark1'!T498</f>
        <v>3.3460087082728598</v>
      </c>
      <c r="T121" s="117">
        <f>+S121-S126</f>
        <v>-0.17745963505218798</v>
      </c>
      <c r="U121" s="89">
        <f>+'Ark1'!U498</f>
        <v>11.118403483309164</v>
      </c>
      <c r="V121" s="117">
        <f>+U121-U126</f>
        <v>0.29455496744427023</v>
      </c>
      <c r="W121" s="91">
        <f>+'Ark1'!W498</f>
        <v>0.14513788098693764</v>
      </c>
      <c r="X121" s="149">
        <f>+W121-W126</f>
        <v>8.6649797933859726E-2</v>
      </c>
      <c r="Y121" s="145">
        <f>+'Ark1'!X498</f>
        <v>26.298984034833087</v>
      </c>
      <c r="Z121" s="145">
        <f>+'Ark1'!Y498</f>
        <v>4.600870827285922</v>
      </c>
      <c r="AA121" s="91">
        <f>+'Ark1'!Z498</f>
        <v>6.8769506950300308</v>
      </c>
      <c r="AB121" s="89">
        <f>+'Ark1'!Z498</f>
        <v>6.8769506950300308</v>
      </c>
      <c r="AC121" s="89">
        <f>+'Ark1'!AA498</f>
        <v>1.2338007701928362</v>
      </c>
      <c r="AD121" s="89">
        <f>+'Ark1'!AC498</f>
        <v>8.0570378670465193</v>
      </c>
      <c r="AE121" s="89">
        <f t="shared" si="110"/>
        <v>3.4686800996151286</v>
      </c>
      <c r="AF121" s="145">
        <f t="shared" si="111"/>
        <v>20.69069069069069</v>
      </c>
      <c r="AG121" s="47"/>
      <c r="AH121" s="3"/>
      <c r="AI121" s="3"/>
      <c r="AJ121" s="22"/>
      <c r="AK121" s="3"/>
      <c r="AL121" s="3"/>
      <c r="AM121" s="3"/>
      <c r="AN121" s="3"/>
      <c r="AO121" s="3"/>
      <c r="AP121" s="3"/>
      <c r="AS121" s="22"/>
      <c r="AT121" s="22"/>
      <c r="AU121" s="22"/>
      <c r="BC121" s="1"/>
    </row>
    <row r="122" spans="1:55" ht="15.6">
      <c r="A122" s="47"/>
      <c r="B122" s="88">
        <f>+'Ark1'!C499</f>
        <v>2002</v>
      </c>
      <c r="C122" s="88">
        <f>+'Ark1'!G499</f>
        <v>3</v>
      </c>
      <c r="D122" s="89" t="str">
        <f t="shared" si="112"/>
        <v>Midt</v>
      </c>
      <c r="E122" s="88">
        <f>+'Ark1'!Q499</f>
        <v>153</v>
      </c>
      <c r="F122" s="97">
        <f>+E122-E127</f>
        <v>-11</v>
      </c>
      <c r="G122" s="343">
        <f>+'Ark1'!R499</f>
        <v>3658</v>
      </c>
      <c r="H122" s="97">
        <f>+G122-G127</f>
        <v>-749</v>
      </c>
      <c r="I122" s="91">
        <f>+'Ark1'!AG499</f>
        <v>15.470783912244102</v>
      </c>
      <c r="J122" s="149">
        <f>+I122-I127</f>
        <v>-2.5632241958332749</v>
      </c>
      <c r="K122" s="91">
        <f>+'Ark1'!AH499</f>
        <v>0.73810825587752882</v>
      </c>
      <c r="L122" s="339"/>
      <c r="M122" s="148"/>
      <c r="N122" s="89">
        <f>+'Ark1'!S499</f>
        <v>3.8411700382722809</v>
      </c>
      <c r="O122" s="117">
        <f>+N122-N127</f>
        <v>0.36079790303288828</v>
      </c>
      <c r="P122" s="117"/>
      <c r="Q122" s="117"/>
      <c r="R122" s="117"/>
      <c r="S122" s="89">
        <f>+'Ark1'!T499</f>
        <v>4.5369054127938764</v>
      </c>
      <c r="T122" s="117">
        <f>+S122-S127</f>
        <v>0.4161883717228525</v>
      </c>
      <c r="U122" s="89">
        <f>+'Ark1'!U499</f>
        <v>10.317359212684508</v>
      </c>
      <c r="V122" s="117">
        <f>+U122-U127</f>
        <v>0.5999097005447247</v>
      </c>
      <c r="W122" s="91">
        <f>+'Ark1'!W499</f>
        <v>0.82012028430836492</v>
      </c>
      <c r="X122" s="149">
        <f>+W122-W127</f>
        <v>0.43437034103629774</v>
      </c>
      <c r="Y122" s="145">
        <f>+'Ark1'!X499</f>
        <v>25.615090213231277</v>
      </c>
      <c r="Z122" s="145">
        <f>+'Ark1'!Y499</f>
        <v>5.2214324767632565</v>
      </c>
      <c r="AA122" s="91">
        <f>+'Ark1'!Z499</f>
        <v>7.3355767009697859</v>
      </c>
      <c r="AB122" s="89">
        <f>+'Ark1'!Z499</f>
        <v>7.3355767009697859</v>
      </c>
      <c r="AC122" s="89">
        <f>+'Ark1'!AA499</f>
        <v>1.439382023728955</v>
      </c>
      <c r="AD122" s="89">
        <f>+'Ark1'!AC499</f>
        <v>-16.402654122120651</v>
      </c>
      <c r="AE122" s="89">
        <f t="shared" si="110"/>
        <v>2.68599387943918</v>
      </c>
      <c r="AF122" s="145">
        <f t="shared" si="111"/>
        <v>23.908496732026144</v>
      </c>
      <c r="AG122" s="47"/>
      <c r="AH122" s="3"/>
      <c r="AI122" s="3"/>
      <c r="AJ122" s="22"/>
      <c r="AK122" s="3"/>
      <c r="AL122" s="3"/>
      <c r="AM122" s="3"/>
      <c r="AN122" s="3"/>
      <c r="AO122" s="3"/>
      <c r="AP122" s="3"/>
      <c r="AS122" s="22"/>
      <c r="AT122" s="22"/>
      <c r="AU122" s="22"/>
      <c r="BC122" s="1"/>
    </row>
    <row r="123" spans="1:55" ht="15.6">
      <c r="A123" s="47"/>
      <c r="B123" s="88">
        <f>+'Ark1'!C500</f>
        <v>2002</v>
      </c>
      <c r="C123" s="88">
        <f>+'Ark1'!G500</f>
        <v>4</v>
      </c>
      <c r="D123" s="89" t="str">
        <f t="shared" si="112"/>
        <v>Nord</v>
      </c>
      <c r="E123" s="88">
        <f>+'Ark1'!Q500</f>
        <v>251</v>
      </c>
      <c r="F123" s="97">
        <f>+E123-E128</f>
        <v>-22</v>
      </c>
      <c r="G123" s="343">
        <f>+'Ark1'!R500</f>
        <v>5102</v>
      </c>
      <c r="H123" s="97">
        <f>+G123-G128</f>
        <v>269</v>
      </c>
      <c r="I123" s="91">
        <f>+'Ark1'!AG500</f>
        <v>32.539562491417257</v>
      </c>
      <c r="J123" s="149">
        <f>+I123-I128</f>
        <v>0.78680031698369746</v>
      </c>
      <c r="K123" s="91">
        <f>+'Ark1'!AH500</f>
        <v>0.31360250882007074</v>
      </c>
      <c r="L123" s="339"/>
      <c r="M123" s="148"/>
      <c r="N123" s="89">
        <f>+'Ark1'!S500</f>
        <v>3.4737357898863181</v>
      </c>
      <c r="O123" s="117">
        <f>+N123-N128</f>
        <v>-0.1310645411709972</v>
      </c>
      <c r="P123" s="117"/>
      <c r="Q123" s="117"/>
      <c r="R123" s="117"/>
      <c r="S123" s="89">
        <f>+'Ark1'!T500</f>
        <v>4.2842022736181882</v>
      </c>
      <c r="T123" s="117">
        <f>+S123-S128</f>
        <v>-7.1270517608794215E-2</v>
      </c>
      <c r="U123" s="89">
        <f>+'Ark1'!U500</f>
        <v>15.558624068992538</v>
      </c>
      <c r="V123" s="117">
        <f>+U123-U128</f>
        <v>-4.2927762168240235E-2</v>
      </c>
      <c r="W123" s="91">
        <f>+'Ark1'!W500</f>
        <v>0.99960799686397472</v>
      </c>
      <c r="X123" s="149">
        <f>+W123-W128</f>
        <v>-0.11771043889021537</v>
      </c>
      <c r="Y123" s="145">
        <f>+'Ark1'!X500</f>
        <v>48.333986671893378</v>
      </c>
      <c r="Z123" s="145">
        <f>+'Ark1'!Y500</f>
        <v>9.7608780870246967</v>
      </c>
      <c r="AA123" s="91">
        <f>+'Ark1'!Z500</f>
        <v>6.0522068107168554</v>
      </c>
      <c r="AB123" s="89">
        <f>+'Ark1'!Z500</f>
        <v>6.0522068107168554</v>
      </c>
      <c r="AC123" s="89">
        <f>+'Ark1'!AA500</f>
        <v>1.6180806970811796</v>
      </c>
      <c r="AD123" s="89">
        <f>+'Ark1'!AC500</f>
        <v>40.837678275709671</v>
      </c>
      <c r="AE123" s="89">
        <f t="shared" si="110"/>
        <v>4.478931332167237</v>
      </c>
      <c r="AF123" s="145">
        <f t="shared" si="111"/>
        <v>20.326693227091635</v>
      </c>
      <c r="AG123" s="47"/>
      <c r="AH123" s="3"/>
      <c r="AI123" s="3"/>
      <c r="AJ123" s="22"/>
      <c r="AK123" s="3"/>
      <c r="AL123" s="3"/>
      <c r="AM123" s="3"/>
      <c r="AN123" s="3"/>
      <c r="AO123" s="3"/>
      <c r="AP123" s="3"/>
      <c r="AS123" s="22"/>
      <c r="AT123" s="22"/>
      <c r="AU123" s="22"/>
      <c r="BC123" s="1"/>
    </row>
    <row r="124" spans="1:55">
      <c r="A124" s="47"/>
      <c r="B124" s="47"/>
      <c r="C124" s="47"/>
      <c r="D124" s="47"/>
      <c r="E124" s="47"/>
      <c r="F124" s="47"/>
      <c r="G124" s="336"/>
      <c r="H124" s="47"/>
      <c r="I124" s="47"/>
      <c r="J124" s="47"/>
      <c r="K124" s="47"/>
      <c r="L124" s="339"/>
      <c r="M124" s="148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3"/>
      <c r="AI124" s="3"/>
      <c r="AJ124" s="22"/>
      <c r="AK124" s="3"/>
      <c r="AL124" s="3"/>
      <c r="AM124" s="3"/>
      <c r="AN124" s="3"/>
      <c r="AO124" s="3"/>
      <c r="AP124" s="3"/>
      <c r="BC124" s="1"/>
    </row>
    <row r="125" spans="1:55" ht="15.6">
      <c r="A125" s="47"/>
      <c r="B125" s="88">
        <f>+'Ark1'!C501</f>
        <v>2001</v>
      </c>
      <c r="C125" s="88">
        <f>+'Ark1'!G501</f>
        <v>1</v>
      </c>
      <c r="D125" s="89" t="str">
        <f t="shared" si="112"/>
        <v>Øst</v>
      </c>
      <c r="E125" s="88">
        <f>+'Ark1'!Q501</f>
        <v>271</v>
      </c>
      <c r="F125" s="97">
        <f>+E125-E130</f>
        <v>-30</v>
      </c>
      <c r="G125" s="343">
        <f>+'Ark1'!R501</f>
        <v>4050</v>
      </c>
      <c r="H125" s="97">
        <f>+G125-G130</f>
        <v>-235</v>
      </c>
      <c r="I125" s="91">
        <f>+'Ark1'!AG501</f>
        <v>19.040758943667527</v>
      </c>
      <c r="J125" s="149">
        <f>+I125-I130</f>
        <v>-1.4767665705850739</v>
      </c>
      <c r="K125" s="91">
        <f>+'Ark1'!AH501</f>
        <v>0.32098765432098764</v>
      </c>
      <c r="L125" s="339"/>
      <c r="M125" s="148"/>
      <c r="N125" s="89">
        <f>+'Ark1'!S501</f>
        <v>3.4851851851851854</v>
      </c>
      <c r="O125" s="117">
        <f>+N125-N130</f>
        <v>-1.1664289727300048E-2</v>
      </c>
      <c r="P125" s="117"/>
      <c r="Q125" s="117"/>
      <c r="R125" s="117"/>
      <c r="S125" s="89">
        <f>+'Ark1'!T501</f>
        <v>3.3958024691358024</v>
      </c>
      <c r="T125" s="117">
        <f>+S125-S130</f>
        <v>-0.41003183658181497</v>
      </c>
      <c r="U125" s="89">
        <f>+'Ark1'!U501</f>
        <v>11.164320987654341</v>
      </c>
      <c r="V125" s="117">
        <f>+U125-U130</f>
        <v>-0.69304190616131223</v>
      </c>
      <c r="W125" s="91">
        <f>+'Ark1'!W501</f>
        <v>0.56790123456790109</v>
      </c>
      <c r="X125" s="149">
        <f>+W125-W130</f>
        <v>-0.69230880043793341</v>
      </c>
      <c r="Y125" s="145">
        <f>+'Ark1'!X501</f>
        <v>27.358024691358032</v>
      </c>
      <c r="Z125" s="145">
        <f>+'Ark1'!Y501</f>
        <v>5.5061728395061724</v>
      </c>
      <c r="AA125" s="91">
        <f>+'Ark1'!Z501</f>
        <v>7.088523752050639</v>
      </c>
      <c r="AB125" s="89">
        <f>+'Ark1'!Z501</f>
        <v>7.088523752050639</v>
      </c>
      <c r="AC125" s="89">
        <f>+'Ark1'!AA501</f>
        <v>1.4061251468732816</v>
      </c>
      <c r="AD125" s="89">
        <f>+'Ark1'!AC501</f>
        <v>7.5867678284630307</v>
      </c>
      <c r="AE125" s="89">
        <f t="shared" si="110"/>
        <v>3.2033652143110221</v>
      </c>
      <c r="AF125" s="145">
        <f t="shared" si="111"/>
        <v>14.944649446494465</v>
      </c>
      <c r="AG125" s="47"/>
      <c r="AH125" s="3"/>
      <c r="AI125" s="3"/>
      <c r="AJ125" s="22"/>
      <c r="AK125" s="3"/>
      <c r="AL125" s="3"/>
      <c r="AM125" s="3"/>
      <c r="AN125" s="3"/>
      <c r="AO125" s="3"/>
      <c r="AP125" s="3"/>
      <c r="BC125" s="1"/>
    </row>
    <row r="126" spans="1:55" ht="15.6">
      <c r="A126" s="47"/>
      <c r="B126" s="88">
        <f>+'Ark1'!C502</f>
        <v>2001</v>
      </c>
      <c r="C126" s="88">
        <f>+'Ark1'!G502</f>
        <v>2</v>
      </c>
      <c r="D126" s="89" t="str">
        <f t="shared" si="112"/>
        <v>Vest</v>
      </c>
      <c r="E126" s="88">
        <f>+'Ark1'!Q502</f>
        <v>346</v>
      </c>
      <c r="F126" s="97">
        <f>+E126-E131</f>
        <v>-65</v>
      </c>
      <c r="G126" s="343">
        <f>+'Ark1'!R502</f>
        <v>6839</v>
      </c>
      <c r="H126" s="97">
        <f>+G126-G131</f>
        <v>-618</v>
      </c>
      <c r="I126" s="91">
        <f>+'Ark1'!AG502</f>
        <v>31.172470773821523</v>
      </c>
      <c r="J126" s="149">
        <f>+I126-I131</f>
        <v>2.4999981551658834E-3</v>
      </c>
      <c r="K126" s="91">
        <f>+'Ark1'!AH502</f>
        <v>1.3452259102207924</v>
      </c>
      <c r="L126" s="339"/>
      <c r="M126" s="148"/>
      <c r="N126" s="89">
        <f>+'Ark1'!S502</f>
        <v>3.4177511332066088</v>
      </c>
      <c r="O126" s="117">
        <f>+N126-N131</f>
        <v>-5.4422663226274537E-2</v>
      </c>
      <c r="P126" s="117"/>
      <c r="Q126" s="117"/>
      <c r="R126" s="117"/>
      <c r="S126" s="89">
        <f>+'Ark1'!T502</f>
        <v>3.5234683433250478</v>
      </c>
      <c r="T126" s="117">
        <f>+S126-S131</f>
        <v>-0.14811540349002428</v>
      </c>
      <c r="U126" s="89">
        <f>+'Ark1'!U502</f>
        <v>10.823848515864894</v>
      </c>
      <c r="V126" s="117">
        <f>+U126-U131</f>
        <v>0.47275558305010534</v>
      </c>
      <c r="W126" s="91">
        <f>+'Ark1'!W502</f>
        <v>5.8488083053077913E-2</v>
      </c>
      <c r="X126" s="149">
        <f>+W126-W131</f>
        <v>4.8472087068260755E-3</v>
      </c>
      <c r="Y126" s="145">
        <f>+'Ark1'!X502</f>
        <v>26.217283228542183</v>
      </c>
      <c r="Z126" s="145">
        <f>+'Ark1'!Y502</f>
        <v>4.6644246234829652</v>
      </c>
      <c r="AA126" s="91">
        <f>+'Ark1'!Z502</f>
        <v>7.0079688552254211</v>
      </c>
      <c r="AB126" s="89">
        <f>+'Ark1'!Z502</f>
        <v>7.0079688552254211</v>
      </c>
      <c r="AC126" s="89">
        <f>+'Ark1'!AA502</f>
        <v>1.2920785692675623</v>
      </c>
      <c r="AD126" s="89">
        <f>+'Ark1'!AC502</f>
        <v>16.343295824523238</v>
      </c>
      <c r="AE126" s="89">
        <f t="shared" si="110"/>
        <v>3.1669504577735954</v>
      </c>
      <c r="AF126" s="145">
        <f t="shared" si="111"/>
        <v>19.765895953757227</v>
      </c>
      <c r="AG126" s="47"/>
      <c r="AH126" s="3"/>
      <c r="AI126" s="3"/>
      <c r="AJ126" s="22"/>
      <c r="AK126" s="3"/>
      <c r="AL126" s="3"/>
      <c r="AM126" s="3"/>
      <c r="AN126" s="3"/>
      <c r="AO126" s="3"/>
      <c r="AP126" s="3"/>
      <c r="BC126" s="1"/>
    </row>
    <row r="127" spans="1:55" ht="15.6">
      <c r="A127" s="47"/>
      <c r="B127" s="88">
        <f>+'Ark1'!C503</f>
        <v>2001</v>
      </c>
      <c r="C127" s="88">
        <f>+'Ark1'!G503</f>
        <v>3</v>
      </c>
      <c r="D127" s="89" t="str">
        <f t="shared" si="112"/>
        <v>Midt</v>
      </c>
      <c r="E127" s="88">
        <f>+'Ark1'!Q503</f>
        <v>164</v>
      </c>
      <c r="F127" s="97">
        <f>+E127-E132</f>
        <v>-26</v>
      </c>
      <c r="G127" s="343">
        <f>+'Ark1'!R503</f>
        <v>4407</v>
      </c>
      <c r="H127" s="97">
        <f>+G127-G132</f>
        <v>53</v>
      </c>
      <c r="I127" s="91">
        <f>+'Ark1'!AG503</f>
        <v>18.034008108077376</v>
      </c>
      <c r="J127" s="149">
        <f>+I127-I132</f>
        <v>0.89195975567642805</v>
      </c>
      <c r="K127" s="91">
        <f>+'Ark1'!AH503</f>
        <v>0.43113228953936927</v>
      </c>
      <c r="L127" s="339"/>
      <c r="M127" s="148"/>
      <c r="N127" s="89">
        <f>+'Ark1'!S503</f>
        <v>3.4803721352393926</v>
      </c>
      <c r="O127" s="117">
        <f>+N127-N132</f>
        <v>-8.8530023694919802E-2</v>
      </c>
      <c r="P127" s="117"/>
      <c r="Q127" s="117"/>
      <c r="R127" s="117"/>
      <c r="S127" s="89">
        <f>+'Ark1'!T503</f>
        <v>4.1207170410710239</v>
      </c>
      <c r="T127" s="117">
        <f>+S127-S132</f>
        <v>-0.19416582525878745</v>
      </c>
      <c r="U127" s="89">
        <f>+'Ark1'!U503</f>
        <v>9.7174495121397833</v>
      </c>
      <c r="V127" s="117">
        <f>+U127-U132</f>
        <v>-3.2183009679224384E-2</v>
      </c>
      <c r="W127" s="91">
        <f>+'Ark1'!W503</f>
        <v>0.38574994327206719</v>
      </c>
      <c r="X127" s="149">
        <f>+W127-W132</f>
        <v>-0.30327164607106577</v>
      </c>
      <c r="Y127" s="145">
        <f>+'Ark1'!X503</f>
        <v>24.551849330610391</v>
      </c>
      <c r="Z127" s="145">
        <f>+'Ark1'!Y503</f>
        <v>4.3793964147946438</v>
      </c>
      <c r="AA127" s="91">
        <f>+'Ark1'!Z503</f>
        <v>7.3186720635877567</v>
      </c>
      <c r="AB127" s="89">
        <f>+'Ark1'!Z503</f>
        <v>7.3186720635877567</v>
      </c>
      <c r="AC127" s="89">
        <f>+'Ark1'!AA503</f>
        <v>1.3500247659023252</v>
      </c>
      <c r="AD127" s="89">
        <f>+'Ark1'!AC503</f>
        <v>-8.7822909207147581E-2</v>
      </c>
      <c r="AE127" s="89">
        <f t="shared" si="110"/>
        <v>2.7920719780936247</v>
      </c>
      <c r="AF127" s="145">
        <f t="shared" si="111"/>
        <v>26.871951219512194</v>
      </c>
      <c r="AG127" s="47"/>
      <c r="AH127" s="3"/>
      <c r="AI127" s="3"/>
      <c r="AJ127" s="22"/>
      <c r="AK127" s="3"/>
      <c r="AL127" s="3"/>
      <c r="AM127" s="3"/>
      <c r="AN127" s="3"/>
      <c r="AO127" s="3"/>
      <c r="AP127" s="3"/>
      <c r="BC127" s="1"/>
    </row>
    <row r="128" spans="1:55" ht="15.6">
      <c r="A128" s="47"/>
      <c r="B128" s="88">
        <f>+'Ark1'!C504</f>
        <v>2001</v>
      </c>
      <c r="C128" s="88">
        <f>+'Ark1'!G504</f>
        <v>4</v>
      </c>
      <c r="D128" s="89" t="str">
        <f t="shared" si="112"/>
        <v>Nord</v>
      </c>
      <c r="E128" s="88">
        <f>+'Ark1'!Q504</f>
        <v>273</v>
      </c>
      <c r="F128" s="97">
        <f>+E128-E133</f>
        <v>-27</v>
      </c>
      <c r="G128" s="343">
        <f>+'Ark1'!R504</f>
        <v>4833</v>
      </c>
      <c r="H128" s="97">
        <f>+G128-G133</f>
        <v>-64</v>
      </c>
      <c r="I128" s="91">
        <f>+'Ark1'!AG504</f>
        <v>31.75276217443356</v>
      </c>
      <c r="J128" s="149">
        <f>+I128-I133</f>
        <v>0.58230681675344442</v>
      </c>
      <c r="K128" s="91">
        <f>+'Ark1'!AH504</f>
        <v>0.12414649286157664</v>
      </c>
      <c r="L128" s="339"/>
      <c r="M128" s="148"/>
      <c r="N128" s="89">
        <f>+'Ark1'!S504</f>
        <v>3.6048003310573153</v>
      </c>
      <c r="O128" s="117">
        <f>+N128-N133</f>
        <v>5.568863001586033E-2</v>
      </c>
      <c r="P128" s="117"/>
      <c r="Q128" s="117"/>
      <c r="R128" s="117"/>
      <c r="S128" s="89">
        <f>+'Ark1'!T504</f>
        <v>4.3554727912269824</v>
      </c>
      <c r="T128" s="117">
        <f>+S128-S133</f>
        <v>4.0790332578831467E-2</v>
      </c>
      <c r="U128" s="89">
        <f>+'Ark1'!U504</f>
        <v>15.601551831160778</v>
      </c>
      <c r="V128" s="117">
        <f>+U128-U133</f>
        <v>-0.16101708858602137</v>
      </c>
      <c r="W128" s="91">
        <f>+'Ark1'!W504</f>
        <v>1.1173184357541901</v>
      </c>
      <c r="X128" s="149">
        <f>+W128-W133</f>
        <v>-0.39381082705977755</v>
      </c>
      <c r="Y128" s="145">
        <f>+'Ark1'!X504</f>
        <v>49.22408441961516</v>
      </c>
      <c r="Z128" s="145">
        <f>+'Ark1'!Y504</f>
        <v>10.304158907510862</v>
      </c>
      <c r="AA128" s="91">
        <f>+'Ark1'!Z504</f>
        <v>6.2844412655152979</v>
      </c>
      <c r="AB128" s="89">
        <f>+'Ark1'!Z504</f>
        <v>6.2844412655152979</v>
      </c>
      <c r="AC128" s="89">
        <f>+'Ark1'!AA504</f>
        <v>1.6815086282187641</v>
      </c>
      <c r="AD128" s="89">
        <f>+'Ark1'!AC504</f>
        <v>55.384326897107826</v>
      </c>
      <c r="AE128" s="89">
        <f t="shared" si="110"/>
        <v>4.3279933417518093</v>
      </c>
      <c r="AF128" s="145">
        <f t="shared" si="111"/>
        <v>17.703296703296704</v>
      </c>
      <c r="AG128" s="47"/>
      <c r="AH128" s="3"/>
      <c r="AI128" s="3"/>
      <c r="AJ128" s="22"/>
      <c r="AK128" s="3"/>
      <c r="AL128" s="3"/>
      <c r="AM128" s="3"/>
      <c r="AN128" s="3"/>
      <c r="AO128" s="3"/>
      <c r="AP128" s="3"/>
      <c r="BC128" s="1"/>
    </row>
    <row r="129" spans="1:42">
      <c r="A129" s="47"/>
      <c r="B129" s="47"/>
      <c r="C129" s="47"/>
      <c r="D129" s="47"/>
      <c r="E129" s="47"/>
      <c r="F129" s="47"/>
      <c r="G129" s="336"/>
      <c r="H129" s="47"/>
      <c r="I129" s="47"/>
      <c r="J129" s="47"/>
      <c r="K129" s="47"/>
      <c r="L129" s="339"/>
      <c r="M129" s="148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3"/>
      <c r="AI129" s="3"/>
      <c r="AJ129" s="22"/>
      <c r="AK129" s="3"/>
      <c r="AL129" s="3"/>
      <c r="AM129" s="3"/>
      <c r="AN129" s="3"/>
      <c r="AO129" s="3"/>
      <c r="AP129" s="3"/>
    </row>
    <row r="130" spans="1:42" ht="15.6">
      <c r="A130" s="47"/>
      <c r="B130" s="88">
        <f>+'Ark1'!C505</f>
        <v>2000</v>
      </c>
      <c r="C130" s="88">
        <f>+'Ark1'!G505</f>
        <v>1</v>
      </c>
      <c r="D130" s="89" t="str">
        <f t="shared" si="112"/>
        <v>Øst</v>
      </c>
      <c r="E130" s="88">
        <f>+'Ark1'!Q505</f>
        <v>301</v>
      </c>
      <c r="F130" s="47"/>
      <c r="G130" s="343">
        <f>+'Ark1'!R505</f>
        <v>4285</v>
      </c>
      <c r="H130" s="47"/>
      <c r="I130" s="91">
        <f>+'Ark1'!AG505</f>
        <v>20.517525514252601</v>
      </c>
      <c r="J130" s="47"/>
      <c r="K130" s="91">
        <f>+'Ark1'!AH505</f>
        <v>0.30338389731621929</v>
      </c>
      <c r="L130" s="339"/>
      <c r="M130" s="148"/>
      <c r="N130" s="89">
        <f>+'Ark1'!S505</f>
        <v>3.4968494749124854</v>
      </c>
      <c r="O130" s="47"/>
      <c r="P130" s="47"/>
      <c r="Q130" s="47"/>
      <c r="R130" s="47"/>
      <c r="S130" s="89">
        <f>+'Ark1'!T505</f>
        <v>3.8058343057176174</v>
      </c>
      <c r="T130" s="47"/>
      <c r="U130" s="89">
        <f>+'Ark1'!U505</f>
        <v>11.857362893815653</v>
      </c>
      <c r="V130" s="47"/>
      <c r="W130" s="91">
        <f>+'Ark1'!W505</f>
        <v>1.2602100350058345</v>
      </c>
      <c r="X130" s="47"/>
      <c r="Y130" s="145">
        <f>+'Ark1'!X505</f>
        <v>30.408401400233377</v>
      </c>
      <c r="Z130" s="145">
        <f>+'Ark1'!Y505</f>
        <v>7.0245040840140005</v>
      </c>
      <c r="AA130" s="91">
        <f>+'Ark1'!Z505</f>
        <v>7.2758025168275005</v>
      </c>
      <c r="AB130" s="89">
        <f>+'Ark1'!Z505</f>
        <v>7.2758025168275005</v>
      </c>
      <c r="AC130" s="89">
        <f>+'Ark1'!AA505</f>
        <v>1.4706151300241972</v>
      </c>
      <c r="AD130" s="89">
        <f>+'Ark1'!AC505</f>
        <v>11.703774108004328</v>
      </c>
      <c r="AE130" s="89">
        <f t="shared" si="110"/>
        <v>3.3908702616123914</v>
      </c>
      <c r="AF130" s="145">
        <f t="shared" si="111"/>
        <v>14.235880398671096</v>
      </c>
      <c r="AG130" s="47"/>
      <c r="AH130" s="3"/>
      <c r="AI130" s="3"/>
      <c r="AJ130" s="22"/>
      <c r="AK130" s="3"/>
      <c r="AL130" s="3"/>
      <c r="AM130" s="3"/>
      <c r="AN130" s="3"/>
      <c r="AO130" s="3"/>
      <c r="AP130" s="3"/>
    </row>
    <row r="131" spans="1:42" ht="15.6">
      <c r="A131" s="47"/>
      <c r="B131" s="88">
        <f>+'Ark1'!C506</f>
        <v>2000</v>
      </c>
      <c r="C131" s="88">
        <f>+'Ark1'!G506</f>
        <v>2</v>
      </c>
      <c r="D131" s="89" t="str">
        <f t="shared" si="112"/>
        <v>Vest</v>
      </c>
      <c r="E131" s="88">
        <f>+'Ark1'!Q506</f>
        <v>411</v>
      </c>
      <c r="F131" s="47"/>
      <c r="G131" s="343">
        <f>+'Ark1'!R506</f>
        <v>7457</v>
      </c>
      <c r="H131" s="47"/>
      <c r="I131" s="91">
        <f>+'Ark1'!AG506</f>
        <v>31.169970775666357</v>
      </c>
      <c r="J131" s="47"/>
      <c r="K131" s="91">
        <f>+'Ark1'!AH506</f>
        <v>1.0057663939922219</v>
      </c>
      <c r="L131" s="339"/>
      <c r="M131" s="148"/>
      <c r="N131" s="89">
        <f>+'Ark1'!S506</f>
        <v>3.4721737964328834</v>
      </c>
      <c r="O131" s="47"/>
      <c r="P131" s="47"/>
      <c r="Q131" s="47"/>
      <c r="R131" s="47"/>
      <c r="S131" s="89">
        <f>+'Ark1'!T506</f>
        <v>3.671583746815072</v>
      </c>
      <c r="T131" s="47"/>
      <c r="U131" s="89">
        <f>+'Ark1'!U506</f>
        <v>10.351092932814788</v>
      </c>
      <c r="V131" s="47"/>
      <c r="W131" s="91">
        <f>+'Ark1'!W506</f>
        <v>5.3640874346251838E-2</v>
      </c>
      <c r="X131" s="47"/>
      <c r="Y131" s="145">
        <f>+'Ark1'!X506</f>
        <v>25.144159849805543</v>
      </c>
      <c r="Z131" s="145">
        <f>+'Ark1'!Y506</f>
        <v>4.5192436636717188</v>
      </c>
      <c r="AA131" s="91">
        <f>+'Ark1'!Z506</f>
        <v>7.033704310291113</v>
      </c>
      <c r="AB131" s="89">
        <f>+'Ark1'!Z506</f>
        <v>7.033704310291113</v>
      </c>
      <c r="AC131" s="89">
        <f>+'Ark1'!AA506</f>
        <v>1.3009355966691609</v>
      </c>
      <c r="AD131" s="89">
        <f>+'Ark1'!AC506</f>
        <v>9.6473210343205569</v>
      </c>
      <c r="AE131" s="89">
        <f t="shared" si="110"/>
        <v>2.9811563417271683</v>
      </c>
      <c r="AF131" s="145">
        <f t="shared" si="111"/>
        <v>18.143552311435524</v>
      </c>
      <c r="AG131" s="47"/>
      <c r="AH131" s="3"/>
      <c r="AI131" s="3"/>
      <c r="AJ131" s="22"/>
      <c r="AK131" s="3"/>
      <c r="AL131" s="3"/>
      <c r="AM131" s="3"/>
      <c r="AN131" s="3"/>
      <c r="AO131" s="3"/>
      <c r="AP131" s="3"/>
    </row>
    <row r="132" spans="1:42" ht="15.6">
      <c r="A132" s="47"/>
      <c r="B132" s="88">
        <f>+'Ark1'!C507</f>
        <v>2000</v>
      </c>
      <c r="C132" s="88">
        <f>+'Ark1'!G507</f>
        <v>3</v>
      </c>
      <c r="D132" s="89" t="str">
        <f t="shared" si="112"/>
        <v>Midt</v>
      </c>
      <c r="E132" s="88">
        <f>+'Ark1'!Q507</f>
        <v>190</v>
      </c>
      <c r="F132" s="47"/>
      <c r="G132" s="343">
        <f>+'Ark1'!R507</f>
        <v>4354</v>
      </c>
      <c r="H132" s="47"/>
      <c r="I132" s="91">
        <f>+'Ark1'!AG507</f>
        <v>17.142048352400948</v>
      </c>
      <c r="J132" s="47"/>
      <c r="K132" s="91">
        <f>+'Ark1'!AH507</f>
        <v>0.50528249885163079</v>
      </c>
      <c r="L132" s="339"/>
      <c r="M132" s="148"/>
      <c r="N132" s="89">
        <f>+'Ark1'!S507</f>
        <v>3.5689021589343124</v>
      </c>
      <c r="O132" s="47"/>
      <c r="P132" s="47"/>
      <c r="Q132" s="47"/>
      <c r="R132" s="47"/>
      <c r="S132" s="89">
        <f>+'Ark1'!T507</f>
        <v>4.3148828663298113</v>
      </c>
      <c r="T132" s="47"/>
      <c r="U132" s="89">
        <f>+'Ark1'!U507</f>
        <v>9.7496325218190076</v>
      </c>
      <c r="V132" s="47"/>
      <c r="W132" s="91">
        <f>+'Ark1'!W507</f>
        <v>0.68902158934313296</v>
      </c>
      <c r="X132" s="47"/>
      <c r="Y132" s="145">
        <f>+'Ark1'!X507</f>
        <v>24.069820854386759</v>
      </c>
      <c r="Z132" s="145">
        <f>+'Ark1'!Y507</f>
        <v>4.8920532843362414</v>
      </c>
      <c r="AA132" s="91">
        <f>+'Ark1'!Z507</f>
        <v>7.3397697281894976</v>
      </c>
      <c r="AB132" s="89">
        <f>+'Ark1'!Z507</f>
        <v>7.3397697281894976</v>
      </c>
      <c r="AC132" s="89">
        <f>+'Ark1'!AA507</f>
        <v>1.4407474384900989</v>
      </c>
      <c r="AD132" s="89">
        <f>+'Ark1'!AC507</f>
        <v>-3.6960209932409391</v>
      </c>
      <c r="AE132" s="89">
        <f t="shared" si="110"/>
        <v>2.7318295900637088</v>
      </c>
      <c r="AF132" s="145">
        <f t="shared" si="111"/>
        <v>22.91578947368421</v>
      </c>
      <c r="AG132" s="47"/>
      <c r="AH132" s="3"/>
      <c r="AI132" s="3"/>
      <c r="AJ132" s="22"/>
      <c r="AK132" s="3"/>
      <c r="AL132" s="3"/>
      <c r="AM132" s="3"/>
      <c r="AN132" s="3"/>
      <c r="AO132" s="3"/>
      <c r="AP132" s="3"/>
    </row>
    <row r="133" spans="1:42" ht="15.6">
      <c r="A133" s="47"/>
      <c r="B133" s="88">
        <f>+'Ark1'!C508</f>
        <v>2000</v>
      </c>
      <c r="C133" s="88">
        <f>+'Ark1'!G508</f>
        <v>4</v>
      </c>
      <c r="D133" s="89" t="str">
        <f t="shared" si="112"/>
        <v>Nord</v>
      </c>
      <c r="E133" s="88">
        <f>+'Ark1'!Q508</f>
        <v>300</v>
      </c>
      <c r="F133" s="47"/>
      <c r="G133" s="343">
        <f>+'Ark1'!R508</f>
        <v>4897</v>
      </c>
      <c r="H133" s="47"/>
      <c r="I133" s="91">
        <f>+'Ark1'!AG508</f>
        <v>31.170455357680115</v>
      </c>
      <c r="J133" s="47"/>
      <c r="K133" s="91">
        <f>+'Ark1'!AH508</f>
        <v>8.168266285480906E-2</v>
      </c>
      <c r="L133" s="339"/>
      <c r="M133" s="148"/>
      <c r="N133" s="89">
        <f>+'Ark1'!S508</f>
        <v>3.549111701041455</v>
      </c>
      <c r="O133" s="47"/>
      <c r="P133" s="47"/>
      <c r="Q133" s="47"/>
      <c r="R133" s="47"/>
      <c r="S133" s="89">
        <f>+'Ark1'!T508</f>
        <v>4.3146824586481509</v>
      </c>
      <c r="T133" s="47"/>
      <c r="U133" s="89">
        <f>+'Ark1'!U508</f>
        <v>15.7625689197468</v>
      </c>
      <c r="V133" s="47"/>
      <c r="W133" s="91">
        <f>+'Ark1'!W508</f>
        <v>1.5111292628139676</v>
      </c>
      <c r="X133" s="47"/>
      <c r="Y133" s="145">
        <f>+'Ark1'!X508</f>
        <v>48.274453747192176</v>
      </c>
      <c r="Z133" s="145">
        <f>+'Ark1'!Y508</f>
        <v>9.087196242597507</v>
      </c>
      <c r="AA133" s="91">
        <f>+'Ark1'!Z508</f>
        <v>5.8295054973887259</v>
      </c>
      <c r="AB133" s="89">
        <f>+'Ark1'!Z508</f>
        <v>5.8295054973887259</v>
      </c>
      <c r="AC133" s="89">
        <f>+'Ark1'!AA508</f>
        <v>1.7300122367691351</v>
      </c>
      <c r="AD133" s="89">
        <f>+'Ark1'!AC508</f>
        <v>55.475239043234389</v>
      </c>
      <c r="AE133" s="89">
        <f t="shared" si="110"/>
        <v>4.4412715765247439</v>
      </c>
      <c r="AF133" s="145">
        <f t="shared" si="111"/>
        <v>16.323333333333334</v>
      </c>
      <c r="AG133" s="47"/>
      <c r="AH133" s="3"/>
      <c r="AI133" s="3"/>
      <c r="AJ133" s="22"/>
      <c r="AK133" s="3"/>
      <c r="AL133" s="3"/>
      <c r="AM133" s="3"/>
      <c r="AN133" s="3"/>
      <c r="AO133" s="3"/>
      <c r="AP133" s="3"/>
    </row>
    <row r="134" spans="1:42">
      <c r="A134" s="47"/>
      <c r="B134" s="47"/>
      <c r="C134" s="47"/>
      <c r="D134" s="47"/>
      <c r="E134" s="47"/>
      <c r="F134" s="47"/>
      <c r="G134" s="336"/>
      <c r="H134" s="47"/>
      <c r="I134" s="47"/>
      <c r="J134" s="47"/>
      <c r="K134" s="47"/>
      <c r="L134" s="339"/>
      <c r="M134" s="148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3"/>
      <c r="AI134" s="3"/>
      <c r="AJ134" s="22"/>
      <c r="AK134" s="3"/>
      <c r="AL134" s="3"/>
      <c r="AM134" s="3"/>
      <c r="AN134" s="3"/>
      <c r="AO134" s="3"/>
      <c r="AP134" s="3"/>
    </row>
    <row r="135" spans="1:42">
      <c r="A135" s="47"/>
      <c r="B135" s="47"/>
      <c r="C135" s="47"/>
      <c r="D135" s="47"/>
      <c r="E135" s="47"/>
      <c r="F135" s="47"/>
      <c r="G135" s="336"/>
      <c r="H135" s="47"/>
      <c r="I135" s="47"/>
      <c r="J135" s="47"/>
      <c r="K135" s="47"/>
      <c r="L135" s="339"/>
      <c r="M135" s="148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3"/>
      <c r="AI135" s="3"/>
      <c r="AJ135" s="22"/>
      <c r="AK135" s="3"/>
      <c r="AL135" s="3"/>
      <c r="AM135" s="3"/>
      <c r="AN135" s="3"/>
      <c r="AO135" s="3"/>
      <c r="AP135" s="3"/>
    </row>
    <row r="136" spans="1:42">
      <c r="A136" s="3"/>
      <c r="B136" s="3"/>
      <c r="C136" s="3"/>
      <c r="D136" s="3"/>
      <c r="E136" s="3"/>
      <c r="F136" s="3"/>
      <c r="G136" s="344"/>
      <c r="H136" s="3"/>
      <c r="I136" s="3"/>
      <c r="J136" s="3"/>
      <c r="K136" s="3"/>
      <c r="L136" s="344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22"/>
      <c r="AK136" s="3"/>
      <c r="AL136" s="3"/>
      <c r="AM136" s="3"/>
      <c r="AN136" s="3"/>
      <c r="AO136" s="3"/>
      <c r="AP136" s="3"/>
    </row>
    <row r="137" spans="1:42">
      <c r="A137" s="3"/>
      <c r="I137"/>
      <c r="J137"/>
      <c r="K137"/>
      <c r="M137"/>
      <c r="N137"/>
      <c r="W137"/>
      <c r="X137"/>
      <c r="Y137"/>
      <c r="Z137"/>
      <c r="AA137"/>
      <c r="AF137"/>
      <c r="AI137" s="3"/>
      <c r="AJ137" s="22"/>
      <c r="AK137" s="3"/>
      <c r="AL137" s="3"/>
      <c r="AM137" s="3"/>
      <c r="AN137" s="3"/>
      <c r="AO137" s="3"/>
      <c r="AP137" s="3"/>
    </row>
    <row r="138" spans="1:42">
      <c r="I138"/>
      <c r="J138"/>
      <c r="K138"/>
      <c r="M138"/>
      <c r="N138"/>
      <c r="W138"/>
      <c r="X138"/>
      <c r="Y138"/>
      <c r="Z138"/>
      <c r="AA138"/>
      <c r="AF138"/>
      <c r="AI138" s="3"/>
      <c r="AJ138" s="22"/>
      <c r="AK138" s="3"/>
      <c r="AL138" s="3"/>
      <c r="AM138" s="3"/>
      <c r="AN138" s="3"/>
      <c r="AO138" s="3"/>
      <c r="AP138" s="3"/>
    </row>
    <row r="139" spans="1:42">
      <c r="I139"/>
      <c r="J139"/>
      <c r="K139"/>
      <c r="M139"/>
      <c r="N139"/>
      <c r="W139"/>
      <c r="X139"/>
      <c r="Y139"/>
      <c r="Z139"/>
      <c r="AA139"/>
      <c r="AF139"/>
      <c r="AI139" s="3"/>
      <c r="AJ139" s="22"/>
      <c r="AK139" s="3"/>
      <c r="AL139" s="3"/>
      <c r="AM139" s="3"/>
      <c r="AN139" s="3"/>
      <c r="AO139" s="3"/>
      <c r="AP139" s="3"/>
    </row>
    <row r="140" spans="1:42">
      <c r="I140"/>
      <c r="J140"/>
      <c r="K140"/>
      <c r="M140"/>
      <c r="N140"/>
      <c r="W140"/>
      <c r="X140"/>
      <c r="Y140"/>
      <c r="Z140"/>
      <c r="AA140"/>
      <c r="AF140"/>
      <c r="AI140" s="3"/>
      <c r="AJ140" s="22"/>
      <c r="AK140" s="3"/>
      <c r="AL140" s="3"/>
      <c r="AM140" s="3"/>
      <c r="AN140" s="3"/>
      <c r="AO140" s="3"/>
      <c r="AP140" s="3"/>
    </row>
    <row r="141" spans="1:42">
      <c r="I141"/>
      <c r="J141"/>
      <c r="K141"/>
      <c r="M141"/>
      <c r="N141"/>
      <c r="W141"/>
      <c r="X141"/>
      <c r="Y141"/>
      <c r="Z141"/>
      <c r="AA141"/>
      <c r="AF141"/>
      <c r="AI141" s="3"/>
      <c r="AJ141" s="22"/>
      <c r="AK141" s="3"/>
      <c r="AL141" s="3"/>
      <c r="AM141" s="3"/>
      <c r="AN141" s="3"/>
      <c r="AO141" s="3"/>
      <c r="AP141" s="3"/>
    </row>
    <row r="142" spans="1:42">
      <c r="I142"/>
      <c r="J142"/>
      <c r="K142"/>
      <c r="M142"/>
      <c r="N142"/>
      <c r="W142"/>
      <c r="X142"/>
      <c r="Y142"/>
      <c r="Z142"/>
      <c r="AA142"/>
      <c r="AF142"/>
      <c r="AI142" s="3"/>
      <c r="AJ142" s="22"/>
      <c r="AK142" s="3"/>
      <c r="AL142" s="3"/>
      <c r="AM142" s="3"/>
      <c r="AN142" s="3"/>
      <c r="AO142" s="3"/>
      <c r="AP142" s="3"/>
    </row>
    <row r="143" spans="1:42">
      <c r="O143" s="3"/>
      <c r="P143" s="3"/>
      <c r="Q143" s="3"/>
      <c r="R143" s="3"/>
      <c r="S143" s="3"/>
      <c r="T143" s="3"/>
      <c r="U143" s="3"/>
      <c r="V143" s="3"/>
      <c r="W143" s="58"/>
      <c r="X143" s="58"/>
      <c r="Y143" s="16"/>
      <c r="Z143" s="16"/>
      <c r="AA143" s="58"/>
      <c r="AB143" s="3"/>
      <c r="AC143" s="3"/>
      <c r="AD143" s="3"/>
      <c r="AE143" s="3"/>
      <c r="AF143" s="16"/>
      <c r="AG143" s="3"/>
      <c r="AH143" s="3"/>
      <c r="AI143" s="3"/>
      <c r="AJ143" s="22"/>
      <c r="AK143" s="3"/>
      <c r="AL143" s="3"/>
      <c r="AM143" s="3"/>
      <c r="AN143" s="3"/>
      <c r="AO143" s="3"/>
      <c r="AP143" s="3"/>
    </row>
    <row r="144" spans="1:42">
      <c r="O144" s="3"/>
      <c r="P144" s="3"/>
      <c r="Q144" s="3"/>
      <c r="R144" s="3"/>
      <c r="S144" s="3"/>
      <c r="T144" s="3"/>
      <c r="U144" s="3"/>
      <c r="V144" s="3"/>
      <c r="W144" s="58"/>
      <c r="X144" s="58"/>
      <c r="Y144" s="16"/>
      <c r="Z144" s="16"/>
      <c r="AA144" s="58"/>
      <c r="AB144" s="3"/>
      <c r="AC144" s="3"/>
      <c r="AD144" s="3"/>
      <c r="AE144" s="3"/>
      <c r="AF144" s="16"/>
      <c r="AG144" s="3"/>
      <c r="AH144" s="3"/>
      <c r="AI144" s="3"/>
      <c r="AJ144" s="22"/>
      <c r="AK144" s="3"/>
      <c r="AL144" s="3"/>
      <c r="AM144" s="3"/>
      <c r="AN144" s="3"/>
      <c r="AO144" s="3"/>
      <c r="AP144" s="3"/>
    </row>
    <row r="145" spans="15:42">
      <c r="O145" s="3"/>
      <c r="P145" s="3"/>
      <c r="Q145" s="3"/>
      <c r="R145" s="3"/>
      <c r="S145" s="3"/>
      <c r="T145" s="3"/>
      <c r="U145" s="3"/>
      <c r="V145" s="3"/>
      <c r="W145" s="58"/>
      <c r="X145" s="58"/>
      <c r="Y145" s="16"/>
      <c r="Z145" s="16"/>
      <c r="AA145" s="58"/>
      <c r="AB145" s="3"/>
      <c r="AC145" s="3"/>
      <c r="AD145" s="3"/>
      <c r="AE145" s="3"/>
      <c r="AF145" s="16"/>
      <c r="AG145" s="3"/>
      <c r="AH145" s="3"/>
      <c r="AI145" s="3"/>
      <c r="AJ145" s="22"/>
      <c r="AK145" s="3"/>
      <c r="AL145" s="3"/>
      <c r="AM145" s="3"/>
      <c r="AN145" s="3"/>
      <c r="AO145" s="3"/>
      <c r="AP145" s="3"/>
    </row>
    <row r="146" spans="15:42">
      <c r="O146" s="3"/>
      <c r="P146" s="3"/>
      <c r="Q146" s="3"/>
      <c r="R146" s="3"/>
      <c r="S146" s="3"/>
      <c r="T146" s="3"/>
      <c r="U146" s="3"/>
      <c r="V146" s="3"/>
      <c r="W146" s="58"/>
      <c r="X146" s="58"/>
      <c r="Y146" s="16"/>
      <c r="Z146" s="16"/>
      <c r="AA146" s="58"/>
      <c r="AB146" s="3"/>
      <c r="AC146" s="3"/>
      <c r="AD146" s="3"/>
      <c r="AE146" s="3"/>
      <c r="AF146" s="16"/>
      <c r="AG146" s="3"/>
      <c r="AH146" s="3"/>
      <c r="AI146" s="3"/>
      <c r="AJ146" s="22"/>
      <c r="AK146" s="3"/>
      <c r="AL146" s="3"/>
      <c r="AM146" s="3"/>
      <c r="AN146" s="3"/>
      <c r="AO146" s="3"/>
      <c r="AP146" s="3"/>
    </row>
    <row r="147" spans="15:42">
      <c r="O147" s="3"/>
      <c r="P147" s="3"/>
      <c r="Q147" s="3"/>
      <c r="R147" s="3"/>
      <c r="S147" s="3"/>
      <c r="T147" s="3"/>
      <c r="U147" s="3"/>
      <c r="V147" s="3"/>
      <c r="W147" s="58"/>
      <c r="X147" s="58"/>
      <c r="Y147" s="16"/>
      <c r="Z147" s="16"/>
      <c r="AA147" s="58"/>
      <c r="AB147" s="3"/>
      <c r="AC147" s="3"/>
      <c r="AD147" s="3"/>
      <c r="AE147" s="3"/>
      <c r="AF147" s="16"/>
      <c r="AG147" s="3"/>
      <c r="AH147" s="3"/>
      <c r="AI147" s="3"/>
      <c r="AJ147" s="22"/>
      <c r="AK147" s="3"/>
      <c r="AL147" s="3"/>
      <c r="AM147" s="3"/>
      <c r="AN147" s="3"/>
      <c r="AO147" s="3"/>
      <c r="AP147" s="3"/>
    </row>
    <row r="148" spans="15:42">
      <c r="O148" s="3"/>
      <c r="P148" s="3"/>
      <c r="Q148" s="3"/>
      <c r="R148" s="3"/>
      <c r="S148" s="3"/>
      <c r="T148" s="3"/>
      <c r="U148" s="3"/>
      <c r="V148" s="3"/>
      <c r="W148" s="58"/>
      <c r="X148" s="58"/>
      <c r="Y148" s="16"/>
      <c r="Z148" s="16"/>
      <c r="AA148" s="58"/>
      <c r="AB148" s="3"/>
      <c r="AC148" s="3"/>
      <c r="AD148" s="3"/>
      <c r="AE148" s="3"/>
      <c r="AF148" s="16"/>
      <c r="AG148" s="3"/>
      <c r="AH148" s="3"/>
      <c r="AI148" s="3"/>
      <c r="AJ148" s="22"/>
      <c r="AK148" s="3"/>
      <c r="AL148" s="3"/>
      <c r="AM148" s="3"/>
      <c r="AN148" s="3"/>
      <c r="AO148" s="3"/>
      <c r="AP148" s="3"/>
    </row>
    <row r="149" spans="15:42">
      <c r="O149" s="3"/>
      <c r="P149" s="3"/>
      <c r="Q149" s="3"/>
      <c r="R149" s="3"/>
      <c r="S149" s="3"/>
      <c r="T149" s="3"/>
      <c r="U149" s="3"/>
      <c r="V149" s="3"/>
      <c r="W149" s="58"/>
      <c r="X149" s="58"/>
      <c r="Y149" s="16"/>
      <c r="Z149" s="16"/>
      <c r="AA149" s="58"/>
      <c r="AB149" s="3"/>
      <c r="AC149" s="3"/>
      <c r="AD149" s="3"/>
      <c r="AE149" s="3"/>
      <c r="AF149" s="16"/>
      <c r="AG149" s="3"/>
      <c r="AH149" s="3"/>
      <c r="AI149" s="3"/>
      <c r="AJ149" s="22"/>
      <c r="AK149" s="3"/>
      <c r="AL149" s="3"/>
      <c r="AM149" s="3"/>
      <c r="AN149" s="3"/>
      <c r="AO149" s="3"/>
      <c r="AP149" s="3"/>
    </row>
    <row r="150" spans="15:42">
      <c r="O150" s="3"/>
      <c r="P150" s="3"/>
      <c r="Q150" s="3"/>
      <c r="R150" s="3"/>
      <c r="S150" s="3"/>
      <c r="T150" s="3"/>
      <c r="U150" s="3"/>
      <c r="V150" s="3"/>
      <c r="W150" s="58"/>
      <c r="X150" s="58"/>
      <c r="Y150" s="16"/>
      <c r="Z150" s="16"/>
      <c r="AA150" s="58"/>
      <c r="AB150" s="3"/>
      <c r="AC150" s="3"/>
      <c r="AD150" s="3"/>
      <c r="AE150" s="3"/>
      <c r="AF150" s="16"/>
      <c r="AG150" s="3"/>
      <c r="AH150" s="3"/>
      <c r="AI150" s="3"/>
      <c r="AJ150" s="22"/>
      <c r="AK150" s="3"/>
      <c r="AL150" s="3"/>
      <c r="AM150" s="3"/>
      <c r="AN150" s="3"/>
      <c r="AO150" s="3"/>
      <c r="AP150" s="3"/>
    </row>
    <row r="151" spans="15:42">
      <c r="O151" s="3"/>
      <c r="P151" s="3"/>
      <c r="Q151" s="3"/>
      <c r="R151" s="3"/>
      <c r="S151" s="3"/>
      <c r="T151" s="3"/>
      <c r="U151" s="3"/>
      <c r="V151" s="3"/>
      <c r="W151" s="58"/>
      <c r="X151" s="58"/>
      <c r="Y151" s="16"/>
      <c r="Z151" s="16"/>
      <c r="AA151" s="58"/>
      <c r="AB151" s="3"/>
      <c r="AC151" s="3"/>
      <c r="AD151" s="3"/>
      <c r="AE151" s="3"/>
      <c r="AF151" s="16"/>
      <c r="AG151" s="3"/>
      <c r="AH151" s="3"/>
      <c r="AI151" s="3"/>
      <c r="AJ151" s="22"/>
      <c r="AK151" s="3"/>
      <c r="AL151" s="3"/>
      <c r="AM151" s="3"/>
      <c r="AN151" s="3"/>
      <c r="AO151" s="3"/>
      <c r="AP151" s="3"/>
    </row>
    <row r="152" spans="15:42">
      <c r="O152" s="3"/>
      <c r="P152" s="3"/>
      <c r="Q152" s="3"/>
      <c r="R152" s="3"/>
      <c r="S152" s="3"/>
      <c r="T152" s="3"/>
      <c r="U152" s="3"/>
      <c r="V152" s="3"/>
      <c r="W152" s="58"/>
      <c r="X152" s="58"/>
      <c r="Y152" s="16"/>
      <c r="Z152" s="16"/>
      <c r="AA152" s="58"/>
      <c r="AB152" s="3"/>
      <c r="AC152" s="3"/>
      <c r="AD152" s="3"/>
      <c r="AE152" s="3"/>
      <c r="AF152" s="16"/>
      <c r="AG152" s="3"/>
      <c r="AH152" s="3"/>
      <c r="AI152" s="3"/>
      <c r="AJ152" s="22"/>
      <c r="AK152" s="3"/>
      <c r="AL152" s="3"/>
      <c r="AM152" s="3"/>
      <c r="AN152" s="3"/>
      <c r="AO152" s="3"/>
      <c r="AP152" s="3"/>
    </row>
    <row r="153" spans="15:42">
      <c r="O153" s="3"/>
      <c r="P153" s="3"/>
      <c r="Q153" s="3"/>
      <c r="R153" s="3"/>
      <c r="S153" s="3"/>
      <c r="T153" s="3"/>
      <c r="U153" s="3"/>
      <c r="V153" s="3"/>
      <c r="W153" s="58"/>
      <c r="X153" s="58"/>
      <c r="Y153" s="16"/>
      <c r="Z153" s="16"/>
      <c r="AA153" s="58"/>
      <c r="AB153" s="3"/>
      <c r="AC153" s="3"/>
      <c r="AD153" s="3"/>
      <c r="AE153" s="3"/>
      <c r="AF153" s="16"/>
      <c r="AG153" s="3"/>
      <c r="AH153" s="3"/>
      <c r="AI153" s="3"/>
      <c r="AJ153" s="22"/>
      <c r="AK153" s="3"/>
      <c r="AL153" s="3"/>
      <c r="AM153" s="3"/>
      <c r="AN153" s="3"/>
      <c r="AO153" s="3"/>
      <c r="AP153" s="3"/>
    </row>
    <row r="154" spans="15:42">
      <c r="O154" s="3"/>
      <c r="P154" s="3"/>
      <c r="Q154" s="3"/>
      <c r="R154" s="3"/>
      <c r="S154" s="3"/>
      <c r="T154" s="3"/>
      <c r="U154" s="3"/>
      <c r="V154" s="3"/>
      <c r="W154" s="58"/>
      <c r="X154" s="58"/>
      <c r="Y154" s="16"/>
      <c r="Z154" s="16"/>
      <c r="AA154" s="58"/>
      <c r="AB154" s="3"/>
      <c r="AC154" s="3"/>
      <c r="AD154" s="3"/>
      <c r="AE154" s="3"/>
      <c r="AF154" s="16"/>
      <c r="AG154" s="3"/>
      <c r="AH154" s="3"/>
      <c r="AI154" s="3"/>
      <c r="AJ154" s="22"/>
      <c r="AK154" s="3"/>
      <c r="AL154" s="3"/>
      <c r="AM154" s="3"/>
      <c r="AN154" s="3"/>
      <c r="AO154" s="3"/>
      <c r="AP154" s="3"/>
    </row>
    <row r="155" spans="15:42">
      <c r="O155" s="3"/>
      <c r="P155" s="3"/>
      <c r="Q155" s="3"/>
      <c r="R155" s="3"/>
      <c r="S155" s="3"/>
      <c r="T155" s="3"/>
      <c r="U155" s="3"/>
      <c r="V155" s="3"/>
      <c r="W155" s="58"/>
      <c r="X155" s="58"/>
      <c r="Y155" s="16"/>
      <c r="Z155" s="16"/>
      <c r="AA155" s="58"/>
      <c r="AB155" s="3"/>
      <c r="AC155" s="3"/>
      <c r="AD155" s="3"/>
      <c r="AE155" s="3"/>
      <c r="AF155" s="16"/>
      <c r="AG155" s="3"/>
      <c r="AH155" s="3"/>
      <c r="AI155" s="3"/>
      <c r="AJ155" s="22"/>
      <c r="AK155" s="3"/>
      <c r="AL155" s="3"/>
      <c r="AM155" s="3"/>
      <c r="AN155" s="3"/>
      <c r="AO155" s="3"/>
      <c r="AP155" s="3"/>
    </row>
    <row r="156" spans="15:42">
      <c r="O156" s="3"/>
      <c r="P156" s="3"/>
      <c r="Q156" s="3"/>
      <c r="R156" s="3"/>
      <c r="S156" s="3"/>
      <c r="T156" s="3"/>
      <c r="U156" s="3"/>
      <c r="V156" s="3"/>
      <c r="W156" s="58"/>
      <c r="X156" s="58"/>
      <c r="Y156" s="16"/>
      <c r="Z156" s="16"/>
      <c r="AA156" s="58"/>
      <c r="AB156" s="3"/>
      <c r="AC156" s="3"/>
      <c r="AD156" s="3"/>
      <c r="AE156" s="3"/>
      <c r="AF156" s="16"/>
      <c r="AG156" s="3"/>
      <c r="AH156" s="3"/>
      <c r="AI156" s="3"/>
      <c r="AJ156" s="22"/>
      <c r="AK156" s="3"/>
      <c r="AL156" s="3"/>
      <c r="AM156" s="3"/>
      <c r="AN156" s="3"/>
      <c r="AO156" s="3"/>
      <c r="AP156" s="3"/>
    </row>
    <row r="157" spans="15:42">
      <c r="O157" s="3"/>
      <c r="P157" s="3"/>
      <c r="Q157" s="3"/>
      <c r="R157" s="3"/>
      <c r="S157" s="3"/>
      <c r="T157" s="3"/>
      <c r="U157" s="3"/>
      <c r="V157" s="3"/>
      <c r="W157" s="58"/>
      <c r="X157" s="58"/>
      <c r="Y157" s="16"/>
      <c r="Z157" s="16"/>
      <c r="AA157" s="58"/>
      <c r="AB157" s="3"/>
      <c r="AC157" s="3"/>
      <c r="AD157" s="3"/>
      <c r="AE157" s="3"/>
      <c r="AF157" s="16"/>
      <c r="AG157" s="3"/>
      <c r="AH157" s="3"/>
      <c r="AI157" s="3"/>
      <c r="AJ157" s="22"/>
      <c r="AK157" s="3"/>
      <c r="AL157" s="3"/>
      <c r="AM157" s="3"/>
      <c r="AN157" s="3"/>
      <c r="AO157" s="3"/>
      <c r="AP157" s="3"/>
    </row>
    <row r="158" spans="15:42">
      <c r="O158" s="3"/>
      <c r="P158" s="3"/>
      <c r="Q158" s="3"/>
      <c r="R158" s="3"/>
      <c r="S158" s="3"/>
      <c r="T158" s="3"/>
      <c r="U158" s="3"/>
      <c r="V158" s="3"/>
      <c r="W158" s="58"/>
      <c r="X158" s="58"/>
      <c r="Y158" s="16"/>
      <c r="Z158" s="16"/>
      <c r="AA158" s="58"/>
      <c r="AB158" s="3"/>
      <c r="AC158" s="3"/>
      <c r="AD158" s="3"/>
      <c r="AE158" s="3"/>
      <c r="AF158" s="16"/>
      <c r="AG158" s="3"/>
      <c r="AH158" s="3"/>
      <c r="AI158" s="3"/>
      <c r="AJ158" s="22"/>
      <c r="AK158" s="3"/>
      <c r="AL158" s="3"/>
      <c r="AM158" s="3"/>
      <c r="AN158" s="3"/>
      <c r="AO158" s="3"/>
      <c r="AP158" s="3"/>
    </row>
    <row r="159" spans="15:42">
      <c r="O159" s="3"/>
      <c r="P159" s="3"/>
      <c r="Q159" s="3"/>
      <c r="R159" s="3"/>
      <c r="S159" s="3"/>
      <c r="T159" s="3"/>
      <c r="U159" s="3"/>
      <c r="V159" s="3"/>
      <c r="W159" s="58"/>
      <c r="X159" s="58"/>
      <c r="Y159" s="16"/>
      <c r="Z159" s="16"/>
      <c r="AA159" s="58"/>
      <c r="AB159" s="3"/>
      <c r="AC159" s="3"/>
      <c r="AD159" s="3"/>
      <c r="AE159" s="3"/>
      <c r="AF159" s="16"/>
      <c r="AG159" s="3"/>
      <c r="AH159" s="3"/>
      <c r="AI159" s="3"/>
      <c r="AJ159" s="22"/>
      <c r="AK159" s="3"/>
      <c r="AL159" s="3"/>
      <c r="AM159" s="3"/>
      <c r="AN159" s="3"/>
      <c r="AO159" s="3"/>
      <c r="AP159" s="3"/>
    </row>
    <row r="160" spans="15:42">
      <c r="O160" s="3"/>
      <c r="P160" s="3"/>
      <c r="Q160" s="3"/>
      <c r="R160" s="3"/>
      <c r="S160" s="3"/>
      <c r="T160" s="3"/>
      <c r="U160" s="3"/>
      <c r="V160" s="3"/>
      <c r="W160" s="58"/>
      <c r="X160" s="58"/>
      <c r="Y160" s="16"/>
      <c r="Z160" s="16"/>
      <c r="AA160" s="58"/>
      <c r="AB160" s="3"/>
      <c r="AC160" s="3"/>
      <c r="AD160" s="3"/>
      <c r="AE160" s="3"/>
      <c r="AF160" s="16"/>
      <c r="AG160" s="3"/>
      <c r="AH160" s="3"/>
      <c r="AI160" s="3"/>
      <c r="AJ160" s="22"/>
      <c r="AK160" s="3"/>
      <c r="AL160" s="3"/>
      <c r="AM160" s="3"/>
      <c r="AN160" s="3"/>
      <c r="AO160" s="3"/>
      <c r="AP160" s="3"/>
    </row>
    <row r="161" spans="15:42">
      <c r="O161" s="3"/>
      <c r="P161" s="3"/>
      <c r="Q161" s="3"/>
      <c r="R161" s="3"/>
      <c r="S161" s="3"/>
      <c r="T161" s="3"/>
      <c r="U161" s="3"/>
      <c r="V161" s="3"/>
      <c r="W161" s="58"/>
      <c r="X161" s="58"/>
      <c r="Y161" s="16"/>
      <c r="Z161" s="16"/>
      <c r="AA161" s="58"/>
      <c r="AB161" s="3"/>
      <c r="AC161" s="3"/>
      <c r="AD161" s="3"/>
      <c r="AE161" s="3"/>
      <c r="AF161" s="16"/>
      <c r="AG161" s="3"/>
      <c r="AH161" s="3"/>
      <c r="AI161" s="3"/>
      <c r="AJ161" s="22"/>
      <c r="AK161" s="3"/>
      <c r="AL161" s="3"/>
      <c r="AM161" s="3"/>
      <c r="AN161" s="3"/>
      <c r="AO161" s="3"/>
      <c r="AP161" s="3"/>
    </row>
    <row r="162" spans="15:42">
      <c r="O162" s="3"/>
      <c r="P162" s="3"/>
      <c r="Q162" s="3"/>
      <c r="R162" s="3"/>
      <c r="S162" s="3"/>
      <c r="T162" s="3"/>
      <c r="U162" s="3"/>
      <c r="V162" s="3"/>
      <c r="W162" s="58"/>
      <c r="X162" s="58"/>
      <c r="Y162" s="16"/>
      <c r="Z162" s="16"/>
      <c r="AA162" s="58"/>
      <c r="AB162" s="3"/>
      <c r="AC162" s="3"/>
      <c r="AD162" s="3"/>
      <c r="AE162" s="3"/>
      <c r="AF162" s="16"/>
      <c r="AG162" s="3"/>
      <c r="AH162" s="3"/>
      <c r="AI162" s="3"/>
      <c r="AJ162" s="22"/>
      <c r="AK162" s="3"/>
      <c r="AL162" s="3"/>
      <c r="AM162" s="3"/>
      <c r="AN162" s="3"/>
      <c r="AO162" s="3"/>
      <c r="AP162" s="3"/>
    </row>
    <row r="163" spans="15:42">
      <c r="O163" s="3"/>
      <c r="P163" s="3"/>
      <c r="Q163" s="3"/>
      <c r="R163" s="3"/>
      <c r="S163" s="3"/>
      <c r="T163" s="3"/>
      <c r="U163" s="3"/>
      <c r="V163" s="3"/>
      <c r="W163" s="58"/>
      <c r="X163" s="58"/>
      <c r="Y163" s="16"/>
      <c r="Z163" s="16"/>
      <c r="AA163" s="58"/>
      <c r="AB163" s="3"/>
      <c r="AC163" s="3"/>
      <c r="AD163" s="3"/>
      <c r="AE163" s="3"/>
      <c r="AF163" s="16"/>
      <c r="AG163" s="3"/>
      <c r="AH163" s="3"/>
      <c r="AI163" s="3"/>
      <c r="AJ163" s="22"/>
      <c r="AK163" s="3"/>
      <c r="AL163" s="3"/>
      <c r="AM163" s="3"/>
      <c r="AN163" s="3"/>
      <c r="AO163" s="3"/>
      <c r="AP163" s="3"/>
    </row>
    <row r="164" spans="15:42">
      <c r="O164" s="3"/>
      <c r="P164" s="3"/>
      <c r="Q164" s="3"/>
      <c r="R164" s="3"/>
      <c r="S164" s="3"/>
      <c r="T164" s="3"/>
      <c r="U164" s="3"/>
      <c r="V164" s="3"/>
      <c r="W164" s="58"/>
      <c r="X164" s="58"/>
      <c r="Y164" s="16"/>
      <c r="Z164" s="16"/>
      <c r="AA164" s="58"/>
      <c r="AB164" s="3"/>
      <c r="AC164" s="3"/>
      <c r="AD164" s="3"/>
      <c r="AE164" s="3"/>
      <c r="AF164" s="16"/>
      <c r="AG164" s="3"/>
      <c r="AH164" s="3"/>
      <c r="AI164" s="3"/>
      <c r="AJ164" s="22"/>
      <c r="AK164" s="3"/>
      <c r="AL164" s="3"/>
      <c r="AM164" s="3"/>
      <c r="AN164" s="3"/>
      <c r="AO164" s="3"/>
      <c r="AP164" s="3"/>
    </row>
    <row r="165" spans="15:42">
      <c r="O165" s="3"/>
      <c r="P165" s="3"/>
      <c r="Q165" s="3"/>
      <c r="R165" s="3"/>
      <c r="S165" s="3"/>
      <c r="T165" s="3"/>
      <c r="U165" s="3"/>
      <c r="V165" s="3"/>
      <c r="W165" s="58"/>
      <c r="X165" s="58"/>
      <c r="Y165" s="16"/>
      <c r="Z165" s="16"/>
      <c r="AA165" s="58"/>
      <c r="AB165" s="3"/>
      <c r="AC165" s="3"/>
      <c r="AD165" s="3"/>
      <c r="AE165" s="3"/>
      <c r="AF165" s="16"/>
      <c r="AG165" s="3"/>
      <c r="AH165" s="3"/>
      <c r="AI165" s="3"/>
      <c r="AJ165" s="22"/>
      <c r="AK165" s="3"/>
      <c r="AL165" s="3"/>
      <c r="AM165" s="3"/>
      <c r="AN165" s="3"/>
      <c r="AO165" s="3"/>
      <c r="AP165" s="3"/>
    </row>
    <row r="166" spans="15:42">
      <c r="O166" s="3"/>
      <c r="P166" s="3"/>
      <c r="Q166" s="3"/>
      <c r="R166" s="3"/>
      <c r="S166" s="3"/>
      <c r="T166" s="3"/>
      <c r="U166" s="3"/>
      <c r="V166" s="3"/>
      <c r="W166" s="58"/>
      <c r="X166" s="58"/>
      <c r="Y166" s="16"/>
      <c r="Z166" s="16"/>
      <c r="AA166" s="58"/>
      <c r="AB166" s="3"/>
      <c r="AC166" s="3"/>
      <c r="AD166" s="3"/>
      <c r="AE166" s="3"/>
      <c r="AF166" s="16"/>
      <c r="AG166" s="3"/>
      <c r="AH166" s="3"/>
      <c r="AI166" s="3"/>
      <c r="AJ166" s="22"/>
      <c r="AK166" s="3"/>
      <c r="AL166" s="3"/>
      <c r="AM166" s="3"/>
      <c r="AN166" s="3"/>
      <c r="AO166" s="3"/>
      <c r="AP166" s="3"/>
    </row>
    <row r="167" spans="15:42">
      <c r="O167" s="3"/>
      <c r="P167" s="3"/>
      <c r="Q167" s="3"/>
      <c r="R167" s="3"/>
      <c r="S167" s="3"/>
      <c r="T167" s="3"/>
      <c r="U167" s="3"/>
      <c r="V167" s="3"/>
      <c r="W167" s="58"/>
      <c r="X167" s="58"/>
      <c r="Y167" s="16"/>
      <c r="Z167" s="16"/>
      <c r="AA167" s="58"/>
      <c r="AB167" s="3"/>
      <c r="AC167" s="3"/>
      <c r="AD167" s="3"/>
      <c r="AE167" s="3"/>
      <c r="AF167" s="16"/>
      <c r="AG167" s="3"/>
      <c r="AH167" s="3"/>
      <c r="AI167" s="3"/>
      <c r="AJ167" s="22"/>
      <c r="AK167" s="3"/>
      <c r="AL167" s="3"/>
      <c r="AM167" s="3"/>
      <c r="AN167" s="3"/>
      <c r="AO167" s="3"/>
      <c r="AP167" s="3"/>
    </row>
    <row r="168" spans="15:42">
      <c r="O168" s="3"/>
      <c r="P168" s="3"/>
      <c r="Q168" s="3"/>
      <c r="R168" s="3"/>
      <c r="S168" s="3"/>
      <c r="T168" s="3"/>
      <c r="U168" s="3"/>
      <c r="V168" s="3"/>
      <c r="W168" s="58"/>
      <c r="X168" s="58"/>
      <c r="Y168" s="16"/>
      <c r="Z168" s="16"/>
      <c r="AA168" s="58"/>
      <c r="AB168" s="3"/>
      <c r="AC168" s="3"/>
      <c r="AD168" s="3"/>
      <c r="AE168" s="3"/>
      <c r="AF168" s="16"/>
      <c r="AG168" s="3"/>
      <c r="AH168" s="3"/>
      <c r="AI168" s="3"/>
      <c r="AJ168" s="22"/>
      <c r="AK168" s="3"/>
      <c r="AL168" s="3"/>
      <c r="AM168" s="3"/>
      <c r="AN168" s="3"/>
      <c r="AO168" s="3"/>
      <c r="AP168" s="3"/>
    </row>
    <row r="169" spans="15:42">
      <c r="O169" s="3"/>
      <c r="P169" s="3"/>
      <c r="Q169" s="3"/>
      <c r="R169" s="3"/>
      <c r="S169" s="3"/>
      <c r="T169" s="3"/>
      <c r="U169" s="3"/>
      <c r="V169" s="3"/>
      <c r="W169" s="58"/>
      <c r="X169" s="58"/>
      <c r="Y169" s="16"/>
      <c r="Z169" s="16"/>
      <c r="AA169" s="58"/>
      <c r="AB169" s="3"/>
      <c r="AC169" s="3"/>
      <c r="AD169" s="3"/>
      <c r="AE169" s="3"/>
      <c r="AF169" s="16"/>
      <c r="AG169" s="3"/>
      <c r="AH169" s="3"/>
      <c r="AI169" s="3"/>
      <c r="AJ169" s="22"/>
      <c r="AK169" s="3"/>
      <c r="AL169" s="3"/>
      <c r="AM169" s="3"/>
      <c r="AN169" s="3"/>
      <c r="AO169" s="3"/>
      <c r="AP169" s="3"/>
    </row>
    <row r="170" spans="15:42">
      <c r="O170" s="3"/>
      <c r="P170" s="3"/>
      <c r="Q170" s="3"/>
      <c r="R170" s="3"/>
      <c r="S170" s="3"/>
      <c r="T170" s="3"/>
      <c r="U170" s="3"/>
      <c r="V170" s="3"/>
      <c r="W170" s="58"/>
      <c r="X170" s="58"/>
      <c r="Y170" s="16"/>
      <c r="Z170" s="16"/>
      <c r="AA170" s="58"/>
      <c r="AB170" s="3"/>
      <c r="AC170" s="3"/>
      <c r="AD170" s="3"/>
      <c r="AE170" s="3"/>
      <c r="AF170" s="16"/>
      <c r="AG170" s="3"/>
      <c r="AH170" s="3"/>
      <c r="AI170" s="3"/>
      <c r="AJ170" s="22"/>
      <c r="AK170" s="3"/>
      <c r="AL170" s="3"/>
      <c r="AM170" s="3"/>
      <c r="AN170" s="3"/>
      <c r="AO170" s="3"/>
      <c r="AP170" s="3"/>
    </row>
    <row r="171" spans="15:42">
      <c r="O171" s="3"/>
      <c r="P171" s="3"/>
      <c r="Q171" s="3"/>
      <c r="R171" s="3"/>
      <c r="S171" s="3"/>
      <c r="T171" s="3"/>
      <c r="U171" s="3"/>
      <c r="V171" s="3"/>
      <c r="W171" s="58"/>
      <c r="X171" s="58"/>
      <c r="Y171" s="16"/>
      <c r="Z171" s="16"/>
      <c r="AA171" s="58"/>
      <c r="AB171" s="3"/>
      <c r="AC171" s="3"/>
      <c r="AD171" s="3"/>
      <c r="AE171" s="3"/>
      <c r="AF171" s="16"/>
      <c r="AG171" s="3"/>
      <c r="AH171" s="3"/>
      <c r="AI171" s="3"/>
      <c r="AJ171" s="22"/>
      <c r="AK171" s="3"/>
      <c r="AL171" s="3"/>
      <c r="AM171" s="3"/>
      <c r="AN171" s="3"/>
      <c r="AO171" s="3"/>
      <c r="AP171" s="3"/>
    </row>
    <row r="172" spans="15:42">
      <c r="O172" s="3"/>
      <c r="P172" s="3"/>
      <c r="Q172" s="3"/>
      <c r="R172" s="3"/>
      <c r="S172" s="3"/>
      <c r="T172" s="3"/>
      <c r="U172" s="3"/>
      <c r="V172" s="3"/>
      <c r="W172" s="58"/>
      <c r="X172" s="58"/>
      <c r="Y172" s="16"/>
      <c r="Z172" s="16"/>
      <c r="AA172" s="58"/>
      <c r="AB172" s="3"/>
      <c r="AC172" s="3"/>
      <c r="AD172" s="3"/>
      <c r="AE172" s="3"/>
      <c r="AF172" s="16"/>
      <c r="AG172" s="3"/>
      <c r="AH172" s="3"/>
      <c r="AI172" s="3"/>
      <c r="AJ172" s="22"/>
      <c r="AK172" s="3"/>
      <c r="AL172" s="3"/>
      <c r="AM172" s="3"/>
      <c r="AN172" s="3"/>
      <c r="AO172" s="3"/>
      <c r="AP172" s="3"/>
    </row>
    <row r="173" spans="15:42">
      <c r="O173" s="3"/>
      <c r="P173" s="3"/>
      <c r="Q173" s="3"/>
      <c r="R173" s="3"/>
      <c r="S173" s="3"/>
      <c r="T173" s="3"/>
      <c r="U173" s="3"/>
      <c r="V173" s="3"/>
      <c r="W173" s="58"/>
      <c r="X173" s="58"/>
      <c r="Y173" s="16"/>
      <c r="Z173" s="16"/>
      <c r="AA173" s="58"/>
      <c r="AB173" s="3"/>
      <c r="AC173" s="3"/>
      <c r="AD173" s="3"/>
      <c r="AE173" s="3"/>
      <c r="AF173" s="16"/>
      <c r="AG173" s="3"/>
      <c r="AH173" s="3"/>
      <c r="AI173" s="3"/>
      <c r="AJ173" s="22"/>
      <c r="AK173" s="3"/>
      <c r="AL173" s="3"/>
      <c r="AM173" s="3"/>
      <c r="AN173" s="3"/>
      <c r="AO173" s="3"/>
      <c r="AP173" s="3"/>
    </row>
    <row r="174" spans="15:42">
      <c r="O174" s="3"/>
      <c r="P174" s="3"/>
      <c r="Q174" s="3"/>
      <c r="R174" s="3"/>
      <c r="S174" s="3"/>
      <c r="T174" s="3"/>
      <c r="U174" s="3"/>
      <c r="V174" s="3"/>
      <c r="W174" s="58"/>
      <c r="X174" s="58"/>
      <c r="Y174" s="16"/>
      <c r="Z174" s="16"/>
      <c r="AA174" s="58"/>
      <c r="AB174" s="3"/>
      <c r="AC174" s="3"/>
      <c r="AD174" s="3"/>
      <c r="AE174" s="3"/>
      <c r="AF174" s="16"/>
      <c r="AG174" s="3"/>
      <c r="AH174" s="3"/>
      <c r="AI174" s="3"/>
      <c r="AJ174" s="22"/>
      <c r="AK174" s="3"/>
      <c r="AL174" s="3"/>
      <c r="AM174" s="3"/>
      <c r="AN174" s="3"/>
      <c r="AO174" s="3"/>
      <c r="AP174" s="3"/>
    </row>
    <row r="175" spans="15:42">
      <c r="O175" s="3"/>
      <c r="P175" s="3"/>
      <c r="Q175" s="3"/>
      <c r="R175" s="3"/>
      <c r="S175" s="3"/>
      <c r="T175" s="3"/>
      <c r="U175" s="3"/>
      <c r="V175" s="3"/>
      <c r="W175" s="58"/>
      <c r="X175" s="58"/>
      <c r="Y175" s="16"/>
      <c r="Z175" s="16"/>
      <c r="AA175" s="58"/>
      <c r="AB175" s="3"/>
      <c r="AC175" s="3"/>
      <c r="AD175" s="3"/>
      <c r="AE175" s="3"/>
      <c r="AF175" s="16"/>
      <c r="AG175" s="3"/>
      <c r="AH175" s="3"/>
      <c r="AI175" s="3"/>
      <c r="AJ175" s="22"/>
      <c r="AK175" s="3"/>
      <c r="AL175" s="3"/>
      <c r="AM175" s="3"/>
      <c r="AN175" s="3"/>
      <c r="AO175" s="3"/>
      <c r="AP175" s="3"/>
    </row>
    <row r="176" spans="15:42">
      <c r="O176" s="3"/>
      <c r="P176" s="3"/>
      <c r="Q176" s="3"/>
      <c r="R176" s="3"/>
      <c r="S176" s="3"/>
      <c r="T176" s="3"/>
      <c r="U176" s="3"/>
      <c r="V176" s="3"/>
      <c r="W176" s="58"/>
      <c r="X176" s="58"/>
      <c r="Y176" s="16"/>
      <c r="Z176" s="16"/>
      <c r="AA176" s="58"/>
      <c r="AB176" s="3"/>
      <c r="AC176" s="3"/>
      <c r="AD176" s="3"/>
      <c r="AE176" s="3"/>
      <c r="AF176" s="16"/>
      <c r="AG176" s="3"/>
      <c r="AH176" s="3"/>
      <c r="AI176" s="3"/>
      <c r="AJ176" s="22"/>
      <c r="AK176" s="3"/>
      <c r="AL176" s="3"/>
      <c r="AM176" s="3"/>
      <c r="AN176" s="3"/>
      <c r="AO176" s="3"/>
      <c r="AP176" s="3"/>
    </row>
    <row r="177" spans="15:44">
      <c r="O177" s="3"/>
      <c r="P177" s="3"/>
      <c r="Q177" s="3"/>
      <c r="R177" s="3"/>
      <c r="S177" s="3"/>
      <c r="T177" s="3"/>
      <c r="U177" s="3"/>
      <c r="V177" s="3"/>
      <c r="W177" s="58"/>
      <c r="X177" s="58"/>
      <c r="Y177" s="16"/>
      <c r="Z177" s="16"/>
      <c r="AA177" s="58"/>
      <c r="AB177" s="3"/>
      <c r="AC177" s="3"/>
      <c r="AD177" s="3"/>
      <c r="AE177" s="3"/>
      <c r="AF177" s="16"/>
      <c r="AG177" s="3"/>
      <c r="AH177" s="3"/>
      <c r="AI177" s="3"/>
      <c r="AJ177" s="22"/>
      <c r="AK177" s="3"/>
      <c r="AL177" s="3"/>
      <c r="AM177" s="3"/>
      <c r="AN177" s="3"/>
      <c r="AO177" s="3"/>
      <c r="AP177" s="3"/>
    </row>
    <row r="178" spans="15:44">
      <c r="O178" s="3"/>
      <c r="P178" s="3"/>
      <c r="Q178" s="3"/>
      <c r="R178" s="3"/>
      <c r="S178" s="3"/>
      <c r="T178" s="3"/>
      <c r="U178" s="3"/>
      <c r="V178" s="3"/>
      <c r="W178" s="58"/>
      <c r="X178" s="58"/>
      <c r="Y178" s="16"/>
      <c r="Z178" s="16"/>
      <c r="AA178" s="58"/>
      <c r="AB178" s="3"/>
      <c r="AC178" s="3"/>
      <c r="AD178" s="3"/>
      <c r="AE178" s="3"/>
      <c r="AF178" s="16"/>
      <c r="AG178" s="3"/>
      <c r="AH178" s="3"/>
      <c r="AI178" s="3"/>
      <c r="AJ178" s="22"/>
      <c r="AK178" s="3"/>
      <c r="AL178" s="3"/>
      <c r="AM178" s="3"/>
      <c r="AN178" s="3"/>
      <c r="AO178" s="3"/>
      <c r="AP178" s="3"/>
    </row>
    <row r="179" spans="15:44">
      <c r="O179" s="3"/>
      <c r="P179" s="3"/>
      <c r="Q179" s="3"/>
      <c r="R179" s="3"/>
      <c r="S179" s="3"/>
      <c r="T179" s="3"/>
      <c r="U179" s="3"/>
      <c r="V179" s="3"/>
      <c r="W179" s="58"/>
      <c r="X179" s="58"/>
      <c r="Y179" s="16"/>
      <c r="Z179" s="16"/>
      <c r="AA179" s="58"/>
      <c r="AB179" s="3"/>
      <c r="AC179" s="3"/>
      <c r="AD179" s="3"/>
      <c r="AE179" s="3"/>
      <c r="AF179" s="16"/>
      <c r="AG179" s="3"/>
      <c r="AH179" s="3"/>
      <c r="AI179" s="3"/>
      <c r="AJ179" s="22"/>
      <c r="AK179" s="3"/>
      <c r="AL179" s="3"/>
      <c r="AM179" s="3"/>
      <c r="AN179" s="3"/>
      <c r="AO179" s="3"/>
      <c r="AP179" s="3"/>
    </row>
    <row r="180" spans="15:44">
      <c r="O180" s="3"/>
      <c r="P180" s="3"/>
      <c r="Q180" s="3"/>
      <c r="R180" s="3"/>
      <c r="S180" s="3"/>
      <c r="T180" s="3"/>
      <c r="U180" s="3"/>
      <c r="V180" s="3"/>
      <c r="W180" s="58"/>
      <c r="X180" s="58"/>
      <c r="Y180" s="16"/>
      <c r="Z180" s="16"/>
      <c r="AA180" s="58"/>
      <c r="AB180" s="3"/>
      <c r="AC180" s="3"/>
      <c r="AD180" s="3"/>
      <c r="AE180" s="3"/>
      <c r="AF180" s="16"/>
      <c r="AG180" s="3"/>
      <c r="AH180" s="3"/>
      <c r="AI180" s="3"/>
      <c r="AJ180" s="22"/>
      <c r="AK180" s="3"/>
      <c r="AL180" s="3"/>
      <c r="AM180" s="3"/>
      <c r="AN180" s="3"/>
      <c r="AO180" s="3"/>
      <c r="AP180" s="3"/>
      <c r="AR180" s="22"/>
    </row>
    <row r="181" spans="15:44">
      <c r="O181" s="3"/>
      <c r="P181" s="3"/>
      <c r="Q181" s="3"/>
      <c r="R181" s="3"/>
      <c r="S181" s="3"/>
      <c r="T181" s="3"/>
      <c r="U181" s="3"/>
      <c r="V181" s="3"/>
      <c r="W181" s="58"/>
      <c r="X181" s="58"/>
      <c r="Y181" s="16"/>
      <c r="Z181" s="16"/>
      <c r="AA181" s="58"/>
      <c r="AB181" s="3"/>
      <c r="AC181" s="3"/>
      <c r="AD181" s="3"/>
      <c r="AE181" s="3"/>
      <c r="AF181" s="16"/>
      <c r="AG181" s="3"/>
      <c r="AH181" s="3"/>
      <c r="AI181" s="3"/>
      <c r="AJ181" s="22"/>
      <c r="AK181" s="3"/>
      <c r="AL181" s="3"/>
      <c r="AM181" s="3"/>
      <c r="AN181" s="3"/>
      <c r="AO181" s="3"/>
      <c r="AP181" s="3"/>
      <c r="AR181" s="22"/>
    </row>
    <row r="182" spans="15:44" ht="12.75" customHeight="1">
      <c r="O182" s="3"/>
      <c r="P182" s="3"/>
      <c r="Q182" s="3"/>
      <c r="R182" s="3"/>
      <c r="S182" s="3"/>
      <c r="T182" s="3"/>
      <c r="U182" s="3"/>
      <c r="V182" s="3"/>
      <c r="W182" s="58"/>
      <c r="X182" s="58"/>
      <c r="Y182" s="16"/>
      <c r="Z182" s="16"/>
      <c r="AA182" s="58"/>
      <c r="AB182" s="3"/>
      <c r="AC182" s="3"/>
      <c r="AD182" s="3"/>
      <c r="AE182" s="3"/>
      <c r="AF182" s="16"/>
      <c r="AG182" s="3"/>
      <c r="AH182" s="3"/>
      <c r="AI182" s="3"/>
      <c r="AJ182" s="22"/>
      <c r="AK182" s="3"/>
      <c r="AL182" s="3"/>
      <c r="AM182" s="3"/>
      <c r="AN182" s="3"/>
      <c r="AO182" s="3"/>
      <c r="AP182" s="3"/>
      <c r="AR182" s="22"/>
    </row>
    <row r="183" spans="15:44">
      <c r="O183" s="3"/>
      <c r="P183" s="3"/>
      <c r="Q183" s="3"/>
      <c r="R183" s="3"/>
      <c r="S183" s="3"/>
      <c r="T183" s="3"/>
      <c r="U183" s="3"/>
      <c r="V183" s="3"/>
      <c r="W183" s="58"/>
      <c r="X183" s="58"/>
      <c r="Y183" s="16"/>
      <c r="Z183" s="16"/>
      <c r="AA183" s="58"/>
      <c r="AB183" s="3"/>
      <c r="AC183" s="3"/>
      <c r="AD183" s="3"/>
      <c r="AE183" s="3"/>
      <c r="AF183" s="16"/>
      <c r="AG183" s="3"/>
      <c r="AH183" s="3"/>
      <c r="AI183" s="3"/>
      <c r="AJ183" s="22"/>
      <c r="AK183" s="3"/>
      <c r="AL183" s="3"/>
      <c r="AM183" s="3"/>
      <c r="AN183" s="3"/>
      <c r="AO183" s="3"/>
      <c r="AP183" s="3"/>
      <c r="AR183" s="22"/>
    </row>
    <row r="184" spans="15:44">
      <c r="O184" s="3"/>
      <c r="P184" s="3"/>
      <c r="Q184" s="3"/>
      <c r="R184" s="3"/>
      <c r="S184" s="3"/>
      <c r="T184" s="3"/>
      <c r="U184" s="3"/>
      <c r="V184" s="3"/>
      <c r="W184" s="58"/>
      <c r="X184" s="58"/>
      <c r="Y184" s="16"/>
      <c r="Z184" s="16"/>
      <c r="AA184" s="58"/>
      <c r="AB184" s="3"/>
      <c r="AC184" s="3"/>
      <c r="AD184" s="3"/>
      <c r="AE184" s="3"/>
      <c r="AF184" s="16"/>
      <c r="AG184" s="3"/>
      <c r="AH184" s="3"/>
      <c r="AI184" s="3"/>
      <c r="AJ184" s="22"/>
      <c r="AK184" s="3"/>
      <c r="AL184" s="3"/>
      <c r="AM184" s="3"/>
      <c r="AN184" s="3"/>
      <c r="AO184" s="3"/>
      <c r="AP184" s="3"/>
      <c r="AR184" s="22"/>
    </row>
    <row r="185" spans="15:44">
      <c r="O185" s="3"/>
      <c r="P185" s="3"/>
      <c r="Q185" s="3"/>
      <c r="R185" s="3"/>
      <c r="S185" s="3"/>
      <c r="T185" s="3"/>
      <c r="U185" s="3"/>
      <c r="V185" s="3"/>
      <c r="W185" s="58"/>
      <c r="X185" s="58"/>
      <c r="Y185" s="16"/>
      <c r="Z185" s="16"/>
      <c r="AA185" s="58"/>
      <c r="AB185" s="3"/>
      <c r="AC185" s="3"/>
      <c r="AD185" s="3"/>
      <c r="AE185" s="3"/>
      <c r="AF185" s="16"/>
      <c r="AG185" s="3"/>
      <c r="AH185" s="3"/>
      <c r="AI185" s="3"/>
      <c r="AJ185" s="22"/>
      <c r="AK185" s="3"/>
      <c r="AL185" s="3"/>
      <c r="AM185" s="3"/>
      <c r="AN185" s="3"/>
      <c r="AO185" s="3"/>
      <c r="AP185" s="3"/>
      <c r="AR185" s="22"/>
    </row>
    <row r="186" spans="15:44">
      <c r="O186" s="3"/>
      <c r="P186" s="3"/>
      <c r="Q186" s="3"/>
      <c r="R186" s="3"/>
      <c r="S186" s="3"/>
      <c r="T186" s="3"/>
      <c r="U186" s="3"/>
      <c r="V186" s="3"/>
      <c r="W186" s="58"/>
      <c r="X186" s="58"/>
      <c r="Y186" s="16"/>
      <c r="Z186" s="16"/>
      <c r="AA186" s="58"/>
      <c r="AB186" s="3"/>
      <c r="AC186" s="3"/>
      <c r="AD186" s="3"/>
      <c r="AE186" s="3"/>
      <c r="AF186" s="16"/>
      <c r="AG186" s="3"/>
      <c r="AH186" s="3"/>
      <c r="AI186" s="3"/>
      <c r="AJ186" s="22"/>
      <c r="AK186" s="3"/>
      <c r="AL186" s="3"/>
      <c r="AM186" s="3"/>
      <c r="AN186" s="3"/>
      <c r="AO186" s="3"/>
      <c r="AP186" s="3"/>
      <c r="AR186" s="22"/>
    </row>
    <row r="187" spans="15:44">
      <c r="O187" s="3"/>
      <c r="P187" s="3"/>
      <c r="Q187" s="3"/>
      <c r="R187" s="3"/>
      <c r="S187" s="3"/>
      <c r="T187" s="3"/>
      <c r="U187" s="3"/>
      <c r="V187" s="3"/>
      <c r="W187" s="58"/>
      <c r="X187" s="58"/>
      <c r="Y187" s="16"/>
      <c r="Z187" s="16"/>
      <c r="AA187" s="58"/>
      <c r="AB187" s="3"/>
      <c r="AC187" s="3"/>
      <c r="AD187" s="3"/>
      <c r="AE187" s="3"/>
      <c r="AF187" s="16"/>
      <c r="AG187" s="3"/>
      <c r="AH187" s="3"/>
      <c r="AI187" s="3"/>
      <c r="AJ187" s="22"/>
      <c r="AK187" s="3"/>
      <c r="AL187" s="3"/>
      <c r="AM187" s="3"/>
      <c r="AN187" s="3"/>
      <c r="AO187" s="3"/>
      <c r="AP187" s="3"/>
      <c r="AR187" s="22"/>
    </row>
    <row r="188" spans="15:44">
      <c r="O188" s="3"/>
      <c r="P188" s="3"/>
      <c r="Q188" s="3"/>
      <c r="R188" s="3"/>
      <c r="S188" s="3"/>
      <c r="T188" s="3"/>
      <c r="U188" s="3"/>
      <c r="V188" s="3"/>
      <c r="W188" s="58"/>
      <c r="X188" s="58"/>
      <c r="Y188" s="16"/>
      <c r="Z188" s="16"/>
      <c r="AA188" s="58"/>
      <c r="AB188" s="3"/>
      <c r="AC188" s="3"/>
      <c r="AD188" s="3"/>
      <c r="AE188" s="3"/>
      <c r="AF188" s="16"/>
      <c r="AG188" s="3"/>
      <c r="AH188" s="3"/>
      <c r="AI188" s="3"/>
      <c r="AJ188" s="22"/>
      <c r="AK188" s="3"/>
      <c r="AL188" s="3"/>
      <c r="AM188" s="3"/>
      <c r="AN188" s="3"/>
      <c r="AO188" s="3"/>
      <c r="AP188" s="3"/>
      <c r="AR188" s="22"/>
    </row>
    <row r="189" spans="15:44">
      <c r="O189" s="3"/>
      <c r="P189" s="3"/>
      <c r="Q189" s="3"/>
      <c r="R189" s="3"/>
      <c r="S189" s="3"/>
      <c r="T189" s="3"/>
      <c r="U189" s="3"/>
      <c r="V189" s="3"/>
      <c r="W189" s="58"/>
      <c r="X189" s="58"/>
      <c r="Y189" s="16"/>
      <c r="Z189" s="16"/>
      <c r="AA189" s="58"/>
      <c r="AB189" s="3"/>
      <c r="AC189" s="3"/>
      <c r="AD189" s="3"/>
      <c r="AE189" s="3"/>
      <c r="AF189" s="16"/>
      <c r="AG189" s="3"/>
      <c r="AH189" s="3"/>
      <c r="AI189" s="3"/>
      <c r="AJ189" s="22"/>
      <c r="AK189" s="3"/>
      <c r="AL189" s="3"/>
      <c r="AM189" s="3"/>
      <c r="AN189" s="3"/>
      <c r="AO189" s="3"/>
      <c r="AP189" s="3"/>
      <c r="AR189" s="22"/>
    </row>
    <row r="190" spans="15:44">
      <c r="O190" s="3"/>
      <c r="P190" s="3"/>
      <c r="Q190" s="3"/>
      <c r="R190" s="3"/>
      <c r="S190" s="3"/>
      <c r="T190" s="3"/>
      <c r="U190" s="3"/>
      <c r="V190" s="3"/>
      <c r="W190" s="58"/>
      <c r="X190" s="58"/>
      <c r="Y190" s="16"/>
      <c r="Z190" s="16"/>
      <c r="AA190" s="58"/>
      <c r="AB190" s="3"/>
      <c r="AC190" s="3"/>
      <c r="AD190" s="3"/>
      <c r="AE190" s="3"/>
      <c r="AF190" s="16"/>
      <c r="AG190" s="3"/>
      <c r="AH190" s="3"/>
      <c r="AI190" s="3"/>
      <c r="AJ190" s="22"/>
      <c r="AK190" s="3"/>
      <c r="AL190" s="3"/>
      <c r="AM190" s="3"/>
      <c r="AN190" s="3"/>
      <c r="AO190" s="3"/>
      <c r="AP190" s="3"/>
      <c r="AR190" s="22"/>
    </row>
    <row r="191" spans="15:44">
      <c r="O191" s="3"/>
      <c r="P191" s="3"/>
      <c r="Q191" s="3"/>
      <c r="R191" s="3"/>
      <c r="S191" s="3"/>
      <c r="T191" s="3"/>
      <c r="U191" s="3"/>
      <c r="V191" s="3"/>
      <c r="W191" s="58"/>
      <c r="X191" s="58"/>
      <c r="Y191" s="16"/>
      <c r="Z191" s="16"/>
      <c r="AA191" s="58"/>
      <c r="AB191" s="3"/>
      <c r="AC191" s="3"/>
      <c r="AD191" s="3"/>
      <c r="AE191" s="3"/>
      <c r="AF191" s="16"/>
      <c r="AG191" s="3"/>
      <c r="AH191" s="3"/>
      <c r="AI191" s="3"/>
      <c r="AJ191" s="22"/>
      <c r="AK191" s="3"/>
      <c r="AL191" s="3"/>
      <c r="AM191" s="3"/>
      <c r="AN191" s="3"/>
      <c r="AO191" s="3"/>
      <c r="AP191" s="3"/>
      <c r="AR191" s="22"/>
    </row>
    <row r="192" spans="15:44">
      <c r="O192" s="3"/>
      <c r="P192" s="3"/>
      <c r="Q192" s="3"/>
      <c r="R192" s="3"/>
      <c r="S192" s="3"/>
      <c r="T192" s="3"/>
      <c r="U192" s="3"/>
      <c r="V192" s="3"/>
      <c r="W192" s="58"/>
      <c r="X192" s="58"/>
      <c r="Y192" s="16"/>
      <c r="Z192" s="16"/>
      <c r="AA192" s="58"/>
      <c r="AB192" s="3"/>
      <c r="AC192" s="3"/>
      <c r="AD192" s="3"/>
      <c r="AE192" s="3"/>
      <c r="AF192" s="16"/>
      <c r="AG192" s="3"/>
      <c r="AH192" s="3"/>
      <c r="AI192" s="3"/>
      <c r="AJ192" s="22"/>
      <c r="AK192" s="3"/>
      <c r="AL192" s="3"/>
      <c r="AM192" s="3"/>
      <c r="AN192" s="3"/>
      <c r="AO192" s="3"/>
      <c r="AP192" s="3"/>
      <c r="AR192" s="22"/>
    </row>
    <row r="193" spans="15:44">
      <c r="O193" s="3"/>
      <c r="P193" s="3"/>
      <c r="Q193" s="3"/>
      <c r="R193" s="3"/>
      <c r="S193" s="3"/>
      <c r="T193" s="3"/>
      <c r="U193" s="3"/>
      <c r="V193" s="3"/>
      <c r="W193" s="58"/>
      <c r="X193" s="58"/>
      <c r="Y193" s="16"/>
      <c r="Z193" s="16"/>
      <c r="AA193" s="58"/>
      <c r="AB193" s="3"/>
      <c r="AC193" s="3"/>
      <c r="AD193" s="3"/>
      <c r="AE193" s="3"/>
      <c r="AF193" s="16"/>
      <c r="AG193" s="3"/>
      <c r="AH193" s="3"/>
      <c r="AI193" s="3"/>
      <c r="AJ193" s="22"/>
      <c r="AK193" s="3"/>
      <c r="AL193" s="3"/>
      <c r="AM193" s="3"/>
      <c r="AN193" s="3"/>
      <c r="AO193" s="3"/>
      <c r="AP193" s="3"/>
      <c r="AR193" s="22"/>
    </row>
    <row r="194" spans="15:44">
      <c r="O194" s="3"/>
      <c r="P194" s="3"/>
      <c r="Q194" s="3"/>
      <c r="R194" s="3"/>
      <c r="S194" s="3"/>
      <c r="T194" s="3"/>
      <c r="U194" s="3"/>
      <c r="V194" s="3"/>
      <c r="W194" s="58"/>
      <c r="X194" s="58"/>
      <c r="Y194" s="16"/>
      <c r="Z194" s="16"/>
      <c r="AA194" s="58"/>
      <c r="AB194" s="3"/>
      <c r="AC194" s="3"/>
      <c r="AD194" s="3"/>
      <c r="AE194" s="3"/>
      <c r="AF194" s="16"/>
      <c r="AG194" s="3"/>
      <c r="AH194" s="3"/>
      <c r="AI194" s="3"/>
      <c r="AJ194" s="22"/>
      <c r="AK194" s="3"/>
      <c r="AL194" s="3"/>
      <c r="AM194" s="3"/>
      <c r="AN194" s="3"/>
      <c r="AO194" s="3"/>
      <c r="AP194" s="3"/>
      <c r="AR194" s="22"/>
    </row>
    <row r="195" spans="15:44">
      <c r="O195" s="3"/>
      <c r="P195" s="3"/>
      <c r="Q195" s="3"/>
      <c r="R195" s="3"/>
      <c r="S195" s="3"/>
      <c r="T195" s="3"/>
      <c r="U195" s="3"/>
      <c r="V195" s="3"/>
      <c r="W195" s="58"/>
      <c r="X195" s="58"/>
      <c r="Y195" s="16"/>
      <c r="Z195" s="16"/>
      <c r="AA195" s="58"/>
      <c r="AB195" s="3"/>
      <c r="AC195" s="3"/>
      <c r="AD195" s="3"/>
      <c r="AE195" s="3"/>
      <c r="AF195" s="16"/>
      <c r="AG195" s="3"/>
      <c r="AH195" s="3"/>
      <c r="AI195" s="3"/>
      <c r="AJ195" s="22"/>
      <c r="AK195" s="3"/>
      <c r="AL195" s="3"/>
      <c r="AM195" s="3"/>
      <c r="AN195" s="3"/>
      <c r="AO195" s="3"/>
      <c r="AP195" s="3"/>
      <c r="AR195" s="22"/>
    </row>
    <row r="196" spans="15:44">
      <c r="O196" s="3"/>
      <c r="P196" s="3"/>
      <c r="Q196" s="3"/>
      <c r="R196" s="3"/>
      <c r="S196" s="3"/>
      <c r="T196" s="3"/>
      <c r="U196" s="3"/>
      <c r="V196" s="3"/>
      <c r="W196" s="58"/>
      <c r="X196" s="58"/>
      <c r="Y196" s="16"/>
      <c r="Z196" s="16"/>
      <c r="AA196" s="58"/>
      <c r="AB196" s="3"/>
      <c r="AC196" s="3"/>
      <c r="AD196" s="3"/>
      <c r="AE196" s="3"/>
      <c r="AF196" s="16"/>
      <c r="AG196" s="3"/>
      <c r="AH196" s="3"/>
      <c r="AI196" s="3"/>
      <c r="AJ196" s="22"/>
      <c r="AK196" s="3"/>
      <c r="AL196" s="3"/>
      <c r="AM196" s="3"/>
      <c r="AN196" s="3"/>
      <c r="AO196" s="3"/>
      <c r="AP196" s="3"/>
      <c r="AR196" s="22"/>
    </row>
    <row r="197" spans="15:44">
      <c r="O197" s="3"/>
      <c r="P197" s="3"/>
      <c r="Q197" s="3"/>
      <c r="R197" s="3"/>
      <c r="S197" s="3"/>
      <c r="T197" s="3"/>
      <c r="U197" s="3"/>
      <c r="V197" s="3"/>
      <c r="W197" s="58"/>
      <c r="X197" s="58"/>
      <c r="Y197" s="16"/>
      <c r="Z197" s="16"/>
      <c r="AA197" s="58"/>
      <c r="AB197" s="3"/>
      <c r="AC197" s="3"/>
      <c r="AD197" s="3"/>
      <c r="AE197" s="3"/>
      <c r="AF197" s="16"/>
      <c r="AG197" s="3"/>
      <c r="AH197" s="3"/>
      <c r="AI197" s="3"/>
      <c r="AJ197" s="22"/>
      <c r="AK197" s="3"/>
      <c r="AL197" s="3"/>
      <c r="AM197" s="3"/>
      <c r="AN197" s="3"/>
      <c r="AO197" s="3"/>
      <c r="AP197" s="3"/>
      <c r="AR197" s="22"/>
    </row>
    <row r="198" spans="15:44">
      <c r="O198" s="3"/>
      <c r="P198" s="3"/>
      <c r="Q198" s="3"/>
      <c r="R198" s="3"/>
      <c r="S198" s="3"/>
      <c r="T198" s="3"/>
      <c r="U198" s="3"/>
      <c r="V198" s="3"/>
      <c r="W198" s="58"/>
      <c r="X198" s="58"/>
      <c r="Y198" s="16"/>
      <c r="Z198" s="16"/>
      <c r="AA198" s="58"/>
      <c r="AB198" s="3"/>
      <c r="AC198" s="3"/>
      <c r="AD198" s="3"/>
      <c r="AE198" s="3"/>
      <c r="AF198" s="16"/>
      <c r="AG198" s="3"/>
      <c r="AH198" s="3"/>
      <c r="AI198" s="3"/>
      <c r="AJ198" s="22"/>
      <c r="AK198" s="3"/>
      <c r="AL198" s="3"/>
      <c r="AM198" s="3"/>
      <c r="AN198" s="3"/>
      <c r="AO198" s="3"/>
      <c r="AP198" s="3"/>
      <c r="AR198" s="22"/>
    </row>
    <row r="199" spans="15:44">
      <c r="O199" s="3"/>
      <c r="P199" s="3"/>
      <c r="Q199" s="3"/>
      <c r="R199" s="3"/>
      <c r="S199" s="3"/>
      <c r="T199" s="3"/>
      <c r="U199" s="3"/>
      <c r="V199" s="3"/>
      <c r="W199" s="58"/>
      <c r="X199" s="58"/>
      <c r="Y199" s="16"/>
      <c r="Z199" s="16"/>
      <c r="AA199" s="58"/>
      <c r="AB199" s="3"/>
      <c r="AC199" s="3"/>
      <c r="AD199" s="3"/>
      <c r="AE199" s="3"/>
      <c r="AF199" s="16"/>
      <c r="AG199" s="3"/>
      <c r="AH199" s="3"/>
      <c r="AI199" s="3"/>
      <c r="AJ199" s="22"/>
      <c r="AK199" s="3"/>
      <c r="AL199" s="3"/>
      <c r="AM199" s="3"/>
      <c r="AN199" s="3"/>
      <c r="AO199" s="3"/>
      <c r="AP199" s="3"/>
      <c r="AR199" s="22"/>
    </row>
    <row r="200" spans="15:44">
      <c r="O200" s="3"/>
      <c r="P200" s="3"/>
      <c r="Q200" s="3"/>
      <c r="R200" s="3"/>
      <c r="S200" s="3"/>
      <c r="T200" s="3"/>
      <c r="U200" s="3"/>
      <c r="V200" s="3"/>
      <c r="W200" s="58"/>
      <c r="X200" s="58"/>
      <c r="Y200" s="16"/>
      <c r="Z200" s="16"/>
      <c r="AA200" s="58"/>
      <c r="AB200" s="3"/>
      <c r="AC200" s="3"/>
      <c r="AD200" s="3"/>
      <c r="AE200" s="3"/>
      <c r="AF200" s="16"/>
      <c r="AG200" s="3"/>
      <c r="AH200" s="3"/>
      <c r="AI200" s="3"/>
      <c r="AJ200" s="22"/>
      <c r="AK200" s="3"/>
      <c r="AL200" s="3"/>
      <c r="AM200" s="3"/>
      <c r="AN200" s="3"/>
      <c r="AO200" s="3"/>
      <c r="AP200" s="3"/>
      <c r="AR200" s="22"/>
    </row>
    <row r="201" spans="15:44">
      <c r="O201" s="3"/>
      <c r="P201" s="3"/>
      <c r="Q201" s="3"/>
      <c r="R201" s="3"/>
      <c r="S201" s="3"/>
      <c r="T201" s="3"/>
      <c r="U201" s="3"/>
      <c r="V201" s="3"/>
      <c r="W201" s="58"/>
      <c r="X201" s="58"/>
      <c r="Y201" s="16"/>
      <c r="Z201" s="16"/>
      <c r="AA201" s="58"/>
      <c r="AB201" s="3"/>
      <c r="AC201" s="3"/>
      <c r="AD201" s="3"/>
      <c r="AE201" s="3"/>
      <c r="AF201" s="16"/>
      <c r="AG201" s="3"/>
      <c r="AH201" s="3"/>
      <c r="AI201" s="3"/>
      <c r="AJ201" s="22"/>
      <c r="AK201" s="3"/>
      <c r="AL201" s="3"/>
      <c r="AM201" s="3"/>
      <c r="AN201" s="3"/>
      <c r="AO201" s="3"/>
      <c r="AP201" s="3"/>
      <c r="AR201" s="22"/>
    </row>
    <row r="202" spans="15:44">
      <c r="O202" s="3"/>
      <c r="P202" s="3"/>
      <c r="Q202" s="3"/>
      <c r="R202" s="3"/>
      <c r="S202" s="3"/>
      <c r="T202" s="3"/>
      <c r="U202" s="3"/>
      <c r="V202" s="3"/>
      <c r="W202" s="58"/>
      <c r="X202" s="58"/>
      <c r="Y202" s="16"/>
      <c r="Z202" s="16"/>
      <c r="AA202" s="58"/>
      <c r="AB202" s="3"/>
      <c r="AC202" s="3"/>
      <c r="AD202" s="3"/>
      <c r="AE202" s="3"/>
      <c r="AF202" s="16"/>
      <c r="AG202" s="3"/>
      <c r="AH202" s="3"/>
      <c r="AI202" s="3"/>
      <c r="AJ202" s="22"/>
      <c r="AK202" s="3"/>
      <c r="AL202" s="3"/>
      <c r="AM202" s="3"/>
      <c r="AN202" s="3"/>
      <c r="AO202" s="3"/>
      <c r="AP202" s="3"/>
      <c r="AR202" s="22"/>
    </row>
    <row r="203" spans="15:44">
      <c r="O203" s="3"/>
      <c r="P203" s="3"/>
      <c r="Q203" s="3"/>
      <c r="R203" s="3"/>
      <c r="S203" s="3"/>
      <c r="T203" s="3"/>
      <c r="U203" s="3"/>
      <c r="V203" s="3"/>
      <c r="W203" s="58"/>
      <c r="X203" s="58"/>
      <c r="Y203" s="16"/>
      <c r="Z203" s="16"/>
      <c r="AA203" s="58"/>
      <c r="AB203" s="3"/>
      <c r="AC203" s="3"/>
      <c r="AD203" s="3"/>
      <c r="AE203" s="3"/>
      <c r="AF203" s="16"/>
      <c r="AG203" s="3"/>
      <c r="AH203" s="3"/>
      <c r="AI203" s="3"/>
      <c r="AJ203" s="22"/>
      <c r="AK203" s="3"/>
      <c r="AL203" s="3"/>
      <c r="AM203" s="3"/>
      <c r="AN203" s="3"/>
      <c r="AO203" s="3"/>
      <c r="AP203" s="3"/>
      <c r="AR203" s="22"/>
    </row>
    <row r="204" spans="15:44">
      <c r="O204" s="3"/>
      <c r="P204" s="3"/>
      <c r="Q204" s="3"/>
      <c r="R204" s="3"/>
      <c r="S204" s="3"/>
      <c r="T204" s="3"/>
      <c r="U204" s="3"/>
      <c r="V204" s="3"/>
      <c r="W204" s="58"/>
      <c r="X204" s="58"/>
      <c r="Y204" s="16"/>
      <c r="Z204" s="16"/>
      <c r="AA204" s="58"/>
      <c r="AB204" s="3"/>
      <c r="AC204" s="3"/>
      <c r="AD204" s="3"/>
      <c r="AE204" s="3"/>
      <c r="AF204" s="16"/>
      <c r="AG204" s="3"/>
      <c r="AH204" s="3"/>
      <c r="AI204" s="3"/>
      <c r="AJ204" s="22"/>
      <c r="AK204" s="3"/>
      <c r="AL204" s="3"/>
      <c r="AM204" s="3"/>
      <c r="AN204" s="3"/>
      <c r="AO204" s="3"/>
      <c r="AP204" s="3"/>
      <c r="AR204" s="22"/>
    </row>
    <row r="205" spans="15:44">
      <c r="O205" s="3"/>
      <c r="P205" s="3"/>
      <c r="Q205" s="3"/>
      <c r="R205" s="3"/>
      <c r="S205" s="3"/>
      <c r="T205" s="3"/>
      <c r="U205" s="3"/>
      <c r="V205" s="3"/>
      <c r="W205" s="58"/>
      <c r="X205" s="58"/>
      <c r="Y205" s="16"/>
      <c r="Z205" s="16"/>
      <c r="AA205" s="58"/>
      <c r="AB205" s="3"/>
      <c r="AC205" s="3"/>
      <c r="AD205" s="3"/>
      <c r="AE205" s="3"/>
      <c r="AF205" s="16"/>
      <c r="AG205" s="3"/>
      <c r="AH205" s="3"/>
      <c r="AI205" s="3"/>
      <c r="AJ205" s="22"/>
      <c r="AK205" s="3"/>
      <c r="AL205" s="3"/>
      <c r="AM205" s="3"/>
      <c r="AN205" s="3"/>
      <c r="AO205" s="3"/>
      <c r="AP205" s="3"/>
      <c r="AR205" s="22"/>
    </row>
    <row r="206" spans="15:44">
      <c r="O206" s="3"/>
      <c r="P206" s="3"/>
      <c r="Q206" s="3"/>
      <c r="R206" s="3"/>
      <c r="S206" s="3"/>
      <c r="T206" s="3"/>
      <c r="U206" s="3"/>
      <c r="V206" s="3"/>
      <c r="W206" s="58"/>
      <c r="X206" s="58"/>
      <c r="Y206" s="16"/>
      <c r="Z206" s="16"/>
      <c r="AA206" s="58"/>
      <c r="AB206" s="3"/>
      <c r="AC206" s="3"/>
      <c r="AD206" s="3"/>
      <c r="AE206" s="3"/>
      <c r="AF206" s="16"/>
      <c r="AG206" s="3"/>
      <c r="AH206" s="3"/>
      <c r="AI206" s="3"/>
      <c r="AJ206" s="22"/>
      <c r="AK206" s="3"/>
      <c r="AL206" s="3"/>
      <c r="AM206" s="3"/>
      <c r="AN206" s="3"/>
      <c r="AO206" s="3"/>
      <c r="AP206" s="3"/>
      <c r="AR206" s="22"/>
    </row>
    <row r="207" spans="15:44">
      <c r="O207" s="3"/>
      <c r="P207" s="3"/>
      <c r="Q207" s="3"/>
      <c r="R207" s="3"/>
      <c r="S207" s="3"/>
      <c r="T207" s="3"/>
      <c r="U207" s="3"/>
      <c r="V207" s="3"/>
      <c r="W207" s="58"/>
      <c r="X207" s="58"/>
      <c r="Y207" s="16"/>
      <c r="Z207" s="16"/>
      <c r="AA207" s="58"/>
      <c r="AB207" s="3"/>
      <c r="AC207" s="3"/>
      <c r="AD207" s="3"/>
      <c r="AE207" s="3"/>
      <c r="AF207" s="16"/>
      <c r="AG207" s="3"/>
      <c r="AH207" s="3"/>
      <c r="AI207" s="3"/>
      <c r="AJ207" s="22"/>
      <c r="AK207" s="3"/>
      <c r="AL207" s="3"/>
      <c r="AM207" s="3"/>
      <c r="AN207" s="3"/>
      <c r="AO207" s="3"/>
      <c r="AP207" s="3"/>
      <c r="AR207" s="22"/>
    </row>
    <row r="208" spans="15:44">
      <c r="O208" s="3"/>
      <c r="P208" s="3"/>
      <c r="Q208" s="3"/>
      <c r="R208" s="3"/>
      <c r="S208" s="3"/>
      <c r="T208" s="3"/>
      <c r="U208" s="3"/>
      <c r="V208" s="3"/>
      <c r="W208" s="58"/>
      <c r="X208" s="58"/>
      <c r="Y208" s="16"/>
      <c r="Z208" s="16"/>
      <c r="AA208" s="58"/>
      <c r="AB208" s="3"/>
      <c r="AC208" s="3"/>
      <c r="AD208" s="3"/>
      <c r="AE208" s="3"/>
      <c r="AF208" s="16"/>
      <c r="AG208" s="3"/>
      <c r="AH208" s="3"/>
      <c r="AI208" s="3"/>
      <c r="AJ208" s="22"/>
      <c r="AK208" s="3"/>
      <c r="AL208" s="3"/>
      <c r="AM208" s="3"/>
      <c r="AN208" s="3"/>
      <c r="AO208" s="3"/>
      <c r="AP208" s="3"/>
      <c r="AR208" s="22"/>
    </row>
    <row r="209" spans="15:44">
      <c r="O209" s="3"/>
      <c r="P209" s="3"/>
      <c r="Q209" s="3"/>
      <c r="R209" s="3"/>
      <c r="S209" s="3"/>
      <c r="T209" s="3"/>
      <c r="U209" s="3"/>
      <c r="V209" s="3"/>
      <c r="W209" s="58"/>
      <c r="X209" s="58"/>
      <c r="Y209" s="16"/>
      <c r="Z209" s="16"/>
      <c r="AA209" s="58"/>
      <c r="AB209" s="3"/>
      <c r="AC209" s="3"/>
      <c r="AD209" s="3"/>
      <c r="AE209" s="3"/>
      <c r="AF209" s="16"/>
      <c r="AG209" s="3"/>
      <c r="AH209" s="3"/>
      <c r="AI209" s="3"/>
      <c r="AJ209" s="22"/>
      <c r="AK209" s="3"/>
      <c r="AL209" s="3"/>
      <c r="AM209" s="3"/>
      <c r="AN209" s="3"/>
      <c r="AO209" s="3"/>
      <c r="AP209" s="3"/>
      <c r="AR209" s="22"/>
    </row>
    <row r="210" spans="15:44">
      <c r="O210" s="3"/>
      <c r="P210" s="3"/>
      <c r="Q210" s="3"/>
      <c r="R210" s="3"/>
      <c r="S210" s="3"/>
      <c r="T210" s="3"/>
      <c r="U210" s="3"/>
      <c r="V210" s="3"/>
      <c r="W210" s="58"/>
      <c r="X210" s="58"/>
      <c r="Y210" s="16"/>
      <c r="Z210" s="16"/>
      <c r="AA210" s="58"/>
      <c r="AB210" s="3"/>
      <c r="AC210" s="3"/>
      <c r="AD210" s="3"/>
      <c r="AE210" s="3"/>
      <c r="AF210" s="16"/>
      <c r="AG210" s="3"/>
      <c r="AH210" s="3"/>
      <c r="AI210" s="3"/>
      <c r="AJ210" s="22"/>
      <c r="AK210" s="3"/>
      <c r="AL210" s="3"/>
      <c r="AM210" s="3"/>
      <c r="AN210" s="3"/>
      <c r="AO210" s="3"/>
      <c r="AP210" s="3"/>
      <c r="AR210" s="22"/>
    </row>
    <row r="211" spans="15:44">
      <c r="O211" s="3"/>
      <c r="P211" s="3"/>
      <c r="Q211" s="3"/>
      <c r="R211" s="3"/>
      <c r="S211" s="3"/>
      <c r="T211" s="3"/>
      <c r="U211" s="3"/>
      <c r="V211" s="3"/>
      <c r="W211" s="58"/>
      <c r="X211" s="58"/>
      <c r="Y211" s="16"/>
      <c r="Z211" s="16"/>
      <c r="AA211" s="58"/>
      <c r="AB211" s="3"/>
      <c r="AC211" s="3"/>
      <c r="AD211" s="3"/>
      <c r="AE211" s="3"/>
      <c r="AF211" s="16"/>
      <c r="AG211" s="3"/>
      <c r="AH211" s="3"/>
      <c r="AI211" s="3"/>
      <c r="AJ211" s="22"/>
      <c r="AK211" s="3"/>
      <c r="AL211" s="3"/>
      <c r="AM211" s="3"/>
      <c r="AN211" s="3"/>
      <c r="AO211" s="3"/>
      <c r="AP211" s="3"/>
      <c r="AR211" s="22"/>
    </row>
    <row r="212" spans="15:44">
      <c r="O212" s="3"/>
      <c r="P212" s="3"/>
      <c r="Q212" s="3"/>
      <c r="R212" s="3"/>
      <c r="S212" s="3"/>
      <c r="T212" s="3"/>
      <c r="U212" s="3"/>
      <c r="V212" s="3"/>
      <c r="W212" s="58"/>
      <c r="X212" s="58"/>
      <c r="Y212" s="16"/>
      <c r="Z212" s="16"/>
      <c r="AA212" s="58"/>
      <c r="AB212" s="3"/>
      <c r="AC212" s="3"/>
      <c r="AD212" s="3"/>
      <c r="AE212" s="3"/>
      <c r="AF212" s="16"/>
      <c r="AG212" s="3"/>
      <c r="AH212" s="3"/>
      <c r="AI212" s="3"/>
      <c r="AJ212" s="22"/>
      <c r="AK212" s="3"/>
      <c r="AL212" s="3"/>
      <c r="AM212" s="3"/>
      <c r="AN212" s="3"/>
      <c r="AO212" s="3"/>
      <c r="AP212" s="3"/>
      <c r="AR212" s="22"/>
    </row>
    <row r="213" spans="15:44">
      <c r="O213" s="3"/>
      <c r="P213" s="3"/>
      <c r="Q213" s="3"/>
      <c r="R213" s="3"/>
      <c r="S213" s="3"/>
      <c r="T213" s="3"/>
      <c r="U213" s="3"/>
      <c r="V213" s="3"/>
      <c r="W213" s="58"/>
      <c r="X213" s="58"/>
      <c r="Y213" s="16"/>
      <c r="Z213" s="16"/>
      <c r="AA213" s="58"/>
      <c r="AB213" s="3"/>
      <c r="AC213" s="3"/>
      <c r="AD213" s="3"/>
      <c r="AE213" s="3"/>
      <c r="AF213" s="16"/>
      <c r="AG213" s="3"/>
      <c r="AH213" s="3"/>
      <c r="AI213" s="3"/>
      <c r="AJ213" s="22"/>
      <c r="AK213" s="3"/>
      <c r="AL213" s="3"/>
      <c r="AM213" s="3"/>
      <c r="AN213" s="3"/>
      <c r="AO213" s="3"/>
      <c r="AP213" s="3"/>
      <c r="AR213" s="22"/>
    </row>
    <row r="214" spans="15:44">
      <c r="O214" s="3"/>
      <c r="P214" s="3"/>
      <c r="Q214" s="3"/>
      <c r="R214" s="3"/>
      <c r="S214" s="3"/>
      <c r="T214" s="3"/>
      <c r="U214" s="3"/>
      <c r="V214" s="3"/>
      <c r="W214" s="58"/>
      <c r="X214" s="58"/>
      <c r="Y214" s="16"/>
      <c r="Z214" s="16"/>
      <c r="AA214" s="58"/>
      <c r="AB214" s="3"/>
      <c r="AC214" s="3"/>
      <c r="AD214" s="3"/>
      <c r="AE214" s="3"/>
      <c r="AF214" s="16"/>
      <c r="AG214" s="3"/>
      <c r="AH214" s="3"/>
      <c r="AI214" s="3"/>
      <c r="AJ214" s="22"/>
      <c r="AK214" s="3"/>
      <c r="AL214" s="3"/>
      <c r="AM214" s="3"/>
      <c r="AN214" s="3"/>
      <c r="AO214" s="3"/>
      <c r="AP214" s="3"/>
      <c r="AR214" s="22"/>
    </row>
    <row r="215" spans="15:44">
      <c r="O215" s="3"/>
      <c r="P215" s="3"/>
      <c r="Q215" s="3"/>
      <c r="R215" s="3"/>
      <c r="S215" s="3"/>
      <c r="T215" s="3"/>
      <c r="U215" s="3"/>
      <c r="V215" s="3"/>
      <c r="W215" s="58"/>
      <c r="X215" s="58"/>
      <c r="Y215" s="16"/>
      <c r="Z215" s="16"/>
      <c r="AA215" s="58"/>
      <c r="AB215" s="3"/>
      <c r="AC215" s="3"/>
      <c r="AD215" s="3"/>
      <c r="AE215" s="3"/>
      <c r="AF215" s="16"/>
      <c r="AG215" s="3"/>
      <c r="AH215" s="3"/>
      <c r="AI215" s="3"/>
      <c r="AJ215" s="22"/>
      <c r="AK215" s="3"/>
      <c r="AL215" s="3"/>
      <c r="AM215" s="3"/>
      <c r="AN215" s="3"/>
      <c r="AO215" s="3"/>
      <c r="AP215" s="3"/>
      <c r="AR215" s="22"/>
    </row>
    <row r="216" spans="15:44">
      <c r="O216" s="3"/>
      <c r="P216" s="3"/>
      <c r="Q216" s="3"/>
      <c r="R216" s="3"/>
      <c r="S216" s="3"/>
      <c r="T216" s="3"/>
      <c r="U216" s="3"/>
      <c r="V216" s="3"/>
      <c r="W216" s="58"/>
      <c r="X216" s="58"/>
      <c r="Y216" s="16"/>
      <c r="Z216" s="16"/>
      <c r="AA216" s="58"/>
      <c r="AB216" s="3"/>
      <c r="AC216" s="3"/>
      <c r="AD216" s="3"/>
      <c r="AE216" s="3"/>
      <c r="AF216" s="16"/>
      <c r="AG216" s="3"/>
      <c r="AH216" s="3"/>
      <c r="AI216" s="3"/>
      <c r="AJ216" s="22"/>
      <c r="AK216" s="3"/>
      <c r="AL216" s="3"/>
      <c r="AM216" s="3"/>
      <c r="AN216" s="3"/>
      <c r="AO216" s="3"/>
      <c r="AP216" s="3"/>
      <c r="AR216" s="22"/>
    </row>
    <row r="217" spans="15:44">
      <c r="O217" s="3"/>
      <c r="P217" s="3"/>
      <c r="Q217" s="3"/>
      <c r="R217" s="3"/>
      <c r="S217" s="3"/>
      <c r="T217" s="3"/>
      <c r="U217" s="3"/>
      <c r="V217" s="3"/>
      <c r="W217" s="58"/>
      <c r="X217" s="58"/>
      <c r="Y217" s="16"/>
      <c r="Z217" s="16"/>
      <c r="AA217" s="58"/>
      <c r="AB217" s="3"/>
      <c r="AC217" s="3"/>
      <c r="AD217" s="3"/>
      <c r="AE217" s="3"/>
      <c r="AF217" s="16"/>
      <c r="AG217" s="3"/>
      <c r="AH217" s="3"/>
      <c r="AI217" s="3"/>
      <c r="AJ217" s="22"/>
      <c r="AK217" s="3"/>
      <c r="AL217" s="3"/>
      <c r="AM217" s="3"/>
      <c r="AN217" s="3"/>
      <c r="AO217" s="3"/>
      <c r="AP217" s="3"/>
      <c r="AR217" s="22"/>
    </row>
    <row r="218" spans="15:44">
      <c r="O218" s="3"/>
      <c r="P218" s="3"/>
      <c r="Q218" s="3"/>
      <c r="R218" s="3"/>
      <c r="S218" s="3"/>
      <c r="T218" s="3"/>
      <c r="U218" s="3"/>
      <c r="V218" s="3"/>
      <c r="W218" s="58"/>
      <c r="X218" s="58"/>
      <c r="Y218" s="16"/>
      <c r="Z218" s="16"/>
      <c r="AA218" s="58"/>
      <c r="AB218" s="3"/>
      <c r="AC218" s="3"/>
      <c r="AD218" s="3"/>
      <c r="AE218" s="3"/>
      <c r="AF218" s="16"/>
      <c r="AG218" s="3"/>
      <c r="AH218" s="3"/>
      <c r="AI218" s="3"/>
      <c r="AJ218" s="22"/>
      <c r="AK218" s="3"/>
      <c r="AL218" s="3"/>
      <c r="AM218" s="3"/>
      <c r="AN218" s="3"/>
      <c r="AO218" s="3"/>
      <c r="AP218" s="3"/>
      <c r="AR218" s="22"/>
    </row>
    <row r="219" spans="15:44">
      <c r="O219" s="3"/>
      <c r="P219" s="3"/>
      <c r="Q219" s="3"/>
      <c r="R219" s="3"/>
      <c r="S219" s="3"/>
      <c r="T219" s="3"/>
      <c r="U219" s="3"/>
      <c r="V219" s="3"/>
      <c r="W219" s="58"/>
      <c r="X219" s="58"/>
      <c r="Y219" s="16"/>
      <c r="Z219" s="16"/>
      <c r="AA219" s="58"/>
      <c r="AB219" s="3"/>
      <c r="AC219" s="3"/>
      <c r="AD219" s="3"/>
      <c r="AE219" s="3"/>
      <c r="AF219" s="16"/>
      <c r="AG219" s="3"/>
      <c r="AH219" s="3"/>
      <c r="AI219" s="3"/>
      <c r="AJ219" s="22"/>
      <c r="AK219" s="3"/>
      <c r="AL219" s="3"/>
      <c r="AM219" s="3"/>
      <c r="AN219" s="3"/>
      <c r="AO219" s="3"/>
      <c r="AP219" s="3"/>
      <c r="AR219" s="22"/>
    </row>
    <row r="220" spans="15:44">
      <c r="O220" s="3"/>
      <c r="P220" s="3"/>
      <c r="Q220" s="3"/>
      <c r="R220" s="3"/>
      <c r="S220" s="3"/>
      <c r="T220" s="3"/>
      <c r="U220" s="3"/>
      <c r="V220" s="3"/>
      <c r="W220" s="58"/>
      <c r="X220" s="58"/>
      <c r="Y220" s="16"/>
      <c r="Z220" s="16"/>
      <c r="AA220" s="58"/>
      <c r="AB220" s="3"/>
      <c r="AC220" s="3"/>
      <c r="AD220" s="3"/>
      <c r="AE220" s="3"/>
      <c r="AF220" s="16"/>
      <c r="AG220" s="3"/>
      <c r="AH220" s="3"/>
      <c r="AI220" s="3"/>
      <c r="AJ220" s="22"/>
      <c r="AK220" s="3"/>
      <c r="AL220" s="3"/>
      <c r="AM220" s="3"/>
      <c r="AN220" s="3"/>
      <c r="AO220" s="3"/>
      <c r="AP220" s="3"/>
      <c r="AR220" s="22"/>
    </row>
    <row r="221" spans="15:44">
      <c r="O221" s="3"/>
      <c r="P221" s="3"/>
      <c r="Q221" s="3"/>
      <c r="R221" s="3"/>
      <c r="S221" s="3"/>
      <c r="T221" s="3"/>
      <c r="U221" s="3"/>
      <c r="V221" s="3"/>
      <c r="W221" s="58"/>
      <c r="X221" s="58"/>
      <c r="Y221" s="16"/>
      <c r="Z221" s="16"/>
      <c r="AA221" s="58"/>
      <c r="AB221" s="3"/>
      <c r="AC221" s="3"/>
      <c r="AD221" s="3"/>
      <c r="AE221" s="3"/>
      <c r="AF221" s="16"/>
      <c r="AG221" s="3"/>
      <c r="AH221" s="3"/>
      <c r="AI221" s="3"/>
      <c r="AJ221" s="22"/>
      <c r="AK221" s="3"/>
      <c r="AL221" s="3"/>
      <c r="AM221" s="3"/>
      <c r="AN221" s="3"/>
      <c r="AO221" s="3"/>
      <c r="AP221" s="3"/>
      <c r="AR221" s="22"/>
    </row>
    <row r="222" spans="15:44">
      <c r="O222" s="3"/>
      <c r="P222" s="3"/>
      <c r="Q222" s="3"/>
      <c r="R222" s="3"/>
      <c r="S222" s="3"/>
      <c r="T222" s="3"/>
      <c r="U222" s="3"/>
      <c r="V222" s="3"/>
      <c r="W222" s="58"/>
      <c r="X222" s="58"/>
      <c r="Y222" s="16"/>
      <c r="Z222" s="16"/>
      <c r="AA222" s="58"/>
      <c r="AB222" s="3"/>
      <c r="AC222" s="3"/>
      <c r="AD222" s="3"/>
      <c r="AE222" s="3"/>
      <c r="AF222" s="16"/>
      <c r="AG222" s="3"/>
      <c r="AH222" s="3"/>
      <c r="AI222" s="3"/>
      <c r="AJ222" s="22"/>
      <c r="AK222" s="3"/>
      <c r="AL222" s="3"/>
      <c r="AM222" s="3"/>
      <c r="AN222" s="3"/>
      <c r="AO222" s="3"/>
      <c r="AP222" s="3"/>
      <c r="AR222" s="22"/>
    </row>
    <row r="223" spans="15:44">
      <c r="O223" s="3"/>
      <c r="P223" s="3"/>
      <c r="Q223" s="3"/>
      <c r="R223" s="3"/>
      <c r="S223" s="3"/>
      <c r="T223" s="3"/>
      <c r="U223" s="3"/>
      <c r="V223" s="3"/>
      <c r="W223" s="58"/>
      <c r="X223" s="58"/>
      <c r="Y223" s="16"/>
      <c r="Z223" s="16"/>
      <c r="AA223" s="58"/>
      <c r="AB223" s="3"/>
      <c r="AC223" s="3"/>
      <c r="AD223" s="3"/>
      <c r="AE223" s="3"/>
      <c r="AF223" s="16"/>
      <c r="AG223" s="3"/>
      <c r="AH223" s="3"/>
      <c r="AI223" s="3"/>
      <c r="AJ223" s="22"/>
      <c r="AK223" s="3"/>
      <c r="AL223" s="3"/>
      <c r="AM223" s="3"/>
      <c r="AN223" s="3"/>
      <c r="AO223" s="3"/>
      <c r="AP223" s="3"/>
      <c r="AR223" s="22"/>
    </row>
    <row r="224" spans="15:44">
      <c r="O224" s="3"/>
      <c r="P224" s="3"/>
      <c r="Q224" s="3"/>
      <c r="R224" s="3"/>
      <c r="S224" s="3"/>
      <c r="T224" s="3"/>
      <c r="U224" s="3"/>
      <c r="V224" s="3"/>
      <c r="W224" s="58"/>
      <c r="X224" s="58"/>
      <c r="Y224" s="16"/>
      <c r="Z224" s="16"/>
      <c r="AA224" s="58"/>
      <c r="AB224" s="3"/>
      <c r="AC224" s="3"/>
      <c r="AD224" s="3"/>
      <c r="AE224" s="3"/>
      <c r="AF224" s="16"/>
      <c r="AG224" s="3"/>
      <c r="AH224" s="3"/>
      <c r="AI224" s="3"/>
      <c r="AJ224" s="22"/>
      <c r="AK224" s="3"/>
      <c r="AL224" s="3"/>
      <c r="AM224" s="3"/>
      <c r="AN224" s="3"/>
      <c r="AO224" s="3"/>
      <c r="AP224" s="3"/>
      <c r="AR224" s="22"/>
    </row>
    <row r="225" spans="10:44">
      <c r="O225" s="3"/>
      <c r="P225" s="3"/>
      <c r="Q225" s="3"/>
      <c r="R225" s="3"/>
      <c r="S225" s="3"/>
      <c r="T225" s="3"/>
      <c r="U225" s="3"/>
      <c r="V225" s="3"/>
      <c r="W225" s="58"/>
      <c r="X225" s="58"/>
      <c r="Y225" s="16"/>
      <c r="Z225" s="16"/>
      <c r="AA225" s="58"/>
      <c r="AB225" s="3"/>
      <c r="AC225" s="3"/>
      <c r="AD225" s="3"/>
      <c r="AE225" s="3"/>
      <c r="AF225" s="16"/>
      <c r="AG225" s="3"/>
      <c r="AH225" s="3"/>
      <c r="AI225" s="3"/>
      <c r="AJ225" s="22"/>
      <c r="AK225" s="3"/>
      <c r="AL225" s="3"/>
      <c r="AM225" s="3"/>
      <c r="AN225" s="3"/>
      <c r="AO225" s="3"/>
      <c r="AP225" s="3"/>
      <c r="AR225" s="22"/>
    </row>
    <row r="226" spans="10:44">
      <c r="O226" s="3"/>
      <c r="P226" s="3"/>
      <c r="Q226" s="3"/>
      <c r="R226" s="3"/>
      <c r="S226" s="3"/>
      <c r="T226" s="3"/>
      <c r="U226" s="3"/>
      <c r="V226" s="3"/>
      <c r="W226" s="58"/>
      <c r="X226" s="58"/>
      <c r="Y226" s="16"/>
      <c r="Z226" s="16"/>
      <c r="AA226" s="58"/>
      <c r="AB226" s="3"/>
      <c r="AC226" s="3"/>
      <c r="AD226" s="3"/>
      <c r="AE226" s="3"/>
      <c r="AF226" s="16"/>
      <c r="AG226" s="3"/>
      <c r="AH226" s="3"/>
      <c r="AI226" s="3"/>
      <c r="AJ226" s="22"/>
      <c r="AK226" s="3"/>
      <c r="AL226" s="3"/>
      <c r="AM226" s="3"/>
      <c r="AN226" s="3"/>
      <c r="AO226" s="3"/>
      <c r="AP226" s="3"/>
      <c r="AR226" s="22"/>
    </row>
    <row r="227" spans="10:44">
      <c r="O227" s="3"/>
      <c r="P227" s="3"/>
      <c r="Q227" s="3"/>
      <c r="R227" s="3"/>
      <c r="S227" s="3"/>
      <c r="T227" s="3"/>
      <c r="U227" s="3"/>
      <c r="V227" s="3"/>
      <c r="W227" s="58"/>
      <c r="X227" s="58"/>
      <c r="Y227" s="16"/>
      <c r="Z227" s="16"/>
      <c r="AA227" s="58"/>
      <c r="AB227" s="3"/>
      <c r="AC227" s="3"/>
      <c r="AD227" s="3"/>
      <c r="AE227" s="3"/>
      <c r="AF227" s="16"/>
      <c r="AG227" s="3"/>
      <c r="AH227" s="3"/>
      <c r="AI227" s="3"/>
      <c r="AJ227" s="22"/>
      <c r="AK227" s="3"/>
      <c r="AL227" s="3"/>
      <c r="AM227" s="3"/>
      <c r="AN227" s="3"/>
      <c r="AO227" s="3"/>
      <c r="AP227" s="3"/>
      <c r="AR227" s="22"/>
    </row>
    <row r="228" spans="10:44">
      <c r="O228" s="3"/>
      <c r="P228" s="3"/>
      <c r="Q228" s="3"/>
      <c r="R228" s="3"/>
      <c r="S228" s="3"/>
      <c r="T228" s="3"/>
      <c r="U228" s="3"/>
      <c r="V228" s="3"/>
      <c r="W228" s="58"/>
      <c r="X228" s="58"/>
      <c r="Y228" s="16"/>
      <c r="Z228" s="16"/>
      <c r="AA228" s="58"/>
      <c r="AB228" s="3"/>
      <c r="AC228" s="3"/>
      <c r="AD228" s="3"/>
      <c r="AE228" s="3"/>
      <c r="AF228" s="16"/>
      <c r="AG228" s="3"/>
      <c r="AH228" s="3"/>
      <c r="AI228" s="3"/>
      <c r="AJ228" s="22"/>
      <c r="AK228" s="3"/>
      <c r="AL228" s="3"/>
      <c r="AM228" s="3"/>
      <c r="AN228" s="3"/>
      <c r="AO228" s="3"/>
      <c r="AP228" s="3"/>
      <c r="AR228" s="22"/>
    </row>
    <row r="229" spans="10:44">
      <c r="O229" s="3"/>
      <c r="P229" s="3"/>
      <c r="Q229" s="3"/>
      <c r="R229" s="3"/>
      <c r="S229" s="3"/>
      <c r="T229" s="3"/>
      <c r="U229" s="3"/>
      <c r="V229" s="3"/>
      <c r="W229" s="58"/>
      <c r="X229" s="58"/>
      <c r="Y229" s="16"/>
      <c r="Z229" s="16"/>
      <c r="AA229" s="58"/>
      <c r="AB229" s="3"/>
      <c r="AC229" s="3"/>
      <c r="AD229" s="3"/>
      <c r="AE229" s="3"/>
      <c r="AF229" s="16"/>
      <c r="AG229" s="3"/>
      <c r="AH229" s="3"/>
      <c r="AI229" s="3"/>
      <c r="AJ229" s="22"/>
      <c r="AK229" s="3"/>
      <c r="AL229" s="3"/>
      <c r="AM229" s="3"/>
      <c r="AN229" s="3"/>
      <c r="AO229" s="3"/>
      <c r="AP229" s="3"/>
      <c r="AR229" s="22"/>
    </row>
    <row r="230" spans="10:44">
      <c r="O230" s="3"/>
      <c r="P230" s="3"/>
      <c r="Q230" s="3"/>
      <c r="R230" s="3"/>
      <c r="S230" s="3"/>
      <c r="T230" s="3"/>
      <c r="U230" s="3"/>
      <c r="V230" s="3"/>
      <c r="W230" s="58"/>
      <c r="X230" s="58"/>
      <c r="Y230" s="16"/>
      <c r="Z230" s="16"/>
      <c r="AA230" s="58"/>
      <c r="AB230" s="3"/>
      <c r="AC230" s="3"/>
      <c r="AD230" s="3"/>
      <c r="AE230" s="3"/>
      <c r="AF230" s="16"/>
      <c r="AG230" s="3"/>
      <c r="AH230" s="3"/>
      <c r="AI230" s="3"/>
      <c r="AJ230" s="22"/>
      <c r="AK230" s="3"/>
      <c r="AL230" s="3"/>
      <c r="AM230" s="3"/>
      <c r="AN230" s="3"/>
      <c r="AO230" s="3"/>
      <c r="AP230" s="3"/>
      <c r="AR230" s="22"/>
    </row>
    <row r="231" spans="10:44">
      <c r="O231" s="3"/>
      <c r="P231" s="3"/>
      <c r="Q231" s="3"/>
      <c r="R231" s="3"/>
      <c r="S231" s="3"/>
      <c r="T231" s="3"/>
      <c r="U231" s="3"/>
      <c r="V231" s="3"/>
      <c r="W231" s="58"/>
      <c r="X231" s="58"/>
      <c r="Y231" s="16"/>
      <c r="Z231" s="16"/>
      <c r="AA231" s="58"/>
      <c r="AB231" s="3"/>
      <c r="AC231" s="3"/>
      <c r="AD231" s="3"/>
      <c r="AE231" s="3"/>
      <c r="AF231" s="16"/>
      <c r="AG231" s="3"/>
      <c r="AH231" s="3"/>
      <c r="AI231" s="3"/>
      <c r="AJ231" s="22"/>
      <c r="AK231" s="3"/>
      <c r="AL231" s="3"/>
      <c r="AM231" s="3"/>
      <c r="AN231" s="3"/>
      <c r="AO231" s="3"/>
      <c r="AP231" s="3"/>
      <c r="AR231" s="22"/>
    </row>
    <row r="232" spans="10:44">
      <c r="O232" s="3"/>
      <c r="P232" s="3"/>
      <c r="Q232" s="3"/>
      <c r="R232" s="3"/>
      <c r="S232" s="3"/>
      <c r="T232" s="3"/>
      <c r="U232" s="3"/>
      <c r="V232" s="3"/>
      <c r="W232" s="58"/>
      <c r="X232" s="58"/>
      <c r="Y232" s="16"/>
      <c r="Z232" s="16"/>
      <c r="AA232" s="58"/>
      <c r="AB232" s="3"/>
      <c r="AC232" s="3"/>
      <c r="AD232" s="3"/>
      <c r="AE232" s="3"/>
      <c r="AF232" s="16"/>
      <c r="AG232" s="3"/>
      <c r="AH232" s="3"/>
      <c r="AI232" s="3"/>
      <c r="AJ232" s="22"/>
      <c r="AK232" s="3"/>
      <c r="AL232" s="3"/>
      <c r="AM232" s="3"/>
      <c r="AN232" s="3"/>
      <c r="AO232" s="3"/>
      <c r="AP232" s="3"/>
      <c r="AQ232" s="22"/>
      <c r="AR232" s="22"/>
    </row>
    <row r="233" spans="10:44">
      <c r="O233" s="3"/>
      <c r="P233" s="3"/>
      <c r="Q233" s="3"/>
      <c r="R233" s="3"/>
      <c r="S233" s="3"/>
      <c r="T233" s="3"/>
      <c r="U233" s="3"/>
      <c r="V233" s="3"/>
      <c r="W233" s="58"/>
      <c r="X233" s="58"/>
      <c r="Y233" s="16"/>
      <c r="Z233" s="16"/>
      <c r="AA233" s="58"/>
      <c r="AB233" s="3"/>
      <c r="AC233" s="3"/>
      <c r="AD233" s="3"/>
      <c r="AE233" s="3"/>
      <c r="AF233" s="16"/>
      <c r="AG233" s="3"/>
      <c r="AH233" s="3"/>
      <c r="AI233" s="3"/>
      <c r="AJ233" s="22"/>
      <c r="AK233" s="3"/>
      <c r="AL233" s="3"/>
      <c r="AM233" s="3"/>
      <c r="AN233" s="3"/>
      <c r="AO233" s="3"/>
      <c r="AP233" s="3"/>
      <c r="AQ233" s="22"/>
      <c r="AR233" s="22"/>
    </row>
    <row r="234" spans="10:44">
      <c r="O234" s="3"/>
      <c r="P234" s="3"/>
      <c r="Q234" s="3"/>
      <c r="R234" s="3"/>
      <c r="S234" s="3"/>
      <c r="T234" s="3"/>
      <c r="U234" s="3"/>
      <c r="V234" s="3"/>
      <c r="W234" s="58"/>
      <c r="X234" s="58"/>
      <c r="Y234" s="16"/>
      <c r="Z234" s="16"/>
      <c r="AA234" s="58"/>
      <c r="AB234" s="3"/>
      <c r="AC234" s="3"/>
      <c r="AD234" s="3"/>
      <c r="AE234" s="3"/>
      <c r="AF234" s="16"/>
      <c r="AG234" s="3"/>
      <c r="AH234" s="3"/>
      <c r="AI234" s="3"/>
      <c r="AJ234" s="22"/>
      <c r="AK234" s="3"/>
      <c r="AL234" s="3"/>
      <c r="AM234" s="3"/>
      <c r="AN234" s="3"/>
      <c r="AO234" s="3"/>
      <c r="AP234" s="3"/>
      <c r="AQ234" s="22"/>
      <c r="AR234" s="22"/>
    </row>
    <row r="235" spans="10:44">
      <c r="O235" s="3"/>
      <c r="P235" s="3"/>
      <c r="Q235" s="3"/>
      <c r="R235" s="3"/>
      <c r="S235" s="3"/>
      <c r="T235" s="3"/>
      <c r="U235" s="3"/>
      <c r="V235" s="3"/>
      <c r="W235" s="58"/>
      <c r="X235" s="58"/>
      <c r="Y235" s="16"/>
      <c r="Z235" s="16"/>
      <c r="AA235" s="58"/>
      <c r="AB235" s="3"/>
      <c r="AC235" s="3"/>
      <c r="AD235" s="3"/>
      <c r="AE235" s="3"/>
      <c r="AF235" s="16"/>
      <c r="AG235" s="3"/>
      <c r="AH235" s="3"/>
      <c r="AI235" s="3"/>
      <c r="AJ235" s="22"/>
      <c r="AK235" s="3"/>
      <c r="AL235" s="3"/>
      <c r="AM235" s="3"/>
      <c r="AN235" s="3"/>
      <c r="AO235" s="3"/>
      <c r="AP235" s="3"/>
      <c r="AQ235" s="22"/>
      <c r="AR235" s="22"/>
    </row>
    <row r="236" spans="10:44">
      <c r="O236" s="3"/>
      <c r="P236" s="3"/>
      <c r="Q236" s="3"/>
      <c r="R236" s="3"/>
      <c r="S236" s="3"/>
      <c r="T236" s="3"/>
      <c r="U236" s="3"/>
      <c r="V236" s="3"/>
      <c r="W236" s="58"/>
      <c r="X236" s="58"/>
      <c r="Y236" s="16"/>
      <c r="Z236" s="16"/>
      <c r="AA236" s="58"/>
      <c r="AB236" s="3"/>
      <c r="AC236" s="3"/>
      <c r="AD236" s="3"/>
      <c r="AE236" s="3"/>
      <c r="AF236" s="16"/>
      <c r="AG236" s="3"/>
      <c r="AH236" s="3"/>
      <c r="AI236" s="3"/>
      <c r="AJ236" s="22"/>
      <c r="AK236" s="3"/>
      <c r="AL236" s="3"/>
      <c r="AM236" s="3"/>
      <c r="AN236" s="3"/>
      <c r="AO236" s="3"/>
      <c r="AP236" s="3"/>
      <c r="AQ236" s="22"/>
      <c r="AR236" s="22"/>
    </row>
    <row r="237" spans="10:44">
      <c r="J237" s="150"/>
      <c r="K237" s="151"/>
      <c r="L237" s="503"/>
      <c r="M237" s="151"/>
      <c r="N237" s="22"/>
      <c r="O237" s="3"/>
      <c r="P237" s="3"/>
      <c r="Q237" s="3"/>
      <c r="R237" s="3"/>
      <c r="S237" s="3"/>
      <c r="T237" s="3"/>
      <c r="U237" s="3"/>
      <c r="V237" s="3"/>
      <c r="W237" s="58"/>
      <c r="X237" s="58"/>
      <c r="Y237" s="16"/>
      <c r="Z237" s="16"/>
      <c r="AA237" s="58"/>
      <c r="AB237" s="3"/>
      <c r="AC237" s="3"/>
      <c r="AD237" s="3"/>
      <c r="AE237" s="3"/>
      <c r="AF237" s="16"/>
      <c r="AG237" s="3"/>
      <c r="AH237" s="3"/>
      <c r="AI237" s="3"/>
      <c r="AJ237" s="22"/>
      <c r="AK237" s="3"/>
      <c r="AL237" s="3"/>
      <c r="AM237" s="3"/>
      <c r="AN237" s="3"/>
      <c r="AO237" s="3"/>
      <c r="AP237" s="3"/>
      <c r="AQ237" s="22"/>
      <c r="AR237" s="22"/>
    </row>
    <row r="238" spans="10:44">
      <c r="J238" s="150"/>
      <c r="K238" s="151"/>
      <c r="L238" s="503"/>
      <c r="M238" s="151"/>
      <c r="N238" s="22"/>
      <c r="O238" s="3"/>
      <c r="P238" s="3"/>
      <c r="Q238" s="3"/>
      <c r="R238" s="3"/>
      <c r="S238" s="3"/>
      <c r="T238" s="3"/>
      <c r="U238" s="3"/>
      <c r="V238" s="3"/>
      <c r="W238" s="58"/>
      <c r="X238" s="58"/>
      <c r="Y238" s="16"/>
      <c r="Z238" s="16"/>
      <c r="AA238" s="58"/>
      <c r="AB238" s="3"/>
      <c r="AC238" s="3"/>
      <c r="AD238" s="3"/>
      <c r="AE238" s="3"/>
      <c r="AF238" s="16"/>
      <c r="AG238" s="3"/>
      <c r="AH238" s="3"/>
      <c r="AI238" s="3"/>
      <c r="AJ238" s="22"/>
      <c r="AK238" s="3"/>
      <c r="AL238" s="3"/>
      <c r="AM238" s="3"/>
      <c r="AN238" s="3"/>
      <c r="AO238" s="3"/>
      <c r="AP238" s="3"/>
      <c r="AQ238" s="22"/>
      <c r="AR238" s="22"/>
    </row>
    <row r="239" spans="10:44">
      <c r="J239" s="150"/>
      <c r="K239" s="151"/>
      <c r="L239" s="503"/>
      <c r="M239" s="151"/>
      <c r="N239" s="22"/>
      <c r="O239" s="3"/>
      <c r="P239" s="3"/>
      <c r="Q239" s="3"/>
      <c r="R239" s="3"/>
      <c r="S239" s="3"/>
      <c r="T239" s="3"/>
      <c r="U239" s="3"/>
      <c r="V239" s="3"/>
      <c r="W239" s="58"/>
      <c r="X239" s="58"/>
      <c r="Y239" s="16"/>
      <c r="Z239" s="16"/>
      <c r="AA239" s="58"/>
      <c r="AB239" s="3"/>
      <c r="AC239" s="3"/>
      <c r="AD239" s="3"/>
      <c r="AE239" s="3"/>
      <c r="AF239" s="16"/>
      <c r="AG239" s="3"/>
      <c r="AH239" s="3"/>
      <c r="AI239" s="3"/>
      <c r="AJ239" s="22"/>
      <c r="AK239" s="3"/>
      <c r="AL239" s="3"/>
      <c r="AM239" s="3"/>
      <c r="AN239" s="3"/>
      <c r="AO239" s="3"/>
      <c r="AP239" s="3"/>
      <c r="AQ239" s="22"/>
      <c r="AR239" s="22"/>
    </row>
    <row r="240" spans="10:44">
      <c r="J240" s="150"/>
      <c r="K240" s="151"/>
      <c r="L240" s="503"/>
      <c r="M240" s="151"/>
      <c r="N240" s="22"/>
      <c r="O240" s="3"/>
      <c r="P240" s="3"/>
      <c r="Q240" s="3"/>
      <c r="R240" s="3"/>
      <c r="S240" s="3"/>
      <c r="T240" s="3"/>
      <c r="U240" s="3"/>
      <c r="V240" s="3"/>
      <c r="W240" s="58"/>
      <c r="X240" s="58"/>
      <c r="Y240" s="16"/>
      <c r="Z240" s="16"/>
      <c r="AA240" s="58"/>
      <c r="AB240" s="3"/>
      <c r="AC240" s="3"/>
      <c r="AD240" s="3"/>
      <c r="AE240" s="3"/>
      <c r="AF240" s="16"/>
      <c r="AG240" s="3"/>
      <c r="AH240" s="3"/>
      <c r="AI240" s="3"/>
      <c r="AJ240" s="22"/>
      <c r="AK240" s="3"/>
      <c r="AL240" s="3"/>
      <c r="AM240" s="3"/>
      <c r="AN240" s="3"/>
      <c r="AO240" s="3"/>
      <c r="AP240" s="3"/>
      <c r="AQ240" s="22"/>
      <c r="AR240" s="22"/>
    </row>
    <row r="241" spans="10:44">
      <c r="J241" s="150"/>
      <c r="K241" s="151"/>
      <c r="L241" s="503"/>
      <c r="M241" s="151"/>
      <c r="N241" s="22"/>
      <c r="O241" s="3"/>
      <c r="P241" s="3"/>
      <c r="Q241" s="3"/>
      <c r="R241" s="3"/>
      <c r="S241" s="3"/>
      <c r="T241" s="3"/>
      <c r="U241" s="3"/>
      <c r="V241" s="3"/>
      <c r="W241" s="58"/>
      <c r="X241" s="58"/>
      <c r="Y241" s="16"/>
      <c r="Z241" s="16"/>
      <c r="AA241" s="58"/>
      <c r="AB241" s="3"/>
      <c r="AC241" s="3"/>
      <c r="AD241" s="3"/>
      <c r="AE241" s="3"/>
      <c r="AF241" s="16"/>
      <c r="AG241" s="3"/>
      <c r="AH241" s="3"/>
      <c r="AI241" s="3"/>
      <c r="AJ241" s="22"/>
      <c r="AK241" s="3"/>
      <c r="AL241" s="3"/>
      <c r="AM241" s="3"/>
      <c r="AN241" s="3"/>
      <c r="AO241" s="3"/>
      <c r="AP241" s="3"/>
      <c r="AQ241" s="22"/>
      <c r="AR241" s="22"/>
    </row>
    <row r="242" spans="10:44">
      <c r="J242" s="150"/>
      <c r="K242" s="151"/>
      <c r="L242" s="503"/>
      <c r="M242" s="151"/>
      <c r="N242" s="22"/>
      <c r="O242" s="3"/>
      <c r="P242" s="3"/>
      <c r="Q242" s="3"/>
      <c r="R242" s="3"/>
      <c r="S242" s="3"/>
      <c r="T242" s="3"/>
      <c r="U242" s="3"/>
      <c r="V242" s="3"/>
      <c r="W242" s="58"/>
      <c r="X242" s="58"/>
      <c r="Y242" s="16"/>
      <c r="Z242" s="16"/>
      <c r="AA242" s="58"/>
      <c r="AB242" s="3"/>
      <c r="AC242" s="3"/>
      <c r="AD242" s="3"/>
      <c r="AE242" s="3"/>
      <c r="AF242" s="16"/>
      <c r="AG242" s="3"/>
      <c r="AH242" s="3"/>
      <c r="AI242" s="3"/>
      <c r="AJ242" s="22"/>
      <c r="AK242" s="3"/>
      <c r="AL242" s="3"/>
      <c r="AM242" s="3"/>
      <c r="AN242" s="3"/>
      <c r="AO242" s="3"/>
      <c r="AP242" s="3"/>
      <c r="AQ242" s="22"/>
      <c r="AR242" s="22"/>
    </row>
    <row r="243" spans="10:44">
      <c r="J243" s="150"/>
      <c r="K243" s="151"/>
      <c r="L243" s="503"/>
      <c r="M243" s="151"/>
      <c r="N243" s="22"/>
      <c r="O243" s="3"/>
      <c r="P243" s="3"/>
      <c r="Q243" s="3"/>
      <c r="R243" s="3"/>
      <c r="S243" s="3"/>
      <c r="T243" s="3"/>
      <c r="U243" s="3"/>
      <c r="V243" s="3"/>
      <c r="W243" s="58"/>
      <c r="X243" s="58"/>
      <c r="Y243" s="16"/>
      <c r="Z243" s="16"/>
      <c r="AA243" s="58"/>
      <c r="AB243" s="3"/>
      <c r="AC243" s="3"/>
      <c r="AD243" s="3"/>
      <c r="AE243" s="3"/>
      <c r="AF243" s="16"/>
      <c r="AG243" s="3"/>
      <c r="AH243" s="3"/>
      <c r="AI243" s="3"/>
      <c r="AJ243" s="22"/>
      <c r="AK243" s="3"/>
      <c r="AL243" s="3"/>
      <c r="AM243" s="3"/>
      <c r="AN243" s="3"/>
      <c r="AO243" s="3"/>
      <c r="AP243" s="3"/>
      <c r="AQ243" s="22"/>
      <c r="AR243" s="22"/>
    </row>
    <row r="244" spans="10:44">
      <c r="J244" s="150"/>
      <c r="K244" s="151"/>
      <c r="L244" s="503"/>
      <c r="M244" s="151"/>
      <c r="N244" s="22"/>
      <c r="O244" s="3"/>
      <c r="P244" s="3"/>
      <c r="Q244" s="3"/>
      <c r="R244" s="3"/>
      <c r="S244" s="3"/>
      <c r="T244" s="3"/>
      <c r="U244" s="3"/>
      <c r="V244" s="3"/>
      <c r="W244" s="58"/>
      <c r="X244" s="58"/>
      <c r="Y244" s="16"/>
      <c r="Z244" s="16"/>
      <c r="AA244" s="58"/>
      <c r="AB244" s="3"/>
      <c r="AC244" s="3"/>
      <c r="AD244" s="3"/>
      <c r="AE244" s="3"/>
      <c r="AF244" s="16"/>
      <c r="AG244" s="3"/>
      <c r="AH244" s="3"/>
      <c r="AI244" s="3"/>
      <c r="AJ244" s="22"/>
      <c r="AK244" s="3"/>
      <c r="AL244" s="3"/>
      <c r="AM244" s="3"/>
      <c r="AN244" s="3"/>
      <c r="AO244" s="3"/>
      <c r="AP244" s="3"/>
      <c r="AQ244" s="22"/>
      <c r="AR244" s="22"/>
    </row>
    <row r="245" spans="10:44">
      <c r="J245" s="150"/>
      <c r="K245" s="151"/>
      <c r="L245" s="503"/>
      <c r="M245" s="151"/>
      <c r="N245" s="22"/>
      <c r="O245" s="3"/>
      <c r="P245" s="3"/>
      <c r="Q245" s="3"/>
      <c r="R245" s="3"/>
      <c r="S245" s="3"/>
      <c r="T245" s="3"/>
      <c r="U245" s="3"/>
      <c r="V245" s="3"/>
      <c r="W245" s="58"/>
      <c r="X245" s="58"/>
      <c r="Y245" s="16"/>
      <c r="Z245" s="16"/>
      <c r="AA245" s="58"/>
      <c r="AB245" s="3"/>
      <c r="AC245" s="3"/>
      <c r="AD245" s="3"/>
      <c r="AE245" s="3"/>
      <c r="AF245" s="16"/>
      <c r="AG245" s="3"/>
      <c r="AH245" s="3"/>
      <c r="AI245" s="3"/>
      <c r="AJ245" s="22"/>
      <c r="AK245" s="3"/>
      <c r="AL245" s="3"/>
      <c r="AM245" s="3"/>
      <c r="AN245" s="3"/>
      <c r="AO245" s="3"/>
      <c r="AP245" s="3"/>
      <c r="AQ245" s="22"/>
      <c r="AR245" s="22"/>
    </row>
    <row r="246" spans="10:44">
      <c r="J246" s="150"/>
      <c r="K246" s="151"/>
      <c r="L246" s="503"/>
      <c r="M246" s="151"/>
      <c r="N246" s="22"/>
      <c r="O246" s="3"/>
      <c r="P246" s="3"/>
      <c r="Q246" s="3"/>
      <c r="R246" s="3"/>
      <c r="S246" s="3"/>
      <c r="T246" s="3"/>
      <c r="U246" s="3"/>
      <c r="V246" s="3"/>
      <c r="W246" s="58"/>
      <c r="X246" s="58"/>
      <c r="Y246" s="16"/>
      <c r="Z246" s="16"/>
      <c r="AA246" s="58"/>
      <c r="AB246" s="3"/>
      <c r="AC246" s="3"/>
      <c r="AD246" s="3"/>
      <c r="AE246" s="3"/>
      <c r="AF246" s="16"/>
      <c r="AG246" s="3"/>
      <c r="AH246" s="3"/>
      <c r="AI246" s="3"/>
      <c r="AJ246" s="22"/>
      <c r="AK246" s="3"/>
      <c r="AL246" s="3"/>
      <c r="AM246" s="3"/>
      <c r="AN246" s="3"/>
      <c r="AO246" s="3"/>
      <c r="AP246" s="3"/>
      <c r="AQ246" s="22"/>
      <c r="AR246" s="22"/>
    </row>
    <row r="247" spans="10:44">
      <c r="J247" s="150"/>
      <c r="K247" s="151"/>
      <c r="L247" s="503"/>
      <c r="M247" s="151"/>
      <c r="N247" s="22"/>
      <c r="O247" s="3"/>
      <c r="P247" s="3"/>
      <c r="Q247" s="3"/>
      <c r="R247" s="3"/>
      <c r="S247" s="3"/>
      <c r="T247" s="3"/>
      <c r="U247" s="3"/>
      <c r="V247" s="3"/>
      <c r="W247" s="58"/>
      <c r="X247" s="58"/>
      <c r="Y247" s="16"/>
      <c r="Z247" s="16"/>
      <c r="AA247" s="58"/>
      <c r="AB247" s="3"/>
      <c r="AC247" s="3"/>
      <c r="AD247" s="3"/>
      <c r="AE247" s="3"/>
      <c r="AF247" s="16"/>
      <c r="AG247" s="3"/>
      <c r="AH247" s="3"/>
      <c r="AI247" s="3"/>
      <c r="AJ247" s="22"/>
      <c r="AK247" s="3"/>
      <c r="AL247" s="3"/>
      <c r="AM247" s="3"/>
      <c r="AN247" s="3"/>
      <c r="AO247" s="3"/>
      <c r="AP247" s="3"/>
      <c r="AQ247" s="22"/>
      <c r="AR247" s="22"/>
    </row>
    <row r="248" spans="10:44">
      <c r="J248" s="150"/>
      <c r="K248" s="151"/>
      <c r="L248" s="503"/>
      <c r="M248" s="151"/>
      <c r="N248" s="22"/>
      <c r="O248" s="3"/>
      <c r="P248" s="3"/>
      <c r="Q248" s="3"/>
      <c r="R248" s="3"/>
      <c r="S248" s="3"/>
      <c r="T248" s="3"/>
      <c r="U248" s="3"/>
      <c r="V248" s="3"/>
      <c r="W248" s="58"/>
      <c r="X248" s="58"/>
      <c r="Y248" s="16"/>
      <c r="Z248" s="16"/>
      <c r="AA248" s="58"/>
      <c r="AB248" s="3"/>
      <c r="AC248" s="3"/>
      <c r="AD248" s="3"/>
      <c r="AE248" s="3"/>
      <c r="AF248" s="16"/>
      <c r="AG248" s="3"/>
      <c r="AH248" s="3"/>
      <c r="AI248" s="3"/>
      <c r="AJ248" s="22"/>
      <c r="AK248" s="3"/>
      <c r="AL248" s="3"/>
      <c r="AM248" s="3"/>
      <c r="AN248" s="3"/>
      <c r="AO248" s="3"/>
      <c r="AP248" s="3"/>
      <c r="AQ248" s="22"/>
      <c r="AR248" s="22"/>
    </row>
    <row r="249" spans="10:44">
      <c r="J249" s="150"/>
      <c r="K249" s="151"/>
      <c r="L249" s="503"/>
      <c r="M249" s="151"/>
      <c r="N249" s="22"/>
      <c r="O249" s="3"/>
      <c r="P249" s="3"/>
      <c r="Q249" s="3"/>
      <c r="R249" s="3"/>
      <c r="S249" s="3"/>
      <c r="T249" s="3"/>
      <c r="U249" s="3"/>
      <c r="V249" s="3"/>
      <c r="W249" s="58"/>
      <c r="X249" s="58"/>
      <c r="Y249" s="16"/>
      <c r="Z249" s="16"/>
      <c r="AA249" s="58"/>
      <c r="AB249" s="3"/>
      <c r="AC249" s="3"/>
      <c r="AD249" s="3"/>
      <c r="AE249" s="3"/>
      <c r="AF249" s="16"/>
      <c r="AG249" s="3"/>
      <c r="AH249" s="3"/>
      <c r="AI249" s="3"/>
      <c r="AJ249" s="22"/>
      <c r="AK249" s="3"/>
      <c r="AL249" s="3"/>
      <c r="AM249" s="3"/>
      <c r="AN249" s="3"/>
      <c r="AO249" s="3"/>
      <c r="AP249" s="3"/>
      <c r="AQ249" s="22"/>
      <c r="AR249" s="22"/>
    </row>
    <row r="250" spans="10:44">
      <c r="J250" s="150"/>
      <c r="K250" s="151"/>
      <c r="L250" s="503"/>
      <c r="M250" s="151"/>
      <c r="N250" s="22"/>
      <c r="O250" s="3"/>
      <c r="P250" s="3"/>
      <c r="Q250" s="3"/>
      <c r="R250" s="3"/>
      <c r="S250" s="3"/>
      <c r="T250" s="3"/>
      <c r="U250" s="3"/>
      <c r="V250" s="3"/>
      <c r="W250" s="58"/>
      <c r="X250" s="58"/>
      <c r="Y250" s="16"/>
      <c r="Z250" s="16"/>
      <c r="AA250" s="58"/>
      <c r="AB250" s="3"/>
      <c r="AC250" s="3"/>
      <c r="AD250" s="3"/>
      <c r="AE250" s="3"/>
      <c r="AF250" s="16"/>
      <c r="AG250" s="3"/>
      <c r="AH250" s="3"/>
      <c r="AI250" s="3"/>
      <c r="AJ250" s="22"/>
      <c r="AK250" s="3"/>
      <c r="AL250" s="3"/>
      <c r="AM250" s="3"/>
      <c r="AN250" s="3"/>
      <c r="AO250" s="3"/>
      <c r="AP250" s="3"/>
      <c r="AQ250" s="22"/>
      <c r="AR250" s="22"/>
    </row>
    <row r="251" spans="10:44">
      <c r="J251" s="150"/>
      <c r="K251" s="151"/>
      <c r="L251" s="503"/>
      <c r="M251" s="151"/>
      <c r="N251" s="22"/>
      <c r="O251" s="3"/>
      <c r="P251" s="3"/>
      <c r="Q251" s="3"/>
      <c r="R251" s="3"/>
      <c r="S251" s="3"/>
      <c r="T251" s="3"/>
      <c r="U251" s="3"/>
      <c r="V251" s="3"/>
      <c r="W251" s="58"/>
      <c r="X251" s="58"/>
      <c r="Y251" s="16"/>
      <c r="Z251" s="16"/>
      <c r="AA251" s="58"/>
      <c r="AB251" s="3"/>
      <c r="AC251" s="3"/>
      <c r="AD251" s="3"/>
      <c r="AE251" s="3"/>
      <c r="AF251" s="16"/>
      <c r="AG251" s="3"/>
      <c r="AH251" s="3"/>
      <c r="AI251" s="3"/>
      <c r="AJ251" s="22"/>
      <c r="AK251" s="3"/>
      <c r="AL251" s="3"/>
      <c r="AM251" s="3"/>
      <c r="AN251" s="3"/>
      <c r="AO251" s="3"/>
      <c r="AP251" s="3"/>
      <c r="AQ251" s="22"/>
      <c r="AR251" s="22"/>
    </row>
    <row r="252" spans="10:44">
      <c r="J252" s="150"/>
      <c r="K252" s="151"/>
      <c r="L252" s="503"/>
      <c r="M252" s="151"/>
      <c r="N252" s="22"/>
      <c r="O252" s="3"/>
      <c r="P252" s="3"/>
      <c r="Q252" s="3"/>
      <c r="R252" s="3"/>
      <c r="S252" s="3"/>
      <c r="T252" s="3"/>
      <c r="U252" s="3"/>
      <c r="V252" s="3"/>
      <c r="W252" s="58"/>
      <c r="X252" s="58"/>
      <c r="Y252" s="16"/>
      <c r="Z252" s="16"/>
      <c r="AA252" s="58"/>
      <c r="AB252" s="3"/>
      <c r="AC252" s="3"/>
      <c r="AD252" s="3"/>
      <c r="AE252" s="3"/>
      <c r="AF252" s="16"/>
      <c r="AG252" s="3"/>
      <c r="AH252" s="3"/>
      <c r="AI252" s="3"/>
      <c r="AJ252" s="22"/>
      <c r="AK252" s="3"/>
      <c r="AL252" s="3"/>
      <c r="AM252" s="3"/>
      <c r="AN252" s="3"/>
      <c r="AO252" s="3"/>
      <c r="AP252" s="3"/>
      <c r="AQ252" s="22"/>
      <c r="AR252" s="22"/>
    </row>
    <row r="253" spans="10:44">
      <c r="J253" s="150"/>
      <c r="K253" s="151"/>
      <c r="L253" s="503"/>
      <c r="M253" s="151"/>
      <c r="N253" s="22"/>
      <c r="O253" s="3"/>
      <c r="P253" s="3"/>
      <c r="Q253" s="3"/>
      <c r="R253" s="3"/>
      <c r="S253" s="3"/>
      <c r="T253" s="3"/>
      <c r="U253" s="3"/>
      <c r="V253" s="3"/>
      <c r="W253" s="58"/>
      <c r="X253" s="58"/>
      <c r="Y253" s="16"/>
      <c r="Z253" s="16"/>
      <c r="AA253" s="58"/>
      <c r="AB253" s="3"/>
      <c r="AC253" s="3"/>
      <c r="AD253" s="3"/>
      <c r="AE253" s="3"/>
      <c r="AF253" s="16"/>
      <c r="AG253" s="3"/>
      <c r="AH253" s="3"/>
      <c r="AI253" s="3"/>
      <c r="AJ253" s="22"/>
      <c r="AK253" s="3"/>
      <c r="AL253" s="3"/>
      <c r="AM253" s="3"/>
      <c r="AN253" s="3"/>
      <c r="AO253" s="3"/>
      <c r="AP253" s="3"/>
      <c r="AQ253" s="22"/>
      <c r="AR253" s="22"/>
    </row>
    <row r="254" spans="10:44">
      <c r="J254" s="150"/>
      <c r="K254" s="151"/>
      <c r="L254" s="503"/>
      <c r="M254" s="151"/>
      <c r="N254" s="22"/>
      <c r="O254" s="3"/>
      <c r="P254" s="3"/>
      <c r="Q254" s="3"/>
      <c r="R254" s="3"/>
      <c r="S254" s="3"/>
      <c r="T254" s="3"/>
      <c r="U254" s="3"/>
      <c r="V254" s="3"/>
      <c r="W254" s="58"/>
      <c r="X254" s="58"/>
      <c r="Y254" s="16"/>
      <c r="Z254" s="16"/>
      <c r="AA254" s="58"/>
      <c r="AB254" s="3"/>
      <c r="AC254" s="3"/>
      <c r="AD254" s="3"/>
      <c r="AE254" s="3"/>
      <c r="AF254" s="16"/>
      <c r="AG254" s="3"/>
      <c r="AH254" s="3"/>
      <c r="AI254" s="3"/>
      <c r="AJ254" s="22"/>
      <c r="AK254" s="3"/>
      <c r="AL254" s="3"/>
      <c r="AM254" s="3"/>
      <c r="AN254" s="3"/>
      <c r="AO254" s="3"/>
      <c r="AP254" s="3"/>
      <c r="AQ254" s="22"/>
      <c r="AR254" s="22"/>
    </row>
    <row r="255" spans="10:44">
      <c r="J255" s="150"/>
      <c r="K255" s="151"/>
      <c r="L255" s="503"/>
      <c r="M255" s="151"/>
      <c r="N255" s="22"/>
      <c r="O255" s="3"/>
      <c r="P255" s="3"/>
      <c r="Q255" s="3"/>
      <c r="R255" s="3"/>
      <c r="S255" s="3"/>
      <c r="T255" s="3"/>
      <c r="U255" s="3"/>
      <c r="V255" s="3"/>
      <c r="W255" s="58"/>
      <c r="X255" s="58"/>
      <c r="Y255" s="16"/>
      <c r="Z255" s="16"/>
      <c r="AA255" s="58"/>
      <c r="AB255" s="3"/>
      <c r="AC255" s="3"/>
      <c r="AD255" s="3"/>
      <c r="AE255" s="3"/>
      <c r="AF255" s="16"/>
      <c r="AG255" s="3"/>
      <c r="AH255" s="3"/>
      <c r="AI255" s="3"/>
      <c r="AJ255" s="22"/>
      <c r="AK255" s="3"/>
      <c r="AL255" s="3"/>
      <c r="AM255" s="3"/>
      <c r="AN255" s="3"/>
      <c r="AO255" s="3"/>
      <c r="AP255" s="3"/>
      <c r="AQ255" s="22"/>
      <c r="AR255" s="22"/>
    </row>
    <row r="256" spans="10:44">
      <c r="J256" s="150"/>
      <c r="K256" s="151"/>
      <c r="L256" s="503"/>
      <c r="M256" s="151"/>
      <c r="N256" s="22"/>
      <c r="O256" s="3"/>
      <c r="P256" s="3"/>
      <c r="Q256" s="3"/>
      <c r="R256" s="3"/>
      <c r="S256" s="3"/>
      <c r="T256" s="3"/>
      <c r="U256" s="3"/>
      <c r="V256" s="3"/>
      <c r="W256" s="58"/>
      <c r="X256" s="58"/>
      <c r="Y256" s="16"/>
      <c r="Z256" s="16"/>
      <c r="AA256" s="58"/>
      <c r="AB256" s="3"/>
      <c r="AC256" s="3"/>
      <c r="AD256" s="3"/>
      <c r="AE256" s="3"/>
      <c r="AF256" s="16"/>
      <c r="AG256" s="3"/>
      <c r="AH256" s="3"/>
      <c r="AI256" s="3"/>
      <c r="AJ256" s="22"/>
      <c r="AK256" s="3"/>
      <c r="AL256" s="3"/>
      <c r="AM256" s="3"/>
      <c r="AN256" s="3"/>
      <c r="AO256" s="3"/>
      <c r="AP256" s="3"/>
      <c r="AQ256" s="22"/>
      <c r="AR256" s="22"/>
    </row>
    <row r="257" spans="10:44">
      <c r="J257" s="150"/>
      <c r="K257" s="151"/>
      <c r="L257" s="503"/>
      <c r="M257" s="151"/>
      <c r="N257" s="22"/>
      <c r="O257" s="3"/>
      <c r="P257" s="3"/>
      <c r="Q257" s="3"/>
      <c r="R257" s="3"/>
      <c r="S257" s="3"/>
      <c r="T257" s="3"/>
      <c r="U257" s="3"/>
      <c r="V257" s="3"/>
      <c r="W257" s="58"/>
      <c r="X257" s="58"/>
      <c r="Y257" s="16"/>
      <c r="Z257" s="16"/>
      <c r="AA257" s="58"/>
      <c r="AB257" s="3"/>
      <c r="AC257" s="3"/>
      <c r="AD257" s="3"/>
      <c r="AE257" s="3"/>
      <c r="AF257" s="16"/>
      <c r="AG257" s="3"/>
      <c r="AH257" s="3"/>
      <c r="AI257" s="3"/>
      <c r="AJ257" s="22"/>
      <c r="AK257" s="3"/>
      <c r="AL257" s="3"/>
      <c r="AM257" s="3"/>
      <c r="AN257" s="3"/>
      <c r="AO257" s="3"/>
      <c r="AP257" s="3"/>
      <c r="AQ257" s="22"/>
      <c r="AR257" s="22"/>
    </row>
    <row r="258" spans="10:44">
      <c r="J258" s="150"/>
      <c r="K258" s="151"/>
      <c r="L258" s="503"/>
      <c r="M258" s="151"/>
      <c r="N258" s="22"/>
      <c r="O258" s="3"/>
      <c r="P258" s="3"/>
      <c r="Q258" s="3"/>
      <c r="R258" s="3"/>
      <c r="S258" s="3"/>
      <c r="T258" s="3"/>
      <c r="U258" s="3"/>
      <c r="V258" s="3"/>
      <c r="W258" s="58"/>
      <c r="X258" s="58"/>
      <c r="Y258" s="16"/>
      <c r="Z258" s="16"/>
      <c r="AA258" s="58"/>
      <c r="AB258" s="3"/>
      <c r="AC258" s="3"/>
      <c r="AD258" s="3"/>
      <c r="AE258" s="3"/>
      <c r="AF258" s="16"/>
      <c r="AG258" s="3"/>
      <c r="AH258" s="3"/>
      <c r="AI258" s="3"/>
      <c r="AJ258" s="22"/>
      <c r="AK258" s="3"/>
      <c r="AL258" s="3"/>
      <c r="AM258" s="3"/>
      <c r="AN258" s="3"/>
      <c r="AO258" s="3"/>
      <c r="AP258" s="3"/>
      <c r="AQ258" s="22"/>
      <c r="AR258" s="22"/>
    </row>
    <row r="259" spans="10:44">
      <c r="J259" s="150"/>
      <c r="K259" s="151"/>
      <c r="L259" s="503"/>
      <c r="M259" s="151"/>
      <c r="N259" s="22"/>
      <c r="O259" s="3"/>
      <c r="P259" s="3"/>
      <c r="Q259" s="3"/>
      <c r="R259" s="3"/>
      <c r="S259" s="3"/>
      <c r="T259" s="3"/>
      <c r="U259" s="3"/>
      <c r="V259" s="3"/>
      <c r="W259" s="58"/>
      <c r="X259" s="58"/>
      <c r="Y259" s="16"/>
      <c r="Z259" s="16"/>
      <c r="AA259" s="58"/>
      <c r="AB259" s="3"/>
      <c r="AC259" s="3"/>
      <c r="AD259" s="3"/>
      <c r="AE259" s="3"/>
      <c r="AF259" s="16"/>
      <c r="AG259" s="3"/>
      <c r="AH259" s="3"/>
      <c r="AI259" s="3"/>
      <c r="AJ259" s="22"/>
      <c r="AK259" s="3"/>
      <c r="AL259" s="3"/>
      <c r="AM259" s="3"/>
      <c r="AN259" s="3"/>
      <c r="AO259" s="3"/>
      <c r="AP259" s="3"/>
      <c r="AQ259" s="22"/>
      <c r="AR259" s="22"/>
    </row>
    <row r="260" spans="10:44">
      <c r="J260" s="150"/>
      <c r="K260" s="151"/>
      <c r="L260" s="503"/>
      <c r="M260" s="151"/>
      <c r="N260" s="22"/>
      <c r="O260" s="3"/>
      <c r="P260" s="3"/>
      <c r="Q260" s="3"/>
      <c r="R260" s="3"/>
      <c r="S260" s="3"/>
      <c r="T260" s="3"/>
      <c r="U260" s="3"/>
      <c r="V260" s="3"/>
      <c r="W260" s="58"/>
      <c r="X260" s="58"/>
      <c r="Y260" s="16"/>
      <c r="Z260" s="16"/>
      <c r="AA260" s="58"/>
      <c r="AB260" s="3"/>
      <c r="AC260" s="3"/>
      <c r="AD260" s="3"/>
      <c r="AE260" s="3"/>
      <c r="AF260" s="16"/>
      <c r="AG260" s="3"/>
      <c r="AH260" s="3"/>
      <c r="AI260" s="3"/>
      <c r="AJ260" s="22"/>
      <c r="AK260" s="3"/>
      <c r="AL260" s="3"/>
      <c r="AM260" s="3"/>
      <c r="AN260" s="3"/>
      <c r="AO260" s="3"/>
      <c r="AP260" s="3"/>
      <c r="AQ260" s="22"/>
      <c r="AR260" s="22"/>
    </row>
    <row r="261" spans="10:44">
      <c r="J261" s="150"/>
      <c r="K261" s="151"/>
      <c r="L261" s="503"/>
      <c r="M261" s="151"/>
      <c r="N261" s="22"/>
      <c r="O261" s="3"/>
      <c r="P261" s="3"/>
      <c r="Q261" s="3"/>
      <c r="R261" s="3"/>
      <c r="S261" s="3"/>
      <c r="T261" s="3"/>
      <c r="U261" s="3"/>
      <c r="V261" s="3"/>
      <c r="W261" s="58"/>
      <c r="X261" s="58"/>
      <c r="Y261" s="16"/>
      <c r="Z261" s="16"/>
      <c r="AA261" s="58"/>
      <c r="AB261" s="3"/>
      <c r="AC261" s="3"/>
      <c r="AD261" s="3"/>
      <c r="AE261" s="3"/>
      <c r="AF261" s="16"/>
      <c r="AG261" s="3"/>
      <c r="AH261" s="3"/>
      <c r="AI261" s="3"/>
      <c r="AJ261" s="22"/>
      <c r="AK261" s="3"/>
      <c r="AL261" s="3"/>
      <c r="AM261" s="3"/>
      <c r="AN261" s="3"/>
      <c r="AO261" s="3"/>
      <c r="AP261" s="3"/>
      <c r="AQ261" s="22"/>
      <c r="AR261" s="22"/>
    </row>
    <row r="262" spans="10:44">
      <c r="J262" s="150"/>
      <c r="K262" s="151"/>
      <c r="L262" s="503"/>
      <c r="M262" s="151"/>
      <c r="N262" s="22"/>
      <c r="O262" s="3"/>
      <c r="P262" s="3"/>
      <c r="Q262" s="3"/>
      <c r="R262" s="3"/>
      <c r="S262" s="3"/>
      <c r="T262" s="3"/>
      <c r="U262" s="3"/>
      <c r="V262" s="3"/>
      <c r="W262" s="58"/>
      <c r="X262" s="58"/>
      <c r="Y262" s="16"/>
      <c r="Z262" s="16"/>
      <c r="AA262" s="58"/>
      <c r="AB262" s="3"/>
      <c r="AC262" s="3"/>
      <c r="AD262" s="3"/>
      <c r="AE262" s="3"/>
      <c r="AF262" s="16"/>
      <c r="AG262" s="3"/>
      <c r="AH262" s="3"/>
      <c r="AI262" s="3"/>
      <c r="AJ262" s="22"/>
      <c r="AK262" s="3"/>
      <c r="AL262" s="3"/>
      <c r="AM262" s="3"/>
      <c r="AN262" s="3"/>
      <c r="AO262" s="3"/>
      <c r="AP262" s="3"/>
      <c r="AQ262" s="22"/>
      <c r="AR262" s="22"/>
    </row>
    <row r="263" spans="10:44">
      <c r="J263" s="150"/>
      <c r="K263" s="151"/>
      <c r="L263" s="503"/>
      <c r="M263" s="151"/>
      <c r="N263" s="22"/>
      <c r="O263" s="3"/>
      <c r="P263" s="3"/>
      <c r="Q263" s="3"/>
      <c r="R263" s="3"/>
      <c r="S263" s="3"/>
      <c r="T263" s="3"/>
      <c r="U263" s="3"/>
      <c r="V263" s="3"/>
      <c r="W263" s="58"/>
      <c r="X263" s="58"/>
      <c r="Y263" s="16"/>
      <c r="Z263" s="16"/>
      <c r="AA263" s="58"/>
      <c r="AB263" s="3"/>
      <c r="AC263" s="3"/>
      <c r="AD263" s="3"/>
      <c r="AE263" s="3"/>
      <c r="AF263" s="16"/>
      <c r="AG263" s="3"/>
      <c r="AH263" s="3"/>
      <c r="AI263" s="3"/>
      <c r="AJ263" s="22"/>
      <c r="AK263" s="3"/>
      <c r="AL263" s="3"/>
      <c r="AM263" s="3"/>
      <c r="AN263" s="3"/>
      <c r="AO263" s="3"/>
      <c r="AP263" s="3"/>
      <c r="AQ263" s="22"/>
      <c r="AR263" s="22"/>
    </row>
    <row r="264" spans="10:44">
      <c r="J264" s="150"/>
      <c r="K264" s="151"/>
      <c r="L264" s="503"/>
      <c r="M264" s="151"/>
      <c r="N264" s="22"/>
      <c r="O264" s="3"/>
      <c r="P264" s="3"/>
      <c r="Q264" s="3"/>
      <c r="R264" s="3"/>
      <c r="S264" s="3"/>
      <c r="T264" s="3"/>
      <c r="U264" s="3"/>
      <c r="V264" s="3"/>
      <c r="W264" s="58"/>
      <c r="X264" s="58"/>
      <c r="Y264" s="16"/>
      <c r="Z264" s="16"/>
      <c r="AA264" s="58"/>
      <c r="AB264" s="3"/>
      <c r="AC264" s="3"/>
      <c r="AD264" s="3"/>
      <c r="AE264" s="3"/>
      <c r="AF264" s="16"/>
      <c r="AG264" s="3"/>
      <c r="AH264" s="3"/>
      <c r="AI264" s="3"/>
      <c r="AJ264" s="22"/>
      <c r="AK264" s="3"/>
      <c r="AL264" s="3"/>
      <c r="AM264" s="3"/>
      <c r="AN264" s="3"/>
      <c r="AO264" s="3"/>
      <c r="AP264" s="3"/>
      <c r="AQ264" s="22"/>
      <c r="AR264" s="22"/>
    </row>
    <row r="265" spans="10:44">
      <c r="J265" s="150"/>
      <c r="K265" s="151"/>
      <c r="L265" s="503"/>
      <c r="M265" s="151"/>
      <c r="N265" s="22"/>
      <c r="O265" s="3"/>
      <c r="P265" s="3"/>
      <c r="Q265" s="3"/>
      <c r="R265" s="3"/>
      <c r="S265" s="3"/>
      <c r="T265" s="3"/>
      <c r="U265" s="3"/>
      <c r="V265" s="3"/>
      <c r="W265" s="58"/>
      <c r="X265" s="58"/>
      <c r="Y265" s="16"/>
      <c r="Z265" s="16"/>
      <c r="AA265" s="58"/>
      <c r="AB265" s="3"/>
      <c r="AC265" s="3"/>
      <c r="AD265" s="3"/>
      <c r="AE265" s="3"/>
      <c r="AF265" s="16"/>
      <c r="AG265" s="3"/>
      <c r="AH265" s="3"/>
      <c r="AI265" s="3"/>
      <c r="AJ265" s="22"/>
      <c r="AK265" s="3"/>
      <c r="AL265" s="3"/>
      <c r="AM265" s="3"/>
      <c r="AN265" s="3"/>
      <c r="AO265" s="3"/>
      <c r="AP265" s="3"/>
      <c r="AQ265" s="22"/>
      <c r="AR265" s="22"/>
    </row>
    <row r="266" spans="10:44">
      <c r="J266" s="150"/>
      <c r="K266" s="151"/>
      <c r="L266" s="503"/>
      <c r="M266" s="151"/>
      <c r="N266" s="22"/>
      <c r="O266" s="3"/>
      <c r="P266" s="3"/>
      <c r="Q266" s="3"/>
      <c r="R266" s="3"/>
      <c r="S266" s="3"/>
      <c r="T266" s="3"/>
      <c r="U266" s="3"/>
      <c r="V266" s="3"/>
      <c r="W266" s="58"/>
      <c r="X266" s="58"/>
      <c r="Y266" s="16"/>
      <c r="Z266" s="16"/>
      <c r="AA266" s="58"/>
      <c r="AB266" s="3"/>
      <c r="AC266" s="3"/>
      <c r="AD266" s="3"/>
      <c r="AE266" s="3"/>
      <c r="AF266" s="16"/>
      <c r="AG266" s="3"/>
      <c r="AH266" s="3"/>
      <c r="AI266" s="3"/>
      <c r="AJ266" s="22"/>
      <c r="AK266" s="3"/>
      <c r="AL266" s="3"/>
      <c r="AM266" s="3"/>
      <c r="AN266" s="3"/>
      <c r="AO266" s="3"/>
      <c r="AP266" s="3"/>
      <c r="AQ266" s="22"/>
      <c r="AR266" s="22"/>
    </row>
    <row r="267" spans="10:44">
      <c r="J267" s="150"/>
      <c r="K267" s="151"/>
      <c r="L267" s="503"/>
      <c r="M267" s="151"/>
      <c r="N267" s="22"/>
      <c r="O267" s="3"/>
      <c r="P267" s="3"/>
      <c r="Q267" s="3"/>
      <c r="R267" s="3"/>
      <c r="S267" s="3"/>
      <c r="T267" s="3"/>
      <c r="U267" s="3"/>
      <c r="V267" s="3"/>
      <c r="W267" s="58"/>
      <c r="X267" s="58"/>
      <c r="Y267" s="16"/>
      <c r="Z267" s="16"/>
      <c r="AA267" s="58"/>
      <c r="AB267" s="3"/>
      <c r="AC267" s="3"/>
      <c r="AD267" s="3"/>
      <c r="AE267" s="3"/>
      <c r="AF267" s="16"/>
      <c r="AG267" s="3"/>
      <c r="AH267" s="3"/>
      <c r="AI267" s="3"/>
      <c r="AJ267" s="22"/>
      <c r="AK267" s="3"/>
      <c r="AL267" s="3"/>
      <c r="AM267" s="3"/>
      <c r="AN267" s="3"/>
      <c r="AO267" s="3"/>
      <c r="AP267" s="3"/>
      <c r="AQ267" s="22"/>
      <c r="AR267" s="22"/>
    </row>
    <row r="268" spans="10:44">
      <c r="J268" s="150"/>
      <c r="K268" s="151"/>
      <c r="L268" s="503"/>
      <c r="M268" s="151"/>
      <c r="N268" s="22"/>
      <c r="O268" s="3"/>
      <c r="P268" s="3"/>
      <c r="Q268" s="3"/>
      <c r="R268" s="3"/>
      <c r="S268" s="3"/>
      <c r="T268" s="3"/>
      <c r="U268" s="3"/>
      <c r="V268" s="3"/>
      <c r="W268" s="58"/>
      <c r="X268" s="58"/>
      <c r="Y268" s="16"/>
      <c r="Z268" s="16"/>
      <c r="AA268" s="58"/>
      <c r="AB268" s="3"/>
      <c r="AC268" s="3"/>
      <c r="AD268" s="3"/>
      <c r="AE268" s="3"/>
      <c r="AF268" s="16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22"/>
      <c r="AR268" s="22"/>
    </row>
    <row r="269" spans="10:44">
      <c r="J269" s="150"/>
      <c r="K269" s="151"/>
      <c r="L269" s="503"/>
      <c r="M269" s="151"/>
      <c r="N269" s="22"/>
      <c r="O269" s="3"/>
      <c r="P269" s="3"/>
      <c r="Q269" s="3"/>
      <c r="R269" s="3"/>
      <c r="S269" s="3"/>
      <c r="T269" s="3"/>
      <c r="U269" s="3"/>
      <c r="V269" s="3"/>
      <c r="W269" s="58"/>
      <c r="X269" s="58"/>
      <c r="Y269" s="16"/>
      <c r="Z269" s="16"/>
      <c r="AA269" s="58"/>
      <c r="AB269" s="3"/>
      <c r="AC269" s="3"/>
      <c r="AD269" s="3"/>
      <c r="AE269" s="3"/>
      <c r="AF269" s="16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22"/>
      <c r="AR269" s="22"/>
    </row>
    <row r="270" spans="10:44">
      <c r="J270" s="150"/>
      <c r="K270" s="151"/>
      <c r="L270" s="503"/>
      <c r="M270" s="151"/>
      <c r="N270" s="22"/>
      <c r="O270" s="3"/>
      <c r="P270" s="3"/>
      <c r="Q270" s="3"/>
      <c r="R270" s="3"/>
      <c r="S270" s="3"/>
      <c r="T270" s="3"/>
      <c r="U270" s="3"/>
      <c r="V270" s="3"/>
      <c r="W270" s="58"/>
      <c r="X270" s="58"/>
      <c r="Y270" s="16"/>
      <c r="Z270" s="16"/>
      <c r="AA270" s="58"/>
      <c r="AB270" s="3"/>
      <c r="AC270" s="3"/>
      <c r="AD270" s="3"/>
      <c r="AE270" s="3"/>
      <c r="AF270" s="16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22"/>
      <c r="AR270" s="22"/>
    </row>
    <row r="271" spans="10:44">
      <c r="J271" s="150"/>
      <c r="K271" s="151"/>
      <c r="L271" s="503"/>
      <c r="M271" s="151"/>
      <c r="N271" s="22"/>
      <c r="O271" s="3"/>
      <c r="P271" s="3"/>
      <c r="Q271" s="3"/>
      <c r="R271" s="3"/>
      <c r="S271" s="3"/>
      <c r="T271" s="3"/>
      <c r="U271" s="3"/>
      <c r="V271" s="3"/>
      <c r="W271" s="58"/>
      <c r="X271" s="58"/>
      <c r="Y271" s="16"/>
      <c r="Z271" s="16"/>
      <c r="AA271" s="58"/>
      <c r="AB271" s="3"/>
      <c r="AC271" s="3"/>
      <c r="AD271" s="3"/>
      <c r="AE271" s="3"/>
      <c r="AF271" s="16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22"/>
      <c r="AR271" s="22"/>
    </row>
    <row r="272" spans="10:44">
      <c r="J272" s="150"/>
      <c r="K272" s="151"/>
      <c r="L272" s="503"/>
      <c r="M272" s="151"/>
      <c r="N272" s="22"/>
      <c r="O272" s="3"/>
      <c r="P272" s="3"/>
      <c r="Q272" s="3"/>
      <c r="R272" s="3"/>
      <c r="S272" s="3"/>
      <c r="T272" s="3"/>
      <c r="U272" s="3"/>
      <c r="V272" s="3"/>
      <c r="W272" s="58"/>
      <c r="X272" s="58"/>
      <c r="Y272" s="16"/>
      <c r="Z272" s="16"/>
      <c r="AA272" s="58"/>
      <c r="AB272" s="3"/>
      <c r="AC272" s="3"/>
      <c r="AD272" s="3"/>
      <c r="AE272" s="3"/>
      <c r="AF272" s="16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22"/>
      <c r="AR272" s="22"/>
    </row>
    <row r="273" spans="10:44">
      <c r="J273" s="150"/>
      <c r="K273" s="151"/>
      <c r="L273" s="503"/>
      <c r="M273" s="151"/>
      <c r="N273" s="22"/>
      <c r="O273" s="3"/>
      <c r="P273" s="3"/>
      <c r="Q273" s="3"/>
      <c r="R273" s="3"/>
      <c r="S273" s="3"/>
      <c r="T273" s="3"/>
      <c r="U273" s="3"/>
      <c r="V273" s="3"/>
      <c r="W273" s="58"/>
      <c r="X273" s="58"/>
      <c r="Y273" s="16"/>
      <c r="Z273" s="16"/>
      <c r="AA273" s="58"/>
      <c r="AB273" s="3"/>
      <c r="AC273" s="3"/>
      <c r="AD273" s="3"/>
      <c r="AE273" s="3"/>
      <c r="AF273" s="16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22"/>
      <c r="AR273" s="22"/>
    </row>
    <row r="274" spans="10:44">
      <c r="J274" s="150"/>
      <c r="K274" s="151"/>
      <c r="L274" s="503"/>
      <c r="M274" s="151"/>
      <c r="N274" s="22"/>
      <c r="O274" s="3"/>
      <c r="P274" s="3"/>
      <c r="Q274" s="3"/>
      <c r="R274" s="3"/>
      <c r="S274" s="3"/>
      <c r="T274" s="3"/>
      <c r="U274" s="3"/>
      <c r="V274" s="3"/>
      <c r="W274" s="58"/>
      <c r="X274" s="58"/>
      <c r="Y274" s="16"/>
      <c r="Z274" s="16"/>
      <c r="AA274" s="58"/>
      <c r="AB274" s="3"/>
      <c r="AC274" s="3"/>
      <c r="AD274" s="3"/>
      <c r="AE274" s="3"/>
      <c r="AF274" s="16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22"/>
      <c r="AR274" s="22"/>
    </row>
    <row r="275" spans="10:44">
      <c r="J275" s="150"/>
      <c r="K275" s="151"/>
      <c r="L275" s="503"/>
      <c r="M275" s="151"/>
      <c r="N275" s="22"/>
      <c r="O275" s="3"/>
      <c r="P275" s="3"/>
      <c r="Q275" s="3"/>
      <c r="R275" s="3"/>
      <c r="S275" s="3"/>
      <c r="T275" s="3"/>
      <c r="U275" s="3"/>
      <c r="V275" s="3"/>
      <c r="W275" s="58"/>
      <c r="X275" s="58"/>
      <c r="Y275" s="16"/>
      <c r="Z275" s="16"/>
      <c r="AA275" s="58"/>
      <c r="AB275" s="3"/>
      <c r="AC275" s="3"/>
      <c r="AD275" s="3"/>
      <c r="AE275" s="3"/>
      <c r="AF275" s="16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22"/>
      <c r="AR275" s="22"/>
    </row>
    <row r="276" spans="10:44">
      <c r="J276" s="150"/>
      <c r="K276" s="151"/>
      <c r="L276" s="503"/>
      <c r="M276" s="151"/>
      <c r="N276" s="22"/>
      <c r="O276" s="3"/>
      <c r="P276" s="3"/>
      <c r="Q276" s="3"/>
      <c r="R276" s="3"/>
      <c r="S276" s="3"/>
      <c r="T276" s="3"/>
      <c r="U276" s="3"/>
      <c r="V276" s="3"/>
      <c r="W276" s="58"/>
      <c r="X276" s="58"/>
      <c r="Y276" s="16"/>
      <c r="Z276" s="16"/>
      <c r="AA276" s="58"/>
      <c r="AB276" s="3"/>
      <c r="AC276" s="3"/>
      <c r="AD276" s="3"/>
      <c r="AE276" s="3"/>
      <c r="AF276" s="16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22"/>
      <c r="AR276" s="22"/>
    </row>
    <row r="277" spans="10:44">
      <c r="J277" s="150"/>
      <c r="K277" s="151"/>
      <c r="L277" s="503"/>
      <c r="M277" s="151"/>
      <c r="N277" s="22"/>
      <c r="O277" s="3"/>
      <c r="P277" s="3"/>
      <c r="Q277" s="3"/>
      <c r="R277" s="3"/>
      <c r="S277" s="3"/>
      <c r="T277" s="3"/>
      <c r="U277" s="3"/>
      <c r="V277" s="3"/>
      <c r="W277" s="58"/>
      <c r="X277" s="58"/>
      <c r="Y277" s="16"/>
      <c r="Z277" s="16"/>
      <c r="AA277" s="58"/>
      <c r="AB277" s="3"/>
      <c r="AC277" s="3"/>
      <c r="AD277" s="3"/>
      <c r="AE277" s="3"/>
      <c r="AF277" s="16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22"/>
      <c r="AR277" s="22"/>
    </row>
    <row r="278" spans="10:44">
      <c r="J278" s="150"/>
      <c r="K278" s="151"/>
      <c r="L278" s="503"/>
      <c r="M278" s="151"/>
      <c r="N278" s="22"/>
      <c r="O278" s="3"/>
      <c r="P278" s="3"/>
      <c r="Q278" s="3"/>
      <c r="R278" s="3"/>
      <c r="S278" s="3"/>
      <c r="T278" s="3"/>
      <c r="U278" s="3"/>
      <c r="V278" s="3"/>
      <c r="W278" s="58"/>
      <c r="X278" s="58"/>
      <c r="Y278" s="16"/>
      <c r="Z278" s="16"/>
      <c r="AA278" s="58"/>
      <c r="AB278" s="3"/>
      <c r="AC278" s="3"/>
      <c r="AD278" s="3"/>
      <c r="AE278" s="3"/>
      <c r="AF278" s="16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22"/>
      <c r="AR278" s="22"/>
    </row>
    <row r="279" spans="10:44">
      <c r="J279" s="150"/>
      <c r="K279" s="151"/>
      <c r="L279" s="503"/>
      <c r="M279" s="151"/>
      <c r="N279" s="22"/>
      <c r="O279" s="3"/>
      <c r="P279" s="3"/>
      <c r="Q279" s="3"/>
      <c r="R279" s="3"/>
      <c r="S279" s="3"/>
      <c r="T279" s="3"/>
      <c r="U279" s="3"/>
      <c r="V279" s="3"/>
      <c r="W279" s="58"/>
      <c r="X279" s="58"/>
      <c r="Y279" s="16"/>
      <c r="Z279" s="16"/>
      <c r="AA279" s="58"/>
      <c r="AB279" s="3"/>
      <c r="AC279" s="3"/>
      <c r="AD279" s="3"/>
      <c r="AE279" s="3"/>
      <c r="AF279" s="16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22"/>
      <c r="AR279" s="22"/>
    </row>
    <row r="280" spans="10:44">
      <c r="J280" s="150"/>
      <c r="K280" s="151"/>
      <c r="L280" s="503"/>
      <c r="M280" s="151"/>
      <c r="N280" s="22"/>
      <c r="O280" s="3"/>
      <c r="P280" s="3"/>
      <c r="Q280" s="3"/>
      <c r="R280" s="3"/>
      <c r="S280" s="3"/>
      <c r="T280" s="3"/>
      <c r="U280" s="3"/>
      <c r="V280" s="3"/>
      <c r="W280" s="58"/>
      <c r="X280" s="58"/>
      <c r="Y280" s="16"/>
      <c r="Z280" s="16"/>
      <c r="AA280" s="58"/>
      <c r="AB280" s="3"/>
      <c r="AC280" s="3"/>
      <c r="AD280" s="3"/>
      <c r="AE280" s="3"/>
      <c r="AF280" s="16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22"/>
    </row>
    <row r="281" spans="10:44">
      <c r="J281" s="150"/>
      <c r="K281" s="151"/>
      <c r="L281" s="503"/>
      <c r="M281" s="151"/>
      <c r="N281" s="22"/>
      <c r="O281" s="3"/>
      <c r="P281" s="3"/>
      <c r="Q281" s="3"/>
      <c r="R281" s="3"/>
      <c r="S281" s="3"/>
      <c r="T281" s="3"/>
      <c r="U281" s="3"/>
      <c r="V281" s="3"/>
      <c r="W281" s="58"/>
      <c r="X281" s="58"/>
      <c r="Y281" s="16"/>
      <c r="Z281" s="16"/>
      <c r="AA281" s="58"/>
      <c r="AB281" s="3"/>
      <c r="AC281" s="3"/>
      <c r="AD281" s="3"/>
      <c r="AE281" s="3"/>
      <c r="AF281" s="16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22"/>
    </row>
    <row r="282" spans="10:44">
      <c r="J282" s="150"/>
      <c r="K282" s="151"/>
      <c r="L282" s="503"/>
      <c r="M282" s="151"/>
      <c r="N282" s="22"/>
      <c r="O282" s="3"/>
      <c r="P282" s="3"/>
      <c r="Q282" s="3"/>
      <c r="R282" s="3"/>
      <c r="S282" s="3"/>
      <c r="T282" s="3"/>
      <c r="U282" s="3"/>
      <c r="V282" s="3"/>
      <c r="W282" s="58"/>
      <c r="X282" s="58"/>
      <c r="Y282" s="16"/>
      <c r="Z282" s="16"/>
      <c r="AA282" s="58"/>
      <c r="AB282" s="3"/>
      <c r="AC282" s="3"/>
      <c r="AD282" s="3"/>
      <c r="AE282" s="3"/>
      <c r="AF282" s="16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22"/>
    </row>
    <row r="283" spans="10:44">
      <c r="J283" s="150"/>
      <c r="K283" s="151"/>
      <c r="L283" s="503"/>
      <c r="M283" s="151"/>
      <c r="N283" s="22"/>
      <c r="O283" s="3"/>
      <c r="P283" s="3"/>
      <c r="Q283" s="3"/>
      <c r="R283" s="3"/>
      <c r="S283" s="3"/>
      <c r="T283" s="3"/>
      <c r="U283" s="3"/>
      <c r="V283" s="3"/>
      <c r="W283" s="58"/>
      <c r="X283" s="58"/>
      <c r="Y283" s="16"/>
      <c r="Z283" s="16"/>
      <c r="AA283" s="58"/>
      <c r="AB283" s="3"/>
      <c r="AC283" s="3"/>
      <c r="AD283" s="3"/>
      <c r="AE283" s="3"/>
      <c r="AF283" s="16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22"/>
    </row>
    <row r="284" spans="10:44">
      <c r="J284" s="150"/>
      <c r="K284" s="151"/>
      <c r="L284" s="503"/>
      <c r="M284" s="151"/>
      <c r="N284" s="22"/>
      <c r="O284" s="3"/>
      <c r="P284" s="3"/>
      <c r="Q284" s="3"/>
      <c r="R284" s="3"/>
      <c r="S284" s="3"/>
      <c r="T284" s="3"/>
      <c r="U284" s="3"/>
      <c r="V284" s="3"/>
      <c r="W284" s="58"/>
      <c r="X284" s="58"/>
      <c r="Y284" s="16"/>
      <c r="Z284" s="16"/>
      <c r="AA284" s="58"/>
      <c r="AB284" s="3"/>
      <c r="AC284" s="3"/>
      <c r="AD284" s="3"/>
      <c r="AE284" s="3"/>
      <c r="AF284" s="16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22"/>
    </row>
    <row r="285" spans="10:44">
      <c r="J285" s="150"/>
      <c r="K285" s="151"/>
      <c r="L285" s="503"/>
      <c r="M285" s="151"/>
      <c r="N285" s="22"/>
      <c r="O285" s="3"/>
      <c r="P285" s="3"/>
      <c r="Q285" s="3"/>
      <c r="R285" s="3"/>
      <c r="S285" s="3"/>
      <c r="T285" s="3"/>
      <c r="U285" s="3"/>
      <c r="V285" s="3"/>
      <c r="W285" s="58"/>
      <c r="X285" s="58"/>
      <c r="Y285" s="16"/>
      <c r="Z285" s="16"/>
      <c r="AA285" s="58"/>
      <c r="AB285" s="3"/>
      <c r="AC285" s="3"/>
      <c r="AD285" s="3"/>
      <c r="AE285" s="3"/>
      <c r="AF285" s="16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22"/>
    </row>
    <row r="286" spans="10:44">
      <c r="J286" s="150"/>
      <c r="K286" s="151"/>
      <c r="L286" s="503"/>
      <c r="M286" s="151"/>
      <c r="N286" s="22"/>
      <c r="O286" s="3"/>
      <c r="P286" s="3"/>
      <c r="Q286" s="3"/>
      <c r="R286" s="3"/>
      <c r="S286" s="3"/>
      <c r="T286" s="3"/>
      <c r="U286" s="3"/>
      <c r="V286" s="3"/>
      <c r="W286" s="58"/>
      <c r="X286" s="58"/>
      <c r="Y286" s="16"/>
      <c r="Z286" s="16"/>
      <c r="AA286" s="58"/>
      <c r="AB286" s="3"/>
      <c r="AC286" s="3"/>
      <c r="AD286" s="3"/>
      <c r="AE286" s="3"/>
      <c r="AF286" s="16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22"/>
    </row>
    <row r="287" spans="10:44">
      <c r="J287" s="150"/>
      <c r="K287" s="151"/>
      <c r="L287" s="503"/>
      <c r="M287" s="151"/>
      <c r="N287" s="22"/>
      <c r="O287" s="3"/>
      <c r="P287" s="3"/>
      <c r="Q287" s="3"/>
      <c r="R287" s="3"/>
      <c r="S287" s="3"/>
      <c r="T287" s="3"/>
      <c r="U287" s="3"/>
      <c r="V287" s="3"/>
      <c r="W287" s="58"/>
      <c r="X287" s="58"/>
      <c r="Y287" s="16"/>
      <c r="Z287" s="16"/>
      <c r="AA287" s="58"/>
      <c r="AB287" s="3"/>
      <c r="AC287" s="3"/>
      <c r="AD287" s="3"/>
      <c r="AE287" s="3"/>
      <c r="AF287" s="16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22"/>
    </row>
    <row r="288" spans="10:44">
      <c r="J288" s="150"/>
      <c r="K288" s="151"/>
      <c r="L288" s="503"/>
      <c r="M288" s="151"/>
      <c r="N288" s="22"/>
      <c r="O288" s="3"/>
      <c r="P288" s="3"/>
      <c r="Q288" s="3"/>
      <c r="R288" s="3"/>
      <c r="S288" s="3"/>
      <c r="T288" s="3"/>
      <c r="U288" s="3"/>
      <c r="V288" s="3"/>
      <c r="W288" s="58"/>
      <c r="X288" s="58"/>
      <c r="Y288" s="16"/>
      <c r="Z288" s="16"/>
      <c r="AA288" s="58"/>
      <c r="AB288" s="3"/>
      <c r="AC288" s="3"/>
      <c r="AD288" s="3"/>
      <c r="AE288" s="3"/>
      <c r="AF288" s="16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22"/>
    </row>
    <row r="289" spans="10:43">
      <c r="J289" s="150"/>
      <c r="K289" s="151"/>
      <c r="L289" s="503"/>
      <c r="M289" s="151"/>
      <c r="N289" s="22"/>
      <c r="O289" s="3"/>
      <c r="P289" s="3"/>
      <c r="Q289" s="3"/>
      <c r="R289" s="3"/>
      <c r="S289" s="3"/>
      <c r="T289" s="3"/>
      <c r="U289" s="3"/>
      <c r="V289" s="3"/>
      <c r="W289" s="58"/>
      <c r="X289" s="58"/>
      <c r="Y289" s="16"/>
      <c r="Z289" s="16"/>
      <c r="AA289" s="58"/>
      <c r="AB289" s="3"/>
      <c r="AC289" s="3"/>
      <c r="AD289" s="3"/>
      <c r="AE289" s="3"/>
      <c r="AF289" s="16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22"/>
    </row>
    <row r="290" spans="10:43">
      <c r="J290" s="150"/>
      <c r="K290" s="151"/>
      <c r="L290" s="503"/>
      <c r="M290" s="151"/>
      <c r="N290" s="22"/>
      <c r="O290" s="3"/>
      <c r="P290" s="3"/>
      <c r="Q290" s="3"/>
      <c r="R290" s="3"/>
      <c r="S290" s="3"/>
      <c r="T290" s="3"/>
      <c r="U290" s="3"/>
      <c r="V290" s="3"/>
      <c r="W290" s="58"/>
      <c r="X290" s="58"/>
      <c r="Y290" s="16"/>
      <c r="Z290" s="16"/>
      <c r="AA290" s="58"/>
      <c r="AB290" s="3"/>
      <c r="AC290" s="3"/>
      <c r="AD290" s="3"/>
      <c r="AE290" s="3"/>
      <c r="AF290" s="16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22"/>
    </row>
    <row r="291" spans="10:43">
      <c r="J291" s="150"/>
      <c r="K291" s="151"/>
      <c r="L291" s="503"/>
      <c r="M291" s="151"/>
      <c r="N291" s="22"/>
      <c r="O291" s="3"/>
      <c r="P291" s="3"/>
      <c r="Q291" s="3"/>
      <c r="R291" s="3"/>
      <c r="S291" s="3"/>
      <c r="T291" s="3"/>
      <c r="U291" s="3"/>
      <c r="V291" s="3"/>
      <c r="W291" s="58"/>
      <c r="X291" s="58"/>
      <c r="Y291" s="16"/>
      <c r="Z291" s="16"/>
      <c r="AA291" s="58"/>
      <c r="AB291" s="3"/>
      <c r="AC291" s="3"/>
      <c r="AD291" s="3"/>
      <c r="AE291" s="3"/>
      <c r="AF291" s="16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22"/>
    </row>
    <row r="292" spans="10:43">
      <c r="J292" s="150"/>
      <c r="K292" s="151"/>
      <c r="L292" s="503"/>
      <c r="M292" s="151"/>
      <c r="N292" s="22"/>
      <c r="O292" s="3"/>
      <c r="P292" s="3"/>
      <c r="Q292" s="3"/>
      <c r="R292" s="3"/>
      <c r="S292" s="3"/>
      <c r="T292" s="3"/>
      <c r="U292" s="3"/>
      <c r="V292" s="3"/>
      <c r="W292" s="58"/>
      <c r="X292" s="58"/>
      <c r="Y292" s="16"/>
      <c r="Z292" s="16"/>
      <c r="AA292" s="58"/>
      <c r="AB292" s="3"/>
      <c r="AC292" s="3"/>
      <c r="AD292" s="3"/>
      <c r="AE292" s="3"/>
      <c r="AF292" s="16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22"/>
    </row>
    <row r="293" spans="10:43">
      <c r="J293" s="150"/>
      <c r="K293" s="151"/>
      <c r="L293" s="503"/>
      <c r="M293" s="151"/>
      <c r="N293" s="22"/>
      <c r="O293" s="3"/>
      <c r="P293" s="3"/>
      <c r="Q293" s="3"/>
      <c r="R293" s="3"/>
      <c r="S293" s="3"/>
      <c r="T293" s="3"/>
      <c r="U293" s="3"/>
      <c r="V293" s="3"/>
      <c r="W293" s="58"/>
      <c r="X293" s="58"/>
      <c r="Y293" s="16"/>
      <c r="Z293" s="16"/>
      <c r="AA293" s="58"/>
      <c r="AB293" s="3"/>
      <c r="AC293" s="3"/>
      <c r="AD293" s="3"/>
      <c r="AE293" s="3"/>
      <c r="AF293" s="16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22"/>
    </row>
    <row r="294" spans="10:43">
      <c r="J294" s="150"/>
      <c r="K294" s="151"/>
      <c r="L294" s="503"/>
      <c r="M294" s="151"/>
      <c r="N294" s="22"/>
      <c r="O294" s="3"/>
      <c r="P294" s="3"/>
      <c r="Q294" s="3"/>
      <c r="R294" s="3"/>
      <c r="S294" s="3"/>
      <c r="T294" s="3"/>
      <c r="U294" s="3"/>
      <c r="V294" s="3"/>
      <c r="W294" s="58"/>
      <c r="X294" s="58"/>
      <c r="Y294" s="16"/>
      <c r="Z294" s="16"/>
      <c r="AA294" s="58"/>
      <c r="AB294" s="3"/>
      <c r="AC294" s="3"/>
      <c r="AD294" s="3"/>
      <c r="AE294" s="3"/>
      <c r="AF294" s="16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22"/>
    </row>
    <row r="295" spans="10:43">
      <c r="J295" s="150"/>
      <c r="K295" s="151"/>
      <c r="L295" s="503"/>
      <c r="M295" s="151"/>
      <c r="N295" s="22"/>
      <c r="O295" s="3"/>
      <c r="P295" s="3"/>
      <c r="Q295" s="3"/>
      <c r="R295" s="3"/>
      <c r="S295" s="3"/>
      <c r="T295" s="3"/>
      <c r="U295" s="3"/>
      <c r="V295" s="3"/>
      <c r="W295" s="58"/>
      <c r="X295" s="58"/>
      <c r="Y295" s="16"/>
      <c r="Z295" s="16"/>
      <c r="AA295" s="58"/>
      <c r="AB295" s="3"/>
      <c r="AC295" s="3"/>
      <c r="AD295" s="3"/>
      <c r="AE295" s="3"/>
      <c r="AF295" s="16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22"/>
    </row>
    <row r="296" spans="10:43">
      <c r="J296" s="150"/>
      <c r="K296" s="151"/>
      <c r="L296" s="503"/>
      <c r="M296" s="151"/>
      <c r="N296" s="22"/>
      <c r="O296" s="3"/>
      <c r="P296" s="3"/>
      <c r="Q296" s="3"/>
      <c r="R296" s="3"/>
      <c r="S296" s="3"/>
      <c r="T296" s="3"/>
      <c r="U296" s="3"/>
      <c r="V296" s="3"/>
      <c r="W296" s="58"/>
      <c r="X296" s="58"/>
      <c r="Y296" s="16"/>
      <c r="Z296" s="16"/>
      <c r="AA296" s="58"/>
      <c r="AB296" s="3"/>
      <c r="AC296" s="3"/>
      <c r="AD296" s="3"/>
      <c r="AE296" s="3"/>
      <c r="AF296" s="16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22"/>
    </row>
    <row r="297" spans="10:43">
      <c r="J297" s="150"/>
      <c r="K297" s="151"/>
      <c r="L297" s="503"/>
      <c r="M297" s="151"/>
      <c r="N297" s="22"/>
      <c r="O297" s="3"/>
      <c r="P297" s="3"/>
      <c r="Q297" s="3"/>
      <c r="R297" s="3"/>
      <c r="S297" s="3"/>
      <c r="T297" s="3"/>
      <c r="U297" s="3"/>
      <c r="V297" s="3"/>
      <c r="W297" s="58"/>
      <c r="X297" s="58"/>
      <c r="Y297" s="16"/>
      <c r="Z297" s="16"/>
      <c r="AA297" s="58"/>
      <c r="AB297" s="3"/>
      <c r="AC297" s="3"/>
      <c r="AD297" s="3"/>
      <c r="AE297" s="3"/>
      <c r="AF297" s="16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22"/>
    </row>
    <row r="298" spans="10:43">
      <c r="J298" s="150"/>
      <c r="K298" s="151"/>
      <c r="L298" s="503"/>
      <c r="M298" s="151"/>
      <c r="N298" s="22"/>
      <c r="O298" s="3"/>
      <c r="P298" s="3"/>
      <c r="Q298" s="3"/>
      <c r="R298" s="3"/>
      <c r="S298" s="3"/>
      <c r="T298" s="3"/>
      <c r="U298" s="3"/>
      <c r="V298" s="3"/>
      <c r="W298" s="58"/>
      <c r="X298" s="58"/>
      <c r="Y298" s="16"/>
      <c r="Z298" s="16"/>
      <c r="AA298" s="58"/>
      <c r="AB298" s="3"/>
      <c r="AC298" s="3"/>
      <c r="AD298" s="3"/>
      <c r="AE298" s="3"/>
      <c r="AF298" s="16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22"/>
    </row>
    <row r="299" spans="10:43">
      <c r="J299" s="150"/>
      <c r="K299" s="151"/>
      <c r="L299" s="503"/>
      <c r="M299" s="151"/>
      <c r="N299" s="22"/>
      <c r="O299" s="3"/>
      <c r="P299" s="3"/>
      <c r="Q299" s="3"/>
      <c r="R299" s="3"/>
      <c r="S299" s="3"/>
      <c r="T299" s="3"/>
      <c r="U299" s="3"/>
      <c r="V299" s="3"/>
      <c r="W299" s="58"/>
      <c r="X299" s="58"/>
      <c r="Y299" s="16"/>
      <c r="Z299" s="16"/>
      <c r="AA299" s="58"/>
      <c r="AB299" s="3"/>
      <c r="AC299" s="3"/>
      <c r="AD299" s="3"/>
      <c r="AE299" s="3"/>
      <c r="AF299" s="16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22"/>
    </row>
    <row r="300" spans="10:43">
      <c r="J300" s="150"/>
      <c r="K300" s="151"/>
      <c r="L300" s="503"/>
      <c r="M300" s="151"/>
      <c r="N300" s="22"/>
      <c r="O300" s="3"/>
      <c r="P300" s="3"/>
      <c r="Q300" s="3"/>
      <c r="R300" s="3"/>
      <c r="S300" s="3"/>
      <c r="T300" s="3"/>
      <c r="U300" s="3"/>
      <c r="V300" s="3"/>
      <c r="W300" s="58"/>
      <c r="X300" s="58"/>
      <c r="Y300" s="16"/>
      <c r="Z300" s="16"/>
      <c r="AA300" s="58"/>
      <c r="AB300" s="3"/>
      <c r="AC300" s="3"/>
      <c r="AD300" s="3"/>
      <c r="AE300" s="3"/>
      <c r="AF300" s="16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22"/>
    </row>
    <row r="301" spans="10:43">
      <c r="J301" s="150"/>
      <c r="K301" s="151"/>
      <c r="L301" s="503"/>
      <c r="M301" s="151"/>
      <c r="N301" s="22"/>
      <c r="O301" s="3"/>
      <c r="P301" s="3"/>
      <c r="Q301" s="3"/>
      <c r="R301" s="3"/>
      <c r="S301" s="3"/>
      <c r="T301" s="3"/>
      <c r="U301" s="3"/>
      <c r="V301" s="3"/>
      <c r="W301" s="58"/>
      <c r="X301" s="58"/>
      <c r="Y301" s="16"/>
      <c r="Z301" s="16"/>
      <c r="AA301" s="58"/>
      <c r="AB301" s="3"/>
      <c r="AC301" s="3"/>
      <c r="AD301" s="3"/>
      <c r="AE301" s="3"/>
      <c r="AF301" s="16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22"/>
    </row>
    <row r="302" spans="10:43">
      <c r="J302" s="150"/>
      <c r="K302" s="151"/>
      <c r="L302" s="503"/>
      <c r="M302" s="151"/>
      <c r="N302" s="22"/>
      <c r="O302" s="3"/>
      <c r="P302" s="3"/>
      <c r="Q302" s="3"/>
      <c r="R302" s="3"/>
      <c r="S302" s="3"/>
      <c r="T302" s="3"/>
      <c r="U302" s="3"/>
      <c r="V302" s="3"/>
      <c r="W302" s="58"/>
      <c r="X302" s="58"/>
      <c r="Y302" s="16"/>
      <c r="Z302" s="16"/>
      <c r="AA302" s="58"/>
      <c r="AB302" s="3"/>
      <c r="AC302" s="3"/>
      <c r="AD302" s="3"/>
      <c r="AE302" s="3"/>
      <c r="AF302" s="16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22"/>
    </row>
    <row r="303" spans="10:43">
      <c r="J303" s="150"/>
      <c r="K303" s="151"/>
      <c r="L303" s="503"/>
      <c r="M303" s="151"/>
      <c r="N303" s="22"/>
      <c r="O303" s="3"/>
      <c r="P303" s="3"/>
      <c r="Q303" s="3"/>
      <c r="R303" s="3"/>
      <c r="S303" s="3"/>
      <c r="T303" s="3"/>
      <c r="U303" s="3"/>
      <c r="V303" s="3"/>
      <c r="W303" s="58"/>
      <c r="X303" s="58"/>
      <c r="Y303" s="16"/>
      <c r="Z303" s="16"/>
      <c r="AA303" s="58"/>
      <c r="AB303" s="3"/>
      <c r="AC303" s="3"/>
      <c r="AD303" s="3"/>
      <c r="AE303" s="3"/>
      <c r="AF303" s="16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22"/>
    </row>
    <row r="304" spans="10:43">
      <c r="J304" s="150"/>
      <c r="K304" s="151"/>
      <c r="L304" s="503"/>
      <c r="M304" s="151"/>
      <c r="N304" s="22"/>
      <c r="O304" s="3"/>
      <c r="P304" s="3"/>
      <c r="Q304" s="3"/>
      <c r="R304" s="3"/>
      <c r="S304" s="3"/>
      <c r="T304" s="3"/>
      <c r="U304" s="3"/>
      <c r="V304" s="3"/>
      <c r="W304" s="58"/>
      <c r="X304" s="58"/>
      <c r="Y304" s="16"/>
      <c r="Z304" s="16"/>
      <c r="AA304" s="58"/>
      <c r="AB304" s="3"/>
      <c r="AC304" s="3"/>
      <c r="AD304" s="3"/>
      <c r="AE304" s="3"/>
      <c r="AF304" s="16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22"/>
    </row>
    <row r="305" spans="10:43">
      <c r="J305" s="150"/>
      <c r="K305" s="151"/>
      <c r="L305" s="503"/>
      <c r="M305" s="151"/>
      <c r="N305" s="22"/>
      <c r="O305" s="3"/>
      <c r="P305" s="3"/>
      <c r="Q305" s="3"/>
      <c r="R305" s="3"/>
      <c r="S305" s="3"/>
      <c r="T305" s="3"/>
      <c r="U305" s="3"/>
      <c r="V305" s="3"/>
      <c r="W305" s="58"/>
      <c r="X305" s="58"/>
      <c r="Y305" s="16"/>
      <c r="Z305" s="16"/>
      <c r="AA305" s="58"/>
      <c r="AB305" s="3"/>
      <c r="AC305" s="3"/>
      <c r="AD305" s="3"/>
      <c r="AE305" s="3"/>
      <c r="AF305" s="16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22"/>
    </row>
    <row r="306" spans="10:43">
      <c r="J306" s="150"/>
      <c r="K306" s="151"/>
      <c r="L306" s="503"/>
      <c r="M306" s="151"/>
      <c r="N306" s="22"/>
      <c r="O306" s="3"/>
      <c r="P306" s="3"/>
      <c r="Q306" s="3"/>
      <c r="R306" s="3"/>
      <c r="S306" s="3"/>
      <c r="T306" s="3"/>
      <c r="U306" s="3"/>
      <c r="V306" s="3"/>
      <c r="W306" s="58"/>
      <c r="X306" s="58"/>
      <c r="Y306" s="16"/>
      <c r="Z306" s="16"/>
      <c r="AA306" s="58"/>
      <c r="AB306" s="3"/>
      <c r="AC306" s="3"/>
      <c r="AD306" s="3"/>
      <c r="AE306" s="3"/>
      <c r="AF306" s="16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22"/>
    </row>
    <row r="307" spans="10:43">
      <c r="J307" s="150"/>
      <c r="K307" s="151"/>
      <c r="L307" s="503"/>
      <c r="M307" s="151"/>
      <c r="N307" s="22"/>
      <c r="O307" s="3"/>
      <c r="P307" s="3"/>
      <c r="Q307" s="3"/>
      <c r="R307" s="3"/>
      <c r="S307" s="3"/>
      <c r="T307" s="3"/>
      <c r="U307" s="3"/>
      <c r="V307" s="3"/>
      <c r="W307" s="58"/>
      <c r="X307" s="58"/>
      <c r="Y307" s="16"/>
      <c r="Z307" s="16"/>
      <c r="AA307" s="58"/>
      <c r="AB307" s="3"/>
      <c r="AC307" s="3"/>
      <c r="AD307" s="3"/>
      <c r="AE307" s="3"/>
      <c r="AF307" s="16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22"/>
    </row>
    <row r="308" spans="10:43">
      <c r="J308" s="150"/>
      <c r="K308" s="151"/>
      <c r="L308" s="503"/>
      <c r="M308" s="151"/>
      <c r="N308" s="22"/>
      <c r="O308" s="3"/>
      <c r="P308" s="3"/>
      <c r="Q308" s="3"/>
      <c r="R308" s="3"/>
      <c r="S308" s="3"/>
      <c r="T308" s="3"/>
      <c r="U308" s="3"/>
      <c r="V308" s="3"/>
      <c r="W308" s="58"/>
      <c r="X308" s="58"/>
      <c r="Y308" s="16"/>
      <c r="Z308" s="16"/>
      <c r="AA308" s="58"/>
      <c r="AB308" s="3"/>
      <c r="AC308" s="3"/>
      <c r="AD308" s="3"/>
      <c r="AE308" s="3"/>
      <c r="AF308" s="16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22"/>
    </row>
    <row r="309" spans="10:43">
      <c r="J309" s="150"/>
      <c r="K309" s="151"/>
      <c r="L309" s="503"/>
      <c r="M309" s="151"/>
      <c r="N309" s="22"/>
      <c r="O309" s="3"/>
      <c r="P309" s="3"/>
      <c r="Q309" s="3"/>
      <c r="R309" s="3"/>
      <c r="S309" s="3"/>
      <c r="T309" s="3"/>
      <c r="U309" s="3"/>
      <c r="V309" s="3"/>
      <c r="W309" s="58"/>
      <c r="X309" s="58"/>
      <c r="Y309" s="16"/>
      <c r="Z309" s="16"/>
      <c r="AA309" s="58"/>
      <c r="AB309" s="3"/>
      <c r="AC309" s="3"/>
      <c r="AD309" s="3"/>
      <c r="AE309" s="3"/>
      <c r="AF309" s="16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22"/>
    </row>
    <row r="310" spans="10:43">
      <c r="J310" s="150"/>
      <c r="K310" s="151"/>
      <c r="L310" s="503"/>
      <c r="M310" s="151"/>
      <c r="N310" s="22"/>
      <c r="O310" s="3"/>
      <c r="P310" s="3"/>
      <c r="Q310" s="3"/>
      <c r="R310" s="3"/>
      <c r="S310" s="3"/>
      <c r="T310" s="3"/>
      <c r="U310" s="3"/>
      <c r="V310" s="3"/>
      <c r="W310" s="58"/>
      <c r="X310" s="58"/>
      <c r="Y310" s="16"/>
      <c r="Z310" s="16"/>
      <c r="AA310" s="58"/>
      <c r="AB310" s="3"/>
      <c r="AC310" s="3"/>
      <c r="AD310" s="3"/>
      <c r="AE310" s="3"/>
      <c r="AF310" s="16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22"/>
    </row>
    <row r="311" spans="10:43">
      <c r="J311" s="150"/>
      <c r="K311" s="151"/>
      <c r="L311" s="503"/>
      <c r="M311" s="151"/>
      <c r="N311" s="22"/>
      <c r="O311" s="3"/>
      <c r="P311" s="3"/>
      <c r="Q311" s="3"/>
      <c r="R311" s="3"/>
      <c r="S311" s="3"/>
      <c r="T311" s="3"/>
      <c r="U311" s="3"/>
      <c r="V311" s="3"/>
      <c r="W311" s="58"/>
      <c r="X311" s="58"/>
      <c r="Y311" s="16"/>
      <c r="Z311" s="16"/>
      <c r="AA311" s="58"/>
      <c r="AB311" s="3"/>
      <c r="AC311" s="3"/>
      <c r="AD311" s="3"/>
      <c r="AE311" s="3"/>
      <c r="AF311" s="16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22"/>
    </row>
    <row r="312" spans="10:43">
      <c r="J312" s="150"/>
      <c r="K312" s="151"/>
      <c r="L312" s="503"/>
      <c r="M312" s="151"/>
      <c r="N312" s="22"/>
      <c r="O312" s="3"/>
      <c r="P312" s="3"/>
      <c r="Q312" s="3"/>
      <c r="R312" s="3"/>
      <c r="S312" s="3"/>
      <c r="T312" s="3"/>
      <c r="U312" s="3"/>
      <c r="V312" s="3"/>
      <c r="W312" s="58"/>
      <c r="X312" s="58"/>
      <c r="Y312" s="16"/>
      <c r="Z312" s="16"/>
      <c r="AA312" s="58"/>
      <c r="AB312" s="3"/>
      <c r="AC312" s="3"/>
      <c r="AD312" s="3"/>
      <c r="AE312" s="3"/>
      <c r="AF312" s="16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22"/>
    </row>
    <row r="313" spans="10:43">
      <c r="J313" s="150"/>
      <c r="K313" s="151"/>
      <c r="L313" s="503"/>
      <c r="M313" s="151"/>
      <c r="N313" s="22"/>
      <c r="O313" s="3"/>
      <c r="P313" s="3"/>
      <c r="Q313" s="3"/>
      <c r="R313" s="3"/>
      <c r="S313" s="3"/>
      <c r="T313" s="3"/>
      <c r="U313" s="3"/>
      <c r="V313" s="3"/>
      <c r="W313" s="58"/>
      <c r="X313" s="58"/>
      <c r="Y313" s="16"/>
      <c r="Z313" s="16"/>
      <c r="AA313" s="58"/>
      <c r="AB313" s="3"/>
      <c r="AC313" s="3"/>
      <c r="AD313" s="3"/>
      <c r="AE313" s="3"/>
      <c r="AF313" s="16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22"/>
    </row>
    <row r="314" spans="10:43">
      <c r="J314" s="150"/>
      <c r="K314" s="151"/>
      <c r="L314" s="503"/>
      <c r="M314" s="151"/>
      <c r="N314" s="22"/>
      <c r="O314" s="3"/>
      <c r="P314" s="3"/>
      <c r="Q314" s="3"/>
      <c r="R314" s="3"/>
      <c r="S314" s="3"/>
      <c r="T314" s="3"/>
      <c r="U314" s="3"/>
      <c r="V314" s="3"/>
      <c r="W314" s="58"/>
      <c r="X314" s="58"/>
      <c r="Y314" s="16"/>
      <c r="Z314" s="16"/>
      <c r="AA314" s="58"/>
      <c r="AB314" s="3"/>
      <c r="AC314" s="3"/>
      <c r="AD314" s="3"/>
      <c r="AE314" s="3"/>
      <c r="AF314" s="16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22"/>
    </row>
    <row r="315" spans="10:43">
      <c r="J315" s="150"/>
      <c r="K315" s="151"/>
      <c r="L315" s="503"/>
      <c r="M315" s="151"/>
      <c r="N315" s="22"/>
      <c r="O315" s="3"/>
      <c r="P315" s="3"/>
      <c r="Q315" s="3"/>
      <c r="R315" s="3"/>
      <c r="S315" s="3"/>
      <c r="T315" s="3"/>
      <c r="U315" s="3"/>
      <c r="V315" s="3"/>
      <c r="W315" s="58"/>
      <c r="X315" s="58"/>
      <c r="Y315" s="16"/>
      <c r="Z315" s="16"/>
      <c r="AA315" s="58"/>
      <c r="AB315" s="3"/>
      <c r="AC315" s="3"/>
      <c r="AD315" s="3"/>
      <c r="AE315" s="3"/>
      <c r="AF315" s="16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22"/>
    </row>
    <row r="316" spans="10:43">
      <c r="J316" s="150"/>
      <c r="K316" s="151"/>
      <c r="L316" s="503"/>
      <c r="M316" s="151"/>
      <c r="N316" s="22"/>
      <c r="O316" s="3"/>
      <c r="P316" s="3"/>
      <c r="Q316" s="3"/>
      <c r="R316" s="3"/>
      <c r="S316" s="3"/>
      <c r="T316" s="3"/>
      <c r="U316" s="3"/>
      <c r="V316" s="3"/>
      <c r="W316" s="58"/>
      <c r="X316" s="58"/>
      <c r="Y316" s="16"/>
      <c r="Z316" s="16"/>
      <c r="AA316" s="58"/>
      <c r="AB316" s="3"/>
      <c r="AC316" s="3"/>
      <c r="AD316" s="3"/>
      <c r="AE316" s="3"/>
      <c r="AF316" s="16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22"/>
    </row>
    <row r="317" spans="10:43">
      <c r="J317" s="150"/>
      <c r="K317" s="151"/>
      <c r="L317" s="503"/>
      <c r="M317" s="151"/>
      <c r="N317" s="22"/>
      <c r="O317" s="3"/>
      <c r="P317" s="3"/>
      <c r="Q317" s="3"/>
      <c r="R317" s="3"/>
      <c r="S317" s="3"/>
      <c r="T317" s="3"/>
      <c r="U317" s="3"/>
      <c r="V317" s="3"/>
      <c r="W317" s="58"/>
      <c r="X317" s="58"/>
      <c r="Y317" s="16"/>
      <c r="Z317" s="16"/>
      <c r="AA317" s="58"/>
      <c r="AB317" s="3"/>
      <c r="AC317" s="3"/>
      <c r="AD317" s="3"/>
      <c r="AE317" s="3"/>
      <c r="AF317" s="16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22"/>
    </row>
    <row r="318" spans="10:43">
      <c r="J318" s="150"/>
      <c r="K318" s="151"/>
      <c r="L318" s="503"/>
      <c r="M318" s="151"/>
      <c r="N318" s="22"/>
      <c r="O318" s="3"/>
      <c r="P318" s="3"/>
      <c r="Q318" s="3"/>
      <c r="R318" s="3"/>
      <c r="S318" s="3"/>
      <c r="T318" s="3"/>
      <c r="U318" s="3"/>
      <c r="V318" s="3"/>
      <c r="W318" s="58"/>
      <c r="X318" s="58"/>
      <c r="Y318" s="16"/>
      <c r="Z318" s="16"/>
      <c r="AA318" s="58"/>
      <c r="AB318" s="3"/>
      <c r="AC318" s="3"/>
      <c r="AD318" s="3"/>
      <c r="AE318" s="3"/>
      <c r="AF318" s="16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22"/>
    </row>
    <row r="319" spans="10:43">
      <c r="J319" s="150"/>
      <c r="K319" s="151"/>
      <c r="L319" s="503"/>
      <c r="M319" s="151"/>
      <c r="N319" s="22"/>
      <c r="O319" s="3"/>
      <c r="P319" s="3"/>
      <c r="Q319" s="3"/>
      <c r="R319" s="3"/>
      <c r="S319" s="3"/>
      <c r="T319" s="3"/>
      <c r="U319" s="3"/>
      <c r="V319" s="3"/>
      <c r="W319" s="58"/>
      <c r="X319" s="58"/>
      <c r="Y319" s="16"/>
      <c r="Z319" s="16"/>
      <c r="AA319" s="58"/>
      <c r="AB319" s="3"/>
      <c r="AC319" s="3"/>
      <c r="AD319" s="3"/>
      <c r="AE319" s="3"/>
      <c r="AF319" s="16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22"/>
    </row>
    <row r="320" spans="10:43">
      <c r="J320" s="150"/>
      <c r="K320" s="151"/>
      <c r="L320" s="503"/>
      <c r="M320" s="151"/>
      <c r="N320" s="22"/>
      <c r="O320" s="3"/>
      <c r="P320" s="3"/>
      <c r="Q320" s="3"/>
      <c r="R320" s="3"/>
      <c r="S320" s="3"/>
      <c r="T320" s="3"/>
      <c r="U320" s="3"/>
      <c r="V320" s="3"/>
      <c r="W320" s="58"/>
      <c r="X320" s="58"/>
      <c r="Y320" s="16"/>
      <c r="Z320" s="16"/>
      <c r="AA320" s="58"/>
      <c r="AB320" s="3"/>
      <c r="AC320" s="3"/>
      <c r="AD320" s="3"/>
      <c r="AE320" s="3"/>
      <c r="AF320" s="16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22"/>
    </row>
    <row r="321" spans="10:43">
      <c r="J321" s="150"/>
      <c r="K321" s="151"/>
      <c r="L321" s="503"/>
      <c r="M321" s="151"/>
      <c r="N321" s="22"/>
      <c r="O321" s="3"/>
      <c r="P321" s="3"/>
      <c r="Q321" s="3"/>
      <c r="R321" s="3"/>
      <c r="S321" s="3"/>
      <c r="T321" s="3"/>
      <c r="U321" s="3"/>
      <c r="V321" s="3"/>
      <c r="W321" s="58"/>
      <c r="X321" s="58"/>
      <c r="Y321" s="16"/>
      <c r="Z321" s="16"/>
      <c r="AA321" s="58"/>
      <c r="AB321" s="3"/>
      <c r="AC321" s="3"/>
      <c r="AD321" s="3"/>
      <c r="AE321" s="3"/>
      <c r="AF321" s="16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22"/>
    </row>
    <row r="322" spans="10:43">
      <c r="J322" s="150"/>
      <c r="K322" s="151"/>
      <c r="L322" s="503"/>
      <c r="M322" s="151"/>
      <c r="N322" s="22"/>
      <c r="O322" s="3"/>
      <c r="P322" s="3"/>
      <c r="Q322" s="3"/>
      <c r="R322" s="3"/>
      <c r="S322" s="3"/>
      <c r="T322" s="3"/>
      <c r="U322" s="3"/>
      <c r="V322" s="3"/>
      <c r="W322" s="58"/>
      <c r="X322" s="58"/>
      <c r="Y322" s="16"/>
      <c r="Z322" s="16"/>
      <c r="AA322" s="58"/>
      <c r="AB322" s="3"/>
      <c r="AC322" s="3"/>
      <c r="AD322" s="3"/>
      <c r="AE322" s="3"/>
      <c r="AF322" s="16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22"/>
    </row>
    <row r="323" spans="10:43">
      <c r="J323" s="150"/>
      <c r="K323" s="151"/>
      <c r="L323" s="503"/>
      <c r="M323" s="151"/>
      <c r="N323" s="22"/>
      <c r="O323" s="3"/>
      <c r="P323" s="3"/>
      <c r="Q323" s="3"/>
      <c r="R323" s="3"/>
      <c r="S323" s="3"/>
      <c r="T323" s="3"/>
      <c r="U323" s="3"/>
      <c r="V323" s="3"/>
      <c r="W323" s="58"/>
      <c r="X323" s="58"/>
      <c r="Y323" s="16"/>
      <c r="Z323" s="16"/>
      <c r="AA323" s="58"/>
      <c r="AB323" s="3"/>
      <c r="AC323" s="3"/>
      <c r="AD323" s="3"/>
      <c r="AE323" s="3"/>
      <c r="AF323" s="16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22"/>
    </row>
    <row r="324" spans="10:43">
      <c r="J324" s="150"/>
      <c r="K324" s="151"/>
      <c r="L324" s="503"/>
      <c r="M324" s="151"/>
      <c r="N324" s="22"/>
      <c r="O324" s="3"/>
      <c r="P324" s="3"/>
      <c r="Q324" s="3"/>
      <c r="R324" s="3"/>
      <c r="S324" s="3"/>
      <c r="T324" s="3"/>
      <c r="U324" s="3"/>
      <c r="V324" s="3"/>
      <c r="W324" s="58"/>
      <c r="X324" s="58"/>
      <c r="Y324" s="16"/>
      <c r="Z324" s="16"/>
      <c r="AA324" s="58"/>
      <c r="AB324" s="3"/>
      <c r="AC324" s="3"/>
      <c r="AD324" s="3"/>
      <c r="AE324" s="3"/>
      <c r="AF324" s="16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22"/>
    </row>
    <row r="325" spans="10:43">
      <c r="J325" s="150"/>
      <c r="K325" s="151"/>
      <c r="L325" s="503"/>
      <c r="M325" s="151"/>
      <c r="N325" s="22"/>
      <c r="O325" s="3"/>
      <c r="P325" s="3"/>
      <c r="Q325" s="3"/>
      <c r="R325" s="3"/>
      <c r="S325" s="3"/>
      <c r="T325" s="3"/>
      <c r="U325" s="3"/>
      <c r="V325" s="3"/>
      <c r="W325" s="58"/>
      <c r="X325" s="58"/>
      <c r="Y325" s="16"/>
      <c r="Z325" s="16"/>
      <c r="AA325" s="58"/>
      <c r="AB325" s="3"/>
      <c r="AC325" s="3"/>
      <c r="AD325" s="3"/>
      <c r="AE325" s="3"/>
      <c r="AF325" s="16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22"/>
    </row>
    <row r="326" spans="10:43">
      <c r="J326" s="150"/>
      <c r="K326" s="151"/>
      <c r="L326" s="503"/>
      <c r="M326" s="151"/>
      <c r="N326" s="22"/>
      <c r="O326" s="3"/>
      <c r="P326" s="3"/>
      <c r="Q326" s="3"/>
      <c r="R326" s="3"/>
      <c r="S326" s="3"/>
      <c r="T326" s="3"/>
      <c r="U326" s="3"/>
      <c r="V326" s="3"/>
      <c r="W326" s="58"/>
      <c r="X326" s="58"/>
      <c r="Y326" s="16"/>
      <c r="Z326" s="16"/>
      <c r="AA326" s="58"/>
      <c r="AB326" s="3"/>
      <c r="AC326" s="3"/>
      <c r="AD326" s="3"/>
      <c r="AE326" s="3"/>
      <c r="AF326" s="16"/>
      <c r="AG326" s="3"/>
    </row>
    <row r="327" spans="10:43">
      <c r="J327" s="150"/>
      <c r="K327" s="151"/>
      <c r="L327" s="503"/>
      <c r="M327" s="151"/>
      <c r="N327" s="22"/>
      <c r="O327" s="3"/>
      <c r="P327" s="3"/>
      <c r="Q327" s="3"/>
      <c r="R327" s="3"/>
      <c r="S327" s="3"/>
      <c r="T327" s="3"/>
      <c r="U327" s="3"/>
      <c r="V327" s="3"/>
      <c r="W327" s="58"/>
      <c r="X327" s="58"/>
      <c r="Y327" s="16"/>
      <c r="Z327" s="16"/>
      <c r="AA327" s="58"/>
      <c r="AB327" s="3"/>
      <c r="AC327" s="3"/>
      <c r="AD327" s="3"/>
      <c r="AE327" s="3"/>
      <c r="AF327" s="16"/>
      <c r="AG327" s="3"/>
    </row>
    <row r="328" spans="10:43">
      <c r="J328" s="150"/>
      <c r="K328" s="151"/>
      <c r="L328" s="503"/>
      <c r="M328" s="151"/>
      <c r="N328" s="22"/>
      <c r="O328" s="3"/>
      <c r="P328" s="3"/>
      <c r="Q328" s="3"/>
      <c r="R328" s="3"/>
      <c r="S328" s="3"/>
      <c r="T328" s="3"/>
      <c r="U328" s="3"/>
      <c r="V328" s="3"/>
      <c r="W328" s="58"/>
      <c r="X328" s="58"/>
      <c r="Y328" s="16"/>
      <c r="Z328" s="16"/>
      <c r="AA328" s="58"/>
      <c r="AB328" s="3"/>
      <c r="AC328" s="3"/>
      <c r="AD328" s="3"/>
      <c r="AE328" s="3"/>
      <c r="AF328" s="16"/>
      <c r="AG328" s="3"/>
    </row>
    <row r="329" spans="10:43">
      <c r="J329" s="150"/>
      <c r="K329" s="151"/>
      <c r="L329" s="503"/>
      <c r="M329" s="151"/>
      <c r="N329" s="22"/>
      <c r="O329" s="3"/>
      <c r="P329" s="3"/>
      <c r="Q329" s="3"/>
      <c r="R329" s="3"/>
      <c r="S329" s="3"/>
      <c r="T329" s="3"/>
      <c r="U329" s="3"/>
      <c r="V329" s="3"/>
      <c r="W329" s="58"/>
      <c r="X329" s="58"/>
      <c r="Y329" s="16"/>
      <c r="Z329" s="16"/>
      <c r="AA329" s="58"/>
      <c r="AB329" s="3"/>
      <c r="AC329" s="3"/>
      <c r="AD329" s="3"/>
      <c r="AE329" s="3"/>
      <c r="AF329" s="16"/>
      <c r="AG329" s="3"/>
    </row>
    <row r="330" spans="10:43">
      <c r="J330" s="150"/>
      <c r="K330" s="151"/>
      <c r="L330" s="503"/>
      <c r="M330" s="151"/>
      <c r="N330" s="22"/>
      <c r="O330" s="3"/>
      <c r="P330" s="3"/>
      <c r="Q330" s="3"/>
      <c r="R330" s="3"/>
      <c r="S330" s="3"/>
      <c r="T330" s="3"/>
      <c r="U330" s="3"/>
      <c r="V330" s="3"/>
      <c r="W330" s="58"/>
      <c r="X330" s="58"/>
      <c r="Y330" s="16"/>
      <c r="Z330" s="16"/>
      <c r="AA330" s="58"/>
      <c r="AB330" s="3"/>
      <c r="AC330" s="3"/>
      <c r="AD330" s="3"/>
      <c r="AE330" s="3"/>
      <c r="AF330" s="16"/>
      <c r="AG330" s="3"/>
    </row>
  </sheetData>
  <mergeCells count="1">
    <mergeCell ref="S5:T5"/>
  </mergeCells>
  <phoneticPr fontId="11" type="noConversion"/>
  <conditionalFormatting sqref="H25:H28 H30:H33 H35:H38 H40:H43 H45:H48 H50:H53 H55:H58 H60:H63 H65:H68 H70:H73 H75:H78 H80:H83 H85:H88 H90:H93 H95:H98 H100:H103 H105:H108 F105:F108 J105:J108 T105:T108 V105:V108 X105:X108 O105:R108 O110:R113 X110:X113 V110:V113 T110:T113 J110:J113 F110:F113 H110:H113 H115:H118 F115:F118 J115:J118 T115:T118 V115:V118 X115:X118 O115:R118 O120:R123 X120:X123 V120:V123 T120:T123 J120:J123 F120:F123 H120:H123 H125:H128 F125:F128 J125:J128 T125:T128 V125:V128 X125:X128 O125:R128 H10:H13 H15:H18 H20:H23">
    <cfRule type="cellIs" dxfId="156" priority="17" operator="lessThan">
      <formula>0</formula>
    </cfRule>
    <cfRule type="cellIs" dxfId="155" priority="18" operator="greaterThan">
      <formula>0</formula>
    </cfRule>
  </conditionalFormatting>
  <conditionalFormatting sqref="F25:F28 F30:F33 F40:F43 F45:F48 F55:F58 F35:F38 F50:F53 F60:F63 F65:F68 F70:F73 F75:F78 F80:F83 F85:F88 F90:F93 F95:F98 F100:F103 F10:F13 F15:F18 F20:F23">
    <cfRule type="cellIs" dxfId="154" priority="15" operator="lessThan">
      <formula>0</formula>
    </cfRule>
    <cfRule type="cellIs" dxfId="153" priority="16" operator="greaterThan">
      <formula>0</formula>
    </cfRule>
  </conditionalFormatting>
  <conditionalFormatting sqref="J25:J28 J30:J33 J35:J38 J40:J43 J45:J48 J50:J53 J55:J58 J60:J63 J65:J68 J70:J73 J75:J78 J80:J83 J85:J88 J90:J93 J95:J98 J100:J103 J10:J13 J15:J18 J20:J23">
    <cfRule type="cellIs" dxfId="152" priority="13" operator="lessThan">
      <formula>0</formula>
    </cfRule>
    <cfRule type="cellIs" dxfId="151" priority="14" operator="greaterThan">
      <formula>0</formula>
    </cfRule>
  </conditionalFormatting>
  <conditionalFormatting sqref="T25:T28 T30:T33 T35:T38 T40:T43 T45:T48 T50:T53 T55:T58 T60:T63 T65:T68 T70:T73 T75:T78 T80:T83 T85:T88 T90:T93 T95:T98 T100:T103 T10:T13 T15:T18 T20:T23">
    <cfRule type="cellIs" dxfId="150" priority="9" operator="lessThan">
      <formula>0</formula>
    </cfRule>
    <cfRule type="cellIs" dxfId="149" priority="10" operator="greaterThan">
      <formula>0</formula>
    </cfRule>
  </conditionalFormatting>
  <conditionalFormatting sqref="V25:V28 V30:V33 V35:V38 V40:V43 V45:V48 V50:V53 V55:V58 V60:V63 V65:V68 V70:V73 V75:V78 V80:V83 V85:V88 V90:V93 V95:V98 V100:V103 V10:V13 V15:V18 V20:V23">
    <cfRule type="cellIs" dxfId="148" priority="7" operator="lessThan">
      <formula>0</formula>
    </cfRule>
    <cfRule type="cellIs" dxfId="147" priority="8" operator="greaterThan">
      <formula>0</formula>
    </cfRule>
  </conditionalFormatting>
  <conditionalFormatting sqref="X25:X28 X30:X33 X35:X38 X40:X43 X45:X48 X50:X53 X55:X58 X60:X63 X65:X68 X70:X73 X75:X78 X80:X83 X85:X88 X90:X93 X95:X98 X100:X103 X10:X13 X15:X18 X20:X23">
    <cfRule type="cellIs" dxfId="146" priority="3" operator="lessThan">
      <formula>0</formula>
    </cfRule>
    <cfRule type="cellIs" dxfId="145" priority="4" operator="greaterThan">
      <formula>0</formula>
    </cfRule>
  </conditionalFormatting>
  <conditionalFormatting sqref="O25:P28 O30:P33 O35:R38 O40:R43 O45:R48 O50:R53 O55:R58 O60:R63 O65:R68 O70:R73 O75:R78 O80:R83 O85:R88 O90:R93 O95:R98 O100:R103 O10:O13 R30:R33 R25:R28 O15:O18 O20:O23">
    <cfRule type="cellIs" dxfId="144" priority="1" operator="lessThan">
      <formula>0</formula>
    </cfRule>
    <cfRule type="cellIs" dxfId="14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435"/>
  <sheetViews>
    <sheetView zoomScale="98" zoomScaleNormal="98" workbookViewId="0">
      <selection activeCell="P15" sqref="P15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8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8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8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8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8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8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8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8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8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8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8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8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8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  <c r="BZ45" s="1"/>
    </row>
    <row r="46" spans="47:78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  <c r="BZ46" s="1"/>
    </row>
    <row r="47" spans="47:78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  <c r="BZ47" s="1"/>
    </row>
    <row r="48" spans="47:78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  <c r="BZ48" s="1"/>
    </row>
    <row r="49" spans="47:89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  <c r="BZ49" s="1"/>
    </row>
    <row r="50" spans="47:89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  <c r="BZ50" s="1"/>
    </row>
    <row r="51" spans="47:89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  <c r="BZ51" s="1"/>
    </row>
    <row r="52" spans="47:89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  <c r="BZ52" s="1"/>
    </row>
    <row r="53" spans="47:89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  <c r="BZ53" s="1"/>
    </row>
    <row r="54" spans="47:89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  <c r="BZ54" s="1"/>
    </row>
    <row r="55" spans="47:89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  <c r="BZ55" s="1"/>
    </row>
    <row r="56" spans="47:89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  <c r="BZ56" s="1"/>
    </row>
    <row r="57" spans="47:89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  <c r="BZ57" s="1"/>
    </row>
    <row r="58" spans="47:89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  <c r="BZ58" s="1"/>
    </row>
    <row r="59" spans="47:89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  <c r="BZ59" s="1"/>
    </row>
    <row r="60" spans="47:89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3"/>
      <c r="BQ60" s="3"/>
      <c r="BR60" s="22"/>
      <c r="BS60" s="3"/>
      <c r="BT60" s="3"/>
      <c r="BU60" s="3"/>
      <c r="BV60" s="3"/>
      <c r="BW60" s="3"/>
      <c r="BX60" s="3"/>
      <c r="CA60" s="22"/>
      <c r="CB60" s="22"/>
      <c r="CC60" s="22"/>
      <c r="CK60" s="1"/>
    </row>
    <row r="61" spans="47:89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3"/>
      <c r="BQ61" s="3"/>
      <c r="BR61" s="22"/>
      <c r="BS61" s="3"/>
      <c r="BT61" s="3"/>
      <c r="BU61" s="3"/>
      <c r="BV61" s="3"/>
      <c r="BW61" s="3"/>
      <c r="BX61" s="3"/>
      <c r="CA61" s="22"/>
      <c r="CB61" s="22"/>
      <c r="CC61" s="22"/>
      <c r="CK61" s="1"/>
    </row>
    <row r="62" spans="47:89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3"/>
      <c r="BQ62" s="3"/>
      <c r="BR62" s="22"/>
      <c r="BS62" s="3"/>
      <c r="BT62" s="3"/>
      <c r="BU62" s="3"/>
      <c r="BV62" s="3"/>
      <c r="BW62" s="3"/>
      <c r="BX62" s="3"/>
      <c r="CA62" s="22"/>
      <c r="CB62" s="22"/>
      <c r="CC62" s="22"/>
      <c r="CK62" s="1"/>
    </row>
    <row r="63" spans="47:89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3"/>
      <c r="BQ63" s="3"/>
      <c r="BR63" s="22"/>
      <c r="BS63" s="3"/>
      <c r="BT63" s="3"/>
      <c r="BU63" s="3"/>
      <c r="BV63" s="3"/>
      <c r="BW63" s="3"/>
      <c r="BX63" s="3"/>
      <c r="CK63" s="1"/>
    </row>
    <row r="64" spans="47:89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3"/>
      <c r="BQ64" s="3"/>
      <c r="BR64" s="22"/>
      <c r="BS64" s="3"/>
      <c r="BT64" s="3"/>
      <c r="BU64" s="3"/>
      <c r="BV64" s="3"/>
      <c r="BW64" s="3"/>
      <c r="BX64" s="3"/>
      <c r="CK64" s="1"/>
    </row>
    <row r="65" spans="47:76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3"/>
      <c r="BQ65" s="3"/>
      <c r="BR65" s="22"/>
      <c r="BS65" s="3"/>
      <c r="BT65" s="3"/>
      <c r="BU65" s="3"/>
      <c r="BV65" s="3"/>
      <c r="BW65" s="3"/>
      <c r="BX65" s="3"/>
    </row>
    <row r="66" spans="47:76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3"/>
      <c r="BQ66" s="3"/>
      <c r="BR66" s="22"/>
      <c r="BS66" s="3"/>
      <c r="BT66" s="3"/>
      <c r="BU66" s="3"/>
      <c r="BV66" s="3"/>
      <c r="BW66" s="3"/>
      <c r="BX66" s="3"/>
    </row>
    <row r="67" spans="47:76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3"/>
      <c r="BQ67" s="3"/>
      <c r="BR67" s="22"/>
      <c r="BS67" s="3"/>
      <c r="BT67" s="3"/>
      <c r="BU67" s="3"/>
      <c r="BV67" s="3"/>
      <c r="BW67" s="3"/>
      <c r="BX67" s="3"/>
    </row>
    <row r="68" spans="47:76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3"/>
      <c r="BQ68" s="3"/>
      <c r="BR68" s="22"/>
      <c r="BS68" s="3"/>
      <c r="BT68" s="3"/>
      <c r="BU68" s="3"/>
      <c r="BV68" s="3"/>
      <c r="BW68" s="3"/>
      <c r="BX68" s="3"/>
    </row>
    <row r="69" spans="47:76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3"/>
      <c r="BQ69" s="3"/>
      <c r="BR69" s="22"/>
      <c r="BS69" s="3"/>
      <c r="BT69" s="3"/>
      <c r="BU69" s="3"/>
      <c r="BV69" s="3"/>
      <c r="BW69" s="3"/>
      <c r="BX69" s="3"/>
    </row>
    <row r="70" spans="47:76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3"/>
      <c r="BQ70" s="3"/>
      <c r="BR70" s="22"/>
      <c r="BS70" s="3"/>
      <c r="BT70" s="3"/>
      <c r="BU70" s="3"/>
      <c r="BV70" s="3"/>
      <c r="BW70" s="3"/>
      <c r="BX70" s="3"/>
    </row>
    <row r="71" spans="47:76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3"/>
      <c r="BQ71" s="3"/>
      <c r="BR71" s="22"/>
      <c r="BS71" s="3"/>
      <c r="BT71" s="3"/>
      <c r="BU71" s="3"/>
      <c r="BV71" s="3"/>
      <c r="BW71" s="3"/>
      <c r="BX71" s="3"/>
    </row>
    <row r="72" spans="47:76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3"/>
      <c r="BQ72" s="3"/>
      <c r="BR72" s="22"/>
      <c r="BS72" s="3"/>
      <c r="BT72" s="3"/>
      <c r="BU72" s="3"/>
      <c r="BV72" s="3"/>
      <c r="BW72" s="3"/>
      <c r="BX72" s="3"/>
    </row>
    <row r="73" spans="47:76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3"/>
      <c r="BQ73" s="3"/>
      <c r="BR73" s="22"/>
      <c r="BS73" s="3"/>
      <c r="BT73" s="3"/>
      <c r="BU73" s="3"/>
      <c r="BV73" s="3"/>
      <c r="BW73" s="3"/>
      <c r="BX73" s="3"/>
    </row>
    <row r="74" spans="47:76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3"/>
      <c r="BQ74" s="3"/>
      <c r="BR74" s="22"/>
      <c r="BS74" s="3"/>
      <c r="BT74" s="3"/>
      <c r="BU74" s="3"/>
      <c r="BV74" s="3"/>
      <c r="BW74" s="3"/>
      <c r="BX74" s="3"/>
    </row>
    <row r="75" spans="47:76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3"/>
      <c r="BQ75" s="3"/>
      <c r="BR75" s="22"/>
      <c r="BS75" s="3"/>
      <c r="BT75" s="3"/>
      <c r="BU75" s="3"/>
      <c r="BV75" s="3"/>
      <c r="BW75" s="3"/>
      <c r="BX75" s="3"/>
    </row>
    <row r="76" spans="47:76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3"/>
      <c r="BQ76" s="3"/>
      <c r="BR76" s="22"/>
      <c r="BS76" s="3"/>
      <c r="BT76" s="3"/>
      <c r="BU76" s="3"/>
      <c r="BV76" s="3"/>
      <c r="BW76" s="3"/>
      <c r="BX76" s="3"/>
    </row>
    <row r="77" spans="47:76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3"/>
      <c r="BQ77" s="3"/>
      <c r="BR77" s="22"/>
      <c r="BS77" s="3"/>
      <c r="BT77" s="3"/>
      <c r="BU77" s="3"/>
      <c r="BV77" s="3"/>
      <c r="BW77" s="3"/>
      <c r="BX77" s="3"/>
    </row>
    <row r="78" spans="47:76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3"/>
      <c r="BQ78" s="3"/>
      <c r="BR78" s="22"/>
      <c r="BS78" s="3"/>
      <c r="BT78" s="3"/>
      <c r="BU78" s="3"/>
      <c r="BV78" s="3"/>
      <c r="BW78" s="3"/>
      <c r="BX78" s="3"/>
    </row>
    <row r="79" spans="47:76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3"/>
      <c r="BQ79" s="3"/>
      <c r="BR79" s="22"/>
      <c r="BS79" s="3"/>
      <c r="BT79" s="3"/>
      <c r="BU79" s="3"/>
      <c r="BV79" s="3"/>
      <c r="BW79" s="3"/>
      <c r="BX79" s="3"/>
    </row>
    <row r="80" spans="47:76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3"/>
      <c r="BQ80" s="3"/>
      <c r="BR80" s="22"/>
      <c r="BS80" s="3"/>
      <c r="BT80" s="3"/>
      <c r="BU80" s="3"/>
      <c r="BV80" s="3"/>
      <c r="BW80" s="3"/>
      <c r="BX80" s="3"/>
    </row>
    <row r="81" spans="47:78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3"/>
      <c r="BQ81" s="3"/>
      <c r="BR81" s="22"/>
      <c r="BS81" s="3"/>
      <c r="BT81" s="3"/>
      <c r="BU81" s="3"/>
      <c r="BV81" s="3"/>
      <c r="BW81" s="3"/>
      <c r="BX81" s="3"/>
    </row>
    <row r="82" spans="47:78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3"/>
      <c r="BQ82" s="3"/>
      <c r="BR82" s="22"/>
      <c r="BS82" s="3"/>
      <c r="BT82" s="3"/>
      <c r="BU82" s="3"/>
      <c r="BV82" s="3"/>
      <c r="BW82" s="3"/>
      <c r="BX82" s="3"/>
    </row>
    <row r="83" spans="47:78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3"/>
      <c r="BQ83" s="3"/>
      <c r="BR83" s="22"/>
      <c r="BS83" s="3"/>
      <c r="BT83" s="3"/>
      <c r="BU83" s="3"/>
      <c r="BV83" s="3"/>
      <c r="BW83" s="3"/>
      <c r="BX83" s="3"/>
    </row>
    <row r="84" spans="47:78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3"/>
      <c r="BQ84" s="3"/>
      <c r="BR84" s="22"/>
      <c r="BS84" s="3"/>
      <c r="BT84" s="3"/>
      <c r="BU84" s="3"/>
      <c r="BV84" s="3"/>
      <c r="BW84" s="3"/>
      <c r="BX84" s="3"/>
    </row>
    <row r="85" spans="47:78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3"/>
      <c r="BQ85" s="3"/>
      <c r="BR85" s="22"/>
      <c r="BS85" s="3"/>
      <c r="BT85" s="3"/>
      <c r="BU85" s="3"/>
      <c r="BV85" s="3"/>
      <c r="BW85" s="3"/>
      <c r="BX85" s="3"/>
      <c r="BZ85" s="22"/>
    </row>
    <row r="86" spans="47:78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3"/>
      <c r="BQ86" s="3"/>
      <c r="BR86" s="22"/>
      <c r="BS86" s="3"/>
      <c r="BT86" s="3"/>
      <c r="BU86" s="3"/>
      <c r="BV86" s="3"/>
      <c r="BW86" s="3"/>
      <c r="BX86" s="3"/>
      <c r="BZ86" s="22"/>
    </row>
    <row r="87" spans="47:78" ht="12.75" customHeight="1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3"/>
      <c r="BQ87" s="3"/>
      <c r="BR87" s="22"/>
      <c r="BS87" s="3"/>
      <c r="BT87" s="3"/>
      <c r="BU87" s="3"/>
      <c r="BV87" s="3"/>
      <c r="BW87" s="3"/>
      <c r="BX87" s="3"/>
      <c r="BZ87" s="22"/>
    </row>
    <row r="88" spans="47:78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3"/>
      <c r="BQ88" s="3"/>
      <c r="BR88" s="22"/>
      <c r="BS88" s="3"/>
      <c r="BT88" s="3"/>
      <c r="BU88" s="3"/>
      <c r="BV88" s="3"/>
      <c r="BW88" s="3"/>
      <c r="BX88" s="3"/>
      <c r="BZ88" s="22"/>
    </row>
    <row r="89" spans="47:78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3"/>
      <c r="BQ89" s="3"/>
      <c r="BR89" s="22"/>
      <c r="BS89" s="3"/>
      <c r="BT89" s="3"/>
      <c r="BU89" s="3"/>
      <c r="BV89" s="3"/>
      <c r="BW89" s="3"/>
      <c r="BX89" s="3"/>
      <c r="BZ89" s="22"/>
    </row>
    <row r="90" spans="47:78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3"/>
      <c r="BQ90" s="3"/>
      <c r="BR90" s="22"/>
      <c r="BS90" s="3"/>
      <c r="BT90" s="3"/>
      <c r="BU90" s="3"/>
      <c r="BV90" s="3"/>
      <c r="BW90" s="3"/>
      <c r="BX90" s="3"/>
      <c r="BZ90" s="22"/>
    </row>
    <row r="91" spans="47:78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3"/>
      <c r="BQ91" s="3"/>
      <c r="BR91" s="22"/>
      <c r="BS91" s="3"/>
      <c r="BT91" s="3"/>
      <c r="BU91" s="3"/>
      <c r="BV91" s="3"/>
      <c r="BW91" s="3"/>
      <c r="BX91" s="3"/>
      <c r="BZ91" s="22"/>
    </row>
    <row r="92" spans="47:78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BZ92" s="22"/>
    </row>
    <row r="93" spans="47:78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BZ93" s="22"/>
    </row>
    <row r="94" spans="47:78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BZ94" s="22"/>
    </row>
    <row r="95" spans="47:78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BZ95" s="22"/>
    </row>
    <row r="96" spans="47:78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BZ96" s="22"/>
    </row>
    <row r="97" spans="43:78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BZ97" s="22"/>
    </row>
    <row r="98" spans="43:78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BZ98" s="22"/>
    </row>
    <row r="99" spans="43:78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  <c r="BZ99" s="22"/>
    </row>
    <row r="100" spans="43:78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  <c r="BZ100" s="22"/>
    </row>
    <row r="101" spans="43:78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  <c r="BZ101" s="22"/>
    </row>
    <row r="102" spans="43:78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  <c r="BZ102" s="22"/>
    </row>
    <row r="103" spans="43:78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  <c r="BZ103" s="22"/>
    </row>
    <row r="104" spans="43:78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  <c r="BZ104" s="22"/>
    </row>
    <row r="105" spans="43:78">
      <c r="AQ105" s="150"/>
      <c r="AR105" s="151"/>
      <c r="AS105" s="151"/>
      <c r="AT105" s="22"/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  <c r="BY105" s="22"/>
      <c r="BZ105" s="22"/>
    </row>
    <row r="106" spans="43:78">
      <c r="AQ106" s="150"/>
      <c r="AR106" s="151"/>
      <c r="AS106" s="151"/>
      <c r="AT106" s="22"/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  <c r="BY106" s="22"/>
      <c r="BZ106" s="22"/>
    </row>
    <row r="107" spans="43:78">
      <c r="AQ107" s="150"/>
      <c r="AR107" s="151"/>
      <c r="AS107" s="151"/>
      <c r="AT107" s="22"/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  <c r="BY107" s="22"/>
      <c r="BZ107" s="22"/>
    </row>
    <row r="108" spans="43:78">
      <c r="AQ108" s="150"/>
      <c r="AR108" s="151"/>
      <c r="AS108" s="151"/>
      <c r="AT108" s="22"/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  <c r="BY108" s="22"/>
      <c r="BZ108" s="22"/>
    </row>
    <row r="109" spans="43:78">
      <c r="AQ109" s="150"/>
      <c r="AR109" s="151"/>
      <c r="AS109" s="151"/>
      <c r="AT109" s="22"/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  <c r="BY109" s="22"/>
      <c r="BZ109" s="22"/>
    </row>
    <row r="110" spans="43:78">
      <c r="AQ110" s="150"/>
      <c r="AR110" s="151"/>
      <c r="AS110" s="151"/>
      <c r="AT110" s="22"/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  <c r="BY110" s="22"/>
      <c r="BZ110" s="22"/>
    </row>
    <row r="111" spans="43:78">
      <c r="AQ111" s="150"/>
      <c r="AR111" s="151"/>
      <c r="AS111" s="151"/>
      <c r="AT111" s="22"/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  <c r="BY111" s="22"/>
      <c r="BZ111" s="22"/>
    </row>
    <row r="112" spans="43:78">
      <c r="AQ112" s="150"/>
      <c r="AR112" s="151"/>
      <c r="AS112" s="151"/>
      <c r="AT112" s="22"/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  <c r="BY112" s="22"/>
      <c r="BZ112" s="22"/>
    </row>
    <row r="113" spans="43:78">
      <c r="AQ113" s="150"/>
      <c r="AR113" s="151"/>
      <c r="AS113" s="151"/>
      <c r="AT113" s="22"/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  <c r="BY113" s="22"/>
      <c r="BZ113" s="22"/>
    </row>
    <row r="114" spans="43:78">
      <c r="AQ114" s="150"/>
      <c r="AR114" s="151"/>
      <c r="AS114" s="151"/>
      <c r="AT114" s="22"/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  <c r="BY114" s="22"/>
      <c r="BZ114" s="22"/>
    </row>
    <row r="115" spans="43:78">
      <c r="AQ115" s="150"/>
      <c r="AR115" s="151"/>
      <c r="AS115" s="151"/>
      <c r="AT115" s="22"/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  <c r="BY115" s="22"/>
      <c r="BZ115" s="22"/>
    </row>
    <row r="116" spans="43:78">
      <c r="AQ116" s="150"/>
      <c r="AR116" s="151"/>
      <c r="AS116" s="151"/>
      <c r="AT116" s="22"/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  <c r="BY116" s="22"/>
      <c r="BZ116" s="22"/>
    </row>
    <row r="117" spans="43:78">
      <c r="AQ117" s="150"/>
      <c r="AR117" s="151"/>
      <c r="AS117" s="151"/>
      <c r="AT117" s="22"/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  <c r="BY117" s="22"/>
      <c r="BZ117" s="22"/>
    </row>
    <row r="118" spans="43:78">
      <c r="AQ118" s="150"/>
      <c r="AR118" s="151"/>
      <c r="AS118" s="151"/>
      <c r="AT118" s="22"/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  <c r="BY118" s="22"/>
      <c r="BZ118" s="22"/>
    </row>
    <row r="119" spans="43:78">
      <c r="AQ119" s="150"/>
      <c r="AR119" s="151"/>
      <c r="AS119" s="151"/>
      <c r="AT119" s="22"/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  <c r="BY119" s="22"/>
      <c r="BZ119" s="22"/>
    </row>
    <row r="120" spans="43:78">
      <c r="AQ120" s="150"/>
      <c r="AR120" s="151"/>
      <c r="AS120" s="151"/>
      <c r="AT120" s="22"/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  <c r="BY120" s="22"/>
      <c r="BZ120" s="22"/>
    </row>
    <row r="121" spans="43:78">
      <c r="AQ121" s="150"/>
      <c r="AR121" s="151"/>
      <c r="AS121" s="151"/>
      <c r="AT121" s="22"/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  <c r="BY121" s="22"/>
      <c r="BZ121" s="22"/>
    </row>
    <row r="122" spans="43:78">
      <c r="AQ122" s="150"/>
      <c r="AR122" s="151"/>
      <c r="AS122" s="151"/>
      <c r="AT122" s="22"/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  <c r="BY122" s="22"/>
      <c r="BZ122" s="22"/>
    </row>
    <row r="123" spans="43:78">
      <c r="AQ123" s="150"/>
      <c r="AR123" s="151"/>
      <c r="AS123" s="151"/>
      <c r="AT123" s="22"/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  <c r="BY123" s="22"/>
      <c r="BZ123" s="22"/>
    </row>
    <row r="124" spans="43:78">
      <c r="AQ124" s="150"/>
      <c r="AR124" s="151"/>
      <c r="AS124" s="151"/>
      <c r="AT124" s="22"/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  <c r="BY124" s="22"/>
      <c r="BZ124" s="22"/>
    </row>
    <row r="125" spans="43:78">
      <c r="AQ125" s="150"/>
      <c r="AR125" s="151"/>
      <c r="AS125" s="151"/>
      <c r="AT125" s="22"/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  <c r="BY125" s="22"/>
      <c r="BZ125" s="22"/>
    </row>
    <row r="126" spans="43:78">
      <c r="AQ126" s="150"/>
      <c r="AR126" s="151"/>
      <c r="AS126" s="151"/>
      <c r="AT126" s="22"/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  <c r="BY126" s="22"/>
      <c r="BZ126" s="22"/>
    </row>
    <row r="127" spans="43:78">
      <c r="AQ127" s="150"/>
      <c r="AR127" s="151"/>
      <c r="AS127" s="151"/>
      <c r="AT127" s="22"/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  <c r="BY127" s="22"/>
      <c r="BZ127" s="22"/>
    </row>
    <row r="128" spans="43:78">
      <c r="AQ128" s="150"/>
      <c r="AR128" s="151"/>
      <c r="AS128" s="151"/>
      <c r="AT128" s="22"/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  <c r="BY128" s="22"/>
      <c r="BZ128" s="22"/>
    </row>
    <row r="129" spans="42:77">
      <c r="AQ129" s="150"/>
      <c r="AR129" s="151"/>
      <c r="AS129" s="151"/>
      <c r="AT129" s="22"/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22"/>
    </row>
    <row r="130" spans="42:77" s="567" customFormat="1">
      <c r="AP130" s="92"/>
      <c r="AQ130" s="150"/>
      <c r="AR130" s="151"/>
      <c r="AS130" s="151"/>
      <c r="AT130" s="22"/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22"/>
    </row>
    <row r="131" spans="42:77" s="567" customFormat="1">
      <c r="AP131" s="92"/>
      <c r="AQ131" s="150"/>
      <c r="AR131" s="151"/>
      <c r="AS131" s="151"/>
      <c r="AT131" s="22"/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22"/>
    </row>
    <row r="132" spans="42:77" s="567" customFormat="1">
      <c r="AP132" s="92"/>
      <c r="AQ132" s="150"/>
      <c r="AR132" s="151"/>
      <c r="AS132" s="151"/>
      <c r="AT132" s="22"/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22"/>
    </row>
    <row r="133" spans="42:77" s="567" customFormat="1">
      <c r="AP133" s="92"/>
      <c r="AQ133" s="150"/>
      <c r="AR133" s="151"/>
      <c r="AS133" s="151"/>
      <c r="AT133" s="22"/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22"/>
    </row>
    <row r="134" spans="42:77" s="567" customFormat="1">
      <c r="AP134" s="92"/>
      <c r="AQ134" s="150"/>
      <c r="AR134" s="151"/>
      <c r="AS134" s="151"/>
      <c r="AT134" s="22"/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22"/>
    </row>
    <row r="135" spans="42:77" s="567" customFormat="1">
      <c r="AP135" s="92"/>
      <c r="AQ135" s="150"/>
      <c r="AR135" s="151"/>
      <c r="AS135" s="151"/>
      <c r="AT135" s="22"/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22"/>
    </row>
    <row r="136" spans="42:77" s="567" customFormat="1">
      <c r="AP136" s="92"/>
      <c r="AQ136" s="150"/>
      <c r="AR136" s="151"/>
      <c r="AS136" s="151"/>
      <c r="AT136" s="22"/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22"/>
    </row>
    <row r="137" spans="42:77" s="567" customFormat="1">
      <c r="AP137" s="92"/>
      <c r="AQ137" s="150"/>
      <c r="AR137" s="151"/>
      <c r="AS137" s="151"/>
      <c r="AT137" s="22"/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22"/>
    </row>
    <row r="138" spans="42:77" s="567" customFormat="1">
      <c r="AP138" s="92"/>
      <c r="AQ138" s="150"/>
      <c r="AR138" s="151"/>
      <c r="AS138" s="151"/>
      <c r="AT138" s="22"/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22"/>
    </row>
    <row r="139" spans="42:77" s="567" customFormat="1">
      <c r="AP139" s="92"/>
      <c r="AQ139" s="150"/>
      <c r="AR139" s="151"/>
      <c r="AS139" s="151"/>
      <c r="AT139" s="22"/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22"/>
    </row>
    <row r="140" spans="42:77" s="567" customFormat="1">
      <c r="AP140" s="92"/>
      <c r="AQ140" s="150"/>
      <c r="AR140" s="151"/>
      <c r="AS140" s="151"/>
      <c r="AT140" s="22"/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22"/>
    </row>
    <row r="141" spans="42:77" s="567" customFormat="1">
      <c r="AP141" s="92"/>
      <c r="AQ141" s="150"/>
      <c r="AR141" s="151"/>
      <c r="AS141" s="151"/>
      <c r="AT141" s="22"/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22"/>
    </row>
    <row r="142" spans="42:77" s="567" customFormat="1">
      <c r="AP142" s="92"/>
      <c r="AQ142" s="150"/>
      <c r="AR142" s="151"/>
      <c r="AS142" s="151"/>
      <c r="AT142" s="22"/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22"/>
    </row>
    <row r="143" spans="42:77" s="567" customFormat="1">
      <c r="AP143" s="92"/>
      <c r="AQ143" s="150"/>
      <c r="AR143" s="151"/>
      <c r="AS143" s="151"/>
      <c r="AT143" s="22"/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22"/>
    </row>
    <row r="144" spans="42:77" s="567" customFormat="1">
      <c r="AP144" s="92"/>
      <c r="AQ144" s="150"/>
      <c r="AR144" s="151"/>
      <c r="AS144" s="151"/>
      <c r="AT144" s="22"/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22"/>
    </row>
    <row r="145" spans="42:77" s="567" customFormat="1">
      <c r="AP145" s="92"/>
      <c r="AQ145" s="150"/>
      <c r="AR145" s="151"/>
      <c r="AS145" s="151"/>
      <c r="AT145" s="22"/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22"/>
    </row>
    <row r="146" spans="42:77" s="567" customFormat="1">
      <c r="AP146" s="92"/>
      <c r="AQ146" s="150"/>
      <c r="AR146" s="151"/>
      <c r="AS146" s="151"/>
      <c r="AT146" s="22"/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22"/>
    </row>
    <row r="147" spans="42:77" s="567" customFormat="1">
      <c r="AP147" s="92"/>
      <c r="AQ147" s="150"/>
      <c r="AR147" s="151"/>
      <c r="AS147" s="151"/>
      <c r="AT147" s="22"/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22"/>
    </row>
    <row r="148" spans="42:77" s="567" customFormat="1">
      <c r="AP148" s="92"/>
      <c r="AQ148" s="150"/>
      <c r="AR148" s="151"/>
      <c r="AS148" s="151"/>
      <c r="AT148" s="22"/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22"/>
    </row>
    <row r="149" spans="42:77" s="567" customFormat="1">
      <c r="AP149" s="92"/>
      <c r="AQ149" s="150"/>
      <c r="AR149" s="151"/>
      <c r="AS149" s="151"/>
      <c r="AT149" s="22"/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22"/>
    </row>
    <row r="150" spans="42:77" s="567" customFormat="1">
      <c r="AP150" s="92"/>
      <c r="AQ150" s="150"/>
      <c r="AR150" s="151"/>
      <c r="AS150" s="151"/>
      <c r="AT150" s="22"/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22"/>
    </row>
    <row r="151" spans="42:77" s="567" customFormat="1">
      <c r="AP151" s="92"/>
      <c r="AQ151" s="150"/>
      <c r="AR151" s="151"/>
      <c r="AS151" s="151"/>
      <c r="AT151" s="22"/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22"/>
    </row>
    <row r="152" spans="42:77" s="567" customFormat="1">
      <c r="AP152" s="92"/>
      <c r="AQ152" s="150"/>
      <c r="AR152" s="151"/>
      <c r="AS152" s="151"/>
      <c r="AT152" s="22"/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22"/>
    </row>
    <row r="153" spans="42:77" s="567" customFormat="1">
      <c r="AP153" s="92"/>
      <c r="AQ153" s="150"/>
      <c r="AR153" s="151"/>
      <c r="AS153" s="151"/>
      <c r="AT153" s="22"/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22"/>
    </row>
    <row r="154" spans="42:77" s="567" customFormat="1">
      <c r="AP154" s="92"/>
      <c r="AQ154" s="150"/>
      <c r="AR154" s="151"/>
      <c r="AS154" s="151"/>
      <c r="AT154" s="22"/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22"/>
    </row>
    <row r="155" spans="42:77" s="567" customFormat="1">
      <c r="AP155" s="92"/>
      <c r="AQ155" s="150"/>
      <c r="AR155" s="151"/>
      <c r="AS155" s="151"/>
      <c r="AT155" s="22"/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22"/>
    </row>
    <row r="156" spans="42:77" s="567" customFormat="1">
      <c r="AP156" s="92"/>
      <c r="AQ156" s="150"/>
      <c r="AR156" s="151"/>
      <c r="AS156" s="151"/>
      <c r="AT156" s="22"/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22"/>
    </row>
    <row r="157" spans="42:77" s="567" customFormat="1">
      <c r="AP157" s="92"/>
      <c r="AQ157" s="150"/>
      <c r="AR157" s="151"/>
      <c r="AS157" s="151"/>
      <c r="AT157" s="22"/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22"/>
    </row>
    <row r="158" spans="42:77" s="567" customFormat="1">
      <c r="AP158" s="92"/>
      <c r="AQ158" s="150"/>
      <c r="AR158" s="151"/>
      <c r="AS158" s="151"/>
      <c r="AT158" s="22"/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22"/>
    </row>
    <row r="159" spans="42:77" s="567" customFormat="1">
      <c r="AP159" s="92"/>
      <c r="AQ159" s="150"/>
      <c r="AR159" s="151"/>
      <c r="AS159" s="151"/>
      <c r="AT159" s="22"/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22"/>
    </row>
    <row r="160" spans="42:77" s="567" customFormat="1">
      <c r="AP160" s="92"/>
      <c r="AQ160" s="150"/>
      <c r="AR160" s="151"/>
      <c r="AS160" s="151"/>
      <c r="AT160" s="22"/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22"/>
    </row>
    <row r="161" spans="42:77" s="567" customFormat="1">
      <c r="AP161" s="92"/>
      <c r="AQ161" s="150"/>
      <c r="AR161" s="151"/>
      <c r="AS161" s="151"/>
      <c r="AT161" s="22"/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22"/>
    </row>
    <row r="162" spans="42:77" s="567" customFormat="1">
      <c r="AP162" s="92"/>
      <c r="AQ162" s="150"/>
      <c r="AR162" s="151"/>
      <c r="AS162" s="151"/>
      <c r="AT162" s="22"/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22"/>
    </row>
    <row r="163" spans="42:77" s="567" customFormat="1">
      <c r="AP163" s="92"/>
      <c r="AQ163" s="150"/>
      <c r="AR163" s="151"/>
      <c r="AS163" s="151"/>
      <c r="AT163" s="22"/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22"/>
    </row>
    <row r="164" spans="42:77" s="567" customFormat="1">
      <c r="AP164" s="92"/>
      <c r="AQ164" s="150"/>
      <c r="AR164" s="151"/>
      <c r="AS164" s="151"/>
      <c r="AT164" s="22"/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22"/>
    </row>
    <row r="165" spans="42:77" s="567" customFormat="1">
      <c r="AP165" s="92"/>
      <c r="AQ165" s="150"/>
      <c r="AR165" s="151"/>
      <c r="AS165" s="151"/>
      <c r="AT165" s="22"/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22"/>
    </row>
    <row r="166" spans="42:77" s="567" customFormat="1">
      <c r="AP166" s="92"/>
      <c r="AQ166" s="150"/>
      <c r="AR166" s="151"/>
      <c r="AS166" s="151"/>
      <c r="AT166" s="22"/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22"/>
    </row>
    <row r="167" spans="42:77" s="567" customFormat="1">
      <c r="AP167" s="92"/>
      <c r="AQ167" s="150"/>
      <c r="AR167" s="151"/>
      <c r="AS167" s="151"/>
      <c r="AT167" s="22"/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22"/>
    </row>
    <row r="168" spans="42:77" s="567" customFormat="1">
      <c r="AP168" s="92"/>
      <c r="AQ168" s="150"/>
      <c r="AR168" s="151"/>
      <c r="AS168" s="151"/>
      <c r="AT168" s="22"/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22"/>
    </row>
    <row r="169" spans="42:77" s="567" customFormat="1">
      <c r="AP169" s="92"/>
      <c r="AQ169" s="150"/>
      <c r="AR169" s="151"/>
      <c r="AS169" s="151"/>
      <c r="AT169" s="22"/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22"/>
    </row>
    <row r="170" spans="42:77" s="567" customFormat="1">
      <c r="AP170" s="92"/>
      <c r="AQ170" s="150"/>
      <c r="AR170" s="151"/>
      <c r="AS170" s="151"/>
      <c r="AT170" s="22"/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22"/>
    </row>
    <row r="171" spans="42:77" s="567" customFormat="1">
      <c r="AP171" s="92"/>
      <c r="AQ171" s="150"/>
      <c r="AR171" s="151"/>
      <c r="AS171" s="151"/>
      <c r="AT171" s="22"/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22"/>
    </row>
    <row r="172" spans="42:77" s="567" customFormat="1">
      <c r="AP172" s="92"/>
      <c r="AQ172" s="150"/>
      <c r="AR172" s="151"/>
      <c r="AS172" s="151"/>
      <c r="AT172" s="22"/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22"/>
    </row>
    <row r="173" spans="42:77" s="567" customFormat="1">
      <c r="AP173" s="92"/>
      <c r="AQ173" s="150"/>
      <c r="AR173" s="151"/>
      <c r="AS173" s="151"/>
      <c r="AT173" s="22"/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22"/>
    </row>
    <row r="174" spans="42:77" s="567" customFormat="1">
      <c r="AP174" s="92"/>
      <c r="AQ174" s="150"/>
      <c r="AR174" s="151"/>
      <c r="AS174" s="151"/>
      <c r="AT174" s="22"/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22"/>
    </row>
    <row r="175" spans="42:77" s="567" customFormat="1">
      <c r="AP175" s="92"/>
      <c r="AQ175" s="150"/>
      <c r="AR175" s="151"/>
      <c r="AS175" s="151"/>
      <c r="AT175" s="22"/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22"/>
    </row>
    <row r="176" spans="42:77" s="567" customFormat="1">
      <c r="AP176" s="92"/>
      <c r="AQ176" s="150"/>
      <c r="AR176" s="151"/>
      <c r="AS176" s="151"/>
      <c r="AT176" s="22"/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22"/>
    </row>
    <row r="177" spans="42:77" s="567" customFormat="1">
      <c r="AP177" s="92"/>
      <c r="AQ177" s="150"/>
      <c r="AR177" s="151"/>
      <c r="AS177" s="151"/>
      <c r="AT177" s="22"/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22"/>
    </row>
    <row r="178" spans="42:77" s="567" customFormat="1">
      <c r="AP178" s="92"/>
      <c r="AQ178" s="150"/>
      <c r="AR178" s="151"/>
      <c r="AS178" s="151"/>
      <c r="AT178" s="22"/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22"/>
    </row>
    <row r="179" spans="42:77" s="567" customFormat="1">
      <c r="AP179" s="92"/>
      <c r="AQ179" s="150"/>
      <c r="AR179" s="151"/>
      <c r="AS179" s="151"/>
      <c r="AT179" s="22"/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22"/>
    </row>
    <row r="180" spans="42:77" s="567" customFormat="1">
      <c r="AP180" s="92"/>
      <c r="AQ180" s="150"/>
      <c r="AR180" s="151"/>
      <c r="AS180" s="151"/>
      <c r="AT180" s="22"/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22"/>
    </row>
    <row r="181" spans="42:77" s="567" customFormat="1">
      <c r="AP181" s="92"/>
      <c r="AQ181" s="150"/>
      <c r="AR181" s="151"/>
      <c r="AS181" s="151"/>
      <c r="AT181" s="22"/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22"/>
    </row>
    <row r="182" spans="42:77" s="567" customFormat="1">
      <c r="AP182" s="92"/>
      <c r="AQ182" s="150"/>
      <c r="AR182" s="151"/>
      <c r="AS182" s="151"/>
      <c r="AT182" s="22"/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22"/>
    </row>
    <row r="183" spans="42:77" s="567" customFormat="1">
      <c r="AP183" s="92"/>
      <c r="AQ183" s="150"/>
      <c r="AR183" s="151"/>
      <c r="AS183" s="151"/>
      <c r="AT183" s="22"/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22"/>
    </row>
    <row r="184" spans="42:77" s="567" customFormat="1">
      <c r="AP184" s="92"/>
      <c r="AQ184" s="150"/>
      <c r="AR184" s="151"/>
      <c r="AS184" s="151"/>
      <c r="AT184" s="22"/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22"/>
    </row>
    <row r="185" spans="42:77" s="567" customFormat="1">
      <c r="AP185" s="92"/>
      <c r="AQ185" s="150"/>
      <c r="AR185" s="151"/>
      <c r="AS185" s="151"/>
      <c r="AT185" s="22"/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22"/>
    </row>
    <row r="186" spans="42:77" s="567" customFormat="1">
      <c r="AP186" s="92"/>
      <c r="AQ186" s="150"/>
      <c r="AR186" s="151"/>
      <c r="AS186" s="151"/>
      <c r="AT186" s="22"/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22"/>
    </row>
    <row r="187" spans="42:77" s="567" customFormat="1">
      <c r="AP187" s="92"/>
      <c r="AQ187" s="150"/>
      <c r="AR187" s="151"/>
      <c r="AS187" s="151"/>
      <c r="AT187" s="22"/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22"/>
    </row>
    <row r="188" spans="42:77" s="567" customFormat="1">
      <c r="AP188" s="92"/>
      <c r="AQ188" s="150"/>
      <c r="AR188" s="151"/>
      <c r="AS188" s="151"/>
      <c r="AT188" s="22"/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22"/>
    </row>
    <row r="189" spans="42:77" s="567" customFormat="1">
      <c r="AP189" s="92"/>
      <c r="AQ189" s="150"/>
      <c r="AR189" s="151"/>
      <c r="AS189" s="151"/>
      <c r="AT189" s="22"/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22"/>
    </row>
    <row r="190" spans="42:77" s="567" customFormat="1">
      <c r="AP190" s="92"/>
      <c r="AQ190" s="150"/>
      <c r="AR190" s="151"/>
      <c r="AS190" s="151"/>
      <c r="AT190" s="22"/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22"/>
    </row>
    <row r="191" spans="42:77" s="567" customFormat="1">
      <c r="AP191" s="92"/>
      <c r="AQ191" s="150"/>
      <c r="AR191" s="151"/>
      <c r="AS191" s="151"/>
      <c r="AT191" s="22"/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22"/>
    </row>
    <row r="192" spans="42:77" s="567" customFormat="1">
      <c r="AP192" s="92"/>
      <c r="AQ192" s="150"/>
      <c r="AR192" s="151"/>
      <c r="AS192" s="151"/>
      <c r="AT192" s="22"/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22"/>
    </row>
    <row r="193" spans="43:77">
      <c r="AQ193" s="150"/>
      <c r="AR193" s="151"/>
      <c r="AS193" s="151"/>
      <c r="AT193" s="22"/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2"/>
    </row>
    <row r="194" spans="43:77">
      <c r="AQ194" s="150"/>
      <c r="AR194" s="151"/>
      <c r="AS194" s="151"/>
      <c r="AT194" s="22"/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2"/>
    </row>
    <row r="195" spans="43:77">
      <c r="AQ195" s="150"/>
      <c r="AR195" s="151"/>
      <c r="AS195" s="151"/>
      <c r="AT195" s="22"/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2"/>
    </row>
    <row r="196" spans="43:77">
      <c r="AQ196" s="150"/>
      <c r="AR196" s="151"/>
      <c r="AS196" s="151"/>
      <c r="AT196" s="22"/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22"/>
    </row>
    <row r="197" spans="43:77">
      <c r="AQ197" s="150"/>
      <c r="AR197" s="151"/>
      <c r="AS197" s="151"/>
      <c r="AT197" s="22"/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22"/>
    </row>
    <row r="198" spans="43:77">
      <c r="AQ198" s="150"/>
      <c r="AR198" s="151"/>
      <c r="AS198" s="151"/>
      <c r="AT198" s="22"/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22"/>
    </row>
    <row r="199" spans="43:77">
      <c r="AQ199" s="150"/>
      <c r="AR199" s="151"/>
      <c r="AS199" s="151"/>
      <c r="AT199" s="22"/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22"/>
    </row>
    <row r="200" spans="43:77">
      <c r="AQ200" s="150"/>
      <c r="AR200" s="151"/>
      <c r="AS200" s="151"/>
      <c r="AT200" s="22"/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22"/>
    </row>
    <row r="201" spans="43:77">
      <c r="AQ201" s="150"/>
      <c r="AR201" s="151"/>
      <c r="AS201" s="151"/>
      <c r="AT201" s="22"/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22"/>
    </row>
    <row r="202" spans="43:77">
      <c r="AQ202" s="150"/>
      <c r="AR202" s="151"/>
      <c r="AS202" s="151"/>
      <c r="AT202" s="22"/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22"/>
    </row>
    <row r="203" spans="43:77">
      <c r="AQ203" s="150"/>
      <c r="AR203" s="151"/>
      <c r="AS203" s="151"/>
      <c r="AT203" s="22"/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22"/>
    </row>
    <row r="204" spans="43:77">
      <c r="AQ204" s="150"/>
      <c r="AR204" s="151"/>
      <c r="AS204" s="151"/>
      <c r="AT204" s="22"/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22"/>
    </row>
    <row r="205" spans="43:77">
      <c r="AQ205" s="150"/>
      <c r="AR205" s="151"/>
      <c r="AS205" s="151"/>
      <c r="AT205" s="22"/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22"/>
    </row>
    <row r="206" spans="43:77">
      <c r="AQ206" s="150"/>
      <c r="AR206" s="151"/>
      <c r="AS206" s="151"/>
      <c r="AT206" s="22"/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22"/>
    </row>
    <row r="207" spans="43:77">
      <c r="AQ207" s="150"/>
      <c r="AR207" s="151"/>
      <c r="AS207" s="151"/>
      <c r="AT207" s="22"/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22"/>
    </row>
    <row r="208" spans="43:77">
      <c r="AQ208" s="150"/>
      <c r="AR208" s="151"/>
      <c r="AS208" s="151"/>
      <c r="AT208" s="22"/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22"/>
    </row>
    <row r="209" spans="43:77">
      <c r="AQ209" s="150"/>
      <c r="AR209" s="151"/>
      <c r="AS209" s="151"/>
      <c r="AT209" s="22"/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22"/>
    </row>
    <row r="210" spans="43:77">
      <c r="AQ210" s="150"/>
      <c r="AR210" s="151"/>
      <c r="AS210" s="151"/>
      <c r="AT210" s="22"/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22"/>
    </row>
    <row r="211" spans="43:77">
      <c r="AQ211" s="150"/>
      <c r="AR211" s="151"/>
      <c r="AS211" s="151"/>
      <c r="AT211" s="22"/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22"/>
    </row>
    <row r="212" spans="43:77">
      <c r="AQ212" s="150"/>
      <c r="AR212" s="151"/>
      <c r="AS212" s="151"/>
      <c r="AT212" s="22"/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22"/>
    </row>
    <row r="213" spans="43:77">
      <c r="AQ213" s="150"/>
      <c r="AR213" s="151"/>
      <c r="AS213" s="151"/>
      <c r="AT213" s="22"/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22"/>
    </row>
    <row r="214" spans="43:77">
      <c r="AQ214" s="150"/>
      <c r="AR214" s="151"/>
      <c r="AS214" s="151"/>
      <c r="AT214" s="22"/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22"/>
    </row>
    <row r="215" spans="43:77">
      <c r="AQ215" s="150"/>
      <c r="AR215" s="151"/>
      <c r="AS215" s="151"/>
      <c r="AT215" s="22"/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22"/>
    </row>
    <row r="216" spans="43:77">
      <c r="AQ216" s="150"/>
      <c r="AR216" s="151"/>
      <c r="AS216" s="151"/>
      <c r="AT216" s="22"/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22"/>
    </row>
    <row r="217" spans="43:77">
      <c r="AQ217" s="150"/>
      <c r="AR217" s="151"/>
      <c r="AS217" s="151"/>
      <c r="AT217" s="22"/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22"/>
    </row>
    <row r="218" spans="43:77">
      <c r="AQ218" s="150"/>
      <c r="AR218" s="151"/>
      <c r="AS218" s="151"/>
      <c r="AT218" s="22"/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22"/>
    </row>
    <row r="219" spans="43:77">
      <c r="AQ219" s="150"/>
      <c r="AR219" s="151"/>
      <c r="AS219" s="151"/>
      <c r="AT219" s="22"/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22"/>
    </row>
    <row r="220" spans="43:77">
      <c r="AQ220" s="150"/>
      <c r="AR220" s="151"/>
      <c r="AS220" s="151"/>
      <c r="AT220" s="22"/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22"/>
    </row>
    <row r="221" spans="43:77">
      <c r="AQ221" s="150"/>
      <c r="AR221" s="151"/>
      <c r="AS221" s="151"/>
      <c r="AT221" s="22"/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22"/>
    </row>
    <row r="222" spans="43:77">
      <c r="AQ222" s="150"/>
      <c r="AR222" s="151"/>
      <c r="AS222" s="151"/>
      <c r="AT222" s="22"/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22"/>
    </row>
    <row r="223" spans="43:77">
      <c r="AQ223" s="150"/>
      <c r="AR223" s="151"/>
      <c r="AS223" s="151"/>
      <c r="AT223" s="22"/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22"/>
    </row>
    <row r="224" spans="43:77">
      <c r="AQ224" s="150"/>
      <c r="AR224" s="151"/>
      <c r="AS224" s="151"/>
      <c r="AT224" s="22"/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22"/>
    </row>
    <row r="336" spans="15:15">
      <c r="O336" s="3" t="s">
        <v>637</v>
      </c>
    </row>
    <row r="366" spans="15:15">
      <c r="O366" s="3"/>
    </row>
    <row r="382" spans="16:16">
      <c r="P382" s="3"/>
    </row>
    <row r="435" spans="15:15">
      <c r="O435" s="3" t="s">
        <v>637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366"/>
  <sheetViews>
    <sheetView zoomScale="88" zoomScaleNormal="87" workbookViewId="0">
      <pane xSplit="4" ySplit="16" topLeftCell="E60" activePane="bottomRight" state="frozen"/>
      <selection pane="topRight" activeCell="E1" sqref="E1"/>
      <selection pane="bottomLeft" activeCell="A16" sqref="A16"/>
      <selection pane="bottomRight" activeCell="T46" sqref="T46"/>
    </sheetView>
  </sheetViews>
  <sheetFormatPr baseColWidth="10" defaultRowHeight="15"/>
  <cols>
    <col min="1" max="1" width="1" customWidth="1"/>
    <col min="2" max="2" width="5" customWidth="1"/>
    <col min="3" max="3" width="2.6328125" customWidth="1"/>
    <col min="4" max="4" width="7.36328125" customWidth="1"/>
    <col min="5" max="5" width="6.36328125" customWidth="1"/>
    <col min="6" max="6" width="3.81640625" customWidth="1"/>
    <col min="7" max="7" width="7.08984375" style="320" customWidth="1"/>
    <col min="8" max="8" width="6.08984375" style="320" customWidth="1"/>
    <col min="9" max="9" width="5.81640625" style="92" customWidth="1"/>
    <col min="10" max="10" width="4.90625" style="11" customWidth="1"/>
    <col min="11" max="11" width="5.7265625" style="92" customWidth="1"/>
    <col min="12" max="12" width="1.36328125" style="92" customWidth="1"/>
    <col min="13" max="13" width="5.453125" style="320" customWidth="1"/>
    <col min="14" max="14" width="2" style="11" customWidth="1"/>
    <col min="15" max="15" width="6.1796875" style="11" customWidth="1"/>
    <col min="16" max="16" width="1.1796875" style="11" customWidth="1"/>
    <col min="17" max="17" width="6" customWidth="1"/>
    <col min="18" max="18" width="4.54296875" style="460" customWidth="1"/>
    <col min="19" max="19" width="1.453125" style="11" customWidth="1"/>
    <col min="20" max="20" width="6.08984375" style="92" customWidth="1"/>
    <col min="21" max="21" width="1.1796875" style="92" customWidth="1"/>
    <col min="22" max="22" width="6.08984375" style="11" customWidth="1"/>
    <col min="23" max="23" width="1.26953125" style="11" customWidth="1"/>
    <col min="24" max="24" width="6" customWidth="1"/>
    <col min="25" max="25" width="5" style="473" customWidth="1"/>
    <col min="26" max="26" width="6.453125" style="92" customWidth="1"/>
    <col min="27" max="27" width="4.90625" style="92" customWidth="1"/>
    <col min="28" max="28" width="1" style="92" customWidth="1"/>
    <col min="29" max="29" width="5.08984375" style="11" customWidth="1"/>
    <col min="30" max="30" width="6" style="11" customWidth="1"/>
    <col min="31" max="31" width="5.90625" style="92" customWidth="1"/>
    <col min="32" max="32" width="5.6328125" style="92" customWidth="1"/>
    <col min="33" max="33" width="5.6328125" customWidth="1"/>
    <col min="34" max="34" width="5.453125" customWidth="1"/>
    <col min="35" max="36" width="5.81640625" customWidth="1"/>
    <col min="37" max="37" width="6.81640625" customWidth="1"/>
    <col min="38" max="38" width="7.36328125" customWidth="1"/>
    <col min="39" max="39" width="6.90625" customWidth="1"/>
    <col min="40" max="40" width="10.54296875" customWidth="1"/>
    <col min="43" max="43" width="9.453125" customWidth="1"/>
    <col min="44" max="44" width="8.1796875" customWidth="1"/>
    <col min="45" max="45" width="10.6328125" customWidth="1"/>
    <col min="52" max="52" width="14" customWidth="1"/>
    <col min="53" max="53" width="12.54296875" customWidth="1"/>
    <col min="54" max="54" width="10.90625" customWidth="1"/>
  </cols>
  <sheetData>
    <row r="1" spans="1:66">
      <c r="A1" s="47"/>
      <c r="B1" s="47"/>
      <c r="C1" s="47"/>
      <c r="D1" s="47"/>
      <c r="E1" s="47"/>
      <c r="F1" s="47"/>
      <c r="G1" s="336"/>
      <c r="H1" s="336"/>
      <c r="I1" s="47"/>
      <c r="J1" s="71"/>
      <c r="K1" s="47"/>
      <c r="L1" s="47"/>
      <c r="M1" s="336"/>
      <c r="N1" s="71"/>
      <c r="O1" s="71"/>
      <c r="P1" s="71"/>
      <c r="Q1" s="47"/>
      <c r="R1" s="450"/>
      <c r="S1" s="71"/>
      <c r="T1" s="90"/>
      <c r="U1" s="90"/>
      <c r="V1" s="71"/>
      <c r="W1" s="71"/>
      <c r="X1" s="47"/>
      <c r="Y1" s="463"/>
      <c r="Z1" s="90"/>
      <c r="AA1" s="90"/>
      <c r="AB1" s="90"/>
      <c r="AC1" s="71"/>
      <c r="AD1" s="71"/>
      <c r="AE1" s="90"/>
      <c r="AF1" s="90"/>
      <c r="AG1" s="47"/>
      <c r="AH1" s="47"/>
      <c r="AI1" s="47"/>
      <c r="AJ1" s="47"/>
      <c r="AK1" s="47"/>
      <c r="AL1" s="47"/>
      <c r="AM1" s="47"/>
      <c r="AN1" s="47"/>
      <c r="AO1" s="4"/>
      <c r="AP1" s="4"/>
      <c r="AQ1" s="4"/>
      <c r="AR1" s="4"/>
      <c r="AS1" s="4"/>
    </row>
    <row r="2" spans="1:66" ht="31.8">
      <c r="A2" s="47"/>
      <c r="B2" s="47"/>
      <c r="C2" s="47"/>
      <c r="D2" s="141" t="s">
        <v>429</v>
      </c>
      <c r="E2" s="141"/>
      <c r="F2" s="141"/>
      <c r="G2" s="337"/>
      <c r="H2" s="337"/>
      <c r="I2" s="141"/>
      <c r="J2" s="167"/>
      <c r="K2" s="141" t="str">
        <f>+År!B2</f>
        <v>ALL GEIT</v>
      </c>
      <c r="L2" s="141"/>
      <c r="M2" s="337"/>
      <c r="N2" s="167"/>
      <c r="O2" s="167"/>
      <c r="P2" s="167"/>
      <c r="Q2" s="47"/>
      <c r="R2" s="451"/>
      <c r="S2" s="167"/>
      <c r="T2" s="169"/>
      <c r="U2" s="169"/>
      <c r="V2" s="167"/>
      <c r="W2" s="167"/>
      <c r="X2" s="47"/>
      <c r="Y2" s="464"/>
      <c r="Z2" s="90"/>
      <c r="AA2" s="169"/>
      <c r="AB2" s="169"/>
      <c r="AC2" s="71"/>
      <c r="AD2" s="71"/>
      <c r="AE2" s="90"/>
      <c r="AF2" s="90"/>
      <c r="AG2" s="47"/>
      <c r="AH2" s="47"/>
      <c r="AI2" s="47"/>
      <c r="AJ2" s="47"/>
      <c r="AK2" s="47"/>
      <c r="AL2" s="47"/>
      <c r="AM2" s="47"/>
      <c r="AN2" s="47"/>
      <c r="AO2" s="4"/>
      <c r="AP2" s="58"/>
      <c r="AQ2" s="58"/>
      <c r="AR2" s="1"/>
      <c r="AS2" s="5"/>
    </row>
    <row r="3" spans="1:66" ht="18.75" customHeight="1">
      <c r="A3" s="47"/>
      <c r="B3" s="47"/>
      <c r="C3" s="47"/>
      <c r="D3" s="141"/>
      <c r="E3" s="141"/>
      <c r="F3" s="141"/>
      <c r="G3" s="337"/>
      <c r="H3" s="337"/>
      <c r="I3" s="169"/>
      <c r="J3" s="167"/>
      <c r="K3" s="141"/>
      <c r="L3" s="141"/>
      <c r="M3" s="337"/>
      <c r="N3" s="167"/>
      <c r="O3" s="167"/>
      <c r="P3" s="167"/>
      <c r="Q3" s="141"/>
      <c r="R3" s="451"/>
      <c r="S3" s="167"/>
      <c r="T3" s="169"/>
      <c r="U3" s="169"/>
      <c r="V3" s="167"/>
      <c r="W3" s="167"/>
      <c r="X3" s="47"/>
      <c r="Y3" s="464"/>
      <c r="Z3" s="90"/>
      <c r="AA3" s="169"/>
      <c r="AB3" s="169"/>
      <c r="AC3" s="71"/>
      <c r="AD3" s="71"/>
      <c r="AE3" s="90"/>
      <c r="AF3" s="90"/>
      <c r="AG3" s="47"/>
      <c r="AH3" s="47"/>
      <c r="AI3" s="47"/>
      <c r="AJ3" s="47"/>
      <c r="AK3" s="47"/>
      <c r="AL3" s="47"/>
      <c r="AM3" s="47"/>
      <c r="AN3" s="47"/>
      <c r="AO3" s="4"/>
      <c r="AP3" s="4"/>
      <c r="AQ3" s="4"/>
      <c r="AR3" s="4"/>
      <c r="AS3" s="4"/>
    </row>
    <row r="4" spans="1:66" ht="15.6">
      <c r="A4" s="47"/>
      <c r="B4" s="47"/>
      <c r="C4" s="47"/>
      <c r="D4" s="47"/>
      <c r="E4" s="47"/>
      <c r="F4" s="47"/>
      <c r="G4" s="336"/>
      <c r="H4" s="336"/>
      <c r="I4" s="90"/>
      <c r="J4" s="71"/>
      <c r="K4" s="47"/>
      <c r="L4" s="47"/>
      <c r="M4" s="336"/>
      <c r="N4" s="71"/>
      <c r="O4" s="71"/>
      <c r="P4" s="71"/>
      <c r="Q4" s="47"/>
      <c r="R4" s="450"/>
      <c r="S4" s="71"/>
      <c r="T4" s="90"/>
      <c r="U4" s="90"/>
      <c r="V4" s="71"/>
      <c r="W4" s="71"/>
      <c r="X4" s="47"/>
      <c r="Y4" s="463"/>
      <c r="Z4" s="90"/>
      <c r="AA4" s="90"/>
      <c r="AB4" s="90"/>
      <c r="AC4" s="71"/>
      <c r="AD4" s="71"/>
      <c r="AE4" s="90"/>
      <c r="AF4" s="90"/>
      <c r="AG4" s="47"/>
      <c r="AH4" s="47"/>
      <c r="AI4" s="47"/>
      <c r="AJ4" s="47"/>
      <c r="AK4" s="47"/>
      <c r="AL4" s="47"/>
      <c r="AM4" s="47"/>
      <c r="AN4" s="47"/>
      <c r="AO4" s="4"/>
      <c r="AP4" s="58"/>
      <c r="AQ4" s="58"/>
      <c r="AR4" s="1"/>
      <c r="AS4" s="5"/>
    </row>
    <row r="5" spans="1:66" ht="24.6">
      <c r="A5" s="47"/>
      <c r="B5" s="47"/>
      <c r="C5" s="47"/>
      <c r="D5" s="47"/>
      <c r="E5" s="47"/>
      <c r="F5" s="47"/>
      <c r="G5" s="336"/>
      <c r="H5" s="336"/>
      <c r="I5" s="171" t="s">
        <v>5</v>
      </c>
      <c r="J5" s="71"/>
      <c r="K5" s="591">
        <f>+År!R2</f>
        <v>49</v>
      </c>
      <c r="L5" s="591"/>
      <c r="M5" s="581"/>
      <c r="N5" s="71"/>
      <c r="O5" s="71"/>
      <c r="P5" s="71"/>
      <c r="Q5" s="144"/>
      <c r="R5" s="452"/>
      <c r="S5" s="144"/>
      <c r="T5" s="146"/>
      <c r="U5" s="146"/>
      <c r="V5" s="144"/>
      <c r="W5" s="144"/>
      <c r="X5" s="144"/>
      <c r="Y5" s="465"/>
      <c r="Z5" s="146" t="s">
        <v>423</v>
      </c>
      <c r="AA5" s="146"/>
      <c r="AB5" s="287"/>
      <c r="AC5" s="287"/>
      <c r="AD5" s="146"/>
      <c r="AE5" s="146"/>
      <c r="AF5" s="146"/>
      <c r="AG5" s="592">
        <f>SUM(G10:G11)</f>
        <v>25624</v>
      </c>
      <c r="AH5" s="581"/>
      <c r="AI5" s="581"/>
      <c r="AJ5" s="47"/>
      <c r="AK5" s="47"/>
      <c r="AL5" s="47"/>
      <c r="AM5" s="47"/>
      <c r="AN5" s="47"/>
      <c r="AO5" s="4"/>
      <c r="AP5" s="4"/>
      <c r="AQ5" s="4"/>
      <c r="AR5" s="4"/>
      <c r="BL5" s="2"/>
      <c r="BM5" s="5"/>
      <c r="BN5" s="5"/>
    </row>
    <row r="6" spans="1:66" ht="28.2">
      <c r="A6" s="47"/>
      <c r="B6" s="47"/>
      <c r="C6" s="47"/>
      <c r="D6" s="47"/>
      <c r="E6" s="47"/>
      <c r="F6" s="47"/>
      <c r="G6" s="336"/>
      <c r="H6" s="336"/>
      <c r="I6" s="95"/>
      <c r="J6" s="71"/>
      <c r="K6" s="47"/>
      <c r="L6" s="47"/>
      <c r="M6" s="336"/>
      <c r="N6" s="71"/>
      <c r="O6" s="71"/>
      <c r="P6" s="71"/>
      <c r="Q6" s="86"/>
      <c r="R6" s="450"/>
      <c r="S6" s="71"/>
      <c r="T6" s="90"/>
      <c r="U6" s="90"/>
      <c r="V6" s="71"/>
      <c r="W6" s="71"/>
      <c r="X6" s="47"/>
      <c r="Y6" s="463"/>
      <c r="Z6" s="90"/>
      <c r="AA6" s="90"/>
      <c r="AB6" s="90"/>
      <c r="AC6" s="71"/>
      <c r="AD6" s="71"/>
      <c r="AE6" s="174"/>
      <c r="AF6" s="90"/>
      <c r="AG6" s="47"/>
      <c r="AH6" s="47"/>
      <c r="AI6" s="47"/>
      <c r="AJ6" s="47"/>
      <c r="AK6" s="47"/>
      <c r="AL6" s="51" t="s">
        <v>78</v>
      </c>
      <c r="AM6" s="51" t="s">
        <v>2</v>
      </c>
      <c r="AN6" s="47"/>
      <c r="AO6" s="4"/>
      <c r="AP6" s="58"/>
      <c r="AQ6" s="58"/>
      <c r="AR6" s="1"/>
      <c r="AS6" s="5"/>
    </row>
    <row r="7" spans="1:66" ht="15.6">
      <c r="A7" s="47"/>
      <c r="B7" s="47"/>
      <c r="C7" s="47"/>
      <c r="D7" s="47"/>
      <c r="E7" s="51" t="s">
        <v>2</v>
      </c>
      <c r="F7" s="51"/>
      <c r="G7" s="336"/>
      <c r="H7" s="350"/>
      <c r="I7" s="71"/>
      <c r="J7" s="72"/>
      <c r="K7" s="90"/>
      <c r="L7" s="90"/>
      <c r="M7" s="350"/>
      <c r="N7" s="71"/>
      <c r="O7" s="72" t="s">
        <v>401</v>
      </c>
      <c r="P7" s="198"/>
      <c r="Q7" s="47"/>
      <c r="R7" s="453"/>
      <c r="S7" s="72"/>
      <c r="T7" s="95"/>
      <c r="U7" s="95"/>
      <c r="V7" s="72"/>
      <c r="W7" s="72"/>
      <c r="X7" s="51" t="s">
        <v>22</v>
      </c>
      <c r="Y7" s="466"/>
      <c r="Z7" s="90"/>
      <c r="AA7" s="95"/>
      <c r="AB7" s="95"/>
      <c r="AC7" s="71"/>
      <c r="AD7" s="71"/>
      <c r="AE7" s="90"/>
      <c r="AF7" s="95" t="s">
        <v>424</v>
      </c>
      <c r="AG7" s="47"/>
      <c r="AH7" s="47"/>
      <c r="AI7" s="51" t="s">
        <v>420</v>
      </c>
      <c r="AJ7" s="47"/>
      <c r="AK7" s="47"/>
      <c r="AL7" s="51" t="s">
        <v>43</v>
      </c>
      <c r="AM7" s="51" t="s">
        <v>8</v>
      </c>
      <c r="AN7" s="47"/>
      <c r="AO7" s="4"/>
      <c r="AP7" s="4"/>
      <c r="AQ7" s="4"/>
      <c r="AR7" s="4"/>
      <c r="AS7" s="4"/>
    </row>
    <row r="8" spans="1:66" ht="15.6">
      <c r="A8" s="47"/>
      <c r="B8" s="47"/>
      <c r="C8" s="51" t="s">
        <v>526</v>
      </c>
      <c r="D8" s="47"/>
      <c r="E8" s="51" t="s">
        <v>480</v>
      </c>
      <c r="F8" s="118"/>
      <c r="G8" s="350" t="s">
        <v>2</v>
      </c>
      <c r="H8" s="446"/>
      <c r="I8" s="95" t="s">
        <v>2</v>
      </c>
      <c r="J8" s="172"/>
      <c r="K8" s="95" t="s">
        <v>1</v>
      </c>
      <c r="L8" s="95"/>
      <c r="M8" s="446" t="s">
        <v>661</v>
      </c>
      <c r="N8" s="71"/>
      <c r="O8" s="72" t="s">
        <v>649</v>
      </c>
      <c r="P8" s="198"/>
      <c r="Q8" s="51" t="s">
        <v>22</v>
      </c>
      <c r="R8" s="454"/>
      <c r="S8" s="172"/>
      <c r="T8" s="175" t="s">
        <v>22</v>
      </c>
      <c r="U8" s="175"/>
      <c r="V8" s="172" t="s">
        <v>22</v>
      </c>
      <c r="W8" s="172"/>
      <c r="X8" s="51" t="s">
        <v>482</v>
      </c>
      <c r="Y8" s="467"/>
      <c r="Z8" s="95" t="s">
        <v>22</v>
      </c>
      <c r="AA8" s="175"/>
      <c r="AB8" s="175"/>
      <c r="AC8" s="72" t="s">
        <v>522</v>
      </c>
      <c r="AD8" s="72"/>
      <c r="AE8" s="95"/>
      <c r="AF8" s="95"/>
      <c r="AG8" s="51" t="s">
        <v>478</v>
      </c>
      <c r="AH8" s="51" t="s">
        <v>411</v>
      </c>
      <c r="AI8" s="51" t="s">
        <v>1</v>
      </c>
      <c r="AJ8" s="51" t="s">
        <v>1</v>
      </c>
      <c r="AK8" s="51" t="s">
        <v>0</v>
      </c>
      <c r="AL8" s="51" t="s">
        <v>556</v>
      </c>
      <c r="AM8" s="51" t="s">
        <v>67</v>
      </c>
      <c r="AN8" s="47"/>
      <c r="AO8" s="4"/>
      <c r="AP8" s="58"/>
      <c r="AQ8" s="58"/>
      <c r="AR8" s="1"/>
      <c r="AS8" s="5"/>
    </row>
    <row r="9" spans="1:66" ht="15.6">
      <c r="A9" s="47"/>
      <c r="B9" s="51" t="s">
        <v>86</v>
      </c>
      <c r="C9" s="51" t="s">
        <v>527</v>
      </c>
      <c r="D9" s="48"/>
      <c r="E9" s="52" t="s">
        <v>481</v>
      </c>
      <c r="F9" s="119" t="s">
        <v>483</v>
      </c>
      <c r="G9" s="329" t="s">
        <v>8</v>
      </c>
      <c r="H9" s="447" t="s">
        <v>483</v>
      </c>
      <c r="I9" s="96" t="s">
        <v>401</v>
      </c>
      <c r="J9" s="173" t="s">
        <v>483</v>
      </c>
      <c r="K9" s="96" t="s">
        <v>401</v>
      </c>
      <c r="L9" s="96"/>
      <c r="M9" s="447" t="s">
        <v>649</v>
      </c>
      <c r="N9" s="71"/>
      <c r="O9" s="72" t="s">
        <v>676</v>
      </c>
      <c r="P9" s="198"/>
      <c r="Q9" s="52" t="s">
        <v>0</v>
      </c>
      <c r="R9" s="455" t="s">
        <v>483</v>
      </c>
      <c r="S9" s="173"/>
      <c r="T9" s="278" t="s">
        <v>649</v>
      </c>
      <c r="U9" s="278"/>
      <c r="V9" s="173" t="s">
        <v>650</v>
      </c>
      <c r="W9" s="172"/>
      <c r="X9" s="52" t="s">
        <v>525</v>
      </c>
      <c r="Y9" s="468" t="s">
        <v>483</v>
      </c>
      <c r="Z9" s="96" t="s">
        <v>44</v>
      </c>
      <c r="AA9" s="278" t="s">
        <v>483</v>
      </c>
      <c r="AB9" s="278"/>
      <c r="AC9" s="73" t="s">
        <v>521</v>
      </c>
      <c r="AD9" s="73" t="s">
        <v>516</v>
      </c>
      <c r="AE9" s="96" t="s">
        <v>517</v>
      </c>
      <c r="AF9" s="96" t="s">
        <v>1</v>
      </c>
      <c r="AG9" s="52" t="s">
        <v>479</v>
      </c>
      <c r="AH9" s="52" t="s">
        <v>525</v>
      </c>
      <c r="AI9" s="52" t="s">
        <v>43</v>
      </c>
      <c r="AJ9" s="52" t="s">
        <v>421</v>
      </c>
      <c r="AK9" s="52" t="s">
        <v>421</v>
      </c>
      <c r="AL9" s="52" t="s">
        <v>44</v>
      </c>
      <c r="AM9" s="52" t="s">
        <v>537</v>
      </c>
      <c r="AN9" s="47"/>
      <c r="AO9" s="4"/>
      <c r="AP9" s="58"/>
      <c r="AQ9" s="58"/>
      <c r="AR9" s="1"/>
      <c r="AS9" s="5"/>
    </row>
    <row r="10" spans="1:66" ht="15.6">
      <c r="A10" s="47"/>
      <c r="B10" s="98">
        <f>+B45</f>
        <v>2024</v>
      </c>
      <c r="C10" s="98">
        <f>+C45</f>
        <v>1</v>
      </c>
      <c r="D10" s="98" t="s">
        <v>74</v>
      </c>
      <c r="E10" s="98">
        <f t="shared" ref="E10:K10" si="0">+E45</f>
        <v>494</v>
      </c>
      <c r="F10" s="98">
        <f t="shared" si="0"/>
        <v>44</v>
      </c>
      <c r="G10" s="341">
        <f t="shared" si="0"/>
        <v>17141</v>
      </c>
      <c r="H10" s="341">
        <f t="shared" si="0"/>
        <v>-175</v>
      </c>
      <c r="I10" s="100">
        <f t="shared" si="0"/>
        <v>66.182964992448873</v>
      </c>
      <c r="J10" s="100">
        <f t="shared" si="0"/>
        <v>1.8775661976551703</v>
      </c>
      <c r="K10" s="100">
        <f t="shared" si="0"/>
        <v>1.4001516830990022</v>
      </c>
      <c r="L10" s="96"/>
      <c r="M10" s="323">
        <f>+M45</f>
        <v>15944</v>
      </c>
      <c r="N10" s="71"/>
      <c r="O10" s="57">
        <f>100*M10/G10</f>
        <v>93.016743480543724</v>
      </c>
      <c r="P10" s="71"/>
      <c r="Q10" s="99">
        <f>+Q45</f>
        <v>5.460358205472259</v>
      </c>
      <c r="R10" s="456">
        <f>+R45</f>
        <v>0.17796042307447646</v>
      </c>
      <c r="S10" s="173"/>
      <c r="T10" s="57">
        <f>+T45</f>
        <v>90.558354239839545</v>
      </c>
      <c r="U10" s="278"/>
      <c r="V10" s="57">
        <f>+V45</f>
        <v>15.297761554826735</v>
      </c>
      <c r="W10" s="172"/>
      <c r="X10" s="99">
        <f>+X45</f>
        <v>4.9760807420803914</v>
      </c>
      <c r="Y10" s="427">
        <f>+Y45</f>
        <v>0.1000701160697659</v>
      </c>
      <c r="Z10" s="100">
        <f>+Z45</f>
        <v>12.686132664371961</v>
      </c>
      <c r="AA10" s="100">
        <f>+AA45</f>
        <v>0.53520866344795337</v>
      </c>
      <c r="AB10" s="278"/>
      <c r="AC10" s="105">
        <f>+'Ark1'!X547</f>
        <v>28.997775245536921</v>
      </c>
      <c r="AD10" s="105">
        <f>+'Ark1'!Y547</f>
        <v>10.233870530142712</v>
      </c>
      <c r="AE10" s="100">
        <f>+'Ark1'!Z547</f>
        <v>7.554581502792578</v>
      </c>
      <c r="AF10" s="288">
        <f>+AF45</f>
        <v>7.6174688993796638</v>
      </c>
      <c r="AG10" s="277">
        <f t="shared" ref="AG10:AH10" si="1">+AG45</f>
        <v>1.5406195978080139</v>
      </c>
      <c r="AH10" s="277">
        <f t="shared" si="1"/>
        <v>1.647413713888761</v>
      </c>
      <c r="AI10" s="105">
        <f>+AI45</f>
        <v>16.90131108048806</v>
      </c>
      <c r="AJ10" s="105">
        <f t="shared" ref="AJ10:AK10" si="2">+AJ45</f>
        <v>46.171237013670883</v>
      </c>
      <c r="AK10" s="105">
        <f t="shared" si="2"/>
        <v>57.676201121898195</v>
      </c>
      <c r="AL10" s="277">
        <f>+Z10/Q10</f>
        <v>2.3233150989358498</v>
      </c>
      <c r="AM10" s="105">
        <f>+G10/E10</f>
        <v>34.698380566801617</v>
      </c>
      <c r="AN10" s="47"/>
      <c r="AO10" s="14"/>
      <c r="AP10" s="58"/>
      <c r="AQ10" s="13"/>
      <c r="AU10" s="13"/>
      <c r="AV10" s="13"/>
      <c r="AW10" s="11"/>
      <c r="AX10" s="11"/>
      <c r="AY10" s="11"/>
    </row>
    <row r="11" spans="1:66" ht="15.6">
      <c r="A11" s="47"/>
      <c r="B11" s="98">
        <f>+B75</f>
        <v>2024</v>
      </c>
      <c r="C11" s="98">
        <f>+C75</f>
        <v>2</v>
      </c>
      <c r="D11" s="99" t="str">
        <f>+D70</f>
        <v>KLF</v>
      </c>
      <c r="E11" s="98">
        <f t="shared" ref="E11:AM11" si="3">+E75</f>
        <v>336</v>
      </c>
      <c r="F11" s="98">
        <f t="shared" si="3"/>
        <v>-2</v>
      </c>
      <c r="G11" s="341">
        <f t="shared" si="3"/>
        <v>8483</v>
      </c>
      <c r="H11" s="341">
        <f t="shared" si="3"/>
        <v>-674</v>
      </c>
      <c r="I11" s="100">
        <f t="shared" si="3"/>
        <v>33.817035007551127</v>
      </c>
      <c r="J11" s="100">
        <f t="shared" si="3"/>
        <v>-1.8775661976551703</v>
      </c>
      <c r="K11" s="100">
        <f t="shared" si="3"/>
        <v>2.5109041612637042</v>
      </c>
      <c r="L11" s="96"/>
      <c r="M11" s="323">
        <f t="shared" si="3"/>
        <v>6638</v>
      </c>
      <c r="N11" s="71"/>
      <c r="O11" s="57">
        <f>100*M11/G11</f>
        <v>78.250618884828484</v>
      </c>
      <c r="P11" s="71"/>
      <c r="Q11" s="99">
        <f t="shared" si="3"/>
        <v>5.3634327478486394</v>
      </c>
      <c r="R11" s="456">
        <f t="shared" si="3"/>
        <v>1.9979651856501413E-2</v>
      </c>
      <c r="S11" s="173"/>
      <c r="T11" s="57">
        <f>+T75</f>
        <v>92.870548357939356</v>
      </c>
      <c r="U11" s="278"/>
      <c r="V11" s="57">
        <f>+V75</f>
        <v>14.837712097544422</v>
      </c>
      <c r="W11" s="172"/>
      <c r="X11" s="99">
        <f t="shared" si="3"/>
        <v>4.6691029117057612</v>
      </c>
      <c r="Y11" s="427">
        <f t="shared" si="3"/>
        <v>-3.6586724638019597E-2</v>
      </c>
      <c r="Z11" s="100">
        <f t="shared" si="3"/>
        <v>13.098007780266435</v>
      </c>
      <c r="AA11" s="100">
        <f t="shared" si="3"/>
        <v>0.34364499769570322</v>
      </c>
      <c r="AB11" s="278"/>
      <c r="AC11" s="105">
        <f t="shared" si="3"/>
        <v>31.627961805964876</v>
      </c>
      <c r="AD11" s="105">
        <f t="shared" si="3"/>
        <v>12.130142638217611</v>
      </c>
      <c r="AE11" s="100">
        <f t="shared" si="3"/>
        <v>7.5839989918677135</v>
      </c>
      <c r="AF11" s="288">
        <f t="shared" si="3"/>
        <v>7.5839989918677135</v>
      </c>
      <c r="AG11" s="277">
        <f t="shared" si="3"/>
        <v>1.5059525428200879</v>
      </c>
      <c r="AH11" s="277">
        <f t="shared" si="3"/>
        <v>1.7424048101280685</v>
      </c>
      <c r="AI11" s="105">
        <f t="shared" si="3"/>
        <v>36.846197531073507</v>
      </c>
      <c r="AJ11" s="105">
        <f t="shared" ref="AJ11:AK11" si="4">+AJ75</f>
        <v>56.372605595991054</v>
      </c>
      <c r="AK11" s="105">
        <f t="shared" si="4"/>
        <v>57.837424221177642</v>
      </c>
      <c r="AL11" s="277">
        <f t="shared" si="3"/>
        <v>2.4420941579849695</v>
      </c>
      <c r="AM11" s="105">
        <f t="shared" si="3"/>
        <v>25.24702380952381</v>
      </c>
      <c r="AN11" s="47"/>
      <c r="AO11" s="14"/>
      <c r="AP11" s="58"/>
      <c r="AQ11" s="13"/>
      <c r="AU11" s="13"/>
      <c r="AV11" s="13"/>
      <c r="AW11" s="11"/>
      <c r="AX11" s="11"/>
      <c r="AY11" s="11"/>
    </row>
    <row r="12" spans="1:66" ht="15.6">
      <c r="A12" s="47"/>
      <c r="B12" s="51"/>
      <c r="C12" s="51"/>
      <c r="D12" s="48"/>
      <c r="E12" s="52"/>
      <c r="F12" s="119"/>
      <c r="G12" s="329"/>
      <c r="H12" s="447"/>
      <c r="I12" s="96"/>
      <c r="J12" s="173"/>
      <c r="K12" s="96"/>
      <c r="L12" s="96"/>
      <c r="M12" s="447"/>
      <c r="N12" s="71"/>
      <c r="O12" s="71"/>
      <c r="P12" s="71"/>
      <c r="Q12" s="52"/>
      <c r="R12" s="455"/>
      <c r="S12" s="173"/>
      <c r="T12" s="278"/>
      <c r="U12" s="278"/>
      <c r="V12" s="173"/>
      <c r="W12" s="172"/>
      <c r="X12" s="52"/>
      <c r="Y12" s="468"/>
      <c r="Z12" s="96"/>
      <c r="AA12" s="278"/>
      <c r="AB12" s="278"/>
      <c r="AC12" s="73"/>
      <c r="AD12" s="73"/>
      <c r="AE12" s="96"/>
      <c r="AF12" s="96"/>
      <c r="AG12" s="52"/>
      <c r="AH12" s="52"/>
      <c r="AI12" s="52"/>
      <c r="AJ12" s="52"/>
      <c r="AK12" s="52"/>
      <c r="AL12" s="52"/>
      <c r="AM12" s="52"/>
      <c r="AN12" s="47"/>
      <c r="AO12" s="4"/>
      <c r="AP12" s="58"/>
      <c r="AQ12" s="58"/>
      <c r="AR12" s="1"/>
      <c r="AS12" s="5"/>
    </row>
    <row r="13" spans="1:66" ht="15.6">
      <c r="A13" s="47"/>
      <c r="B13" s="51"/>
      <c r="C13" s="51"/>
      <c r="D13" s="48"/>
      <c r="E13" s="52"/>
      <c r="F13" s="119"/>
      <c r="G13" s="329"/>
      <c r="H13" s="447"/>
      <c r="I13" s="96"/>
      <c r="J13" s="173"/>
      <c r="K13" s="96"/>
      <c r="L13" s="96"/>
      <c r="M13" s="447"/>
      <c r="N13" s="71"/>
      <c r="O13" s="71"/>
      <c r="P13" s="71"/>
      <c r="Q13" s="52"/>
      <c r="R13" s="455"/>
      <c r="S13" s="173"/>
      <c r="T13" s="278"/>
      <c r="U13" s="278"/>
      <c r="V13" s="173"/>
      <c r="W13" s="172"/>
      <c r="X13" s="52"/>
      <c r="Y13" s="468"/>
      <c r="Z13" s="96"/>
      <c r="AA13" s="278"/>
      <c r="AB13" s="278"/>
      <c r="AC13" s="73"/>
      <c r="AD13" s="73"/>
      <c r="AE13" s="96"/>
      <c r="AF13" s="96"/>
      <c r="AG13" s="52"/>
      <c r="AH13" s="52"/>
      <c r="AI13" s="52"/>
      <c r="AJ13" s="52"/>
      <c r="AK13" s="52"/>
      <c r="AL13" s="52" t="s">
        <v>78</v>
      </c>
      <c r="AM13" s="52" t="s">
        <v>2</v>
      </c>
      <c r="AN13" s="47"/>
      <c r="AO13" s="4"/>
      <c r="AP13" s="58"/>
      <c r="AQ13" s="58"/>
      <c r="AR13" s="1"/>
      <c r="AS13" s="5"/>
    </row>
    <row r="14" spans="1:66" ht="15.6">
      <c r="A14" s="47"/>
      <c r="B14" s="47"/>
      <c r="C14" s="47"/>
      <c r="D14" s="47"/>
      <c r="E14" s="51" t="s">
        <v>2</v>
      </c>
      <c r="F14" s="51"/>
      <c r="G14" s="336"/>
      <c r="H14" s="350"/>
      <c r="I14" s="71"/>
      <c r="J14" s="72"/>
      <c r="K14" s="90"/>
      <c r="L14" s="90"/>
      <c r="M14" s="350"/>
      <c r="N14" s="71"/>
      <c r="O14" s="71"/>
      <c r="P14" s="71"/>
      <c r="Q14" s="47"/>
      <c r="R14" s="453"/>
      <c r="S14" s="173"/>
      <c r="T14" s="95"/>
      <c r="U14" s="278"/>
      <c r="V14" s="72"/>
      <c r="W14" s="172"/>
      <c r="X14" s="51" t="s">
        <v>22</v>
      </c>
      <c r="Y14" s="466"/>
      <c r="Z14" s="90"/>
      <c r="AA14" s="95"/>
      <c r="AB14" s="278"/>
      <c r="AC14" s="71"/>
      <c r="AD14" s="71"/>
      <c r="AE14" s="90"/>
      <c r="AF14" s="95" t="s">
        <v>424</v>
      </c>
      <c r="AG14" s="47"/>
      <c r="AH14" s="47"/>
      <c r="AI14" s="51" t="s">
        <v>420</v>
      </c>
      <c r="AJ14" s="47"/>
      <c r="AK14" s="47"/>
      <c r="AL14" s="51" t="s">
        <v>43</v>
      </c>
      <c r="AM14" s="51" t="s">
        <v>8</v>
      </c>
      <c r="AN14" s="47"/>
      <c r="AO14" s="4"/>
      <c r="AP14" s="4"/>
      <c r="AQ14" s="4"/>
      <c r="AR14" s="4"/>
      <c r="AS14" s="4"/>
    </row>
    <row r="15" spans="1:66" ht="15.6">
      <c r="A15" s="47"/>
      <c r="B15" s="47"/>
      <c r="C15" s="51" t="s">
        <v>526</v>
      </c>
      <c r="D15" s="47"/>
      <c r="E15" s="51" t="s">
        <v>480</v>
      </c>
      <c r="F15" s="118"/>
      <c r="G15" s="350" t="s">
        <v>2</v>
      </c>
      <c r="H15" s="446"/>
      <c r="I15" s="95" t="s">
        <v>2</v>
      </c>
      <c r="J15" s="172"/>
      <c r="K15" s="95" t="s">
        <v>1</v>
      </c>
      <c r="L15" s="95"/>
      <c r="M15" s="446" t="s">
        <v>2</v>
      </c>
      <c r="N15" s="71"/>
      <c r="O15" s="71"/>
      <c r="P15" s="71"/>
      <c r="Q15" s="51" t="s">
        <v>22</v>
      </c>
      <c r="R15" s="454"/>
      <c r="S15" s="173"/>
      <c r="T15" s="175"/>
      <c r="U15" s="278"/>
      <c r="V15" s="172"/>
      <c r="W15" s="172"/>
      <c r="X15" s="51" t="s">
        <v>482</v>
      </c>
      <c r="Y15" s="467"/>
      <c r="Z15" s="95" t="s">
        <v>22</v>
      </c>
      <c r="AA15" s="175"/>
      <c r="AB15" s="278"/>
      <c r="AC15" s="72" t="s">
        <v>522</v>
      </c>
      <c r="AD15" s="72"/>
      <c r="AE15" s="95"/>
      <c r="AF15" s="95"/>
      <c r="AG15" s="51" t="s">
        <v>478</v>
      </c>
      <c r="AH15" s="51" t="s">
        <v>411</v>
      </c>
      <c r="AI15" s="51" t="s">
        <v>1</v>
      </c>
      <c r="AJ15" s="51" t="s">
        <v>1</v>
      </c>
      <c r="AK15" s="51" t="s">
        <v>0</v>
      </c>
      <c r="AL15" s="51" t="s">
        <v>556</v>
      </c>
      <c r="AM15" s="51" t="s">
        <v>67</v>
      </c>
      <c r="AN15" s="47"/>
      <c r="AO15" s="4"/>
      <c r="AP15" s="58"/>
      <c r="AQ15" s="58"/>
      <c r="AR15" s="1"/>
      <c r="AS15" s="5"/>
    </row>
    <row r="16" spans="1:66" ht="15.6">
      <c r="A16" s="47"/>
      <c r="B16" s="51" t="s">
        <v>86</v>
      </c>
      <c r="C16" s="51" t="s">
        <v>527</v>
      </c>
      <c r="D16" s="48"/>
      <c r="E16" s="52" t="s">
        <v>481</v>
      </c>
      <c r="F16" s="119" t="s">
        <v>483</v>
      </c>
      <c r="G16" s="329" t="s">
        <v>8</v>
      </c>
      <c r="H16" s="447" t="s">
        <v>483</v>
      </c>
      <c r="I16" s="96" t="s">
        <v>401</v>
      </c>
      <c r="J16" s="173" t="s">
        <v>483</v>
      </c>
      <c r="K16" s="96" t="s">
        <v>401</v>
      </c>
      <c r="L16" s="96"/>
      <c r="M16" s="447" t="s">
        <v>649</v>
      </c>
      <c r="N16" s="71"/>
      <c r="O16" s="71"/>
      <c r="P16" s="71"/>
      <c r="Q16" s="52" t="s">
        <v>0</v>
      </c>
      <c r="R16" s="455" t="s">
        <v>483</v>
      </c>
      <c r="S16" s="173"/>
      <c r="T16" s="278"/>
      <c r="U16" s="278"/>
      <c r="V16" s="173"/>
      <c r="W16" s="172"/>
      <c r="X16" s="52" t="s">
        <v>525</v>
      </c>
      <c r="Y16" s="468" t="s">
        <v>483</v>
      </c>
      <c r="Z16" s="96" t="s">
        <v>44</v>
      </c>
      <c r="AA16" s="278" t="s">
        <v>483</v>
      </c>
      <c r="AB16" s="278"/>
      <c r="AC16" s="73" t="s">
        <v>521</v>
      </c>
      <c r="AD16" s="73" t="s">
        <v>516</v>
      </c>
      <c r="AE16" s="96" t="s">
        <v>517</v>
      </c>
      <c r="AF16" s="96" t="s">
        <v>1</v>
      </c>
      <c r="AG16" s="52" t="s">
        <v>479</v>
      </c>
      <c r="AH16" s="52" t="s">
        <v>525</v>
      </c>
      <c r="AI16" s="52" t="s">
        <v>43</v>
      </c>
      <c r="AJ16" s="52" t="s">
        <v>421</v>
      </c>
      <c r="AK16" s="52" t="s">
        <v>421</v>
      </c>
      <c r="AL16" s="52" t="s">
        <v>44</v>
      </c>
      <c r="AM16" s="52" t="s">
        <v>537</v>
      </c>
      <c r="AN16" s="47"/>
      <c r="AO16" s="4"/>
      <c r="AP16" s="58"/>
      <c r="AQ16" s="58"/>
      <c r="AR16" s="1"/>
      <c r="AS16" s="5"/>
    </row>
    <row r="17" spans="1:51" ht="15.6">
      <c r="A17" s="47"/>
      <c r="B17" s="53">
        <f>+'Ark1'!C525</f>
        <v>1996</v>
      </c>
      <c r="C17" s="53">
        <f>+'Ark1'!H525</f>
        <v>1</v>
      </c>
      <c r="D17" s="65" t="s">
        <v>74</v>
      </c>
      <c r="E17" s="53">
        <f>+'Ark1'!Q525</f>
        <v>1212</v>
      </c>
      <c r="F17" s="65"/>
      <c r="G17" s="352">
        <f>+'Ark1'!R525</f>
        <v>17660</v>
      </c>
      <c r="H17" s="448"/>
      <c r="I17" s="155">
        <f>+'Ark1'!AG525</f>
        <v>75.975771414902496</v>
      </c>
      <c r="J17" s="139"/>
      <c r="K17" s="155">
        <f>+'Ark1'!AH525</f>
        <v>3.3975084937712341E-2</v>
      </c>
      <c r="L17" s="71"/>
      <c r="M17" s="336"/>
      <c r="N17" s="71"/>
      <c r="O17" s="71"/>
      <c r="P17" s="71"/>
      <c r="Q17" s="55">
        <f>+'Ark1'!S525</f>
        <v>5.3193657984144966</v>
      </c>
      <c r="R17" s="457"/>
      <c r="S17" s="173"/>
      <c r="T17" s="139"/>
      <c r="U17" s="278"/>
      <c r="V17" s="139"/>
      <c r="W17" s="172"/>
      <c r="X17" s="55">
        <f>+'Ark1'!T525</f>
        <v>3.4575877689694221</v>
      </c>
      <c r="Y17" s="469"/>
      <c r="Z17" s="155">
        <f>+'Ark1'!U525</f>
        <v>12.51759343148354</v>
      </c>
      <c r="AA17" s="139"/>
      <c r="AB17" s="278"/>
      <c r="AC17" s="74">
        <f>+'Ark1'!X525</f>
        <v>35.634201585503966</v>
      </c>
      <c r="AD17" s="74">
        <f>+'Ark1'!Y525</f>
        <v>7.4122310305775745</v>
      </c>
      <c r="AE17" s="155">
        <f>+'Ark1'!Z525</f>
        <v>7.4654610597900879</v>
      </c>
      <c r="AF17" s="155">
        <f>+'Ark1'!Z525</f>
        <v>7.4654610597900879</v>
      </c>
      <c r="AG17" s="55">
        <f>+'Ark1'!AA525</f>
        <v>13.231104052563188</v>
      </c>
      <c r="AH17" s="55">
        <f>+'Ark1'!AB525</f>
        <v>1.9474877570673996</v>
      </c>
      <c r="AI17" s="74">
        <f>+'Ark1'!AC525</f>
        <v>-3.3306930268806125</v>
      </c>
      <c r="AJ17" s="74">
        <f>+'Ark1'!AE525</f>
        <v>-15.231823258187623</v>
      </c>
      <c r="AK17" s="74">
        <f>+'Ark1'!AF525</f>
        <v>72.325917128259746</v>
      </c>
      <c r="AL17" s="55">
        <f t="shared" ref="AL17" si="5">+Z17/Q17</f>
        <v>2.353211624441125</v>
      </c>
      <c r="AM17" s="74">
        <f t="shared" ref="AM17:AM43" si="6">+G17/E17</f>
        <v>14.570957095709572</v>
      </c>
      <c r="AN17" s="47"/>
      <c r="AO17" s="4"/>
      <c r="AP17" s="58"/>
      <c r="AQ17" s="58"/>
      <c r="AR17" s="1"/>
      <c r="AS17" s="5"/>
    </row>
    <row r="18" spans="1:51" ht="15.6">
      <c r="A18" s="47"/>
      <c r="B18" s="53">
        <f>+'Ark1'!C526</f>
        <v>1997</v>
      </c>
      <c r="C18" s="53">
        <f>+'Ark1'!H526</f>
        <v>1</v>
      </c>
      <c r="D18" s="54"/>
      <c r="E18" s="53">
        <f>+'Ark1'!Q526</f>
        <v>1151</v>
      </c>
      <c r="F18" s="65">
        <f t="shared" ref="F18:AA35" si="7">+E18-E17</f>
        <v>-61</v>
      </c>
      <c r="G18" s="352">
        <f>+'Ark1'!R526</f>
        <v>18629</v>
      </c>
      <c r="H18" s="448">
        <f t="shared" si="7"/>
        <v>969</v>
      </c>
      <c r="I18" s="155">
        <f>+'Ark1'!AG526</f>
        <v>78.40910522994281</v>
      </c>
      <c r="J18" s="139">
        <f t="shared" si="7"/>
        <v>2.4333338150403137</v>
      </c>
      <c r="K18" s="155">
        <f>+'Ark1'!AH526</f>
        <v>6.9783670621074642E-2</v>
      </c>
      <c r="L18" s="71"/>
      <c r="M18" s="336"/>
      <c r="N18" s="71"/>
      <c r="O18" s="71"/>
      <c r="P18" s="71"/>
      <c r="Q18" s="55">
        <f>+'Ark1'!S526</f>
        <v>5.0836867249986559</v>
      </c>
      <c r="R18" s="458">
        <f t="shared" si="7"/>
        <v>-0.23567907341584071</v>
      </c>
      <c r="S18" s="173"/>
      <c r="T18" s="139"/>
      <c r="U18" s="278"/>
      <c r="V18" s="66"/>
      <c r="W18" s="172"/>
      <c r="X18" s="55">
        <f>+'Ark1'!T526</f>
        <v>3.4924043158516298</v>
      </c>
      <c r="Y18" s="470">
        <f t="shared" si="7"/>
        <v>3.48165468822077E-2</v>
      </c>
      <c r="Z18" s="155">
        <f>+'Ark1'!U526</f>
        <v>13.02536904825814</v>
      </c>
      <c r="AA18" s="139">
        <f t="shared" si="7"/>
        <v>0.50777561677459992</v>
      </c>
      <c r="AB18" s="278"/>
      <c r="AC18" s="74">
        <f>+'Ark1'!X526</f>
        <v>37.570454667453973</v>
      </c>
      <c r="AD18" s="74">
        <f>+'Ark1'!Y526</f>
        <v>7.5097965537602658</v>
      </c>
      <c r="AE18" s="155">
        <f>+'Ark1'!Z526</f>
        <v>7.3784583813272349</v>
      </c>
      <c r="AF18" s="155">
        <f>+'Ark1'!Z526</f>
        <v>7.3784583813272349</v>
      </c>
      <c r="AG18" s="55">
        <f>+'Ark1'!AA526</f>
        <v>12.721747660033804</v>
      </c>
      <c r="AH18" s="55">
        <f>+'Ark1'!AB526</f>
        <v>1.9686219528086912</v>
      </c>
      <c r="AI18" s="74">
        <f>+'Ark1'!AC526</f>
        <v>-1.2117993637240336</v>
      </c>
      <c r="AJ18" s="74">
        <f>+'Ark1'!AE526</f>
        <v>-5.9866315312935914</v>
      </c>
      <c r="AK18" s="74">
        <f>+'Ark1'!AF526</f>
        <v>74.216905869346533</v>
      </c>
      <c r="AL18" s="55">
        <f t="shared" ref="AL18:AL36" si="8">+Z18/Q18</f>
        <v>2.5621895590471468</v>
      </c>
      <c r="AM18" s="74">
        <f t="shared" si="6"/>
        <v>16.185056472632493</v>
      </c>
      <c r="AN18" s="47"/>
      <c r="AO18" s="4"/>
      <c r="AP18" s="58"/>
      <c r="AQ18" s="58"/>
      <c r="AR18" s="1"/>
      <c r="AS18" s="5"/>
      <c r="AU18" s="2"/>
      <c r="AV18" s="2"/>
      <c r="AW18" s="2"/>
    </row>
    <row r="19" spans="1:51" ht="15.6">
      <c r="A19" s="47"/>
      <c r="B19" s="53">
        <f>+'Ark1'!C527</f>
        <v>1998</v>
      </c>
      <c r="C19" s="53">
        <f>+'Ark1'!H527</f>
        <v>1</v>
      </c>
      <c r="D19" s="54"/>
      <c r="E19" s="53">
        <f>+'Ark1'!Q527</f>
        <v>1024</v>
      </c>
      <c r="F19" s="65">
        <f t="shared" si="7"/>
        <v>-127</v>
      </c>
      <c r="G19" s="352">
        <f>+'Ark1'!R527</f>
        <v>17190</v>
      </c>
      <c r="H19" s="448">
        <f t="shared" si="7"/>
        <v>-1439</v>
      </c>
      <c r="I19" s="155">
        <f>+'Ark1'!AG527</f>
        <v>76.35873586634473</v>
      </c>
      <c r="J19" s="139">
        <f t="shared" si="7"/>
        <v>-2.0503693635980795</v>
      </c>
      <c r="K19" s="155">
        <f>+'Ark1'!AH527</f>
        <v>8.7260034904013989E-2</v>
      </c>
      <c r="L19" s="71"/>
      <c r="M19" s="336"/>
      <c r="N19" s="71"/>
      <c r="O19" s="71"/>
      <c r="P19" s="71"/>
      <c r="Q19" s="55">
        <f>+'Ark1'!S527</f>
        <v>5.1229784758580559</v>
      </c>
      <c r="R19" s="458">
        <f t="shared" si="7"/>
        <v>3.9291750859399954E-2</v>
      </c>
      <c r="S19" s="173"/>
      <c r="T19" s="139"/>
      <c r="U19" s="278"/>
      <c r="V19" s="66"/>
      <c r="W19" s="172"/>
      <c r="X19" s="55">
        <f>+'Ark1'!T527</f>
        <v>3.7467713787085528</v>
      </c>
      <c r="Y19" s="470">
        <f t="shared" si="7"/>
        <v>0.25436706285692301</v>
      </c>
      <c r="Z19" s="155">
        <f>+'Ark1'!U527</f>
        <v>12.696858638743503</v>
      </c>
      <c r="AA19" s="139">
        <f t="shared" si="7"/>
        <v>-0.32851040951463695</v>
      </c>
      <c r="AB19" s="278"/>
      <c r="AC19" s="74">
        <f>+'Ark1'!X527</f>
        <v>35.485747527632341</v>
      </c>
      <c r="AD19" s="74">
        <f>+'Ark1'!Y527</f>
        <v>7.5218150087260014</v>
      </c>
      <c r="AE19" s="155">
        <f>+'Ark1'!Z527</f>
        <v>7.4041087651751427</v>
      </c>
      <c r="AF19" s="155">
        <f>+'Ark1'!Z527</f>
        <v>7.4041087651751427</v>
      </c>
      <c r="AG19" s="55">
        <f>+'Ark1'!AA527</f>
        <v>11.777315787617257</v>
      </c>
      <c r="AH19" s="55">
        <f>+'Ark1'!AB527</f>
        <v>2.1445819797887911</v>
      </c>
      <c r="AI19" s="74">
        <f>+'Ark1'!AC527</f>
        <v>-8.28898050163967E-2</v>
      </c>
      <c r="AJ19" s="74">
        <f>+'Ark1'!AE527</f>
        <v>-1.72743112095109</v>
      </c>
      <c r="AK19" s="74">
        <f>+'Ark1'!AF527</f>
        <v>71.983417432633317</v>
      </c>
      <c r="AL19" s="55">
        <f t="shared" si="8"/>
        <v>2.4784134265988471</v>
      </c>
      <c r="AM19" s="74">
        <f t="shared" si="6"/>
        <v>16.787109375</v>
      </c>
      <c r="AN19" s="47"/>
      <c r="AO19" s="4"/>
      <c r="AP19" s="58"/>
      <c r="AQ19" s="58"/>
      <c r="AR19" s="13"/>
      <c r="AS19" s="5"/>
      <c r="AU19" s="2"/>
      <c r="AV19" s="2"/>
      <c r="AW19" s="4"/>
      <c r="AX19" s="4"/>
      <c r="AY19" s="4"/>
    </row>
    <row r="20" spans="1:51" ht="15.6">
      <c r="A20" s="47"/>
      <c r="B20" s="53">
        <f>+'Ark1'!C528</f>
        <v>1999</v>
      </c>
      <c r="C20" s="53">
        <f>+'Ark1'!H528</f>
        <v>1</v>
      </c>
      <c r="D20" s="54"/>
      <c r="E20" s="53">
        <f>+'Ark1'!Q528</f>
        <v>962</v>
      </c>
      <c r="F20" s="65">
        <f t="shared" si="7"/>
        <v>-62</v>
      </c>
      <c r="G20" s="352">
        <f>+'Ark1'!R528</f>
        <v>14987</v>
      </c>
      <c r="H20" s="448">
        <f t="shared" si="7"/>
        <v>-2203</v>
      </c>
      <c r="I20" s="155">
        <f>+'Ark1'!AG528</f>
        <v>76.545370467262103</v>
      </c>
      <c r="J20" s="139">
        <f t="shared" si="7"/>
        <v>0.1866346009173725</v>
      </c>
      <c r="K20" s="155">
        <f>+'Ark1'!AH528</f>
        <v>0.50710615867084807</v>
      </c>
      <c r="L20" s="96"/>
      <c r="M20" s="336"/>
      <c r="N20" s="71"/>
      <c r="O20" s="71"/>
      <c r="P20" s="71"/>
      <c r="Q20" s="55">
        <f>+'Ark1'!S528</f>
        <v>3.6507639954627353</v>
      </c>
      <c r="R20" s="458">
        <f t="shared" si="7"/>
        <v>-1.4722144803953205</v>
      </c>
      <c r="S20" s="173"/>
      <c r="T20" s="139"/>
      <c r="U20" s="278"/>
      <c r="V20" s="66"/>
      <c r="W20" s="172"/>
      <c r="X20" s="55">
        <f>+'Ark1'!T528</f>
        <v>4.060052045105758</v>
      </c>
      <c r="Y20" s="470">
        <f t="shared" si="7"/>
        <v>0.3132806663972052</v>
      </c>
      <c r="Z20" s="155">
        <f>+'Ark1'!U528</f>
        <v>13.275859077867469</v>
      </c>
      <c r="AA20" s="139">
        <f t="shared" si="7"/>
        <v>0.57900043912396626</v>
      </c>
      <c r="AB20" s="278"/>
      <c r="AC20" s="74">
        <f>+'Ark1'!X528</f>
        <v>37.906185360645907</v>
      </c>
      <c r="AD20" s="74">
        <f>+'Ark1'!Y528</f>
        <v>7.3330219523587123</v>
      </c>
      <c r="AE20" s="155">
        <f>+'Ark1'!Z528</f>
        <v>7.0730442726030516</v>
      </c>
      <c r="AF20" s="155">
        <f>+'Ark1'!Z528</f>
        <v>7.0730442726030516</v>
      </c>
      <c r="AG20" s="55">
        <f>+'Ark1'!AA528</f>
        <v>1.5956022072245959</v>
      </c>
      <c r="AH20" s="55">
        <f>+'Ark1'!AB528</f>
        <v>2.039068489341147</v>
      </c>
      <c r="AI20" s="74">
        <f>+'Ark1'!AC528</f>
        <v>24.815008725444486</v>
      </c>
      <c r="AJ20" s="74">
        <f>+'Ark1'!AE528</f>
        <v>55.541115052269681</v>
      </c>
      <c r="AK20" s="74">
        <f>+'Ark1'!AF528</f>
        <v>73.32550516170069</v>
      </c>
      <c r="AL20" s="55">
        <f t="shared" si="8"/>
        <v>3.6364605037101967</v>
      </c>
      <c r="AM20" s="74">
        <f t="shared" si="6"/>
        <v>15.579002079002079</v>
      </c>
      <c r="AN20" s="47"/>
      <c r="AO20" s="4"/>
      <c r="AP20" s="58"/>
      <c r="AQ20" s="58"/>
      <c r="AR20" s="13"/>
      <c r="AS20" s="5"/>
      <c r="AU20" s="1"/>
      <c r="AV20" s="1"/>
      <c r="AW20" s="11"/>
      <c r="AX20" s="11"/>
      <c r="AY20" s="11"/>
    </row>
    <row r="21" spans="1:51" ht="15.6">
      <c r="A21" s="47"/>
      <c r="B21" s="53">
        <f>+'Ark1'!C529</f>
        <v>2000</v>
      </c>
      <c r="C21" s="53">
        <f>+'Ark1'!H529</f>
        <v>1</v>
      </c>
      <c r="D21" s="54"/>
      <c r="E21" s="53">
        <f>+'Ark1'!Q529</f>
        <v>894</v>
      </c>
      <c r="F21" s="65">
        <f t="shared" si="7"/>
        <v>-68</v>
      </c>
      <c r="G21" s="352">
        <f>+'Ark1'!R529</f>
        <v>16359</v>
      </c>
      <c r="H21" s="448">
        <f t="shared" si="7"/>
        <v>1372</v>
      </c>
      <c r="I21" s="155">
        <f>+'Ark1'!AG529</f>
        <v>78.981376301758885</v>
      </c>
      <c r="J21" s="139">
        <f t="shared" si="7"/>
        <v>2.4360058344967825</v>
      </c>
      <c r="K21" s="155">
        <f>+'Ark1'!AH529</f>
        <v>0.6724127391649859</v>
      </c>
      <c r="L21" s="96"/>
      <c r="M21" s="336"/>
      <c r="N21" s="71"/>
      <c r="O21" s="71"/>
      <c r="P21" s="71"/>
      <c r="Q21" s="55">
        <f>+'Ark1'!S529</f>
        <v>3.6153187847667936</v>
      </c>
      <c r="R21" s="458">
        <f t="shared" si="7"/>
        <v>-3.5445210695941753E-2</v>
      </c>
      <c r="S21" s="173"/>
      <c r="T21" s="139"/>
      <c r="U21" s="278"/>
      <c r="V21" s="66"/>
      <c r="W21" s="172"/>
      <c r="X21" s="55">
        <f>+'Ark1'!T529</f>
        <v>4.1601564887829348</v>
      </c>
      <c r="Y21" s="470">
        <f t="shared" si="7"/>
        <v>0.10010444367717675</v>
      </c>
      <c r="Z21" s="155">
        <f>+'Ark1'!U529</f>
        <v>11.955889724310763</v>
      </c>
      <c r="AA21" s="139">
        <f t="shared" si="7"/>
        <v>-1.3199693535567061</v>
      </c>
      <c r="AB21" s="278"/>
      <c r="AC21" s="74">
        <f>+'Ark1'!X529</f>
        <v>32.037410599669911</v>
      </c>
      <c r="AD21" s="74">
        <f>+'Ark1'!Y529</f>
        <v>6.1800843572345485</v>
      </c>
      <c r="AE21" s="155">
        <f>+'Ark1'!Z529</f>
        <v>7.2133877121148604</v>
      </c>
      <c r="AF21" s="155">
        <f>+'Ark1'!Z529</f>
        <v>7.2133877121148604</v>
      </c>
      <c r="AG21" s="55">
        <f>+'Ark1'!AA529</f>
        <v>1.4880209391447756</v>
      </c>
      <c r="AH21" s="55">
        <f>+'Ark1'!AB529</f>
        <v>1.9491109664334565</v>
      </c>
      <c r="AI21" s="74">
        <f>+'Ark1'!AC529</f>
        <v>16.868189037226724</v>
      </c>
      <c r="AJ21" s="74">
        <f>+'Ark1'!AE529</f>
        <v>54.946042617153921</v>
      </c>
      <c r="AK21" s="74">
        <f>+'Ark1'!AF529</f>
        <v>77.925975325108354</v>
      </c>
      <c r="AL21" s="55">
        <f t="shared" si="8"/>
        <v>3.3070084371776853</v>
      </c>
      <c r="AM21" s="74">
        <f t="shared" si="6"/>
        <v>18.298657718120804</v>
      </c>
      <c r="AN21" s="47"/>
      <c r="AO21" s="4"/>
      <c r="AP21" s="58"/>
      <c r="AQ21" s="58"/>
      <c r="AR21" s="13"/>
      <c r="AS21" s="5"/>
      <c r="AU21" s="1"/>
      <c r="AV21" s="1"/>
      <c r="AW21" s="11"/>
      <c r="AX21" s="11"/>
      <c r="AY21" s="11"/>
    </row>
    <row r="22" spans="1:51" ht="15.6">
      <c r="A22" s="47"/>
      <c r="B22" s="53">
        <f>+'Ark1'!C530</f>
        <v>2001</v>
      </c>
      <c r="C22" s="53">
        <f>+'Ark1'!H530</f>
        <v>1</v>
      </c>
      <c r="D22" s="54"/>
      <c r="E22" s="53">
        <f>+'Ark1'!Q530</f>
        <v>800</v>
      </c>
      <c r="F22" s="65">
        <f t="shared" si="7"/>
        <v>-94</v>
      </c>
      <c r="G22" s="352">
        <f>+'Ark1'!R530</f>
        <v>14919</v>
      </c>
      <c r="H22" s="448">
        <f t="shared" si="7"/>
        <v>-1440</v>
      </c>
      <c r="I22" s="155">
        <f>+'Ark1'!AG530</f>
        <v>75.705287768526944</v>
      </c>
      <c r="J22" s="139">
        <f t="shared" si="7"/>
        <v>-3.2760885332319418</v>
      </c>
      <c r="K22" s="155">
        <f>+'Ark1'!AH530</f>
        <v>0.75742341980025474</v>
      </c>
      <c r="L22" s="96"/>
      <c r="M22" s="336"/>
      <c r="N22" s="71"/>
      <c r="O22" s="71"/>
      <c r="P22" s="71"/>
      <c r="Q22" s="55">
        <f>+'Ark1'!S530</f>
        <v>3.5086802064481546</v>
      </c>
      <c r="R22" s="458">
        <f t="shared" si="7"/>
        <v>-0.10663857831863899</v>
      </c>
      <c r="S22" s="173"/>
      <c r="T22" s="139"/>
      <c r="U22" s="278"/>
      <c r="V22" s="66"/>
      <c r="W22" s="172"/>
      <c r="X22" s="55">
        <f>+'Ark1'!T530</f>
        <v>3.9553589382666408</v>
      </c>
      <c r="Y22" s="470">
        <f t="shared" si="7"/>
        <v>-0.204797550516294</v>
      </c>
      <c r="Z22" s="155">
        <f>+'Ark1'!U530</f>
        <v>12.05007038005229</v>
      </c>
      <c r="AA22" s="139">
        <f t="shared" si="7"/>
        <v>9.4180655741526564E-2</v>
      </c>
      <c r="AB22" s="278"/>
      <c r="AC22" s="74">
        <f>+'Ark1'!X530</f>
        <v>32.073195254373601</v>
      </c>
      <c r="AD22" s="74">
        <f>+'Ark1'!Y530</f>
        <v>6.354313291775588</v>
      </c>
      <c r="AE22" s="155">
        <f>+'Ark1'!Z530</f>
        <v>7.2131800881060446</v>
      </c>
      <c r="AF22" s="155">
        <f>+'Ark1'!Z530</f>
        <v>7.2131800881060446</v>
      </c>
      <c r="AG22" s="55">
        <f>+'Ark1'!AA530</f>
        <v>1.4645216884502188</v>
      </c>
      <c r="AH22" s="55">
        <f>+'Ark1'!AB530</f>
        <v>1.9539279008613823</v>
      </c>
      <c r="AI22" s="74">
        <f>+'Ark1'!AC530</f>
        <v>26.194630453092898</v>
      </c>
      <c r="AJ22" s="74">
        <f>+'Ark1'!AE530</f>
        <v>52.328086703180162</v>
      </c>
      <c r="AK22" s="74">
        <f>+'Ark1'!AF530</f>
        <v>74.116945700233501</v>
      </c>
      <c r="AL22" s="55">
        <f t="shared" si="8"/>
        <v>3.4343598364727019</v>
      </c>
      <c r="AM22" s="74">
        <f t="shared" si="6"/>
        <v>18.64875</v>
      </c>
      <c r="AN22" s="47"/>
      <c r="AO22" s="4"/>
      <c r="AP22" s="58"/>
      <c r="AQ22" s="58"/>
      <c r="AR22" s="13"/>
      <c r="AS22" s="5"/>
      <c r="AU22" s="1"/>
      <c r="AV22" s="1"/>
      <c r="AW22" s="11"/>
      <c r="AX22" s="11"/>
      <c r="AY22" s="11"/>
    </row>
    <row r="23" spans="1:51" ht="15.6">
      <c r="A23" s="47"/>
      <c r="B23" s="53">
        <f>+'Ark1'!C531</f>
        <v>2002</v>
      </c>
      <c r="C23" s="53">
        <f>+'Ark1'!H531</f>
        <v>1</v>
      </c>
      <c r="D23" s="54"/>
      <c r="E23" s="53">
        <f>+'Ark1'!Q531</f>
        <v>761</v>
      </c>
      <c r="F23" s="65">
        <f t="shared" si="7"/>
        <v>-39</v>
      </c>
      <c r="G23" s="352">
        <f>+'Ark1'!R531</f>
        <v>15185</v>
      </c>
      <c r="H23" s="448">
        <f t="shared" si="7"/>
        <v>266</v>
      </c>
      <c r="I23" s="155">
        <f>+'Ark1'!AG531</f>
        <v>78.214097589870022</v>
      </c>
      <c r="J23" s="139">
        <f t="shared" si="7"/>
        <v>2.5088098213430783</v>
      </c>
      <c r="K23" s="155">
        <f>+'Ark1'!AH531</f>
        <v>0.88244978597299983</v>
      </c>
      <c r="L23" s="96"/>
      <c r="M23" s="336"/>
      <c r="N23" s="71"/>
      <c r="O23" s="71"/>
      <c r="P23" s="71"/>
      <c r="Q23" s="55">
        <f>+'Ark1'!S531</f>
        <v>3.5258478761936121</v>
      </c>
      <c r="R23" s="458">
        <f t="shared" si="7"/>
        <v>1.716766974545747E-2</v>
      </c>
      <c r="S23" s="173"/>
      <c r="T23" s="139"/>
      <c r="U23" s="278"/>
      <c r="V23" s="66"/>
      <c r="W23" s="172"/>
      <c r="X23" s="55">
        <f>+'Ark1'!T531</f>
        <v>3.8766545933487002</v>
      </c>
      <c r="Y23" s="470">
        <f t="shared" si="7"/>
        <v>-7.8704344917940539E-2</v>
      </c>
      <c r="Z23" s="155">
        <f>+'Ark1'!U531</f>
        <v>12.565222258808056</v>
      </c>
      <c r="AA23" s="139">
        <f t="shared" si="7"/>
        <v>0.51515187875576629</v>
      </c>
      <c r="AB23" s="278"/>
      <c r="AC23" s="74">
        <f>+'Ark1'!X531</f>
        <v>33.836022390516966</v>
      </c>
      <c r="AD23" s="74">
        <f>+'Ark1'!Y531</f>
        <v>6.7171550872571633</v>
      </c>
      <c r="AE23" s="155">
        <f>+'Ark1'!Z531</f>
        <v>7.0458852837665278</v>
      </c>
      <c r="AF23" s="155">
        <f>+'Ark1'!Z531</f>
        <v>7.0458852837665278</v>
      </c>
      <c r="AG23" s="55">
        <f>+'Ark1'!AA531</f>
        <v>1.5239089968870028</v>
      </c>
      <c r="AH23" s="55">
        <f>+'Ark1'!AB531</f>
        <v>1.9286238600708665</v>
      </c>
      <c r="AI23" s="74">
        <f>+'Ark1'!AC531</f>
        <v>9.4845792104262951</v>
      </c>
      <c r="AJ23" s="74">
        <f>+'Ark1'!AE531</f>
        <v>44.407719194484926</v>
      </c>
      <c r="AK23" s="74">
        <f>+'Ark1'!AF531</f>
        <v>75.75833167032529</v>
      </c>
      <c r="AL23" s="55">
        <f t="shared" si="8"/>
        <v>3.5637448636533495</v>
      </c>
      <c r="AM23" s="74">
        <f t="shared" si="6"/>
        <v>19.954007884362682</v>
      </c>
      <c r="AN23" s="47"/>
      <c r="AO23" s="4"/>
      <c r="AP23" s="58"/>
      <c r="AQ23" s="58"/>
      <c r="AR23" s="5"/>
      <c r="AS23" s="5"/>
      <c r="AU23" s="1"/>
      <c r="AV23" s="1"/>
      <c r="AW23" s="11"/>
      <c r="AX23" s="11"/>
      <c r="AY23" s="11"/>
    </row>
    <row r="24" spans="1:51" ht="15.6">
      <c r="A24" s="47"/>
      <c r="B24" s="53">
        <f>+'Ark1'!C532</f>
        <v>2003</v>
      </c>
      <c r="C24" s="53">
        <f>+'Ark1'!H532</f>
        <v>1</v>
      </c>
      <c r="D24" s="54"/>
      <c r="E24" s="53">
        <f>+'Ark1'!Q532</f>
        <v>722</v>
      </c>
      <c r="F24" s="65">
        <f t="shared" si="7"/>
        <v>-39</v>
      </c>
      <c r="G24" s="352">
        <f>+'Ark1'!R532</f>
        <v>15071</v>
      </c>
      <c r="H24" s="448">
        <f t="shared" si="7"/>
        <v>-114</v>
      </c>
      <c r="I24" s="155">
        <f>+'Ark1'!AG532</f>
        <v>76.122974904575059</v>
      </c>
      <c r="J24" s="139">
        <f t="shared" si="7"/>
        <v>-2.0911226852949625</v>
      </c>
      <c r="K24" s="155">
        <f>+'Ark1'!AH532</f>
        <v>0.71660805520536108</v>
      </c>
      <c r="L24" s="96"/>
      <c r="M24" s="336"/>
      <c r="N24" s="71"/>
      <c r="O24" s="71"/>
      <c r="P24" s="71"/>
      <c r="Q24" s="55">
        <f>+'Ark1'!S532</f>
        <v>3.807975582244044</v>
      </c>
      <c r="R24" s="458">
        <f t="shared" si="7"/>
        <v>0.28212770605043191</v>
      </c>
      <c r="S24" s="173"/>
      <c r="T24" s="139"/>
      <c r="U24" s="278"/>
      <c r="V24" s="66"/>
      <c r="W24" s="172"/>
      <c r="X24" s="55">
        <f>+'Ark1'!T532</f>
        <v>3.9998672948045906</v>
      </c>
      <c r="Y24" s="470">
        <f t="shared" si="7"/>
        <v>0.12321270145589036</v>
      </c>
      <c r="Z24" s="155">
        <f>+'Ark1'!U532</f>
        <v>12.692893636785888</v>
      </c>
      <c r="AA24" s="139">
        <f t="shared" si="7"/>
        <v>0.12767137797783157</v>
      </c>
      <c r="AB24" s="278"/>
      <c r="AC24" s="74">
        <f>+'Ark1'!X532</f>
        <v>35.604803928073792</v>
      </c>
      <c r="AD24" s="74">
        <f>+'Ark1'!Y532</f>
        <v>8.2542631544024943</v>
      </c>
      <c r="AE24" s="155">
        <f>+'Ark1'!Z532</f>
        <v>7.4777598253137372</v>
      </c>
      <c r="AF24" s="155">
        <f>+'Ark1'!Z532</f>
        <v>7.4777598253137372</v>
      </c>
      <c r="AG24" s="55">
        <f>+'Ark1'!AA532</f>
        <v>1.6661220042395941</v>
      </c>
      <c r="AH24" s="55">
        <f>+'Ark1'!AB532</f>
        <v>2.1300098101091329</v>
      </c>
      <c r="AI24" s="74">
        <f>+'Ark1'!AC532</f>
        <v>27.331947294573776</v>
      </c>
      <c r="AJ24" s="74">
        <f>+'Ark1'!AE532</f>
        <v>50.65151196859312</v>
      </c>
      <c r="AK24" s="74">
        <f>+'Ark1'!AF532</f>
        <v>73.732876712328775</v>
      </c>
      <c r="AL24" s="55">
        <f t="shared" si="8"/>
        <v>3.3332392402857667</v>
      </c>
      <c r="AM24" s="74">
        <f t="shared" si="6"/>
        <v>20.873961218836566</v>
      </c>
      <c r="AN24" s="47"/>
      <c r="AO24" s="4"/>
      <c r="AP24" s="58"/>
      <c r="AQ24" s="58"/>
      <c r="AR24" s="5"/>
      <c r="AS24" s="5"/>
      <c r="AU24" s="1"/>
      <c r="AV24" s="1"/>
      <c r="AW24" s="11"/>
      <c r="AX24" s="11"/>
      <c r="AY24" s="11"/>
    </row>
    <row r="25" spans="1:51" ht="15.6">
      <c r="A25" s="47"/>
      <c r="B25" s="53">
        <f>+'Ark1'!C533</f>
        <v>2004</v>
      </c>
      <c r="C25" s="53">
        <f>+'Ark1'!H533</f>
        <v>1</v>
      </c>
      <c r="D25" s="54"/>
      <c r="E25" s="53">
        <f>+'Ark1'!Q533</f>
        <v>645</v>
      </c>
      <c r="F25" s="65">
        <f t="shared" si="7"/>
        <v>-77</v>
      </c>
      <c r="G25" s="352">
        <f>+'Ark1'!R533</f>
        <v>14278</v>
      </c>
      <c r="H25" s="448">
        <f t="shared" si="7"/>
        <v>-793</v>
      </c>
      <c r="I25" s="155">
        <f>+'Ark1'!AG533</f>
        <v>72.95709128581511</v>
      </c>
      <c r="J25" s="139">
        <f t="shared" si="7"/>
        <v>-3.1658836187599491</v>
      </c>
      <c r="K25" s="155">
        <f>+'Ark1'!AH533</f>
        <v>0.96652192183779284</v>
      </c>
      <c r="L25" s="96"/>
      <c r="M25" s="336"/>
      <c r="N25" s="71"/>
      <c r="O25" s="71"/>
      <c r="P25" s="71"/>
      <c r="Q25" s="55">
        <f>+'Ark1'!S533</f>
        <v>3.8581734136433665</v>
      </c>
      <c r="R25" s="458">
        <f t="shared" si="7"/>
        <v>5.0197831399322546E-2</v>
      </c>
      <c r="S25" s="173"/>
      <c r="T25" s="139"/>
      <c r="U25" s="278"/>
      <c r="V25" s="66"/>
      <c r="W25" s="172"/>
      <c r="X25" s="55">
        <f>+'Ark1'!T533</f>
        <v>3.8092169771676705</v>
      </c>
      <c r="Y25" s="470">
        <f t="shared" si="7"/>
        <v>-0.19065031763692009</v>
      </c>
      <c r="Z25" s="155">
        <f>+'Ark1'!U533</f>
        <v>12.153032637624344</v>
      </c>
      <c r="AA25" s="139">
        <f t="shared" si="7"/>
        <v>-0.53986099916154373</v>
      </c>
      <c r="AB25" s="278"/>
      <c r="AC25" s="74">
        <f>+'Ark1'!X533</f>
        <v>32.693654573469658</v>
      </c>
      <c r="AD25" s="74">
        <f>+'Ark1'!Y533</f>
        <v>7.4029976187141058</v>
      </c>
      <c r="AE25" s="155">
        <f>+'Ark1'!Z533</f>
        <v>7.4097306750488494</v>
      </c>
      <c r="AF25" s="155">
        <f>+'Ark1'!Z533</f>
        <v>7.4097306750488494</v>
      </c>
      <c r="AG25" s="55">
        <f>+'Ark1'!AA533</f>
        <v>1.6313869099446996</v>
      </c>
      <c r="AH25" s="55">
        <f>+'Ark1'!AB533</f>
        <v>2.0271705849088537</v>
      </c>
      <c r="AI25" s="74">
        <f>+'Ark1'!AC533</f>
        <v>23.320156570037703</v>
      </c>
      <c r="AJ25" s="74">
        <f>+'Ark1'!AE533</f>
        <v>50.373327502513554</v>
      </c>
      <c r="AK25" s="74">
        <f>+'Ark1'!AF533</f>
        <v>71.594043022614443</v>
      </c>
      <c r="AL25" s="55">
        <f t="shared" si="8"/>
        <v>3.1499446330350249</v>
      </c>
      <c r="AM25" s="74">
        <f t="shared" si="6"/>
        <v>22.136434108527133</v>
      </c>
      <c r="AN25" s="47"/>
      <c r="AO25" s="4"/>
      <c r="AP25" s="58"/>
      <c r="AQ25" s="58"/>
      <c r="AR25" s="5"/>
      <c r="AS25" s="5"/>
      <c r="AU25" s="1"/>
      <c r="AV25" s="1"/>
      <c r="AW25" s="11"/>
      <c r="AX25" s="11"/>
      <c r="AY25" s="11"/>
    </row>
    <row r="26" spans="1:51" ht="15.6">
      <c r="A26" s="47"/>
      <c r="B26" s="53">
        <f>+'Ark1'!C534</f>
        <v>2005</v>
      </c>
      <c r="C26" s="53">
        <f>+'Ark1'!H534</f>
        <v>1</v>
      </c>
      <c r="D26" s="54"/>
      <c r="E26" s="53">
        <f>+'Ark1'!Q534</f>
        <v>597</v>
      </c>
      <c r="F26" s="65">
        <f t="shared" si="7"/>
        <v>-48</v>
      </c>
      <c r="G26" s="352">
        <f>+'Ark1'!R534</f>
        <v>14644</v>
      </c>
      <c r="H26" s="448">
        <f t="shared" si="7"/>
        <v>366</v>
      </c>
      <c r="I26" s="155">
        <f>+'Ark1'!AG534</f>
        <v>70.964272489049108</v>
      </c>
      <c r="J26" s="139">
        <f t="shared" si="7"/>
        <v>-1.9928187967660023</v>
      </c>
      <c r="K26" s="155">
        <f>+'Ark1'!AH534</f>
        <v>0.34143676591095329</v>
      </c>
      <c r="L26" s="96"/>
      <c r="M26" s="336"/>
      <c r="N26" s="71"/>
      <c r="O26" s="71"/>
      <c r="P26" s="71"/>
      <c r="Q26" s="55">
        <f>+'Ark1'!S534</f>
        <v>3.7774515159792408</v>
      </c>
      <c r="R26" s="458">
        <f t="shared" si="7"/>
        <v>-8.0721897664125741E-2</v>
      </c>
      <c r="S26" s="173"/>
      <c r="T26" s="139"/>
      <c r="U26" s="278"/>
      <c r="V26" s="66"/>
      <c r="W26" s="172"/>
      <c r="X26" s="55">
        <f>+'Ark1'!T534</f>
        <v>3.9715241737230258</v>
      </c>
      <c r="Y26" s="470">
        <f t="shared" si="7"/>
        <v>0.1623071965553553</v>
      </c>
      <c r="Z26" s="155">
        <f>+'Ark1'!U534</f>
        <v>13.007832559409962</v>
      </c>
      <c r="AA26" s="139">
        <f t="shared" si="7"/>
        <v>0.85479992178561837</v>
      </c>
      <c r="AB26" s="278"/>
      <c r="AC26" s="74">
        <f>+'Ark1'!X534</f>
        <v>37.21660748429391</v>
      </c>
      <c r="AD26" s="74">
        <f>+'Ark1'!Y534</f>
        <v>8.8363835017754706</v>
      </c>
      <c r="AE26" s="155">
        <f>+'Ark1'!Z534</f>
        <v>7.4737024692662173</v>
      </c>
      <c r="AF26" s="155">
        <f>+'Ark1'!Z534</f>
        <v>7.4737024692662173</v>
      </c>
      <c r="AG26" s="55">
        <f>+'Ark1'!AA534</f>
        <v>1.6526347089396511</v>
      </c>
      <c r="AH26" s="55">
        <f>+'Ark1'!AB534</f>
        <v>2.1763159478622556</v>
      </c>
      <c r="AI26" s="74">
        <f>+'Ark1'!AC534</f>
        <v>25.349647868486244</v>
      </c>
      <c r="AJ26" s="74">
        <f>+'Ark1'!AE534</f>
        <v>49.923081311142887</v>
      </c>
      <c r="AK26" s="74">
        <f>+'Ark1'!AF534</f>
        <v>68.321358589157398</v>
      </c>
      <c r="AL26" s="55">
        <f t="shared" si="8"/>
        <v>3.4435471916408966</v>
      </c>
      <c r="AM26" s="74">
        <f t="shared" si="6"/>
        <v>24.52931323283082</v>
      </c>
      <c r="AN26" s="47"/>
      <c r="AO26" s="4"/>
      <c r="AP26" s="58"/>
      <c r="AQ26" s="58"/>
      <c r="AR26" s="5"/>
      <c r="AS26" s="5"/>
      <c r="AU26" s="1"/>
      <c r="AV26" s="1"/>
      <c r="AW26" s="11"/>
      <c r="AX26" s="11"/>
      <c r="AY26" s="11"/>
    </row>
    <row r="27" spans="1:51" ht="15.6">
      <c r="A27" s="47"/>
      <c r="B27" s="53">
        <f>+'Ark1'!C535</f>
        <v>2006</v>
      </c>
      <c r="C27" s="53">
        <f>+'Ark1'!H535</f>
        <v>1</v>
      </c>
      <c r="D27" s="54"/>
      <c r="E27" s="53">
        <f>+'Ark1'!Q535</f>
        <v>581</v>
      </c>
      <c r="F27" s="65">
        <f t="shared" si="7"/>
        <v>-16</v>
      </c>
      <c r="G27" s="352">
        <f>+'Ark1'!R535</f>
        <v>15450</v>
      </c>
      <c r="H27" s="448">
        <f t="shared" si="7"/>
        <v>806</v>
      </c>
      <c r="I27" s="155">
        <f>+'Ark1'!AG535</f>
        <v>71.275085986394146</v>
      </c>
      <c r="J27" s="139">
        <f t="shared" si="7"/>
        <v>0.3108134973450376</v>
      </c>
      <c r="K27" s="155">
        <f>+'Ark1'!AH535</f>
        <v>0.33009708737864091</v>
      </c>
      <c r="L27" s="96"/>
      <c r="M27" s="336"/>
      <c r="N27" s="71"/>
      <c r="O27" s="71"/>
      <c r="P27" s="71"/>
      <c r="Q27" s="55">
        <f>+'Ark1'!S535</f>
        <v>3.6855016181229758</v>
      </c>
      <c r="R27" s="458">
        <f t="shared" si="7"/>
        <v>-9.194989785626495E-2</v>
      </c>
      <c r="S27" s="173"/>
      <c r="T27" s="139"/>
      <c r="U27" s="278"/>
      <c r="V27" s="66"/>
      <c r="W27" s="172"/>
      <c r="X27" s="55">
        <f>+'Ark1'!T535</f>
        <v>3.9850485436893215</v>
      </c>
      <c r="Y27" s="470">
        <f t="shared" si="7"/>
        <v>1.3524369966295691E-2</v>
      </c>
      <c r="Z27" s="155">
        <f>+'Ark1'!U535</f>
        <v>13.353786407766982</v>
      </c>
      <c r="AA27" s="139">
        <f t="shared" si="7"/>
        <v>0.34595384835701992</v>
      </c>
      <c r="AB27" s="278"/>
      <c r="AC27" s="74">
        <f>+'Ark1'!X535</f>
        <v>38.524271844660191</v>
      </c>
      <c r="AD27" s="74">
        <f>+'Ark1'!Y535</f>
        <v>8.4854368932038842</v>
      </c>
      <c r="AE27" s="155">
        <f>+'Ark1'!Z535</f>
        <v>7.2976203218682514</v>
      </c>
      <c r="AF27" s="155">
        <f>+'Ark1'!Z535</f>
        <v>7.2976203218682514</v>
      </c>
      <c r="AG27" s="55">
        <f>+'Ark1'!AA535</f>
        <v>1.58791659645943</v>
      </c>
      <c r="AH27" s="55">
        <f>+'Ark1'!AB535</f>
        <v>2.1971965988694873</v>
      </c>
      <c r="AI27" s="74">
        <f>+'Ark1'!AC535</f>
        <v>22.749068889021871</v>
      </c>
      <c r="AJ27" s="74">
        <f>+'Ark1'!AE535</f>
        <v>52.337646165084955</v>
      </c>
      <c r="AK27" s="74">
        <f>+'Ark1'!AF535</f>
        <v>68.166776968894766</v>
      </c>
      <c r="AL27" s="55">
        <f t="shared" si="8"/>
        <v>3.6233294111448684</v>
      </c>
      <c r="AM27" s="74">
        <f t="shared" si="6"/>
        <v>26.592082616179002</v>
      </c>
      <c r="AN27" s="47"/>
      <c r="AO27" s="4"/>
      <c r="AP27" s="58"/>
      <c r="AQ27" s="58"/>
      <c r="AR27" s="5"/>
      <c r="AS27" s="5"/>
      <c r="AU27" s="1"/>
      <c r="AV27" s="1"/>
      <c r="AW27" s="11"/>
      <c r="AX27" s="11"/>
      <c r="AY27" s="11"/>
    </row>
    <row r="28" spans="1:51" ht="15.6">
      <c r="A28" s="47"/>
      <c r="B28" s="53">
        <f>+'Ark1'!C536</f>
        <v>2007</v>
      </c>
      <c r="C28" s="53">
        <f>+'Ark1'!H536</f>
        <v>1</v>
      </c>
      <c r="D28" s="54"/>
      <c r="E28" s="53">
        <f>+'Ark1'!Q536</f>
        <v>544</v>
      </c>
      <c r="F28" s="65">
        <f t="shared" si="7"/>
        <v>-37</v>
      </c>
      <c r="G28" s="352">
        <f>+'Ark1'!R536</f>
        <v>14030</v>
      </c>
      <c r="H28" s="448">
        <f t="shared" si="7"/>
        <v>-1420</v>
      </c>
      <c r="I28" s="155">
        <f>+'Ark1'!AG536</f>
        <v>68.520992047425807</v>
      </c>
      <c r="J28" s="139">
        <f t="shared" si="7"/>
        <v>-2.7540939389683388</v>
      </c>
      <c r="K28" s="155">
        <f>+'Ark1'!AH536</f>
        <v>0.62722736992159644</v>
      </c>
      <c r="L28" s="96"/>
      <c r="M28" s="336"/>
      <c r="N28" s="71"/>
      <c r="O28" s="71"/>
      <c r="P28" s="71"/>
      <c r="Q28" s="55">
        <f>+'Ark1'!S536</f>
        <v>4.0062009978617246</v>
      </c>
      <c r="R28" s="458">
        <f t="shared" si="7"/>
        <v>0.32069937973874874</v>
      </c>
      <c r="S28" s="173"/>
      <c r="T28" s="139"/>
      <c r="U28" s="278"/>
      <c r="V28" s="66"/>
      <c r="W28" s="172"/>
      <c r="X28" s="55">
        <f>+'Ark1'!T536</f>
        <v>4.1605131860299371</v>
      </c>
      <c r="Y28" s="470">
        <f t="shared" si="7"/>
        <v>0.17546464234061565</v>
      </c>
      <c r="Z28" s="155">
        <f>+'Ark1'!U536</f>
        <v>13.14846044191021</v>
      </c>
      <c r="AA28" s="139">
        <f t="shared" si="7"/>
        <v>-0.20532596585677254</v>
      </c>
      <c r="AB28" s="278"/>
      <c r="AC28" s="74">
        <f>+'Ark1'!X536</f>
        <v>37.148966500356394</v>
      </c>
      <c r="AD28" s="74">
        <f>+'Ark1'!Y536</f>
        <v>9.1732002851033503</v>
      </c>
      <c r="AE28" s="155">
        <f>+'Ark1'!Z536</f>
        <v>7.3982938149104012</v>
      </c>
      <c r="AF28" s="155">
        <f>+'Ark1'!Z536</f>
        <v>7.3982938149104012</v>
      </c>
      <c r="AG28" s="55">
        <f>+'Ark1'!AA536</f>
        <v>1.6196948163651348</v>
      </c>
      <c r="AH28" s="55">
        <f>+'Ark1'!AB536</f>
        <v>2.1530618405024597</v>
      </c>
      <c r="AI28" s="74">
        <f>+'Ark1'!AC536</f>
        <v>22.800508051348327</v>
      </c>
      <c r="AJ28" s="74">
        <f>+'Ark1'!AE536</f>
        <v>55.568728401879113</v>
      </c>
      <c r="AK28" s="74">
        <f>+'Ark1'!AF536</f>
        <v>66.717390270578719</v>
      </c>
      <c r="AL28" s="55">
        <f t="shared" si="8"/>
        <v>3.2820271496432873</v>
      </c>
      <c r="AM28" s="74">
        <f t="shared" si="6"/>
        <v>25.790441176470587</v>
      </c>
      <c r="AN28" s="47"/>
      <c r="AO28" s="4"/>
      <c r="AP28" s="58"/>
      <c r="AQ28" s="58"/>
      <c r="AR28" s="5"/>
      <c r="AS28" s="5"/>
      <c r="AU28" s="1"/>
      <c r="AV28" s="1"/>
      <c r="AW28" s="11"/>
      <c r="AX28" s="11"/>
      <c r="AY28" s="11"/>
    </row>
    <row r="29" spans="1:51" ht="15.6">
      <c r="A29" s="47"/>
      <c r="B29" s="53">
        <f>+'Ark1'!C537</f>
        <v>2008</v>
      </c>
      <c r="C29" s="53">
        <f>+'Ark1'!H537</f>
        <v>1</v>
      </c>
      <c r="D29" s="54"/>
      <c r="E29" s="53">
        <f>+'Ark1'!Q537</f>
        <v>565</v>
      </c>
      <c r="F29" s="65">
        <f t="shared" si="7"/>
        <v>21</v>
      </c>
      <c r="G29" s="352">
        <f>+'Ark1'!R537</f>
        <v>16072</v>
      </c>
      <c r="H29" s="448">
        <f t="shared" si="7"/>
        <v>2042</v>
      </c>
      <c r="I29" s="155">
        <f>+'Ark1'!AG537</f>
        <v>70.557991184358684</v>
      </c>
      <c r="J29" s="139">
        <f t="shared" si="7"/>
        <v>2.0369991369328773</v>
      </c>
      <c r="K29" s="155">
        <f>+'Ark1'!AH537</f>
        <v>0.20532603285216525</v>
      </c>
      <c r="L29" s="96"/>
      <c r="M29" s="336"/>
      <c r="N29" s="71"/>
      <c r="O29" s="71"/>
      <c r="P29" s="71"/>
      <c r="Q29" s="55">
        <f>+'Ark1'!S537</f>
        <v>4.0200348432055755</v>
      </c>
      <c r="R29" s="458">
        <f t="shared" si="7"/>
        <v>1.3833845343850903E-2</v>
      </c>
      <c r="S29" s="173"/>
      <c r="T29" s="139"/>
      <c r="U29" s="278"/>
      <c r="V29" s="66"/>
      <c r="W29" s="172"/>
      <c r="X29" s="55">
        <f>+'Ark1'!T537</f>
        <v>4.1992284718765553</v>
      </c>
      <c r="Y29" s="470">
        <f t="shared" si="7"/>
        <v>3.8715285846618208E-2</v>
      </c>
      <c r="Z29" s="155">
        <f>+'Ark1'!U537</f>
        <v>12.972691637630716</v>
      </c>
      <c r="AA29" s="139">
        <f t="shared" si="7"/>
        <v>-0.17576880427949426</v>
      </c>
      <c r="AB29" s="278"/>
      <c r="AC29" s="74">
        <f>+'Ark1'!X537</f>
        <v>36.952463912394222</v>
      </c>
      <c r="AD29" s="74">
        <f>+'Ark1'!Y537</f>
        <v>9.5756595321055293</v>
      </c>
      <c r="AE29" s="155">
        <f>+'Ark1'!Z537</f>
        <v>7.6093281134382913</v>
      </c>
      <c r="AF29" s="155">
        <f>+'Ark1'!Z537</f>
        <v>7.6093281134382913</v>
      </c>
      <c r="AG29" s="55">
        <f>+'Ark1'!AA537</f>
        <v>1.6032094486893584</v>
      </c>
      <c r="AH29" s="55">
        <f>+'Ark1'!AB537</f>
        <v>2.0803614673438511</v>
      </c>
      <c r="AI29" s="74">
        <f>+'Ark1'!AC537</f>
        <v>27.110757609733913</v>
      </c>
      <c r="AJ29" s="74">
        <f>+'Ark1'!AE537</f>
        <v>59.064095832545199</v>
      </c>
      <c r="AK29" s="74">
        <f>+'Ark1'!AF537</f>
        <v>68.813152937146782</v>
      </c>
      <c r="AL29" s="55">
        <f t="shared" si="8"/>
        <v>3.2270097508125808</v>
      </c>
      <c r="AM29" s="74">
        <f t="shared" si="6"/>
        <v>28.446017699115043</v>
      </c>
      <c r="AN29" s="47"/>
      <c r="AO29" s="4"/>
      <c r="AP29" s="58"/>
      <c r="AQ29" s="58"/>
      <c r="AR29" s="5"/>
      <c r="AS29" s="5"/>
      <c r="AU29" s="13"/>
      <c r="AV29" s="13"/>
      <c r="AW29" s="11"/>
      <c r="AX29" s="11"/>
      <c r="AY29" s="11"/>
    </row>
    <row r="30" spans="1:51" ht="16.5" customHeight="1">
      <c r="A30" s="47"/>
      <c r="B30" s="53">
        <f>+'Ark1'!C538</f>
        <v>2009</v>
      </c>
      <c r="C30" s="53">
        <f>+'Ark1'!H538</f>
        <v>1</v>
      </c>
      <c r="D30" s="54"/>
      <c r="E30" s="53">
        <f>+'Ark1'!Q538</f>
        <v>517</v>
      </c>
      <c r="F30" s="65">
        <f t="shared" si="7"/>
        <v>-48</v>
      </c>
      <c r="G30" s="352">
        <f>+'Ark1'!R538</f>
        <v>15119</v>
      </c>
      <c r="H30" s="448">
        <f t="shared" si="7"/>
        <v>-953</v>
      </c>
      <c r="I30" s="155">
        <f>+'Ark1'!AG538</f>
        <v>67.245570404814316</v>
      </c>
      <c r="J30" s="139">
        <f t="shared" si="7"/>
        <v>-3.3124207795443681</v>
      </c>
      <c r="K30" s="155">
        <f>+'Ark1'!AH538</f>
        <v>0.16535485151134341</v>
      </c>
      <c r="L30" s="96"/>
      <c r="M30" s="336"/>
      <c r="N30" s="71"/>
      <c r="O30" s="71"/>
      <c r="P30" s="71"/>
      <c r="Q30" s="55">
        <f>+'Ark1'!S538</f>
        <v>4.1402209140816195</v>
      </c>
      <c r="R30" s="458">
        <f t="shared" si="7"/>
        <v>0.12018607087604405</v>
      </c>
      <c r="S30" s="173"/>
      <c r="T30" s="139"/>
      <c r="U30" s="278"/>
      <c r="V30" s="66"/>
      <c r="W30" s="172"/>
      <c r="X30" s="55">
        <f>+'Ark1'!T538</f>
        <v>4.2267345723923526</v>
      </c>
      <c r="Y30" s="470">
        <f t="shared" si="7"/>
        <v>2.7506100515797272E-2</v>
      </c>
      <c r="Z30" s="155">
        <f>+'Ark1'!U538</f>
        <v>12.687294133209916</v>
      </c>
      <c r="AA30" s="139">
        <f t="shared" si="7"/>
        <v>-0.28539750442079992</v>
      </c>
      <c r="AB30" s="278"/>
      <c r="AC30" s="74">
        <f>+'Ark1'!X538</f>
        <v>34.817117534228458</v>
      </c>
      <c r="AD30" s="74">
        <f>+'Ark1'!Y538</f>
        <v>10.714994377935049</v>
      </c>
      <c r="AE30" s="155">
        <f>+'Ark1'!Z538</f>
        <v>7.8182696876602531</v>
      </c>
      <c r="AF30" s="155">
        <f>+'Ark1'!Z538</f>
        <v>7.8182696876602531</v>
      </c>
      <c r="AG30" s="55">
        <f>+'Ark1'!AA538</f>
        <v>1.6499048763715451</v>
      </c>
      <c r="AH30" s="55">
        <f>+'Ark1'!AB538</f>
        <v>1.99819274595968</v>
      </c>
      <c r="AI30" s="74">
        <f>+'Ark1'!AC538</f>
        <v>26.496684402062897</v>
      </c>
      <c r="AJ30" s="74">
        <f>+'Ark1'!AD538</f>
        <v>49.123161320975989</v>
      </c>
      <c r="AK30" s="74">
        <f>+'Ark1'!AE538</f>
        <v>56.73682248471539</v>
      </c>
      <c r="AL30" s="55">
        <f t="shared" si="8"/>
        <v>3.0644002811681368</v>
      </c>
      <c r="AM30" s="74">
        <f t="shared" si="6"/>
        <v>29.243713733075435</v>
      </c>
      <c r="AN30" s="47"/>
      <c r="AO30" s="4"/>
      <c r="AP30" s="58"/>
      <c r="AQ30" s="58"/>
      <c r="AR30" s="5"/>
      <c r="AS30" s="5"/>
      <c r="AU30" s="13"/>
      <c r="AV30" s="13"/>
      <c r="AW30" s="11"/>
      <c r="AX30" s="11"/>
      <c r="AY30" s="11"/>
    </row>
    <row r="31" spans="1:51" ht="16.5" customHeight="1">
      <c r="A31" s="47"/>
      <c r="B31" s="53">
        <f>+'Ark1'!C539</f>
        <v>2010</v>
      </c>
      <c r="C31" s="53">
        <f>+'Ark1'!H539</f>
        <v>1</v>
      </c>
      <c r="D31" s="54"/>
      <c r="E31" s="53">
        <f>+'Ark1'!Q539</f>
        <v>491</v>
      </c>
      <c r="F31" s="65">
        <f t="shared" si="7"/>
        <v>-26</v>
      </c>
      <c r="G31" s="352">
        <f>+'Ark1'!R539</f>
        <v>13656</v>
      </c>
      <c r="H31" s="448">
        <f t="shared" si="7"/>
        <v>-1463</v>
      </c>
      <c r="I31" s="155">
        <f>+'Ark1'!AG539</f>
        <v>65.203129880634648</v>
      </c>
      <c r="J31" s="139">
        <f t="shared" si="7"/>
        <v>-2.0424405241796677</v>
      </c>
      <c r="K31" s="155">
        <f>+'Ark1'!AH539</f>
        <v>0.24897480960749849</v>
      </c>
      <c r="L31" s="96"/>
      <c r="M31" s="336"/>
      <c r="N31" s="71"/>
      <c r="O31" s="71"/>
      <c r="P31" s="71"/>
      <c r="Q31" s="55">
        <f>+'Ark1'!S539</f>
        <v>4.5124487404803748</v>
      </c>
      <c r="R31" s="458">
        <f t="shared" si="7"/>
        <v>0.37222782639875529</v>
      </c>
      <c r="S31" s="173"/>
      <c r="T31" s="139"/>
      <c r="U31" s="278"/>
      <c r="V31" s="66"/>
      <c r="W31" s="172"/>
      <c r="X31" s="55">
        <f>+'Ark1'!T539</f>
        <v>4.3044815465729362</v>
      </c>
      <c r="Y31" s="470">
        <f t="shared" si="7"/>
        <v>7.7746974180583628E-2</v>
      </c>
      <c r="Z31" s="155">
        <f>+'Ark1'!U539</f>
        <v>14.001808728763915</v>
      </c>
      <c r="AA31" s="139">
        <f t="shared" si="7"/>
        <v>1.3145145955539999</v>
      </c>
      <c r="AB31" s="278"/>
      <c r="AC31" s="74">
        <f>+'Ark1'!X539</f>
        <v>42.603983596953746</v>
      </c>
      <c r="AD31" s="74">
        <f>+'Ark1'!Y539</f>
        <v>12.770943175161097</v>
      </c>
      <c r="AE31" s="155">
        <f>+'Ark1'!Z539</f>
        <v>7.926560641299802</v>
      </c>
      <c r="AF31" s="155">
        <f>+'Ark1'!Z539</f>
        <v>7.926560641299802</v>
      </c>
      <c r="AG31" s="55">
        <f>+'Ark1'!AA539</f>
        <v>1.215559028499289</v>
      </c>
      <c r="AH31" s="55">
        <f>+'Ark1'!AB539</f>
        <v>2.0249969394219485</v>
      </c>
      <c r="AI31" s="74">
        <f>+'Ark1'!AC539</f>
        <v>31.095503789716684</v>
      </c>
      <c r="AJ31" s="74">
        <f>+'Ark1'!AD539</f>
        <v>52.95619825168756</v>
      </c>
      <c r="AK31" s="74">
        <f>+'Ark1'!AE539</f>
        <v>75.650084284045732</v>
      </c>
      <c r="AL31" s="55">
        <f t="shared" si="8"/>
        <v>3.1029291486806665</v>
      </c>
      <c r="AM31" s="74">
        <f t="shared" si="6"/>
        <v>27.812627291242361</v>
      </c>
      <c r="AN31" s="47"/>
      <c r="AO31" s="4"/>
      <c r="AP31" s="58"/>
      <c r="AQ31" s="57"/>
      <c r="AR31" s="5"/>
      <c r="AS31" s="5"/>
      <c r="AU31" s="13"/>
      <c r="AV31" s="13"/>
      <c r="AW31" s="11"/>
      <c r="AX31" s="11"/>
      <c r="AY31" s="11"/>
    </row>
    <row r="32" spans="1:51" ht="15.6">
      <c r="A32" s="47"/>
      <c r="B32" s="53">
        <f>+'Ark1'!C540</f>
        <v>2011</v>
      </c>
      <c r="C32" s="53">
        <f>+'Ark1'!H540</f>
        <v>1</v>
      </c>
      <c r="D32" s="54"/>
      <c r="E32" s="53">
        <f>+'Ark1'!Q540</f>
        <v>445</v>
      </c>
      <c r="F32" s="65">
        <f t="shared" si="7"/>
        <v>-46</v>
      </c>
      <c r="G32" s="352">
        <f>+'Ark1'!R540</f>
        <v>12555</v>
      </c>
      <c r="H32" s="448">
        <f t="shared" si="7"/>
        <v>-1101</v>
      </c>
      <c r="I32" s="155">
        <f>+'Ark1'!AG540</f>
        <v>67.612992871622552</v>
      </c>
      <c r="J32" s="139">
        <f t="shared" si="7"/>
        <v>2.4098629909879037</v>
      </c>
      <c r="K32" s="155">
        <f>+'Ark1'!AH540</f>
        <v>8.7614496216646756E-2</v>
      </c>
      <c r="L32" s="96"/>
      <c r="M32" s="336"/>
      <c r="N32" s="71"/>
      <c r="O32" s="71"/>
      <c r="P32" s="71"/>
      <c r="Q32" s="55">
        <f>+'Ark1'!S540</f>
        <v>4.4325766626841903</v>
      </c>
      <c r="R32" s="458">
        <f t="shared" si="7"/>
        <v>-7.9872077796184549E-2</v>
      </c>
      <c r="S32" s="173"/>
      <c r="T32" s="139"/>
      <c r="U32" s="278"/>
      <c r="V32" s="66"/>
      <c r="W32" s="172"/>
      <c r="X32" s="55">
        <f>+'Ark1'!T540</f>
        <v>4.4016726403823156</v>
      </c>
      <c r="Y32" s="470">
        <f t="shared" si="7"/>
        <v>9.7191093809379403E-2</v>
      </c>
      <c r="Z32" s="155">
        <f>+'Ark1'!U540</f>
        <v>13.354160095579431</v>
      </c>
      <c r="AA32" s="139">
        <f t="shared" si="7"/>
        <v>-0.64764863318448462</v>
      </c>
      <c r="AB32" s="278"/>
      <c r="AC32" s="74">
        <f>+'Ark1'!X540</f>
        <v>38.486658701712464</v>
      </c>
      <c r="AD32" s="74">
        <f>+'Ark1'!Y540</f>
        <v>11.772202309836718</v>
      </c>
      <c r="AE32" s="155">
        <f>+'Ark1'!Z540</f>
        <v>7.9175277661260308</v>
      </c>
      <c r="AF32" s="155">
        <f>+'Ark1'!Z540</f>
        <v>7.9175277661260308</v>
      </c>
      <c r="AG32" s="55">
        <f>+'Ark1'!AA540</f>
        <v>1.7016326441135046</v>
      </c>
      <c r="AH32" s="55">
        <f>+'Ark1'!AB540</f>
        <v>1.8933189642746515</v>
      </c>
      <c r="AI32" s="74">
        <f>+'Ark1'!AC540</f>
        <v>29.241574357994455</v>
      </c>
      <c r="AJ32" s="74">
        <f>+'Ark1'!AD540</f>
        <v>47.930645198778258</v>
      </c>
      <c r="AK32" s="74">
        <f>+'Ark1'!AE540</f>
        <v>52.964446178535155</v>
      </c>
      <c r="AL32" s="55">
        <f t="shared" si="8"/>
        <v>3.0127307685396438</v>
      </c>
      <c r="AM32" s="74">
        <f t="shared" si="6"/>
        <v>28.213483146067414</v>
      </c>
      <c r="AN32" s="47"/>
      <c r="AP32" s="58"/>
      <c r="AU32" s="13"/>
      <c r="AV32" s="13"/>
      <c r="AW32" s="11"/>
      <c r="AX32" s="11"/>
      <c r="AY32" s="11"/>
    </row>
    <row r="33" spans="1:51" ht="17.25" customHeight="1">
      <c r="A33" s="47"/>
      <c r="B33" s="53">
        <f>+'Ark1'!C541</f>
        <v>2012</v>
      </c>
      <c r="C33" s="53">
        <f>+'Ark1'!H541</f>
        <v>1</v>
      </c>
      <c r="D33" s="54"/>
      <c r="E33" s="53">
        <f>+'Ark1'!Q541</f>
        <v>431</v>
      </c>
      <c r="F33" s="65">
        <f t="shared" si="7"/>
        <v>-14</v>
      </c>
      <c r="G33" s="352">
        <f>+'Ark1'!R541</f>
        <v>12259</v>
      </c>
      <c r="H33" s="448">
        <f t="shared" si="7"/>
        <v>-296</v>
      </c>
      <c r="I33" s="155">
        <f>+'Ark1'!AG541</f>
        <v>62.804643912669363</v>
      </c>
      <c r="J33" s="139">
        <f t="shared" si="7"/>
        <v>-4.8083489589531894</v>
      </c>
      <c r="K33" s="155">
        <f>+'Ark1'!AH541</f>
        <v>0.10604453870625664</v>
      </c>
      <c r="L33" s="96"/>
      <c r="M33" s="336"/>
      <c r="N33" s="71"/>
      <c r="O33" s="71"/>
      <c r="P33" s="71"/>
      <c r="Q33" s="55">
        <f>+'Ark1'!S541</f>
        <v>4.6628599396361858</v>
      </c>
      <c r="R33" s="458">
        <f t="shared" si="7"/>
        <v>0.23028327695199557</v>
      </c>
      <c r="S33" s="173"/>
      <c r="T33" s="139"/>
      <c r="U33" s="278"/>
      <c r="V33" s="66"/>
      <c r="W33" s="172"/>
      <c r="X33" s="55">
        <f>+'Ark1'!T541</f>
        <v>4.5350354841341058</v>
      </c>
      <c r="Y33" s="470">
        <f t="shared" si="7"/>
        <v>0.13336284375179019</v>
      </c>
      <c r="Z33" s="155">
        <f>+'Ark1'!U541</f>
        <v>14.129292764499528</v>
      </c>
      <c r="AA33" s="139">
        <f t="shared" si="7"/>
        <v>0.77513266892009725</v>
      </c>
      <c r="AB33" s="278"/>
      <c r="AC33" s="74">
        <f>+'Ark1'!X541</f>
        <v>41.740761889224245</v>
      </c>
      <c r="AD33" s="74">
        <f>+'Ark1'!Y541</f>
        <v>12.953748266579659</v>
      </c>
      <c r="AE33" s="155">
        <f>+'Ark1'!Z541</f>
        <v>7.74048711593331</v>
      </c>
      <c r="AF33" s="155">
        <f>+'Ark1'!Z541</f>
        <v>7.74048711593331</v>
      </c>
      <c r="AG33" s="55">
        <f>+'Ark1'!AA541</f>
        <v>1.6966640043986903</v>
      </c>
      <c r="AH33" s="55">
        <f>+'Ark1'!AB541</f>
        <v>1.9081550606128828</v>
      </c>
      <c r="AI33" s="74">
        <f>+'Ark1'!AC541</f>
        <v>26.302558748520831</v>
      </c>
      <c r="AJ33" s="74">
        <f>+'Ark1'!AD541</f>
        <v>48.147112143740863</v>
      </c>
      <c r="AK33" s="74">
        <f>+'Ark1'!AE541</f>
        <v>50.32265685461649</v>
      </c>
      <c r="AL33" s="55">
        <f t="shared" si="8"/>
        <v>3.0301773905741527</v>
      </c>
      <c r="AM33" s="74">
        <f t="shared" si="6"/>
        <v>28.443155452436194</v>
      </c>
      <c r="AN33" s="47"/>
      <c r="AO33" s="2"/>
      <c r="AP33" s="58"/>
      <c r="AQ33" s="57"/>
      <c r="AS33" s="5"/>
      <c r="AU33" s="13"/>
      <c r="AV33" s="13"/>
      <c r="AW33" s="11"/>
      <c r="AX33" s="11"/>
      <c r="AY33" s="11"/>
    </row>
    <row r="34" spans="1:51" ht="15.6">
      <c r="A34" s="47"/>
      <c r="B34" s="54">
        <f>+'Ark1'!C542</f>
        <v>2013</v>
      </c>
      <c r="C34" s="54">
        <f>+'Ark1'!H542</f>
        <v>1</v>
      </c>
      <c r="D34" s="54"/>
      <c r="E34" s="54">
        <f>+'Ark1'!Q542</f>
        <v>437</v>
      </c>
      <c r="F34" s="65">
        <f t="shared" si="7"/>
        <v>6</v>
      </c>
      <c r="G34" s="444">
        <f>+'Ark1'!R542</f>
        <v>14935</v>
      </c>
      <c r="H34" s="448">
        <f t="shared" si="7"/>
        <v>2676</v>
      </c>
      <c r="I34" s="170">
        <f>+'Ark1'!AG542</f>
        <v>67.626565024033809</v>
      </c>
      <c r="J34" s="139">
        <f t="shared" si="7"/>
        <v>4.8219211113644462</v>
      </c>
      <c r="K34" s="170">
        <f>+'Ark1'!AH542</f>
        <v>0.28121861399397391</v>
      </c>
      <c r="L34" s="96"/>
      <c r="M34" s="336"/>
      <c r="N34" s="71"/>
      <c r="O34" s="71"/>
      <c r="P34" s="71"/>
      <c r="Q34" s="87">
        <f>+'Ark1'!S542</f>
        <v>4.4645463675929022</v>
      </c>
      <c r="R34" s="458">
        <f t="shared" si="7"/>
        <v>-0.19831357204328359</v>
      </c>
      <c r="S34" s="173"/>
      <c r="T34" s="139"/>
      <c r="U34" s="278"/>
      <c r="V34" s="66"/>
      <c r="W34" s="172"/>
      <c r="X34" s="55">
        <f>+'Ark1'!T542</f>
        <v>4.6601941747572804</v>
      </c>
      <c r="Y34" s="470">
        <f t="shared" si="7"/>
        <v>0.12515869062317453</v>
      </c>
      <c r="Z34" s="155">
        <f>+'Ark1'!U542</f>
        <v>15.048947438901996</v>
      </c>
      <c r="AA34" s="139">
        <f t="shared" si="7"/>
        <v>0.91965467440246762</v>
      </c>
      <c r="AB34" s="278"/>
      <c r="AC34" s="74">
        <f>+'Ark1'!X542</f>
        <v>47.860729829260123</v>
      </c>
      <c r="AD34" s="74">
        <f>+'Ark1'!Y542</f>
        <v>12.607967860729827</v>
      </c>
      <c r="AE34" s="155">
        <f>+'Ark1'!Z542</f>
        <v>7.3482747137732627</v>
      </c>
      <c r="AF34" s="155">
        <f>+'Ark1'!Z542</f>
        <v>7.3482747137732627</v>
      </c>
      <c r="AG34" s="55">
        <f>+'Ark1'!AA542</f>
        <v>1.6871276037985978</v>
      </c>
      <c r="AH34" s="55">
        <f>+'Ark1'!AB542</f>
        <v>1.9960873250183673</v>
      </c>
      <c r="AI34" s="74">
        <f>+'Ark1'!AC542</f>
        <v>27.915624209445578</v>
      </c>
      <c r="AJ34" s="74">
        <f>+'Ark1'!AD542</f>
        <v>50.908428827858287</v>
      </c>
      <c r="AK34" s="74">
        <f>+'Ark1'!AE542</f>
        <v>57.890534543376241</v>
      </c>
      <c r="AL34" s="55">
        <f t="shared" si="8"/>
        <v>3.3707674195386983</v>
      </c>
      <c r="AM34" s="74">
        <f t="shared" si="6"/>
        <v>34.17620137299771</v>
      </c>
      <c r="AN34" s="47"/>
      <c r="AO34" s="2"/>
      <c r="AP34" s="58"/>
      <c r="AQ34" s="57"/>
      <c r="AU34" s="13"/>
      <c r="AV34" s="13"/>
      <c r="AW34" s="11"/>
      <c r="AX34" s="11"/>
      <c r="AY34" s="11"/>
    </row>
    <row r="35" spans="1:51" ht="15.6">
      <c r="A35" s="47"/>
      <c r="B35" s="54">
        <f>+'Ark1'!C543</f>
        <v>2014</v>
      </c>
      <c r="C35" s="54">
        <f>+'Ark1'!H543</f>
        <v>1</v>
      </c>
      <c r="D35" s="54"/>
      <c r="E35" s="54">
        <f>+'Ark1'!Q543</f>
        <v>413</v>
      </c>
      <c r="F35" s="65">
        <f t="shared" si="7"/>
        <v>-24</v>
      </c>
      <c r="G35" s="444">
        <f>+'Ark1'!R543</f>
        <v>13320</v>
      </c>
      <c r="H35" s="448">
        <f t="shared" si="7"/>
        <v>-1615</v>
      </c>
      <c r="I35" s="170">
        <f>+'Ark1'!AG543</f>
        <v>67.597291433457514</v>
      </c>
      <c r="J35" s="139">
        <f t="shared" si="7"/>
        <v>-2.9273590576295305E-2</v>
      </c>
      <c r="K35" s="170">
        <f>+'Ark1'!AH543</f>
        <v>0.27777777777777779</v>
      </c>
      <c r="L35" s="96"/>
      <c r="M35" s="336"/>
      <c r="N35" s="71"/>
      <c r="O35" s="71"/>
      <c r="P35" s="71"/>
      <c r="Q35" s="87">
        <f>+'Ark1'!S543</f>
        <v>4.782057057057056</v>
      </c>
      <c r="R35" s="458">
        <f t="shared" si="7"/>
        <v>0.31751068946415373</v>
      </c>
      <c r="S35" s="173"/>
      <c r="T35" s="139"/>
      <c r="U35" s="278"/>
      <c r="V35" s="66"/>
      <c r="W35" s="172"/>
      <c r="X35" s="55">
        <f>+'Ark1'!T543</f>
        <v>4.8186936936936942</v>
      </c>
      <c r="Y35" s="470">
        <f t="shared" si="7"/>
        <v>0.15849951893641379</v>
      </c>
      <c r="Z35" s="155">
        <f>+'Ark1'!U543</f>
        <v>14.303348348348356</v>
      </c>
      <c r="AA35" s="139">
        <f t="shared" si="7"/>
        <v>-0.7455990905536396</v>
      </c>
      <c r="AB35" s="278"/>
      <c r="AC35" s="74">
        <f>+'Ark1'!X543</f>
        <v>43.806306306306304</v>
      </c>
      <c r="AD35" s="74">
        <f>+'Ark1'!Y543</f>
        <v>13.558558558558561</v>
      </c>
      <c r="AE35" s="155">
        <f>+'Ark1'!Z543</f>
        <v>7.7762948800721299</v>
      </c>
      <c r="AF35" s="155">
        <f>+'Ark1'!Z543</f>
        <v>7.7762948800721299</v>
      </c>
      <c r="AG35" s="55">
        <f>+'Ark1'!AA543</f>
        <v>1.5626628836815013</v>
      </c>
      <c r="AH35" s="55">
        <f>+'Ark1'!AB543</f>
        <v>2.0115123855814603</v>
      </c>
      <c r="AI35" s="74">
        <f>+'Ark1'!AC543</f>
        <v>26.325191342421025</v>
      </c>
      <c r="AJ35" s="74">
        <f>+'Ark1'!AD543</f>
        <v>53.190168672805449</v>
      </c>
      <c r="AK35" s="74">
        <f>+'Ark1'!AE543</f>
        <v>53.642757600152414</v>
      </c>
      <c r="AL35" s="55">
        <f t="shared" si="8"/>
        <v>2.9910451041650337</v>
      </c>
      <c r="AM35" s="74">
        <f t="shared" si="6"/>
        <v>32.251815980629537</v>
      </c>
      <c r="AN35" s="47"/>
      <c r="AO35" s="2"/>
      <c r="AP35" s="58"/>
      <c r="AQ35" s="57"/>
      <c r="AU35" s="13"/>
      <c r="AV35" s="13"/>
      <c r="AW35" s="11"/>
      <c r="AX35" s="11"/>
      <c r="AY35" s="11"/>
    </row>
    <row r="36" spans="1:51" ht="15.6">
      <c r="A36" s="47"/>
      <c r="B36" s="54">
        <f>+'Ark1'!C544</f>
        <v>2015</v>
      </c>
      <c r="C36" s="54">
        <f>+'Ark1'!H544</f>
        <v>1</v>
      </c>
      <c r="D36" s="54"/>
      <c r="E36" s="54">
        <f>+'Ark1'!Q544</f>
        <v>412</v>
      </c>
      <c r="F36" s="65">
        <f t="shared" ref="F36" si="9">+E36-E35</f>
        <v>-1</v>
      </c>
      <c r="G36" s="444">
        <f>+'Ark1'!R544</f>
        <v>14888</v>
      </c>
      <c r="H36" s="448">
        <f t="shared" ref="H36" si="10">+G36-G35</f>
        <v>1568</v>
      </c>
      <c r="I36" s="170">
        <f>+'Ark1'!AG544</f>
        <v>65.824814763384964</v>
      </c>
      <c r="J36" s="139">
        <f t="shared" ref="J36" si="11">+I36-I35</f>
        <v>-1.7724766700725496</v>
      </c>
      <c r="K36" s="170">
        <f>+'Ark1'!AH544</f>
        <v>0.107469102632993</v>
      </c>
      <c r="L36" s="96"/>
      <c r="M36" s="336"/>
      <c r="N36" s="71"/>
      <c r="O36" s="71"/>
      <c r="P36" s="71"/>
      <c r="Q36" s="87">
        <f>+'Ark1'!S544</f>
        <v>4.7354916711445458</v>
      </c>
      <c r="R36" s="458">
        <f t="shared" ref="R36" si="12">+Q36-Q35</f>
        <v>-4.6565385912510138E-2</v>
      </c>
      <c r="S36" s="173"/>
      <c r="T36" s="139"/>
      <c r="U36" s="278"/>
      <c r="V36" s="66"/>
      <c r="W36" s="172"/>
      <c r="X36" s="55">
        <f>+'Ark1'!T544</f>
        <v>4.4845513164965052</v>
      </c>
      <c r="Y36" s="470">
        <f t="shared" ref="Y36" si="13">+X36-X35</f>
        <v>-0.33414237719718898</v>
      </c>
      <c r="Z36" s="155">
        <f>+'Ark1'!U544</f>
        <v>12.41762493283183</v>
      </c>
      <c r="AA36" s="139">
        <f t="shared" ref="AA36" si="14">+Z36-Z35</f>
        <v>-1.8857234155165266</v>
      </c>
      <c r="AB36" s="278"/>
      <c r="AC36" s="74">
        <f>+'Ark1'!X544</f>
        <v>31.226491133799026</v>
      </c>
      <c r="AD36" s="74">
        <f>+'Ark1'!Y544</f>
        <v>11.821601289629236</v>
      </c>
      <c r="AE36" s="155">
        <f>+'Ark1'!Z544</f>
        <v>7.8519252030303104</v>
      </c>
      <c r="AF36" s="155">
        <f>+'Ark1'!Z544</f>
        <v>7.8519252030303104</v>
      </c>
      <c r="AG36" s="55">
        <f>+'Ark1'!AA544</f>
        <v>1.5252744003304957</v>
      </c>
      <c r="AH36" s="55">
        <f>+'Ark1'!AB544</f>
        <v>1.9360831527584497</v>
      </c>
      <c r="AI36" s="74">
        <f>+'Ark1'!AC544</f>
        <v>23.905949934038393</v>
      </c>
      <c r="AJ36" s="74">
        <f>+'Ark1'!AD544</f>
        <v>52.02265405349241</v>
      </c>
      <c r="AK36" s="74">
        <f>+'Ark1'!AE544</f>
        <v>52.328206118311677</v>
      </c>
      <c r="AL36" s="55">
        <f t="shared" si="8"/>
        <v>2.6222461774134107</v>
      </c>
      <c r="AM36" s="74">
        <f t="shared" si="6"/>
        <v>36.135922330097088</v>
      </c>
      <c r="AN36" s="47"/>
      <c r="AO36" s="14"/>
      <c r="AP36" s="58"/>
      <c r="AQ36" s="13"/>
      <c r="AU36" s="13"/>
      <c r="AV36" s="13"/>
      <c r="AW36" s="11"/>
      <c r="AX36" s="11"/>
      <c r="AY36" s="11"/>
    </row>
    <row r="37" spans="1:51" ht="15.6">
      <c r="A37" s="47"/>
      <c r="B37" s="54">
        <f>+'Ark1'!C545</f>
        <v>2016</v>
      </c>
      <c r="C37" s="54">
        <f>+'Ark1'!H545</f>
        <v>1</v>
      </c>
      <c r="D37" s="54"/>
      <c r="E37" s="54">
        <f>+'Ark1'!Q545</f>
        <v>425</v>
      </c>
      <c r="F37" s="65">
        <f t="shared" ref="F37:F40" si="15">+E37-E36</f>
        <v>13</v>
      </c>
      <c r="G37" s="444">
        <f>+'Ark1'!R545</f>
        <v>14580</v>
      </c>
      <c r="H37" s="448">
        <f t="shared" ref="H37:H40" si="16">+G37-G36</f>
        <v>-308</v>
      </c>
      <c r="I37" s="170">
        <f>+'Ark1'!AG545</f>
        <v>65.119341767232484</v>
      </c>
      <c r="J37" s="139">
        <f t="shared" ref="J37:J40" si="17">+I37-I36</f>
        <v>-0.70547299615247994</v>
      </c>
      <c r="K37" s="170">
        <f>+'Ark1'!AH545</f>
        <v>0.24005486968449927</v>
      </c>
      <c r="L37" s="96"/>
      <c r="M37" s="336"/>
      <c r="N37" s="71"/>
      <c r="O37" s="71"/>
      <c r="P37" s="71"/>
      <c r="Q37" s="87">
        <f>+'Ark1'!S545</f>
        <v>4.9406721536351164</v>
      </c>
      <c r="R37" s="458">
        <f t="shared" ref="R37:R40" si="18">+Q37-Q36</f>
        <v>0.20518048249057053</v>
      </c>
      <c r="S37" s="173"/>
      <c r="T37" s="139"/>
      <c r="U37" s="278"/>
      <c r="V37" s="66"/>
      <c r="W37" s="172"/>
      <c r="X37" s="55">
        <f>+'Ark1'!T545</f>
        <v>4.7320987654320996</v>
      </c>
      <c r="Y37" s="470">
        <f t="shared" ref="Y37:Y40" si="19">+X37-X36</f>
        <v>0.24754744893559444</v>
      </c>
      <c r="Z37" s="155">
        <f>+'Ark1'!U545</f>
        <v>13.009437585733902</v>
      </c>
      <c r="AA37" s="139">
        <f t="shared" ref="AA37:AA40" si="20">+Z37-Z36</f>
        <v>0.59181265290207286</v>
      </c>
      <c r="AB37" s="278"/>
      <c r="AC37" s="74">
        <f>+'Ark1'!X545</f>
        <v>33.593964334705078</v>
      </c>
      <c r="AD37" s="74">
        <f>+'Ark1'!Y545</f>
        <v>13.02469135802469</v>
      </c>
      <c r="AE37" s="155">
        <f>+'Ark1'!Z545</f>
        <v>8.044944230212419</v>
      </c>
      <c r="AF37" s="155">
        <f>+'Ark1'!Z545</f>
        <v>8.044944230212419</v>
      </c>
      <c r="AG37" s="55">
        <f>+'Ark1'!AA545</f>
        <v>1.5103139103776655</v>
      </c>
      <c r="AH37" s="55">
        <f>+'Ark1'!AB545</f>
        <v>1.9632001564901436</v>
      </c>
      <c r="AI37" s="74">
        <f>+'Ark1'!AC545</f>
        <v>19.914606345989327</v>
      </c>
      <c r="AJ37" s="74">
        <f>+'Ark1'!AD545</f>
        <v>47.664826843661714</v>
      </c>
      <c r="AK37" s="74">
        <f>+'Ark1'!AE545</f>
        <v>55.091466797178761</v>
      </c>
      <c r="AL37" s="55">
        <f t="shared" ref="AL37:AL40" si="21">+Z37/Q37</f>
        <v>2.6331311168182174</v>
      </c>
      <c r="AM37" s="74">
        <f t="shared" si="6"/>
        <v>34.305882352941175</v>
      </c>
      <c r="AN37" s="47"/>
      <c r="AO37" s="14"/>
      <c r="AP37" s="58"/>
      <c r="AQ37" s="13"/>
      <c r="AU37" s="13"/>
      <c r="AV37" s="13"/>
      <c r="AW37" s="11"/>
      <c r="AX37" s="11"/>
      <c r="AY37" s="11"/>
    </row>
    <row r="38" spans="1:51" ht="15.6">
      <c r="A38" s="47"/>
      <c r="B38" s="54">
        <f>+'Ark1'!C546</f>
        <v>2017</v>
      </c>
      <c r="C38" s="54">
        <f>+'Ark1'!H546</f>
        <v>1</v>
      </c>
      <c r="D38" s="54"/>
      <c r="E38" s="54">
        <f>+'Ark1'!Q546</f>
        <v>441</v>
      </c>
      <c r="F38" s="65">
        <f t="shared" si="15"/>
        <v>16</v>
      </c>
      <c r="G38" s="444">
        <f>+'Ark1'!R546</f>
        <v>18111</v>
      </c>
      <c r="H38" s="448">
        <f t="shared" si="16"/>
        <v>3531</v>
      </c>
      <c r="I38" s="170">
        <f>+'Ark1'!AG546</f>
        <v>65.849855448506247</v>
      </c>
      <c r="J38" s="139">
        <f t="shared" si="17"/>
        <v>0.73051368127376293</v>
      </c>
      <c r="K38" s="170">
        <f>+'Ark1'!AH546</f>
        <v>0.22638175694329407</v>
      </c>
      <c r="L38" s="96"/>
      <c r="M38" s="336"/>
      <c r="N38" s="71"/>
      <c r="O38" s="71"/>
      <c r="P38" s="71"/>
      <c r="Q38" s="87">
        <f>+'Ark1'!S546</f>
        <v>4.7840538899011644</v>
      </c>
      <c r="R38" s="458">
        <f t="shared" si="18"/>
        <v>-0.15661826373395193</v>
      </c>
      <c r="S38" s="173"/>
      <c r="T38" s="139"/>
      <c r="U38" s="278"/>
      <c r="V38" s="66"/>
      <c r="W38" s="172"/>
      <c r="X38" s="55">
        <f>+'Ark1'!T546</f>
        <v>4.6511512340566519</v>
      </c>
      <c r="Y38" s="470">
        <f t="shared" si="19"/>
        <v>-8.0947531375447745E-2</v>
      </c>
      <c r="Z38" s="155">
        <f>+'Ark1'!U546</f>
        <v>12.465827397714053</v>
      </c>
      <c r="AA38" s="139">
        <f t="shared" si="20"/>
        <v>-0.54361018801984962</v>
      </c>
      <c r="AB38" s="278"/>
      <c r="AC38" s="74">
        <f>+'Ark1'!X546</f>
        <v>31.317983545911321</v>
      </c>
      <c r="AD38" s="74">
        <f>+'Ark1'!Y546</f>
        <v>11.054055546353045</v>
      </c>
      <c r="AE38" s="155">
        <f>+'Ark1'!Z546</f>
        <v>7.7745914730858274</v>
      </c>
      <c r="AF38" s="155">
        <f>+'Ark1'!Z546</f>
        <v>7.7745914730858274</v>
      </c>
      <c r="AG38" s="55">
        <f>+'Ark1'!AA546</f>
        <v>1.4846579765181205</v>
      </c>
      <c r="AH38" s="55">
        <f>+'Ark1'!AB546</f>
        <v>1.95930625062905</v>
      </c>
      <c r="AI38" s="74">
        <f>+'Ark1'!AC546</f>
        <v>16.597010455616875</v>
      </c>
      <c r="AJ38" s="74">
        <f>+'Ark1'!AD546</f>
        <v>44.739704375535005</v>
      </c>
      <c r="AK38" s="74">
        <f>+'Ark1'!AE546</f>
        <v>51.296643331474989</v>
      </c>
      <c r="AL38" s="55">
        <f t="shared" si="21"/>
        <v>2.6057037994552332</v>
      </c>
      <c r="AM38" s="74">
        <f t="shared" si="6"/>
        <v>41.068027210884352</v>
      </c>
      <c r="AN38" s="47"/>
      <c r="AO38" s="14"/>
      <c r="AP38" s="58"/>
      <c r="AQ38" s="13"/>
      <c r="AU38" s="13"/>
      <c r="AV38" s="13"/>
      <c r="AW38" s="11"/>
      <c r="AX38" s="11"/>
      <c r="AY38" s="11"/>
    </row>
    <row r="39" spans="1:51" ht="15.6">
      <c r="A39" s="47"/>
      <c r="B39" s="54">
        <f>+'Ark1'!C547</f>
        <v>2018</v>
      </c>
      <c r="C39" s="54">
        <f>+'Ark1'!H547</f>
        <v>1</v>
      </c>
      <c r="D39" s="54"/>
      <c r="E39" s="54">
        <f>+'Ark1'!Q547</f>
        <v>449</v>
      </c>
      <c r="F39" s="65">
        <f t="shared" si="15"/>
        <v>8</v>
      </c>
      <c r="G39" s="444">
        <f>+'Ark1'!R547</f>
        <v>18429</v>
      </c>
      <c r="H39" s="448">
        <f t="shared" si="16"/>
        <v>318</v>
      </c>
      <c r="I39" s="170">
        <f>+'Ark1'!AG547</f>
        <v>65.530379399514473</v>
      </c>
      <c r="J39" s="139">
        <f t="shared" si="17"/>
        <v>-0.31947604899177406</v>
      </c>
      <c r="K39" s="170">
        <f>+'Ark1'!AH547</f>
        <v>0.47750827500135662</v>
      </c>
      <c r="L39" s="96"/>
      <c r="M39" s="336"/>
      <c r="N39" s="71"/>
      <c r="O39" s="71"/>
      <c r="P39" s="71"/>
      <c r="Q39" s="87">
        <f>+'Ark1'!S547</f>
        <v>5.0473167290683163</v>
      </c>
      <c r="R39" s="458">
        <f t="shared" si="18"/>
        <v>0.26326283916715187</v>
      </c>
      <c r="S39" s="173"/>
      <c r="T39" s="139"/>
      <c r="U39" s="278"/>
      <c r="V39" s="66"/>
      <c r="W39" s="172"/>
      <c r="X39" s="55">
        <f>+'Ark1'!T547</f>
        <v>4.7265179879537689</v>
      </c>
      <c r="Y39" s="470">
        <f t="shared" si="19"/>
        <v>7.5366753897117E-2</v>
      </c>
      <c r="Z39" s="155">
        <f>+'Ark1'!U547</f>
        <v>12.206398068261977</v>
      </c>
      <c r="AA39" s="139">
        <f t="shared" si="20"/>
        <v>-0.25942932945207531</v>
      </c>
      <c r="AB39" s="278"/>
      <c r="AC39" s="74">
        <f>+'Ark1'!X547</f>
        <v>28.997775245536921</v>
      </c>
      <c r="AD39" s="74">
        <f>+'Ark1'!Y547</f>
        <v>10.233870530142712</v>
      </c>
      <c r="AE39" s="155">
        <f>+'Ark1'!Z547</f>
        <v>7.554581502792578</v>
      </c>
      <c r="AF39" s="155">
        <f>+'Ark1'!Z547</f>
        <v>7.554581502792578</v>
      </c>
      <c r="AG39" s="55">
        <f>+'Ark1'!AA547</f>
        <v>1.4538823656176636</v>
      </c>
      <c r="AH39" s="55">
        <f>+'Ark1'!AB547</f>
        <v>1.8624588822384849</v>
      </c>
      <c r="AI39" s="74">
        <f>+'Ark1'!AC547</f>
        <v>7.7750591230045405</v>
      </c>
      <c r="AJ39" s="74">
        <f>+'Ark1'!AD547</f>
        <v>40.753726379718309</v>
      </c>
      <c r="AK39" s="74">
        <f>+'Ark1'!AE547</f>
        <v>46.02318126160975</v>
      </c>
      <c r="AL39" s="55">
        <f t="shared" si="21"/>
        <v>2.4183935194641837</v>
      </c>
      <c r="AM39" s="74">
        <f t="shared" si="6"/>
        <v>41.044543429844097</v>
      </c>
      <c r="AN39" s="47"/>
      <c r="AO39" s="14"/>
      <c r="AP39" s="58"/>
      <c r="AQ39" s="13"/>
      <c r="AU39" s="13"/>
      <c r="AV39" s="13"/>
      <c r="AW39" s="11"/>
      <c r="AX39" s="11"/>
      <c r="AY39" s="11"/>
    </row>
    <row r="40" spans="1:51" ht="15.6">
      <c r="A40" s="47"/>
      <c r="B40" s="54">
        <f>+'Ark1'!C548</f>
        <v>2019</v>
      </c>
      <c r="C40" s="54">
        <f>+'Ark1'!H548</f>
        <v>1</v>
      </c>
      <c r="D40" s="54"/>
      <c r="E40" s="54">
        <f>+'Ark1'!Q548</f>
        <v>425</v>
      </c>
      <c r="F40" s="65">
        <f t="shared" si="15"/>
        <v>-24</v>
      </c>
      <c r="G40" s="444">
        <f>+'Ark1'!R548</f>
        <v>16953</v>
      </c>
      <c r="H40" s="448">
        <f t="shared" si="16"/>
        <v>-1476</v>
      </c>
      <c r="I40" s="170">
        <f>+'Ark1'!AG548</f>
        <v>62.495853309753805</v>
      </c>
      <c r="J40" s="139">
        <f t="shared" si="17"/>
        <v>-3.0345260897606678</v>
      </c>
      <c r="K40" s="170">
        <f>+'Ark1'!AH548</f>
        <v>0.36571698224503041</v>
      </c>
      <c r="L40" s="96"/>
      <c r="M40" s="336"/>
      <c r="N40" s="71"/>
      <c r="O40" s="71"/>
      <c r="P40" s="71"/>
      <c r="Q40" s="87">
        <f>+'Ark1'!S548</f>
        <v>4.892821329558191</v>
      </c>
      <c r="R40" s="458">
        <f t="shared" si="18"/>
        <v>-0.15449539951012525</v>
      </c>
      <c r="S40" s="173"/>
      <c r="T40" s="139"/>
      <c r="U40" s="278"/>
      <c r="V40" s="66"/>
      <c r="W40" s="172"/>
      <c r="X40" s="55">
        <f>+'Ark1'!T548</f>
        <v>4.8653335692797741</v>
      </c>
      <c r="Y40" s="470">
        <f t="shared" si="19"/>
        <v>0.13881558132600524</v>
      </c>
      <c r="Z40" s="155">
        <f>+'Ark1'!U548</f>
        <v>12.303796378222131</v>
      </c>
      <c r="AA40" s="139">
        <f t="shared" si="20"/>
        <v>9.739830996015364E-2</v>
      </c>
      <c r="AB40" s="278"/>
      <c r="AC40" s="74">
        <f>+'Ark1'!X548</f>
        <v>29.239662596590566</v>
      </c>
      <c r="AD40" s="74">
        <f>+'Ark1'!Y548</f>
        <v>10.9361175013272</v>
      </c>
      <c r="AE40" s="155">
        <f>+'Ark1'!Z548</f>
        <v>7.7448737167498782</v>
      </c>
      <c r="AF40" s="155">
        <f>+'Ark1'!Z548</f>
        <v>7.7448737167498782</v>
      </c>
      <c r="AG40" s="55">
        <f>+'Ark1'!AA548</f>
        <v>1.4327006587962781</v>
      </c>
      <c r="AH40" s="55">
        <f>+'Ark1'!AB548</f>
        <v>1.990977651706594</v>
      </c>
      <c r="AI40" s="74">
        <f>+'Ark1'!AC548</f>
        <v>18.386508550608937</v>
      </c>
      <c r="AJ40" s="74">
        <f>+'Ark1'!AD548</f>
        <v>39.682644551143213</v>
      </c>
      <c r="AK40" s="74">
        <f>+'Ark1'!AE548</f>
        <v>44.005763944431202</v>
      </c>
      <c r="AL40" s="55">
        <f t="shared" si="21"/>
        <v>2.5146629213483118</v>
      </c>
      <c r="AM40" s="74">
        <f t="shared" si="6"/>
        <v>39.889411764705883</v>
      </c>
      <c r="AN40" s="47"/>
      <c r="AO40" s="14"/>
      <c r="AP40" s="58"/>
      <c r="AQ40" s="13"/>
      <c r="AU40" s="13"/>
      <c r="AV40" s="13"/>
      <c r="AW40" s="11"/>
      <c r="AX40" s="11"/>
      <c r="AY40" s="11"/>
    </row>
    <row r="41" spans="1:51" ht="15.6">
      <c r="A41" s="47"/>
      <c r="B41" s="54">
        <f>+'Ark1'!C549</f>
        <v>2020</v>
      </c>
      <c r="C41" s="54">
        <f>+'Ark1'!H549</f>
        <v>1</v>
      </c>
      <c r="D41" s="54"/>
      <c r="E41" s="54">
        <f>+'Ark1'!Q549</f>
        <v>422</v>
      </c>
      <c r="F41" s="65">
        <f t="shared" ref="F41" si="22">+E41-E40</f>
        <v>-3</v>
      </c>
      <c r="G41" s="444">
        <f>+'Ark1'!R549</f>
        <v>17141</v>
      </c>
      <c r="H41" s="448">
        <f t="shared" ref="H41" si="23">+G41-G40</f>
        <v>188</v>
      </c>
      <c r="I41" s="170">
        <f>+'Ark1'!AG549</f>
        <v>65.787017999307238</v>
      </c>
      <c r="J41" s="139">
        <f t="shared" ref="J41" si="24">+I41-I40</f>
        <v>3.2911646895534332</v>
      </c>
      <c r="K41" s="170">
        <f>+'Ark1'!AH549</f>
        <v>0.3208680940435214</v>
      </c>
      <c r="L41" s="96"/>
      <c r="M41" s="336"/>
      <c r="N41" s="71"/>
      <c r="O41" s="71"/>
      <c r="P41" s="71"/>
      <c r="Q41" s="87">
        <f>+'Ark1'!S549</f>
        <v>5.0196604632168489</v>
      </c>
      <c r="R41" s="458">
        <f t="shared" ref="R41" si="25">+Q41-Q40</f>
        <v>0.12683913365865784</v>
      </c>
      <c r="S41" s="173"/>
      <c r="T41" s="139"/>
      <c r="U41" s="278"/>
      <c r="V41" s="66"/>
      <c r="W41" s="172"/>
      <c r="X41" s="55">
        <f>+'Ark1'!T549</f>
        <v>5.1283472376174082</v>
      </c>
      <c r="Y41" s="470">
        <f t="shared" ref="Y41" si="26">+X41-X40</f>
        <v>0.26301366833763407</v>
      </c>
      <c r="Z41" s="155">
        <f>+'Ark1'!U549</f>
        <v>12.685818797036296</v>
      </c>
      <c r="AA41" s="139">
        <f t="shared" ref="AA41" si="27">+Z41-Z40</f>
        <v>0.38202241881416477</v>
      </c>
      <c r="AB41" s="278"/>
      <c r="AC41" s="74">
        <f>+'Ark1'!X549</f>
        <v>31.684265795461176</v>
      </c>
      <c r="AD41" s="74">
        <f>+'Ark1'!Y549</f>
        <v>12.297998949886242</v>
      </c>
      <c r="AE41" s="155">
        <f>+'Ark1'!Z549</f>
        <v>7.9140012236921988</v>
      </c>
      <c r="AF41" s="155">
        <f>+'Ark1'!Z549</f>
        <v>7.9140012236921988</v>
      </c>
      <c r="AG41" s="55">
        <f>+'Ark1'!AA549</f>
        <v>1.4281781429901539</v>
      </c>
      <c r="AH41" s="55">
        <f>+'Ark1'!AB549</f>
        <v>2.0592647959287742</v>
      </c>
      <c r="AI41" s="74">
        <f>+'Ark1'!AC549</f>
        <v>13.839194714094852</v>
      </c>
      <c r="AJ41" s="74">
        <f>+'Ark1'!AD549</f>
        <v>32.652895444653161</v>
      </c>
      <c r="AK41" s="74">
        <f>+'Ark1'!AE549</f>
        <v>40.97813807986001</v>
      </c>
      <c r="AL41" s="55">
        <f t="shared" ref="AL41" si="28">+Z41/Q41</f>
        <v>2.5272264707933232</v>
      </c>
      <c r="AM41" s="74">
        <f t="shared" si="6"/>
        <v>40.618483412322277</v>
      </c>
      <c r="AN41" s="47"/>
      <c r="AO41" s="14"/>
      <c r="AP41" s="58"/>
      <c r="AQ41" s="13"/>
      <c r="AU41" s="13"/>
      <c r="AV41" s="13"/>
      <c r="AW41" s="11"/>
      <c r="AX41" s="11"/>
      <c r="AY41" s="11"/>
    </row>
    <row r="42" spans="1:51" ht="15.6">
      <c r="A42" s="47"/>
      <c r="B42" s="54">
        <f>+'Ark1'!C550</f>
        <v>2021</v>
      </c>
      <c r="C42" s="54">
        <f>+'Ark1'!H550</f>
        <v>1</v>
      </c>
      <c r="D42" s="54"/>
      <c r="E42" s="54">
        <f>+'Ark1'!Q550</f>
        <v>424</v>
      </c>
      <c r="F42" s="65">
        <f t="shared" ref="F42" si="29">+E42-E41</f>
        <v>2</v>
      </c>
      <c r="G42" s="444">
        <f>+'Ark1'!R550</f>
        <v>16779</v>
      </c>
      <c r="H42" s="448">
        <f t="shared" ref="H42" si="30">+G42-G41</f>
        <v>-362</v>
      </c>
      <c r="I42" s="170">
        <f>+'Ark1'!AG550</f>
        <v>63.448528712892816</v>
      </c>
      <c r="J42" s="139">
        <f t="shared" ref="J42" si="31">+I42-I41</f>
        <v>-2.338489286414422</v>
      </c>
      <c r="K42" s="170">
        <f>+'Ark1'!AH550</f>
        <v>0.44102747481971505</v>
      </c>
      <c r="L42" s="96"/>
      <c r="M42" s="336"/>
      <c r="N42" s="71"/>
      <c r="O42" s="71"/>
      <c r="P42" s="71"/>
      <c r="Q42" s="87">
        <f>+'Ark1'!S550</f>
        <v>5.0787293640860591</v>
      </c>
      <c r="R42" s="458">
        <f t="shared" ref="R42" si="32">+Q42-Q41</f>
        <v>5.9068900869210239E-2</v>
      </c>
      <c r="S42" s="173"/>
      <c r="T42" s="139"/>
      <c r="U42" s="278"/>
      <c r="V42" s="66"/>
      <c r="W42" s="172"/>
      <c r="X42" s="55">
        <f>+'Ark1'!T550</f>
        <v>4.8920078669765772</v>
      </c>
      <c r="Y42" s="470">
        <f t="shared" ref="Y42" si="33">+X42-X41</f>
        <v>-0.23633937064083099</v>
      </c>
      <c r="Z42" s="155">
        <f>+'Ark1'!U550</f>
        <v>12.723232612193828</v>
      </c>
      <c r="AA42" s="139">
        <f t="shared" ref="AA42" si="34">+Z42-Z41</f>
        <v>3.7413815157531616E-2</v>
      </c>
      <c r="AB42" s="278"/>
      <c r="AC42" s="74">
        <f>+'Ark1'!X550</f>
        <v>30.80040526849038</v>
      </c>
      <c r="AD42" s="74">
        <f>+'Ark1'!Y550</f>
        <v>12.199773526431851</v>
      </c>
      <c r="AE42" s="155">
        <f>+'Ark1'!Z550</f>
        <v>7.8285620011801935</v>
      </c>
      <c r="AF42" s="155">
        <f>+'Ark1'!Z550</f>
        <v>7.8285620011801935</v>
      </c>
      <c r="AG42" s="55">
        <f>+'Ark1'!AA550</f>
        <v>1.4566668973552419</v>
      </c>
      <c r="AH42" s="55">
        <f>+'Ark1'!AB550</f>
        <v>2.0341608230876158</v>
      </c>
      <c r="AI42" s="74">
        <f>+'Ark1'!AC550</f>
        <v>22.491672906394822</v>
      </c>
      <c r="AJ42" s="74">
        <f>+'Ark1'!AD550</f>
        <v>36.484473434441504</v>
      </c>
      <c r="AK42" s="74">
        <f>+'Ark1'!AE550</f>
        <v>46.296644442938657</v>
      </c>
      <c r="AL42" s="55">
        <f t="shared" ref="AL42" si="35">+Z42/Q42</f>
        <v>2.5051999624483696</v>
      </c>
      <c r="AM42" s="74">
        <f t="shared" si="6"/>
        <v>39.573113207547166</v>
      </c>
      <c r="AN42" s="47"/>
      <c r="AO42" s="14"/>
      <c r="AP42" s="58"/>
      <c r="AQ42" s="13"/>
      <c r="AU42" s="13"/>
      <c r="AV42" s="13"/>
      <c r="AW42" s="11"/>
      <c r="AX42" s="11"/>
      <c r="AY42" s="11"/>
    </row>
    <row r="43" spans="1:51" ht="15.6">
      <c r="A43" s="47"/>
      <c r="B43" s="54">
        <f>+'Ark1'!C551</f>
        <v>2022</v>
      </c>
      <c r="C43" s="54">
        <f>+'Ark1'!H551</f>
        <v>1</v>
      </c>
      <c r="D43" s="54"/>
      <c r="E43" s="54">
        <f>+'Ark1'!Q551</f>
        <v>417</v>
      </c>
      <c r="F43" s="65">
        <f t="shared" ref="F43" si="36">+E43-E42</f>
        <v>-7</v>
      </c>
      <c r="G43" s="444">
        <f>+'Ark1'!R551</f>
        <v>16794</v>
      </c>
      <c r="H43" s="448">
        <f t="shared" ref="H43" si="37">+G43-G42</f>
        <v>15</v>
      </c>
      <c r="I43" s="170">
        <f>+'Ark1'!AG551</f>
        <v>64.328131595673327</v>
      </c>
      <c r="J43" s="139">
        <f t="shared" ref="J43" si="38">+I43-I42</f>
        <v>0.87960288278051024</v>
      </c>
      <c r="K43" s="170">
        <f>+'Ark1'!AH551</f>
        <v>0.27390734786233178</v>
      </c>
      <c r="L43" s="96"/>
      <c r="M43" s="323">
        <f>+'Ark1'!AI551</f>
        <v>0</v>
      </c>
      <c r="N43" s="71"/>
      <c r="O43" s="71"/>
      <c r="P43" s="71"/>
      <c r="Q43" s="87">
        <f>+'Ark1'!S551</f>
        <v>5.1510658568536396</v>
      </c>
      <c r="R43" s="458">
        <f t="shared" ref="R43" si="39">+Q43-Q42</f>
        <v>7.2336492767580474E-2</v>
      </c>
      <c r="S43" s="173"/>
      <c r="T43" s="139"/>
      <c r="U43" s="278"/>
      <c r="V43" s="66"/>
      <c r="W43" s="172"/>
      <c r="X43" s="55">
        <f>+'Ark1'!T551</f>
        <v>4.8659044896987007</v>
      </c>
      <c r="Y43" s="470">
        <f t="shared" ref="Y43" si="40">+X43-X42</f>
        <v>-2.6103377277876483E-2</v>
      </c>
      <c r="Z43" s="155">
        <f>+'Ark1'!U551</f>
        <v>12.345429915445951</v>
      </c>
      <c r="AA43" s="139">
        <f t="shared" ref="AA43" si="41">+Z43-Z42</f>
        <v>-0.37780269674787625</v>
      </c>
      <c r="AB43" s="278"/>
      <c r="AC43" s="74">
        <f>+'Ark1'!X551</f>
        <v>28.992497320471596</v>
      </c>
      <c r="AD43" s="74">
        <f>+'Ark1'!Y551</f>
        <v>11.099202095986662</v>
      </c>
      <c r="AE43" s="155">
        <f>+'Ark1'!Z551</f>
        <v>7.5785869569167135</v>
      </c>
      <c r="AF43" s="155">
        <f>+'Ark1'!Z551</f>
        <v>7.5785869569167135</v>
      </c>
      <c r="AG43" s="55">
        <f>+'Ark1'!AA551</f>
        <v>1.4435457517281955</v>
      </c>
      <c r="AH43" s="55">
        <f>+'Ark1'!AB551</f>
        <v>1.8511993947618013</v>
      </c>
      <c r="AI43" s="74">
        <f>+'Ark1'!AC551</f>
        <v>15.783775508498172</v>
      </c>
      <c r="AJ43" s="74">
        <f>+'Ark1'!AD551</f>
        <v>36.896865326788209</v>
      </c>
      <c r="AK43" s="74">
        <f>+'Ark1'!AE551</f>
        <v>45.008679821343719</v>
      </c>
      <c r="AL43" s="55">
        <f t="shared" ref="AL43" si="42">+Z43/Q43</f>
        <v>2.3966748355624312</v>
      </c>
      <c r="AM43" s="74">
        <f t="shared" si="6"/>
        <v>40.273381294964025</v>
      </c>
      <c r="AN43" s="47"/>
      <c r="AO43" s="14"/>
      <c r="AP43" s="58"/>
      <c r="AQ43" s="13"/>
      <c r="AU43" s="13"/>
      <c r="AV43" s="13"/>
      <c r="AW43" s="11"/>
      <c r="AX43" s="11"/>
      <c r="AY43" s="11"/>
    </row>
    <row r="44" spans="1:51" s="531" customFormat="1" ht="15.6">
      <c r="A44" s="47"/>
      <c r="B44" s="54">
        <f>+'Ark1'!C552</f>
        <v>2023</v>
      </c>
      <c r="C44" s="54">
        <f>+'Ark1'!H552</f>
        <v>1</v>
      </c>
      <c r="D44" s="54"/>
      <c r="E44" s="54">
        <f>+'Ark1'!Q552</f>
        <v>450</v>
      </c>
      <c r="F44" s="65">
        <f t="shared" ref="F44:F45" si="43">+E44-E43</f>
        <v>33</v>
      </c>
      <c r="G44" s="444">
        <f>+'Ark1'!R552</f>
        <v>17316</v>
      </c>
      <c r="H44" s="448">
        <f t="shared" ref="H44:H45" si="44">+G44-G43</f>
        <v>522</v>
      </c>
      <c r="I44" s="170">
        <f>+'Ark1'!AG552</f>
        <v>64.305398794793703</v>
      </c>
      <c r="J44" s="139">
        <f t="shared" ref="J44:J45" si="45">+I44-I43</f>
        <v>-2.2732800879623483E-2</v>
      </c>
      <c r="K44" s="170">
        <f>+'Ark1'!AH552</f>
        <v>0.34650034650034656</v>
      </c>
      <c r="L44" s="96"/>
      <c r="M44" s="323">
        <f>+'Ark1'!AI552</f>
        <v>2852</v>
      </c>
      <c r="N44" s="71"/>
      <c r="O44" s="71"/>
      <c r="P44" s="71"/>
      <c r="Q44" s="87">
        <f>+'Ark1'!S552</f>
        <v>5.2823977823977826</v>
      </c>
      <c r="R44" s="458">
        <f t="shared" ref="R44:R45" si="46">+Q44-Q43</f>
        <v>0.13133192554414297</v>
      </c>
      <c r="S44" s="173"/>
      <c r="T44" s="100">
        <f>+IF(M44=0,"",'Ark1'!AJ552)</f>
        <v>93.44246143057488</v>
      </c>
      <c r="U44" s="278"/>
      <c r="V44" s="99">
        <f>+IF(M44=0,"",'Ark1'!AK552)</f>
        <v>14.772433553740662</v>
      </c>
      <c r="W44" s="172"/>
      <c r="X44" s="55">
        <f>+'Ark1'!T552</f>
        <v>4.8760106260106255</v>
      </c>
      <c r="Y44" s="470">
        <f t="shared" ref="Y44:Y45" si="47">+X44-X43</f>
        <v>1.0106136311924807E-2</v>
      </c>
      <c r="Z44" s="155">
        <f>+'Ark1'!U552</f>
        <v>12.150924000924007</v>
      </c>
      <c r="AA44" s="139">
        <f t="shared" ref="AA44:AA45" si="48">+Z44-Z43</f>
        <v>-0.19450591452194388</v>
      </c>
      <c r="AB44" s="278"/>
      <c r="AC44" s="74">
        <f>+'Ark1'!X552</f>
        <v>27.766227766227765</v>
      </c>
      <c r="AD44" s="74">
        <f>+'Ark1'!Y552</f>
        <v>9.996534996534999</v>
      </c>
      <c r="AE44" s="155">
        <f>+'Ark1'!Z552</f>
        <v>7.3400138695050643</v>
      </c>
      <c r="AF44" s="155">
        <f>+'Ark1'!Z552</f>
        <v>7.3400138695050643</v>
      </c>
      <c r="AG44" s="55">
        <f>+'Ark1'!AA552</f>
        <v>1.4277687525537648</v>
      </c>
      <c r="AH44" s="55">
        <f>+'Ark1'!AB552</f>
        <v>1.8828105176800276</v>
      </c>
      <c r="AI44" s="74">
        <f>+'Ark1'!AC552</f>
        <v>12.420737218203213</v>
      </c>
      <c r="AJ44" s="74">
        <f>+'Ark1'!AD552</f>
        <v>41.006787098968573</v>
      </c>
      <c r="AK44" s="74">
        <f>+'Ark1'!AE552</f>
        <v>47.567554286369322</v>
      </c>
      <c r="AL44" s="55">
        <f t="shared" ref="AL44:AL45" si="49">+Z44/Q44</f>
        <v>2.3002667541270374</v>
      </c>
      <c r="AM44" s="74">
        <f t="shared" ref="AM44:AM45" si="50">+G44/E44</f>
        <v>38.479999999999997</v>
      </c>
      <c r="AN44" s="47"/>
      <c r="AO44" s="14"/>
      <c r="AP44" s="58"/>
      <c r="AQ44" s="13"/>
      <c r="AU44" s="13"/>
      <c r="AV44" s="13"/>
      <c r="AW44" s="11"/>
      <c r="AX44" s="11"/>
      <c r="AY44" s="11"/>
    </row>
    <row r="45" spans="1:51" ht="15.6">
      <c r="A45" s="47"/>
      <c r="B45" s="98">
        <f>+'Ark1'!C553</f>
        <v>2024</v>
      </c>
      <c r="C45" s="98">
        <f>+'Ark1'!H553</f>
        <v>1</v>
      </c>
      <c r="D45" s="98"/>
      <c r="E45" s="98">
        <f>+'Ark1'!Q553</f>
        <v>494</v>
      </c>
      <c r="F45" s="98">
        <f t="shared" si="43"/>
        <v>44</v>
      </c>
      <c r="G45" s="341">
        <f>+'Ark1'!R553</f>
        <v>17141</v>
      </c>
      <c r="H45" s="341">
        <f t="shared" si="44"/>
        <v>-175</v>
      </c>
      <c r="I45" s="100">
        <f>+'Ark1'!AG553</f>
        <v>66.182964992448873</v>
      </c>
      <c r="J45" s="100">
        <f t="shared" si="45"/>
        <v>1.8775661976551703</v>
      </c>
      <c r="K45" s="100">
        <f>+'Ark1'!AH553</f>
        <v>1.4001516830990022</v>
      </c>
      <c r="L45" s="306"/>
      <c r="M45" s="341">
        <f>+'Ark1'!AI553</f>
        <v>15944</v>
      </c>
      <c r="N45" s="105"/>
      <c r="O45" s="105"/>
      <c r="P45" s="105"/>
      <c r="Q45" s="99">
        <f>+'Ark1'!S553</f>
        <v>5.460358205472259</v>
      </c>
      <c r="R45" s="456">
        <f t="shared" si="46"/>
        <v>0.17796042307447646</v>
      </c>
      <c r="S45" s="173"/>
      <c r="T45" s="100">
        <f>+IF(M45=0,"",'Ark1'!AJ553)</f>
        <v>90.558354239839545</v>
      </c>
      <c r="U45" s="278"/>
      <c r="V45" s="99">
        <f>+IF(M45=0,"",'Ark1'!AK553)</f>
        <v>15.297761554826735</v>
      </c>
      <c r="W45" s="172"/>
      <c r="X45" s="99">
        <f>+'Ark1'!T553</f>
        <v>4.9760807420803914</v>
      </c>
      <c r="Y45" s="427">
        <f t="shared" si="47"/>
        <v>0.1000701160697659</v>
      </c>
      <c r="Z45" s="100">
        <f>+'Ark1'!U553</f>
        <v>12.686132664371961</v>
      </c>
      <c r="AA45" s="100">
        <f t="shared" si="48"/>
        <v>0.53520866344795337</v>
      </c>
      <c r="AB45" s="535"/>
      <c r="AC45" s="105">
        <f>+'Ark1'!X553</f>
        <v>30.289948077708424</v>
      </c>
      <c r="AD45" s="105">
        <f>+'Ark1'!Y553</f>
        <v>11.469575870719328</v>
      </c>
      <c r="AE45" s="100">
        <f>+'Ark1'!Z553</f>
        <v>7.6174688993796638</v>
      </c>
      <c r="AF45" s="100">
        <f>+'Ark1'!Z553</f>
        <v>7.6174688993796638</v>
      </c>
      <c r="AG45" s="99">
        <f>+'Ark1'!AA553</f>
        <v>1.5406195978080139</v>
      </c>
      <c r="AH45" s="99">
        <f>+'Ark1'!AB553</f>
        <v>1.647413713888761</v>
      </c>
      <c r="AI45" s="105">
        <f>+'Ark1'!AC553</f>
        <v>16.90131108048806</v>
      </c>
      <c r="AJ45" s="105">
        <f>+'Ark1'!AD553</f>
        <v>46.171237013670883</v>
      </c>
      <c r="AK45" s="105">
        <f>+'Ark1'!AE553</f>
        <v>57.676201121898195</v>
      </c>
      <c r="AL45" s="99">
        <f t="shared" si="49"/>
        <v>2.3233150989358498</v>
      </c>
      <c r="AM45" s="105">
        <f t="shared" si="50"/>
        <v>34.698380566801617</v>
      </c>
      <c r="AN45" s="47"/>
      <c r="AO45" s="14"/>
      <c r="AP45" s="58"/>
      <c r="AQ45" s="13"/>
      <c r="AU45" s="13"/>
      <c r="AV45" s="13"/>
      <c r="AW45" s="11"/>
      <c r="AX45" s="11"/>
      <c r="AY45" s="11"/>
    </row>
    <row r="46" spans="1:51" ht="15.6">
      <c r="A46" s="47"/>
      <c r="B46" s="47"/>
      <c r="C46" s="47"/>
      <c r="D46" s="47"/>
      <c r="E46" s="47"/>
      <c r="F46" s="47"/>
      <c r="G46" s="47"/>
      <c r="H46" s="336"/>
      <c r="I46" s="47"/>
      <c r="J46" s="47"/>
      <c r="K46" s="47"/>
      <c r="L46" s="47"/>
      <c r="M46" s="336"/>
      <c r="N46" s="47"/>
      <c r="O46" s="47"/>
      <c r="P46" s="47"/>
      <c r="Q46" s="47"/>
      <c r="R46" s="362"/>
      <c r="S46" s="47"/>
      <c r="T46" s="47"/>
      <c r="U46" s="278"/>
      <c r="V46" s="47"/>
      <c r="W46" s="47"/>
      <c r="X46" s="47"/>
      <c r="Y46" s="471"/>
      <c r="Z46" s="47"/>
      <c r="AA46" s="47"/>
      <c r="AB46" s="278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14"/>
      <c r="AP46" s="58"/>
      <c r="AQ46" s="13"/>
      <c r="AU46" s="13"/>
      <c r="AV46" s="13"/>
      <c r="AW46" s="11"/>
      <c r="AX46" s="11"/>
      <c r="AY46" s="11"/>
    </row>
    <row r="47" spans="1:51" ht="15.6">
      <c r="A47" s="47"/>
      <c r="B47" s="245">
        <f>+'Ark1'!C554</f>
        <v>1996</v>
      </c>
      <c r="C47" s="245">
        <f>+'Ark1'!H554</f>
        <v>2</v>
      </c>
      <c r="D47" s="251" t="s">
        <v>7</v>
      </c>
      <c r="E47" s="245">
        <f>+'Ark1'!Q554</f>
        <v>459</v>
      </c>
      <c r="F47" s="246"/>
      <c r="G47" s="445">
        <f>+'Ark1'!R554</f>
        <v>6757.25</v>
      </c>
      <c r="H47" s="449"/>
      <c r="I47" s="248">
        <f>+'Ark1'!AG554</f>
        <v>24.024228585097543</v>
      </c>
      <c r="J47" s="249"/>
      <c r="K47" s="248">
        <f>+'Ark1'!AH554</f>
        <v>0.17758703614636137</v>
      </c>
      <c r="L47" s="47"/>
      <c r="M47" s="323">
        <f>+'Ark1'!AI554</f>
        <v>0</v>
      </c>
      <c r="N47" s="71"/>
      <c r="O47" s="71"/>
      <c r="P47" s="71"/>
      <c r="Q47" s="250">
        <f>+'Ark1'!S554</f>
        <v>4.0787302526915532</v>
      </c>
      <c r="R47" s="459"/>
      <c r="S47" s="173"/>
      <c r="T47" s="57" t="str">
        <f>+IF(M47=0,"",'Ark1'!AJ554)</f>
        <v/>
      </c>
      <c r="U47" s="278"/>
      <c r="V47" s="5" t="str">
        <f>+IF(M47=0,"",'Ark1'!AK554)</f>
        <v/>
      </c>
      <c r="W47" s="172"/>
      <c r="X47" s="250">
        <f>+'Ark1'!T554</f>
        <v>3.2196529653335304</v>
      </c>
      <c r="Y47" s="472"/>
      <c r="Z47" s="248">
        <f>+'Ark1'!U554</f>
        <v>10.344652040401037</v>
      </c>
      <c r="AA47" s="249"/>
      <c r="AB47" s="278"/>
      <c r="AC47" s="247">
        <f>+'Ark1'!X554</f>
        <v>25.49853860668172</v>
      </c>
      <c r="AD47" s="247">
        <f>+'Ark1'!Y554</f>
        <v>5.3868067631062928</v>
      </c>
      <c r="AE47" s="248">
        <f>+'Ark1'!Z554</f>
        <v>7.4226398775058495</v>
      </c>
      <c r="AF47" s="248">
        <f>+'Ark1'!Z554</f>
        <v>7.4226398775058495</v>
      </c>
      <c r="AG47" s="250">
        <f>+'Ark1'!AA554</f>
        <v>8.4807464083266737</v>
      </c>
      <c r="AH47" s="250">
        <f>+'Ark1'!AB554</f>
        <v>1.8283768803315523</v>
      </c>
      <c r="AI47" s="247">
        <f>+'Ark1'!AC554</f>
        <v>-1.5953547609074763</v>
      </c>
      <c r="AJ47" s="247">
        <f>+'Ark1'!AD554</f>
        <v>34.373231102476055</v>
      </c>
      <c r="AK47" s="247">
        <f>+'Ark1'!AE554</f>
        <v>-8.394760201918249</v>
      </c>
      <c r="AL47" s="250">
        <f t="shared" ref="AL47" si="51">+Z47/Q47</f>
        <v>2.5362432422626142</v>
      </c>
      <c r="AM47" s="247">
        <f t="shared" ref="AM47:AM69" si="52">+G47/E47</f>
        <v>14.721677559912854</v>
      </c>
      <c r="AN47" s="47"/>
      <c r="AO47" s="4"/>
      <c r="AP47" s="58"/>
      <c r="AQ47" s="16"/>
      <c r="AR47" s="13"/>
      <c r="AS47" s="18"/>
    </row>
    <row r="48" spans="1:51" ht="15.6">
      <c r="A48" s="47"/>
      <c r="B48" s="245">
        <f>+'Ark1'!C555</f>
        <v>1997</v>
      </c>
      <c r="C48" s="245">
        <f>+'Ark1'!H555</f>
        <v>2</v>
      </c>
      <c r="D48" s="251" t="s">
        <v>7</v>
      </c>
      <c r="E48" s="245">
        <f>+'Ark1'!Q555</f>
        <v>409</v>
      </c>
      <c r="F48" s="246">
        <f t="shared" ref="F48:F57" si="53">+E48-E47</f>
        <v>-50</v>
      </c>
      <c r="G48" s="445">
        <f>+'Ark1'!R555</f>
        <v>6471.75</v>
      </c>
      <c r="H48" s="449">
        <f t="shared" ref="H48:H57" si="54">+G48-G47</f>
        <v>-285.5</v>
      </c>
      <c r="I48" s="248">
        <f>+'Ark1'!AG555</f>
        <v>21.590894770057165</v>
      </c>
      <c r="J48" s="249">
        <f t="shared" ref="J48:J57" si="55">+I48-I47</f>
        <v>-2.4333338150403776</v>
      </c>
      <c r="K48" s="248">
        <f>+'Ark1'!AH555</f>
        <v>0</v>
      </c>
      <c r="L48" s="47"/>
      <c r="M48" s="323">
        <f>+'Ark1'!AI555</f>
        <v>0</v>
      </c>
      <c r="N48" s="71"/>
      <c r="O48" s="71"/>
      <c r="P48" s="71"/>
      <c r="Q48" s="250">
        <f>+'Ark1'!S555</f>
        <v>4.545447521922199</v>
      </c>
      <c r="R48" s="459">
        <f t="shared" ref="R48:R57" si="56">+Q48-Q47</f>
        <v>0.46671726923064583</v>
      </c>
      <c r="S48" s="173"/>
      <c r="T48" s="57" t="str">
        <f>+IF(M48=0,"",'Ark1'!AJ555)</f>
        <v/>
      </c>
      <c r="U48" s="278"/>
      <c r="V48" s="5" t="str">
        <f>+IF(M48=0,"",'Ark1'!AK555)</f>
        <v/>
      </c>
      <c r="W48" s="172"/>
      <c r="X48" s="250">
        <f>+'Ark1'!T555</f>
        <v>3.330629273380461</v>
      </c>
      <c r="Y48" s="472">
        <f t="shared" ref="Y48:Y57" si="57">+X48-X47</f>
        <v>0.11097630804693059</v>
      </c>
      <c r="Z48" s="248">
        <f>+'Ark1'!U555</f>
        <v>10.324332676633077</v>
      </c>
      <c r="AA48" s="249">
        <f t="shared" ref="AA48:AA57" si="58">+Z48-Z47</f>
        <v>-2.0319363767960397E-2</v>
      </c>
      <c r="AB48" s="278"/>
      <c r="AC48" s="247">
        <f>+'Ark1'!X555</f>
        <v>24.861899795264033</v>
      </c>
      <c r="AD48" s="247">
        <f>+'Ark1'!Y555</f>
        <v>5.4390234480627342</v>
      </c>
      <c r="AE48" s="248">
        <f>+'Ark1'!Z555</f>
        <v>7.3598848131960306</v>
      </c>
      <c r="AF48" s="248">
        <f>+'Ark1'!Z555</f>
        <v>7.3598848131960306</v>
      </c>
      <c r="AG48" s="250">
        <f>+'Ark1'!AA555</f>
        <v>13.871299846760298</v>
      </c>
      <c r="AH48" s="250">
        <f>+'Ark1'!AB555</f>
        <v>1.7871988726205472</v>
      </c>
      <c r="AI48" s="247">
        <f>+'Ark1'!AC555</f>
        <v>-0.10420545884066848</v>
      </c>
      <c r="AJ48" s="247">
        <f>+'Ark1'!AD555</f>
        <v>37.051032445948287</v>
      </c>
      <c r="AK48" s="247">
        <f>+'Ark1'!AE555</f>
        <v>-13.420072883589684</v>
      </c>
      <c r="AL48" s="250">
        <f t="shared" ref="AL48:AL57" si="59">+Z48/Q48</f>
        <v>2.2713566985076703</v>
      </c>
      <c r="AM48" s="247">
        <f t="shared" si="52"/>
        <v>15.823349633251834</v>
      </c>
      <c r="AN48" s="47"/>
      <c r="AO48" s="4"/>
      <c r="AP48" s="58"/>
      <c r="AQ48" s="16"/>
      <c r="AR48" s="13"/>
      <c r="AS48" s="18"/>
    </row>
    <row r="49" spans="1:45" ht="15.6">
      <c r="A49" s="47"/>
      <c r="B49" s="245">
        <f>+'Ark1'!C556</f>
        <v>1998</v>
      </c>
      <c r="C49" s="245">
        <f>+'Ark1'!H556</f>
        <v>2</v>
      </c>
      <c r="D49" s="251" t="s">
        <v>7</v>
      </c>
      <c r="E49" s="245">
        <f>+'Ark1'!Q556</f>
        <v>382</v>
      </c>
      <c r="F49" s="246">
        <f t="shared" si="53"/>
        <v>-27</v>
      </c>
      <c r="G49" s="445">
        <f>+'Ark1'!R556</f>
        <v>6690.5</v>
      </c>
      <c r="H49" s="449">
        <f t="shared" si="54"/>
        <v>218.75</v>
      </c>
      <c r="I49" s="248">
        <f>+'Ark1'!AG556</f>
        <v>23.641264133655277</v>
      </c>
      <c r="J49" s="249">
        <f t="shared" si="55"/>
        <v>2.0503693635981115</v>
      </c>
      <c r="K49" s="248">
        <f>+'Ark1'!AH556</f>
        <v>1.4946566026455421E-2</v>
      </c>
      <c r="L49" s="47"/>
      <c r="M49" s="323">
        <f>+'Ark1'!AI556</f>
        <v>0</v>
      </c>
      <c r="N49" s="71"/>
      <c r="O49" s="71"/>
      <c r="P49" s="71"/>
      <c r="Q49" s="250">
        <f>+'Ark1'!S556</f>
        <v>4.0990957327553996</v>
      </c>
      <c r="R49" s="459">
        <f t="shared" si="56"/>
        <v>-0.44635178916679941</v>
      </c>
      <c r="S49" s="173"/>
      <c r="T49" s="57" t="str">
        <f>+IF(M49=0,"",'Ark1'!AJ556)</f>
        <v/>
      </c>
      <c r="U49" s="278"/>
      <c r="V49" s="5" t="str">
        <f>+IF(M49=0,"",'Ark1'!AK556)</f>
        <v/>
      </c>
      <c r="W49" s="172"/>
      <c r="X49" s="250">
        <f>+'Ark1'!T556</f>
        <v>3.5311262237500927</v>
      </c>
      <c r="Y49" s="472">
        <f t="shared" si="57"/>
        <v>0.20049695036963167</v>
      </c>
      <c r="Z49" s="248">
        <f>+'Ark1'!U556</f>
        <v>10.100097152679169</v>
      </c>
      <c r="AA49" s="249">
        <f t="shared" si="58"/>
        <v>-0.224235523953908</v>
      </c>
      <c r="AB49" s="278"/>
      <c r="AC49" s="247">
        <f>+'Ark1'!X556</f>
        <v>25.349375980868398</v>
      </c>
      <c r="AD49" s="247">
        <f>+'Ark1'!Y556</f>
        <v>4.7530079964128236</v>
      </c>
      <c r="AE49" s="248">
        <f>+'Ark1'!Z556</f>
        <v>7.395485317653022</v>
      </c>
      <c r="AF49" s="248">
        <f>+'Ark1'!Z556</f>
        <v>7.395485317653022</v>
      </c>
      <c r="AG49" s="250">
        <f>+'Ark1'!AA556</f>
        <v>11.887086381135777</v>
      </c>
      <c r="AH49" s="250">
        <f>+'Ark1'!AB556</f>
        <v>1.9064269017137432</v>
      </c>
      <c r="AI49" s="247">
        <f>+'Ark1'!AC556</f>
        <v>-4.445973435409285</v>
      </c>
      <c r="AJ49" s="247">
        <f>+'Ark1'!AD556</f>
        <v>33.935328576056989</v>
      </c>
      <c r="AK49" s="247">
        <f>+'Ark1'!AE556</f>
        <v>-7.5444948218307442</v>
      </c>
      <c r="AL49" s="250">
        <f t="shared" si="59"/>
        <v>2.4639817684594338</v>
      </c>
      <c r="AM49" s="247">
        <f t="shared" si="52"/>
        <v>17.514397905759161</v>
      </c>
      <c r="AN49" s="47"/>
      <c r="AO49" s="4"/>
      <c r="AP49" s="58"/>
      <c r="AQ49" s="16"/>
      <c r="AR49" s="5"/>
      <c r="AS49" s="18"/>
    </row>
    <row r="50" spans="1:45" ht="15.6">
      <c r="A50" s="47"/>
      <c r="B50" s="245">
        <f>+'Ark1'!C557</f>
        <v>1999</v>
      </c>
      <c r="C50" s="245">
        <f>+'Ark1'!H557</f>
        <v>2</v>
      </c>
      <c r="D50" s="251" t="s">
        <v>7</v>
      </c>
      <c r="E50" s="245">
        <f>+'Ark1'!Q557</f>
        <v>364</v>
      </c>
      <c r="F50" s="246">
        <f t="shared" si="53"/>
        <v>-18</v>
      </c>
      <c r="G50" s="445">
        <f>+'Ark1'!R557</f>
        <v>5452</v>
      </c>
      <c r="H50" s="449">
        <f t="shared" si="54"/>
        <v>-1238.5</v>
      </c>
      <c r="I50" s="248">
        <f>+'Ark1'!AG557</f>
        <v>23.454629532737918</v>
      </c>
      <c r="J50" s="249">
        <f t="shared" si="55"/>
        <v>-0.18663460091735828</v>
      </c>
      <c r="K50" s="248">
        <f>+'Ark1'!AH557</f>
        <v>7.3367571533382275E-2</v>
      </c>
      <c r="L50" s="47"/>
      <c r="M50" s="323">
        <f>+'Ark1'!AI557</f>
        <v>0</v>
      </c>
      <c r="N50" s="71"/>
      <c r="O50" s="71"/>
      <c r="P50" s="71"/>
      <c r="Q50" s="250">
        <f>+'Ark1'!S557</f>
        <v>3.1128026412325749</v>
      </c>
      <c r="R50" s="459">
        <f t="shared" si="56"/>
        <v>-0.98629309152282474</v>
      </c>
      <c r="S50" s="173"/>
      <c r="T50" s="57" t="str">
        <f>+IF(M50=0,"",'Ark1'!AJ557)</f>
        <v/>
      </c>
      <c r="U50" s="278"/>
      <c r="V50" s="5" t="str">
        <f>+IF(M50=0,"",'Ark1'!AK557)</f>
        <v/>
      </c>
      <c r="W50" s="172"/>
      <c r="X50" s="250">
        <f>+'Ark1'!T557</f>
        <v>3.6282098312545847</v>
      </c>
      <c r="Y50" s="472">
        <f t="shared" si="57"/>
        <v>9.7083607504492075E-2</v>
      </c>
      <c r="Z50" s="248">
        <f>+'Ark1'!U557</f>
        <v>11.182300073367577</v>
      </c>
      <c r="AA50" s="249">
        <f t="shared" si="58"/>
        <v>1.0822029206884078</v>
      </c>
      <c r="AB50" s="278"/>
      <c r="AC50" s="247">
        <f>+'Ark1'!X557</f>
        <v>28.723404255319146</v>
      </c>
      <c r="AD50" s="247">
        <f>+'Ark1'!Y557</f>
        <v>5.8877476155539261</v>
      </c>
      <c r="AE50" s="248">
        <f>+'Ark1'!Z557</f>
        <v>7.4681471058995612</v>
      </c>
      <c r="AF50" s="248">
        <f>+'Ark1'!Z557</f>
        <v>7.4681471058995612</v>
      </c>
      <c r="AG50" s="250">
        <f>+'Ark1'!AA557</f>
        <v>1.2317357060387619</v>
      </c>
      <c r="AH50" s="250">
        <f>+'Ark1'!AB557</f>
        <v>1.8621505826224576</v>
      </c>
      <c r="AI50" s="247">
        <f>+'Ark1'!AC557</f>
        <v>14.986681129137327</v>
      </c>
      <c r="AJ50" s="247">
        <f>+'Ark1'!AD557</f>
        <v>42.558220040381507</v>
      </c>
      <c r="AK50" s="247">
        <f>+'Ark1'!AE557</f>
        <v>43.307437787846439</v>
      </c>
      <c r="AL50" s="250">
        <f t="shared" si="59"/>
        <v>3.5923575511166126</v>
      </c>
      <c r="AM50" s="247">
        <f t="shared" si="52"/>
        <v>14.978021978021978</v>
      </c>
      <c r="AN50" s="47"/>
      <c r="AO50" s="4"/>
      <c r="AP50" s="58"/>
      <c r="AQ50" s="16"/>
      <c r="AR50" s="5"/>
      <c r="AS50" s="18"/>
    </row>
    <row r="51" spans="1:45" ht="15.6">
      <c r="A51" s="47"/>
      <c r="B51" s="245">
        <f>+'Ark1'!C558</f>
        <v>2000</v>
      </c>
      <c r="C51" s="245">
        <f>+'Ark1'!H558</f>
        <v>2</v>
      </c>
      <c r="D51" s="251" t="s">
        <v>7</v>
      </c>
      <c r="E51" s="245">
        <f>+'Ark1'!Q558</f>
        <v>311</v>
      </c>
      <c r="F51" s="246">
        <f t="shared" si="53"/>
        <v>-53</v>
      </c>
      <c r="G51" s="445">
        <f>+'Ark1'!R558</f>
        <v>4634</v>
      </c>
      <c r="H51" s="449">
        <f t="shared" si="54"/>
        <v>-818</v>
      </c>
      <c r="I51" s="248">
        <f>+'Ark1'!AG558</f>
        <v>21.018623698241122</v>
      </c>
      <c r="J51" s="249">
        <f t="shared" si="55"/>
        <v>-2.4360058344967968</v>
      </c>
      <c r="K51" s="248">
        <f>+'Ark1'!AH558</f>
        <v>8.631851532153649E-2</v>
      </c>
      <c r="L51" s="47"/>
      <c r="M51" s="323">
        <f>+'Ark1'!AI558</f>
        <v>0</v>
      </c>
      <c r="N51" s="71"/>
      <c r="O51" s="71"/>
      <c r="P51" s="71"/>
      <c r="Q51" s="250">
        <f>+'Ark1'!S558</f>
        <v>3.1618472162278803</v>
      </c>
      <c r="R51" s="459">
        <f t="shared" si="56"/>
        <v>4.9044574995305457E-2</v>
      </c>
      <c r="S51" s="173"/>
      <c r="T51" s="57" t="str">
        <f>+IF(M51=0,"",'Ark1'!AJ558)</f>
        <v/>
      </c>
      <c r="U51" s="278"/>
      <c r="V51" s="5" t="str">
        <f>+IF(M51=0,"",'Ark1'!AK558)</f>
        <v/>
      </c>
      <c r="W51" s="172"/>
      <c r="X51" s="250">
        <f>+'Ark1'!T558</f>
        <v>3.3549848942598195</v>
      </c>
      <c r="Y51" s="472">
        <f t="shared" si="57"/>
        <v>-0.27322493699476524</v>
      </c>
      <c r="Z51" s="248">
        <f>+'Ark1'!U558</f>
        <v>11.232132067328452</v>
      </c>
      <c r="AA51" s="249">
        <f t="shared" si="58"/>
        <v>4.9831993960875565E-2</v>
      </c>
      <c r="AB51" s="278"/>
      <c r="AC51" s="247">
        <f>+'Ark1'!X558</f>
        <v>29.110919292188171</v>
      </c>
      <c r="AD51" s="247">
        <f>+'Ark1'!Y558</f>
        <v>6.1501942166594734</v>
      </c>
      <c r="AE51" s="248">
        <f>+'Ark1'!Z558</f>
        <v>7.4107832050005342</v>
      </c>
      <c r="AF51" s="248">
        <f>+'Ark1'!Z558</f>
        <v>7.4107832050005342</v>
      </c>
      <c r="AG51" s="250">
        <f>+'Ark1'!AA558</f>
        <v>1.3662981078815049</v>
      </c>
      <c r="AH51" s="250">
        <f>+'Ark1'!AB558</f>
        <v>1.8943302867824727</v>
      </c>
      <c r="AI51" s="247">
        <f>+'Ark1'!AC558</f>
        <v>15.940046975987361</v>
      </c>
      <c r="AJ51" s="247">
        <f>+'Ark1'!AD558</f>
        <v>48.206736252134682</v>
      </c>
      <c r="AK51" s="247">
        <f>+'Ark1'!AE558</f>
        <v>44.345882635779226</v>
      </c>
      <c r="AL51" s="250">
        <f t="shared" si="59"/>
        <v>3.5523955773955813</v>
      </c>
      <c r="AM51" s="247">
        <f t="shared" si="52"/>
        <v>14.90032154340836</v>
      </c>
      <c r="AN51" s="47"/>
      <c r="AO51" s="4"/>
      <c r="AP51" s="58"/>
      <c r="AQ51" s="16"/>
      <c r="AR51" s="5"/>
      <c r="AS51" s="18"/>
    </row>
    <row r="52" spans="1:45" ht="15.6">
      <c r="A52" s="47"/>
      <c r="B52" s="245">
        <f>+'Ark1'!C559</f>
        <v>2001</v>
      </c>
      <c r="C52" s="245">
        <f>+'Ark1'!H559</f>
        <v>2</v>
      </c>
      <c r="D52" s="251" t="s">
        <v>7</v>
      </c>
      <c r="E52" s="245">
        <f>+'Ark1'!Q559</f>
        <v>295</v>
      </c>
      <c r="F52" s="246">
        <f t="shared" si="53"/>
        <v>-16</v>
      </c>
      <c r="G52" s="445">
        <f>+'Ark1'!R559</f>
        <v>5210</v>
      </c>
      <c r="H52" s="449">
        <f t="shared" si="54"/>
        <v>576</v>
      </c>
      <c r="I52" s="248">
        <f>+'Ark1'!AG559</f>
        <v>24.294712231473049</v>
      </c>
      <c r="J52" s="249">
        <f t="shared" si="55"/>
        <v>3.2760885332319276</v>
      </c>
      <c r="K52" s="248">
        <f>+'Ark1'!AH559</f>
        <v>0.32629558541266807</v>
      </c>
      <c r="L52" s="47"/>
      <c r="M52" s="323">
        <f>+'Ark1'!AI559</f>
        <v>0</v>
      </c>
      <c r="N52" s="71"/>
      <c r="O52" s="71"/>
      <c r="P52" s="71"/>
      <c r="Q52" s="250">
        <f>+'Ark1'!S559</f>
        <v>3.4362763915547019</v>
      </c>
      <c r="R52" s="459">
        <f t="shared" si="56"/>
        <v>0.27442917532682154</v>
      </c>
      <c r="S52" s="173"/>
      <c r="T52" s="57" t="str">
        <f>+IF(M52=0,"",'Ark1'!AJ559)</f>
        <v/>
      </c>
      <c r="U52" s="278"/>
      <c r="V52" s="5" t="str">
        <f>+IF(M52=0,"",'Ark1'!AK559)</f>
        <v/>
      </c>
      <c r="W52" s="172"/>
      <c r="X52" s="250">
        <f>+'Ark1'!T559</f>
        <v>3.4644913627639156</v>
      </c>
      <c r="Y52" s="472">
        <f t="shared" si="57"/>
        <v>0.10950646850409607</v>
      </c>
      <c r="Z52" s="248">
        <f>+'Ark1'!U559</f>
        <v>11.073301343570037</v>
      </c>
      <c r="AA52" s="249">
        <f t="shared" si="58"/>
        <v>-0.158830723758415</v>
      </c>
      <c r="AB52" s="278"/>
      <c r="AC52" s="247">
        <f>+'Ark1'!X559</f>
        <v>30.26871401151632</v>
      </c>
      <c r="AD52" s="247">
        <f>+'Ark1'!Y559</f>
        <v>5.4702495201535513</v>
      </c>
      <c r="AE52" s="248">
        <f>+'Ark1'!Z559</f>
        <v>7.3765660521066847</v>
      </c>
      <c r="AF52" s="248">
        <f>+'Ark1'!Z559</f>
        <v>7.3765660521066847</v>
      </c>
      <c r="AG52" s="250">
        <f>+'Ark1'!AA559</f>
        <v>1.3290886839296099</v>
      </c>
      <c r="AH52" s="250">
        <f>+'Ark1'!AB559</f>
        <v>1.895743838945664</v>
      </c>
      <c r="AI52" s="247">
        <f>+'Ark1'!AC559</f>
        <v>5.0252846856397584</v>
      </c>
      <c r="AJ52" s="247">
        <f>+'Ark1'!AD559</f>
        <v>38.752061507334901</v>
      </c>
      <c r="AK52" s="247">
        <f>+'Ark1'!AE559</f>
        <v>44.39043663838936</v>
      </c>
      <c r="AL52" s="250">
        <f t="shared" si="59"/>
        <v>3.2224710942300119</v>
      </c>
      <c r="AM52" s="247">
        <f t="shared" si="52"/>
        <v>17.661016949152543</v>
      </c>
      <c r="AN52" s="47"/>
      <c r="AO52" s="4"/>
      <c r="AP52" s="58"/>
      <c r="AQ52" s="16"/>
      <c r="AR52" s="5"/>
      <c r="AS52" s="18"/>
    </row>
    <row r="53" spans="1:45" ht="15.6">
      <c r="A53" s="47"/>
      <c r="B53" s="245">
        <f>+'Ark1'!C560</f>
        <v>2002</v>
      </c>
      <c r="C53" s="245">
        <f>+'Ark1'!H560</f>
        <v>2</v>
      </c>
      <c r="D53" s="251" t="s">
        <v>7</v>
      </c>
      <c r="E53" s="245">
        <f>+'Ark1'!Q560</f>
        <v>297</v>
      </c>
      <c r="F53" s="246">
        <f t="shared" si="53"/>
        <v>2</v>
      </c>
      <c r="G53" s="445">
        <f>+'Ark1'!R560</f>
        <v>4859</v>
      </c>
      <c r="H53" s="449">
        <f t="shared" si="54"/>
        <v>-351</v>
      </c>
      <c r="I53" s="248">
        <f>+'Ark1'!AG560</f>
        <v>21.785902410129967</v>
      </c>
      <c r="J53" s="249">
        <f t="shared" si="55"/>
        <v>-2.5088098213430818</v>
      </c>
      <c r="K53" s="248">
        <f>+'Ark1'!AH560</f>
        <v>0.18522329697468612</v>
      </c>
      <c r="L53" s="47"/>
      <c r="M53" s="323">
        <f>+'Ark1'!AI560</f>
        <v>0</v>
      </c>
      <c r="N53" s="71"/>
      <c r="O53" s="71"/>
      <c r="P53" s="71"/>
      <c r="Q53" s="250">
        <f>+'Ark1'!S560</f>
        <v>3.414900185223297</v>
      </c>
      <c r="R53" s="459">
        <f t="shared" si="56"/>
        <v>-2.1376206331404912E-2</v>
      </c>
      <c r="S53" s="173"/>
      <c r="T53" s="57" t="str">
        <f>+IF(M53=0,"",'Ark1'!AJ560)</f>
        <v/>
      </c>
      <c r="U53" s="278"/>
      <c r="V53" s="5" t="str">
        <f>+IF(M53=0,"",'Ark1'!AK560)</f>
        <v/>
      </c>
      <c r="W53" s="172"/>
      <c r="X53" s="250">
        <f>+'Ark1'!T560</f>
        <v>3.4638814570899368</v>
      </c>
      <c r="Y53" s="472">
        <f t="shared" si="57"/>
        <v>-6.0990567397878337E-4</v>
      </c>
      <c r="Z53" s="248">
        <f>+'Ark1'!U560</f>
        <v>10.937764972216522</v>
      </c>
      <c r="AA53" s="249">
        <f t="shared" si="58"/>
        <v>-0.13553637135351515</v>
      </c>
      <c r="AB53" s="278"/>
      <c r="AC53" s="247">
        <f>+'Ark1'!X560</f>
        <v>26.980860259312621</v>
      </c>
      <c r="AD53" s="247">
        <f>+'Ark1'!Y560</f>
        <v>5.9271455031899558</v>
      </c>
      <c r="AE53" s="248">
        <f>+'Ark1'!Z560</f>
        <v>7.3287461894602419</v>
      </c>
      <c r="AF53" s="248">
        <f>+'Ark1'!Z560</f>
        <v>7.3287461894602419</v>
      </c>
      <c r="AG53" s="250">
        <f>+'Ark1'!AA560</f>
        <v>1.3539603877320816</v>
      </c>
      <c r="AH53" s="250">
        <f>+'Ark1'!AB560</f>
        <v>1.9004018809886325</v>
      </c>
      <c r="AI53" s="247">
        <f>+'Ark1'!AC560</f>
        <v>0.58874950853002339</v>
      </c>
      <c r="AJ53" s="247">
        <f>+'Ark1'!AD560</f>
        <v>36.57721903180741</v>
      </c>
      <c r="AK53" s="247">
        <f>+'Ark1'!AE560</f>
        <v>45.66123555074649</v>
      </c>
      <c r="AL53" s="250">
        <f t="shared" si="59"/>
        <v>3.2029530524920196</v>
      </c>
      <c r="AM53" s="247">
        <f t="shared" si="52"/>
        <v>16.36026936026936</v>
      </c>
      <c r="AN53" s="47"/>
      <c r="AO53" s="4"/>
      <c r="AP53" s="58"/>
      <c r="AQ53" s="16"/>
      <c r="AR53" s="5"/>
      <c r="AS53" s="18"/>
    </row>
    <row r="54" spans="1:45" ht="15.6">
      <c r="A54" s="47"/>
      <c r="B54" s="245">
        <f>+'Ark1'!C561</f>
        <v>2003</v>
      </c>
      <c r="C54" s="245">
        <f>+'Ark1'!H561</f>
        <v>2</v>
      </c>
      <c r="D54" s="251" t="s">
        <v>7</v>
      </c>
      <c r="E54" s="245">
        <f>+'Ark1'!Q561</f>
        <v>301</v>
      </c>
      <c r="F54" s="246">
        <f t="shared" si="53"/>
        <v>4</v>
      </c>
      <c r="G54" s="445">
        <f>+'Ark1'!R561</f>
        <v>5369</v>
      </c>
      <c r="H54" s="449">
        <f t="shared" si="54"/>
        <v>510</v>
      </c>
      <c r="I54" s="248">
        <f>+'Ark1'!AG561</f>
        <v>23.877025095424958</v>
      </c>
      <c r="J54" s="249">
        <f t="shared" si="55"/>
        <v>2.0911226852949909</v>
      </c>
      <c r="K54" s="248">
        <f>+'Ark1'!AH561</f>
        <v>0.16762898118830319</v>
      </c>
      <c r="L54" s="47"/>
      <c r="M54" s="323">
        <f>+'Ark1'!AI561</f>
        <v>0</v>
      </c>
      <c r="N54" s="71"/>
      <c r="O54" s="71"/>
      <c r="P54" s="71"/>
      <c r="Q54" s="250">
        <f>+'Ark1'!S561</f>
        <v>3.5645371577574978</v>
      </c>
      <c r="R54" s="459">
        <f t="shared" si="56"/>
        <v>0.14963697253420083</v>
      </c>
      <c r="S54" s="173"/>
      <c r="T54" s="57" t="str">
        <f>+IF(M54=0,"",'Ark1'!AJ561)</f>
        <v/>
      </c>
      <c r="U54" s="278"/>
      <c r="V54" s="5" t="str">
        <f>+IF(M54=0,"",'Ark1'!AK561)</f>
        <v/>
      </c>
      <c r="W54" s="172"/>
      <c r="X54" s="250">
        <f>+'Ark1'!T561</f>
        <v>3.5233749301545907</v>
      </c>
      <c r="Y54" s="472">
        <f t="shared" si="57"/>
        <v>5.9493473064653912E-2</v>
      </c>
      <c r="Z54" s="248">
        <f>+'Ark1'!U561</f>
        <v>11.175675172285317</v>
      </c>
      <c r="AA54" s="249">
        <f t="shared" si="58"/>
        <v>0.23791020006879471</v>
      </c>
      <c r="AB54" s="278"/>
      <c r="AC54" s="247">
        <f>+'Ark1'!X561</f>
        <v>28.608679456137089</v>
      </c>
      <c r="AD54" s="247">
        <f>+'Ark1'!Y561</f>
        <v>4.8798658968150495</v>
      </c>
      <c r="AE54" s="248">
        <f>+'Ark1'!Z561</f>
        <v>7.1943685575323153</v>
      </c>
      <c r="AF54" s="248">
        <f>+'Ark1'!Z561</f>
        <v>7.1943685575323153</v>
      </c>
      <c r="AG54" s="250">
        <f>+'Ark1'!AA561</f>
        <v>1.3746695957411768</v>
      </c>
      <c r="AH54" s="250">
        <f>+'Ark1'!AB561</f>
        <v>1.9269252379990505</v>
      </c>
      <c r="AI54" s="247">
        <f>+'Ark1'!AC561</f>
        <v>10.202927760353182</v>
      </c>
      <c r="AJ54" s="247">
        <f>+'Ark1'!AD561</f>
        <v>41.21650629524563</v>
      </c>
      <c r="AK54" s="247">
        <f>+'Ark1'!AE561</f>
        <v>41.841558604668371</v>
      </c>
      <c r="AL54" s="250">
        <f t="shared" si="59"/>
        <v>3.1352387919322733</v>
      </c>
      <c r="AM54" s="247">
        <f t="shared" si="52"/>
        <v>17.837209302325583</v>
      </c>
      <c r="AN54" s="47"/>
      <c r="AO54" s="4"/>
      <c r="AP54" s="58"/>
      <c r="AQ54" s="16"/>
      <c r="AR54" s="5"/>
      <c r="AS54" s="18"/>
    </row>
    <row r="55" spans="1:45" ht="15.6">
      <c r="A55" s="47"/>
      <c r="B55" s="245">
        <f>+'Ark1'!C562</f>
        <v>2004</v>
      </c>
      <c r="C55" s="245">
        <f>+'Ark1'!H562</f>
        <v>2</v>
      </c>
      <c r="D55" s="251" t="s">
        <v>7</v>
      </c>
      <c r="E55" s="245">
        <f>+'Ark1'!Q562</f>
        <v>331</v>
      </c>
      <c r="F55" s="246">
        <f t="shared" si="53"/>
        <v>30</v>
      </c>
      <c r="G55" s="445">
        <f>+'Ark1'!R562</f>
        <v>5665</v>
      </c>
      <c r="H55" s="449">
        <f t="shared" si="54"/>
        <v>296</v>
      </c>
      <c r="I55" s="248">
        <f>+'Ark1'!AG562</f>
        <v>27.042908714184911</v>
      </c>
      <c r="J55" s="249">
        <f t="shared" si="55"/>
        <v>3.1658836187599526</v>
      </c>
      <c r="K55" s="248">
        <f>+'Ark1'!AH562</f>
        <v>0.2471315092674316</v>
      </c>
      <c r="L55" s="47"/>
      <c r="M55" s="323">
        <f>+'Ark1'!AI562</f>
        <v>0</v>
      </c>
      <c r="N55" s="71"/>
      <c r="O55" s="71"/>
      <c r="P55" s="71"/>
      <c r="Q55" s="250">
        <f>+'Ark1'!S562</f>
        <v>3.8773168578993822</v>
      </c>
      <c r="R55" s="459">
        <f t="shared" si="56"/>
        <v>0.31277970014188439</v>
      </c>
      <c r="S55" s="173"/>
      <c r="T55" s="57" t="str">
        <f>+IF(M55=0,"",'Ark1'!AJ562)</f>
        <v/>
      </c>
      <c r="U55" s="278"/>
      <c r="V55" s="5" t="str">
        <f>+IF(M55=0,"",'Ark1'!AK562)</f>
        <v/>
      </c>
      <c r="W55" s="172"/>
      <c r="X55" s="250">
        <f>+'Ark1'!T562</f>
        <v>3.2759046778464249</v>
      </c>
      <c r="Y55" s="472">
        <f t="shared" si="57"/>
        <v>-0.24747025230816577</v>
      </c>
      <c r="Z55" s="248">
        <f>+'Ark1'!U562</f>
        <v>11.353715798764361</v>
      </c>
      <c r="AA55" s="249">
        <f t="shared" si="58"/>
        <v>0.17804062647904395</v>
      </c>
      <c r="AB55" s="278"/>
      <c r="AC55" s="247">
        <f>+'Ark1'!X562</f>
        <v>28.084730803177408</v>
      </c>
      <c r="AD55" s="247">
        <f>+'Ark1'!Y562</f>
        <v>6.1782877316857903</v>
      </c>
      <c r="AE55" s="248">
        <f>+'Ark1'!Z562</f>
        <v>7.2916194901739981</v>
      </c>
      <c r="AF55" s="248">
        <f>+'Ark1'!Z562</f>
        <v>7.2916194901739981</v>
      </c>
      <c r="AG55" s="250">
        <f>+'Ark1'!AA562</f>
        <v>1.52286110715167</v>
      </c>
      <c r="AH55" s="250">
        <f>+'Ark1'!AB562</f>
        <v>1.9604996475976593</v>
      </c>
      <c r="AI55" s="247">
        <f>+'Ark1'!AC562</f>
        <v>12.014862394621064</v>
      </c>
      <c r="AJ55" s="247">
        <f>+'Ark1'!AD562</f>
        <v>35.807706082600554</v>
      </c>
      <c r="AK55" s="247">
        <f>+'Ark1'!AE562</f>
        <v>36.644376690454926</v>
      </c>
      <c r="AL55" s="250">
        <f t="shared" si="59"/>
        <v>2.9282403824265923</v>
      </c>
      <c r="AM55" s="247">
        <f t="shared" si="52"/>
        <v>17.114803625377643</v>
      </c>
      <c r="AN55" s="47"/>
      <c r="AO55" s="4"/>
      <c r="AP55" s="58"/>
      <c r="AQ55" s="16"/>
      <c r="AR55" s="5"/>
      <c r="AS55" s="18"/>
    </row>
    <row r="56" spans="1:45" ht="15.6">
      <c r="A56" s="47"/>
      <c r="B56" s="245">
        <f>+'Ark1'!C563</f>
        <v>2005</v>
      </c>
      <c r="C56" s="245">
        <f>+'Ark1'!H563</f>
        <v>2</v>
      </c>
      <c r="D56" s="251" t="s">
        <v>7</v>
      </c>
      <c r="E56" s="245">
        <f>+'Ark1'!Q563</f>
        <v>306</v>
      </c>
      <c r="F56" s="246">
        <f t="shared" si="53"/>
        <v>-25</v>
      </c>
      <c r="G56" s="445">
        <f>+'Ark1'!R563</f>
        <v>6790</v>
      </c>
      <c r="H56" s="449">
        <f t="shared" si="54"/>
        <v>1125</v>
      </c>
      <c r="I56" s="248">
        <f>+'Ark1'!AG563</f>
        <v>29.035727510950856</v>
      </c>
      <c r="J56" s="249">
        <f t="shared" si="55"/>
        <v>1.9928187967659454</v>
      </c>
      <c r="K56" s="248">
        <f>+'Ark1'!AH563</f>
        <v>0.45655375552282751</v>
      </c>
      <c r="L56" s="47"/>
      <c r="M56" s="323">
        <f>+'Ark1'!AI563</f>
        <v>0</v>
      </c>
      <c r="N56" s="71"/>
      <c r="O56" s="71"/>
      <c r="P56" s="71"/>
      <c r="Q56" s="250">
        <f>+'Ark1'!S563</f>
        <v>4.0241531664212076</v>
      </c>
      <c r="R56" s="459">
        <f t="shared" si="56"/>
        <v>0.14683630852182539</v>
      </c>
      <c r="S56" s="173"/>
      <c r="T56" s="57" t="str">
        <f>+IF(M56=0,"",'Ark1'!AJ563)</f>
        <v/>
      </c>
      <c r="U56" s="278"/>
      <c r="V56" s="5" t="str">
        <f>+IF(M56=0,"",'Ark1'!AK563)</f>
        <v/>
      </c>
      <c r="W56" s="172"/>
      <c r="X56" s="250">
        <f>+'Ark1'!T563</f>
        <v>3.4571428571428555</v>
      </c>
      <c r="Y56" s="472">
        <f t="shared" si="57"/>
        <v>0.1812381792964306</v>
      </c>
      <c r="Z56" s="248">
        <f>+'Ark1'!U563</f>
        <v>11.478571428571398</v>
      </c>
      <c r="AA56" s="249">
        <f t="shared" si="58"/>
        <v>0.12485562980703691</v>
      </c>
      <c r="AB56" s="278"/>
      <c r="AC56" s="247">
        <f>+'Ark1'!X563</f>
        <v>29.86745213549337</v>
      </c>
      <c r="AD56" s="247">
        <f>+'Ark1'!Y563</f>
        <v>6.2886597938144302</v>
      </c>
      <c r="AE56" s="248">
        <f>+'Ark1'!Z563</f>
        <v>7.4378500241182222</v>
      </c>
      <c r="AF56" s="248">
        <f>+'Ark1'!Z563</f>
        <v>7.4378500241182222</v>
      </c>
      <c r="AG56" s="250">
        <f>+'Ark1'!AA563</f>
        <v>1.6698856980587888</v>
      </c>
      <c r="AH56" s="250">
        <f>+'Ark1'!AB563</f>
        <v>1.997311468775758</v>
      </c>
      <c r="AI56" s="247">
        <f>+'Ark1'!AC563</f>
        <v>3.337925710199507</v>
      </c>
      <c r="AJ56" s="247">
        <f>+'Ark1'!AD563</f>
        <v>33.304093923987317</v>
      </c>
      <c r="AK56" s="247">
        <f>+'Ark1'!AE563</f>
        <v>42.836646898555514</v>
      </c>
      <c r="AL56" s="250">
        <f t="shared" si="59"/>
        <v>2.8524191187234589</v>
      </c>
      <c r="AM56" s="247">
        <f t="shared" si="52"/>
        <v>22.18954248366013</v>
      </c>
      <c r="AN56" s="47"/>
      <c r="AO56" s="4"/>
      <c r="AP56" s="58"/>
      <c r="AQ56" s="16"/>
      <c r="AR56" s="5"/>
      <c r="AS56" s="18"/>
    </row>
    <row r="57" spans="1:45" ht="15.6">
      <c r="A57" s="47"/>
      <c r="B57" s="245">
        <f>+'Ark1'!C564</f>
        <v>2006</v>
      </c>
      <c r="C57" s="245">
        <f>+'Ark1'!H564</f>
        <v>2</v>
      </c>
      <c r="D57" s="251" t="s">
        <v>7</v>
      </c>
      <c r="E57" s="245">
        <f>+'Ark1'!Q564</f>
        <v>295</v>
      </c>
      <c r="F57" s="246">
        <f t="shared" si="53"/>
        <v>-11</v>
      </c>
      <c r="G57" s="445">
        <f>+'Ark1'!R564</f>
        <v>7215</v>
      </c>
      <c r="H57" s="449">
        <f t="shared" si="54"/>
        <v>425</v>
      </c>
      <c r="I57" s="248">
        <f>+'Ark1'!AG564</f>
        <v>28.72491401360584</v>
      </c>
      <c r="J57" s="249">
        <f t="shared" si="55"/>
        <v>-0.31081349734501629</v>
      </c>
      <c r="K57" s="248">
        <f>+'Ark1'!AH564</f>
        <v>8.3160083160083151E-2</v>
      </c>
      <c r="L57" s="47"/>
      <c r="M57" s="323">
        <f>+'Ark1'!AI564</f>
        <v>0</v>
      </c>
      <c r="N57" s="71"/>
      <c r="O57" s="71"/>
      <c r="P57" s="71"/>
      <c r="Q57" s="250">
        <f>+'Ark1'!S564</f>
        <v>3.9108801108801119</v>
      </c>
      <c r="R57" s="459">
        <f t="shared" si="56"/>
        <v>-0.11327305554109568</v>
      </c>
      <c r="S57" s="173"/>
      <c r="T57" s="57" t="str">
        <f>+IF(M57=0,"",'Ark1'!AJ564)</f>
        <v/>
      </c>
      <c r="U57" s="278"/>
      <c r="V57" s="5" t="str">
        <f>+IF(M57=0,"",'Ark1'!AK564)</f>
        <v/>
      </c>
      <c r="W57" s="172"/>
      <c r="X57" s="250">
        <f>+'Ark1'!T564</f>
        <v>3.4673596673596681</v>
      </c>
      <c r="Y57" s="472">
        <f t="shared" si="57"/>
        <v>1.0216810216812533E-2</v>
      </c>
      <c r="Z57" s="248">
        <f>+'Ark1'!U564</f>
        <v>11.524379764379772</v>
      </c>
      <c r="AA57" s="249">
        <f t="shared" si="58"/>
        <v>4.5808335808374068E-2</v>
      </c>
      <c r="AB57" s="278"/>
      <c r="AC57" s="247">
        <f>+'Ark1'!X564</f>
        <v>29.078309078309079</v>
      </c>
      <c r="AD57" s="247">
        <f>+'Ark1'!Y564</f>
        <v>6.3894663894663886</v>
      </c>
      <c r="AE57" s="248">
        <f>+'Ark1'!Z564</f>
        <v>7.3314662929103616</v>
      </c>
      <c r="AF57" s="248">
        <f>+'Ark1'!Z564</f>
        <v>7.3314662929103616</v>
      </c>
      <c r="AG57" s="250">
        <f>+'Ark1'!AA564</f>
        <v>1.5990163257949621</v>
      </c>
      <c r="AH57" s="250">
        <f>+'Ark1'!AB564</f>
        <v>1.9283083980846525</v>
      </c>
      <c r="AI57" s="247">
        <f>+'Ark1'!AC564</f>
        <v>6.833425436413842</v>
      </c>
      <c r="AJ57" s="247">
        <f>+'Ark1'!AD564</f>
        <v>40.054668932582352</v>
      </c>
      <c r="AK57" s="247">
        <f>+'Ark1'!AE564</f>
        <v>39.05976936797741</v>
      </c>
      <c r="AL57" s="250">
        <f t="shared" si="59"/>
        <v>2.9467484140766214</v>
      </c>
      <c r="AM57" s="247">
        <f t="shared" si="52"/>
        <v>24.457627118644069</v>
      </c>
      <c r="AN57" s="47"/>
      <c r="AO57" s="4"/>
      <c r="AP57" s="58"/>
      <c r="AQ57" s="16"/>
      <c r="AR57" s="5"/>
      <c r="AS57" s="18"/>
    </row>
    <row r="58" spans="1:45" ht="15.6">
      <c r="A58" s="47"/>
      <c r="B58" s="245">
        <f>+'Ark1'!C565</f>
        <v>2007</v>
      </c>
      <c r="C58" s="245">
        <f>+'Ark1'!H565</f>
        <v>2</v>
      </c>
      <c r="D58" s="251" t="s">
        <v>7</v>
      </c>
      <c r="E58" s="245">
        <f>+'Ark1'!Q565</f>
        <v>313</v>
      </c>
      <c r="F58" s="246">
        <f t="shared" ref="F58:F65" si="60">+E58-E57</f>
        <v>18</v>
      </c>
      <c r="G58" s="445">
        <f>+'Ark1'!R565</f>
        <v>6999</v>
      </c>
      <c r="H58" s="449">
        <f t="shared" ref="H58:H65" si="61">+G58-G57</f>
        <v>-216</v>
      </c>
      <c r="I58" s="248">
        <f>+'Ark1'!AG565</f>
        <v>31.479007952574221</v>
      </c>
      <c r="J58" s="249">
        <f t="shared" ref="J58:J65" si="62">+I58-I57</f>
        <v>2.7540939389683814</v>
      </c>
      <c r="K58" s="248">
        <f>+'Ark1'!AH565</f>
        <v>0.24289184169167025</v>
      </c>
      <c r="L58" s="47"/>
      <c r="M58" s="323">
        <f>+'Ark1'!AI565</f>
        <v>0</v>
      </c>
      <c r="N58" s="71"/>
      <c r="O58" s="71"/>
      <c r="P58" s="71"/>
      <c r="Q58" s="250">
        <f>+'Ark1'!S565</f>
        <v>4.1385912273181882</v>
      </c>
      <c r="R58" s="459">
        <f t="shared" ref="R58:R65" si="63">+Q58-Q57</f>
        <v>0.22771111643807629</v>
      </c>
      <c r="S58" s="173"/>
      <c r="T58" s="57" t="str">
        <f>+IF(M58=0,"",'Ark1'!AJ565)</f>
        <v/>
      </c>
      <c r="U58" s="278"/>
      <c r="V58" s="5" t="str">
        <f>+IF(M58=0,"",'Ark1'!AK565)</f>
        <v/>
      </c>
      <c r="W58" s="172"/>
      <c r="X58" s="250">
        <f>+'Ark1'!T565</f>
        <v>3.5247892556079434</v>
      </c>
      <c r="Y58" s="472">
        <f t="shared" ref="Y58:Y65" si="64">+X58-X57</f>
        <v>5.7429588248275376E-2</v>
      </c>
      <c r="Z58" s="248">
        <f>+'Ark1'!U565</f>
        <v>12.10860122874695</v>
      </c>
      <c r="AA58" s="249">
        <f t="shared" ref="AA58:AA65" si="65">+Z58-Z57</f>
        <v>0.58422146436717881</v>
      </c>
      <c r="AB58" s="278"/>
      <c r="AC58" s="247">
        <f>+'Ark1'!X565</f>
        <v>30.147163880554366</v>
      </c>
      <c r="AD58" s="247">
        <f>+'Ark1'!Y565</f>
        <v>6.6866695242177459</v>
      </c>
      <c r="AE58" s="248">
        <f>+'Ark1'!Z565</f>
        <v>7.1411941664457999</v>
      </c>
      <c r="AF58" s="248">
        <f>+'Ark1'!Z565</f>
        <v>7.1411941664457999</v>
      </c>
      <c r="AG58" s="250">
        <f>+'Ark1'!AA565</f>
        <v>1.7597346868072923</v>
      </c>
      <c r="AH58" s="250">
        <f>+'Ark1'!AB565</f>
        <v>1.9217232625377001</v>
      </c>
      <c r="AI58" s="247">
        <f>+'Ark1'!AC565</f>
        <v>9.7387130596393749</v>
      </c>
      <c r="AJ58" s="247">
        <f>+'Ark1'!AD565</f>
        <v>40.705756889195357</v>
      </c>
      <c r="AK58" s="247">
        <f>+'Ark1'!AE565</f>
        <v>36.862868875929841</v>
      </c>
      <c r="AL58" s="250">
        <f t="shared" ref="AL58:AL65" si="66">+Z58/Q58</f>
        <v>2.9257784989297764</v>
      </c>
      <c r="AM58" s="247">
        <f t="shared" si="52"/>
        <v>22.361022364217252</v>
      </c>
      <c r="AN58" s="47"/>
      <c r="AO58" s="4"/>
      <c r="AP58" s="58"/>
      <c r="AQ58" s="16"/>
      <c r="AR58" s="5"/>
      <c r="AS58" s="18"/>
    </row>
    <row r="59" spans="1:45" ht="15.6">
      <c r="A59" s="47"/>
      <c r="B59" s="245">
        <f>+'Ark1'!C566</f>
        <v>2008</v>
      </c>
      <c r="C59" s="245">
        <f>+'Ark1'!H566</f>
        <v>2</v>
      </c>
      <c r="D59" s="251" t="s">
        <v>7</v>
      </c>
      <c r="E59" s="245">
        <f>+'Ark1'!Q566</f>
        <v>295</v>
      </c>
      <c r="F59" s="246">
        <f t="shared" si="60"/>
        <v>-18</v>
      </c>
      <c r="G59" s="445">
        <f>+'Ark1'!R566</f>
        <v>7284</v>
      </c>
      <c r="H59" s="449">
        <f t="shared" si="61"/>
        <v>285</v>
      </c>
      <c r="I59" s="248">
        <f>+'Ark1'!AG566</f>
        <v>29.442008815641319</v>
      </c>
      <c r="J59" s="249">
        <f t="shared" si="62"/>
        <v>-2.0369991369329021</v>
      </c>
      <c r="K59" s="248">
        <f>+'Ark1'!AH566</f>
        <v>0.10982976386600768</v>
      </c>
      <c r="L59" s="47"/>
      <c r="M59" s="323">
        <f>+'Ark1'!AI566</f>
        <v>0</v>
      </c>
      <c r="N59" s="71"/>
      <c r="O59" s="71"/>
      <c r="P59" s="71"/>
      <c r="Q59" s="250">
        <f>+'Ark1'!S566</f>
        <v>4.5833333333333321</v>
      </c>
      <c r="R59" s="459">
        <f t="shared" si="63"/>
        <v>0.44474210601514397</v>
      </c>
      <c r="S59" s="173"/>
      <c r="T59" s="57" t="str">
        <f>+IF(M59=0,"",'Ark1'!AJ566)</f>
        <v/>
      </c>
      <c r="U59" s="278"/>
      <c r="V59" s="5" t="str">
        <f>+IF(M59=0,"",'Ark1'!AK566)</f>
        <v/>
      </c>
      <c r="W59" s="172"/>
      <c r="X59" s="250">
        <f>+'Ark1'!T566</f>
        <v>3.9549697968149369</v>
      </c>
      <c r="Y59" s="472">
        <f t="shared" si="64"/>
        <v>0.43018054120699345</v>
      </c>
      <c r="Z59" s="248">
        <f>+'Ark1'!U566</f>
        <v>11.944041735310265</v>
      </c>
      <c r="AA59" s="249">
        <f t="shared" si="65"/>
        <v>-0.16455949343668586</v>
      </c>
      <c r="AB59" s="278"/>
      <c r="AC59" s="247">
        <f>+'Ark1'!X566</f>
        <v>33.127402526084559</v>
      </c>
      <c r="AD59" s="247">
        <f>+'Ark1'!Y566</f>
        <v>8.9373970345963745</v>
      </c>
      <c r="AE59" s="248">
        <f>+'Ark1'!Z566</f>
        <v>7.85808442676875</v>
      </c>
      <c r="AF59" s="248">
        <f>+'Ark1'!Z566</f>
        <v>7.85808442676875</v>
      </c>
      <c r="AG59" s="250">
        <f>+'Ark1'!AA566</f>
        <v>1.7011970729081685</v>
      </c>
      <c r="AH59" s="250">
        <f>+'Ark1'!AB566</f>
        <v>1.9236964924680535</v>
      </c>
      <c r="AI59" s="247">
        <f>+'Ark1'!AC566</f>
        <v>8.251791195513249</v>
      </c>
      <c r="AJ59" s="247">
        <f>+'Ark1'!AD566</f>
        <v>41.832826797018754</v>
      </c>
      <c r="AK59" s="247">
        <f>+'Ark1'!AE566</f>
        <v>41.058517341421457</v>
      </c>
      <c r="AL59" s="250">
        <f t="shared" si="66"/>
        <v>2.6059727422495129</v>
      </c>
      <c r="AM59" s="247">
        <f t="shared" si="52"/>
        <v>24.691525423728812</v>
      </c>
      <c r="AN59" s="47"/>
      <c r="AO59" s="4"/>
      <c r="AP59" s="16"/>
      <c r="AQ59" s="16"/>
      <c r="AR59" s="5"/>
      <c r="AS59" s="18"/>
    </row>
    <row r="60" spans="1:45" ht="15.6">
      <c r="A60" s="47"/>
      <c r="B60" s="245">
        <f>+'Ark1'!C567</f>
        <v>2009</v>
      </c>
      <c r="C60" s="245">
        <f>+'Ark1'!H567</f>
        <v>2</v>
      </c>
      <c r="D60" s="251" t="s">
        <v>7</v>
      </c>
      <c r="E60" s="245">
        <f>+'Ark1'!Q567</f>
        <v>307</v>
      </c>
      <c r="F60" s="246">
        <f t="shared" si="60"/>
        <v>12</v>
      </c>
      <c r="G60" s="445">
        <f>+'Ark1'!R567</f>
        <v>7798</v>
      </c>
      <c r="H60" s="449">
        <f t="shared" si="61"/>
        <v>514</v>
      </c>
      <c r="I60" s="248">
        <f>+'Ark1'!AG567</f>
        <v>32.754429595185677</v>
      </c>
      <c r="J60" s="249">
        <f t="shared" si="62"/>
        <v>3.3124207795443574</v>
      </c>
      <c r="K60" s="248">
        <f>+'Ark1'!AH567</f>
        <v>0.19235701461913313</v>
      </c>
      <c r="L60" s="47"/>
      <c r="M60" s="323">
        <f>+'Ark1'!AI567</f>
        <v>0</v>
      </c>
      <c r="N60" s="71"/>
      <c r="O60" s="71"/>
      <c r="P60" s="71"/>
      <c r="Q60" s="250">
        <f>+'Ark1'!S567</f>
        <v>4.8045652731469604</v>
      </c>
      <c r="R60" s="459">
        <f t="shared" si="63"/>
        <v>0.22123193981362821</v>
      </c>
      <c r="S60" s="173"/>
      <c r="T60" s="57" t="str">
        <f>+IF(M60=0,"",'Ark1'!AJ567)</f>
        <v/>
      </c>
      <c r="U60" s="278"/>
      <c r="V60" s="5" t="str">
        <f>+IF(M60=0,"",'Ark1'!AK567)</f>
        <v/>
      </c>
      <c r="W60" s="172"/>
      <c r="X60" s="250">
        <f>+'Ark1'!T567</f>
        <v>4.0745062836624788</v>
      </c>
      <c r="Y60" s="472">
        <f t="shared" si="64"/>
        <v>0.11953648684754192</v>
      </c>
      <c r="Z60" s="248">
        <f>+'Ark1'!U567</f>
        <v>11.981610669402437</v>
      </c>
      <c r="AA60" s="249">
        <f t="shared" si="65"/>
        <v>3.7568934092172768E-2</v>
      </c>
      <c r="AB60" s="278"/>
      <c r="AC60" s="247">
        <f>+'Ark1'!X567</f>
        <v>31.354193382918695</v>
      </c>
      <c r="AD60" s="247">
        <f>+'Ark1'!Y567</f>
        <v>9.2972557065914323</v>
      </c>
      <c r="AE60" s="248">
        <f>+'Ark1'!Z567</f>
        <v>7.8285107970194092</v>
      </c>
      <c r="AF60" s="248">
        <f>+'Ark1'!Z567</f>
        <v>7.8285107970194092</v>
      </c>
      <c r="AG60" s="250">
        <f>+'Ark1'!AA567</f>
        <v>1.8140738685479003</v>
      </c>
      <c r="AH60" s="250">
        <f>+'Ark1'!AB567</f>
        <v>1.8834231796678595</v>
      </c>
      <c r="AI60" s="247">
        <f>+'Ark1'!AC567</f>
        <v>8.3424251841005006</v>
      </c>
      <c r="AJ60" s="247">
        <f>+'Ark1'!AD567</f>
        <v>46.872825072530816</v>
      </c>
      <c r="AK60" s="247">
        <f>+'Ark1'!AE567</f>
        <v>40.226227989742405</v>
      </c>
      <c r="AL60" s="250">
        <f t="shared" si="66"/>
        <v>2.4937970426520102</v>
      </c>
      <c r="AM60" s="247">
        <f t="shared" si="52"/>
        <v>25.400651465798045</v>
      </c>
      <c r="AN60" s="47"/>
      <c r="AO60" s="4"/>
      <c r="AP60" s="16"/>
      <c r="AQ60" s="16"/>
      <c r="AR60" s="5"/>
      <c r="AS60" s="18"/>
    </row>
    <row r="61" spans="1:45" ht="15.6">
      <c r="A61" s="47"/>
      <c r="B61" s="245">
        <f>+'Ark1'!C568</f>
        <v>2010</v>
      </c>
      <c r="C61" s="245">
        <f>+'Ark1'!H568</f>
        <v>2</v>
      </c>
      <c r="D61" s="251" t="s">
        <v>7</v>
      </c>
      <c r="E61" s="245">
        <f>+'Ark1'!Q568</f>
        <v>353</v>
      </c>
      <c r="F61" s="246">
        <f t="shared" si="60"/>
        <v>46</v>
      </c>
      <c r="G61" s="445">
        <f>+'Ark1'!R568</f>
        <v>9044.630000000001</v>
      </c>
      <c r="H61" s="449">
        <f t="shared" si="61"/>
        <v>1246.630000000001</v>
      </c>
      <c r="I61" s="248">
        <f>+'Ark1'!AG568</f>
        <v>34.796870119365352</v>
      </c>
      <c r="J61" s="249">
        <f t="shared" si="62"/>
        <v>2.0424405241796748</v>
      </c>
      <c r="K61" s="248">
        <f>+'Ark1'!AH568</f>
        <v>0.39802623213995486</v>
      </c>
      <c r="L61" s="47"/>
      <c r="M61" s="323">
        <f>+'Ark1'!AI568</f>
        <v>0</v>
      </c>
      <c r="N61" s="71"/>
      <c r="O61" s="71"/>
      <c r="P61" s="71"/>
      <c r="Q61" s="250">
        <f>+'Ark1'!S568</f>
        <v>4.7294648868997404</v>
      </c>
      <c r="R61" s="459">
        <f t="shared" si="63"/>
        <v>-7.510038624721993E-2</v>
      </c>
      <c r="S61" s="173"/>
      <c r="T61" s="57" t="str">
        <f>+IF(M61=0,"",'Ark1'!AJ568)</f>
        <v/>
      </c>
      <c r="U61" s="278"/>
      <c r="V61" s="5" t="str">
        <f>+IF(M61=0,"",'Ark1'!AK568)</f>
        <v/>
      </c>
      <c r="W61" s="172"/>
      <c r="X61" s="250">
        <f>+'Ark1'!T568</f>
        <v>3.803943334332085</v>
      </c>
      <c r="Y61" s="472">
        <f t="shared" si="64"/>
        <v>-0.27056294933039382</v>
      </c>
      <c r="Z61" s="248">
        <f>+'Ark1'!U568</f>
        <v>11.28206460629122</v>
      </c>
      <c r="AA61" s="249">
        <f t="shared" si="65"/>
        <v>-0.69954606311121736</v>
      </c>
      <c r="AB61" s="278"/>
      <c r="AC61" s="247">
        <f>+'Ark1'!X568</f>
        <v>28.127187071223485</v>
      </c>
      <c r="AD61" s="247">
        <f>+'Ark1'!Y568</f>
        <v>7.275035020780285</v>
      </c>
      <c r="AE61" s="248">
        <f>+'Ark1'!Z568</f>
        <v>7.4140777588600386</v>
      </c>
      <c r="AF61" s="248">
        <f>+'Ark1'!Z568</f>
        <v>7.4140777588600386</v>
      </c>
      <c r="AG61" s="250">
        <f>+'Ark1'!AA568</f>
        <v>1.7815426969927179</v>
      </c>
      <c r="AH61" s="250">
        <f>+'Ark1'!AB568</f>
        <v>1.9126362290521244</v>
      </c>
      <c r="AI61" s="247">
        <f>+'Ark1'!AC568</f>
        <v>10.421940332652239</v>
      </c>
      <c r="AJ61" s="247">
        <f>+'Ark1'!AD568</f>
        <v>35.987598641173946</v>
      </c>
      <c r="AK61" s="247">
        <f>+'Ark1'!AE568</f>
        <v>42.542017814674942</v>
      </c>
      <c r="AL61" s="250">
        <f t="shared" si="66"/>
        <v>2.385484378484696</v>
      </c>
      <c r="AM61" s="247">
        <f t="shared" si="52"/>
        <v>25.62218130311615</v>
      </c>
      <c r="AN61" s="47"/>
      <c r="AO61" s="4"/>
      <c r="AP61" s="16"/>
      <c r="AQ61" s="16"/>
      <c r="AR61" s="5"/>
      <c r="AS61" s="18"/>
    </row>
    <row r="62" spans="1:45" ht="15.6">
      <c r="A62" s="47"/>
      <c r="B62" s="245">
        <f>+'Ark1'!C569</f>
        <v>2011</v>
      </c>
      <c r="C62" s="245">
        <f>+'Ark1'!H569</f>
        <v>2</v>
      </c>
      <c r="D62" s="251" t="s">
        <v>7</v>
      </c>
      <c r="E62" s="245">
        <f>+'Ark1'!Q569</f>
        <v>313</v>
      </c>
      <c r="F62" s="246">
        <f t="shared" si="60"/>
        <v>-40</v>
      </c>
      <c r="G62" s="445">
        <f>+'Ark1'!R569</f>
        <v>6693</v>
      </c>
      <c r="H62" s="449">
        <f t="shared" si="61"/>
        <v>-2351.630000000001</v>
      </c>
      <c r="I62" s="248">
        <f>+'Ark1'!AG569</f>
        <v>32.387007128377398</v>
      </c>
      <c r="J62" s="249">
        <f t="shared" si="62"/>
        <v>-2.4098629909879534</v>
      </c>
      <c r="K62" s="248">
        <f>+'Ark1'!AH569</f>
        <v>0.65740325713431935</v>
      </c>
      <c r="L62" s="47"/>
      <c r="M62" s="323">
        <f>+'Ark1'!AI569</f>
        <v>0</v>
      </c>
      <c r="N62" s="71"/>
      <c r="O62" s="71"/>
      <c r="P62" s="71"/>
      <c r="Q62" s="250">
        <f>+'Ark1'!S569</f>
        <v>4.5662632601225148</v>
      </c>
      <c r="R62" s="459">
        <f t="shared" si="63"/>
        <v>-0.16320162677722561</v>
      </c>
      <c r="S62" s="173"/>
      <c r="T62" s="57" t="str">
        <f>+IF(M62=0,"",'Ark1'!AJ569)</f>
        <v/>
      </c>
      <c r="U62" s="278"/>
      <c r="V62" s="5" t="str">
        <f>+IF(M62=0,"",'Ark1'!AK569)</f>
        <v/>
      </c>
      <c r="W62" s="172"/>
      <c r="X62" s="250">
        <f>+'Ark1'!T569</f>
        <v>3.8753922008068118</v>
      </c>
      <c r="Y62" s="472">
        <f t="shared" si="64"/>
        <v>7.1448866474726813E-2</v>
      </c>
      <c r="Z62" s="248">
        <f>+'Ark1'!U569</f>
        <v>11.999223068877908</v>
      </c>
      <c r="AA62" s="249">
        <f t="shared" si="65"/>
        <v>0.71715846258668847</v>
      </c>
      <c r="AB62" s="278"/>
      <c r="AC62" s="247">
        <f>+'Ark1'!X569</f>
        <v>30.494546541162407</v>
      </c>
      <c r="AD62" s="247">
        <f>+'Ark1'!Y569</f>
        <v>8.5611833258628405</v>
      </c>
      <c r="AE62" s="248">
        <f>+'Ark1'!Z569</f>
        <v>7.5163267280260557</v>
      </c>
      <c r="AF62" s="248">
        <f>+'Ark1'!Z569</f>
        <v>7.5163267280260557</v>
      </c>
      <c r="AG62" s="250">
        <f>+'Ark1'!AA569</f>
        <v>1.7991922687643547</v>
      </c>
      <c r="AH62" s="250">
        <f>+'Ark1'!AB569</f>
        <v>2.0494439959621285</v>
      </c>
      <c r="AI62" s="247">
        <f>+'Ark1'!AC569</f>
        <v>20.530796854622288</v>
      </c>
      <c r="AJ62" s="247">
        <f>+'Ark1'!AD569</f>
        <v>40.767970875393445</v>
      </c>
      <c r="AK62" s="247">
        <f>+'Ark1'!AE569</f>
        <v>42.33193247522005</v>
      </c>
      <c r="AL62" s="250">
        <f t="shared" si="66"/>
        <v>2.6277992277992235</v>
      </c>
      <c r="AM62" s="247">
        <f t="shared" si="52"/>
        <v>21.383386581469647</v>
      </c>
      <c r="AN62" s="47"/>
      <c r="AO62" s="4"/>
      <c r="AP62" s="16"/>
      <c r="AQ62" s="16"/>
      <c r="AR62" s="5"/>
      <c r="AS62" s="18"/>
    </row>
    <row r="63" spans="1:45" ht="15.6">
      <c r="A63" s="47"/>
      <c r="B63" s="245">
        <f>+'Ark1'!C570</f>
        <v>2012</v>
      </c>
      <c r="C63" s="245">
        <f>+'Ark1'!H570</f>
        <v>2</v>
      </c>
      <c r="D63" s="251" t="s">
        <v>7</v>
      </c>
      <c r="E63" s="245">
        <f>+'Ark1'!Q570</f>
        <v>303</v>
      </c>
      <c r="F63" s="246">
        <f t="shared" si="60"/>
        <v>-10</v>
      </c>
      <c r="G63" s="445">
        <f>+'Ark1'!R570</f>
        <v>7736</v>
      </c>
      <c r="H63" s="449">
        <f t="shared" si="61"/>
        <v>1043</v>
      </c>
      <c r="I63" s="248">
        <f>+'Ark1'!AG570</f>
        <v>37.195356087330637</v>
      </c>
      <c r="J63" s="249">
        <f t="shared" si="62"/>
        <v>4.8083489589532391</v>
      </c>
      <c r="K63" s="248">
        <f>+'Ark1'!AH570</f>
        <v>0.71096173733195411</v>
      </c>
      <c r="L63" s="47"/>
      <c r="M63" s="323">
        <f>+'Ark1'!AI570</f>
        <v>0</v>
      </c>
      <c r="N63" s="71"/>
      <c r="O63" s="71"/>
      <c r="P63" s="71"/>
      <c r="Q63" s="250">
        <f>+'Ark1'!S570</f>
        <v>5.0405894519131342</v>
      </c>
      <c r="R63" s="459">
        <f t="shared" si="63"/>
        <v>0.47432619179061941</v>
      </c>
      <c r="S63" s="173"/>
      <c r="T63" s="57" t="str">
        <f>+IF(M63=0,"",'Ark1'!AJ570)</f>
        <v/>
      </c>
      <c r="U63" s="278"/>
      <c r="V63" s="5" t="str">
        <f>+IF(M63=0,"",'Ark1'!AK570)</f>
        <v/>
      </c>
      <c r="W63" s="172"/>
      <c r="X63" s="250">
        <f>+'Ark1'!T570</f>
        <v>4.4055067218200623</v>
      </c>
      <c r="Y63" s="472">
        <f t="shared" si="64"/>
        <v>0.53011452101325052</v>
      </c>
      <c r="Z63" s="248">
        <f>+'Ark1'!U570</f>
        <v>13.260380041365041</v>
      </c>
      <c r="AA63" s="249">
        <f t="shared" si="65"/>
        <v>1.2611569724871323</v>
      </c>
      <c r="AB63" s="278"/>
      <c r="AC63" s="247">
        <f>+'Ark1'!X570</f>
        <v>36.776111685625636</v>
      </c>
      <c r="AD63" s="247">
        <f>+'Ark1'!Y570</f>
        <v>10.121509824198553</v>
      </c>
      <c r="AE63" s="248">
        <f>+'Ark1'!Z570</f>
        <v>7.5608228864388893</v>
      </c>
      <c r="AF63" s="248">
        <f>+'Ark1'!Z570</f>
        <v>7.5608228864388893</v>
      </c>
      <c r="AG63" s="250">
        <f>+'Ark1'!AA570</f>
        <v>1.7300814621214899</v>
      </c>
      <c r="AH63" s="250">
        <f>+'Ark1'!AB570</f>
        <v>2.0624594701182279</v>
      </c>
      <c r="AI63" s="247">
        <f>+'Ark1'!AC570</f>
        <v>17.949239028739683</v>
      </c>
      <c r="AJ63" s="247">
        <f>+'Ark1'!AD570</f>
        <v>52.854923701626809</v>
      </c>
      <c r="AK63" s="247">
        <f>+'Ark1'!AE570</f>
        <v>40.855542345347175</v>
      </c>
      <c r="AL63" s="250">
        <f t="shared" si="66"/>
        <v>2.6307201107862732</v>
      </c>
      <c r="AM63" s="247">
        <f t="shared" si="52"/>
        <v>25.53135313531353</v>
      </c>
      <c r="AN63" s="47"/>
      <c r="AO63" s="4"/>
      <c r="AP63" s="16"/>
      <c r="AQ63" s="16"/>
      <c r="AR63" s="5"/>
      <c r="AS63" s="18"/>
    </row>
    <row r="64" spans="1:45" ht="15.6">
      <c r="A64" s="47"/>
      <c r="B64" s="245">
        <f>+'Ark1'!C571</f>
        <v>2013</v>
      </c>
      <c r="C64" s="245">
        <f>+'Ark1'!H571</f>
        <v>2</v>
      </c>
      <c r="D64" s="251" t="s">
        <v>7</v>
      </c>
      <c r="E64" s="245">
        <f>+'Ark1'!Q571</f>
        <v>308</v>
      </c>
      <c r="F64" s="246">
        <f t="shared" si="60"/>
        <v>5</v>
      </c>
      <c r="G64" s="445">
        <f>+'Ark1'!R571</f>
        <v>8026</v>
      </c>
      <c r="H64" s="449">
        <f t="shared" si="61"/>
        <v>290</v>
      </c>
      <c r="I64" s="248">
        <f>+'Ark1'!AG571</f>
        <v>32.373434975966198</v>
      </c>
      <c r="J64" s="249">
        <f t="shared" si="62"/>
        <v>-4.8219211113644391</v>
      </c>
      <c r="K64" s="248">
        <f>+'Ark1'!AH571</f>
        <v>1.4079242461998505</v>
      </c>
      <c r="L64" s="47"/>
      <c r="M64" s="323">
        <f>+'Ark1'!AI571</f>
        <v>0</v>
      </c>
      <c r="N64" s="71"/>
      <c r="O64" s="71"/>
      <c r="P64" s="71"/>
      <c r="Q64" s="250">
        <f>+'Ark1'!S571</f>
        <v>5.1844006977323698</v>
      </c>
      <c r="R64" s="459">
        <f t="shared" si="63"/>
        <v>0.14381124581923554</v>
      </c>
      <c r="S64" s="173"/>
      <c r="T64" s="57" t="str">
        <f>+IF(M64=0,"",'Ark1'!AJ571)</f>
        <v/>
      </c>
      <c r="U64" s="278"/>
      <c r="V64" s="5" t="str">
        <f>+IF(M64=0,"",'Ark1'!AK571)</f>
        <v/>
      </c>
      <c r="W64" s="172"/>
      <c r="X64" s="250">
        <f>+'Ark1'!T571</f>
        <v>4.6152504360827322</v>
      </c>
      <c r="Y64" s="472">
        <f t="shared" si="64"/>
        <v>0.20974371426266991</v>
      </c>
      <c r="Z64" s="248">
        <f>+'Ark1'!U571</f>
        <v>13.405519561425352</v>
      </c>
      <c r="AA64" s="249">
        <f t="shared" si="65"/>
        <v>0.14513952006031161</v>
      </c>
      <c r="AB64" s="278"/>
      <c r="AC64" s="247">
        <f>+'Ark1'!X571</f>
        <v>38.798903563418889</v>
      </c>
      <c r="AD64" s="247">
        <f>+'Ark1'!Y571</f>
        <v>11.61226015449788</v>
      </c>
      <c r="AE64" s="248">
        <f>+'Ark1'!Z571</f>
        <v>7.8065075810784892</v>
      </c>
      <c r="AF64" s="248">
        <f>+'Ark1'!Z571</f>
        <v>7.8065075810784892</v>
      </c>
      <c r="AG64" s="250">
        <f>+'Ark1'!AA571</f>
        <v>1.7386235166901289</v>
      </c>
      <c r="AH64" s="250">
        <f>+'Ark1'!AB571</f>
        <v>2.0359922785985134</v>
      </c>
      <c r="AI64" s="247">
        <f>+'Ark1'!AC571</f>
        <v>18.225458220974119</v>
      </c>
      <c r="AJ64" s="247">
        <f>+'Ark1'!AD571</f>
        <v>45.703345478765279</v>
      </c>
      <c r="AK64" s="247">
        <f>+'Ark1'!AE571</f>
        <v>41.517665182311248</v>
      </c>
      <c r="AL64" s="250">
        <f t="shared" si="66"/>
        <v>2.5857414083153061</v>
      </c>
      <c r="AM64" s="247">
        <f t="shared" si="52"/>
        <v>26.058441558441558</v>
      </c>
      <c r="AN64" s="47"/>
      <c r="AO64" s="4"/>
      <c r="AP64" s="16"/>
      <c r="AQ64" s="16"/>
      <c r="AR64" s="5"/>
      <c r="AS64" s="18"/>
    </row>
    <row r="65" spans="1:56" ht="15.6">
      <c r="A65" s="47"/>
      <c r="B65" s="245">
        <f>+'Ark1'!C572</f>
        <v>2014</v>
      </c>
      <c r="C65" s="245">
        <f>+'Ark1'!H572</f>
        <v>2</v>
      </c>
      <c r="D65" s="251" t="s">
        <v>7</v>
      </c>
      <c r="E65" s="245">
        <f>+'Ark1'!Q572</f>
        <v>297</v>
      </c>
      <c r="F65" s="246">
        <f t="shared" si="60"/>
        <v>-11</v>
      </c>
      <c r="G65" s="445">
        <f>+'Ark1'!R572</f>
        <v>7467</v>
      </c>
      <c r="H65" s="449">
        <f t="shared" si="61"/>
        <v>-559</v>
      </c>
      <c r="I65" s="248">
        <f>+'Ark1'!AG572</f>
        <v>32.402708566542479</v>
      </c>
      <c r="J65" s="249">
        <f t="shared" si="62"/>
        <v>2.9273590576281094E-2</v>
      </c>
      <c r="K65" s="248">
        <f>+'Ark1'!AH572</f>
        <v>1.0178117048346056</v>
      </c>
      <c r="L65" s="47"/>
      <c r="M65" s="323">
        <f>+'Ark1'!AI572</f>
        <v>0</v>
      </c>
      <c r="N65" s="71"/>
      <c r="O65" s="71"/>
      <c r="P65" s="71"/>
      <c r="Q65" s="250">
        <f>+'Ark1'!S572</f>
        <v>5.0322753448506763</v>
      </c>
      <c r="R65" s="459">
        <f t="shared" si="63"/>
        <v>-0.15212535288169349</v>
      </c>
      <c r="S65" s="173"/>
      <c r="T65" s="57" t="str">
        <f>+IF(M65=0,"",'Ark1'!AJ572)</f>
        <v/>
      </c>
      <c r="U65" s="278"/>
      <c r="V65" s="5" t="str">
        <f>+IF(M65=0,"",'Ark1'!AK572)</f>
        <v/>
      </c>
      <c r="W65" s="172"/>
      <c r="X65" s="250">
        <f>+'Ark1'!T572</f>
        <v>4.3147180929422797</v>
      </c>
      <c r="Y65" s="472">
        <f t="shared" si="64"/>
        <v>-0.30053234314045252</v>
      </c>
      <c r="Z65" s="248">
        <f>+'Ark1'!U572</f>
        <v>12.230601312441443</v>
      </c>
      <c r="AA65" s="249">
        <f t="shared" si="65"/>
        <v>-1.174918248983909</v>
      </c>
      <c r="AB65" s="278"/>
      <c r="AC65" s="247">
        <f>+'Ark1'!X572</f>
        <v>31.337886701486529</v>
      </c>
      <c r="AD65" s="247">
        <f>+'Ark1'!Y572</f>
        <v>10.379000937458152</v>
      </c>
      <c r="AE65" s="248">
        <f>+'Ark1'!Z572</f>
        <v>7.8625145175478108</v>
      </c>
      <c r="AF65" s="248">
        <f>+'Ark1'!Z572</f>
        <v>7.8625145175478108</v>
      </c>
      <c r="AG65" s="250">
        <f>+'Ark1'!AA572</f>
        <v>1.7552546621138772</v>
      </c>
      <c r="AH65" s="250">
        <f>+'Ark1'!AB572</f>
        <v>2.0526879581254391</v>
      </c>
      <c r="AI65" s="247">
        <f>+'Ark1'!AC572</f>
        <v>18.877667391051844</v>
      </c>
      <c r="AJ65" s="247">
        <f>+'Ark1'!AD572</f>
        <v>47.145557218237379</v>
      </c>
      <c r="AK65" s="247">
        <f>+'Ark1'!AE572</f>
        <v>38.471360599167824</v>
      </c>
      <c r="AL65" s="250">
        <f t="shared" si="66"/>
        <v>2.430431658505436</v>
      </c>
      <c r="AM65" s="247">
        <f t="shared" si="52"/>
        <v>25.141414141414142</v>
      </c>
      <c r="AN65" s="47"/>
      <c r="AO65" s="4"/>
      <c r="AP65" s="16"/>
      <c r="AQ65" s="16"/>
      <c r="AR65" s="5"/>
      <c r="AS65" s="18"/>
    </row>
    <row r="66" spans="1:56" ht="15.6">
      <c r="A66" s="47"/>
      <c r="B66" s="245">
        <f>+'Ark1'!C573</f>
        <v>2015</v>
      </c>
      <c r="C66" s="245">
        <f>+'Ark1'!H573</f>
        <v>2</v>
      </c>
      <c r="D66" s="251" t="s">
        <v>7</v>
      </c>
      <c r="E66" s="245">
        <f>+'Ark1'!Q573</f>
        <v>297</v>
      </c>
      <c r="F66" s="246">
        <f t="shared" ref="F66:F67" si="67">+E66-E65</f>
        <v>0</v>
      </c>
      <c r="G66" s="445">
        <f>+'Ark1'!R573</f>
        <v>8309</v>
      </c>
      <c r="H66" s="449">
        <f t="shared" ref="H66:H67" si="68">+G66-G65</f>
        <v>842</v>
      </c>
      <c r="I66" s="248">
        <f>+'Ark1'!AG573</f>
        <v>34.175185236615029</v>
      </c>
      <c r="J66" s="249">
        <f t="shared" ref="J66:J67" si="69">+I66-I65</f>
        <v>1.7724766700725496</v>
      </c>
      <c r="K66" s="248">
        <f>+'Ark1'!AH573</f>
        <v>0.49344084727403997</v>
      </c>
      <c r="L66" s="47"/>
      <c r="M66" s="323">
        <f>+'Ark1'!AI573</f>
        <v>0</v>
      </c>
      <c r="N66" s="71"/>
      <c r="O66" s="71"/>
      <c r="P66" s="71"/>
      <c r="Q66" s="250">
        <f>+'Ark1'!S573</f>
        <v>5.2102539415092082</v>
      </c>
      <c r="R66" s="459">
        <f t="shared" ref="R66:R67" si="70">+Q66-Q65</f>
        <v>0.17797859665853188</v>
      </c>
      <c r="S66" s="173"/>
      <c r="T66" s="57" t="str">
        <f>+IF(M66=0,"",'Ark1'!AJ573)</f>
        <v/>
      </c>
      <c r="U66" s="278"/>
      <c r="V66" s="5" t="str">
        <f>+IF(M66=0,"",'Ark1'!AK573)</f>
        <v/>
      </c>
      <c r="W66" s="172"/>
      <c r="X66" s="250">
        <f>+'Ark1'!T573</f>
        <v>4.0722108556986401</v>
      </c>
      <c r="Y66" s="472">
        <f t="shared" ref="Y66:Y67" si="71">+X66-X65</f>
        <v>-0.24250723724363965</v>
      </c>
      <c r="Z66" s="248">
        <f>+'Ark1'!U573</f>
        <v>11.551739078108071</v>
      </c>
      <c r="AA66" s="249">
        <f t="shared" ref="AA66:AA67" si="72">+Z66-Z65</f>
        <v>-0.67886223433337278</v>
      </c>
      <c r="AB66" s="278"/>
      <c r="AC66" s="247">
        <f>+'Ark1'!X573</f>
        <v>26.669876038031049</v>
      </c>
      <c r="AD66" s="247">
        <f>+'Ark1'!Y573</f>
        <v>9.2911300998916833</v>
      </c>
      <c r="AE66" s="248">
        <f>+'Ark1'!Z573</f>
        <v>7.594661547810694</v>
      </c>
      <c r="AF66" s="248">
        <f>+'Ark1'!Z573</f>
        <v>7.594661547810694</v>
      </c>
      <c r="AG66" s="250">
        <f>+'Ark1'!AA573</f>
        <v>1.6426324080840551</v>
      </c>
      <c r="AH66" s="250">
        <f>+'Ark1'!AB573</f>
        <v>2.0268588100225768</v>
      </c>
      <c r="AI66" s="247">
        <f>+'Ark1'!AC573</f>
        <v>16.902722247113701</v>
      </c>
      <c r="AJ66" s="247">
        <f>+'Ark1'!AD573</f>
        <v>44.32700027240061</v>
      </c>
      <c r="AK66" s="247">
        <f>+'Ark1'!AE573</f>
        <v>28.361371396058679</v>
      </c>
      <c r="AL66" s="250">
        <f t="shared" ref="AL66:AL67" si="73">+Z66/Q66</f>
        <v>2.2171163263420479</v>
      </c>
      <c r="AM66" s="247">
        <f t="shared" si="52"/>
        <v>27.976430976430976</v>
      </c>
      <c r="AN66" s="47"/>
      <c r="AO66" s="4"/>
      <c r="AP66" s="16"/>
      <c r="AQ66" s="16"/>
      <c r="AR66" s="5"/>
      <c r="AS66" s="18"/>
    </row>
    <row r="67" spans="1:56" ht="15.6">
      <c r="A67" s="47"/>
      <c r="B67" s="245">
        <f>+'Ark1'!C574</f>
        <v>2016</v>
      </c>
      <c r="C67" s="245">
        <f>+'Ark1'!H574</f>
        <v>2</v>
      </c>
      <c r="D67" s="251" t="s">
        <v>7</v>
      </c>
      <c r="E67" s="245">
        <f>+'Ark1'!Q574</f>
        <v>292</v>
      </c>
      <c r="F67" s="246">
        <f t="shared" si="67"/>
        <v>-5</v>
      </c>
      <c r="G67" s="445">
        <f>+'Ark1'!R574</f>
        <v>8501</v>
      </c>
      <c r="H67" s="449">
        <f t="shared" si="68"/>
        <v>192</v>
      </c>
      <c r="I67" s="248">
        <f>+'Ark1'!AG574</f>
        <v>34.88065823276753</v>
      </c>
      <c r="J67" s="249">
        <f t="shared" si="69"/>
        <v>0.70547299615250125</v>
      </c>
      <c r="K67" s="248">
        <f>+'Ark1'!AH574</f>
        <v>0.89401246912127985</v>
      </c>
      <c r="L67" s="47"/>
      <c r="M67" s="323">
        <f>+'Ark1'!AI574</f>
        <v>0</v>
      </c>
      <c r="N67" s="71"/>
      <c r="O67" s="71"/>
      <c r="P67" s="71"/>
      <c r="Q67" s="250">
        <f>+'Ark1'!S574</f>
        <v>5.3453711328079052</v>
      </c>
      <c r="R67" s="459">
        <f t="shared" si="70"/>
        <v>0.13511719129869704</v>
      </c>
      <c r="S67" s="173"/>
      <c r="T67" s="57" t="str">
        <f>+IF(M67=0,"",'Ark1'!AJ574)</f>
        <v/>
      </c>
      <c r="U67" s="278"/>
      <c r="V67" s="5" t="str">
        <f>+IF(M67=0,"",'Ark1'!AK574)</f>
        <v/>
      </c>
      <c r="W67" s="172"/>
      <c r="X67" s="250">
        <f>+'Ark1'!T574</f>
        <v>4.131631572756147</v>
      </c>
      <c r="Y67" s="472">
        <f t="shared" si="71"/>
        <v>5.9420717057506955E-2</v>
      </c>
      <c r="Z67" s="248">
        <f>+'Ark1'!U574</f>
        <v>11.951452770262344</v>
      </c>
      <c r="AA67" s="249">
        <f t="shared" si="72"/>
        <v>0.39971369215427366</v>
      </c>
      <c r="AB67" s="278"/>
      <c r="AC67" s="247">
        <f>+'Ark1'!X574</f>
        <v>28.231972709093046</v>
      </c>
      <c r="AD67" s="247">
        <f>+'Ark1'!Y574</f>
        <v>10.516409834137161</v>
      </c>
      <c r="AE67" s="248">
        <f>+'Ark1'!Z574</f>
        <v>7.7679410070062209</v>
      </c>
      <c r="AF67" s="248">
        <f>+'Ark1'!Z574</f>
        <v>7.7679410070062209</v>
      </c>
      <c r="AG67" s="250">
        <f>+'Ark1'!AA574</f>
        <v>1.7625143769842289</v>
      </c>
      <c r="AH67" s="250">
        <f>+'Ark1'!AB574</f>
        <v>2.0672639118354064</v>
      </c>
      <c r="AI67" s="247">
        <f>+'Ark1'!AC574</f>
        <v>19.405964515824095</v>
      </c>
      <c r="AJ67" s="247">
        <f>+'Ark1'!AD574</f>
        <v>52.47132463567295</v>
      </c>
      <c r="AK67" s="247">
        <f>+'Ark1'!AE574</f>
        <v>32.512750181181055</v>
      </c>
      <c r="AL67" s="250">
        <f t="shared" si="73"/>
        <v>2.2358508835633057</v>
      </c>
      <c r="AM67" s="247">
        <f t="shared" si="52"/>
        <v>29.113013698630137</v>
      </c>
      <c r="AN67" s="47"/>
      <c r="AO67" s="4"/>
      <c r="AP67" s="16"/>
      <c r="AQ67" s="16"/>
      <c r="AR67" s="5"/>
      <c r="AS67" s="18"/>
    </row>
    <row r="68" spans="1:56" ht="15.6">
      <c r="A68" s="47"/>
      <c r="B68" s="245">
        <f>+'Ark1'!C575</f>
        <v>2017</v>
      </c>
      <c r="C68" s="245">
        <f>+'Ark1'!H575</f>
        <v>2</v>
      </c>
      <c r="D68" s="251" t="s">
        <v>7</v>
      </c>
      <c r="E68" s="245">
        <f>+'Ark1'!Q575</f>
        <v>314</v>
      </c>
      <c r="F68" s="246">
        <f t="shared" ref="F68:F69" si="74">+E68-E67</f>
        <v>22</v>
      </c>
      <c r="G68" s="445">
        <f>+'Ark1'!R575</f>
        <v>9600</v>
      </c>
      <c r="H68" s="449">
        <f t="shared" ref="H68:H69" si="75">+G68-G67</f>
        <v>1099</v>
      </c>
      <c r="I68" s="248">
        <f>+'Ark1'!AG575</f>
        <v>34.150144551493781</v>
      </c>
      <c r="J68" s="249">
        <f t="shared" ref="J68:J69" si="76">+I68-I67</f>
        <v>-0.73051368127374872</v>
      </c>
      <c r="K68" s="248">
        <f>+'Ark1'!AH575</f>
        <v>1.302083333333333</v>
      </c>
      <c r="L68" s="47"/>
      <c r="M68" s="323">
        <f>+'Ark1'!AI575</f>
        <v>0</v>
      </c>
      <c r="N68" s="71"/>
      <c r="O68" s="71"/>
      <c r="P68" s="71"/>
      <c r="Q68" s="250">
        <f>+'Ark1'!S575</f>
        <v>5.185833333333334</v>
      </c>
      <c r="R68" s="459">
        <f t="shared" ref="R68:R69" si="77">+Q68-Q67</f>
        <v>-0.15953779947457125</v>
      </c>
      <c r="S68" s="173"/>
      <c r="T68" s="57" t="str">
        <f>+IF(M68=0,"",'Ark1'!AJ575)</f>
        <v/>
      </c>
      <c r="U68" s="278"/>
      <c r="V68" s="5" t="str">
        <f>+IF(M68=0,"",'Ark1'!AK575)</f>
        <v/>
      </c>
      <c r="W68" s="172"/>
      <c r="X68" s="250">
        <f>+'Ark1'!T575</f>
        <v>4.2341666666666677</v>
      </c>
      <c r="Y68" s="472">
        <f t="shared" ref="Y68:Y69" si="78">+X68-X67</f>
        <v>0.10253509391052074</v>
      </c>
      <c r="Z68" s="248">
        <f>+'Ark1'!U575</f>
        <v>12.196354166666662</v>
      </c>
      <c r="AA68" s="249">
        <f t="shared" ref="AA68:AA69" si="79">+Z68-Z67</f>
        <v>0.24490139640431785</v>
      </c>
      <c r="AB68" s="278"/>
      <c r="AC68" s="247">
        <f>+'Ark1'!X575</f>
        <v>28.395833333333325</v>
      </c>
      <c r="AD68" s="247">
        <f>+'Ark1'!Y575</f>
        <v>9.65625</v>
      </c>
      <c r="AE68" s="248">
        <f>+'Ark1'!Z575</f>
        <v>7.4665295680947485</v>
      </c>
      <c r="AF68" s="248">
        <f>+'Ark1'!Z575</f>
        <v>7.4665295680947485</v>
      </c>
      <c r="AG68" s="250">
        <f>+'Ark1'!AA575</f>
        <v>2.4150240106926941</v>
      </c>
      <c r="AH68" s="250">
        <f>+'Ark1'!AB575</f>
        <v>2.0666396167584602</v>
      </c>
      <c r="AI68" s="247">
        <f>+'Ark1'!AC575</f>
        <v>14.41113610531672</v>
      </c>
      <c r="AJ68" s="247">
        <f>+'Ark1'!AD575</f>
        <v>52.481463929242622</v>
      </c>
      <c r="AK68" s="247">
        <f>+'Ark1'!AE575</f>
        <v>24.669997368071712</v>
      </c>
      <c r="AL68" s="250">
        <f t="shared" ref="AL68:AL69" si="80">+Z68/Q68</f>
        <v>2.3518600353527228</v>
      </c>
      <c r="AM68" s="247">
        <f t="shared" si="52"/>
        <v>30.573248407643312</v>
      </c>
      <c r="AN68" s="47"/>
      <c r="AO68" s="4"/>
      <c r="AP68" s="16"/>
      <c r="AQ68" s="16"/>
      <c r="AR68" s="5"/>
      <c r="AS68" s="18"/>
    </row>
    <row r="69" spans="1:56" ht="15.6">
      <c r="A69" s="47"/>
      <c r="B69" s="245">
        <f>+'Ark1'!C576</f>
        <v>2018</v>
      </c>
      <c r="C69" s="245">
        <f>+'Ark1'!H576</f>
        <v>2</v>
      </c>
      <c r="D69" s="251" t="s">
        <v>7</v>
      </c>
      <c r="E69" s="245">
        <f>+'Ark1'!Q576</f>
        <v>317</v>
      </c>
      <c r="F69" s="246">
        <f t="shared" si="74"/>
        <v>3</v>
      </c>
      <c r="G69" s="445">
        <f>+'Ark1'!R576</f>
        <v>9763</v>
      </c>
      <c r="H69" s="449">
        <f t="shared" si="75"/>
        <v>163</v>
      </c>
      <c r="I69" s="248">
        <f>+'Ark1'!AG576</f>
        <v>34.469620600485555</v>
      </c>
      <c r="J69" s="249">
        <f t="shared" si="76"/>
        <v>0.31947604899177406</v>
      </c>
      <c r="K69" s="248">
        <f>+'Ark1'!AH576</f>
        <v>1.0550035849636381</v>
      </c>
      <c r="L69" s="47"/>
      <c r="M69" s="323">
        <f>+'Ark1'!AI576</f>
        <v>0</v>
      </c>
      <c r="N69" s="71"/>
      <c r="O69" s="71"/>
      <c r="P69" s="71"/>
      <c r="Q69" s="250">
        <f>+'Ark1'!S576</f>
        <v>5.1767899211308004</v>
      </c>
      <c r="R69" s="459">
        <f t="shared" si="77"/>
        <v>-9.0434122025335739E-3</v>
      </c>
      <c r="S69" s="173"/>
      <c r="T69" s="57" t="str">
        <f>+IF(M69=0,"",'Ark1'!AJ576)</f>
        <v/>
      </c>
      <c r="U69" s="278"/>
      <c r="V69" s="5" t="str">
        <f>+IF(M69=0,"",'Ark1'!AK576)</f>
        <v/>
      </c>
      <c r="W69" s="172"/>
      <c r="X69" s="250">
        <f>+'Ark1'!T576</f>
        <v>4.4080712895626357</v>
      </c>
      <c r="Y69" s="472">
        <f t="shared" si="78"/>
        <v>0.17390462289596798</v>
      </c>
      <c r="Z69" s="248">
        <f>+'Ark1'!U576</f>
        <v>12.119922155075258</v>
      </c>
      <c r="AA69" s="249">
        <f t="shared" si="79"/>
        <v>-7.6432011591403892E-2</v>
      </c>
      <c r="AB69" s="278"/>
      <c r="AC69" s="247">
        <f>+'Ark1'!X576</f>
        <v>27.624705520844003</v>
      </c>
      <c r="AD69" s="247">
        <f>+'Ark1'!Y576</f>
        <v>9.4130902386561512</v>
      </c>
      <c r="AE69" s="248">
        <f>+'Ark1'!Z576</f>
        <v>7.3973049394206321</v>
      </c>
      <c r="AF69" s="248">
        <f>+'Ark1'!Z576</f>
        <v>7.3973049394206321</v>
      </c>
      <c r="AG69" s="250">
        <f>+'Ark1'!AA576</f>
        <v>1.8496398933118512</v>
      </c>
      <c r="AH69" s="250">
        <f>+'Ark1'!AB576</f>
        <v>1.9799321996339247</v>
      </c>
      <c r="AI69" s="247">
        <f>+'Ark1'!AC576</f>
        <v>25.163659629241774</v>
      </c>
      <c r="AJ69" s="247">
        <f>+'Ark1'!AD576</f>
        <v>53.417422679220223</v>
      </c>
      <c r="AK69" s="247">
        <f>+'Ark1'!AE576</f>
        <v>37.150490922439396</v>
      </c>
      <c r="AL69" s="250">
        <f t="shared" si="80"/>
        <v>2.3412041708711686</v>
      </c>
      <c r="AM69" s="247">
        <f t="shared" si="52"/>
        <v>30.798107255520506</v>
      </c>
      <c r="AN69" s="47"/>
      <c r="AO69" s="4"/>
      <c r="AP69" s="16"/>
      <c r="AQ69" s="16"/>
      <c r="AR69" s="5"/>
      <c r="AS69" s="18"/>
    </row>
    <row r="70" spans="1:56" ht="15.6">
      <c r="A70" s="47"/>
      <c r="B70" s="245">
        <f>+'Ark1'!C577</f>
        <v>2019</v>
      </c>
      <c r="C70" s="245">
        <f>+'Ark1'!H577</f>
        <v>2</v>
      </c>
      <c r="D70" s="251" t="s">
        <v>7</v>
      </c>
      <c r="E70" s="245">
        <f>+'Ark1'!Q577</f>
        <v>284</v>
      </c>
      <c r="F70" s="246">
        <f t="shared" ref="F70:F71" si="81">+E70-E69</f>
        <v>-33</v>
      </c>
      <c r="G70" s="445">
        <f>+'Ark1'!R577</f>
        <v>10049</v>
      </c>
      <c r="H70" s="449">
        <f t="shared" ref="H70:H71" si="82">+G70-G69</f>
        <v>286</v>
      </c>
      <c r="I70" s="248">
        <f>+'Ark1'!AG577</f>
        <v>37.504146690246159</v>
      </c>
      <c r="J70" s="249">
        <f t="shared" ref="J70:J71" si="83">+I70-I69</f>
        <v>3.0345260897606039</v>
      </c>
      <c r="K70" s="248">
        <f>+'Ark1'!AH577</f>
        <v>1.0050751318539157</v>
      </c>
      <c r="L70" s="47"/>
      <c r="M70" s="323">
        <f>+'Ark1'!AI577</f>
        <v>0</v>
      </c>
      <c r="N70" s="71"/>
      <c r="O70" s="71"/>
      <c r="P70" s="71"/>
      <c r="Q70" s="250">
        <f>+'Ark1'!S577</f>
        <v>5.3280923474972628</v>
      </c>
      <c r="R70" s="459">
        <f t="shared" ref="R70:R71" si="84">+Q70-Q69</f>
        <v>0.15130242636646241</v>
      </c>
      <c r="S70" s="173"/>
      <c r="T70" s="57" t="str">
        <f>+IF(M70=0,"",'Ark1'!AJ577)</f>
        <v/>
      </c>
      <c r="U70" s="278"/>
      <c r="V70" s="5" t="str">
        <f>+IF(M70=0,"",'Ark1'!AK577)</f>
        <v/>
      </c>
      <c r="W70" s="172"/>
      <c r="X70" s="250">
        <f>+'Ark1'!T577</f>
        <v>4.5751816101104579</v>
      </c>
      <c r="Y70" s="472">
        <f t="shared" ref="Y70:Y71" si="85">+X70-X69</f>
        <v>0.16711032054782216</v>
      </c>
      <c r="Z70" s="248">
        <f>+'Ark1'!U577</f>
        <v>12.456353866056368</v>
      </c>
      <c r="AA70" s="249">
        <f t="shared" ref="AA70:AA71" si="86">+Z70-Z69</f>
        <v>0.33643171098110969</v>
      </c>
      <c r="AB70" s="278"/>
      <c r="AC70" s="247">
        <f>+'Ark1'!X577</f>
        <v>29.246691213056025</v>
      </c>
      <c r="AD70" s="247">
        <f>+'Ark1'!Y577</f>
        <v>10.966265300029852</v>
      </c>
      <c r="AE70" s="248">
        <f>+'Ark1'!Z577</f>
        <v>7.6892458422535155</v>
      </c>
      <c r="AF70" s="248">
        <f>+'Ark1'!Z577</f>
        <v>7.6892458422535155</v>
      </c>
      <c r="AG70" s="250">
        <f>+'Ark1'!AA577</f>
        <v>1.75176806836407</v>
      </c>
      <c r="AH70" s="250">
        <f>+'Ark1'!AB577</f>
        <v>1.9936572299466673</v>
      </c>
      <c r="AI70" s="247">
        <f>+'Ark1'!AC577</f>
        <v>29.96407269285886</v>
      </c>
      <c r="AJ70" s="247">
        <f>+'Ark1'!AD577</f>
        <v>55.025300866610408</v>
      </c>
      <c r="AK70" s="247">
        <f>+'Ark1'!AE577</f>
        <v>42.215318399946554</v>
      </c>
      <c r="AL70" s="250">
        <f t="shared" ref="AL70:AL71" si="87">+Z70/Q70</f>
        <v>2.3378637331440824</v>
      </c>
      <c r="AM70" s="247">
        <f t="shared" ref="AM70:AM71" si="88">+G70/E70</f>
        <v>35.383802816901408</v>
      </c>
      <c r="AN70" s="47"/>
      <c r="AO70" s="4"/>
      <c r="AP70" s="16"/>
      <c r="AQ70" s="16"/>
      <c r="AR70" s="5"/>
      <c r="AS70" s="18"/>
    </row>
    <row r="71" spans="1:56" ht="15.6">
      <c r="A71" s="47"/>
      <c r="B71" s="245">
        <f>+'Ark1'!C578</f>
        <v>2020</v>
      </c>
      <c r="C71" s="245">
        <f>+'Ark1'!H578</f>
        <v>2</v>
      </c>
      <c r="D71" s="251" t="s">
        <v>7</v>
      </c>
      <c r="E71" s="245">
        <f>+'Ark1'!Q578</f>
        <v>303</v>
      </c>
      <c r="F71" s="246">
        <f t="shared" si="81"/>
        <v>19</v>
      </c>
      <c r="G71" s="445">
        <f>+'Ark1'!R578</f>
        <v>9376</v>
      </c>
      <c r="H71" s="449">
        <f t="shared" si="82"/>
        <v>-673</v>
      </c>
      <c r="I71" s="248">
        <f>+'Ark1'!AG578</f>
        <v>34.212982000692783</v>
      </c>
      <c r="J71" s="249">
        <f t="shared" si="83"/>
        <v>-3.2911646895533764</v>
      </c>
      <c r="K71" s="248">
        <f>+'Ark1'!AH578</f>
        <v>0.9492320819112624</v>
      </c>
      <c r="L71" s="47"/>
      <c r="M71" s="323">
        <f>+'Ark1'!AI578</f>
        <v>0</v>
      </c>
      <c r="N71" s="71"/>
      <c r="O71" s="71"/>
      <c r="P71" s="71"/>
      <c r="Q71" s="250">
        <f>+'Ark1'!S578</f>
        <v>5.3291382252559751</v>
      </c>
      <c r="R71" s="459">
        <f t="shared" si="84"/>
        <v>1.0458777587123436E-3</v>
      </c>
      <c r="S71" s="173"/>
      <c r="T71" s="57" t="str">
        <f>+IF(M71=0,"",'Ark1'!AJ578)</f>
        <v/>
      </c>
      <c r="U71" s="278"/>
      <c r="V71" s="5" t="str">
        <f>+IF(M71=0,"",'Ark1'!AK578)</f>
        <v/>
      </c>
      <c r="W71" s="172"/>
      <c r="X71" s="250">
        <f>+'Ark1'!T578</f>
        <v>4.430460750853241</v>
      </c>
      <c r="Y71" s="472">
        <f t="shared" si="85"/>
        <v>-0.14472085925721689</v>
      </c>
      <c r="Z71" s="248">
        <f>+'Ark1'!U578</f>
        <v>12.061124146757676</v>
      </c>
      <c r="AA71" s="249">
        <f t="shared" si="86"/>
        <v>-0.39522971929869222</v>
      </c>
      <c r="AB71" s="278"/>
      <c r="AC71" s="247">
        <f>+'Ark1'!X578</f>
        <v>27.335750853242313</v>
      </c>
      <c r="AD71" s="247">
        <f>+'Ark1'!Y578</f>
        <v>10.388225255972699</v>
      </c>
      <c r="AE71" s="248">
        <f>+'Ark1'!Z578</f>
        <v>7.5327537054164244</v>
      </c>
      <c r="AF71" s="248">
        <f>+'Ark1'!Z578</f>
        <v>7.5327537054164244</v>
      </c>
      <c r="AG71" s="250">
        <f>+'Ark1'!AA578</f>
        <v>1.7943038734980463</v>
      </c>
      <c r="AH71" s="250">
        <f>+'Ark1'!AB578</f>
        <v>1.9330921292582288</v>
      </c>
      <c r="AI71" s="247">
        <f>+'Ark1'!AC578</f>
        <v>24.165803110077597</v>
      </c>
      <c r="AJ71" s="247">
        <f>+'Ark1'!AD578</f>
        <v>49.473999634480656</v>
      </c>
      <c r="AK71" s="247">
        <f>+'Ark1'!AE578</f>
        <v>38.736609348740132</v>
      </c>
      <c r="AL71" s="250">
        <f t="shared" si="87"/>
        <v>2.2632410038826385</v>
      </c>
      <c r="AM71" s="247">
        <f t="shared" si="88"/>
        <v>30.943894389438945</v>
      </c>
      <c r="AN71" s="47"/>
      <c r="AO71" s="4"/>
      <c r="AP71" s="16"/>
      <c r="AQ71" s="16"/>
      <c r="AR71" s="5"/>
      <c r="AS71" s="18"/>
    </row>
    <row r="72" spans="1:56" s="531" customFormat="1" ht="15.6">
      <c r="A72" s="47"/>
      <c r="B72" s="245">
        <f>+'Ark1'!C579</f>
        <v>2021</v>
      </c>
      <c r="C72" s="245">
        <f>+'Ark1'!H579</f>
        <v>2</v>
      </c>
      <c r="D72" s="251" t="s">
        <v>7</v>
      </c>
      <c r="E72" s="245">
        <f>+'Ark1'!Q579</f>
        <v>321</v>
      </c>
      <c r="F72" s="246">
        <f t="shared" ref="F72:F73" si="89">+E72-E71</f>
        <v>18</v>
      </c>
      <c r="G72" s="445">
        <f>+'Ark1'!R579</f>
        <v>9709.9</v>
      </c>
      <c r="H72" s="449">
        <f t="shared" ref="H72:H73" si="90">+G72-G71</f>
        <v>333.89999999999964</v>
      </c>
      <c r="I72" s="248">
        <f>+'Ark1'!AG579</f>
        <v>36.551471287107177</v>
      </c>
      <c r="J72" s="249">
        <f t="shared" ref="J72:J73" si="91">+I72-I71</f>
        <v>2.3384892864143936</v>
      </c>
      <c r="K72" s="248">
        <f>+'Ark1'!AH579</f>
        <v>1.0813705599439745</v>
      </c>
      <c r="L72" s="47"/>
      <c r="M72" s="323">
        <f>+'Ark1'!AI579</f>
        <v>0</v>
      </c>
      <c r="N72" s="71"/>
      <c r="O72" s="71"/>
      <c r="P72" s="71"/>
      <c r="Q72" s="250">
        <f>+'Ark1'!S579</f>
        <v>5.3280363340508119</v>
      </c>
      <c r="R72" s="459">
        <f t="shared" ref="R72:R73" si="92">+Q72-Q71</f>
        <v>-1.1018912051632412E-3</v>
      </c>
      <c r="S72" s="173"/>
      <c r="T72" s="57" t="str">
        <f>+IF(M72=0,"",'Ark1'!AJ579)</f>
        <v/>
      </c>
      <c r="U72" s="278"/>
      <c r="V72" s="5" t="str">
        <f>+IF(M72=0,"",'Ark1'!AK579)</f>
        <v/>
      </c>
      <c r="W72" s="172"/>
      <c r="X72" s="250">
        <f>+'Ark1'!T579</f>
        <v>4.5733735671840083</v>
      </c>
      <c r="Y72" s="472">
        <f t="shared" ref="Y72:Y73" si="93">+X72-X71</f>
        <v>0.14291281633076736</v>
      </c>
      <c r="Z72" s="248">
        <f>+'Ark1'!U579</f>
        <v>12.66578440560667</v>
      </c>
      <c r="AA72" s="249">
        <f t="shared" ref="AA72:AA73" si="94">+Z72-Z71</f>
        <v>0.60466025884899466</v>
      </c>
      <c r="AB72" s="278"/>
      <c r="AC72" s="247">
        <f>+'Ark1'!X579</f>
        <v>29.557461971801978</v>
      </c>
      <c r="AD72" s="247">
        <f>+'Ark1'!Y579</f>
        <v>12.368819452311563</v>
      </c>
      <c r="AE72" s="248">
        <f>+'Ark1'!Z579</f>
        <v>7.8145678791247644</v>
      </c>
      <c r="AF72" s="248">
        <f>+'Ark1'!Z579</f>
        <v>7.8145678791247644</v>
      </c>
      <c r="AG72" s="250">
        <f>+'Ark1'!AA579</f>
        <v>1.7444348166270909</v>
      </c>
      <c r="AH72" s="250">
        <f>+'Ark1'!AB579</f>
        <v>2.0291488001559514</v>
      </c>
      <c r="AI72" s="247">
        <f>+'Ark1'!AC579</f>
        <v>34.685608220139279</v>
      </c>
      <c r="AJ72" s="247">
        <f>+'Ark1'!AD579</f>
        <v>56.552120429485115</v>
      </c>
      <c r="AK72" s="247">
        <f>+'Ark1'!AE579</f>
        <v>43.688556360706862</v>
      </c>
      <c r="AL72" s="250">
        <f t="shared" ref="AL72:AL73" si="95">+Z72/Q72</f>
        <v>2.3771955766632504</v>
      </c>
      <c r="AM72" s="247">
        <f t="shared" ref="AM72:AM73" si="96">+G72/E72</f>
        <v>30.248909657320873</v>
      </c>
      <c r="AN72" s="47"/>
      <c r="AO72" s="4"/>
      <c r="AP72" s="16"/>
      <c r="AQ72" s="16"/>
      <c r="AR72" s="5"/>
      <c r="AS72" s="532"/>
    </row>
    <row r="73" spans="1:56" ht="15.6">
      <c r="A73" s="47"/>
      <c r="B73" s="245">
        <f>+'Ark1'!C580</f>
        <v>2022</v>
      </c>
      <c r="C73" s="245">
        <f>+'Ark1'!H580</f>
        <v>2</v>
      </c>
      <c r="D73" s="251" t="s">
        <v>7</v>
      </c>
      <c r="E73" s="245">
        <f>+'Ark1'!Q580</f>
        <v>315</v>
      </c>
      <c r="F73" s="246">
        <f t="shared" si="89"/>
        <v>-6</v>
      </c>
      <c r="G73" s="445">
        <f>+'Ark1'!R580</f>
        <v>8956</v>
      </c>
      <c r="H73" s="449">
        <f t="shared" si="90"/>
        <v>-753.89999999999964</v>
      </c>
      <c r="I73" s="248">
        <f>+'Ark1'!AG580</f>
        <v>35.671868404326673</v>
      </c>
      <c r="J73" s="249">
        <f t="shared" si="91"/>
        <v>-0.87960288278050314</v>
      </c>
      <c r="K73" s="248">
        <f>+'Ark1'!AH580</f>
        <v>1.8646717284502012</v>
      </c>
      <c r="L73" s="47"/>
      <c r="M73" s="323">
        <f>+'Ark1'!AI580</f>
        <v>483</v>
      </c>
      <c r="N73" s="71"/>
      <c r="O73" s="71"/>
      <c r="P73" s="71"/>
      <c r="Q73" s="250">
        <f>+'Ark1'!S580</f>
        <v>5.3535060294774466</v>
      </c>
      <c r="R73" s="459">
        <f t="shared" si="92"/>
        <v>2.5469695426634686E-2</v>
      </c>
      <c r="S73" s="173"/>
      <c r="T73" s="57">
        <f>+IF(M73=0,"",'Ark1'!AJ580)</f>
        <v>91.65362318840576</v>
      </c>
      <c r="U73" s="278"/>
      <c r="V73" s="5">
        <f>+IF(M73=0,"",'Ark1'!AK580)</f>
        <v>14.832884684479712</v>
      </c>
      <c r="W73" s="172"/>
      <c r="X73" s="250">
        <f>+'Ark1'!T580</f>
        <v>4.705113890129522</v>
      </c>
      <c r="Y73" s="472">
        <f t="shared" si="93"/>
        <v>0.13174032294551363</v>
      </c>
      <c r="Z73" s="248">
        <f>+'Ark1'!U580</f>
        <v>12.837226440375163</v>
      </c>
      <c r="AA73" s="249">
        <f t="shared" si="94"/>
        <v>0.17144203476849285</v>
      </c>
      <c r="AB73" s="278"/>
      <c r="AC73" s="247">
        <f>+'Ark1'!X580</f>
        <v>31.00714604734257</v>
      </c>
      <c r="AD73" s="247">
        <f>+'Ark1'!Y580</f>
        <v>11.589995533720408</v>
      </c>
      <c r="AE73" s="248">
        <f>+'Ark1'!Z580</f>
        <v>7.6438829746383155</v>
      </c>
      <c r="AF73" s="248">
        <f>+'Ark1'!Z580</f>
        <v>7.6438829746383155</v>
      </c>
      <c r="AG73" s="250">
        <f>+'Ark1'!AA580</f>
        <v>1.6992103330644848</v>
      </c>
      <c r="AH73" s="250">
        <f>+'Ark1'!AB580</f>
        <v>1.9244381030541964</v>
      </c>
      <c r="AI73" s="247">
        <f>+'Ark1'!AC580</f>
        <v>28.373586398384322</v>
      </c>
      <c r="AJ73" s="247">
        <f>+'Ark1'!AD580</f>
        <v>57.087764450566304</v>
      </c>
      <c r="AK73" s="247">
        <f>+'Ark1'!AE580</f>
        <v>46.569858673422381</v>
      </c>
      <c r="AL73" s="250">
        <f t="shared" si="95"/>
        <v>2.3979101489175307</v>
      </c>
      <c r="AM73" s="247">
        <f t="shared" si="96"/>
        <v>28.43174603174603</v>
      </c>
      <c r="AN73" s="47"/>
      <c r="AO73" s="4"/>
      <c r="AP73" s="16"/>
      <c r="AQ73" s="16"/>
      <c r="AR73" s="5"/>
      <c r="AS73" s="18"/>
    </row>
    <row r="74" spans="1:56" s="531" customFormat="1" ht="15.6">
      <c r="A74" s="47"/>
      <c r="B74" s="245">
        <f>+'Ark1'!C581</f>
        <v>2023</v>
      </c>
      <c r="C74" s="245">
        <f>+'Ark1'!H581</f>
        <v>2</v>
      </c>
      <c r="D74" s="251" t="s">
        <v>7</v>
      </c>
      <c r="E74" s="245">
        <f>+'Ark1'!Q581</f>
        <v>338</v>
      </c>
      <c r="F74" s="246">
        <f t="shared" ref="F74:F75" si="97">+E74-E73</f>
        <v>23</v>
      </c>
      <c r="G74" s="445">
        <f>+'Ark1'!R581</f>
        <v>9157</v>
      </c>
      <c r="H74" s="449">
        <f t="shared" ref="H74:H75" si="98">+G74-G73</f>
        <v>201</v>
      </c>
      <c r="I74" s="248">
        <f>+'Ark1'!AG581</f>
        <v>35.694601205206297</v>
      </c>
      <c r="J74" s="249">
        <f t="shared" ref="J74:J75" si="99">+I74-I73</f>
        <v>2.2732800879623483E-2</v>
      </c>
      <c r="K74" s="248">
        <f>+'Ark1'!AH581</f>
        <v>2.2168832587091836</v>
      </c>
      <c r="L74" s="47"/>
      <c r="M74" s="323">
        <f>+'Ark1'!AI581</f>
        <v>1009</v>
      </c>
      <c r="N74" s="71"/>
      <c r="O74" s="71"/>
      <c r="P74" s="71"/>
      <c r="Q74" s="250">
        <f>+'Ark1'!S581</f>
        <v>5.343453095992138</v>
      </c>
      <c r="R74" s="459">
        <f t="shared" ref="R74:R75" si="100">+Q74-Q73</f>
        <v>-1.0052933485308557E-2</v>
      </c>
      <c r="S74" s="173"/>
      <c r="T74" s="57">
        <f>+IF(M74=0,"",'Ark1'!AJ581)</f>
        <v>93.795341922695854</v>
      </c>
      <c r="U74" s="278"/>
      <c r="V74" s="5">
        <f>+IF(M74=0,"",'Ark1'!AK581)</f>
        <v>14.970014512582944</v>
      </c>
      <c r="W74" s="172"/>
      <c r="X74" s="250">
        <f>+'Ark1'!T581</f>
        <v>4.7056896363437808</v>
      </c>
      <c r="Y74" s="472">
        <f t="shared" ref="Y74:Y75" si="101">+X74-X73</f>
        <v>5.75746214258821E-4</v>
      </c>
      <c r="Z74" s="248">
        <f>+'Ark1'!U581</f>
        <v>12.754362782570732</v>
      </c>
      <c r="AA74" s="249">
        <f t="shared" ref="AA74:AA75" si="102">+Z74-Z73</f>
        <v>-8.2863657804431057E-2</v>
      </c>
      <c r="AB74" s="278"/>
      <c r="AC74" s="247">
        <f>+'Ark1'!X581</f>
        <v>30.424811619526057</v>
      </c>
      <c r="AD74" s="247">
        <f>+'Ark1'!Y581</f>
        <v>10.964289614502563</v>
      </c>
      <c r="AE74" s="248">
        <f>+'Ark1'!Z581</f>
        <v>7.6122850810347904</v>
      </c>
      <c r="AF74" s="248">
        <f>+'Ark1'!Z581</f>
        <v>7.6122850810347904</v>
      </c>
      <c r="AG74" s="250">
        <f>+'Ark1'!AA581</f>
        <v>1.7170378127458692</v>
      </c>
      <c r="AH74" s="250">
        <f>+'Ark1'!AB581</f>
        <v>1.9139462634093964</v>
      </c>
      <c r="AI74" s="247">
        <f>+'Ark1'!AC581</f>
        <v>33.951241750750981</v>
      </c>
      <c r="AJ74" s="247">
        <f>+'Ark1'!AD581</f>
        <v>55.963237256424051</v>
      </c>
      <c r="AK74" s="247">
        <f>+'Ark1'!AE581</f>
        <v>46.567947008357429</v>
      </c>
      <c r="AL74" s="250">
        <f t="shared" ref="AL74:AL75" si="103">+Z74/Q74</f>
        <v>2.3869139587165376</v>
      </c>
      <c r="AM74" s="247">
        <f t="shared" ref="AM74:AM75" si="104">+G74/E74</f>
        <v>27.091715976331361</v>
      </c>
      <c r="AN74" s="47"/>
      <c r="AO74" s="4"/>
      <c r="AP74" s="16"/>
      <c r="AQ74" s="16"/>
      <c r="AR74" s="5"/>
      <c r="AS74" s="532"/>
    </row>
    <row r="75" spans="1:56" ht="15.6">
      <c r="A75" s="47"/>
      <c r="B75" s="98">
        <f>+'Ark1'!C582</f>
        <v>2024</v>
      </c>
      <c r="C75" s="98">
        <f>+'Ark1'!H582</f>
        <v>2</v>
      </c>
      <c r="D75" s="99" t="s">
        <v>7</v>
      </c>
      <c r="E75" s="98">
        <f>+'Ark1'!Q582</f>
        <v>336</v>
      </c>
      <c r="F75" s="98">
        <f t="shared" si="97"/>
        <v>-2</v>
      </c>
      <c r="G75" s="341">
        <f>+'Ark1'!R582</f>
        <v>8483</v>
      </c>
      <c r="H75" s="341">
        <f t="shared" si="98"/>
        <v>-674</v>
      </c>
      <c r="I75" s="100">
        <f>+'Ark1'!AG582</f>
        <v>33.817035007551127</v>
      </c>
      <c r="J75" s="100">
        <f t="shared" si="99"/>
        <v>-1.8775661976551703</v>
      </c>
      <c r="K75" s="100">
        <f>+'Ark1'!AH582</f>
        <v>2.5109041612637042</v>
      </c>
      <c r="L75" s="98"/>
      <c r="M75" s="341">
        <f>+'Ark1'!AI582</f>
        <v>6638</v>
      </c>
      <c r="N75" s="105"/>
      <c r="O75" s="105"/>
      <c r="P75" s="105"/>
      <c r="Q75" s="99">
        <f>+'Ark1'!S582</f>
        <v>5.3634327478486394</v>
      </c>
      <c r="R75" s="456">
        <f t="shared" si="100"/>
        <v>1.9979651856501413E-2</v>
      </c>
      <c r="S75" s="534"/>
      <c r="T75" s="100">
        <f>+IF(M75=0,"",'Ark1'!AJ582)</f>
        <v>92.870548357939356</v>
      </c>
      <c r="U75" s="535"/>
      <c r="V75" s="99">
        <f>+IF(M75=0,"",'Ark1'!AK582)</f>
        <v>14.837712097544422</v>
      </c>
      <c r="W75" s="536"/>
      <c r="X75" s="99">
        <f>+'Ark1'!T582</f>
        <v>4.6691029117057612</v>
      </c>
      <c r="Y75" s="427">
        <f t="shared" si="101"/>
        <v>-3.6586724638019597E-2</v>
      </c>
      <c r="Z75" s="100">
        <f>+'Ark1'!U582</f>
        <v>13.098007780266435</v>
      </c>
      <c r="AA75" s="100">
        <f t="shared" si="102"/>
        <v>0.34364499769570322</v>
      </c>
      <c r="AB75" s="535"/>
      <c r="AC75" s="105">
        <f>+'Ark1'!X582</f>
        <v>31.627961805964876</v>
      </c>
      <c r="AD75" s="105">
        <f>+'Ark1'!Y582</f>
        <v>12.130142638217611</v>
      </c>
      <c r="AE75" s="100">
        <f>+'Ark1'!Z582</f>
        <v>7.5839989918677135</v>
      </c>
      <c r="AF75" s="100">
        <f>+'Ark1'!Z582</f>
        <v>7.5839989918677135</v>
      </c>
      <c r="AG75" s="99">
        <f>+'Ark1'!AA582</f>
        <v>1.5059525428200879</v>
      </c>
      <c r="AH75" s="99">
        <f>+'Ark1'!AB582</f>
        <v>1.7424048101280685</v>
      </c>
      <c r="AI75" s="105">
        <f>+'Ark1'!AC582</f>
        <v>36.846197531073507</v>
      </c>
      <c r="AJ75" s="105">
        <f>+'Ark1'!AD582</f>
        <v>56.372605595991054</v>
      </c>
      <c r="AK75" s="105">
        <f>+'Ark1'!AE582</f>
        <v>57.837424221177642</v>
      </c>
      <c r="AL75" s="99">
        <f t="shared" si="103"/>
        <v>2.4420941579849695</v>
      </c>
      <c r="AM75" s="105">
        <f t="shared" si="104"/>
        <v>25.24702380952381</v>
      </c>
      <c r="AN75" s="47"/>
      <c r="AO75" s="4"/>
      <c r="AP75" s="16"/>
      <c r="AQ75" s="16"/>
      <c r="AR75" s="5"/>
      <c r="AS75" s="18"/>
    </row>
    <row r="76" spans="1:56" ht="15.6">
      <c r="A76" s="47"/>
      <c r="B76" s="47"/>
      <c r="C76" s="47"/>
      <c r="D76" s="47"/>
      <c r="E76" s="47"/>
      <c r="F76" s="47"/>
      <c r="G76" s="336"/>
      <c r="H76" s="336"/>
      <c r="I76" s="90"/>
      <c r="J76" s="71"/>
      <c r="K76" s="90"/>
      <c r="L76" s="90"/>
      <c r="M76" s="336"/>
      <c r="N76" s="71"/>
      <c r="O76" s="71"/>
      <c r="P76" s="71"/>
      <c r="Q76" s="47"/>
      <c r="R76" s="450"/>
      <c r="S76" s="173"/>
      <c r="T76" s="90"/>
      <c r="U76" s="278"/>
      <c r="V76" s="71"/>
      <c r="W76" s="172"/>
      <c r="X76" s="47"/>
      <c r="Y76" s="463"/>
      <c r="Z76" s="90"/>
      <c r="AA76" s="90"/>
      <c r="AB76" s="278"/>
      <c r="AC76" s="71"/>
      <c r="AD76" s="71"/>
      <c r="AE76" s="90"/>
      <c r="AF76" s="90"/>
      <c r="AG76" s="47"/>
      <c r="AH76" s="47"/>
      <c r="AI76" s="47"/>
      <c r="AJ76" s="47"/>
      <c r="AK76" s="47"/>
      <c r="AL76" s="47"/>
      <c r="AM76" s="47"/>
      <c r="AN76" s="47"/>
      <c r="AO76" s="4"/>
      <c r="AP76" s="16"/>
      <c r="AQ76" s="16"/>
      <c r="AR76" s="5"/>
      <c r="AS76" s="18"/>
    </row>
    <row r="77" spans="1:56" ht="15.6">
      <c r="A77" s="47"/>
      <c r="B77" s="47"/>
      <c r="C77" s="47"/>
      <c r="D77" s="47"/>
      <c r="E77" s="47"/>
      <c r="F77" s="47"/>
      <c r="G77" s="336"/>
      <c r="H77" s="336"/>
      <c r="I77" s="71"/>
      <c r="J77" s="71"/>
      <c r="K77" s="90"/>
      <c r="L77" s="90"/>
      <c r="M77" s="336"/>
      <c r="N77" s="71"/>
      <c r="O77" s="71"/>
      <c r="P77" s="71"/>
      <c r="Q77" s="47"/>
      <c r="R77" s="450"/>
      <c r="S77" s="71"/>
      <c r="T77" s="90"/>
      <c r="U77" s="90"/>
      <c r="V77" s="71"/>
      <c r="W77" s="172"/>
      <c r="X77" s="47"/>
      <c r="Y77" s="463"/>
      <c r="Z77" s="90"/>
      <c r="AA77" s="90"/>
      <c r="AB77" s="278"/>
      <c r="AC77" s="71"/>
      <c r="AD77" s="71"/>
      <c r="AE77" s="90"/>
      <c r="AF77" s="90"/>
      <c r="AG77" s="47"/>
      <c r="AH77" s="47"/>
      <c r="AI77" s="47"/>
      <c r="AJ77" s="47"/>
      <c r="AK77" s="47"/>
      <c r="AL77" s="47"/>
      <c r="AM77" s="47"/>
      <c r="AN77" s="47"/>
      <c r="AO77" s="4"/>
      <c r="AP77" s="18"/>
      <c r="AQ77" s="18"/>
      <c r="AR77" s="5"/>
      <c r="AS77" s="18"/>
    </row>
    <row r="78" spans="1:56">
      <c r="AZ78" s="13"/>
      <c r="BA78" s="13"/>
    </row>
    <row r="79" spans="1:56" ht="15.6">
      <c r="AZ79" s="5"/>
      <c r="BA79" s="18"/>
      <c r="BB79" s="18"/>
      <c r="BD79" s="18"/>
    </row>
    <row r="80" spans="1:56">
      <c r="AZ80" s="13"/>
      <c r="BA80" s="13"/>
    </row>
    <row r="81" spans="52:56">
      <c r="AZ81" s="13"/>
      <c r="BA81" s="13"/>
    </row>
    <row r="82" spans="52:56" ht="15.6">
      <c r="AZ82" s="2"/>
      <c r="BA82" s="5"/>
      <c r="BB82" s="5"/>
    </row>
    <row r="83" spans="52:56">
      <c r="AZ83" s="4"/>
      <c r="BA83" s="4"/>
      <c r="BB83" s="4"/>
      <c r="BC83" s="4"/>
      <c r="BD83" s="4"/>
    </row>
    <row r="84" spans="52:56" ht="15.6">
      <c r="AZ84" s="4"/>
      <c r="BA84" s="13"/>
      <c r="BB84" s="13"/>
      <c r="BC84" s="1"/>
      <c r="BD84" s="5"/>
    </row>
    <row r="85" spans="52:56" ht="15.6">
      <c r="AZ85" s="4"/>
      <c r="BA85" s="13"/>
      <c r="BB85" s="13"/>
      <c r="BC85" s="1"/>
      <c r="BD85" s="5"/>
    </row>
    <row r="86" spans="52:56" ht="15.6">
      <c r="AZ86" s="4"/>
      <c r="BA86" s="13"/>
      <c r="BB86" s="13"/>
      <c r="BC86" s="1"/>
      <c r="BD86" s="5"/>
    </row>
    <row r="87" spans="52:56" ht="15.6">
      <c r="AZ87" s="4"/>
      <c r="BA87" s="13"/>
      <c r="BB87" s="13"/>
      <c r="BC87" s="1"/>
      <c r="BD87" s="5"/>
    </row>
    <row r="88" spans="52:56" ht="15.6">
      <c r="AZ88" s="4"/>
      <c r="BA88" s="13"/>
      <c r="BB88" s="13"/>
      <c r="BC88" s="13"/>
      <c r="BD88" s="5"/>
    </row>
    <row r="89" spans="52:56" ht="15.6">
      <c r="AZ89" s="4"/>
      <c r="BA89" s="13"/>
      <c r="BB89" s="13"/>
      <c r="BC89" s="13"/>
      <c r="BD89" s="5"/>
    </row>
    <row r="90" spans="52:56" ht="15.6">
      <c r="AZ90" s="4"/>
      <c r="BA90" s="13"/>
      <c r="BB90" s="13"/>
      <c r="BC90" s="13"/>
      <c r="BD90" s="5"/>
    </row>
    <row r="91" spans="52:56" ht="15.6">
      <c r="AZ91" s="4"/>
      <c r="BA91" s="13"/>
      <c r="BB91" s="13"/>
      <c r="BC91" s="13"/>
      <c r="BD91" s="5"/>
    </row>
    <row r="92" spans="52:56" ht="15.6">
      <c r="AZ92" s="4"/>
      <c r="BA92" s="13"/>
      <c r="BB92" s="13"/>
      <c r="BC92" s="5"/>
      <c r="BD92" s="5"/>
    </row>
    <row r="93" spans="52:56" ht="15.6">
      <c r="AZ93" s="4"/>
      <c r="BA93" s="13"/>
      <c r="BB93" s="13"/>
      <c r="BC93" s="5"/>
      <c r="BD93" s="5"/>
    </row>
    <row r="94" spans="52:56" ht="15.6">
      <c r="AZ94" s="4"/>
      <c r="BA94" s="13"/>
      <c r="BB94" s="13"/>
      <c r="BC94" s="5"/>
      <c r="BD94" s="5"/>
    </row>
    <row r="95" spans="52:56" ht="15.6">
      <c r="AZ95" s="4"/>
      <c r="BA95" s="13"/>
      <c r="BB95" s="13"/>
      <c r="BC95" s="5"/>
      <c r="BD95" s="5"/>
    </row>
    <row r="96" spans="52:56" ht="15.6">
      <c r="AZ96" s="4"/>
      <c r="BA96" s="13"/>
      <c r="BB96" s="13"/>
      <c r="BC96" s="5"/>
      <c r="BD96" s="5"/>
    </row>
    <row r="97" spans="52:56" ht="15.6">
      <c r="AZ97" s="4"/>
      <c r="BA97" s="13"/>
      <c r="BB97" s="13"/>
      <c r="BC97" s="5"/>
      <c r="BD97" s="5"/>
    </row>
    <row r="98" spans="52:56" ht="15.6">
      <c r="AZ98" s="4"/>
      <c r="BA98" s="13"/>
      <c r="BB98" s="13"/>
      <c r="BC98" s="5"/>
      <c r="BD98" s="5"/>
    </row>
    <row r="99" spans="52:56" ht="15.6">
      <c r="AZ99" s="4"/>
      <c r="BA99" s="13"/>
      <c r="BB99" s="13"/>
      <c r="BC99" s="5"/>
      <c r="BD99" s="5"/>
    </row>
    <row r="100" spans="52:56" ht="15.6">
      <c r="AZ100" s="4"/>
      <c r="BA100" s="5"/>
      <c r="BB100" s="5"/>
      <c r="BC100" s="5"/>
      <c r="BD100" s="5"/>
    </row>
    <row r="101" spans="52:56">
      <c r="AZ101" s="13"/>
      <c r="BA101" s="13"/>
    </row>
    <row r="102" spans="52:56" ht="15.6">
      <c r="AZ102" s="5"/>
      <c r="BA102" s="5"/>
      <c r="BB102" s="5"/>
      <c r="BD102" s="5"/>
    </row>
    <row r="103" spans="52:56">
      <c r="AZ103" s="13"/>
      <c r="BA103" s="13"/>
    </row>
    <row r="104" spans="52:56">
      <c r="AZ104" s="13"/>
      <c r="BA104" s="13"/>
    </row>
    <row r="105" spans="52:56" ht="15.6">
      <c r="AZ105" s="2"/>
      <c r="BA105" s="5"/>
      <c r="BB105" s="5"/>
      <c r="BD105" s="2"/>
    </row>
    <row r="106" spans="52:56">
      <c r="AZ106" s="4"/>
      <c r="BA106" s="4"/>
      <c r="BB106" s="4"/>
      <c r="BC106" s="4"/>
      <c r="BD106" s="4"/>
    </row>
    <row r="107" spans="52:56" ht="15.6">
      <c r="AZ107" s="4"/>
      <c r="BA107" s="13"/>
      <c r="BB107" s="13"/>
      <c r="BC107" s="1"/>
      <c r="BD107" s="5"/>
    </row>
    <row r="108" spans="52:56" ht="15.6">
      <c r="AZ108" s="4"/>
      <c r="BA108" s="13"/>
      <c r="BB108" s="13"/>
      <c r="BC108" s="1"/>
      <c r="BD108" s="5"/>
    </row>
    <row r="109" spans="52:56" ht="15.6">
      <c r="AZ109" s="4"/>
      <c r="BA109" s="13"/>
      <c r="BB109" s="13"/>
      <c r="BC109" s="1"/>
      <c r="BD109" s="5"/>
    </row>
    <row r="110" spans="52:56" ht="15.6">
      <c r="AZ110" s="4"/>
      <c r="BA110" s="13"/>
      <c r="BB110" s="13"/>
      <c r="BC110" s="1"/>
      <c r="BD110" s="5"/>
    </row>
    <row r="111" spans="52:56" ht="15.6">
      <c r="AZ111" s="4"/>
      <c r="BA111" s="13"/>
      <c r="BB111" s="13"/>
      <c r="BC111" s="13"/>
      <c r="BD111" s="5"/>
    </row>
    <row r="112" spans="52:56" ht="15.6">
      <c r="AZ112" s="4"/>
      <c r="BA112" s="13"/>
      <c r="BB112" s="13"/>
      <c r="BC112" s="13"/>
      <c r="BD112" s="5"/>
    </row>
    <row r="113" spans="52:56" ht="15.6">
      <c r="AZ113" s="4"/>
      <c r="BA113" s="13"/>
      <c r="BB113" s="13"/>
      <c r="BC113" s="13"/>
      <c r="BD113" s="5"/>
    </row>
    <row r="114" spans="52:56" ht="15.6">
      <c r="AZ114" s="4"/>
      <c r="BA114" s="13"/>
      <c r="BB114" s="13"/>
      <c r="BC114" s="13"/>
      <c r="BD114" s="5"/>
    </row>
    <row r="115" spans="52:56" ht="15.6">
      <c r="AZ115" s="4"/>
      <c r="BA115" s="13"/>
      <c r="BB115" s="13"/>
      <c r="BC115" s="5"/>
      <c r="BD115" s="5"/>
    </row>
    <row r="116" spans="52:56" ht="15.6">
      <c r="AZ116" s="4"/>
      <c r="BA116" s="13"/>
      <c r="BB116" s="13"/>
      <c r="BC116" s="5"/>
      <c r="BD116" s="5"/>
    </row>
    <row r="117" spans="52:56" ht="15.6">
      <c r="AZ117" s="4"/>
      <c r="BA117" s="13"/>
      <c r="BB117" s="13"/>
      <c r="BC117" s="5"/>
      <c r="BD117" s="5"/>
    </row>
    <row r="118" spans="52:56" ht="15.6">
      <c r="AZ118" s="4"/>
      <c r="BA118" s="13"/>
      <c r="BB118" s="13"/>
      <c r="BC118" s="5"/>
      <c r="BD118" s="5"/>
    </row>
    <row r="119" spans="52:56" ht="15.6">
      <c r="AZ119" s="4"/>
      <c r="BA119" s="13"/>
      <c r="BB119" s="13"/>
      <c r="BC119" s="5"/>
      <c r="BD119" s="5"/>
    </row>
    <row r="120" spans="52:56" ht="15.6">
      <c r="AZ120" s="4"/>
      <c r="BA120" s="13"/>
      <c r="BB120" s="13"/>
      <c r="BC120" s="5"/>
      <c r="BD120" s="5"/>
    </row>
    <row r="121" spans="52:56" ht="15.6">
      <c r="AZ121" s="4"/>
      <c r="BA121" s="13"/>
      <c r="BB121" s="13"/>
      <c r="BC121" s="5"/>
      <c r="BD121" s="5"/>
    </row>
    <row r="122" spans="52:56" ht="15.6">
      <c r="AZ122" s="4"/>
      <c r="BA122" s="13"/>
      <c r="BB122" s="13"/>
      <c r="BC122" s="5"/>
      <c r="BD122" s="5"/>
    </row>
    <row r="123" spans="52:56" ht="15.6">
      <c r="AZ123" s="4"/>
      <c r="BA123" s="5"/>
      <c r="BB123" s="5"/>
      <c r="BC123" s="5"/>
      <c r="BD123" s="5"/>
    </row>
    <row r="124" spans="52:56">
      <c r="AZ124" s="13"/>
      <c r="BA124" s="13"/>
    </row>
    <row r="125" spans="52:56" ht="15.6">
      <c r="AZ125" s="5"/>
      <c r="BA125" s="5"/>
      <c r="BB125" s="5"/>
      <c r="BD125" s="5"/>
    </row>
    <row r="126" spans="52:56">
      <c r="AZ126" s="13"/>
      <c r="BA126" s="13"/>
    </row>
    <row r="127" spans="52:56">
      <c r="AZ127" s="13"/>
      <c r="BA127" s="13"/>
    </row>
    <row r="128" spans="52:56">
      <c r="AZ128" s="13"/>
      <c r="BA128" s="13"/>
    </row>
    <row r="129" spans="52:53">
      <c r="AZ129" s="13"/>
      <c r="BA129" s="13"/>
    </row>
    <row r="130" spans="52:53">
      <c r="AZ130" s="13"/>
      <c r="BA130" s="13"/>
    </row>
    <row r="131" spans="52:53">
      <c r="AZ131" s="13"/>
      <c r="BA131" s="13"/>
    </row>
    <row r="132" spans="52:53">
      <c r="AZ132" s="13"/>
      <c r="BA132" s="13"/>
    </row>
    <row r="133" spans="52:53">
      <c r="AZ133" s="13"/>
      <c r="BA133" s="13"/>
    </row>
    <row r="134" spans="52:53">
      <c r="AZ134" s="13"/>
      <c r="BA134" s="13"/>
    </row>
    <row r="135" spans="52:53">
      <c r="AZ135" s="13"/>
      <c r="BA135" s="13"/>
    </row>
    <row r="136" spans="52:53">
      <c r="AZ136" s="13"/>
      <c r="BA136" s="13"/>
    </row>
    <row r="137" spans="52:53">
      <c r="AZ137" s="13"/>
      <c r="BA137" s="13"/>
    </row>
    <row r="138" spans="52:53">
      <c r="AZ138" s="13"/>
      <c r="BA138" s="13"/>
    </row>
    <row r="139" spans="52:53">
      <c r="AZ139" s="13"/>
      <c r="BA139" s="13"/>
    </row>
    <row r="140" spans="52:53">
      <c r="AZ140" s="13"/>
      <c r="BA140" s="13"/>
    </row>
    <row r="141" spans="52:53">
      <c r="AZ141" s="13"/>
      <c r="BA141" s="13"/>
    </row>
    <row r="142" spans="52:53">
      <c r="AZ142" s="13"/>
      <c r="BA142" s="13"/>
    </row>
    <row r="143" spans="52:53">
      <c r="AZ143" s="13"/>
      <c r="BA143" s="13"/>
    </row>
    <row r="144" spans="52:53">
      <c r="AZ144" s="13"/>
      <c r="BA144" s="13"/>
    </row>
    <row r="145" spans="52:53">
      <c r="AZ145" s="13"/>
      <c r="BA145" s="13"/>
    </row>
    <row r="146" spans="52:53">
      <c r="AZ146" s="13"/>
      <c r="BA146" s="13"/>
    </row>
    <row r="147" spans="52:53">
      <c r="AZ147" s="13"/>
      <c r="BA147" s="13"/>
    </row>
    <row r="148" spans="52:53">
      <c r="AZ148" s="13"/>
      <c r="BA148" s="13"/>
    </row>
    <row r="149" spans="52:53">
      <c r="AZ149" s="13"/>
      <c r="BA149" s="13"/>
    </row>
    <row r="150" spans="52:53">
      <c r="AZ150" s="13"/>
      <c r="BA150" s="13"/>
    </row>
    <row r="151" spans="52:53">
      <c r="AZ151" s="13"/>
      <c r="BA151" s="13"/>
    </row>
    <row r="152" spans="52:53">
      <c r="AZ152" s="13"/>
      <c r="BA152" s="13"/>
    </row>
    <row r="153" spans="52:53">
      <c r="AZ153" s="13"/>
      <c r="BA153" s="13"/>
    </row>
    <row r="154" spans="52:53">
      <c r="AZ154" s="13"/>
      <c r="BA154" s="13"/>
    </row>
    <row r="155" spans="52:53">
      <c r="AZ155" s="13"/>
      <c r="BA155" s="13"/>
    </row>
    <row r="156" spans="52:53">
      <c r="AZ156" s="13"/>
      <c r="BA156" s="13"/>
    </row>
    <row r="157" spans="52:53">
      <c r="AZ157" s="13"/>
      <c r="BA157" s="13"/>
    </row>
    <row r="158" spans="52:53">
      <c r="AZ158" s="13"/>
      <c r="BA158" s="13"/>
    </row>
    <row r="159" spans="52:53">
      <c r="AZ159" s="13"/>
      <c r="BA159" s="13"/>
    </row>
    <row r="160" spans="52:53">
      <c r="AZ160" s="13"/>
      <c r="BA160" s="13"/>
    </row>
    <row r="161" spans="52:53">
      <c r="AZ161" s="13"/>
      <c r="BA161" s="13"/>
    </row>
    <row r="162" spans="52:53">
      <c r="AZ162" s="13"/>
      <c r="BA162" s="13"/>
    </row>
    <row r="163" spans="52:53">
      <c r="AZ163" s="13"/>
      <c r="BA163" s="13"/>
    </row>
    <row r="164" spans="52:53">
      <c r="AZ164" s="13"/>
      <c r="BA164" s="13"/>
    </row>
    <row r="165" spans="52:53">
      <c r="AZ165" s="13"/>
      <c r="BA165" s="13"/>
    </row>
    <row r="166" spans="52:53">
      <c r="AZ166" s="13"/>
      <c r="BA166" s="13"/>
    </row>
    <row r="167" spans="52:53">
      <c r="AZ167" s="13"/>
      <c r="BA167" s="13"/>
    </row>
    <row r="168" spans="52:53">
      <c r="AZ168" s="13"/>
      <c r="BA168" s="13"/>
    </row>
    <row r="169" spans="52:53">
      <c r="AZ169" s="13"/>
      <c r="BA169" s="13"/>
    </row>
    <row r="170" spans="52:53">
      <c r="AZ170" s="13"/>
      <c r="BA170" s="13"/>
    </row>
    <row r="171" spans="52:53">
      <c r="AZ171" s="13"/>
      <c r="BA171" s="13"/>
    </row>
    <row r="172" spans="52:53">
      <c r="AZ172" s="13"/>
      <c r="BA172" s="13"/>
    </row>
    <row r="173" spans="52:53">
      <c r="AZ173" s="13"/>
      <c r="BA173" s="13"/>
    </row>
    <row r="174" spans="52:53">
      <c r="AZ174" s="13"/>
      <c r="BA174" s="13"/>
    </row>
    <row r="175" spans="52:53">
      <c r="AZ175" s="13"/>
      <c r="BA175" s="13"/>
    </row>
    <row r="176" spans="52:53">
      <c r="AZ176" s="13"/>
      <c r="BA176" s="13"/>
    </row>
    <row r="177" spans="52:53">
      <c r="AZ177" s="13"/>
      <c r="BA177" s="13"/>
    </row>
    <row r="178" spans="52:53">
      <c r="AZ178" s="13"/>
      <c r="BA178" s="13"/>
    </row>
    <row r="179" spans="52:53">
      <c r="AZ179" s="13"/>
      <c r="BA179" s="13"/>
    </row>
    <row r="180" spans="52:53">
      <c r="AZ180" s="13"/>
      <c r="BA180" s="13"/>
    </row>
    <row r="202" spans="9:51">
      <c r="I202" s="157"/>
      <c r="K202" s="157"/>
      <c r="L202" s="157"/>
      <c r="Q202" s="14"/>
      <c r="X202" s="14"/>
      <c r="Z202" s="157"/>
      <c r="AY202" s="14"/>
    </row>
    <row r="203" spans="9:51">
      <c r="I203" s="157"/>
      <c r="K203" s="157"/>
      <c r="L203" s="157"/>
      <c r="Q203" s="14"/>
      <c r="X203" s="14"/>
      <c r="Z203" s="157"/>
      <c r="AC203" s="75"/>
      <c r="AD203" s="75"/>
      <c r="AE203" s="157"/>
      <c r="AF203" s="157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</row>
    <row r="204" spans="9:51">
      <c r="I204" s="157"/>
      <c r="K204" s="157"/>
      <c r="L204" s="157"/>
      <c r="Q204" s="14"/>
      <c r="X204" s="14"/>
      <c r="Z204" s="157"/>
      <c r="AC204" s="75"/>
      <c r="AD204" s="75"/>
      <c r="AE204" s="157"/>
      <c r="AF204" s="157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9:51">
      <c r="I205" s="157"/>
      <c r="K205" s="157"/>
      <c r="L205" s="157"/>
      <c r="Q205" s="14"/>
      <c r="X205" s="14"/>
      <c r="Z205" s="157"/>
      <c r="AC205" s="75"/>
      <c r="AD205" s="75"/>
      <c r="AE205" s="157"/>
      <c r="AF205" s="157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9:51">
      <c r="I206" s="157"/>
      <c r="K206" s="157"/>
      <c r="L206" s="157"/>
      <c r="Q206" s="14"/>
      <c r="X206" s="14"/>
      <c r="Z206" s="157"/>
      <c r="AC206" s="75"/>
      <c r="AD206" s="75"/>
      <c r="AE206" s="157"/>
      <c r="AF206" s="157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9:51">
      <c r="I207" s="157"/>
      <c r="K207" s="157"/>
      <c r="L207" s="157"/>
      <c r="Q207" s="14"/>
      <c r="X207" s="14"/>
      <c r="Z207" s="157"/>
      <c r="AC207" s="75"/>
      <c r="AD207" s="75"/>
      <c r="AE207" s="157"/>
      <c r="AF207" s="157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9:51">
      <c r="I208" s="157"/>
      <c r="K208" s="157"/>
      <c r="L208" s="157"/>
      <c r="Q208" s="14"/>
      <c r="X208" s="14"/>
      <c r="Z208" s="157"/>
      <c r="AC208" s="75"/>
      <c r="AD208" s="75"/>
      <c r="AE208" s="157"/>
      <c r="AF208" s="157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9:51">
      <c r="I209" s="157"/>
      <c r="K209" s="157"/>
      <c r="L209" s="157"/>
      <c r="Q209" s="14"/>
      <c r="X209" s="14"/>
      <c r="Z209" s="157"/>
      <c r="AC209" s="75"/>
      <c r="AD209" s="75"/>
      <c r="AE209" s="157"/>
      <c r="AF209" s="157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9:51">
      <c r="I210" s="157"/>
      <c r="K210" s="157"/>
      <c r="L210" s="157"/>
      <c r="Q210" s="14"/>
      <c r="X210" s="14"/>
      <c r="Z210" s="157"/>
      <c r="AC210" s="75"/>
      <c r="AD210" s="75"/>
      <c r="AE210" s="157"/>
      <c r="AF210" s="157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9:51">
      <c r="I211" s="157"/>
      <c r="K211" s="157"/>
      <c r="L211" s="157"/>
      <c r="Q211" s="14"/>
      <c r="X211" s="14"/>
      <c r="Z211" s="157"/>
      <c r="AC211" s="75"/>
      <c r="AD211" s="75"/>
      <c r="AE211" s="157"/>
      <c r="AF211" s="157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9:51">
      <c r="I212" s="157"/>
      <c r="K212" s="157"/>
      <c r="L212" s="157"/>
      <c r="Q212" s="14"/>
      <c r="X212" s="14"/>
      <c r="Z212" s="157"/>
      <c r="AC212" s="75"/>
      <c r="AD212" s="75"/>
      <c r="AE212" s="157"/>
      <c r="AF212" s="157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9:51">
      <c r="I213" s="157"/>
      <c r="K213" s="157"/>
      <c r="L213" s="157"/>
      <c r="Q213" s="14"/>
      <c r="X213" s="14"/>
      <c r="Z213" s="157"/>
      <c r="AC213" s="75"/>
      <c r="AD213" s="75"/>
      <c r="AE213" s="157"/>
      <c r="AF213" s="157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9:51">
      <c r="I214" s="157"/>
      <c r="K214" s="157"/>
      <c r="L214" s="157"/>
      <c r="Q214" s="14"/>
      <c r="X214" s="14"/>
      <c r="Z214" s="157"/>
      <c r="AC214" s="75"/>
      <c r="AD214" s="75"/>
      <c r="AE214" s="157"/>
      <c r="AF214" s="157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9:51">
      <c r="I215" s="157"/>
      <c r="K215" s="157"/>
      <c r="L215" s="157"/>
      <c r="Q215" s="14"/>
      <c r="X215" s="14"/>
      <c r="Z215" s="157"/>
      <c r="AC215" s="75"/>
      <c r="AD215" s="75"/>
      <c r="AE215" s="157"/>
      <c r="AF215" s="157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9:51">
      <c r="I216" s="157"/>
      <c r="K216" s="157"/>
      <c r="L216" s="157"/>
      <c r="Q216" s="14"/>
      <c r="X216" s="14"/>
      <c r="Z216" s="157"/>
      <c r="AC216" s="75"/>
      <c r="AD216" s="75"/>
      <c r="AE216" s="157"/>
      <c r="AF216" s="157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9:51">
      <c r="I217" s="157"/>
      <c r="K217" s="157"/>
      <c r="L217" s="157"/>
      <c r="Q217" s="14"/>
      <c r="X217" s="14"/>
      <c r="Z217" s="157"/>
      <c r="AC217" s="75"/>
      <c r="AD217" s="75"/>
      <c r="AE217" s="157"/>
      <c r="AF217" s="157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9:51">
      <c r="I218" s="157"/>
      <c r="K218" s="157"/>
      <c r="L218" s="157"/>
      <c r="Q218" s="14"/>
      <c r="X218" s="14"/>
      <c r="Z218" s="157"/>
      <c r="AC218" s="75"/>
      <c r="AD218" s="75"/>
      <c r="AE218" s="157"/>
      <c r="AF218" s="157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9:51">
      <c r="I219" s="157"/>
      <c r="K219" s="157"/>
      <c r="L219" s="157"/>
      <c r="Q219" s="14"/>
      <c r="X219" s="14"/>
      <c r="Z219" s="157"/>
      <c r="AC219" s="75"/>
      <c r="AD219" s="75"/>
      <c r="AE219" s="157"/>
      <c r="AF219" s="157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9:51">
      <c r="I220" s="157"/>
      <c r="K220" s="157"/>
      <c r="L220" s="157"/>
      <c r="Q220" s="14"/>
      <c r="X220" s="14"/>
      <c r="Z220" s="157"/>
      <c r="AC220" s="75"/>
      <c r="AD220" s="75"/>
      <c r="AE220" s="157"/>
      <c r="AF220" s="157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9:51">
      <c r="I221" s="157"/>
      <c r="K221" s="157"/>
      <c r="L221" s="157"/>
      <c r="Q221" s="14"/>
      <c r="X221" s="14"/>
      <c r="Z221" s="157"/>
      <c r="AC221" s="75"/>
      <c r="AD221" s="75"/>
      <c r="AE221" s="157"/>
      <c r="AF221" s="157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9:51">
      <c r="I222" s="157"/>
      <c r="K222" s="157"/>
      <c r="L222" s="157"/>
      <c r="Q222" s="14"/>
      <c r="X222" s="14"/>
      <c r="Z222" s="157"/>
      <c r="AC222" s="75"/>
      <c r="AD222" s="75"/>
      <c r="AE222" s="157"/>
      <c r="AF222" s="157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9:51">
      <c r="I223" s="157"/>
      <c r="K223" s="157"/>
      <c r="L223" s="157"/>
      <c r="Q223" s="14"/>
      <c r="X223" s="14"/>
      <c r="Z223" s="157"/>
      <c r="AC223" s="75"/>
      <c r="AD223" s="75"/>
      <c r="AE223" s="157"/>
      <c r="AF223" s="157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9:51">
      <c r="I224" s="157"/>
      <c r="K224" s="157"/>
      <c r="L224" s="157"/>
      <c r="Q224" s="14"/>
      <c r="X224" s="14"/>
      <c r="Z224" s="157"/>
      <c r="AC224" s="75"/>
      <c r="AD224" s="75"/>
      <c r="AE224" s="157"/>
      <c r="AF224" s="157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9:51">
      <c r="I225" s="157"/>
      <c r="K225" s="157"/>
      <c r="L225" s="157"/>
      <c r="Q225" s="14"/>
      <c r="X225" s="14"/>
      <c r="Z225" s="157"/>
      <c r="AC225" s="75"/>
      <c r="AD225" s="75"/>
      <c r="AE225" s="157"/>
      <c r="AF225" s="157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9:51">
      <c r="I226" s="157"/>
      <c r="K226" s="157"/>
      <c r="L226" s="157"/>
      <c r="Q226" s="14"/>
      <c r="X226" s="14"/>
      <c r="Z226" s="157"/>
      <c r="AC226" s="75"/>
      <c r="AD226" s="75"/>
      <c r="AE226" s="157"/>
      <c r="AF226" s="157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9:51">
      <c r="I227" s="157"/>
      <c r="K227" s="157"/>
      <c r="L227" s="157"/>
      <c r="Q227" s="14"/>
      <c r="X227" s="14"/>
      <c r="Z227" s="157"/>
      <c r="AC227" s="75"/>
      <c r="AD227" s="75"/>
      <c r="AE227" s="157"/>
      <c r="AF227" s="157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9:51">
      <c r="I228" s="157"/>
      <c r="K228" s="157"/>
      <c r="L228" s="157"/>
      <c r="Q228" s="14"/>
      <c r="X228" s="14"/>
      <c r="Z228" s="157"/>
      <c r="AC228" s="75"/>
      <c r="AD228" s="75"/>
      <c r="AE228" s="157"/>
      <c r="AF228" s="157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9:51">
      <c r="I229" s="157"/>
      <c r="K229" s="157"/>
      <c r="L229" s="157"/>
      <c r="Q229" s="14"/>
      <c r="X229" s="14"/>
      <c r="Z229" s="157"/>
      <c r="AC229" s="75"/>
      <c r="AD229" s="75"/>
      <c r="AE229" s="157"/>
      <c r="AF229" s="157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9:51">
      <c r="I230" s="157"/>
      <c r="K230" s="157"/>
      <c r="L230" s="157"/>
      <c r="Q230" s="14"/>
      <c r="X230" s="14"/>
      <c r="Z230" s="157"/>
      <c r="AC230" s="75"/>
      <c r="AD230" s="75"/>
      <c r="AE230" s="157"/>
      <c r="AF230" s="157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9:51">
      <c r="I231" s="157"/>
      <c r="K231" s="157"/>
      <c r="L231" s="157"/>
      <c r="Q231" s="14"/>
      <c r="X231" s="14"/>
      <c r="Z231" s="157"/>
      <c r="AC231" s="75"/>
      <c r="AD231" s="75"/>
      <c r="AE231" s="157"/>
      <c r="AF231" s="157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9:51">
      <c r="I232" s="157"/>
      <c r="K232" s="157"/>
      <c r="L232" s="157"/>
      <c r="Q232" s="14"/>
      <c r="X232" s="14"/>
      <c r="Z232" s="157"/>
      <c r="AC232" s="75"/>
      <c r="AD232" s="75"/>
      <c r="AE232" s="157"/>
      <c r="AF232" s="157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9:51">
      <c r="I233" s="157"/>
      <c r="K233" s="157"/>
      <c r="L233" s="157"/>
      <c r="Q233" s="14"/>
      <c r="X233" s="14"/>
      <c r="Z233" s="157"/>
      <c r="AC233" s="75"/>
      <c r="AD233" s="75"/>
      <c r="AE233" s="157"/>
      <c r="AF233" s="157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9:51">
      <c r="I234" s="157"/>
      <c r="K234" s="157"/>
      <c r="L234" s="157"/>
      <c r="Q234" s="14"/>
      <c r="X234" s="14"/>
      <c r="Z234" s="157"/>
      <c r="AC234" s="75"/>
      <c r="AD234" s="75"/>
      <c r="AE234" s="157"/>
      <c r="AF234" s="157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9:51">
      <c r="I235" s="157"/>
      <c r="K235" s="157"/>
      <c r="L235" s="157"/>
      <c r="Q235" s="14"/>
      <c r="X235" s="14"/>
      <c r="Z235" s="157"/>
      <c r="AC235" s="75"/>
      <c r="AD235" s="75"/>
      <c r="AE235" s="157"/>
      <c r="AF235" s="157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9:51">
      <c r="I236" s="157"/>
      <c r="K236" s="157"/>
      <c r="L236" s="157"/>
      <c r="Q236" s="14"/>
      <c r="X236" s="14"/>
      <c r="Z236" s="157"/>
      <c r="AC236" s="75"/>
      <c r="AD236" s="75"/>
      <c r="AE236" s="157"/>
      <c r="AF236" s="157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9:51">
      <c r="I237" s="157"/>
      <c r="K237" s="157"/>
      <c r="L237" s="157"/>
      <c r="Q237" s="14"/>
      <c r="X237" s="14"/>
      <c r="Z237" s="157"/>
      <c r="AC237" s="75"/>
      <c r="AD237" s="75"/>
      <c r="AE237" s="157"/>
      <c r="AF237" s="157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9:51">
      <c r="I238" s="157"/>
      <c r="K238" s="157"/>
      <c r="L238" s="157"/>
      <c r="Q238" s="14"/>
      <c r="X238" s="14"/>
      <c r="Z238" s="157"/>
      <c r="AC238" s="75"/>
      <c r="AD238" s="75"/>
      <c r="AE238" s="157"/>
      <c r="AF238" s="157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9:51">
      <c r="I239" s="157"/>
      <c r="K239" s="157"/>
      <c r="L239" s="157"/>
      <c r="Q239" s="14"/>
      <c r="X239" s="14"/>
      <c r="Z239" s="157"/>
      <c r="AC239" s="75"/>
      <c r="AD239" s="75"/>
      <c r="AE239" s="157"/>
      <c r="AF239" s="157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9:51">
      <c r="I240" s="157"/>
      <c r="K240" s="157"/>
      <c r="L240" s="157"/>
      <c r="Q240" s="14"/>
      <c r="X240" s="14"/>
      <c r="Z240" s="157"/>
      <c r="AC240" s="75"/>
      <c r="AD240" s="75"/>
      <c r="AE240" s="157"/>
      <c r="AF240" s="157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9:51">
      <c r="I241" s="157"/>
      <c r="K241" s="157"/>
      <c r="L241" s="157"/>
      <c r="Q241" s="14"/>
      <c r="X241" s="14"/>
      <c r="Z241" s="157"/>
      <c r="AC241" s="75"/>
      <c r="AD241" s="75"/>
      <c r="AE241" s="157"/>
      <c r="AF241" s="157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9:51">
      <c r="I242" s="157"/>
      <c r="K242" s="157"/>
      <c r="L242" s="157"/>
      <c r="Q242" s="14"/>
      <c r="X242" s="14"/>
      <c r="Z242" s="157"/>
      <c r="AC242" s="75"/>
      <c r="AD242" s="75"/>
      <c r="AE242" s="157"/>
      <c r="AF242" s="157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9:51">
      <c r="I243" s="157"/>
      <c r="K243" s="157"/>
      <c r="L243" s="157"/>
      <c r="Q243" s="14"/>
      <c r="X243" s="14"/>
      <c r="Z243" s="157"/>
      <c r="AC243" s="75"/>
      <c r="AD243" s="75"/>
      <c r="AE243" s="157"/>
      <c r="AF243" s="157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9:51">
      <c r="I244" s="157"/>
      <c r="K244" s="157"/>
      <c r="L244" s="157"/>
      <c r="Q244" s="14"/>
      <c r="X244" s="14"/>
      <c r="Z244" s="157"/>
      <c r="AC244" s="75"/>
      <c r="AD244" s="75"/>
      <c r="AE244" s="157"/>
      <c r="AF244" s="157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9:51">
      <c r="I245" s="157"/>
      <c r="K245" s="157"/>
      <c r="L245" s="157"/>
      <c r="Q245" s="14"/>
      <c r="X245" s="14"/>
      <c r="Z245" s="157"/>
      <c r="AC245" s="75"/>
      <c r="AD245" s="75"/>
      <c r="AE245" s="157"/>
      <c r="AF245" s="157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9:51">
      <c r="I246" s="157"/>
      <c r="K246" s="157"/>
      <c r="L246" s="157"/>
      <c r="Q246" s="14"/>
      <c r="X246" s="14"/>
      <c r="Z246" s="157"/>
      <c r="AC246" s="75"/>
      <c r="AD246" s="75"/>
      <c r="AE246" s="157"/>
      <c r="AF246" s="157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9:51">
      <c r="I247" s="157"/>
      <c r="K247" s="157"/>
      <c r="L247" s="157"/>
      <c r="Q247" s="14"/>
      <c r="X247" s="14"/>
      <c r="Z247" s="157"/>
      <c r="AC247" s="75"/>
      <c r="AD247" s="75"/>
      <c r="AE247" s="157"/>
      <c r="AF247" s="157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9:51">
      <c r="I248" s="157"/>
      <c r="K248" s="157"/>
      <c r="L248" s="157"/>
      <c r="Q248" s="14"/>
      <c r="X248" s="14"/>
      <c r="Z248" s="157"/>
      <c r="AC248" s="75"/>
      <c r="AD248" s="75"/>
      <c r="AE248" s="157"/>
      <c r="AF248" s="157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9:51">
      <c r="I249" s="157"/>
      <c r="K249" s="157"/>
      <c r="L249" s="157"/>
      <c r="Q249" s="14"/>
      <c r="X249" s="14"/>
      <c r="Z249" s="157"/>
      <c r="AC249" s="75"/>
      <c r="AD249" s="75"/>
      <c r="AE249" s="157"/>
      <c r="AF249" s="157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9:51">
      <c r="I250" s="157"/>
      <c r="K250" s="157"/>
      <c r="L250" s="157"/>
      <c r="Q250" s="14"/>
      <c r="X250" s="14"/>
      <c r="Z250" s="157"/>
      <c r="AC250" s="75"/>
      <c r="AD250" s="75"/>
      <c r="AE250" s="157"/>
      <c r="AF250" s="157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9:51">
      <c r="I251" s="157"/>
      <c r="K251" s="157"/>
      <c r="L251" s="157"/>
      <c r="Q251" s="14"/>
      <c r="X251" s="14"/>
      <c r="Z251" s="157"/>
      <c r="AC251" s="75"/>
      <c r="AD251" s="75"/>
      <c r="AE251" s="157"/>
      <c r="AF251" s="157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9:51">
      <c r="I252" s="157"/>
      <c r="K252" s="157"/>
      <c r="L252" s="157"/>
      <c r="Q252" s="14"/>
      <c r="X252" s="14"/>
      <c r="Z252" s="157"/>
      <c r="AC252" s="75"/>
      <c r="AD252" s="75"/>
      <c r="AE252" s="157"/>
      <c r="AF252" s="157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9:51">
      <c r="I253" s="157"/>
      <c r="K253" s="157"/>
      <c r="L253" s="157"/>
      <c r="Q253" s="14"/>
      <c r="X253" s="14"/>
      <c r="Z253" s="157"/>
      <c r="AC253" s="75"/>
      <c r="AD253" s="75"/>
      <c r="AE253" s="157"/>
      <c r="AF253" s="157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9:51">
      <c r="I254" s="157"/>
      <c r="K254" s="157"/>
      <c r="L254" s="157"/>
      <c r="Q254" s="14"/>
      <c r="X254" s="14"/>
      <c r="Z254" s="157"/>
      <c r="AC254" s="75"/>
      <c r="AD254" s="75"/>
      <c r="AE254" s="157"/>
      <c r="AF254" s="157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9:51">
      <c r="I255" s="157"/>
      <c r="K255" s="157"/>
      <c r="L255" s="157"/>
      <c r="Q255" s="14"/>
      <c r="X255" s="14"/>
      <c r="Z255" s="157"/>
      <c r="AC255" s="75"/>
      <c r="AD255" s="75"/>
      <c r="AE255" s="157"/>
      <c r="AF255" s="157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9:51">
      <c r="I256" s="157"/>
      <c r="K256" s="157"/>
      <c r="L256" s="157"/>
      <c r="Q256" s="14"/>
      <c r="X256" s="14"/>
      <c r="Z256" s="157"/>
      <c r="AC256" s="75"/>
      <c r="AD256" s="75"/>
      <c r="AE256" s="157"/>
      <c r="AF256" s="157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9:51">
      <c r="I257" s="157"/>
      <c r="K257" s="157"/>
      <c r="L257" s="157"/>
      <c r="Q257" s="14"/>
      <c r="X257" s="14"/>
      <c r="Z257" s="157"/>
      <c r="AC257" s="75"/>
      <c r="AD257" s="75"/>
      <c r="AE257" s="157"/>
      <c r="AF257" s="157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9:51">
      <c r="I258" s="157"/>
      <c r="K258" s="157"/>
      <c r="L258" s="157"/>
      <c r="Q258" s="14"/>
      <c r="X258" s="14"/>
      <c r="Z258" s="157"/>
      <c r="AC258" s="75"/>
      <c r="AD258" s="75"/>
      <c r="AE258" s="157"/>
      <c r="AF258" s="157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9:51">
      <c r="I259" s="157"/>
      <c r="K259" s="157"/>
      <c r="L259" s="157"/>
      <c r="Q259" s="14"/>
      <c r="X259" s="14"/>
      <c r="Z259" s="157"/>
      <c r="AC259" s="75"/>
      <c r="AD259" s="75"/>
      <c r="AE259" s="157"/>
      <c r="AF259" s="157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9:51">
      <c r="I260" s="157"/>
      <c r="K260" s="157"/>
      <c r="L260" s="157"/>
      <c r="Q260" s="14"/>
      <c r="X260" s="14"/>
      <c r="Z260" s="157"/>
      <c r="AC260" s="75"/>
      <c r="AD260" s="75"/>
      <c r="AE260" s="157"/>
      <c r="AF260" s="157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9:51">
      <c r="I261" s="157"/>
      <c r="K261" s="157"/>
      <c r="L261" s="157"/>
      <c r="Q261" s="14"/>
      <c r="X261" s="14"/>
      <c r="Z261" s="157"/>
      <c r="AC261" s="75"/>
      <c r="AD261" s="75"/>
      <c r="AE261" s="157"/>
      <c r="AF261" s="157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9:51">
      <c r="I262" s="157"/>
      <c r="K262" s="157"/>
      <c r="L262" s="157"/>
      <c r="Q262" s="14"/>
      <c r="X262" s="14"/>
      <c r="Z262" s="157"/>
      <c r="AC262" s="75"/>
      <c r="AD262" s="75"/>
      <c r="AE262" s="157"/>
      <c r="AF262" s="157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9:51">
      <c r="I263" s="157"/>
      <c r="K263" s="157"/>
      <c r="L263" s="157"/>
      <c r="Q263" s="14"/>
      <c r="X263" s="14"/>
      <c r="Z263" s="157"/>
      <c r="AC263" s="75"/>
      <c r="AD263" s="75"/>
      <c r="AE263" s="157"/>
      <c r="AF263" s="157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9:51">
      <c r="I264" s="157"/>
      <c r="K264" s="157"/>
      <c r="L264" s="157"/>
      <c r="Q264" s="14"/>
      <c r="X264" s="14"/>
      <c r="Z264" s="157"/>
      <c r="AC264" s="75"/>
      <c r="AD264" s="75"/>
      <c r="AE264" s="157"/>
      <c r="AF264" s="157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9:51">
      <c r="I265" s="157"/>
      <c r="K265" s="157"/>
      <c r="L265" s="157"/>
      <c r="Q265" s="14"/>
      <c r="X265" s="14"/>
      <c r="Z265" s="157"/>
      <c r="AC265" s="75"/>
      <c r="AD265" s="75"/>
      <c r="AE265" s="157"/>
      <c r="AF265" s="157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9:51">
      <c r="I266" s="157"/>
      <c r="K266" s="157"/>
      <c r="L266" s="157"/>
      <c r="Q266" s="14"/>
      <c r="X266" s="14"/>
      <c r="Z266" s="157"/>
      <c r="AC266" s="75"/>
      <c r="AD266" s="75"/>
      <c r="AE266" s="157"/>
      <c r="AF266" s="157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9:51">
      <c r="I267" s="157"/>
      <c r="K267" s="157"/>
      <c r="L267" s="157"/>
      <c r="Q267" s="14"/>
      <c r="X267" s="14"/>
      <c r="Z267" s="157"/>
      <c r="AC267" s="75"/>
      <c r="AD267" s="75"/>
      <c r="AE267" s="157"/>
      <c r="AF267" s="157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9:51">
      <c r="I268" s="157"/>
      <c r="K268" s="157"/>
      <c r="L268" s="157"/>
      <c r="Q268" s="14"/>
      <c r="X268" s="14"/>
      <c r="Z268" s="157"/>
      <c r="AC268" s="75"/>
      <c r="AD268" s="75"/>
      <c r="AE268" s="157"/>
      <c r="AF268" s="157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9:51">
      <c r="I269" s="157"/>
      <c r="K269" s="157"/>
      <c r="L269" s="157"/>
      <c r="Q269" s="14"/>
      <c r="X269" s="14"/>
      <c r="Z269" s="157"/>
      <c r="AC269" s="75"/>
      <c r="AD269" s="75"/>
      <c r="AE269" s="157"/>
      <c r="AF269" s="157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9:51">
      <c r="I270" s="157"/>
      <c r="K270" s="157"/>
      <c r="L270" s="157"/>
      <c r="Q270" s="14"/>
      <c r="X270" s="14"/>
      <c r="Z270" s="157"/>
      <c r="AC270" s="75"/>
      <c r="AD270" s="75"/>
      <c r="AE270" s="157"/>
      <c r="AF270" s="157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9:51">
      <c r="I271" s="157"/>
      <c r="K271" s="157"/>
      <c r="L271" s="157"/>
      <c r="Q271" s="14"/>
      <c r="X271" s="14"/>
      <c r="Z271" s="157"/>
      <c r="AC271" s="75"/>
      <c r="AD271" s="75"/>
      <c r="AE271" s="157"/>
      <c r="AF271" s="157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9:51">
      <c r="I272" s="157"/>
      <c r="K272" s="157"/>
      <c r="L272" s="157"/>
      <c r="Q272" s="14"/>
      <c r="X272" s="14"/>
      <c r="Z272" s="157"/>
      <c r="AC272" s="75"/>
      <c r="AD272" s="75"/>
      <c r="AE272" s="157"/>
      <c r="AF272" s="157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9:51">
      <c r="I273" s="157"/>
      <c r="K273" s="157"/>
      <c r="L273" s="157"/>
      <c r="Q273" s="14"/>
      <c r="X273" s="14"/>
      <c r="Z273" s="157"/>
      <c r="AC273" s="75"/>
      <c r="AD273" s="75"/>
      <c r="AE273" s="157"/>
      <c r="AF273" s="157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9:51">
      <c r="I274" s="157"/>
      <c r="K274" s="157"/>
      <c r="L274" s="157"/>
      <c r="Q274" s="14"/>
      <c r="X274" s="14"/>
      <c r="Z274" s="157"/>
      <c r="AC274" s="75"/>
      <c r="AD274" s="75"/>
      <c r="AE274" s="157"/>
      <c r="AF274" s="157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9:51">
      <c r="I275" s="157"/>
      <c r="K275" s="157"/>
      <c r="L275" s="157"/>
      <c r="Q275" s="14"/>
      <c r="X275" s="14"/>
      <c r="Z275" s="157"/>
      <c r="AC275" s="75"/>
      <c r="AD275" s="75"/>
      <c r="AE275" s="157"/>
      <c r="AF275" s="157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9:51">
      <c r="I276" s="157"/>
      <c r="K276" s="157"/>
      <c r="L276" s="157"/>
      <c r="Q276" s="14"/>
      <c r="X276" s="14"/>
      <c r="Z276" s="157"/>
      <c r="AC276" s="75"/>
      <c r="AD276" s="75"/>
      <c r="AE276" s="157"/>
      <c r="AF276" s="157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9:51">
      <c r="I277" s="157"/>
      <c r="K277" s="157"/>
      <c r="L277" s="157"/>
      <c r="Q277" s="14"/>
      <c r="X277" s="14"/>
      <c r="Z277" s="157"/>
      <c r="AC277" s="75"/>
      <c r="AD277" s="75"/>
      <c r="AE277" s="157"/>
      <c r="AF277" s="157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9:51">
      <c r="I278" s="157"/>
      <c r="K278" s="157"/>
      <c r="L278" s="157"/>
      <c r="Q278" s="14"/>
      <c r="X278" s="14"/>
      <c r="Z278" s="157"/>
      <c r="AC278" s="75"/>
      <c r="AD278" s="75"/>
      <c r="AE278" s="157"/>
      <c r="AF278" s="157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9:51">
      <c r="I279" s="157"/>
      <c r="K279" s="157"/>
      <c r="L279" s="157"/>
      <c r="Q279" s="14"/>
      <c r="X279" s="14"/>
      <c r="Z279" s="157"/>
      <c r="AC279" s="75"/>
      <c r="AD279" s="75"/>
      <c r="AE279" s="157"/>
      <c r="AF279" s="157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9:51">
      <c r="I280" s="157"/>
      <c r="K280" s="157"/>
      <c r="L280" s="157"/>
      <c r="Q280" s="14"/>
      <c r="X280" s="14"/>
      <c r="Z280" s="157"/>
      <c r="AC280" s="75"/>
      <c r="AD280" s="75"/>
      <c r="AE280" s="157"/>
      <c r="AF280" s="157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9:51">
      <c r="I281" s="157"/>
      <c r="K281" s="157"/>
      <c r="L281" s="157"/>
      <c r="Q281" s="14"/>
      <c r="X281" s="14"/>
      <c r="Z281" s="157"/>
      <c r="AC281" s="75"/>
      <c r="AD281" s="75"/>
      <c r="AE281" s="157"/>
      <c r="AF281" s="157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9:51">
      <c r="I282" s="157"/>
      <c r="K282" s="157"/>
      <c r="L282" s="157"/>
      <c r="Q282" s="14"/>
      <c r="X282" s="14"/>
      <c r="Z282" s="157"/>
      <c r="AC282" s="75"/>
      <c r="AD282" s="75"/>
      <c r="AE282" s="157"/>
      <c r="AF282" s="157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9:51">
      <c r="I283" s="157"/>
      <c r="K283" s="157"/>
      <c r="L283" s="157"/>
      <c r="Q283" s="14"/>
      <c r="X283" s="14"/>
      <c r="Z283" s="157"/>
      <c r="AC283" s="75"/>
      <c r="AD283" s="75"/>
      <c r="AE283" s="157"/>
      <c r="AF283" s="157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9:51">
      <c r="I284" s="157"/>
      <c r="K284" s="157"/>
      <c r="L284" s="157"/>
      <c r="Q284" s="14"/>
      <c r="X284" s="14"/>
      <c r="Z284" s="157"/>
      <c r="AC284" s="75"/>
      <c r="AD284" s="75"/>
      <c r="AE284" s="157"/>
      <c r="AF284" s="157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9:51">
      <c r="I285" s="157"/>
      <c r="K285" s="157"/>
      <c r="L285" s="157"/>
      <c r="Q285" s="14"/>
      <c r="X285" s="14"/>
      <c r="Z285" s="157"/>
      <c r="AC285" s="75"/>
      <c r="AD285" s="75"/>
      <c r="AE285" s="157"/>
      <c r="AF285" s="157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9:51">
      <c r="I286" s="157"/>
      <c r="K286" s="157"/>
      <c r="L286" s="157"/>
      <c r="Q286" s="14"/>
      <c r="X286" s="14"/>
      <c r="Z286" s="157"/>
      <c r="AC286" s="75"/>
      <c r="AD286" s="75"/>
      <c r="AE286" s="157"/>
      <c r="AF286" s="157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9:51">
      <c r="I287" s="157"/>
      <c r="K287" s="157"/>
      <c r="L287" s="157"/>
      <c r="Q287" s="14"/>
      <c r="X287" s="14"/>
      <c r="Z287" s="157"/>
      <c r="AC287" s="75"/>
      <c r="AD287" s="75"/>
      <c r="AE287" s="157"/>
      <c r="AF287" s="157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9:51">
      <c r="I288" s="157"/>
      <c r="K288" s="157"/>
      <c r="L288" s="157"/>
      <c r="Q288" s="14"/>
      <c r="X288" s="14"/>
      <c r="Z288" s="157"/>
      <c r="AC288" s="75"/>
      <c r="AD288" s="75"/>
      <c r="AE288" s="157"/>
      <c r="AF288" s="157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9:51">
      <c r="I289" s="157"/>
      <c r="K289" s="157"/>
      <c r="L289" s="157"/>
      <c r="Q289" s="14"/>
      <c r="X289" s="14"/>
      <c r="Z289" s="157"/>
      <c r="AC289" s="75"/>
      <c r="AD289" s="75"/>
      <c r="AE289" s="157"/>
      <c r="AF289" s="157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9:51">
      <c r="I290" s="157"/>
      <c r="K290" s="157"/>
      <c r="L290" s="157"/>
      <c r="Q290" s="14"/>
      <c r="X290" s="14"/>
      <c r="Z290" s="157"/>
      <c r="AC290" s="75"/>
      <c r="AD290" s="75"/>
      <c r="AE290" s="157"/>
      <c r="AF290" s="157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9:51">
      <c r="I291" s="157"/>
      <c r="K291" s="157"/>
      <c r="L291" s="157"/>
      <c r="Q291" s="14"/>
      <c r="X291" s="14"/>
      <c r="Z291" s="157"/>
      <c r="AC291" s="75"/>
      <c r="AD291" s="75"/>
      <c r="AE291" s="157"/>
      <c r="AF291" s="157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9:51">
      <c r="I292" s="157"/>
      <c r="K292" s="157"/>
      <c r="L292" s="157"/>
      <c r="Q292" s="14"/>
      <c r="X292" s="14"/>
      <c r="Z292" s="157"/>
      <c r="AC292" s="75"/>
      <c r="AD292" s="75"/>
      <c r="AE292" s="157"/>
      <c r="AF292" s="157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9:51">
      <c r="I293" s="157"/>
      <c r="K293" s="157"/>
      <c r="L293" s="157"/>
      <c r="Q293" s="14"/>
      <c r="X293" s="14"/>
      <c r="Z293" s="157"/>
      <c r="AC293" s="75"/>
      <c r="AD293" s="75"/>
      <c r="AE293" s="157"/>
      <c r="AF293" s="157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9:51">
      <c r="I294" s="157"/>
      <c r="K294" s="157"/>
      <c r="L294" s="157"/>
      <c r="Q294" s="14"/>
      <c r="X294" s="14"/>
      <c r="Z294" s="157"/>
      <c r="AC294" s="75"/>
      <c r="AD294" s="75"/>
      <c r="AE294" s="157"/>
      <c r="AF294" s="157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9:51">
      <c r="I295" s="157"/>
      <c r="K295" s="157"/>
      <c r="L295" s="157"/>
      <c r="Q295" s="14"/>
      <c r="X295" s="14"/>
      <c r="Z295" s="157"/>
      <c r="AC295" s="75"/>
      <c r="AD295" s="75"/>
      <c r="AE295" s="157"/>
      <c r="AF295" s="157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9:51">
      <c r="I296" s="157"/>
      <c r="K296" s="157"/>
      <c r="L296" s="157"/>
      <c r="Q296" s="14"/>
      <c r="X296" s="14"/>
      <c r="Z296" s="157"/>
      <c r="AC296" s="75"/>
      <c r="AD296" s="75"/>
      <c r="AE296" s="157"/>
      <c r="AF296" s="157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9:51">
      <c r="I297" s="157"/>
      <c r="K297" s="157"/>
      <c r="L297" s="157"/>
      <c r="Q297" s="14"/>
      <c r="X297" s="14"/>
      <c r="Z297" s="157"/>
      <c r="AC297" s="75"/>
      <c r="AD297" s="75"/>
      <c r="AE297" s="157"/>
      <c r="AF297" s="157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9:51">
      <c r="I298" s="157"/>
      <c r="K298" s="157"/>
      <c r="L298" s="157"/>
      <c r="Q298" s="14"/>
      <c r="X298" s="14"/>
      <c r="Z298" s="157"/>
      <c r="AC298" s="75"/>
      <c r="AD298" s="75"/>
      <c r="AE298" s="157"/>
      <c r="AF298" s="157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9:51">
      <c r="I299" s="157"/>
      <c r="K299" s="157"/>
      <c r="L299" s="157"/>
      <c r="Q299" s="14"/>
      <c r="X299" s="14"/>
      <c r="Z299" s="157"/>
      <c r="AC299" s="75"/>
      <c r="AD299" s="75"/>
      <c r="AE299" s="157"/>
      <c r="AF299" s="157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9:51">
      <c r="I300" s="157"/>
      <c r="K300" s="157"/>
      <c r="L300" s="157"/>
      <c r="Q300" s="14"/>
      <c r="X300" s="14"/>
      <c r="Z300" s="157"/>
      <c r="AC300" s="75"/>
      <c r="AD300" s="75"/>
      <c r="AE300" s="157"/>
      <c r="AF300" s="157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9:51">
      <c r="I301" s="157"/>
      <c r="K301" s="157"/>
      <c r="L301" s="157"/>
      <c r="Q301" s="14"/>
      <c r="X301" s="14"/>
      <c r="Z301" s="157"/>
      <c r="AC301" s="75"/>
      <c r="AD301" s="75"/>
      <c r="AE301" s="157"/>
      <c r="AF301" s="157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9:51">
      <c r="I302" s="157"/>
      <c r="K302" s="157"/>
      <c r="L302" s="157"/>
      <c r="Q302" s="14"/>
      <c r="X302" s="14"/>
      <c r="Z302" s="157"/>
      <c r="AC302" s="75"/>
      <c r="AD302" s="75"/>
      <c r="AE302" s="157"/>
      <c r="AF302" s="157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9:51">
      <c r="I303" s="157"/>
      <c r="K303" s="157"/>
      <c r="L303" s="157"/>
      <c r="Q303" s="14"/>
      <c r="X303" s="14"/>
      <c r="Z303" s="157"/>
      <c r="AC303" s="75"/>
      <c r="AD303" s="75"/>
      <c r="AE303" s="157"/>
      <c r="AF303" s="157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9:51">
      <c r="I304" s="157"/>
      <c r="K304" s="157"/>
      <c r="L304" s="157"/>
      <c r="Q304" s="14"/>
      <c r="X304" s="14"/>
      <c r="Z304" s="157"/>
      <c r="AC304" s="75"/>
      <c r="AD304" s="75"/>
      <c r="AE304" s="157"/>
      <c r="AF304" s="157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>
      <c r="I305" s="157"/>
      <c r="K305" s="157"/>
      <c r="L305" s="157"/>
      <c r="Q305" s="14"/>
      <c r="X305" s="14"/>
      <c r="Z305" s="157"/>
      <c r="AC305" s="75"/>
      <c r="AD305" s="75"/>
      <c r="AE305" s="157"/>
      <c r="AF305" s="157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>
      <c r="I306" s="157"/>
      <c r="K306" s="157"/>
      <c r="L306" s="157"/>
      <c r="Q306" s="14"/>
      <c r="X306" s="14"/>
      <c r="Z306" s="157"/>
      <c r="AC306" s="75"/>
      <c r="AD306" s="75"/>
      <c r="AE306" s="157"/>
      <c r="AF306" s="157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>
      <c r="I307" s="157"/>
      <c r="K307" s="157"/>
      <c r="L307" s="157"/>
      <c r="Q307" s="14"/>
      <c r="X307" s="14"/>
      <c r="Z307" s="157"/>
      <c r="AC307" s="75"/>
      <c r="AD307" s="75"/>
      <c r="AE307" s="157"/>
      <c r="AF307" s="157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>
      <c r="A308" s="31"/>
      <c r="B308" s="31"/>
      <c r="C308" s="31"/>
      <c r="D308" s="31"/>
      <c r="E308" s="31"/>
      <c r="F308" s="31"/>
      <c r="G308" s="334"/>
      <c r="H308" s="334"/>
      <c r="I308" s="158"/>
      <c r="J308" s="76"/>
      <c r="K308" s="158"/>
      <c r="L308" s="158"/>
      <c r="M308" s="334"/>
      <c r="N308" s="76"/>
      <c r="O308" s="76"/>
      <c r="P308" s="76"/>
      <c r="Q308" s="31"/>
      <c r="R308" s="461"/>
      <c r="S308" s="76"/>
      <c r="T308" s="158"/>
      <c r="U308" s="158"/>
      <c r="V308" s="76"/>
      <c r="W308" s="76"/>
      <c r="X308" s="31"/>
      <c r="Y308" s="76"/>
      <c r="Z308" s="158"/>
      <c r="AA308" s="158"/>
      <c r="AB308" s="158"/>
      <c r="AC308" s="75"/>
      <c r="AD308" s="75"/>
      <c r="AE308" s="157"/>
      <c r="AF308" s="157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1">
      <c r="A309" s="35"/>
      <c r="B309" s="35"/>
      <c r="C309" s="35"/>
      <c r="D309" s="35"/>
      <c r="E309" s="35"/>
      <c r="F309" s="35"/>
      <c r="G309" s="335"/>
      <c r="H309" s="335"/>
      <c r="I309" s="159"/>
      <c r="J309" s="77"/>
      <c r="K309" s="159"/>
      <c r="L309" s="159"/>
      <c r="M309" s="335"/>
      <c r="N309" s="77"/>
      <c r="O309" s="77"/>
      <c r="P309" s="77"/>
      <c r="Q309" s="35"/>
      <c r="R309" s="462"/>
      <c r="S309" s="77"/>
      <c r="T309" s="159"/>
      <c r="U309" s="159"/>
      <c r="V309" s="77"/>
      <c r="W309" s="77"/>
      <c r="X309" s="35"/>
      <c r="Y309" s="77"/>
      <c r="Z309" s="159"/>
      <c r="AA309" s="159"/>
      <c r="AB309" s="159"/>
      <c r="AC309" s="76"/>
      <c r="AD309" s="76"/>
      <c r="AE309" s="158"/>
      <c r="AF309" s="158"/>
      <c r="AG309" s="31"/>
      <c r="AH309" s="31"/>
      <c r="AI309" s="31"/>
      <c r="AJ309" s="31"/>
    </row>
    <row r="310" spans="1:51">
      <c r="A310" s="35"/>
      <c r="B310" s="35"/>
      <c r="C310" s="35"/>
      <c r="D310" s="35"/>
      <c r="E310" s="35"/>
      <c r="F310" s="35"/>
      <c r="G310" s="335"/>
      <c r="H310" s="335"/>
      <c r="I310" s="159"/>
      <c r="J310" s="77"/>
      <c r="K310" s="159"/>
      <c r="L310" s="159"/>
      <c r="M310" s="335"/>
      <c r="N310" s="77"/>
      <c r="O310" s="77"/>
      <c r="P310" s="77"/>
      <c r="Q310" s="35"/>
      <c r="R310" s="462"/>
      <c r="S310" s="77"/>
      <c r="T310" s="159"/>
      <c r="U310" s="159"/>
      <c r="V310" s="77"/>
      <c r="W310" s="77"/>
      <c r="X310" s="35"/>
      <c r="Y310" s="77"/>
      <c r="Z310" s="159"/>
      <c r="AA310" s="159"/>
      <c r="AB310" s="159"/>
      <c r="AC310" s="77"/>
      <c r="AD310" s="77"/>
      <c r="AE310" s="159"/>
      <c r="AF310" s="159"/>
      <c r="AG310" s="35"/>
      <c r="AH310" s="35"/>
      <c r="AI310" s="35"/>
      <c r="AJ310" s="35"/>
    </row>
    <row r="311" spans="1:51">
      <c r="A311" s="35"/>
      <c r="B311" s="35"/>
      <c r="C311" s="35"/>
      <c r="D311" s="35"/>
      <c r="E311" s="35"/>
      <c r="F311" s="35"/>
      <c r="G311" s="335"/>
      <c r="H311" s="335"/>
      <c r="I311" s="159"/>
      <c r="J311" s="77"/>
      <c r="K311" s="159"/>
      <c r="L311" s="159"/>
      <c r="M311" s="335"/>
      <c r="N311" s="77"/>
      <c r="O311" s="77"/>
      <c r="P311" s="77"/>
      <c r="Q311" s="35"/>
      <c r="R311" s="462"/>
      <c r="S311" s="77"/>
      <c r="T311" s="159"/>
      <c r="U311" s="159"/>
      <c r="V311" s="77"/>
      <c r="W311" s="77"/>
      <c r="X311" s="35"/>
      <c r="Y311" s="77"/>
      <c r="Z311" s="159"/>
      <c r="AA311" s="159"/>
      <c r="AB311" s="159"/>
      <c r="AC311" s="77"/>
      <c r="AD311" s="77"/>
      <c r="AE311" s="159"/>
      <c r="AF311" s="159"/>
      <c r="AG311" s="35"/>
      <c r="AH311" s="35"/>
      <c r="AI311" s="35"/>
      <c r="AJ311" s="35"/>
    </row>
    <row r="312" spans="1:51">
      <c r="A312" s="35"/>
      <c r="B312" s="35"/>
      <c r="C312" s="35"/>
      <c r="D312" s="35"/>
      <c r="E312" s="35"/>
      <c r="F312" s="35"/>
      <c r="G312" s="335"/>
      <c r="H312" s="335"/>
      <c r="I312" s="159"/>
      <c r="J312" s="77"/>
      <c r="K312" s="159"/>
      <c r="L312" s="159"/>
      <c r="M312" s="335"/>
      <c r="N312" s="77"/>
      <c r="O312" s="77"/>
      <c r="P312" s="77"/>
      <c r="Q312" s="35"/>
      <c r="R312" s="462"/>
      <c r="S312" s="77"/>
      <c r="T312" s="159"/>
      <c r="U312" s="159"/>
      <c r="V312" s="77"/>
      <c r="W312" s="77"/>
      <c r="X312" s="35"/>
      <c r="Y312" s="77"/>
      <c r="Z312" s="159"/>
      <c r="AA312" s="159"/>
      <c r="AB312" s="159"/>
      <c r="AC312" s="77"/>
      <c r="AD312" s="77"/>
      <c r="AE312" s="159"/>
      <c r="AF312" s="159"/>
      <c r="AG312" s="35"/>
      <c r="AH312" s="35"/>
      <c r="AI312" s="35"/>
      <c r="AJ312" s="35"/>
    </row>
    <row r="313" spans="1:51">
      <c r="A313" s="35"/>
      <c r="B313" s="35"/>
      <c r="C313" s="35"/>
      <c r="D313" s="35"/>
      <c r="E313" s="35"/>
      <c r="F313" s="35"/>
      <c r="G313" s="335"/>
      <c r="H313" s="335"/>
      <c r="I313" s="159"/>
      <c r="J313" s="77"/>
      <c r="K313" s="159"/>
      <c r="L313" s="159"/>
      <c r="M313" s="335"/>
      <c r="N313" s="77"/>
      <c r="O313" s="77"/>
      <c r="P313" s="77"/>
      <c r="Q313" s="35"/>
      <c r="R313" s="462"/>
      <c r="S313" s="77"/>
      <c r="T313" s="159"/>
      <c r="U313" s="159"/>
      <c r="V313" s="77"/>
      <c r="W313" s="77"/>
      <c r="X313" s="35"/>
      <c r="Y313" s="77"/>
      <c r="Z313" s="159"/>
      <c r="AA313" s="159"/>
      <c r="AB313" s="159"/>
      <c r="AC313" s="77"/>
      <c r="AD313" s="77"/>
      <c r="AE313" s="159"/>
      <c r="AF313" s="159"/>
      <c r="AG313" s="35"/>
      <c r="AH313" s="35"/>
      <c r="AI313" s="35"/>
      <c r="AJ313" s="35"/>
    </row>
    <row r="314" spans="1:51">
      <c r="A314" s="35"/>
      <c r="B314" s="35"/>
      <c r="C314" s="35"/>
      <c r="D314" s="35"/>
      <c r="E314" s="35"/>
      <c r="F314" s="35"/>
      <c r="G314" s="335"/>
      <c r="H314" s="335"/>
      <c r="I314" s="159"/>
      <c r="J314" s="77"/>
      <c r="K314" s="159"/>
      <c r="L314" s="159"/>
      <c r="M314" s="335"/>
      <c r="N314" s="77"/>
      <c r="O314" s="77"/>
      <c r="P314" s="77"/>
      <c r="Q314" s="35"/>
      <c r="R314" s="462"/>
      <c r="S314" s="77"/>
      <c r="T314" s="159"/>
      <c r="U314" s="159"/>
      <c r="V314" s="77"/>
      <c r="W314" s="77"/>
      <c r="X314" s="35"/>
      <c r="Y314" s="77"/>
      <c r="Z314" s="159"/>
      <c r="AA314" s="159"/>
      <c r="AB314" s="159"/>
      <c r="AC314" s="77"/>
      <c r="AD314" s="77"/>
      <c r="AE314" s="159"/>
      <c r="AF314" s="159"/>
      <c r="AG314" s="35"/>
      <c r="AH314" s="35"/>
      <c r="AI314" s="35"/>
      <c r="AJ314" s="35"/>
    </row>
    <row r="315" spans="1:51">
      <c r="A315" s="35"/>
      <c r="B315" s="35"/>
      <c r="C315" s="35"/>
      <c r="D315" s="35"/>
      <c r="E315" s="35"/>
      <c r="F315" s="35"/>
      <c r="G315" s="335"/>
      <c r="H315" s="335"/>
      <c r="I315" s="159"/>
      <c r="J315" s="77"/>
      <c r="K315" s="159"/>
      <c r="L315" s="159"/>
      <c r="M315" s="335"/>
      <c r="N315" s="77"/>
      <c r="O315" s="77"/>
      <c r="P315" s="77"/>
      <c r="Q315" s="35"/>
      <c r="R315" s="462"/>
      <c r="S315" s="77"/>
      <c r="T315" s="159"/>
      <c r="U315" s="159"/>
      <c r="V315" s="77"/>
      <c r="W315" s="77"/>
      <c r="X315" s="35"/>
      <c r="Y315" s="77"/>
      <c r="Z315" s="159"/>
      <c r="AA315" s="159"/>
      <c r="AB315" s="159"/>
      <c r="AC315" s="77"/>
      <c r="AD315" s="77"/>
      <c r="AE315" s="159"/>
      <c r="AF315" s="159"/>
      <c r="AG315" s="35"/>
      <c r="AH315" s="35"/>
      <c r="AI315" s="35"/>
      <c r="AJ315" s="35"/>
    </row>
    <row r="316" spans="1:51">
      <c r="A316" s="35"/>
      <c r="B316" s="35"/>
      <c r="C316" s="35"/>
      <c r="D316" s="35"/>
      <c r="E316" s="35"/>
      <c r="F316" s="35"/>
      <c r="G316" s="335"/>
      <c r="H316" s="335"/>
      <c r="I316" s="159"/>
      <c r="J316" s="77"/>
      <c r="K316" s="159"/>
      <c r="L316" s="159"/>
      <c r="M316" s="335"/>
      <c r="N316" s="77"/>
      <c r="O316" s="77"/>
      <c r="P316" s="77"/>
      <c r="Q316" s="35"/>
      <c r="R316" s="462"/>
      <c r="S316" s="77"/>
      <c r="T316" s="159"/>
      <c r="U316" s="159"/>
      <c r="V316" s="77"/>
      <c r="W316" s="77"/>
      <c r="X316" s="35"/>
      <c r="Y316" s="77"/>
      <c r="Z316" s="159"/>
      <c r="AA316" s="159"/>
      <c r="AB316" s="159"/>
      <c r="AC316" s="77"/>
      <c r="AD316" s="77"/>
      <c r="AE316" s="159"/>
      <c r="AF316" s="159"/>
      <c r="AG316" s="35"/>
      <c r="AH316" s="35"/>
      <c r="AI316" s="35"/>
      <c r="AJ316" s="35"/>
    </row>
    <row r="317" spans="1:51">
      <c r="A317" s="35"/>
      <c r="B317" s="35"/>
      <c r="C317" s="35"/>
      <c r="D317" s="35"/>
      <c r="E317" s="35"/>
      <c r="F317" s="35"/>
      <c r="G317" s="335"/>
      <c r="H317" s="335"/>
      <c r="I317" s="159"/>
      <c r="J317" s="77"/>
      <c r="K317" s="159"/>
      <c r="L317" s="159"/>
      <c r="M317" s="335"/>
      <c r="N317" s="77"/>
      <c r="O317" s="77"/>
      <c r="P317" s="77"/>
      <c r="Q317" s="35"/>
      <c r="R317" s="462"/>
      <c r="S317" s="77"/>
      <c r="T317" s="159"/>
      <c r="U317" s="159"/>
      <c r="V317" s="77"/>
      <c r="W317" s="77"/>
      <c r="X317" s="35"/>
      <c r="Y317" s="77"/>
      <c r="Z317" s="159"/>
      <c r="AA317" s="159"/>
      <c r="AB317" s="159"/>
      <c r="AC317" s="77"/>
      <c r="AD317" s="77"/>
      <c r="AE317" s="159"/>
      <c r="AF317" s="159"/>
      <c r="AG317" s="35"/>
      <c r="AH317" s="35"/>
      <c r="AI317" s="35"/>
      <c r="AJ317" s="35"/>
    </row>
    <row r="318" spans="1:51">
      <c r="A318" s="35"/>
      <c r="B318" s="35"/>
      <c r="C318" s="35"/>
      <c r="D318" s="35"/>
      <c r="E318" s="35"/>
      <c r="F318" s="35"/>
      <c r="G318" s="335"/>
      <c r="H318" s="335"/>
      <c r="I318" s="159"/>
      <c r="J318" s="77"/>
      <c r="K318" s="159"/>
      <c r="L318" s="159"/>
      <c r="M318" s="335"/>
      <c r="N318" s="77"/>
      <c r="O318" s="77"/>
      <c r="P318" s="77"/>
      <c r="Q318" s="35"/>
      <c r="R318" s="462"/>
      <c r="S318" s="77"/>
      <c r="T318" s="159"/>
      <c r="U318" s="159"/>
      <c r="V318" s="77"/>
      <c r="W318" s="77"/>
      <c r="X318" s="35"/>
      <c r="Y318" s="77"/>
      <c r="Z318" s="159"/>
      <c r="AA318" s="159"/>
      <c r="AB318" s="159"/>
      <c r="AC318" s="77"/>
      <c r="AD318" s="77"/>
      <c r="AE318" s="159"/>
      <c r="AF318" s="159"/>
      <c r="AG318" s="35"/>
      <c r="AH318" s="35"/>
      <c r="AI318" s="35"/>
      <c r="AJ318" s="35"/>
    </row>
    <row r="319" spans="1:51">
      <c r="A319" s="35"/>
      <c r="B319" s="35"/>
      <c r="C319" s="35"/>
      <c r="D319" s="35"/>
      <c r="E319" s="35"/>
      <c r="F319" s="35"/>
      <c r="G319" s="335"/>
      <c r="H319" s="335"/>
      <c r="I319" s="159"/>
      <c r="J319" s="77"/>
      <c r="K319" s="159"/>
      <c r="L319" s="159"/>
      <c r="M319" s="335"/>
      <c r="N319" s="77"/>
      <c r="O319" s="77"/>
      <c r="P319" s="77"/>
      <c r="Q319" s="35"/>
      <c r="R319" s="462"/>
      <c r="S319" s="77"/>
      <c r="T319" s="159"/>
      <c r="U319" s="159"/>
      <c r="V319" s="77"/>
      <c r="W319" s="77"/>
      <c r="X319" s="35"/>
      <c r="Y319" s="77"/>
      <c r="Z319" s="159"/>
      <c r="AA319" s="159"/>
      <c r="AB319" s="159"/>
      <c r="AC319" s="77"/>
      <c r="AD319" s="77"/>
      <c r="AE319" s="159"/>
      <c r="AF319" s="159"/>
      <c r="AG319" s="35"/>
      <c r="AH319" s="35"/>
      <c r="AI319" s="35"/>
      <c r="AJ319" s="35"/>
    </row>
    <row r="320" spans="1:51">
      <c r="A320" s="35"/>
      <c r="B320" s="35"/>
      <c r="C320" s="35"/>
      <c r="D320" s="35"/>
      <c r="E320" s="35"/>
      <c r="F320" s="35"/>
      <c r="G320" s="335"/>
      <c r="H320" s="335"/>
      <c r="I320" s="159"/>
      <c r="J320" s="77"/>
      <c r="K320" s="159"/>
      <c r="L320" s="159"/>
      <c r="M320" s="335"/>
      <c r="N320" s="77"/>
      <c r="O320" s="77"/>
      <c r="P320" s="77"/>
      <c r="Q320" s="35"/>
      <c r="R320" s="462"/>
      <c r="S320" s="77"/>
      <c r="T320" s="159"/>
      <c r="U320" s="159"/>
      <c r="V320" s="77"/>
      <c r="W320" s="77"/>
      <c r="X320" s="35"/>
      <c r="Y320" s="77"/>
      <c r="Z320" s="159"/>
      <c r="AA320" s="159"/>
      <c r="AB320" s="159"/>
      <c r="AC320" s="77"/>
      <c r="AD320" s="77"/>
      <c r="AE320" s="159"/>
      <c r="AF320" s="159"/>
      <c r="AG320" s="35"/>
      <c r="AH320" s="35"/>
      <c r="AI320" s="35"/>
      <c r="AJ320" s="35"/>
    </row>
    <row r="321" spans="1:36">
      <c r="A321" s="35"/>
      <c r="B321" s="35"/>
      <c r="C321" s="35"/>
      <c r="D321" s="35"/>
      <c r="E321" s="35"/>
      <c r="F321" s="35"/>
      <c r="G321" s="335"/>
      <c r="H321" s="335"/>
      <c r="I321" s="159"/>
      <c r="J321" s="77"/>
      <c r="K321" s="159"/>
      <c r="L321" s="159"/>
      <c r="M321" s="335"/>
      <c r="N321" s="77"/>
      <c r="O321" s="77"/>
      <c r="P321" s="77"/>
      <c r="Q321" s="35"/>
      <c r="R321" s="462"/>
      <c r="S321" s="77"/>
      <c r="T321" s="159"/>
      <c r="U321" s="159"/>
      <c r="V321" s="77"/>
      <c r="W321" s="77"/>
      <c r="X321" s="35"/>
      <c r="Y321" s="77"/>
      <c r="Z321" s="159"/>
      <c r="AA321" s="159"/>
      <c r="AB321" s="159"/>
      <c r="AC321" s="77"/>
      <c r="AD321" s="77"/>
      <c r="AE321" s="159"/>
      <c r="AF321" s="159"/>
      <c r="AG321" s="35"/>
      <c r="AH321" s="35"/>
      <c r="AI321" s="35"/>
      <c r="AJ321" s="35"/>
    </row>
    <row r="322" spans="1:36">
      <c r="A322" s="35"/>
      <c r="B322" s="35"/>
      <c r="C322" s="35"/>
      <c r="D322" s="35"/>
      <c r="E322" s="35"/>
      <c r="F322" s="35"/>
      <c r="G322" s="335"/>
      <c r="H322" s="335"/>
      <c r="I322" s="159"/>
      <c r="J322" s="77"/>
      <c r="K322" s="159"/>
      <c r="L322" s="159"/>
      <c r="M322" s="335"/>
      <c r="N322" s="77"/>
      <c r="O322" s="77"/>
      <c r="P322" s="77"/>
      <c r="Q322" s="35"/>
      <c r="R322" s="462"/>
      <c r="S322" s="77"/>
      <c r="T322" s="159"/>
      <c r="U322" s="159"/>
      <c r="V322" s="77"/>
      <c r="W322" s="77"/>
      <c r="X322" s="35"/>
      <c r="Y322" s="77"/>
      <c r="Z322" s="159"/>
      <c r="AA322" s="159"/>
      <c r="AB322" s="159"/>
      <c r="AC322" s="77"/>
      <c r="AD322" s="77"/>
      <c r="AE322" s="159"/>
      <c r="AF322" s="159"/>
      <c r="AG322" s="35"/>
      <c r="AH322" s="35"/>
      <c r="AI322" s="35"/>
      <c r="AJ322" s="35"/>
    </row>
    <row r="323" spans="1:36">
      <c r="A323" s="35"/>
      <c r="B323" s="35"/>
      <c r="C323" s="35"/>
      <c r="D323" s="35"/>
      <c r="E323" s="35"/>
      <c r="F323" s="35"/>
      <c r="G323" s="335"/>
      <c r="H323" s="335"/>
      <c r="I323" s="159"/>
      <c r="J323" s="77"/>
      <c r="K323" s="159"/>
      <c r="L323" s="159"/>
      <c r="M323" s="335"/>
      <c r="N323" s="77"/>
      <c r="O323" s="77"/>
      <c r="P323" s="77"/>
      <c r="Q323" s="35"/>
      <c r="R323" s="462"/>
      <c r="S323" s="77"/>
      <c r="T323" s="159"/>
      <c r="U323" s="159"/>
      <c r="V323" s="77"/>
      <c r="W323" s="77"/>
      <c r="X323" s="35"/>
      <c r="Y323" s="77"/>
      <c r="Z323" s="159"/>
      <c r="AA323" s="159"/>
      <c r="AB323" s="159"/>
      <c r="AC323" s="77"/>
      <c r="AD323" s="77"/>
      <c r="AE323" s="159"/>
      <c r="AF323" s="159"/>
      <c r="AG323" s="35"/>
      <c r="AH323" s="35"/>
      <c r="AI323" s="35"/>
      <c r="AJ323" s="35"/>
    </row>
    <row r="324" spans="1:36">
      <c r="A324" s="35"/>
      <c r="B324" s="35"/>
      <c r="C324" s="35"/>
      <c r="D324" s="35"/>
      <c r="E324" s="35"/>
      <c r="F324" s="35"/>
      <c r="G324" s="335"/>
      <c r="H324" s="335"/>
      <c r="I324" s="159"/>
      <c r="J324" s="77"/>
      <c r="K324" s="159"/>
      <c r="L324" s="159"/>
      <c r="M324" s="335"/>
      <c r="N324" s="77"/>
      <c r="O324" s="77"/>
      <c r="P324" s="77"/>
      <c r="Q324" s="35"/>
      <c r="R324" s="462"/>
      <c r="S324" s="77"/>
      <c r="T324" s="159"/>
      <c r="U324" s="159"/>
      <c r="V324" s="77"/>
      <c r="W324" s="77"/>
      <c r="X324" s="35"/>
      <c r="Y324" s="77"/>
      <c r="Z324" s="159"/>
      <c r="AA324" s="159"/>
      <c r="AB324" s="159"/>
      <c r="AC324" s="77"/>
      <c r="AD324" s="77"/>
      <c r="AE324" s="159"/>
      <c r="AF324" s="159"/>
      <c r="AG324" s="35"/>
      <c r="AH324" s="35"/>
      <c r="AI324" s="35"/>
      <c r="AJ324" s="35"/>
    </row>
    <row r="325" spans="1:36">
      <c r="A325" s="35"/>
      <c r="B325" s="35"/>
      <c r="C325" s="35"/>
      <c r="D325" s="35"/>
      <c r="E325" s="35"/>
      <c r="F325" s="35"/>
      <c r="G325" s="335"/>
      <c r="H325" s="335"/>
      <c r="I325" s="159"/>
      <c r="J325" s="77"/>
      <c r="K325" s="159"/>
      <c r="L325" s="159"/>
      <c r="M325" s="335"/>
      <c r="N325" s="77"/>
      <c r="O325" s="77"/>
      <c r="P325" s="77"/>
      <c r="Q325" s="35"/>
      <c r="R325" s="462"/>
      <c r="S325" s="77"/>
      <c r="T325" s="159"/>
      <c r="U325" s="159"/>
      <c r="V325" s="77"/>
      <c r="W325" s="77"/>
      <c r="X325" s="35"/>
      <c r="Y325" s="77"/>
      <c r="Z325" s="159"/>
      <c r="AA325" s="159"/>
      <c r="AB325" s="159"/>
      <c r="AC325" s="77"/>
      <c r="AD325" s="77"/>
      <c r="AE325" s="159"/>
      <c r="AF325" s="159"/>
      <c r="AG325" s="35"/>
      <c r="AH325" s="35"/>
      <c r="AI325" s="35"/>
      <c r="AJ325" s="35"/>
    </row>
    <row r="326" spans="1:36">
      <c r="A326" s="35"/>
      <c r="B326" s="35"/>
      <c r="C326" s="35"/>
      <c r="D326" s="35"/>
      <c r="E326" s="35"/>
      <c r="F326" s="35"/>
      <c r="G326" s="335"/>
      <c r="H326" s="335"/>
      <c r="I326" s="159"/>
      <c r="J326" s="77"/>
      <c r="K326" s="159"/>
      <c r="L326" s="159"/>
      <c r="M326" s="335"/>
      <c r="N326" s="77"/>
      <c r="O326" s="77"/>
      <c r="P326" s="77"/>
      <c r="Q326" s="35"/>
      <c r="R326" s="462"/>
      <c r="S326" s="77"/>
      <c r="T326" s="159"/>
      <c r="U326" s="159"/>
      <c r="V326" s="77"/>
      <c r="W326" s="77"/>
      <c r="X326" s="35"/>
      <c r="Y326" s="77"/>
      <c r="Z326" s="159"/>
      <c r="AA326" s="159"/>
      <c r="AB326" s="159"/>
      <c r="AC326" s="77"/>
      <c r="AD326" s="77"/>
      <c r="AE326" s="159"/>
      <c r="AF326" s="159"/>
      <c r="AG326" s="35"/>
      <c r="AH326" s="35"/>
      <c r="AI326" s="35"/>
      <c r="AJ326" s="35"/>
    </row>
    <row r="327" spans="1:36">
      <c r="A327" s="35"/>
      <c r="B327" s="35"/>
      <c r="C327" s="35"/>
      <c r="D327" s="35"/>
      <c r="E327" s="35"/>
      <c r="F327" s="35"/>
      <c r="G327" s="335"/>
      <c r="H327" s="335"/>
      <c r="I327" s="159"/>
      <c r="J327" s="77"/>
      <c r="K327" s="159"/>
      <c r="L327" s="159"/>
      <c r="M327" s="335"/>
      <c r="N327" s="77"/>
      <c r="O327" s="77"/>
      <c r="P327" s="77"/>
      <c r="Q327" s="35"/>
      <c r="R327" s="462"/>
      <c r="S327" s="77"/>
      <c r="T327" s="159"/>
      <c r="U327" s="159"/>
      <c r="V327" s="77"/>
      <c r="W327" s="77"/>
      <c r="X327" s="35"/>
      <c r="Y327" s="77"/>
      <c r="Z327" s="159"/>
      <c r="AA327" s="159"/>
      <c r="AB327" s="159"/>
      <c r="AC327" s="77"/>
      <c r="AD327" s="77"/>
      <c r="AE327" s="159"/>
      <c r="AF327" s="159"/>
      <c r="AG327" s="35"/>
      <c r="AH327" s="35"/>
      <c r="AI327" s="35"/>
      <c r="AJ327" s="35"/>
    </row>
    <row r="328" spans="1:36">
      <c r="A328" s="35"/>
      <c r="B328" s="35"/>
      <c r="C328" s="35"/>
      <c r="D328" s="35"/>
      <c r="E328" s="35"/>
      <c r="F328" s="35"/>
      <c r="G328" s="335"/>
      <c r="H328" s="335"/>
      <c r="I328" s="159"/>
      <c r="J328" s="77"/>
      <c r="K328" s="159"/>
      <c r="L328" s="159"/>
      <c r="M328" s="335"/>
      <c r="N328" s="77"/>
      <c r="O328" s="77"/>
      <c r="P328" s="77"/>
      <c r="Q328" s="35"/>
      <c r="R328" s="462"/>
      <c r="S328" s="77"/>
      <c r="T328" s="159"/>
      <c r="U328" s="159"/>
      <c r="V328" s="77"/>
      <c r="W328" s="77"/>
      <c r="X328" s="35"/>
      <c r="Y328" s="77"/>
      <c r="Z328" s="159"/>
      <c r="AA328" s="159"/>
      <c r="AB328" s="159"/>
      <c r="AC328" s="77"/>
      <c r="AD328" s="77"/>
      <c r="AE328" s="159"/>
      <c r="AF328" s="159"/>
      <c r="AG328" s="35"/>
      <c r="AH328" s="35"/>
      <c r="AI328" s="35"/>
      <c r="AJ328" s="35"/>
    </row>
    <row r="329" spans="1:36">
      <c r="A329" s="35"/>
      <c r="B329" s="35"/>
      <c r="C329" s="35"/>
      <c r="D329" s="35"/>
      <c r="E329" s="35"/>
      <c r="F329" s="35"/>
      <c r="G329" s="335"/>
      <c r="H329" s="335"/>
      <c r="I329" s="159"/>
      <c r="J329" s="77"/>
      <c r="K329" s="159"/>
      <c r="L329" s="159"/>
      <c r="M329" s="335"/>
      <c r="N329" s="77"/>
      <c r="O329" s="77"/>
      <c r="P329" s="77"/>
      <c r="Q329" s="35"/>
      <c r="R329" s="462"/>
      <c r="S329" s="77"/>
      <c r="T329" s="159"/>
      <c r="U329" s="159"/>
      <c r="V329" s="77"/>
      <c r="W329" s="77"/>
      <c r="X329" s="35"/>
      <c r="Y329" s="77"/>
      <c r="Z329" s="159"/>
      <c r="AA329" s="159"/>
      <c r="AB329" s="159"/>
      <c r="AC329" s="77"/>
      <c r="AD329" s="77"/>
      <c r="AE329" s="159"/>
      <c r="AF329" s="159"/>
      <c r="AG329" s="35"/>
      <c r="AH329" s="35"/>
      <c r="AI329" s="35"/>
      <c r="AJ329" s="35"/>
    </row>
    <row r="330" spans="1:36">
      <c r="A330" s="35"/>
      <c r="B330" s="35"/>
      <c r="C330" s="35"/>
      <c r="D330" s="35"/>
      <c r="E330" s="35"/>
      <c r="F330" s="35"/>
      <c r="G330" s="335"/>
      <c r="H330" s="335"/>
      <c r="I330" s="159"/>
      <c r="J330" s="77"/>
      <c r="K330" s="159"/>
      <c r="L330" s="159"/>
      <c r="M330" s="335"/>
      <c r="N330" s="77"/>
      <c r="O330" s="77"/>
      <c r="P330" s="77"/>
      <c r="Q330" s="35"/>
      <c r="R330" s="462"/>
      <c r="S330" s="77"/>
      <c r="T330" s="159"/>
      <c r="U330" s="159"/>
      <c r="V330" s="77"/>
      <c r="W330" s="77"/>
      <c r="X330" s="35"/>
      <c r="Y330" s="77"/>
      <c r="Z330" s="159"/>
      <c r="AA330" s="159"/>
      <c r="AB330" s="159"/>
      <c r="AC330" s="77"/>
      <c r="AD330" s="77"/>
      <c r="AE330" s="159"/>
      <c r="AF330" s="159"/>
      <c r="AG330" s="35"/>
      <c r="AH330" s="35"/>
      <c r="AI330" s="35"/>
      <c r="AJ330" s="35"/>
    </row>
    <row r="331" spans="1:36">
      <c r="A331" s="35"/>
      <c r="B331" s="35"/>
      <c r="C331" s="35"/>
      <c r="D331" s="35"/>
      <c r="E331" s="35"/>
      <c r="F331" s="35"/>
      <c r="G331" s="335"/>
      <c r="H331" s="335"/>
      <c r="I331" s="159"/>
      <c r="J331" s="77"/>
      <c r="K331" s="159"/>
      <c r="L331" s="159"/>
      <c r="M331" s="335"/>
      <c r="N331" s="77"/>
      <c r="O331" s="77"/>
      <c r="P331" s="77"/>
      <c r="Q331" s="35"/>
      <c r="R331" s="462"/>
      <c r="S331" s="77"/>
      <c r="T331" s="159"/>
      <c r="U331" s="159"/>
      <c r="V331" s="77"/>
      <c r="W331" s="77"/>
      <c r="X331" s="35"/>
      <c r="Y331" s="77"/>
      <c r="Z331" s="159"/>
      <c r="AA331" s="159"/>
      <c r="AB331" s="159"/>
      <c r="AC331" s="77"/>
      <c r="AD331" s="77"/>
      <c r="AE331" s="159"/>
      <c r="AF331" s="159"/>
      <c r="AG331" s="35"/>
      <c r="AH331" s="35"/>
      <c r="AI331" s="35"/>
      <c r="AJ331" s="35"/>
    </row>
    <row r="332" spans="1:36">
      <c r="A332" s="35"/>
      <c r="B332" s="35"/>
      <c r="C332" s="35"/>
      <c r="D332" s="35"/>
      <c r="E332" s="35"/>
      <c r="F332" s="35"/>
      <c r="G332" s="335"/>
      <c r="H332" s="335"/>
      <c r="I332" s="159"/>
      <c r="J332" s="77"/>
      <c r="K332" s="159"/>
      <c r="L332" s="159"/>
      <c r="M332" s="335"/>
      <c r="N332" s="77"/>
      <c r="O332" s="77"/>
      <c r="P332" s="77"/>
      <c r="Q332" s="35"/>
      <c r="R332" s="462"/>
      <c r="S332" s="77"/>
      <c r="T332" s="159"/>
      <c r="U332" s="159"/>
      <c r="V332" s="77"/>
      <c r="W332" s="77"/>
      <c r="X332" s="35"/>
      <c r="Y332" s="77"/>
      <c r="Z332" s="159"/>
      <c r="AA332" s="159"/>
      <c r="AB332" s="159"/>
      <c r="AC332" s="77"/>
      <c r="AD332" s="77"/>
      <c r="AE332" s="159"/>
      <c r="AF332" s="159"/>
      <c r="AG332" s="35"/>
      <c r="AH332" s="35"/>
      <c r="AI332" s="35"/>
      <c r="AJ332" s="35"/>
    </row>
    <row r="333" spans="1:36">
      <c r="A333" s="35"/>
      <c r="B333" s="35"/>
      <c r="C333" s="35"/>
      <c r="D333" s="35"/>
      <c r="E333" s="35"/>
      <c r="F333" s="35"/>
      <c r="G333" s="335"/>
      <c r="H333" s="335"/>
      <c r="I333" s="159"/>
      <c r="J333" s="77"/>
      <c r="K333" s="159"/>
      <c r="L333" s="159"/>
      <c r="M333" s="335"/>
      <c r="N333" s="77"/>
      <c r="O333" s="77"/>
      <c r="P333" s="77"/>
      <c r="Q333" s="35"/>
      <c r="R333" s="462"/>
      <c r="S333" s="77"/>
      <c r="T333" s="159"/>
      <c r="U333" s="159"/>
      <c r="V333" s="77"/>
      <c r="W333" s="77"/>
      <c r="X333" s="35"/>
      <c r="Y333" s="77"/>
      <c r="Z333" s="159"/>
      <c r="AA333" s="159"/>
      <c r="AB333" s="159"/>
      <c r="AC333" s="77"/>
      <c r="AD333" s="77"/>
      <c r="AE333" s="159"/>
      <c r="AF333" s="159"/>
      <c r="AG333" s="35"/>
      <c r="AH333" s="35"/>
      <c r="AI333" s="35"/>
      <c r="AJ333" s="35"/>
    </row>
    <row r="334" spans="1:36">
      <c r="A334" s="35"/>
      <c r="B334" s="35"/>
      <c r="C334" s="35"/>
      <c r="D334" s="35"/>
      <c r="E334" s="35"/>
      <c r="F334" s="35"/>
      <c r="G334" s="335"/>
      <c r="H334" s="335"/>
      <c r="I334" s="159"/>
      <c r="J334" s="77"/>
      <c r="K334" s="159"/>
      <c r="L334" s="159"/>
      <c r="M334" s="335"/>
      <c r="N334" s="77"/>
      <c r="O334" s="77"/>
      <c r="P334" s="77"/>
      <c r="Q334" s="35"/>
      <c r="R334" s="462"/>
      <c r="S334" s="77"/>
      <c r="T334" s="159"/>
      <c r="U334" s="159"/>
      <c r="V334" s="77"/>
      <c r="W334" s="77"/>
      <c r="X334" s="35"/>
      <c r="Y334" s="77"/>
      <c r="Z334" s="159"/>
      <c r="AA334" s="159"/>
      <c r="AB334" s="159"/>
      <c r="AC334" s="77"/>
      <c r="AD334" s="77"/>
      <c r="AE334" s="159"/>
      <c r="AF334" s="159"/>
      <c r="AG334" s="35"/>
      <c r="AH334" s="35"/>
      <c r="AI334" s="35"/>
      <c r="AJ334" s="35"/>
    </row>
    <row r="335" spans="1:36">
      <c r="A335" s="35"/>
      <c r="B335" s="35"/>
      <c r="C335" s="35"/>
      <c r="D335" s="35"/>
      <c r="E335" s="35"/>
      <c r="F335" s="35"/>
      <c r="G335" s="335"/>
      <c r="H335" s="335"/>
      <c r="I335" s="159"/>
      <c r="J335" s="77"/>
      <c r="K335" s="159"/>
      <c r="L335" s="159"/>
      <c r="M335" s="335"/>
      <c r="N335" s="77"/>
      <c r="O335" s="77"/>
      <c r="P335" s="77"/>
      <c r="Q335" s="35"/>
      <c r="R335" s="462"/>
      <c r="S335" s="77"/>
      <c r="T335" s="159"/>
      <c r="U335" s="159"/>
      <c r="V335" s="77"/>
      <c r="W335" s="77"/>
      <c r="X335" s="35"/>
      <c r="Y335" s="77"/>
      <c r="Z335" s="159"/>
      <c r="AA335" s="159"/>
      <c r="AB335" s="159"/>
      <c r="AC335" s="77"/>
      <c r="AD335" s="77"/>
      <c r="AE335" s="159"/>
      <c r="AF335" s="159"/>
      <c r="AG335" s="35"/>
      <c r="AH335" s="35"/>
      <c r="AI335" s="35"/>
      <c r="AJ335" s="35"/>
    </row>
    <row r="336" spans="1:36">
      <c r="A336" s="35"/>
      <c r="B336" s="35"/>
      <c r="C336" s="35"/>
      <c r="D336" s="35"/>
      <c r="E336" s="35"/>
      <c r="F336" s="35"/>
      <c r="G336" s="335"/>
      <c r="H336" s="335"/>
      <c r="I336" s="159"/>
      <c r="J336" s="77"/>
      <c r="K336" s="159"/>
      <c r="L336" s="159"/>
      <c r="M336" s="335"/>
      <c r="N336" s="77"/>
      <c r="O336" s="77"/>
      <c r="P336" s="77"/>
      <c r="Q336" s="35"/>
      <c r="R336" s="462"/>
      <c r="S336" s="77"/>
      <c r="T336" s="159"/>
      <c r="U336" s="159"/>
      <c r="V336" s="77"/>
      <c r="W336" s="77"/>
      <c r="X336" s="35"/>
      <c r="Y336" s="77"/>
      <c r="Z336" s="159"/>
      <c r="AA336" s="159"/>
      <c r="AB336" s="159"/>
      <c r="AC336" s="77"/>
      <c r="AD336" s="77"/>
      <c r="AE336" s="159"/>
      <c r="AF336" s="159"/>
      <c r="AG336" s="35"/>
      <c r="AH336" s="35"/>
      <c r="AI336" s="35"/>
      <c r="AJ336" s="35"/>
    </row>
    <row r="337" spans="1:36">
      <c r="A337" s="35"/>
      <c r="B337" s="35"/>
      <c r="C337" s="35"/>
      <c r="D337" s="35"/>
      <c r="E337" s="35"/>
      <c r="F337" s="35"/>
      <c r="G337" s="335"/>
      <c r="H337" s="335"/>
      <c r="I337" s="159"/>
      <c r="J337" s="77"/>
      <c r="K337" s="159"/>
      <c r="L337" s="159"/>
      <c r="M337" s="335"/>
      <c r="N337" s="77"/>
      <c r="O337" s="77"/>
      <c r="P337" s="77"/>
      <c r="Q337" s="35"/>
      <c r="R337" s="462"/>
      <c r="S337" s="77"/>
      <c r="T337" s="159"/>
      <c r="U337" s="159"/>
      <c r="V337" s="77"/>
      <c r="W337" s="77"/>
      <c r="X337" s="35"/>
      <c r="Y337" s="77"/>
      <c r="Z337" s="159"/>
      <c r="AA337" s="159"/>
      <c r="AB337" s="159"/>
      <c r="AC337" s="77"/>
      <c r="AD337" s="77"/>
      <c r="AE337" s="159"/>
      <c r="AF337" s="159"/>
      <c r="AG337" s="35"/>
      <c r="AH337" s="35"/>
      <c r="AI337" s="35"/>
      <c r="AJ337" s="35"/>
    </row>
    <row r="338" spans="1:36">
      <c r="A338" s="35"/>
      <c r="B338" s="35"/>
      <c r="C338" s="35"/>
      <c r="D338" s="35"/>
      <c r="E338" s="35"/>
      <c r="F338" s="35"/>
      <c r="G338" s="335"/>
      <c r="H338" s="335"/>
      <c r="I338" s="159"/>
      <c r="J338" s="77"/>
      <c r="K338" s="159"/>
      <c r="L338" s="159"/>
      <c r="M338" s="335"/>
      <c r="N338" s="77"/>
      <c r="O338" s="77"/>
      <c r="P338" s="77"/>
      <c r="Q338" s="35"/>
      <c r="R338" s="462"/>
      <c r="S338" s="77"/>
      <c r="T338" s="159"/>
      <c r="U338" s="159"/>
      <c r="V338" s="77"/>
      <c r="W338" s="77"/>
      <c r="X338" s="35"/>
      <c r="Y338" s="77"/>
      <c r="Z338" s="159"/>
      <c r="AA338" s="159"/>
      <c r="AB338" s="159"/>
      <c r="AC338" s="77"/>
      <c r="AD338" s="77"/>
      <c r="AE338" s="159"/>
      <c r="AF338" s="159"/>
      <c r="AG338" s="35"/>
      <c r="AH338" s="35"/>
      <c r="AI338" s="35"/>
      <c r="AJ338" s="35"/>
    </row>
    <row r="339" spans="1:36">
      <c r="A339" s="35"/>
      <c r="B339" s="35"/>
      <c r="C339" s="35"/>
      <c r="D339" s="35"/>
      <c r="E339" s="35"/>
      <c r="F339" s="35"/>
      <c r="G339" s="335"/>
      <c r="H339" s="335"/>
      <c r="I339" s="159"/>
      <c r="J339" s="77"/>
      <c r="K339" s="159"/>
      <c r="L339" s="159"/>
      <c r="M339" s="335"/>
      <c r="N339" s="77"/>
      <c r="O339" s="77"/>
      <c r="P339" s="77"/>
      <c r="Q339" s="35"/>
      <c r="R339" s="462"/>
      <c r="S339" s="77"/>
      <c r="T339" s="159"/>
      <c r="U339" s="159"/>
      <c r="V339" s="77"/>
      <c r="W339" s="77"/>
      <c r="X339" s="35"/>
      <c r="Y339" s="77"/>
      <c r="Z339" s="159"/>
      <c r="AA339" s="159"/>
      <c r="AB339" s="159"/>
      <c r="AC339" s="77"/>
      <c r="AD339" s="77"/>
      <c r="AE339" s="159"/>
      <c r="AF339" s="159"/>
      <c r="AG339" s="35"/>
      <c r="AH339" s="35"/>
      <c r="AI339" s="35"/>
      <c r="AJ339" s="35"/>
    </row>
    <row r="340" spans="1:36">
      <c r="A340" s="35"/>
      <c r="B340" s="35"/>
      <c r="C340" s="35"/>
      <c r="D340" s="35"/>
      <c r="E340" s="35"/>
      <c r="F340" s="35"/>
      <c r="G340" s="335"/>
      <c r="H340" s="335"/>
      <c r="I340" s="159"/>
      <c r="J340" s="77"/>
      <c r="K340" s="159"/>
      <c r="L340" s="159"/>
      <c r="M340" s="335"/>
      <c r="N340" s="77"/>
      <c r="O340" s="77"/>
      <c r="P340" s="77"/>
      <c r="Q340" s="35"/>
      <c r="R340" s="462"/>
      <c r="S340" s="77"/>
      <c r="T340" s="159"/>
      <c r="U340" s="159"/>
      <c r="V340" s="77"/>
      <c r="W340" s="77"/>
      <c r="X340" s="35"/>
      <c r="Y340" s="77"/>
      <c r="Z340" s="159"/>
      <c r="AA340" s="159"/>
      <c r="AB340" s="159"/>
      <c r="AC340" s="77"/>
      <c r="AD340" s="77"/>
      <c r="AE340" s="159"/>
      <c r="AF340" s="159"/>
      <c r="AG340" s="35"/>
      <c r="AH340" s="35"/>
      <c r="AI340" s="35"/>
      <c r="AJ340" s="35"/>
    </row>
    <row r="341" spans="1:36">
      <c r="A341" s="35"/>
      <c r="B341" s="35"/>
      <c r="C341" s="35"/>
      <c r="D341" s="35"/>
      <c r="E341" s="35"/>
      <c r="F341" s="35"/>
      <c r="G341" s="335"/>
      <c r="H341" s="335"/>
      <c r="I341" s="159"/>
      <c r="J341" s="77"/>
      <c r="K341" s="159"/>
      <c r="L341" s="159"/>
      <c r="M341" s="335"/>
      <c r="N341" s="77"/>
      <c r="O341" s="77"/>
      <c r="P341" s="77"/>
      <c r="Q341" s="35"/>
      <c r="R341" s="462"/>
      <c r="S341" s="77"/>
      <c r="T341" s="159"/>
      <c r="U341" s="159"/>
      <c r="V341" s="77"/>
      <c r="W341" s="77"/>
      <c r="X341" s="35"/>
      <c r="Y341" s="77"/>
      <c r="Z341" s="159"/>
      <c r="AA341" s="159"/>
      <c r="AB341" s="159"/>
      <c r="AC341" s="77"/>
      <c r="AD341" s="77"/>
      <c r="AE341" s="159"/>
      <c r="AF341" s="159"/>
      <c r="AG341" s="35"/>
      <c r="AH341" s="35"/>
      <c r="AI341" s="35"/>
      <c r="AJ341" s="35"/>
    </row>
    <row r="342" spans="1:36">
      <c r="A342" s="35"/>
      <c r="B342" s="35"/>
      <c r="C342" s="35"/>
      <c r="D342" s="35"/>
      <c r="E342" s="35"/>
      <c r="F342" s="35"/>
      <c r="G342" s="335"/>
      <c r="H342" s="335"/>
      <c r="I342" s="159"/>
      <c r="J342" s="77"/>
      <c r="K342" s="159"/>
      <c r="L342" s="159"/>
      <c r="M342" s="335"/>
      <c r="N342" s="77"/>
      <c r="O342" s="77"/>
      <c r="P342" s="77"/>
      <c r="Q342" s="35"/>
      <c r="R342" s="462"/>
      <c r="S342" s="77"/>
      <c r="T342" s="159"/>
      <c r="U342" s="159"/>
      <c r="V342" s="77"/>
      <c r="W342" s="77"/>
      <c r="X342" s="35"/>
      <c r="Y342" s="77"/>
      <c r="Z342" s="159"/>
      <c r="AA342" s="159"/>
      <c r="AB342" s="159"/>
      <c r="AC342" s="77"/>
      <c r="AD342" s="77"/>
      <c r="AE342" s="159"/>
      <c r="AF342" s="159"/>
      <c r="AG342" s="35"/>
      <c r="AH342" s="35"/>
      <c r="AI342" s="35"/>
      <c r="AJ342" s="35"/>
    </row>
    <row r="343" spans="1:36">
      <c r="AC343" s="77"/>
      <c r="AD343" s="77"/>
      <c r="AE343" s="159"/>
      <c r="AF343" s="159"/>
      <c r="AG343" s="35"/>
      <c r="AH343" s="35"/>
      <c r="AI343" s="35"/>
      <c r="AJ343" s="35"/>
    </row>
    <row r="344" spans="1:36">
      <c r="AC344" s="77"/>
      <c r="AD344" s="77"/>
      <c r="AE344" s="159"/>
      <c r="AF344" s="159"/>
    </row>
    <row r="345" spans="1:36">
      <c r="AC345" s="77"/>
      <c r="AD345" s="77"/>
      <c r="AE345" s="159"/>
      <c r="AF345" s="159"/>
    </row>
    <row r="346" spans="1:36">
      <c r="AC346" s="77"/>
      <c r="AD346" s="77"/>
      <c r="AE346" s="159"/>
      <c r="AF346" s="159"/>
    </row>
    <row r="347" spans="1:36">
      <c r="AC347" s="77"/>
      <c r="AD347" s="77"/>
      <c r="AE347" s="159"/>
      <c r="AF347" s="159"/>
    </row>
    <row r="348" spans="1:36">
      <c r="AC348" s="77"/>
      <c r="AD348" s="77"/>
      <c r="AE348" s="159"/>
      <c r="AF348" s="159"/>
    </row>
    <row r="349" spans="1:36">
      <c r="AC349" s="77"/>
      <c r="AD349" s="77"/>
      <c r="AE349" s="159"/>
      <c r="AF349" s="159"/>
    </row>
    <row r="350" spans="1:36">
      <c r="AC350" s="77"/>
      <c r="AD350" s="77"/>
      <c r="AE350" s="159"/>
      <c r="AF350" s="159"/>
    </row>
    <row r="351" spans="1:36">
      <c r="AC351" s="77"/>
      <c r="AD351" s="77"/>
      <c r="AE351" s="159"/>
      <c r="AF351" s="159"/>
    </row>
    <row r="352" spans="1:36">
      <c r="AC352" s="77"/>
      <c r="AD352" s="77"/>
      <c r="AE352" s="159"/>
      <c r="AF352" s="159"/>
    </row>
    <row r="353" spans="29:32">
      <c r="AC353" s="77"/>
      <c r="AD353" s="77"/>
      <c r="AE353" s="159"/>
      <c r="AF353" s="159"/>
    </row>
    <row r="354" spans="29:32">
      <c r="AC354" s="77"/>
      <c r="AD354" s="77"/>
      <c r="AE354" s="159"/>
      <c r="AF354" s="159"/>
    </row>
    <row r="355" spans="29:32">
      <c r="AC355" s="77"/>
      <c r="AD355" s="77"/>
      <c r="AE355" s="159"/>
      <c r="AF355" s="159"/>
    </row>
    <row r="356" spans="29:32">
      <c r="AC356" s="77"/>
      <c r="AD356" s="77"/>
      <c r="AE356" s="159"/>
      <c r="AF356" s="159"/>
    </row>
    <row r="357" spans="29:32">
      <c r="AC357" s="77"/>
      <c r="AD357" s="77"/>
      <c r="AE357" s="159"/>
      <c r="AF357" s="159"/>
    </row>
    <row r="358" spans="29:32">
      <c r="AC358" s="77"/>
      <c r="AD358" s="77"/>
      <c r="AE358" s="159"/>
      <c r="AF358" s="159"/>
    </row>
    <row r="359" spans="29:32">
      <c r="AC359" s="77"/>
      <c r="AD359" s="77"/>
      <c r="AE359" s="159"/>
      <c r="AF359" s="159"/>
    </row>
    <row r="360" spans="29:32">
      <c r="AC360" s="77"/>
      <c r="AD360" s="77"/>
      <c r="AE360" s="159"/>
      <c r="AF360" s="159"/>
    </row>
    <row r="361" spans="29:32">
      <c r="AC361" s="77"/>
      <c r="AD361" s="77"/>
      <c r="AE361" s="159"/>
      <c r="AF361" s="159"/>
    </row>
    <row r="362" spans="29:32">
      <c r="AC362" s="77"/>
      <c r="AD362" s="77"/>
      <c r="AE362" s="159"/>
      <c r="AF362" s="159"/>
    </row>
    <row r="363" spans="29:32">
      <c r="AC363" s="77"/>
      <c r="AD363" s="77"/>
      <c r="AE363" s="159"/>
      <c r="AF363" s="159"/>
    </row>
    <row r="364" spans="29:32">
      <c r="AC364" s="77"/>
      <c r="AD364" s="77"/>
      <c r="AE364" s="159"/>
      <c r="AF364" s="159"/>
    </row>
    <row r="365" spans="29:32">
      <c r="AC365" s="77"/>
      <c r="AD365" s="77"/>
      <c r="AE365" s="159"/>
      <c r="AF365" s="159"/>
    </row>
    <row r="366" spans="29:32">
      <c r="AC366" s="77"/>
      <c r="AD366" s="77"/>
      <c r="AE366" s="159"/>
      <c r="AF366" s="159"/>
    </row>
  </sheetData>
  <mergeCells count="2">
    <mergeCell ref="K5:M5"/>
    <mergeCell ref="AG5:AI5"/>
  </mergeCells>
  <phoneticPr fontId="11" type="noConversion"/>
  <conditionalFormatting sqref="AQ33:AQ35 BA125:BB125">
    <cfRule type="cellIs" dxfId="142" priority="57" stopIfTrue="1" operator="lessThan">
      <formula>0</formula>
    </cfRule>
  </conditionalFormatting>
  <conditionalFormatting sqref="BA102:BB102">
    <cfRule type="cellIs" dxfId="141" priority="58" stopIfTrue="1" operator="greaterThan">
      <formula>0</formula>
    </cfRule>
  </conditionalFormatting>
  <conditionalFormatting sqref="BA79:BB79">
    <cfRule type="cellIs" dxfId="140" priority="59" stopIfTrue="1" operator="greaterThan">
      <formula>0</formula>
    </cfRule>
    <cfRule type="cellIs" dxfId="139" priority="60" stopIfTrue="1" operator="lessThan">
      <formula>0</formula>
    </cfRule>
  </conditionalFormatting>
  <conditionalFormatting sqref="BA102:BB102">
    <cfRule type="cellIs" dxfId="138" priority="51" operator="lessThan">
      <formula>0</formula>
    </cfRule>
  </conditionalFormatting>
  <conditionalFormatting sqref="F18:F45 H47:H75 J47:J75 R47:R75 Y47:Y75 AA47:AA75 F47:F75">
    <cfRule type="cellIs" dxfId="137" priority="49" operator="lessThan">
      <formula>0</formula>
    </cfRule>
    <cfRule type="cellIs" dxfId="136" priority="50" operator="greaterThan">
      <formula>0</formula>
    </cfRule>
  </conditionalFormatting>
  <conditionalFormatting sqref="H18:H45">
    <cfRule type="cellIs" dxfId="135" priority="45" operator="lessThan">
      <formula>0</formula>
    </cfRule>
    <cfRule type="cellIs" dxfId="134" priority="46" operator="greaterThan">
      <formula>0</formula>
    </cfRule>
  </conditionalFormatting>
  <conditionalFormatting sqref="J18:J45">
    <cfRule type="cellIs" dxfId="133" priority="41" operator="lessThan">
      <formula>0</formula>
    </cfRule>
    <cfRule type="cellIs" dxfId="132" priority="42" operator="greaterThan">
      <formula>0</formula>
    </cfRule>
  </conditionalFormatting>
  <conditionalFormatting sqref="R18:R45 T18:T43 V18:V43">
    <cfRule type="cellIs" dxfId="131" priority="33" operator="lessThan">
      <formula>0</formula>
    </cfRule>
    <cfRule type="cellIs" dxfId="130" priority="34" operator="greaterThan">
      <formula>0</formula>
    </cfRule>
  </conditionalFormatting>
  <conditionalFormatting sqref="Y18:Y45">
    <cfRule type="cellIs" dxfId="129" priority="29" operator="lessThan">
      <formula>0</formula>
    </cfRule>
    <cfRule type="cellIs" dxfId="128" priority="30" operator="greaterThan">
      <formula>0</formula>
    </cfRule>
  </conditionalFormatting>
  <conditionalFormatting sqref="AA18:AA45">
    <cfRule type="cellIs" dxfId="127" priority="25" operator="lessThan">
      <formula>0</formula>
    </cfRule>
    <cfRule type="cellIs" dxfId="126" priority="26" operator="greaterThan">
      <formula>0</formula>
    </cfRule>
  </conditionalFormatting>
  <conditionalFormatting sqref="AA10">
    <cfRule type="cellIs" dxfId="125" priority="9" operator="lessThan">
      <formula>0</formula>
    </cfRule>
    <cfRule type="cellIs" dxfId="124" priority="10" operator="greaterThan">
      <formula>0</formula>
    </cfRule>
  </conditionalFormatting>
  <conditionalFormatting sqref="F10">
    <cfRule type="cellIs" dxfId="123" priority="21" operator="lessThan">
      <formula>0</formula>
    </cfRule>
    <cfRule type="cellIs" dxfId="122" priority="22" operator="greaterThan">
      <formula>0</formula>
    </cfRule>
  </conditionalFormatting>
  <conditionalFormatting sqref="H10">
    <cfRule type="cellIs" dxfId="121" priority="19" operator="lessThan">
      <formula>0</formula>
    </cfRule>
    <cfRule type="cellIs" dxfId="120" priority="20" operator="greaterThan">
      <formula>0</formula>
    </cfRule>
  </conditionalFormatting>
  <conditionalFormatting sqref="J10">
    <cfRule type="cellIs" dxfId="119" priority="17" operator="lessThan">
      <formula>0</formula>
    </cfRule>
    <cfRule type="cellIs" dxfId="118" priority="18" operator="greaterThan">
      <formula>0</formula>
    </cfRule>
  </conditionalFormatting>
  <conditionalFormatting sqref="R10">
    <cfRule type="cellIs" dxfId="117" priority="13" operator="lessThan">
      <formula>0</formula>
    </cfRule>
    <cfRule type="cellIs" dxfId="116" priority="14" operator="greaterThan">
      <formula>0</formula>
    </cfRule>
  </conditionalFormatting>
  <conditionalFormatting sqref="Y10">
    <cfRule type="cellIs" dxfId="115" priority="11" operator="lessThan">
      <formula>0</formula>
    </cfRule>
    <cfRule type="cellIs" dxfId="114" priority="12" operator="greaterThan">
      <formula>0</formula>
    </cfRule>
  </conditionalFormatting>
  <conditionalFormatting sqref="F10:F11">
    <cfRule type="cellIs" dxfId="113" priority="8" operator="greaterThan">
      <formula>0</formula>
    </cfRule>
  </conditionalFormatting>
  <conditionalFormatting sqref="H10:H11">
    <cfRule type="cellIs" dxfId="112" priority="7" operator="greaterThan">
      <formula>0</formula>
    </cfRule>
  </conditionalFormatting>
  <conditionalFormatting sqref="J10:J11">
    <cfRule type="cellIs" dxfId="111" priority="5" operator="lessThan">
      <formula>0</formula>
    </cfRule>
    <cfRule type="cellIs" dxfId="110" priority="6" operator="greaterThan">
      <formula>0</formula>
    </cfRule>
  </conditionalFormatting>
  <conditionalFormatting sqref="M11">
    <cfRule type="cellIs" dxfId="109" priority="4" operator="lessThan">
      <formula>0</formula>
    </cfRule>
  </conditionalFormatting>
  <conditionalFormatting sqref="R10:R11 T11 V11">
    <cfRule type="cellIs" dxfId="108" priority="3" operator="lessThan">
      <formula>0</formula>
    </cfRule>
  </conditionalFormatting>
  <conditionalFormatting sqref="Y10:Y11">
    <cfRule type="cellIs" dxfId="107" priority="2" operator="greaterThan">
      <formula>0</formula>
    </cfRule>
  </conditionalFormatting>
  <conditionalFormatting sqref="AA10:AA11">
    <cfRule type="cellIs" dxfId="106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P1:CN2008"/>
  <sheetViews>
    <sheetView zoomScale="88" zoomScaleNormal="88" workbookViewId="0">
      <selection activeCell="Q28" sqref="Q28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2" customWidth="1"/>
    <col min="43" max="43" width="4.90625" style="11" customWidth="1"/>
    <col min="44" max="44" width="5.08984375" style="92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2" customWidth="1"/>
    <col min="53" max="53" width="5.36328125" style="92" customWidth="1"/>
    <col min="54" max="54" width="5.08984375" style="92" customWidth="1"/>
    <col min="55" max="55" width="6" style="92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4"/>
      <c r="BP1" s="4"/>
      <c r="BQ1" s="4"/>
      <c r="BR1" s="4"/>
    </row>
    <row r="2" spans="38:92" ht="15.6"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1"/>
      <c r="BR2" s="5"/>
    </row>
    <row r="3" spans="38:92" ht="18.75" customHeight="1"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4"/>
      <c r="BP3" s="4"/>
      <c r="BQ3" s="4"/>
      <c r="BR3" s="4"/>
    </row>
    <row r="4" spans="38:92" ht="15.6"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1"/>
      <c r="BR4" s="5"/>
    </row>
    <row r="5" spans="38:92" ht="15.6"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4"/>
      <c r="BP5" s="4"/>
      <c r="BQ5" s="4"/>
      <c r="BR5" s="4"/>
      <c r="CL5" s="2"/>
      <c r="CM5" s="5"/>
      <c r="CN5" s="5"/>
    </row>
    <row r="6" spans="38:92" ht="15.6"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1"/>
      <c r="BR6" s="5"/>
    </row>
    <row r="7" spans="38:92"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4"/>
      <c r="BP7" s="4"/>
      <c r="BQ7" s="4"/>
      <c r="BR7" s="4"/>
    </row>
    <row r="8" spans="38:92" ht="15.6"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1"/>
      <c r="BR8" s="5"/>
    </row>
    <row r="9" spans="38:92" ht="15.6"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1"/>
      <c r="BR9" s="5"/>
    </row>
    <row r="10" spans="38:92" ht="15.6"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1"/>
      <c r="BR10" s="5"/>
    </row>
    <row r="11" spans="38:92" ht="15.6"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1"/>
      <c r="BR11" s="5"/>
      <c r="BT11" s="2"/>
      <c r="BU11" s="2"/>
      <c r="BV11" s="2"/>
    </row>
    <row r="12" spans="38:92" ht="15.6"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13"/>
      <c r="BR12" s="5"/>
      <c r="BT12" s="2"/>
      <c r="BU12" s="2"/>
      <c r="BV12" s="4"/>
      <c r="BW12" s="4"/>
      <c r="BX12" s="4"/>
    </row>
    <row r="13" spans="38:92" ht="15.6"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13"/>
      <c r="BR13" s="5"/>
      <c r="BT13" s="1"/>
      <c r="BU13" s="1"/>
      <c r="BV13" s="11"/>
      <c r="BW13" s="11"/>
      <c r="BX13" s="11"/>
    </row>
    <row r="14" spans="38:92" ht="15.6"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13"/>
      <c r="BR14" s="5"/>
      <c r="BT14" s="1"/>
      <c r="BU14" s="1"/>
      <c r="BV14" s="11"/>
      <c r="BW14" s="11"/>
      <c r="BX14" s="11"/>
    </row>
    <row r="15" spans="38:92" ht="15.6"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13"/>
      <c r="BR15" s="5"/>
      <c r="BT15" s="1"/>
      <c r="BU15" s="1"/>
      <c r="BV15" s="11"/>
      <c r="BW15" s="11"/>
      <c r="BX15" s="11"/>
    </row>
    <row r="16" spans="38:92" ht="15.6"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"/>
      <c r="BR16" s="5"/>
      <c r="BT16" s="1"/>
      <c r="BU16" s="1"/>
      <c r="BV16" s="11"/>
      <c r="BW16" s="11"/>
      <c r="BX16" s="11"/>
    </row>
    <row r="17" spans="38:76" ht="15.6"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"/>
      <c r="BR17" s="5"/>
      <c r="BT17" s="1"/>
      <c r="BU17" s="1"/>
      <c r="BV17" s="11"/>
      <c r="BW17" s="11"/>
      <c r="BX17" s="11"/>
    </row>
    <row r="18" spans="38:76" ht="15.6"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"/>
      <c r="BR18" s="5"/>
      <c r="BT18" s="1"/>
      <c r="BU18" s="1"/>
      <c r="BV18" s="11"/>
      <c r="BW18" s="11"/>
      <c r="BX18" s="11"/>
    </row>
    <row r="19" spans="38:76" ht="15.6"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"/>
      <c r="BR19" s="5"/>
      <c r="BT19" s="1"/>
      <c r="BU19" s="1"/>
      <c r="BV19" s="11"/>
      <c r="BW19" s="11"/>
      <c r="BX19" s="11"/>
    </row>
    <row r="20" spans="38:76" ht="15.6"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"/>
      <c r="BR20" s="5"/>
      <c r="BT20" s="1"/>
      <c r="BU20" s="1"/>
      <c r="BV20" s="11"/>
      <c r="BW20" s="11"/>
      <c r="BX20" s="11"/>
    </row>
    <row r="21" spans="38:76" ht="15.6"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"/>
      <c r="BR21" s="5"/>
      <c r="BT21" s="1"/>
      <c r="BU21" s="1"/>
      <c r="BV21" s="11"/>
      <c r="BW21" s="11"/>
      <c r="BX21" s="11"/>
    </row>
    <row r="22" spans="38:76" ht="15.6"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7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7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7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6:81" ht="15.6">
      <c r="BY65" s="4"/>
      <c r="BZ65" s="13"/>
      <c r="CA65" s="13"/>
      <c r="CB65" s="1"/>
      <c r="CC65" s="5"/>
    </row>
    <row r="66" spans="16:81" ht="15.6">
      <c r="BY66" s="4"/>
      <c r="BZ66" s="13"/>
      <c r="CA66" s="13"/>
      <c r="CB66" s="13"/>
      <c r="CC66" s="5"/>
    </row>
    <row r="67" spans="16:81" ht="15.6">
      <c r="BY67" s="4"/>
      <c r="BZ67" s="13"/>
      <c r="CA67" s="13"/>
      <c r="CB67" s="13"/>
      <c r="CC67" s="5"/>
    </row>
    <row r="68" spans="16:81" ht="15.6">
      <c r="BY68" s="4"/>
      <c r="BZ68" s="13"/>
      <c r="CA68" s="13"/>
      <c r="CB68" s="13"/>
      <c r="CC68" s="5"/>
    </row>
    <row r="69" spans="16:81" ht="15.6">
      <c r="BY69" s="4"/>
      <c r="BZ69" s="13"/>
      <c r="CA69" s="13"/>
      <c r="CB69" s="13"/>
      <c r="CC69" s="5"/>
    </row>
    <row r="70" spans="16:81" ht="15.6">
      <c r="BY70" s="4"/>
      <c r="BZ70" s="13"/>
      <c r="CA70" s="13"/>
      <c r="CB70" s="5"/>
      <c r="CC70" s="5"/>
    </row>
    <row r="71" spans="16:81" ht="15.6">
      <c r="BY71" s="4"/>
      <c r="BZ71" s="13"/>
      <c r="CA71" s="13"/>
      <c r="CB71" s="5"/>
      <c r="CC71" s="5"/>
    </row>
    <row r="72" spans="16:81" ht="15.6">
      <c r="BY72" s="4"/>
      <c r="BZ72" s="13"/>
      <c r="CA72" s="13"/>
      <c r="CB72" s="5"/>
      <c r="CC72" s="5"/>
    </row>
    <row r="73" spans="16:81" ht="15.6">
      <c r="BY73" s="4"/>
      <c r="BZ73" s="13"/>
      <c r="CA73" s="13"/>
      <c r="CB73" s="5"/>
      <c r="CC73" s="5"/>
    </row>
    <row r="74" spans="16:81" ht="15.6">
      <c r="BY74" s="4"/>
      <c r="BZ74" s="13"/>
      <c r="CA74" s="13"/>
      <c r="CB74" s="5"/>
      <c r="CC74" s="5"/>
    </row>
    <row r="75" spans="16:81" ht="15.6">
      <c r="BY75" s="4"/>
      <c r="BZ75" s="13"/>
      <c r="CA75" s="13"/>
      <c r="CB75" s="5"/>
      <c r="CC75" s="5"/>
    </row>
    <row r="76" spans="16:81" ht="15.6">
      <c r="BY76" s="4"/>
      <c r="BZ76" s="13"/>
      <c r="CA76" s="13"/>
      <c r="CB76" s="5"/>
      <c r="CC76" s="5"/>
    </row>
    <row r="77" spans="16:81" ht="15.6">
      <c r="BY77" s="4"/>
      <c r="BZ77" s="13"/>
      <c r="CA77" s="13"/>
      <c r="CB77" s="5"/>
      <c r="CC77" s="5"/>
    </row>
    <row r="78" spans="16:81" ht="15.6">
      <c r="BY78" s="4"/>
      <c r="BZ78" s="5"/>
      <c r="CA78" s="5"/>
      <c r="CB78" s="5"/>
      <c r="CC78" s="5"/>
    </row>
    <row r="79" spans="16:81">
      <c r="P79">
        <v>3</v>
      </c>
      <c r="Q79" s="3" t="s">
        <v>30</v>
      </c>
      <c r="BY79" s="13"/>
      <c r="BZ79" s="13"/>
    </row>
    <row r="80" spans="16:81" ht="15.6">
      <c r="P80">
        <v>4</v>
      </c>
      <c r="Q80" s="3" t="s">
        <v>31</v>
      </c>
      <c r="BY80" s="5"/>
      <c r="BZ80" s="5"/>
      <c r="CA80" s="5"/>
      <c r="CC80" s="5"/>
    </row>
    <row r="81" spans="16:81">
      <c r="P81">
        <v>5</v>
      </c>
      <c r="Q81" s="3" t="s">
        <v>398</v>
      </c>
      <c r="BY81" s="13"/>
      <c r="BZ81" s="13"/>
    </row>
    <row r="82" spans="16:81">
      <c r="P82">
        <v>6</v>
      </c>
      <c r="Q82" s="3" t="s">
        <v>32</v>
      </c>
      <c r="BY82" s="13"/>
      <c r="BZ82" s="13"/>
    </row>
    <row r="83" spans="16:81" ht="15.6">
      <c r="BY83" s="2"/>
      <c r="BZ83" s="5"/>
      <c r="CA83" s="5"/>
      <c r="CC83" s="2"/>
    </row>
    <row r="84" spans="16:81">
      <c r="BY84" s="4"/>
      <c r="BZ84" s="4"/>
      <c r="CA84" s="4"/>
      <c r="CB84" s="4"/>
      <c r="CC84" s="4"/>
    </row>
    <row r="85" spans="16:81" ht="15.6">
      <c r="BY85" s="4"/>
      <c r="BZ85" s="13"/>
      <c r="CA85" s="13"/>
      <c r="CB85" s="1"/>
      <c r="CC85" s="5"/>
    </row>
    <row r="86" spans="16:81" ht="15.6">
      <c r="BY86" s="4"/>
      <c r="BZ86" s="13"/>
      <c r="CA86" s="13"/>
      <c r="CB86" s="1"/>
      <c r="CC86" s="5"/>
    </row>
    <row r="87" spans="16:81" ht="15.6">
      <c r="BY87" s="4"/>
      <c r="BZ87" s="13"/>
      <c r="CA87" s="13"/>
      <c r="CB87" s="1"/>
      <c r="CC87" s="5"/>
    </row>
    <row r="88" spans="16:81" ht="15.6">
      <c r="BY88" s="4"/>
      <c r="BZ88" s="13"/>
      <c r="CA88" s="13"/>
      <c r="CB88" s="1"/>
      <c r="CC88" s="5"/>
    </row>
    <row r="89" spans="16:81" ht="15.6">
      <c r="BY89" s="4"/>
      <c r="BZ89" s="13"/>
      <c r="CA89" s="13"/>
      <c r="CB89" s="13"/>
      <c r="CC89" s="5"/>
    </row>
    <row r="90" spans="16:81" ht="15.6">
      <c r="BY90" s="4"/>
      <c r="BZ90" s="13"/>
      <c r="CA90" s="13"/>
      <c r="CB90" s="13"/>
      <c r="CC90" s="5"/>
    </row>
    <row r="91" spans="16:81" ht="15.6">
      <c r="BY91" s="4"/>
      <c r="BZ91" s="13"/>
      <c r="CA91" s="13"/>
      <c r="CB91" s="13"/>
      <c r="CC91" s="5"/>
    </row>
    <row r="92" spans="16:81" ht="15.6">
      <c r="BY92" s="4"/>
      <c r="BZ92" s="13"/>
      <c r="CA92" s="13"/>
      <c r="CB92" s="13"/>
      <c r="CC92" s="5"/>
    </row>
    <row r="93" spans="16:81" ht="15.6">
      <c r="BY93" s="4"/>
      <c r="BZ93" s="13"/>
      <c r="CA93" s="13"/>
      <c r="CB93" s="5"/>
      <c r="CC93" s="5"/>
    </row>
    <row r="94" spans="16:81" ht="15.6">
      <c r="BY94" s="4"/>
      <c r="BZ94" s="13"/>
      <c r="CA94" s="13"/>
      <c r="CB94" s="5"/>
      <c r="CC94" s="5"/>
    </row>
    <row r="95" spans="16:81" ht="15.6">
      <c r="BY95" s="4"/>
      <c r="BZ95" s="13"/>
      <c r="CA95" s="13"/>
      <c r="CB95" s="5"/>
      <c r="CC95" s="5"/>
    </row>
    <row r="96" spans="16:81" ht="15.6">
      <c r="BY96" s="4"/>
      <c r="BZ96" s="13"/>
      <c r="CA96" s="13"/>
      <c r="CB96" s="5"/>
      <c r="CC96" s="5"/>
    </row>
    <row r="97" spans="40:81" ht="15.6">
      <c r="BY97" s="4"/>
      <c r="BZ97" s="13"/>
      <c r="CA97" s="13"/>
      <c r="CB97" s="5"/>
      <c r="CC97" s="5"/>
    </row>
    <row r="98" spans="40:81" ht="15.6">
      <c r="BY98" s="4"/>
      <c r="BZ98" s="13"/>
      <c r="CA98" s="13"/>
      <c r="CB98" s="5"/>
      <c r="CC98" s="5"/>
    </row>
    <row r="99" spans="40:81" ht="15.6">
      <c r="BY99" s="4"/>
      <c r="BZ99" s="13"/>
      <c r="CA99" s="13"/>
      <c r="CB99" s="5"/>
      <c r="CC99" s="5"/>
    </row>
    <row r="100" spans="40:81" ht="15.6">
      <c r="BY100" s="4"/>
      <c r="BZ100" s="13"/>
      <c r="CA100" s="13"/>
      <c r="CB100" s="5"/>
      <c r="CC100" s="5"/>
    </row>
    <row r="101" spans="40:81" ht="15.6">
      <c r="BY101" s="4"/>
      <c r="BZ101" s="5"/>
      <c r="CA101" s="5"/>
      <c r="CB101" s="5"/>
      <c r="CC101" s="5"/>
    </row>
    <row r="102" spans="40:81">
      <c r="BY102" s="13"/>
      <c r="BZ102" s="13"/>
    </row>
    <row r="103" spans="40:81" ht="15.6">
      <c r="BY103" s="5"/>
      <c r="BZ103" s="5"/>
      <c r="CA103" s="5"/>
      <c r="CC103" s="5"/>
    </row>
    <row r="104" spans="40:81">
      <c r="BY104" s="13"/>
      <c r="BZ104" s="13"/>
    </row>
    <row r="105" spans="40:81">
      <c r="BY105" s="13"/>
      <c r="BZ105" s="13"/>
    </row>
    <row r="106" spans="40:81" s="569" customFormat="1">
      <c r="AN106" s="11"/>
      <c r="AO106" s="11"/>
      <c r="AP106" s="92"/>
      <c r="AQ106" s="11"/>
      <c r="AR106" s="92"/>
      <c r="AS106" s="11"/>
      <c r="AU106" s="11"/>
      <c r="AW106" s="11"/>
      <c r="AY106" s="11"/>
      <c r="AZ106" s="92"/>
      <c r="BA106" s="92"/>
      <c r="BB106" s="92"/>
      <c r="BC106" s="92"/>
      <c r="BY106" s="13"/>
      <c r="BZ106" s="13"/>
    </row>
    <row r="107" spans="40:81" s="569" customFormat="1">
      <c r="AN107" s="11"/>
      <c r="AO107" s="11"/>
      <c r="AP107" s="92"/>
      <c r="AQ107" s="11"/>
      <c r="AR107" s="92"/>
      <c r="AS107" s="11"/>
      <c r="AU107" s="11"/>
      <c r="AW107" s="11"/>
      <c r="AY107" s="11"/>
      <c r="AZ107" s="92"/>
      <c r="BA107" s="92"/>
      <c r="BB107" s="92"/>
      <c r="BC107" s="92"/>
      <c r="BY107" s="13"/>
      <c r="BZ107" s="13"/>
    </row>
    <row r="108" spans="40:81" s="569" customFormat="1">
      <c r="AN108" s="11"/>
      <c r="AO108" s="11"/>
      <c r="AP108" s="92"/>
      <c r="AQ108" s="11"/>
      <c r="AR108" s="92"/>
      <c r="AS108" s="11"/>
      <c r="AU108" s="11"/>
      <c r="AW108" s="11"/>
      <c r="AY108" s="11"/>
      <c r="AZ108" s="92"/>
      <c r="BA108" s="92"/>
      <c r="BB108" s="92"/>
      <c r="BC108" s="92"/>
      <c r="BY108" s="13"/>
      <c r="BZ108" s="13"/>
    </row>
    <row r="109" spans="40:81" s="569" customFormat="1">
      <c r="AN109" s="11"/>
      <c r="AO109" s="11"/>
      <c r="AP109" s="92"/>
      <c r="AQ109" s="11"/>
      <c r="AR109" s="92"/>
      <c r="AS109" s="11"/>
      <c r="AU109" s="11"/>
      <c r="AW109" s="11"/>
      <c r="AY109" s="11"/>
      <c r="AZ109" s="92"/>
      <c r="BA109" s="92"/>
      <c r="BB109" s="92"/>
      <c r="BC109" s="92"/>
      <c r="BY109" s="13"/>
      <c r="BZ109" s="13"/>
    </row>
    <row r="110" spans="40:81" s="569" customFormat="1">
      <c r="AN110" s="11"/>
      <c r="AO110" s="11"/>
      <c r="AP110" s="92"/>
      <c r="AQ110" s="11"/>
      <c r="AR110" s="92"/>
      <c r="AS110" s="11"/>
      <c r="AU110" s="11"/>
      <c r="AW110" s="11"/>
      <c r="AY110" s="11"/>
      <c r="AZ110" s="92"/>
      <c r="BA110" s="92"/>
      <c r="BB110" s="92"/>
      <c r="BC110" s="92"/>
      <c r="BY110" s="13"/>
      <c r="BZ110" s="13"/>
    </row>
    <row r="111" spans="40:81" s="569" customFormat="1">
      <c r="AN111" s="11"/>
      <c r="AO111" s="11"/>
      <c r="AP111" s="92"/>
      <c r="AQ111" s="11"/>
      <c r="AR111" s="92"/>
      <c r="AS111" s="11"/>
      <c r="AU111" s="11"/>
      <c r="AW111" s="11"/>
      <c r="AY111" s="11"/>
      <c r="AZ111" s="92"/>
      <c r="BA111" s="92"/>
      <c r="BB111" s="92"/>
      <c r="BC111" s="92"/>
      <c r="BY111" s="13"/>
      <c r="BZ111" s="13"/>
    </row>
    <row r="112" spans="40:81" s="569" customFormat="1">
      <c r="AN112" s="11"/>
      <c r="AO112" s="11"/>
      <c r="AP112" s="92"/>
      <c r="AQ112" s="11"/>
      <c r="AR112" s="92"/>
      <c r="AS112" s="11"/>
      <c r="AU112" s="11"/>
      <c r="AW112" s="11"/>
      <c r="AY112" s="11"/>
      <c r="AZ112" s="92"/>
      <c r="BA112" s="92"/>
      <c r="BB112" s="92"/>
      <c r="BC112" s="92"/>
      <c r="BY112" s="13"/>
      <c r="BZ112" s="13"/>
    </row>
    <row r="113" spans="40:78" s="569" customFormat="1">
      <c r="AN113" s="11"/>
      <c r="AO113" s="11"/>
      <c r="AP113" s="92"/>
      <c r="AQ113" s="11"/>
      <c r="AR113" s="92"/>
      <c r="AS113" s="11"/>
      <c r="AU113" s="11"/>
      <c r="AW113" s="11"/>
      <c r="AY113" s="11"/>
      <c r="AZ113" s="92"/>
      <c r="BA113" s="92"/>
      <c r="BB113" s="92"/>
      <c r="BC113" s="92"/>
      <c r="BY113" s="13"/>
      <c r="BZ113" s="13"/>
    </row>
    <row r="114" spans="40:78" s="569" customFormat="1">
      <c r="AN114" s="11"/>
      <c r="AO114" s="11"/>
      <c r="AP114" s="92"/>
      <c r="AQ114" s="11"/>
      <c r="AR114" s="92"/>
      <c r="AS114" s="11"/>
      <c r="AU114" s="11"/>
      <c r="AW114" s="11"/>
      <c r="AY114" s="11"/>
      <c r="AZ114" s="92"/>
      <c r="BA114" s="92"/>
      <c r="BB114" s="92"/>
      <c r="BC114" s="92"/>
      <c r="BY114" s="13"/>
      <c r="BZ114" s="13"/>
    </row>
    <row r="115" spans="40:78" s="569" customFormat="1">
      <c r="AN115" s="11"/>
      <c r="AO115" s="11"/>
      <c r="AP115" s="92"/>
      <c r="AQ115" s="11"/>
      <c r="AR115" s="92"/>
      <c r="AS115" s="11"/>
      <c r="AU115" s="11"/>
      <c r="AW115" s="11"/>
      <c r="AY115" s="11"/>
      <c r="AZ115" s="92"/>
      <c r="BA115" s="92"/>
      <c r="BB115" s="92"/>
      <c r="BC115" s="92"/>
      <c r="BY115" s="13"/>
      <c r="BZ115" s="13"/>
    </row>
    <row r="116" spans="40:78" s="569" customFormat="1">
      <c r="AN116" s="11"/>
      <c r="AO116" s="11"/>
      <c r="AP116" s="92"/>
      <c r="AQ116" s="11"/>
      <c r="AR116" s="92"/>
      <c r="AS116" s="11"/>
      <c r="AU116" s="11"/>
      <c r="AW116" s="11"/>
      <c r="AY116" s="11"/>
      <c r="AZ116" s="92"/>
      <c r="BA116" s="92"/>
      <c r="BB116" s="92"/>
      <c r="BC116" s="92"/>
      <c r="BY116" s="13"/>
      <c r="BZ116" s="13"/>
    </row>
    <row r="117" spans="40:78" s="569" customFormat="1">
      <c r="AN117" s="11"/>
      <c r="AO117" s="11"/>
      <c r="AP117" s="92"/>
      <c r="AQ117" s="11"/>
      <c r="AR117" s="92"/>
      <c r="AS117" s="11"/>
      <c r="AU117" s="11"/>
      <c r="AW117" s="11"/>
      <c r="AY117" s="11"/>
      <c r="AZ117" s="92"/>
      <c r="BA117" s="92"/>
      <c r="BB117" s="92"/>
      <c r="BC117" s="92"/>
      <c r="BY117" s="13"/>
      <c r="BZ117" s="13"/>
    </row>
    <row r="118" spans="40:78" s="569" customFormat="1">
      <c r="AN118" s="11"/>
      <c r="AO118" s="11"/>
      <c r="AP118" s="92"/>
      <c r="AQ118" s="11"/>
      <c r="AR118" s="92"/>
      <c r="AS118" s="11"/>
      <c r="AU118" s="11"/>
      <c r="AW118" s="11"/>
      <c r="AY118" s="11"/>
      <c r="AZ118" s="92"/>
      <c r="BA118" s="92"/>
      <c r="BB118" s="92"/>
      <c r="BC118" s="92"/>
      <c r="BY118" s="13"/>
      <c r="BZ118" s="13"/>
    </row>
    <row r="119" spans="40:78" s="569" customFormat="1">
      <c r="AN119" s="11"/>
      <c r="AO119" s="11"/>
      <c r="AP119" s="92"/>
      <c r="AQ119" s="11"/>
      <c r="AR119" s="92"/>
      <c r="AS119" s="11"/>
      <c r="AU119" s="11"/>
      <c r="AW119" s="11"/>
      <c r="AY119" s="11"/>
      <c r="AZ119" s="92"/>
      <c r="BA119" s="92"/>
      <c r="BB119" s="92"/>
      <c r="BC119" s="92"/>
      <c r="BY119" s="13"/>
      <c r="BZ119" s="13"/>
    </row>
    <row r="120" spans="40:78" s="569" customFormat="1">
      <c r="AN120" s="11"/>
      <c r="AO120" s="11"/>
      <c r="AP120" s="92"/>
      <c r="AQ120" s="11"/>
      <c r="AR120" s="92"/>
      <c r="AS120" s="11"/>
      <c r="AU120" s="11"/>
      <c r="AW120" s="11"/>
      <c r="AY120" s="11"/>
      <c r="AZ120" s="92"/>
      <c r="BA120" s="92"/>
      <c r="BB120" s="92"/>
      <c r="BC120" s="92"/>
      <c r="BY120" s="13"/>
      <c r="BZ120" s="13"/>
    </row>
    <row r="121" spans="40:78" s="569" customFormat="1">
      <c r="AN121" s="11"/>
      <c r="AO121" s="11"/>
      <c r="AP121" s="92"/>
      <c r="AQ121" s="11"/>
      <c r="AR121" s="92"/>
      <c r="AS121" s="11"/>
      <c r="AU121" s="11"/>
      <c r="AW121" s="11"/>
      <c r="AY121" s="11"/>
      <c r="AZ121" s="92"/>
      <c r="BA121" s="92"/>
      <c r="BB121" s="92"/>
      <c r="BC121" s="92"/>
      <c r="BY121" s="13"/>
      <c r="BZ121" s="13"/>
    </row>
    <row r="122" spans="40:78" s="569" customFormat="1">
      <c r="AN122" s="11"/>
      <c r="AO122" s="11"/>
      <c r="AP122" s="92"/>
      <c r="AQ122" s="11"/>
      <c r="AR122" s="92"/>
      <c r="AS122" s="11"/>
      <c r="AU122" s="11"/>
      <c r="AW122" s="11"/>
      <c r="AY122" s="11"/>
      <c r="AZ122" s="92"/>
      <c r="BA122" s="92"/>
      <c r="BB122" s="92"/>
      <c r="BC122" s="92"/>
      <c r="BY122" s="13"/>
      <c r="BZ122" s="13"/>
    </row>
    <row r="123" spans="40:78" s="569" customFormat="1">
      <c r="AN123" s="11"/>
      <c r="AO123" s="11"/>
      <c r="AP123" s="92"/>
      <c r="AQ123" s="11"/>
      <c r="AR123" s="92"/>
      <c r="AS123" s="11"/>
      <c r="AU123" s="11"/>
      <c r="AW123" s="11"/>
      <c r="AY123" s="11"/>
      <c r="AZ123" s="92"/>
      <c r="BA123" s="92"/>
      <c r="BB123" s="92"/>
      <c r="BC123" s="92"/>
      <c r="BY123" s="13"/>
      <c r="BZ123" s="13"/>
    </row>
    <row r="124" spans="40:78" s="569" customFormat="1">
      <c r="AN124" s="11"/>
      <c r="AO124" s="11"/>
      <c r="AP124" s="92"/>
      <c r="AQ124" s="11"/>
      <c r="AR124" s="92"/>
      <c r="AS124" s="11"/>
      <c r="AU124" s="11"/>
      <c r="AW124" s="11"/>
      <c r="AY124" s="11"/>
      <c r="AZ124" s="92"/>
      <c r="BA124" s="92"/>
      <c r="BB124" s="92"/>
      <c r="BC124" s="92"/>
      <c r="BY124" s="13"/>
      <c r="BZ124" s="13"/>
    </row>
    <row r="125" spans="40:78" s="569" customFormat="1">
      <c r="AN125" s="11"/>
      <c r="AO125" s="11"/>
      <c r="AP125" s="92"/>
      <c r="AQ125" s="11"/>
      <c r="AR125" s="92"/>
      <c r="AS125" s="11"/>
      <c r="AU125" s="11"/>
      <c r="AW125" s="11"/>
      <c r="AY125" s="11"/>
      <c r="AZ125" s="92"/>
      <c r="BA125" s="92"/>
      <c r="BB125" s="92"/>
      <c r="BC125" s="92"/>
      <c r="BY125" s="13"/>
      <c r="BZ125" s="13"/>
    </row>
    <row r="126" spans="40:78" s="569" customFormat="1">
      <c r="AN126" s="11"/>
      <c r="AO126" s="11"/>
      <c r="AP126" s="92"/>
      <c r="AQ126" s="11"/>
      <c r="AR126" s="92"/>
      <c r="AS126" s="11"/>
      <c r="AU126" s="11"/>
      <c r="AW126" s="11"/>
      <c r="AY126" s="11"/>
      <c r="AZ126" s="92"/>
      <c r="BA126" s="92"/>
      <c r="BB126" s="92"/>
      <c r="BC126" s="92"/>
      <c r="BY126" s="13"/>
      <c r="BZ126" s="13"/>
    </row>
    <row r="127" spans="40:78" s="569" customFormat="1">
      <c r="AN127" s="11"/>
      <c r="AO127" s="11"/>
      <c r="AP127" s="92"/>
      <c r="AQ127" s="11"/>
      <c r="AR127" s="92"/>
      <c r="AS127" s="11"/>
      <c r="AU127" s="11"/>
      <c r="AW127" s="11"/>
      <c r="AY127" s="11"/>
      <c r="AZ127" s="92"/>
      <c r="BA127" s="92"/>
      <c r="BB127" s="92"/>
      <c r="BC127" s="92"/>
      <c r="BY127" s="13"/>
      <c r="BZ127" s="13"/>
    </row>
    <row r="128" spans="40:78" s="569" customFormat="1">
      <c r="AN128" s="11"/>
      <c r="AO128" s="11"/>
      <c r="AP128" s="92"/>
      <c r="AQ128" s="11"/>
      <c r="AR128" s="92"/>
      <c r="AS128" s="11"/>
      <c r="AU128" s="11"/>
      <c r="AW128" s="11"/>
      <c r="AY128" s="11"/>
      <c r="AZ128" s="92"/>
      <c r="BA128" s="92"/>
      <c r="BB128" s="92"/>
      <c r="BC128" s="92"/>
      <c r="BY128" s="13"/>
      <c r="BZ128" s="13"/>
    </row>
    <row r="129" spans="40:78" s="569" customFormat="1">
      <c r="AN129" s="11"/>
      <c r="AO129" s="11"/>
      <c r="AP129" s="92"/>
      <c r="AQ129" s="11"/>
      <c r="AR129" s="92"/>
      <c r="AS129" s="11"/>
      <c r="AU129" s="11"/>
      <c r="AW129" s="11"/>
      <c r="AY129" s="11"/>
      <c r="AZ129" s="92"/>
      <c r="BA129" s="92"/>
      <c r="BB129" s="92"/>
      <c r="BC129" s="92"/>
      <c r="BY129" s="13"/>
      <c r="BZ129" s="13"/>
    </row>
    <row r="130" spans="40:78" s="569" customFormat="1">
      <c r="AN130" s="11"/>
      <c r="AO130" s="11"/>
      <c r="AP130" s="92"/>
      <c r="AQ130" s="11"/>
      <c r="AR130" s="92"/>
      <c r="AS130" s="11"/>
      <c r="AU130" s="11"/>
      <c r="AW130" s="11"/>
      <c r="AY130" s="11"/>
      <c r="AZ130" s="92"/>
      <c r="BA130" s="92"/>
      <c r="BB130" s="92"/>
      <c r="BC130" s="92"/>
      <c r="BY130" s="13"/>
      <c r="BZ130" s="13"/>
    </row>
    <row r="131" spans="40:78" s="569" customFormat="1">
      <c r="AN131" s="11"/>
      <c r="AO131" s="11"/>
      <c r="AP131" s="92"/>
      <c r="AQ131" s="11"/>
      <c r="AR131" s="92"/>
      <c r="AS131" s="11"/>
      <c r="AU131" s="11"/>
      <c r="AW131" s="11"/>
      <c r="AY131" s="11"/>
      <c r="AZ131" s="92"/>
      <c r="BA131" s="92"/>
      <c r="BB131" s="92"/>
      <c r="BC131" s="92"/>
      <c r="BY131" s="13"/>
      <c r="BZ131" s="13"/>
    </row>
    <row r="132" spans="40:78" s="569" customFormat="1">
      <c r="AN132" s="11"/>
      <c r="AO132" s="11"/>
      <c r="AP132" s="92"/>
      <c r="AQ132" s="11"/>
      <c r="AR132" s="92"/>
      <c r="AS132" s="11"/>
      <c r="AU132" s="11"/>
      <c r="AW132" s="11"/>
      <c r="AY132" s="11"/>
      <c r="AZ132" s="92"/>
      <c r="BA132" s="92"/>
      <c r="BB132" s="92"/>
      <c r="BC132" s="92"/>
      <c r="BY132" s="13"/>
      <c r="BZ132" s="13"/>
    </row>
    <row r="133" spans="40:78" s="569" customFormat="1">
      <c r="AN133" s="11"/>
      <c r="AO133" s="11"/>
      <c r="AP133" s="92"/>
      <c r="AQ133" s="11"/>
      <c r="AR133" s="92"/>
      <c r="AS133" s="11"/>
      <c r="AU133" s="11"/>
      <c r="AW133" s="11"/>
      <c r="AY133" s="11"/>
      <c r="AZ133" s="92"/>
      <c r="BA133" s="92"/>
      <c r="BB133" s="92"/>
      <c r="BC133" s="92"/>
      <c r="BY133" s="13"/>
      <c r="BZ133" s="13"/>
    </row>
    <row r="134" spans="40:78" s="569" customFormat="1">
      <c r="AN134" s="11"/>
      <c r="AO134" s="11"/>
      <c r="AP134" s="92"/>
      <c r="AQ134" s="11"/>
      <c r="AR134" s="92"/>
      <c r="AS134" s="11"/>
      <c r="AU134" s="11"/>
      <c r="AW134" s="11"/>
      <c r="AY134" s="11"/>
      <c r="AZ134" s="92"/>
      <c r="BA134" s="92"/>
      <c r="BB134" s="92"/>
      <c r="BC134" s="92"/>
      <c r="BY134" s="13"/>
      <c r="BZ134" s="13"/>
    </row>
    <row r="135" spans="40:78" s="569" customFormat="1">
      <c r="AN135" s="11"/>
      <c r="AO135" s="11"/>
      <c r="AP135" s="92"/>
      <c r="AQ135" s="11"/>
      <c r="AR135" s="92"/>
      <c r="AS135" s="11"/>
      <c r="AU135" s="11"/>
      <c r="AW135" s="11"/>
      <c r="AY135" s="11"/>
      <c r="AZ135" s="92"/>
      <c r="BA135" s="92"/>
      <c r="BB135" s="92"/>
      <c r="BC135" s="92"/>
      <c r="BY135" s="13"/>
      <c r="BZ135" s="13"/>
    </row>
    <row r="136" spans="40:78" s="569" customFormat="1">
      <c r="AN136" s="11"/>
      <c r="AO136" s="11"/>
      <c r="AP136" s="92"/>
      <c r="AQ136" s="11"/>
      <c r="AR136" s="92"/>
      <c r="AS136" s="11"/>
      <c r="AU136" s="11"/>
      <c r="AW136" s="11"/>
      <c r="AY136" s="11"/>
      <c r="AZ136" s="92"/>
      <c r="BA136" s="92"/>
      <c r="BB136" s="92"/>
      <c r="BC136" s="92"/>
      <c r="BY136" s="13"/>
      <c r="BZ136" s="13"/>
    </row>
    <row r="137" spans="40:78" s="569" customFormat="1">
      <c r="AN137" s="11"/>
      <c r="AO137" s="11"/>
      <c r="AP137" s="92"/>
      <c r="AQ137" s="11"/>
      <c r="AR137" s="92"/>
      <c r="AS137" s="11"/>
      <c r="AU137" s="11"/>
      <c r="AW137" s="11"/>
      <c r="AY137" s="11"/>
      <c r="AZ137" s="92"/>
      <c r="BA137" s="92"/>
      <c r="BB137" s="92"/>
      <c r="BC137" s="92"/>
      <c r="BY137" s="13"/>
      <c r="BZ137" s="13"/>
    </row>
    <row r="138" spans="40:78" s="569" customFormat="1">
      <c r="AN138" s="11"/>
      <c r="AO138" s="11"/>
      <c r="AP138" s="92"/>
      <c r="AQ138" s="11"/>
      <c r="AR138" s="92"/>
      <c r="AS138" s="11"/>
      <c r="AU138" s="11"/>
      <c r="AW138" s="11"/>
      <c r="AY138" s="11"/>
      <c r="AZ138" s="92"/>
      <c r="BA138" s="92"/>
      <c r="BB138" s="92"/>
      <c r="BC138" s="92"/>
      <c r="BY138" s="13"/>
      <c r="BZ138" s="13"/>
    </row>
    <row r="139" spans="40:78" s="569" customFormat="1">
      <c r="AN139" s="11"/>
      <c r="AO139" s="11"/>
      <c r="AP139" s="92"/>
      <c r="AQ139" s="11"/>
      <c r="AR139" s="92"/>
      <c r="AS139" s="11"/>
      <c r="AU139" s="11"/>
      <c r="AW139" s="11"/>
      <c r="AY139" s="11"/>
      <c r="AZ139" s="92"/>
      <c r="BA139" s="92"/>
      <c r="BB139" s="92"/>
      <c r="BC139" s="92"/>
      <c r="BY139" s="13"/>
      <c r="BZ139" s="13"/>
    </row>
    <row r="140" spans="40:78" s="569" customFormat="1">
      <c r="AN140" s="11"/>
      <c r="AO140" s="11"/>
      <c r="AP140" s="92"/>
      <c r="AQ140" s="11"/>
      <c r="AR140" s="92"/>
      <c r="AS140" s="11"/>
      <c r="AU140" s="11"/>
      <c r="AW140" s="11"/>
      <c r="AY140" s="11"/>
      <c r="AZ140" s="92"/>
      <c r="BA140" s="92"/>
      <c r="BB140" s="92"/>
      <c r="BC140" s="92"/>
      <c r="BY140" s="13"/>
      <c r="BZ140" s="13"/>
    </row>
    <row r="141" spans="40:78" s="569" customFormat="1">
      <c r="AN141" s="11"/>
      <c r="AO141" s="11"/>
      <c r="AP141" s="92"/>
      <c r="AQ141" s="11"/>
      <c r="AR141" s="92"/>
      <c r="AS141" s="11"/>
      <c r="AU141" s="11"/>
      <c r="AW141" s="11"/>
      <c r="AY141" s="11"/>
      <c r="AZ141" s="92"/>
      <c r="BA141" s="92"/>
      <c r="BB141" s="92"/>
      <c r="BC141" s="92"/>
      <c r="BY141" s="13"/>
      <c r="BZ141" s="13"/>
    </row>
    <row r="142" spans="40:78" s="569" customFormat="1">
      <c r="AN142" s="11"/>
      <c r="AO142" s="11"/>
      <c r="AP142" s="92"/>
      <c r="AQ142" s="11"/>
      <c r="AR142" s="92"/>
      <c r="AS142" s="11"/>
      <c r="AU142" s="11"/>
      <c r="AW142" s="11"/>
      <c r="AY142" s="11"/>
      <c r="AZ142" s="92"/>
      <c r="BA142" s="92"/>
      <c r="BB142" s="92"/>
      <c r="BC142" s="92"/>
      <c r="BY142" s="13"/>
      <c r="BZ142" s="13"/>
    </row>
    <row r="143" spans="40:78" s="569" customFormat="1">
      <c r="AN143" s="11"/>
      <c r="AO143" s="11"/>
      <c r="AP143" s="92"/>
      <c r="AQ143" s="11"/>
      <c r="AR143" s="92"/>
      <c r="AS143" s="11"/>
      <c r="AU143" s="11"/>
      <c r="AW143" s="11"/>
      <c r="AY143" s="11"/>
      <c r="AZ143" s="92"/>
      <c r="BA143" s="92"/>
      <c r="BB143" s="92"/>
      <c r="BC143" s="92"/>
      <c r="BY143" s="13"/>
      <c r="BZ143" s="13"/>
    </row>
    <row r="144" spans="40:78" s="569" customFormat="1">
      <c r="AN144" s="11"/>
      <c r="AO144" s="11"/>
      <c r="AP144" s="92"/>
      <c r="AQ144" s="11"/>
      <c r="AR144" s="92"/>
      <c r="AS144" s="11"/>
      <c r="AU144" s="11"/>
      <c r="AW144" s="11"/>
      <c r="AY144" s="11"/>
      <c r="AZ144" s="92"/>
      <c r="BA144" s="92"/>
      <c r="BB144" s="92"/>
      <c r="BC144" s="92"/>
      <c r="BY144" s="13"/>
      <c r="BZ144" s="13"/>
    </row>
    <row r="145" spans="40:78" s="569" customFormat="1">
      <c r="AN145" s="11"/>
      <c r="AO145" s="11"/>
      <c r="AP145" s="92"/>
      <c r="AQ145" s="11"/>
      <c r="AR145" s="92"/>
      <c r="AS145" s="11"/>
      <c r="AU145" s="11"/>
      <c r="AW145" s="11"/>
      <c r="AY145" s="11"/>
      <c r="AZ145" s="92"/>
      <c r="BA145" s="92"/>
      <c r="BB145" s="92"/>
      <c r="BC145" s="92"/>
      <c r="BY145" s="13"/>
      <c r="BZ145" s="13"/>
    </row>
    <row r="146" spans="40:78" s="569" customFormat="1">
      <c r="AN146" s="11"/>
      <c r="AO146" s="11"/>
      <c r="AP146" s="92"/>
      <c r="AQ146" s="11"/>
      <c r="AR146" s="92"/>
      <c r="AS146" s="11"/>
      <c r="AU146" s="11"/>
      <c r="AW146" s="11"/>
      <c r="AY146" s="11"/>
      <c r="AZ146" s="92"/>
      <c r="BA146" s="92"/>
      <c r="BB146" s="92"/>
      <c r="BC146" s="92"/>
      <c r="BY146" s="13"/>
      <c r="BZ146" s="13"/>
    </row>
    <row r="147" spans="40:78" s="569" customFormat="1">
      <c r="AN147" s="11"/>
      <c r="AO147" s="11"/>
      <c r="AP147" s="92"/>
      <c r="AQ147" s="11"/>
      <c r="AR147" s="92"/>
      <c r="AS147" s="11"/>
      <c r="AU147" s="11"/>
      <c r="AW147" s="11"/>
      <c r="AY147" s="11"/>
      <c r="AZ147" s="92"/>
      <c r="BA147" s="92"/>
      <c r="BB147" s="92"/>
      <c r="BC147" s="92"/>
      <c r="BY147" s="13"/>
      <c r="BZ147" s="13"/>
    </row>
    <row r="148" spans="40:78" s="569" customFormat="1">
      <c r="AN148" s="11"/>
      <c r="AO148" s="11"/>
      <c r="AP148" s="92"/>
      <c r="AQ148" s="11"/>
      <c r="AR148" s="92"/>
      <c r="AS148" s="11"/>
      <c r="AU148" s="11"/>
      <c r="AW148" s="11"/>
      <c r="AY148" s="11"/>
      <c r="AZ148" s="92"/>
      <c r="BA148" s="92"/>
      <c r="BB148" s="92"/>
      <c r="BC148" s="92"/>
      <c r="BY148" s="13"/>
      <c r="BZ148" s="13"/>
    </row>
    <row r="149" spans="40:78" s="569" customFormat="1">
      <c r="AN149" s="11"/>
      <c r="AO149" s="11"/>
      <c r="AP149" s="92"/>
      <c r="AQ149" s="11"/>
      <c r="AR149" s="92"/>
      <c r="AS149" s="11"/>
      <c r="AU149" s="11"/>
      <c r="AW149" s="11"/>
      <c r="AY149" s="11"/>
      <c r="AZ149" s="92"/>
      <c r="BA149" s="92"/>
      <c r="BB149" s="92"/>
      <c r="BC149" s="92"/>
      <c r="BY149" s="13"/>
      <c r="BZ149" s="13"/>
    </row>
    <row r="150" spans="40:78" s="569" customFormat="1">
      <c r="AN150" s="11"/>
      <c r="AO150" s="11"/>
      <c r="AP150" s="92"/>
      <c r="AQ150" s="11"/>
      <c r="AR150" s="92"/>
      <c r="AS150" s="11"/>
      <c r="AU150" s="11"/>
      <c r="AW150" s="11"/>
      <c r="AY150" s="11"/>
      <c r="AZ150" s="92"/>
      <c r="BA150" s="92"/>
      <c r="BB150" s="92"/>
      <c r="BC150" s="92"/>
      <c r="BY150" s="13"/>
      <c r="BZ150" s="13"/>
    </row>
    <row r="151" spans="40:78" s="569" customFormat="1">
      <c r="AN151" s="11"/>
      <c r="AO151" s="11"/>
      <c r="AP151" s="92"/>
      <c r="AQ151" s="11"/>
      <c r="AR151" s="92"/>
      <c r="AS151" s="11"/>
      <c r="AU151" s="11"/>
      <c r="AW151" s="11"/>
      <c r="AY151" s="11"/>
      <c r="AZ151" s="92"/>
      <c r="BA151" s="92"/>
      <c r="BB151" s="92"/>
      <c r="BC151" s="92"/>
      <c r="BY151" s="13"/>
      <c r="BZ151" s="13"/>
    </row>
    <row r="152" spans="40:78" s="569" customFormat="1">
      <c r="AN152" s="11"/>
      <c r="AO152" s="11"/>
      <c r="AP152" s="92"/>
      <c r="AQ152" s="11"/>
      <c r="AR152" s="92"/>
      <c r="AS152" s="11"/>
      <c r="AU152" s="11"/>
      <c r="AW152" s="11"/>
      <c r="AY152" s="11"/>
      <c r="AZ152" s="92"/>
      <c r="BA152" s="92"/>
      <c r="BB152" s="92"/>
      <c r="BC152" s="92"/>
      <c r="BY152" s="13"/>
      <c r="BZ152" s="13"/>
    </row>
    <row r="153" spans="40:78" s="569" customFormat="1">
      <c r="AN153" s="11"/>
      <c r="AO153" s="11"/>
      <c r="AP153" s="92"/>
      <c r="AQ153" s="11"/>
      <c r="AR153" s="92"/>
      <c r="AS153" s="11"/>
      <c r="AU153" s="11"/>
      <c r="AW153" s="11"/>
      <c r="AY153" s="11"/>
      <c r="AZ153" s="92"/>
      <c r="BA153" s="92"/>
      <c r="BB153" s="92"/>
      <c r="BC153" s="92"/>
      <c r="BY153" s="13"/>
      <c r="BZ153" s="13"/>
    </row>
    <row r="154" spans="40:78" s="569" customFormat="1">
      <c r="AN154" s="11"/>
      <c r="AO154" s="11"/>
      <c r="AP154" s="92"/>
      <c r="AQ154" s="11"/>
      <c r="AR154" s="92"/>
      <c r="AS154" s="11"/>
      <c r="AU154" s="11"/>
      <c r="AW154" s="11"/>
      <c r="AY154" s="11"/>
      <c r="AZ154" s="92"/>
      <c r="BA154" s="92"/>
      <c r="BB154" s="92"/>
      <c r="BC154" s="92"/>
      <c r="BY154" s="13"/>
      <c r="BZ154" s="13"/>
    </row>
    <row r="155" spans="40:78" s="569" customFormat="1">
      <c r="AN155" s="11"/>
      <c r="AO155" s="11"/>
      <c r="AP155" s="92"/>
      <c r="AQ155" s="11"/>
      <c r="AR155" s="92"/>
      <c r="AS155" s="11"/>
      <c r="AU155" s="11"/>
      <c r="AW155" s="11"/>
      <c r="AY155" s="11"/>
      <c r="AZ155" s="92"/>
      <c r="BA155" s="92"/>
      <c r="BB155" s="92"/>
      <c r="BC155" s="92"/>
      <c r="BY155" s="13"/>
      <c r="BZ155" s="13"/>
    </row>
    <row r="156" spans="40:78" s="569" customFormat="1">
      <c r="AN156" s="11"/>
      <c r="AO156" s="11"/>
      <c r="AP156" s="92"/>
      <c r="AQ156" s="11"/>
      <c r="AR156" s="92"/>
      <c r="AS156" s="11"/>
      <c r="AU156" s="11"/>
      <c r="AW156" s="11"/>
      <c r="AY156" s="11"/>
      <c r="AZ156" s="92"/>
      <c r="BA156" s="92"/>
      <c r="BB156" s="92"/>
      <c r="BC156" s="92"/>
      <c r="BY156" s="13"/>
      <c r="BZ156" s="13"/>
    </row>
    <row r="157" spans="40:78" s="569" customFormat="1">
      <c r="AN157" s="11"/>
      <c r="AO157" s="11"/>
      <c r="AP157" s="92"/>
      <c r="AQ157" s="11"/>
      <c r="AR157" s="92"/>
      <c r="AS157" s="11"/>
      <c r="AU157" s="11"/>
      <c r="AW157" s="11"/>
      <c r="AY157" s="11"/>
      <c r="AZ157" s="92"/>
      <c r="BA157" s="92"/>
      <c r="BB157" s="92"/>
      <c r="BC157" s="92"/>
      <c r="BY157" s="13"/>
      <c r="BZ157" s="13"/>
    </row>
    <row r="158" spans="40:78" s="569" customFormat="1">
      <c r="AN158" s="11"/>
      <c r="AO158" s="11"/>
      <c r="AP158" s="92"/>
      <c r="AQ158" s="11"/>
      <c r="AR158" s="92"/>
      <c r="AS158" s="11"/>
      <c r="AU158" s="11"/>
      <c r="AW158" s="11"/>
      <c r="AY158" s="11"/>
      <c r="AZ158" s="92"/>
      <c r="BA158" s="92"/>
      <c r="BB158" s="92"/>
      <c r="BC158" s="92"/>
      <c r="BY158" s="13"/>
      <c r="BZ158" s="13"/>
    </row>
    <row r="159" spans="40:78" s="569" customFormat="1">
      <c r="AN159" s="11"/>
      <c r="AO159" s="11"/>
      <c r="AP159" s="92"/>
      <c r="AQ159" s="11"/>
      <c r="AR159" s="92"/>
      <c r="AS159" s="11"/>
      <c r="AU159" s="11"/>
      <c r="AW159" s="11"/>
      <c r="AY159" s="11"/>
      <c r="AZ159" s="92"/>
      <c r="BA159" s="92"/>
      <c r="BB159" s="92"/>
      <c r="BC159" s="92"/>
      <c r="BY159" s="13"/>
      <c r="BZ159" s="13"/>
    </row>
    <row r="160" spans="40:78" s="569" customFormat="1">
      <c r="AN160" s="11"/>
      <c r="AO160" s="11"/>
      <c r="AP160" s="92"/>
      <c r="AQ160" s="11"/>
      <c r="AR160" s="92"/>
      <c r="AS160" s="11"/>
      <c r="AU160" s="11"/>
      <c r="AW160" s="11"/>
      <c r="AY160" s="11"/>
      <c r="AZ160" s="92"/>
      <c r="BA160" s="92"/>
      <c r="BB160" s="92"/>
      <c r="BC160" s="92"/>
      <c r="BY160" s="13"/>
      <c r="BZ160" s="13"/>
    </row>
    <row r="161" spans="40:78" s="569" customFormat="1">
      <c r="AN161" s="11"/>
      <c r="AO161" s="11"/>
      <c r="AP161" s="92"/>
      <c r="AQ161" s="11"/>
      <c r="AR161" s="92"/>
      <c r="AS161" s="11"/>
      <c r="AU161" s="11"/>
      <c r="AW161" s="11"/>
      <c r="AY161" s="11"/>
      <c r="AZ161" s="92"/>
      <c r="BA161" s="92"/>
      <c r="BB161" s="92"/>
      <c r="BC161" s="92"/>
      <c r="BY161" s="13"/>
      <c r="BZ161" s="13"/>
    </row>
    <row r="162" spans="40:78" s="569" customFormat="1">
      <c r="AN162" s="11"/>
      <c r="AO162" s="11"/>
      <c r="AP162" s="92"/>
      <c r="AQ162" s="11"/>
      <c r="AR162" s="92"/>
      <c r="AS162" s="11"/>
      <c r="AU162" s="11"/>
      <c r="AW162" s="11"/>
      <c r="AY162" s="11"/>
      <c r="AZ162" s="92"/>
      <c r="BA162" s="92"/>
      <c r="BB162" s="92"/>
      <c r="BC162" s="92"/>
      <c r="BY162" s="13"/>
      <c r="BZ162" s="13"/>
    </row>
    <row r="163" spans="40:78" s="569" customFormat="1">
      <c r="AN163" s="11"/>
      <c r="AO163" s="11"/>
      <c r="AP163" s="92"/>
      <c r="AQ163" s="11"/>
      <c r="AR163" s="92"/>
      <c r="AS163" s="11"/>
      <c r="AU163" s="11"/>
      <c r="AW163" s="11"/>
      <c r="AY163" s="11"/>
      <c r="AZ163" s="92"/>
      <c r="BA163" s="92"/>
      <c r="BB163" s="92"/>
      <c r="BC163" s="92"/>
      <c r="BY163" s="13"/>
      <c r="BZ163" s="13"/>
    </row>
    <row r="164" spans="40:78" s="569" customFormat="1">
      <c r="AN164" s="11"/>
      <c r="AO164" s="11"/>
      <c r="AP164" s="92"/>
      <c r="AQ164" s="11"/>
      <c r="AR164" s="92"/>
      <c r="AS164" s="11"/>
      <c r="AU164" s="11"/>
      <c r="AW164" s="11"/>
      <c r="AY164" s="11"/>
      <c r="AZ164" s="92"/>
      <c r="BA164" s="92"/>
      <c r="BB164" s="92"/>
      <c r="BC164" s="92"/>
      <c r="BY164" s="13"/>
      <c r="BZ164" s="13"/>
    </row>
    <row r="165" spans="40:78" s="569" customFormat="1">
      <c r="AN165" s="11"/>
      <c r="AO165" s="11"/>
      <c r="AP165" s="92"/>
      <c r="AQ165" s="11"/>
      <c r="AR165" s="92"/>
      <c r="AS165" s="11"/>
      <c r="AU165" s="11"/>
      <c r="AW165" s="11"/>
      <c r="AY165" s="11"/>
      <c r="AZ165" s="92"/>
      <c r="BA165" s="92"/>
      <c r="BB165" s="92"/>
      <c r="BC165" s="92"/>
      <c r="BY165" s="13"/>
      <c r="BZ165" s="13"/>
    </row>
    <row r="166" spans="40:78" s="569" customFormat="1">
      <c r="AN166" s="11"/>
      <c r="AO166" s="11"/>
      <c r="AP166" s="92"/>
      <c r="AQ166" s="11"/>
      <c r="AR166" s="92"/>
      <c r="AS166" s="11"/>
      <c r="AU166" s="11"/>
      <c r="AW166" s="11"/>
      <c r="AY166" s="11"/>
      <c r="AZ166" s="92"/>
      <c r="BA166" s="92"/>
      <c r="BB166" s="92"/>
      <c r="BC166" s="92"/>
      <c r="BY166" s="13"/>
      <c r="BZ166" s="13"/>
    </row>
    <row r="167" spans="40:78" s="569" customFormat="1">
      <c r="AN167" s="11"/>
      <c r="AO167" s="11"/>
      <c r="AP167" s="92"/>
      <c r="AQ167" s="11"/>
      <c r="AR167" s="92"/>
      <c r="AS167" s="11"/>
      <c r="AU167" s="11"/>
      <c r="AW167" s="11"/>
      <c r="AY167" s="11"/>
      <c r="AZ167" s="92"/>
      <c r="BA167" s="92"/>
      <c r="BB167" s="92"/>
      <c r="BC167" s="92"/>
      <c r="BY167" s="13"/>
      <c r="BZ167" s="13"/>
    </row>
    <row r="168" spans="40:78" s="569" customFormat="1">
      <c r="AN168" s="11"/>
      <c r="AO168" s="11"/>
      <c r="AP168" s="92"/>
      <c r="AQ168" s="11"/>
      <c r="AR168" s="92"/>
      <c r="AS168" s="11"/>
      <c r="AU168" s="11"/>
      <c r="AW168" s="11"/>
      <c r="AY168" s="11"/>
      <c r="AZ168" s="92"/>
      <c r="BA168" s="92"/>
      <c r="BB168" s="92"/>
      <c r="BC168" s="92"/>
      <c r="BY168" s="13"/>
      <c r="BZ168" s="13"/>
    </row>
    <row r="169" spans="40:78" s="569" customFormat="1">
      <c r="AN169" s="11"/>
      <c r="AO169" s="11"/>
      <c r="AP169" s="92"/>
      <c r="AQ169" s="11"/>
      <c r="AR169" s="92"/>
      <c r="AS169" s="11"/>
      <c r="AU169" s="11"/>
      <c r="AW169" s="11"/>
      <c r="AY169" s="11"/>
      <c r="AZ169" s="92"/>
      <c r="BA169" s="92"/>
      <c r="BB169" s="92"/>
      <c r="BC169" s="92"/>
      <c r="BY169" s="13"/>
      <c r="BZ169" s="13"/>
    </row>
    <row r="170" spans="40:78" s="569" customFormat="1">
      <c r="AN170" s="11"/>
      <c r="AO170" s="11"/>
      <c r="AP170" s="92"/>
      <c r="AQ170" s="11"/>
      <c r="AR170" s="92"/>
      <c r="AS170" s="11"/>
      <c r="AU170" s="11"/>
      <c r="AW170" s="11"/>
      <c r="AY170" s="11"/>
      <c r="AZ170" s="92"/>
      <c r="BA170" s="92"/>
      <c r="BB170" s="92"/>
      <c r="BC170" s="92"/>
      <c r="BY170" s="13"/>
      <c r="BZ170" s="13"/>
    </row>
    <row r="171" spans="40:78" s="569" customFormat="1">
      <c r="AN171" s="11"/>
      <c r="AO171" s="11"/>
      <c r="AP171" s="92"/>
      <c r="AQ171" s="11"/>
      <c r="AR171" s="92"/>
      <c r="AS171" s="11"/>
      <c r="AU171" s="11"/>
      <c r="AW171" s="11"/>
      <c r="AY171" s="11"/>
      <c r="AZ171" s="92"/>
      <c r="BA171" s="92"/>
      <c r="BB171" s="92"/>
      <c r="BC171" s="92"/>
      <c r="BY171" s="13"/>
      <c r="BZ171" s="13"/>
    </row>
    <row r="172" spans="40:78" s="569" customFormat="1">
      <c r="AN172" s="11"/>
      <c r="AO172" s="11"/>
      <c r="AP172" s="92"/>
      <c r="AQ172" s="11"/>
      <c r="AR172" s="92"/>
      <c r="AS172" s="11"/>
      <c r="AU172" s="11"/>
      <c r="AW172" s="11"/>
      <c r="AY172" s="11"/>
      <c r="AZ172" s="92"/>
      <c r="BA172" s="92"/>
      <c r="BB172" s="92"/>
      <c r="BC172" s="92"/>
      <c r="BY172" s="13"/>
      <c r="BZ172" s="13"/>
    </row>
    <row r="173" spans="40:78" s="569" customFormat="1">
      <c r="AN173" s="11"/>
      <c r="AO173" s="11"/>
      <c r="AP173" s="92"/>
      <c r="AQ173" s="11"/>
      <c r="AR173" s="92"/>
      <c r="AS173" s="11"/>
      <c r="AU173" s="11"/>
      <c r="AW173" s="11"/>
      <c r="AY173" s="11"/>
      <c r="AZ173" s="92"/>
      <c r="BA173" s="92"/>
      <c r="BB173" s="92"/>
      <c r="BC173" s="92"/>
      <c r="BY173" s="13"/>
      <c r="BZ173" s="13"/>
    </row>
    <row r="174" spans="40:78" s="569" customFormat="1">
      <c r="AN174" s="11"/>
      <c r="AO174" s="11"/>
      <c r="AP174" s="92"/>
      <c r="AQ174" s="11"/>
      <c r="AR174" s="92"/>
      <c r="AS174" s="11"/>
      <c r="AU174" s="11"/>
      <c r="AW174" s="11"/>
      <c r="AY174" s="11"/>
      <c r="AZ174" s="92"/>
      <c r="BA174" s="92"/>
      <c r="BB174" s="92"/>
      <c r="BC174" s="92"/>
      <c r="BY174" s="13"/>
      <c r="BZ174" s="13"/>
    </row>
    <row r="175" spans="40:78" s="569" customFormat="1">
      <c r="AN175" s="11"/>
      <c r="AO175" s="11"/>
      <c r="AP175" s="92"/>
      <c r="AQ175" s="11"/>
      <c r="AR175" s="92"/>
      <c r="AS175" s="11"/>
      <c r="AU175" s="11"/>
      <c r="AW175" s="11"/>
      <c r="AY175" s="11"/>
      <c r="AZ175" s="92"/>
      <c r="BA175" s="92"/>
      <c r="BB175" s="92"/>
      <c r="BC175" s="92"/>
      <c r="BY175" s="13"/>
      <c r="BZ175" s="13"/>
    </row>
    <row r="176" spans="40:78" s="569" customFormat="1">
      <c r="AN176" s="11"/>
      <c r="AO176" s="11"/>
      <c r="AP176" s="92"/>
      <c r="AQ176" s="11"/>
      <c r="AR176" s="92"/>
      <c r="AS176" s="11"/>
      <c r="AU176" s="11"/>
      <c r="AW176" s="11"/>
      <c r="AY176" s="11"/>
      <c r="AZ176" s="92"/>
      <c r="BA176" s="92"/>
      <c r="BB176" s="92"/>
      <c r="BC176" s="92"/>
      <c r="BY176" s="13"/>
      <c r="BZ176" s="13"/>
    </row>
    <row r="177" spans="40:78" s="569" customFormat="1">
      <c r="AN177" s="11"/>
      <c r="AO177" s="11"/>
      <c r="AP177" s="92"/>
      <c r="AQ177" s="11"/>
      <c r="AR177" s="92"/>
      <c r="AS177" s="11"/>
      <c r="AU177" s="11"/>
      <c r="AW177" s="11"/>
      <c r="AY177" s="11"/>
      <c r="AZ177" s="92"/>
      <c r="BA177" s="92"/>
      <c r="BB177" s="92"/>
      <c r="BC177" s="92"/>
      <c r="BY177" s="13"/>
      <c r="BZ177" s="13"/>
    </row>
    <row r="178" spans="40:78" s="569" customFormat="1">
      <c r="AN178" s="11"/>
      <c r="AO178" s="11"/>
      <c r="AP178" s="92"/>
      <c r="AQ178" s="11"/>
      <c r="AR178" s="92"/>
      <c r="AS178" s="11"/>
      <c r="AU178" s="11"/>
      <c r="AW178" s="11"/>
      <c r="AY178" s="11"/>
      <c r="AZ178" s="92"/>
      <c r="BA178" s="92"/>
      <c r="BB178" s="92"/>
      <c r="BC178" s="92"/>
      <c r="BY178" s="13"/>
      <c r="BZ178" s="13"/>
    </row>
    <row r="179" spans="40:78" s="569" customFormat="1">
      <c r="AN179" s="11"/>
      <c r="AO179" s="11"/>
      <c r="AP179" s="92"/>
      <c r="AQ179" s="11"/>
      <c r="AR179" s="92"/>
      <c r="AS179" s="11"/>
      <c r="AU179" s="11"/>
      <c r="AW179" s="11"/>
      <c r="AY179" s="11"/>
      <c r="AZ179" s="92"/>
      <c r="BA179" s="92"/>
      <c r="BB179" s="92"/>
      <c r="BC179" s="92"/>
      <c r="BY179" s="13"/>
      <c r="BZ179" s="13"/>
    </row>
    <row r="180" spans="40:78">
      <c r="BY180" s="13"/>
      <c r="BZ180" s="13"/>
    </row>
    <row r="181" spans="40:78">
      <c r="BY181" s="13"/>
      <c r="BZ181" s="13"/>
    </row>
    <row r="182" spans="40:78">
      <c r="BY182" s="13"/>
      <c r="BZ182" s="13"/>
    </row>
    <row r="183" spans="40:78">
      <c r="BY183" s="13"/>
      <c r="BZ183" s="13"/>
    </row>
    <row r="184" spans="40:78">
      <c r="BY184" s="13"/>
      <c r="BZ184" s="13"/>
    </row>
    <row r="185" spans="40:78">
      <c r="BY185" s="13"/>
      <c r="BZ185" s="13"/>
    </row>
    <row r="186" spans="40:78">
      <c r="BY186" s="13"/>
      <c r="BZ186" s="13"/>
    </row>
    <row r="187" spans="40:78">
      <c r="BY187" s="13"/>
      <c r="BZ187" s="13"/>
    </row>
    <row r="188" spans="40:78">
      <c r="BY188" s="13"/>
      <c r="BZ188" s="13"/>
    </row>
    <row r="189" spans="40:78">
      <c r="BY189" s="13"/>
      <c r="BZ189" s="13"/>
    </row>
    <row r="190" spans="40:78">
      <c r="BY190" s="13"/>
      <c r="BZ190" s="13"/>
    </row>
    <row r="191" spans="40:78">
      <c r="BY191" s="13"/>
      <c r="BZ191" s="13"/>
    </row>
    <row r="192" spans="40:78">
      <c r="BY192" s="13"/>
      <c r="BZ192" s="13"/>
    </row>
    <row r="193" spans="77:78">
      <c r="BY193" s="13"/>
      <c r="BZ193" s="13"/>
    </row>
    <row r="194" spans="77:78">
      <c r="BY194" s="13"/>
      <c r="BZ194" s="13"/>
    </row>
    <row r="195" spans="77:78">
      <c r="BY195" s="13"/>
      <c r="BZ195" s="13"/>
    </row>
    <row r="196" spans="77:78">
      <c r="BY196" s="13"/>
      <c r="BZ196" s="13"/>
    </row>
    <row r="197" spans="77:78">
      <c r="BY197" s="13"/>
      <c r="BZ197" s="13"/>
    </row>
    <row r="198" spans="77:78">
      <c r="BY198" s="13"/>
      <c r="BZ198" s="13"/>
    </row>
    <row r="199" spans="77:78">
      <c r="BY199" s="13"/>
      <c r="BZ199" s="13"/>
    </row>
    <row r="200" spans="77:78">
      <c r="BY200" s="13"/>
      <c r="BZ200" s="13"/>
    </row>
    <row r="201" spans="77:78">
      <c r="BY201" s="13"/>
      <c r="BZ201" s="13"/>
    </row>
    <row r="202" spans="77:78">
      <c r="BY202" s="13"/>
      <c r="BZ202" s="13"/>
    </row>
    <row r="203" spans="77:78">
      <c r="BY203" s="13"/>
      <c r="BZ203" s="13"/>
    </row>
    <row r="204" spans="77:78">
      <c r="BY204" s="13"/>
      <c r="BZ204" s="13"/>
    </row>
    <row r="205" spans="77:78">
      <c r="BY205" s="13"/>
      <c r="BZ205" s="13"/>
    </row>
    <row r="206" spans="77:78">
      <c r="BY206" s="13"/>
      <c r="BZ206" s="13"/>
    </row>
    <row r="207" spans="77:78">
      <c r="BY207" s="13"/>
      <c r="BZ207" s="13"/>
    </row>
    <row r="208" spans="77:78">
      <c r="BY208" s="13"/>
      <c r="BZ208" s="13"/>
    </row>
    <row r="209" spans="77:78">
      <c r="BY209" s="13"/>
      <c r="BZ209" s="13"/>
    </row>
    <row r="210" spans="77:78">
      <c r="BY210" s="13"/>
      <c r="BZ210" s="13"/>
    </row>
    <row r="211" spans="77:78">
      <c r="BY211" s="13"/>
      <c r="BZ211" s="13"/>
    </row>
    <row r="212" spans="77:78">
      <c r="BY212" s="13"/>
      <c r="BZ212" s="13"/>
    </row>
    <row r="213" spans="77:78">
      <c r="BY213" s="13"/>
      <c r="BZ213" s="13"/>
    </row>
    <row r="214" spans="77:78">
      <c r="BY214" s="13"/>
      <c r="BZ214" s="13"/>
    </row>
    <row r="215" spans="77:78">
      <c r="BY215" s="13"/>
      <c r="BZ215" s="13"/>
    </row>
    <row r="216" spans="77:78">
      <c r="BY216" s="13"/>
      <c r="BZ216" s="13"/>
    </row>
    <row r="217" spans="77:78">
      <c r="BY217" s="13"/>
      <c r="BZ217" s="13"/>
    </row>
    <row r="218" spans="77:78">
      <c r="BY218" s="13"/>
      <c r="BZ218" s="13"/>
    </row>
    <row r="219" spans="77:78">
      <c r="BY219" s="13"/>
      <c r="BZ219" s="13"/>
    </row>
    <row r="220" spans="77:78">
      <c r="BY220" s="13"/>
      <c r="BZ220" s="13"/>
    </row>
    <row r="221" spans="77:78">
      <c r="BY221" s="13"/>
      <c r="BZ221" s="13"/>
    </row>
    <row r="222" spans="77:78">
      <c r="BY222" s="13"/>
      <c r="BZ222" s="13"/>
    </row>
    <row r="223" spans="77:78">
      <c r="BY223" s="13"/>
      <c r="BZ223" s="13"/>
    </row>
    <row r="224" spans="77:78">
      <c r="BY224" s="13"/>
      <c r="BZ224" s="13"/>
    </row>
    <row r="225" spans="77:78">
      <c r="BY225" s="13"/>
      <c r="BZ225" s="13"/>
    </row>
    <row r="226" spans="77:78">
      <c r="BY226" s="13"/>
      <c r="BZ226" s="13"/>
    </row>
    <row r="227" spans="77:78">
      <c r="BY227" s="13"/>
      <c r="BZ227" s="13"/>
    </row>
    <row r="228" spans="77:78">
      <c r="BY228" s="13"/>
      <c r="BZ228" s="13"/>
    </row>
    <row r="229" spans="77:78">
      <c r="BY229" s="13"/>
      <c r="BZ229" s="13"/>
    </row>
    <row r="230" spans="77:78">
      <c r="BY230" s="13"/>
      <c r="BZ230" s="13"/>
    </row>
    <row r="231" spans="77:78">
      <c r="BY231" s="13"/>
      <c r="BZ231" s="13"/>
    </row>
    <row r="232" spans="77:78">
      <c r="BY232" s="13"/>
      <c r="BZ232" s="13"/>
    </row>
    <row r="254" spans="42:76">
      <c r="AP254" s="157"/>
      <c r="AR254" s="157"/>
      <c r="AT254" s="14"/>
      <c r="AV254" s="14"/>
      <c r="AX254" s="14"/>
      <c r="AZ254" s="157"/>
      <c r="BX254" s="14"/>
    </row>
    <row r="255" spans="42:76">
      <c r="AP255" s="157"/>
      <c r="AR255" s="157"/>
      <c r="AT255" s="14"/>
      <c r="AV255" s="14"/>
      <c r="AX255" s="14"/>
      <c r="AZ255" s="157"/>
      <c r="BA255" s="157"/>
      <c r="BB255" s="157"/>
      <c r="BC255" s="157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7"/>
      <c r="AR256" s="157"/>
      <c r="AT256" s="14"/>
      <c r="AV256" s="14"/>
      <c r="AX256" s="14"/>
      <c r="AZ256" s="157"/>
      <c r="BA256" s="157"/>
      <c r="BB256" s="157"/>
      <c r="BC256" s="157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7"/>
      <c r="AR257" s="157"/>
      <c r="AT257" s="14"/>
      <c r="AV257" s="14"/>
      <c r="AX257" s="14"/>
      <c r="AZ257" s="157"/>
      <c r="BA257" s="157"/>
      <c r="BB257" s="157"/>
      <c r="BC257" s="157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7"/>
      <c r="AR258" s="157"/>
      <c r="AT258" s="14"/>
      <c r="AV258" s="14"/>
      <c r="AX258" s="14"/>
      <c r="AZ258" s="157"/>
      <c r="BA258" s="157"/>
      <c r="BB258" s="157"/>
      <c r="BC258" s="157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7"/>
      <c r="AR259" s="157"/>
      <c r="AT259" s="14"/>
      <c r="AV259" s="14"/>
      <c r="AX259" s="14"/>
      <c r="AZ259" s="157"/>
      <c r="BA259" s="157"/>
      <c r="BB259" s="157"/>
      <c r="BC259" s="157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7"/>
      <c r="AR260" s="157"/>
      <c r="AT260" s="14"/>
      <c r="AV260" s="14"/>
      <c r="AX260" s="14"/>
      <c r="AZ260" s="157"/>
      <c r="BA260" s="157"/>
      <c r="BB260" s="157"/>
      <c r="BC260" s="157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7"/>
      <c r="AR261" s="157"/>
      <c r="AT261" s="14"/>
      <c r="AV261" s="14"/>
      <c r="AX261" s="14"/>
      <c r="AZ261" s="157"/>
      <c r="BA261" s="157"/>
      <c r="BB261" s="157"/>
      <c r="BC261" s="157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7"/>
      <c r="AR262" s="157"/>
      <c r="AT262" s="14"/>
      <c r="AV262" s="14"/>
      <c r="AX262" s="14"/>
      <c r="AZ262" s="157"/>
      <c r="BA262" s="157"/>
      <c r="BB262" s="157"/>
      <c r="BC262" s="157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7"/>
      <c r="AR263" s="157"/>
      <c r="AT263" s="14"/>
      <c r="AV263" s="14"/>
      <c r="AX263" s="14"/>
      <c r="AZ263" s="157"/>
      <c r="BA263" s="157"/>
      <c r="BB263" s="157"/>
      <c r="BC263" s="157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7"/>
      <c r="AR264" s="157"/>
      <c r="AT264" s="14"/>
      <c r="AV264" s="14"/>
      <c r="AX264" s="14"/>
      <c r="AZ264" s="157"/>
      <c r="BA264" s="157"/>
      <c r="BB264" s="157"/>
      <c r="BC264" s="157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7"/>
      <c r="AR265" s="157"/>
      <c r="AT265" s="14"/>
      <c r="AV265" s="14"/>
      <c r="AX265" s="14"/>
      <c r="AZ265" s="157"/>
      <c r="BA265" s="157"/>
      <c r="BB265" s="157"/>
      <c r="BC265" s="157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7"/>
      <c r="AR266" s="157"/>
      <c r="AT266" s="14"/>
      <c r="AV266" s="14"/>
      <c r="AX266" s="14"/>
      <c r="AZ266" s="157"/>
      <c r="BA266" s="157"/>
      <c r="BB266" s="157"/>
      <c r="BC266" s="157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7"/>
      <c r="AR267" s="157"/>
      <c r="AT267" s="14"/>
      <c r="AV267" s="14"/>
      <c r="AX267" s="14"/>
      <c r="AZ267" s="157"/>
      <c r="BA267" s="157"/>
      <c r="BB267" s="157"/>
      <c r="BC267" s="157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7"/>
      <c r="AR268" s="157"/>
      <c r="AT268" s="14"/>
      <c r="AV268" s="14"/>
      <c r="AX268" s="14"/>
      <c r="AZ268" s="157"/>
      <c r="BA268" s="157"/>
      <c r="BB268" s="157"/>
      <c r="BC268" s="157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7"/>
      <c r="AR269" s="157"/>
      <c r="AT269" s="14"/>
      <c r="AV269" s="14"/>
      <c r="AX269" s="14"/>
      <c r="AZ269" s="157"/>
      <c r="BA269" s="157"/>
      <c r="BB269" s="157"/>
      <c r="BC269" s="157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7"/>
      <c r="AR270" s="157"/>
      <c r="AT270" s="14"/>
      <c r="AV270" s="14"/>
      <c r="AX270" s="14"/>
      <c r="AZ270" s="157"/>
      <c r="BA270" s="157"/>
      <c r="BB270" s="157"/>
      <c r="BC270" s="157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7"/>
      <c r="AR271" s="157"/>
      <c r="AT271" s="14"/>
      <c r="AV271" s="14"/>
      <c r="AX271" s="14"/>
      <c r="AZ271" s="157"/>
      <c r="BA271" s="157"/>
      <c r="BB271" s="157"/>
      <c r="BC271" s="157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7"/>
      <c r="AR272" s="157"/>
      <c r="AT272" s="14"/>
      <c r="AV272" s="14"/>
      <c r="AX272" s="14"/>
      <c r="AZ272" s="157"/>
      <c r="BA272" s="157"/>
      <c r="BB272" s="157"/>
      <c r="BC272" s="157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42:76">
      <c r="AP273" s="157"/>
      <c r="AR273" s="157"/>
      <c r="AT273" s="14"/>
      <c r="AV273" s="14"/>
      <c r="AX273" s="14"/>
      <c r="AZ273" s="157"/>
      <c r="BA273" s="157"/>
      <c r="BB273" s="157"/>
      <c r="BC273" s="157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42:76">
      <c r="AP274" s="157"/>
      <c r="AR274" s="157"/>
      <c r="AT274" s="14"/>
      <c r="AV274" s="14"/>
      <c r="AX274" s="14"/>
      <c r="AZ274" s="157"/>
      <c r="BA274" s="157"/>
      <c r="BB274" s="157"/>
      <c r="BC274" s="157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42:76">
      <c r="AP275" s="157"/>
      <c r="AR275" s="157"/>
      <c r="AT275" s="14"/>
      <c r="AV275" s="14"/>
      <c r="AX275" s="14"/>
      <c r="AZ275" s="157"/>
      <c r="BA275" s="157"/>
      <c r="BB275" s="157"/>
      <c r="BC275" s="157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42:76">
      <c r="AP276" s="157"/>
      <c r="AR276" s="157"/>
      <c r="AT276" s="14"/>
      <c r="AV276" s="14"/>
      <c r="AX276" s="14"/>
      <c r="AZ276" s="157"/>
      <c r="BA276" s="157"/>
      <c r="BB276" s="157"/>
      <c r="BC276" s="157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42:76">
      <c r="AP277" s="157"/>
      <c r="AR277" s="157"/>
      <c r="AT277" s="14"/>
      <c r="AV277" s="14"/>
      <c r="AX277" s="14"/>
      <c r="AZ277" s="157"/>
      <c r="BA277" s="157"/>
      <c r="BB277" s="157"/>
      <c r="BC277" s="157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42:76">
      <c r="AP278" s="157"/>
      <c r="AR278" s="157"/>
      <c r="AT278" s="14"/>
      <c r="AV278" s="14"/>
      <c r="AX278" s="14"/>
      <c r="AZ278" s="157"/>
      <c r="BA278" s="157"/>
      <c r="BB278" s="157"/>
      <c r="BC278" s="157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42:76">
      <c r="AP279" s="157"/>
      <c r="AR279" s="157"/>
      <c r="AT279" s="14"/>
      <c r="AV279" s="14"/>
      <c r="AX279" s="14"/>
      <c r="AZ279" s="157"/>
      <c r="BA279" s="157"/>
      <c r="BB279" s="157"/>
      <c r="BC279" s="157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42:76">
      <c r="AP280" s="157"/>
      <c r="AR280" s="157"/>
      <c r="AT280" s="14"/>
      <c r="AV280" s="14"/>
      <c r="AX280" s="14"/>
      <c r="AZ280" s="157"/>
      <c r="BA280" s="157"/>
      <c r="BB280" s="157"/>
      <c r="BC280" s="157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42:76">
      <c r="AP281" s="157"/>
      <c r="AR281" s="157"/>
      <c r="AT281" s="14"/>
      <c r="AV281" s="14"/>
      <c r="AX281" s="14"/>
      <c r="AZ281" s="157"/>
      <c r="BA281" s="157"/>
      <c r="BB281" s="157"/>
      <c r="BC281" s="157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42:76">
      <c r="AP282" s="157"/>
      <c r="AR282" s="157"/>
      <c r="AT282" s="14"/>
      <c r="AV282" s="14"/>
      <c r="AX282" s="14"/>
      <c r="AZ282" s="157"/>
      <c r="BA282" s="157"/>
      <c r="BB282" s="157"/>
      <c r="BC282" s="157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42:76">
      <c r="AP283" s="157"/>
      <c r="AR283" s="157"/>
      <c r="AT283" s="14"/>
      <c r="AV283" s="14"/>
      <c r="AX283" s="14"/>
      <c r="AZ283" s="157"/>
      <c r="BA283" s="157"/>
      <c r="BB283" s="157"/>
      <c r="BC283" s="157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42:76">
      <c r="AP284" s="157"/>
      <c r="AR284" s="157"/>
      <c r="AT284" s="14"/>
      <c r="AV284" s="14"/>
      <c r="AX284" s="14"/>
      <c r="AZ284" s="157"/>
      <c r="BA284" s="157"/>
      <c r="BB284" s="157"/>
      <c r="BC284" s="157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42:76">
      <c r="AP285" s="157"/>
      <c r="AR285" s="157"/>
      <c r="AT285" s="14"/>
      <c r="AV285" s="14"/>
      <c r="AX285" s="14"/>
      <c r="AZ285" s="157"/>
      <c r="BA285" s="157"/>
      <c r="BB285" s="157"/>
      <c r="BC285" s="157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42:76">
      <c r="AP286" s="157"/>
      <c r="AR286" s="157"/>
      <c r="AT286" s="14"/>
      <c r="AV286" s="14"/>
      <c r="AX286" s="14"/>
      <c r="AZ286" s="157"/>
      <c r="BA286" s="157"/>
      <c r="BB286" s="157"/>
      <c r="BC286" s="157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</row>
    <row r="287" spans="42:76">
      <c r="AP287" s="157"/>
      <c r="AR287" s="157"/>
      <c r="AT287" s="14"/>
      <c r="AV287" s="14"/>
      <c r="AX287" s="14"/>
      <c r="AZ287" s="157"/>
      <c r="BA287" s="157"/>
      <c r="BB287" s="157"/>
      <c r="BC287" s="157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</row>
    <row r="288" spans="42:76">
      <c r="AP288" s="157"/>
      <c r="AR288" s="157"/>
      <c r="AT288" s="14"/>
      <c r="AV288" s="14"/>
      <c r="AX288" s="14"/>
      <c r="AZ288" s="157"/>
      <c r="BA288" s="157"/>
      <c r="BB288" s="157"/>
      <c r="BC288" s="157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</row>
    <row r="289" spans="42:76">
      <c r="AP289" s="157"/>
      <c r="AR289" s="157"/>
      <c r="AT289" s="14"/>
      <c r="AV289" s="14"/>
      <c r="AX289" s="14"/>
      <c r="AZ289" s="157"/>
      <c r="BA289" s="157"/>
      <c r="BB289" s="157"/>
      <c r="BC289" s="157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</row>
    <row r="290" spans="42:76">
      <c r="AP290" s="157"/>
      <c r="AR290" s="157"/>
      <c r="AT290" s="14"/>
      <c r="AV290" s="14"/>
      <c r="AX290" s="14"/>
      <c r="AZ290" s="157"/>
      <c r="BA290" s="157"/>
      <c r="BB290" s="157"/>
      <c r="BC290" s="157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</row>
    <row r="291" spans="42:76">
      <c r="AP291" s="157"/>
      <c r="AR291" s="157"/>
      <c r="AT291" s="14"/>
      <c r="AV291" s="14"/>
      <c r="AX291" s="14"/>
      <c r="AZ291" s="157"/>
      <c r="BA291" s="157"/>
      <c r="BB291" s="157"/>
      <c r="BC291" s="157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</row>
    <row r="292" spans="42:76">
      <c r="AP292" s="157"/>
      <c r="AR292" s="157"/>
      <c r="AT292" s="14"/>
      <c r="AV292" s="14"/>
      <c r="AX292" s="14"/>
      <c r="AZ292" s="157"/>
      <c r="BA292" s="157"/>
      <c r="BB292" s="157"/>
      <c r="BC292" s="157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</row>
    <row r="293" spans="42:76">
      <c r="AP293" s="157"/>
      <c r="AR293" s="157"/>
      <c r="AT293" s="14"/>
      <c r="AV293" s="14"/>
      <c r="AX293" s="14"/>
      <c r="AZ293" s="157"/>
      <c r="BA293" s="157"/>
      <c r="BB293" s="157"/>
      <c r="BC293" s="157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</row>
    <row r="294" spans="42:76">
      <c r="AP294" s="157"/>
      <c r="AR294" s="157"/>
      <c r="AT294" s="14"/>
      <c r="AV294" s="14"/>
      <c r="AX294" s="14"/>
      <c r="AZ294" s="157"/>
      <c r="BA294" s="157"/>
      <c r="BB294" s="157"/>
      <c r="BC294" s="157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</row>
    <row r="295" spans="42:76">
      <c r="AP295" s="157"/>
      <c r="AR295" s="157"/>
      <c r="AT295" s="14"/>
      <c r="AV295" s="14"/>
      <c r="AX295" s="14"/>
      <c r="AZ295" s="157"/>
      <c r="BA295" s="157"/>
      <c r="BB295" s="157"/>
      <c r="BC295" s="157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</row>
    <row r="296" spans="42:76">
      <c r="AP296" s="157"/>
      <c r="AR296" s="157"/>
      <c r="AT296" s="14"/>
      <c r="AV296" s="14"/>
      <c r="AX296" s="14"/>
      <c r="AZ296" s="157"/>
      <c r="BA296" s="157"/>
      <c r="BB296" s="157"/>
      <c r="BC296" s="157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</row>
    <row r="297" spans="42:76">
      <c r="AP297" s="157"/>
      <c r="AR297" s="157"/>
      <c r="AT297" s="14"/>
      <c r="AV297" s="14"/>
      <c r="AX297" s="14"/>
      <c r="AZ297" s="157"/>
      <c r="BA297" s="157"/>
      <c r="BB297" s="157"/>
      <c r="BC297" s="157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</row>
    <row r="298" spans="42:76">
      <c r="AP298" s="157"/>
      <c r="AR298" s="157"/>
      <c r="AT298" s="14"/>
      <c r="AV298" s="14"/>
      <c r="AX298" s="14"/>
      <c r="AZ298" s="157"/>
      <c r="BA298" s="157"/>
      <c r="BB298" s="157"/>
      <c r="BC298" s="157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</row>
    <row r="299" spans="42:76">
      <c r="AP299" s="157"/>
      <c r="AR299" s="157"/>
      <c r="AT299" s="14"/>
      <c r="AV299" s="14"/>
      <c r="AX299" s="14"/>
      <c r="AZ299" s="157"/>
      <c r="BA299" s="157"/>
      <c r="BB299" s="157"/>
      <c r="BC299" s="157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</row>
    <row r="300" spans="42:76">
      <c r="AP300" s="157"/>
      <c r="AR300" s="157"/>
      <c r="AT300" s="14"/>
      <c r="AV300" s="14"/>
      <c r="AX300" s="14"/>
      <c r="AZ300" s="157"/>
      <c r="BA300" s="157"/>
      <c r="BB300" s="157"/>
      <c r="BC300" s="157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</row>
    <row r="301" spans="42:76">
      <c r="AP301" s="157"/>
      <c r="AR301" s="157"/>
      <c r="AT301" s="14"/>
      <c r="AV301" s="14"/>
      <c r="AX301" s="14"/>
      <c r="AZ301" s="157"/>
      <c r="BA301" s="157"/>
      <c r="BB301" s="157"/>
      <c r="BC301" s="157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</row>
    <row r="302" spans="42:76">
      <c r="AP302" s="157"/>
      <c r="AR302" s="157"/>
      <c r="AT302" s="14"/>
      <c r="AV302" s="14"/>
      <c r="AX302" s="14"/>
      <c r="AZ302" s="157"/>
      <c r="BA302" s="157"/>
      <c r="BB302" s="157"/>
      <c r="BC302" s="157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</row>
    <row r="303" spans="42:76">
      <c r="AP303" s="157"/>
      <c r="AR303" s="157"/>
      <c r="AT303" s="14"/>
      <c r="AV303" s="14"/>
      <c r="AX303" s="14"/>
      <c r="AZ303" s="157"/>
      <c r="BA303" s="157"/>
      <c r="BB303" s="157"/>
      <c r="BC303" s="157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</row>
    <row r="304" spans="42:76">
      <c r="AP304" s="157"/>
      <c r="AR304" s="157"/>
      <c r="AT304" s="14"/>
      <c r="AV304" s="14"/>
      <c r="AX304" s="14"/>
      <c r="AZ304" s="157"/>
      <c r="BA304" s="157"/>
      <c r="BB304" s="157"/>
      <c r="BC304" s="157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</row>
    <row r="305" spans="42:76">
      <c r="AP305" s="157"/>
      <c r="AR305" s="157"/>
      <c r="AT305" s="14"/>
      <c r="AV305" s="14"/>
      <c r="AX305" s="14"/>
      <c r="AZ305" s="157"/>
      <c r="BA305" s="157"/>
      <c r="BB305" s="157"/>
      <c r="BC305" s="157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</row>
    <row r="306" spans="42:76">
      <c r="AP306" s="157"/>
      <c r="AR306" s="157"/>
      <c r="AT306" s="14"/>
      <c r="AV306" s="14"/>
      <c r="AX306" s="14"/>
      <c r="AZ306" s="157"/>
      <c r="BA306" s="157"/>
      <c r="BB306" s="157"/>
      <c r="BC306" s="157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</row>
    <row r="307" spans="42:76">
      <c r="AP307" s="157"/>
      <c r="AR307" s="157"/>
      <c r="AT307" s="14"/>
      <c r="AV307" s="14"/>
      <c r="AX307" s="14"/>
      <c r="AZ307" s="157"/>
      <c r="BA307" s="157"/>
      <c r="BB307" s="157"/>
      <c r="BC307" s="157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</row>
    <row r="308" spans="42:76">
      <c r="AP308" s="157"/>
      <c r="AR308" s="157"/>
      <c r="AT308" s="14"/>
      <c r="AV308" s="14"/>
      <c r="AX308" s="14"/>
      <c r="AZ308" s="157"/>
      <c r="BA308" s="157"/>
      <c r="BB308" s="157"/>
      <c r="BC308" s="157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</row>
    <row r="309" spans="42:76">
      <c r="AP309" s="157"/>
      <c r="AR309" s="157"/>
      <c r="AT309" s="14"/>
      <c r="AV309" s="14"/>
      <c r="AX309" s="14"/>
      <c r="AZ309" s="157"/>
      <c r="BA309" s="157"/>
      <c r="BB309" s="157"/>
      <c r="BC309" s="157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</row>
    <row r="310" spans="42:76">
      <c r="AP310" s="157"/>
      <c r="AR310" s="157"/>
      <c r="AT310" s="14"/>
      <c r="AV310" s="14"/>
      <c r="AX310" s="14"/>
      <c r="AZ310" s="157"/>
      <c r="BA310" s="157"/>
      <c r="BB310" s="157"/>
      <c r="BC310" s="157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</row>
    <row r="311" spans="42:76">
      <c r="AP311" s="157"/>
      <c r="AR311" s="157"/>
      <c r="AT311" s="14"/>
      <c r="AV311" s="14"/>
      <c r="AX311" s="14"/>
      <c r="AZ311" s="157"/>
      <c r="BA311" s="157"/>
      <c r="BB311" s="157"/>
      <c r="BC311" s="157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</row>
    <row r="312" spans="42:76">
      <c r="AP312" s="157"/>
      <c r="AR312" s="157"/>
      <c r="AT312" s="14"/>
      <c r="AV312" s="14"/>
      <c r="AX312" s="14"/>
      <c r="AZ312" s="157"/>
      <c r="BA312" s="157"/>
      <c r="BB312" s="157"/>
      <c r="BC312" s="157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</row>
    <row r="313" spans="42:76">
      <c r="AP313" s="157"/>
      <c r="AR313" s="157"/>
      <c r="AT313" s="14"/>
      <c r="AV313" s="14"/>
      <c r="AX313" s="14"/>
      <c r="AZ313" s="157"/>
      <c r="BA313" s="157"/>
      <c r="BB313" s="157"/>
      <c r="BC313" s="157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</row>
    <row r="314" spans="42:76">
      <c r="AP314" s="157"/>
      <c r="AR314" s="157"/>
      <c r="AT314" s="14"/>
      <c r="AV314" s="14"/>
      <c r="AX314" s="14"/>
      <c r="AZ314" s="157"/>
      <c r="BA314" s="157"/>
      <c r="BB314" s="157"/>
      <c r="BC314" s="157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</row>
    <row r="315" spans="42:76">
      <c r="AP315" s="157"/>
      <c r="AR315" s="157"/>
      <c r="AT315" s="14"/>
      <c r="AV315" s="14"/>
      <c r="AX315" s="14"/>
      <c r="AZ315" s="157"/>
      <c r="BA315" s="157"/>
      <c r="BB315" s="157"/>
      <c r="BC315" s="157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</row>
    <row r="316" spans="42:76">
      <c r="AP316" s="157"/>
      <c r="AR316" s="157"/>
      <c r="AT316" s="14"/>
      <c r="AV316" s="14"/>
      <c r="AX316" s="14"/>
      <c r="AZ316" s="157"/>
      <c r="BA316" s="157"/>
      <c r="BB316" s="157"/>
      <c r="BC316" s="157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</row>
    <row r="317" spans="42:76">
      <c r="AP317" s="157"/>
      <c r="AR317" s="157"/>
      <c r="AT317" s="14"/>
      <c r="AV317" s="14"/>
      <c r="AX317" s="14"/>
      <c r="AZ317" s="157"/>
      <c r="BA317" s="157"/>
      <c r="BB317" s="157"/>
      <c r="BC317" s="157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</row>
    <row r="318" spans="42:76">
      <c r="AP318" s="157"/>
      <c r="AR318" s="157"/>
      <c r="AT318" s="14"/>
      <c r="AV318" s="14"/>
      <c r="AX318" s="14"/>
      <c r="AZ318" s="157"/>
      <c r="BA318" s="157"/>
      <c r="BB318" s="157"/>
      <c r="BC318" s="157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</row>
    <row r="319" spans="42:76">
      <c r="AP319" s="157"/>
      <c r="AR319" s="157"/>
      <c r="AT319" s="14"/>
      <c r="AV319" s="14"/>
      <c r="AX319" s="14"/>
      <c r="AZ319" s="157"/>
      <c r="BA319" s="157"/>
      <c r="BB319" s="157"/>
      <c r="BC319" s="157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</row>
    <row r="320" spans="42:76">
      <c r="AP320" s="157"/>
      <c r="AR320" s="157"/>
      <c r="AT320" s="14"/>
      <c r="AV320" s="14"/>
      <c r="AX320" s="14"/>
      <c r="AZ320" s="157"/>
      <c r="BA320" s="157"/>
      <c r="BB320" s="157"/>
      <c r="BC320" s="157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</row>
    <row r="321" spans="42:76">
      <c r="AP321" s="157"/>
      <c r="AR321" s="157"/>
      <c r="AT321" s="14"/>
      <c r="AV321" s="14"/>
      <c r="AX321" s="14"/>
      <c r="AZ321" s="157"/>
      <c r="BA321" s="157"/>
      <c r="BB321" s="157"/>
      <c r="BC321" s="157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</row>
    <row r="322" spans="42:76">
      <c r="AP322" s="157"/>
      <c r="AR322" s="157"/>
      <c r="AT322" s="14"/>
      <c r="AV322" s="14"/>
      <c r="AX322" s="14"/>
      <c r="AZ322" s="157"/>
      <c r="BA322" s="157"/>
      <c r="BB322" s="157"/>
      <c r="BC322" s="157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</row>
    <row r="323" spans="42:76">
      <c r="AP323" s="157"/>
      <c r="AR323" s="157"/>
      <c r="AT323" s="14"/>
      <c r="AV323" s="14"/>
      <c r="AX323" s="14"/>
      <c r="AZ323" s="157"/>
      <c r="BA323" s="157"/>
      <c r="BB323" s="157"/>
      <c r="BC323" s="157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</row>
    <row r="324" spans="42:76">
      <c r="AP324" s="157"/>
      <c r="AR324" s="157"/>
      <c r="AT324" s="14"/>
      <c r="AV324" s="14"/>
      <c r="AX324" s="14"/>
      <c r="AZ324" s="157"/>
      <c r="BA324" s="157"/>
      <c r="BB324" s="157"/>
      <c r="BC324" s="157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</row>
    <row r="325" spans="42:76">
      <c r="AP325" s="157"/>
      <c r="AR325" s="157"/>
      <c r="AT325" s="14"/>
      <c r="AV325" s="14"/>
      <c r="AX325" s="14"/>
      <c r="AZ325" s="157"/>
      <c r="BA325" s="157"/>
      <c r="BB325" s="157"/>
      <c r="BC325" s="157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</row>
    <row r="326" spans="42:76">
      <c r="AP326" s="157"/>
      <c r="AR326" s="157"/>
      <c r="AT326" s="14"/>
      <c r="AV326" s="14"/>
      <c r="AX326" s="14"/>
      <c r="AZ326" s="157"/>
      <c r="BA326" s="157"/>
      <c r="BB326" s="157"/>
      <c r="BC326" s="157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</row>
    <row r="327" spans="42:76">
      <c r="AP327" s="157"/>
      <c r="AR327" s="157"/>
      <c r="AT327" s="14"/>
      <c r="AV327" s="14"/>
      <c r="AX327" s="14"/>
      <c r="AZ327" s="157"/>
      <c r="BA327" s="157"/>
      <c r="BB327" s="157"/>
      <c r="BC327" s="157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</row>
    <row r="328" spans="42:76">
      <c r="AP328" s="157"/>
      <c r="AR328" s="157"/>
      <c r="AT328" s="14"/>
      <c r="AV328" s="14"/>
      <c r="AX328" s="14"/>
      <c r="AZ328" s="157"/>
      <c r="BA328" s="157"/>
      <c r="BB328" s="157"/>
      <c r="BC328" s="157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</row>
    <row r="329" spans="42:76">
      <c r="AP329" s="157"/>
      <c r="AR329" s="157"/>
      <c r="AT329" s="14"/>
      <c r="AV329" s="14"/>
      <c r="AX329" s="14"/>
      <c r="AZ329" s="157"/>
      <c r="BA329" s="157"/>
      <c r="BB329" s="157"/>
      <c r="BC329" s="157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</row>
    <row r="330" spans="42:76">
      <c r="AP330" s="157"/>
      <c r="AR330" s="157"/>
      <c r="AT330" s="14"/>
      <c r="AV330" s="14"/>
      <c r="AX330" s="14"/>
      <c r="AZ330" s="157"/>
      <c r="BA330" s="157"/>
      <c r="BB330" s="157"/>
      <c r="BC330" s="157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</row>
    <row r="331" spans="42:76">
      <c r="AP331" s="157"/>
      <c r="AR331" s="157"/>
      <c r="AT331" s="14"/>
      <c r="AV331" s="14"/>
      <c r="AX331" s="14"/>
      <c r="AZ331" s="157"/>
      <c r="BA331" s="157"/>
      <c r="BB331" s="157"/>
      <c r="BC331" s="157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</row>
    <row r="332" spans="42:76">
      <c r="AP332" s="157"/>
      <c r="AR332" s="157"/>
      <c r="AT332" s="14"/>
      <c r="AV332" s="14"/>
      <c r="AX332" s="14"/>
      <c r="AZ332" s="157"/>
      <c r="BA332" s="157"/>
      <c r="BB332" s="157"/>
      <c r="BC332" s="157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</row>
    <row r="333" spans="42:76">
      <c r="AP333" s="157"/>
      <c r="AR333" s="157"/>
      <c r="AT333" s="14"/>
      <c r="AV333" s="14"/>
      <c r="AX333" s="14"/>
      <c r="AZ333" s="157"/>
      <c r="BA333" s="157"/>
      <c r="BB333" s="157"/>
      <c r="BC333" s="157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</row>
    <row r="334" spans="42:76">
      <c r="AP334" s="157"/>
      <c r="AR334" s="157"/>
      <c r="AT334" s="14"/>
      <c r="AV334" s="14"/>
      <c r="AX334" s="14"/>
      <c r="AZ334" s="157"/>
      <c r="BA334" s="157"/>
      <c r="BB334" s="157"/>
      <c r="BC334" s="157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</row>
    <row r="335" spans="42:76">
      <c r="AP335" s="157"/>
      <c r="AR335" s="157"/>
      <c r="AT335" s="14"/>
      <c r="AV335" s="14"/>
      <c r="AX335" s="14"/>
      <c r="AZ335" s="157"/>
      <c r="BA335" s="157"/>
      <c r="BB335" s="157"/>
      <c r="BC335" s="157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</row>
    <row r="336" spans="42:76">
      <c r="AP336" s="157"/>
      <c r="AR336" s="157"/>
      <c r="AT336" s="14"/>
      <c r="AV336" s="14"/>
      <c r="AX336" s="14"/>
      <c r="AZ336" s="157"/>
      <c r="BA336" s="157"/>
      <c r="BB336" s="157"/>
      <c r="BC336" s="157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</row>
    <row r="337" spans="42:76">
      <c r="AP337" s="157"/>
      <c r="AR337" s="157"/>
      <c r="AT337" s="14"/>
      <c r="AV337" s="14"/>
      <c r="AX337" s="14"/>
      <c r="AZ337" s="157"/>
      <c r="BA337" s="157"/>
      <c r="BB337" s="157"/>
      <c r="BC337" s="157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</row>
    <row r="338" spans="42:76">
      <c r="AP338" s="157"/>
      <c r="AR338" s="157"/>
      <c r="AT338" s="14"/>
      <c r="AV338" s="14"/>
      <c r="AX338" s="14"/>
      <c r="AZ338" s="157"/>
      <c r="BA338" s="157"/>
      <c r="BB338" s="157"/>
      <c r="BC338" s="157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</row>
    <row r="339" spans="42:76">
      <c r="AP339" s="157"/>
      <c r="AR339" s="157"/>
      <c r="AT339" s="14"/>
      <c r="AV339" s="14"/>
      <c r="AX339" s="14"/>
      <c r="AZ339" s="157"/>
      <c r="BA339" s="157"/>
      <c r="BB339" s="157"/>
      <c r="BC339" s="157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</row>
    <row r="340" spans="42:76">
      <c r="AP340" s="157"/>
      <c r="AR340" s="157"/>
      <c r="AT340" s="14"/>
      <c r="AV340" s="14"/>
      <c r="AX340" s="14"/>
      <c r="AZ340" s="157"/>
      <c r="BA340" s="157"/>
      <c r="BB340" s="157"/>
      <c r="BC340" s="157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</row>
    <row r="341" spans="42:76">
      <c r="AP341" s="157"/>
      <c r="AR341" s="157"/>
      <c r="AT341" s="14"/>
      <c r="AV341" s="14"/>
      <c r="AX341" s="14"/>
      <c r="AZ341" s="157"/>
      <c r="BA341" s="157"/>
      <c r="BB341" s="157"/>
      <c r="BC341" s="157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</row>
    <row r="342" spans="42:76">
      <c r="AP342" s="157"/>
      <c r="AR342" s="157"/>
      <c r="AT342" s="14"/>
      <c r="AV342" s="14"/>
      <c r="AX342" s="14"/>
      <c r="AZ342" s="157"/>
      <c r="BA342" s="157"/>
      <c r="BB342" s="157"/>
      <c r="BC342" s="157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</row>
    <row r="343" spans="42:76">
      <c r="AP343" s="157"/>
      <c r="AR343" s="157"/>
      <c r="AT343" s="14"/>
      <c r="AV343" s="14"/>
      <c r="AX343" s="14"/>
      <c r="AZ343" s="157"/>
      <c r="BA343" s="157"/>
      <c r="BB343" s="157"/>
      <c r="BC343" s="157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</row>
    <row r="344" spans="42:76">
      <c r="AP344" s="157"/>
      <c r="AR344" s="157"/>
      <c r="AT344" s="14"/>
      <c r="AV344" s="14"/>
      <c r="AX344" s="14"/>
      <c r="AZ344" s="157"/>
      <c r="BA344" s="157"/>
      <c r="BB344" s="157"/>
      <c r="BC344" s="157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</row>
    <row r="345" spans="42:76">
      <c r="AP345" s="157"/>
      <c r="AR345" s="157"/>
      <c r="AT345" s="14"/>
      <c r="AV345" s="14"/>
      <c r="AX345" s="14"/>
      <c r="AZ345" s="157"/>
      <c r="BA345" s="157"/>
      <c r="BB345" s="157"/>
      <c r="BC345" s="157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</row>
    <row r="346" spans="42:76">
      <c r="AP346" s="157"/>
      <c r="AR346" s="157"/>
      <c r="AT346" s="14"/>
      <c r="AV346" s="14"/>
      <c r="AX346" s="14"/>
      <c r="AZ346" s="157"/>
      <c r="BA346" s="157"/>
      <c r="BB346" s="157"/>
      <c r="BC346" s="157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</row>
    <row r="347" spans="42:76">
      <c r="AP347" s="157"/>
      <c r="AR347" s="157"/>
      <c r="AT347" s="14"/>
      <c r="AV347" s="14"/>
      <c r="AX347" s="14"/>
      <c r="AZ347" s="157"/>
      <c r="BA347" s="157"/>
      <c r="BB347" s="157"/>
      <c r="BC347" s="157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</row>
    <row r="348" spans="42:76">
      <c r="AP348" s="157"/>
      <c r="AR348" s="157"/>
      <c r="AT348" s="14"/>
      <c r="AV348" s="14"/>
      <c r="AX348" s="14"/>
      <c r="AZ348" s="157"/>
      <c r="BA348" s="157"/>
      <c r="BB348" s="157"/>
      <c r="BC348" s="157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</row>
    <row r="349" spans="42:76">
      <c r="AP349" s="157"/>
      <c r="AR349" s="157"/>
      <c r="AT349" s="14"/>
      <c r="AV349" s="14"/>
      <c r="AX349" s="14"/>
      <c r="AZ349" s="157"/>
      <c r="BA349" s="157"/>
      <c r="BB349" s="157"/>
      <c r="BC349" s="157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</row>
    <row r="350" spans="42:76">
      <c r="AP350" s="157"/>
      <c r="AR350" s="157"/>
      <c r="AT350" s="14"/>
      <c r="AV350" s="14"/>
      <c r="AX350" s="14"/>
      <c r="AZ350" s="157"/>
      <c r="BA350" s="157"/>
      <c r="BB350" s="157"/>
      <c r="BC350" s="157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</row>
    <row r="351" spans="42:76">
      <c r="AP351" s="157"/>
      <c r="AR351" s="157"/>
      <c r="AT351" s="14"/>
      <c r="AV351" s="14"/>
      <c r="AX351" s="14"/>
      <c r="AZ351" s="157"/>
      <c r="BA351" s="157"/>
      <c r="BB351" s="157"/>
      <c r="BC351" s="157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</row>
    <row r="352" spans="42:76">
      <c r="AP352" s="157"/>
      <c r="AR352" s="157"/>
      <c r="AT352" s="14"/>
      <c r="AV352" s="14"/>
      <c r="AX352" s="14"/>
      <c r="AZ352" s="157"/>
      <c r="BA352" s="157"/>
      <c r="BB352" s="157"/>
      <c r="BC352" s="157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</row>
    <row r="353" spans="34:76">
      <c r="AP353" s="157"/>
      <c r="AR353" s="157"/>
      <c r="AT353" s="14"/>
      <c r="AV353" s="14"/>
      <c r="AX353" s="14"/>
      <c r="AZ353" s="157"/>
      <c r="BA353" s="157"/>
      <c r="BB353" s="157"/>
      <c r="BC353" s="157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</row>
    <row r="354" spans="34:76">
      <c r="AP354" s="157"/>
      <c r="AR354" s="157"/>
      <c r="AT354" s="14"/>
      <c r="AV354" s="14"/>
      <c r="AX354" s="14"/>
      <c r="AZ354" s="157"/>
      <c r="BA354" s="157"/>
      <c r="BB354" s="157"/>
      <c r="BC354" s="157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</row>
    <row r="355" spans="34:76">
      <c r="AP355" s="157"/>
      <c r="AR355" s="157"/>
      <c r="AT355" s="14"/>
      <c r="AV355" s="14"/>
      <c r="AX355" s="14"/>
      <c r="AZ355" s="157"/>
      <c r="BA355" s="157"/>
      <c r="BB355" s="157"/>
      <c r="BC355" s="157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</row>
    <row r="356" spans="34:76">
      <c r="AP356" s="157"/>
      <c r="AR356" s="157"/>
      <c r="AT356" s="14"/>
      <c r="AV356" s="14"/>
      <c r="AX356" s="14"/>
      <c r="AZ356" s="157"/>
      <c r="BA356" s="157"/>
      <c r="BB356" s="157"/>
      <c r="BC356" s="157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</row>
    <row r="357" spans="34:76">
      <c r="AP357" s="157"/>
      <c r="AR357" s="157"/>
      <c r="AT357" s="14"/>
      <c r="AV357" s="14"/>
      <c r="AX357" s="14"/>
      <c r="AZ357" s="157"/>
      <c r="BA357" s="157"/>
      <c r="BB357" s="157"/>
      <c r="BC357" s="157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</row>
    <row r="358" spans="34:76">
      <c r="AP358" s="157"/>
      <c r="AR358" s="157"/>
      <c r="AT358" s="14"/>
      <c r="AV358" s="14"/>
      <c r="AX358" s="14"/>
      <c r="AZ358" s="157"/>
      <c r="BA358" s="157"/>
      <c r="BB358" s="157"/>
      <c r="BC358" s="157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</row>
    <row r="359" spans="34:76">
      <c r="AP359" s="157"/>
      <c r="AR359" s="157"/>
      <c r="AT359" s="14"/>
      <c r="AV359" s="14"/>
      <c r="AX359" s="14"/>
      <c r="AZ359" s="157"/>
      <c r="BA359" s="157"/>
      <c r="BB359" s="157"/>
      <c r="BC359" s="157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</row>
    <row r="360" spans="34:76">
      <c r="AH360" s="31"/>
      <c r="AI360" s="31"/>
      <c r="AJ360" s="31"/>
      <c r="AK360" s="31"/>
      <c r="AL360" s="31"/>
      <c r="AM360" s="31"/>
      <c r="AN360" s="76"/>
      <c r="AO360" s="76"/>
      <c r="AP360" s="158"/>
      <c r="AQ360" s="76"/>
      <c r="AR360" s="158"/>
      <c r="AS360" s="76"/>
      <c r="AT360" s="31"/>
      <c r="AU360" s="76"/>
      <c r="AV360" s="31"/>
      <c r="AW360" s="76"/>
      <c r="AX360" s="31"/>
      <c r="AY360" s="76"/>
      <c r="AZ360" s="158"/>
      <c r="BA360" s="157"/>
      <c r="BB360" s="157"/>
      <c r="BC360" s="157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</row>
    <row r="361" spans="34:76">
      <c r="AH361" s="35"/>
      <c r="AI361" s="35"/>
      <c r="AJ361" s="35"/>
      <c r="AK361" s="35"/>
      <c r="AL361" s="35"/>
      <c r="AM361" s="35"/>
      <c r="AN361" s="77"/>
      <c r="AO361" s="77"/>
      <c r="AP361" s="159"/>
      <c r="AQ361" s="77"/>
      <c r="AR361" s="159"/>
      <c r="AS361" s="77"/>
      <c r="AT361" s="35"/>
      <c r="AU361" s="77"/>
      <c r="AV361" s="35"/>
      <c r="AW361" s="77"/>
      <c r="AX361" s="35"/>
      <c r="AY361" s="77"/>
      <c r="AZ361" s="159"/>
      <c r="BA361" s="158"/>
      <c r="BB361" s="158"/>
      <c r="BC361" s="158"/>
      <c r="BD361" s="31"/>
      <c r="BE361" s="31"/>
      <c r="BF361" s="31"/>
      <c r="BG361" s="31"/>
      <c r="BH361" s="31"/>
      <c r="BI361" s="31"/>
    </row>
    <row r="362" spans="34:76">
      <c r="AH362" s="35"/>
      <c r="AI362" s="35"/>
      <c r="AJ362" s="35"/>
      <c r="AK362" s="35"/>
      <c r="AL362" s="35"/>
      <c r="AM362" s="35"/>
      <c r="AN362" s="77"/>
      <c r="AO362" s="77"/>
      <c r="AP362" s="159"/>
      <c r="AQ362" s="77"/>
      <c r="AR362" s="159"/>
      <c r="AS362" s="77"/>
      <c r="AT362" s="35"/>
      <c r="AU362" s="77"/>
      <c r="AV362" s="35"/>
      <c r="AW362" s="77"/>
      <c r="AX362" s="35"/>
      <c r="AY362" s="77"/>
      <c r="AZ362" s="159"/>
      <c r="BA362" s="159"/>
      <c r="BB362" s="159"/>
      <c r="BC362" s="159"/>
      <c r="BD362" s="35"/>
      <c r="BE362" s="35"/>
      <c r="BF362" s="35"/>
      <c r="BG362" s="35"/>
      <c r="BH362" s="35"/>
      <c r="BI362" s="35"/>
    </row>
    <row r="363" spans="34:76">
      <c r="AH363" s="35"/>
      <c r="AI363" s="35"/>
      <c r="AJ363" s="35"/>
      <c r="AK363" s="35"/>
      <c r="AL363" s="35"/>
      <c r="AM363" s="35"/>
      <c r="AN363" s="77"/>
      <c r="AO363" s="77"/>
      <c r="AP363" s="159"/>
      <c r="AQ363" s="77"/>
      <c r="AR363" s="159"/>
      <c r="AS363" s="77"/>
      <c r="AT363" s="35"/>
      <c r="AU363" s="77"/>
      <c r="AV363" s="35"/>
      <c r="AW363" s="77"/>
      <c r="AX363" s="35"/>
      <c r="AY363" s="77"/>
      <c r="AZ363" s="159"/>
      <c r="BA363" s="159"/>
      <c r="BB363" s="159"/>
      <c r="BC363" s="159"/>
      <c r="BD363" s="35"/>
      <c r="BE363" s="35"/>
      <c r="BF363" s="35"/>
      <c r="BG363" s="35"/>
      <c r="BH363" s="35"/>
      <c r="BI363" s="35"/>
    </row>
    <row r="364" spans="34:76">
      <c r="AH364" s="35"/>
      <c r="AI364" s="35"/>
      <c r="AJ364" s="35"/>
      <c r="AK364" s="35"/>
      <c r="AL364" s="35"/>
      <c r="AM364" s="35"/>
      <c r="AN364" s="77"/>
      <c r="AO364" s="77"/>
      <c r="AP364" s="159"/>
      <c r="AQ364" s="77"/>
      <c r="AR364" s="159"/>
      <c r="AS364" s="77"/>
      <c r="AT364" s="35"/>
      <c r="AU364" s="77"/>
      <c r="AV364" s="35"/>
      <c r="AW364" s="77"/>
      <c r="AX364" s="35"/>
      <c r="AY364" s="77"/>
      <c r="AZ364" s="159"/>
      <c r="BA364" s="159"/>
      <c r="BB364" s="159"/>
      <c r="BC364" s="159"/>
      <c r="BD364" s="35"/>
      <c r="BE364" s="35"/>
      <c r="BF364" s="35"/>
      <c r="BG364" s="35"/>
      <c r="BH364" s="35"/>
      <c r="BI364" s="35"/>
    </row>
    <row r="365" spans="34:76">
      <c r="AH365" s="35"/>
      <c r="AI365" s="35"/>
      <c r="AJ365" s="35"/>
      <c r="AK365" s="35"/>
      <c r="AL365" s="35"/>
      <c r="AM365" s="35"/>
      <c r="AN365" s="77"/>
      <c r="AO365" s="77"/>
      <c r="AP365" s="159"/>
      <c r="AQ365" s="77"/>
      <c r="AR365" s="159"/>
      <c r="AS365" s="77"/>
      <c r="AT365" s="35"/>
      <c r="AU365" s="77"/>
      <c r="AV365" s="35"/>
      <c r="AW365" s="77"/>
      <c r="AX365" s="35"/>
      <c r="AY365" s="77"/>
      <c r="AZ365" s="159"/>
      <c r="BA365" s="159"/>
      <c r="BB365" s="159"/>
      <c r="BC365" s="159"/>
      <c r="BD365" s="35"/>
      <c r="BE365" s="35"/>
      <c r="BF365" s="35"/>
      <c r="BG365" s="35"/>
      <c r="BH365" s="35"/>
      <c r="BI365" s="35"/>
    </row>
    <row r="366" spans="34:76">
      <c r="AH366" s="35"/>
      <c r="AI366" s="35"/>
      <c r="AJ366" s="35"/>
      <c r="AK366" s="35"/>
      <c r="AL366" s="35"/>
      <c r="AM366" s="35"/>
      <c r="AN366" s="77"/>
      <c r="AO366" s="77"/>
      <c r="AP366" s="159"/>
      <c r="AQ366" s="77"/>
      <c r="AR366" s="159"/>
      <c r="AS366" s="77"/>
      <c r="AT366" s="35"/>
      <c r="AU366" s="77"/>
      <c r="AV366" s="35"/>
      <c r="AW366" s="77"/>
      <c r="AX366" s="35"/>
      <c r="AY366" s="77"/>
      <c r="AZ366" s="159"/>
      <c r="BA366" s="159"/>
      <c r="BB366" s="159"/>
      <c r="BC366" s="159"/>
      <c r="BD366" s="35"/>
      <c r="BE366" s="35"/>
      <c r="BF366" s="35"/>
      <c r="BG366" s="35"/>
      <c r="BH366" s="35"/>
      <c r="BI366" s="35"/>
    </row>
    <row r="367" spans="34:76">
      <c r="AH367" s="35"/>
      <c r="AI367" s="35"/>
      <c r="AJ367" s="35"/>
      <c r="AK367" s="35"/>
      <c r="AL367" s="35"/>
      <c r="AM367" s="35"/>
      <c r="AN367" s="77"/>
      <c r="AO367" s="77"/>
      <c r="AP367" s="159"/>
      <c r="AQ367" s="77"/>
      <c r="AR367" s="159"/>
      <c r="AS367" s="77"/>
      <c r="AT367" s="35"/>
      <c r="AU367" s="77"/>
      <c r="AV367" s="35"/>
      <c r="AW367" s="77"/>
      <c r="AX367" s="35"/>
      <c r="AY367" s="77"/>
      <c r="AZ367" s="159"/>
      <c r="BA367" s="159"/>
      <c r="BB367" s="159"/>
      <c r="BC367" s="159"/>
      <c r="BD367" s="35"/>
      <c r="BE367" s="35"/>
      <c r="BF367" s="35"/>
      <c r="BG367" s="35"/>
      <c r="BH367" s="35"/>
      <c r="BI367" s="35"/>
    </row>
    <row r="368" spans="34:76">
      <c r="AH368" s="35"/>
      <c r="AI368" s="35"/>
      <c r="AJ368" s="35"/>
      <c r="AK368" s="35"/>
      <c r="AL368" s="35"/>
      <c r="AM368" s="35"/>
      <c r="AN368" s="77"/>
      <c r="AO368" s="77"/>
      <c r="AP368" s="159"/>
      <c r="AQ368" s="77"/>
      <c r="AR368" s="159"/>
      <c r="AS368" s="77"/>
      <c r="AT368" s="35"/>
      <c r="AU368" s="77"/>
      <c r="AV368" s="35"/>
      <c r="AW368" s="77"/>
      <c r="AX368" s="35"/>
      <c r="AY368" s="77"/>
      <c r="AZ368" s="159"/>
      <c r="BA368" s="159"/>
      <c r="BB368" s="159"/>
      <c r="BC368" s="159"/>
      <c r="BD368" s="35"/>
      <c r="BE368" s="35"/>
      <c r="BF368" s="35"/>
      <c r="BG368" s="35"/>
      <c r="BH368" s="35"/>
      <c r="BI368" s="35"/>
    </row>
    <row r="369" spans="17:61">
      <c r="AH369" s="35"/>
      <c r="AI369" s="35"/>
      <c r="AJ369" s="35"/>
      <c r="AK369" s="35"/>
      <c r="AL369" s="35"/>
      <c r="AM369" s="35"/>
      <c r="AN369" s="77"/>
      <c r="AO369" s="77"/>
      <c r="AP369" s="159"/>
      <c r="AQ369" s="77"/>
      <c r="AR369" s="159"/>
      <c r="AS369" s="77"/>
      <c r="AT369" s="35"/>
      <c r="AU369" s="77"/>
      <c r="AV369" s="35"/>
      <c r="AW369" s="77"/>
      <c r="AX369" s="35"/>
      <c r="AY369" s="77"/>
      <c r="AZ369" s="159"/>
      <c r="BA369" s="159"/>
      <c r="BB369" s="159"/>
      <c r="BC369" s="159"/>
      <c r="BD369" s="35"/>
      <c r="BE369" s="35"/>
      <c r="BF369" s="35"/>
      <c r="BG369" s="35"/>
      <c r="BH369" s="35"/>
      <c r="BI369" s="35"/>
    </row>
    <row r="370" spans="17:61">
      <c r="AH370" s="35"/>
      <c r="AI370" s="35"/>
      <c r="AJ370" s="35"/>
      <c r="AK370" s="35"/>
      <c r="AL370" s="35"/>
      <c r="AM370" s="35"/>
      <c r="AN370" s="77"/>
      <c r="AO370" s="77"/>
      <c r="AP370" s="159"/>
      <c r="AQ370" s="77"/>
      <c r="AR370" s="159"/>
      <c r="AS370" s="77"/>
      <c r="AT370" s="35"/>
      <c r="AU370" s="77"/>
      <c r="AV370" s="35"/>
      <c r="AW370" s="77"/>
      <c r="AX370" s="35"/>
      <c r="AY370" s="77"/>
      <c r="AZ370" s="159"/>
      <c r="BA370" s="159"/>
      <c r="BB370" s="159"/>
      <c r="BC370" s="159"/>
      <c r="BD370" s="35"/>
      <c r="BE370" s="35"/>
      <c r="BF370" s="35"/>
      <c r="BG370" s="35"/>
      <c r="BH370" s="35"/>
      <c r="BI370" s="35"/>
    </row>
    <row r="371" spans="17:61">
      <c r="AH371" s="35"/>
      <c r="AI371" s="35"/>
      <c r="AJ371" s="35"/>
      <c r="AK371" s="35"/>
      <c r="AL371" s="35"/>
      <c r="AM371" s="35"/>
      <c r="AN371" s="77"/>
      <c r="AO371" s="77"/>
      <c r="AP371" s="159"/>
      <c r="AQ371" s="77"/>
      <c r="AR371" s="159"/>
      <c r="AS371" s="77"/>
      <c r="AT371" s="35"/>
      <c r="AU371" s="77"/>
      <c r="AV371" s="35"/>
      <c r="AW371" s="77"/>
      <c r="AX371" s="35"/>
      <c r="AY371" s="77"/>
      <c r="AZ371" s="159"/>
      <c r="BA371" s="159"/>
      <c r="BB371" s="159"/>
      <c r="BC371" s="159"/>
      <c r="BD371" s="35"/>
      <c r="BE371" s="35"/>
      <c r="BF371" s="35"/>
      <c r="BG371" s="35"/>
      <c r="BH371" s="35"/>
      <c r="BI371" s="35"/>
    </row>
    <row r="372" spans="17:61">
      <c r="AH372" s="35"/>
      <c r="AI372" s="35"/>
      <c r="AJ372" s="35"/>
      <c r="AK372" s="35"/>
      <c r="AL372" s="35"/>
      <c r="AM372" s="35"/>
      <c r="AN372" s="77"/>
      <c r="AO372" s="77"/>
      <c r="AP372" s="159"/>
      <c r="AQ372" s="77"/>
      <c r="AR372" s="159"/>
      <c r="AS372" s="77"/>
      <c r="AT372" s="35"/>
      <c r="AU372" s="77"/>
      <c r="AV372" s="35"/>
      <c r="AW372" s="77"/>
      <c r="AX372" s="35"/>
      <c r="AY372" s="77"/>
      <c r="AZ372" s="159"/>
      <c r="BA372" s="159"/>
      <c r="BB372" s="159"/>
      <c r="BC372" s="159"/>
      <c r="BD372" s="35"/>
      <c r="BE372" s="35"/>
      <c r="BF372" s="35"/>
      <c r="BG372" s="35"/>
      <c r="BH372" s="35"/>
      <c r="BI372" s="35"/>
    </row>
    <row r="373" spans="17:61">
      <c r="AH373" s="35"/>
      <c r="AI373" s="35"/>
      <c r="AJ373" s="35"/>
      <c r="AK373" s="35"/>
      <c r="AL373" s="35"/>
      <c r="AM373" s="35"/>
      <c r="AN373" s="77"/>
      <c r="AO373" s="77"/>
      <c r="AP373" s="159"/>
      <c r="AQ373" s="77"/>
      <c r="AR373" s="159"/>
      <c r="AS373" s="77"/>
      <c r="AT373" s="35"/>
      <c r="AU373" s="77"/>
      <c r="AV373" s="35"/>
      <c r="AW373" s="77"/>
      <c r="AX373" s="35"/>
      <c r="AY373" s="77"/>
      <c r="AZ373" s="159"/>
      <c r="BA373" s="159"/>
      <c r="BB373" s="159"/>
      <c r="BC373" s="159"/>
      <c r="BD373" s="35"/>
      <c r="BE373" s="35"/>
      <c r="BF373" s="35"/>
      <c r="BG373" s="35"/>
      <c r="BH373" s="35"/>
      <c r="BI373" s="35"/>
    </row>
    <row r="374" spans="17:61">
      <c r="AH374" s="35"/>
      <c r="AI374" s="35"/>
      <c r="AJ374" s="35"/>
      <c r="AK374" s="35"/>
      <c r="AL374" s="35"/>
      <c r="AM374" s="35"/>
      <c r="AN374" s="77"/>
      <c r="AO374" s="77"/>
      <c r="AP374" s="159"/>
      <c r="AQ374" s="77"/>
      <c r="AR374" s="159"/>
      <c r="AS374" s="77"/>
      <c r="AT374" s="35"/>
      <c r="AU374" s="77"/>
      <c r="AV374" s="35"/>
      <c r="AW374" s="77"/>
      <c r="AX374" s="35"/>
      <c r="AY374" s="77"/>
      <c r="AZ374" s="159"/>
      <c r="BA374" s="159"/>
      <c r="BB374" s="159"/>
      <c r="BC374" s="159"/>
      <c r="BD374" s="35"/>
      <c r="BE374" s="35"/>
      <c r="BF374" s="35"/>
      <c r="BG374" s="35"/>
      <c r="BH374" s="35"/>
      <c r="BI374" s="35"/>
    </row>
    <row r="375" spans="17:61">
      <c r="AH375" s="35"/>
      <c r="AI375" s="35"/>
      <c r="AJ375" s="35"/>
      <c r="AK375" s="35"/>
      <c r="AL375" s="35"/>
      <c r="AM375" s="35"/>
      <c r="AN375" s="77"/>
      <c r="AO375" s="77"/>
      <c r="AP375" s="159"/>
      <c r="AQ375" s="77"/>
      <c r="AR375" s="159"/>
      <c r="AS375" s="77"/>
      <c r="AT375" s="35"/>
      <c r="AU375" s="77"/>
      <c r="AV375" s="35"/>
      <c r="AW375" s="77"/>
      <c r="AX375" s="35"/>
      <c r="AY375" s="77"/>
      <c r="AZ375" s="159"/>
      <c r="BA375" s="159"/>
      <c r="BB375" s="159"/>
      <c r="BC375" s="159"/>
      <c r="BD375" s="35"/>
      <c r="BE375" s="35"/>
      <c r="BF375" s="35"/>
      <c r="BG375" s="35"/>
      <c r="BH375" s="35"/>
      <c r="BI375" s="35"/>
    </row>
    <row r="376" spans="17:61">
      <c r="Q376" s="3" t="s">
        <v>637</v>
      </c>
      <c r="AH376" s="35"/>
      <c r="AI376" s="35"/>
      <c r="AJ376" s="35"/>
      <c r="AK376" s="35"/>
      <c r="AL376" s="35"/>
      <c r="AM376" s="35"/>
      <c r="AN376" s="77"/>
      <c r="AO376" s="77"/>
      <c r="AP376" s="159"/>
      <c r="AQ376" s="77"/>
      <c r="AR376" s="159"/>
      <c r="AS376" s="77"/>
      <c r="AT376" s="35"/>
      <c r="AU376" s="77"/>
      <c r="AV376" s="35"/>
      <c r="AW376" s="77"/>
      <c r="AX376" s="35"/>
      <c r="AY376" s="77"/>
      <c r="AZ376" s="159"/>
      <c r="BA376" s="159"/>
      <c r="BB376" s="159"/>
      <c r="BC376" s="159"/>
      <c r="BD376" s="35"/>
      <c r="BE376" s="35"/>
      <c r="BF376" s="35"/>
      <c r="BG376" s="35"/>
      <c r="BH376" s="35"/>
      <c r="BI376" s="35"/>
    </row>
    <row r="377" spans="17:61">
      <c r="AH377" s="35"/>
      <c r="AI377" s="35"/>
      <c r="AJ377" s="35"/>
      <c r="AK377" s="35"/>
      <c r="AL377" s="35"/>
      <c r="AM377" s="35"/>
      <c r="AN377" s="77"/>
      <c r="AO377" s="77"/>
      <c r="AP377" s="159"/>
      <c r="AQ377" s="77"/>
      <c r="AR377" s="159"/>
      <c r="AS377" s="77"/>
      <c r="AT377" s="35"/>
      <c r="AU377" s="77"/>
      <c r="AV377" s="35"/>
      <c r="AW377" s="77"/>
      <c r="AX377" s="35"/>
      <c r="AY377" s="77"/>
      <c r="AZ377" s="159"/>
      <c r="BA377" s="159"/>
      <c r="BB377" s="159"/>
      <c r="BC377" s="159"/>
      <c r="BD377" s="35"/>
      <c r="BE377" s="35"/>
      <c r="BF377" s="35"/>
      <c r="BG377" s="35"/>
      <c r="BH377" s="35"/>
      <c r="BI377" s="35"/>
    </row>
    <row r="378" spans="17:61">
      <c r="AH378" s="35"/>
      <c r="AI378" s="35"/>
      <c r="AJ378" s="35"/>
      <c r="AK378" s="35"/>
      <c r="AL378" s="35"/>
      <c r="AM378" s="35"/>
      <c r="AN378" s="77"/>
      <c r="AO378" s="77"/>
      <c r="AP378" s="159"/>
      <c r="AQ378" s="77"/>
      <c r="AR378" s="159"/>
      <c r="AS378" s="77"/>
      <c r="AT378" s="35"/>
      <c r="AU378" s="77"/>
      <c r="AV378" s="35"/>
      <c r="AW378" s="77"/>
      <c r="AX378" s="35"/>
      <c r="AY378" s="77"/>
      <c r="AZ378" s="159"/>
      <c r="BA378" s="159"/>
      <c r="BB378" s="159"/>
      <c r="BC378" s="159"/>
      <c r="BD378" s="35"/>
      <c r="BE378" s="35"/>
      <c r="BF378" s="35"/>
      <c r="BG378" s="35"/>
      <c r="BH378" s="35"/>
      <c r="BI378" s="35"/>
    </row>
    <row r="379" spans="17:61">
      <c r="AH379" s="35"/>
      <c r="AI379" s="35"/>
      <c r="AJ379" s="35"/>
      <c r="AK379" s="35"/>
      <c r="AL379" s="35"/>
      <c r="AM379" s="35"/>
      <c r="AN379" s="77"/>
      <c r="AO379" s="77"/>
      <c r="AP379" s="159"/>
      <c r="AQ379" s="77"/>
      <c r="AR379" s="159"/>
      <c r="AS379" s="77"/>
      <c r="AT379" s="35"/>
      <c r="AU379" s="77"/>
      <c r="AV379" s="35"/>
      <c r="AW379" s="77"/>
      <c r="AX379" s="35"/>
      <c r="AY379" s="77"/>
      <c r="AZ379" s="159"/>
      <c r="BA379" s="159"/>
      <c r="BB379" s="159"/>
      <c r="BC379" s="159"/>
      <c r="BD379" s="35"/>
      <c r="BE379" s="35"/>
      <c r="BF379" s="35"/>
      <c r="BG379" s="35"/>
      <c r="BH379" s="35"/>
      <c r="BI379" s="35"/>
    </row>
    <row r="380" spans="17:61">
      <c r="AH380" s="35"/>
      <c r="AI380" s="35"/>
      <c r="AJ380" s="35"/>
      <c r="AK380" s="35"/>
      <c r="AL380" s="35"/>
      <c r="AM380" s="35"/>
      <c r="AN380" s="77"/>
      <c r="AO380" s="77"/>
      <c r="AP380" s="159"/>
      <c r="AQ380" s="77"/>
      <c r="AR380" s="159"/>
      <c r="AS380" s="77"/>
      <c r="AT380" s="35"/>
      <c r="AU380" s="77"/>
      <c r="AV380" s="35"/>
      <c r="AW380" s="77"/>
      <c r="AX380" s="35"/>
      <c r="AY380" s="77"/>
      <c r="AZ380" s="159"/>
      <c r="BA380" s="159"/>
      <c r="BB380" s="159"/>
      <c r="BC380" s="159"/>
      <c r="BD380" s="35"/>
      <c r="BE380" s="35"/>
      <c r="BF380" s="35"/>
      <c r="BG380" s="35"/>
      <c r="BH380" s="35"/>
      <c r="BI380" s="35"/>
    </row>
    <row r="381" spans="17:61">
      <c r="AH381" s="35"/>
      <c r="AI381" s="35"/>
      <c r="AJ381" s="35"/>
      <c r="AK381" s="35"/>
      <c r="AL381" s="35"/>
      <c r="AM381" s="35"/>
      <c r="AN381" s="77"/>
      <c r="AO381" s="77"/>
      <c r="AP381" s="159"/>
      <c r="AQ381" s="77"/>
      <c r="AR381" s="159"/>
      <c r="AS381" s="77"/>
      <c r="AT381" s="35"/>
      <c r="AU381" s="77"/>
      <c r="AV381" s="35"/>
      <c r="AW381" s="77"/>
      <c r="AX381" s="35"/>
      <c r="AY381" s="77"/>
      <c r="AZ381" s="159"/>
      <c r="BA381" s="159"/>
      <c r="BB381" s="159"/>
      <c r="BC381" s="159"/>
      <c r="BD381" s="35"/>
      <c r="BE381" s="35"/>
      <c r="BF381" s="35"/>
      <c r="BG381" s="35"/>
      <c r="BH381" s="35"/>
      <c r="BI381" s="35"/>
    </row>
    <row r="382" spans="17:61">
      <c r="AH382" s="35"/>
      <c r="AI382" s="35"/>
      <c r="AJ382" s="35"/>
      <c r="AK382" s="35"/>
      <c r="AL382" s="35"/>
      <c r="AM382" s="35"/>
      <c r="AN382" s="77"/>
      <c r="AO382" s="77"/>
      <c r="AP382" s="159"/>
      <c r="AQ382" s="77"/>
      <c r="AR382" s="159"/>
      <c r="AS382" s="77"/>
      <c r="AT382" s="35"/>
      <c r="AU382" s="77"/>
      <c r="AV382" s="35"/>
      <c r="AW382" s="77"/>
      <c r="AX382" s="35"/>
      <c r="AY382" s="77"/>
      <c r="AZ382" s="159"/>
      <c r="BA382" s="159"/>
      <c r="BB382" s="159"/>
      <c r="BC382" s="159"/>
      <c r="BD382" s="35"/>
      <c r="BE382" s="35"/>
      <c r="BF382" s="35"/>
      <c r="BG382" s="35"/>
      <c r="BH382" s="35"/>
      <c r="BI382" s="35"/>
    </row>
    <row r="383" spans="17:61">
      <c r="AH383" s="35"/>
      <c r="AI383" s="35"/>
      <c r="AJ383" s="35"/>
      <c r="AK383" s="35"/>
      <c r="AL383" s="35"/>
      <c r="AM383" s="35"/>
      <c r="AN383" s="77"/>
      <c r="AO383" s="77"/>
      <c r="AP383" s="159"/>
      <c r="AQ383" s="77"/>
      <c r="AR383" s="159"/>
      <c r="AS383" s="77"/>
      <c r="AT383" s="35"/>
      <c r="AU383" s="77"/>
      <c r="AV383" s="35"/>
      <c r="AW383" s="77"/>
      <c r="AX383" s="35"/>
      <c r="AY383" s="77"/>
      <c r="AZ383" s="159"/>
      <c r="BA383" s="159"/>
      <c r="BB383" s="159"/>
      <c r="BC383" s="159"/>
      <c r="BD383" s="35"/>
      <c r="BE383" s="35"/>
      <c r="BF383" s="35"/>
      <c r="BG383" s="35"/>
      <c r="BH383" s="35"/>
      <c r="BI383" s="35"/>
    </row>
    <row r="384" spans="17:61">
      <c r="AH384" s="35"/>
      <c r="AI384" s="35"/>
      <c r="AJ384" s="35"/>
      <c r="AK384" s="35"/>
      <c r="AL384" s="35"/>
      <c r="AM384" s="35"/>
      <c r="AN384" s="77"/>
      <c r="AO384" s="77"/>
      <c r="AP384" s="159"/>
      <c r="AQ384" s="77"/>
      <c r="AR384" s="159"/>
      <c r="AS384" s="77"/>
      <c r="AT384" s="35"/>
      <c r="AU384" s="77"/>
      <c r="AV384" s="35"/>
      <c r="AW384" s="77"/>
      <c r="AX384" s="35"/>
      <c r="AY384" s="77"/>
      <c r="AZ384" s="159"/>
      <c r="BA384" s="159"/>
      <c r="BB384" s="159"/>
      <c r="BC384" s="159"/>
      <c r="BD384" s="35"/>
      <c r="BE384" s="35"/>
      <c r="BF384" s="35"/>
      <c r="BG384" s="35"/>
      <c r="BH384" s="35"/>
      <c r="BI384" s="35"/>
    </row>
    <row r="385" spans="34:61">
      <c r="AH385" s="35"/>
      <c r="AI385" s="35"/>
      <c r="AJ385" s="35"/>
      <c r="AK385" s="35"/>
      <c r="AL385" s="35"/>
      <c r="AM385" s="35"/>
      <c r="AN385" s="77"/>
      <c r="AO385" s="77"/>
      <c r="AP385" s="159"/>
      <c r="AQ385" s="77"/>
      <c r="AR385" s="159"/>
      <c r="AS385" s="77"/>
      <c r="AT385" s="35"/>
      <c r="AU385" s="77"/>
      <c r="AV385" s="35"/>
      <c r="AW385" s="77"/>
      <c r="AX385" s="35"/>
      <c r="AY385" s="77"/>
      <c r="AZ385" s="159"/>
      <c r="BA385" s="159"/>
      <c r="BB385" s="159"/>
      <c r="BC385" s="159"/>
      <c r="BD385" s="35"/>
      <c r="BE385" s="35"/>
      <c r="BF385" s="35"/>
      <c r="BG385" s="35"/>
      <c r="BH385" s="35"/>
      <c r="BI385" s="35"/>
    </row>
    <row r="386" spans="34:61">
      <c r="AH386" s="35"/>
      <c r="AI386" s="35"/>
      <c r="AJ386" s="35"/>
      <c r="AK386" s="35"/>
      <c r="AL386" s="35"/>
      <c r="AM386" s="35"/>
      <c r="AN386" s="77"/>
      <c r="AO386" s="77"/>
      <c r="AP386" s="159"/>
      <c r="AQ386" s="77"/>
      <c r="AR386" s="159"/>
      <c r="AS386" s="77"/>
      <c r="AT386" s="35"/>
      <c r="AU386" s="77"/>
      <c r="AV386" s="35"/>
      <c r="AW386" s="77"/>
      <c r="AX386" s="35"/>
      <c r="AY386" s="77"/>
      <c r="AZ386" s="159"/>
      <c r="BA386" s="159"/>
      <c r="BB386" s="159"/>
      <c r="BC386" s="159"/>
      <c r="BD386" s="35"/>
      <c r="BE386" s="35"/>
      <c r="BF386" s="35"/>
      <c r="BG386" s="35"/>
      <c r="BH386" s="35"/>
      <c r="BI386" s="35"/>
    </row>
    <row r="387" spans="34:61">
      <c r="AH387" s="35"/>
      <c r="AI387" s="35"/>
      <c r="AJ387" s="35"/>
      <c r="AK387" s="35"/>
      <c r="AL387" s="35"/>
      <c r="AM387" s="35"/>
      <c r="AN387" s="77"/>
      <c r="AO387" s="77"/>
      <c r="AP387" s="159"/>
      <c r="AQ387" s="77"/>
      <c r="AR387" s="159"/>
      <c r="AS387" s="77"/>
      <c r="AT387" s="35"/>
      <c r="AU387" s="77"/>
      <c r="AV387" s="35"/>
      <c r="AW387" s="77"/>
      <c r="AX387" s="35"/>
      <c r="AY387" s="77"/>
      <c r="AZ387" s="159"/>
      <c r="BA387" s="159"/>
      <c r="BB387" s="159"/>
      <c r="BC387" s="159"/>
      <c r="BD387" s="35"/>
      <c r="BE387" s="35"/>
      <c r="BF387" s="35"/>
      <c r="BG387" s="35"/>
      <c r="BH387" s="35"/>
      <c r="BI387" s="35"/>
    </row>
    <row r="388" spans="34:61">
      <c r="AH388" s="35"/>
      <c r="AI388" s="35"/>
      <c r="AJ388" s="35"/>
      <c r="AK388" s="35"/>
      <c r="AL388" s="35"/>
      <c r="AM388" s="35"/>
      <c r="AN388" s="77"/>
      <c r="AO388" s="77"/>
      <c r="AP388" s="159"/>
      <c r="AQ388" s="77"/>
      <c r="AR388" s="159"/>
      <c r="AS388" s="77"/>
      <c r="AT388" s="35"/>
      <c r="AU388" s="77"/>
      <c r="AV388" s="35"/>
      <c r="AW388" s="77"/>
      <c r="AX388" s="35"/>
      <c r="AY388" s="77"/>
      <c r="AZ388" s="159"/>
      <c r="BA388" s="159"/>
      <c r="BB388" s="159"/>
      <c r="BC388" s="159"/>
      <c r="BD388" s="35"/>
      <c r="BE388" s="35"/>
      <c r="BF388" s="35"/>
      <c r="BG388" s="35"/>
      <c r="BH388" s="35"/>
      <c r="BI388" s="35"/>
    </row>
    <row r="389" spans="34:61">
      <c r="AH389" s="35"/>
      <c r="AI389" s="35"/>
      <c r="AJ389" s="35"/>
      <c r="AK389" s="35"/>
      <c r="AL389" s="35"/>
      <c r="AM389" s="35"/>
      <c r="AN389" s="77"/>
      <c r="AO389" s="77"/>
      <c r="AP389" s="159"/>
      <c r="AQ389" s="77"/>
      <c r="AR389" s="159"/>
      <c r="AS389" s="77"/>
      <c r="AT389" s="35"/>
      <c r="AU389" s="77"/>
      <c r="AV389" s="35"/>
      <c r="AW389" s="77"/>
      <c r="AX389" s="35"/>
      <c r="AY389" s="77"/>
      <c r="AZ389" s="159"/>
      <c r="BA389" s="159"/>
      <c r="BB389" s="159"/>
      <c r="BC389" s="159"/>
      <c r="BD389" s="35"/>
      <c r="BE389" s="35"/>
      <c r="BF389" s="35"/>
      <c r="BG389" s="35"/>
      <c r="BH389" s="35"/>
      <c r="BI389" s="35"/>
    </row>
    <row r="390" spans="34:61">
      <c r="AH390" s="35"/>
      <c r="AI390" s="35"/>
      <c r="AJ390" s="35"/>
      <c r="AK390" s="35"/>
      <c r="AL390" s="35"/>
      <c r="AM390" s="35"/>
      <c r="AN390" s="77"/>
      <c r="AO390" s="77"/>
      <c r="AP390" s="159"/>
      <c r="AQ390" s="77"/>
      <c r="AR390" s="159"/>
      <c r="AS390" s="77"/>
      <c r="AT390" s="35"/>
      <c r="AU390" s="77"/>
      <c r="AV390" s="35"/>
      <c r="AW390" s="77"/>
      <c r="AX390" s="35"/>
      <c r="AY390" s="77"/>
      <c r="AZ390" s="159"/>
      <c r="BA390" s="159"/>
      <c r="BB390" s="159"/>
      <c r="BC390" s="159"/>
      <c r="BD390" s="35"/>
      <c r="BE390" s="35"/>
      <c r="BF390" s="35"/>
      <c r="BG390" s="35"/>
      <c r="BH390" s="35"/>
      <c r="BI390" s="35"/>
    </row>
    <row r="391" spans="34:61">
      <c r="AH391" s="35"/>
      <c r="AI391" s="35"/>
      <c r="AJ391" s="35"/>
      <c r="AK391" s="35"/>
      <c r="AL391" s="35"/>
      <c r="AM391" s="35"/>
      <c r="AN391" s="77"/>
      <c r="AO391" s="77"/>
      <c r="AP391" s="159"/>
      <c r="AQ391" s="77"/>
      <c r="AR391" s="159"/>
      <c r="AS391" s="77"/>
      <c r="AT391" s="35"/>
      <c r="AU391" s="77"/>
      <c r="AV391" s="35"/>
      <c r="AW391" s="77"/>
      <c r="AX391" s="35"/>
      <c r="AY391" s="77"/>
      <c r="AZ391" s="159"/>
      <c r="BA391" s="159"/>
      <c r="BB391" s="159"/>
      <c r="BC391" s="159"/>
      <c r="BD391" s="35"/>
      <c r="BE391" s="35"/>
      <c r="BF391" s="35"/>
      <c r="BG391" s="35"/>
      <c r="BH391" s="35"/>
      <c r="BI391" s="35"/>
    </row>
    <row r="392" spans="34:61">
      <c r="AH392" s="35"/>
      <c r="AI392" s="35"/>
      <c r="AJ392" s="35"/>
      <c r="AK392" s="35"/>
      <c r="AL392" s="35"/>
      <c r="AM392" s="35"/>
      <c r="AN392" s="77"/>
      <c r="AO392" s="77"/>
      <c r="AP392" s="159"/>
      <c r="AQ392" s="77"/>
      <c r="AR392" s="159"/>
      <c r="AS392" s="77"/>
      <c r="AT392" s="35"/>
      <c r="AU392" s="77"/>
      <c r="AV392" s="35"/>
      <c r="AW392" s="77"/>
      <c r="AX392" s="35"/>
      <c r="AY392" s="77"/>
      <c r="AZ392" s="159"/>
      <c r="BA392" s="159"/>
      <c r="BB392" s="159"/>
      <c r="BC392" s="159"/>
      <c r="BD392" s="35"/>
      <c r="BE392" s="35"/>
      <c r="BF392" s="35"/>
      <c r="BG392" s="35"/>
      <c r="BH392" s="35"/>
      <c r="BI392" s="35"/>
    </row>
    <row r="393" spans="34:61">
      <c r="AH393" s="35"/>
      <c r="AI393" s="35"/>
      <c r="AJ393" s="35"/>
      <c r="AK393" s="35"/>
      <c r="AL393" s="35"/>
      <c r="AM393" s="35"/>
      <c r="AN393" s="77"/>
      <c r="AO393" s="77"/>
      <c r="AP393" s="159"/>
      <c r="AQ393" s="77"/>
      <c r="AR393" s="159"/>
      <c r="AS393" s="77"/>
      <c r="AT393" s="35"/>
      <c r="AU393" s="77"/>
      <c r="AV393" s="35"/>
      <c r="AW393" s="77"/>
      <c r="AX393" s="35"/>
      <c r="AY393" s="77"/>
      <c r="AZ393" s="159"/>
      <c r="BA393" s="159"/>
      <c r="BB393" s="159"/>
      <c r="BC393" s="159"/>
      <c r="BD393" s="35"/>
      <c r="BE393" s="35"/>
      <c r="BF393" s="35"/>
      <c r="BG393" s="35"/>
      <c r="BH393" s="35"/>
      <c r="BI393" s="35"/>
    </row>
    <row r="394" spans="34:61">
      <c r="AH394" s="35"/>
      <c r="AI394" s="35"/>
      <c r="AJ394" s="35"/>
      <c r="AK394" s="35"/>
      <c r="AL394" s="35"/>
      <c r="AM394" s="35"/>
      <c r="AN394" s="77"/>
      <c r="AO394" s="77"/>
      <c r="AP394" s="159"/>
      <c r="AQ394" s="77"/>
      <c r="AR394" s="159"/>
      <c r="AS394" s="77"/>
      <c r="AT394" s="35"/>
      <c r="AU394" s="77"/>
      <c r="AV394" s="35"/>
      <c r="AW394" s="77"/>
      <c r="AX394" s="35"/>
      <c r="AY394" s="77"/>
      <c r="AZ394" s="159"/>
      <c r="BA394" s="159"/>
      <c r="BB394" s="159"/>
      <c r="BC394" s="159"/>
      <c r="BD394" s="35"/>
      <c r="BE394" s="35"/>
      <c r="BF394" s="35"/>
      <c r="BG394" s="35"/>
      <c r="BH394" s="35"/>
      <c r="BI394" s="35"/>
    </row>
    <row r="395" spans="34:61">
      <c r="AZ395" s="159"/>
      <c r="BA395" s="159"/>
      <c r="BB395" s="159"/>
      <c r="BC395" s="159"/>
      <c r="BD395" s="35"/>
      <c r="BE395" s="35"/>
      <c r="BF395" s="35"/>
      <c r="BG395" s="35"/>
      <c r="BH395" s="35"/>
      <c r="BI395" s="35"/>
    </row>
    <row r="396" spans="34:61">
      <c r="AZ396" s="159"/>
      <c r="BA396" s="159"/>
      <c r="BB396" s="159"/>
      <c r="BC396" s="159"/>
      <c r="BD396" s="35"/>
      <c r="BE396" s="35"/>
    </row>
    <row r="397" spans="34:61">
      <c r="AZ397" s="159"/>
      <c r="BA397" s="159"/>
      <c r="BB397" s="159"/>
      <c r="BC397" s="159"/>
      <c r="BD397" s="35"/>
      <c r="BE397" s="35"/>
    </row>
    <row r="398" spans="34:61">
      <c r="AZ398" s="159"/>
      <c r="BA398" s="159"/>
      <c r="BB398" s="159"/>
      <c r="BC398" s="159"/>
      <c r="BD398" s="35"/>
      <c r="BE398" s="35"/>
    </row>
    <row r="399" spans="34:61">
      <c r="AZ399" s="159"/>
      <c r="BA399" s="159"/>
      <c r="BB399" s="159"/>
      <c r="BC399" s="159"/>
      <c r="BD399" s="35"/>
      <c r="BE399" s="35"/>
    </row>
    <row r="400" spans="34:61">
      <c r="AZ400" s="159"/>
      <c r="BA400" s="159"/>
      <c r="BB400" s="159"/>
      <c r="BC400" s="159"/>
      <c r="BD400" s="35"/>
      <c r="BE400" s="35"/>
    </row>
    <row r="401" spans="52:57">
      <c r="AZ401" s="159"/>
      <c r="BA401" s="159"/>
      <c r="BB401" s="159"/>
      <c r="BC401" s="159"/>
      <c r="BD401" s="35"/>
      <c r="BE401" s="35"/>
    </row>
    <row r="402" spans="52:57">
      <c r="AZ402" s="159"/>
      <c r="BA402" s="159"/>
      <c r="BB402" s="159"/>
      <c r="BC402" s="159"/>
      <c r="BD402" s="35"/>
      <c r="BE402" s="35"/>
    </row>
    <row r="403" spans="52:57">
      <c r="AZ403" s="159"/>
      <c r="BA403" s="159"/>
      <c r="BB403" s="159"/>
      <c r="BC403" s="159"/>
      <c r="BD403" s="35"/>
      <c r="BE403" s="35"/>
    </row>
    <row r="404" spans="52:57">
      <c r="AZ404" s="159"/>
      <c r="BA404" s="159"/>
      <c r="BB404" s="159"/>
      <c r="BC404" s="159"/>
      <c r="BD404" s="35"/>
      <c r="BE404" s="35"/>
    </row>
    <row r="405" spans="52:57">
      <c r="AZ405" s="159"/>
      <c r="BA405" s="159"/>
      <c r="BB405" s="159"/>
      <c r="BC405" s="159"/>
      <c r="BD405" s="35"/>
      <c r="BE405" s="35"/>
    </row>
    <row r="406" spans="52:57">
      <c r="AZ406" s="159"/>
      <c r="BA406" s="159"/>
      <c r="BB406" s="159"/>
      <c r="BC406" s="159"/>
      <c r="BD406" s="35"/>
      <c r="BE406" s="35"/>
    </row>
    <row r="407" spans="52:57">
      <c r="AZ407" s="159"/>
      <c r="BA407" s="159"/>
      <c r="BB407" s="159"/>
      <c r="BC407" s="159"/>
      <c r="BD407" s="35"/>
      <c r="BE407" s="35"/>
    </row>
    <row r="408" spans="52:57">
      <c r="AZ408" s="159"/>
      <c r="BA408" s="159"/>
      <c r="BB408" s="159"/>
      <c r="BC408" s="159"/>
      <c r="BD408" s="35"/>
      <c r="BE408" s="35"/>
    </row>
    <row r="409" spans="52:57">
      <c r="AZ409" s="159"/>
      <c r="BA409" s="159"/>
      <c r="BB409" s="159"/>
      <c r="BC409" s="159"/>
      <c r="BD409" s="35"/>
      <c r="BE409" s="35"/>
    </row>
    <row r="410" spans="52:57">
      <c r="AZ410" s="159"/>
      <c r="BA410" s="159"/>
      <c r="BB410" s="159"/>
      <c r="BC410" s="159"/>
      <c r="BD410" s="35"/>
      <c r="BE410" s="35"/>
    </row>
    <row r="411" spans="52:57">
      <c r="AZ411" s="159"/>
      <c r="BA411" s="159"/>
      <c r="BB411" s="159"/>
      <c r="BC411" s="159"/>
      <c r="BD411" s="35"/>
      <c r="BE411" s="35"/>
    </row>
    <row r="412" spans="52:57">
      <c r="AZ412" s="159"/>
      <c r="BA412" s="159"/>
      <c r="BB412" s="159"/>
      <c r="BC412" s="159"/>
      <c r="BD412" s="35"/>
      <c r="BE412" s="35"/>
    </row>
    <row r="413" spans="52:57">
      <c r="AZ413" s="159"/>
      <c r="BA413" s="159"/>
      <c r="BB413" s="159"/>
      <c r="BC413" s="159"/>
      <c r="BD413" s="35"/>
      <c r="BE413" s="35"/>
    </row>
    <row r="414" spans="52:57">
      <c r="AZ414" s="159"/>
      <c r="BA414" s="159"/>
      <c r="BB414" s="159"/>
      <c r="BC414" s="159"/>
      <c r="BD414" s="35"/>
      <c r="BE414" s="35"/>
    </row>
    <row r="415" spans="52:57">
      <c r="AZ415" s="159"/>
      <c r="BA415" s="159"/>
      <c r="BB415" s="159"/>
      <c r="BC415" s="159"/>
      <c r="BD415" s="35"/>
      <c r="BE415" s="35"/>
    </row>
    <row r="416" spans="52:57">
      <c r="AZ416" s="159"/>
      <c r="BA416" s="159"/>
      <c r="BB416" s="159"/>
      <c r="BC416" s="159"/>
      <c r="BD416" s="35"/>
      <c r="BE416" s="35"/>
    </row>
    <row r="417" spans="52:57">
      <c r="AZ417" s="159"/>
      <c r="BA417" s="159"/>
      <c r="BB417" s="159"/>
      <c r="BC417" s="159"/>
      <c r="BD417" s="35"/>
      <c r="BE417" s="35"/>
    </row>
    <row r="418" spans="52:57">
      <c r="BA418" s="159"/>
      <c r="BB418" s="159"/>
      <c r="BC418" s="159"/>
      <c r="BD418" s="35"/>
      <c r="BE418" s="35"/>
    </row>
    <row r="2004" spans="40:40">
      <c r="AN2004" s="92"/>
    </row>
    <row r="2005" spans="40:40">
      <c r="AN2005" s="92"/>
    </row>
    <row r="2006" spans="40:40">
      <c r="AN2006" s="92"/>
    </row>
    <row r="2007" spans="40:40">
      <c r="AN2007" s="92"/>
    </row>
    <row r="2008" spans="40:40">
      <c r="AN2008" s="92"/>
    </row>
  </sheetData>
  <conditionalFormatting sqref="BP26:BP28 BZ103:CA103">
    <cfRule type="cellIs" dxfId="105" priority="16" stopIfTrue="1" operator="lessThan">
      <formula>0</formula>
    </cfRule>
  </conditionalFormatting>
  <conditionalFormatting sqref="BZ80:CA80">
    <cfRule type="cellIs" dxfId="104" priority="17" stopIfTrue="1" operator="greaterThan">
      <formula>0</formula>
    </cfRule>
  </conditionalFormatting>
  <conditionalFormatting sqref="BZ57:CA57">
    <cfRule type="cellIs" dxfId="103" priority="18" stopIfTrue="1" operator="greaterThan">
      <formula>0</formula>
    </cfRule>
    <cfRule type="cellIs" dxfId="102" priority="19" stopIfTrue="1" operator="lessThan">
      <formula>0</formula>
    </cfRule>
  </conditionalFormatting>
  <conditionalFormatting sqref="BZ80:CA80">
    <cfRule type="cellIs" dxfId="101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253"/>
  <sheetViews>
    <sheetView zoomScale="86" zoomScaleNormal="86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S27" sqref="S27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5.08984375" customWidth="1"/>
    <col min="5" max="5" width="1.90625" customWidth="1"/>
    <col min="6" max="6" width="7.1796875" customWidth="1"/>
    <col min="7" max="7" width="6.54296875" customWidth="1"/>
    <col min="8" max="8" width="4.54296875" customWidth="1"/>
    <col min="9" max="9" width="7.08984375" style="528" customWidth="1"/>
    <col min="10" max="10" width="5.453125" customWidth="1"/>
    <col min="11" max="11" width="5.453125" style="92" customWidth="1"/>
    <col min="12" max="12" width="5.6328125" style="92" customWidth="1"/>
    <col min="13" max="13" width="5.36328125" style="92" customWidth="1"/>
    <col min="14" max="14" width="5.453125" style="528" customWidth="1"/>
    <col min="15" max="15" width="1.1796875" style="528" customWidth="1"/>
    <col min="16" max="16" width="5.6328125" style="92" customWidth="1"/>
    <col min="17" max="17" width="4.453125" style="92" customWidth="1"/>
    <col min="18" max="18" width="1.54296875" style="568" customWidth="1"/>
    <col min="19" max="20" width="5.453125" style="92" customWidth="1"/>
    <col min="21" max="21" width="2.36328125" style="92" customWidth="1"/>
    <col min="22" max="22" width="6.6328125" style="567" customWidth="1"/>
    <col min="23" max="23" width="6" customWidth="1"/>
    <col min="24" max="24" width="1.54296875" style="567" customWidth="1"/>
    <col min="25" max="25" width="6.1796875" customWidth="1"/>
    <col min="26" max="26" width="5.54296875" customWidth="1"/>
    <col min="27" max="27" width="5.453125" style="11" customWidth="1"/>
    <col min="28" max="28" width="1" style="11" customWidth="1"/>
    <col min="29" max="29" width="4.6328125" style="11" customWidth="1"/>
    <col min="30" max="30" width="4.453125" style="11" customWidth="1"/>
    <col min="31" max="31" width="4.90625" style="11" customWidth="1"/>
    <col min="32" max="32" width="6.36328125" style="92" customWidth="1"/>
    <col min="33" max="33" width="4.81640625" customWidth="1"/>
    <col min="34" max="34" width="6.90625" customWidth="1"/>
    <col min="35" max="35" width="6.6328125" style="11" customWidth="1"/>
    <col min="36" max="36" width="5.6328125" style="11" customWidth="1"/>
    <col min="37" max="37" width="6.81640625" style="11" customWidth="1"/>
    <col min="38" max="38" width="8.08984375" style="92" customWidth="1"/>
    <col min="39" max="39" width="5.1796875" style="11" customWidth="1"/>
    <col min="48" max="48" width="14" customWidth="1"/>
    <col min="49" max="49" width="12.54296875" customWidth="1"/>
    <col min="50" max="50" width="10.90625" customWidth="1"/>
  </cols>
  <sheetData>
    <row r="1" spans="1:65">
      <c r="A1" s="47"/>
      <c r="B1" s="47"/>
      <c r="C1" s="47"/>
      <c r="D1" s="47"/>
      <c r="E1" s="47"/>
      <c r="F1" s="47"/>
      <c r="G1" s="47"/>
      <c r="H1" s="47"/>
      <c r="I1" s="336"/>
      <c r="J1" s="47"/>
      <c r="K1" s="90"/>
      <c r="L1" s="90"/>
      <c r="M1" s="90"/>
      <c r="N1" s="336"/>
      <c r="O1" s="336"/>
      <c r="P1" s="90"/>
      <c r="Q1" s="90"/>
      <c r="R1" s="336"/>
      <c r="S1" s="90"/>
      <c r="T1" s="90"/>
      <c r="U1" s="90"/>
      <c r="V1" s="47"/>
      <c r="W1" s="47"/>
      <c r="X1" s="47"/>
      <c r="Y1" s="47"/>
      <c r="Z1" s="47"/>
      <c r="AA1" s="71"/>
      <c r="AB1" s="71"/>
      <c r="AC1" s="71"/>
      <c r="AD1" s="71"/>
      <c r="AE1" s="71"/>
      <c r="AF1" s="90"/>
      <c r="AG1" s="47"/>
      <c r="AH1" s="47"/>
      <c r="AI1" s="71"/>
      <c r="AJ1" s="71"/>
      <c r="AK1" s="71"/>
      <c r="AL1" s="90"/>
      <c r="AM1" s="71"/>
      <c r="AN1" s="47"/>
      <c r="AO1" s="4"/>
    </row>
    <row r="2" spans="1:65" s="180" customFormat="1" ht="31.8">
      <c r="A2" s="179"/>
      <c r="B2" s="179"/>
      <c r="C2" s="141" t="s">
        <v>422</v>
      </c>
      <c r="D2" s="141"/>
      <c r="E2" s="179"/>
      <c r="F2" s="179"/>
      <c r="G2" s="141" t="s">
        <v>429</v>
      </c>
      <c r="H2" s="179"/>
      <c r="I2" s="348"/>
      <c r="J2" s="179"/>
      <c r="K2" s="179"/>
      <c r="L2" s="179"/>
      <c r="M2" s="179"/>
      <c r="N2" s="337" t="str">
        <f>+År!B2</f>
        <v>ALL GEIT</v>
      </c>
      <c r="O2" s="337"/>
      <c r="P2" s="179"/>
      <c r="Q2" s="179"/>
      <c r="R2" s="337"/>
      <c r="S2" s="141"/>
      <c r="T2" s="141"/>
      <c r="U2" s="141"/>
      <c r="V2" s="190"/>
      <c r="W2" s="190"/>
      <c r="X2" s="190"/>
      <c r="Y2" s="190"/>
      <c r="Z2" s="190"/>
      <c r="AA2" s="179"/>
      <c r="AB2" s="190"/>
      <c r="AC2" s="195"/>
      <c r="AD2" s="195"/>
      <c r="AE2" s="195"/>
      <c r="AF2" s="195"/>
      <c r="AG2" s="195"/>
      <c r="AH2" s="195"/>
      <c r="AI2" s="195"/>
      <c r="AJ2" s="190"/>
      <c r="AK2" s="179"/>
      <c r="AL2" s="179"/>
      <c r="AM2" s="195"/>
      <c r="AN2" s="195"/>
      <c r="AO2" s="4"/>
      <c r="AP2" s="4"/>
      <c r="AQ2" s="4"/>
      <c r="AR2" s="4"/>
      <c r="AS2" s="4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A3" s="47"/>
      <c r="B3" s="47"/>
      <c r="C3" s="47"/>
      <c r="D3" s="47"/>
      <c r="E3" s="47"/>
      <c r="F3" s="47"/>
      <c r="G3" s="47"/>
      <c r="H3" s="47"/>
      <c r="I3" s="336"/>
      <c r="J3" s="47"/>
      <c r="K3" s="90"/>
      <c r="L3" s="90"/>
      <c r="M3" s="90"/>
      <c r="N3" s="336"/>
      <c r="O3" s="336"/>
      <c r="P3" s="90"/>
      <c r="Q3" s="90"/>
      <c r="R3" s="336"/>
      <c r="S3" s="90"/>
      <c r="T3" s="90"/>
      <c r="U3" s="90"/>
      <c r="V3" s="47"/>
      <c r="W3" s="47"/>
      <c r="X3" s="47"/>
      <c r="Y3" s="47"/>
      <c r="Z3" s="47"/>
      <c r="AA3" s="71"/>
      <c r="AB3" s="71"/>
      <c r="AC3" s="71"/>
      <c r="AD3" s="71"/>
      <c r="AE3" s="71"/>
      <c r="AF3" s="90"/>
      <c r="AG3" s="47"/>
      <c r="AH3" s="47"/>
      <c r="AI3" s="71"/>
      <c r="AJ3" s="71"/>
      <c r="AK3" s="71"/>
      <c r="AL3" s="90"/>
      <c r="AM3" s="71"/>
      <c r="AN3" s="47"/>
      <c r="AO3" s="4"/>
    </row>
    <row r="4" spans="1:65">
      <c r="A4" s="47"/>
      <c r="B4" s="47"/>
      <c r="C4" s="47"/>
      <c r="D4" s="47"/>
      <c r="E4" s="47"/>
      <c r="F4" s="47"/>
      <c r="G4" s="47"/>
      <c r="H4" s="47"/>
      <c r="I4" s="336"/>
      <c r="J4" s="47"/>
      <c r="K4" s="90"/>
      <c r="L4" s="90"/>
      <c r="M4" s="90"/>
      <c r="N4" s="336"/>
      <c r="O4" s="336"/>
      <c r="P4" s="90"/>
      <c r="Q4" s="90"/>
      <c r="R4" s="336"/>
      <c r="S4" s="90"/>
      <c r="T4" s="90"/>
      <c r="U4" s="90"/>
      <c r="V4" s="47"/>
      <c r="W4" s="47"/>
      <c r="X4" s="47"/>
      <c r="Y4" s="47"/>
      <c r="Z4" s="47"/>
      <c r="AA4" s="71"/>
      <c r="AB4" s="71"/>
      <c r="AC4" s="71"/>
      <c r="AD4" s="71"/>
      <c r="AE4" s="71"/>
      <c r="AF4" s="90"/>
      <c r="AG4" s="47"/>
      <c r="AH4" s="47"/>
      <c r="AI4" s="71"/>
      <c r="AJ4" s="71"/>
      <c r="AK4" s="71"/>
      <c r="AL4" s="90"/>
      <c r="AM4" s="71"/>
      <c r="AN4" s="47"/>
      <c r="AO4" s="4"/>
    </row>
    <row r="5" spans="1:65" s="184" customFormat="1" ht="19.8">
      <c r="A5" s="182"/>
      <c r="B5" s="182"/>
      <c r="C5" s="182"/>
      <c r="D5" s="182"/>
      <c r="E5" s="178" t="s">
        <v>5</v>
      </c>
      <c r="F5" s="182"/>
      <c r="G5" s="181">
        <f>+År!R2</f>
        <v>49</v>
      </c>
      <c r="H5" s="178"/>
      <c r="I5" s="477"/>
      <c r="J5" s="182"/>
      <c r="K5" s="178" t="s">
        <v>423</v>
      </c>
      <c r="L5" s="199"/>
      <c r="M5" s="199"/>
      <c r="N5" s="477"/>
      <c r="O5" s="477"/>
      <c r="P5" s="178"/>
      <c r="Q5" s="593">
        <f>SUM(I10:I17)</f>
        <v>25624</v>
      </c>
      <c r="R5" s="594"/>
      <c r="S5" s="594"/>
      <c r="T5" s="47"/>
      <c r="U5" s="201"/>
      <c r="V5" s="201"/>
      <c r="W5" s="201"/>
      <c r="X5" s="201"/>
      <c r="Y5" s="201"/>
      <c r="Z5" s="90"/>
      <c r="AA5" s="201"/>
      <c r="AB5" s="201"/>
      <c r="AC5" s="201"/>
      <c r="AD5" s="201"/>
      <c r="AE5" s="201"/>
      <c r="AF5" s="199"/>
      <c r="AG5" s="182"/>
      <c r="AH5" s="182"/>
      <c r="AI5" s="201"/>
      <c r="AJ5" s="201"/>
      <c r="AK5" s="201"/>
      <c r="AL5" s="199"/>
      <c r="AM5" s="201"/>
      <c r="AN5" s="201"/>
      <c r="AO5" s="4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5" ht="15" customHeight="1">
      <c r="A6" s="51"/>
      <c r="B6" s="51"/>
      <c r="C6" s="51"/>
      <c r="D6" s="51"/>
      <c r="E6" s="51"/>
      <c r="F6" s="51"/>
      <c r="G6" s="51"/>
      <c r="H6" s="51"/>
      <c r="I6" s="350"/>
      <c r="J6" s="47"/>
      <c r="K6" s="200"/>
      <c r="L6" s="200"/>
      <c r="M6" s="90"/>
      <c r="N6" s="336"/>
      <c r="O6" s="336"/>
      <c r="P6" s="90"/>
      <c r="Q6" s="90"/>
      <c r="R6" s="336"/>
      <c r="S6" s="90"/>
      <c r="T6" s="90"/>
      <c r="U6" s="90"/>
      <c r="V6" s="47"/>
      <c r="W6" s="47"/>
      <c r="X6" s="47"/>
      <c r="Y6" s="47"/>
      <c r="Z6" s="47"/>
      <c r="AA6" s="71"/>
      <c r="AB6" s="71"/>
      <c r="AC6" s="71"/>
      <c r="AD6" s="71"/>
      <c r="AE6" s="71"/>
      <c r="AF6" s="90"/>
      <c r="AG6" s="47"/>
      <c r="AH6" s="47"/>
      <c r="AI6" s="71"/>
      <c r="AJ6" s="71"/>
      <c r="AK6" s="71"/>
      <c r="AL6" s="95" t="s">
        <v>78</v>
      </c>
      <c r="AM6" s="198" t="s">
        <v>2</v>
      </c>
      <c r="AN6" s="47"/>
      <c r="AO6" s="4"/>
    </row>
    <row r="7" spans="1:65" ht="17.399999999999999">
      <c r="A7" s="61"/>
      <c r="B7" s="47"/>
      <c r="C7" s="47"/>
      <c r="D7" s="47"/>
      <c r="E7" s="47"/>
      <c r="F7" s="47"/>
      <c r="G7" s="51" t="s">
        <v>2</v>
      </c>
      <c r="H7" s="51"/>
      <c r="I7" s="336"/>
      <c r="J7" s="51"/>
      <c r="K7" s="95" t="s">
        <v>501</v>
      </c>
      <c r="L7" s="95"/>
      <c r="M7" s="90"/>
      <c r="N7" s="350"/>
      <c r="O7" s="350"/>
      <c r="P7" s="90"/>
      <c r="Q7" s="95"/>
      <c r="R7" s="350"/>
      <c r="S7" s="95"/>
      <c r="T7" s="95"/>
      <c r="U7" s="90"/>
      <c r="V7" s="47"/>
      <c r="W7" s="51"/>
      <c r="X7" s="51"/>
      <c r="Y7" s="51" t="s">
        <v>22</v>
      </c>
      <c r="Z7" s="51"/>
      <c r="AA7" s="198" t="s">
        <v>401</v>
      </c>
      <c r="AB7" s="71"/>
      <c r="AC7" s="72" t="s">
        <v>504</v>
      </c>
      <c r="AD7" s="71"/>
      <c r="AE7" s="71"/>
      <c r="AF7" s="95" t="s">
        <v>424</v>
      </c>
      <c r="AG7" s="47"/>
      <c r="AH7" s="47"/>
      <c r="AI7" s="72" t="s">
        <v>420</v>
      </c>
      <c r="AJ7" s="198"/>
      <c r="AK7" s="198"/>
      <c r="AL7" s="95" t="s">
        <v>43</v>
      </c>
      <c r="AM7" s="72" t="s">
        <v>8</v>
      </c>
      <c r="AN7" s="47"/>
      <c r="AO7" s="4"/>
    </row>
    <row r="8" spans="1:65" ht="15.6">
      <c r="A8" s="47"/>
      <c r="B8" s="47"/>
      <c r="C8" s="47"/>
      <c r="D8" s="47"/>
      <c r="E8" s="47"/>
      <c r="F8" s="47"/>
      <c r="G8" s="51" t="s">
        <v>480</v>
      </c>
      <c r="H8" s="118"/>
      <c r="I8" s="350" t="s">
        <v>2</v>
      </c>
      <c r="J8" s="118"/>
      <c r="K8" s="95" t="s">
        <v>532</v>
      </c>
      <c r="L8" s="175"/>
      <c r="M8" s="95" t="s">
        <v>1</v>
      </c>
      <c r="N8" s="529" t="s">
        <v>2</v>
      </c>
      <c r="O8" s="350"/>
      <c r="P8" s="95" t="s">
        <v>22</v>
      </c>
      <c r="Q8" s="175"/>
      <c r="R8" s="350"/>
      <c r="S8" s="494" t="s">
        <v>22</v>
      </c>
      <c r="T8" s="494" t="s">
        <v>22</v>
      </c>
      <c r="U8" s="90"/>
      <c r="V8" s="51" t="s">
        <v>22</v>
      </c>
      <c r="W8" s="118"/>
      <c r="X8" s="118"/>
      <c r="Y8" s="51" t="s">
        <v>482</v>
      </c>
      <c r="Z8" s="118"/>
      <c r="AA8" s="72" t="s">
        <v>484</v>
      </c>
      <c r="AB8" s="71"/>
      <c r="AC8" s="72" t="s">
        <v>533</v>
      </c>
      <c r="AD8" s="72"/>
      <c r="AE8" s="72"/>
      <c r="AF8" s="95" t="s">
        <v>413</v>
      </c>
      <c r="AG8" s="51" t="s">
        <v>478</v>
      </c>
      <c r="AH8" s="51" t="s">
        <v>411</v>
      </c>
      <c r="AI8" s="72" t="s">
        <v>1</v>
      </c>
      <c r="AJ8" s="72" t="s">
        <v>1</v>
      </c>
      <c r="AK8" s="72" t="s">
        <v>0</v>
      </c>
      <c r="AL8" s="95" t="s">
        <v>556</v>
      </c>
      <c r="AM8" s="72" t="s">
        <v>67</v>
      </c>
      <c r="AN8" s="47"/>
      <c r="AO8" s="5"/>
    </row>
    <row r="9" spans="1:65" ht="15.6">
      <c r="A9" s="47"/>
      <c r="B9" s="51" t="s">
        <v>86</v>
      </c>
      <c r="C9" s="51" t="s">
        <v>422</v>
      </c>
      <c r="D9" s="48"/>
      <c r="E9" s="51" t="s">
        <v>430</v>
      </c>
      <c r="F9" s="51"/>
      <c r="G9" s="52" t="s">
        <v>481</v>
      </c>
      <c r="H9" s="118" t="s">
        <v>483</v>
      </c>
      <c r="I9" s="329" t="s">
        <v>8</v>
      </c>
      <c r="J9" s="118" t="s">
        <v>483</v>
      </c>
      <c r="K9" s="96" t="s">
        <v>401</v>
      </c>
      <c r="L9" s="175" t="s">
        <v>483</v>
      </c>
      <c r="M9" s="96" t="s">
        <v>401</v>
      </c>
      <c r="N9" s="529" t="s">
        <v>649</v>
      </c>
      <c r="O9" s="350"/>
      <c r="P9" s="96" t="s">
        <v>44</v>
      </c>
      <c r="Q9" s="175" t="s">
        <v>483</v>
      </c>
      <c r="R9" s="350"/>
      <c r="S9" s="494" t="s">
        <v>649</v>
      </c>
      <c r="T9" s="494" t="s">
        <v>650</v>
      </c>
      <c r="U9" s="90"/>
      <c r="V9" s="52" t="s">
        <v>0</v>
      </c>
      <c r="W9" s="118" t="s">
        <v>483</v>
      </c>
      <c r="X9" s="118"/>
      <c r="Y9" s="52" t="s">
        <v>412</v>
      </c>
      <c r="Z9" s="118" t="s">
        <v>483</v>
      </c>
      <c r="AA9" s="73" t="s">
        <v>485</v>
      </c>
      <c r="AB9" s="71"/>
      <c r="AC9" s="73" t="s">
        <v>521</v>
      </c>
      <c r="AD9" s="73" t="s">
        <v>523</v>
      </c>
      <c r="AE9" s="73" t="s">
        <v>517</v>
      </c>
      <c r="AF9" s="96" t="s">
        <v>1</v>
      </c>
      <c r="AG9" s="52" t="s">
        <v>479</v>
      </c>
      <c r="AH9" s="52" t="s">
        <v>412</v>
      </c>
      <c r="AI9" s="73" t="s">
        <v>0</v>
      </c>
      <c r="AJ9" s="73" t="s">
        <v>505</v>
      </c>
      <c r="AK9" s="73" t="s">
        <v>505</v>
      </c>
      <c r="AL9" s="96" t="s">
        <v>44</v>
      </c>
      <c r="AM9" s="73" t="s">
        <v>537</v>
      </c>
      <c r="AN9" s="47"/>
      <c r="AO9" s="5"/>
    </row>
    <row r="10" spans="1:65" ht="15.6">
      <c r="A10" s="47"/>
      <c r="B10" s="53">
        <f>+'Ark1'!C583</f>
        <v>2024</v>
      </c>
      <c r="C10" s="53">
        <f>+'Ark1'!G583</f>
        <v>1</v>
      </c>
      <c r="D10" s="54" t="s">
        <v>433</v>
      </c>
      <c r="E10" s="54">
        <f>+'Ark1'!H583</f>
        <v>1</v>
      </c>
      <c r="F10" s="54" t="s">
        <v>74</v>
      </c>
      <c r="G10" s="53">
        <f>+'Ark1'!Q583</f>
        <v>137</v>
      </c>
      <c r="H10" s="53">
        <f t="shared" ref="H10:H17" si="0">+G10-G19</f>
        <v>-2</v>
      </c>
      <c r="I10" s="352">
        <f>+'Ark1'!R583</f>
        <v>6274</v>
      </c>
      <c r="J10" s="53">
        <f t="shared" ref="J10:J17" si="1">+I10-I19</f>
        <v>-623</v>
      </c>
      <c r="K10" s="176">
        <f>+'Ark1'!AG583</f>
        <v>66.823255212212885</v>
      </c>
      <c r="L10" s="155">
        <f>+K10-K19</f>
        <v>2.9172444734882959</v>
      </c>
      <c r="M10" s="176">
        <f>+'Ark1'!AH583</f>
        <v>2.1517373286579526</v>
      </c>
      <c r="N10" s="530">
        <f>+'Ark1'!AI583</f>
        <v>6258</v>
      </c>
      <c r="O10" s="350"/>
      <c r="P10" s="155">
        <f>+'Ark1'!U583</f>
        <v>10.866990755498888</v>
      </c>
      <c r="Q10" s="155">
        <f t="shared" ref="Q10:Q17" si="2">+P10-P19</f>
        <v>0.11431567937884779</v>
      </c>
      <c r="R10" s="350"/>
      <c r="S10" s="300">
        <f>+'Ark1'!AJ583</f>
        <v>86.569223394055854</v>
      </c>
      <c r="T10" s="300">
        <f>+'Ark1'!AK583</f>
        <v>15.153792501202854</v>
      </c>
      <c r="U10" s="90"/>
      <c r="V10" s="55">
        <f>+'Ark1'!S583</f>
        <v>5.5926043991074259</v>
      </c>
      <c r="W10" s="55">
        <f>+V10-V19</f>
        <v>0.2814546238428175</v>
      </c>
      <c r="X10" s="118"/>
      <c r="Y10" s="55">
        <f>+'Ark1'!T583</f>
        <v>5.2744660503665921</v>
      </c>
      <c r="Z10" s="55">
        <f>+Y10-Y19</f>
        <v>0.14701933440312942</v>
      </c>
      <c r="AA10" s="74">
        <f>+'Ark1'!W583</f>
        <v>1.5938795027095949</v>
      </c>
      <c r="AB10" s="71"/>
      <c r="AC10" s="74">
        <f>+'Ark1'!X583</f>
        <v>22.234619062798849</v>
      </c>
      <c r="AD10" s="74">
        <f>+'Ark1'!Y583</f>
        <v>7.3796620975454275</v>
      </c>
      <c r="AE10" s="74">
        <f>+'Ark1'!Z583</f>
        <v>6.948640698199311</v>
      </c>
      <c r="AF10" s="155">
        <f>+'Ark1'!Z583</f>
        <v>6.948640698199311</v>
      </c>
      <c r="AG10" s="55">
        <f>+'Ark1'!AA583</f>
        <v>1.3570849074344544</v>
      </c>
      <c r="AH10" s="55">
        <f>+'Ark1'!AB583</f>
        <v>1.4579085034862693</v>
      </c>
      <c r="AI10" s="74">
        <f>+'Ark1'!AC583</f>
        <v>9.1177145023790427</v>
      </c>
      <c r="AJ10" s="74">
        <f>+'Ark1'!AD583</f>
        <v>36.60484176432356</v>
      </c>
      <c r="AK10" s="74">
        <f>+'Ark1'!AE583</f>
        <v>56.33170013466389</v>
      </c>
      <c r="AL10" s="155">
        <f t="shared" ref="AL10:AL17" si="3">+P10/V10</f>
        <v>1.9431002051983597</v>
      </c>
      <c r="AM10" s="74">
        <f>+'Ark1'!AF583</f>
        <v>68.998130430001083</v>
      </c>
      <c r="AN10" s="47"/>
      <c r="AO10" s="5"/>
    </row>
    <row r="11" spans="1:65" ht="15.6">
      <c r="A11" s="47"/>
      <c r="B11" s="53">
        <f>+'Ark1'!C584</f>
        <v>2024</v>
      </c>
      <c r="C11" s="53">
        <f>+'Ark1'!G584</f>
        <v>1</v>
      </c>
      <c r="D11" s="54" t="s">
        <v>433</v>
      </c>
      <c r="E11" s="54">
        <f>+'Ark1'!H584</f>
        <v>2</v>
      </c>
      <c r="F11" s="54" t="s">
        <v>7</v>
      </c>
      <c r="G11" s="53">
        <f>+'Ark1'!Q584</f>
        <v>116</v>
      </c>
      <c r="H11" s="53">
        <f t="shared" si="0"/>
        <v>0</v>
      </c>
      <c r="I11" s="352">
        <f>+'Ark1'!R584</f>
        <v>2819</v>
      </c>
      <c r="J11" s="53">
        <f t="shared" si="1"/>
        <v>-482</v>
      </c>
      <c r="K11" s="176">
        <f>+'Ark1'!AG584</f>
        <v>33.176744787787079</v>
      </c>
      <c r="L11" s="155">
        <f t="shared" ref="L11" si="4">+K11-K20</f>
        <v>-2.9172444734883456</v>
      </c>
      <c r="M11" s="176">
        <f>+'Ark1'!AH584</f>
        <v>5.9950336998935789</v>
      </c>
      <c r="N11" s="530">
        <f>+'Ark1'!AI584</f>
        <v>2748</v>
      </c>
      <c r="O11" s="350"/>
      <c r="P11" s="155">
        <f>+'Ark1'!U584</f>
        <v>12.007839659453705</v>
      </c>
      <c r="Q11" s="155">
        <f t="shared" si="2"/>
        <v>-0.68107279131881704</v>
      </c>
      <c r="R11" s="350"/>
      <c r="S11" s="300">
        <f>+'Ark1'!AJ584</f>
        <v>89.926564774381475</v>
      </c>
      <c r="T11" s="300">
        <f>+'Ark1'!AK584</f>
        <v>14.640477804269072</v>
      </c>
      <c r="U11" s="90"/>
      <c r="V11" s="55">
        <f>+'Ark1'!S584</f>
        <v>5.5221709826179506</v>
      </c>
      <c r="W11" s="55">
        <f t="shared" ref="W11:Z11" si="5">+V11-V20</f>
        <v>-0.42996473383160971</v>
      </c>
      <c r="X11" s="118"/>
      <c r="Y11" s="55">
        <f>+'Ark1'!T584</f>
        <v>4.6974104292302226</v>
      </c>
      <c r="Z11" s="55">
        <f t="shared" si="5"/>
        <v>-4.7212412332941156E-2</v>
      </c>
      <c r="AA11" s="74">
        <f>+'Ark1'!W584</f>
        <v>1.2061014544164599</v>
      </c>
      <c r="AB11" s="71"/>
      <c r="AC11" s="74">
        <f>+'Ark1'!X584</f>
        <v>24.654132671159996</v>
      </c>
      <c r="AD11" s="74">
        <f>+'Ark1'!Y584</f>
        <v>9.3650230578219222</v>
      </c>
      <c r="AE11" s="74">
        <f>+'Ark1'!Z584</f>
        <v>7.2180599231446179</v>
      </c>
      <c r="AF11" s="155">
        <f>+'Ark1'!Z584</f>
        <v>7.2180599231446179</v>
      </c>
      <c r="AG11" s="55">
        <f>+'Ark1'!AA584</f>
        <v>1.5795523312241637</v>
      </c>
      <c r="AH11" s="55">
        <f>+'Ark1'!AB584</f>
        <v>1.5711674820085997</v>
      </c>
      <c r="AI11" s="74">
        <f>+'Ark1'!AC584</f>
        <v>33.151428475718667</v>
      </c>
      <c r="AJ11" s="74">
        <f>+'Ark1'!AD584</f>
        <v>50.60105847557984</v>
      </c>
      <c r="AK11" s="74">
        <f>+'Ark1'!AE584</f>
        <v>57.409883130226497</v>
      </c>
      <c r="AL11" s="155">
        <f t="shared" si="3"/>
        <v>2.1744780625682525</v>
      </c>
      <c r="AM11" s="74">
        <f>+'Ark1'!AF584</f>
        <v>31.001869569998899</v>
      </c>
      <c r="AN11" s="47"/>
      <c r="AO11" s="5"/>
      <c r="AQ11" s="2"/>
      <c r="AR11" s="2"/>
      <c r="AS11" s="2"/>
    </row>
    <row r="12" spans="1:65" ht="15.6">
      <c r="A12" s="47"/>
      <c r="B12" s="53">
        <f>+'Ark1'!C585</f>
        <v>2024</v>
      </c>
      <c r="C12" s="53">
        <f>+'Ark1'!G585</f>
        <v>2</v>
      </c>
      <c r="D12" s="54" t="s">
        <v>106</v>
      </c>
      <c r="E12" s="54">
        <f>+'Ark1'!H585</f>
        <v>1</v>
      </c>
      <c r="F12" s="54" t="s">
        <v>74</v>
      </c>
      <c r="G12" s="53">
        <f>+'Ark1'!Q585</f>
        <v>194</v>
      </c>
      <c r="H12" s="53">
        <f t="shared" si="0"/>
        <v>29</v>
      </c>
      <c r="I12" s="352">
        <f>+'Ark1'!R585</f>
        <v>5720</v>
      </c>
      <c r="J12" s="53">
        <f t="shared" si="1"/>
        <v>36</v>
      </c>
      <c r="K12" s="176">
        <f>+'Ark1'!AG585</f>
        <v>68.878178597901851</v>
      </c>
      <c r="L12" s="155">
        <f t="shared" ref="L12" si="6">+K12-K21</f>
        <v>1.2277160615070102</v>
      </c>
      <c r="M12" s="176">
        <f>+'Ark1'!AH585</f>
        <v>0.96153846153846112</v>
      </c>
      <c r="N12" s="530">
        <f>+'Ark1'!AI585</f>
        <v>5349</v>
      </c>
      <c r="O12" s="350"/>
      <c r="P12" s="155">
        <f>+'Ark1'!U585</f>
        <v>11.972604895104904</v>
      </c>
      <c r="Q12" s="155">
        <f t="shared" si="2"/>
        <v>0.66989553549896641</v>
      </c>
      <c r="R12" s="350"/>
      <c r="S12" s="300">
        <f>+'Ark1'!AJ585</f>
        <v>89.336941484389683</v>
      </c>
      <c r="T12" s="300">
        <f>+'Ark1'!AK585</f>
        <v>15.293643962860813</v>
      </c>
      <c r="U12" s="90"/>
      <c r="V12" s="55">
        <f>+'Ark1'!S585</f>
        <v>5.3358391608391607</v>
      </c>
      <c r="W12" s="55">
        <f t="shared" ref="W12:Z12" si="7">+V12-V21</f>
        <v>7.5492241748404965E-3</v>
      </c>
      <c r="X12" s="118"/>
      <c r="Y12" s="55">
        <f>+'Ark1'!T585</f>
        <v>4.6061188811188805</v>
      </c>
      <c r="Z12" s="55">
        <f t="shared" si="7"/>
        <v>1.7909430470997023E-3</v>
      </c>
      <c r="AA12" s="74">
        <f>+'Ark1'!W585</f>
        <v>1.3811188811188813</v>
      </c>
      <c r="AB12" s="71"/>
      <c r="AC12" s="74">
        <f>+'Ark1'!X585</f>
        <v>26.241258741258743</v>
      </c>
      <c r="AD12" s="74">
        <f>+'Ark1'!Y585</f>
        <v>8.8111888111888117</v>
      </c>
      <c r="AE12" s="74">
        <f>+'Ark1'!Z585</f>
        <v>7.1430637438068558</v>
      </c>
      <c r="AF12" s="155">
        <f>+'Ark1'!Z585</f>
        <v>7.1430637438068558</v>
      </c>
      <c r="AG12" s="55">
        <f>+'Ark1'!AA585</f>
        <v>1.6378314254912107</v>
      </c>
      <c r="AH12" s="55">
        <f>+'Ark1'!AB585</f>
        <v>1.5767977773394155</v>
      </c>
      <c r="AI12" s="74">
        <f>+'Ark1'!AC585</f>
        <v>9.899462395044976</v>
      </c>
      <c r="AJ12" s="74">
        <f>+'Ark1'!AD585</f>
        <v>47.273309601325202</v>
      </c>
      <c r="AK12" s="74">
        <f>+'Ark1'!AE585</f>
        <v>57.294936656079827</v>
      </c>
      <c r="AL12" s="155">
        <f t="shared" si="3"/>
        <v>2.2438091805642033</v>
      </c>
      <c r="AM12" s="74">
        <f>+'Ark1'!AF585</f>
        <v>73.286354900704694</v>
      </c>
      <c r="AN12" s="47"/>
      <c r="AO12" s="5"/>
      <c r="AQ12" s="2"/>
      <c r="AR12" s="2"/>
      <c r="AS12" s="4"/>
      <c r="AT12" s="4"/>
      <c r="AU12" s="4"/>
    </row>
    <row r="13" spans="1:65" ht="15.6">
      <c r="A13" s="47"/>
      <c r="B13" s="53">
        <f>+'Ark1'!C586</f>
        <v>2024</v>
      </c>
      <c r="C13" s="53">
        <f>+'Ark1'!G586</f>
        <v>2</v>
      </c>
      <c r="D13" s="54" t="s">
        <v>106</v>
      </c>
      <c r="E13" s="54">
        <f>+'Ark1'!H586</f>
        <v>2</v>
      </c>
      <c r="F13" s="54" t="s">
        <v>7</v>
      </c>
      <c r="G13" s="53">
        <f>+'Ark1'!Q586</f>
        <v>110</v>
      </c>
      <c r="H13" s="53">
        <f t="shared" si="0"/>
        <v>-12</v>
      </c>
      <c r="I13" s="352">
        <f>+'Ark1'!R586</f>
        <v>2085</v>
      </c>
      <c r="J13" s="53">
        <f t="shared" si="1"/>
        <v>-201</v>
      </c>
      <c r="K13" s="176">
        <f>+'Ark1'!AG586</f>
        <v>31.121821402098135</v>
      </c>
      <c r="L13" s="155">
        <f t="shared" ref="L13" si="8">+K13-K22</f>
        <v>-1.2277160615070244</v>
      </c>
      <c r="M13" s="176">
        <f>+'Ark1'!AH586</f>
        <v>4.7961630695443638E-2</v>
      </c>
      <c r="N13" s="530">
        <f>+'Ark1'!AI586</f>
        <v>2053</v>
      </c>
      <c r="O13" s="350"/>
      <c r="P13" s="155">
        <f>+'Ark1'!U586</f>
        <v>14.840959232613873</v>
      </c>
      <c r="Q13" s="155">
        <f t="shared" si="2"/>
        <v>1.4022453218527104</v>
      </c>
      <c r="R13" s="350"/>
      <c r="S13" s="300">
        <f>+'Ark1'!AJ586</f>
        <v>96.810764734534885</v>
      </c>
      <c r="T13" s="300">
        <f>+'Ark1'!AK586</f>
        <v>14.975717526473318</v>
      </c>
      <c r="U13" s="90"/>
      <c r="V13" s="55">
        <f>+'Ark1'!S586</f>
        <v>5.1141486810551564</v>
      </c>
      <c r="W13" s="55">
        <f t="shared" ref="W13:Z13" si="9">+V13-V22</f>
        <v>-5.6017548166191311E-2</v>
      </c>
      <c r="X13" s="118"/>
      <c r="Y13" s="55">
        <f>+'Ark1'!T586</f>
        <v>4.6805755395683448</v>
      </c>
      <c r="Z13" s="55">
        <f t="shared" si="9"/>
        <v>-0.17288027845440102</v>
      </c>
      <c r="AA13" s="74">
        <f>+'Ark1'!W586</f>
        <v>1.4868105515587526</v>
      </c>
      <c r="AB13" s="71"/>
      <c r="AC13" s="74">
        <f>+'Ark1'!X586</f>
        <v>39.952038369304553</v>
      </c>
      <c r="AD13" s="74">
        <f>+'Ark1'!Y586</f>
        <v>15.971223021582739</v>
      </c>
      <c r="AE13" s="74">
        <f>+'Ark1'!Z586</f>
        <v>7.6952943384365247</v>
      </c>
      <c r="AF13" s="155">
        <f>+'Ark1'!Z586</f>
        <v>7.6952943384365247</v>
      </c>
      <c r="AG13" s="55">
        <f>+'Ark1'!AA586</f>
        <v>1.5665619558724748</v>
      </c>
      <c r="AH13" s="55">
        <f>+'Ark1'!AB586</f>
        <v>1.8447232814980592</v>
      </c>
      <c r="AI13" s="74">
        <f>+'Ark1'!AC586</f>
        <v>44.548447148231197</v>
      </c>
      <c r="AJ13" s="74">
        <f>+'Ark1'!AD586</f>
        <v>69.431283746775151</v>
      </c>
      <c r="AK13" s="74">
        <f>+'Ark1'!AE586</f>
        <v>67.597712733737836</v>
      </c>
      <c r="AL13" s="155">
        <f t="shared" si="3"/>
        <v>2.9019412923192274</v>
      </c>
      <c r="AM13" s="74">
        <f>+'Ark1'!AF586</f>
        <v>26.71364509929532</v>
      </c>
      <c r="AN13" s="47"/>
      <c r="AO13" s="5"/>
      <c r="AQ13" s="1"/>
      <c r="AR13" s="1"/>
      <c r="AS13" s="11"/>
      <c r="AT13" s="11"/>
      <c r="AU13" s="11"/>
    </row>
    <row r="14" spans="1:65" ht="15.6">
      <c r="A14" s="47"/>
      <c r="B14" s="53">
        <f>+'Ark1'!C587</f>
        <v>2024</v>
      </c>
      <c r="C14" s="53">
        <f>+'Ark1'!G587</f>
        <v>3</v>
      </c>
      <c r="D14" s="54" t="s">
        <v>579</v>
      </c>
      <c r="E14" s="54">
        <f>+'Ark1'!H587</f>
        <v>1</v>
      </c>
      <c r="F14" s="54" t="s">
        <v>74</v>
      </c>
      <c r="G14" s="53">
        <f>+'Ark1'!Q587</f>
        <v>73</v>
      </c>
      <c r="H14" s="53">
        <f t="shared" si="0"/>
        <v>2</v>
      </c>
      <c r="I14" s="352">
        <f>+'Ark1'!R587</f>
        <v>1698</v>
      </c>
      <c r="J14" s="53">
        <f t="shared" si="1"/>
        <v>380</v>
      </c>
      <c r="K14" s="176">
        <f>+'Ark1'!AG587</f>
        <v>42.722437681442095</v>
      </c>
      <c r="L14" s="155">
        <f t="shared" ref="L14" si="10">+K14-K23</f>
        <v>4.8537781088997036</v>
      </c>
      <c r="M14" s="176">
        <f>+'Ark1'!AH587</f>
        <v>1.590106007067138</v>
      </c>
      <c r="N14" s="530">
        <f>+'Ark1'!AI587</f>
        <v>1482</v>
      </c>
      <c r="O14" s="350"/>
      <c r="P14" s="155">
        <f>+'Ark1'!U587</f>
        <v>13.416254416961149</v>
      </c>
      <c r="Q14" s="155">
        <f t="shared" si="2"/>
        <v>8.3325737143246315E-2</v>
      </c>
      <c r="R14" s="350"/>
      <c r="S14" s="300">
        <f>+'Ark1'!AJ587</f>
        <v>93.143792172739765</v>
      </c>
      <c r="T14" s="300">
        <f>+'Ark1'!AK587</f>
        <v>15.154402891303988</v>
      </c>
      <c r="U14" s="90"/>
      <c r="V14" s="55">
        <f>+'Ark1'!S587</f>
        <v>5.3727915194346307</v>
      </c>
      <c r="W14" s="55">
        <f t="shared" ref="W14:Z14" si="11">+V14-V23</f>
        <v>-0.26226159133926874</v>
      </c>
      <c r="X14" s="118"/>
      <c r="Y14" s="55">
        <f>+'Ark1'!T587</f>
        <v>4.9393404004711412</v>
      </c>
      <c r="Z14" s="55">
        <f t="shared" si="11"/>
        <v>1.6730385296633621E-2</v>
      </c>
      <c r="AA14" s="74">
        <f>+'Ark1'!W587</f>
        <v>2.4734982332155475</v>
      </c>
      <c r="AB14" s="71"/>
      <c r="AC14" s="74">
        <f>+'Ark1'!X587</f>
        <v>31.56654888103651</v>
      </c>
      <c r="AD14" s="74">
        <f>+'Ark1'!Y587</f>
        <v>13.486454652532393</v>
      </c>
      <c r="AE14" s="74">
        <f>+'Ark1'!Z587</f>
        <v>8.218033381584112</v>
      </c>
      <c r="AF14" s="155">
        <f>+'Ark1'!Z587</f>
        <v>8.218033381584112</v>
      </c>
      <c r="AG14" s="55">
        <f>+'Ark1'!AA587</f>
        <v>1.6564509594416812</v>
      </c>
      <c r="AH14" s="55">
        <f>+'Ark1'!AB587</f>
        <v>1.8933197393995151</v>
      </c>
      <c r="AI14" s="74">
        <f>+'Ark1'!AC587</f>
        <v>41.196297872877174</v>
      </c>
      <c r="AJ14" s="74">
        <f>+'Ark1'!AD587</f>
        <v>64.05450936996543</v>
      </c>
      <c r="AK14" s="74">
        <f>+'Ark1'!AE587</f>
        <v>60.079730134215083</v>
      </c>
      <c r="AL14" s="155">
        <f t="shared" si="3"/>
        <v>2.4970733311410744</v>
      </c>
      <c r="AM14" s="74">
        <f>+'Ark1'!AF587</f>
        <v>39.097398111904205</v>
      </c>
      <c r="AN14" s="47"/>
      <c r="AO14" s="5"/>
      <c r="AQ14" s="1"/>
      <c r="AR14" s="1"/>
      <c r="AS14" s="11"/>
      <c r="AT14" s="11"/>
      <c r="AU14" s="11"/>
    </row>
    <row r="15" spans="1:65" ht="15.6">
      <c r="A15" s="47"/>
      <c r="B15" s="53">
        <f>+'Ark1'!C588</f>
        <v>2024</v>
      </c>
      <c r="C15" s="53">
        <f>+'Ark1'!G588</f>
        <v>3</v>
      </c>
      <c r="D15" s="54" t="s">
        <v>579</v>
      </c>
      <c r="E15" s="54">
        <f>+'Ark1'!H588</f>
        <v>2</v>
      </c>
      <c r="F15" s="54" t="s">
        <v>7</v>
      </c>
      <c r="G15" s="53">
        <f>+'Ark1'!Q588</f>
        <v>88</v>
      </c>
      <c r="H15" s="53">
        <f t="shared" si="0"/>
        <v>15</v>
      </c>
      <c r="I15" s="352">
        <f>+'Ark1'!R588</f>
        <v>2645</v>
      </c>
      <c r="J15" s="53">
        <f t="shared" si="1"/>
        <v>80</v>
      </c>
      <c r="K15" s="176">
        <f>+'Ark1'!AG588</f>
        <v>57.277562318557905</v>
      </c>
      <c r="L15" s="155">
        <f t="shared" ref="L15" si="12">+K15-K24</f>
        <v>-4.8537781088997107</v>
      </c>
      <c r="M15" s="176">
        <f>+'Ark1'!AH588</f>
        <v>1.3610586011342147</v>
      </c>
      <c r="N15" s="530">
        <f>+'Ark1'!AI588</f>
        <v>1480</v>
      </c>
      <c r="O15" s="350"/>
      <c r="P15" s="155">
        <f>+'Ark1'!U588</f>
        <v>11.547069943289236</v>
      </c>
      <c r="Q15" s="155">
        <f t="shared" si="2"/>
        <v>0.30660210703193336</v>
      </c>
      <c r="R15" s="350"/>
      <c r="S15" s="300">
        <f>+'Ark1'!AJ588</f>
        <v>92.17655405405408</v>
      </c>
      <c r="T15" s="300">
        <f>+'Ark1'!AK588</f>
        <v>14.775561281215525</v>
      </c>
      <c r="U15" s="90"/>
      <c r="V15" s="55">
        <f>+'Ark1'!S588</f>
        <v>5.2635160680529296</v>
      </c>
      <c r="W15" s="55">
        <f t="shared" ref="W15:Z15" si="13">+V15-V24</f>
        <v>0.65337961581121462</v>
      </c>
      <c r="X15" s="118"/>
      <c r="Y15" s="55">
        <f>+'Ark1'!T588</f>
        <v>4.4839319470699426</v>
      </c>
      <c r="Z15" s="55">
        <f t="shared" si="13"/>
        <v>0.12798652796662946</v>
      </c>
      <c r="AA15" s="74">
        <f>+'Ark1'!W588</f>
        <v>0.71833648393194705</v>
      </c>
      <c r="AB15" s="71"/>
      <c r="AC15" s="74">
        <f>+'Ark1'!X588</f>
        <v>24.272211720226839</v>
      </c>
      <c r="AD15" s="74">
        <f>+'Ark1'!Y588</f>
        <v>7.18336483931947</v>
      </c>
      <c r="AE15" s="74">
        <f>+'Ark1'!Z588</f>
        <v>6.8407129320377491</v>
      </c>
      <c r="AF15" s="155">
        <f>+'Ark1'!Z588</f>
        <v>6.8407129320377491</v>
      </c>
      <c r="AG15" s="55">
        <f>+'Ark1'!AA588</f>
        <v>1.3846756904417099</v>
      </c>
      <c r="AH15" s="55">
        <f>+'Ark1'!AB588</f>
        <v>1.5789933750793888</v>
      </c>
      <c r="AI15" s="74">
        <f>+'Ark1'!AC588</f>
        <v>37.391373020482966</v>
      </c>
      <c r="AJ15" s="74">
        <f>+'Ark1'!AD588</f>
        <v>42.903507348970976</v>
      </c>
      <c r="AK15" s="74">
        <f>+'Ark1'!AE588</f>
        <v>53.807595944071402</v>
      </c>
      <c r="AL15" s="155">
        <f t="shared" si="3"/>
        <v>2.1937939951156467</v>
      </c>
      <c r="AM15" s="74">
        <f>+'Ark1'!AF588</f>
        <v>60.902601888095766</v>
      </c>
      <c r="AN15" s="47"/>
      <c r="AO15" s="5"/>
      <c r="AQ15" s="1"/>
      <c r="AR15" s="1"/>
      <c r="AS15" s="11"/>
      <c r="AT15" s="11"/>
      <c r="AU15" s="11"/>
    </row>
    <row r="16" spans="1:65" ht="15.6">
      <c r="A16" s="47"/>
      <c r="B16" s="53">
        <f>+'Ark1'!C589</f>
        <v>2024</v>
      </c>
      <c r="C16" s="53">
        <f>+'Ark1'!G589</f>
        <v>4</v>
      </c>
      <c r="D16" s="54" t="s">
        <v>107</v>
      </c>
      <c r="E16" s="54">
        <f>+'Ark1'!H589</f>
        <v>1</v>
      </c>
      <c r="F16" s="54" t="s">
        <v>74</v>
      </c>
      <c r="G16" s="53">
        <f>+'Ark1'!Q589</f>
        <v>90</v>
      </c>
      <c r="H16" s="53">
        <f t="shared" si="0"/>
        <v>14</v>
      </c>
      <c r="I16" s="352">
        <f>+'Ark1'!R589</f>
        <v>3449</v>
      </c>
      <c r="J16" s="53">
        <f t="shared" si="1"/>
        <v>32</v>
      </c>
      <c r="K16" s="176">
        <f>+'Ark1'!AG589</f>
        <v>78.620248481045394</v>
      </c>
      <c r="L16" s="155">
        <f t="shared" ref="L16" si="14">+K16-K25</f>
        <v>0.62220607043025211</v>
      </c>
      <c r="M16" s="176">
        <f>+'Ark1'!AH589</f>
        <v>0.66685995940852416</v>
      </c>
      <c r="N16" s="530">
        <f>+'Ark1'!AI589</f>
        <v>2855</v>
      </c>
      <c r="O16" s="350"/>
      <c r="P16" s="155">
        <f>+'Ark1'!U589</f>
        <v>16.819193969266443</v>
      </c>
      <c r="Q16" s="155">
        <f t="shared" si="2"/>
        <v>0.89095282206129056</v>
      </c>
      <c r="R16" s="350"/>
      <c r="S16" s="300">
        <f>+'Ark1'!AJ589</f>
        <v>100.24861646234677</v>
      </c>
      <c r="T16" s="300">
        <f>+'Ark1'!AK589</f>
        <v>15.695464138485351</v>
      </c>
      <c r="U16" s="90"/>
      <c r="V16" s="55">
        <f>+'Ark1'!S589</f>
        <v>5.469411423601044</v>
      </c>
      <c r="W16" s="55">
        <f t="shared" ref="W16:Z16" si="15">+V16-V25</f>
        <v>0.4574125942185443</v>
      </c>
      <c r="X16" s="118"/>
      <c r="Y16" s="55">
        <f>+'Ark1'!T589</f>
        <v>5.0649463612641323</v>
      </c>
      <c r="Z16" s="55">
        <f t="shared" si="15"/>
        <v>0.26248806451259465</v>
      </c>
      <c r="AA16" s="74">
        <f>+'Ark1'!W589</f>
        <v>3.1313424180922009</v>
      </c>
      <c r="AB16" s="71"/>
      <c r="AC16" s="74">
        <f>+'Ark1'!X589</f>
        <v>51.029283850391401</v>
      </c>
      <c r="AD16" s="74">
        <f>+'Ark1'!Y589</f>
        <v>22.325311684546246</v>
      </c>
      <c r="AE16" s="74">
        <f>+'Ark1'!Z589</f>
        <v>7.646573533024549</v>
      </c>
      <c r="AF16" s="155">
        <f>+'Ark1'!Z589</f>
        <v>7.646573533024549</v>
      </c>
      <c r="AG16" s="55">
        <f>+'Ark1'!AA589</f>
        <v>1.607735622420688</v>
      </c>
      <c r="AH16" s="55">
        <f>+'Ark1'!AB589</f>
        <v>1.8264393089990425</v>
      </c>
      <c r="AI16" s="74">
        <f>+'Ark1'!AC589</f>
        <v>31.693045727311819</v>
      </c>
      <c r="AJ16" s="74">
        <f>+'Ark1'!AD589</f>
        <v>60.923742235031597</v>
      </c>
      <c r="AK16" s="74">
        <f>+'Ark1'!AE589</f>
        <v>58.422161400997936</v>
      </c>
      <c r="AL16" s="155">
        <f t="shared" si="3"/>
        <v>3.0751378286683608</v>
      </c>
      <c r="AM16" s="74">
        <f>+'Ark1'!AF589</f>
        <v>78.690394706821792</v>
      </c>
      <c r="AN16" s="47"/>
      <c r="AO16" s="5"/>
      <c r="AQ16" s="1"/>
      <c r="AR16" s="1"/>
      <c r="AS16" s="11"/>
      <c r="AT16" s="11"/>
      <c r="AU16" s="11"/>
    </row>
    <row r="17" spans="1:47" ht="15.6">
      <c r="A17" s="47"/>
      <c r="B17" s="53">
        <f>+'Ark1'!C590</f>
        <v>2024</v>
      </c>
      <c r="C17" s="53">
        <f>+'Ark1'!G590</f>
        <v>4</v>
      </c>
      <c r="D17" s="54" t="s">
        <v>107</v>
      </c>
      <c r="E17" s="54">
        <f>+'Ark1'!H590</f>
        <v>2</v>
      </c>
      <c r="F17" s="54" t="s">
        <v>7</v>
      </c>
      <c r="G17" s="53">
        <f>+'Ark1'!Q590</f>
        <v>22</v>
      </c>
      <c r="H17" s="53">
        <f t="shared" si="0"/>
        <v>-5</v>
      </c>
      <c r="I17" s="352">
        <f>+'Ark1'!R590</f>
        <v>934</v>
      </c>
      <c r="J17" s="53">
        <f t="shared" si="1"/>
        <v>-71</v>
      </c>
      <c r="K17" s="176">
        <f>+'Ark1'!AG590</f>
        <v>21.379751518954613</v>
      </c>
      <c r="L17" s="155">
        <f t="shared" ref="L17" si="16">+K17-K26</f>
        <v>-0.62220607043026277</v>
      </c>
      <c r="M17" s="176">
        <f>+'Ark1'!AH590</f>
        <v>0.74946466809421819</v>
      </c>
      <c r="N17" s="530">
        <f>+'Ark1'!AI590</f>
        <v>357</v>
      </c>
      <c r="O17" s="350"/>
      <c r="P17" s="155">
        <f>+'Ark1'!U590</f>
        <v>16.889614561027852</v>
      </c>
      <c r="Q17" s="155">
        <f t="shared" si="2"/>
        <v>1.6130971480925353</v>
      </c>
      <c r="R17" s="350"/>
      <c r="S17" s="300">
        <f>+'Ark1'!AJ590</f>
        <v>95.749859943977583</v>
      </c>
      <c r="T17" s="300">
        <f>+'Ark1'!AK590</f>
        <v>15.81994711293992</v>
      </c>
      <c r="U17" s="90"/>
      <c r="V17" s="55">
        <f>+'Ark1'!S590</f>
        <v>5.7237687366167007</v>
      </c>
      <c r="W17" s="55">
        <f t="shared" ref="W17:Z17" si="17">+V17-V26</f>
        <v>0.1138184878604811</v>
      </c>
      <c r="X17" s="118"/>
      <c r="Y17" s="55">
        <f>+'Ark1'!T590</f>
        <v>5.0824411134903631</v>
      </c>
      <c r="Z17" s="55">
        <f t="shared" si="17"/>
        <v>-5.1887244718590075E-2</v>
      </c>
      <c r="AA17" s="74">
        <f>+'Ark1'!W590</f>
        <v>3.7473233404710911</v>
      </c>
      <c r="AB17" s="71"/>
      <c r="AC17" s="74">
        <f>+'Ark1'!X590</f>
        <v>54.925053533190592</v>
      </c>
      <c r="AD17" s="74">
        <f>+'Ark1'!Y590</f>
        <v>25.910064239828703</v>
      </c>
      <c r="AE17" s="74">
        <f>+'Ark1'!Z590</f>
        <v>8.2991272509624494</v>
      </c>
      <c r="AF17" s="155">
        <f>+'Ark1'!Z590</f>
        <v>8.2991272509624494</v>
      </c>
      <c r="AG17" s="55">
        <f>+'Ark1'!AA590</f>
        <v>1.3366567701730991</v>
      </c>
      <c r="AH17" s="55">
        <f>+'Ark1'!AB590</f>
        <v>2.2793768716892582</v>
      </c>
      <c r="AI17" s="74">
        <f>+'Ark1'!AC590</f>
        <v>40.403864283256702</v>
      </c>
      <c r="AJ17" s="74">
        <f>+'Ark1'!AD590</f>
        <v>68.085673512459209</v>
      </c>
      <c r="AK17" s="74">
        <f>+'Ark1'!AE590</f>
        <v>51.948234326499886</v>
      </c>
      <c r="AL17" s="155">
        <f t="shared" si="3"/>
        <v>2.9507856341189709</v>
      </c>
      <c r="AM17" s="74">
        <f>+'Ark1'!AF590</f>
        <v>21.30960529317818</v>
      </c>
      <c r="AN17" s="47"/>
      <c r="AO17" s="5"/>
      <c r="AQ17" s="1"/>
      <c r="AR17" s="1"/>
      <c r="AS17" s="11"/>
      <c r="AT17" s="11"/>
      <c r="AU17" s="11"/>
    </row>
    <row r="18" spans="1:47" ht="15.6">
      <c r="A18" s="47"/>
      <c r="B18" s="47"/>
      <c r="C18" s="47"/>
      <c r="D18" s="47"/>
      <c r="E18" s="47"/>
      <c r="F18" s="47"/>
      <c r="G18" s="47"/>
      <c r="H18" s="47"/>
      <c r="I18" s="336"/>
      <c r="J18" s="47"/>
      <c r="K18" s="47"/>
      <c r="L18" s="47"/>
      <c r="M18" s="47"/>
      <c r="N18" s="336"/>
      <c r="O18" s="350"/>
      <c r="P18" s="47"/>
      <c r="Q18" s="47"/>
      <c r="R18" s="350"/>
      <c r="S18" s="90"/>
      <c r="T18" s="90"/>
      <c r="U18" s="90"/>
      <c r="V18" s="47"/>
      <c r="W18" s="47"/>
      <c r="X18" s="118"/>
      <c r="Y18" s="47"/>
      <c r="Z18" s="47"/>
      <c r="AA18" s="47"/>
      <c r="AB18" s="71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5"/>
      <c r="AQ18" s="1"/>
      <c r="AR18" s="1"/>
      <c r="AS18" s="11"/>
      <c r="AT18" s="11"/>
      <c r="AU18" s="11"/>
    </row>
    <row r="19" spans="1:47" ht="15.6">
      <c r="A19" s="47"/>
      <c r="B19">
        <f>+'Ark1'!C591</f>
        <v>2023</v>
      </c>
      <c r="C19">
        <f>+'Ark1'!G591</f>
        <v>1</v>
      </c>
      <c r="D19" s="3" t="str">
        <f>+D10</f>
        <v>Øst</v>
      </c>
      <c r="E19" s="3">
        <f>+'Ark1'!H591</f>
        <v>1</v>
      </c>
      <c r="F19" s="3" t="s">
        <v>74</v>
      </c>
      <c r="G19">
        <f>+'Ark1'!Q591</f>
        <v>139</v>
      </c>
      <c r="I19" s="528">
        <f>+'Ark1'!R591</f>
        <v>6897</v>
      </c>
      <c r="K19" s="194">
        <f>+'Ark1'!AG591</f>
        <v>63.906010738724589</v>
      </c>
      <c r="M19" s="194">
        <f>+'Ark1'!AH591</f>
        <v>0.76845005074670181</v>
      </c>
      <c r="N19" s="519">
        <f>+'Ark1'!AI591</f>
        <v>2763</v>
      </c>
      <c r="O19" s="350"/>
      <c r="P19" s="92">
        <f>+'Ark1'!U591</f>
        <v>10.75267507612004</v>
      </c>
      <c r="R19" s="350"/>
      <c r="S19" s="194">
        <f>+'Ark1'!AJ591</f>
        <v>93.16959826275783</v>
      </c>
      <c r="T19" s="194">
        <f>+'Ark1'!AK591</f>
        <v>14.753956422683002</v>
      </c>
      <c r="U19" s="90"/>
      <c r="V19" s="1">
        <f>+'Ark1'!S591</f>
        <v>5.3111497752646084</v>
      </c>
      <c r="X19" s="118"/>
      <c r="Y19" s="1">
        <f>+'Ark1'!T591</f>
        <v>5.1274467159634627</v>
      </c>
      <c r="AA19" s="11">
        <f>+'Ark1'!W591</f>
        <v>1.7398869073510215</v>
      </c>
      <c r="AB19" s="71"/>
      <c r="AC19" s="11">
        <f>+'Ark1'!X591</f>
        <v>20.646657967232127</v>
      </c>
      <c r="AD19" s="11">
        <f>+'Ark1'!Y591</f>
        <v>6.6985645933014348</v>
      </c>
      <c r="AE19" s="11">
        <f>+'Ark1'!Z591</f>
        <v>6.73764570710527</v>
      </c>
      <c r="AF19" s="92">
        <f>+'Ark1'!Z591</f>
        <v>6.73764570710527</v>
      </c>
      <c r="AG19" s="1">
        <f>+'Ark1'!AA591</f>
        <v>1.3919064599308948</v>
      </c>
      <c r="AH19" s="1">
        <f>+'Ark1'!AB591</f>
        <v>1.7348099772162848</v>
      </c>
      <c r="AI19" s="11">
        <f>+'Ark1'!AC591</f>
        <v>6.5786589950099916</v>
      </c>
      <c r="AJ19" s="11">
        <f>+'Ark1'!AD591</f>
        <v>34.602633302847622</v>
      </c>
      <c r="AK19" s="11">
        <f>+'Ark1'!AE591</f>
        <v>41.05585589037328</v>
      </c>
      <c r="AL19" s="92">
        <f t="shared" ref="AL19:AL26" si="18">+P19/V19</f>
        <v>2.0245475144003686</v>
      </c>
      <c r="AM19" s="11">
        <f>+'Ark1'!AF591</f>
        <v>67.630908021180645</v>
      </c>
      <c r="AN19" s="47"/>
      <c r="AO19" s="5"/>
      <c r="AQ19" s="1"/>
      <c r="AR19" s="1"/>
      <c r="AS19" s="11"/>
      <c r="AT19" s="11"/>
      <c r="AU19" s="11"/>
    </row>
    <row r="20" spans="1:47" ht="15.6">
      <c r="A20" s="47"/>
      <c r="B20">
        <f>+'Ark1'!C592</f>
        <v>2023</v>
      </c>
      <c r="C20">
        <f>+'Ark1'!G592</f>
        <v>1</v>
      </c>
      <c r="D20" s="3" t="str">
        <f t="shared" ref="D20:D26" si="19">+D11</f>
        <v>Øst</v>
      </c>
      <c r="E20" s="3">
        <f>+'Ark1'!H592</f>
        <v>2</v>
      </c>
      <c r="F20" s="3" t="s">
        <v>7</v>
      </c>
      <c r="G20">
        <f>+'Ark1'!Q592</f>
        <v>116</v>
      </c>
      <c r="I20" s="528">
        <f>+'Ark1'!R592</f>
        <v>3301</v>
      </c>
      <c r="K20" s="194">
        <f>+'Ark1'!AG592</f>
        <v>36.093989261275425</v>
      </c>
      <c r="M20" s="194">
        <f>+'Ark1'!AH592</f>
        <v>5.7861254165404441</v>
      </c>
      <c r="N20" s="519">
        <f>+'Ark1'!AI592</f>
        <v>728</v>
      </c>
      <c r="O20" s="350"/>
      <c r="P20" s="92">
        <f>+'Ark1'!U592</f>
        <v>12.688912450772522</v>
      </c>
      <c r="R20" s="350"/>
      <c r="S20" s="194">
        <f>+'Ark1'!AJ592</f>
        <v>95.386813186813214</v>
      </c>
      <c r="T20" s="194">
        <f>+'Ark1'!AK592</f>
        <v>14.693134592396213</v>
      </c>
      <c r="U20" s="90"/>
      <c r="V20" s="1">
        <f>+'Ark1'!S592</f>
        <v>5.9521357164495603</v>
      </c>
      <c r="X20" s="118"/>
      <c r="Y20" s="1">
        <f>+'Ark1'!T592</f>
        <v>4.7446228415631637</v>
      </c>
      <c r="AA20" s="11">
        <f>+'Ark1'!W592</f>
        <v>2.1205695243865494</v>
      </c>
      <c r="AB20" s="71"/>
      <c r="AC20" s="11">
        <f>+'Ark1'!X592</f>
        <v>29.324447137231143</v>
      </c>
      <c r="AD20" s="11">
        <f>+'Ark1'!Y592</f>
        <v>11.208724628900336</v>
      </c>
      <c r="AE20" s="11">
        <f>+'Ark1'!Z592</f>
        <v>7.8720919472193556</v>
      </c>
      <c r="AF20" s="92">
        <f>+'Ark1'!Z592</f>
        <v>7.8720919472193556</v>
      </c>
      <c r="AG20" s="1">
        <f>+'Ark1'!AA592</f>
        <v>1.8839745288098233</v>
      </c>
      <c r="AH20" s="1">
        <f>+'Ark1'!AB592</f>
        <v>1.8606169683764904</v>
      </c>
      <c r="AI20" s="11">
        <f>+'Ark1'!AC592</f>
        <v>29.714004316564555</v>
      </c>
      <c r="AJ20" s="11">
        <f>+'Ark1'!AD592</f>
        <v>55.386119259352753</v>
      </c>
      <c r="AK20" s="11">
        <f>+'Ark1'!AE592</f>
        <v>43.847315678081841</v>
      </c>
      <c r="AL20" s="92">
        <f t="shared" si="18"/>
        <v>2.1318251221498419</v>
      </c>
      <c r="AM20" s="11">
        <f>+'Ark1'!AF592</f>
        <v>32.369091978819377</v>
      </c>
      <c r="AN20" s="47"/>
      <c r="AO20" s="5"/>
      <c r="AQ20" s="1"/>
      <c r="AR20" s="1"/>
      <c r="AS20" s="11"/>
      <c r="AT20" s="11"/>
      <c r="AU20" s="11"/>
    </row>
    <row r="21" spans="1:47" ht="15.6">
      <c r="A21" s="47"/>
      <c r="B21">
        <f>+'Ark1'!C593</f>
        <v>2023</v>
      </c>
      <c r="C21">
        <f>+'Ark1'!G593</f>
        <v>2</v>
      </c>
      <c r="D21" s="3" t="str">
        <f t="shared" si="19"/>
        <v>Vest</v>
      </c>
      <c r="E21" s="3">
        <f>+'Ark1'!H593</f>
        <v>1</v>
      </c>
      <c r="F21" s="3" t="s">
        <v>74</v>
      </c>
      <c r="G21">
        <f>+'Ark1'!Q593</f>
        <v>165</v>
      </c>
      <c r="I21" s="528">
        <f>+'Ark1'!R593</f>
        <v>5684</v>
      </c>
      <c r="K21" s="194">
        <f>+'Ark1'!AG593</f>
        <v>67.650462536394841</v>
      </c>
      <c r="M21" s="194">
        <f>+'Ark1'!AH593</f>
        <v>0.10555946516537644</v>
      </c>
      <c r="N21" s="519">
        <f>+'Ark1'!AI593</f>
        <v>89</v>
      </c>
      <c r="O21" s="350"/>
      <c r="P21" s="92">
        <f>+'Ark1'!U593</f>
        <v>11.302709359605938</v>
      </c>
      <c r="R21" s="350"/>
      <c r="S21" s="194">
        <f>+'Ark1'!AJ593</f>
        <v>101.91348314606743</v>
      </c>
      <c r="T21" s="194">
        <f>+'Ark1'!AK593</f>
        <v>15.346055049384477</v>
      </c>
      <c r="U21" s="90"/>
      <c r="V21" s="1">
        <f>+'Ark1'!S593</f>
        <v>5.3282899366643202</v>
      </c>
      <c r="X21" s="118"/>
      <c r="Y21" s="1">
        <f>+'Ark1'!T593</f>
        <v>4.6043279380717808</v>
      </c>
      <c r="AA21" s="11">
        <f>+'Ark1'!W593</f>
        <v>0.51020408163265307</v>
      </c>
      <c r="AB21" s="71"/>
      <c r="AC21" s="11">
        <f>+'Ark1'!X593</f>
        <v>24.472202674173118</v>
      </c>
      <c r="AD21" s="11">
        <f>+'Ark1'!Y593</f>
        <v>7.2308233638282893</v>
      </c>
      <c r="AE21" s="11">
        <f>+'Ark1'!Z593</f>
        <v>6.9485403450499943</v>
      </c>
      <c r="AF21" s="92">
        <f>+'Ark1'!Z593</f>
        <v>6.9485403450499943</v>
      </c>
      <c r="AG21" s="1">
        <f>+'Ark1'!AA593</f>
        <v>1.3446672488896716</v>
      </c>
      <c r="AH21" s="1">
        <f>+'Ark1'!AB593</f>
        <v>1.8171679877086295</v>
      </c>
      <c r="AI21" s="11">
        <f>+'Ark1'!AC593</f>
        <v>9.7384841562187514</v>
      </c>
      <c r="AJ21" s="11">
        <f>+'Ark1'!AD593</f>
        <v>37.009483857347526</v>
      </c>
      <c r="AK21" s="11">
        <f>+'Ark1'!AE593</f>
        <v>49.711537310604989</v>
      </c>
      <c r="AL21" s="92">
        <f t="shared" si="18"/>
        <v>2.1212639503400963</v>
      </c>
      <c r="AM21" s="11">
        <f>+'Ark1'!AF593</f>
        <v>71.31744040150565</v>
      </c>
      <c r="AN21" s="47"/>
      <c r="AO21" s="5"/>
      <c r="AQ21" s="1"/>
      <c r="AR21" s="1"/>
      <c r="AS21" s="11"/>
      <c r="AT21" s="11"/>
      <c r="AU21" s="11"/>
    </row>
    <row r="22" spans="1:47" ht="15.6">
      <c r="A22" s="47"/>
      <c r="B22">
        <f>+'Ark1'!C594</f>
        <v>2023</v>
      </c>
      <c r="C22">
        <f>+'Ark1'!G594</f>
        <v>2</v>
      </c>
      <c r="D22" s="3" t="str">
        <f t="shared" si="19"/>
        <v>Vest</v>
      </c>
      <c r="E22" s="3">
        <f>+'Ark1'!H594</f>
        <v>2</v>
      </c>
      <c r="F22" s="3" t="s">
        <v>7</v>
      </c>
      <c r="G22">
        <f>+'Ark1'!Q594</f>
        <v>122</v>
      </c>
      <c r="I22" s="528">
        <f>+'Ark1'!R594</f>
        <v>2286</v>
      </c>
      <c r="K22" s="194">
        <f>+'Ark1'!AG594</f>
        <v>32.349537463605159</v>
      </c>
      <c r="M22" s="194">
        <f>+'Ark1'!AH594</f>
        <v>0.13123359580052493</v>
      </c>
      <c r="N22" s="519">
        <f>+'Ark1'!AI594</f>
        <v>281</v>
      </c>
      <c r="O22" s="350"/>
      <c r="P22" s="92">
        <f>+'Ark1'!U594</f>
        <v>13.438713910761162</v>
      </c>
      <c r="R22" s="350"/>
      <c r="S22" s="194">
        <f>+'Ark1'!AJ594</f>
        <v>89.672241992882491</v>
      </c>
      <c r="T22" s="194">
        <f>+'Ark1'!AK594</f>
        <v>15.687340426803356</v>
      </c>
      <c r="U22" s="90"/>
      <c r="V22" s="1">
        <f>+'Ark1'!S594</f>
        <v>5.1701662292213477</v>
      </c>
      <c r="X22" s="118"/>
      <c r="Y22" s="1">
        <f>+'Ark1'!T594</f>
        <v>4.8534558180227458</v>
      </c>
      <c r="AA22" s="11">
        <f>+'Ark1'!W594</f>
        <v>1.0936132983377078</v>
      </c>
      <c r="AB22" s="71"/>
      <c r="AC22" s="11">
        <f>+'Ark1'!X594</f>
        <v>31.933508311461075</v>
      </c>
      <c r="AD22" s="11">
        <f>+'Ark1'!Y594</f>
        <v>11.504811898512688</v>
      </c>
      <c r="AE22" s="11">
        <f>+'Ark1'!Z594</f>
        <v>7.0983986407400277</v>
      </c>
      <c r="AF22" s="92">
        <f>+'Ark1'!Z594</f>
        <v>7.0983986407400277</v>
      </c>
      <c r="AG22" s="1">
        <f>+'Ark1'!AA594</f>
        <v>1.5869113235845205</v>
      </c>
      <c r="AH22" s="1">
        <f>+'Ark1'!AB594</f>
        <v>2.0187125150208174</v>
      </c>
      <c r="AI22" s="11">
        <f>+'Ark1'!AC594</f>
        <v>40.718639516134033</v>
      </c>
      <c r="AJ22" s="11">
        <f>+'Ark1'!AD594</f>
        <v>62.324210671172246</v>
      </c>
      <c r="AK22" s="11">
        <f>+'Ark1'!AE594</f>
        <v>49.636566673153872</v>
      </c>
      <c r="AL22" s="92">
        <f t="shared" si="18"/>
        <v>2.599280819020223</v>
      </c>
      <c r="AM22" s="11">
        <f>+'Ark1'!AF594</f>
        <v>28.682559598494361</v>
      </c>
      <c r="AN22" s="47"/>
      <c r="AO22" s="5"/>
      <c r="AQ22" s="1"/>
      <c r="AR22" s="1"/>
      <c r="AS22" s="11"/>
      <c r="AT22" s="11"/>
      <c r="AU22" s="11"/>
    </row>
    <row r="23" spans="1:47" ht="15.6">
      <c r="A23" s="47"/>
      <c r="B23">
        <f>+'Ark1'!C595</f>
        <v>2023</v>
      </c>
      <c r="C23">
        <f>+'Ark1'!G595</f>
        <v>3</v>
      </c>
      <c r="D23" s="3" t="str">
        <f t="shared" si="19"/>
        <v>Midt</v>
      </c>
      <c r="E23" s="3">
        <f>+'Ark1'!H595</f>
        <v>1</v>
      </c>
      <c r="F23" s="3" t="s">
        <v>74</v>
      </c>
      <c r="G23">
        <f>+'Ark1'!Q595</f>
        <v>71</v>
      </c>
      <c r="I23" s="528">
        <f>+'Ark1'!R595</f>
        <v>1318</v>
      </c>
      <c r="K23" s="194">
        <f>+'Ark1'!AG595</f>
        <v>37.868659572542391</v>
      </c>
      <c r="M23" s="194">
        <f>+'Ark1'!AH595</f>
        <v>7.5872534142640377E-2</v>
      </c>
      <c r="N23" s="519">
        <f>+'Ark1'!AI595</f>
        <v>0</v>
      </c>
      <c r="O23" s="350"/>
      <c r="P23" s="92">
        <f>+'Ark1'!U595</f>
        <v>13.332928679817902</v>
      </c>
      <c r="R23" s="350"/>
      <c r="S23" s="194">
        <f>+'Ark1'!AJ595</f>
        <v>0</v>
      </c>
      <c r="T23" s="194">
        <f>+'Ark1'!AK595</f>
        <v>0</v>
      </c>
      <c r="U23" s="90"/>
      <c r="V23" s="1">
        <f>+'Ark1'!S595</f>
        <v>5.6350531107738995</v>
      </c>
      <c r="X23" s="118"/>
      <c r="Y23" s="1">
        <f>+'Ark1'!T595</f>
        <v>4.9226100151745076</v>
      </c>
      <c r="AA23" s="11">
        <f>+'Ark1'!W595</f>
        <v>2.4279210925644921</v>
      </c>
      <c r="AB23" s="71"/>
      <c r="AC23" s="11">
        <f>+'Ark1'!X595</f>
        <v>31.031866464339895</v>
      </c>
      <c r="AD23" s="11">
        <f>+'Ark1'!Y595</f>
        <v>16.236722306525035</v>
      </c>
      <c r="AE23" s="11">
        <f>+'Ark1'!Z595</f>
        <v>7.9514608126816286</v>
      </c>
      <c r="AF23" s="92">
        <f>+'Ark1'!Z595</f>
        <v>7.9514608126816286</v>
      </c>
      <c r="AG23" s="1">
        <f>+'Ark1'!AA595</f>
        <v>1.8015042918116997</v>
      </c>
      <c r="AH23" s="1">
        <f>+'Ark1'!AB595</f>
        <v>2.2343888067133393</v>
      </c>
      <c r="AI23" s="11">
        <f>+'Ark1'!AC595</f>
        <v>33.661029834297395</v>
      </c>
      <c r="AJ23" s="11">
        <f>+'Ark1'!AD595</f>
        <v>64.37678582190091</v>
      </c>
      <c r="AK23" s="11">
        <f>+'Ark1'!AE595</f>
        <v>56.580754994616008</v>
      </c>
      <c r="AL23" s="92">
        <f t="shared" si="18"/>
        <v>2.3660697455230908</v>
      </c>
      <c r="AM23" s="11">
        <f>+'Ark1'!AF595</f>
        <v>33.942827710533095</v>
      </c>
      <c r="AN23" s="47"/>
      <c r="AO23" s="5"/>
      <c r="AQ23" s="13"/>
      <c r="AR23" s="13"/>
      <c r="AS23" s="11"/>
      <c r="AT23" s="11"/>
      <c r="AU23" s="11"/>
    </row>
    <row r="24" spans="1:47" ht="16.5" customHeight="1">
      <c r="A24" s="47"/>
      <c r="B24">
        <f>+'Ark1'!C596</f>
        <v>2023</v>
      </c>
      <c r="C24">
        <f>+'Ark1'!G596</f>
        <v>3</v>
      </c>
      <c r="D24" s="3" t="str">
        <f t="shared" si="19"/>
        <v>Midt</v>
      </c>
      <c r="E24" s="3">
        <f>+'Ark1'!H596</f>
        <v>2</v>
      </c>
      <c r="F24" s="3" t="s">
        <v>7</v>
      </c>
      <c r="G24">
        <f>+'Ark1'!Q596</f>
        <v>73</v>
      </c>
      <c r="I24" s="528">
        <f>+'Ark1'!R596</f>
        <v>2565</v>
      </c>
      <c r="K24" s="194">
        <f>+'Ark1'!AG596</f>
        <v>62.131340427457616</v>
      </c>
      <c r="M24" s="194">
        <f>+'Ark1'!AH596</f>
        <v>0.35087719298245607</v>
      </c>
      <c r="N24" s="519">
        <f>+'Ark1'!AI596</f>
        <v>0</v>
      </c>
      <c r="O24" s="350"/>
      <c r="P24" s="92">
        <f>+'Ark1'!U596</f>
        <v>11.240467836257302</v>
      </c>
      <c r="R24" s="350"/>
      <c r="S24" s="194">
        <f>+'Ark1'!AJ596</f>
        <v>0</v>
      </c>
      <c r="T24" s="194">
        <f>+'Ark1'!AK596</f>
        <v>0</v>
      </c>
      <c r="U24" s="90"/>
      <c r="V24" s="1">
        <f>+'Ark1'!S596</f>
        <v>4.610136452241715</v>
      </c>
      <c r="X24" s="118"/>
      <c r="Y24" s="1">
        <f>+'Ark1'!T596</f>
        <v>4.3559454191033131</v>
      </c>
      <c r="AA24" s="11">
        <f>+'Ark1'!W596</f>
        <v>0.50682261208576995</v>
      </c>
      <c r="AB24" s="71"/>
      <c r="AC24" s="11">
        <f>+'Ark1'!X596</f>
        <v>24.288499025341128</v>
      </c>
      <c r="AD24" s="11">
        <f>+'Ark1'!Y596</f>
        <v>7.1734892787524371</v>
      </c>
      <c r="AE24" s="11">
        <f>+'Ark1'!Z596</f>
        <v>7.2285210347850946</v>
      </c>
      <c r="AF24" s="92">
        <f>+'Ark1'!Z596</f>
        <v>7.2285210347850946</v>
      </c>
      <c r="AG24" s="1">
        <f>+'Ark1'!AA596</f>
        <v>1.4282224195223945</v>
      </c>
      <c r="AH24" s="1">
        <f>+'Ark1'!AB596</f>
        <v>1.7748537904649344</v>
      </c>
      <c r="AI24" s="11">
        <f>+'Ark1'!AC596</f>
        <v>31.509764801037129</v>
      </c>
      <c r="AJ24" s="11">
        <f>+'Ark1'!AD596</f>
        <v>45.581089610845034</v>
      </c>
      <c r="AK24" s="11">
        <f>+'Ark1'!AE596</f>
        <v>48.199843766652222</v>
      </c>
      <c r="AL24" s="92">
        <f t="shared" si="18"/>
        <v>2.4382071881606753</v>
      </c>
      <c r="AM24" s="11">
        <f>+'Ark1'!AF596</f>
        <v>66.057172289466891</v>
      </c>
      <c r="AN24" s="47"/>
      <c r="AO24" s="5"/>
      <c r="AQ24" s="13"/>
      <c r="AR24" s="13"/>
      <c r="AS24" s="11"/>
      <c r="AT24" s="11"/>
      <c r="AU24" s="11"/>
    </row>
    <row r="25" spans="1:47" ht="16.5" customHeight="1">
      <c r="A25" s="47"/>
      <c r="B25">
        <f>+'Ark1'!C597</f>
        <v>2023</v>
      </c>
      <c r="C25">
        <f>+'Ark1'!G597</f>
        <v>4</v>
      </c>
      <c r="D25" s="3" t="str">
        <f t="shared" si="19"/>
        <v>Nord</v>
      </c>
      <c r="E25" s="3">
        <f>+'Ark1'!H597</f>
        <v>1</v>
      </c>
      <c r="F25" s="3" t="s">
        <v>74</v>
      </c>
      <c r="G25">
        <f>+'Ark1'!Q597</f>
        <v>76</v>
      </c>
      <c r="I25" s="528">
        <f>+'Ark1'!R597</f>
        <v>3417</v>
      </c>
      <c r="K25" s="194">
        <f>+'Ark1'!AG597</f>
        <v>77.998042410615142</v>
      </c>
      <c r="M25" s="194">
        <f>+'Ark1'!AH597</f>
        <v>0</v>
      </c>
      <c r="N25" s="519">
        <f>+'Ark1'!AI597</f>
        <v>0</v>
      </c>
      <c r="O25" s="350"/>
      <c r="P25" s="92">
        <f>+'Ark1'!U597</f>
        <v>15.928241147205153</v>
      </c>
      <c r="R25" s="350"/>
      <c r="S25" s="194">
        <f>+'Ark1'!AJ597</f>
        <v>0</v>
      </c>
      <c r="T25" s="194">
        <f>+'Ark1'!AK597</f>
        <v>0</v>
      </c>
      <c r="U25" s="90"/>
      <c r="V25" s="1">
        <f>+'Ark1'!S597</f>
        <v>5.0119988293824997</v>
      </c>
      <c r="X25" s="118"/>
      <c r="Y25" s="1">
        <f>+'Ark1'!T597</f>
        <v>4.8024582967515377</v>
      </c>
      <c r="AA25" s="11">
        <f>+'Ark1'!W597</f>
        <v>1.9315188762071995</v>
      </c>
      <c r="AB25" s="71"/>
      <c r="AC25" s="11">
        <f>+'Ark1'!X597</f>
        <v>46.356453028972787</v>
      </c>
      <c r="AD25" s="11">
        <f>+'Ark1'!Y597</f>
        <v>18.846941761779327</v>
      </c>
      <c r="AE25" s="11">
        <f>+'Ark1'!Z597</f>
        <v>7.532606027419976</v>
      </c>
      <c r="AF25" s="92">
        <f>+'Ark1'!Z597</f>
        <v>7.532606027419976</v>
      </c>
      <c r="AG25" s="1">
        <f>+'Ark1'!AA597</f>
        <v>1.4262175815736722</v>
      </c>
      <c r="AH25" s="1">
        <f>+'Ark1'!AB597</f>
        <v>2.0529755524022386</v>
      </c>
      <c r="AI25" s="11">
        <f>+'Ark1'!AC597</f>
        <v>27.777005035527797</v>
      </c>
      <c r="AJ25" s="11">
        <f>+'Ark1'!AD597</f>
        <v>57.892456101169806</v>
      </c>
      <c r="AK25" s="11">
        <f>+'Ark1'!AE597</f>
        <v>53.274667805592863</v>
      </c>
      <c r="AL25" s="92">
        <f t="shared" si="18"/>
        <v>3.1780217213593369</v>
      </c>
      <c r="AM25" s="11">
        <f>+'Ark1'!AF597</f>
        <v>77.272727272727266</v>
      </c>
      <c r="AN25" s="47"/>
      <c r="AO25" s="5"/>
      <c r="AQ25" s="13"/>
      <c r="AR25" s="13"/>
      <c r="AS25" s="11"/>
      <c r="AT25" s="11"/>
      <c r="AU25" s="11"/>
    </row>
    <row r="26" spans="1:47" ht="15.6">
      <c r="A26" s="47"/>
      <c r="B26">
        <f>+'Ark1'!C598</f>
        <v>2023</v>
      </c>
      <c r="C26">
        <f>+'Ark1'!G598</f>
        <v>4</v>
      </c>
      <c r="D26" s="3" t="str">
        <f t="shared" si="19"/>
        <v>Nord</v>
      </c>
      <c r="E26" s="3">
        <f>+'Ark1'!H598</f>
        <v>2</v>
      </c>
      <c r="F26" s="3" t="s">
        <v>7</v>
      </c>
      <c r="G26">
        <f>+'Ark1'!Q598</f>
        <v>27</v>
      </c>
      <c r="I26" s="528">
        <f>+'Ark1'!R598</f>
        <v>1005</v>
      </c>
      <c r="K26" s="194">
        <f>+'Ark1'!AG598</f>
        <v>22.001957589384876</v>
      </c>
      <c r="M26" s="194">
        <f>+'Ark1'!AH598</f>
        <v>0</v>
      </c>
      <c r="N26" s="519">
        <f>+'Ark1'!AI598</f>
        <v>0</v>
      </c>
      <c r="O26" s="350"/>
      <c r="P26" s="92">
        <f>+'Ark1'!U598</f>
        <v>15.276517412935316</v>
      </c>
      <c r="R26" s="350"/>
      <c r="S26" s="194">
        <f>+'Ark1'!AJ598</f>
        <v>0</v>
      </c>
      <c r="T26" s="194">
        <f>+'Ark1'!AK598</f>
        <v>0</v>
      </c>
      <c r="U26" s="90"/>
      <c r="V26" s="1">
        <f>+'Ark1'!S598</f>
        <v>5.6099502487562196</v>
      </c>
      <c r="X26" s="118"/>
      <c r="Y26" s="1">
        <f>+'Ark1'!T598</f>
        <v>5.1343283582089532</v>
      </c>
      <c r="AA26" s="11">
        <f>+'Ark1'!W598</f>
        <v>2.0895522388059695</v>
      </c>
      <c r="AB26" s="71"/>
      <c r="AC26" s="11">
        <f>+'Ark1'!X598</f>
        <v>46.268656716417915</v>
      </c>
      <c r="AD26" s="11">
        <f>+'Ark1'!Y598</f>
        <v>18.606965174129353</v>
      </c>
      <c r="AE26" s="11">
        <f>+'Ark1'!Z598</f>
        <v>7.948233372406392</v>
      </c>
      <c r="AF26" s="92">
        <f>+'Ark1'!Z598</f>
        <v>7.948233372406392</v>
      </c>
      <c r="AG26" s="1">
        <f>+'Ark1'!AA598</f>
        <v>1.2415287068220062</v>
      </c>
      <c r="AH26" s="1">
        <f>+'Ark1'!AB598</f>
        <v>2.0362060300123126</v>
      </c>
      <c r="AI26" s="11">
        <f>+'Ark1'!AC598</f>
        <v>41.730057083250429</v>
      </c>
      <c r="AJ26" s="11">
        <f>+'Ark1'!AD598</f>
        <v>60.253136087910256</v>
      </c>
      <c r="AK26" s="11">
        <f>+'Ark1'!AE598</f>
        <v>54.263973766881719</v>
      </c>
      <c r="AL26" s="92">
        <f t="shared" si="18"/>
        <v>2.7231110322809489</v>
      </c>
      <c r="AM26" s="11">
        <f>+'Ark1'!AF598</f>
        <v>22.727272727272723</v>
      </c>
      <c r="AN26" s="47"/>
      <c r="AQ26" s="13"/>
      <c r="AR26" s="13"/>
      <c r="AS26" s="11"/>
      <c r="AT26" s="11"/>
      <c r="AU26" s="11"/>
    </row>
    <row r="27" spans="1:47" s="569" customFormat="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Q27" s="13"/>
      <c r="AR27" s="13"/>
      <c r="AS27" s="11"/>
      <c r="AT27" s="11"/>
      <c r="AU27" s="11"/>
    </row>
    <row r="28" spans="1:47" ht="17.25" customHeight="1">
      <c r="A28" s="47"/>
      <c r="B28" s="53">
        <f>+'Ark1'!C599</f>
        <v>2022</v>
      </c>
      <c r="C28" s="53">
        <f>+'Ark1'!G599</f>
        <v>1</v>
      </c>
      <c r="D28" s="54" t="str">
        <f t="shared" ref="D28:D35" si="20">+D19</f>
        <v>Øst</v>
      </c>
      <c r="E28" s="54">
        <f>+'Ark1'!H599</f>
        <v>1</v>
      </c>
      <c r="F28" s="54" t="s">
        <v>74</v>
      </c>
      <c r="G28" s="53">
        <f>+'Ark1'!Q599</f>
        <v>139</v>
      </c>
      <c r="H28" s="53"/>
      <c r="I28" s="352">
        <f>+'Ark1'!R599</f>
        <v>6640</v>
      </c>
      <c r="J28" s="53"/>
      <c r="K28" s="176">
        <f>+'Ark1'!AG599</f>
        <v>65.500755264218242</v>
      </c>
      <c r="L28" s="155"/>
      <c r="M28" s="176">
        <f>+'Ark1'!AH599</f>
        <v>0.54216867469879515</v>
      </c>
      <c r="N28" s="352"/>
      <c r="O28" s="350"/>
      <c r="P28" s="155">
        <f>+'Ark1'!U599</f>
        <v>11.11498493975904</v>
      </c>
      <c r="Q28" s="155"/>
      <c r="R28" s="350"/>
      <c r="S28" s="194">
        <f>+'Ark1'!AJ599</f>
        <v>0</v>
      </c>
      <c r="T28" s="194">
        <f>+'Ark1'!AK599</f>
        <v>0</v>
      </c>
      <c r="U28" s="90"/>
      <c r="V28" s="55">
        <f>+'Ark1'!S599</f>
        <v>5.3085843373493971</v>
      </c>
      <c r="W28" s="53"/>
      <c r="X28" s="118"/>
      <c r="Y28" s="55">
        <f>+'Ark1'!T599</f>
        <v>5.243975903614456</v>
      </c>
      <c r="Z28" s="53"/>
      <c r="AA28" s="74">
        <f>+'Ark1'!W599</f>
        <v>1.4006024096385543</v>
      </c>
      <c r="AB28" s="71"/>
      <c r="AC28" s="74">
        <f>+'Ark1'!X599</f>
        <v>21.581325301204828</v>
      </c>
      <c r="AD28" s="74">
        <f>+'Ark1'!Y599</f>
        <v>8.6445783132530121</v>
      </c>
      <c r="AE28" s="74">
        <f>+'Ark1'!Z599</f>
        <v>7.3041014121883379</v>
      </c>
      <c r="AF28" s="155">
        <f>+'Ark1'!Z599</f>
        <v>7.3041014121883379</v>
      </c>
      <c r="AG28" s="55">
        <f>+'Ark1'!AA599</f>
        <v>1.4528073515502784</v>
      </c>
      <c r="AH28" s="55">
        <f>+'Ark1'!AB599</f>
        <v>1.9481516972669095</v>
      </c>
      <c r="AI28" s="74">
        <f>+'Ark1'!AC599</f>
        <v>12.526810243599176</v>
      </c>
      <c r="AJ28" s="74">
        <f>+'Ark1'!AD599</f>
        <v>35.316214905613478</v>
      </c>
      <c r="AK28" s="74">
        <f>+'Ark1'!AE599</f>
        <v>38.493307649210301</v>
      </c>
      <c r="AL28" s="155">
        <f t="shared" ref="AL28:AL35" si="21">+P28/V28</f>
        <v>2.0937757099492194</v>
      </c>
      <c r="AM28" s="74">
        <f>+'Ark1'!AF599</f>
        <v>66.767219708396183</v>
      </c>
      <c r="AN28" s="47"/>
      <c r="AO28" s="5"/>
      <c r="AQ28" s="13"/>
      <c r="AR28" s="13"/>
      <c r="AS28" s="11"/>
      <c r="AT28" s="11"/>
      <c r="AU28" s="11"/>
    </row>
    <row r="29" spans="1:47" ht="15.6">
      <c r="A29" s="47"/>
      <c r="B29" s="53">
        <f>+'Ark1'!C600</f>
        <v>2022</v>
      </c>
      <c r="C29" s="53">
        <f>+'Ark1'!G600</f>
        <v>1</v>
      </c>
      <c r="D29" s="54" t="str">
        <f t="shared" si="20"/>
        <v>Øst</v>
      </c>
      <c r="E29" s="54">
        <f>+'Ark1'!H600</f>
        <v>2</v>
      </c>
      <c r="F29" s="54" t="s">
        <v>7</v>
      </c>
      <c r="G29" s="53">
        <f>+'Ark1'!Q600</f>
        <v>91</v>
      </c>
      <c r="H29" s="53"/>
      <c r="I29" s="352">
        <f>+'Ark1'!R600</f>
        <v>3305</v>
      </c>
      <c r="J29" s="53"/>
      <c r="K29" s="176">
        <f>+'Ark1'!AG600</f>
        <v>34.499244735781751</v>
      </c>
      <c r="L29" s="155"/>
      <c r="M29" s="176">
        <f>+'Ark1'!AH600</f>
        <v>4.689863842662632</v>
      </c>
      <c r="N29" s="352"/>
      <c r="O29" s="350"/>
      <c r="P29" s="155">
        <f>+'Ark1'!U600</f>
        <v>11.761664145234484</v>
      </c>
      <c r="Q29" s="155"/>
      <c r="R29" s="350"/>
      <c r="S29" s="194">
        <f>+'Ark1'!AJ600</f>
        <v>84.67333333333336</v>
      </c>
      <c r="T29" s="194">
        <f>+'Ark1'!AK600</f>
        <v>15.346124919884646</v>
      </c>
      <c r="U29" s="90"/>
      <c r="V29" s="55">
        <f>+'Ark1'!S600</f>
        <v>5.9869894099848731</v>
      </c>
      <c r="W29" s="53"/>
      <c r="X29" s="118"/>
      <c r="Y29" s="55">
        <f>+'Ark1'!T600</f>
        <v>4.6444780635400909</v>
      </c>
      <c r="Z29" s="53"/>
      <c r="AA29" s="74">
        <f>+'Ark1'!W600</f>
        <v>1.059001512859304</v>
      </c>
      <c r="AB29" s="71"/>
      <c r="AC29" s="74">
        <f>+'Ark1'!X600</f>
        <v>25.295007564296522</v>
      </c>
      <c r="AD29" s="74">
        <f>+'Ark1'!Y600</f>
        <v>8.895612708018156</v>
      </c>
      <c r="AE29" s="74">
        <f>+'Ark1'!Z600</f>
        <v>7.334756602417186</v>
      </c>
      <c r="AF29" s="155">
        <f>+'Ark1'!Z600</f>
        <v>7.334756602417186</v>
      </c>
      <c r="AG29" s="55">
        <f>+'Ark1'!AA600</f>
        <v>1.8205783311346659</v>
      </c>
      <c r="AH29" s="55">
        <f>+'Ark1'!AB600</f>
        <v>1.8099792063950153</v>
      </c>
      <c r="AI29" s="74">
        <f>+'Ark1'!AC600</f>
        <v>23.581849220079153</v>
      </c>
      <c r="AJ29" s="74">
        <f>+'Ark1'!AD600</f>
        <v>51.499365003690627</v>
      </c>
      <c r="AK29" s="74">
        <f>+'Ark1'!AE600</f>
        <v>39.416439339852559</v>
      </c>
      <c r="AL29" s="155">
        <f t="shared" si="21"/>
        <v>1.9645373224844573</v>
      </c>
      <c r="AM29" s="74">
        <f>+'Ark1'!AF600</f>
        <v>33.232780291603831</v>
      </c>
      <c r="AN29" s="47"/>
      <c r="AQ29" s="13"/>
      <c r="AR29" s="13"/>
      <c r="AS29" s="11"/>
      <c r="AT29" s="11"/>
      <c r="AU29" s="11"/>
    </row>
    <row r="30" spans="1:47" ht="15.6">
      <c r="A30" s="47"/>
      <c r="B30" s="53">
        <f>+'Ark1'!C601</f>
        <v>2022</v>
      </c>
      <c r="C30" s="53">
        <f>+'Ark1'!G601</f>
        <v>2</v>
      </c>
      <c r="D30" s="54" t="str">
        <f t="shared" si="20"/>
        <v>Vest</v>
      </c>
      <c r="E30" s="54">
        <f>+'Ark1'!H601</f>
        <v>1</v>
      </c>
      <c r="F30" s="54" t="s">
        <v>74</v>
      </c>
      <c r="G30" s="53">
        <f>+'Ark1'!Q601</f>
        <v>152</v>
      </c>
      <c r="H30" s="53"/>
      <c r="I30" s="352">
        <f>+'Ark1'!R601</f>
        <v>5577</v>
      </c>
      <c r="J30" s="53"/>
      <c r="K30" s="176">
        <f>+'Ark1'!AG601</f>
        <v>68.603233964586963</v>
      </c>
      <c r="L30" s="155"/>
      <c r="M30" s="176">
        <f>+'Ark1'!AH601</f>
        <v>0.17930787161556397</v>
      </c>
      <c r="N30" s="352"/>
      <c r="O30" s="350"/>
      <c r="P30" s="155">
        <f>+'Ark1'!U601</f>
        <v>11.622954993724241</v>
      </c>
      <c r="Q30" s="155"/>
      <c r="R30" s="350"/>
      <c r="S30" s="194">
        <f>+'Ark1'!AJ601</f>
        <v>0</v>
      </c>
      <c r="T30" s="194">
        <f>+'Ark1'!AK601</f>
        <v>0</v>
      </c>
      <c r="U30" s="90"/>
      <c r="V30" s="55">
        <f>+'Ark1'!S601</f>
        <v>5.1649632418863192</v>
      </c>
      <c r="W30" s="53"/>
      <c r="X30" s="118"/>
      <c r="Y30" s="55">
        <f>+'Ark1'!T601</f>
        <v>4.7204590281513363</v>
      </c>
      <c r="Z30" s="53"/>
      <c r="AA30" s="74">
        <f>+'Ark1'!W601</f>
        <v>0.21516944593867665</v>
      </c>
      <c r="AB30" s="71"/>
      <c r="AC30" s="74">
        <f>+'Ark1'!X601</f>
        <v>26.663080509234351</v>
      </c>
      <c r="AD30" s="74">
        <f>+'Ark1'!Y601</f>
        <v>8.7860857091626308</v>
      </c>
      <c r="AE30" s="74">
        <f>+'Ark1'!Z601</f>
        <v>7.262001544606826</v>
      </c>
      <c r="AF30" s="155">
        <f>+'Ark1'!Z601</f>
        <v>7.262001544606826</v>
      </c>
      <c r="AG30" s="55">
        <f>+'Ark1'!AA601</f>
        <v>1.2614356812887564</v>
      </c>
      <c r="AH30" s="55">
        <f>+'Ark1'!AB601</f>
        <v>1.3955278107937985</v>
      </c>
      <c r="AI30" s="74">
        <f>+'Ark1'!AC601</f>
        <v>15.745110967377402</v>
      </c>
      <c r="AJ30" s="74">
        <f>+'Ark1'!AD601</f>
        <v>34.464448459100886</v>
      </c>
      <c r="AK30" s="74">
        <f>+'Ark1'!AE601</f>
        <v>45.053666003554689</v>
      </c>
      <c r="AL30" s="155">
        <f t="shared" si="21"/>
        <v>2.2503461204652</v>
      </c>
      <c r="AM30" s="74">
        <f>+'Ark1'!AF601</f>
        <v>73.887122416534197</v>
      </c>
      <c r="AN30" s="47"/>
      <c r="AQ30" s="13"/>
      <c r="AR30" s="13"/>
      <c r="AS30" s="11"/>
      <c r="AT30" s="11"/>
      <c r="AU30" s="11"/>
    </row>
    <row r="31" spans="1:47" ht="21">
      <c r="A31" s="47"/>
      <c r="B31" s="53">
        <f>+'Ark1'!C602</f>
        <v>2022</v>
      </c>
      <c r="C31" s="53">
        <f>+'Ark1'!G602</f>
        <v>2</v>
      </c>
      <c r="D31" s="54" t="str">
        <f t="shared" si="20"/>
        <v>Vest</v>
      </c>
      <c r="E31" s="54">
        <f>+'Ark1'!H602</f>
        <v>2</v>
      </c>
      <c r="F31" s="54" t="s">
        <v>7</v>
      </c>
      <c r="G31" s="53">
        <f>+'Ark1'!Q602</f>
        <v>112</v>
      </c>
      <c r="H31" s="53"/>
      <c r="I31" s="352">
        <f>+'Ark1'!R602</f>
        <v>1971</v>
      </c>
      <c r="J31" s="53"/>
      <c r="K31" s="176">
        <f>+'Ark1'!AG602</f>
        <v>31.396766035413066</v>
      </c>
      <c r="L31" s="155"/>
      <c r="M31" s="176">
        <f>+'Ark1'!AH602</f>
        <v>0.60882800608827992</v>
      </c>
      <c r="N31" s="352"/>
      <c r="O31" s="350"/>
      <c r="P31" s="155">
        <f>+'Ark1'!U602</f>
        <v>15.051192288178587</v>
      </c>
      <c r="Q31" s="155"/>
      <c r="R31" s="350"/>
      <c r="S31" s="194">
        <f>+'Ark1'!AJ602</f>
        <v>92.115894039735068</v>
      </c>
      <c r="T31" s="194">
        <f>+'Ark1'!AK602</f>
        <v>14.798895264916476</v>
      </c>
      <c r="U31" s="90"/>
      <c r="V31" s="55">
        <f>+'Ark1'!S602</f>
        <v>5.4013191273465244</v>
      </c>
      <c r="W31" s="53"/>
      <c r="X31" s="118"/>
      <c r="Y31" s="55">
        <f>+'Ark1'!T602</f>
        <v>5.1308980213089805</v>
      </c>
      <c r="Z31" s="53"/>
      <c r="AA31" s="74">
        <f>+'Ark1'!W602</f>
        <v>2.2323693556570272</v>
      </c>
      <c r="AB31" s="71"/>
      <c r="AC31" s="74">
        <f>+'Ark1'!X602</f>
        <v>40.892947742262805</v>
      </c>
      <c r="AD31" s="74">
        <f>+'Ark1'!Y602</f>
        <v>16.48909183155758</v>
      </c>
      <c r="AE31" s="74">
        <f>+'Ark1'!Z602</f>
        <v>7.7298549063827986</v>
      </c>
      <c r="AF31" s="155">
        <f>+'Ark1'!Z602</f>
        <v>7.7298549063827986</v>
      </c>
      <c r="AG31" s="55">
        <f>+'Ark1'!AA602</f>
        <v>1.4362058523287204</v>
      </c>
      <c r="AH31" s="55">
        <f>+'Ark1'!AB602</f>
        <v>2.0212253104760287</v>
      </c>
      <c r="AI31" s="74">
        <f>+'Ark1'!AC602</f>
        <v>36.158632632924942</v>
      </c>
      <c r="AJ31" s="74">
        <f>+'Ark1'!AD602</f>
        <v>64.230019846237198</v>
      </c>
      <c r="AK31" s="74">
        <f>+'Ark1'!AE602</f>
        <v>53.89149449580453</v>
      </c>
      <c r="AL31" s="155">
        <f t="shared" si="21"/>
        <v>2.7865771181664472</v>
      </c>
      <c r="AM31" s="74">
        <f>+'Ark1'!AF602</f>
        <v>26.112877583465821</v>
      </c>
      <c r="AN31" s="47"/>
      <c r="AQ31" s="56"/>
      <c r="AR31" s="56"/>
      <c r="AS31" s="11"/>
      <c r="AT31" s="11"/>
      <c r="AU31" s="11"/>
    </row>
    <row r="32" spans="1:47" ht="15.6">
      <c r="A32" s="47"/>
      <c r="B32" s="53">
        <f>+'Ark1'!C603</f>
        <v>2022</v>
      </c>
      <c r="C32" s="53">
        <f>+'Ark1'!G603</f>
        <v>3</v>
      </c>
      <c r="D32" s="54" t="str">
        <f t="shared" si="20"/>
        <v>Midt</v>
      </c>
      <c r="E32" s="54">
        <f>+'Ark1'!H603</f>
        <v>1</v>
      </c>
      <c r="F32" s="54" t="s">
        <v>74</v>
      </c>
      <c r="G32" s="53">
        <f>+'Ark1'!Q603</f>
        <v>46</v>
      </c>
      <c r="H32" s="53"/>
      <c r="I32" s="352">
        <f>+'Ark1'!R603</f>
        <v>1328</v>
      </c>
      <c r="J32" s="53"/>
      <c r="K32" s="176">
        <f>+'Ark1'!AG603</f>
        <v>37.473750524989498</v>
      </c>
      <c r="L32" s="155"/>
      <c r="M32" s="176">
        <f>+'Ark1'!AH603</f>
        <v>0</v>
      </c>
      <c r="N32" s="352"/>
      <c r="O32" s="350"/>
      <c r="P32" s="155">
        <f>+'Ark1'!U603</f>
        <v>13.49124999999999</v>
      </c>
      <c r="Q32" s="155"/>
      <c r="R32" s="350"/>
      <c r="S32" s="194">
        <f>+'Ark1'!AJ603</f>
        <v>0</v>
      </c>
      <c r="T32" s="194">
        <f>+'Ark1'!AK603</f>
        <v>0</v>
      </c>
      <c r="U32" s="90"/>
      <c r="V32" s="55">
        <f>+'Ark1'!S603</f>
        <v>5.4262048192771086</v>
      </c>
      <c r="W32" s="53"/>
      <c r="X32" s="118"/>
      <c r="Y32" s="55">
        <f>+'Ark1'!T603</f>
        <v>4.9457831325301207</v>
      </c>
      <c r="Z32" s="53"/>
      <c r="AA32" s="74">
        <f>+'Ark1'!W603</f>
        <v>1.8072289156626504</v>
      </c>
      <c r="AB32" s="71"/>
      <c r="AC32" s="74">
        <f>+'Ark1'!X603</f>
        <v>32.831325301204807</v>
      </c>
      <c r="AD32" s="74">
        <f>+'Ark1'!Y603</f>
        <v>14.834337349397597</v>
      </c>
      <c r="AE32" s="74">
        <f>+'Ark1'!Z603</f>
        <v>7.6917719262346003</v>
      </c>
      <c r="AF32" s="155">
        <f>+'Ark1'!Z603</f>
        <v>7.6917719262346003</v>
      </c>
      <c r="AG32" s="55">
        <f>+'Ark1'!AA603</f>
        <v>1.6720523588031504</v>
      </c>
      <c r="AH32" s="55">
        <f>+'Ark1'!AB603</f>
        <v>1.9051484592450216</v>
      </c>
      <c r="AI32" s="74">
        <f>+'Ark1'!AC603</f>
        <v>15.785576316405868</v>
      </c>
      <c r="AJ32" s="74">
        <f>+'Ark1'!AD603</f>
        <v>54.192322569989201</v>
      </c>
      <c r="AK32" s="74">
        <f>+'Ark1'!AE603</f>
        <v>45.898912377669618</v>
      </c>
      <c r="AL32" s="155">
        <f t="shared" si="21"/>
        <v>2.4863141826255877</v>
      </c>
      <c r="AM32" s="74">
        <f>+'Ark1'!AF603</f>
        <v>33.61174386231334</v>
      </c>
      <c r="AN32" s="47"/>
      <c r="AO32" s="4"/>
    </row>
    <row r="33" spans="1:44" ht="15.6">
      <c r="A33" s="47"/>
      <c r="B33" s="53">
        <f>+'Ark1'!C604</f>
        <v>2022</v>
      </c>
      <c r="C33" s="53">
        <f>+'Ark1'!G604</f>
        <v>3</v>
      </c>
      <c r="D33" s="54" t="str">
        <f t="shared" si="20"/>
        <v>Midt</v>
      </c>
      <c r="E33" s="54">
        <f>+'Ark1'!H604</f>
        <v>2</v>
      </c>
      <c r="F33" s="54" t="s">
        <v>7</v>
      </c>
      <c r="G33" s="53">
        <f>+'Ark1'!Q604</f>
        <v>84</v>
      </c>
      <c r="H33" s="53"/>
      <c r="I33" s="352">
        <f>+'Ark1'!R604</f>
        <v>2623</v>
      </c>
      <c r="J33" s="53"/>
      <c r="K33" s="176">
        <f>+'Ark1'!AG604</f>
        <v>62.526249475010523</v>
      </c>
      <c r="L33" s="155"/>
      <c r="M33" s="176">
        <f>+'Ark1'!AH604</f>
        <v>0</v>
      </c>
      <c r="N33" s="352"/>
      <c r="O33" s="350"/>
      <c r="P33" s="155">
        <f>+'Ark1'!U604</f>
        <v>11.39691193290126</v>
      </c>
      <c r="Q33" s="155"/>
      <c r="R33" s="350"/>
      <c r="S33" s="194">
        <f>+'Ark1'!AJ604</f>
        <v>0</v>
      </c>
      <c r="T33" s="194">
        <f>+'Ark1'!AK604</f>
        <v>0</v>
      </c>
      <c r="U33" s="90"/>
      <c r="V33" s="55">
        <f>+'Ark1'!S604</f>
        <v>4.3892489515821564</v>
      </c>
      <c r="W33" s="53"/>
      <c r="X33" s="118"/>
      <c r="Y33" s="55">
        <f>+'Ark1'!T604</f>
        <v>4.2947007243614195</v>
      </c>
      <c r="Z33" s="53"/>
      <c r="AA33" s="74">
        <f>+'Ark1'!W604</f>
        <v>0.41936713686618377</v>
      </c>
      <c r="AB33" s="71"/>
      <c r="AC33" s="74">
        <f>+'Ark1'!X604</f>
        <v>24.018299656881425</v>
      </c>
      <c r="AD33" s="74">
        <f>+'Ark1'!Y604</f>
        <v>7.7011056042699204</v>
      </c>
      <c r="AE33" s="74">
        <f>+'Ark1'!Z604</f>
        <v>7.0640705160469235</v>
      </c>
      <c r="AF33" s="155">
        <f>+'Ark1'!Z604</f>
        <v>7.0640705160469235</v>
      </c>
      <c r="AG33" s="55">
        <f>+'Ark1'!AA604</f>
        <v>1.42007512170672</v>
      </c>
      <c r="AH33" s="55">
        <f>+'Ark1'!AB604</f>
        <v>1.7485025824979901</v>
      </c>
      <c r="AI33" s="74">
        <f>+'Ark1'!AC604</f>
        <v>23.654980584634981</v>
      </c>
      <c r="AJ33" s="74">
        <f>+'Ark1'!AD604</f>
        <v>45.729179392027319</v>
      </c>
      <c r="AK33" s="74">
        <f>+'Ark1'!AE604</f>
        <v>54.063452214404251</v>
      </c>
      <c r="AL33" s="155">
        <f t="shared" si="21"/>
        <v>2.5965517241379321</v>
      </c>
      <c r="AM33" s="74">
        <f>+'Ark1'!AF604</f>
        <v>66.388256137686682</v>
      </c>
      <c r="AN33" s="47"/>
      <c r="AO33" s="18"/>
      <c r="AQ33" s="1"/>
      <c r="AR33" s="5"/>
    </row>
    <row r="34" spans="1:44" ht="15.6">
      <c r="A34" s="47"/>
      <c r="B34" s="53">
        <f>+'Ark1'!C605</f>
        <v>2022</v>
      </c>
      <c r="C34" s="53">
        <f>+'Ark1'!G605</f>
        <v>4</v>
      </c>
      <c r="D34" s="54" t="str">
        <f t="shared" si="20"/>
        <v>Nord</v>
      </c>
      <c r="E34" s="54">
        <f>+'Ark1'!H605</f>
        <v>1</v>
      </c>
      <c r="F34" s="54" t="s">
        <v>74</v>
      </c>
      <c r="G34" s="53">
        <f>+'Ark1'!Q605</f>
        <v>81</v>
      </c>
      <c r="H34" s="53"/>
      <c r="I34" s="352">
        <f>+'Ark1'!R605</f>
        <v>3249</v>
      </c>
      <c r="J34" s="53"/>
      <c r="K34" s="176">
        <f>+'Ark1'!AG605</f>
        <v>75.436068856065148</v>
      </c>
      <c r="L34" s="155"/>
      <c r="M34" s="176">
        <f>+'Ark1'!AH605</f>
        <v>0</v>
      </c>
      <c r="N34" s="352"/>
      <c r="O34" s="350"/>
      <c r="P34" s="155">
        <f>+'Ark1'!U605</f>
        <v>15.631902123730397</v>
      </c>
      <c r="Q34" s="155"/>
      <c r="R34" s="350"/>
      <c r="S34" s="194">
        <f>+'Ark1'!AJ605</f>
        <v>0</v>
      </c>
      <c r="T34" s="194">
        <f>+'Ark1'!AK605</f>
        <v>0</v>
      </c>
      <c r="U34" s="90"/>
      <c r="V34" s="55">
        <f>+'Ark1'!S605</f>
        <v>4.6928285626346558</v>
      </c>
      <c r="W34" s="53"/>
      <c r="X34" s="118"/>
      <c r="Y34" s="55">
        <f>+'Ark1'!T605</f>
        <v>4.310249307479225</v>
      </c>
      <c r="Z34" s="53"/>
      <c r="AA34" s="74">
        <f>+'Ark1'!W605</f>
        <v>1.4773776546629733</v>
      </c>
      <c r="AB34" s="71"/>
      <c r="AC34" s="74">
        <f>+'Ark1'!X605</f>
        <v>46.568174823022474</v>
      </c>
      <c r="AD34" s="74">
        <f>+'Ark1'!Y605</f>
        <v>18.559556786703599</v>
      </c>
      <c r="AE34" s="74">
        <f>+'Ark1'!Z605</f>
        <v>7.6035744223737316</v>
      </c>
      <c r="AF34" s="155">
        <f>+'Ark1'!Z605</f>
        <v>7.6035744223737316</v>
      </c>
      <c r="AG34" s="55">
        <f>+'Ark1'!AA605</f>
        <v>1.5138066654456284</v>
      </c>
      <c r="AH34" s="55">
        <f>+'Ark1'!AB605</f>
        <v>2.119198665754864</v>
      </c>
      <c r="AI34" s="74">
        <f>+'Ark1'!AC605</f>
        <v>40.778210935722591</v>
      </c>
      <c r="AJ34" s="74">
        <f>+'Ark1'!AD605</f>
        <v>60.845620847277267</v>
      </c>
      <c r="AK34" s="74">
        <f>+'Ark1'!AE605</f>
        <v>51.421283957414488</v>
      </c>
      <c r="AL34" s="155">
        <f t="shared" si="21"/>
        <v>3.3310192168951316</v>
      </c>
      <c r="AM34" s="74">
        <f>+'Ark1'!AF605</f>
        <v>75.452856479331146</v>
      </c>
      <c r="AN34" s="47"/>
      <c r="AO34" s="18"/>
    </row>
    <row r="35" spans="1:44" ht="15.6">
      <c r="A35" s="47"/>
      <c r="B35" s="53">
        <f>+'Ark1'!C606</f>
        <v>2022</v>
      </c>
      <c r="C35" s="53">
        <f>+'Ark1'!G606</f>
        <v>4</v>
      </c>
      <c r="D35" s="54" t="str">
        <f t="shared" si="20"/>
        <v>Nord</v>
      </c>
      <c r="E35" s="54">
        <f>+'Ark1'!H606</f>
        <v>2</v>
      </c>
      <c r="F35" s="54" t="s">
        <v>7</v>
      </c>
      <c r="G35" s="53">
        <f>+'Ark1'!Q606</f>
        <v>28</v>
      </c>
      <c r="H35" s="53"/>
      <c r="I35" s="352">
        <f>+'Ark1'!R606</f>
        <v>1057</v>
      </c>
      <c r="J35" s="53"/>
      <c r="K35" s="176">
        <f>+'Ark1'!AG606</f>
        <v>24.56393114393483</v>
      </c>
      <c r="L35" s="155"/>
      <c r="M35" s="176">
        <f>+'Ark1'!AH606</f>
        <v>0</v>
      </c>
      <c r="N35" s="352"/>
      <c r="O35" s="350"/>
      <c r="P35" s="155">
        <f>+'Ark1'!U606</f>
        <v>15.64607379375591</v>
      </c>
      <c r="Q35" s="155"/>
      <c r="R35" s="350"/>
      <c r="S35" s="194">
        <f>+'Ark1'!AJ606</f>
        <v>0</v>
      </c>
      <c r="T35" s="194">
        <f>+'Ark1'!AK606</f>
        <v>0</v>
      </c>
      <c r="U35" s="90"/>
      <c r="V35" s="55">
        <f>+'Ark1'!S606</f>
        <v>5.6764427625354781</v>
      </c>
      <c r="W35" s="53"/>
      <c r="X35" s="118"/>
      <c r="Y35" s="55">
        <f>+'Ark1'!T606</f>
        <v>5.1192052980132443</v>
      </c>
      <c r="Z35" s="53"/>
      <c r="AA35" s="74">
        <f>+'Ark1'!W606</f>
        <v>3.5004730368968779</v>
      </c>
      <c r="AB35" s="71"/>
      <c r="AC35" s="74">
        <f>+'Ark1'!X606</f>
        <v>47.77672658467359</v>
      </c>
      <c r="AD35" s="74">
        <f>+'Ark1'!Y606</f>
        <v>20.52980132450331</v>
      </c>
      <c r="AE35" s="74">
        <f>+'Ark1'!Z606</f>
        <v>8.1123115731481459</v>
      </c>
      <c r="AF35" s="155">
        <f>+'Ark1'!Z606</f>
        <v>8.1123115731481459</v>
      </c>
      <c r="AG35" s="55">
        <f>+'Ark1'!AA606</f>
        <v>1.2567108127846456</v>
      </c>
      <c r="AH35" s="55">
        <f>+'Ark1'!AB606</f>
        <v>2.2343707421737018</v>
      </c>
      <c r="AI35" s="74">
        <f>+'Ark1'!AC606</f>
        <v>54.784640575023445</v>
      </c>
      <c r="AJ35" s="74">
        <f>+'Ark1'!AD606</f>
        <v>68.717750522535979</v>
      </c>
      <c r="AK35" s="74">
        <f>+'Ark1'!AE606</f>
        <v>55.551274936511824</v>
      </c>
      <c r="AL35" s="155">
        <f t="shared" si="21"/>
        <v>2.7563166666666659</v>
      </c>
      <c r="AM35" s="74">
        <f>+'Ark1'!AF606</f>
        <v>24.54714352066884</v>
      </c>
      <c r="AN35" s="47"/>
      <c r="AO35" s="18"/>
    </row>
    <row r="36" spans="1:44" ht="15.6">
      <c r="A36" s="47"/>
      <c r="B36" s="47"/>
      <c r="C36" s="47"/>
      <c r="D36" s="47"/>
      <c r="E36" s="47"/>
      <c r="F36" s="47"/>
      <c r="G36" s="47"/>
      <c r="H36" s="47"/>
      <c r="I36" s="336"/>
      <c r="J36" s="47"/>
      <c r="K36" s="47"/>
      <c r="L36" s="47"/>
      <c r="M36" s="47"/>
      <c r="N36" s="336"/>
      <c r="O36" s="350"/>
      <c r="P36" s="47"/>
      <c r="Q36" s="47"/>
      <c r="R36" s="350"/>
      <c r="S36" s="47"/>
      <c r="T36" s="47"/>
      <c r="U36" s="47"/>
      <c r="V36" s="47"/>
      <c r="W36" s="47"/>
      <c r="X36" s="118"/>
      <c r="Y36" s="47"/>
      <c r="Z36" s="47"/>
      <c r="AA36" s="47"/>
      <c r="AB36" s="71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18"/>
    </row>
    <row r="37" spans="1:44" ht="15.6">
      <c r="A37" s="47"/>
      <c r="B37">
        <f>+'Ark1'!C607</f>
        <v>2021</v>
      </c>
      <c r="C37">
        <f>+'Ark1'!G607</f>
        <v>1</v>
      </c>
      <c r="D37" s="3" t="str">
        <f t="shared" ref="D37:D44" si="22">+D28</f>
        <v>Øst</v>
      </c>
      <c r="E37" s="3">
        <f>+'Ark1'!H607</f>
        <v>1</v>
      </c>
      <c r="F37" s="3" t="s">
        <v>74</v>
      </c>
      <c r="G37">
        <f>+'Ark1'!Q607</f>
        <v>133</v>
      </c>
      <c r="I37" s="528">
        <f>+'Ark1'!R607</f>
        <v>6400</v>
      </c>
      <c r="K37" s="194">
        <f>+'Ark1'!AG607</f>
        <v>65.363261895925049</v>
      </c>
      <c r="M37" s="194">
        <f>+'Ark1'!AH607</f>
        <v>0.8125</v>
      </c>
      <c r="O37" s="350"/>
      <c r="P37" s="92">
        <f>+'Ark1'!U607</f>
        <v>10.957462499999984</v>
      </c>
      <c r="R37" s="350"/>
      <c r="V37" s="1">
        <f>+'Ark1'!S607</f>
        <v>5.0228124999999997</v>
      </c>
      <c r="X37" s="118"/>
      <c r="Y37" s="1">
        <f>+'Ark1'!T607</f>
        <v>5.2610937499999997</v>
      </c>
      <c r="AA37" s="11">
        <f>+'Ark1'!W607</f>
        <v>1.15625</v>
      </c>
      <c r="AC37" s="11">
        <f>+'Ark1'!X607</f>
        <v>22.5</v>
      </c>
      <c r="AD37" s="11">
        <f>+'Ark1'!Y607</f>
        <v>8.96875</v>
      </c>
      <c r="AE37" s="11">
        <f>+'Ark1'!Z607</f>
        <v>7.3630713635577907</v>
      </c>
      <c r="AF37" s="92">
        <f>+'Ark1'!Z607</f>
        <v>7.3630713635577907</v>
      </c>
      <c r="AG37" s="1">
        <f>+'Ark1'!AA607</f>
        <v>1.5204167487382378</v>
      </c>
      <c r="AH37" s="1">
        <f>+'Ark1'!AB607</f>
        <v>2.1439126156891142</v>
      </c>
      <c r="AI37" s="11">
        <f>+'Ark1'!AC607</f>
        <v>12.569173089486956</v>
      </c>
      <c r="AJ37" s="11">
        <f>+'Ark1'!AD607</f>
        <v>28.198506918930175</v>
      </c>
      <c r="AK37" s="11">
        <f>+'Ark1'!AE607</f>
        <v>40.370057335702754</v>
      </c>
      <c r="AL37" s="92">
        <f t="shared" ref="AL37:AL44" si="23">+P37/V37</f>
        <v>2.1815392272755521</v>
      </c>
      <c r="AM37" s="11">
        <f>+'Ark1'!AF607</f>
        <v>66.74383923077724</v>
      </c>
      <c r="AN37" s="47"/>
      <c r="AO37" s="18"/>
    </row>
    <row r="38" spans="1:44" ht="15.6">
      <c r="A38" s="47"/>
      <c r="B38">
        <f>+'Ark1'!C608</f>
        <v>2021</v>
      </c>
      <c r="C38">
        <f>+'Ark1'!G608</f>
        <v>1</v>
      </c>
      <c r="D38" s="3" t="str">
        <f t="shared" si="22"/>
        <v>Øst</v>
      </c>
      <c r="E38" s="3">
        <f>+'Ark1'!H608</f>
        <v>2</v>
      </c>
      <c r="F38" s="3" t="s">
        <v>7</v>
      </c>
      <c r="G38">
        <f>+'Ark1'!Q608</f>
        <v>102</v>
      </c>
      <c r="I38" s="528">
        <f>+'Ark1'!R608</f>
        <v>3188.9</v>
      </c>
      <c r="K38" s="194">
        <f>+'Ark1'!AG608</f>
        <v>34.636738104074951</v>
      </c>
      <c r="M38" s="194">
        <f>+'Ark1'!AH608</f>
        <v>3.1045187995860646</v>
      </c>
      <c r="O38" s="350"/>
      <c r="P38" s="92">
        <f>+'Ark1'!U608</f>
        <v>11.653391451597733</v>
      </c>
      <c r="R38" s="350"/>
      <c r="V38" s="1">
        <f>+'Ark1'!S608</f>
        <v>5.8545893568315091</v>
      </c>
      <c r="X38" s="118"/>
      <c r="Y38" s="1">
        <f>+'Ark1'!T608</f>
        <v>4.2851767067013693</v>
      </c>
      <c r="AA38" s="11">
        <f>+'Ark1'!W608</f>
        <v>0.62717551506789182</v>
      </c>
      <c r="AC38" s="11">
        <f>+'Ark1'!X608</f>
        <v>23.613158142306119</v>
      </c>
      <c r="AD38" s="11">
        <f>+'Ark1'!Y608</f>
        <v>9.9407319138260863</v>
      </c>
      <c r="AE38" s="11">
        <f>+'Ark1'!Z608</f>
        <v>7.6087499209872194</v>
      </c>
      <c r="AF38" s="92">
        <f>+'Ark1'!Z608</f>
        <v>7.6087499209872194</v>
      </c>
      <c r="AG38" s="1">
        <f>+'Ark1'!AA608</f>
        <v>1.955771190549378</v>
      </c>
      <c r="AH38" s="1">
        <f>+'Ark1'!AB608</f>
        <v>1.9425114441096341</v>
      </c>
      <c r="AI38" s="11">
        <f>+'Ark1'!AC608</f>
        <v>33.981326770998209</v>
      </c>
      <c r="AJ38" s="11">
        <f>+'Ark1'!AD608</f>
        <v>54.302132504337216</v>
      </c>
      <c r="AK38" s="11">
        <f>+'Ark1'!AE608</f>
        <v>31.993762764418054</v>
      </c>
      <c r="AL38" s="92">
        <f t="shared" si="23"/>
        <v>1.9904711912885591</v>
      </c>
      <c r="AM38" s="11">
        <f>+'Ark1'!AF608</f>
        <v>33.256160769222745</v>
      </c>
      <c r="AN38" s="47"/>
      <c r="AO38" s="18"/>
    </row>
    <row r="39" spans="1:44" ht="15.6">
      <c r="A39" s="47"/>
      <c r="B39">
        <f>+'Ark1'!C609</f>
        <v>2021</v>
      </c>
      <c r="C39">
        <f>+'Ark1'!G609</f>
        <v>2</v>
      </c>
      <c r="D39" s="3" t="str">
        <f t="shared" si="22"/>
        <v>Vest</v>
      </c>
      <c r="E39" s="3">
        <f>+'Ark1'!H609</f>
        <v>1</v>
      </c>
      <c r="F39" s="3" t="s">
        <v>74</v>
      </c>
      <c r="G39">
        <f>+'Ark1'!Q609</f>
        <v>154</v>
      </c>
      <c r="I39" s="528">
        <f>+'Ark1'!R609</f>
        <v>5558</v>
      </c>
      <c r="K39" s="194">
        <f>+'Ark1'!AG609</f>
        <v>72.320908932154197</v>
      </c>
      <c r="M39" s="194">
        <f>+'Ark1'!AH609</f>
        <v>0.39582583663188192</v>
      </c>
      <c r="O39" s="350"/>
      <c r="P39" s="92">
        <f>+'Ark1'!U609</f>
        <v>12.316806405181737</v>
      </c>
      <c r="R39" s="350"/>
      <c r="V39" s="1">
        <f>+'Ark1'!S609</f>
        <v>5.0719683339330688</v>
      </c>
      <c r="X39" s="118"/>
      <c r="Y39" s="1">
        <f>+'Ark1'!T609</f>
        <v>4.6788413098236763</v>
      </c>
      <c r="AA39" s="11">
        <f>+'Ark1'!W609</f>
        <v>0.32385750269881258</v>
      </c>
      <c r="AC39" s="11">
        <f>+'Ark1'!X609</f>
        <v>29.417056495142138</v>
      </c>
      <c r="AD39" s="11">
        <f>+'Ark1'!Y609</f>
        <v>9.9676142497301186</v>
      </c>
      <c r="AE39" s="11">
        <f>+'Ark1'!Z609</f>
        <v>7.4413973459896932</v>
      </c>
      <c r="AF39" s="92">
        <f>+'Ark1'!Z609</f>
        <v>7.4413973459896932</v>
      </c>
      <c r="AG39" s="1">
        <f>+'Ark1'!AA609</f>
        <v>1.2589523013847923</v>
      </c>
      <c r="AH39" s="1">
        <f>+'Ark1'!AB609</f>
        <v>1.5106513837086917</v>
      </c>
      <c r="AI39" s="11">
        <f>+'Ark1'!AC609</f>
        <v>27.146262280052536</v>
      </c>
      <c r="AJ39" s="11">
        <f>+'Ark1'!AD609</f>
        <v>35.648448715205575</v>
      </c>
      <c r="AK39" s="11">
        <f>+'Ark1'!AE609</f>
        <v>47.590024545994154</v>
      </c>
      <c r="AL39" s="92">
        <f t="shared" si="23"/>
        <v>2.4284075913444521</v>
      </c>
      <c r="AM39" s="11">
        <f>+'Ark1'!AF609</f>
        <v>75.424073822771049</v>
      </c>
      <c r="AN39" s="47"/>
      <c r="AO39" s="18"/>
    </row>
    <row r="40" spans="1:44" ht="15.6">
      <c r="A40" s="47"/>
      <c r="B40">
        <f>+'Ark1'!C610</f>
        <v>2021</v>
      </c>
      <c r="C40">
        <f>+'Ark1'!G610</f>
        <v>2</v>
      </c>
      <c r="D40" s="3" t="str">
        <f t="shared" si="22"/>
        <v>Vest</v>
      </c>
      <c r="E40" s="3">
        <f>+'Ark1'!H610</f>
        <v>2</v>
      </c>
      <c r="F40" s="3" t="s">
        <v>7</v>
      </c>
      <c r="G40">
        <f>+'Ark1'!Q610</f>
        <v>105</v>
      </c>
      <c r="I40" s="528">
        <f>+'Ark1'!R610</f>
        <v>1811</v>
      </c>
      <c r="K40" s="194">
        <f>+'Ark1'!AG610</f>
        <v>27.679091067845842</v>
      </c>
      <c r="M40" s="194">
        <f>+'Ark1'!AH610</f>
        <v>0.33130866924351193</v>
      </c>
      <c r="O40" s="350"/>
      <c r="P40" s="92">
        <f>+'Ark1'!U610</f>
        <v>14.467255659856416</v>
      </c>
      <c r="R40" s="350"/>
      <c r="V40" s="1">
        <f>+'Ark1'!S610</f>
        <v>5.4544450579790178</v>
      </c>
      <c r="X40" s="118"/>
      <c r="Y40" s="1">
        <f>+'Ark1'!T610</f>
        <v>4.9221424627277743</v>
      </c>
      <c r="AA40" s="11">
        <f>+'Ark1'!W610</f>
        <v>2.2087244616234125</v>
      </c>
      <c r="AC40" s="11">
        <f>+'Ark1'!X610</f>
        <v>35.726118166758681</v>
      </c>
      <c r="AD40" s="11">
        <f>+'Ark1'!Y610</f>
        <v>15.516289342904473</v>
      </c>
      <c r="AE40" s="11">
        <f>+'Ark1'!Z610</f>
        <v>7.7110800493627858</v>
      </c>
      <c r="AF40" s="92">
        <f>+'Ark1'!Z610</f>
        <v>7.7110800493627858</v>
      </c>
      <c r="AG40" s="1">
        <f>+'Ark1'!AA610</f>
        <v>1.4210284182518813</v>
      </c>
      <c r="AH40" s="1">
        <f>+'Ark1'!AB610</f>
        <v>2.1559853491259728</v>
      </c>
      <c r="AI40" s="11">
        <f>+'Ark1'!AC610</f>
        <v>38.137084296309773</v>
      </c>
      <c r="AJ40" s="11">
        <f>+'Ark1'!AD610</f>
        <v>62.112355922125694</v>
      </c>
      <c r="AK40" s="11">
        <f>+'Ark1'!AE610</f>
        <v>53.96297822992176</v>
      </c>
      <c r="AL40" s="92">
        <f t="shared" si="23"/>
        <v>2.6523790240939427</v>
      </c>
      <c r="AM40" s="11">
        <f>+'Ark1'!AF610</f>
        <v>24.575926177228929</v>
      </c>
      <c r="AN40" s="47"/>
      <c r="AO40" s="18"/>
    </row>
    <row r="41" spans="1:44" ht="15.6">
      <c r="A41" s="47"/>
      <c r="B41">
        <f>+'Ark1'!C611</f>
        <v>2021</v>
      </c>
      <c r="C41">
        <f>+'Ark1'!G611</f>
        <v>3</v>
      </c>
      <c r="D41" s="3" t="str">
        <f t="shared" si="22"/>
        <v>Midt</v>
      </c>
      <c r="E41" s="3">
        <f>+'Ark1'!H611</f>
        <v>1</v>
      </c>
      <c r="F41" s="3" t="s">
        <v>74</v>
      </c>
      <c r="G41">
        <f>+'Ark1'!Q611</f>
        <v>55</v>
      </c>
      <c r="I41" s="528">
        <f>+'Ark1'!R611</f>
        <v>1347</v>
      </c>
      <c r="K41" s="194">
        <f>+'Ark1'!AG611</f>
        <v>30.724814306401321</v>
      </c>
      <c r="M41" s="194">
        <f>+'Ark1'!AH611</f>
        <v>0</v>
      </c>
      <c r="O41" s="350"/>
      <c r="P41" s="92">
        <f>+'Ark1'!U611</f>
        <v>13.374662212323656</v>
      </c>
      <c r="R41" s="350"/>
      <c r="V41" s="1">
        <f>+'Ark1'!S611</f>
        <v>5.5397178916109855</v>
      </c>
      <c r="X41" s="118"/>
      <c r="Y41" s="1">
        <f>+'Ark1'!T611</f>
        <v>4.9198218262806241</v>
      </c>
      <c r="AA41" s="11">
        <f>+'Ark1'!W611</f>
        <v>3.0438010393466968</v>
      </c>
      <c r="AC41" s="11">
        <f>+'Ark1'!X611</f>
        <v>30.215293244246475</v>
      </c>
      <c r="AD41" s="11">
        <f>+'Ark1'!Y611</f>
        <v>13.956941351150704</v>
      </c>
      <c r="AE41" s="11">
        <f>+'Ark1'!Z611</f>
        <v>8.3874661023396868</v>
      </c>
      <c r="AF41" s="92">
        <f>+'Ark1'!Z611</f>
        <v>8.3874661023396868</v>
      </c>
      <c r="AG41" s="1">
        <f>+'Ark1'!AA611</f>
        <v>1.6226462235311887</v>
      </c>
      <c r="AH41" s="1">
        <f>+'Ark1'!AB611</f>
        <v>2.1857574947178278</v>
      </c>
      <c r="AI41" s="11">
        <f>+'Ark1'!AC611</f>
        <v>34.891710692388891</v>
      </c>
      <c r="AJ41" s="11">
        <f>+'Ark1'!AD611</f>
        <v>66.451757521303691</v>
      </c>
      <c r="AK41" s="11">
        <f>+'Ark1'!AE611</f>
        <v>47.814292539338659</v>
      </c>
      <c r="AL41" s="92">
        <f t="shared" si="23"/>
        <v>2.4143218976145766</v>
      </c>
      <c r="AM41" s="11">
        <f>+'Ark1'!AF611</f>
        <v>27.819083023543993</v>
      </c>
      <c r="AN41" s="47"/>
      <c r="AO41" s="18"/>
    </row>
    <row r="42" spans="1:44" ht="15.6">
      <c r="A42" s="47"/>
      <c r="B42">
        <f>+'Ark1'!C612</f>
        <v>2021</v>
      </c>
      <c r="C42">
        <f>+'Ark1'!G612</f>
        <v>3</v>
      </c>
      <c r="D42" s="3" t="str">
        <f t="shared" si="22"/>
        <v>Midt</v>
      </c>
      <c r="E42" s="3">
        <f>+'Ark1'!H612</f>
        <v>2</v>
      </c>
      <c r="F42" s="3" t="s">
        <v>7</v>
      </c>
      <c r="G42">
        <f>+'Ark1'!Q612</f>
        <v>88</v>
      </c>
      <c r="I42" s="528">
        <f>+'Ark1'!R612</f>
        <v>3495</v>
      </c>
      <c r="K42" s="194">
        <f>+'Ark1'!AG612</f>
        <v>69.275185693598701</v>
      </c>
      <c r="M42" s="194">
        <f>+'Ark1'!AH612</f>
        <v>0</v>
      </c>
      <c r="O42" s="350"/>
      <c r="P42" s="92">
        <f>+'Ark1'!U612</f>
        <v>11.622288984263252</v>
      </c>
      <c r="R42" s="350"/>
      <c r="V42" s="1">
        <f>+'Ark1'!S612</f>
        <v>4.5879828326180245</v>
      </c>
      <c r="X42" s="118"/>
      <c r="Y42" s="1">
        <f>+'Ark1'!T612</f>
        <v>4.5055793991416309</v>
      </c>
      <c r="AA42" s="11">
        <f>+'Ark1'!W612</f>
        <v>1.1158798283261804</v>
      </c>
      <c r="AC42" s="11">
        <f>+'Ark1'!X612</f>
        <v>25.293276108726751</v>
      </c>
      <c r="AD42" s="11">
        <f>+'Ark1'!Y612</f>
        <v>8.240343347639481</v>
      </c>
      <c r="AE42" s="11">
        <f>+'Ark1'!Z612</f>
        <v>7.1767840955182738</v>
      </c>
      <c r="AF42" s="92">
        <f>+'Ark1'!Z612</f>
        <v>7.1767840955182738</v>
      </c>
      <c r="AG42" s="1">
        <f>+'Ark1'!AA612</f>
        <v>1.5749010713504401</v>
      </c>
      <c r="AH42" s="1">
        <f>+'Ark1'!AB612</f>
        <v>1.8885727594482848</v>
      </c>
      <c r="AI42" s="11">
        <f>+'Ark1'!AC612</f>
        <v>30.327795200466504</v>
      </c>
      <c r="AJ42" s="11">
        <f>+'Ark1'!AD612</f>
        <v>45.075473185205091</v>
      </c>
      <c r="AK42" s="11">
        <f>+'Ark1'!AE612</f>
        <v>60.047091109180265</v>
      </c>
      <c r="AL42" s="92">
        <f t="shared" si="23"/>
        <v>2.5332023698160322</v>
      </c>
      <c r="AM42" s="11">
        <f>+'Ark1'!AF612</f>
        <v>72.180916976456018</v>
      </c>
      <c r="AN42" s="47"/>
      <c r="AO42" s="18"/>
    </row>
    <row r="43" spans="1:44" ht="15.6">
      <c r="A43" s="47"/>
      <c r="B43">
        <f>+'Ark1'!C613</f>
        <v>2021</v>
      </c>
      <c r="C43">
        <f>+'Ark1'!G613</f>
        <v>4</v>
      </c>
      <c r="D43" s="3" t="str">
        <f t="shared" si="22"/>
        <v>Nord</v>
      </c>
      <c r="E43" s="3">
        <f>+'Ark1'!H613</f>
        <v>1</v>
      </c>
      <c r="F43" s="3" t="s">
        <v>74</v>
      </c>
      <c r="G43">
        <f>+'Ark1'!Q613</f>
        <v>82</v>
      </c>
      <c r="I43" s="528">
        <f>+'Ark1'!R613</f>
        <v>3474</v>
      </c>
      <c r="K43" s="194">
        <f>+'Ark1'!AG613</f>
        <v>74.959537340689451</v>
      </c>
      <c r="M43" s="194">
        <f>+'Ark1'!AH613</f>
        <v>0</v>
      </c>
      <c r="O43" s="350"/>
      <c r="P43" s="92">
        <f>+'Ark1'!U613</f>
        <v>16.3738860103627</v>
      </c>
      <c r="R43" s="350"/>
      <c r="V43" s="1">
        <f>+'Ark1'!S613</f>
        <v>5.0138169257340222</v>
      </c>
      <c r="X43" s="118"/>
      <c r="Y43" s="1">
        <f>+'Ark1'!T613</f>
        <v>4.5423143350604498</v>
      </c>
      <c r="AA43" s="11">
        <f>+'Ark1'!W613</f>
        <v>2.9648819804260214</v>
      </c>
      <c r="AC43" s="11">
        <f>+'Ark1'!X613</f>
        <v>48.531951640759935</v>
      </c>
      <c r="AD43" s="11">
        <f>+'Ark1'!Y613</f>
        <v>21.042026482440995</v>
      </c>
      <c r="AE43" s="11">
        <f>+'Ark1'!Z613</f>
        <v>7.7947570790484813</v>
      </c>
      <c r="AF43" s="92">
        <f>+'Ark1'!Z613</f>
        <v>7.7947570790484813</v>
      </c>
      <c r="AG43" s="1">
        <f>+'Ark1'!AA613</f>
        <v>1.529910649025793</v>
      </c>
      <c r="AH43" s="1">
        <f>+'Ark1'!AB613</f>
        <v>2.3596029124934774</v>
      </c>
      <c r="AI43" s="11">
        <f>+'Ark1'!AC613</f>
        <v>32.032214910468042</v>
      </c>
      <c r="AJ43" s="11">
        <f>+'Ark1'!AD613</f>
        <v>60.120330695780481</v>
      </c>
      <c r="AK43" s="11">
        <f>+'Ark1'!AE613</f>
        <v>58.280237031168078</v>
      </c>
      <c r="AL43" s="92">
        <f t="shared" si="23"/>
        <v>3.2657526696520867</v>
      </c>
      <c r="AM43" s="11">
        <f>+'Ark1'!AF613</f>
        <v>74.088291746641062</v>
      </c>
      <c r="AN43" s="47"/>
      <c r="AO43" s="18"/>
    </row>
    <row r="44" spans="1:44" ht="15.6">
      <c r="A44" s="47"/>
      <c r="B44">
        <f>+'Ark1'!C614</f>
        <v>2021</v>
      </c>
      <c r="C44">
        <f>+'Ark1'!G614</f>
        <v>4</v>
      </c>
      <c r="D44" s="3" t="str">
        <f t="shared" si="22"/>
        <v>Nord</v>
      </c>
      <c r="E44" s="3">
        <f>+'Ark1'!H614</f>
        <v>2</v>
      </c>
      <c r="F44" s="3" t="s">
        <v>7</v>
      </c>
      <c r="G44">
        <f>+'Ark1'!Q614</f>
        <v>26</v>
      </c>
      <c r="I44" s="528">
        <f>+'Ark1'!R614</f>
        <v>1215</v>
      </c>
      <c r="K44" s="194">
        <f>+'Ark1'!AG614</f>
        <v>25.040462659310553</v>
      </c>
      <c r="M44" s="194">
        <f>+'Ark1'!AH614</f>
        <v>0</v>
      </c>
      <c r="O44" s="350"/>
      <c r="P44" s="92">
        <f>+'Ark1'!U614</f>
        <v>15.63942386831272</v>
      </c>
      <c r="R44" s="350"/>
      <c r="V44" s="1">
        <f>+'Ark1'!S614</f>
        <v>5.8864197530864173</v>
      </c>
      <c r="X44" s="118"/>
      <c r="Y44" s="1">
        <f>+'Ark1'!T614</f>
        <v>5.0049382716049378</v>
      </c>
      <c r="AA44" s="11">
        <f>+'Ark1'!W614</f>
        <v>2.4691358024691361</v>
      </c>
      <c r="AC44" s="11">
        <f>+'Ark1'!X614</f>
        <v>48.230452674897123</v>
      </c>
      <c r="AD44" s="11">
        <f>+'Ark1'!Y614</f>
        <v>25.925925925925927</v>
      </c>
      <c r="AE44" s="11">
        <f>+'Ark1'!Z614</f>
        <v>8.9328137676764889</v>
      </c>
      <c r="AF44" s="92">
        <f>+'Ark1'!Z614</f>
        <v>8.9328137676764889</v>
      </c>
      <c r="AG44" s="1">
        <f>+'Ark1'!AA614</f>
        <v>1.2233415500534501</v>
      </c>
      <c r="AH44" s="1">
        <f>+'Ark1'!AB614</f>
        <v>2.2835915633686263</v>
      </c>
      <c r="AI44" s="11">
        <f>+'Ark1'!AC614</f>
        <v>51.282271592342802</v>
      </c>
      <c r="AJ44" s="11">
        <f>+'Ark1'!AD614</f>
        <v>70.81381210794801</v>
      </c>
      <c r="AK44" s="11">
        <f>+'Ark1'!AE614</f>
        <v>54.200114296926486</v>
      </c>
      <c r="AL44" s="92">
        <f t="shared" si="23"/>
        <v>2.656865212527959</v>
      </c>
      <c r="AM44" s="11">
        <f>+'Ark1'!AF614</f>
        <v>25.911708253358928</v>
      </c>
      <c r="AN44" s="47"/>
      <c r="AO44" s="18"/>
    </row>
    <row r="45" spans="1:44" ht="15.6">
      <c r="A45" s="47"/>
      <c r="B45" s="47"/>
      <c r="C45" s="47"/>
      <c r="D45" s="47"/>
      <c r="E45" s="47"/>
      <c r="F45" s="47"/>
      <c r="G45" s="47"/>
      <c r="H45" s="47"/>
      <c r="I45" s="336"/>
      <c r="J45" s="47"/>
      <c r="K45" s="47"/>
      <c r="L45" s="47"/>
      <c r="M45" s="47"/>
      <c r="N45" s="336"/>
      <c r="O45" s="350"/>
      <c r="P45" s="47"/>
      <c r="Q45" s="47"/>
      <c r="R45" s="350"/>
      <c r="S45" s="47"/>
      <c r="T45" s="47"/>
      <c r="U45" s="47"/>
      <c r="V45" s="47"/>
      <c r="W45" s="47"/>
      <c r="X45" s="118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18"/>
    </row>
    <row r="46" spans="1:44" ht="14.4" customHeight="1">
      <c r="A46" s="47"/>
      <c r="B46" s="53">
        <f>+'Ark1'!C615</f>
        <v>2020</v>
      </c>
      <c r="C46" s="53">
        <f>+'Ark1'!G615</f>
        <v>1</v>
      </c>
      <c r="D46" s="54" t="s">
        <v>433</v>
      </c>
      <c r="E46" s="54">
        <f>+'Ark1'!H615</f>
        <v>1</v>
      </c>
      <c r="F46" s="54" t="s">
        <v>74</v>
      </c>
      <c r="G46" s="53">
        <f>+'Ark1'!Q615</f>
        <v>133</v>
      </c>
      <c r="H46" s="53"/>
      <c r="I46" s="352">
        <f>+'Ark1'!R615</f>
        <v>6549</v>
      </c>
      <c r="J46" s="53"/>
      <c r="K46" s="176">
        <f>+'Ark1'!AG615</f>
        <v>66.916329799988233</v>
      </c>
      <c r="L46" s="155"/>
      <c r="M46" s="176">
        <f>+'Ark1'!AH615</f>
        <v>0.79401435333638737</v>
      </c>
      <c r="N46" s="352"/>
      <c r="O46" s="350"/>
      <c r="P46" s="155">
        <f>+'Ark1'!U615</f>
        <v>10.691728508169202</v>
      </c>
      <c r="Q46" s="155"/>
      <c r="R46" s="350"/>
      <c r="S46" s="155"/>
      <c r="T46" s="155"/>
      <c r="U46" s="155"/>
      <c r="V46" s="55">
        <f>+'Ark1'!S615</f>
        <v>4.9486944571690321</v>
      </c>
      <c r="W46" s="53"/>
      <c r="X46" s="118"/>
      <c r="Y46" s="55">
        <f>+'Ark1'!T615</f>
        <v>5.6193311956023804</v>
      </c>
      <c r="Z46" s="53"/>
      <c r="AA46" s="74">
        <f>+'Ark1'!W615</f>
        <v>1.7559932814170105</v>
      </c>
      <c r="AB46" s="74"/>
      <c r="AC46" s="74">
        <f>+'Ark1'!X615</f>
        <v>21.438387540082456</v>
      </c>
      <c r="AD46" s="74">
        <f>+'Ark1'!Y615</f>
        <v>8.0775690945182479</v>
      </c>
      <c r="AE46" s="74">
        <f>+'Ark1'!Z615</f>
        <v>7.3108095078028734</v>
      </c>
      <c r="AF46" s="155">
        <f>+'Ark1'!Z615</f>
        <v>7.3108095078028734</v>
      </c>
      <c r="AG46" s="55">
        <f>+'Ark1'!AA615</f>
        <v>1.3191774887588841</v>
      </c>
      <c r="AH46" s="55">
        <f>+'Ark1'!AB615</f>
        <v>2.0973407921284437</v>
      </c>
      <c r="AI46" s="74">
        <f>+'Ark1'!AC615</f>
        <v>1.944389396524036</v>
      </c>
      <c r="AJ46" s="74">
        <f>+'Ark1'!AD615</f>
        <v>19.986592505233169</v>
      </c>
      <c r="AK46" s="74">
        <f>+'Ark1'!AE615</f>
        <v>34.758578002883674</v>
      </c>
      <c r="AL46" s="155">
        <f t="shared" ref="AL46:AL53" si="24">+P46/V46</f>
        <v>2.1605149804066808</v>
      </c>
      <c r="AM46" s="74">
        <f>+'Ark1'!AF615</f>
        <v>68.389724310776941</v>
      </c>
      <c r="AN46" s="47"/>
      <c r="AO46" s="18"/>
    </row>
    <row r="47" spans="1:44" ht="15.6">
      <c r="A47" s="47"/>
      <c r="B47" s="53">
        <f>+'Ark1'!C616</f>
        <v>2020</v>
      </c>
      <c r="C47" s="53">
        <f>+'Ark1'!G616</f>
        <v>1</v>
      </c>
      <c r="D47" s="54" t="s">
        <v>433</v>
      </c>
      <c r="E47" s="54">
        <f>+'Ark1'!H616</f>
        <v>2</v>
      </c>
      <c r="F47" s="54" t="s">
        <v>7</v>
      </c>
      <c r="G47" s="53">
        <f>+'Ark1'!Q616</f>
        <v>106</v>
      </c>
      <c r="H47" s="53"/>
      <c r="I47" s="352">
        <f>+'Ark1'!R616</f>
        <v>3027</v>
      </c>
      <c r="J47" s="53"/>
      <c r="K47" s="176">
        <f>+'Ark1'!AG616</f>
        <v>33.083670200011753</v>
      </c>
      <c r="L47" s="155"/>
      <c r="M47" s="176">
        <f>+'Ark1'!AH616</f>
        <v>2.3785926660059471</v>
      </c>
      <c r="N47" s="352"/>
      <c r="O47" s="350"/>
      <c r="P47" s="155">
        <f>+'Ark1'!U616</f>
        <v>11.436471754212096</v>
      </c>
      <c r="Q47" s="155"/>
      <c r="R47" s="350"/>
      <c r="S47" s="155"/>
      <c r="T47" s="155"/>
      <c r="U47" s="155"/>
      <c r="V47" s="55">
        <f>+'Ark1'!S616</f>
        <v>6.0766435414601956</v>
      </c>
      <c r="W47" s="53"/>
      <c r="X47" s="118"/>
      <c r="Y47" s="55">
        <f>+'Ark1'!T616</f>
        <v>4.576808721506441</v>
      </c>
      <c r="Z47" s="53"/>
      <c r="AA47" s="74">
        <f>+'Ark1'!W616</f>
        <v>0.85893624050214723</v>
      </c>
      <c r="AB47" s="74"/>
      <c r="AC47" s="74">
        <f>+'Ark1'!X616</f>
        <v>23.885034687809711</v>
      </c>
      <c r="AD47" s="74">
        <f>+'Ark1'!Y616</f>
        <v>8.5563263957713929</v>
      </c>
      <c r="AE47" s="74">
        <f>+'Ark1'!Z616</f>
        <v>7.1480763990681853</v>
      </c>
      <c r="AF47" s="155">
        <f>+'Ark1'!Z616</f>
        <v>7.1480763990681853</v>
      </c>
      <c r="AG47" s="55">
        <f>+'Ark1'!AA616</f>
        <v>2.1345722393465256</v>
      </c>
      <c r="AH47" s="55">
        <f>+'Ark1'!AB616</f>
        <v>1.8593500692348328</v>
      </c>
      <c r="AI47" s="74">
        <f>+'Ark1'!AC616</f>
        <v>23.578975412236719</v>
      </c>
      <c r="AJ47" s="74">
        <f>+'Ark1'!AD616</f>
        <v>42.416156611599035</v>
      </c>
      <c r="AK47" s="74">
        <f>+'Ark1'!AE616</f>
        <v>25.93809915469652</v>
      </c>
      <c r="AL47" s="155">
        <f t="shared" si="24"/>
        <v>1.8820376209633571</v>
      </c>
      <c r="AM47" s="74">
        <f>+'Ark1'!AF616</f>
        <v>31.610275689223052</v>
      </c>
      <c r="AN47" s="47"/>
      <c r="AO47" s="18"/>
    </row>
    <row r="48" spans="1:44" ht="15.6">
      <c r="A48" s="47"/>
      <c r="B48" s="53">
        <f>+'Ark1'!C617</f>
        <v>2020</v>
      </c>
      <c r="C48" s="53">
        <f>+'Ark1'!G617</f>
        <v>2</v>
      </c>
      <c r="D48" s="54" t="s">
        <v>106</v>
      </c>
      <c r="E48" s="54">
        <f>+'Ark1'!H617</f>
        <v>1</v>
      </c>
      <c r="F48" s="54" t="s">
        <v>74</v>
      </c>
      <c r="G48" s="53">
        <f>+'Ark1'!Q617</f>
        <v>147</v>
      </c>
      <c r="H48" s="53"/>
      <c r="I48" s="352">
        <f>+'Ark1'!R617</f>
        <v>5493</v>
      </c>
      <c r="J48" s="53"/>
      <c r="K48" s="176">
        <f>+'Ark1'!AG617</f>
        <v>70.225173272513615</v>
      </c>
      <c r="L48" s="155"/>
      <c r="M48" s="176">
        <f>+'Ark1'!AH617</f>
        <v>5.4614964500273089E-2</v>
      </c>
      <c r="N48" s="352"/>
      <c r="O48" s="350"/>
      <c r="P48" s="155">
        <f>+'Ark1'!U617</f>
        <v>11.719801565628959</v>
      </c>
      <c r="Q48" s="155"/>
      <c r="R48" s="350"/>
      <c r="S48" s="155"/>
      <c r="T48" s="155"/>
      <c r="U48" s="155"/>
      <c r="V48" s="55">
        <f>+'Ark1'!S617</f>
        <v>4.9133442563262335</v>
      </c>
      <c r="W48" s="53"/>
      <c r="X48" s="118"/>
      <c r="Y48" s="55">
        <f>+'Ark1'!T617</f>
        <v>4.636810486073184</v>
      </c>
      <c r="Z48" s="53"/>
      <c r="AA48" s="74">
        <f>+'Ark1'!W617</f>
        <v>0.74640451483706549</v>
      </c>
      <c r="AB48" s="74"/>
      <c r="AC48" s="74">
        <f>+'Ark1'!X617</f>
        <v>27.817221918805753</v>
      </c>
      <c r="AD48" s="74">
        <f>+'Ark1'!Y617</f>
        <v>9.0660841070453291</v>
      </c>
      <c r="AE48" s="74">
        <f>+'Ark1'!Z617</f>
        <v>7.4608421513802385</v>
      </c>
      <c r="AF48" s="155">
        <f>+'Ark1'!Z617</f>
        <v>7.4608421513802385</v>
      </c>
      <c r="AG48" s="55">
        <f>+'Ark1'!AA617</f>
        <v>1.3708594952405257</v>
      </c>
      <c r="AH48" s="55">
        <f>+'Ark1'!AB617</f>
        <v>1.7440667888829469</v>
      </c>
      <c r="AI48" s="74">
        <f>+'Ark1'!AC617</f>
        <v>8.6741337974745978</v>
      </c>
      <c r="AJ48" s="74">
        <f>+'Ark1'!AD617</f>
        <v>33.026787422665258</v>
      </c>
      <c r="AK48" s="74">
        <f>+'Ark1'!AE617</f>
        <v>47.430878273593905</v>
      </c>
      <c r="AL48" s="155">
        <f t="shared" si="24"/>
        <v>2.3853003075326935</v>
      </c>
      <c r="AM48" s="74">
        <f>+'Ark1'!AF617</f>
        <v>73.064644852354363</v>
      </c>
      <c r="AN48" s="47"/>
      <c r="AO48" s="18"/>
    </row>
    <row r="49" spans="1:41" ht="15.6">
      <c r="A49" s="47"/>
      <c r="B49" s="53">
        <f>+'Ark1'!C618</f>
        <v>2020</v>
      </c>
      <c r="C49" s="53">
        <f>+'Ark1'!G618</f>
        <v>2</v>
      </c>
      <c r="D49" s="54" t="s">
        <v>106</v>
      </c>
      <c r="E49" s="54">
        <f>+'Ark1'!H618</f>
        <v>2</v>
      </c>
      <c r="F49" s="54" t="s">
        <v>7</v>
      </c>
      <c r="G49" s="53">
        <f>+'Ark1'!Q618</f>
        <v>103</v>
      </c>
      <c r="H49" s="53"/>
      <c r="I49" s="352">
        <f>+'Ark1'!R618</f>
        <v>2025</v>
      </c>
      <c r="J49" s="53"/>
      <c r="K49" s="176">
        <f>+'Ark1'!AG618</f>
        <v>29.774826727486367</v>
      </c>
      <c r="L49" s="155"/>
      <c r="M49" s="176">
        <f>+'Ark1'!AH618</f>
        <v>0.69135802469135788</v>
      </c>
      <c r="N49" s="352"/>
      <c r="O49" s="350"/>
      <c r="P49" s="155">
        <f>+'Ark1'!U618</f>
        <v>13.479111111111092</v>
      </c>
      <c r="Q49" s="155"/>
      <c r="R49" s="350"/>
      <c r="S49" s="155"/>
      <c r="T49" s="155"/>
      <c r="U49" s="155"/>
      <c r="V49" s="55">
        <f>+'Ark1'!S618</f>
        <v>5.0498765432098756</v>
      </c>
      <c r="W49" s="53"/>
      <c r="X49" s="118"/>
      <c r="Y49" s="55">
        <f>+'Ark1'!T618</f>
        <v>4.5659259259259262</v>
      </c>
      <c r="Z49" s="53"/>
      <c r="AA49" s="74">
        <f>+'Ark1'!W618</f>
        <v>0.54320987654320996</v>
      </c>
      <c r="AB49" s="74"/>
      <c r="AC49" s="74">
        <f>+'Ark1'!X618</f>
        <v>34.864197530864203</v>
      </c>
      <c r="AD49" s="74">
        <f>+'Ark1'!Y618</f>
        <v>12.543209876543211</v>
      </c>
      <c r="AE49" s="74">
        <f>+'Ark1'!Z618</f>
        <v>7.7727668429627998</v>
      </c>
      <c r="AF49" s="155">
        <f>+'Ark1'!Z618</f>
        <v>7.7727668429627998</v>
      </c>
      <c r="AG49" s="55">
        <f>+'Ark1'!AA618</f>
        <v>1.5466351320437548</v>
      </c>
      <c r="AH49" s="55">
        <f>+'Ark1'!AB618</f>
        <v>2.0244735805793188</v>
      </c>
      <c r="AI49" s="74">
        <f>+'Ark1'!AC618</f>
        <v>18.417453504380536</v>
      </c>
      <c r="AJ49" s="74">
        <f>+'Ark1'!AD618</f>
        <v>52.928237824711005</v>
      </c>
      <c r="AK49" s="74">
        <f>+'Ark1'!AE618</f>
        <v>43.779384281692671</v>
      </c>
      <c r="AL49" s="155">
        <f t="shared" si="24"/>
        <v>2.6691961666340664</v>
      </c>
      <c r="AM49" s="74">
        <f>+'Ark1'!AF618</f>
        <v>26.935355147645645</v>
      </c>
      <c r="AN49" s="47"/>
      <c r="AO49" s="18"/>
    </row>
    <row r="50" spans="1:41" ht="15.6">
      <c r="A50" s="47"/>
      <c r="B50" s="53">
        <f>+'Ark1'!C619</f>
        <v>2020</v>
      </c>
      <c r="C50" s="53">
        <f>+'Ark1'!G619</f>
        <v>3</v>
      </c>
      <c r="D50" s="54" t="s">
        <v>579</v>
      </c>
      <c r="E50" s="54">
        <f>+'Ark1'!H619</f>
        <v>1</v>
      </c>
      <c r="F50" s="54" t="s">
        <v>74</v>
      </c>
      <c r="G50" s="53">
        <f>+'Ark1'!Q619</f>
        <v>58</v>
      </c>
      <c r="H50" s="53"/>
      <c r="I50" s="352">
        <f>+'Ark1'!R619</f>
        <v>1394</v>
      </c>
      <c r="J50" s="53"/>
      <c r="K50" s="176">
        <f>+'Ark1'!AG619</f>
        <v>35.782142843558717</v>
      </c>
      <c r="L50" s="155"/>
      <c r="M50" s="176">
        <f>+'Ark1'!AH619</f>
        <v>0</v>
      </c>
      <c r="N50" s="352"/>
      <c r="O50" s="350"/>
      <c r="P50" s="155">
        <f>+'Ark1'!U619</f>
        <v>14.17208751793398</v>
      </c>
      <c r="Q50" s="155"/>
      <c r="R50" s="350"/>
      <c r="S50" s="155"/>
      <c r="T50" s="155"/>
      <c r="U50" s="155"/>
      <c r="V50" s="55">
        <f>+'Ark1'!S619</f>
        <v>5.3565279770444763</v>
      </c>
      <c r="W50" s="53"/>
      <c r="X50" s="118"/>
      <c r="Y50" s="55">
        <f>+'Ark1'!T619</f>
        <v>4.8794835007173605</v>
      </c>
      <c r="Z50" s="53"/>
      <c r="AA50" s="74">
        <f>+'Ark1'!W619</f>
        <v>2.9411764705882355</v>
      </c>
      <c r="AB50" s="74"/>
      <c r="AC50" s="74">
        <f>+'Ark1'!X619</f>
        <v>36.728837876614072</v>
      </c>
      <c r="AD50" s="74">
        <f>+'Ark1'!Y619</f>
        <v>15.638450502152081</v>
      </c>
      <c r="AE50" s="74">
        <f>+'Ark1'!Z619</f>
        <v>8.1742351212395068</v>
      </c>
      <c r="AF50" s="155">
        <f>+'Ark1'!Z619</f>
        <v>8.1742351212395068</v>
      </c>
      <c r="AG50" s="55">
        <f>+'Ark1'!AA619</f>
        <v>1.7452139093091084</v>
      </c>
      <c r="AH50" s="55">
        <f>+'Ark1'!AB619</f>
        <v>2.1913081901041633</v>
      </c>
      <c r="AI50" s="74">
        <f>+'Ark1'!AC619</f>
        <v>16.107313766939797</v>
      </c>
      <c r="AJ50" s="74">
        <f>+'Ark1'!AD619</f>
        <v>60.322308367280115</v>
      </c>
      <c r="AK50" s="74">
        <f>+'Ark1'!AE619</f>
        <v>34.099993795779113</v>
      </c>
      <c r="AL50" s="155">
        <f t="shared" si="24"/>
        <v>2.6457600107138033</v>
      </c>
      <c r="AM50" s="74">
        <f>+'Ark1'!AF619</f>
        <v>30.160103851146687</v>
      </c>
      <c r="AN50" s="47"/>
      <c r="AO50" s="18"/>
    </row>
    <row r="51" spans="1:41" ht="15.6">
      <c r="A51" s="47"/>
      <c r="B51" s="53">
        <f>+'Ark1'!C620</f>
        <v>2020</v>
      </c>
      <c r="C51" s="53">
        <f>+'Ark1'!G620</f>
        <v>3</v>
      </c>
      <c r="D51" s="54" t="s">
        <v>579</v>
      </c>
      <c r="E51" s="54">
        <f>+'Ark1'!H620</f>
        <v>2</v>
      </c>
      <c r="F51" s="54" t="s">
        <v>7</v>
      </c>
      <c r="G51" s="53">
        <f>+'Ark1'!Q620</f>
        <v>69</v>
      </c>
      <c r="H51" s="53"/>
      <c r="I51" s="352">
        <f>+'Ark1'!R620</f>
        <v>3228</v>
      </c>
      <c r="J51" s="53"/>
      <c r="K51" s="176">
        <f>+'Ark1'!AG620</f>
        <v>64.217857156441298</v>
      </c>
      <c r="L51" s="155"/>
      <c r="M51" s="176">
        <f>+'Ark1'!AH620</f>
        <v>9.2936802973977675E-2</v>
      </c>
      <c r="N51" s="352"/>
      <c r="O51" s="350"/>
      <c r="P51" s="155">
        <f>+'Ark1'!U620</f>
        <v>10.983798017348199</v>
      </c>
      <c r="Q51" s="155"/>
      <c r="R51" s="350"/>
      <c r="S51" s="155"/>
      <c r="T51" s="155"/>
      <c r="U51" s="155"/>
      <c r="V51" s="55">
        <f>+'Ark1'!S620</f>
        <v>4.7360594795539033</v>
      </c>
      <c r="W51" s="53"/>
      <c r="X51" s="118"/>
      <c r="Y51" s="55">
        <f>+'Ark1'!T620</f>
        <v>4.2936802973977697</v>
      </c>
      <c r="Z51" s="53"/>
      <c r="AA51" s="74">
        <f>+'Ark1'!W620</f>
        <v>0.89838909541511747</v>
      </c>
      <c r="AB51" s="74"/>
      <c r="AC51" s="74">
        <f>+'Ark1'!X620</f>
        <v>22.118959107806685</v>
      </c>
      <c r="AD51" s="74">
        <f>+'Ark1'!Y620</f>
        <v>8.3952912019826496</v>
      </c>
      <c r="AE51" s="74">
        <f>+'Ark1'!Z620</f>
        <v>7.1791093098049101</v>
      </c>
      <c r="AF51" s="155">
        <f>+'Ark1'!Z620</f>
        <v>7.1791093098049101</v>
      </c>
      <c r="AG51" s="55">
        <f>+'Ark1'!AA620</f>
        <v>1.4302367067567436</v>
      </c>
      <c r="AH51" s="55">
        <f>+'Ark1'!AB620</f>
        <v>1.8431015323050004</v>
      </c>
      <c r="AI51" s="74">
        <f>+'Ark1'!AC620</f>
        <v>29.581329383173557</v>
      </c>
      <c r="AJ51" s="74">
        <f>+'Ark1'!AD620</f>
        <v>47.072485535961114</v>
      </c>
      <c r="AK51" s="74">
        <f>+'Ark1'!AE620</f>
        <v>54.190695319955374</v>
      </c>
      <c r="AL51" s="155">
        <f t="shared" si="24"/>
        <v>2.3191849816849808</v>
      </c>
      <c r="AM51" s="74">
        <f>+'Ark1'!AF620</f>
        <v>69.839896148853299</v>
      </c>
      <c r="AN51" s="47"/>
      <c r="AO51" s="18"/>
    </row>
    <row r="52" spans="1:41" ht="15.6">
      <c r="A52" s="47"/>
      <c r="B52" s="53">
        <f>+'Ark1'!C621</f>
        <v>2020</v>
      </c>
      <c r="C52" s="53">
        <f>+'Ark1'!G621</f>
        <v>4</v>
      </c>
      <c r="D52" s="54" t="s">
        <v>107</v>
      </c>
      <c r="E52" s="54">
        <f>+'Ark1'!H621</f>
        <v>1</v>
      </c>
      <c r="F52" s="54" t="s">
        <v>74</v>
      </c>
      <c r="G52" s="53">
        <f>+'Ark1'!Q621</f>
        <v>84</v>
      </c>
      <c r="H52" s="53"/>
      <c r="I52" s="352">
        <f>+'Ark1'!R621</f>
        <v>3705</v>
      </c>
      <c r="J52" s="53"/>
      <c r="K52" s="176">
        <f>+'Ark1'!AG621</f>
        <v>80.109030760758685</v>
      </c>
      <c r="L52" s="155"/>
      <c r="M52" s="176">
        <f>+'Ark1'!AH621</f>
        <v>0</v>
      </c>
      <c r="N52" s="352"/>
      <c r="O52" s="350"/>
      <c r="P52" s="155">
        <f>+'Ark1'!U621</f>
        <v>17.083597840755726</v>
      </c>
      <c r="Q52" s="155"/>
      <c r="R52" s="350"/>
      <c r="S52" s="155"/>
      <c r="T52" s="155"/>
      <c r="U52" s="155"/>
      <c r="V52" s="55">
        <f>+'Ark1'!S621</f>
        <v>5.1759784075573556</v>
      </c>
      <c r="W52" s="53"/>
      <c r="X52" s="118"/>
      <c r="Y52" s="55">
        <f>+'Ark1'!T621</f>
        <v>5.0828609986504718</v>
      </c>
      <c r="Z52" s="53"/>
      <c r="AA52" s="74">
        <f>+'Ark1'!W621</f>
        <v>2.8879892037786759</v>
      </c>
      <c r="AB52" s="74"/>
      <c r="AC52" s="74">
        <f>+'Ark1'!X621</f>
        <v>53.63022941970312</v>
      </c>
      <c r="AD52" s="74">
        <f>+'Ark1'!Y621</f>
        <v>23.292847503373824</v>
      </c>
      <c r="AE52" s="74">
        <f>+'Ark1'!Z621</f>
        <v>7.6834060278724419</v>
      </c>
      <c r="AF52" s="155">
        <f>+'Ark1'!Z621</f>
        <v>7.6834060278724419</v>
      </c>
      <c r="AG52" s="55">
        <f>+'Ark1'!AA621</f>
        <v>1.5282549898409332</v>
      </c>
      <c r="AH52" s="55">
        <f>+'Ark1'!AB621</f>
        <v>2.1719324575390968</v>
      </c>
      <c r="AI52" s="74">
        <f>+'Ark1'!AC621</f>
        <v>29.356290155142425</v>
      </c>
      <c r="AJ52" s="74">
        <f>+'Ark1'!AD621</f>
        <v>60.71120908778844</v>
      </c>
      <c r="AK52" s="74">
        <f>+'Ark1'!AE621</f>
        <v>52.01687743207922</v>
      </c>
      <c r="AL52" s="155">
        <f t="shared" si="24"/>
        <v>3.3005543098503392</v>
      </c>
      <c r="AM52" s="74">
        <f>+'Ark1'!AF621</f>
        <v>77.171422620287458</v>
      </c>
      <c r="AN52" s="47"/>
    </row>
    <row r="53" spans="1:41" ht="15.6">
      <c r="A53" s="47"/>
      <c r="B53" s="53">
        <f>+'Ark1'!C622</f>
        <v>2020</v>
      </c>
      <c r="C53" s="53">
        <f>+'Ark1'!G622</f>
        <v>4</v>
      </c>
      <c r="D53" s="54" t="s">
        <v>107</v>
      </c>
      <c r="E53" s="54">
        <f>+'Ark1'!H622</f>
        <v>2</v>
      </c>
      <c r="F53" s="54" t="s">
        <v>7</v>
      </c>
      <c r="G53" s="53">
        <f>+'Ark1'!Q622</f>
        <v>25</v>
      </c>
      <c r="H53" s="53"/>
      <c r="I53" s="352">
        <f>+'Ark1'!R622</f>
        <v>1096</v>
      </c>
      <c r="J53" s="53"/>
      <c r="K53" s="176">
        <f>+'Ark1'!AG622</f>
        <v>19.890969239241318</v>
      </c>
      <c r="L53" s="155"/>
      <c r="M53" s="176">
        <f>+'Ark1'!AH622</f>
        <v>0</v>
      </c>
      <c r="N53" s="352"/>
      <c r="O53" s="350"/>
      <c r="P53" s="155">
        <f>+'Ark1'!U622</f>
        <v>14.339416058394162</v>
      </c>
      <c r="Q53" s="155"/>
      <c r="R53" s="350"/>
      <c r="S53" s="155"/>
      <c r="T53" s="155"/>
      <c r="U53" s="155"/>
      <c r="V53" s="55">
        <f>+'Ark1'!S622</f>
        <v>5.5273722627737216</v>
      </c>
      <c r="W53" s="53"/>
      <c r="X53" s="118"/>
      <c r="Y53" s="55">
        <f>+'Ark1'!T622</f>
        <v>4.1788321167883211</v>
      </c>
      <c r="Z53" s="53"/>
      <c r="AA53" s="74">
        <f>+'Ark1'!W622</f>
        <v>1.1861313868613139</v>
      </c>
      <c r="AB53" s="74"/>
      <c r="AC53" s="74">
        <f>+'Ark1'!X622</f>
        <v>38.321167883211672</v>
      </c>
      <c r="AD53" s="74">
        <f>+'Ark1'!Y622</f>
        <v>17.335766423357665</v>
      </c>
      <c r="AE53" s="74">
        <f>+'Ark1'!Z622</f>
        <v>8.2142688535071997</v>
      </c>
      <c r="AF53" s="155">
        <f>+'Ark1'!Z622</f>
        <v>8.2142688535071997</v>
      </c>
      <c r="AG53" s="55">
        <f>+'Ark1'!AA622</f>
        <v>1.3232821228857048</v>
      </c>
      <c r="AH53" s="55">
        <f>+'Ark1'!AB622</f>
        <v>2.1518428922969939</v>
      </c>
      <c r="AI53" s="74">
        <f>+'Ark1'!AC622</f>
        <v>42.842197073028991</v>
      </c>
      <c r="AJ53" s="74">
        <f>+'Ark1'!AD622</f>
        <v>69.947804785734419</v>
      </c>
      <c r="AK53" s="74">
        <f>+'Ark1'!AE622</f>
        <v>52.313713881789589</v>
      </c>
      <c r="AL53" s="155">
        <f t="shared" si="24"/>
        <v>2.5942555298778482</v>
      </c>
      <c r="AM53" s="74">
        <f>+'Ark1'!AF622</f>
        <v>22.828577379712559</v>
      </c>
      <c r="AN53" s="47"/>
      <c r="AO53" s="18"/>
    </row>
    <row r="54" spans="1:41" ht="15.6">
      <c r="A54" s="47"/>
      <c r="B54" s="47"/>
      <c r="C54" s="47"/>
      <c r="D54" s="47"/>
      <c r="E54" s="47"/>
      <c r="F54" s="47"/>
      <c r="G54" s="47"/>
      <c r="H54" s="47"/>
      <c r="I54" s="336"/>
      <c r="J54" s="47"/>
      <c r="K54" s="47"/>
      <c r="L54" s="47"/>
      <c r="M54" s="47"/>
      <c r="N54" s="336"/>
      <c r="O54" s="350"/>
      <c r="P54" s="47"/>
      <c r="Q54" s="47"/>
      <c r="R54" s="350"/>
      <c r="S54" s="47"/>
      <c r="T54" s="47"/>
      <c r="U54" s="47"/>
      <c r="V54" s="47"/>
      <c r="W54" s="47"/>
      <c r="X54" s="118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18"/>
    </row>
    <row r="55" spans="1:41" ht="15.6">
      <c r="A55" s="47"/>
      <c r="B55">
        <f>+'Ark1'!C623</f>
        <v>2019</v>
      </c>
      <c r="C55">
        <f>+'Ark1'!G623</f>
        <v>1</v>
      </c>
      <c r="D55" s="3" t="str">
        <f t="shared" ref="D55:D62" si="25">+D46</f>
        <v>Øst</v>
      </c>
      <c r="E55" s="3">
        <f>+'Ark1'!H623</f>
        <v>1</v>
      </c>
      <c r="F55" s="3" t="s">
        <v>74</v>
      </c>
      <c r="G55">
        <f>+'Ark1'!Q623</f>
        <v>129</v>
      </c>
      <c r="I55" s="528">
        <f>+'Ark1'!R623</f>
        <v>6463</v>
      </c>
      <c r="K55" s="194">
        <f>+'Ark1'!AG623</f>
        <v>63.753472312317037</v>
      </c>
      <c r="M55" s="194">
        <f>+'Ark1'!AH623</f>
        <v>0.68079839084016724</v>
      </c>
      <c r="O55" s="350"/>
      <c r="P55" s="92">
        <f>+'Ark1'!U623</f>
        <v>10.606732167723967</v>
      </c>
      <c r="R55" s="350"/>
      <c r="V55" s="1">
        <f>+'Ark1'!S623</f>
        <v>4.8701841250193425</v>
      </c>
      <c r="X55" s="118"/>
      <c r="Y55" s="1">
        <f>+'Ark1'!T623</f>
        <v>5.1657125174067779</v>
      </c>
      <c r="AA55" s="11">
        <f>+'Ark1'!W623</f>
        <v>1.3151787095775955</v>
      </c>
      <c r="AC55" s="11">
        <f>+'Ark1'!X623</f>
        <v>21.182113569549749</v>
      </c>
      <c r="AD55" s="11">
        <f>+'Ark1'!Y623</f>
        <v>7.4268915364381858</v>
      </c>
      <c r="AE55" s="11">
        <f>+'Ark1'!Z623</f>
        <v>7.236087790686744</v>
      </c>
      <c r="AF55" s="92">
        <f>+'Ark1'!Z623</f>
        <v>7.236087790686744</v>
      </c>
      <c r="AG55" s="1">
        <f>+'Ark1'!AA623</f>
        <v>1.410822456311366</v>
      </c>
      <c r="AH55" s="1">
        <f>+'Ark1'!AB623</f>
        <v>1.9301400185170841</v>
      </c>
      <c r="AI55" s="11">
        <f>+'Ark1'!AC623</f>
        <v>6.9642756463686002</v>
      </c>
      <c r="AJ55" s="11">
        <f>+'Ark1'!AD623</f>
        <v>31.217037546304375</v>
      </c>
      <c r="AK55" s="11">
        <f>+'Ark1'!AE623</f>
        <v>35.768659340998198</v>
      </c>
      <c r="AL55" s="92">
        <f t="shared" ref="AL55:AL86" si="26">+P55/V55</f>
        <v>2.1778914093277408</v>
      </c>
      <c r="AM55" s="11">
        <f>+'Ark1'!AF623</f>
        <v>67.127129206481101</v>
      </c>
      <c r="AN55" s="47"/>
    </row>
    <row r="56" spans="1:41" ht="15.6">
      <c r="A56" s="47"/>
      <c r="B56">
        <f>+'Ark1'!C624</f>
        <v>2019</v>
      </c>
      <c r="C56">
        <f>+'Ark1'!G624</f>
        <v>1</v>
      </c>
      <c r="D56" s="3" t="str">
        <f t="shared" si="25"/>
        <v>Øst</v>
      </c>
      <c r="E56" s="3">
        <f>+'Ark1'!H624</f>
        <v>2</v>
      </c>
      <c r="F56" s="3" t="s">
        <v>7</v>
      </c>
      <c r="G56">
        <f>+'Ark1'!Q624</f>
        <v>84</v>
      </c>
      <c r="I56" s="528">
        <f>+'Ark1'!R624</f>
        <v>3165</v>
      </c>
      <c r="K56" s="194">
        <f>+'Ark1'!AG624</f>
        <v>36.246527687682963</v>
      </c>
      <c r="M56" s="194">
        <f>+'Ark1'!AH624</f>
        <v>2.496050552922592</v>
      </c>
      <c r="O56" s="350"/>
      <c r="P56" s="92">
        <f>+'Ark1'!U624</f>
        <v>12.314154818325436</v>
      </c>
      <c r="R56" s="350"/>
      <c r="V56" s="1">
        <f>+'Ark1'!S624</f>
        <v>6.0824644549763045</v>
      </c>
      <c r="X56" s="118"/>
      <c r="Y56" s="1">
        <f>+'Ark1'!T624</f>
        <v>4.6331753554502386</v>
      </c>
      <c r="AA56" s="11">
        <f>+'Ark1'!W624</f>
        <v>0.72669826224328604</v>
      </c>
      <c r="AC56" s="11">
        <f>+'Ark1'!X624</f>
        <v>27.582938388625593</v>
      </c>
      <c r="AD56" s="11">
        <f>+'Ark1'!Y624</f>
        <v>11.058451816745659</v>
      </c>
      <c r="AE56" s="11">
        <f>+'Ark1'!Z624</f>
        <v>7.8070366822515904</v>
      </c>
      <c r="AF56" s="92">
        <f>+'Ark1'!Z624</f>
        <v>7.8070366822515904</v>
      </c>
      <c r="AG56" s="1">
        <f>+'Ark1'!AA624</f>
        <v>1.9519890432683953</v>
      </c>
      <c r="AH56" s="1">
        <f>+'Ark1'!AB624</f>
        <v>1.8040779318256699</v>
      </c>
      <c r="AI56" s="11">
        <f>+'Ark1'!AC624</f>
        <v>34.247031097562456</v>
      </c>
      <c r="AJ56" s="11">
        <f>+'Ark1'!AD624</f>
        <v>51.165181913730862</v>
      </c>
      <c r="AK56" s="11">
        <f>+'Ark1'!AE624</f>
        <v>43.449509639719281</v>
      </c>
      <c r="AL56" s="92">
        <f t="shared" si="26"/>
        <v>2.0245337904524439</v>
      </c>
      <c r="AM56" s="11">
        <f>+'Ark1'!AF624</f>
        <v>32.872870793518899</v>
      </c>
      <c r="AN56" s="47"/>
    </row>
    <row r="57" spans="1:41" ht="15.6">
      <c r="A57" s="47"/>
      <c r="B57">
        <f>+'Ark1'!C625</f>
        <v>2019</v>
      </c>
      <c r="C57">
        <f>+'Ark1'!G625</f>
        <v>2</v>
      </c>
      <c r="D57" s="3" t="str">
        <f t="shared" si="25"/>
        <v>Vest</v>
      </c>
      <c r="E57" s="3">
        <f>+'Ark1'!H625</f>
        <v>1</v>
      </c>
      <c r="F57" s="3" t="s">
        <v>74</v>
      </c>
      <c r="G57">
        <f>+'Ark1'!Q625</f>
        <v>161</v>
      </c>
      <c r="I57" s="528">
        <f>+'Ark1'!R625</f>
        <v>5788</v>
      </c>
      <c r="K57" s="194">
        <f>+'Ark1'!AG625</f>
        <v>69.038761141278613</v>
      </c>
      <c r="M57" s="194">
        <f>+'Ark1'!AH625</f>
        <v>0.29371112646855563</v>
      </c>
      <c r="O57" s="350"/>
      <c r="P57" s="92">
        <f>+'Ark1'!U625</f>
        <v>11.54407049067035</v>
      </c>
      <c r="R57" s="350"/>
      <c r="V57" s="1">
        <f>+'Ark1'!S625</f>
        <v>4.662750518313751</v>
      </c>
      <c r="X57" s="118"/>
      <c r="Y57" s="1">
        <f>+'Ark1'!T625</f>
        <v>4.4490324809951636</v>
      </c>
      <c r="AA57" s="11">
        <f>+'Ark1'!W625</f>
        <v>0.3800967519004837</v>
      </c>
      <c r="AC57" s="11">
        <f>+'Ark1'!X625</f>
        <v>27.60884588804424</v>
      </c>
      <c r="AD57" s="11">
        <f>+'Ark1'!Y625</f>
        <v>9.2432619212163107</v>
      </c>
      <c r="AE57" s="11">
        <f>+'Ark1'!Z625</f>
        <v>7.5267497890900881</v>
      </c>
      <c r="AF57" s="92">
        <f>+'Ark1'!Z625</f>
        <v>7.5267497890900881</v>
      </c>
      <c r="AG57" s="1">
        <f>+'Ark1'!AA625</f>
        <v>1.346223121080836</v>
      </c>
      <c r="AH57" s="1">
        <f>+'Ark1'!AB625</f>
        <v>1.7642677620850755</v>
      </c>
      <c r="AI57" s="11">
        <f>+'Ark1'!AC625</f>
        <v>17.804766470537505</v>
      </c>
      <c r="AJ57" s="11">
        <f>+'Ark1'!AD625</f>
        <v>35.454818207350449</v>
      </c>
      <c r="AK57" s="11">
        <f>+'Ark1'!AE625</f>
        <v>49.286958018244221</v>
      </c>
      <c r="AL57" s="92">
        <f t="shared" si="26"/>
        <v>2.4758070253445981</v>
      </c>
      <c r="AM57" s="11">
        <f>+'Ark1'!AF625</f>
        <v>72.622333751568391</v>
      </c>
      <c r="AN57" s="47"/>
    </row>
    <row r="58" spans="1:41" ht="15.6">
      <c r="A58" s="47"/>
      <c r="B58">
        <f>+'Ark1'!C626</f>
        <v>2019</v>
      </c>
      <c r="C58">
        <f>+'Ark1'!G626</f>
        <v>2</v>
      </c>
      <c r="D58" s="3" t="str">
        <f t="shared" si="25"/>
        <v>Vest</v>
      </c>
      <c r="E58" s="3">
        <f>+'Ark1'!H626</f>
        <v>2</v>
      </c>
      <c r="F58" s="3" t="s">
        <v>7</v>
      </c>
      <c r="G58">
        <f>+'Ark1'!Q626</f>
        <v>111</v>
      </c>
      <c r="I58" s="528">
        <f>+'Ark1'!R626</f>
        <v>2182</v>
      </c>
      <c r="K58" s="194">
        <f>+'Ark1'!AG626</f>
        <v>30.961238858721408</v>
      </c>
      <c r="M58" s="194">
        <f>+'Ark1'!AH626</f>
        <v>1.0082493125572873</v>
      </c>
      <c r="O58" s="350"/>
      <c r="P58" s="92">
        <f>+'Ark1'!U626</f>
        <v>13.732768102658095</v>
      </c>
      <c r="R58" s="350"/>
      <c r="V58" s="1">
        <f>+'Ark1'!S626</f>
        <v>4.9945004582951409</v>
      </c>
      <c r="X58" s="118"/>
      <c r="Y58" s="1">
        <f>+'Ark1'!T626</f>
        <v>4.6136571952337322</v>
      </c>
      <c r="AA58" s="11">
        <f>+'Ark1'!W626</f>
        <v>1.3748854262144825</v>
      </c>
      <c r="AC58" s="11">
        <f>+'Ark1'!X626</f>
        <v>34.738771769019252</v>
      </c>
      <c r="AD58" s="11">
        <f>+'Ark1'!Y626</f>
        <v>11.8698441796517</v>
      </c>
      <c r="AE58" s="11">
        <f>+'Ark1'!Z626</f>
        <v>7.4505798309248892</v>
      </c>
      <c r="AF58" s="92">
        <f>+'Ark1'!Z626</f>
        <v>7.4505798309248892</v>
      </c>
      <c r="AG58" s="1">
        <f>+'Ark1'!AA626</f>
        <v>1.5786635922912211</v>
      </c>
      <c r="AH58" s="1">
        <f>+'Ark1'!AB626</f>
        <v>2.1304084691567118</v>
      </c>
      <c r="AI58" s="11">
        <f>+'Ark1'!AC626</f>
        <v>32.303620148730126</v>
      </c>
      <c r="AJ58" s="11">
        <f>+'Ark1'!AD626</f>
        <v>62.995235932765517</v>
      </c>
      <c r="AK58" s="11">
        <f>+'Ark1'!AE626</f>
        <v>52.972195885064558</v>
      </c>
      <c r="AL58" s="92">
        <f t="shared" si="26"/>
        <v>2.7495779042026034</v>
      </c>
      <c r="AM58" s="11">
        <f>+'Ark1'!AF626</f>
        <v>27.37766624843162</v>
      </c>
      <c r="AN58" s="47"/>
      <c r="AO58" s="4"/>
    </row>
    <row r="59" spans="1:41" ht="15.6">
      <c r="A59" s="47"/>
      <c r="B59">
        <f>+'Ark1'!C627</f>
        <v>2019</v>
      </c>
      <c r="C59">
        <f>+'Ark1'!G627</f>
        <v>3</v>
      </c>
      <c r="D59" s="3" t="str">
        <f t="shared" si="25"/>
        <v>Midt</v>
      </c>
      <c r="E59" s="3">
        <f>+'Ark1'!H627</f>
        <v>1</v>
      </c>
      <c r="F59" s="3" t="s">
        <v>74</v>
      </c>
      <c r="G59">
        <f>+'Ark1'!Q627</f>
        <v>44</v>
      </c>
      <c r="I59" s="528">
        <f>+'Ark1'!R627</f>
        <v>1122</v>
      </c>
      <c r="K59" s="194">
        <f>+'Ark1'!AG627</f>
        <v>30.160550164457717</v>
      </c>
      <c r="M59" s="194">
        <f>+'Ark1'!AH627</f>
        <v>0</v>
      </c>
      <c r="O59" s="350"/>
      <c r="P59" s="92">
        <f>+'Ark1'!U627</f>
        <v>14.666613190730837</v>
      </c>
      <c r="R59" s="350"/>
      <c r="V59" s="1">
        <f>+'Ark1'!S627</f>
        <v>5.3591800356506241</v>
      </c>
      <c r="X59" s="118"/>
      <c r="Y59" s="1">
        <f>+'Ark1'!T627</f>
        <v>4.783422459893047</v>
      </c>
      <c r="AA59" s="11">
        <f>+'Ark1'!W627</f>
        <v>2.4955436720142599</v>
      </c>
      <c r="AC59" s="11">
        <f>+'Ark1'!X627</f>
        <v>36.72014260249555</v>
      </c>
      <c r="AD59" s="11">
        <f>+'Ark1'!Y627</f>
        <v>15.418894830659539</v>
      </c>
      <c r="AE59" s="11">
        <f>+'Ark1'!Z627</f>
        <v>8.1839508679720687</v>
      </c>
      <c r="AF59" s="92">
        <f>+'Ark1'!Z627</f>
        <v>8.1839508679720687</v>
      </c>
      <c r="AG59" s="1">
        <f>+'Ark1'!AA627</f>
        <v>1.6856980563802437</v>
      </c>
      <c r="AH59" s="1">
        <f>+'Ark1'!AB627</f>
        <v>2.2032166683823462</v>
      </c>
      <c r="AI59" s="11">
        <f>+'Ark1'!AC627</f>
        <v>15.051513302366772</v>
      </c>
      <c r="AJ59" s="11">
        <f>+'Ark1'!AD627</f>
        <v>64.12265625414696</v>
      </c>
      <c r="AK59" s="11">
        <f>+'Ark1'!AE627</f>
        <v>40.034949651490948</v>
      </c>
      <c r="AL59" s="92">
        <f t="shared" si="26"/>
        <v>2.7367270913021784</v>
      </c>
      <c r="AM59" s="11">
        <f>+'Ark1'!AF627</f>
        <v>24.217569609324407</v>
      </c>
      <c r="AN59" s="47"/>
      <c r="AO59" s="5"/>
    </row>
    <row r="60" spans="1:41" ht="15.6">
      <c r="A60" s="47"/>
      <c r="B60">
        <f>+'Ark1'!C628</f>
        <v>2019</v>
      </c>
      <c r="C60">
        <f>+'Ark1'!G628</f>
        <v>3</v>
      </c>
      <c r="D60" s="3" t="str">
        <f t="shared" si="25"/>
        <v>Midt</v>
      </c>
      <c r="E60" s="3">
        <f>+'Ark1'!H628</f>
        <v>2</v>
      </c>
      <c r="F60" s="3" t="s">
        <v>7</v>
      </c>
      <c r="G60">
        <f>+'Ark1'!Q628</f>
        <v>63</v>
      </c>
      <c r="I60" s="528">
        <f>+'Ark1'!R628</f>
        <v>3511</v>
      </c>
      <c r="K60" s="194">
        <f>+'Ark1'!AG628</f>
        <v>69.839449835542254</v>
      </c>
      <c r="M60" s="194">
        <f>+'Ark1'!AH628</f>
        <v>0</v>
      </c>
      <c r="O60" s="350"/>
      <c r="P60" s="92">
        <f>+'Ark1'!U628</f>
        <v>10.853090287667325</v>
      </c>
      <c r="R60" s="350"/>
      <c r="V60" s="1">
        <f>+'Ark1'!S628</f>
        <v>4.8080318997436606</v>
      </c>
      <c r="X60" s="118"/>
      <c r="Y60" s="1">
        <f>+'Ark1'!T628</f>
        <v>4.4386214753631439</v>
      </c>
      <c r="AA60" s="11">
        <f>+'Ark1'!W628</f>
        <v>1.0538308174309312</v>
      </c>
      <c r="AC60" s="11">
        <f>+'Ark1'!X628</f>
        <v>22.272856735972653</v>
      </c>
      <c r="AD60" s="11">
        <f>+'Ark1'!Y628</f>
        <v>8.2597550555397312</v>
      </c>
      <c r="AE60" s="11">
        <f>+'Ark1'!Z628</f>
        <v>7.3839739626550429</v>
      </c>
      <c r="AF60" s="92">
        <f>+'Ark1'!Z628</f>
        <v>7.3839739626550429</v>
      </c>
      <c r="AG60" s="1">
        <f>+'Ark1'!AA628</f>
        <v>1.4802038914828362</v>
      </c>
      <c r="AH60" s="1">
        <f>+'Ark1'!AB628</f>
        <v>1.9700493748712431</v>
      </c>
      <c r="AI60" s="11">
        <f>+'Ark1'!AC628</f>
        <v>19.564258423615904</v>
      </c>
      <c r="AJ60" s="11">
        <f>+'Ark1'!AD628</f>
        <v>50.423985242844843</v>
      </c>
      <c r="AK60" s="11">
        <f>+'Ark1'!AE628</f>
        <v>40.344738495622622</v>
      </c>
      <c r="AL60" s="92">
        <f t="shared" si="26"/>
        <v>2.2572833362952429</v>
      </c>
      <c r="AM60" s="11">
        <f>+'Ark1'!AF628</f>
        <v>75.782430390675557</v>
      </c>
      <c r="AN60" s="47"/>
      <c r="AO60" s="5"/>
    </row>
    <row r="61" spans="1:41" ht="15.6">
      <c r="A61" s="47"/>
      <c r="B61">
        <f>+'Ark1'!C629</f>
        <v>2019</v>
      </c>
      <c r="C61">
        <f>+'Ark1'!G629</f>
        <v>4</v>
      </c>
      <c r="D61" s="3" t="str">
        <f t="shared" si="25"/>
        <v>Nord</v>
      </c>
      <c r="E61" s="3">
        <f>+'Ark1'!H629</f>
        <v>1</v>
      </c>
      <c r="F61" s="3" t="s">
        <v>74</v>
      </c>
      <c r="G61">
        <f>+'Ark1'!Q629</f>
        <v>91</v>
      </c>
      <c r="I61" s="528">
        <f>+'Ark1'!R629</f>
        <v>3580</v>
      </c>
      <c r="K61" s="194">
        <f>+'Ark1'!AG629</f>
        <v>75.792290252703182</v>
      </c>
      <c r="M61" s="194">
        <f>+'Ark1'!AH629</f>
        <v>2.7932960893854757E-2</v>
      </c>
      <c r="O61" s="350"/>
      <c r="P61" s="92">
        <f>+'Ark1'!U629</f>
        <v>15.855287709497205</v>
      </c>
      <c r="R61" s="350"/>
      <c r="V61" s="1">
        <f>+'Ark1'!S629</f>
        <v>5.15949720670391</v>
      </c>
      <c r="X61" s="118"/>
      <c r="Y61" s="1">
        <f>+'Ark1'!T629</f>
        <v>5.0217877094972065</v>
      </c>
      <c r="AA61" s="11">
        <f>+'Ark1'!W629</f>
        <v>3.9664804469273753</v>
      </c>
      <c r="AC61" s="11">
        <f>+'Ark1'!X629</f>
        <v>44.078212290502783</v>
      </c>
      <c r="AD61" s="11">
        <f>+'Ark1'!Y629</f>
        <v>18.603351955307264</v>
      </c>
      <c r="AE61" s="11">
        <f>+'Ark1'!Z629</f>
        <v>7.5127637388271342</v>
      </c>
      <c r="AF61" s="92">
        <f>+'Ark1'!Z629</f>
        <v>7.5127637388271342</v>
      </c>
      <c r="AG61" s="1">
        <f>+'Ark1'!AA629</f>
        <v>1.4423683866617971</v>
      </c>
      <c r="AH61" s="1">
        <f>+'Ark1'!AB629</f>
        <v>2.241077937878964</v>
      </c>
      <c r="AI61" s="11">
        <f>+'Ark1'!AC629</f>
        <v>29.214561721232275</v>
      </c>
      <c r="AJ61" s="11">
        <f>+'Ark1'!AD629</f>
        <v>58.109839896703555</v>
      </c>
      <c r="AK61" s="11">
        <f>+'Ark1'!AE629</f>
        <v>51.196451773732122</v>
      </c>
      <c r="AL61" s="92">
        <f t="shared" si="26"/>
        <v>3.073029613989497</v>
      </c>
      <c r="AM61" s="11">
        <f>+'Ark1'!AF629</f>
        <v>75.036679941312102</v>
      </c>
      <c r="AN61" s="47"/>
      <c r="AO61" s="5"/>
    </row>
    <row r="62" spans="1:41" ht="15.6">
      <c r="A62" s="47"/>
      <c r="B62">
        <f>+'Ark1'!C630</f>
        <v>2019</v>
      </c>
      <c r="C62">
        <f>+'Ark1'!G630</f>
        <v>4</v>
      </c>
      <c r="D62" s="3" t="str">
        <f t="shared" si="25"/>
        <v>Nord</v>
      </c>
      <c r="E62" s="3">
        <f>+'Ark1'!H630</f>
        <v>2</v>
      </c>
      <c r="F62" s="3" t="s">
        <v>7</v>
      </c>
      <c r="G62">
        <f>+'Ark1'!Q630</f>
        <v>26</v>
      </c>
      <c r="I62" s="528">
        <f>+'Ark1'!R630</f>
        <v>1191</v>
      </c>
      <c r="K62" s="194">
        <f>+'Ark1'!AG630</f>
        <v>24.207709747296832</v>
      </c>
      <c r="M62" s="194">
        <f>+'Ark1'!AH630</f>
        <v>0</v>
      </c>
      <c r="O62" s="350"/>
      <c r="P62" s="92">
        <f>+'Ark1'!U630</f>
        <v>15.22208228379511</v>
      </c>
      <c r="R62" s="350"/>
      <c r="V62" s="1">
        <f>+'Ark1'!S630</f>
        <v>5.4676742233417297</v>
      </c>
      <c r="X62" s="118"/>
      <c r="Y62" s="1">
        <f>+'Ark1'!T630</f>
        <v>4.7531486146095698</v>
      </c>
      <c r="AA62" s="11">
        <f>+'Ark1'!W630</f>
        <v>1.5952980688497063</v>
      </c>
      <c r="AC62" s="11">
        <f>+'Ark1'!X630</f>
        <v>44.164567590260269</v>
      </c>
      <c r="AD62" s="11">
        <f>+'Ark1'!Y630</f>
        <v>17.044500419815275</v>
      </c>
      <c r="AE62" s="11">
        <f>+'Ark1'!Z630</f>
        <v>7.4962072266021247</v>
      </c>
      <c r="AF62" s="92">
        <f>+'Ark1'!Z630</f>
        <v>7.4962072266021247</v>
      </c>
      <c r="AG62" s="1">
        <f>+'Ark1'!AA630</f>
        <v>1.4861536855792949</v>
      </c>
      <c r="AH62" s="1">
        <f>+'Ark1'!AB630</f>
        <v>2.2432706894118151</v>
      </c>
      <c r="AI62" s="11">
        <f>+'Ark1'!AC630</f>
        <v>46.152672084210813</v>
      </c>
      <c r="AJ62" s="11">
        <f>+'Ark1'!AD630</f>
        <v>64.659818231746669</v>
      </c>
      <c r="AK62" s="11">
        <f>+'Ark1'!AE630</f>
        <v>39.427102104502495</v>
      </c>
      <c r="AL62" s="92">
        <f t="shared" si="26"/>
        <v>2.7840141277641242</v>
      </c>
      <c r="AM62" s="11">
        <f>+'Ark1'!AF630</f>
        <v>24.963320058687898</v>
      </c>
      <c r="AN62" s="47"/>
      <c r="AO62" s="5"/>
    </row>
    <row r="63" spans="1:41" ht="15.6">
      <c r="A63" s="47"/>
      <c r="B63" s="53">
        <f>+'Ark1'!C631</f>
        <v>2018</v>
      </c>
      <c r="C63" s="53">
        <f>+'Ark1'!G631</f>
        <v>1</v>
      </c>
      <c r="D63" s="54" t="str">
        <f>+D53</f>
        <v>Nord</v>
      </c>
      <c r="E63" s="54">
        <f>+'Ark1'!H631</f>
        <v>1</v>
      </c>
      <c r="F63" s="54" t="s">
        <v>74</v>
      </c>
      <c r="G63" s="53">
        <f>+'Ark1'!Q631</f>
        <v>148</v>
      </c>
      <c r="H63" s="53"/>
      <c r="I63" s="352">
        <f>+'Ark1'!R631</f>
        <v>7358</v>
      </c>
      <c r="J63" s="53"/>
      <c r="K63" s="176">
        <f>+'Ark1'!AG631</f>
        <v>64.985476595859097</v>
      </c>
      <c r="L63" s="155"/>
      <c r="M63" s="176">
        <f>+'Ark1'!AH631</f>
        <v>0.89698287578146274</v>
      </c>
      <c r="N63" s="352"/>
      <c r="O63" s="350"/>
      <c r="P63" s="155">
        <f>+'Ark1'!U631</f>
        <v>10.747579505300383</v>
      </c>
      <c r="Q63" s="155"/>
      <c r="R63" s="350"/>
      <c r="S63" s="155"/>
      <c r="T63" s="155"/>
      <c r="U63" s="155"/>
      <c r="V63" s="55">
        <f>+'Ark1'!S631</f>
        <v>5.1141614569176408</v>
      </c>
      <c r="W63" s="53"/>
      <c r="X63" s="118"/>
      <c r="Y63" s="55">
        <f>+'Ark1'!T631</f>
        <v>4.9641206849687407</v>
      </c>
      <c r="Z63" s="53"/>
      <c r="AA63" s="74">
        <f>+'Ark1'!W631</f>
        <v>1.4134275618374561</v>
      </c>
      <c r="AB63" s="74"/>
      <c r="AC63" s="74">
        <f>+'Ark1'!X631</f>
        <v>22.506115792334871</v>
      </c>
      <c r="AD63" s="74">
        <f>+'Ark1'!Y631</f>
        <v>7.3389508018483296</v>
      </c>
      <c r="AE63" s="74">
        <f>+'Ark1'!Z631</f>
        <v>7.2050836337974848</v>
      </c>
      <c r="AF63" s="155">
        <f>+'Ark1'!Z631</f>
        <v>7.2050836337974848</v>
      </c>
      <c r="AG63" s="1">
        <f>+'Ark1'!AA631</f>
        <v>1.325421275282139</v>
      </c>
      <c r="AH63" s="1">
        <f>+'Ark1'!AB631</f>
        <v>1.7193922902868224</v>
      </c>
      <c r="AI63" s="11">
        <f>+'Ark1'!AC631</f>
        <v>-2.1063546671377562</v>
      </c>
      <c r="AJ63" s="11">
        <f>+'Ark1'!AD631</f>
        <v>34.353622790665177</v>
      </c>
      <c r="AK63" s="11">
        <f>+'Ark1'!AE631</f>
        <v>38.019021635796406</v>
      </c>
      <c r="AL63" s="155">
        <f t="shared" si="26"/>
        <v>2.1015330853042844</v>
      </c>
      <c r="AM63" s="74">
        <f>+'Ark1'!AF631</f>
        <v>67.52317151509591</v>
      </c>
      <c r="AN63" s="47"/>
      <c r="AO63" s="5"/>
    </row>
    <row r="64" spans="1:41" ht="15.6">
      <c r="A64" s="47"/>
      <c r="B64" s="53">
        <f>+'Ark1'!C632</f>
        <v>2018</v>
      </c>
      <c r="C64" s="53">
        <f>+'Ark1'!G632</f>
        <v>1</v>
      </c>
      <c r="D64" s="54" t="str">
        <f t="shared" ref="D64:D70" si="27">+D55</f>
        <v>Øst</v>
      </c>
      <c r="E64" s="54">
        <f>+'Ark1'!H632</f>
        <v>2</v>
      </c>
      <c r="F64" s="54" t="s">
        <v>7</v>
      </c>
      <c r="G64" s="53">
        <f>+'Ark1'!Q632</f>
        <v>103</v>
      </c>
      <c r="H64" s="53"/>
      <c r="I64" s="352">
        <f>+'Ark1'!R632</f>
        <v>3539</v>
      </c>
      <c r="J64" s="53"/>
      <c r="K64" s="176">
        <f>+'Ark1'!AG632</f>
        <v>35.014523404140903</v>
      </c>
      <c r="L64" s="155"/>
      <c r="M64" s="176">
        <f>+'Ark1'!AH632</f>
        <v>2.1474992935857586</v>
      </c>
      <c r="N64" s="352"/>
      <c r="O64" s="350"/>
      <c r="P64" s="155">
        <f>+'Ark1'!U632</f>
        <v>12.03987001977959</v>
      </c>
      <c r="Q64" s="155"/>
      <c r="R64" s="350"/>
      <c r="S64" s="155"/>
      <c r="T64" s="155"/>
      <c r="U64" s="155"/>
      <c r="V64" s="55">
        <f>+'Ark1'!S632</f>
        <v>5.8519355750211917</v>
      </c>
      <c r="W64" s="53"/>
      <c r="X64" s="118"/>
      <c r="Y64" s="55">
        <f>+'Ark1'!T632</f>
        <v>4.3387962701328062</v>
      </c>
      <c r="Z64" s="53"/>
      <c r="AA64" s="74">
        <f>+'Ark1'!W632</f>
        <v>0.84769708957332612</v>
      </c>
      <c r="AB64" s="74"/>
      <c r="AC64" s="74">
        <f>+'Ark1'!X632</f>
        <v>26.052557219553545</v>
      </c>
      <c r="AD64" s="74">
        <f>+'Ark1'!Y632</f>
        <v>8.9855891494772511</v>
      </c>
      <c r="AE64" s="74">
        <f>+'Ark1'!Z632</f>
        <v>7.3655691582665517</v>
      </c>
      <c r="AF64" s="155">
        <f>+'Ark1'!Z632</f>
        <v>7.3655691582665517</v>
      </c>
      <c r="AG64" s="1">
        <f>+'Ark1'!AA632</f>
        <v>1.9986159552185387</v>
      </c>
      <c r="AH64" s="1">
        <f>+'Ark1'!AB632</f>
        <v>1.9017089971784205</v>
      </c>
      <c r="AI64" s="11">
        <f>+'Ark1'!AC632</f>
        <v>14.371137291007324</v>
      </c>
      <c r="AJ64" s="11">
        <f>+'Ark1'!AD632</f>
        <v>52.978352242987761</v>
      </c>
      <c r="AK64" s="11">
        <f>+'Ark1'!AE632</f>
        <v>25.949996712635969</v>
      </c>
      <c r="AL64" s="155">
        <f t="shared" si="26"/>
        <v>2.0574167069048754</v>
      </c>
      <c r="AM64" s="74">
        <f>+'Ark1'!AF632</f>
        <v>32.476828484904104</v>
      </c>
      <c r="AN64" s="47"/>
      <c r="AO64" s="5"/>
    </row>
    <row r="65" spans="1:41" ht="15.6">
      <c r="A65" s="47"/>
      <c r="B65" s="53">
        <f>+'Ark1'!C633</f>
        <v>2018</v>
      </c>
      <c r="C65" s="53">
        <f>+'Ark1'!G633</f>
        <v>2</v>
      </c>
      <c r="D65" s="54" t="str">
        <f t="shared" si="27"/>
        <v>Øst</v>
      </c>
      <c r="E65" s="54">
        <f>+'Ark1'!H633</f>
        <v>1</v>
      </c>
      <c r="F65" s="54" t="s">
        <v>74</v>
      </c>
      <c r="G65" s="53">
        <f>+'Ark1'!Q633</f>
        <v>169</v>
      </c>
      <c r="H65" s="53"/>
      <c r="I65" s="352">
        <f>+'Ark1'!R633</f>
        <v>5800</v>
      </c>
      <c r="J65" s="53"/>
      <c r="K65" s="176">
        <f>+'Ark1'!AG633</f>
        <v>68.25153609870361</v>
      </c>
      <c r="L65" s="155"/>
      <c r="M65" s="176">
        <f>+'Ark1'!AH633</f>
        <v>0.36206896551724149</v>
      </c>
      <c r="N65" s="352"/>
      <c r="O65" s="350"/>
      <c r="P65" s="155">
        <f>+'Ark1'!U633</f>
        <v>11.489051724137919</v>
      </c>
      <c r="Q65" s="155"/>
      <c r="R65" s="350"/>
      <c r="S65" s="155"/>
      <c r="T65" s="155"/>
      <c r="U65" s="155"/>
      <c r="V65" s="55">
        <f>+'Ark1'!S633</f>
        <v>4.9213793103448289</v>
      </c>
      <c r="W65" s="53"/>
      <c r="X65" s="118"/>
      <c r="Y65" s="55">
        <f>+'Ark1'!T633</f>
        <v>4.4124137931034486</v>
      </c>
      <c r="Z65" s="53"/>
      <c r="AA65" s="74">
        <f>+'Ark1'!W633</f>
        <v>0.77586206896551702</v>
      </c>
      <c r="AB65" s="74"/>
      <c r="AC65" s="74">
        <f>+'Ark1'!X633</f>
        <v>26.586206896551719</v>
      </c>
      <c r="AD65" s="74">
        <f>+'Ark1'!Y633</f>
        <v>8.8103448275862046</v>
      </c>
      <c r="AE65" s="74">
        <f>+'Ark1'!Z633</f>
        <v>7.3231418119086644</v>
      </c>
      <c r="AF65" s="155">
        <f>+'Ark1'!Z633</f>
        <v>7.3231418119086644</v>
      </c>
      <c r="AG65" s="1">
        <f>+'Ark1'!AA633</f>
        <v>1.4269662155291529</v>
      </c>
      <c r="AH65" s="1">
        <f>+'Ark1'!AB633</f>
        <v>1.7737310280337737</v>
      </c>
      <c r="AI65" s="11">
        <f>+'Ark1'!AC633</f>
        <v>3.4189608709378358</v>
      </c>
      <c r="AJ65" s="11">
        <f>+'Ark1'!AD633</f>
        <v>36.662699575141069</v>
      </c>
      <c r="AK65" s="11">
        <f>+'Ark1'!AE633</f>
        <v>53.085829831325448</v>
      </c>
      <c r="AL65" s="155">
        <f t="shared" si="26"/>
        <v>2.3345186378923737</v>
      </c>
      <c r="AM65" s="74">
        <f>+'Ark1'!AF633</f>
        <v>72.148277148899098</v>
      </c>
      <c r="AN65" s="47"/>
      <c r="AO65" s="5"/>
    </row>
    <row r="66" spans="1:41" ht="15.6">
      <c r="A66" s="47"/>
      <c r="B66" s="53">
        <f>+'Ark1'!C634</f>
        <v>2018</v>
      </c>
      <c r="C66" s="53">
        <f>+'Ark1'!G634</f>
        <v>2</v>
      </c>
      <c r="D66" s="54" t="str">
        <f t="shared" si="27"/>
        <v>Vest</v>
      </c>
      <c r="E66" s="54">
        <f>+'Ark1'!H634</f>
        <v>2</v>
      </c>
      <c r="F66" s="54" t="s">
        <v>7</v>
      </c>
      <c r="G66" s="53">
        <f>+'Ark1'!Q634</f>
        <v>125</v>
      </c>
      <c r="H66" s="53"/>
      <c r="I66" s="352">
        <f>+'Ark1'!R634</f>
        <v>2239</v>
      </c>
      <c r="J66" s="53"/>
      <c r="K66" s="176">
        <f>+'Ark1'!AG634</f>
        <v>31.748463901296375</v>
      </c>
      <c r="L66" s="155"/>
      <c r="M66" s="176">
        <f>+'Ark1'!AH634</f>
        <v>0.98258150960250079</v>
      </c>
      <c r="N66" s="352"/>
      <c r="O66" s="350"/>
      <c r="P66" s="155">
        <f>+'Ark1'!U634</f>
        <v>13.844216167932096</v>
      </c>
      <c r="Q66" s="155"/>
      <c r="R66" s="350"/>
      <c r="S66" s="155"/>
      <c r="T66" s="155"/>
      <c r="U66" s="155"/>
      <c r="V66" s="55">
        <f>+'Ark1'!S634</f>
        <v>5.0227780259044197</v>
      </c>
      <c r="W66" s="53"/>
      <c r="X66" s="118"/>
      <c r="Y66" s="55">
        <f>+'Ark1'!T634</f>
        <v>4.5506922733363089</v>
      </c>
      <c r="Z66" s="53"/>
      <c r="AA66" s="74">
        <f>+'Ark1'!W634</f>
        <v>0.89325591782045521</v>
      </c>
      <c r="AB66" s="74"/>
      <c r="AC66" s="74">
        <f>+'Ark1'!X634</f>
        <v>36.087539079946403</v>
      </c>
      <c r="AD66" s="74">
        <f>+'Ark1'!Y634</f>
        <v>11.746315319338992</v>
      </c>
      <c r="AE66" s="74">
        <f>+'Ark1'!Z634</f>
        <v>7.1897283748575767</v>
      </c>
      <c r="AF66" s="155">
        <f>+'Ark1'!Z634</f>
        <v>7.1897283748575767</v>
      </c>
      <c r="AG66" s="1">
        <f>+'Ark1'!AA634</f>
        <v>1.5512444140441306</v>
      </c>
      <c r="AH66" s="1">
        <f>+'Ark1'!AB634</f>
        <v>1.9995529231185876</v>
      </c>
      <c r="AI66" s="11">
        <f>+'Ark1'!AC634</f>
        <v>35.368723163153405</v>
      </c>
      <c r="AJ66" s="11">
        <f>+'Ark1'!AD634</f>
        <v>55.773439263512387</v>
      </c>
      <c r="AK66" s="11">
        <f>+'Ark1'!AE634</f>
        <v>53.980677465963531</v>
      </c>
      <c r="AL66" s="155">
        <f t="shared" si="26"/>
        <v>2.7562866797083387</v>
      </c>
      <c r="AM66" s="74">
        <f>+'Ark1'!AF634</f>
        <v>27.851722851100888</v>
      </c>
      <c r="AN66" s="47"/>
      <c r="AO66" s="5"/>
    </row>
    <row r="67" spans="1:41" ht="15.6">
      <c r="A67" s="47"/>
      <c r="B67" s="53">
        <f>+'Ark1'!C635</f>
        <v>2018</v>
      </c>
      <c r="C67" s="53">
        <f>+'Ark1'!G635</f>
        <v>3</v>
      </c>
      <c r="D67" s="54" t="str">
        <f t="shared" si="27"/>
        <v>Vest</v>
      </c>
      <c r="E67" s="54">
        <f>+'Ark1'!H635</f>
        <v>1</v>
      </c>
      <c r="F67" s="54" t="s">
        <v>74</v>
      </c>
      <c r="G67" s="53">
        <f>+'Ark1'!Q635</f>
        <v>43</v>
      </c>
      <c r="H67" s="53"/>
      <c r="I67" s="352">
        <f>+'Ark1'!R635</f>
        <v>1261</v>
      </c>
      <c r="J67" s="53"/>
      <c r="K67" s="176">
        <f>+'Ark1'!AG635</f>
        <v>35.957839772299174</v>
      </c>
      <c r="L67" s="155"/>
      <c r="M67" s="176">
        <f>+'Ark1'!AH635</f>
        <v>7.9302141157811271E-2</v>
      </c>
      <c r="N67" s="352"/>
      <c r="O67" s="350"/>
      <c r="P67" s="155">
        <f>+'Ark1'!U635</f>
        <v>13.080190325138764</v>
      </c>
      <c r="Q67" s="155"/>
      <c r="R67" s="350"/>
      <c r="S67" s="155"/>
      <c r="T67" s="155"/>
      <c r="U67" s="155"/>
      <c r="V67" s="55">
        <f>+'Ark1'!S635</f>
        <v>5.5820777160983344</v>
      </c>
      <c r="W67" s="53"/>
      <c r="X67" s="118"/>
      <c r="Y67" s="55">
        <f>+'Ark1'!T635</f>
        <v>4.4242664551942905</v>
      </c>
      <c r="Z67" s="53"/>
      <c r="AA67" s="74">
        <f>+'Ark1'!W635</f>
        <v>3.0134813639968279</v>
      </c>
      <c r="AB67" s="74"/>
      <c r="AC67" s="74">
        <f>+'Ark1'!X635</f>
        <v>29.817605075337035</v>
      </c>
      <c r="AD67" s="74">
        <f>+'Ark1'!Y635</f>
        <v>14.27438540840603</v>
      </c>
      <c r="AE67" s="74">
        <f>+'Ark1'!Z635</f>
        <v>8.2139076250525456</v>
      </c>
      <c r="AF67" s="155">
        <f>+'Ark1'!Z635</f>
        <v>8.2139076250525456</v>
      </c>
      <c r="AG67" s="1">
        <f>+'Ark1'!AA635</f>
        <v>1.7847612404674411</v>
      </c>
      <c r="AH67" s="1">
        <f>+'Ark1'!AB635</f>
        <v>2.240853724261739</v>
      </c>
      <c r="AI67" s="11">
        <f>+'Ark1'!AC635</f>
        <v>16.763796780027654</v>
      </c>
      <c r="AJ67" s="11">
        <f>+'Ark1'!AD635</f>
        <v>61.883628065980865</v>
      </c>
      <c r="AK67" s="11">
        <f>+'Ark1'!AE635</f>
        <v>41.988739103700198</v>
      </c>
      <c r="AL67" s="155">
        <f t="shared" si="26"/>
        <v>2.3432476204006227</v>
      </c>
      <c r="AM67" s="74">
        <f>+'Ark1'!AF635</f>
        <v>30.283381364073005</v>
      </c>
      <c r="AN67" s="47"/>
      <c r="AO67" s="5"/>
    </row>
    <row r="68" spans="1:41" ht="15.6">
      <c r="A68" s="47"/>
      <c r="B68" s="53">
        <f>+'Ark1'!C636</f>
        <v>2018</v>
      </c>
      <c r="C68" s="53">
        <f>+'Ark1'!G636</f>
        <v>3</v>
      </c>
      <c r="D68" s="54" t="str">
        <f t="shared" si="27"/>
        <v>Midt</v>
      </c>
      <c r="E68" s="54">
        <f>+'Ark1'!H636</f>
        <v>2</v>
      </c>
      <c r="F68" s="54" t="s">
        <v>7</v>
      </c>
      <c r="G68" s="53">
        <f>+'Ark1'!Q636</f>
        <v>62</v>
      </c>
      <c r="H68" s="53"/>
      <c r="I68" s="352">
        <f>+'Ark1'!R636</f>
        <v>2903</v>
      </c>
      <c r="J68" s="53"/>
      <c r="K68" s="176">
        <f>+'Ark1'!AG636</f>
        <v>64.042160227700847</v>
      </c>
      <c r="L68" s="155"/>
      <c r="M68" s="176">
        <f>+'Ark1'!AH636</f>
        <v>0.17223561832586975</v>
      </c>
      <c r="N68" s="352"/>
      <c r="O68" s="350"/>
      <c r="P68" s="155">
        <f>+'Ark1'!U636</f>
        <v>10.119393730623491</v>
      </c>
      <c r="Q68" s="155"/>
      <c r="R68" s="350"/>
      <c r="S68" s="155"/>
      <c r="T68" s="155"/>
      <c r="U68" s="155"/>
      <c r="V68" s="55">
        <f>+'Ark1'!S636</f>
        <v>4.589045814674475</v>
      </c>
      <c r="W68" s="53"/>
      <c r="X68" s="118"/>
      <c r="Y68" s="55">
        <f>+'Ark1'!T636</f>
        <v>4.1753358594557364</v>
      </c>
      <c r="Z68" s="53"/>
      <c r="AA68" s="74">
        <f>+'Ark1'!W636</f>
        <v>0.96451946262487043</v>
      </c>
      <c r="AB68" s="74"/>
      <c r="AC68" s="74">
        <f>+'Ark1'!X636</f>
        <v>18.394764037202897</v>
      </c>
      <c r="AD68" s="74">
        <f>+'Ark1'!Y636</f>
        <v>6.3382707543920063</v>
      </c>
      <c r="AE68" s="74">
        <f>+'Ark1'!Z636</f>
        <v>6.800832205083208</v>
      </c>
      <c r="AF68" s="155">
        <f>+'Ark1'!Z636</f>
        <v>6.800832205083208</v>
      </c>
      <c r="AG68" s="1">
        <f>+'Ark1'!AA636</f>
        <v>1.6772609079262353</v>
      </c>
      <c r="AH68" s="1">
        <f>+'Ark1'!AB636</f>
        <v>1.9056051671932359</v>
      </c>
      <c r="AI68" s="11">
        <f>+'Ark1'!AC636</f>
        <v>22.236423687626019</v>
      </c>
      <c r="AJ68" s="11">
        <f>+'Ark1'!AD636</f>
        <v>39.389250633298992</v>
      </c>
      <c r="AK68" s="11">
        <f>+'Ark1'!AE636</f>
        <v>41.38762547113194</v>
      </c>
      <c r="AL68" s="155">
        <f t="shared" si="26"/>
        <v>2.2051193514487308</v>
      </c>
      <c r="AM68" s="74">
        <f>+'Ark1'!AF636</f>
        <v>69.716618635926991</v>
      </c>
      <c r="AN68" s="47"/>
      <c r="AO68" s="5"/>
    </row>
    <row r="69" spans="1:41" ht="15.6">
      <c r="A69" s="47"/>
      <c r="B69" s="53">
        <f>+'Ark1'!C637</f>
        <v>2018</v>
      </c>
      <c r="C69" s="53">
        <f>+'Ark1'!G637</f>
        <v>4</v>
      </c>
      <c r="D69" s="54" t="str">
        <f t="shared" si="27"/>
        <v>Midt</v>
      </c>
      <c r="E69" s="54">
        <f>+'Ark1'!H637</f>
        <v>1</v>
      </c>
      <c r="F69" s="54" t="s">
        <v>74</v>
      </c>
      <c r="G69" s="53">
        <f>+'Ark1'!Q637</f>
        <v>89</v>
      </c>
      <c r="H69" s="53"/>
      <c r="I69" s="352">
        <f>+'Ark1'!R637</f>
        <v>4010</v>
      </c>
      <c r="J69" s="53"/>
      <c r="K69" s="176">
        <f>+'Ark1'!AG637</f>
        <v>80.349570912462582</v>
      </c>
      <c r="L69" s="155"/>
      <c r="M69" s="176">
        <f>+'Ark1'!AH637</f>
        <v>0</v>
      </c>
      <c r="N69" s="352"/>
      <c r="O69" s="350"/>
      <c r="P69" s="155">
        <f>+'Ark1'!U637</f>
        <v>15.645985037406501</v>
      </c>
      <c r="Q69" s="155"/>
      <c r="R69" s="350"/>
      <c r="S69" s="155"/>
      <c r="T69" s="155"/>
      <c r="U69" s="155"/>
      <c r="V69" s="55">
        <f>+'Ark1'!S637</f>
        <v>4.9386533665835399</v>
      </c>
      <c r="W69" s="53"/>
      <c r="X69" s="118"/>
      <c r="Y69" s="55">
        <f>+'Ark1'!T637</f>
        <v>4.8399002493765586</v>
      </c>
      <c r="Z69" s="53"/>
      <c r="AA69" s="74">
        <f>+'Ark1'!W637</f>
        <v>2.518703241895262</v>
      </c>
      <c r="AB69" s="74"/>
      <c r="AC69" s="74">
        <f>+'Ark1'!X637</f>
        <v>44.139650872817953</v>
      </c>
      <c r="AD69" s="74">
        <f>+'Ark1'!Y637</f>
        <v>16.334164588528679</v>
      </c>
      <c r="AE69" s="74">
        <f>+'Ark1'!Z637</f>
        <v>7.1782943875261589</v>
      </c>
      <c r="AF69" s="155">
        <f>+'Ark1'!Z637</f>
        <v>7.1782943875261589</v>
      </c>
      <c r="AG69" s="1">
        <f>+'Ark1'!AA637</f>
        <v>1.552803652779281</v>
      </c>
      <c r="AH69" s="1">
        <f>+'Ark1'!AB637</f>
        <v>2.0247358104872002</v>
      </c>
      <c r="AI69" s="11">
        <f>+'Ark1'!AC637</f>
        <v>29.419641257802393</v>
      </c>
      <c r="AJ69" s="11">
        <f>+'Ark1'!AD637</f>
        <v>55.570425793346949</v>
      </c>
      <c r="AK69" s="11">
        <f>+'Ark1'!AE637</f>
        <v>52.25152371242531</v>
      </c>
      <c r="AL69" s="155">
        <f t="shared" si="26"/>
        <v>3.1680670571601737</v>
      </c>
      <c r="AM69" s="74">
        <f>+'Ark1'!AF637</f>
        <v>78.750981932443054</v>
      </c>
      <c r="AN69" s="47"/>
      <c r="AO69" s="5"/>
    </row>
    <row r="70" spans="1:41" ht="15.6">
      <c r="A70" s="47"/>
      <c r="B70" s="53">
        <f>+'Ark1'!C638</f>
        <v>2018</v>
      </c>
      <c r="C70" s="53">
        <f>+'Ark1'!G638</f>
        <v>4</v>
      </c>
      <c r="D70" s="54" t="str">
        <f t="shared" si="27"/>
        <v>Nord</v>
      </c>
      <c r="E70" s="54">
        <f>+'Ark1'!H638</f>
        <v>2</v>
      </c>
      <c r="F70" s="54" t="s">
        <v>7</v>
      </c>
      <c r="G70" s="53">
        <f>+'Ark1'!Q638</f>
        <v>27</v>
      </c>
      <c r="H70" s="53"/>
      <c r="I70" s="352">
        <f>+'Ark1'!R638</f>
        <v>1082</v>
      </c>
      <c r="J70" s="53"/>
      <c r="K70" s="176">
        <f>+'Ark1'!AG638</f>
        <v>19.650429087537425</v>
      </c>
      <c r="L70" s="155"/>
      <c r="M70" s="176">
        <f>+'Ark1'!AH638</f>
        <v>0</v>
      </c>
      <c r="N70" s="352"/>
      <c r="O70" s="350"/>
      <c r="P70" s="155">
        <f>+'Ark1'!U638</f>
        <v>14.181053604436237</v>
      </c>
      <c r="Q70" s="155"/>
      <c r="R70" s="350"/>
      <c r="S70" s="155"/>
      <c r="T70" s="155"/>
      <c r="U70" s="155"/>
      <c r="V70" s="55">
        <f>+'Ark1'!S638</f>
        <v>4.8641404805914989</v>
      </c>
      <c r="W70" s="53"/>
      <c r="X70" s="118"/>
      <c r="Y70" s="55">
        <f>+'Ark1'!T638</f>
        <v>4.963955637707949</v>
      </c>
      <c r="Z70" s="53"/>
      <c r="AA70" s="74">
        <f>+'Ark1'!W638</f>
        <v>2.033271719038817</v>
      </c>
      <c r="AB70" s="74"/>
      <c r="AC70" s="74">
        <f>+'Ark1'!X638</f>
        <v>40.018484288354891</v>
      </c>
      <c r="AD70" s="74">
        <f>+'Ark1'!Y638</f>
        <v>14.232902033271715</v>
      </c>
      <c r="AE70" s="74">
        <f>+'Ark1'!Z638</f>
        <v>8.0050400943467395</v>
      </c>
      <c r="AF70" s="155">
        <f>+'Ark1'!Z638</f>
        <v>8.0050400943467395</v>
      </c>
      <c r="AG70" s="1">
        <f>+'Ark1'!AA638</f>
        <v>1.6469959913194459</v>
      </c>
      <c r="AH70" s="1">
        <f>+'Ark1'!AB638</f>
        <v>2.239288380054838</v>
      </c>
      <c r="AI70" s="11">
        <f>+'Ark1'!AC638</f>
        <v>56.0876432392688</v>
      </c>
      <c r="AJ70" s="11">
        <f>+'Ark1'!AD638</f>
        <v>73.143600349460925</v>
      </c>
      <c r="AK70" s="11">
        <f>+'Ark1'!AE638</f>
        <v>55.348670392327342</v>
      </c>
      <c r="AL70" s="155">
        <f t="shared" si="26"/>
        <v>2.9154284628538862</v>
      </c>
      <c r="AM70" s="74">
        <f>+'Ark1'!AF638</f>
        <v>21.249018067556953</v>
      </c>
      <c r="AN70" s="47"/>
      <c r="AO70" s="5"/>
    </row>
    <row r="71" spans="1:41" ht="15.6">
      <c r="A71" s="47"/>
      <c r="B71">
        <f>+'Ark1'!C639</f>
        <v>2017</v>
      </c>
      <c r="C71">
        <f>+'Ark1'!G639</f>
        <v>1</v>
      </c>
      <c r="D71" s="3" t="str">
        <f>+D63</f>
        <v>Nord</v>
      </c>
      <c r="E71" s="3">
        <f>+'Ark1'!H639</f>
        <v>1</v>
      </c>
      <c r="F71" s="3" t="s">
        <v>74</v>
      </c>
      <c r="G71">
        <f>+'Ark1'!Q639</f>
        <v>157</v>
      </c>
      <c r="I71" s="528">
        <f>+'Ark1'!R639</f>
        <v>7380</v>
      </c>
      <c r="K71" s="194">
        <f>+'Ark1'!AG639</f>
        <v>64.26321919365445</v>
      </c>
      <c r="M71" s="194">
        <f>+'Ark1'!AH639</f>
        <v>0.16260162601626013</v>
      </c>
      <c r="O71" s="350"/>
      <c r="P71" s="92">
        <f>+'Ark1'!U639</f>
        <v>10.609186991869937</v>
      </c>
      <c r="R71" s="350"/>
      <c r="V71" s="1">
        <f>+'Ark1'!S639</f>
        <v>5.0227642276422761</v>
      </c>
      <c r="X71" s="118"/>
      <c r="Y71" s="1">
        <f>+'Ark1'!T639</f>
        <v>4.7260162601626012</v>
      </c>
      <c r="AA71" s="11">
        <f>+'Ark1'!W639</f>
        <v>0.97560975609756095</v>
      </c>
      <c r="AC71" s="11">
        <f>+'Ark1'!X639</f>
        <v>21.910569105691057</v>
      </c>
      <c r="AD71" s="11">
        <f>+'Ark1'!Y639</f>
        <v>6.9783197831978319</v>
      </c>
      <c r="AE71" s="11">
        <f>+'Ark1'!Z639</f>
        <v>7.0330508663075086</v>
      </c>
      <c r="AF71" s="92">
        <f>+'Ark1'!Z639</f>
        <v>7.0330508663075086</v>
      </c>
      <c r="AG71" s="1">
        <f>+'Ark1'!AA639</f>
        <v>1.2983299471738576</v>
      </c>
      <c r="AH71" s="1">
        <f>+'Ark1'!AB639</f>
        <v>1.640361718902664</v>
      </c>
      <c r="AI71" s="11">
        <f>+'Ark1'!AC639</f>
        <v>2.3788313737436142</v>
      </c>
      <c r="AJ71" s="11">
        <f>+'Ark1'!AD639</f>
        <v>39.515977844588996</v>
      </c>
      <c r="AK71" s="11">
        <f>+'Ark1'!AE639</f>
        <v>44.288645448110117</v>
      </c>
      <c r="AL71" s="92">
        <f t="shared" si="26"/>
        <v>2.1122207834250601</v>
      </c>
      <c r="AM71" s="11">
        <f>+'Ark1'!AF639</f>
        <v>66.259651643023886</v>
      </c>
      <c r="AN71" s="47"/>
      <c r="AO71" s="5"/>
    </row>
    <row r="72" spans="1:41" ht="15.6">
      <c r="A72" s="47"/>
      <c r="B72">
        <f>+'Ark1'!C640</f>
        <v>2017</v>
      </c>
      <c r="C72">
        <f>+'Ark1'!G640</f>
        <v>1</v>
      </c>
      <c r="D72" s="3" t="str">
        <f t="shared" ref="D72:D78" si="28">+D64</f>
        <v>Øst</v>
      </c>
      <c r="E72" s="3">
        <f>+'Ark1'!H640</f>
        <v>2</v>
      </c>
      <c r="F72" s="3" t="s">
        <v>7</v>
      </c>
      <c r="G72">
        <f>+'Ark1'!Q640</f>
        <v>105</v>
      </c>
      <c r="I72" s="528">
        <f>+'Ark1'!R640</f>
        <v>3758</v>
      </c>
      <c r="K72" s="194">
        <f>+'Ark1'!AG640</f>
        <v>35.736780806345557</v>
      </c>
      <c r="M72" s="194">
        <f>+'Ark1'!AH640</f>
        <v>2.8738690792975001</v>
      </c>
      <c r="O72" s="350"/>
      <c r="P72" s="92">
        <f>+'Ark1'!U640</f>
        <v>11.586029803086753</v>
      </c>
      <c r="R72" s="350"/>
      <c r="V72" s="1">
        <f>+'Ark1'!S640</f>
        <v>5.6889302820649279</v>
      </c>
      <c r="X72" s="118"/>
      <c r="Y72" s="1">
        <f>+'Ark1'!T640</f>
        <v>4.1950505588078784</v>
      </c>
      <c r="AA72" s="11">
        <f>+'Ark1'!W640</f>
        <v>0.98456625864821701</v>
      </c>
      <c r="AC72" s="11">
        <f>+'Ark1'!X640</f>
        <v>24.53432676955828</v>
      </c>
      <c r="AD72" s="11">
        <f>+'Ark1'!Y640</f>
        <v>7.7434805747738142</v>
      </c>
      <c r="AE72" s="11">
        <f>+'Ark1'!Z640</f>
        <v>7.0875475762212581</v>
      </c>
      <c r="AF72" s="92">
        <f>+'Ark1'!Z640</f>
        <v>7.0875475762212581</v>
      </c>
      <c r="AG72" s="1">
        <f>+'Ark1'!AA640</f>
        <v>3.3175617461109352</v>
      </c>
      <c r="AH72" s="1">
        <f>+'Ark1'!AB640</f>
        <v>1.9596805968361888</v>
      </c>
      <c r="AI72" s="11">
        <f>+'Ark1'!AC640</f>
        <v>6.8710323433975988</v>
      </c>
      <c r="AJ72" s="11">
        <f>+'Ark1'!AD640</f>
        <v>51.409473292410304</v>
      </c>
      <c r="AK72" s="11">
        <f>+'Ark1'!AE640</f>
        <v>19.241125445771797</v>
      </c>
      <c r="AL72" s="92">
        <f t="shared" si="26"/>
        <v>2.0365919827868479</v>
      </c>
      <c r="AM72" s="11">
        <f>+'Ark1'!AF640</f>
        <v>33.740348356976121</v>
      </c>
      <c r="AN72" s="47"/>
      <c r="AO72" s="5"/>
    </row>
    <row r="73" spans="1:41" ht="15.6">
      <c r="A73" s="47"/>
      <c r="B73">
        <f>+'Ark1'!C641</f>
        <v>2017</v>
      </c>
      <c r="C73">
        <f>+'Ark1'!G641</f>
        <v>2</v>
      </c>
      <c r="D73" s="3" t="str">
        <f t="shared" si="28"/>
        <v>Øst</v>
      </c>
      <c r="E73" s="3">
        <f>+'Ark1'!H641</f>
        <v>1</v>
      </c>
      <c r="F73" s="3" t="s">
        <v>74</v>
      </c>
      <c r="G73">
        <f>+'Ark1'!Q641</f>
        <v>153</v>
      </c>
      <c r="I73" s="528">
        <f>+'Ark1'!R641</f>
        <v>5606</v>
      </c>
      <c r="K73" s="194">
        <f>+'Ark1'!AG641</f>
        <v>67.128466888151479</v>
      </c>
      <c r="M73" s="194">
        <f>+'Ark1'!AH641</f>
        <v>0.42811273635390634</v>
      </c>
      <c r="O73" s="350"/>
      <c r="P73" s="92">
        <f>+'Ark1'!U641</f>
        <v>11.93376739207992</v>
      </c>
      <c r="R73" s="350"/>
      <c r="V73" s="1">
        <f>+'Ark1'!S641</f>
        <v>4.5579735997145923</v>
      </c>
      <c r="X73" s="118"/>
      <c r="Y73" s="1">
        <f>+'Ark1'!T641</f>
        <v>4.5478059222261882</v>
      </c>
      <c r="AA73" s="11">
        <f>+'Ark1'!W641</f>
        <v>1.3021762397431325</v>
      </c>
      <c r="AC73" s="11">
        <f>+'Ark1'!X641</f>
        <v>29.771673207277928</v>
      </c>
      <c r="AD73" s="11">
        <f>+'Ark1'!Y641</f>
        <v>9.8287549054584353</v>
      </c>
      <c r="AE73" s="11">
        <f>+'Ark1'!Z641</f>
        <v>7.8086546229003551</v>
      </c>
      <c r="AF73" s="92">
        <f>+'Ark1'!Z641</f>
        <v>7.8086546229003551</v>
      </c>
      <c r="AG73" s="1">
        <f>+'Ark1'!AA641</f>
        <v>1.3310862800723791</v>
      </c>
      <c r="AH73" s="1">
        <f>+'Ark1'!AB641</f>
        <v>1.945506637851502</v>
      </c>
      <c r="AI73" s="11">
        <f>+'Ark1'!AC641</f>
        <v>29.685694362149363</v>
      </c>
      <c r="AJ73" s="11">
        <f>+'Ark1'!AD641</f>
        <v>38.857903765967194</v>
      </c>
      <c r="AK73" s="11">
        <f>+'Ark1'!AE641</f>
        <v>53.3250202792672</v>
      </c>
      <c r="AL73" s="92">
        <f t="shared" si="26"/>
        <v>2.6182177520350667</v>
      </c>
      <c r="AM73" s="11">
        <f>+'Ark1'!AF641</f>
        <v>68.844406238487053</v>
      </c>
      <c r="AN73" s="47"/>
      <c r="AO73" s="5"/>
    </row>
    <row r="74" spans="1:41" ht="15.6">
      <c r="A74" s="47"/>
      <c r="B74">
        <f>+'Ark1'!C642</f>
        <v>2017</v>
      </c>
      <c r="C74">
        <f>+'Ark1'!G642</f>
        <v>2</v>
      </c>
      <c r="D74" s="3" t="str">
        <f t="shared" si="28"/>
        <v>Vest</v>
      </c>
      <c r="E74" s="3">
        <f>+'Ark1'!H642</f>
        <v>2</v>
      </c>
      <c r="F74" s="3" t="s">
        <v>7</v>
      </c>
      <c r="G74">
        <f>+'Ark1'!Q642</f>
        <v>132</v>
      </c>
      <c r="I74" s="528">
        <f>+'Ark1'!R642</f>
        <v>2537</v>
      </c>
      <c r="K74" s="194">
        <f>+'Ark1'!AG642</f>
        <v>32.871533111848521</v>
      </c>
      <c r="M74" s="194">
        <f>+'Ark1'!AH642</f>
        <v>0.63066614111154895</v>
      </c>
      <c r="O74" s="350"/>
      <c r="P74" s="92">
        <f>+'Ark1'!U642</f>
        <v>12.912889239258984</v>
      </c>
      <c r="R74" s="350"/>
      <c r="V74" s="1">
        <f>+'Ark1'!S642</f>
        <v>4.6913677571935359</v>
      </c>
      <c r="X74" s="118"/>
      <c r="Y74" s="1">
        <f>+'Ark1'!T642</f>
        <v>3.9424517146235711</v>
      </c>
      <c r="AA74" s="11">
        <f>+'Ark1'!W642</f>
        <v>0.70949940875049244</v>
      </c>
      <c r="AC74" s="11">
        <f>+'Ark1'!X642</f>
        <v>30.942057548285376</v>
      </c>
      <c r="AD74" s="11">
        <f>+'Ark1'!Y642</f>
        <v>10.642491131257389</v>
      </c>
      <c r="AE74" s="11">
        <f>+'Ark1'!Z642</f>
        <v>7.432868351860944</v>
      </c>
      <c r="AF74" s="92">
        <f>+'Ark1'!Z642</f>
        <v>7.432868351860944</v>
      </c>
      <c r="AG74" s="1">
        <f>+'Ark1'!AA642</f>
        <v>1.4601986562925611</v>
      </c>
      <c r="AH74" s="1">
        <f>+'Ark1'!AB642</f>
        <v>2.0322195789727178</v>
      </c>
      <c r="AI74" s="11">
        <f>+'Ark1'!AC642</f>
        <v>47.111238846989117</v>
      </c>
      <c r="AJ74" s="11">
        <f>+'Ark1'!AD642</f>
        <v>66.661496608968733</v>
      </c>
      <c r="AK74" s="11">
        <f>+'Ark1'!AE642</f>
        <v>52.839068384893935</v>
      </c>
      <c r="AL74" s="92">
        <f t="shared" si="26"/>
        <v>2.7524785750294103</v>
      </c>
      <c r="AM74" s="11">
        <f>+'Ark1'!AF642</f>
        <v>31.155593761512954</v>
      </c>
      <c r="AN74" s="47"/>
      <c r="AO74" s="5"/>
    </row>
    <row r="75" spans="1:41" ht="15.6">
      <c r="A75" s="47"/>
      <c r="B75">
        <f>+'Ark1'!C643</f>
        <v>2017</v>
      </c>
      <c r="C75">
        <f>+'Ark1'!G643</f>
        <v>3</v>
      </c>
      <c r="D75" s="3" t="str">
        <f t="shared" si="28"/>
        <v>Vest</v>
      </c>
      <c r="E75" s="3">
        <f>+'Ark1'!H643</f>
        <v>1</v>
      </c>
      <c r="F75" s="3" t="s">
        <v>74</v>
      </c>
      <c r="G75">
        <f>+'Ark1'!Q643</f>
        <v>46</v>
      </c>
      <c r="I75" s="528">
        <f>+'Ark1'!R643</f>
        <v>1299</v>
      </c>
      <c r="K75" s="194">
        <f>+'Ark1'!AG643</f>
        <v>37.322365765038327</v>
      </c>
      <c r="M75" s="194">
        <f>+'Ark1'!AH643</f>
        <v>0.23094688221709003</v>
      </c>
      <c r="O75" s="350"/>
      <c r="P75" s="92">
        <f>+'Ark1'!U643</f>
        <v>14.23364126250962</v>
      </c>
      <c r="R75" s="350"/>
      <c r="V75" s="1">
        <f>+'Ark1'!S643</f>
        <v>5.3964588144726724</v>
      </c>
      <c r="X75" s="118"/>
      <c r="Y75" s="1">
        <f>+'Ark1'!T643</f>
        <v>4.9884526558891444</v>
      </c>
      <c r="AA75" s="11">
        <f>+'Ark1'!W643</f>
        <v>4.2340261739799843</v>
      </c>
      <c r="AC75" s="11">
        <f>+'Ark1'!X643</f>
        <v>37.56735950731332</v>
      </c>
      <c r="AD75" s="11">
        <f>+'Ark1'!Y643</f>
        <v>17.167051578137038</v>
      </c>
      <c r="AE75" s="11">
        <f>+'Ark1'!Z643</f>
        <v>8.3684163683984885</v>
      </c>
      <c r="AF75" s="92">
        <f>+'Ark1'!Z643</f>
        <v>8.3684163683984885</v>
      </c>
      <c r="AG75" s="1">
        <f>+'Ark1'!AA643</f>
        <v>1.5988890751011251</v>
      </c>
      <c r="AH75" s="1">
        <f>+'Ark1'!AB643</f>
        <v>2.3171926269499767</v>
      </c>
      <c r="AI75" s="11">
        <f>+'Ark1'!AC643</f>
        <v>14.101589583769737</v>
      </c>
      <c r="AJ75" s="11">
        <f>+'Ark1'!AD643</f>
        <v>62.216734140120387</v>
      </c>
      <c r="AK75" s="11">
        <f>+'Ark1'!AE643</f>
        <v>37.212862750833345</v>
      </c>
      <c r="AL75" s="92">
        <f t="shared" si="26"/>
        <v>2.6375891583452202</v>
      </c>
      <c r="AM75" s="11">
        <f>+'Ark1'!AF643</f>
        <v>33.333333333333343</v>
      </c>
      <c r="AN75" s="47"/>
      <c r="AO75" s="5"/>
    </row>
    <row r="76" spans="1:41" ht="15.6">
      <c r="A76" s="47"/>
      <c r="B76">
        <f>+'Ark1'!C644</f>
        <v>2017</v>
      </c>
      <c r="C76">
        <f>+'Ark1'!G644</f>
        <v>3</v>
      </c>
      <c r="D76" s="3" t="str">
        <f t="shared" si="28"/>
        <v>Midt</v>
      </c>
      <c r="E76" s="3">
        <f>+'Ark1'!H644</f>
        <v>2</v>
      </c>
      <c r="F76" s="3" t="s">
        <v>7</v>
      </c>
      <c r="G76">
        <f>+'Ark1'!Q644</f>
        <v>55</v>
      </c>
      <c r="I76" s="528">
        <f>+'Ark1'!R644</f>
        <v>2598</v>
      </c>
      <c r="K76" s="194">
        <f>+'Ark1'!AG644</f>
        <v>62.67763423496168</v>
      </c>
      <c r="M76" s="194">
        <f>+'Ark1'!AH644</f>
        <v>3.8491147036181679E-2</v>
      </c>
      <c r="O76" s="350"/>
      <c r="P76" s="92">
        <f>+'Ark1'!U644</f>
        <v>11.951693610469597</v>
      </c>
      <c r="R76" s="350"/>
      <c r="V76" s="1">
        <f>+'Ark1'!S644</f>
        <v>5.0642802155504238</v>
      </c>
      <c r="X76" s="118"/>
      <c r="Y76" s="1">
        <f>+'Ark1'!T644</f>
        <v>4.3860662047729004</v>
      </c>
      <c r="AA76" s="11">
        <f>+'Ark1'!W644</f>
        <v>1.3856812933025404</v>
      </c>
      <c r="AC76" s="11">
        <f>+'Ark1'!X644</f>
        <v>28.52193995381062</v>
      </c>
      <c r="AD76" s="11">
        <f>+'Ark1'!Y644</f>
        <v>10.662047729022325</v>
      </c>
      <c r="AE76" s="11">
        <f>+'Ark1'!Z644</f>
        <v>7.9245831140818543</v>
      </c>
      <c r="AF76" s="92">
        <f>+'Ark1'!Z644</f>
        <v>7.9245831140818543</v>
      </c>
      <c r="AG76" s="1">
        <f>+'Ark1'!AA644</f>
        <v>1.5518080547046735</v>
      </c>
      <c r="AH76" s="1">
        <f>+'Ark1'!AB644</f>
        <v>2.0833087539685797</v>
      </c>
      <c r="AI76" s="11">
        <f>+'Ark1'!AC644</f>
        <v>18.052885079480301</v>
      </c>
      <c r="AJ76" s="11">
        <f>+'Ark1'!AD644</f>
        <v>34.650969513033033</v>
      </c>
      <c r="AK76" s="11">
        <f>+'Ark1'!AE644</f>
        <v>23.437461746764484</v>
      </c>
      <c r="AL76" s="92">
        <f t="shared" si="26"/>
        <v>2.3599984798966336</v>
      </c>
      <c r="AM76" s="11">
        <f>+'Ark1'!AF644</f>
        <v>66.666666666666686</v>
      </c>
      <c r="AN76" s="47"/>
    </row>
    <row r="77" spans="1:41" ht="15.6">
      <c r="A77" s="47"/>
      <c r="B77">
        <f>+'Ark1'!C645</f>
        <v>2017</v>
      </c>
      <c r="C77">
        <f>+'Ark1'!G645</f>
        <v>4</v>
      </c>
      <c r="D77" s="3" t="str">
        <f t="shared" si="28"/>
        <v>Midt</v>
      </c>
      <c r="E77" s="3">
        <f>+'Ark1'!H645</f>
        <v>1</v>
      </c>
      <c r="F77" s="3" t="s">
        <v>74</v>
      </c>
      <c r="G77">
        <f>+'Ark1'!Q645</f>
        <v>85</v>
      </c>
      <c r="I77" s="528">
        <f>+'Ark1'!R645</f>
        <v>3826</v>
      </c>
      <c r="K77" s="194">
        <f>+'Ark1'!AG645</f>
        <v>86.445789843045063</v>
      </c>
      <c r="M77" s="194">
        <f>+'Ark1'!AH645</f>
        <v>5.2273915316257184E-2</v>
      </c>
      <c r="O77" s="350"/>
      <c r="P77" s="92">
        <f>+'Ark1'!U645</f>
        <v>16.226502875065364</v>
      </c>
      <c r="R77" s="350"/>
      <c r="V77" s="1">
        <f>+'Ark1'!S645</f>
        <v>4.4469419759539992</v>
      </c>
      <c r="X77" s="118"/>
      <c r="Y77" s="1">
        <f>+'Ark1'!T645</f>
        <v>4.5436487192890738</v>
      </c>
      <c r="AA77" s="11">
        <f>+'Ark1'!W645</f>
        <v>2.8750653423941461</v>
      </c>
      <c r="AC77" s="11">
        <f>+'Ark1'!X645</f>
        <v>49.607945635128061</v>
      </c>
      <c r="AD77" s="11">
        <f>+'Ark1'!Y645</f>
        <v>18.635650810245686</v>
      </c>
      <c r="AE77" s="11">
        <f>+'Ark1'!Z645</f>
        <v>7.438040858025925</v>
      </c>
      <c r="AF77" s="92">
        <f>+'Ark1'!Z645</f>
        <v>7.438040858025925</v>
      </c>
      <c r="AG77" s="1">
        <f>+'Ark1'!AA645</f>
        <v>1.8145696879451827</v>
      </c>
      <c r="AH77" s="1">
        <f>+'Ark1'!AB645</f>
        <v>2.3528969511427822</v>
      </c>
      <c r="AI77" s="11">
        <f>+'Ark1'!AC645</f>
        <v>37.539280258722158</v>
      </c>
      <c r="AJ77" s="11">
        <f>+'Ark1'!AD645</f>
        <v>63.4848509325724</v>
      </c>
      <c r="AK77" s="11">
        <f>+'Ark1'!AE645</f>
        <v>60.36918592076141</v>
      </c>
      <c r="AL77" s="92">
        <f t="shared" si="26"/>
        <v>3.6489126601622242</v>
      </c>
      <c r="AM77" s="11">
        <f>+'Ark1'!AF645</f>
        <v>84.403264945951875</v>
      </c>
      <c r="AN77" s="47"/>
      <c r="AO77" s="5"/>
    </row>
    <row r="78" spans="1:41" ht="15.6">
      <c r="A78" s="47"/>
      <c r="B78">
        <f>+'Ark1'!C646</f>
        <v>2017</v>
      </c>
      <c r="C78">
        <f>+'Ark1'!G646</f>
        <v>4</v>
      </c>
      <c r="D78" s="3" t="str">
        <f t="shared" si="28"/>
        <v>Nord</v>
      </c>
      <c r="E78" s="3">
        <f>+'Ark1'!H646</f>
        <v>2</v>
      </c>
      <c r="F78" s="3" t="s">
        <v>7</v>
      </c>
      <c r="G78">
        <f>+'Ark1'!Q646</f>
        <v>22</v>
      </c>
      <c r="I78" s="528">
        <f>+'Ark1'!R646</f>
        <v>707</v>
      </c>
      <c r="K78" s="194">
        <f>+'Ark1'!AG646</f>
        <v>13.55421015695492</v>
      </c>
      <c r="M78" s="194">
        <f>+'Ark1'!AH646</f>
        <v>0</v>
      </c>
      <c r="O78" s="350"/>
      <c r="P78" s="92">
        <f>+'Ark1'!U646</f>
        <v>13.76831683168318</v>
      </c>
      <c r="R78" s="350"/>
      <c r="V78" s="1">
        <f>+'Ark1'!S646</f>
        <v>4.7326732673267324</v>
      </c>
      <c r="X78" s="118"/>
      <c r="Y78" s="1">
        <f>+'Ark1'!T646</f>
        <v>4.9306930693069315</v>
      </c>
      <c r="AA78" s="11">
        <f>+'Ark1'!W646</f>
        <v>2.6874115983026878</v>
      </c>
      <c r="AC78" s="11">
        <f>+'Ark1'!X646</f>
        <v>39.321074964639315</v>
      </c>
      <c r="AD78" s="11">
        <f>+'Ark1'!Y646</f>
        <v>12.588401697312596</v>
      </c>
      <c r="AE78" s="11">
        <f>+'Ark1'!Z646</f>
        <v>7.3788537551429476</v>
      </c>
      <c r="AF78" s="92">
        <f>+'Ark1'!Z646</f>
        <v>7.3788537551429476</v>
      </c>
      <c r="AG78" s="1">
        <f>+'Ark1'!AA646</f>
        <v>1.3074020837764564</v>
      </c>
      <c r="AH78" s="1">
        <f>+'Ark1'!AB646</f>
        <v>2.4348959881232792</v>
      </c>
      <c r="AI78" s="11">
        <f>+'Ark1'!AC646</f>
        <v>38.330096008151315</v>
      </c>
      <c r="AJ78" s="11">
        <f>+'Ark1'!AD646</f>
        <v>80.802666379600993</v>
      </c>
      <c r="AK78" s="11">
        <f>+'Ark1'!AE646</f>
        <v>51.180691678190151</v>
      </c>
      <c r="AL78" s="92">
        <f t="shared" si="26"/>
        <v>2.9092050209205045</v>
      </c>
      <c r="AM78" s="11">
        <f>+'Ark1'!AF646</f>
        <v>15.5967350540481</v>
      </c>
      <c r="AN78" s="47"/>
    </row>
    <row r="79" spans="1:41" ht="15.6">
      <c r="A79" s="47"/>
      <c r="B79" s="53">
        <f>+'Ark1'!C647</f>
        <v>2016</v>
      </c>
      <c r="C79" s="53">
        <f>+'Ark1'!G647</f>
        <v>1</v>
      </c>
      <c r="D79" s="54" t="s">
        <v>433</v>
      </c>
      <c r="E79" s="54">
        <f>+'Ark1'!H647</f>
        <v>1</v>
      </c>
      <c r="F79" s="54" t="s">
        <v>74</v>
      </c>
      <c r="G79" s="53">
        <f>+'Ark1'!Q647</f>
        <v>137</v>
      </c>
      <c r="H79" s="53"/>
      <c r="I79" s="352">
        <f>+'Ark1'!R647</f>
        <v>5841</v>
      </c>
      <c r="J79" s="53"/>
      <c r="K79" s="176">
        <f>+'Ark1'!AG647</f>
        <v>65.371020808520981</v>
      </c>
      <c r="L79" s="155"/>
      <c r="M79" s="176">
        <f>+'Ark1'!AH647</f>
        <v>0.30816640986132504</v>
      </c>
      <c r="N79" s="352"/>
      <c r="O79" s="350"/>
      <c r="P79" s="155">
        <f>+'Ark1'!U647</f>
        <v>11.079061804485518</v>
      </c>
      <c r="Q79" s="155"/>
      <c r="R79" s="350"/>
      <c r="S79" s="155"/>
      <c r="T79" s="155"/>
      <c r="U79" s="155"/>
      <c r="V79" s="55">
        <f>+'Ark1'!S647</f>
        <v>5.2681047765793512</v>
      </c>
      <c r="W79" s="53"/>
      <c r="X79" s="118"/>
      <c r="Y79" s="55">
        <f>+'Ark1'!T647</f>
        <v>4.9717514124293789</v>
      </c>
      <c r="Z79" s="53"/>
      <c r="AA79" s="74">
        <f>+'Ark1'!W647</f>
        <v>1.301147063858928</v>
      </c>
      <c r="AB79" s="74"/>
      <c r="AC79" s="74">
        <f>+'Ark1'!X647</f>
        <v>23.112480739599381</v>
      </c>
      <c r="AD79" s="74">
        <f>+'Ark1'!Y647</f>
        <v>8.6800205444273217</v>
      </c>
      <c r="AE79" s="74">
        <f>+'Ark1'!Z647</f>
        <v>7.3751925421076718</v>
      </c>
      <c r="AF79" s="155">
        <f>+'Ark1'!Z647</f>
        <v>7.3751925421076718</v>
      </c>
      <c r="AG79" s="55">
        <f>+'Ark1'!AA647</f>
        <v>1.3321867129230831</v>
      </c>
      <c r="AH79" s="55">
        <f>+'Ark1'!AB647</f>
        <v>1.7067265224807078</v>
      </c>
      <c r="AI79" s="74">
        <f>+'Ark1'!AC647</f>
        <v>9.6081604186276728</v>
      </c>
      <c r="AJ79" s="74">
        <f>+'Ark1'!AD647</f>
        <v>42.92745354067339</v>
      </c>
      <c r="AK79" s="74">
        <f>+'Ark1'!AE647</f>
        <v>45.466752377465525</v>
      </c>
      <c r="AL79" s="155">
        <f t="shared" si="26"/>
        <v>2.1030450749081906</v>
      </c>
      <c r="AM79" s="74">
        <f>+'Ark1'!AF647</f>
        <v>64.799201242511643</v>
      </c>
      <c r="AN79" s="47"/>
    </row>
    <row r="80" spans="1:41" ht="15.6">
      <c r="A80" s="47"/>
      <c r="B80" s="53">
        <f>+'Ark1'!C648</f>
        <v>2016</v>
      </c>
      <c r="C80" s="53">
        <f>+'Ark1'!G648</f>
        <v>1</v>
      </c>
      <c r="D80" s="54" t="s">
        <v>433</v>
      </c>
      <c r="E80" s="54">
        <f>+'Ark1'!H648</f>
        <v>2</v>
      </c>
      <c r="F80" s="54" t="s">
        <v>7</v>
      </c>
      <c r="G80" s="53">
        <f>+'Ark1'!Q648</f>
        <v>88</v>
      </c>
      <c r="H80" s="53"/>
      <c r="I80" s="352">
        <f>+'Ark1'!R648</f>
        <v>3173</v>
      </c>
      <c r="J80" s="53"/>
      <c r="K80" s="176">
        <f>+'Ark1'!AG648</f>
        <v>34.628979191479011</v>
      </c>
      <c r="L80" s="155"/>
      <c r="M80" s="176">
        <f>+'Ark1'!AH648</f>
        <v>1.3867002836432401</v>
      </c>
      <c r="N80" s="352"/>
      <c r="O80" s="350"/>
      <c r="P80" s="155">
        <f>+'Ark1'!U648</f>
        <v>10.803750393948938</v>
      </c>
      <c r="Q80" s="155"/>
      <c r="R80" s="350"/>
      <c r="S80" s="155"/>
      <c r="T80" s="155"/>
      <c r="U80" s="155"/>
      <c r="V80" s="55">
        <f>+'Ark1'!S648</f>
        <v>5.7387330601953996</v>
      </c>
      <c r="W80" s="53"/>
      <c r="X80" s="118"/>
      <c r="Y80" s="55">
        <f>+'Ark1'!T648</f>
        <v>4.1024267254963753</v>
      </c>
      <c r="Z80" s="53"/>
      <c r="AA80" s="74">
        <f>+'Ark1'!W648</f>
        <v>1.1660888748818152</v>
      </c>
      <c r="AB80" s="74"/>
      <c r="AC80" s="74">
        <f>+'Ark1'!X648</f>
        <v>21.273242987708802</v>
      </c>
      <c r="AD80" s="74">
        <f>+'Ark1'!Y648</f>
        <v>8.0995902930980179</v>
      </c>
      <c r="AE80" s="74">
        <f>+'Ark1'!Z648</f>
        <v>7.4326395229042896</v>
      </c>
      <c r="AF80" s="155">
        <f>+'Ark1'!Z648</f>
        <v>7.4326395229042896</v>
      </c>
      <c r="AG80" s="55">
        <f>+'Ark1'!AA648</f>
        <v>2.030682523632775</v>
      </c>
      <c r="AH80" s="55">
        <f>+'Ark1'!AB648</f>
        <v>1.9824085566649745</v>
      </c>
      <c r="AI80" s="74">
        <f>+'Ark1'!AC648</f>
        <v>16.570307372431802</v>
      </c>
      <c r="AJ80" s="74">
        <f>+'Ark1'!AD648</f>
        <v>61.126751674199845</v>
      </c>
      <c r="AK80" s="74">
        <f>+'Ark1'!AE648</f>
        <v>35.127097114068981</v>
      </c>
      <c r="AL80" s="155">
        <f t="shared" si="26"/>
        <v>1.882602009995056</v>
      </c>
      <c r="AM80" s="74">
        <f>+'Ark1'!AF648</f>
        <v>35.200798757488343</v>
      </c>
      <c r="AN80" s="47"/>
      <c r="AO80" s="2"/>
    </row>
    <row r="81" spans="1:47" ht="15.6">
      <c r="A81" s="47"/>
      <c r="B81" s="53">
        <f>+'Ark1'!C649</f>
        <v>2016</v>
      </c>
      <c r="C81" s="53">
        <f>+'Ark1'!G649</f>
        <v>2</v>
      </c>
      <c r="D81" s="54" t="s">
        <v>106</v>
      </c>
      <c r="E81" s="54">
        <f>+'Ark1'!H649</f>
        <v>1</v>
      </c>
      <c r="F81" s="54" t="s">
        <v>74</v>
      </c>
      <c r="G81" s="53">
        <f>+'Ark1'!Q649</f>
        <v>163</v>
      </c>
      <c r="H81" s="53"/>
      <c r="I81" s="352">
        <f>+'Ark1'!R649</f>
        <v>4767</v>
      </c>
      <c r="J81" s="53"/>
      <c r="K81" s="176">
        <f>+'Ark1'!AG649</f>
        <v>62.916143157209213</v>
      </c>
      <c r="L81" s="155"/>
      <c r="M81" s="176">
        <f>+'Ark1'!AH649</f>
        <v>0.3146633102580238</v>
      </c>
      <c r="N81" s="352"/>
      <c r="O81" s="350"/>
      <c r="P81" s="155">
        <f>+'Ark1'!U649</f>
        <v>12.321942521501999</v>
      </c>
      <c r="Q81" s="155"/>
      <c r="R81" s="350"/>
      <c r="S81" s="155"/>
      <c r="T81" s="155"/>
      <c r="U81" s="155"/>
      <c r="V81" s="55">
        <f>+'Ark1'!S649</f>
        <v>4.6165303125655548</v>
      </c>
      <c r="W81" s="53"/>
      <c r="X81" s="118"/>
      <c r="Y81" s="55">
        <f>+'Ark1'!T649</f>
        <v>4.3379483952171176</v>
      </c>
      <c r="Z81" s="53"/>
      <c r="AA81" s="74">
        <f>+'Ark1'!W649</f>
        <v>0.8181246066708624</v>
      </c>
      <c r="AB81" s="74"/>
      <c r="AC81" s="74">
        <f>+'Ark1'!X649</f>
        <v>31.571218795888395</v>
      </c>
      <c r="AD81" s="74">
        <f>+'Ark1'!Y649</f>
        <v>10.635619886721207</v>
      </c>
      <c r="AE81" s="74">
        <f>+'Ark1'!Z649</f>
        <v>7.8559650769445444</v>
      </c>
      <c r="AF81" s="155">
        <f>+'Ark1'!Z649</f>
        <v>7.8559650769445444</v>
      </c>
      <c r="AG81" s="55">
        <f>+'Ark1'!AA649</f>
        <v>1.3774699319169903</v>
      </c>
      <c r="AH81" s="55">
        <f>+'Ark1'!AB649</f>
        <v>1.7616860937376804</v>
      </c>
      <c r="AI81" s="74">
        <f>+'Ark1'!AC649</f>
        <v>30.212638006925943</v>
      </c>
      <c r="AJ81" s="74">
        <f>+'Ark1'!AD649</f>
        <v>45.668782283209879</v>
      </c>
      <c r="AK81" s="74">
        <f>+'Ark1'!AE649</f>
        <v>57.717908930153754</v>
      </c>
      <c r="AL81" s="155">
        <f t="shared" si="26"/>
        <v>2.6690916526559745</v>
      </c>
      <c r="AM81" s="74">
        <f>+'Ark1'!AF649</f>
        <v>64.777823073787204</v>
      </c>
      <c r="AN81" s="47"/>
      <c r="AO81" s="4"/>
    </row>
    <row r="82" spans="1:47" ht="15.6">
      <c r="A82" s="47"/>
      <c r="B82" s="53">
        <f>+'Ark1'!C650</f>
        <v>2016</v>
      </c>
      <c r="C82" s="53">
        <f>+'Ark1'!G650</f>
        <v>2</v>
      </c>
      <c r="D82" s="54" t="s">
        <v>106</v>
      </c>
      <c r="E82" s="54">
        <f>+'Ark1'!H650</f>
        <v>2</v>
      </c>
      <c r="F82" s="54" t="s">
        <v>7</v>
      </c>
      <c r="G82" s="53">
        <f>+'Ark1'!Q650</f>
        <v>135</v>
      </c>
      <c r="H82" s="53"/>
      <c r="I82" s="352">
        <f>+'Ark1'!R650</f>
        <v>2592</v>
      </c>
      <c r="J82" s="53"/>
      <c r="K82" s="176">
        <f>+'Ark1'!AG650</f>
        <v>37.083856842790787</v>
      </c>
      <c r="L82" s="155"/>
      <c r="M82" s="176">
        <f>+'Ark1'!AH650</f>
        <v>1.2345679012345681</v>
      </c>
      <c r="N82" s="352"/>
      <c r="O82" s="350"/>
      <c r="P82" s="155">
        <f>+'Ark1'!U650</f>
        <v>13.357098765432108</v>
      </c>
      <c r="Q82" s="155"/>
      <c r="R82" s="350"/>
      <c r="S82" s="155"/>
      <c r="T82" s="155"/>
      <c r="U82" s="155"/>
      <c r="V82" s="55">
        <f>+'Ark1'!S650</f>
        <v>5.0212191358024691</v>
      </c>
      <c r="W82" s="53"/>
      <c r="X82" s="118"/>
      <c r="Y82" s="55">
        <f>+'Ark1'!T650</f>
        <v>4.2206790123456788</v>
      </c>
      <c r="Z82" s="53"/>
      <c r="AA82" s="74">
        <f>+'Ark1'!W650</f>
        <v>0.27006172839506171</v>
      </c>
      <c r="AB82" s="74"/>
      <c r="AC82" s="74">
        <f>+'Ark1'!X650</f>
        <v>35.918209876543209</v>
      </c>
      <c r="AD82" s="74">
        <f>+'Ark1'!Y650</f>
        <v>10.956790123456788</v>
      </c>
      <c r="AE82" s="74">
        <f>+'Ark1'!Z650</f>
        <v>7.490479795746869</v>
      </c>
      <c r="AF82" s="155">
        <f>+'Ark1'!Z650</f>
        <v>7.490479795746869</v>
      </c>
      <c r="AG82" s="55">
        <f>+'Ark1'!AA650</f>
        <v>1.4742953102604788</v>
      </c>
      <c r="AH82" s="55">
        <f>+'Ark1'!AB650</f>
        <v>1.9833189002099216</v>
      </c>
      <c r="AI82" s="74">
        <f>+'Ark1'!AC650</f>
        <v>42.896498176788384</v>
      </c>
      <c r="AJ82" s="74">
        <f>+'Ark1'!AD650</f>
        <v>60.355450458467729</v>
      </c>
      <c r="AK82" s="74">
        <f>+'Ark1'!AE650</f>
        <v>51.54850946430075</v>
      </c>
      <c r="AL82" s="155">
        <f t="shared" si="26"/>
        <v>2.6601306185170972</v>
      </c>
      <c r="AM82" s="74">
        <f>+'Ark1'!AF650</f>
        <v>35.222176926212803</v>
      </c>
      <c r="AN82" s="47"/>
      <c r="AO82" s="5"/>
    </row>
    <row r="83" spans="1:47" ht="15.6">
      <c r="A83" s="47"/>
      <c r="B83" s="53">
        <f>+'Ark1'!C651</f>
        <v>2016</v>
      </c>
      <c r="C83" s="53">
        <f>+'Ark1'!G651</f>
        <v>3</v>
      </c>
      <c r="D83" s="54" t="s">
        <v>579</v>
      </c>
      <c r="E83" s="54">
        <f>+'Ark1'!H651</f>
        <v>1</v>
      </c>
      <c r="F83" s="54" t="s">
        <v>74</v>
      </c>
      <c r="G83" s="53">
        <f>+'Ark1'!Q651</f>
        <v>43</v>
      </c>
      <c r="H83" s="53"/>
      <c r="I83" s="352">
        <f>+'Ark1'!R651</f>
        <v>994</v>
      </c>
      <c r="J83" s="53"/>
      <c r="K83" s="176">
        <f>+'Ark1'!AG651</f>
        <v>37.833293746847538</v>
      </c>
      <c r="L83" s="155"/>
      <c r="M83" s="176">
        <f>+'Ark1'!AH651</f>
        <v>0.20120724346076463</v>
      </c>
      <c r="N83" s="352"/>
      <c r="O83" s="350"/>
      <c r="P83" s="155">
        <f>+'Ark1'!U651</f>
        <v>14.261971830985919</v>
      </c>
      <c r="Q83" s="155"/>
      <c r="R83" s="350"/>
      <c r="S83" s="155"/>
      <c r="T83" s="155"/>
      <c r="U83" s="155"/>
      <c r="V83" s="55">
        <f>+'Ark1'!S651</f>
        <v>5.3973843058350113</v>
      </c>
      <c r="W83" s="53"/>
      <c r="X83" s="118"/>
      <c r="Y83" s="55">
        <f>+'Ark1'!T651</f>
        <v>4.788732394366197</v>
      </c>
      <c r="Z83" s="53"/>
      <c r="AA83" s="74">
        <f>+'Ark1'!W651</f>
        <v>2.7162977867203209</v>
      </c>
      <c r="AB83" s="74"/>
      <c r="AC83" s="74">
        <f>+'Ark1'!X651</f>
        <v>38.329979879275641</v>
      </c>
      <c r="AD83" s="74">
        <f>+'Ark1'!Y651</f>
        <v>16.700201207243463</v>
      </c>
      <c r="AE83" s="74">
        <f>+'Ark1'!Z651</f>
        <v>8.5622964241810919</v>
      </c>
      <c r="AF83" s="155">
        <f>+'Ark1'!Z651</f>
        <v>8.5622964241810919</v>
      </c>
      <c r="AG83" s="55">
        <f>+'Ark1'!AA651</f>
        <v>1.6615043725113734</v>
      </c>
      <c r="AH83" s="55">
        <f>+'Ark1'!AB651</f>
        <v>2.1804033469404223</v>
      </c>
      <c r="AI83" s="74">
        <f>+'Ark1'!AC651</f>
        <v>24.11029455260115</v>
      </c>
      <c r="AJ83" s="74">
        <f>+'Ark1'!AD651</f>
        <v>62.717362261413648</v>
      </c>
      <c r="AK83" s="74">
        <f>+'Ark1'!AE651</f>
        <v>42.222858434847446</v>
      </c>
      <c r="AL83" s="155">
        <f t="shared" si="26"/>
        <v>2.6423858341099722</v>
      </c>
      <c r="AM83" s="74">
        <f>+'Ark1'!AF651</f>
        <v>32.675871137409601</v>
      </c>
      <c r="AN83" s="47"/>
      <c r="AO83" s="5"/>
    </row>
    <row r="84" spans="1:47" ht="15.6">
      <c r="A84" s="47"/>
      <c r="B84" s="53">
        <f>+'Ark1'!C652</f>
        <v>2016</v>
      </c>
      <c r="C84" s="53">
        <f>+'Ark1'!G652</f>
        <v>3</v>
      </c>
      <c r="D84" s="54" t="s">
        <v>579</v>
      </c>
      <c r="E84" s="54">
        <f>+'Ark1'!H652</f>
        <v>2</v>
      </c>
      <c r="F84" s="54" t="s">
        <v>7</v>
      </c>
      <c r="G84" s="53">
        <f>+'Ark1'!Q652</f>
        <v>45</v>
      </c>
      <c r="H84" s="53"/>
      <c r="I84" s="352">
        <f>+'Ark1'!R652</f>
        <v>2048</v>
      </c>
      <c r="J84" s="53"/>
      <c r="K84" s="176">
        <f>+'Ark1'!AG652</f>
        <v>62.166706253152448</v>
      </c>
      <c r="L84" s="155"/>
      <c r="M84" s="176">
        <f>+'Ark1'!AH652</f>
        <v>0</v>
      </c>
      <c r="N84" s="352"/>
      <c r="O84" s="350"/>
      <c r="P84" s="155">
        <f>+'Ark1'!U652</f>
        <v>11.374169921874998</v>
      </c>
      <c r="Q84" s="155"/>
      <c r="R84" s="350"/>
      <c r="S84" s="155"/>
      <c r="T84" s="155"/>
      <c r="U84" s="155"/>
      <c r="V84" s="55">
        <f>+'Ark1'!S652</f>
        <v>5.3671875</v>
      </c>
      <c r="W84" s="53"/>
      <c r="X84" s="118"/>
      <c r="Y84" s="55">
        <f>+'Ark1'!T652</f>
        <v>3.9599609375</v>
      </c>
      <c r="Z84" s="53"/>
      <c r="AA84" s="74">
        <f>+'Ark1'!W652</f>
        <v>0.244140625</v>
      </c>
      <c r="AB84" s="74"/>
      <c r="AC84" s="74">
        <f>+'Ark1'!X652</f>
        <v>24.853515625</v>
      </c>
      <c r="AD84" s="74">
        <f>+'Ark1'!Y652</f>
        <v>11.71875</v>
      </c>
      <c r="AE84" s="74">
        <f>+'Ark1'!Z652</f>
        <v>7.99268230961151</v>
      </c>
      <c r="AF84" s="155">
        <f>+'Ark1'!Z652</f>
        <v>7.99268230961151</v>
      </c>
      <c r="AG84" s="55">
        <f>+'Ark1'!AA652</f>
        <v>1.5964858564496436</v>
      </c>
      <c r="AH84" s="55">
        <f>+'Ark1'!AB652</f>
        <v>2.0915002835223619</v>
      </c>
      <c r="AI84" s="74">
        <f>+'Ark1'!AC652</f>
        <v>5.073008749511434</v>
      </c>
      <c r="AJ84" s="74">
        <f>+'Ark1'!AD652</f>
        <v>20.181163342899783</v>
      </c>
      <c r="AK84" s="74">
        <f>+'Ark1'!AE652</f>
        <v>6.4651226572586893</v>
      </c>
      <c r="AL84" s="155">
        <f t="shared" si="26"/>
        <v>2.1192048762736531</v>
      </c>
      <c r="AM84" s="74">
        <f>+'Ark1'!AF652</f>
        <v>67.324128862590399</v>
      </c>
      <c r="AN84" s="47"/>
      <c r="AO84" s="5"/>
    </row>
    <row r="85" spans="1:47" ht="15.6">
      <c r="A85" s="47"/>
      <c r="B85" s="53">
        <f>+'Ark1'!C653</f>
        <v>2016</v>
      </c>
      <c r="C85" s="53">
        <f>+'Ark1'!G653</f>
        <v>4</v>
      </c>
      <c r="D85" s="54" t="s">
        <v>107</v>
      </c>
      <c r="E85" s="54">
        <f>+'Ark1'!H653</f>
        <v>1</v>
      </c>
      <c r="F85" s="54" t="s">
        <v>74</v>
      </c>
      <c r="G85" s="53">
        <f>+'Ark1'!Q653</f>
        <v>82</v>
      </c>
      <c r="H85" s="53"/>
      <c r="I85" s="352">
        <f>+'Ark1'!R653</f>
        <v>2978</v>
      </c>
      <c r="J85" s="53"/>
      <c r="K85" s="176">
        <f>+'Ark1'!AG653</f>
        <v>84.698663038950187</v>
      </c>
      <c r="L85" s="155"/>
      <c r="M85" s="176">
        <f>+'Ark1'!AH653</f>
        <v>0</v>
      </c>
      <c r="N85" s="352"/>
      <c r="O85" s="350"/>
      <c r="P85" s="155">
        <f>+'Ark1'!U653</f>
        <v>17.478072531900565</v>
      </c>
      <c r="Q85" s="155"/>
      <c r="R85" s="350"/>
      <c r="S85" s="155"/>
      <c r="T85" s="155"/>
      <c r="U85" s="155"/>
      <c r="V85" s="55">
        <f>+'Ark1'!S653</f>
        <v>4.6648757555406322</v>
      </c>
      <c r="W85" s="53"/>
      <c r="X85" s="118"/>
      <c r="Y85" s="55">
        <f>+'Ark1'!T653</f>
        <v>4.8740765614506385</v>
      </c>
      <c r="Z85" s="53"/>
      <c r="AA85" s="74">
        <f>+'Ark1'!W653</f>
        <v>5.0369375419744804</v>
      </c>
      <c r="AB85" s="74"/>
      <c r="AC85" s="74">
        <f>+'Ark1'!X653</f>
        <v>55.809267965077218</v>
      </c>
      <c r="AD85" s="74">
        <f>+'Ark1'!Y653</f>
        <v>24.143720617864343</v>
      </c>
      <c r="AE85" s="74">
        <f>+'Ark1'!Z653</f>
        <v>7.6395184724153502</v>
      </c>
      <c r="AF85" s="155">
        <f>+'Ark1'!Z653</f>
        <v>7.6395184724153502</v>
      </c>
      <c r="AG85" s="55">
        <f>+'Ark1'!AA653</f>
        <v>1.7899752563685156</v>
      </c>
      <c r="AH85" s="55">
        <f>+'Ark1'!AB653</f>
        <v>2.4937651407219397</v>
      </c>
      <c r="AI85" s="74">
        <f>+'Ark1'!AC653</f>
        <v>40.522050394924648</v>
      </c>
      <c r="AJ85" s="74">
        <f>+'Ark1'!AD653</f>
        <v>63.242929928647079</v>
      </c>
      <c r="AK85" s="74">
        <f>+'Ark1'!AE653</f>
        <v>64.727630245925255</v>
      </c>
      <c r="AL85" s="155">
        <f t="shared" si="26"/>
        <v>3.7467391304347735</v>
      </c>
      <c r="AM85" s="74">
        <f>+'Ark1'!AF653</f>
        <v>81.232951445717376</v>
      </c>
      <c r="AN85" s="47"/>
      <c r="AO85" s="5"/>
    </row>
    <row r="86" spans="1:47" ht="15.6">
      <c r="A86" s="47"/>
      <c r="B86" s="53">
        <f>+'Ark1'!C654</f>
        <v>2016</v>
      </c>
      <c r="C86" s="53">
        <f>+'Ark1'!G654</f>
        <v>4</v>
      </c>
      <c r="D86" s="54" t="s">
        <v>107</v>
      </c>
      <c r="E86" s="54">
        <f>+'Ark1'!H654</f>
        <v>2</v>
      </c>
      <c r="F86" s="54" t="s">
        <v>7</v>
      </c>
      <c r="G86" s="53">
        <f>+'Ark1'!Q654</f>
        <v>24</v>
      </c>
      <c r="H86" s="53"/>
      <c r="I86" s="352">
        <f>+'Ark1'!R654</f>
        <v>688</v>
      </c>
      <c r="J86" s="53"/>
      <c r="K86" s="176">
        <f>+'Ark1'!AG654</f>
        <v>15.301336961049818</v>
      </c>
      <c r="L86" s="155"/>
      <c r="M86" s="176">
        <f>+'Ark1'!AH654</f>
        <v>0</v>
      </c>
      <c r="N86" s="352"/>
      <c r="O86" s="350"/>
      <c r="P86" s="155">
        <f>+'Ark1'!U654</f>
        <v>13.66729651162791</v>
      </c>
      <c r="Q86" s="155"/>
      <c r="R86" s="350"/>
      <c r="S86" s="155"/>
      <c r="T86" s="155"/>
      <c r="U86" s="155"/>
      <c r="V86" s="55">
        <f>+'Ark1'!S654</f>
        <v>4.6875</v>
      </c>
      <c r="W86" s="53"/>
      <c r="X86" s="118"/>
      <c r="Y86" s="55">
        <f>+'Ark1'!T654</f>
        <v>4.4418604651162781</v>
      </c>
      <c r="Z86" s="53"/>
      <c r="AA86" s="74">
        <f>+'Ark1'!W654</f>
        <v>2.9069767441860459</v>
      </c>
      <c r="AB86" s="74"/>
      <c r="AC86" s="74">
        <f>+'Ark1'!X654</f>
        <v>41.424418604651159</v>
      </c>
      <c r="AD86" s="74">
        <f>+'Ark1'!Y654</f>
        <v>16.424418604651173</v>
      </c>
      <c r="AE86" s="74">
        <f>+'Ark1'!Z654</f>
        <v>8.473370922140349</v>
      </c>
      <c r="AF86" s="155">
        <f>+'Ark1'!Z654</f>
        <v>8.473370922140349</v>
      </c>
      <c r="AG86" s="55">
        <f>+'Ark1'!AA654</f>
        <v>1.4304681397490857</v>
      </c>
      <c r="AH86" s="55">
        <f>+'Ark1'!AB654</f>
        <v>2.5732508223030854</v>
      </c>
      <c r="AI86" s="74">
        <f>+'Ark1'!AC654</f>
        <v>53.507346190764473</v>
      </c>
      <c r="AJ86" s="74">
        <f>+'Ark1'!AD654</f>
        <v>79.335790561265284</v>
      </c>
      <c r="AK86" s="74">
        <f>+'Ark1'!AE654</f>
        <v>58.993185758275906</v>
      </c>
      <c r="AL86" s="155">
        <f t="shared" si="26"/>
        <v>2.9156899224806208</v>
      </c>
      <c r="AM86" s="74">
        <f>+'Ark1'!AF654</f>
        <v>18.767048554282596</v>
      </c>
      <c r="AN86" s="47"/>
      <c r="AO86" s="5"/>
    </row>
    <row r="87" spans="1:47" ht="15.6">
      <c r="A87" s="47"/>
      <c r="B87" s="47"/>
      <c r="C87" s="47"/>
      <c r="D87" s="47"/>
      <c r="E87" s="47"/>
      <c r="F87" s="47"/>
      <c r="G87" s="47"/>
      <c r="H87" s="47"/>
      <c r="I87" s="336"/>
      <c r="J87" s="47"/>
      <c r="K87" s="90"/>
      <c r="L87" s="90"/>
      <c r="M87" s="90"/>
      <c r="N87" s="336"/>
      <c r="O87" s="350"/>
      <c r="P87" s="90"/>
      <c r="Q87" s="90"/>
      <c r="R87" s="350"/>
      <c r="S87" s="90"/>
      <c r="T87" s="90"/>
      <c r="U87" s="90"/>
      <c r="V87" s="47"/>
      <c r="W87" s="47"/>
      <c r="X87" s="118"/>
      <c r="Y87" s="47"/>
      <c r="Z87" s="47"/>
      <c r="AA87" s="71"/>
      <c r="AB87" s="71"/>
      <c r="AC87" s="71"/>
      <c r="AD87" s="71"/>
      <c r="AE87" s="71"/>
      <c r="AF87" s="90"/>
      <c r="AG87" s="47"/>
      <c r="AH87" s="47"/>
      <c r="AI87" s="71"/>
      <c r="AJ87" s="71"/>
      <c r="AK87" s="71"/>
      <c r="AL87" s="90"/>
      <c r="AM87" s="71"/>
      <c r="AN87" s="47"/>
    </row>
    <row r="88" spans="1:47" ht="15.6">
      <c r="A88" s="47"/>
      <c r="B88" s="47"/>
      <c r="C88" s="47"/>
      <c r="D88" s="47"/>
      <c r="E88" s="47"/>
      <c r="F88" s="47"/>
      <c r="G88" s="47"/>
      <c r="H88" s="47"/>
      <c r="I88" s="336"/>
      <c r="J88" s="47"/>
      <c r="K88" s="90"/>
      <c r="L88" s="90"/>
      <c r="M88" s="90"/>
      <c r="N88" s="336"/>
      <c r="O88" s="336"/>
      <c r="P88" s="90"/>
      <c r="Q88" s="90"/>
      <c r="R88" s="350"/>
      <c r="S88" s="90"/>
      <c r="T88" s="90"/>
      <c r="U88" s="90"/>
      <c r="V88" s="47"/>
      <c r="W88" s="47"/>
      <c r="X88" s="47"/>
      <c r="Y88" s="47"/>
      <c r="Z88" s="47"/>
      <c r="AA88" s="71"/>
      <c r="AB88" s="71"/>
      <c r="AC88" s="71"/>
      <c r="AD88" s="71"/>
      <c r="AE88" s="71"/>
      <c r="AF88" s="90"/>
      <c r="AG88" s="47"/>
      <c r="AH88" s="47"/>
      <c r="AI88" s="71"/>
      <c r="AJ88" s="71"/>
      <c r="AK88" s="71"/>
      <c r="AL88" s="90"/>
      <c r="AM88" s="71"/>
      <c r="AN88" s="47"/>
    </row>
    <row r="89" spans="1:47">
      <c r="G89" s="14"/>
      <c r="H89" s="14"/>
      <c r="I89" s="522"/>
      <c r="J89" s="14"/>
      <c r="K89" s="157"/>
      <c r="V89" s="3"/>
      <c r="W89" s="3"/>
      <c r="X89" s="3"/>
      <c r="Y89" s="3"/>
      <c r="AB89" s="202"/>
      <c r="AH89" s="1"/>
      <c r="AN89" s="1"/>
      <c r="AO89" s="1"/>
      <c r="AP89" s="1"/>
      <c r="AQ89" s="1"/>
      <c r="AR89" s="1"/>
      <c r="AS89" s="1"/>
      <c r="AT89" s="1"/>
    </row>
    <row r="90" spans="1:47">
      <c r="G90" s="14"/>
      <c r="H90" s="14"/>
      <c r="I90" s="522"/>
      <c r="J90" s="14"/>
      <c r="K90" s="157"/>
      <c r="L90" s="157"/>
      <c r="V90" s="3"/>
      <c r="W90" s="3"/>
      <c r="X90" s="3"/>
      <c r="Y90" s="3"/>
      <c r="AB90" s="202"/>
      <c r="AH90" s="1"/>
      <c r="AN90" s="1"/>
      <c r="AO90" s="1"/>
      <c r="AP90" s="1"/>
      <c r="AQ90" s="1"/>
      <c r="AR90" s="1"/>
      <c r="AS90" s="1"/>
      <c r="AT90" s="1"/>
      <c r="AU90" s="14"/>
    </row>
    <row r="91" spans="1:47">
      <c r="G91" s="14"/>
      <c r="H91" s="14"/>
      <c r="I91" s="522"/>
      <c r="J91" s="14"/>
      <c r="K91" s="157"/>
      <c r="L91" s="157"/>
      <c r="V91" s="3"/>
      <c r="W91" s="3"/>
      <c r="X91" s="3"/>
      <c r="Y91" s="3"/>
      <c r="AB91" s="202"/>
      <c r="AH91" s="1"/>
      <c r="AN91" s="1"/>
      <c r="AO91" s="1"/>
      <c r="AP91" s="1"/>
      <c r="AQ91" s="1"/>
      <c r="AR91" s="1"/>
      <c r="AS91" s="1"/>
      <c r="AT91" s="1"/>
      <c r="AU91" s="14"/>
    </row>
    <row r="92" spans="1:47">
      <c r="G92" s="14"/>
      <c r="H92" s="14"/>
      <c r="I92" s="522"/>
      <c r="J92" s="14"/>
      <c r="K92" s="157"/>
      <c r="L92" s="157"/>
      <c r="V92" s="3"/>
      <c r="W92" s="3"/>
      <c r="X92" s="3"/>
      <c r="Y92" s="3"/>
      <c r="AB92" s="202"/>
      <c r="AH92" s="1"/>
      <c r="AN92" s="1"/>
      <c r="AO92" s="1"/>
      <c r="AP92" s="1"/>
      <c r="AQ92" s="1"/>
      <c r="AR92" s="1"/>
      <c r="AS92" s="1"/>
      <c r="AT92" s="1"/>
      <c r="AU92" s="14"/>
    </row>
    <row r="93" spans="1:47">
      <c r="G93" s="14"/>
      <c r="H93" s="14"/>
      <c r="I93" s="522"/>
      <c r="J93" s="14"/>
      <c r="K93" s="157"/>
      <c r="L93" s="157"/>
      <c r="V93" s="3"/>
      <c r="W93" s="3"/>
      <c r="X93" s="3"/>
      <c r="Y93" s="3"/>
      <c r="AB93" s="202"/>
      <c r="AH93" s="1"/>
      <c r="AN93" s="1"/>
      <c r="AO93" s="1"/>
      <c r="AP93" s="1"/>
      <c r="AQ93" s="1"/>
      <c r="AR93" s="1"/>
      <c r="AS93" s="1"/>
      <c r="AT93" s="1"/>
      <c r="AU93" s="14"/>
    </row>
    <row r="94" spans="1:47">
      <c r="G94" s="14"/>
      <c r="H94" s="14"/>
      <c r="I94" s="522"/>
      <c r="J94" s="14"/>
      <c r="K94" s="157"/>
      <c r="L94" s="157"/>
      <c r="V94" s="3"/>
      <c r="W94" s="3"/>
      <c r="X94" s="3"/>
      <c r="Y94" s="3"/>
      <c r="AB94" s="202"/>
      <c r="AH94" s="1"/>
      <c r="AN94" s="1"/>
      <c r="AO94" s="1"/>
      <c r="AP94" s="1"/>
      <c r="AQ94" s="1"/>
      <c r="AR94" s="1"/>
      <c r="AS94" s="1"/>
      <c r="AT94" s="1"/>
      <c r="AU94" s="14"/>
    </row>
    <row r="95" spans="1:47">
      <c r="G95" s="14"/>
      <c r="H95" s="14"/>
      <c r="I95" s="522"/>
      <c r="J95" s="14"/>
      <c r="K95" s="157"/>
      <c r="L95" s="157"/>
      <c r="V95" s="3"/>
      <c r="W95" s="3"/>
      <c r="X95" s="3"/>
      <c r="Y95" s="3"/>
      <c r="AB95" s="202"/>
      <c r="AH95" s="1"/>
      <c r="AN95" s="1"/>
      <c r="AO95" s="1"/>
      <c r="AP95" s="1"/>
      <c r="AQ95" s="1"/>
      <c r="AR95" s="1"/>
      <c r="AS95" s="1"/>
      <c r="AT95" s="1"/>
      <c r="AU95" s="14"/>
    </row>
    <row r="96" spans="1:47">
      <c r="G96" s="14"/>
      <c r="H96" s="14"/>
      <c r="I96" s="522"/>
      <c r="J96" s="14"/>
      <c r="K96" s="157"/>
      <c r="L96" s="157"/>
      <c r="V96" s="3"/>
      <c r="W96" s="3"/>
      <c r="X96" s="3"/>
      <c r="Y96" s="3"/>
      <c r="AB96" s="202"/>
      <c r="AH96" s="1"/>
      <c r="AN96" s="1"/>
      <c r="AO96" s="1"/>
      <c r="AP96" s="1"/>
      <c r="AQ96" s="1"/>
      <c r="AR96" s="1"/>
      <c r="AS96" s="1"/>
      <c r="AT96" s="1"/>
      <c r="AU96" s="14"/>
    </row>
    <row r="97" spans="7:47">
      <c r="G97" s="14"/>
      <c r="H97" s="14"/>
      <c r="I97" s="522"/>
      <c r="J97" s="14"/>
      <c r="K97" s="157"/>
      <c r="L97" s="157"/>
      <c r="V97" s="3"/>
      <c r="W97" s="3"/>
      <c r="X97" s="3"/>
      <c r="Y97" s="3"/>
      <c r="AB97" s="202"/>
      <c r="AH97" s="1"/>
      <c r="AN97" s="1"/>
      <c r="AO97" s="1"/>
      <c r="AP97" s="1"/>
      <c r="AQ97" s="1"/>
      <c r="AR97" s="1"/>
      <c r="AS97" s="1"/>
      <c r="AT97" s="1"/>
      <c r="AU97" s="14"/>
    </row>
    <row r="98" spans="7:47">
      <c r="G98" s="14"/>
      <c r="H98" s="14"/>
      <c r="I98" s="522"/>
      <c r="J98" s="14"/>
      <c r="K98" s="157"/>
      <c r="L98" s="157"/>
      <c r="V98" s="3"/>
      <c r="W98" s="3"/>
      <c r="X98" s="3"/>
      <c r="Y98" s="3"/>
      <c r="AB98" s="202"/>
      <c r="AH98" s="1"/>
      <c r="AN98" s="1"/>
      <c r="AO98" s="1"/>
      <c r="AP98" s="1"/>
      <c r="AQ98" s="1"/>
      <c r="AR98" s="1"/>
      <c r="AS98" s="1"/>
      <c r="AT98" s="1"/>
      <c r="AU98" s="14"/>
    </row>
    <row r="99" spans="7:47">
      <c r="G99" s="14"/>
      <c r="H99" s="14"/>
      <c r="I99" s="522"/>
      <c r="J99" s="14"/>
      <c r="K99" s="157"/>
      <c r="L99" s="157"/>
      <c r="V99" s="3"/>
      <c r="W99" s="3"/>
      <c r="X99" s="3"/>
      <c r="Y99" s="3"/>
      <c r="AB99" s="202"/>
      <c r="AH99" s="1"/>
      <c r="AN99" s="1"/>
      <c r="AO99" s="1"/>
      <c r="AP99" s="1"/>
      <c r="AQ99" s="1"/>
      <c r="AR99" s="1"/>
      <c r="AS99" s="1"/>
      <c r="AT99" s="1"/>
      <c r="AU99" s="14"/>
    </row>
    <row r="100" spans="7:47">
      <c r="G100" s="14"/>
      <c r="H100" s="14"/>
      <c r="I100" s="522"/>
      <c r="J100" s="14"/>
      <c r="K100" s="157"/>
      <c r="L100" s="157"/>
      <c r="V100" s="3"/>
      <c r="W100" s="3"/>
      <c r="X100" s="3"/>
      <c r="Y100" s="3"/>
      <c r="AB100" s="202"/>
      <c r="AH100" s="1"/>
      <c r="AN100" s="1"/>
      <c r="AO100" s="1"/>
      <c r="AP100" s="1"/>
      <c r="AQ100" s="1"/>
      <c r="AR100" s="1"/>
      <c r="AS100" s="1"/>
      <c r="AT100" s="1"/>
      <c r="AU100" s="14"/>
    </row>
    <row r="101" spans="7:47">
      <c r="G101" s="14"/>
      <c r="H101" s="14"/>
      <c r="I101" s="522"/>
      <c r="J101" s="14"/>
      <c r="K101" s="157"/>
      <c r="L101" s="157"/>
      <c r="V101" s="3"/>
      <c r="W101" s="3"/>
      <c r="X101" s="3"/>
      <c r="Y101" s="3"/>
      <c r="AB101" s="202"/>
      <c r="AH101" s="1"/>
      <c r="AN101" s="1"/>
      <c r="AO101" s="1"/>
      <c r="AP101" s="1"/>
      <c r="AQ101" s="1"/>
      <c r="AR101" s="1"/>
      <c r="AS101" s="1"/>
      <c r="AT101" s="1"/>
      <c r="AU101" s="14"/>
    </row>
    <row r="102" spans="7:47">
      <c r="G102" s="14"/>
      <c r="H102" s="14"/>
      <c r="I102" s="522"/>
      <c r="J102" s="14"/>
      <c r="K102" s="157"/>
      <c r="L102" s="157"/>
      <c r="V102" s="3"/>
      <c r="W102" s="3"/>
      <c r="X102" s="3"/>
      <c r="Y102" s="3"/>
      <c r="AB102" s="202"/>
      <c r="AH102" s="1"/>
      <c r="AN102" s="1"/>
      <c r="AO102" s="1"/>
      <c r="AP102" s="1"/>
      <c r="AQ102" s="1"/>
      <c r="AR102" s="1"/>
      <c r="AS102" s="1"/>
      <c r="AT102" s="1"/>
      <c r="AU102" s="14"/>
    </row>
    <row r="103" spans="7:47">
      <c r="G103" s="14"/>
      <c r="H103" s="14"/>
      <c r="I103" s="522"/>
      <c r="J103" s="14"/>
      <c r="K103" s="157"/>
      <c r="L103" s="157"/>
      <c r="V103" s="3"/>
      <c r="W103" s="3"/>
      <c r="X103" s="3"/>
      <c r="Y103" s="3"/>
      <c r="AB103" s="202"/>
      <c r="AH103" s="1"/>
      <c r="AN103" s="1"/>
      <c r="AO103" s="1"/>
      <c r="AP103" s="1"/>
      <c r="AQ103" s="1"/>
      <c r="AR103" s="1"/>
      <c r="AS103" s="1"/>
      <c r="AT103" s="1"/>
      <c r="AU103" s="14"/>
    </row>
    <row r="104" spans="7:47">
      <c r="G104" s="14"/>
      <c r="H104" s="14"/>
      <c r="I104" s="522"/>
      <c r="J104" s="14"/>
      <c r="K104" s="157"/>
      <c r="L104" s="157"/>
      <c r="V104" s="3"/>
      <c r="W104" s="3"/>
      <c r="X104" s="3"/>
      <c r="Y104" s="3"/>
      <c r="AB104" s="202"/>
      <c r="AH104" s="1"/>
      <c r="AN104" s="1"/>
      <c r="AO104" s="1"/>
      <c r="AP104" s="1"/>
      <c r="AQ104" s="1"/>
      <c r="AR104" s="1"/>
      <c r="AS104" s="1"/>
      <c r="AT104" s="1"/>
      <c r="AU104" s="14"/>
    </row>
    <row r="105" spans="7:47">
      <c r="G105" s="14"/>
      <c r="H105" s="14"/>
      <c r="I105" s="522"/>
      <c r="J105" s="14"/>
      <c r="K105" s="157"/>
      <c r="L105" s="157"/>
      <c r="V105" s="3"/>
      <c r="W105" s="3"/>
      <c r="X105" s="3"/>
      <c r="Y105" s="3"/>
      <c r="AB105" s="202"/>
      <c r="AH105" s="1"/>
      <c r="AN105" s="1"/>
      <c r="AO105" s="1"/>
      <c r="AP105" s="1"/>
      <c r="AQ105" s="1"/>
      <c r="AR105" s="1"/>
      <c r="AS105" s="1"/>
      <c r="AT105" s="1"/>
      <c r="AU105" s="14"/>
    </row>
    <row r="106" spans="7:47">
      <c r="G106" s="14"/>
      <c r="H106" s="14"/>
      <c r="I106" s="522"/>
      <c r="J106" s="14"/>
      <c r="K106" s="157"/>
      <c r="L106" s="157"/>
      <c r="V106" s="3"/>
      <c r="W106" s="3"/>
      <c r="X106" s="3"/>
      <c r="Y106" s="3"/>
      <c r="AB106" s="202"/>
      <c r="AH106" s="1"/>
      <c r="AN106" s="1"/>
      <c r="AO106" s="1"/>
      <c r="AP106" s="1"/>
      <c r="AQ106" s="1"/>
      <c r="AR106" s="1"/>
      <c r="AS106" s="1"/>
      <c r="AT106" s="1"/>
      <c r="AU106" s="14"/>
    </row>
    <row r="107" spans="7:47">
      <c r="G107" s="14"/>
      <c r="H107" s="14"/>
      <c r="I107" s="522"/>
      <c r="J107" s="14"/>
      <c r="K107" s="157"/>
      <c r="L107" s="157"/>
      <c r="V107" s="3"/>
      <c r="W107" s="3"/>
      <c r="X107" s="3"/>
      <c r="Y107" s="3"/>
      <c r="AB107" s="202"/>
      <c r="AH107" s="1"/>
      <c r="AN107" s="1"/>
      <c r="AO107" s="1"/>
      <c r="AP107" s="1"/>
      <c r="AQ107" s="1"/>
      <c r="AR107" s="1"/>
      <c r="AS107" s="1"/>
      <c r="AT107" s="1"/>
      <c r="AU107" s="14"/>
    </row>
    <row r="108" spans="7:47">
      <c r="G108" s="14"/>
      <c r="H108" s="14"/>
      <c r="I108" s="522"/>
      <c r="J108" s="14"/>
      <c r="K108" s="157"/>
      <c r="L108" s="157"/>
      <c r="V108" s="3"/>
      <c r="W108" s="3"/>
      <c r="X108" s="3"/>
      <c r="Y108" s="3"/>
      <c r="AB108" s="202"/>
      <c r="AH108" s="1"/>
      <c r="AN108" s="1"/>
      <c r="AO108" s="1"/>
      <c r="AP108" s="1"/>
      <c r="AQ108" s="1"/>
      <c r="AR108" s="1"/>
      <c r="AS108" s="1"/>
      <c r="AT108" s="1"/>
      <c r="AU108" s="14"/>
    </row>
    <row r="109" spans="7:47">
      <c r="G109" s="14"/>
      <c r="H109" s="14"/>
      <c r="I109" s="522"/>
      <c r="J109" s="14"/>
      <c r="K109" s="157"/>
      <c r="L109" s="157"/>
      <c r="V109" s="3"/>
      <c r="W109" s="3"/>
      <c r="X109" s="3"/>
      <c r="Y109" s="3"/>
      <c r="AB109" s="202"/>
      <c r="AH109" s="1"/>
      <c r="AN109" s="1"/>
      <c r="AO109" s="1"/>
      <c r="AP109" s="1"/>
      <c r="AQ109" s="1"/>
      <c r="AR109" s="1"/>
      <c r="AS109" s="1"/>
      <c r="AT109" s="1"/>
      <c r="AU109" s="14"/>
    </row>
    <row r="110" spans="7:47">
      <c r="G110" s="14"/>
      <c r="H110" s="14"/>
      <c r="I110" s="522"/>
      <c r="J110" s="14"/>
      <c r="K110" s="157"/>
      <c r="L110" s="157"/>
      <c r="V110" s="3"/>
      <c r="W110" s="3"/>
      <c r="X110" s="3"/>
      <c r="Y110" s="3"/>
      <c r="AB110" s="202"/>
      <c r="AH110" s="1"/>
      <c r="AN110" s="1"/>
      <c r="AO110" s="1"/>
      <c r="AP110" s="1"/>
      <c r="AQ110" s="1"/>
      <c r="AR110" s="1"/>
      <c r="AS110" s="1"/>
      <c r="AT110" s="1"/>
      <c r="AU110" s="14"/>
    </row>
    <row r="111" spans="7:47">
      <c r="G111" s="14"/>
      <c r="H111" s="14"/>
      <c r="I111" s="522"/>
      <c r="J111" s="14"/>
      <c r="K111" s="157"/>
      <c r="L111" s="157"/>
      <c r="V111" s="3"/>
      <c r="W111" s="3"/>
      <c r="X111" s="3"/>
      <c r="Y111" s="3"/>
      <c r="AB111" s="202"/>
      <c r="AH111" s="1"/>
      <c r="AN111" s="1"/>
      <c r="AO111" s="1"/>
      <c r="AP111" s="1"/>
      <c r="AQ111" s="1"/>
      <c r="AR111" s="1"/>
      <c r="AS111" s="1"/>
      <c r="AT111" s="1"/>
      <c r="AU111" s="14"/>
    </row>
    <row r="112" spans="7:47">
      <c r="G112" s="14"/>
      <c r="H112" s="14"/>
      <c r="I112" s="522"/>
      <c r="J112" s="14"/>
      <c r="K112" s="157"/>
      <c r="L112" s="157"/>
      <c r="V112" s="3"/>
      <c r="W112" s="3"/>
      <c r="X112" s="3"/>
      <c r="Y112" s="3"/>
      <c r="AB112" s="202"/>
      <c r="AH112" s="1"/>
      <c r="AN112" s="1"/>
      <c r="AO112" s="1"/>
      <c r="AP112" s="1"/>
      <c r="AQ112" s="1"/>
      <c r="AR112" s="1"/>
      <c r="AS112" s="1"/>
      <c r="AT112" s="1"/>
      <c r="AU112" s="14"/>
    </row>
    <row r="113" spans="7:47">
      <c r="G113" s="14"/>
      <c r="H113" s="14"/>
      <c r="I113" s="522"/>
      <c r="J113" s="14"/>
      <c r="K113" s="157"/>
      <c r="L113" s="157"/>
      <c r="V113" s="3"/>
      <c r="W113" s="3"/>
      <c r="X113" s="3"/>
      <c r="Y113" s="3"/>
      <c r="AB113" s="202"/>
      <c r="AH113" s="1"/>
      <c r="AN113" s="1"/>
      <c r="AO113" s="1"/>
      <c r="AP113" s="1"/>
      <c r="AQ113" s="1"/>
      <c r="AR113" s="1"/>
      <c r="AS113" s="1"/>
      <c r="AT113" s="1"/>
      <c r="AU113" s="14"/>
    </row>
    <row r="114" spans="7:47">
      <c r="G114" s="14"/>
      <c r="H114" s="14"/>
      <c r="I114" s="522"/>
      <c r="J114" s="14"/>
      <c r="K114" s="157"/>
      <c r="L114" s="157"/>
      <c r="V114" s="3"/>
      <c r="W114" s="3"/>
      <c r="X114" s="3"/>
      <c r="Y114" s="3"/>
      <c r="AB114" s="202"/>
      <c r="AH114" s="1"/>
      <c r="AN114" s="1"/>
      <c r="AO114" s="1"/>
      <c r="AP114" s="1"/>
      <c r="AQ114" s="1"/>
      <c r="AR114" s="1"/>
      <c r="AS114" s="1"/>
      <c r="AT114" s="1"/>
      <c r="AU114" s="14"/>
    </row>
    <row r="115" spans="7:47">
      <c r="G115" s="14"/>
      <c r="H115" s="14"/>
      <c r="I115" s="522"/>
      <c r="J115" s="14"/>
      <c r="K115" s="157"/>
      <c r="L115" s="157"/>
      <c r="V115" s="3"/>
      <c r="W115" s="3"/>
      <c r="X115" s="3"/>
      <c r="Y115" s="3"/>
      <c r="AB115" s="202"/>
      <c r="AH115" s="1"/>
      <c r="AN115" s="1"/>
      <c r="AO115" s="1"/>
      <c r="AP115" s="1"/>
      <c r="AQ115" s="1"/>
      <c r="AR115" s="1"/>
      <c r="AS115" s="1"/>
      <c r="AT115" s="1"/>
      <c r="AU115" s="14"/>
    </row>
    <row r="116" spans="7:47">
      <c r="G116" s="14"/>
      <c r="H116" s="14"/>
      <c r="I116" s="522"/>
      <c r="J116" s="14"/>
      <c r="K116" s="157"/>
      <c r="L116" s="157"/>
      <c r="V116" s="3"/>
      <c r="W116" s="3"/>
      <c r="X116" s="3"/>
      <c r="Y116" s="3"/>
      <c r="AB116" s="202"/>
      <c r="AH116" s="1"/>
      <c r="AN116" s="1"/>
      <c r="AO116" s="1"/>
      <c r="AP116" s="1"/>
      <c r="AQ116" s="1"/>
      <c r="AR116" s="1"/>
      <c r="AS116" s="1"/>
      <c r="AT116" s="1"/>
      <c r="AU116" s="14"/>
    </row>
    <row r="117" spans="7:47">
      <c r="G117" s="14"/>
      <c r="H117" s="14"/>
      <c r="I117" s="522"/>
      <c r="J117" s="14"/>
      <c r="K117" s="157"/>
      <c r="L117" s="157"/>
      <c r="V117" s="3"/>
      <c r="W117" s="3"/>
      <c r="X117" s="3"/>
      <c r="Y117" s="3"/>
      <c r="AB117" s="202"/>
      <c r="AH117" s="1"/>
      <c r="AN117" s="1"/>
      <c r="AO117" s="1"/>
      <c r="AP117" s="1"/>
      <c r="AQ117" s="1"/>
      <c r="AR117" s="1"/>
      <c r="AS117" s="1"/>
      <c r="AT117" s="1"/>
      <c r="AU117" s="14"/>
    </row>
    <row r="118" spans="7:47">
      <c r="G118" s="14"/>
      <c r="H118" s="14"/>
      <c r="I118" s="522"/>
      <c r="J118" s="14"/>
      <c r="K118" s="157"/>
      <c r="L118" s="157"/>
      <c r="V118" s="3"/>
      <c r="W118" s="3"/>
      <c r="X118" s="3"/>
      <c r="Y118" s="3"/>
      <c r="AB118" s="202"/>
      <c r="AH118" s="1"/>
      <c r="AN118" s="1"/>
      <c r="AO118" s="1"/>
      <c r="AP118" s="1"/>
      <c r="AQ118" s="1"/>
      <c r="AR118" s="1"/>
      <c r="AS118" s="1"/>
      <c r="AT118" s="1"/>
      <c r="AU118" s="14"/>
    </row>
    <row r="119" spans="7:47">
      <c r="G119" s="14"/>
      <c r="H119" s="14"/>
      <c r="I119" s="522"/>
      <c r="J119" s="14"/>
      <c r="K119" s="157"/>
      <c r="L119" s="157"/>
      <c r="V119" s="3"/>
      <c r="W119" s="3"/>
      <c r="X119" s="3"/>
      <c r="Y119" s="3"/>
      <c r="AB119" s="202"/>
      <c r="AH119" s="1"/>
      <c r="AN119" s="1"/>
      <c r="AO119" s="1"/>
      <c r="AP119" s="1"/>
      <c r="AQ119" s="1"/>
      <c r="AR119" s="1"/>
      <c r="AS119" s="1"/>
      <c r="AT119" s="1"/>
      <c r="AU119" s="14"/>
    </row>
    <row r="120" spans="7:47">
      <c r="G120" s="14"/>
      <c r="H120" s="14"/>
      <c r="I120" s="522"/>
      <c r="J120" s="14"/>
      <c r="K120" s="157"/>
      <c r="L120" s="157"/>
      <c r="V120" s="3"/>
      <c r="W120" s="3"/>
      <c r="X120" s="3"/>
      <c r="Y120" s="3"/>
      <c r="AB120" s="202"/>
      <c r="AH120" s="1"/>
      <c r="AN120" s="1"/>
      <c r="AO120" s="1"/>
      <c r="AP120" s="1"/>
      <c r="AQ120" s="1"/>
      <c r="AR120" s="1"/>
      <c r="AS120" s="1"/>
      <c r="AT120" s="1"/>
      <c r="AU120" s="14"/>
    </row>
    <row r="121" spans="7:47">
      <c r="G121" s="14"/>
      <c r="H121" s="14"/>
      <c r="I121" s="522"/>
      <c r="J121" s="14"/>
      <c r="K121" s="157"/>
      <c r="L121" s="157"/>
      <c r="V121" s="3"/>
      <c r="W121" s="3"/>
      <c r="X121" s="3"/>
      <c r="Y121" s="3"/>
      <c r="AB121" s="202"/>
      <c r="AH121" s="1"/>
      <c r="AN121" s="1"/>
      <c r="AO121" s="1"/>
      <c r="AP121" s="1"/>
      <c r="AQ121" s="1"/>
      <c r="AR121" s="1"/>
      <c r="AS121" s="1"/>
      <c r="AT121" s="1"/>
      <c r="AU121" s="14"/>
    </row>
    <row r="122" spans="7:47">
      <c r="G122" s="14"/>
      <c r="H122" s="14"/>
      <c r="I122" s="522"/>
      <c r="J122" s="14"/>
      <c r="K122" s="157"/>
      <c r="L122" s="157"/>
      <c r="V122" s="3"/>
      <c r="W122" s="3"/>
      <c r="X122" s="3"/>
      <c r="Y122" s="3"/>
      <c r="AB122" s="202"/>
      <c r="AH122" s="1"/>
      <c r="AN122" s="1"/>
      <c r="AO122" s="1"/>
      <c r="AP122" s="1"/>
      <c r="AQ122" s="1"/>
      <c r="AR122" s="1"/>
      <c r="AS122" s="1"/>
      <c r="AT122" s="1"/>
      <c r="AU122" s="14"/>
    </row>
    <row r="123" spans="7:47">
      <c r="G123" s="14"/>
      <c r="H123" s="14"/>
      <c r="I123" s="522"/>
      <c r="J123" s="14"/>
      <c r="K123" s="157"/>
      <c r="L123" s="157"/>
      <c r="V123" s="3"/>
      <c r="W123" s="3"/>
      <c r="X123" s="3"/>
      <c r="Y123" s="3"/>
      <c r="AB123" s="202"/>
      <c r="AH123" s="1"/>
      <c r="AN123" s="1"/>
      <c r="AO123" s="1"/>
      <c r="AP123" s="1"/>
      <c r="AQ123" s="1"/>
      <c r="AR123" s="1"/>
      <c r="AS123" s="1"/>
      <c r="AT123" s="1"/>
      <c r="AU123" s="14"/>
    </row>
    <row r="124" spans="7:47">
      <c r="G124" s="14"/>
      <c r="H124" s="14"/>
      <c r="I124" s="522"/>
      <c r="J124" s="14"/>
      <c r="K124" s="157"/>
      <c r="L124" s="157"/>
      <c r="V124" s="3"/>
      <c r="W124" s="3"/>
      <c r="X124" s="3"/>
      <c r="Y124" s="3"/>
      <c r="AB124" s="202"/>
      <c r="AH124" s="1"/>
      <c r="AN124" s="1"/>
      <c r="AO124" s="1"/>
      <c r="AP124" s="1"/>
      <c r="AQ124" s="1"/>
      <c r="AR124" s="1"/>
      <c r="AS124" s="1"/>
      <c r="AT124" s="1"/>
      <c r="AU124" s="14"/>
    </row>
    <row r="125" spans="7:47">
      <c r="G125" s="14"/>
      <c r="H125" s="14"/>
      <c r="I125" s="522"/>
      <c r="J125" s="14"/>
      <c r="K125" s="157"/>
      <c r="L125" s="157"/>
      <c r="V125" s="3"/>
      <c r="W125" s="3"/>
      <c r="X125" s="3"/>
      <c r="Y125" s="3"/>
      <c r="AB125" s="202"/>
      <c r="AH125" s="1"/>
      <c r="AN125" s="1"/>
      <c r="AO125" s="1"/>
      <c r="AP125" s="1"/>
      <c r="AQ125" s="1"/>
      <c r="AR125" s="1"/>
      <c r="AS125" s="1"/>
      <c r="AT125" s="1"/>
      <c r="AU125" s="14"/>
    </row>
    <row r="126" spans="7:47">
      <c r="G126" s="14"/>
      <c r="H126" s="14"/>
      <c r="I126" s="522"/>
      <c r="J126" s="14"/>
      <c r="K126" s="157"/>
      <c r="L126" s="157"/>
      <c r="M126" s="157"/>
      <c r="N126" s="522"/>
      <c r="O126" s="522"/>
      <c r="P126" s="157"/>
      <c r="Q126" s="157"/>
      <c r="R126" s="522"/>
      <c r="S126" s="157"/>
      <c r="T126" s="157"/>
      <c r="U126" s="157"/>
      <c r="V126" s="14"/>
      <c r="W126" s="14"/>
      <c r="X126" s="14"/>
      <c r="Y126" s="14"/>
      <c r="Z126" s="14"/>
      <c r="AA126" s="75"/>
      <c r="AB126" s="75"/>
      <c r="AC126" s="75"/>
      <c r="AD126" s="75"/>
      <c r="AE126" s="75"/>
      <c r="AF126" s="157"/>
      <c r="AG126" s="14"/>
      <c r="AH126" s="14"/>
      <c r="AI126" s="75"/>
      <c r="AJ126" s="75"/>
      <c r="AK126" s="75"/>
      <c r="AL126" s="157"/>
      <c r="AM126" s="75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14"/>
      <c r="H127" s="14"/>
      <c r="I127" s="522"/>
      <c r="J127" s="14"/>
      <c r="K127" s="157"/>
      <c r="L127" s="157"/>
      <c r="M127" s="157"/>
      <c r="N127" s="522"/>
      <c r="O127" s="522"/>
      <c r="P127" s="157"/>
      <c r="Q127" s="157"/>
      <c r="R127" s="522"/>
      <c r="S127" s="157"/>
      <c r="T127" s="157"/>
      <c r="U127" s="157"/>
      <c r="V127" s="14"/>
      <c r="W127" s="14"/>
      <c r="X127" s="14"/>
      <c r="Y127" s="14"/>
      <c r="Z127" s="14"/>
      <c r="AA127" s="75"/>
      <c r="AB127" s="75"/>
      <c r="AC127" s="75"/>
      <c r="AD127" s="75"/>
      <c r="AE127" s="75"/>
      <c r="AF127" s="157"/>
      <c r="AG127" s="14"/>
      <c r="AH127" s="14"/>
      <c r="AI127" s="75"/>
      <c r="AJ127" s="75"/>
      <c r="AK127" s="75"/>
      <c r="AL127" s="157"/>
      <c r="AM127" s="75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14"/>
      <c r="H128" s="14"/>
      <c r="I128" s="522"/>
      <c r="J128" s="14"/>
      <c r="K128" s="157"/>
      <c r="L128" s="157"/>
      <c r="M128" s="157"/>
      <c r="N128" s="522"/>
      <c r="O128" s="522"/>
      <c r="P128" s="157"/>
      <c r="Q128" s="157"/>
      <c r="R128" s="522"/>
      <c r="S128" s="157"/>
      <c r="T128" s="157"/>
      <c r="U128" s="157"/>
      <c r="V128" s="14"/>
      <c r="W128" s="14"/>
      <c r="X128" s="14"/>
      <c r="Y128" s="14"/>
      <c r="Z128" s="14"/>
      <c r="AA128" s="75"/>
      <c r="AB128" s="75"/>
      <c r="AC128" s="75"/>
      <c r="AD128" s="75"/>
      <c r="AE128" s="75"/>
      <c r="AF128" s="157"/>
      <c r="AG128" s="14"/>
      <c r="AH128" s="14"/>
      <c r="AI128" s="75"/>
      <c r="AJ128" s="75"/>
      <c r="AK128" s="75"/>
      <c r="AL128" s="157"/>
      <c r="AM128" s="75"/>
      <c r="AN128" s="14"/>
      <c r="AO128" s="14"/>
      <c r="AP128" s="14"/>
      <c r="AQ128" s="14"/>
      <c r="AR128" s="14"/>
      <c r="AS128" s="14"/>
      <c r="AT128" s="14"/>
      <c r="AU128" s="14"/>
    </row>
    <row r="129" spans="7:47">
      <c r="G129" s="14"/>
      <c r="H129" s="14"/>
      <c r="I129" s="522"/>
      <c r="J129" s="14"/>
      <c r="K129" s="157"/>
      <c r="L129" s="157"/>
      <c r="M129" s="157"/>
      <c r="N129" s="522"/>
      <c r="O129" s="522"/>
      <c r="P129" s="157"/>
      <c r="Q129" s="157"/>
      <c r="R129" s="522"/>
      <c r="S129" s="157"/>
      <c r="T129" s="157"/>
      <c r="U129" s="157"/>
      <c r="V129" s="14"/>
      <c r="W129" s="14"/>
      <c r="X129" s="14"/>
      <c r="Y129" s="14"/>
      <c r="Z129" s="14"/>
      <c r="AA129" s="75"/>
      <c r="AB129" s="75"/>
      <c r="AC129" s="75"/>
      <c r="AD129" s="75"/>
      <c r="AE129" s="75"/>
      <c r="AF129" s="157"/>
      <c r="AG129" s="14"/>
      <c r="AH129" s="14"/>
      <c r="AI129" s="75"/>
      <c r="AJ129" s="75"/>
      <c r="AK129" s="75"/>
      <c r="AL129" s="157"/>
      <c r="AM129" s="75"/>
      <c r="AN129" s="14"/>
      <c r="AO129" s="14"/>
      <c r="AP129" s="14"/>
      <c r="AQ129" s="14"/>
      <c r="AR129" s="14"/>
      <c r="AS129" s="14"/>
      <c r="AT129" s="14"/>
      <c r="AU129" s="14"/>
    </row>
    <row r="130" spans="7:47">
      <c r="G130" s="14"/>
      <c r="H130" s="14"/>
      <c r="I130" s="522"/>
      <c r="J130" s="14"/>
      <c r="K130" s="157"/>
      <c r="L130" s="157"/>
      <c r="M130" s="157"/>
      <c r="N130" s="522"/>
      <c r="O130" s="522"/>
      <c r="P130" s="157"/>
      <c r="Q130" s="157"/>
      <c r="R130" s="522"/>
      <c r="S130" s="157"/>
      <c r="T130" s="157"/>
      <c r="U130" s="157"/>
      <c r="V130" s="14"/>
      <c r="W130" s="14"/>
      <c r="X130" s="14"/>
      <c r="Y130" s="14"/>
      <c r="Z130" s="14"/>
      <c r="AA130" s="75"/>
      <c r="AB130" s="75"/>
      <c r="AC130" s="75"/>
      <c r="AD130" s="75"/>
      <c r="AE130" s="75"/>
      <c r="AF130" s="157"/>
      <c r="AG130" s="14"/>
      <c r="AH130" s="14"/>
      <c r="AI130" s="75"/>
      <c r="AJ130" s="75"/>
      <c r="AK130" s="75"/>
      <c r="AL130" s="157"/>
      <c r="AM130" s="75"/>
      <c r="AN130" s="14"/>
      <c r="AO130" s="14"/>
      <c r="AP130" s="14"/>
      <c r="AQ130" s="14"/>
      <c r="AR130" s="14"/>
      <c r="AS130" s="14"/>
      <c r="AT130" s="14"/>
      <c r="AU130" s="14"/>
    </row>
    <row r="131" spans="7:47">
      <c r="G131" s="14"/>
      <c r="H131" s="14"/>
      <c r="I131" s="522"/>
      <c r="J131" s="14"/>
      <c r="K131" s="157"/>
      <c r="L131" s="157"/>
      <c r="M131" s="157"/>
      <c r="N131" s="522"/>
      <c r="O131" s="522"/>
      <c r="P131" s="157"/>
      <c r="Q131" s="157"/>
      <c r="R131" s="522"/>
      <c r="S131" s="157"/>
      <c r="T131" s="157"/>
      <c r="U131" s="157"/>
      <c r="V131" s="14"/>
      <c r="W131" s="14"/>
      <c r="X131" s="14"/>
      <c r="Y131" s="14"/>
      <c r="Z131" s="14"/>
      <c r="AA131" s="75"/>
      <c r="AB131" s="75"/>
      <c r="AC131" s="75"/>
      <c r="AD131" s="75"/>
      <c r="AE131" s="75"/>
      <c r="AF131" s="157"/>
      <c r="AG131" s="14"/>
      <c r="AH131" s="14"/>
      <c r="AI131" s="75"/>
      <c r="AJ131" s="75"/>
      <c r="AK131" s="75"/>
      <c r="AL131" s="157"/>
      <c r="AM131" s="75"/>
      <c r="AN131" s="14"/>
      <c r="AO131" s="14"/>
      <c r="AP131" s="14"/>
      <c r="AQ131" s="14"/>
      <c r="AR131" s="14"/>
      <c r="AS131" s="14"/>
      <c r="AT131" s="14"/>
      <c r="AU131" s="14"/>
    </row>
    <row r="132" spans="7:47">
      <c r="G132" s="14"/>
      <c r="H132" s="14"/>
      <c r="I132" s="522"/>
      <c r="J132" s="14"/>
      <c r="K132" s="157"/>
      <c r="L132" s="157"/>
      <c r="M132" s="157"/>
      <c r="N132" s="522"/>
      <c r="O132" s="522"/>
      <c r="P132" s="157"/>
      <c r="Q132" s="157"/>
      <c r="R132" s="522"/>
      <c r="S132" s="157"/>
      <c r="T132" s="157"/>
      <c r="U132" s="157"/>
      <c r="V132" s="14"/>
      <c r="W132" s="14"/>
      <c r="X132" s="14"/>
      <c r="Y132" s="14"/>
      <c r="Z132" s="14"/>
      <c r="AA132" s="75"/>
      <c r="AB132" s="75"/>
      <c r="AC132" s="75"/>
      <c r="AD132" s="75"/>
      <c r="AE132" s="75"/>
      <c r="AF132" s="157"/>
      <c r="AG132" s="14"/>
      <c r="AH132" s="14"/>
      <c r="AI132" s="75"/>
      <c r="AJ132" s="75"/>
      <c r="AK132" s="75"/>
      <c r="AL132" s="157"/>
      <c r="AM132" s="75"/>
      <c r="AN132" s="14"/>
      <c r="AO132" s="14"/>
      <c r="AP132" s="14"/>
      <c r="AQ132" s="14"/>
      <c r="AR132" s="14"/>
      <c r="AS132" s="14"/>
      <c r="AT132" s="14"/>
      <c r="AU132" s="14"/>
    </row>
    <row r="133" spans="7:47">
      <c r="G133" s="14"/>
      <c r="H133" s="14"/>
      <c r="I133" s="522"/>
      <c r="J133" s="14"/>
      <c r="K133" s="157"/>
      <c r="L133" s="157"/>
      <c r="M133" s="157"/>
      <c r="N133" s="522"/>
      <c r="O133" s="522"/>
      <c r="P133" s="157"/>
      <c r="Q133" s="157"/>
      <c r="R133" s="522"/>
      <c r="S133" s="157"/>
      <c r="T133" s="157"/>
      <c r="U133" s="157"/>
      <c r="V133" s="14"/>
      <c r="W133" s="14"/>
      <c r="X133" s="14"/>
      <c r="Y133" s="14"/>
      <c r="Z133" s="14"/>
      <c r="AA133" s="75"/>
      <c r="AB133" s="75"/>
      <c r="AC133" s="75"/>
      <c r="AD133" s="75"/>
      <c r="AE133" s="75"/>
      <c r="AF133" s="157"/>
      <c r="AG133" s="14"/>
      <c r="AH133" s="14"/>
      <c r="AI133" s="75"/>
      <c r="AJ133" s="75"/>
      <c r="AK133" s="75"/>
      <c r="AL133" s="157"/>
      <c r="AM133" s="75"/>
      <c r="AN133" s="14"/>
      <c r="AO133" s="14"/>
      <c r="AP133" s="14"/>
      <c r="AQ133" s="14"/>
      <c r="AR133" s="14"/>
      <c r="AS133" s="14"/>
      <c r="AT133" s="14"/>
      <c r="AU133" s="14"/>
    </row>
    <row r="134" spans="7:47">
      <c r="G134" s="14"/>
      <c r="H134" s="14"/>
      <c r="I134" s="522"/>
      <c r="J134" s="14"/>
      <c r="K134" s="157"/>
      <c r="L134" s="157"/>
      <c r="M134" s="157"/>
      <c r="N134" s="522"/>
      <c r="O134" s="522"/>
      <c r="P134" s="157"/>
      <c r="Q134" s="157"/>
      <c r="R134" s="522"/>
      <c r="S134" s="157"/>
      <c r="T134" s="157"/>
      <c r="U134" s="157"/>
      <c r="V134" s="14"/>
      <c r="W134" s="14"/>
      <c r="X134" s="14"/>
      <c r="Y134" s="14"/>
      <c r="Z134" s="14"/>
      <c r="AA134" s="75"/>
      <c r="AB134" s="75"/>
      <c r="AC134" s="75"/>
      <c r="AD134" s="75"/>
      <c r="AE134" s="75"/>
      <c r="AF134" s="157"/>
      <c r="AG134" s="14"/>
      <c r="AH134" s="14"/>
      <c r="AI134" s="75"/>
      <c r="AJ134" s="75"/>
      <c r="AK134" s="75"/>
      <c r="AL134" s="157"/>
      <c r="AM134" s="75"/>
      <c r="AN134" s="14"/>
      <c r="AO134" s="14"/>
      <c r="AP134" s="14"/>
      <c r="AQ134" s="14"/>
      <c r="AR134" s="14"/>
      <c r="AS134" s="14"/>
      <c r="AT134" s="14"/>
      <c r="AU134" s="14"/>
    </row>
    <row r="135" spans="7:47">
      <c r="G135" s="14"/>
      <c r="H135" s="14"/>
      <c r="I135" s="522"/>
      <c r="J135" s="14"/>
      <c r="K135" s="157"/>
      <c r="L135" s="157"/>
      <c r="M135" s="157"/>
      <c r="N135" s="522"/>
      <c r="O135" s="522"/>
      <c r="P135" s="157"/>
      <c r="Q135" s="157"/>
      <c r="R135" s="522"/>
      <c r="S135" s="157"/>
      <c r="T135" s="157"/>
      <c r="U135" s="157"/>
      <c r="V135" s="14"/>
      <c r="W135" s="14"/>
      <c r="X135" s="14"/>
      <c r="Y135" s="14"/>
      <c r="Z135" s="14"/>
      <c r="AA135" s="75"/>
      <c r="AB135" s="75"/>
      <c r="AC135" s="75"/>
      <c r="AD135" s="75"/>
      <c r="AE135" s="75"/>
      <c r="AF135" s="157"/>
      <c r="AG135" s="14"/>
      <c r="AH135" s="14"/>
      <c r="AI135" s="75"/>
      <c r="AJ135" s="75"/>
      <c r="AK135" s="75"/>
      <c r="AL135" s="157"/>
      <c r="AM135" s="75"/>
      <c r="AN135" s="14"/>
      <c r="AO135" s="14"/>
      <c r="AP135" s="14"/>
      <c r="AQ135" s="14"/>
      <c r="AR135" s="14"/>
      <c r="AS135" s="14"/>
      <c r="AT135" s="14"/>
      <c r="AU135" s="14"/>
    </row>
    <row r="136" spans="7:47">
      <c r="G136" s="14"/>
      <c r="H136" s="14"/>
      <c r="I136" s="522"/>
      <c r="J136" s="14"/>
      <c r="K136" s="157"/>
      <c r="L136" s="157"/>
      <c r="M136" s="157"/>
      <c r="N136" s="522"/>
      <c r="O136" s="522"/>
      <c r="P136" s="157"/>
      <c r="Q136" s="157"/>
      <c r="R136" s="522"/>
      <c r="S136" s="157"/>
      <c r="T136" s="157"/>
      <c r="U136" s="157"/>
      <c r="V136" s="14"/>
      <c r="W136" s="14"/>
      <c r="X136" s="14"/>
      <c r="Y136" s="14"/>
      <c r="Z136" s="14"/>
      <c r="AA136" s="75"/>
      <c r="AB136" s="75"/>
      <c r="AC136" s="75"/>
      <c r="AD136" s="75"/>
      <c r="AE136" s="75"/>
      <c r="AF136" s="157"/>
      <c r="AG136" s="14"/>
      <c r="AH136" s="14"/>
      <c r="AI136" s="75"/>
      <c r="AJ136" s="75"/>
      <c r="AK136" s="75"/>
      <c r="AL136" s="157"/>
      <c r="AM136" s="75"/>
      <c r="AN136" s="14"/>
      <c r="AO136" s="14"/>
      <c r="AP136" s="14"/>
      <c r="AQ136" s="14"/>
      <c r="AR136" s="14"/>
      <c r="AS136" s="14"/>
      <c r="AT136" s="14"/>
      <c r="AU136" s="14"/>
    </row>
    <row r="137" spans="7:47">
      <c r="G137" s="14"/>
      <c r="H137" s="14"/>
      <c r="I137" s="522"/>
      <c r="J137" s="14"/>
      <c r="K137" s="157"/>
      <c r="L137" s="157"/>
      <c r="M137" s="157"/>
      <c r="N137" s="522"/>
      <c r="O137" s="522"/>
      <c r="P137" s="157"/>
      <c r="Q137" s="157"/>
      <c r="R137" s="522"/>
      <c r="S137" s="157"/>
      <c r="T137" s="157"/>
      <c r="U137" s="157"/>
      <c r="V137" s="14"/>
      <c r="W137" s="14"/>
      <c r="X137" s="14"/>
      <c r="Y137" s="14"/>
      <c r="Z137" s="14"/>
      <c r="AA137" s="75"/>
      <c r="AB137" s="75"/>
      <c r="AC137" s="75"/>
      <c r="AD137" s="75"/>
      <c r="AE137" s="75"/>
      <c r="AF137" s="157"/>
      <c r="AG137" s="14"/>
      <c r="AH137" s="14"/>
      <c r="AI137" s="75"/>
      <c r="AJ137" s="75"/>
      <c r="AK137" s="75"/>
      <c r="AL137" s="157"/>
      <c r="AM137" s="75"/>
      <c r="AN137" s="14"/>
      <c r="AO137" s="14"/>
      <c r="AP137" s="14"/>
      <c r="AQ137" s="14"/>
      <c r="AR137" s="14"/>
      <c r="AS137" s="14"/>
      <c r="AT137" s="14"/>
      <c r="AU137" s="14"/>
    </row>
    <row r="138" spans="7:47">
      <c r="G138" s="14"/>
      <c r="H138" s="14"/>
      <c r="I138" s="522"/>
      <c r="J138" s="14"/>
      <c r="K138" s="157"/>
      <c r="L138" s="157"/>
      <c r="M138" s="157"/>
      <c r="N138" s="522"/>
      <c r="O138" s="522"/>
      <c r="P138" s="157"/>
      <c r="Q138" s="157"/>
      <c r="R138" s="522"/>
      <c r="S138" s="157"/>
      <c r="T138" s="157"/>
      <c r="U138" s="157"/>
      <c r="V138" s="14"/>
      <c r="W138" s="14"/>
      <c r="X138" s="14"/>
      <c r="Y138" s="14"/>
      <c r="Z138" s="14"/>
      <c r="AA138" s="75"/>
      <c r="AB138" s="75"/>
      <c r="AC138" s="75"/>
      <c r="AD138" s="75"/>
      <c r="AE138" s="75"/>
      <c r="AF138" s="157"/>
      <c r="AG138" s="14"/>
      <c r="AH138" s="14"/>
      <c r="AI138" s="75"/>
      <c r="AJ138" s="75"/>
      <c r="AK138" s="75"/>
      <c r="AL138" s="157"/>
      <c r="AM138" s="75"/>
      <c r="AN138" s="14"/>
      <c r="AO138" s="14"/>
      <c r="AP138" s="14"/>
      <c r="AQ138" s="14"/>
      <c r="AR138" s="14"/>
      <c r="AS138" s="14"/>
      <c r="AT138" s="14"/>
      <c r="AU138" s="14"/>
    </row>
    <row r="139" spans="7:47">
      <c r="G139" s="14"/>
      <c r="H139" s="14"/>
      <c r="I139" s="522"/>
      <c r="J139" s="14"/>
      <c r="K139" s="157"/>
      <c r="L139" s="157"/>
      <c r="M139" s="157"/>
      <c r="N139" s="522"/>
      <c r="O139" s="522"/>
      <c r="P139" s="157"/>
      <c r="Q139" s="157"/>
      <c r="R139" s="522"/>
      <c r="S139" s="157"/>
      <c r="T139" s="157"/>
      <c r="U139" s="157"/>
      <c r="V139" s="14"/>
      <c r="W139" s="14"/>
      <c r="X139" s="14"/>
      <c r="Y139" s="14"/>
      <c r="Z139" s="14"/>
      <c r="AA139" s="75"/>
      <c r="AB139" s="75"/>
      <c r="AC139" s="75"/>
      <c r="AD139" s="75"/>
      <c r="AE139" s="75"/>
      <c r="AF139" s="157"/>
      <c r="AG139" s="14"/>
      <c r="AH139" s="14"/>
      <c r="AI139" s="75"/>
      <c r="AJ139" s="75"/>
      <c r="AK139" s="75"/>
      <c r="AL139" s="157"/>
      <c r="AM139" s="75"/>
      <c r="AN139" s="14"/>
      <c r="AO139" s="14"/>
      <c r="AP139" s="14"/>
      <c r="AQ139" s="14"/>
      <c r="AR139" s="14"/>
      <c r="AS139" s="14"/>
      <c r="AT139" s="14"/>
      <c r="AU139" s="14"/>
    </row>
    <row r="140" spans="7:47">
      <c r="G140" s="14"/>
      <c r="H140" s="14"/>
      <c r="I140" s="522"/>
      <c r="J140" s="14"/>
      <c r="K140" s="157"/>
      <c r="L140" s="157"/>
      <c r="M140" s="157"/>
      <c r="N140" s="522"/>
      <c r="O140" s="522"/>
      <c r="P140" s="157"/>
      <c r="Q140" s="157"/>
      <c r="R140" s="522"/>
      <c r="S140" s="157"/>
      <c r="T140" s="157"/>
      <c r="U140" s="157"/>
      <c r="V140" s="14"/>
      <c r="W140" s="14"/>
      <c r="X140" s="14"/>
      <c r="Y140" s="14"/>
      <c r="Z140" s="14"/>
      <c r="AA140" s="75"/>
      <c r="AB140" s="75"/>
      <c r="AC140" s="75"/>
      <c r="AD140" s="75"/>
      <c r="AE140" s="75"/>
      <c r="AF140" s="157"/>
      <c r="AG140" s="14"/>
      <c r="AH140" s="14"/>
      <c r="AI140" s="75"/>
      <c r="AJ140" s="75"/>
      <c r="AK140" s="75"/>
      <c r="AL140" s="157"/>
      <c r="AM140" s="75"/>
      <c r="AN140" s="14"/>
      <c r="AO140" s="14"/>
      <c r="AP140" s="14"/>
      <c r="AQ140" s="14"/>
      <c r="AR140" s="14"/>
      <c r="AS140" s="14"/>
      <c r="AT140" s="14"/>
      <c r="AU140" s="14"/>
    </row>
    <row r="141" spans="7:47">
      <c r="G141" s="14"/>
      <c r="H141" s="14"/>
      <c r="I141" s="522"/>
      <c r="J141" s="14"/>
      <c r="K141" s="157"/>
      <c r="L141" s="157"/>
      <c r="M141" s="157"/>
      <c r="N141" s="522"/>
      <c r="O141" s="522"/>
      <c r="P141" s="157"/>
      <c r="Q141" s="157"/>
      <c r="R141" s="522"/>
      <c r="S141" s="157"/>
      <c r="T141" s="157"/>
      <c r="U141" s="157"/>
      <c r="V141" s="14"/>
      <c r="W141" s="14"/>
      <c r="X141" s="14"/>
      <c r="Y141" s="14"/>
      <c r="Z141" s="14"/>
      <c r="AA141" s="75"/>
      <c r="AB141" s="75"/>
      <c r="AC141" s="75"/>
      <c r="AD141" s="75"/>
      <c r="AE141" s="75"/>
      <c r="AF141" s="157"/>
      <c r="AG141" s="14"/>
      <c r="AH141" s="14"/>
      <c r="AI141" s="75"/>
      <c r="AJ141" s="75"/>
      <c r="AK141" s="75"/>
      <c r="AL141" s="157"/>
      <c r="AM141" s="75"/>
      <c r="AN141" s="14"/>
      <c r="AO141" s="14"/>
      <c r="AP141" s="14"/>
      <c r="AQ141" s="14"/>
      <c r="AR141" s="14"/>
      <c r="AS141" s="14"/>
      <c r="AT141" s="14"/>
      <c r="AU141" s="14"/>
    </row>
    <row r="142" spans="7:47">
      <c r="G142" s="14"/>
      <c r="H142" s="14"/>
      <c r="I142" s="522"/>
      <c r="J142" s="14"/>
      <c r="K142" s="157"/>
      <c r="L142" s="157"/>
      <c r="M142" s="157"/>
      <c r="N142" s="522"/>
      <c r="O142" s="522"/>
      <c r="P142" s="157"/>
      <c r="Q142" s="157"/>
      <c r="R142" s="522"/>
      <c r="S142" s="157"/>
      <c r="T142" s="157"/>
      <c r="U142" s="157"/>
      <c r="V142" s="14"/>
      <c r="W142" s="14"/>
      <c r="X142" s="14"/>
      <c r="Y142" s="14"/>
      <c r="Z142" s="14"/>
      <c r="AA142" s="75"/>
      <c r="AB142" s="75"/>
      <c r="AC142" s="75"/>
      <c r="AD142" s="75"/>
      <c r="AE142" s="75"/>
      <c r="AF142" s="157"/>
      <c r="AG142" s="14"/>
      <c r="AH142" s="14"/>
      <c r="AI142" s="75"/>
      <c r="AJ142" s="75"/>
      <c r="AK142" s="75"/>
      <c r="AL142" s="157"/>
      <c r="AM142" s="75"/>
      <c r="AN142" s="14"/>
      <c r="AO142" s="14"/>
      <c r="AP142" s="14"/>
      <c r="AQ142" s="14"/>
      <c r="AR142" s="14"/>
      <c r="AS142" s="14"/>
      <c r="AT142" s="14"/>
      <c r="AU142" s="14"/>
    </row>
    <row r="143" spans="7:47">
      <c r="G143" s="14"/>
      <c r="H143" s="14"/>
      <c r="I143" s="522"/>
      <c r="J143" s="14"/>
      <c r="K143" s="157"/>
      <c r="L143" s="157"/>
      <c r="M143" s="157"/>
      <c r="N143" s="522"/>
      <c r="O143" s="522"/>
      <c r="P143" s="157"/>
      <c r="Q143" s="157"/>
      <c r="R143" s="522"/>
      <c r="S143" s="157"/>
      <c r="T143" s="157"/>
      <c r="U143" s="157"/>
      <c r="V143" s="14"/>
      <c r="W143" s="14"/>
      <c r="X143" s="14"/>
      <c r="Y143" s="14"/>
      <c r="Z143" s="14"/>
      <c r="AA143" s="75"/>
      <c r="AB143" s="75"/>
      <c r="AC143" s="75"/>
      <c r="AD143" s="75"/>
      <c r="AE143" s="75"/>
      <c r="AF143" s="157"/>
      <c r="AG143" s="14"/>
      <c r="AH143" s="14"/>
      <c r="AI143" s="75"/>
      <c r="AJ143" s="75"/>
      <c r="AK143" s="75"/>
      <c r="AL143" s="157"/>
      <c r="AM143" s="75"/>
      <c r="AN143" s="14"/>
      <c r="AO143" s="14"/>
      <c r="AP143" s="14"/>
      <c r="AQ143" s="14"/>
      <c r="AR143" s="14"/>
      <c r="AS143" s="14"/>
      <c r="AT143" s="14"/>
      <c r="AU143" s="14"/>
    </row>
    <row r="144" spans="7:47">
      <c r="G144" s="14"/>
      <c r="H144" s="14"/>
      <c r="I144" s="522"/>
      <c r="J144" s="14"/>
      <c r="K144" s="157"/>
      <c r="L144" s="157"/>
      <c r="M144" s="157"/>
      <c r="N144" s="522"/>
      <c r="O144" s="522"/>
      <c r="P144" s="157"/>
      <c r="Q144" s="157"/>
      <c r="R144" s="522"/>
      <c r="S144" s="157"/>
      <c r="T144" s="157"/>
      <c r="U144" s="157"/>
      <c r="V144" s="14"/>
      <c r="W144" s="14"/>
      <c r="X144" s="14"/>
      <c r="Y144" s="14"/>
      <c r="Z144" s="14"/>
      <c r="AA144" s="75"/>
      <c r="AB144" s="75"/>
      <c r="AC144" s="75"/>
      <c r="AD144" s="75"/>
      <c r="AE144" s="75"/>
      <c r="AF144" s="157"/>
      <c r="AG144" s="14"/>
      <c r="AH144" s="14"/>
      <c r="AI144" s="75"/>
      <c r="AJ144" s="75"/>
      <c r="AK144" s="75"/>
      <c r="AL144" s="157"/>
      <c r="AM144" s="75"/>
      <c r="AN144" s="14"/>
      <c r="AO144" s="14"/>
      <c r="AP144" s="14"/>
      <c r="AQ144" s="14"/>
      <c r="AR144" s="14"/>
      <c r="AS144" s="14"/>
      <c r="AT144" s="14"/>
      <c r="AU144" s="14"/>
    </row>
    <row r="145" spans="7:47">
      <c r="G145" s="14"/>
      <c r="H145" s="14"/>
      <c r="I145" s="522"/>
      <c r="J145" s="14"/>
      <c r="K145" s="157"/>
      <c r="L145" s="157"/>
      <c r="M145" s="157"/>
      <c r="N145" s="522"/>
      <c r="O145" s="522"/>
      <c r="P145" s="157"/>
      <c r="Q145" s="157"/>
      <c r="R145" s="522"/>
      <c r="S145" s="157"/>
      <c r="T145" s="157"/>
      <c r="U145" s="157"/>
      <c r="V145" s="14"/>
      <c r="W145" s="14"/>
      <c r="X145" s="14"/>
      <c r="Y145" s="14"/>
      <c r="Z145" s="14"/>
      <c r="AA145" s="75"/>
      <c r="AB145" s="75"/>
      <c r="AC145" s="75"/>
      <c r="AD145" s="75"/>
      <c r="AE145" s="75"/>
      <c r="AF145" s="157"/>
      <c r="AG145" s="14"/>
      <c r="AH145" s="14"/>
      <c r="AI145" s="75"/>
      <c r="AJ145" s="75"/>
      <c r="AK145" s="75"/>
      <c r="AL145" s="157"/>
      <c r="AM145" s="75"/>
      <c r="AN145" s="14"/>
      <c r="AO145" s="14"/>
      <c r="AP145" s="14"/>
      <c r="AQ145" s="14"/>
      <c r="AR145" s="14"/>
      <c r="AS145" s="14"/>
      <c r="AT145" s="14"/>
      <c r="AU145" s="14"/>
    </row>
    <row r="146" spans="7:47">
      <c r="G146" s="14"/>
      <c r="H146" s="14"/>
      <c r="I146" s="522"/>
      <c r="J146" s="14"/>
      <c r="K146" s="157"/>
      <c r="L146" s="157"/>
      <c r="M146" s="157"/>
      <c r="N146" s="522"/>
      <c r="O146" s="522"/>
      <c r="P146" s="157"/>
      <c r="Q146" s="157"/>
      <c r="R146" s="522"/>
      <c r="S146" s="157"/>
      <c r="T146" s="157"/>
      <c r="U146" s="157"/>
      <c r="V146" s="14"/>
      <c r="W146" s="14"/>
      <c r="X146" s="14"/>
      <c r="Y146" s="14"/>
      <c r="Z146" s="14"/>
      <c r="AA146" s="75"/>
      <c r="AB146" s="75"/>
      <c r="AC146" s="75"/>
      <c r="AD146" s="75"/>
      <c r="AE146" s="75"/>
      <c r="AF146" s="157"/>
      <c r="AG146" s="14"/>
      <c r="AH146" s="14"/>
      <c r="AI146" s="75"/>
      <c r="AJ146" s="75"/>
      <c r="AK146" s="75"/>
      <c r="AL146" s="157"/>
      <c r="AM146" s="75"/>
      <c r="AN146" s="14"/>
      <c r="AO146" s="14"/>
      <c r="AP146" s="14"/>
      <c r="AQ146" s="14"/>
      <c r="AR146" s="14"/>
      <c r="AS146" s="14"/>
      <c r="AT146" s="14"/>
      <c r="AU146" s="14"/>
    </row>
    <row r="147" spans="7:47">
      <c r="G147" s="14"/>
      <c r="H147" s="14"/>
      <c r="I147" s="522"/>
      <c r="J147" s="14"/>
      <c r="K147" s="157"/>
      <c r="L147" s="157"/>
      <c r="M147" s="157"/>
      <c r="N147" s="522"/>
      <c r="O147" s="522"/>
      <c r="P147" s="157"/>
      <c r="Q147" s="157"/>
      <c r="R147" s="522"/>
      <c r="S147" s="157"/>
      <c r="T147" s="157"/>
      <c r="U147" s="157"/>
      <c r="V147" s="14"/>
      <c r="W147" s="14"/>
      <c r="X147" s="14"/>
      <c r="Y147" s="14"/>
      <c r="Z147" s="14"/>
      <c r="AA147" s="75"/>
      <c r="AB147" s="75"/>
      <c r="AC147" s="75"/>
      <c r="AD147" s="75"/>
      <c r="AE147" s="75"/>
      <c r="AF147" s="157"/>
      <c r="AG147" s="14"/>
      <c r="AH147" s="14"/>
      <c r="AI147" s="75"/>
      <c r="AJ147" s="75"/>
      <c r="AK147" s="75"/>
      <c r="AL147" s="157"/>
      <c r="AM147" s="75"/>
      <c r="AN147" s="14"/>
      <c r="AO147" s="14"/>
      <c r="AP147" s="14"/>
      <c r="AQ147" s="14"/>
      <c r="AR147" s="14"/>
      <c r="AS147" s="14"/>
      <c r="AT147" s="14"/>
      <c r="AU147" s="14"/>
    </row>
    <row r="148" spans="7:47">
      <c r="G148" s="14"/>
      <c r="H148" s="14"/>
      <c r="I148" s="522"/>
      <c r="J148" s="14"/>
      <c r="K148" s="157"/>
      <c r="L148" s="157"/>
      <c r="M148" s="157"/>
      <c r="N148" s="522"/>
      <c r="O148" s="522"/>
      <c r="P148" s="157"/>
      <c r="Q148" s="157"/>
      <c r="R148" s="522"/>
      <c r="S148" s="157"/>
      <c r="T148" s="157"/>
      <c r="U148" s="157"/>
      <c r="V148" s="14"/>
      <c r="W148" s="14"/>
      <c r="X148" s="14"/>
      <c r="Y148" s="14"/>
      <c r="Z148" s="14"/>
      <c r="AA148" s="75"/>
      <c r="AB148" s="75"/>
      <c r="AC148" s="75"/>
      <c r="AD148" s="75"/>
      <c r="AE148" s="75"/>
      <c r="AF148" s="157"/>
      <c r="AG148" s="14"/>
      <c r="AH148" s="14"/>
      <c r="AI148" s="75"/>
      <c r="AJ148" s="75"/>
      <c r="AK148" s="75"/>
      <c r="AL148" s="157"/>
      <c r="AM148" s="75"/>
      <c r="AN148" s="14"/>
      <c r="AO148" s="14"/>
      <c r="AP148" s="14"/>
      <c r="AQ148" s="14"/>
      <c r="AR148" s="14"/>
      <c r="AS148" s="14"/>
      <c r="AT148" s="14"/>
      <c r="AU148" s="14"/>
    </row>
    <row r="149" spans="7:47">
      <c r="G149" s="14"/>
      <c r="H149" s="14"/>
      <c r="I149" s="522"/>
      <c r="J149" s="14"/>
      <c r="K149" s="157"/>
      <c r="L149" s="157"/>
      <c r="M149" s="157"/>
      <c r="N149" s="522"/>
      <c r="O149" s="522"/>
      <c r="P149" s="157"/>
      <c r="Q149" s="157"/>
      <c r="R149" s="522"/>
      <c r="S149" s="157"/>
      <c r="T149" s="157"/>
      <c r="U149" s="157"/>
      <c r="V149" s="14"/>
      <c r="W149" s="14"/>
      <c r="X149" s="14"/>
      <c r="Y149" s="14"/>
      <c r="Z149" s="14"/>
      <c r="AA149" s="75"/>
      <c r="AB149" s="75"/>
      <c r="AC149" s="75"/>
      <c r="AD149" s="75"/>
      <c r="AE149" s="75"/>
      <c r="AF149" s="157"/>
      <c r="AG149" s="14"/>
      <c r="AH149" s="14"/>
      <c r="AI149" s="75"/>
      <c r="AJ149" s="75"/>
      <c r="AK149" s="75"/>
      <c r="AL149" s="157"/>
      <c r="AM149" s="75"/>
      <c r="AN149" s="14"/>
      <c r="AO149" s="14"/>
      <c r="AP149" s="14"/>
      <c r="AQ149" s="14"/>
      <c r="AR149" s="14"/>
      <c r="AS149" s="14"/>
      <c r="AT149" s="14"/>
      <c r="AU149" s="14"/>
    </row>
    <row r="150" spans="7:47">
      <c r="G150" s="14"/>
      <c r="H150" s="14"/>
      <c r="I150" s="522"/>
      <c r="J150" s="14"/>
      <c r="K150" s="157"/>
      <c r="L150" s="157"/>
      <c r="M150" s="157"/>
      <c r="N150" s="522"/>
      <c r="O150" s="522"/>
      <c r="P150" s="157"/>
      <c r="Q150" s="157"/>
      <c r="R150" s="522"/>
      <c r="S150" s="157"/>
      <c r="T150" s="157"/>
      <c r="U150" s="157"/>
      <c r="V150" s="14"/>
      <c r="W150" s="14"/>
      <c r="X150" s="14"/>
      <c r="Y150" s="14"/>
      <c r="Z150" s="14"/>
      <c r="AA150" s="75"/>
      <c r="AB150" s="75"/>
      <c r="AC150" s="75"/>
      <c r="AD150" s="75"/>
      <c r="AE150" s="75"/>
      <c r="AF150" s="157"/>
      <c r="AG150" s="14"/>
      <c r="AH150" s="14"/>
      <c r="AI150" s="75"/>
      <c r="AJ150" s="75"/>
      <c r="AK150" s="75"/>
      <c r="AL150" s="157"/>
      <c r="AM150" s="75"/>
      <c r="AN150" s="14"/>
      <c r="AO150" s="14"/>
      <c r="AP150" s="14"/>
      <c r="AQ150" s="14"/>
      <c r="AR150" s="14"/>
      <c r="AS150" s="14"/>
      <c r="AT150" s="14"/>
      <c r="AU150" s="14"/>
    </row>
    <row r="151" spans="7:47">
      <c r="G151" s="14"/>
      <c r="H151" s="14"/>
      <c r="I151" s="522"/>
      <c r="J151" s="14"/>
      <c r="K151" s="157"/>
      <c r="L151" s="157"/>
      <c r="M151" s="157"/>
      <c r="N151" s="522"/>
      <c r="O151" s="522"/>
      <c r="P151" s="157"/>
      <c r="Q151" s="157"/>
      <c r="R151" s="522"/>
      <c r="S151" s="157"/>
      <c r="T151" s="157"/>
      <c r="U151" s="157"/>
      <c r="V151" s="14"/>
      <c r="W151" s="14"/>
      <c r="X151" s="14"/>
      <c r="Y151" s="14"/>
      <c r="Z151" s="14"/>
      <c r="AA151" s="75"/>
      <c r="AB151" s="75"/>
      <c r="AC151" s="75"/>
      <c r="AD151" s="75"/>
      <c r="AE151" s="75"/>
      <c r="AF151" s="157"/>
      <c r="AG151" s="14"/>
      <c r="AH151" s="14"/>
      <c r="AI151" s="75"/>
      <c r="AJ151" s="75"/>
      <c r="AK151" s="75"/>
      <c r="AL151" s="157"/>
      <c r="AM151" s="75"/>
      <c r="AN151" s="14"/>
      <c r="AO151" s="14"/>
      <c r="AP151" s="14"/>
      <c r="AQ151" s="14"/>
      <c r="AR151" s="14"/>
      <c r="AS151" s="14"/>
      <c r="AT151" s="14"/>
      <c r="AU151" s="14"/>
    </row>
    <row r="152" spans="7:47">
      <c r="G152" s="14"/>
      <c r="H152" s="14"/>
      <c r="I152" s="522"/>
      <c r="J152" s="14"/>
      <c r="K152" s="157"/>
      <c r="L152" s="157"/>
      <c r="M152" s="157"/>
      <c r="N152" s="522"/>
      <c r="O152" s="522"/>
      <c r="P152" s="157"/>
      <c r="Q152" s="157"/>
      <c r="R152" s="522"/>
      <c r="S152" s="157"/>
      <c r="T152" s="157"/>
      <c r="U152" s="157"/>
      <c r="V152" s="14"/>
      <c r="W152" s="14"/>
      <c r="X152" s="14"/>
      <c r="Y152" s="14"/>
      <c r="Z152" s="14"/>
      <c r="AA152" s="75"/>
      <c r="AB152" s="75"/>
      <c r="AC152" s="75"/>
      <c r="AD152" s="75"/>
      <c r="AE152" s="75"/>
      <c r="AF152" s="157"/>
      <c r="AG152" s="14"/>
      <c r="AH152" s="14"/>
      <c r="AI152" s="75"/>
      <c r="AJ152" s="75"/>
      <c r="AK152" s="75"/>
      <c r="AL152" s="157"/>
      <c r="AM152" s="75"/>
      <c r="AN152" s="14"/>
      <c r="AO152" s="14"/>
      <c r="AP152" s="14"/>
      <c r="AQ152" s="14"/>
      <c r="AR152" s="14"/>
      <c r="AS152" s="14"/>
      <c r="AT152" s="14"/>
      <c r="AU152" s="14"/>
    </row>
    <row r="153" spans="7:47">
      <c r="G153" s="14"/>
      <c r="H153" s="14"/>
      <c r="I153" s="522"/>
      <c r="J153" s="14"/>
      <c r="K153" s="157"/>
      <c r="L153" s="157"/>
      <c r="M153" s="157"/>
      <c r="N153" s="522"/>
      <c r="O153" s="522"/>
      <c r="P153" s="157"/>
      <c r="Q153" s="157"/>
      <c r="R153" s="522"/>
      <c r="S153" s="157"/>
      <c r="T153" s="157"/>
      <c r="U153" s="157"/>
      <c r="V153" s="14"/>
      <c r="W153" s="14"/>
      <c r="X153" s="14"/>
      <c r="Y153" s="14"/>
      <c r="Z153" s="14"/>
      <c r="AA153" s="75"/>
      <c r="AB153" s="75"/>
      <c r="AC153" s="75"/>
      <c r="AD153" s="75"/>
      <c r="AE153" s="75"/>
      <c r="AF153" s="157"/>
      <c r="AG153" s="14"/>
      <c r="AH153" s="14"/>
      <c r="AI153" s="75"/>
      <c r="AJ153" s="75"/>
      <c r="AK153" s="75"/>
      <c r="AL153" s="157"/>
      <c r="AM153" s="75"/>
      <c r="AN153" s="14"/>
      <c r="AO153" s="14"/>
      <c r="AP153" s="14"/>
      <c r="AQ153" s="14"/>
      <c r="AR153" s="14"/>
      <c r="AS153" s="14"/>
      <c r="AT153" s="14"/>
      <c r="AU153" s="14"/>
    </row>
    <row r="154" spans="7:47">
      <c r="G154" s="14"/>
      <c r="H154" s="14"/>
      <c r="I154" s="522"/>
      <c r="J154" s="14"/>
      <c r="K154" s="157"/>
      <c r="L154" s="157"/>
      <c r="M154" s="157"/>
      <c r="N154" s="522"/>
      <c r="O154" s="522"/>
      <c r="P154" s="157"/>
      <c r="Q154" s="157"/>
      <c r="R154" s="522"/>
      <c r="S154" s="157"/>
      <c r="T154" s="157"/>
      <c r="U154" s="157"/>
      <c r="V154" s="14"/>
      <c r="W154" s="14"/>
      <c r="X154" s="14"/>
      <c r="Y154" s="14"/>
      <c r="Z154" s="14"/>
      <c r="AA154" s="75"/>
      <c r="AB154" s="75"/>
      <c r="AC154" s="75"/>
      <c r="AD154" s="75"/>
      <c r="AE154" s="75"/>
      <c r="AF154" s="157"/>
      <c r="AG154" s="14"/>
      <c r="AH154" s="14"/>
      <c r="AI154" s="75"/>
      <c r="AJ154" s="75"/>
      <c r="AK154" s="75"/>
      <c r="AL154" s="157"/>
      <c r="AM154" s="75"/>
      <c r="AN154" s="14"/>
      <c r="AO154" s="14"/>
      <c r="AP154" s="14"/>
      <c r="AQ154" s="14"/>
      <c r="AR154" s="14"/>
      <c r="AS154" s="14"/>
      <c r="AT154" s="14"/>
      <c r="AU154" s="14"/>
    </row>
    <row r="155" spans="7:47">
      <c r="G155" s="14"/>
      <c r="H155" s="14"/>
      <c r="I155" s="522"/>
      <c r="J155" s="14"/>
      <c r="K155" s="157"/>
      <c r="L155" s="157"/>
      <c r="M155" s="157"/>
      <c r="N155" s="522"/>
      <c r="O155" s="522"/>
      <c r="P155" s="157"/>
      <c r="Q155" s="157"/>
      <c r="R155" s="522"/>
      <c r="S155" s="157"/>
      <c r="T155" s="157"/>
      <c r="U155" s="157"/>
      <c r="V155" s="14"/>
      <c r="W155" s="14"/>
      <c r="X155" s="14"/>
      <c r="Y155" s="14"/>
      <c r="Z155" s="14"/>
      <c r="AA155" s="75"/>
      <c r="AB155" s="75"/>
      <c r="AC155" s="75"/>
      <c r="AD155" s="75"/>
      <c r="AE155" s="75"/>
      <c r="AF155" s="157"/>
      <c r="AG155" s="14"/>
      <c r="AH155" s="14"/>
      <c r="AI155" s="75"/>
      <c r="AJ155" s="75"/>
      <c r="AK155" s="75"/>
      <c r="AL155" s="157"/>
      <c r="AM155" s="75"/>
      <c r="AN155" s="14"/>
      <c r="AO155" s="14"/>
      <c r="AP155" s="14"/>
      <c r="AQ155" s="14"/>
      <c r="AR155" s="14"/>
      <c r="AS155" s="14"/>
      <c r="AT155" s="14"/>
      <c r="AU155" s="14"/>
    </row>
    <row r="156" spans="7:47">
      <c r="G156" s="14"/>
      <c r="H156" s="14"/>
      <c r="I156" s="522"/>
      <c r="J156" s="14"/>
      <c r="K156" s="157"/>
      <c r="L156" s="157"/>
      <c r="M156" s="157"/>
      <c r="N156" s="522"/>
      <c r="O156" s="522"/>
      <c r="P156" s="157"/>
      <c r="Q156" s="157"/>
      <c r="R156" s="522"/>
      <c r="S156" s="157"/>
      <c r="T156" s="157"/>
      <c r="U156" s="157"/>
      <c r="V156" s="14"/>
      <c r="W156" s="14"/>
      <c r="X156" s="14"/>
      <c r="Y156" s="14"/>
      <c r="Z156" s="14"/>
      <c r="AA156" s="75"/>
      <c r="AB156" s="75"/>
      <c r="AC156" s="75"/>
      <c r="AD156" s="75"/>
      <c r="AE156" s="75"/>
      <c r="AF156" s="157"/>
      <c r="AG156" s="14"/>
      <c r="AH156" s="14"/>
      <c r="AI156" s="75"/>
      <c r="AJ156" s="75"/>
      <c r="AK156" s="75"/>
      <c r="AL156" s="157"/>
      <c r="AM156" s="75"/>
      <c r="AN156" s="14"/>
      <c r="AO156" s="14"/>
      <c r="AP156" s="14"/>
      <c r="AQ156" s="14"/>
      <c r="AR156" s="14"/>
      <c r="AS156" s="14"/>
      <c r="AT156" s="14"/>
      <c r="AU156" s="14"/>
    </row>
    <row r="157" spans="7:47">
      <c r="G157" s="14"/>
      <c r="H157" s="14"/>
      <c r="I157" s="522"/>
      <c r="J157" s="14"/>
      <c r="K157" s="157"/>
      <c r="L157" s="157"/>
      <c r="M157" s="157"/>
      <c r="N157" s="522"/>
      <c r="O157" s="522"/>
      <c r="P157" s="157"/>
      <c r="Q157" s="157"/>
      <c r="R157" s="522"/>
      <c r="S157" s="157"/>
      <c r="T157" s="157"/>
      <c r="U157" s="157"/>
      <c r="V157" s="14"/>
      <c r="W157" s="14"/>
      <c r="X157" s="14"/>
      <c r="Y157" s="14"/>
      <c r="Z157" s="14"/>
      <c r="AA157" s="75"/>
      <c r="AB157" s="75"/>
      <c r="AC157" s="75"/>
      <c r="AD157" s="75"/>
      <c r="AE157" s="75"/>
      <c r="AF157" s="157"/>
      <c r="AG157" s="14"/>
      <c r="AH157" s="14"/>
      <c r="AI157" s="75"/>
      <c r="AJ157" s="75"/>
      <c r="AK157" s="75"/>
      <c r="AL157" s="157"/>
      <c r="AM157" s="75"/>
      <c r="AN157" s="14"/>
      <c r="AO157" s="14"/>
      <c r="AP157" s="14"/>
      <c r="AQ157" s="14"/>
      <c r="AR157" s="14"/>
      <c r="AS157" s="14"/>
      <c r="AT157" s="14"/>
      <c r="AU157" s="14"/>
    </row>
    <row r="158" spans="7:47">
      <c r="G158" s="14"/>
      <c r="H158" s="14"/>
      <c r="I158" s="522"/>
      <c r="J158" s="14"/>
      <c r="K158" s="157"/>
      <c r="L158" s="157"/>
      <c r="M158" s="157"/>
      <c r="N158" s="522"/>
      <c r="O158" s="522"/>
      <c r="P158" s="157"/>
      <c r="Q158" s="157"/>
      <c r="R158" s="522"/>
      <c r="S158" s="157"/>
      <c r="T158" s="157"/>
      <c r="U158" s="157"/>
      <c r="V158" s="14"/>
      <c r="W158" s="14"/>
      <c r="X158" s="14"/>
      <c r="Y158" s="14"/>
      <c r="Z158" s="14"/>
      <c r="AA158" s="75"/>
      <c r="AB158" s="75"/>
      <c r="AC158" s="75"/>
      <c r="AD158" s="75"/>
      <c r="AE158" s="75"/>
      <c r="AF158" s="157"/>
      <c r="AG158" s="14"/>
      <c r="AH158" s="14"/>
      <c r="AI158" s="75"/>
      <c r="AJ158" s="75"/>
      <c r="AK158" s="75"/>
      <c r="AL158" s="157"/>
      <c r="AM158" s="75"/>
      <c r="AN158" s="14"/>
      <c r="AO158" s="14"/>
      <c r="AP158" s="14"/>
      <c r="AQ158" s="14"/>
      <c r="AR158" s="14"/>
      <c r="AS158" s="14"/>
      <c r="AT158" s="14"/>
      <c r="AU158" s="14"/>
    </row>
    <row r="159" spans="7:47">
      <c r="G159" s="14"/>
      <c r="H159" s="14"/>
      <c r="I159" s="522"/>
      <c r="J159" s="14"/>
      <c r="K159" s="157"/>
      <c r="L159" s="157"/>
      <c r="M159" s="157"/>
      <c r="N159" s="522"/>
      <c r="O159" s="522"/>
      <c r="P159" s="157"/>
      <c r="Q159" s="157"/>
      <c r="R159" s="522"/>
      <c r="S159" s="157"/>
      <c r="T159" s="157"/>
      <c r="U159" s="157"/>
      <c r="V159" s="14"/>
      <c r="W159" s="14"/>
      <c r="X159" s="14"/>
      <c r="Y159" s="14"/>
      <c r="Z159" s="14"/>
      <c r="AA159" s="75"/>
      <c r="AB159" s="75"/>
      <c r="AC159" s="75"/>
      <c r="AD159" s="75"/>
      <c r="AE159" s="75"/>
      <c r="AF159" s="157"/>
      <c r="AG159" s="14"/>
      <c r="AH159" s="14"/>
      <c r="AI159" s="75"/>
      <c r="AJ159" s="75"/>
      <c r="AK159" s="75"/>
      <c r="AL159" s="157"/>
      <c r="AM159" s="75"/>
      <c r="AN159" s="14"/>
      <c r="AO159" s="14"/>
      <c r="AP159" s="14"/>
      <c r="AQ159" s="14"/>
      <c r="AR159" s="14"/>
      <c r="AS159" s="14"/>
      <c r="AT159" s="14"/>
      <c r="AU159" s="14"/>
    </row>
    <row r="160" spans="7:47">
      <c r="G160" s="14"/>
      <c r="H160" s="14"/>
      <c r="I160" s="522"/>
      <c r="J160" s="14"/>
      <c r="K160" s="157"/>
      <c r="L160" s="157"/>
      <c r="M160" s="157"/>
      <c r="N160" s="522"/>
      <c r="O160" s="522"/>
      <c r="P160" s="157"/>
      <c r="Q160" s="157"/>
      <c r="R160" s="522"/>
      <c r="S160" s="157"/>
      <c r="T160" s="157"/>
      <c r="U160" s="157"/>
      <c r="V160" s="14"/>
      <c r="W160" s="14"/>
      <c r="X160" s="14"/>
      <c r="Y160" s="14"/>
      <c r="Z160" s="14"/>
      <c r="AA160" s="75"/>
      <c r="AB160" s="75"/>
      <c r="AC160" s="75"/>
      <c r="AD160" s="75"/>
      <c r="AE160" s="75"/>
      <c r="AF160" s="157"/>
      <c r="AG160" s="14"/>
      <c r="AH160" s="14"/>
      <c r="AI160" s="75"/>
      <c r="AJ160" s="75"/>
      <c r="AK160" s="75"/>
      <c r="AL160" s="157"/>
      <c r="AM160" s="75"/>
      <c r="AN160" s="14"/>
      <c r="AO160" s="14"/>
      <c r="AP160" s="14"/>
      <c r="AQ160" s="14"/>
      <c r="AR160" s="14"/>
      <c r="AS160" s="14"/>
      <c r="AT160" s="14"/>
      <c r="AU160" s="14"/>
    </row>
    <row r="161" spans="7:47">
      <c r="G161" s="14"/>
      <c r="H161" s="14"/>
      <c r="I161" s="522"/>
      <c r="J161" s="14"/>
      <c r="K161" s="157"/>
      <c r="L161" s="157"/>
      <c r="M161" s="157"/>
      <c r="N161" s="522"/>
      <c r="O161" s="522"/>
      <c r="P161" s="157"/>
      <c r="Q161" s="157"/>
      <c r="R161" s="522"/>
      <c r="S161" s="157"/>
      <c r="T161" s="157"/>
      <c r="U161" s="157"/>
      <c r="V161" s="14"/>
      <c r="W161" s="14"/>
      <c r="X161" s="14"/>
      <c r="Y161" s="14"/>
      <c r="Z161" s="14"/>
      <c r="AA161" s="75"/>
      <c r="AB161" s="75"/>
      <c r="AC161" s="75"/>
      <c r="AD161" s="75"/>
      <c r="AE161" s="75"/>
      <c r="AF161" s="157"/>
      <c r="AG161" s="14"/>
      <c r="AH161" s="14"/>
      <c r="AI161" s="75"/>
      <c r="AJ161" s="75"/>
      <c r="AK161" s="75"/>
      <c r="AL161" s="157"/>
      <c r="AM161" s="75"/>
      <c r="AN161" s="14"/>
      <c r="AO161" s="14"/>
      <c r="AP161" s="14"/>
      <c r="AQ161" s="14"/>
      <c r="AR161" s="14"/>
      <c r="AS161" s="14"/>
      <c r="AT161" s="14"/>
      <c r="AU161" s="14"/>
    </row>
    <row r="162" spans="7:47">
      <c r="G162" s="14"/>
      <c r="H162" s="14"/>
      <c r="I162" s="522"/>
      <c r="J162" s="14"/>
      <c r="K162" s="157"/>
      <c r="L162" s="157"/>
      <c r="M162" s="157"/>
      <c r="N162" s="522"/>
      <c r="O162" s="522"/>
      <c r="P162" s="157"/>
      <c r="Q162" s="157"/>
      <c r="R162" s="522"/>
      <c r="S162" s="157"/>
      <c r="T162" s="157"/>
      <c r="U162" s="157"/>
      <c r="V162" s="14"/>
      <c r="W162" s="14"/>
      <c r="X162" s="14"/>
      <c r="Y162" s="14"/>
      <c r="Z162" s="14"/>
      <c r="AA162" s="75"/>
      <c r="AB162" s="75"/>
      <c r="AC162" s="75"/>
      <c r="AD162" s="75"/>
      <c r="AE162" s="75"/>
      <c r="AF162" s="157"/>
      <c r="AG162" s="14"/>
      <c r="AH162" s="14"/>
      <c r="AI162" s="75"/>
      <c r="AJ162" s="75"/>
      <c r="AK162" s="75"/>
      <c r="AL162" s="157"/>
      <c r="AM162" s="75"/>
      <c r="AN162" s="14"/>
      <c r="AO162" s="14"/>
      <c r="AP162" s="14"/>
      <c r="AQ162" s="14"/>
      <c r="AR162" s="14"/>
      <c r="AS162" s="14"/>
      <c r="AT162" s="14"/>
      <c r="AU162" s="14"/>
    </row>
    <row r="163" spans="7:47">
      <c r="G163" s="14"/>
      <c r="H163" s="14"/>
      <c r="I163" s="522"/>
      <c r="J163" s="14"/>
      <c r="K163" s="157"/>
      <c r="L163" s="157"/>
      <c r="M163" s="157"/>
      <c r="N163" s="522"/>
      <c r="O163" s="522"/>
      <c r="P163" s="157"/>
      <c r="Q163" s="157"/>
      <c r="R163" s="522"/>
      <c r="S163" s="157"/>
      <c r="T163" s="157"/>
      <c r="U163" s="157"/>
      <c r="V163" s="14"/>
      <c r="W163" s="14"/>
      <c r="X163" s="14"/>
      <c r="Y163" s="14"/>
      <c r="Z163" s="14"/>
      <c r="AA163" s="75"/>
      <c r="AB163" s="75"/>
      <c r="AC163" s="75"/>
      <c r="AD163" s="75"/>
      <c r="AE163" s="75"/>
      <c r="AF163" s="157"/>
      <c r="AG163" s="14"/>
      <c r="AH163" s="14"/>
      <c r="AI163" s="75"/>
      <c r="AJ163" s="75"/>
      <c r="AK163" s="75"/>
      <c r="AL163" s="157"/>
      <c r="AM163" s="75"/>
      <c r="AN163" s="14"/>
      <c r="AO163" s="14"/>
      <c r="AP163" s="14"/>
      <c r="AQ163" s="14"/>
      <c r="AR163" s="14"/>
      <c r="AS163" s="14"/>
      <c r="AT163" s="14"/>
      <c r="AU163" s="14"/>
    </row>
    <row r="164" spans="7:47">
      <c r="G164" s="14"/>
      <c r="H164" s="14"/>
      <c r="I164" s="522"/>
      <c r="J164" s="14"/>
      <c r="K164" s="157"/>
      <c r="L164" s="157"/>
      <c r="M164" s="157"/>
      <c r="N164" s="522"/>
      <c r="O164" s="522"/>
      <c r="P164" s="157"/>
      <c r="Q164" s="157"/>
      <c r="R164" s="522"/>
      <c r="S164" s="157"/>
      <c r="T164" s="157"/>
      <c r="U164" s="157"/>
      <c r="V164" s="14"/>
      <c r="W164" s="14"/>
      <c r="X164" s="14"/>
      <c r="Y164" s="14"/>
      <c r="Z164" s="14"/>
      <c r="AA164" s="75"/>
      <c r="AB164" s="75"/>
      <c r="AC164" s="75"/>
      <c r="AD164" s="75"/>
      <c r="AE164" s="75"/>
      <c r="AF164" s="157"/>
      <c r="AG164" s="14"/>
      <c r="AH164" s="14"/>
      <c r="AI164" s="75"/>
      <c r="AJ164" s="75"/>
      <c r="AK164" s="75"/>
      <c r="AL164" s="157"/>
      <c r="AM164" s="75"/>
      <c r="AN164" s="14"/>
      <c r="AO164" s="14"/>
      <c r="AP164" s="14"/>
      <c r="AQ164" s="14"/>
      <c r="AR164" s="14"/>
      <c r="AS164" s="14"/>
      <c r="AT164" s="14"/>
      <c r="AU164" s="14"/>
    </row>
    <row r="165" spans="7:47">
      <c r="G165" s="14"/>
      <c r="H165" s="14"/>
      <c r="I165" s="522"/>
      <c r="J165" s="14"/>
      <c r="K165" s="157"/>
      <c r="L165" s="157"/>
      <c r="M165" s="157"/>
      <c r="N165" s="522"/>
      <c r="O165" s="522"/>
      <c r="P165" s="157"/>
      <c r="Q165" s="157"/>
      <c r="R165" s="522"/>
      <c r="S165" s="157"/>
      <c r="T165" s="157"/>
      <c r="U165" s="157"/>
      <c r="V165" s="14"/>
      <c r="W165" s="14"/>
      <c r="X165" s="14"/>
      <c r="Y165" s="14"/>
      <c r="Z165" s="14"/>
      <c r="AA165" s="75"/>
      <c r="AB165" s="75"/>
      <c r="AC165" s="75"/>
      <c r="AD165" s="75"/>
      <c r="AE165" s="75"/>
      <c r="AF165" s="157"/>
      <c r="AG165" s="14"/>
      <c r="AH165" s="14"/>
      <c r="AI165" s="75"/>
      <c r="AJ165" s="75"/>
      <c r="AK165" s="75"/>
      <c r="AL165" s="157"/>
      <c r="AM165" s="75"/>
      <c r="AN165" s="14"/>
      <c r="AO165" s="14"/>
      <c r="AP165" s="14"/>
      <c r="AQ165" s="14"/>
      <c r="AR165" s="14"/>
      <c r="AS165" s="14"/>
      <c r="AT165" s="14"/>
      <c r="AU165" s="14"/>
    </row>
    <row r="166" spans="7:47">
      <c r="G166" s="14"/>
      <c r="H166" s="14"/>
      <c r="I166" s="522"/>
      <c r="J166" s="14"/>
      <c r="K166" s="157"/>
      <c r="L166" s="157"/>
      <c r="M166" s="157"/>
      <c r="N166" s="522"/>
      <c r="O166" s="522"/>
      <c r="P166" s="157"/>
      <c r="Q166" s="157"/>
      <c r="R166" s="522"/>
      <c r="S166" s="157"/>
      <c r="T166" s="157"/>
      <c r="U166" s="157"/>
      <c r="V166" s="14"/>
      <c r="W166" s="14"/>
      <c r="X166" s="14"/>
      <c r="Y166" s="14"/>
      <c r="Z166" s="14"/>
      <c r="AA166" s="75"/>
      <c r="AB166" s="75"/>
      <c r="AC166" s="75"/>
      <c r="AD166" s="75"/>
      <c r="AE166" s="75"/>
      <c r="AF166" s="157"/>
      <c r="AG166" s="14"/>
      <c r="AH166" s="14"/>
      <c r="AI166" s="75"/>
      <c r="AJ166" s="75"/>
      <c r="AK166" s="75"/>
      <c r="AL166" s="157"/>
      <c r="AM166" s="75"/>
      <c r="AN166" s="14"/>
      <c r="AO166" s="14"/>
      <c r="AP166" s="14"/>
      <c r="AQ166" s="14"/>
      <c r="AR166" s="14"/>
      <c r="AS166" s="14"/>
      <c r="AT166" s="14"/>
      <c r="AU166" s="14"/>
    </row>
    <row r="167" spans="7:47">
      <c r="G167" s="14"/>
      <c r="H167" s="14"/>
      <c r="I167" s="522"/>
      <c r="J167" s="14"/>
      <c r="K167" s="157"/>
      <c r="L167" s="157"/>
      <c r="M167" s="157"/>
      <c r="N167" s="522"/>
      <c r="O167" s="522"/>
      <c r="P167" s="157"/>
      <c r="Q167" s="157"/>
      <c r="R167" s="522"/>
      <c r="S167" s="157"/>
      <c r="T167" s="157"/>
      <c r="U167" s="157"/>
      <c r="V167" s="14"/>
      <c r="W167" s="14"/>
      <c r="X167" s="14"/>
      <c r="Y167" s="14"/>
      <c r="Z167" s="14"/>
      <c r="AA167" s="75"/>
      <c r="AB167" s="75"/>
      <c r="AC167" s="75"/>
      <c r="AD167" s="75"/>
      <c r="AE167" s="75"/>
      <c r="AF167" s="157"/>
      <c r="AG167" s="14"/>
      <c r="AH167" s="14"/>
      <c r="AI167" s="75"/>
      <c r="AJ167" s="75"/>
      <c r="AK167" s="75"/>
      <c r="AL167" s="157"/>
      <c r="AM167" s="75"/>
      <c r="AN167" s="14"/>
      <c r="AO167" s="14"/>
      <c r="AP167" s="14"/>
      <c r="AQ167" s="14"/>
      <c r="AR167" s="14"/>
      <c r="AS167" s="14"/>
      <c r="AT167" s="14"/>
      <c r="AU167" s="14"/>
    </row>
    <row r="168" spans="7:47">
      <c r="G168" s="14"/>
      <c r="H168" s="14"/>
      <c r="I168" s="522"/>
      <c r="J168" s="14"/>
      <c r="K168" s="157"/>
      <c r="L168" s="157"/>
      <c r="M168" s="157"/>
      <c r="N168" s="522"/>
      <c r="O168" s="522"/>
      <c r="P168" s="157"/>
      <c r="Q168" s="157"/>
      <c r="R168" s="522"/>
      <c r="S168" s="157"/>
      <c r="T168" s="157"/>
      <c r="U168" s="157"/>
      <c r="V168" s="14"/>
      <c r="W168" s="14"/>
      <c r="X168" s="14"/>
      <c r="Y168" s="14"/>
      <c r="Z168" s="14"/>
      <c r="AA168" s="75"/>
      <c r="AB168" s="75"/>
      <c r="AC168" s="75"/>
      <c r="AD168" s="75"/>
      <c r="AE168" s="75"/>
      <c r="AF168" s="157"/>
      <c r="AG168" s="14"/>
      <c r="AH168" s="14"/>
      <c r="AI168" s="75"/>
      <c r="AJ168" s="75"/>
      <c r="AK168" s="75"/>
      <c r="AL168" s="157"/>
      <c r="AM168" s="75"/>
      <c r="AN168" s="14"/>
      <c r="AO168" s="14"/>
      <c r="AP168" s="14"/>
      <c r="AQ168" s="14"/>
      <c r="AR168" s="14"/>
      <c r="AS168" s="14"/>
      <c r="AT168" s="14"/>
      <c r="AU168" s="14"/>
    </row>
    <row r="169" spans="7:47">
      <c r="G169" s="14"/>
      <c r="H169" s="14"/>
      <c r="I169" s="522"/>
      <c r="J169" s="14"/>
      <c r="K169" s="157"/>
      <c r="L169" s="157"/>
      <c r="M169" s="157"/>
      <c r="N169" s="522"/>
      <c r="O169" s="522"/>
      <c r="P169" s="157"/>
      <c r="Q169" s="157"/>
      <c r="R169" s="522"/>
      <c r="S169" s="157"/>
      <c r="T169" s="157"/>
      <c r="U169" s="157"/>
      <c r="V169" s="14"/>
      <c r="W169" s="14"/>
      <c r="X169" s="14"/>
      <c r="Y169" s="14"/>
      <c r="Z169" s="14"/>
      <c r="AA169" s="75"/>
      <c r="AB169" s="75"/>
      <c r="AC169" s="75"/>
      <c r="AD169" s="75"/>
      <c r="AE169" s="75"/>
      <c r="AF169" s="157"/>
      <c r="AG169" s="14"/>
      <c r="AH169" s="14"/>
      <c r="AI169" s="75"/>
      <c r="AJ169" s="75"/>
      <c r="AK169" s="75"/>
      <c r="AL169" s="157"/>
      <c r="AM169" s="75"/>
      <c r="AN169" s="14"/>
      <c r="AO169" s="14"/>
      <c r="AP169" s="14"/>
      <c r="AQ169" s="14"/>
      <c r="AR169" s="14"/>
      <c r="AS169" s="14"/>
      <c r="AT169" s="14"/>
      <c r="AU169" s="14"/>
    </row>
    <row r="170" spans="7:47">
      <c r="G170" s="14"/>
      <c r="H170" s="14"/>
      <c r="I170" s="522"/>
      <c r="J170" s="14"/>
      <c r="K170" s="157"/>
      <c r="L170" s="157"/>
      <c r="M170" s="157"/>
      <c r="N170" s="522"/>
      <c r="O170" s="522"/>
      <c r="P170" s="157"/>
      <c r="Q170" s="157"/>
      <c r="R170" s="522"/>
      <c r="S170" s="157"/>
      <c r="T170" s="157"/>
      <c r="U170" s="157"/>
      <c r="V170" s="14"/>
      <c r="W170" s="14"/>
      <c r="X170" s="14"/>
      <c r="Y170" s="14"/>
      <c r="Z170" s="14"/>
      <c r="AA170" s="75"/>
      <c r="AB170" s="75"/>
      <c r="AC170" s="75"/>
      <c r="AD170" s="75"/>
      <c r="AE170" s="75"/>
      <c r="AF170" s="157"/>
      <c r="AG170" s="14"/>
      <c r="AH170" s="14"/>
      <c r="AI170" s="75"/>
      <c r="AJ170" s="75"/>
      <c r="AK170" s="75"/>
      <c r="AL170" s="157"/>
      <c r="AM170" s="75"/>
      <c r="AN170" s="14"/>
      <c r="AO170" s="14"/>
      <c r="AP170" s="14"/>
      <c r="AQ170" s="14"/>
      <c r="AR170" s="14"/>
      <c r="AS170" s="14"/>
      <c r="AT170" s="14"/>
      <c r="AU170" s="14"/>
    </row>
    <row r="171" spans="7:47">
      <c r="G171" s="14"/>
      <c r="H171" s="14"/>
      <c r="I171" s="522"/>
      <c r="J171" s="14"/>
      <c r="K171" s="157"/>
      <c r="L171" s="157"/>
      <c r="M171" s="157"/>
      <c r="N171" s="522"/>
      <c r="O171" s="522"/>
      <c r="P171" s="157"/>
      <c r="Q171" s="157"/>
      <c r="R171" s="522"/>
      <c r="S171" s="157"/>
      <c r="T171" s="157"/>
      <c r="U171" s="157"/>
      <c r="V171" s="14"/>
      <c r="W171" s="14"/>
      <c r="X171" s="14"/>
      <c r="Y171" s="14"/>
      <c r="Z171" s="14"/>
      <c r="AA171" s="75"/>
      <c r="AB171" s="75"/>
      <c r="AC171" s="75"/>
      <c r="AD171" s="75"/>
      <c r="AE171" s="75"/>
      <c r="AF171" s="157"/>
      <c r="AG171" s="14"/>
      <c r="AH171" s="14"/>
      <c r="AI171" s="75"/>
      <c r="AJ171" s="75"/>
      <c r="AK171" s="75"/>
      <c r="AL171" s="157"/>
      <c r="AM171" s="75"/>
      <c r="AN171" s="14"/>
      <c r="AO171" s="14"/>
      <c r="AP171" s="14"/>
      <c r="AQ171" s="14"/>
      <c r="AR171" s="14"/>
      <c r="AS171" s="14"/>
      <c r="AT171" s="14"/>
      <c r="AU171" s="14"/>
    </row>
    <row r="172" spans="7:47">
      <c r="G172" s="14"/>
      <c r="H172" s="14"/>
      <c r="I172" s="522"/>
      <c r="J172" s="14"/>
      <c r="K172" s="157"/>
      <c r="L172" s="157"/>
      <c r="M172" s="157"/>
      <c r="N172" s="522"/>
      <c r="O172" s="522"/>
      <c r="P172" s="157"/>
      <c r="Q172" s="157"/>
      <c r="R172" s="522"/>
      <c r="S172" s="157"/>
      <c r="T172" s="157"/>
      <c r="U172" s="157"/>
      <c r="V172" s="14"/>
      <c r="W172" s="14"/>
      <c r="X172" s="14"/>
      <c r="Y172" s="14"/>
      <c r="Z172" s="14"/>
      <c r="AA172" s="75"/>
      <c r="AB172" s="75"/>
      <c r="AC172" s="75"/>
      <c r="AD172" s="75"/>
      <c r="AE172" s="75"/>
      <c r="AF172" s="157"/>
      <c r="AG172" s="14"/>
      <c r="AH172" s="14"/>
      <c r="AI172" s="75"/>
      <c r="AJ172" s="75"/>
      <c r="AK172" s="75"/>
      <c r="AL172" s="157"/>
      <c r="AM172" s="75"/>
      <c r="AN172" s="14"/>
      <c r="AO172" s="14"/>
      <c r="AP172" s="14"/>
      <c r="AQ172" s="14"/>
      <c r="AR172" s="14"/>
      <c r="AS172" s="14"/>
      <c r="AT172" s="14"/>
      <c r="AU172" s="14"/>
    </row>
    <row r="173" spans="7:47">
      <c r="G173" s="14"/>
      <c r="H173" s="14"/>
      <c r="I173" s="522"/>
      <c r="J173" s="14"/>
      <c r="K173" s="157"/>
      <c r="L173" s="157"/>
      <c r="M173" s="157"/>
      <c r="N173" s="522"/>
      <c r="O173" s="522"/>
      <c r="P173" s="157"/>
      <c r="Q173" s="157"/>
      <c r="R173" s="522"/>
      <c r="S173" s="157"/>
      <c r="T173" s="157"/>
      <c r="U173" s="157"/>
      <c r="V173" s="14"/>
      <c r="W173" s="14"/>
      <c r="X173" s="14"/>
      <c r="Y173" s="14"/>
      <c r="Z173" s="14"/>
      <c r="AA173" s="75"/>
      <c r="AB173" s="75"/>
      <c r="AC173" s="75"/>
      <c r="AD173" s="75"/>
      <c r="AE173" s="75"/>
      <c r="AF173" s="157"/>
      <c r="AG173" s="14"/>
      <c r="AH173" s="14"/>
      <c r="AI173" s="75"/>
      <c r="AJ173" s="75"/>
      <c r="AK173" s="75"/>
      <c r="AL173" s="157"/>
      <c r="AM173" s="75"/>
      <c r="AN173" s="14"/>
      <c r="AO173" s="14"/>
      <c r="AP173" s="14"/>
      <c r="AQ173" s="14"/>
      <c r="AR173" s="14"/>
      <c r="AS173" s="14"/>
      <c r="AT173" s="14"/>
      <c r="AU173" s="14"/>
    </row>
    <row r="174" spans="7:47">
      <c r="G174" s="14"/>
      <c r="H174" s="14"/>
      <c r="I174" s="522"/>
      <c r="J174" s="14"/>
      <c r="K174" s="157"/>
      <c r="L174" s="157"/>
      <c r="M174" s="157"/>
      <c r="N174" s="522"/>
      <c r="O174" s="522"/>
      <c r="P174" s="157"/>
      <c r="Q174" s="157"/>
      <c r="R174" s="522"/>
      <c r="S174" s="157"/>
      <c r="T174" s="157"/>
      <c r="U174" s="157"/>
      <c r="V174" s="14"/>
      <c r="W174" s="14"/>
      <c r="X174" s="14"/>
      <c r="Y174" s="14"/>
      <c r="Z174" s="14"/>
      <c r="AA174" s="75"/>
      <c r="AB174" s="75"/>
      <c r="AC174" s="75"/>
      <c r="AD174" s="75"/>
      <c r="AE174" s="75"/>
      <c r="AF174" s="157"/>
      <c r="AG174" s="14"/>
      <c r="AH174" s="14"/>
      <c r="AI174" s="75"/>
      <c r="AJ174" s="75"/>
      <c r="AK174" s="75"/>
      <c r="AL174" s="157"/>
      <c r="AM174" s="75"/>
      <c r="AN174" s="14"/>
      <c r="AO174" s="14"/>
      <c r="AP174" s="14"/>
      <c r="AQ174" s="14"/>
      <c r="AR174" s="14"/>
      <c r="AS174" s="14"/>
      <c r="AT174" s="14"/>
      <c r="AU174" s="14"/>
    </row>
    <row r="175" spans="7:47">
      <c r="G175" s="14"/>
      <c r="H175" s="14"/>
      <c r="I175" s="522"/>
      <c r="J175" s="14"/>
      <c r="K175" s="157"/>
      <c r="L175" s="157"/>
      <c r="M175" s="157"/>
      <c r="N175" s="522"/>
      <c r="O175" s="522"/>
      <c r="P175" s="157"/>
      <c r="Q175" s="157"/>
      <c r="R175" s="522"/>
      <c r="S175" s="157"/>
      <c r="T175" s="157"/>
      <c r="U175" s="157"/>
      <c r="V175" s="14"/>
      <c r="W175" s="14"/>
      <c r="X175" s="14"/>
      <c r="Y175" s="14"/>
      <c r="Z175" s="14"/>
      <c r="AA175" s="75"/>
      <c r="AB175" s="75"/>
      <c r="AC175" s="75"/>
      <c r="AD175" s="75"/>
      <c r="AE175" s="75"/>
      <c r="AF175" s="157"/>
      <c r="AG175" s="14"/>
      <c r="AH175" s="14"/>
      <c r="AI175" s="75"/>
      <c r="AJ175" s="75"/>
      <c r="AK175" s="75"/>
      <c r="AL175" s="157"/>
      <c r="AM175" s="75"/>
      <c r="AN175" s="14"/>
      <c r="AO175" s="14"/>
      <c r="AP175" s="14"/>
      <c r="AQ175" s="14"/>
      <c r="AR175" s="14"/>
      <c r="AS175" s="14"/>
      <c r="AT175" s="14"/>
      <c r="AU175" s="14"/>
    </row>
    <row r="176" spans="7:47">
      <c r="G176" s="14"/>
      <c r="H176" s="14"/>
      <c r="I176" s="522"/>
      <c r="J176" s="14"/>
      <c r="K176" s="157"/>
      <c r="L176" s="157"/>
      <c r="M176" s="157"/>
      <c r="N176" s="522"/>
      <c r="O176" s="522"/>
      <c r="P176" s="157"/>
      <c r="Q176" s="157"/>
      <c r="R176" s="522"/>
      <c r="S176" s="157"/>
      <c r="T176" s="157"/>
      <c r="U176" s="157"/>
      <c r="V176" s="14"/>
      <c r="W176" s="14"/>
      <c r="X176" s="14"/>
      <c r="Y176" s="14"/>
      <c r="Z176" s="14"/>
      <c r="AA176" s="75"/>
      <c r="AB176" s="75"/>
      <c r="AC176" s="75"/>
      <c r="AD176" s="75"/>
      <c r="AE176" s="75"/>
      <c r="AF176" s="157"/>
      <c r="AG176" s="14"/>
      <c r="AH176" s="14"/>
      <c r="AI176" s="75"/>
      <c r="AJ176" s="75"/>
      <c r="AK176" s="75"/>
      <c r="AL176" s="157"/>
      <c r="AM176" s="75"/>
      <c r="AN176" s="14"/>
      <c r="AO176" s="14"/>
      <c r="AP176" s="14"/>
      <c r="AQ176" s="14"/>
      <c r="AR176" s="14"/>
      <c r="AS176" s="14"/>
      <c r="AT176" s="14"/>
      <c r="AU176" s="14"/>
    </row>
    <row r="177" spans="7:47">
      <c r="G177" s="14"/>
      <c r="H177" s="14"/>
      <c r="I177" s="522"/>
      <c r="J177" s="14"/>
      <c r="K177" s="157"/>
      <c r="L177" s="157"/>
      <c r="M177" s="157"/>
      <c r="N177" s="522"/>
      <c r="O177" s="522"/>
      <c r="P177" s="157"/>
      <c r="Q177" s="157"/>
      <c r="R177" s="522"/>
      <c r="S177" s="157"/>
      <c r="T177" s="157"/>
      <c r="U177" s="157"/>
      <c r="V177" s="14"/>
      <c r="W177" s="14"/>
      <c r="X177" s="14"/>
      <c r="Y177" s="14"/>
      <c r="Z177" s="14"/>
      <c r="AA177" s="75"/>
      <c r="AB177" s="75"/>
      <c r="AC177" s="75"/>
      <c r="AD177" s="75"/>
      <c r="AE177" s="75"/>
      <c r="AF177" s="157"/>
      <c r="AG177" s="14"/>
      <c r="AH177" s="14"/>
      <c r="AI177" s="75"/>
      <c r="AJ177" s="75"/>
      <c r="AK177" s="75"/>
      <c r="AL177" s="157"/>
      <c r="AM177" s="75"/>
      <c r="AN177" s="14"/>
      <c r="AO177" s="14"/>
      <c r="AP177" s="14"/>
      <c r="AQ177" s="14"/>
      <c r="AR177" s="14"/>
      <c r="AS177" s="14"/>
      <c r="AT177" s="14"/>
      <c r="AU177" s="14"/>
    </row>
    <row r="178" spans="7:47">
      <c r="G178" s="14"/>
      <c r="H178" s="14"/>
      <c r="I178" s="522"/>
      <c r="J178" s="14"/>
      <c r="K178" s="157"/>
      <c r="L178" s="157"/>
      <c r="M178" s="157"/>
      <c r="N178" s="522"/>
      <c r="O178" s="522"/>
      <c r="P178" s="157"/>
      <c r="Q178" s="157"/>
      <c r="R178" s="522"/>
      <c r="S178" s="157"/>
      <c r="T178" s="157"/>
      <c r="U178" s="157"/>
      <c r="V178" s="14"/>
      <c r="W178" s="14"/>
      <c r="X178" s="14"/>
      <c r="Y178" s="14"/>
      <c r="Z178" s="14"/>
      <c r="AA178" s="75"/>
      <c r="AB178" s="75"/>
      <c r="AC178" s="75"/>
      <c r="AD178" s="75"/>
      <c r="AE178" s="75"/>
      <c r="AF178" s="157"/>
      <c r="AG178" s="14"/>
      <c r="AH178" s="14"/>
      <c r="AI178" s="75"/>
      <c r="AJ178" s="75"/>
      <c r="AK178" s="75"/>
      <c r="AL178" s="157"/>
      <c r="AM178" s="75"/>
      <c r="AN178" s="14"/>
      <c r="AO178" s="14"/>
      <c r="AP178" s="14"/>
      <c r="AQ178" s="14"/>
      <c r="AR178" s="14"/>
      <c r="AS178" s="14"/>
      <c r="AT178" s="14"/>
      <c r="AU178" s="14"/>
    </row>
    <row r="179" spans="7:47">
      <c r="G179" s="14"/>
      <c r="H179" s="14"/>
      <c r="I179" s="522"/>
      <c r="J179" s="14"/>
      <c r="K179" s="157"/>
      <c r="L179" s="157"/>
      <c r="M179" s="157"/>
      <c r="N179" s="522"/>
      <c r="O179" s="522"/>
      <c r="P179" s="157"/>
      <c r="Q179" s="157"/>
      <c r="R179" s="522"/>
      <c r="S179" s="157"/>
      <c r="T179" s="157"/>
      <c r="U179" s="157"/>
      <c r="V179" s="14"/>
      <c r="W179" s="14"/>
      <c r="X179" s="14"/>
      <c r="Y179" s="14"/>
      <c r="Z179" s="14"/>
      <c r="AA179" s="75"/>
      <c r="AB179" s="75"/>
      <c r="AC179" s="75"/>
      <c r="AD179" s="75"/>
      <c r="AE179" s="75"/>
      <c r="AF179" s="157"/>
      <c r="AG179" s="14"/>
      <c r="AH179" s="14"/>
      <c r="AI179" s="75"/>
      <c r="AJ179" s="75"/>
      <c r="AK179" s="75"/>
      <c r="AL179" s="157"/>
      <c r="AM179" s="75"/>
      <c r="AN179" s="14"/>
      <c r="AO179" s="14"/>
      <c r="AP179" s="14"/>
      <c r="AQ179" s="14"/>
      <c r="AR179" s="14"/>
      <c r="AS179" s="14"/>
      <c r="AT179" s="14"/>
      <c r="AU179" s="14"/>
    </row>
    <row r="180" spans="7:47">
      <c r="G180" s="14"/>
      <c r="H180" s="14"/>
      <c r="I180" s="522"/>
      <c r="J180" s="14"/>
      <c r="K180" s="157"/>
      <c r="L180" s="157"/>
      <c r="M180" s="157"/>
      <c r="N180" s="522"/>
      <c r="O180" s="522"/>
      <c r="P180" s="157"/>
      <c r="Q180" s="157"/>
      <c r="R180" s="522"/>
      <c r="S180" s="157"/>
      <c r="T180" s="157"/>
      <c r="U180" s="157"/>
      <c r="V180" s="14"/>
      <c r="W180" s="14"/>
      <c r="X180" s="14"/>
      <c r="Y180" s="14"/>
      <c r="Z180" s="14"/>
      <c r="AA180" s="75"/>
      <c r="AB180" s="75"/>
      <c r="AC180" s="75"/>
      <c r="AD180" s="75"/>
      <c r="AE180" s="75"/>
      <c r="AF180" s="157"/>
      <c r="AG180" s="14"/>
      <c r="AH180" s="14"/>
      <c r="AI180" s="75"/>
      <c r="AJ180" s="75"/>
      <c r="AK180" s="75"/>
      <c r="AL180" s="157"/>
      <c r="AM180" s="75"/>
      <c r="AN180" s="14"/>
      <c r="AO180" s="14"/>
      <c r="AP180" s="14"/>
      <c r="AQ180" s="14"/>
      <c r="AR180" s="14"/>
      <c r="AS180" s="14"/>
      <c r="AT180" s="14"/>
      <c r="AU180" s="14"/>
    </row>
    <row r="181" spans="7:47">
      <c r="G181" s="14"/>
      <c r="H181" s="14"/>
      <c r="I181" s="522"/>
      <c r="J181" s="14"/>
      <c r="K181" s="157"/>
      <c r="L181" s="157"/>
      <c r="M181" s="157"/>
      <c r="N181" s="522"/>
      <c r="O181" s="522"/>
      <c r="P181" s="157"/>
      <c r="Q181" s="157"/>
      <c r="R181" s="522"/>
      <c r="S181" s="157"/>
      <c r="T181" s="157"/>
      <c r="U181" s="157"/>
      <c r="V181" s="14"/>
      <c r="W181" s="14"/>
      <c r="X181" s="14"/>
      <c r="Y181" s="14"/>
      <c r="Z181" s="14"/>
      <c r="AA181" s="75"/>
      <c r="AB181" s="75"/>
      <c r="AC181" s="75"/>
      <c r="AD181" s="75"/>
      <c r="AE181" s="75"/>
      <c r="AF181" s="157"/>
      <c r="AG181" s="14"/>
      <c r="AH181" s="14"/>
      <c r="AI181" s="75"/>
      <c r="AJ181" s="75"/>
      <c r="AK181" s="75"/>
      <c r="AL181" s="157"/>
      <c r="AM181" s="75"/>
      <c r="AN181" s="14"/>
      <c r="AO181" s="14"/>
      <c r="AP181" s="14"/>
      <c r="AQ181" s="14"/>
      <c r="AR181" s="14"/>
      <c r="AS181" s="14"/>
      <c r="AT181" s="14"/>
      <c r="AU181" s="14"/>
    </row>
    <row r="182" spans="7:47">
      <c r="G182" s="14"/>
      <c r="H182" s="14"/>
      <c r="I182" s="522"/>
      <c r="J182" s="14"/>
      <c r="K182" s="157"/>
      <c r="L182" s="157"/>
      <c r="M182" s="157"/>
      <c r="N182" s="522"/>
      <c r="O182" s="522"/>
      <c r="P182" s="157"/>
      <c r="Q182" s="157"/>
      <c r="R182" s="522"/>
      <c r="S182" s="157"/>
      <c r="T182" s="157"/>
      <c r="U182" s="157"/>
      <c r="V182" s="14"/>
      <c r="W182" s="14"/>
      <c r="X182" s="14"/>
      <c r="Y182" s="14"/>
      <c r="Z182" s="14"/>
      <c r="AA182" s="75"/>
      <c r="AB182" s="75"/>
      <c r="AC182" s="75"/>
      <c r="AD182" s="75"/>
      <c r="AE182" s="75"/>
      <c r="AF182" s="157"/>
      <c r="AG182" s="14"/>
      <c r="AH182" s="14"/>
      <c r="AI182" s="75"/>
      <c r="AJ182" s="75"/>
      <c r="AK182" s="75"/>
      <c r="AL182" s="157"/>
      <c r="AM182" s="75"/>
      <c r="AN182" s="14"/>
      <c r="AO182" s="14"/>
      <c r="AP182" s="14"/>
      <c r="AQ182" s="14"/>
      <c r="AR182" s="14"/>
      <c r="AS182" s="14"/>
      <c r="AT182" s="14"/>
      <c r="AU182" s="14"/>
    </row>
    <row r="183" spans="7:47">
      <c r="G183" s="14"/>
      <c r="H183" s="14"/>
      <c r="I183" s="522"/>
      <c r="J183" s="14"/>
      <c r="K183" s="157"/>
      <c r="L183" s="157"/>
      <c r="M183" s="157"/>
      <c r="N183" s="522"/>
      <c r="O183" s="522"/>
      <c r="P183" s="157"/>
      <c r="Q183" s="157"/>
      <c r="R183" s="522"/>
      <c r="S183" s="157"/>
      <c r="T183" s="157"/>
      <c r="U183" s="157"/>
      <c r="V183" s="14"/>
      <c r="W183" s="14"/>
      <c r="X183" s="14"/>
      <c r="Y183" s="14"/>
      <c r="Z183" s="14"/>
      <c r="AA183" s="75"/>
      <c r="AB183" s="75"/>
      <c r="AC183" s="75"/>
      <c r="AD183" s="75"/>
      <c r="AE183" s="75"/>
      <c r="AF183" s="157"/>
      <c r="AG183" s="14"/>
      <c r="AH183" s="14"/>
      <c r="AI183" s="75"/>
      <c r="AJ183" s="75"/>
      <c r="AK183" s="75"/>
      <c r="AL183" s="157"/>
      <c r="AM183" s="75"/>
      <c r="AN183" s="14"/>
      <c r="AO183" s="14"/>
      <c r="AP183" s="14"/>
      <c r="AQ183" s="14"/>
      <c r="AR183" s="14"/>
      <c r="AS183" s="14"/>
      <c r="AT183" s="14"/>
      <c r="AU183" s="14"/>
    </row>
    <row r="184" spans="7:47">
      <c r="G184" s="14"/>
      <c r="H184" s="14"/>
      <c r="I184" s="522"/>
      <c r="J184" s="14"/>
      <c r="K184" s="157"/>
      <c r="L184" s="157"/>
      <c r="M184" s="157"/>
      <c r="N184" s="522"/>
      <c r="O184" s="522"/>
      <c r="P184" s="157"/>
      <c r="Q184" s="157"/>
      <c r="R184" s="522"/>
      <c r="S184" s="157"/>
      <c r="T184" s="157"/>
      <c r="U184" s="157"/>
      <c r="V184" s="14"/>
      <c r="W184" s="14"/>
      <c r="X184" s="14"/>
      <c r="Y184" s="14"/>
      <c r="Z184" s="14"/>
      <c r="AA184" s="75"/>
      <c r="AB184" s="75"/>
      <c r="AC184" s="75"/>
      <c r="AD184" s="75"/>
      <c r="AE184" s="75"/>
      <c r="AF184" s="157"/>
      <c r="AG184" s="14"/>
      <c r="AH184" s="14"/>
      <c r="AI184" s="75"/>
      <c r="AJ184" s="75"/>
      <c r="AK184" s="75"/>
      <c r="AL184" s="157"/>
      <c r="AM184" s="75"/>
      <c r="AN184" s="14"/>
      <c r="AO184" s="14"/>
      <c r="AP184" s="14"/>
      <c r="AQ184" s="14"/>
      <c r="AR184" s="14"/>
      <c r="AS184" s="14"/>
      <c r="AT184" s="14"/>
      <c r="AU184" s="14"/>
    </row>
    <row r="185" spans="7:47">
      <c r="G185" s="14"/>
      <c r="H185" s="14"/>
      <c r="I185" s="522"/>
      <c r="J185" s="14"/>
      <c r="K185" s="157"/>
      <c r="L185" s="157"/>
      <c r="M185" s="157"/>
      <c r="N185" s="522"/>
      <c r="O185" s="522"/>
      <c r="P185" s="157"/>
      <c r="Q185" s="157"/>
      <c r="R185" s="522"/>
      <c r="S185" s="157"/>
      <c r="T185" s="157"/>
      <c r="U185" s="157"/>
      <c r="V185" s="14"/>
      <c r="W185" s="14"/>
      <c r="X185" s="14"/>
      <c r="Y185" s="14"/>
      <c r="Z185" s="14"/>
      <c r="AA185" s="75"/>
      <c r="AB185" s="75"/>
      <c r="AC185" s="75"/>
      <c r="AD185" s="75"/>
      <c r="AE185" s="75"/>
      <c r="AF185" s="157"/>
      <c r="AG185" s="14"/>
      <c r="AH185" s="14"/>
      <c r="AI185" s="75"/>
      <c r="AJ185" s="75"/>
      <c r="AK185" s="75"/>
      <c r="AL185" s="157"/>
      <c r="AM185" s="75"/>
      <c r="AN185" s="14"/>
      <c r="AO185" s="14"/>
      <c r="AP185" s="14"/>
      <c r="AQ185" s="14"/>
      <c r="AR185" s="14"/>
      <c r="AS185" s="14"/>
      <c r="AT185" s="14"/>
      <c r="AU185" s="14"/>
    </row>
    <row r="186" spans="7:47">
      <c r="G186" s="14"/>
      <c r="H186" s="14"/>
      <c r="I186" s="522"/>
      <c r="J186" s="14"/>
      <c r="K186" s="157"/>
      <c r="L186" s="157"/>
      <c r="M186" s="157"/>
      <c r="N186" s="522"/>
      <c r="O186" s="522"/>
      <c r="P186" s="157"/>
      <c r="Q186" s="157"/>
      <c r="R186" s="522"/>
      <c r="S186" s="157"/>
      <c r="T186" s="157"/>
      <c r="U186" s="157"/>
      <c r="V186" s="14"/>
      <c r="W186" s="14"/>
      <c r="X186" s="14"/>
      <c r="Y186" s="14"/>
      <c r="Z186" s="14"/>
      <c r="AA186" s="75"/>
      <c r="AB186" s="75"/>
      <c r="AC186" s="75"/>
      <c r="AD186" s="75"/>
      <c r="AE186" s="75"/>
      <c r="AF186" s="157"/>
      <c r="AG186" s="14"/>
      <c r="AH186" s="14"/>
      <c r="AI186" s="75"/>
      <c r="AJ186" s="75"/>
      <c r="AK186" s="75"/>
      <c r="AL186" s="157"/>
      <c r="AM186" s="75"/>
      <c r="AN186" s="14"/>
      <c r="AO186" s="14"/>
      <c r="AP186" s="14"/>
      <c r="AQ186" s="14"/>
      <c r="AR186" s="14"/>
      <c r="AS186" s="14"/>
      <c r="AT186" s="14"/>
      <c r="AU186" s="14"/>
    </row>
    <row r="187" spans="7:47">
      <c r="G187" s="14"/>
      <c r="H187" s="14"/>
      <c r="I187" s="522"/>
      <c r="J187" s="14"/>
      <c r="K187" s="157"/>
      <c r="L187" s="157"/>
      <c r="M187" s="157"/>
      <c r="N187" s="522"/>
      <c r="O187" s="522"/>
      <c r="P187" s="157"/>
      <c r="Q187" s="157"/>
      <c r="R187" s="522"/>
      <c r="S187" s="157"/>
      <c r="T187" s="157"/>
      <c r="U187" s="157"/>
      <c r="V187" s="14"/>
      <c r="W187" s="14"/>
      <c r="X187" s="14"/>
      <c r="Y187" s="14"/>
      <c r="Z187" s="14"/>
      <c r="AA187" s="75"/>
      <c r="AB187" s="75"/>
      <c r="AC187" s="75"/>
      <c r="AD187" s="75"/>
      <c r="AE187" s="75"/>
      <c r="AF187" s="157"/>
      <c r="AG187" s="14"/>
      <c r="AH187" s="14"/>
      <c r="AI187" s="75"/>
      <c r="AJ187" s="75"/>
      <c r="AK187" s="75"/>
      <c r="AL187" s="157"/>
      <c r="AM187" s="75"/>
      <c r="AN187" s="14"/>
      <c r="AO187" s="14"/>
      <c r="AP187" s="14"/>
      <c r="AQ187" s="14"/>
      <c r="AR187" s="14"/>
      <c r="AS187" s="14"/>
      <c r="AT187" s="14"/>
      <c r="AU187" s="14"/>
    </row>
    <row r="188" spans="7:47">
      <c r="G188" s="14"/>
      <c r="H188" s="14"/>
      <c r="I188" s="522"/>
      <c r="J188" s="14"/>
      <c r="K188" s="157"/>
      <c r="L188" s="157"/>
      <c r="M188" s="157"/>
      <c r="N188" s="522"/>
      <c r="O188" s="522"/>
      <c r="P188" s="157"/>
      <c r="Q188" s="157"/>
      <c r="R188" s="522"/>
      <c r="S188" s="157"/>
      <c r="T188" s="157"/>
      <c r="U188" s="157"/>
      <c r="V188" s="14"/>
      <c r="W188" s="14"/>
      <c r="X188" s="14"/>
      <c r="Y188" s="14"/>
      <c r="Z188" s="14"/>
      <c r="AA188" s="75"/>
      <c r="AB188" s="75"/>
      <c r="AC188" s="75"/>
      <c r="AD188" s="75"/>
      <c r="AE188" s="75"/>
      <c r="AF188" s="157"/>
      <c r="AG188" s="14"/>
      <c r="AH188" s="14"/>
      <c r="AI188" s="75"/>
      <c r="AJ188" s="75"/>
      <c r="AK188" s="75"/>
      <c r="AL188" s="157"/>
      <c r="AM188" s="75"/>
      <c r="AN188" s="14"/>
      <c r="AO188" s="14"/>
      <c r="AP188" s="14"/>
      <c r="AQ188" s="14"/>
      <c r="AR188" s="14"/>
      <c r="AS188" s="14"/>
      <c r="AT188" s="14"/>
      <c r="AU188" s="14"/>
    </row>
    <row r="189" spans="7:47">
      <c r="G189" s="14"/>
      <c r="H189" s="14"/>
      <c r="I189" s="522"/>
      <c r="J189" s="14"/>
      <c r="K189" s="157"/>
      <c r="L189" s="157"/>
      <c r="M189" s="157"/>
      <c r="N189" s="522"/>
      <c r="O189" s="522"/>
      <c r="P189" s="157"/>
      <c r="Q189" s="157"/>
      <c r="R189" s="522"/>
      <c r="S189" s="157"/>
      <c r="T189" s="157"/>
      <c r="U189" s="157"/>
      <c r="V189" s="14"/>
      <c r="W189" s="14"/>
      <c r="X189" s="14"/>
      <c r="Y189" s="14"/>
      <c r="Z189" s="14"/>
      <c r="AA189" s="75"/>
      <c r="AB189" s="75"/>
      <c r="AC189" s="75"/>
      <c r="AD189" s="75"/>
      <c r="AE189" s="75"/>
      <c r="AF189" s="157"/>
      <c r="AG189" s="14"/>
      <c r="AH189" s="14"/>
      <c r="AI189" s="75"/>
      <c r="AJ189" s="75"/>
      <c r="AK189" s="75"/>
      <c r="AL189" s="157"/>
      <c r="AM189" s="75"/>
      <c r="AN189" s="14"/>
      <c r="AO189" s="14"/>
      <c r="AP189" s="14"/>
      <c r="AQ189" s="14"/>
      <c r="AR189" s="14"/>
      <c r="AS189" s="14"/>
      <c r="AT189" s="14"/>
      <c r="AU189" s="14"/>
    </row>
    <row r="190" spans="7:47">
      <c r="G190" s="14"/>
      <c r="H190" s="14"/>
      <c r="I190" s="522"/>
      <c r="J190" s="14"/>
      <c r="K190" s="157"/>
      <c r="L190" s="157"/>
      <c r="M190" s="157"/>
      <c r="N190" s="522"/>
      <c r="O190" s="522"/>
      <c r="P190" s="157"/>
      <c r="Q190" s="157"/>
      <c r="R190" s="522"/>
      <c r="S190" s="157"/>
      <c r="T190" s="157"/>
      <c r="U190" s="157"/>
      <c r="V190" s="14"/>
      <c r="W190" s="14"/>
      <c r="X190" s="14"/>
      <c r="Y190" s="14"/>
      <c r="Z190" s="14"/>
      <c r="AA190" s="75"/>
      <c r="AB190" s="75"/>
      <c r="AC190" s="75"/>
      <c r="AD190" s="75"/>
      <c r="AE190" s="75"/>
      <c r="AF190" s="157"/>
      <c r="AG190" s="14"/>
      <c r="AH190" s="14"/>
      <c r="AI190" s="75"/>
      <c r="AJ190" s="75"/>
      <c r="AK190" s="75"/>
      <c r="AL190" s="157"/>
      <c r="AM190" s="75"/>
      <c r="AN190" s="14"/>
      <c r="AO190" s="14"/>
      <c r="AP190" s="14"/>
      <c r="AQ190" s="14"/>
      <c r="AR190" s="14"/>
      <c r="AS190" s="14"/>
      <c r="AT190" s="14"/>
      <c r="AU190" s="14"/>
    </row>
    <row r="191" spans="7:47">
      <c r="G191" s="14"/>
      <c r="H191" s="14"/>
      <c r="I191" s="522"/>
      <c r="J191" s="14"/>
      <c r="K191" s="157"/>
      <c r="L191" s="157"/>
      <c r="M191" s="157"/>
      <c r="N191" s="522"/>
      <c r="O191" s="522"/>
      <c r="P191" s="157"/>
      <c r="Q191" s="157"/>
      <c r="R191" s="522"/>
      <c r="S191" s="157"/>
      <c r="T191" s="157"/>
      <c r="U191" s="157"/>
      <c r="V191" s="14"/>
      <c r="W191" s="14"/>
      <c r="X191" s="14"/>
      <c r="Y191" s="14"/>
      <c r="Z191" s="14"/>
      <c r="AA191" s="75"/>
      <c r="AB191" s="75"/>
      <c r="AC191" s="75"/>
      <c r="AD191" s="75"/>
      <c r="AE191" s="75"/>
      <c r="AF191" s="157"/>
      <c r="AG191" s="14"/>
      <c r="AH191" s="14"/>
      <c r="AI191" s="75"/>
      <c r="AJ191" s="75"/>
      <c r="AK191" s="75"/>
      <c r="AL191" s="157"/>
      <c r="AM191" s="75"/>
      <c r="AN191" s="14"/>
      <c r="AO191" s="14"/>
      <c r="AP191" s="14"/>
      <c r="AQ191" s="14"/>
      <c r="AR191" s="14"/>
      <c r="AS191" s="14"/>
      <c r="AT191" s="14"/>
      <c r="AU191" s="14"/>
    </row>
    <row r="192" spans="7:47">
      <c r="G192" s="14"/>
      <c r="H192" s="14"/>
      <c r="I192" s="522"/>
      <c r="J192" s="14"/>
      <c r="K192" s="157"/>
      <c r="L192" s="157"/>
      <c r="M192" s="157"/>
      <c r="N192" s="522"/>
      <c r="O192" s="522"/>
      <c r="P192" s="157"/>
      <c r="Q192" s="157"/>
      <c r="R192" s="522"/>
      <c r="S192" s="157"/>
      <c r="T192" s="157"/>
      <c r="U192" s="157"/>
      <c r="V192" s="14"/>
      <c r="W192" s="14"/>
      <c r="X192" s="14"/>
      <c r="Y192" s="14"/>
      <c r="Z192" s="14"/>
      <c r="AA192" s="75"/>
      <c r="AB192" s="75"/>
      <c r="AC192" s="75"/>
      <c r="AD192" s="75"/>
      <c r="AE192" s="75"/>
      <c r="AF192" s="157"/>
      <c r="AG192" s="14"/>
      <c r="AH192" s="14"/>
      <c r="AI192" s="75"/>
      <c r="AJ192" s="75"/>
      <c r="AK192" s="75"/>
      <c r="AL192" s="157"/>
      <c r="AM192" s="75"/>
      <c r="AN192" s="14"/>
      <c r="AO192" s="14"/>
      <c r="AP192" s="14"/>
      <c r="AQ192" s="14"/>
      <c r="AR192" s="14"/>
      <c r="AS192" s="14"/>
      <c r="AT192" s="14"/>
      <c r="AU192" s="14"/>
    </row>
    <row r="193" spans="1:47">
      <c r="G193" s="14"/>
      <c r="H193" s="14"/>
      <c r="I193" s="522"/>
      <c r="J193" s="14"/>
      <c r="K193" s="157"/>
      <c r="L193" s="157"/>
      <c r="M193" s="157"/>
      <c r="N193" s="522"/>
      <c r="O193" s="522"/>
      <c r="P193" s="157"/>
      <c r="Q193" s="157"/>
      <c r="R193" s="522"/>
      <c r="S193" s="157"/>
      <c r="T193" s="157"/>
      <c r="U193" s="157"/>
      <c r="V193" s="14"/>
      <c r="W193" s="14"/>
      <c r="X193" s="14"/>
      <c r="Y193" s="14"/>
      <c r="Z193" s="14"/>
      <c r="AA193" s="75"/>
      <c r="AB193" s="75"/>
      <c r="AC193" s="75"/>
      <c r="AD193" s="75"/>
      <c r="AE193" s="75"/>
      <c r="AF193" s="157"/>
      <c r="AG193" s="14"/>
      <c r="AH193" s="14"/>
      <c r="AI193" s="75"/>
      <c r="AJ193" s="75"/>
      <c r="AK193" s="75"/>
      <c r="AL193" s="157"/>
      <c r="AM193" s="75"/>
      <c r="AN193" s="14"/>
      <c r="AO193" s="14"/>
      <c r="AP193" s="14"/>
      <c r="AQ193" s="14"/>
      <c r="AR193" s="14"/>
      <c r="AS193" s="14"/>
      <c r="AT193" s="14"/>
      <c r="AU193" s="14"/>
    </row>
    <row r="194" spans="1:47">
      <c r="G194" s="14"/>
      <c r="H194" s="14"/>
      <c r="I194" s="522"/>
      <c r="J194" s="14"/>
      <c r="K194" s="157"/>
      <c r="L194" s="157"/>
      <c r="M194" s="157"/>
      <c r="N194" s="522"/>
      <c r="O194" s="522"/>
      <c r="P194" s="157"/>
      <c r="Q194" s="157"/>
      <c r="R194" s="522"/>
      <c r="S194" s="157"/>
      <c r="T194" s="157"/>
      <c r="U194" s="157"/>
      <c r="V194" s="14"/>
      <c r="W194" s="14"/>
      <c r="X194" s="14"/>
      <c r="Y194" s="14"/>
      <c r="Z194" s="14"/>
      <c r="AA194" s="75"/>
      <c r="AB194" s="75"/>
      <c r="AC194" s="75"/>
      <c r="AD194" s="75"/>
      <c r="AE194" s="75"/>
      <c r="AF194" s="157"/>
      <c r="AG194" s="14"/>
      <c r="AH194" s="14"/>
      <c r="AI194" s="75"/>
      <c r="AJ194" s="75"/>
      <c r="AK194" s="75"/>
      <c r="AL194" s="157"/>
      <c r="AM194" s="75"/>
      <c r="AN194" s="14"/>
      <c r="AO194" s="14"/>
      <c r="AP194" s="14"/>
      <c r="AQ194" s="14"/>
      <c r="AR194" s="14"/>
      <c r="AS194" s="14"/>
      <c r="AT194" s="14"/>
      <c r="AU194" s="14"/>
    </row>
    <row r="195" spans="1:47">
      <c r="A195" s="31"/>
      <c r="B195" s="31"/>
      <c r="C195" s="31"/>
      <c r="D195" s="31"/>
      <c r="E195" s="31"/>
      <c r="F195" s="31"/>
      <c r="G195" s="31"/>
      <c r="H195" s="31"/>
      <c r="I195" s="334"/>
      <c r="J195" s="31"/>
      <c r="K195" s="158"/>
      <c r="L195" s="157"/>
      <c r="M195" s="157"/>
      <c r="N195" s="522"/>
      <c r="O195" s="522"/>
      <c r="P195" s="157"/>
      <c r="Q195" s="157"/>
      <c r="R195" s="522"/>
      <c r="S195" s="157"/>
      <c r="T195" s="157"/>
      <c r="U195" s="157"/>
      <c r="V195" s="14"/>
      <c r="W195" s="14"/>
      <c r="X195" s="14"/>
      <c r="Y195" s="14"/>
      <c r="Z195" s="14"/>
      <c r="AA195" s="75"/>
      <c r="AB195" s="75"/>
      <c r="AC195" s="75"/>
      <c r="AD195" s="75"/>
      <c r="AE195" s="75"/>
      <c r="AF195" s="157"/>
      <c r="AG195" s="14"/>
      <c r="AH195" s="14"/>
      <c r="AI195" s="75"/>
      <c r="AJ195" s="75"/>
      <c r="AK195" s="75"/>
      <c r="AL195" s="157"/>
      <c r="AM195" s="75"/>
      <c r="AN195" s="14"/>
      <c r="AO195" s="14"/>
      <c r="AP195" s="14"/>
      <c r="AQ195" s="14"/>
      <c r="AR195" s="14"/>
      <c r="AS195" s="14"/>
      <c r="AT195" s="14"/>
      <c r="AU195" s="14"/>
    </row>
    <row r="196" spans="1:47">
      <c r="A196" s="35"/>
      <c r="B196" s="35"/>
      <c r="C196" s="35"/>
      <c r="D196" s="35"/>
      <c r="E196" s="35"/>
      <c r="F196" s="35"/>
      <c r="G196" s="35"/>
      <c r="H196" s="35"/>
      <c r="I196" s="335"/>
      <c r="J196" s="35"/>
      <c r="K196" s="159"/>
      <c r="L196" s="158"/>
      <c r="M196" s="158"/>
      <c r="N196" s="334"/>
      <c r="O196" s="334"/>
      <c r="P196" s="158"/>
      <c r="Q196" s="158"/>
      <c r="R196" s="334"/>
      <c r="S196" s="158"/>
      <c r="T196" s="158"/>
      <c r="U196" s="158"/>
      <c r="V196" s="31"/>
      <c r="W196" s="31"/>
      <c r="X196" s="31"/>
      <c r="Y196" s="31"/>
      <c r="Z196" s="31"/>
      <c r="AA196" s="76"/>
      <c r="AB196" s="76"/>
      <c r="AC196" s="76"/>
      <c r="AD196" s="76"/>
      <c r="AE196" s="76"/>
      <c r="AF196" s="158"/>
      <c r="AG196" s="31"/>
      <c r="AI196" s="76"/>
      <c r="AK196" s="76"/>
      <c r="AM196" s="76"/>
    </row>
    <row r="197" spans="1:47">
      <c r="A197" s="35"/>
      <c r="B197" s="35"/>
      <c r="C197" s="35"/>
      <c r="D197" s="35"/>
      <c r="E197" s="35"/>
      <c r="F197" s="35"/>
      <c r="G197" s="35"/>
      <c r="H197" s="35"/>
      <c r="I197" s="335"/>
      <c r="J197" s="35"/>
      <c r="K197" s="159"/>
      <c r="L197" s="159"/>
      <c r="M197" s="159"/>
      <c r="N197" s="335"/>
      <c r="O197" s="335"/>
      <c r="P197" s="159"/>
      <c r="Q197" s="159"/>
      <c r="R197" s="335"/>
      <c r="S197" s="159"/>
      <c r="T197" s="159"/>
      <c r="U197" s="159"/>
      <c r="V197" s="35"/>
      <c r="W197" s="35"/>
      <c r="X197" s="35"/>
      <c r="Y197" s="35"/>
      <c r="Z197" s="35"/>
      <c r="AA197" s="77"/>
      <c r="AB197" s="77"/>
      <c r="AC197" s="77"/>
      <c r="AD197" s="77"/>
      <c r="AE197" s="77"/>
      <c r="AF197" s="159"/>
      <c r="AG197" s="35"/>
      <c r="AI197" s="77"/>
      <c r="AK197" s="77"/>
      <c r="AM197" s="77"/>
    </row>
    <row r="198" spans="1:47">
      <c r="A198" s="35"/>
      <c r="B198" s="35"/>
      <c r="C198" s="35"/>
      <c r="D198" s="35"/>
      <c r="E198" s="35"/>
      <c r="F198" s="35"/>
      <c r="G198" s="35"/>
      <c r="H198" s="35"/>
      <c r="I198" s="335"/>
      <c r="J198" s="35"/>
      <c r="K198" s="159"/>
      <c r="L198" s="159"/>
      <c r="M198" s="159"/>
      <c r="N198" s="335"/>
      <c r="O198" s="335"/>
      <c r="P198" s="159"/>
      <c r="Q198" s="159"/>
      <c r="R198" s="335"/>
      <c r="S198" s="159"/>
      <c r="T198" s="159"/>
      <c r="U198" s="159"/>
      <c r="V198" s="35"/>
      <c r="W198" s="35"/>
      <c r="X198" s="35"/>
      <c r="Y198" s="35"/>
      <c r="Z198" s="35"/>
      <c r="AA198" s="77"/>
      <c r="AB198" s="77"/>
      <c r="AC198" s="77"/>
      <c r="AD198" s="77"/>
      <c r="AE198" s="77"/>
      <c r="AF198" s="159"/>
      <c r="AG198" s="35"/>
      <c r="AI198" s="77"/>
      <c r="AK198" s="77"/>
      <c r="AM198" s="77"/>
    </row>
    <row r="199" spans="1:47">
      <c r="A199" s="35"/>
      <c r="B199" s="35"/>
      <c r="C199" s="35"/>
      <c r="D199" s="35"/>
      <c r="E199" s="35"/>
      <c r="F199" s="35"/>
      <c r="G199" s="35"/>
      <c r="H199" s="35"/>
      <c r="I199" s="335"/>
      <c r="J199" s="35"/>
      <c r="K199" s="159"/>
      <c r="L199" s="159"/>
      <c r="M199" s="159"/>
      <c r="N199" s="335"/>
      <c r="O199" s="335"/>
      <c r="P199" s="159"/>
      <c r="Q199" s="159"/>
      <c r="R199" s="335"/>
      <c r="S199" s="159"/>
      <c r="T199" s="159"/>
      <c r="U199" s="159"/>
      <c r="V199" s="35"/>
      <c r="W199" s="35"/>
      <c r="X199" s="35"/>
      <c r="Y199" s="35"/>
      <c r="Z199" s="35"/>
      <c r="AA199" s="77"/>
      <c r="AB199" s="77"/>
      <c r="AC199" s="77"/>
      <c r="AD199" s="77"/>
      <c r="AE199" s="77"/>
      <c r="AF199" s="159"/>
      <c r="AG199" s="35"/>
      <c r="AI199" s="77"/>
      <c r="AK199" s="77"/>
      <c r="AM199" s="77"/>
    </row>
    <row r="200" spans="1:47">
      <c r="A200" s="35"/>
      <c r="B200" s="35"/>
      <c r="C200" s="35"/>
      <c r="D200" s="35"/>
      <c r="E200" s="35"/>
      <c r="F200" s="35"/>
      <c r="G200" s="35"/>
      <c r="H200" s="35"/>
      <c r="I200" s="335"/>
      <c r="J200" s="35"/>
      <c r="K200" s="159"/>
      <c r="L200" s="159"/>
      <c r="M200" s="159"/>
      <c r="N200" s="335"/>
      <c r="O200" s="335"/>
      <c r="P200" s="159"/>
      <c r="Q200" s="159"/>
      <c r="R200" s="335"/>
      <c r="S200" s="159"/>
      <c r="T200" s="159"/>
      <c r="U200" s="159"/>
      <c r="V200" s="35"/>
      <c r="W200" s="35"/>
      <c r="X200" s="35"/>
      <c r="Y200" s="35"/>
      <c r="Z200" s="35"/>
      <c r="AA200" s="77"/>
      <c r="AB200" s="77"/>
      <c r="AC200" s="77"/>
      <c r="AD200" s="77"/>
      <c r="AE200" s="77"/>
      <c r="AF200" s="159"/>
      <c r="AG200" s="35"/>
      <c r="AI200" s="77"/>
      <c r="AK200" s="77"/>
      <c r="AM200" s="77"/>
    </row>
    <row r="201" spans="1:47">
      <c r="A201" s="35"/>
      <c r="B201" s="35"/>
      <c r="C201" s="35"/>
      <c r="D201" s="35"/>
      <c r="E201" s="35"/>
      <c r="F201" s="35"/>
      <c r="G201" s="35"/>
      <c r="H201" s="35"/>
      <c r="I201" s="335"/>
      <c r="J201" s="35"/>
      <c r="K201" s="159"/>
      <c r="L201" s="159"/>
      <c r="M201" s="159"/>
      <c r="N201" s="335"/>
      <c r="O201" s="335"/>
      <c r="P201" s="159"/>
      <c r="Q201" s="159"/>
      <c r="R201" s="335"/>
      <c r="S201" s="159"/>
      <c r="T201" s="159"/>
      <c r="U201" s="159"/>
      <c r="V201" s="35"/>
      <c r="W201" s="35"/>
      <c r="X201" s="35"/>
      <c r="Y201" s="35"/>
      <c r="Z201" s="35"/>
      <c r="AA201" s="77"/>
      <c r="AB201" s="77"/>
      <c r="AC201" s="77"/>
      <c r="AD201" s="77"/>
      <c r="AE201" s="77"/>
      <c r="AF201" s="159"/>
      <c r="AG201" s="35"/>
      <c r="AI201" s="77"/>
      <c r="AK201" s="77"/>
      <c r="AM201" s="77"/>
    </row>
    <row r="202" spans="1:47">
      <c r="A202" s="35"/>
      <c r="B202" s="35"/>
      <c r="C202" s="35"/>
      <c r="D202" s="35"/>
      <c r="E202" s="35"/>
      <c r="F202" s="35"/>
      <c r="G202" s="35"/>
      <c r="H202" s="35"/>
      <c r="I202" s="335"/>
      <c r="J202" s="35"/>
      <c r="K202" s="159"/>
      <c r="L202" s="159"/>
      <c r="M202" s="159"/>
      <c r="N202" s="335"/>
      <c r="O202" s="335"/>
      <c r="P202" s="159"/>
      <c r="Q202" s="159"/>
      <c r="R202" s="335"/>
      <c r="S202" s="159"/>
      <c r="T202" s="159"/>
      <c r="U202" s="159"/>
      <c r="V202" s="35"/>
      <c r="W202" s="35"/>
      <c r="X202" s="35"/>
      <c r="Y202" s="35"/>
      <c r="Z202" s="35"/>
      <c r="AA202" s="77"/>
      <c r="AB202" s="77"/>
      <c r="AC202" s="77"/>
      <c r="AD202" s="77"/>
      <c r="AE202" s="77"/>
      <c r="AF202" s="159"/>
      <c r="AG202" s="35"/>
      <c r="AI202" s="77"/>
      <c r="AK202" s="77"/>
      <c r="AM202" s="77"/>
    </row>
    <row r="203" spans="1:47">
      <c r="A203" s="35"/>
      <c r="B203" s="35"/>
      <c r="C203" s="35"/>
      <c r="D203" s="35"/>
      <c r="E203" s="35"/>
      <c r="F203" s="35"/>
      <c r="G203" s="35"/>
      <c r="H203" s="35"/>
      <c r="I203" s="335"/>
      <c r="J203" s="35"/>
      <c r="K203" s="159"/>
      <c r="L203" s="159"/>
      <c r="M203" s="159"/>
      <c r="N203" s="335"/>
      <c r="O203" s="335"/>
      <c r="P203" s="159"/>
      <c r="Q203" s="159"/>
      <c r="R203" s="335"/>
      <c r="S203" s="159"/>
      <c r="T203" s="159"/>
      <c r="U203" s="159"/>
      <c r="V203" s="35"/>
      <c r="W203" s="35"/>
      <c r="X203" s="35"/>
      <c r="Y203" s="35"/>
      <c r="Z203" s="35"/>
      <c r="AA203" s="77"/>
      <c r="AB203" s="77"/>
      <c r="AC203" s="77"/>
      <c r="AD203" s="77"/>
      <c r="AE203" s="77"/>
      <c r="AF203" s="159"/>
      <c r="AG203" s="35"/>
      <c r="AI203" s="77"/>
      <c r="AK203" s="77"/>
      <c r="AM203" s="77"/>
    </row>
    <row r="204" spans="1:47">
      <c r="A204" s="35"/>
      <c r="B204" s="35"/>
      <c r="C204" s="35"/>
      <c r="D204" s="35"/>
      <c r="E204" s="35"/>
      <c r="F204" s="35"/>
      <c r="G204" s="35"/>
      <c r="H204" s="35"/>
      <c r="I204" s="335"/>
      <c r="J204" s="35"/>
      <c r="K204" s="159"/>
      <c r="L204" s="159"/>
      <c r="M204" s="159"/>
      <c r="N204" s="335"/>
      <c r="O204" s="335"/>
      <c r="P204" s="159"/>
      <c r="Q204" s="159"/>
      <c r="R204" s="335"/>
      <c r="S204" s="159"/>
      <c r="T204" s="159"/>
      <c r="U204" s="159"/>
      <c r="V204" s="35"/>
      <c r="W204" s="35"/>
      <c r="X204" s="35"/>
      <c r="Y204" s="35"/>
      <c r="Z204" s="35"/>
      <c r="AA204" s="77"/>
      <c r="AB204" s="77"/>
      <c r="AC204" s="77"/>
      <c r="AD204" s="77"/>
      <c r="AE204" s="77"/>
      <c r="AF204" s="159"/>
      <c r="AG204" s="35"/>
      <c r="AI204" s="77"/>
      <c r="AK204" s="77"/>
      <c r="AM204" s="77"/>
    </row>
    <row r="205" spans="1:47">
      <c r="A205" s="35"/>
      <c r="B205" s="35"/>
      <c r="C205" s="35"/>
      <c r="D205" s="35"/>
      <c r="E205" s="35"/>
      <c r="F205" s="35"/>
      <c r="G205" s="35"/>
      <c r="H205" s="35"/>
      <c r="I205" s="335"/>
      <c r="J205" s="35"/>
      <c r="K205" s="159"/>
      <c r="L205" s="159"/>
      <c r="M205" s="159"/>
      <c r="N205" s="335"/>
      <c r="O205" s="335"/>
      <c r="P205" s="159"/>
      <c r="Q205" s="159"/>
      <c r="R205" s="335"/>
      <c r="S205" s="159"/>
      <c r="T205" s="159"/>
      <c r="U205" s="159"/>
      <c r="V205" s="35"/>
      <c r="W205" s="35"/>
      <c r="X205" s="35"/>
      <c r="Y205" s="35"/>
      <c r="Z205" s="35"/>
      <c r="AA205" s="77"/>
      <c r="AB205" s="77"/>
      <c r="AC205" s="77"/>
      <c r="AD205" s="77"/>
      <c r="AE205" s="77"/>
      <c r="AF205" s="159"/>
      <c r="AG205" s="35"/>
      <c r="AI205" s="77"/>
      <c r="AK205" s="77"/>
      <c r="AM205" s="77"/>
    </row>
    <row r="206" spans="1:47">
      <c r="A206" s="35"/>
      <c r="B206" s="35"/>
      <c r="C206" s="35"/>
      <c r="D206" s="35"/>
      <c r="E206" s="35"/>
      <c r="F206" s="35"/>
      <c r="G206" s="35"/>
      <c r="H206" s="35"/>
      <c r="I206" s="335"/>
      <c r="J206" s="35"/>
      <c r="K206" s="159"/>
      <c r="L206" s="159"/>
      <c r="M206" s="159"/>
      <c r="N206" s="335"/>
      <c r="O206" s="335"/>
      <c r="P206" s="159"/>
      <c r="Q206" s="159"/>
      <c r="R206" s="335"/>
      <c r="S206" s="159"/>
      <c r="T206" s="159"/>
      <c r="U206" s="159"/>
      <c r="V206" s="35"/>
      <c r="W206" s="35"/>
      <c r="X206" s="35"/>
      <c r="Y206" s="35"/>
      <c r="Z206" s="35"/>
      <c r="AA206" s="77"/>
      <c r="AB206" s="77"/>
      <c r="AC206" s="77"/>
      <c r="AD206" s="77"/>
      <c r="AE206" s="77"/>
      <c r="AF206" s="159"/>
      <c r="AG206" s="35"/>
      <c r="AI206" s="77"/>
      <c r="AK206" s="77"/>
      <c r="AM206" s="77"/>
    </row>
    <row r="207" spans="1:47">
      <c r="A207" s="35"/>
      <c r="B207" s="35"/>
      <c r="C207" s="35"/>
      <c r="D207" s="35"/>
      <c r="E207" s="35"/>
      <c r="F207" s="35"/>
      <c r="G207" s="35"/>
      <c r="H207" s="35"/>
      <c r="I207" s="335"/>
      <c r="J207" s="35"/>
      <c r="K207" s="159"/>
      <c r="L207" s="159"/>
      <c r="M207" s="159"/>
      <c r="N207" s="335"/>
      <c r="O207" s="335"/>
      <c r="P207" s="159"/>
      <c r="Q207" s="159"/>
      <c r="R207" s="335"/>
      <c r="S207" s="159"/>
      <c r="T207" s="159"/>
      <c r="U207" s="159"/>
      <c r="V207" s="35"/>
      <c r="W207" s="35"/>
      <c r="X207" s="35"/>
      <c r="Y207" s="35"/>
      <c r="Z207" s="35"/>
      <c r="AA207" s="77"/>
      <c r="AB207" s="77"/>
      <c r="AC207" s="77"/>
      <c r="AD207" s="77"/>
      <c r="AE207" s="77"/>
      <c r="AF207" s="159"/>
      <c r="AG207" s="35"/>
      <c r="AI207" s="77"/>
      <c r="AK207" s="77"/>
      <c r="AM207" s="77"/>
    </row>
    <row r="208" spans="1:47">
      <c r="A208" s="35"/>
      <c r="B208" s="35"/>
      <c r="C208" s="35"/>
      <c r="D208" s="35"/>
      <c r="E208" s="35"/>
      <c r="F208" s="35"/>
      <c r="G208" s="35"/>
      <c r="H208" s="35"/>
      <c r="I208" s="335"/>
      <c r="J208" s="35"/>
      <c r="K208" s="159"/>
      <c r="L208" s="159"/>
      <c r="M208" s="159"/>
      <c r="N208" s="335"/>
      <c r="O208" s="335"/>
      <c r="P208" s="159"/>
      <c r="Q208" s="159"/>
      <c r="R208" s="335"/>
      <c r="S208" s="159"/>
      <c r="T208" s="159"/>
      <c r="U208" s="159"/>
      <c r="V208" s="35"/>
      <c r="W208" s="35"/>
      <c r="X208" s="35"/>
      <c r="Y208" s="35"/>
      <c r="Z208" s="35"/>
      <c r="AA208" s="77"/>
      <c r="AB208" s="77"/>
      <c r="AC208" s="77"/>
      <c r="AD208" s="77"/>
      <c r="AE208" s="77"/>
      <c r="AF208" s="159"/>
      <c r="AG208" s="35"/>
      <c r="AI208" s="77"/>
      <c r="AK208" s="77"/>
      <c r="AM208" s="77"/>
    </row>
    <row r="209" spans="1:39">
      <c r="A209" s="35"/>
      <c r="B209" s="35"/>
      <c r="C209" s="35"/>
      <c r="D209" s="35"/>
      <c r="E209" s="35"/>
      <c r="F209" s="35"/>
      <c r="G209" s="35"/>
      <c r="H209" s="35"/>
      <c r="I209" s="335"/>
      <c r="J209" s="35"/>
      <c r="K209" s="159"/>
      <c r="L209" s="159"/>
      <c r="M209" s="159"/>
      <c r="N209" s="335"/>
      <c r="O209" s="335"/>
      <c r="P209" s="159"/>
      <c r="Q209" s="159"/>
      <c r="R209" s="335"/>
      <c r="S209" s="159"/>
      <c r="T209" s="159"/>
      <c r="U209" s="159"/>
      <c r="V209" s="35"/>
      <c r="W209" s="35"/>
      <c r="X209" s="35"/>
      <c r="Y209" s="35"/>
      <c r="Z209" s="35"/>
      <c r="AA209" s="77"/>
      <c r="AB209" s="77"/>
      <c r="AC209" s="77"/>
      <c r="AD209" s="77"/>
      <c r="AE209" s="77"/>
      <c r="AF209" s="159"/>
      <c r="AG209" s="35"/>
      <c r="AI209" s="77"/>
      <c r="AK209" s="77"/>
      <c r="AM209" s="77"/>
    </row>
    <row r="210" spans="1:39">
      <c r="A210" s="35"/>
      <c r="B210" s="35"/>
      <c r="C210" s="35"/>
      <c r="D210" s="35"/>
      <c r="E210" s="35"/>
      <c r="F210" s="35"/>
      <c r="G210" s="35"/>
      <c r="H210" s="35"/>
      <c r="I210" s="335"/>
      <c r="J210" s="35"/>
      <c r="K210" s="159"/>
      <c r="L210" s="159"/>
      <c r="M210" s="159"/>
      <c r="N210" s="335"/>
      <c r="O210" s="335"/>
      <c r="P210" s="159"/>
      <c r="Q210" s="159"/>
      <c r="R210" s="335"/>
      <c r="S210" s="159"/>
      <c r="T210" s="159"/>
      <c r="U210" s="159"/>
      <c r="V210" s="35"/>
      <c r="W210" s="35"/>
      <c r="X210" s="35"/>
      <c r="Y210" s="35"/>
      <c r="Z210" s="35"/>
      <c r="AA210" s="77"/>
      <c r="AB210" s="77"/>
      <c r="AC210" s="77"/>
      <c r="AD210" s="77"/>
      <c r="AE210" s="77"/>
      <c r="AF210" s="159"/>
      <c r="AG210" s="35"/>
      <c r="AI210" s="77"/>
      <c r="AK210" s="77"/>
      <c r="AM210" s="77"/>
    </row>
    <row r="211" spans="1:39">
      <c r="A211" s="35"/>
      <c r="B211" s="35"/>
      <c r="C211" s="35"/>
      <c r="D211" s="35"/>
      <c r="E211" s="35"/>
      <c r="F211" s="35"/>
      <c r="G211" s="35"/>
      <c r="H211" s="35"/>
      <c r="I211" s="335"/>
      <c r="J211" s="35"/>
      <c r="K211" s="159"/>
      <c r="L211" s="159"/>
      <c r="M211" s="159"/>
      <c r="N211" s="335"/>
      <c r="O211" s="335"/>
      <c r="P211" s="159"/>
      <c r="Q211" s="159"/>
      <c r="R211" s="335"/>
      <c r="S211" s="159"/>
      <c r="T211" s="159"/>
      <c r="U211" s="159"/>
      <c r="V211" s="35"/>
      <c r="W211" s="35"/>
      <c r="X211" s="35"/>
      <c r="Y211" s="35"/>
      <c r="Z211" s="35"/>
      <c r="AA211" s="77"/>
      <c r="AB211" s="77"/>
      <c r="AC211" s="77"/>
      <c r="AD211" s="77"/>
      <c r="AE211" s="77"/>
      <c r="AF211" s="159"/>
      <c r="AG211" s="35"/>
      <c r="AI211" s="77"/>
      <c r="AK211" s="77"/>
      <c r="AM211" s="77"/>
    </row>
    <row r="212" spans="1:39">
      <c r="A212" s="35"/>
      <c r="B212" s="35"/>
      <c r="C212" s="35"/>
      <c r="D212" s="35"/>
      <c r="E212" s="35"/>
      <c r="F212" s="35"/>
      <c r="G212" s="35"/>
      <c r="H212" s="35"/>
      <c r="I212" s="335"/>
      <c r="J212" s="35"/>
      <c r="K212" s="159"/>
      <c r="L212" s="159"/>
      <c r="M212" s="159"/>
      <c r="N212" s="335"/>
      <c r="O212" s="335"/>
      <c r="P212" s="159"/>
      <c r="Q212" s="159"/>
      <c r="R212" s="335"/>
      <c r="S212" s="159"/>
      <c r="T212" s="159"/>
      <c r="U212" s="159"/>
      <c r="V212" s="35"/>
      <c r="W212" s="35"/>
      <c r="X212" s="35"/>
      <c r="Y212" s="35"/>
      <c r="Z212" s="35"/>
      <c r="AA212" s="77"/>
      <c r="AB212" s="77"/>
      <c r="AC212" s="77"/>
      <c r="AD212" s="77"/>
      <c r="AE212" s="77"/>
      <c r="AF212" s="159"/>
      <c r="AG212" s="35"/>
      <c r="AI212" s="77"/>
      <c r="AK212" s="77"/>
      <c r="AM212" s="77"/>
    </row>
    <row r="213" spans="1:39">
      <c r="A213" s="35"/>
      <c r="B213" s="35"/>
      <c r="C213" s="35"/>
      <c r="D213" s="35"/>
      <c r="E213" s="35"/>
      <c r="F213" s="35"/>
      <c r="G213" s="35"/>
      <c r="H213" s="35"/>
      <c r="I213" s="335"/>
      <c r="J213" s="35"/>
      <c r="K213" s="159"/>
      <c r="L213" s="159"/>
      <c r="M213" s="159"/>
      <c r="N213" s="335"/>
      <c r="O213" s="335"/>
      <c r="P213" s="159"/>
      <c r="Q213" s="159"/>
      <c r="R213" s="335"/>
      <c r="S213" s="159"/>
      <c r="T213" s="159"/>
      <c r="U213" s="159"/>
      <c r="V213" s="35"/>
      <c r="W213" s="35"/>
      <c r="X213" s="35"/>
      <c r="Y213" s="35"/>
      <c r="Z213" s="35"/>
      <c r="AA213" s="77"/>
      <c r="AB213" s="77"/>
      <c r="AC213" s="77"/>
      <c r="AD213" s="77"/>
      <c r="AE213" s="77"/>
      <c r="AF213" s="159"/>
      <c r="AG213" s="35"/>
      <c r="AI213" s="77"/>
      <c r="AK213" s="77"/>
      <c r="AM213" s="77"/>
    </row>
    <row r="214" spans="1:39">
      <c r="A214" s="35"/>
      <c r="B214" s="35"/>
      <c r="C214" s="35"/>
      <c r="D214" s="35"/>
      <c r="E214" s="35"/>
      <c r="F214" s="35"/>
      <c r="G214" s="35"/>
      <c r="H214" s="35"/>
      <c r="I214" s="335"/>
      <c r="J214" s="35"/>
      <c r="K214" s="159"/>
      <c r="L214" s="159"/>
      <c r="M214" s="159"/>
      <c r="N214" s="335"/>
      <c r="O214" s="335"/>
      <c r="P214" s="159"/>
      <c r="Q214" s="159"/>
      <c r="R214" s="335"/>
      <c r="S214" s="159"/>
      <c r="T214" s="159"/>
      <c r="U214" s="159"/>
      <c r="V214" s="35"/>
      <c r="W214" s="35"/>
      <c r="X214" s="35"/>
      <c r="Y214" s="35"/>
      <c r="Z214" s="35"/>
      <c r="AA214" s="77"/>
      <c r="AB214" s="77"/>
      <c r="AC214" s="77"/>
      <c r="AD214" s="77"/>
      <c r="AE214" s="77"/>
      <c r="AF214" s="159"/>
      <c r="AG214" s="35"/>
      <c r="AI214" s="77"/>
      <c r="AK214" s="77"/>
      <c r="AM214" s="77"/>
    </row>
    <row r="215" spans="1:39">
      <c r="A215" s="35"/>
      <c r="B215" s="35"/>
      <c r="C215" s="35"/>
      <c r="D215" s="35"/>
      <c r="E215" s="35"/>
      <c r="F215" s="35"/>
      <c r="G215" s="35"/>
      <c r="H215" s="35"/>
      <c r="I215" s="335"/>
      <c r="J215" s="35"/>
      <c r="K215" s="159"/>
      <c r="L215" s="159"/>
      <c r="M215" s="159"/>
      <c r="N215" s="335"/>
      <c r="O215" s="335"/>
      <c r="P215" s="159"/>
      <c r="Q215" s="159"/>
      <c r="R215" s="335"/>
      <c r="S215" s="159"/>
      <c r="T215" s="159"/>
      <c r="U215" s="159"/>
      <c r="V215" s="35"/>
      <c r="W215" s="35"/>
      <c r="X215" s="35"/>
      <c r="Y215" s="35"/>
      <c r="Z215" s="35"/>
      <c r="AA215" s="77"/>
      <c r="AB215" s="77"/>
      <c r="AC215" s="77"/>
      <c r="AD215" s="77"/>
      <c r="AE215" s="77"/>
      <c r="AF215" s="159"/>
      <c r="AG215" s="35"/>
      <c r="AI215" s="77"/>
      <c r="AK215" s="77"/>
      <c r="AM215" s="77"/>
    </row>
    <row r="216" spans="1:39">
      <c r="A216" s="35"/>
      <c r="B216" s="35"/>
      <c r="C216" s="35"/>
      <c r="D216" s="35"/>
      <c r="E216" s="35"/>
      <c r="F216" s="35"/>
      <c r="G216" s="35"/>
      <c r="H216" s="35"/>
      <c r="I216" s="335"/>
      <c r="J216" s="35"/>
      <c r="K216" s="159"/>
      <c r="L216" s="159"/>
      <c r="M216" s="159"/>
      <c r="N216" s="335"/>
      <c r="O216" s="335"/>
      <c r="P216" s="159"/>
      <c r="Q216" s="159"/>
      <c r="R216" s="335"/>
      <c r="S216" s="159"/>
      <c r="T216" s="159"/>
      <c r="U216" s="159"/>
      <c r="V216" s="35"/>
      <c r="W216" s="35"/>
      <c r="X216" s="35"/>
      <c r="Y216" s="35"/>
      <c r="Z216" s="35"/>
      <c r="AA216" s="77"/>
      <c r="AB216" s="77"/>
      <c r="AC216" s="77"/>
      <c r="AD216" s="77"/>
      <c r="AE216" s="77"/>
      <c r="AF216" s="159"/>
      <c r="AG216" s="35"/>
      <c r="AI216" s="77"/>
      <c r="AK216" s="77"/>
      <c r="AM216" s="77"/>
    </row>
    <row r="217" spans="1:39">
      <c r="A217" s="35"/>
      <c r="B217" s="35"/>
      <c r="C217" s="35"/>
      <c r="D217" s="35"/>
      <c r="E217" s="35"/>
      <c r="F217" s="35"/>
      <c r="G217" s="35"/>
      <c r="H217" s="35"/>
      <c r="I217" s="335"/>
      <c r="J217" s="35"/>
      <c r="K217" s="159"/>
      <c r="L217" s="159"/>
      <c r="M217" s="159"/>
      <c r="N217" s="335"/>
      <c r="O217" s="335"/>
      <c r="P217" s="159"/>
      <c r="Q217" s="159"/>
      <c r="R217" s="335"/>
      <c r="S217" s="159"/>
      <c r="T217" s="159"/>
      <c r="U217" s="159"/>
      <c r="V217" s="35"/>
      <c r="W217" s="35"/>
      <c r="X217" s="35"/>
      <c r="Y217" s="35"/>
      <c r="Z217" s="35"/>
      <c r="AA217" s="77"/>
      <c r="AB217" s="77"/>
      <c r="AC217" s="77"/>
      <c r="AD217" s="77"/>
      <c r="AE217" s="77"/>
      <c r="AF217" s="159"/>
      <c r="AG217" s="35"/>
      <c r="AI217" s="77"/>
      <c r="AK217" s="77"/>
      <c r="AM217" s="77"/>
    </row>
    <row r="218" spans="1:39">
      <c r="A218" s="35"/>
      <c r="B218" s="35"/>
      <c r="C218" s="35"/>
      <c r="D218" s="35"/>
      <c r="E218" s="35"/>
      <c r="F218" s="35"/>
      <c r="G218" s="35"/>
      <c r="H218" s="35"/>
      <c r="I218" s="335"/>
      <c r="J218" s="35"/>
      <c r="K218" s="159"/>
      <c r="L218" s="159"/>
      <c r="M218" s="159"/>
      <c r="N218" s="335"/>
      <c r="O218" s="335"/>
      <c r="P218" s="159"/>
      <c r="Q218" s="159"/>
      <c r="R218" s="335"/>
      <c r="S218" s="159"/>
      <c r="T218" s="159"/>
      <c r="U218" s="159"/>
      <c r="V218" s="35"/>
      <c r="W218" s="35"/>
      <c r="X218" s="35"/>
      <c r="Y218" s="35"/>
      <c r="Z218" s="35"/>
      <c r="AA218" s="77"/>
      <c r="AB218" s="77"/>
      <c r="AC218" s="77"/>
      <c r="AD218" s="77"/>
      <c r="AE218" s="77"/>
      <c r="AF218" s="159"/>
      <c r="AG218" s="35"/>
      <c r="AI218" s="77"/>
      <c r="AK218" s="77"/>
      <c r="AM218" s="77"/>
    </row>
    <row r="219" spans="1:39">
      <c r="A219" s="35"/>
      <c r="B219" s="35"/>
      <c r="C219" s="35"/>
      <c r="D219" s="35"/>
      <c r="E219" s="35"/>
      <c r="F219" s="35"/>
      <c r="G219" s="35"/>
      <c r="H219" s="35"/>
      <c r="I219" s="335"/>
      <c r="J219" s="35"/>
      <c r="K219" s="159"/>
      <c r="L219" s="159"/>
      <c r="M219" s="159"/>
      <c r="N219" s="335"/>
      <c r="O219" s="335"/>
      <c r="P219" s="159"/>
      <c r="Q219" s="159"/>
      <c r="R219" s="335"/>
      <c r="S219" s="159"/>
      <c r="T219" s="159"/>
      <c r="U219" s="159"/>
      <c r="V219" s="35"/>
      <c r="W219" s="35"/>
      <c r="X219" s="35"/>
      <c r="Y219" s="35"/>
      <c r="Z219" s="35"/>
      <c r="AA219" s="77"/>
      <c r="AB219" s="77"/>
      <c r="AC219" s="77"/>
      <c r="AD219" s="77"/>
      <c r="AE219" s="77"/>
      <c r="AF219" s="159"/>
      <c r="AG219" s="35"/>
      <c r="AI219" s="77"/>
      <c r="AK219" s="77"/>
      <c r="AM219" s="77"/>
    </row>
    <row r="220" spans="1:39">
      <c r="A220" s="35"/>
      <c r="B220" s="35"/>
      <c r="C220" s="35"/>
      <c r="D220" s="35"/>
      <c r="E220" s="35"/>
      <c r="F220" s="35"/>
      <c r="G220" s="35"/>
      <c r="H220" s="35"/>
      <c r="I220" s="335"/>
      <c r="J220" s="35"/>
      <c r="K220" s="159"/>
      <c r="L220" s="159"/>
      <c r="M220" s="159"/>
      <c r="N220" s="335"/>
      <c r="O220" s="335"/>
      <c r="P220" s="159"/>
      <c r="Q220" s="159"/>
      <c r="R220" s="335"/>
      <c r="S220" s="159"/>
      <c r="T220" s="159"/>
      <c r="U220" s="159"/>
      <c r="V220" s="35"/>
      <c r="W220" s="35"/>
      <c r="X220" s="35"/>
      <c r="Y220" s="35"/>
      <c r="Z220" s="35"/>
      <c r="AA220" s="77"/>
      <c r="AB220" s="77"/>
      <c r="AC220" s="77"/>
      <c r="AD220" s="77"/>
      <c r="AE220" s="77"/>
      <c r="AF220" s="159"/>
      <c r="AG220" s="35"/>
      <c r="AI220" s="77"/>
      <c r="AK220" s="77"/>
      <c r="AM220" s="77"/>
    </row>
    <row r="221" spans="1:39">
      <c r="A221" s="35"/>
      <c r="B221" s="35"/>
      <c r="C221" s="35"/>
      <c r="D221" s="35"/>
      <c r="E221" s="35"/>
      <c r="F221" s="35"/>
      <c r="G221" s="35"/>
      <c r="H221" s="35"/>
      <c r="I221" s="335"/>
      <c r="J221" s="35"/>
      <c r="K221" s="159"/>
      <c r="L221" s="159"/>
      <c r="M221" s="159"/>
      <c r="N221" s="335"/>
      <c r="O221" s="335"/>
      <c r="P221" s="159"/>
      <c r="Q221" s="159"/>
      <c r="R221" s="335"/>
      <c r="S221" s="159"/>
      <c r="T221" s="159"/>
      <c r="U221" s="159"/>
      <c r="V221" s="35"/>
      <c r="W221" s="35"/>
      <c r="X221" s="35"/>
      <c r="Y221" s="35"/>
      <c r="Z221" s="35"/>
      <c r="AA221" s="77"/>
      <c r="AB221" s="77"/>
      <c r="AC221" s="77"/>
      <c r="AD221" s="77"/>
      <c r="AE221" s="77"/>
      <c r="AF221" s="159"/>
      <c r="AG221" s="35"/>
      <c r="AI221" s="77"/>
      <c r="AK221" s="77"/>
      <c r="AM221" s="77"/>
    </row>
    <row r="222" spans="1:39">
      <c r="A222" s="35"/>
      <c r="B222" s="35"/>
      <c r="C222" s="35"/>
      <c r="D222" s="35"/>
      <c r="E222" s="35"/>
      <c r="F222" s="35"/>
      <c r="G222" s="35"/>
      <c r="H222" s="35"/>
      <c r="I222" s="335"/>
      <c r="J222" s="35"/>
      <c r="K222" s="159"/>
      <c r="L222" s="159"/>
      <c r="M222" s="159"/>
      <c r="N222" s="335"/>
      <c r="O222" s="335"/>
      <c r="P222" s="159"/>
      <c r="Q222" s="159"/>
      <c r="R222" s="335"/>
      <c r="S222" s="159"/>
      <c r="T222" s="159"/>
      <c r="U222" s="159"/>
      <c r="V222" s="35"/>
      <c r="W222" s="35"/>
      <c r="X222" s="35"/>
      <c r="Y222" s="35"/>
      <c r="Z222" s="35"/>
      <c r="AA222" s="77"/>
      <c r="AB222" s="77"/>
      <c r="AC222" s="77"/>
      <c r="AD222" s="77"/>
      <c r="AE222" s="77"/>
      <c r="AF222" s="159"/>
      <c r="AG222" s="35"/>
      <c r="AI222" s="77"/>
      <c r="AK222" s="77"/>
      <c r="AM222" s="77"/>
    </row>
    <row r="223" spans="1:39">
      <c r="A223" s="35"/>
      <c r="B223" s="35"/>
      <c r="C223" s="35"/>
      <c r="D223" s="35"/>
      <c r="E223" s="35"/>
      <c r="F223" s="35"/>
      <c r="G223" s="35"/>
      <c r="H223" s="35"/>
      <c r="I223" s="335"/>
      <c r="J223" s="35"/>
      <c r="K223" s="159"/>
      <c r="L223" s="159"/>
      <c r="M223" s="159"/>
      <c r="N223" s="335"/>
      <c r="O223" s="335"/>
      <c r="P223" s="159"/>
      <c r="Q223" s="159"/>
      <c r="R223" s="335"/>
      <c r="S223" s="159"/>
      <c r="T223" s="159"/>
      <c r="U223" s="159"/>
      <c r="V223" s="35"/>
      <c r="W223" s="35"/>
      <c r="X223" s="35"/>
      <c r="Y223" s="35"/>
      <c r="Z223" s="35"/>
      <c r="AA223" s="77"/>
      <c r="AB223" s="77"/>
      <c r="AC223" s="77"/>
      <c r="AD223" s="77"/>
      <c r="AE223" s="77"/>
      <c r="AF223" s="159"/>
      <c r="AG223" s="35"/>
      <c r="AI223" s="77"/>
      <c r="AK223" s="77"/>
      <c r="AM223" s="77"/>
    </row>
    <row r="224" spans="1:39">
      <c r="A224" s="35"/>
      <c r="B224" s="35"/>
      <c r="C224" s="35"/>
      <c r="D224" s="35"/>
      <c r="E224" s="35"/>
      <c r="F224" s="35"/>
      <c r="G224" s="35"/>
      <c r="H224" s="35"/>
      <c r="I224" s="335"/>
      <c r="J224" s="35"/>
      <c r="K224" s="159"/>
      <c r="L224" s="159"/>
      <c r="M224" s="159"/>
      <c r="N224" s="335"/>
      <c r="O224" s="335"/>
      <c r="P224" s="159"/>
      <c r="Q224" s="159"/>
      <c r="R224" s="335"/>
      <c r="S224" s="159"/>
      <c r="T224" s="159"/>
      <c r="U224" s="159"/>
      <c r="V224" s="35"/>
      <c r="W224" s="35"/>
      <c r="X224" s="35"/>
      <c r="Y224" s="35"/>
      <c r="Z224" s="35"/>
      <c r="AA224" s="77"/>
      <c r="AB224" s="77"/>
      <c r="AC224" s="77"/>
      <c r="AD224" s="77"/>
      <c r="AE224" s="77"/>
      <c r="AF224" s="159"/>
      <c r="AG224" s="35"/>
      <c r="AI224" s="77"/>
      <c r="AK224" s="77"/>
      <c r="AM224" s="77"/>
    </row>
    <row r="225" spans="1:39">
      <c r="A225" s="35"/>
      <c r="B225" s="35"/>
      <c r="C225" s="35"/>
      <c r="D225" s="35"/>
      <c r="E225" s="35"/>
      <c r="F225" s="35"/>
      <c r="G225" s="35"/>
      <c r="H225" s="35"/>
      <c r="I225" s="335"/>
      <c r="J225" s="35"/>
      <c r="K225" s="159"/>
      <c r="L225" s="159"/>
      <c r="M225" s="159"/>
      <c r="N225" s="335"/>
      <c r="O225" s="335"/>
      <c r="P225" s="159"/>
      <c r="Q225" s="159"/>
      <c r="R225" s="335"/>
      <c r="S225" s="159"/>
      <c r="T225" s="159"/>
      <c r="U225" s="159"/>
      <c r="V225" s="35"/>
      <c r="W225" s="35"/>
      <c r="X225" s="35"/>
      <c r="Y225" s="35"/>
      <c r="Z225" s="35"/>
      <c r="AA225" s="77"/>
      <c r="AB225" s="77"/>
      <c r="AC225" s="77"/>
      <c r="AD225" s="77"/>
      <c r="AE225" s="77"/>
      <c r="AF225" s="159"/>
      <c r="AG225" s="35"/>
      <c r="AI225" s="77"/>
      <c r="AK225" s="77"/>
      <c r="AM225" s="77"/>
    </row>
    <row r="226" spans="1:39">
      <c r="A226" s="35"/>
      <c r="B226" s="35"/>
      <c r="C226" s="35"/>
      <c r="D226" s="35"/>
      <c r="E226" s="35"/>
      <c r="F226" s="35"/>
      <c r="G226" s="35"/>
      <c r="H226" s="35"/>
      <c r="I226" s="335"/>
      <c r="J226" s="35"/>
      <c r="K226" s="159"/>
      <c r="L226" s="159"/>
      <c r="M226" s="159"/>
      <c r="N226" s="335"/>
      <c r="O226" s="335"/>
      <c r="P226" s="159"/>
      <c r="Q226" s="159"/>
      <c r="R226" s="335"/>
      <c r="S226" s="159"/>
      <c r="T226" s="159"/>
      <c r="U226" s="159"/>
      <c r="V226" s="35"/>
      <c r="W226" s="35"/>
      <c r="X226" s="35"/>
      <c r="Y226" s="35"/>
      <c r="Z226" s="35"/>
      <c r="AA226" s="77"/>
      <c r="AB226" s="77"/>
      <c r="AC226" s="77"/>
      <c r="AD226" s="77"/>
      <c r="AE226" s="77"/>
      <c r="AF226" s="159"/>
      <c r="AG226" s="35"/>
      <c r="AI226" s="77"/>
      <c r="AK226" s="77"/>
      <c r="AM226" s="77"/>
    </row>
    <row r="227" spans="1:39">
      <c r="A227" s="35"/>
      <c r="B227" s="35"/>
      <c r="C227" s="35"/>
      <c r="D227" s="35"/>
      <c r="E227" s="35"/>
      <c r="F227" s="35"/>
      <c r="G227" s="35"/>
      <c r="H227" s="35"/>
      <c r="I227" s="335"/>
      <c r="J227" s="35"/>
      <c r="K227" s="159"/>
      <c r="L227" s="159"/>
      <c r="M227" s="159"/>
      <c r="N227" s="335"/>
      <c r="O227" s="335"/>
      <c r="P227" s="159"/>
      <c r="Q227" s="159"/>
      <c r="R227" s="335"/>
      <c r="S227" s="159"/>
      <c r="T227" s="159"/>
      <c r="U227" s="159"/>
      <c r="V227" s="35"/>
      <c r="W227" s="35"/>
      <c r="X227" s="35"/>
      <c r="Y227" s="35"/>
      <c r="Z227" s="35"/>
      <c r="AA227" s="77"/>
      <c r="AB227" s="77"/>
      <c r="AC227" s="77"/>
      <c r="AD227" s="77"/>
      <c r="AE227" s="77"/>
      <c r="AF227" s="159"/>
      <c r="AG227" s="35"/>
      <c r="AI227" s="77"/>
      <c r="AK227" s="77"/>
      <c r="AM227" s="77"/>
    </row>
    <row r="228" spans="1:39">
      <c r="A228" s="35"/>
      <c r="B228" s="35"/>
      <c r="C228" s="35"/>
      <c r="D228" s="35"/>
      <c r="E228" s="35"/>
      <c r="F228" s="35"/>
      <c r="G228" s="35"/>
      <c r="H228" s="35"/>
      <c r="I228" s="335"/>
      <c r="J228" s="35"/>
      <c r="K228" s="159"/>
      <c r="L228" s="159"/>
      <c r="M228" s="159"/>
      <c r="N228" s="335"/>
      <c r="O228" s="335"/>
      <c r="P228" s="159"/>
      <c r="Q228" s="159"/>
      <c r="R228" s="335"/>
      <c r="S228" s="159"/>
      <c r="T228" s="159"/>
      <c r="U228" s="159"/>
      <c r="V228" s="35"/>
      <c r="W228" s="35"/>
      <c r="X228" s="35"/>
      <c r="Y228" s="35"/>
      <c r="Z228" s="35"/>
      <c r="AA228" s="77"/>
      <c r="AB228" s="77"/>
      <c r="AC228" s="77"/>
      <c r="AD228" s="77"/>
      <c r="AE228" s="77"/>
      <c r="AF228" s="159"/>
      <c r="AG228" s="35"/>
      <c r="AI228" s="77"/>
      <c r="AK228" s="77"/>
      <c r="AM228" s="77"/>
    </row>
    <row r="229" spans="1:39">
      <c r="A229" s="35"/>
      <c r="B229" s="35"/>
      <c r="C229" s="35"/>
      <c r="D229" s="35"/>
      <c r="E229" s="35"/>
      <c r="F229" s="35"/>
      <c r="G229" s="35"/>
      <c r="H229" s="35"/>
      <c r="I229" s="335"/>
      <c r="J229" s="35"/>
      <c r="K229" s="159"/>
      <c r="L229" s="159"/>
      <c r="M229" s="159"/>
      <c r="N229" s="335"/>
      <c r="O229" s="335"/>
      <c r="P229" s="159"/>
      <c r="Q229" s="159"/>
      <c r="R229" s="335"/>
      <c r="S229" s="159"/>
      <c r="T229" s="159"/>
      <c r="U229" s="159"/>
      <c r="V229" s="35"/>
      <c r="W229" s="35"/>
      <c r="X229" s="35"/>
      <c r="Y229" s="35"/>
      <c r="Z229" s="35"/>
      <c r="AA229" s="77"/>
      <c r="AB229" s="77"/>
      <c r="AC229" s="77"/>
      <c r="AD229" s="77"/>
      <c r="AE229" s="77"/>
      <c r="AF229" s="159"/>
      <c r="AG229" s="35"/>
      <c r="AI229" s="77"/>
      <c r="AK229" s="77"/>
      <c r="AM229" s="77"/>
    </row>
    <row r="230" spans="1:39">
      <c r="L230" s="159"/>
      <c r="M230" s="159"/>
      <c r="N230" s="335"/>
      <c r="O230" s="335"/>
      <c r="P230" s="159"/>
      <c r="Q230" s="159"/>
      <c r="R230" s="335"/>
      <c r="S230" s="159"/>
      <c r="T230" s="159"/>
      <c r="U230" s="159"/>
      <c r="V230" s="35"/>
      <c r="W230" s="35"/>
      <c r="X230" s="35"/>
      <c r="Y230" s="35"/>
      <c r="Z230" s="35"/>
      <c r="AA230" s="77"/>
      <c r="AB230" s="77"/>
      <c r="AC230" s="77"/>
      <c r="AD230" s="77"/>
      <c r="AE230" s="77"/>
      <c r="AF230" s="159"/>
      <c r="AG230" s="35"/>
      <c r="AI230" s="77"/>
      <c r="AK230" s="77"/>
      <c r="AM230" s="77"/>
    </row>
    <row r="231" spans="1:39">
      <c r="L231" s="159"/>
      <c r="M231" s="159"/>
      <c r="N231" s="335"/>
      <c r="O231" s="335"/>
      <c r="P231" s="159"/>
      <c r="Q231" s="159"/>
      <c r="R231" s="335"/>
      <c r="S231" s="159"/>
      <c r="T231" s="159"/>
      <c r="U231" s="159"/>
      <c r="V231" s="35"/>
      <c r="W231" s="35"/>
      <c r="X231" s="35"/>
      <c r="Y231" s="35"/>
      <c r="Z231" s="35"/>
      <c r="AA231" s="77"/>
      <c r="AC231" s="77"/>
      <c r="AE231" s="77"/>
      <c r="AG231" s="35"/>
      <c r="AI231" s="77"/>
      <c r="AK231" s="77"/>
      <c r="AM231" s="77"/>
    </row>
    <row r="232" spans="1:39">
      <c r="L232" s="159"/>
      <c r="M232" s="159"/>
      <c r="N232" s="335"/>
      <c r="O232" s="335"/>
      <c r="P232" s="159"/>
      <c r="Q232" s="159"/>
      <c r="R232" s="335"/>
      <c r="S232" s="159"/>
      <c r="T232" s="159"/>
      <c r="U232" s="159"/>
      <c r="V232" s="35"/>
      <c r="W232" s="35"/>
      <c r="X232" s="35"/>
      <c r="Y232" s="35"/>
      <c r="Z232" s="35"/>
      <c r="AA232" s="77"/>
      <c r="AC232" s="77"/>
      <c r="AE232" s="77"/>
      <c r="AG232" s="35"/>
      <c r="AI232" s="77"/>
      <c r="AK232" s="77"/>
      <c r="AM232" s="77"/>
    </row>
    <row r="233" spans="1:39">
      <c r="L233" s="159"/>
      <c r="M233" s="159"/>
      <c r="N233" s="335"/>
      <c r="O233" s="335"/>
      <c r="P233" s="159"/>
      <c r="Q233" s="159"/>
      <c r="R233" s="335"/>
      <c r="S233" s="159"/>
      <c r="T233" s="159"/>
      <c r="U233" s="159"/>
      <c r="V233" s="35"/>
      <c r="W233" s="35"/>
      <c r="X233" s="35"/>
      <c r="Y233" s="35"/>
      <c r="Z233" s="35"/>
      <c r="AA233" s="77"/>
      <c r="AC233" s="77"/>
      <c r="AE233" s="77"/>
      <c r="AG233" s="35"/>
      <c r="AI233" s="77"/>
      <c r="AK233" s="77"/>
      <c r="AM233" s="77"/>
    </row>
    <row r="234" spans="1:39">
      <c r="L234" s="159"/>
      <c r="M234" s="159"/>
      <c r="N234" s="335"/>
      <c r="O234" s="335"/>
      <c r="P234" s="159"/>
      <c r="Q234" s="159"/>
      <c r="R234" s="335"/>
      <c r="S234" s="159"/>
      <c r="T234" s="159"/>
      <c r="U234" s="159"/>
      <c r="V234" s="35"/>
      <c r="W234" s="35"/>
      <c r="X234" s="35"/>
      <c r="Y234" s="35"/>
      <c r="Z234" s="35"/>
      <c r="AA234" s="77"/>
      <c r="AC234" s="77"/>
      <c r="AE234" s="77"/>
      <c r="AG234" s="35"/>
      <c r="AI234" s="77"/>
      <c r="AK234" s="77"/>
      <c r="AM234" s="77"/>
    </row>
    <row r="235" spans="1:39">
      <c r="L235" s="159"/>
      <c r="M235" s="159"/>
      <c r="N235" s="335"/>
      <c r="O235" s="335"/>
      <c r="P235" s="159"/>
      <c r="Q235" s="159"/>
      <c r="R235" s="335"/>
      <c r="S235" s="159"/>
      <c r="T235" s="159"/>
      <c r="U235" s="159"/>
      <c r="V235" s="35"/>
      <c r="W235" s="35"/>
      <c r="X235" s="35"/>
      <c r="Y235" s="35"/>
      <c r="Z235" s="35"/>
      <c r="AA235" s="77"/>
      <c r="AC235" s="77"/>
      <c r="AE235" s="77"/>
      <c r="AG235" s="35"/>
      <c r="AI235" s="77"/>
      <c r="AK235" s="77"/>
      <c r="AM235" s="77"/>
    </row>
    <row r="236" spans="1:39">
      <c r="L236" s="159"/>
      <c r="M236" s="159"/>
      <c r="N236" s="335"/>
      <c r="O236" s="335"/>
      <c r="P236" s="159"/>
      <c r="Q236" s="159"/>
      <c r="R236" s="335"/>
      <c r="S236" s="159"/>
      <c r="T236" s="159"/>
      <c r="U236" s="159"/>
      <c r="V236" s="35"/>
      <c r="W236" s="35"/>
      <c r="X236" s="35"/>
      <c r="Y236" s="35"/>
      <c r="Z236" s="35"/>
      <c r="AA236" s="77"/>
      <c r="AC236" s="77"/>
      <c r="AE236" s="77"/>
      <c r="AG236" s="35"/>
      <c r="AI236" s="77"/>
      <c r="AK236" s="77"/>
      <c r="AM236" s="77"/>
    </row>
    <row r="237" spans="1:39">
      <c r="L237" s="159"/>
      <c r="M237" s="159"/>
      <c r="N237" s="335"/>
      <c r="O237" s="335"/>
      <c r="P237" s="159"/>
      <c r="Q237" s="159"/>
      <c r="R237" s="335"/>
      <c r="S237" s="159"/>
      <c r="T237" s="159"/>
      <c r="U237" s="159"/>
      <c r="V237" s="35"/>
      <c r="W237" s="35"/>
      <c r="X237" s="35"/>
      <c r="Y237" s="35"/>
      <c r="Z237" s="35"/>
      <c r="AA237" s="77"/>
      <c r="AC237" s="77"/>
      <c r="AE237" s="77"/>
      <c r="AG237" s="35"/>
      <c r="AI237" s="77"/>
      <c r="AK237" s="77"/>
      <c r="AM237" s="77"/>
    </row>
    <row r="238" spans="1:39">
      <c r="L238" s="159"/>
      <c r="M238" s="159"/>
      <c r="N238" s="335"/>
      <c r="O238" s="335"/>
      <c r="P238" s="159"/>
      <c r="Q238" s="159"/>
      <c r="R238" s="335"/>
      <c r="S238" s="159"/>
      <c r="T238" s="159"/>
      <c r="U238" s="159"/>
      <c r="V238" s="35"/>
      <c r="W238" s="35"/>
      <c r="X238" s="35"/>
      <c r="Y238" s="35"/>
      <c r="Z238" s="35"/>
      <c r="AA238" s="77"/>
      <c r="AC238" s="77"/>
      <c r="AE238" s="77"/>
      <c r="AG238" s="35"/>
      <c r="AI238" s="77"/>
      <c r="AK238" s="77"/>
      <c r="AM238" s="77"/>
    </row>
    <row r="239" spans="1:39">
      <c r="L239" s="159"/>
      <c r="M239" s="159"/>
      <c r="N239" s="335"/>
      <c r="O239" s="335"/>
      <c r="P239" s="159"/>
      <c r="Q239" s="159"/>
      <c r="R239" s="335"/>
      <c r="S239" s="159"/>
      <c r="T239" s="159"/>
      <c r="U239" s="159"/>
      <c r="V239" s="35"/>
      <c r="W239" s="35"/>
      <c r="X239" s="35"/>
      <c r="Y239" s="35"/>
      <c r="Z239" s="35"/>
      <c r="AA239" s="77"/>
      <c r="AC239" s="77"/>
      <c r="AE239" s="77"/>
      <c r="AG239" s="35"/>
      <c r="AI239" s="77"/>
      <c r="AK239" s="77"/>
      <c r="AM239" s="77"/>
    </row>
    <row r="240" spans="1:39">
      <c r="L240" s="159"/>
      <c r="M240" s="159"/>
      <c r="N240" s="335"/>
      <c r="O240" s="335"/>
      <c r="P240" s="159"/>
      <c r="Q240" s="159"/>
      <c r="R240" s="335"/>
      <c r="S240" s="159"/>
      <c r="T240" s="159"/>
      <c r="U240" s="159"/>
      <c r="V240" s="35"/>
      <c r="W240" s="35"/>
      <c r="X240" s="35"/>
      <c r="Y240" s="35"/>
      <c r="Z240" s="35"/>
      <c r="AA240" s="77"/>
      <c r="AC240" s="77"/>
      <c r="AE240" s="77"/>
      <c r="AG240" s="35"/>
      <c r="AI240" s="77"/>
      <c r="AK240" s="77"/>
      <c r="AM240" s="77"/>
    </row>
    <row r="241" spans="12:39">
      <c r="L241" s="159"/>
      <c r="M241" s="159"/>
      <c r="N241" s="335"/>
      <c r="O241" s="335"/>
      <c r="P241" s="159"/>
      <c r="Q241" s="159"/>
      <c r="R241" s="335"/>
      <c r="S241" s="159"/>
      <c r="T241" s="159"/>
      <c r="U241" s="159"/>
      <c r="V241" s="35"/>
      <c r="W241" s="35"/>
      <c r="X241" s="35"/>
      <c r="Y241" s="35"/>
      <c r="Z241" s="35"/>
      <c r="AA241" s="77"/>
      <c r="AC241" s="77"/>
      <c r="AE241" s="77"/>
      <c r="AG241" s="35"/>
      <c r="AI241" s="77"/>
      <c r="AK241" s="77"/>
      <c r="AM241" s="77"/>
    </row>
    <row r="242" spans="12:39">
      <c r="L242" s="159"/>
      <c r="M242" s="159"/>
      <c r="N242" s="335"/>
      <c r="O242" s="335"/>
      <c r="P242" s="159"/>
      <c r="Q242" s="159"/>
      <c r="R242" s="335"/>
      <c r="S242" s="159"/>
      <c r="T242" s="159"/>
      <c r="U242" s="159"/>
      <c r="V242" s="35"/>
      <c r="W242" s="35"/>
      <c r="X242" s="35"/>
      <c r="Y242" s="35"/>
      <c r="Z242" s="35"/>
      <c r="AA242" s="77"/>
      <c r="AC242" s="77"/>
      <c r="AE242" s="77"/>
      <c r="AG242" s="35"/>
      <c r="AI242" s="77"/>
      <c r="AK242" s="77"/>
      <c r="AM242" s="77"/>
    </row>
    <row r="243" spans="12:39">
      <c r="L243" s="159"/>
      <c r="M243" s="159"/>
      <c r="N243" s="335"/>
      <c r="O243" s="335"/>
      <c r="P243" s="159"/>
      <c r="Q243" s="159"/>
      <c r="R243" s="335"/>
      <c r="S243" s="159"/>
      <c r="T243" s="159"/>
      <c r="U243" s="159"/>
      <c r="V243" s="35"/>
      <c r="W243" s="35"/>
      <c r="X243" s="35"/>
      <c r="Y243" s="35"/>
      <c r="Z243" s="35"/>
      <c r="AA243" s="77"/>
      <c r="AC243" s="77"/>
      <c r="AE243" s="77"/>
      <c r="AG243" s="35"/>
      <c r="AI243" s="77"/>
      <c r="AK243" s="77"/>
      <c r="AM243" s="77"/>
    </row>
    <row r="244" spans="12:39">
      <c r="L244" s="159"/>
      <c r="M244" s="159"/>
      <c r="N244" s="335"/>
      <c r="O244" s="335"/>
      <c r="P244" s="159"/>
      <c r="Q244" s="159"/>
      <c r="R244" s="335"/>
      <c r="S244" s="159"/>
      <c r="T244" s="159"/>
      <c r="U244" s="159"/>
      <c r="V244" s="35"/>
      <c r="W244" s="35"/>
      <c r="X244" s="35"/>
      <c r="Y244" s="35"/>
      <c r="Z244" s="35"/>
      <c r="AA244" s="77"/>
      <c r="AC244" s="77"/>
      <c r="AE244" s="77"/>
      <c r="AG244" s="35"/>
      <c r="AI244" s="77"/>
      <c r="AK244" s="77"/>
      <c r="AM244" s="77"/>
    </row>
    <row r="245" spans="12:39">
      <c r="L245" s="159"/>
      <c r="M245" s="159"/>
      <c r="N245" s="335"/>
      <c r="O245" s="335"/>
      <c r="P245" s="159"/>
      <c r="Q245" s="159"/>
      <c r="R245" s="335"/>
      <c r="S245" s="159"/>
      <c r="T245" s="159"/>
      <c r="U245" s="159"/>
      <c r="V245" s="35"/>
      <c r="W245" s="35"/>
      <c r="X245" s="35"/>
      <c r="Y245" s="35"/>
      <c r="Z245" s="35"/>
      <c r="AA245" s="77"/>
      <c r="AC245" s="77"/>
      <c r="AE245" s="77"/>
      <c r="AG245" s="35"/>
      <c r="AI245" s="77"/>
      <c r="AK245" s="77"/>
      <c r="AM245" s="77"/>
    </row>
    <row r="246" spans="12:39">
      <c r="L246" s="159"/>
      <c r="M246" s="159"/>
      <c r="N246" s="335"/>
      <c r="O246" s="335"/>
      <c r="P246" s="159"/>
      <c r="Q246" s="159"/>
      <c r="R246" s="335"/>
      <c r="S246" s="159"/>
      <c r="T246" s="159"/>
      <c r="U246" s="159"/>
      <c r="V246" s="35"/>
      <c r="W246" s="35"/>
      <c r="X246" s="35"/>
      <c r="Y246" s="35"/>
      <c r="Z246" s="35"/>
      <c r="AA246" s="77"/>
      <c r="AC246" s="77"/>
      <c r="AE246" s="77"/>
      <c r="AG246" s="35"/>
      <c r="AI246" s="77"/>
      <c r="AK246" s="77"/>
      <c r="AM246" s="77"/>
    </row>
    <row r="247" spans="12:39">
      <c r="L247" s="159"/>
      <c r="M247" s="159"/>
      <c r="N247" s="335"/>
      <c r="O247" s="335"/>
      <c r="P247" s="159"/>
      <c r="Q247" s="159"/>
      <c r="R247" s="335"/>
      <c r="S247" s="159"/>
      <c r="T247" s="159"/>
      <c r="U247" s="159"/>
      <c r="V247" s="35"/>
      <c r="W247" s="35"/>
      <c r="X247" s="35"/>
      <c r="Y247" s="35"/>
      <c r="Z247" s="35"/>
      <c r="AA247" s="77"/>
      <c r="AC247" s="77"/>
      <c r="AE247" s="77"/>
      <c r="AG247" s="35"/>
      <c r="AI247" s="77"/>
      <c r="AK247" s="77"/>
      <c r="AM247" s="77"/>
    </row>
    <row r="248" spans="12:39">
      <c r="L248" s="159"/>
      <c r="M248" s="159"/>
      <c r="N248" s="335"/>
      <c r="O248" s="335"/>
      <c r="P248" s="159"/>
      <c r="Q248" s="159"/>
      <c r="R248" s="335"/>
      <c r="S248" s="159"/>
      <c r="T248" s="159"/>
      <c r="U248" s="159"/>
      <c r="V248" s="35"/>
      <c r="W248" s="35"/>
      <c r="X248" s="35"/>
      <c r="Y248" s="35"/>
      <c r="Z248" s="35"/>
      <c r="AA248" s="77"/>
      <c r="AC248" s="77"/>
      <c r="AE248" s="77"/>
      <c r="AG248" s="35"/>
      <c r="AI248" s="77"/>
      <c r="AK248" s="77"/>
      <c r="AM248" s="77"/>
    </row>
    <row r="249" spans="12:39">
      <c r="L249" s="159"/>
      <c r="M249" s="159"/>
      <c r="N249" s="335"/>
      <c r="O249" s="335"/>
      <c r="P249" s="159"/>
      <c r="Q249" s="159"/>
      <c r="R249" s="335"/>
      <c r="S249" s="159"/>
      <c r="T249" s="159"/>
      <c r="U249" s="159"/>
      <c r="V249" s="35"/>
      <c r="W249" s="35"/>
      <c r="X249" s="35"/>
      <c r="Y249" s="35"/>
      <c r="Z249" s="35"/>
      <c r="AA249" s="77"/>
      <c r="AC249" s="77"/>
      <c r="AE249" s="77"/>
      <c r="AG249" s="35"/>
      <c r="AI249" s="77"/>
      <c r="AK249" s="77"/>
      <c r="AM249" s="77"/>
    </row>
    <row r="250" spans="12:39">
      <c r="L250" s="159"/>
      <c r="M250" s="159"/>
      <c r="N250" s="335"/>
      <c r="O250" s="335"/>
      <c r="P250" s="159"/>
      <c r="Q250" s="159"/>
      <c r="R250" s="335"/>
      <c r="S250" s="159"/>
      <c r="T250" s="159"/>
      <c r="U250" s="159"/>
      <c r="V250" s="35"/>
      <c r="W250" s="35"/>
      <c r="X250" s="35"/>
      <c r="Y250" s="35"/>
      <c r="Z250" s="35"/>
      <c r="AA250" s="77"/>
      <c r="AC250" s="77"/>
      <c r="AE250" s="77"/>
      <c r="AG250" s="35"/>
      <c r="AI250" s="77"/>
      <c r="AK250" s="77"/>
      <c r="AM250" s="77"/>
    </row>
    <row r="251" spans="12:39">
      <c r="L251" s="159"/>
      <c r="M251" s="159"/>
      <c r="N251" s="335"/>
      <c r="O251" s="335"/>
      <c r="P251" s="159"/>
      <c r="Q251" s="159"/>
      <c r="R251" s="335"/>
      <c r="S251" s="159"/>
      <c r="T251" s="159"/>
      <c r="U251" s="159"/>
      <c r="V251" s="35"/>
      <c r="W251" s="35"/>
      <c r="X251" s="35"/>
      <c r="Y251" s="35"/>
      <c r="Z251" s="35"/>
      <c r="AA251" s="77"/>
      <c r="AC251" s="77"/>
      <c r="AE251" s="77"/>
      <c r="AG251" s="35"/>
      <c r="AI251" s="77"/>
      <c r="AK251" s="77"/>
      <c r="AM251" s="77"/>
    </row>
    <row r="252" spans="12:39">
      <c r="L252" s="159"/>
      <c r="M252" s="159"/>
      <c r="N252" s="335"/>
      <c r="O252" s="335"/>
      <c r="P252" s="159"/>
      <c r="Q252" s="159"/>
      <c r="R252" s="335"/>
      <c r="S252" s="159"/>
      <c r="T252" s="159"/>
      <c r="U252" s="159"/>
      <c r="V252" s="35"/>
      <c r="W252" s="35"/>
      <c r="X252" s="35"/>
      <c r="Y252" s="35"/>
      <c r="Z252" s="35"/>
      <c r="AA252" s="77"/>
      <c r="AC252" s="77"/>
      <c r="AE252" s="77"/>
      <c r="AG252" s="35"/>
      <c r="AI252" s="77"/>
      <c r="AK252" s="77"/>
      <c r="AM252" s="77"/>
    </row>
    <row r="253" spans="12:39">
      <c r="L253" s="159"/>
      <c r="M253" s="159"/>
      <c r="N253" s="335"/>
      <c r="O253" s="335"/>
      <c r="P253" s="159"/>
      <c r="Q253" s="159"/>
      <c r="R253" s="335"/>
      <c r="S253" s="159"/>
      <c r="T253" s="159"/>
      <c r="U253" s="159"/>
      <c r="V253" s="35"/>
      <c r="W253" s="35"/>
      <c r="X253" s="35"/>
      <c r="Y253" s="35"/>
      <c r="Z253" s="35"/>
      <c r="AA253" s="77"/>
      <c r="AC253" s="77"/>
      <c r="AE253" s="77"/>
      <c r="AG253" s="35"/>
      <c r="AI253" s="77"/>
      <c r="AK253" s="77"/>
      <c r="AM253" s="77"/>
    </row>
  </sheetData>
  <mergeCells count="1">
    <mergeCell ref="Q5:S5"/>
  </mergeCells>
  <conditionalFormatting sqref="H10:H17">
    <cfRule type="cellIs" dxfId="100" priority="17" operator="lessThan">
      <formula>0</formula>
    </cfRule>
    <cfRule type="cellIs" dxfId="99" priority="18" operator="greaterThan">
      <formula>0</formula>
    </cfRule>
  </conditionalFormatting>
  <conditionalFormatting sqref="J10:J17">
    <cfRule type="cellIs" dxfId="98" priority="15" operator="lessThan">
      <formula>0</formula>
    </cfRule>
    <cfRule type="cellIs" dxfId="97" priority="16" operator="greaterThan">
      <formula>0</formula>
    </cfRule>
  </conditionalFormatting>
  <conditionalFormatting sqref="L10:L17">
    <cfRule type="cellIs" dxfId="96" priority="13" operator="lessThan">
      <formula>0</formula>
    </cfRule>
    <cfRule type="cellIs" dxfId="95" priority="14" operator="greaterThan">
      <formula>0</formula>
    </cfRule>
  </conditionalFormatting>
  <conditionalFormatting sqref="W10:W17">
    <cfRule type="cellIs" dxfId="94" priority="9" operator="lessThan">
      <formula>0</formula>
    </cfRule>
    <cfRule type="cellIs" dxfId="93" priority="10" operator="greaterThan">
      <formula>0</formula>
    </cfRule>
  </conditionalFormatting>
  <conditionalFormatting sqref="Z10:Z17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Q10:Q17">
    <cfRule type="cellIs" dxfId="90" priority="5" operator="lessThan">
      <formula>0</formula>
    </cfRule>
    <cfRule type="cellIs" dxfId="89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P2:AR347"/>
  <sheetViews>
    <sheetView zoomScale="94" zoomScaleNormal="94" workbookViewId="0">
      <selection activeCell="A14" sqref="A14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80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84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6"/>
      <c r="X31" s="56"/>
      <c r="Y31" s="11"/>
      <c r="Z31" s="11"/>
      <c r="AA31" s="11"/>
    </row>
    <row r="33" spans="23:24" ht="15.6">
      <c r="W33" s="1"/>
      <c r="X33" s="5"/>
    </row>
    <row r="132" s="569" customFormat="1"/>
    <row r="133" s="569" customFormat="1"/>
    <row r="134" s="569" customFormat="1"/>
    <row r="135" s="569" customFormat="1"/>
    <row r="136" s="569" customFormat="1"/>
    <row r="137" s="569" customFormat="1"/>
    <row r="138" s="569" customFormat="1"/>
    <row r="139" s="569" customFormat="1"/>
    <row r="140" s="569" customFormat="1"/>
    <row r="141" s="569" customFormat="1"/>
    <row r="142" s="569" customFormat="1"/>
    <row r="143" s="569" customFormat="1"/>
    <row r="144" s="569" customFormat="1"/>
    <row r="145" s="569" customFormat="1"/>
    <row r="146" s="569" customFormat="1"/>
    <row r="147" s="569" customFormat="1"/>
    <row r="148" s="569" customFormat="1"/>
    <row r="149" s="569" customFormat="1"/>
    <row r="150" s="569" customFormat="1"/>
    <row r="151" s="569" customFormat="1"/>
    <row r="152" s="569" customFormat="1"/>
    <row r="153" s="569" customFormat="1"/>
    <row r="154" s="569" customFormat="1"/>
    <row r="155" s="569" customFormat="1"/>
    <row r="156" s="569" customFormat="1"/>
    <row r="157" s="569" customFormat="1"/>
    <row r="158" s="569" customFormat="1"/>
    <row r="159" s="569" customFormat="1"/>
    <row r="160" s="569" customFormat="1"/>
    <row r="161" s="569" customFormat="1"/>
    <row r="162" s="569" customFormat="1"/>
    <row r="163" s="569" customFormat="1"/>
    <row r="164" s="569" customFormat="1"/>
    <row r="165" s="569" customFormat="1"/>
    <row r="166" s="569" customFormat="1"/>
    <row r="167" s="569" customFormat="1"/>
    <row r="168" s="569" customFormat="1"/>
    <row r="169" s="569" customFormat="1"/>
    <row r="170" s="569" customFormat="1"/>
    <row r="171" s="569" customFormat="1"/>
    <row r="172" s="569" customFormat="1"/>
    <row r="173" s="569" customFormat="1"/>
    <row r="174" s="569" customFormat="1"/>
    <row r="175" s="569" customFormat="1"/>
    <row r="176" s="569" customFormat="1"/>
    <row r="177" s="569" customFormat="1"/>
    <row r="178" s="569" customFormat="1"/>
    <row r="179" s="569" customFormat="1"/>
    <row r="180" s="569" customFormat="1"/>
    <row r="181" s="569" customFormat="1"/>
    <row r="182" s="569" customFormat="1"/>
    <row r="183" s="569" customFormat="1"/>
    <row r="184" s="569" customFormat="1"/>
    <row r="185" s="569" customFormat="1"/>
    <row r="186" s="569" customFormat="1"/>
    <row r="187" s="569" customFormat="1"/>
    <row r="188" s="569" customFormat="1"/>
    <row r="189" s="569" customFormat="1"/>
    <row r="190" s="569" customFormat="1"/>
    <row r="191" s="569" customFormat="1"/>
    <row r="192" s="569" customFormat="1"/>
    <row r="193" s="569" customFormat="1"/>
    <row r="194" s="569" customFormat="1"/>
    <row r="195" s="569" customFormat="1"/>
    <row r="196" s="569" customFormat="1"/>
    <row r="197" s="569" customFormat="1"/>
    <row r="198" s="569" customFormat="1"/>
    <row r="223" spans="16:16">
      <c r="P223" s="3" t="s">
        <v>637</v>
      </c>
    </row>
    <row r="241" spans="22:27">
      <c r="V241" s="1"/>
      <c r="W241" s="1"/>
      <c r="X241" s="1"/>
      <c r="Y241" s="1"/>
      <c r="Z241" s="1"/>
    </row>
    <row r="242" spans="22:27">
      <c r="V242" s="1"/>
      <c r="W242" s="1"/>
      <c r="X242" s="1"/>
      <c r="Y242" s="1"/>
      <c r="Z242" s="1"/>
      <c r="AA242" s="14"/>
    </row>
    <row r="243" spans="22:27">
      <c r="V243" s="1"/>
      <c r="W243" s="1"/>
      <c r="X243" s="1"/>
      <c r="Y243" s="1"/>
      <c r="Z243" s="1"/>
      <c r="AA243" s="14"/>
    </row>
    <row r="244" spans="22:27">
      <c r="V244" s="1"/>
      <c r="W244" s="1"/>
      <c r="X244" s="1"/>
      <c r="Y244" s="1"/>
      <c r="Z244" s="1"/>
      <c r="AA244" s="14"/>
    </row>
    <row r="245" spans="22:27">
      <c r="V245" s="1"/>
      <c r="W245" s="1"/>
      <c r="X245" s="1"/>
      <c r="Y245" s="1"/>
      <c r="Z245" s="1"/>
      <c r="AA245" s="14"/>
    </row>
    <row r="246" spans="22:27">
      <c r="V246" s="1"/>
      <c r="W246" s="1"/>
      <c r="X246" s="1"/>
      <c r="Y246" s="1"/>
      <c r="Z246" s="1"/>
      <c r="AA246" s="14"/>
    </row>
    <row r="247" spans="22:27">
      <c r="V247" s="1"/>
      <c r="W247" s="1"/>
      <c r="X247" s="1"/>
      <c r="Y247" s="1"/>
      <c r="Z247" s="1"/>
      <c r="AA247" s="14"/>
    </row>
    <row r="248" spans="22:27">
      <c r="V248" s="1"/>
      <c r="W248" s="1"/>
      <c r="X248" s="1"/>
      <c r="Y248" s="1"/>
      <c r="Z248" s="1"/>
      <c r="AA248" s="14"/>
    </row>
    <row r="249" spans="22:27">
      <c r="V249" s="1"/>
      <c r="W249" s="1"/>
      <c r="X249" s="1"/>
      <c r="Y249" s="1"/>
      <c r="Z249" s="1"/>
      <c r="AA249" s="14"/>
    </row>
    <row r="250" spans="22:27">
      <c r="V250" s="1"/>
      <c r="W250" s="1"/>
      <c r="X250" s="1"/>
      <c r="Y250" s="1"/>
      <c r="Z250" s="1"/>
      <c r="AA250" s="14"/>
    </row>
    <row r="251" spans="22:27">
      <c r="V251" s="1"/>
      <c r="W251" s="1"/>
      <c r="X251" s="1"/>
      <c r="Y251" s="1"/>
      <c r="Z251" s="1"/>
      <c r="AA251" s="14"/>
    </row>
    <row r="252" spans="22:27">
      <c r="V252" s="1"/>
      <c r="W252" s="1"/>
      <c r="X252" s="1"/>
      <c r="Y252" s="1"/>
      <c r="Z252" s="1"/>
      <c r="AA252" s="14"/>
    </row>
    <row r="253" spans="22:27">
      <c r="V253" s="1"/>
      <c r="W253" s="1"/>
      <c r="X253" s="1"/>
      <c r="Y253" s="1"/>
      <c r="Z253" s="1"/>
      <c r="AA253" s="14"/>
    </row>
    <row r="254" spans="22:27">
      <c r="V254" s="1"/>
      <c r="W254" s="1"/>
      <c r="X254" s="1"/>
      <c r="Y254" s="1"/>
      <c r="Z254" s="1"/>
      <c r="AA254" s="14"/>
    </row>
    <row r="255" spans="22:27">
      <c r="V255" s="1"/>
      <c r="W255" s="1"/>
      <c r="X255" s="1"/>
      <c r="Y255" s="1"/>
      <c r="Z255" s="1"/>
      <c r="AA255" s="14"/>
    </row>
    <row r="256" spans="22:27">
      <c r="V256" s="1"/>
      <c r="W256" s="1"/>
      <c r="X256" s="1"/>
      <c r="Y256" s="1"/>
      <c r="Z256" s="1"/>
      <c r="AA256" s="14"/>
    </row>
    <row r="257" spans="22:27">
      <c r="V257" s="1"/>
      <c r="W257" s="1"/>
      <c r="X257" s="1"/>
      <c r="Y257" s="1"/>
      <c r="Z257" s="1"/>
      <c r="AA257" s="14"/>
    </row>
    <row r="258" spans="22:27">
      <c r="V258" s="1"/>
      <c r="W258" s="1"/>
      <c r="X258" s="1"/>
      <c r="Y258" s="1"/>
      <c r="Z258" s="1"/>
      <c r="AA258" s="14"/>
    </row>
    <row r="259" spans="22:27">
      <c r="V259" s="1"/>
      <c r="W259" s="1"/>
      <c r="X259" s="1"/>
      <c r="Y259" s="1"/>
      <c r="Z259" s="1"/>
      <c r="AA259" s="14"/>
    </row>
    <row r="260" spans="22:27">
      <c r="V260" s="1"/>
      <c r="W260" s="1"/>
      <c r="X260" s="1"/>
      <c r="Y260" s="1"/>
      <c r="Z260" s="1"/>
      <c r="AA260" s="14"/>
    </row>
    <row r="261" spans="22:27">
      <c r="V261" s="1"/>
      <c r="W261" s="1"/>
      <c r="X261" s="1"/>
      <c r="Y261" s="1"/>
      <c r="Z261" s="1"/>
      <c r="AA261" s="14"/>
    </row>
    <row r="262" spans="22:27">
      <c r="V262" s="1"/>
      <c r="W262" s="1"/>
      <c r="X262" s="1"/>
      <c r="Y262" s="1"/>
      <c r="Z262" s="1"/>
      <c r="AA262" s="14"/>
    </row>
    <row r="263" spans="22:27">
      <c r="V263" s="1"/>
      <c r="W263" s="1"/>
      <c r="X263" s="1"/>
      <c r="Y263" s="1"/>
      <c r="Z263" s="1"/>
      <c r="AA263" s="14"/>
    </row>
    <row r="264" spans="22:27">
      <c r="V264" s="1"/>
      <c r="W264" s="1"/>
      <c r="X264" s="1"/>
      <c r="Y264" s="1"/>
      <c r="Z264" s="1"/>
      <c r="AA264" s="14"/>
    </row>
    <row r="265" spans="22:27">
      <c r="V265" s="1"/>
      <c r="W265" s="1"/>
      <c r="X265" s="1"/>
      <c r="Y265" s="1"/>
      <c r="Z265" s="1"/>
      <c r="AA265" s="14"/>
    </row>
    <row r="266" spans="22:27">
      <c r="V266" s="1"/>
      <c r="W266" s="1"/>
      <c r="X266" s="1"/>
      <c r="Y266" s="1"/>
      <c r="Z266" s="1"/>
      <c r="AA266" s="14"/>
    </row>
    <row r="267" spans="22:27">
      <c r="V267" s="1"/>
      <c r="W267" s="1"/>
      <c r="X267" s="1"/>
      <c r="Y267" s="1"/>
      <c r="Z267" s="1"/>
      <c r="AA267" s="14"/>
    </row>
    <row r="268" spans="22:27">
      <c r="V268" s="1"/>
      <c r="W268" s="1"/>
      <c r="X268" s="1"/>
      <c r="Y268" s="1"/>
      <c r="Z268" s="1"/>
      <c r="AA268" s="14"/>
    </row>
    <row r="269" spans="22:27">
      <c r="V269" s="1"/>
      <c r="W269" s="1"/>
      <c r="X269" s="1"/>
      <c r="Y269" s="1"/>
      <c r="Z269" s="1"/>
      <c r="AA269" s="14"/>
    </row>
    <row r="270" spans="22:27">
      <c r="V270" s="1"/>
      <c r="W270" s="1"/>
      <c r="X270" s="1"/>
      <c r="Y270" s="1"/>
      <c r="Z270" s="1"/>
      <c r="AA270" s="14"/>
    </row>
    <row r="271" spans="22:27">
      <c r="V271" s="1"/>
      <c r="W271" s="1"/>
      <c r="X271" s="1"/>
      <c r="Y271" s="1"/>
      <c r="Z271" s="1"/>
      <c r="AA271" s="14"/>
    </row>
    <row r="272" spans="22:27">
      <c r="V272" s="1"/>
      <c r="W272" s="1"/>
      <c r="X272" s="1"/>
      <c r="Y272" s="1"/>
      <c r="Z272" s="1"/>
      <c r="AA272" s="14"/>
    </row>
    <row r="273" spans="17:27">
      <c r="V273" s="1"/>
      <c r="W273" s="1"/>
      <c r="X273" s="1"/>
      <c r="Y273" s="1"/>
      <c r="Z273" s="1"/>
      <c r="AA273" s="14"/>
    </row>
    <row r="274" spans="17:27">
      <c r="V274" s="1"/>
      <c r="W274" s="1"/>
      <c r="X274" s="1"/>
      <c r="Y274" s="1"/>
      <c r="Z274" s="1"/>
      <c r="AA274" s="14"/>
    </row>
    <row r="275" spans="17:27">
      <c r="V275" s="1"/>
      <c r="W275" s="1"/>
      <c r="X275" s="1"/>
      <c r="Y275" s="1"/>
      <c r="Z275" s="1"/>
      <c r="AA275" s="14"/>
    </row>
    <row r="276" spans="17:27">
      <c r="V276" s="1"/>
      <c r="W276" s="1"/>
      <c r="X276" s="1"/>
      <c r="Y276" s="1"/>
      <c r="Z276" s="1"/>
      <c r="AA276" s="14"/>
    </row>
    <row r="277" spans="17:27">
      <c r="V277" s="1"/>
      <c r="W277" s="1"/>
      <c r="X277" s="1"/>
      <c r="Y277" s="1"/>
      <c r="Z277" s="1"/>
      <c r="AA277" s="14"/>
    </row>
    <row r="278" spans="17:27">
      <c r="V278" s="14"/>
      <c r="W278" s="14"/>
      <c r="X278" s="14"/>
      <c r="Y278" s="14"/>
      <c r="Z278" s="14"/>
      <c r="AA278" s="14"/>
    </row>
    <row r="279" spans="17:27">
      <c r="V279" s="14"/>
      <c r="W279" s="14"/>
      <c r="X279" s="14"/>
      <c r="Y279" s="14"/>
      <c r="Z279" s="14"/>
      <c r="AA279" s="14"/>
    </row>
    <row r="280" spans="17:27">
      <c r="V280" s="14"/>
      <c r="W280" s="14"/>
      <c r="X280" s="14"/>
      <c r="Y280" s="14"/>
      <c r="Z280" s="14"/>
      <c r="AA280" s="14"/>
    </row>
    <row r="281" spans="17:27">
      <c r="V281" s="14"/>
      <c r="W281" s="14"/>
      <c r="X281" s="14"/>
      <c r="Y281" s="14"/>
      <c r="Z281" s="14"/>
      <c r="AA281" s="14"/>
    </row>
    <row r="282" spans="17:27">
      <c r="V282" s="14"/>
      <c r="W282" s="14"/>
      <c r="X282" s="14"/>
      <c r="Y282" s="14"/>
      <c r="Z282" s="14"/>
      <c r="AA282" s="14"/>
    </row>
    <row r="283" spans="17:27">
      <c r="V283" s="14"/>
      <c r="W283" s="14"/>
      <c r="X283" s="14"/>
      <c r="Y283" s="14"/>
      <c r="Z283" s="14"/>
      <c r="AA283" s="14"/>
    </row>
    <row r="284" spans="17:27">
      <c r="V284" s="14"/>
      <c r="W284" s="14"/>
      <c r="X284" s="14"/>
      <c r="Y284" s="14"/>
      <c r="Z284" s="14"/>
      <c r="AA284" s="14"/>
    </row>
    <row r="285" spans="17:27">
      <c r="Q285" s="3"/>
      <c r="V285" s="14"/>
      <c r="W285" s="14"/>
      <c r="X285" s="14"/>
      <c r="Y285" s="14"/>
      <c r="Z285" s="14"/>
      <c r="AA285" s="14"/>
    </row>
    <row r="286" spans="17:27">
      <c r="V286" s="14"/>
      <c r="W286" s="14"/>
      <c r="X286" s="14"/>
      <c r="Y286" s="14"/>
      <c r="Z286" s="14"/>
      <c r="AA286" s="14"/>
    </row>
    <row r="287" spans="17:27">
      <c r="V287" s="14"/>
      <c r="W287" s="14"/>
      <c r="X287" s="14"/>
      <c r="Y287" s="14"/>
      <c r="Z287" s="14"/>
      <c r="AA287" s="14"/>
    </row>
    <row r="288" spans="17:27">
      <c r="V288" s="14"/>
      <c r="W288" s="14"/>
      <c r="X288" s="14"/>
      <c r="Y288" s="14"/>
      <c r="Z288" s="14"/>
      <c r="AA288" s="14"/>
    </row>
    <row r="289" spans="22:27">
      <c r="V289" s="14"/>
      <c r="W289" s="14"/>
      <c r="X289" s="14"/>
      <c r="Y289" s="14"/>
      <c r="Z289" s="14"/>
      <c r="AA289" s="14"/>
    </row>
    <row r="290" spans="22:27">
      <c r="V290" s="14"/>
      <c r="W290" s="14"/>
      <c r="X290" s="14"/>
      <c r="Y290" s="14"/>
      <c r="Z290" s="14"/>
      <c r="AA290" s="14"/>
    </row>
    <row r="291" spans="22:27">
      <c r="V291" s="14"/>
      <c r="W291" s="14"/>
      <c r="X291" s="14"/>
      <c r="Y291" s="14"/>
      <c r="Z291" s="14"/>
      <c r="AA291" s="14"/>
    </row>
    <row r="292" spans="22:27">
      <c r="V292" s="14"/>
      <c r="W292" s="14"/>
      <c r="X292" s="14"/>
      <c r="Y292" s="14"/>
      <c r="Z292" s="14"/>
      <c r="AA292" s="14"/>
    </row>
    <row r="293" spans="22:27">
      <c r="V293" s="14"/>
      <c r="W293" s="14"/>
      <c r="X293" s="14"/>
      <c r="Y293" s="14"/>
      <c r="Z293" s="14"/>
      <c r="AA293" s="14"/>
    </row>
    <row r="294" spans="22:27">
      <c r="V294" s="14"/>
      <c r="W294" s="14"/>
      <c r="X294" s="14"/>
      <c r="Y294" s="14"/>
      <c r="Z294" s="14"/>
      <c r="AA294" s="14"/>
    </row>
    <row r="295" spans="22:27">
      <c r="V295" s="14"/>
      <c r="W295" s="14"/>
      <c r="X295" s="14"/>
      <c r="Y295" s="14"/>
      <c r="Z295" s="14"/>
      <c r="AA295" s="14"/>
    </row>
    <row r="296" spans="22:27">
      <c r="V296" s="14"/>
      <c r="W296" s="14"/>
      <c r="X296" s="14"/>
      <c r="Y296" s="14"/>
      <c r="Z296" s="14"/>
      <c r="AA296" s="14"/>
    </row>
    <row r="297" spans="22:27">
      <c r="V297" s="14"/>
      <c r="W297" s="14"/>
      <c r="X297" s="14"/>
      <c r="Y297" s="14"/>
      <c r="Z297" s="14"/>
      <c r="AA297" s="14"/>
    </row>
    <row r="298" spans="22:27">
      <c r="V298" s="14"/>
      <c r="W298" s="14"/>
      <c r="X298" s="14"/>
      <c r="Y298" s="14"/>
      <c r="Z298" s="14"/>
      <c r="AA298" s="14"/>
    </row>
    <row r="299" spans="22:27">
      <c r="V299" s="14"/>
      <c r="W299" s="14"/>
      <c r="X299" s="14"/>
      <c r="Y299" s="14"/>
      <c r="Z299" s="14"/>
      <c r="AA299" s="14"/>
    </row>
    <row r="300" spans="22:27">
      <c r="V300" s="14"/>
      <c r="W300" s="14"/>
      <c r="X300" s="14"/>
      <c r="Y300" s="14"/>
      <c r="Z300" s="14"/>
      <c r="AA300" s="14"/>
    </row>
    <row r="301" spans="22:27">
      <c r="V301" s="14"/>
      <c r="W301" s="14"/>
      <c r="X301" s="14"/>
      <c r="Y301" s="14"/>
      <c r="Z301" s="14"/>
      <c r="AA301" s="14"/>
    </row>
    <row r="302" spans="22:27">
      <c r="V302" s="14"/>
      <c r="W302" s="14"/>
      <c r="X302" s="14"/>
      <c r="Y302" s="14"/>
      <c r="Z302" s="14"/>
      <c r="AA302" s="14"/>
    </row>
    <row r="303" spans="22:27">
      <c r="V303" s="14"/>
      <c r="W303" s="14"/>
      <c r="X303" s="14"/>
      <c r="Y303" s="14"/>
      <c r="Z303" s="14"/>
      <c r="AA303" s="14"/>
    </row>
    <row r="304" spans="22:27">
      <c r="V304" s="14"/>
      <c r="W304" s="14"/>
      <c r="X304" s="14"/>
      <c r="Y304" s="14"/>
      <c r="Z304" s="14"/>
      <c r="AA304" s="14"/>
    </row>
    <row r="305" spans="22:27">
      <c r="V305" s="14"/>
      <c r="W305" s="14"/>
      <c r="X305" s="14"/>
      <c r="Y305" s="14"/>
      <c r="Z305" s="14"/>
      <c r="AA305" s="14"/>
    </row>
    <row r="306" spans="22:27">
      <c r="V306" s="14"/>
      <c r="W306" s="14"/>
      <c r="X306" s="14"/>
      <c r="Y306" s="14"/>
      <c r="Z306" s="14"/>
      <c r="AA306" s="14"/>
    </row>
    <row r="307" spans="22:27">
      <c r="V307" s="14"/>
      <c r="W307" s="14"/>
      <c r="X307" s="14"/>
      <c r="Y307" s="14"/>
      <c r="Z307" s="14"/>
      <c r="AA307" s="14"/>
    </row>
    <row r="308" spans="22:27">
      <c r="V308" s="14"/>
      <c r="W308" s="14"/>
      <c r="X308" s="14"/>
      <c r="Y308" s="14"/>
      <c r="Z308" s="14"/>
      <c r="AA308" s="14"/>
    </row>
    <row r="309" spans="22:27">
      <c r="V309" s="14"/>
      <c r="W309" s="14"/>
      <c r="X309" s="14"/>
      <c r="Y309" s="14"/>
      <c r="Z309" s="14"/>
      <c r="AA309" s="14"/>
    </row>
    <row r="310" spans="22:27">
      <c r="V310" s="14"/>
      <c r="W310" s="14"/>
      <c r="X310" s="14"/>
      <c r="Y310" s="14"/>
      <c r="Z310" s="14"/>
      <c r="AA310" s="14"/>
    </row>
    <row r="311" spans="22:27">
      <c r="V311" s="14"/>
      <c r="W311" s="14"/>
      <c r="X311" s="14"/>
      <c r="Y311" s="14"/>
      <c r="Z311" s="14"/>
      <c r="AA311" s="14"/>
    </row>
    <row r="312" spans="22:27">
      <c r="V312" s="14"/>
      <c r="W312" s="14"/>
      <c r="X312" s="14"/>
      <c r="Y312" s="14"/>
      <c r="Z312" s="14"/>
      <c r="AA312" s="14"/>
    </row>
    <row r="313" spans="22:27">
      <c r="V313" s="14"/>
      <c r="W313" s="14"/>
      <c r="X313" s="14"/>
      <c r="Y313" s="14"/>
      <c r="Z313" s="14"/>
      <c r="AA313" s="14"/>
    </row>
    <row r="314" spans="22:27">
      <c r="V314" s="14"/>
      <c r="W314" s="14"/>
      <c r="X314" s="14"/>
      <c r="Y314" s="14"/>
      <c r="Z314" s="14"/>
      <c r="AA314" s="14"/>
    </row>
    <row r="315" spans="22:27">
      <c r="V315" s="14"/>
      <c r="W315" s="14"/>
      <c r="X315" s="14"/>
      <c r="Y315" s="14"/>
      <c r="Z315" s="14"/>
      <c r="AA315" s="14"/>
    </row>
    <row r="316" spans="22:27">
      <c r="V316" s="14"/>
      <c r="W316" s="14"/>
      <c r="X316" s="14"/>
      <c r="Y316" s="14"/>
      <c r="Z316" s="14"/>
      <c r="AA316" s="14"/>
    </row>
    <row r="317" spans="22:27">
      <c r="V317" s="14"/>
      <c r="W317" s="14"/>
      <c r="X317" s="14"/>
      <c r="Y317" s="14"/>
      <c r="Z317" s="14"/>
      <c r="AA317" s="14"/>
    </row>
    <row r="318" spans="22:27">
      <c r="V318" s="14"/>
      <c r="W318" s="14"/>
      <c r="X318" s="14"/>
      <c r="Y318" s="14"/>
      <c r="Z318" s="14"/>
      <c r="AA318" s="14"/>
    </row>
    <row r="319" spans="22:27">
      <c r="V319" s="14"/>
      <c r="W319" s="14"/>
      <c r="X319" s="14"/>
      <c r="Y319" s="14"/>
      <c r="Z319" s="14"/>
      <c r="AA319" s="14"/>
    </row>
    <row r="320" spans="22:27">
      <c r="V320" s="14"/>
      <c r="W320" s="14"/>
      <c r="X320" s="14"/>
      <c r="Y320" s="14"/>
      <c r="Z320" s="14"/>
      <c r="AA320" s="14"/>
    </row>
    <row r="321" spans="22:27">
      <c r="V321" s="14"/>
      <c r="W321" s="14"/>
      <c r="X321" s="14"/>
      <c r="Y321" s="14"/>
      <c r="Z321" s="14"/>
      <c r="AA321" s="14"/>
    </row>
    <row r="322" spans="22:27">
      <c r="V322" s="14"/>
      <c r="W322" s="14"/>
      <c r="X322" s="14"/>
      <c r="Y322" s="14"/>
      <c r="Z322" s="14"/>
      <c r="AA322" s="14"/>
    </row>
    <row r="323" spans="22:27">
      <c r="V323" s="14"/>
      <c r="W323" s="14"/>
      <c r="X323" s="14"/>
      <c r="Y323" s="14"/>
      <c r="Z323" s="14"/>
      <c r="AA323" s="14"/>
    </row>
    <row r="324" spans="22:27">
      <c r="V324" s="14"/>
      <c r="W324" s="14"/>
      <c r="X324" s="14"/>
      <c r="Y324" s="14"/>
      <c r="Z324" s="14"/>
      <c r="AA324" s="14"/>
    </row>
    <row r="325" spans="22:27">
      <c r="V325" s="14"/>
      <c r="W325" s="14"/>
      <c r="X325" s="14"/>
      <c r="Y325" s="14"/>
      <c r="Z325" s="14"/>
      <c r="AA325" s="14"/>
    </row>
    <row r="326" spans="22:27">
      <c r="V326" s="14"/>
      <c r="W326" s="14"/>
      <c r="X326" s="14"/>
      <c r="Y326" s="14"/>
      <c r="Z326" s="14"/>
      <c r="AA326" s="14"/>
    </row>
    <row r="327" spans="22:27">
      <c r="V327" s="14"/>
      <c r="W327" s="14"/>
      <c r="X327" s="14"/>
      <c r="Y327" s="14"/>
      <c r="Z327" s="14"/>
      <c r="AA327" s="14"/>
    </row>
    <row r="328" spans="22:27">
      <c r="V328" s="14"/>
      <c r="W328" s="14"/>
      <c r="X328" s="14"/>
      <c r="Y328" s="14"/>
      <c r="Z328" s="14"/>
      <c r="AA328" s="14"/>
    </row>
    <row r="329" spans="22:27">
      <c r="V329" s="14"/>
      <c r="W329" s="14"/>
      <c r="X329" s="14"/>
      <c r="Y329" s="14"/>
      <c r="Z329" s="14"/>
      <c r="AA329" s="14"/>
    </row>
    <row r="330" spans="22:27">
      <c r="V330" s="14"/>
      <c r="W330" s="14"/>
      <c r="X330" s="14"/>
      <c r="Y330" s="14"/>
      <c r="Z330" s="14"/>
      <c r="AA330" s="14"/>
    </row>
    <row r="331" spans="22:27">
      <c r="V331" s="14"/>
      <c r="W331" s="14"/>
      <c r="X331" s="14"/>
      <c r="Y331" s="14"/>
      <c r="Z331" s="14"/>
      <c r="AA331" s="14"/>
    </row>
    <row r="332" spans="22:27">
      <c r="V332" s="14"/>
      <c r="W332" s="14"/>
      <c r="X332" s="14"/>
      <c r="Y332" s="14"/>
      <c r="Z332" s="14"/>
      <c r="AA332" s="14"/>
    </row>
    <row r="333" spans="22:27">
      <c r="V333" s="14"/>
      <c r="W333" s="14"/>
      <c r="X333" s="14"/>
      <c r="Y333" s="14"/>
      <c r="Z333" s="14"/>
      <c r="AA333" s="14"/>
    </row>
    <row r="334" spans="22:27">
      <c r="V334" s="14"/>
      <c r="W334" s="14"/>
      <c r="X334" s="14"/>
      <c r="Y334" s="14"/>
      <c r="Z334" s="14"/>
      <c r="AA334" s="14"/>
    </row>
    <row r="335" spans="22:27">
      <c r="V335" s="14"/>
      <c r="W335" s="14"/>
      <c r="X335" s="14"/>
      <c r="Y335" s="14"/>
      <c r="Z335" s="14"/>
      <c r="AA335" s="14"/>
    </row>
    <row r="336" spans="22:27">
      <c r="V336" s="14"/>
      <c r="W336" s="14"/>
      <c r="X336" s="14"/>
      <c r="Y336" s="14"/>
      <c r="Z336" s="14"/>
      <c r="AA336" s="14"/>
    </row>
    <row r="337" spans="22:27">
      <c r="V337" s="14"/>
      <c r="W337" s="14"/>
      <c r="X337" s="14"/>
      <c r="Y337" s="14"/>
      <c r="Z337" s="14"/>
      <c r="AA337" s="14"/>
    </row>
    <row r="338" spans="22:27">
      <c r="V338" s="14"/>
      <c r="W338" s="14"/>
      <c r="X338" s="14"/>
      <c r="Y338" s="14"/>
      <c r="Z338" s="14"/>
      <c r="AA338" s="14"/>
    </row>
    <row r="339" spans="22:27">
      <c r="V339" s="14"/>
      <c r="W339" s="14"/>
      <c r="X339" s="14"/>
      <c r="Y339" s="14"/>
      <c r="Z339" s="14"/>
      <c r="AA339" s="14"/>
    </row>
    <row r="340" spans="22:27">
      <c r="V340" s="14"/>
      <c r="W340" s="14"/>
      <c r="X340" s="14"/>
      <c r="Y340" s="14"/>
      <c r="Z340" s="14"/>
      <c r="AA340" s="14"/>
    </row>
    <row r="341" spans="22:27">
      <c r="V341" s="14"/>
      <c r="W341" s="14"/>
      <c r="X341" s="14"/>
      <c r="Y341" s="14"/>
      <c r="Z341" s="14"/>
      <c r="AA341" s="14"/>
    </row>
    <row r="342" spans="22:27">
      <c r="V342" s="14"/>
      <c r="W342" s="14"/>
      <c r="X342" s="14"/>
      <c r="Y342" s="14"/>
      <c r="Z342" s="14"/>
      <c r="AA342" s="14"/>
    </row>
    <row r="343" spans="22:27">
      <c r="V343" s="14"/>
      <c r="W343" s="14"/>
      <c r="X343" s="14"/>
      <c r="Y343" s="14"/>
      <c r="Z343" s="14"/>
      <c r="AA343" s="14"/>
    </row>
    <row r="344" spans="22:27">
      <c r="V344" s="14"/>
      <c r="W344" s="14"/>
      <c r="X344" s="14"/>
      <c r="Y344" s="14"/>
      <c r="Z344" s="14"/>
      <c r="AA344" s="14"/>
    </row>
    <row r="345" spans="22:27">
      <c r="V345" s="14"/>
      <c r="W345" s="14"/>
      <c r="X345" s="14"/>
      <c r="Y345" s="14"/>
      <c r="Z345" s="14"/>
      <c r="AA345" s="14"/>
    </row>
    <row r="346" spans="22:27">
      <c r="V346" s="14"/>
      <c r="W346" s="14"/>
      <c r="X346" s="14"/>
      <c r="Y346" s="14"/>
      <c r="Z346" s="14"/>
      <c r="AA346" s="14"/>
    </row>
    <row r="347" spans="22:27">
      <c r="V347" s="14"/>
      <c r="W347" s="14"/>
      <c r="X347" s="14"/>
      <c r="Y347" s="14"/>
      <c r="Z347" s="14"/>
      <c r="AA347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340"/>
  <sheetViews>
    <sheetView zoomScale="89" zoomScaleNormal="89" workbookViewId="0">
      <pane ySplit="9" topLeftCell="A10" activePane="bottomLeft" state="frozen"/>
      <selection pane="bottomLeft" activeCell="Q27" sqref="Q27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4.26953125" customWidth="1"/>
    <col min="8" max="8" width="6.90625" customWidth="1"/>
    <col min="9" max="9" width="5.54296875" customWidth="1"/>
    <col min="10" max="10" width="4.1796875" style="11" customWidth="1"/>
    <col min="11" max="11" width="4.1796875" style="92" customWidth="1"/>
    <col min="12" max="12" width="4.54296875" style="11" customWidth="1"/>
    <col min="13" max="13" width="5.7265625" style="92" customWidth="1"/>
    <col min="14" max="14" width="5.453125" customWidth="1"/>
    <col min="15" max="15" width="5.81640625" customWidth="1"/>
    <col min="16" max="17" width="7.08984375" style="92" customWidth="1"/>
    <col min="18" max="18" width="1.08984375" style="92" customWidth="1"/>
    <col min="19" max="19" width="6.08984375" customWidth="1"/>
    <col min="20" max="20" width="5.36328125" customWidth="1"/>
    <col min="21" max="21" width="5.54296875" style="92" customWidth="1"/>
    <col min="22" max="22" width="5.453125" style="92" customWidth="1"/>
    <col min="23" max="23" width="5.08984375" style="92" customWidth="1"/>
    <col min="24" max="24" width="2.08984375" style="92" customWidth="1"/>
    <col min="25" max="25" width="4.1796875" style="11" customWidth="1"/>
    <col min="26" max="26" width="4.08984375" style="11" customWidth="1"/>
    <col min="27" max="27" width="5.08984375" style="11" customWidth="1"/>
    <col min="28" max="28" width="5.08984375" style="92" customWidth="1"/>
    <col min="29" max="29" width="5.453125" customWidth="1"/>
    <col min="30" max="30" width="5.81640625" customWidth="1"/>
    <col min="31" max="31" width="5.90625" style="11" customWidth="1"/>
    <col min="32" max="32" width="4.81640625" style="11" customWidth="1"/>
    <col min="33" max="33" width="5.08984375" style="11" customWidth="1"/>
    <col min="34" max="34" width="7.7265625" style="92" customWidth="1"/>
    <col min="35" max="35" width="5.453125" style="11" customWidth="1"/>
    <col min="36" max="36" width="7.08984375" customWidth="1"/>
    <col min="44" max="44" width="14" customWidth="1"/>
    <col min="45" max="45" width="12.54296875" customWidth="1"/>
    <col min="46" max="46" width="10.90625" customWidth="1"/>
  </cols>
  <sheetData>
    <row r="1" spans="1:49">
      <c r="A1" s="47"/>
      <c r="B1" s="47"/>
      <c r="C1" s="47"/>
      <c r="D1" s="47"/>
      <c r="E1" s="47"/>
      <c r="F1" s="47"/>
      <c r="G1" s="47"/>
      <c r="H1" s="47"/>
      <c r="I1" s="47"/>
      <c r="J1" s="71"/>
      <c r="K1" s="90"/>
      <c r="L1" s="71"/>
      <c r="M1" s="90"/>
      <c r="N1" s="47"/>
      <c r="O1" s="47"/>
      <c r="P1" s="90"/>
      <c r="Q1" s="90"/>
      <c r="R1" s="90"/>
      <c r="S1" s="47"/>
      <c r="T1" s="47"/>
      <c r="U1" s="90"/>
      <c r="V1" s="90"/>
      <c r="W1" s="90"/>
      <c r="X1" s="90"/>
      <c r="Y1" s="71"/>
      <c r="Z1" s="71"/>
      <c r="AA1" s="71"/>
      <c r="AB1" s="90"/>
      <c r="AC1" s="47"/>
      <c r="AD1" s="47"/>
      <c r="AE1" s="71"/>
      <c r="AF1" s="71"/>
      <c r="AG1" s="71"/>
      <c r="AH1" s="90"/>
      <c r="AI1" s="71"/>
      <c r="AJ1" s="47"/>
    </row>
    <row r="2" spans="1:49" ht="22.8">
      <c r="A2" s="47"/>
      <c r="B2" s="47"/>
      <c r="C2" s="63"/>
      <c r="D2" s="47"/>
      <c r="E2" s="475" t="str">
        <f>+År!B2</f>
        <v>ALL GEIT</v>
      </c>
      <c r="F2" s="47"/>
      <c r="G2" s="47"/>
      <c r="H2" s="47"/>
      <c r="I2" s="47"/>
      <c r="J2" s="71"/>
      <c r="K2" s="90"/>
      <c r="L2" s="71"/>
      <c r="M2" s="90"/>
      <c r="N2" s="47"/>
      <c r="O2" s="47"/>
      <c r="P2" s="90"/>
      <c r="Q2" s="90"/>
      <c r="R2" s="90"/>
      <c r="S2" s="47"/>
      <c r="T2" s="47"/>
      <c r="U2" s="90"/>
      <c r="V2" s="90"/>
      <c r="W2" s="90"/>
      <c r="X2" s="90"/>
      <c r="Y2" s="71"/>
      <c r="Z2" s="71"/>
      <c r="AA2" s="71"/>
      <c r="AB2" s="90"/>
      <c r="AC2" s="47"/>
      <c r="AD2" s="47"/>
      <c r="AE2" s="71"/>
      <c r="AF2" s="71"/>
      <c r="AG2" s="71"/>
      <c r="AH2" s="90"/>
      <c r="AI2" s="71"/>
      <c r="AJ2" s="47"/>
    </row>
    <row r="3" spans="1:49">
      <c r="A3" s="47"/>
      <c r="B3" s="47"/>
      <c r="C3" s="47"/>
      <c r="D3" s="47"/>
      <c r="E3" s="47"/>
      <c r="F3" s="47"/>
      <c r="G3" s="47"/>
      <c r="H3" s="47"/>
      <c r="I3" s="47"/>
      <c r="J3" s="71"/>
      <c r="K3" s="90"/>
      <c r="L3" s="71"/>
      <c r="M3" s="90"/>
      <c r="N3" s="47"/>
      <c r="O3" s="47"/>
      <c r="P3" s="90"/>
      <c r="Q3" s="90"/>
      <c r="R3" s="90"/>
      <c r="S3" s="47"/>
      <c r="T3" s="47"/>
      <c r="U3" s="90"/>
      <c r="V3" s="90"/>
      <c r="W3" s="90"/>
      <c r="X3" s="90"/>
      <c r="Y3" s="71"/>
      <c r="Z3" s="71"/>
      <c r="AA3" s="71"/>
      <c r="AB3" s="90"/>
      <c r="AC3" s="47"/>
      <c r="AD3" s="47"/>
      <c r="AE3" s="71"/>
      <c r="AF3" s="71"/>
      <c r="AG3" s="71"/>
      <c r="AH3" s="90"/>
      <c r="AI3" s="71"/>
      <c r="AJ3" s="47"/>
    </row>
    <row r="4" spans="1:49" s="184" customFormat="1" ht="19.8">
      <c r="A4" s="182"/>
      <c r="B4" s="182"/>
      <c r="C4" s="182"/>
      <c r="D4" s="178" t="s">
        <v>5</v>
      </c>
      <c r="E4" s="178"/>
      <c r="F4" s="181">
        <f>+År!R2</f>
        <v>49</v>
      </c>
      <c r="G4" s="182"/>
      <c r="H4" s="178"/>
      <c r="I4" s="182"/>
      <c r="J4" s="201"/>
      <c r="K4" s="203" t="s">
        <v>423</v>
      </c>
      <c r="L4" s="201"/>
      <c r="M4" s="199"/>
      <c r="N4" s="199"/>
      <c r="O4" s="199"/>
      <c r="P4" s="582">
        <f>SUM(H10:H15)</f>
        <v>25624</v>
      </c>
      <c r="Q4" s="584"/>
      <c r="R4" s="584"/>
      <c r="S4" s="203"/>
      <c r="T4" s="199"/>
      <c r="U4" s="199"/>
      <c r="V4" s="199"/>
      <c r="W4" s="201"/>
      <c r="X4" s="201"/>
      <c r="Y4" s="201"/>
      <c r="Z4" s="199"/>
      <c r="AA4" s="182"/>
      <c r="AB4" s="182"/>
      <c r="AC4" s="201"/>
      <c r="AD4" s="201"/>
      <c r="AE4" s="201"/>
      <c r="AF4" s="199"/>
      <c r="AG4" s="199"/>
      <c r="AH4" s="199"/>
      <c r="AI4" s="199"/>
      <c r="AJ4" s="199"/>
      <c r="AK4"/>
      <c r="AL4"/>
      <c r="AM4"/>
      <c r="AN4"/>
      <c r="AO4"/>
      <c r="AP4"/>
      <c r="AQ4"/>
      <c r="AR4"/>
      <c r="AS4"/>
      <c r="AT4"/>
      <c r="AV4" s="183"/>
      <c r="AW4" s="183"/>
    </row>
    <row r="5" spans="1:49" ht="16.5" customHeight="1">
      <c r="A5" s="51"/>
      <c r="B5" s="51"/>
      <c r="C5" s="51"/>
      <c r="D5" s="51"/>
      <c r="E5" s="51"/>
      <c r="F5" s="51"/>
      <c r="G5" s="51"/>
      <c r="H5" s="51"/>
      <c r="I5" s="51"/>
      <c r="J5" s="71"/>
      <c r="K5" s="174"/>
      <c r="L5" s="197"/>
      <c r="M5" s="90"/>
      <c r="N5" s="47"/>
      <c r="O5" s="47"/>
      <c r="P5" s="90"/>
      <c r="Q5" s="90"/>
      <c r="R5" s="90"/>
      <c r="S5" s="47"/>
      <c r="T5" s="47"/>
      <c r="U5" s="90"/>
      <c r="V5" s="90"/>
      <c r="W5" s="90"/>
      <c r="X5" s="90"/>
      <c r="Y5" s="71"/>
      <c r="Z5" s="71"/>
      <c r="AA5" s="71"/>
      <c r="AB5" s="90"/>
      <c r="AC5" s="47"/>
      <c r="AD5" s="47"/>
      <c r="AE5" s="71"/>
      <c r="AF5" s="71"/>
      <c r="AG5" s="71"/>
      <c r="AH5" s="90"/>
      <c r="AI5" s="71"/>
      <c r="AJ5" s="47"/>
    </row>
    <row r="6" spans="1:49" ht="16.5" customHeight="1">
      <c r="A6" s="51"/>
      <c r="B6" s="51"/>
      <c r="C6" s="51"/>
      <c r="D6" s="51"/>
      <c r="E6" s="51"/>
      <c r="F6" s="51"/>
      <c r="G6" s="51"/>
      <c r="H6" s="51"/>
      <c r="I6" s="51"/>
      <c r="J6" s="71"/>
      <c r="K6" s="174"/>
      <c r="L6" s="197"/>
      <c r="M6" s="90"/>
      <c r="N6" s="47"/>
      <c r="O6" s="47"/>
      <c r="P6" s="90"/>
      <c r="Q6" s="90"/>
      <c r="R6" s="90"/>
      <c r="S6" s="51" t="s">
        <v>22</v>
      </c>
      <c r="T6" s="47"/>
      <c r="U6" s="90"/>
      <c r="V6" s="90"/>
      <c r="W6" s="90"/>
      <c r="X6" s="90"/>
      <c r="Y6" s="71"/>
      <c r="Z6" s="71"/>
      <c r="AA6" s="71"/>
      <c r="AB6" s="90"/>
      <c r="AC6" s="47"/>
      <c r="AD6" s="47"/>
      <c r="AE6" s="71"/>
      <c r="AF6" s="71"/>
      <c r="AG6" s="71"/>
      <c r="AH6" s="95" t="s">
        <v>78</v>
      </c>
      <c r="AI6" s="71"/>
      <c r="AJ6" s="47"/>
    </row>
    <row r="7" spans="1:49" ht="15.6">
      <c r="A7" s="47"/>
      <c r="B7" s="47"/>
      <c r="C7" s="47"/>
      <c r="D7" s="47"/>
      <c r="E7" s="47"/>
      <c r="F7" s="51" t="s">
        <v>2</v>
      </c>
      <c r="G7" s="51"/>
      <c r="H7" s="47"/>
      <c r="I7" s="51"/>
      <c r="J7" s="71"/>
      <c r="K7" s="95"/>
      <c r="L7" s="71"/>
      <c r="M7" s="95"/>
      <c r="N7" s="51" t="s">
        <v>22</v>
      </c>
      <c r="O7" s="51"/>
      <c r="P7" s="95"/>
      <c r="Q7" s="95"/>
      <c r="R7" s="95"/>
      <c r="S7" s="51" t="s">
        <v>482</v>
      </c>
      <c r="T7" s="51"/>
      <c r="U7" s="90"/>
      <c r="V7" s="95"/>
      <c r="W7" s="95" t="s">
        <v>401</v>
      </c>
      <c r="X7" s="90"/>
      <c r="Y7" s="72" t="s">
        <v>504</v>
      </c>
      <c r="Z7" s="71"/>
      <c r="AA7" s="71"/>
      <c r="AB7" s="95" t="s">
        <v>424</v>
      </c>
      <c r="AC7" s="47"/>
      <c r="AD7" s="47"/>
      <c r="AE7" s="72" t="s">
        <v>420</v>
      </c>
      <c r="AF7" s="198"/>
      <c r="AG7" s="198"/>
      <c r="AH7" s="95" t="s">
        <v>43</v>
      </c>
      <c r="AI7" s="72" t="s">
        <v>2</v>
      </c>
      <c r="AJ7" s="47"/>
    </row>
    <row r="8" spans="1:49" ht="15.6">
      <c r="A8" s="47"/>
      <c r="B8" s="47"/>
      <c r="C8" s="47"/>
      <c r="D8" s="47"/>
      <c r="E8" s="47"/>
      <c r="F8" s="51" t="s">
        <v>480</v>
      </c>
      <c r="G8" s="118"/>
      <c r="H8" s="72" t="s">
        <v>2</v>
      </c>
      <c r="I8" s="118"/>
      <c r="J8" s="72" t="s">
        <v>2</v>
      </c>
      <c r="K8" s="175"/>
      <c r="L8" s="72" t="s">
        <v>1</v>
      </c>
      <c r="M8" s="495" t="s">
        <v>2</v>
      </c>
      <c r="N8" s="52" t="s">
        <v>0</v>
      </c>
      <c r="O8" s="118"/>
      <c r="P8" s="495" t="s">
        <v>22</v>
      </c>
      <c r="Q8" s="495" t="s">
        <v>22</v>
      </c>
      <c r="R8" s="495"/>
      <c r="S8" s="52" t="s">
        <v>412</v>
      </c>
      <c r="T8" s="118"/>
      <c r="U8" s="95" t="s">
        <v>22</v>
      </c>
      <c r="V8" s="175"/>
      <c r="W8" s="95" t="s">
        <v>484</v>
      </c>
      <c r="X8" s="90"/>
      <c r="Y8" s="72" t="s">
        <v>533</v>
      </c>
      <c r="Z8" s="72"/>
      <c r="AA8" s="72"/>
      <c r="AB8" s="95"/>
      <c r="AC8" s="51" t="s">
        <v>478</v>
      </c>
      <c r="AD8" s="51" t="s">
        <v>411</v>
      </c>
      <c r="AE8" s="72" t="s">
        <v>1</v>
      </c>
      <c r="AF8" s="72" t="s">
        <v>1</v>
      </c>
      <c r="AG8" s="72" t="s">
        <v>425</v>
      </c>
      <c r="AH8" s="95" t="s">
        <v>556</v>
      </c>
      <c r="AI8" s="72" t="s">
        <v>428</v>
      </c>
      <c r="AJ8" s="47"/>
    </row>
    <row r="9" spans="1:49" ht="15.6">
      <c r="A9" s="47"/>
      <c r="B9" s="51" t="s">
        <v>86</v>
      </c>
      <c r="C9" s="51" t="s">
        <v>422</v>
      </c>
      <c r="D9" s="48"/>
      <c r="E9" s="51" t="s">
        <v>430</v>
      </c>
      <c r="F9" s="52" t="s">
        <v>481</v>
      </c>
      <c r="G9" s="118" t="s">
        <v>483</v>
      </c>
      <c r="H9" s="73" t="s">
        <v>8</v>
      </c>
      <c r="I9" s="118" t="s">
        <v>483</v>
      </c>
      <c r="J9" s="73" t="s">
        <v>401</v>
      </c>
      <c r="K9" s="175" t="s">
        <v>483</v>
      </c>
      <c r="L9" s="73" t="s">
        <v>401</v>
      </c>
      <c r="M9" s="495" t="s">
        <v>649</v>
      </c>
      <c r="N9" s="52"/>
      <c r="O9" s="118" t="s">
        <v>483</v>
      </c>
      <c r="P9" s="495" t="s">
        <v>649</v>
      </c>
      <c r="Q9" s="495" t="s">
        <v>650</v>
      </c>
      <c r="R9" s="495"/>
      <c r="S9" s="52"/>
      <c r="T9" s="118" t="s">
        <v>483</v>
      </c>
      <c r="U9" s="96" t="s">
        <v>44</v>
      </c>
      <c r="V9" s="175" t="s">
        <v>483</v>
      </c>
      <c r="W9" s="96" t="s">
        <v>485</v>
      </c>
      <c r="X9" s="90"/>
      <c r="Y9" s="73" t="s">
        <v>521</v>
      </c>
      <c r="Z9" s="73" t="s">
        <v>516</v>
      </c>
      <c r="AA9" s="73" t="s">
        <v>517</v>
      </c>
      <c r="AB9" s="96" t="s">
        <v>1</v>
      </c>
      <c r="AC9" s="52" t="s">
        <v>479</v>
      </c>
      <c r="AD9" s="52" t="s">
        <v>513</v>
      </c>
      <c r="AE9" s="73" t="s">
        <v>43</v>
      </c>
      <c r="AF9" s="73" t="s">
        <v>505</v>
      </c>
      <c r="AG9" s="73" t="s">
        <v>505</v>
      </c>
      <c r="AH9" s="96" t="s">
        <v>44</v>
      </c>
      <c r="AI9" s="73" t="s">
        <v>537</v>
      </c>
      <c r="AJ9" s="47"/>
    </row>
    <row r="10" spans="1:49">
      <c r="A10" s="47"/>
      <c r="B10" s="53">
        <f>+'Ark1'!C663</f>
        <v>2024</v>
      </c>
      <c r="C10" s="53">
        <f>+'Ark1'!I663</f>
        <v>6</v>
      </c>
      <c r="D10" s="54" t="s">
        <v>74</v>
      </c>
      <c r="E10" s="54" t="s">
        <v>433</v>
      </c>
      <c r="F10" s="53">
        <f>+'Ark1'!Q663</f>
        <v>109</v>
      </c>
      <c r="G10" s="53">
        <f t="shared" ref="G10" si="0">+F10-F17</f>
        <v>-11</v>
      </c>
      <c r="H10" s="53">
        <f>+'Ark1'!R663</f>
        <v>5418</v>
      </c>
      <c r="I10" s="53">
        <f t="shared" ref="I10" si="1">+H10-H17</f>
        <v>-564</v>
      </c>
      <c r="J10" s="271">
        <f>+'Ark1'!AG663</f>
        <v>17.387329203435328</v>
      </c>
      <c r="K10" s="155">
        <f>+J10-J17</f>
        <v>-2.3232672535625838</v>
      </c>
      <c r="L10" s="271">
        <f>+'Ark1'!AH663</f>
        <v>2.3440383905500179</v>
      </c>
      <c r="M10" s="202">
        <f>+'Ark1'!AI663</f>
        <v>5405</v>
      </c>
      <c r="N10" s="55">
        <f>+'Ark1'!S663</f>
        <v>5.5526024363233661</v>
      </c>
      <c r="O10" s="55">
        <f>+N10-N17</f>
        <v>0.31773115581517519</v>
      </c>
      <c r="P10" s="194">
        <f>+IF(M10=0,"",'Ark1'!AJ663)</f>
        <v>86.075707678076014</v>
      </c>
      <c r="Q10" s="194">
        <f>+IF(M10=0,"",'Ark1'!AK663)</f>
        <v>15.039910195789473</v>
      </c>
      <c r="R10" s="495"/>
      <c r="S10" s="55">
        <f>+'Ark1'!T663</f>
        <v>5.3063861203396092</v>
      </c>
      <c r="T10" s="55">
        <f>+S10-S17</f>
        <v>0.1138083871400104</v>
      </c>
      <c r="U10" s="155">
        <f>+'Ark1'!U663</f>
        <v>10.544186046511626</v>
      </c>
      <c r="V10" s="155">
        <f>+U10-U17</f>
        <v>-0.23690723332788721</v>
      </c>
      <c r="W10" s="155">
        <f>+'Ark1'!W663</f>
        <v>1.4581026208933183</v>
      </c>
      <c r="X10" s="90"/>
      <c r="Y10" s="74">
        <f>+'Ark1'!X663</f>
        <v>20.671834625323001</v>
      </c>
      <c r="Z10" s="74">
        <f>+'Ark1'!Y663</f>
        <v>6.3122923588039859</v>
      </c>
      <c r="AA10" s="74">
        <f>+'Ark1'!Z663</f>
        <v>6.647801406490526</v>
      </c>
      <c r="AB10" s="155">
        <f>+'Ark1'!Z663</f>
        <v>6.647801406490526</v>
      </c>
      <c r="AC10" s="55">
        <f>+'Ark1'!AB663</f>
        <v>1.4423458600357939</v>
      </c>
      <c r="AD10" s="55">
        <f>+'Ark1'!AC663</f>
        <v>8.7062224916457644</v>
      </c>
      <c r="AE10" s="74">
        <f>+'Ark1'!AD663</f>
        <v>35.525915291946447</v>
      </c>
      <c r="AF10" s="74">
        <f>+'Ark1'!AE663</f>
        <v>59.921182006682109</v>
      </c>
      <c r="AG10" s="74">
        <f>+'Ark1'!AF663</f>
        <v>21.144239775210735</v>
      </c>
      <c r="AH10" s="155">
        <f t="shared" ref="AH10:AH44" si="2">+U10/N10</f>
        <v>1.8989629038691662</v>
      </c>
      <c r="AI10" s="74">
        <f t="shared" ref="AI10:AI15" si="3">+H10/F10</f>
        <v>49.706422018348626</v>
      </c>
      <c r="AJ10" s="47"/>
    </row>
    <row r="11" spans="1:49" ht="15.6">
      <c r="A11" s="47"/>
      <c r="B11" s="53">
        <f>+'Ark1'!C664</f>
        <v>2024</v>
      </c>
      <c r="C11" s="53">
        <f>+'Ark1'!I664</f>
        <v>24</v>
      </c>
      <c r="D11" s="54" t="s">
        <v>74</v>
      </c>
      <c r="E11" s="54" t="s">
        <v>106</v>
      </c>
      <c r="F11" s="53">
        <f>+'Ark1'!Q664</f>
        <v>226</v>
      </c>
      <c r="G11" s="53">
        <f t="shared" ref="G11:G15" si="4">+F11-F18</f>
        <v>32</v>
      </c>
      <c r="H11" s="53">
        <f>+'Ark1'!R664</f>
        <v>6775</v>
      </c>
      <c r="I11" s="53">
        <f t="shared" ref="I11:I15" si="5">+H11-H18</f>
        <v>53</v>
      </c>
      <c r="J11" s="271">
        <f>+'Ark1'!AG664</f>
        <v>25.835926947432345</v>
      </c>
      <c r="K11" s="155">
        <f t="shared" ref="K11:K15" si="6">+J11-J18</f>
        <v>2.1189685758574655</v>
      </c>
      <c r="L11" s="271">
        <f>+'Ark1'!AH664</f>
        <v>0.98892988929889358</v>
      </c>
      <c r="M11" s="202">
        <f>+'Ark1'!AI664</f>
        <v>6321</v>
      </c>
      <c r="N11" s="55">
        <f>+'Ark1'!S664</f>
        <v>5.3332841328413281</v>
      </c>
      <c r="O11" s="55">
        <f t="shared" ref="O11:O15" si="7">+N11-N18</f>
        <v>3.1439443760697294E-2</v>
      </c>
      <c r="P11" s="194">
        <f>+IF(M11=0,"",'Ark1'!AJ664)</f>
        <v>90.282297104888443</v>
      </c>
      <c r="Q11" s="194">
        <f>+IF(M11=0,"",'Ark1'!AK664)</f>
        <v>15.289117933196293</v>
      </c>
      <c r="R11" s="495"/>
      <c r="S11" s="55">
        <f>+'Ark1'!T664</f>
        <v>4.6466420664206636</v>
      </c>
      <c r="T11" s="55">
        <f t="shared" ref="T11:T15" si="8">+S11-S18</f>
        <v>2.2720614471838374E-2</v>
      </c>
      <c r="U11" s="155">
        <f>+'Ark1'!U664</f>
        <v>12.529505535055343</v>
      </c>
      <c r="V11" s="155">
        <f t="shared" ref="V11:V15" si="9">+U11-U18</f>
        <v>0.98514373797109478</v>
      </c>
      <c r="W11" s="155">
        <f>+'Ark1'!W664</f>
        <v>1.608856088560886</v>
      </c>
      <c r="X11" s="90"/>
      <c r="Y11" s="74">
        <f>+'Ark1'!X664</f>
        <v>29.284132841328425</v>
      </c>
      <c r="Z11" s="74">
        <f>+'Ark1'!Y664</f>
        <v>10.952029520295202</v>
      </c>
      <c r="AA11" s="74">
        <f>+'Ark1'!Z664</f>
        <v>7.5916243597606687</v>
      </c>
      <c r="AB11" s="155">
        <f>+'Ark1'!Z664</f>
        <v>7.5916243597606687</v>
      </c>
      <c r="AC11" s="55">
        <f>+'Ark1'!AB664</f>
        <v>1.6288026121584902</v>
      </c>
      <c r="AD11" s="55">
        <f>+'Ark1'!AC664</f>
        <v>13.766809525242078</v>
      </c>
      <c r="AE11" s="74">
        <f>+'Ark1'!AD664</f>
        <v>50.81555269519361</v>
      </c>
      <c r="AF11" s="74">
        <f>+'Ark1'!AE664</f>
        <v>57.679691248896681</v>
      </c>
      <c r="AG11" s="74">
        <f>+'Ark1'!AF664</f>
        <v>26.44005619731502</v>
      </c>
      <c r="AH11" s="155">
        <f t="shared" ref="AH11:AH15" si="10">+U11/N11</f>
        <v>2.3493039603686365</v>
      </c>
      <c r="AI11" s="74">
        <f t="shared" si="3"/>
        <v>29.977876106194689</v>
      </c>
      <c r="AJ11" s="47"/>
      <c r="AL11" s="2"/>
      <c r="AM11" s="2"/>
      <c r="AN11" s="2"/>
    </row>
    <row r="12" spans="1:49" ht="15.6">
      <c r="A12" s="47"/>
      <c r="B12" s="53">
        <f>+'Ark1'!C665</f>
        <v>2024</v>
      </c>
      <c r="C12" s="53">
        <f>+'Ark1'!I665</f>
        <v>49</v>
      </c>
      <c r="D12" s="54" t="s">
        <v>74</v>
      </c>
      <c r="E12" s="54" t="s">
        <v>107</v>
      </c>
      <c r="F12" s="53">
        <f>+'Ark1'!Q665</f>
        <v>161</v>
      </c>
      <c r="G12" s="53">
        <f t="shared" si="4"/>
        <v>15</v>
      </c>
      <c r="H12" s="53">
        <f>+'Ark1'!R665</f>
        <v>4948</v>
      </c>
      <c r="I12" s="53">
        <f t="shared" si="5"/>
        <v>336</v>
      </c>
      <c r="J12" s="271">
        <f>+'Ark1'!AG665</f>
        <v>22.959708841581271</v>
      </c>
      <c r="K12" s="155">
        <f t="shared" si="6"/>
        <v>2.0818648753602993</v>
      </c>
      <c r="L12" s="271">
        <f>+'Ark1'!AH665</f>
        <v>0.9296685529506874</v>
      </c>
      <c r="M12" s="202">
        <f>+'Ark1'!AI665</f>
        <v>4218</v>
      </c>
      <c r="N12" s="55">
        <f>+'Ark1'!S665</f>
        <v>5.5333468067906244</v>
      </c>
      <c r="O12" s="55">
        <f t="shared" si="7"/>
        <v>0.21764862812627239</v>
      </c>
      <c r="P12" s="194">
        <f>+IF(M12=0,"",'Ark1'!AJ665)</f>
        <v>96.716168800379165</v>
      </c>
      <c r="Q12" s="194">
        <f>+IF(M12=0,"",'Ark1'!AK665)</f>
        <v>15.641128773395579</v>
      </c>
      <c r="R12" s="495"/>
      <c r="S12" s="55">
        <f>+'Ark1'!T665</f>
        <v>5.0654810024252228</v>
      </c>
      <c r="T12" s="55">
        <f t="shared" si="8"/>
        <v>0.23265359566026245</v>
      </c>
      <c r="U12" s="155">
        <f>+'Ark1'!U665</f>
        <v>15.245998383185135</v>
      </c>
      <c r="V12" s="155">
        <f t="shared" si="9"/>
        <v>0.43426811432128964</v>
      </c>
      <c r="W12" s="155">
        <f>+'Ark1'!W665</f>
        <v>2.849636216653193</v>
      </c>
      <c r="X12" s="90"/>
      <c r="Y12" s="74">
        <f>+'Ark1'!X665</f>
        <v>42.198868229587696</v>
      </c>
      <c r="Z12" s="74">
        <f>+'Ark1'!Y665</f>
        <v>17.825383993532743</v>
      </c>
      <c r="AA12" s="74">
        <f>+'Ark1'!Z665</f>
        <v>7.8803744382473022</v>
      </c>
      <c r="AB12" s="155">
        <f>+'Ark1'!Z665</f>
        <v>7.8803744382473022</v>
      </c>
      <c r="AC12" s="55">
        <f>+'Ark1'!AB665</f>
        <v>1.7930964440212036</v>
      </c>
      <c r="AD12" s="55">
        <f>+'Ark1'!AC665</f>
        <v>28.803951164465072</v>
      </c>
      <c r="AE12" s="74">
        <f>+'Ark1'!AD665</f>
        <v>58.128408018672559</v>
      </c>
      <c r="AF12" s="74">
        <f>+'Ark1'!AE665</f>
        <v>55.845064180695445</v>
      </c>
      <c r="AG12" s="74">
        <f>+'Ark1'!AF665</f>
        <v>19.31002185451139</v>
      </c>
      <c r="AH12" s="155">
        <f t="shared" si="10"/>
        <v>2.7552942035866912</v>
      </c>
      <c r="AI12" s="74">
        <f t="shared" si="3"/>
        <v>30.732919254658384</v>
      </c>
      <c r="AJ12" s="47"/>
      <c r="AL12" s="2"/>
      <c r="AM12" s="2"/>
      <c r="AN12" s="4"/>
      <c r="AO12" s="4"/>
      <c r="AP12" s="4"/>
    </row>
    <row r="13" spans="1:49">
      <c r="A13" s="47"/>
      <c r="B13" s="53">
        <f>+'Ark1'!C666</f>
        <v>2024</v>
      </c>
      <c r="C13" s="53">
        <f>+'Ark1'!I666</f>
        <v>80</v>
      </c>
      <c r="D13" s="54" t="s">
        <v>74</v>
      </c>
      <c r="E13" s="54" t="s">
        <v>6</v>
      </c>
      <c r="F13" s="53">
        <f>+'Ark1'!Q666</f>
        <v>149</v>
      </c>
      <c r="G13" s="53">
        <f t="shared" si="4"/>
        <v>6</v>
      </c>
      <c r="H13" s="53">
        <f>+'Ark1'!R666</f>
        <v>2712</v>
      </c>
      <c r="I13" s="53">
        <f t="shared" si="5"/>
        <v>-14</v>
      </c>
      <c r="J13" s="271">
        <f>+'Ark1'!AG666</f>
        <v>11.876338021824717</v>
      </c>
      <c r="K13" s="155">
        <f t="shared" si="6"/>
        <v>0.55576091402028638</v>
      </c>
      <c r="L13" s="271">
        <f>+'Ark1'!AH666</f>
        <v>1.6961651917404124</v>
      </c>
      <c r="M13" s="202">
        <f>+'Ark1'!AI666</f>
        <v>2677</v>
      </c>
      <c r="N13" s="55">
        <f>+'Ark1'!S666</f>
        <v>5.125</v>
      </c>
      <c r="O13" s="55">
        <f t="shared" si="7"/>
        <v>-5.0715333822451747E-2</v>
      </c>
      <c r="P13" s="194">
        <f>+IF(M13=0,"",'Ark1'!AJ666)</f>
        <v>95.938812103100645</v>
      </c>
      <c r="Q13" s="194">
        <f>+IF(M13=0,"",'Ark1'!AK666)</f>
        <v>14.948235753475773</v>
      </c>
      <c r="R13" s="495"/>
      <c r="S13" s="55">
        <f>+'Ark1'!T666</f>
        <v>4.6058259587020638</v>
      </c>
      <c r="T13" s="55">
        <f t="shared" si="8"/>
        <v>-0.28925841400520014</v>
      </c>
      <c r="U13" s="155">
        <f>+'Ark1'!U666</f>
        <v>14.388384955752221</v>
      </c>
      <c r="V13" s="155">
        <f t="shared" si="9"/>
        <v>0.80049060505523251</v>
      </c>
      <c r="W13" s="155">
        <f>+'Ark1'!W666</f>
        <v>1.511799410029498</v>
      </c>
      <c r="X13" s="90"/>
      <c r="Y13" s="74">
        <f>+'Ark1'!X666</f>
        <v>37.5</v>
      </c>
      <c r="Z13" s="74">
        <f>+'Ark1'!Y666</f>
        <v>14.454277286135696</v>
      </c>
      <c r="AA13" s="74">
        <f>+'Ark1'!Z666</f>
        <v>7.5040368714468144</v>
      </c>
      <c r="AB13" s="155">
        <f>+'Ark1'!Z666</f>
        <v>7.5040368714468144</v>
      </c>
      <c r="AC13" s="55">
        <f>+'Ark1'!AB666</f>
        <v>1.8127323317530319</v>
      </c>
      <c r="AD13" s="55">
        <f>+'Ark1'!AC666</f>
        <v>40.505406160631715</v>
      </c>
      <c r="AE13" s="74">
        <f>+'Ark1'!AD666</f>
        <v>68.024463962849509</v>
      </c>
      <c r="AF13" s="74">
        <f>+'Ark1'!AE666</f>
        <v>64.386227348406607</v>
      </c>
      <c r="AG13" s="74">
        <f>+'Ark1'!AF666</f>
        <v>10.583827661567282</v>
      </c>
      <c r="AH13" s="155">
        <f t="shared" si="10"/>
        <v>2.8074897474638481</v>
      </c>
      <c r="AI13" s="74">
        <f t="shared" si="3"/>
        <v>18.201342281879196</v>
      </c>
      <c r="AJ13" s="47"/>
      <c r="AL13" s="1"/>
      <c r="AM13" s="1"/>
      <c r="AN13" s="11"/>
      <c r="AO13" s="11"/>
      <c r="AP13" s="11"/>
    </row>
    <row r="14" spans="1:49">
      <c r="A14" s="47"/>
      <c r="B14" s="53">
        <f>+'Ark1'!C667</f>
        <v>2024</v>
      </c>
      <c r="C14" s="53">
        <f>+'Ark1'!I667</f>
        <v>81</v>
      </c>
      <c r="D14" s="54" t="s">
        <v>74</v>
      </c>
      <c r="E14" s="54" t="s">
        <v>3</v>
      </c>
      <c r="F14" s="53">
        <f>+'Ark1'!Q667</f>
        <v>11</v>
      </c>
      <c r="G14" s="53">
        <f t="shared" si="4"/>
        <v>1</v>
      </c>
      <c r="H14" s="53">
        <f>+'Ark1'!R667</f>
        <v>102</v>
      </c>
      <c r="I14" s="53">
        <f t="shared" si="5"/>
        <v>-100</v>
      </c>
      <c r="J14" s="271">
        <f>+'Ark1'!AG667</f>
        <v>0.35137815106612619</v>
      </c>
      <c r="K14" s="155">
        <f t="shared" si="6"/>
        <v>-0.33747269755080761</v>
      </c>
      <c r="L14" s="271">
        <f>+'Ark1'!AH667</f>
        <v>0</v>
      </c>
      <c r="M14" s="202">
        <f>+'Ark1'!AI667</f>
        <v>88</v>
      </c>
      <c r="N14" s="55">
        <f>+'Ark1'!S667</f>
        <v>5.6176470588235299</v>
      </c>
      <c r="O14" s="55">
        <f t="shared" si="7"/>
        <v>0.68695398951659836</v>
      </c>
      <c r="P14" s="194">
        <f>+IF(M14=0,"",'Ark1'!AJ667)</f>
        <v>88.486363636363649</v>
      </c>
      <c r="Q14" s="194">
        <f>+IF(M14=0,"",'Ark1'!AK667)</f>
        <v>14.295342558812463</v>
      </c>
      <c r="R14" s="495"/>
      <c r="S14" s="55">
        <f>+'Ark1'!T667</f>
        <v>4.5686274509803919</v>
      </c>
      <c r="T14" s="55">
        <f t="shared" si="8"/>
        <v>0.19238982721801623</v>
      </c>
      <c r="U14" s="155">
        <f>+'Ark1'!U667</f>
        <v>11.318627450980392</v>
      </c>
      <c r="V14" s="155">
        <f t="shared" si="9"/>
        <v>0.16070665890118185</v>
      </c>
      <c r="W14" s="155">
        <f>+'Ark1'!W667</f>
        <v>1.9607843137254899</v>
      </c>
      <c r="X14" s="90"/>
      <c r="Y14" s="74">
        <f>+'Ark1'!X667</f>
        <v>11.76470588235294</v>
      </c>
      <c r="Z14" s="74">
        <f>+'Ark1'!Y667</f>
        <v>4.9019607843137267</v>
      </c>
      <c r="AA14" s="74">
        <f>+'Ark1'!Z667</f>
        <v>6.2786243402759183</v>
      </c>
      <c r="AB14" s="155">
        <f>+'Ark1'!Z667</f>
        <v>6.2786243402759183</v>
      </c>
      <c r="AC14" s="55">
        <f>+'Ark1'!AB667</f>
        <v>1.6300475388326214</v>
      </c>
      <c r="AD14" s="55">
        <f>+'Ark1'!AC667</f>
        <v>58.024012374531857</v>
      </c>
      <c r="AE14" s="74">
        <f>+'Ark1'!AD667</f>
        <v>79.883897175535139</v>
      </c>
      <c r="AF14" s="74">
        <f>+'Ark1'!AE667</f>
        <v>65.332319481720347</v>
      </c>
      <c r="AG14" s="74">
        <f>+'Ark1'!AF667</f>
        <v>0.39806431470496406</v>
      </c>
      <c r="AH14" s="155">
        <f t="shared" si="10"/>
        <v>2.0148342059336821</v>
      </c>
      <c r="AI14" s="74">
        <f t="shared" si="3"/>
        <v>9.2727272727272734</v>
      </c>
      <c r="AJ14" s="47"/>
      <c r="AL14" s="1"/>
      <c r="AM14" s="1"/>
      <c r="AN14" s="11"/>
      <c r="AO14" s="11"/>
      <c r="AP14" s="11"/>
    </row>
    <row r="15" spans="1:49">
      <c r="A15" s="47"/>
      <c r="B15" s="53">
        <f>+'Ark1'!C668</f>
        <v>2024</v>
      </c>
      <c r="C15" s="53">
        <f>+'Ark1'!I668</f>
        <v>83</v>
      </c>
      <c r="D15" s="54" t="s">
        <v>74</v>
      </c>
      <c r="E15" s="54" t="s">
        <v>434</v>
      </c>
      <c r="F15" s="53">
        <f>+'Ark1'!Q668</f>
        <v>178</v>
      </c>
      <c r="G15" s="53">
        <f t="shared" si="4"/>
        <v>-9</v>
      </c>
      <c r="H15" s="53">
        <f>+'Ark1'!R668</f>
        <v>5669</v>
      </c>
      <c r="I15" s="53">
        <f t="shared" si="5"/>
        <v>-560</v>
      </c>
      <c r="J15" s="271">
        <f>+'Ark1'!AG668</f>
        <v>21.589318834660205</v>
      </c>
      <c r="K15" s="155">
        <f t="shared" si="6"/>
        <v>-2.0958544141246662</v>
      </c>
      <c r="L15" s="271">
        <f>+'Ark1'!AH668</f>
        <v>2.9458458281883928</v>
      </c>
      <c r="M15" s="202">
        <f>+'Ark1'!AI668</f>
        <v>3873</v>
      </c>
      <c r="N15" s="55">
        <f>+'Ark1'!S668</f>
        <v>5.4729229140941991</v>
      </c>
      <c r="O15" s="55">
        <f t="shared" si="7"/>
        <v>4.2677288793190549E-2</v>
      </c>
      <c r="P15" s="194">
        <f>+IF(M15=0,"",'Ark1'!AJ668)</f>
        <v>90.849393235218372</v>
      </c>
      <c r="Q15" s="194">
        <f>+IF(M15=0,"",'Ark1'!AK668)</f>
        <v>14.773642046545252</v>
      </c>
      <c r="R15" s="495"/>
      <c r="S15" s="55">
        <f>+'Ark1'!T668</f>
        <v>4.7011818662903515</v>
      </c>
      <c r="T15" s="55">
        <f t="shared" si="8"/>
        <v>6.7693344858340332E-2</v>
      </c>
      <c r="U15" s="155">
        <f>+'Ark1'!U668</f>
        <v>12.512718292467795</v>
      </c>
      <c r="V15" s="155">
        <f t="shared" si="9"/>
        <v>7.136333982692733E-2</v>
      </c>
      <c r="W15" s="155">
        <f>+'Ark1'!W668</f>
        <v>1.3406244487563943</v>
      </c>
      <c r="X15" s="90"/>
      <c r="Y15" s="74">
        <f>+'Ark1'!X668</f>
        <v>29.176221555829944</v>
      </c>
      <c r="Z15" s="74">
        <f>+'Ark1'!Y668</f>
        <v>11.148350679132124</v>
      </c>
      <c r="AA15" s="74">
        <f>+'Ark1'!Z668</f>
        <v>7.5646354955227553</v>
      </c>
      <c r="AB15" s="155">
        <f>+'Ark1'!Z668</f>
        <v>7.5646354955227553</v>
      </c>
      <c r="AC15" s="55">
        <f>+'Ark1'!AB668</f>
        <v>1.708817373073209</v>
      </c>
      <c r="AD15" s="55">
        <f>+'Ark1'!AC668</f>
        <v>37.404606778359742</v>
      </c>
      <c r="AE15" s="74">
        <f>+'Ark1'!AD668</f>
        <v>51.27311982274189</v>
      </c>
      <c r="AF15" s="74">
        <f>+'Ark1'!AE668</f>
        <v>54.363906992626482</v>
      </c>
      <c r="AG15" s="74">
        <f>+'Ark1'!AF668</f>
        <v>22.123790196690599</v>
      </c>
      <c r="AH15" s="155">
        <f t="shared" si="10"/>
        <v>2.2862953651775899</v>
      </c>
      <c r="AI15" s="74">
        <f t="shared" si="3"/>
        <v>31.848314606741575</v>
      </c>
      <c r="AJ15" s="47"/>
      <c r="AL15" s="1"/>
      <c r="AM15" s="1"/>
      <c r="AN15" s="11"/>
      <c r="AO15" s="11"/>
      <c r="AP15" s="11"/>
    </row>
    <row r="16" spans="1:49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90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L16" s="1"/>
      <c r="AM16" s="1"/>
      <c r="AN16" s="11"/>
      <c r="AO16" s="11"/>
      <c r="AP16" s="11"/>
    </row>
    <row r="17" spans="1:42">
      <c r="A17" s="47"/>
      <c r="B17">
        <f>+'Ark1'!C669</f>
        <v>2023</v>
      </c>
      <c r="C17">
        <f>+'Ark1'!I669</f>
        <v>6</v>
      </c>
      <c r="D17" s="3" t="s">
        <v>74</v>
      </c>
      <c r="E17" s="3" t="s">
        <v>433</v>
      </c>
      <c r="F17">
        <f>+'Ark1'!Q669</f>
        <v>120</v>
      </c>
      <c r="H17" s="11">
        <f>+'Ark1'!R669</f>
        <v>5982</v>
      </c>
      <c r="J17" s="202">
        <f>+'Ark1'!AG669</f>
        <v>19.710596456997912</v>
      </c>
      <c r="L17" s="202">
        <f>+'Ark1'!AH669</f>
        <v>0.76897358742895361</v>
      </c>
      <c r="M17" s="202">
        <f>+'Ark1'!AI669</f>
        <v>2754</v>
      </c>
      <c r="N17" s="1">
        <f>+'Ark1'!S669</f>
        <v>5.2348712805081909</v>
      </c>
      <c r="P17" s="194">
        <f>+IF(M17=0,"",'Ark1'!AJ669)</f>
        <v>93.091830065359389</v>
      </c>
      <c r="Q17" s="194">
        <f>+IF(M17=0,"",'Ark1'!AK669)</f>
        <v>14.745397646192435</v>
      </c>
      <c r="R17" s="495"/>
      <c r="S17" s="1">
        <f>+'Ark1'!T669</f>
        <v>5.1925777331995988</v>
      </c>
      <c r="U17" s="92">
        <f>+'Ark1'!U669</f>
        <v>10.781093279839514</v>
      </c>
      <c r="W17" s="92">
        <f>+'Ark1'!W669</f>
        <v>1.8722835172183216</v>
      </c>
      <c r="X17" s="90"/>
      <c r="Y17" s="11">
        <f>+'Ark1'!X669</f>
        <v>20.812437311935803</v>
      </c>
      <c r="Z17" s="11">
        <f>+'Ark1'!Y669</f>
        <v>6.4025409562019391</v>
      </c>
      <c r="AA17" s="11">
        <f>+'Ark1'!Z669</f>
        <v>6.6733096080605847</v>
      </c>
      <c r="AB17" s="92">
        <f>+'Ark1'!Z669</f>
        <v>6.6733096080605847</v>
      </c>
      <c r="AC17" s="1">
        <f>+'Ark1'!AB669</f>
        <v>1.7390893317107152</v>
      </c>
      <c r="AD17" s="1">
        <f>+'Ark1'!AC669</f>
        <v>7.3117155041152557</v>
      </c>
      <c r="AE17" s="11">
        <f>+'Ark1'!AD669</f>
        <v>33.899204488652806</v>
      </c>
      <c r="AF17" s="11">
        <f>+'Ark1'!AE669</f>
        <v>43.463235612691058</v>
      </c>
      <c r="AG17" s="11">
        <f>+'Ark1'!AF669</f>
        <v>22.596607864616779</v>
      </c>
      <c r="AH17" s="92">
        <f t="shared" si="2"/>
        <v>2.0594762893182175</v>
      </c>
      <c r="AI17" s="11">
        <f t="shared" ref="AI17:AI22" si="11">+H17/F17</f>
        <v>49.85</v>
      </c>
      <c r="AJ17" s="47"/>
      <c r="AL17" s="1"/>
      <c r="AM17" s="1"/>
      <c r="AN17" s="11"/>
      <c r="AO17" s="11"/>
      <c r="AP17" s="11"/>
    </row>
    <row r="18" spans="1:42">
      <c r="A18" s="47"/>
      <c r="B18">
        <f>+'Ark1'!C670</f>
        <v>2023</v>
      </c>
      <c r="C18">
        <f>+'Ark1'!I670</f>
        <v>24</v>
      </c>
      <c r="D18" s="3" t="s">
        <v>74</v>
      </c>
      <c r="E18" s="3" t="s">
        <v>106</v>
      </c>
      <c r="F18">
        <f>+'Ark1'!Q670</f>
        <v>194</v>
      </c>
      <c r="H18" s="11">
        <f>+'Ark1'!R670</f>
        <v>6722</v>
      </c>
      <c r="J18" s="202">
        <f>+'Ark1'!AG670</f>
        <v>23.716958371574879</v>
      </c>
      <c r="L18" s="202">
        <f>+'Ark1'!AH670</f>
        <v>0.19339482296935437</v>
      </c>
      <c r="M18" s="202">
        <f>+'Ark1'!AI670</f>
        <v>98</v>
      </c>
      <c r="N18" s="1">
        <f>+'Ark1'!S670</f>
        <v>5.3018446890806308</v>
      </c>
      <c r="P18" s="194">
        <f>+IF(M18=0,"",'Ark1'!AJ670)</f>
        <v>103.295918367347</v>
      </c>
      <c r="Q18" s="194">
        <f>+IF(M18=0,"",'Ark1'!AK670)</f>
        <v>15.532197731167178</v>
      </c>
      <c r="R18" s="495"/>
      <c r="S18" s="1">
        <f>+'Ark1'!T670</f>
        <v>4.6239214519488252</v>
      </c>
      <c r="U18" s="92">
        <f>+'Ark1'!U670</f>
        <v>11.544361797084248</v>
      </c>
      <c r="W18" s="92">
        <f>+'Ark1'!W670</f>
        <v>0.56530794406426643</v>
      </c>
      <c r="X18" s="90"/>
      <c r="Y18" s="11">
        <f>+'Ark1'!X670</f>
        <v>25.557869681642376</v>
      </c>
      <c r="Z18" s="11">
        <f>+'Ark1'!Y670</f>
        <v>8.5093722106515912</v>
      </c>
      <c r="AA18" s="11">
        <f>+'Ark1'!Z670</f>
        <v>7.1707981995189645</v>
      </c>
      <c r="AB18" s="92">
        <f>+'Ark1'!Z670</f>
        <v>7.1707981995189645</v>
      </c>
      <c r="AC18" s="1">
        <f>+'Ark1'!AB670</f>
        <v>1.8135852763725215</v>
      </c>
      <c r="AD18" s="1">
        <f>+'Ark1'!AC670</f>
        <v>12.533029577722999</v>
      </c>
      <c r="AE18" s="11">
        <f>+'Ark1'!AD670</f>
        <v>38.793500974405909</v>
      </c>
      <c r="AF18" s="11">
        <f>+'Ark1'!AE670</f>
        <v>50.570662267663003</v>
      </c>
      <c r="AG18" s="11">
        <f>+'Ark1'!AF670</f>
        <v>25.391908737203945</v>
      </c>
      <c r="AH18" s="92">
        <f t="shared" si="2"/>
        <v>2.1774236089677128</v>
      </c>
      <c r="AI18" s="11">
        <f t="shared" si="11"/>
        <v>34.649484536082475</v>
      </c>
      <c r="AJ18" s="47"/>
      <c r="AL18" s="1"/>
      <c r="AM18" s="1"/>
      <c r="AN18" s="11"/>
      <c r="AO18" s="11"/>
      <c r="AP18" s="11"/>
    </row>
    <row r="19" spans="1:42">
      <c r="A19" s="47"/>
      <c r="B19">
        <f>+'Ark1'!C671</f>
        <v>2023</v>
      </c>
      <c r="C19">
        <f>+'Ark1'!I671</f>
        <v>49</v>
      </c>
      <c r="D19" s="3" t="s">
        <v>74</v>
      </c>
      <c r="E19" s="3" t="s">
        <v>107</v>
      </c>
      <c r="F19">
        <f>+'Ark1'!Q671</f>
        <v>146</v>
      </c>
      <c r="H19" s="11">
        <f>+'Ark1'!R671</f>
        <v>4612</v>
      </c>
      <c r="J19" s="202">
        <f>+'Ark1'!AG671</f>
        <v>20.877843966220972</v>
      </c>
      <c r="L19" s="202">
        <f>+'Ark1'!AH671</f>
        <v>2.1682567215958373E-2</v>
      </c>
      <c r="M19" s="202">
        <f>+'Ark1'!AI671</f>
        <v>0</v>
      </c>
      <c r="N19" s="1">
        <f>+'Ark1'!S671</f>
        <v>5.315698178664352</v>
      </c>
      <c r="P19" s="194" t="str">
        <f>+IF(M19=0,"",'Ark1'!AJ671)</f>
        <v/>
      </c>
      <c r="Q19" s="194" t="str">
        <f>+IF(M19=0,"",'Ark1'!AK671)</f>
        <v/>
      </c>
      <c r="R19" s="495"/>
      <c r="S19" s="1">
        <f>+'Ark1'!T671</f>
        <v>4.8328274067649604</v>
      </c>
      <c r="U19" s="92">
        <f>+'Ark1'!U671</f>
        <v>14.811730268863846</v>
      </c>
      <c r="W19" s="92">
        <f>+'Ark1'!W671</f>
        <v>2.1032090199479625</v>
      </c>
      <c r="X19" s="90"/>
      <c r="Y19" s="11">
        <f>+'Ark1'!X671</f>
        <v>40.004336513443207</v>
      </c>
      <c r="Z19" s="11">
        <f>+'Ark1'!Y671</f>
        <v>16.8256721595837</v>
      </c>
      <c r="AA19" s="11">
        <f>+'Ark1'!Z671</f>
        <v>7.7150947913359857</v>
      </c>
      <c r="AB19" s="92">
        <f>+'Ark1'!Z671</f>
        <v>7.7150947913359857</v>
      </c>
      <c r="AC19" s="1">
        <f>+'Ark1'!AB671</f>
        <v>2.0901261872075914</v>
      </c>
      <c r="AD19" s="1">
        <f>+'Ark1'!AC671</f>
        <v>16.810348290157421</v>
      </c>
      <c r="AE19" s="11">
        <f>+'Ark1'!AD671</f>
        <v>57.522956755075981</v>
      </c>
      <c r="AF19" s="11">
        <f>+'Ark1'!AE671</f>
        <v>50.17726079267468</v>
      </c>
      <c r="AG19" s="11">
        <f>+'Ark1'!AF671</f>
        <v>17.421523816718921</v>
      </c>
      <c r="AH19" s="92">
        <f t="shared" si="2"/>
        <v>2.7864129548050287</v>
      </c>
      <c r="AI19" s="11">
        <f t="shared" si="11"/>
        <v>31.589041095890412</v>
      </c>
      <c r="AJ19" s="47"/>
      <c r="AL19" s="1"/>
      <c r="AM19" s="1"/>
      <c r="AN19" s="11"/>
      <c r="AO19" s="11"/>
      <c r="AP19" s="11"/>
    </row>
    <row r="20" spans="1:42">
      <c r="A20" s="47"/>
      <c r="B20">
        <f>+'Ark1'!C672</f>
        <v>2023</v>
      </c>
      <c r="C20">
        <f>+'Ark1'!I672</f>
        <v>80</v>
      </c>
      <c r="D20" s="3" t="s">
        <v>7</v>
      </c>
      <c r="E20" s="3" t="s">
        <v>6</v>
      </c>
      <c r="F20">
        <f>+'Ark1'!Q672</f>
        <v>143</v>
      </c>
      <c r="H20" s="11">
        <f>+'Ark1'!R672</f>
        <v>2726</v>
      </c>
      <c r="J20" s="202">
        <f>+'Ark1'!AG672</f>
        <v>11.32057710780443</v>
      </c>
      <c r="L20" s="202">
        <f>+'Ark1'!AH672</f>
        <v>3.3749082905355841</v>
      </c>
      <c r="M20" s="202">
        <f>+'Ark1'!AI672</f>
        <v>777</v>
      </c>
      <c r="N20" s="1">
        <f>+'Ark1'!S672</f>
        <v>5.1757153338224517</v>
      </c>
      <c r="P20" s="194">
        <f>+IF(M20=0,"",'Ark1'!AJ672)</f>
        <v>93.56061776061776</v>
      </c>
      <c r="Q20" s="194">
        <f>+IF(M20=0,"",'Ark1'!AK672)</f>
        <v>15.335634004616445</v>
      </c>
      <c r="R20" s="495"/>
      <c r="S20" s="1">
        <f>+'Ark1'!T672</f>
        <v>4.8950843727072639</v>
      </c>
      <c r="U20" s="92">
        <f>+'Ark1'!U672</f>
        <v>13.587894350696988</v>
      </c>
      <c r="W20" s="92">
        <f>+'Ark1'!W672</f>
        <v>2.5311812179016875</v>
      </c>
      <c r="X20" s="90"/>
      <c r="Y20" s="11">
        <f>+'Ark1'!X672</f>
        <v>31.73147468818782</v>
      </c>
      <c r="Z20" s="11">
        <f>+'Ark1'!Y672</f>
        <v>12.215700660308144</v>
      </c>
      <c r="AA20" s="11">
        <f>+'Ark1'!Z672</f>
        <v>7.5995902048449278</v>
      </c>
      <c r="AB20" s="92">
        <f>+'Ark1'!Z672</f>
        <v>7.5995902048449278</v>
      </c>
      <c r="AC20" s="1">
        <f>+'Ark1'!AB672</f>
        <v>2.1212333697691328</v>
      </c>
      <c r="AD20" s="1">
        <f>+'Ark1'!AC672</f>
        <v>47.927787025577182</v>
      </c>
      <c r="AE20" s="11">
        <f>+'Ark1'!AD672</f>
        <v>67.612195567052538</v>
      </c>
      <c r="AF20" s="11">
        <f>+'Ark1'!AE672</f>
        <v>55.583650399046157</v>
      </c>
      <c r="AG20" s="11">
        <f>+'Ark1'!AF672</f>
        <v>10.297284025233251</v>
      </c>
      <c r="AH20" s="92">
        <f t="shared" si="2"/>
        <v>2.6253171734353944</v>
      </c>
      <c r="AI20" s="11">
        <f t="shared" si="11"/>
        <v>19.062937062937063</v>
      </c>
      <c r="AJ20" s="47"/>
      <c r="AL20" s="1"/>
      <c r="AM20" s="1"/>
      <c r="AN20" s="11"/>
      <c r="AO20" s="11"/>
      <c r="AP20" s="11"/>
    </row>
    <row r="21" spans="1:42">
      <c r="A21" s="47"/>
      <c r="B21">
        <f>+'Ark1'!C673</f>
        <v>2023</v>
      </c>
      <c r="C21">
        <f>+'Ark1'!I673</f>
        <v>81</v>
      </c>
      <c r="D21" s="3" t="s">
        <v>7</v>
      </c>
      <c r="E21" s="3" t="s">
        <v>3</v>
      </c>
      <c r="F21">
        <f>+'Ark1'!Q673</f>
        <v>10</v>
      </c>
      <c r="H21" s="11">
        <f>+'Ark1'!R673</f>
        <v>202</v>
      </c>
      <c r="J21" s="202">
        <f>+'Ark1'!AG673</f>
        <v>0.6888508486169338</v>
      </c>
      <c r="L21" s="202">
        <f>+'Ark1'!AH673</f>
        <v>1.4851485148514851</v>
      </c>
      <c r="M21" s="202">
        <f>+'Ark1'!AI673</f>
        <v>0</v>
      </c>
      <c r="N21" s="1">
        <f>+'Ark1'!S673</f>
        <v>4.9306930693069315</v>
      </c>
      <c r="P21" s="194" t="str">
        <f>+IF(M21=0,"",'Ark1'!AJ673)</f>
        <v/>
      </c>
      <c r="Q21" s="194" t="str">
        <f>+IF(M21=0,"",'Ark1'!AK673)</f>
        <v/>
      </c>
      <c r="R21" s="495"/>
      <c r="S21" s="1">
        <f>+'Ark1'!T673</f>
        <v>4.3762376237623757</v>
      </c>
      <c r="U21" s="92">
        <f>+'Ark1'!U673</f>
        <v>11.15792079207921</v>
      </c>
      <c r="W21" s="92">
        <f>+'Ark1'!W673</f>
        <v>3.4653465346534662</v>
      </c>
      <c r="X21" s="90"/>
      <c r="Y21" s="11">
        <f>+'Ark1'!X673</f>
        <v>21.287128712871286</v>
      </c>
      <c r="Z21" s="11">
        <f>+'Ark1'!Y673</f>
        <v>6.4356435643564369</v>
      </c>
      <c r="AA21" s="11">
        <f>+'Ark1'!Z673</f>
        <v>6.5497231166376189</v>
      </c>
      <c r="AB21" s="92">
        <f>+'Ark1'!Z673</f>
        <v>6.5497231166376189</v>
      </c>
      <c r="AC21" s="1">
        <f>+'Ark1'!AB673</f>
        <v>2.5730957013079396</v>
      </c>
      <c r="AD21" s="1">
        <f>+'Ark1'!AC673</f>
        <v>54.2630995545762</v>
      </c>
      <c r="AE21" s="11">
        <f>+'Ark1'!AD673</f>
        <v>77.986170318978907</v>
      </c>
      <c r="AF21" s="11">
        <f>+'Ark1'!AE673</f>
        <v>59.485983416958057</v>
      </c>
      <c r="AG21" s="11">
        <f>+'Ark1'!AF673</f>
        <v>0.76304158954406387</v>
      </c>
      <c r="AH21" s="92">
        <f t="shared" si="2"/>
        <v>2.2629518072289159</v>
      </c>
      <c r="AI21" s="11">
        <f t="shared" si="11"/>
        <v>20.2</v>
      </c>
      <c r="AJ21" s="47"/>
      <c r="AL21" s="1"/>
      <c r="AM21" s="1"/>
      <c r="AN21" s="11"/>
      <c r="AO21" s="11"/>
      <c r="AP21" s="11"/>
    </row>
    <row r="22" spans="1:42">
      <c r="A22" s="47"/>
      <c r="B22">
        <f>+'Ark1'!C674</f>
        <v>2023</v>
      </c>
      <c r="C22">
        <f>+'Ark1'!I674</f>
        <v>83</v>
      </c>
      <c r="D22" s="3" t="s">
        <v>7</v>
      </c>
      <c r="E22" s="3" t="s">
        <v>434</v>
      </c>
      <c r="F22">
        <f>+'Ark1'!Q674</f>
        <v>187</v>
      </c>
      <c r="H22" s="11">
        <f>+'Ark1'!R674</f>
        <v>6229</v>
      </c>
      <c r="J22" s="202">
        <f>+'Ark1'!AG674</f>
        <v>23.685173248784871</v>
      </c>
      <c r="L22" s="202">
        <f>+'Ark1'!AH674</f>
        <v>1.7338256541981056</v>
      </c>
      <c r="M22" s="202">
        <f>+'Ark1'!AI674</f>
        <v>232</v>
      </c>
      <c r="N22" s="1">
        <f>+'Ark1'!S674</f>
        <v>5.4302456253010085</v>
      </c>
      <c r="P22" s="194">
        <f>+IF(M22=0,"",'Ark1'!AJ674)</f>
        <v>94.581465517241369</v>
      </c>
      <c r="Q22" s="194">
        <f>+IF(M22=0,"",'Ark1'!AK674)</f>
        <v>13.745504403487988</v>
      </c>
      <c r="R22" s="495"/>
      <c r="S22" s="1">
        <f>+'Ark1'!T674</f>
        <v>4.6334885214320112</v>
      </c>
      <c r="U22" s="92">
        <f>+'Ark1'!U674</f>
        <v>12.441354952640868</v>
      </c>
      <c r="W22" s="92">
        <f>+'Ark1'!W674</f>
        <v>0.85085888585647806</v>
      </c>
      <c r="X22" s="90"/>
      <c r="Y22" s="11">
        <f>+'Ark1'!X674</f>
        <v>30.149301653555945</v>
      </c>
      <c r="Z22" s="11">
        <f>+'Ark1'!Y674</f>
        <v>10.563493337614382</v>
      </c>
      <c r="AA22" s="11">
        <f>+'Ark1'!Z674</f>
        <v>7.6180515710380643</v>
      </c>
      <c r="AB22" s="92">
        <f>+'Ark1'!Z674</f>
        <v>7.6180515710380643</v>
      </c>
      <c r="AC22" s="1">
        <f>+'Ark1'!AB674</f>
        <v>1.7823565068074945</v>
      </c>
      <c r="AD22" s="1">
        <f>+'Ark1'!AC674</f>
        <v>28.517419724079339</v>
      </c>
      <c r="AE22" s="11">
        <f>+'Ark1'!AD674</f>
        <v>49.206851051103158</v>
      </c>
      <c r="AF22" s="11">
        <f>+'Ark1'!AE674</f>
        <v>42.814621755837869</v>
      </c>
      <c r="AG22" s="11">
        <f>+'Ark1'!AF674</f>
        <v>23.52963396668304</v>
      </c>
      <c r="AH22" s="92">
        <f t="shared" si="2"/>
        <v>2.2911219512195125</v>
      </c>
      <c r="AI22" s="11">
        <f t="shared" si="11"/>
        <v>33.310160427807489</v>
      </c>
      <c r="AJ22" s="47"/>
      <c r="AL22" s="1"/>
      <c r="AM22" s="1"/>
      <c r="AN22" s="11"/>
      <c r="AO22" s="11"/>
      <c r="AP22" s="11"/>
    </row>
    <row r="23" spans="1:4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95"/>
      <c r="S23" s="47"/>
      <c r="T23" s="47"/>
      <c r="U23" s="47"/>
      <c r="V23" s="47"/>
      <c r="W23" s="47"/>
      <c r="X23" s="90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L23" s="1"/>
      <c r="AM23" s="1"/>
      <c r="AN23" s="11"/>
      <c r="AO23" s="11"/>
      <c r="AP23" s="11"/>
    </row>
    <row r="24" spans="1:42">
      <c r="A24" s="47"/>
      <c r="B24" s="53">
        <f>+'Ark1'!C675</f>
        <v>2022</v>
      </c>
      <c r="C24" s="53">
        <f>+'Ark1'!I675</f>
        <v>6</v>
      </c>
      <c r="D24" s="54" t="s">
        <v>74</v>
      </c>
      <c r="E24" s="54" t="s">
        <v>433</v>
      </c>
      <c r="F24" s="53">
        <f>+'Ark1'!Q675</f>
        <v>119</v>
      </c>
      <c r="G24" s="53"/>
      <c r="H24" s="74">
        <f>+'Ark1'!R675</f>
        <v>5623</v>
      </c>
      <c r="I24" s="53"/>
      <c r="J24" s="271">
        <f>+'Ark1'!AG675</f>
        <v>18.928955332984664</v>
      </c>
      <c r="K24" s="155"/>
      <c r="L24" s="271">
        <f>+'Ark1'!AH675</f>
        <v>0.26676151520540631</v>
      </c>
      <c r="M24" s="155"/>
      <c r="N24" s="55">
        <f>+'Ark1'!S675</f>
        <v>5.1764182820558409</v>
      </c>
      <c r="O24" s="53"/>
      <c r="P24" s="155"/>
      <c r="Q24" s="155"/>
      <c r="R24" s="155"/>
      <c r="S24" s="55">
        <f>+'Ark1'!T675</f>
        <v>5.3483905388582604</v>
      </c>
      <c r="T24" s="53"/>
      <c r="U24" s="155">
        <f>+'Ark1'!U675</f>
        <v>10.849706562333267</v>
      </c>
      <c r="V24" s="155"/>
      <c r="W24" s="155">
        <f>+'Ark1'!W675</f>
        <v>1.5472167881913574</v>
      </c>
      <c r="X24" s="155"/>
      <c r="Y24" s="74">
        <f>+'Ark1'!X675</f>
        <v>20.291659256624577</v>
      </c>
      <c r="Z24" s="74">
        <f>+'Ark1'!Y675</f>
        <v>8.3229592744086744</v>
      </c>
      <c r="AA24" s="74">
        <f>+'Ark1'!Z675</f>
        <v>7.2660560986094351</v>
      </c>
      <c r="AB24" s="155">
        <f>+'Ark1'!Z675</f>
        <v>7.2660560986094351</v>
      </c>
      <c r="AC24" s="55">
        <f>+'Ark1'!AB675</f>
        <v>1.9871766985948032</v>
      </c>
      <c r="AD24" s="55">
        <f>+'Ark1'!AC675</f>
        <v>13.644593417472247</v>
      </c>
      <c r="AE24" s="74">
        <f>+'Ark1'!AD675</f>
        <v>36.438689580014803</v>
      </c>
      <c r="AF24" s="74">
        <f>+'Ark1'!AE675</f>
        <v>44.049975559933969</v>
      </c>
      <c r="AG24" s="74">
        <f>+'Ark1'!AF675</f>
        <v>21.836893203883484</v>
      </c>
      <c r="AH24" s="155">
        <f t="shared" si="2"/>
        <v>2.0959872195691749</v>
      </c>
      <c r="AI24" s="74">
        <f t="shared" ref="AI24:AI41" si="12">+H24/F24</f>
        <v>47.252100840336134</v>
      </c>
      <c r="AJ24" s="47"/>
      <c r="AL24" s="13"/>
      <c r="AM24" s="13"/>
      <c r="AN24" s="11"/>
      <c r="AO24" s="11"/>
      <c r="AP24" s="11"/>
    </row>
    <row r="25" spans="1:42" ht="16.5" customHeight="1">
      <c r="A25" s="47"/>
      <c r="B25" s="53">
        <f>+'Ark1'!C676</f>
        <v>2022</v>
      </c>
      <c r="C25" s="53">
        <f>+'Ark1'!I676</f>
        <v>24</v>
      </c>
      <c r="D25" s="54" t="s">
        <v>74</v>
      </c>
      <c r="E25" s="54" t="s">
        <v>106</v>
      </c>
      <c r="F25" s="53">
        <f>+'Ark1'!Q676</f>
        <v>182</v>
      </c>
      <c r="G25" s="53"/>
      <c r="H25" s="74">
        <f>+'Ark1'!R676</f>
        <v>6646</v>
      </c>
      <c r="I25" s="53"/>
      <c r="J25" s="271">
        <f>+'Ark1'!AG676</f>
        <v>25.449446298914378</v>
      </c>
      <c r="K25" s="155"/>
      <c r="L25" s="271">
        <f>+'Ark1'!AH676</f>
        <v>0.15046644598254588</v>
      </c>
      <c r="M25" s="155"/>
      <c r="N25" s="55">
        <f>+'Ark1'!S676</f>
        <v>5.1716822148660846</v>
      </c>
      <c r="O25" s="53"/>
      <c r="P25" s="155"/>
      <c r="Q25" s="155"/>
      <c r="R25" s="155"/>
      <c r="S25" s="55">
        <f>+'Ark1'!T676</f>
        <v>4.7347276557327724</v>
      </c>
      <c r="T25" s="53"/>
      <c r="U25" s="155">
        <f>+'Ark1'!U676</f>
        <v>12.341769485404775</v>
      </c>
      <c r="V25" s="155"/>
      <c r="W25" s="155">
        <f>+'Ark1'!W676</f>
        <v>0.24074631357207341</v>
      </c>
      <c r="X25" s="155"/>
      <c r="Y25" s="74">
        <f>+'Ark1'!X676</f>
        <v>29.972916039723145</v>
      </c>
      <c r="Z25" s="74">
        <f>+'Ark1'!Y676</f>
        <v>10.893770689136325</v>
      </c>
      <c r="AA25" s="74">
        <f>+'Ark1'!Z676</f>
        <v>7.562051600212806</v>
      </c>
      <c r="AB25" s="155">
        <f>+'Ark1'!Z676</f>
        <v>7.562051600212806</v>
      </c>
      <c r="AC25" s="55">
        <f>+'Ark1'!AB676</f>
        <v>1.4201234649110144</v>
      </c>
      <c r="AD25" s="55">
        <f>+'Ark1'!AC676</f>
        <v>19.003971693802598</v>
      </c>
      <c r="AE25" s="74">
        <f>+'Ark1'!AD676</f>
        <v>36.231401927608253</v>
      </c>
      <c r="AF25" s="74">
        <f>+'Ark1'!AE676</f>
        <v>45.122282559396993</v>
      </c>
      <c r="AG25" s="74">
        <f>+'Ark1'!AF676</f>
        <v>25.809708737864071</v>
      </c>
      <c r="AH25" s="155">
        <f t="shared" si="2"/>
        <v>2.3864129644176817</v>
      </c>
      <c r="AI25" s="74">
        <f t="shared" si="12"/>
        <v>36.516483516483518</v>
      </c>
      <c r="AJ25" s="47"/>
      <c r="AL25" s="13"/>
      <c r="AM25" s="13"/>
      <c r="AN25" s="11"/>
      <c r="AO25" s="11"/>
      <c r="AP25" s="11"/>
    </row>
    <row r="26" spans="1:42" ht="16.5" customHeight="1">
      <c r="A26" s="47"/>
      <c r="B26" s="53">
        <f>+'Ark1'!C677</f>
        <v>2022</v>
      </c>
      <c r="C26" s="53">
        <f>+'Ark1'!I677</f>
        <v>49</v>
      </c>
      <c r="D26" s="54" t="s">
        <v>74</v>
      </c>
      <c r="E26" s="54" t="s">
        <v>107</v>
      </c>
      <c r="F26" s="53">
        <f>+'Ark1'!Q677</f>
        <v>125</v>
      </c>
      <c r="G26" s="53"/>
      <c r="H26" s="74">
        <f>+'Ark1'!R677</f>
        <v>4525</v>
      </c>
      <c r="I26" s="53"/>
      <c r="J26" s="271">
        <f>+'Ark1'!AG677</f>
        <v>19.949729963774381</v>
      </c>
      <c r="K26" s="155"/>
      <c r="L26" s="271">
        <f>+'Ark1'!AH677</f>
        <v>0.46408839779005512</v>
      </c>
      <c r="M26" s="155"/>
      <c r="N26" s="55">
        <f>+'Ark1'!S677</f>
        <v>5.0892817679558009</v>
      </c>
      <c r="O26" s="53"/>
      <c r="P26" s="155"/>
      <c r="Q26" s="155"/>
      <c r="R26" s="155"/>
      <c r="S26" s="55">
        <f>+'Ark1'!T677</f>
        <v>4.4590055248618796</v>
      </c>
      <c r="T26" s="53"/>
      <c r="U26" s="155">
        <f>+'Ark1'!U677</f>
        <v>14.209469613259696</v>
      </c>
      <c r="V26" s="155"/>
      <c r="W26" s="155">
        <f>+'Ark1'!W677</f>
        <v>1.6353591160220995</v>
      </c>
      <c r="X26" s="155"/>
      <c r="Y26" s="74">
        <f>+'Ark1'!X677</f>
        <v>38.364640883977906</v>
      </c>
      <c r="Z26" s="74">
        <f>+'Ark1'!Y677</f>
        <v>14.850828729281764</v>
      </c>
      <c r="AA26" s="74">
        <f>+'Ark1'!Z677</f>
        <v>7.5705446139520784</v>
      </c>
      <c r="AB26" s="155">
        <f>+'Ark1'!Z677</f>
        <v>7.5705446139520784</v>
      </c>
      <c r="AC26" s="55">
        <f>+'Ark1'!AB677</f>
        <v>2.0903168241641832</v>
      </c>
      <c r="AD26" s="55">
        <f>+'Ark1'!AC677</f>
        <v>16.779075226542719</v>
      </c>
      <c r="AE26" s="74">
        <f>+'Ark1'!AD677</f>
        <v>54.43058819757384</v>
      </c>
      <c r="AF26" s="74">
        <f>+'Ark1'!AE677</f>
        <v>47.757974374913992</v>
      </c>
      <c r="AG26" s="74">
        <f>+'Ark1'!AF677</f>
        <v>17.572815533980588</v>
      </c>
      <c r="AH26" s="155">
        <f t="shared" si="2"/>
        <v>2.7920382995353741</v>
      </c>
      <c r="AI26" s="74">
        <f t="shared" si="12"/>
        <v>36.200000000000003</v>
      </c>
      <c r="AJ26" s="47"/>
      <c r="AL26" s="13"/>
      <c r="AM26" s="13"/>
      <c r="AN26" s="11"/>
      <c r="AO26" s="11"/>
      <c r="AP26" s="11"/>
    </row>
    <row r="27" spans="1:42">
      <c r="A27" s="47"/>
      <c r="B27" s="53">
        <f>+'Ark1'!C678</f>
        <v>2022</v>
      </c>
      <c r="C27" s="53">
        <f>+'Ark1'!I678</f>
        <v>80</v>
      </c>
      <c r="D27" s="54" t="s">
        <v>7</v>
      </c>
      <c r="E27" s="54" t="s">
        <v>6</v>
      </c>
      <c r="F27" s="53">
        <f>+'Ark1'!Q678</f>
        <v>126</v>
      </c>
      <c r="G27" s="53"/>
      <c r="H27" s="74">
        <f>+'Ark1'!R678</f>
        <v>2315</v>
      </c>
      <c r="I27" s="53"/>
      <c r="J27" s="271">
        <f>+'Ark1'!AG678</f>
        <v>10.262571115951671</v>
      </c>
      <c r="K27" s="155"/>
      <c r="L27" s="271">
        <f>+'Ark1'!AH678</f>
        <v>3.6285097192224622</v>
      </c>
      <c r="M27" s="155"/>
      <c r="N27" s="55">
        <f>+'Ark1'!S678</f>
        <v>5.3473002159827203</v>
      </c>
      <c r="O27" s="53"/>
      <c r="P27" s="155"/>
      <c r="Q27" s="155"/>
      <c r="R27" s="155"/>
      <c r="S27" s="55">
        <f>+'Ark1'!T678</f>
        <v>5.1464362850971916</v>
      </c>
      <c r="T27" s="53"/>
      <c r="U27" s="155">
        <f>+'Ark1'!U678</f>
        <v>14.287775377969762</v>
      </c>
      <c r="V27" s="155"/>
      <c r="W27" s="155">
        <f>+'Ark1'!W678</f>
        <v>2.1598272138228936</v>
      </c>
      <c r="X27" s="155"/>
      <c r="Y27" s="74">
        <f>+'Ark1'!X678</f>
        <v>36.414686825053998</v>
      </c>
      <c r="Z27" s="74">
        <f>+'Ark1'!Y678</f>
        <v>15.377969762419005</v>
      </c>
      <c r="AA27" s="74">
        <f>+'Ark1'!Z678</f>
        <v>7.7922064415775152</v>
      </c>
      <c r="AB27" s="155">
        <f>+'Ark1'!Z678</f>
        <v>7.7922064415775152</v>
      </c>
      <c r="AC27" s="55">
        <f>+'Ark1'!AB678</f>
        <v>2.0649662399357323</v>
      </c>
      <c r="AD27" s="55">
        <f>+'Ark1'!AC678</f>
        <v>40.293904055174046</v>
      </c>
      <c r="AE27" s="74">
        <f>+'Ark1'!AD678</f>
        <v>66.203357511643901</v>
      </c>
      <c r="AF27" s="74">
        <f>+'Ark1'!AE678</f>
        <v>55.649350531838842</v>
      </c>
      <c r="AG27" s="74">
        <f>+'Ark1'!AF678</f>
        <v>8.9902912621359228</v>
      </c>
      <c r="AH27" s="155">
        <f t="shared" si="2"/>
        <v>2.671960578398902</v>
      </c>
      <c r="AI27" s="74">
        <f t="shared" si="12"/>
        <v>18.373015873015873</v>
      </c>
      <c r="AJ27" s="47"/>
      <c r="AL27" s="13"/>
      <c r="AM27" s="13"/>
      <c r="AN27" s="11"/>
      <c r="AO27" s="11"/>
      <c r="AP27" s="11"/>
    </row>
    <row r="28" spans="1:42" ht="17.25" customHeight="1">
      <c r="A28" s="47"/>
      <c r="B28" s="53">
        <f>+'Ark1'!C679</f>
        <v>2022</v>
      </c>
      <c r="C28" s="53">
        <f>+'Ark1'!I679</f>
        <v>81</v>
      </c>
      <c r="D28" s="54" t="s">
        <v>7</v>
      </c>
      <c r="E28" s="54" t="s">
        <v>3</v>
      </c>
      <c r="F28" s="53">
        <f>+'Ark1'!Q679</f>
        <v>11</v>
      </c>
      <c r="G28" s="53"/>
      <c r="H28" s="74">
        <f>+'Ark1'!R679</f>
        <v>180</v>
      </c>
      <c r="I28" s="53"/>
      <c r="J28" s="271">
        <f>+'Ark1'!AG679</f>
        <v>0.51808978206130385</v>
      </c>
      <c r="K28" s="155"/>
      <c r="L28" s="271">
        <f>+'Ark1'!AH679</f>
        <v>0</v>
      </c>
      <c r="M28" s="155"/>
      <c r="N28" s="55">
        <f>+'Ark1'!S679</f>
        <v>4.5388888888888888</v>
      </c>
      <c r="O28" s="53"/>
      <c r="P28" s="155"/>
      <c r="Q28" s="155"/>
      <c r="R28" s="155"/>
      <c r="S28" s="55">
        <f>+'Ark1'!T679</f>
        <v>3.7333333333333343</v>
      </c>
      <c r="T28" s="53"/>
      <c r="U28" s="155">
        <f>+'Ark1'!U679</f>
        <v>9.2766666666666637</v>
      </c>
      <c r="V28" s="155"/>
      <c r="W28" s="155">
        <f>+'Ark1'!W679</f>
        <v>2.2222222222222223</v>
      </c>
      <c r="X28" s="155"/>
      <c r="Y28" s="74">
        <f>+'Ark1'!X679</f>
        <v>18.888888888888889</v>
      </c>
      <c r="Z28" s="74">
        <f>+'Ark1'!Y679</f>
        <v>3.3333333333333344</v>
      </c>
      <c r="AA28" s="74">
        <f>+'Ark1'!Z679</f>
        <v>6.0306448890460951</v>
      </c>
      <c r="AB28" s="155">
        <f>+'Ark1'!Z679</f>
        <v>6.0306448890460951</v>
      </c>
      <c r="AC28" s="55">
        <f>+'Ark1'!AB679</f>
        <v>2.3228335186912461</v>
      </c>
      <c r="AD28" s="55">
        <f>+'Ark1'!AC679</f>
        <v>79.53242041350542</v>
      </c>
      <c r="AE28" s="74">
        <f>+'Ark1'!AD679</f>
        <v>81.08672549379385</v>
      </c>
      <c r="AF28" s="74">
        <f>+'Ark1'!AE679</f>
        <v>74.090919392922544</v>
      </c>
      <c r="AG28" s="74">
        <f>+'Ark1'!AF679</f>
        <v>0.69902912621359248</v>
      </c>
      <c r="AH28" s="155">
        <f t="shared" si="2"/>
        <v>2.0438188494492038</v>
      </c>
      <c r="AI28" s="74">
        <f t="shared" si="12"/>
        <v>16.363636363636363</v>
      </c>
      <c r="AJ28" s="47"/>
      <c r="AL28" s="13"/>
      <c r="AM28" s="13"/>
      <c r="AN28" s="11"/>
      <c r="AO28" s="11"/>
      <c r="AP28" s="11"/>
    </row>
    <row r="29" spans="1:42">
      <c r="A29" s="47"/>
      <c r="B29" s="53">
        <f>+'Ark1'!C680</f>
        <v>2022</v>
      </c>
      <c r="C29" s="53">
        <f>+'Ark1'!I680</f>
        <v>83</v>
      </c>
      <c r="D29" s="54" t="s">
        <v>7</v>
      </c>
      <c r="E29" s="54" t="s">
        <v>434</v>
      </c>
      <c r="F29" s="53">
        <f>+'Ark1'!Q680</f>
        <v>181</v>
      </c>
      <c r="G29" s="53"/>
      <c r="H29" s="74">
        <f>+'Ark1'!R680</f>
        <v>6461</v>
      </c>
      <c r="I29" s="53"/>
      <c r="J29" s="271">
        <f>+'Ark1'!AG680</f>
        <v>24.891207506313599</v>
      </c>
      <c r="K29" s="155"/>
      <c r="L29" s="271">
        <f>+'Ark1'!AH680</f>
        <v>1.2846308620956504</v>
      </c>
      <c r="M29" s="155"/>
      <c r="N29" s="55">
        <f>+'Ark1'!S680</f>
        <v>5.3784243925089026</v>
      </c>
      <c r="O29" s="53"/>
      <c r="P29" s="155"/>
      <c r="Q29" s="155"/>
      <c r="R29" s="155"/>
      <c r="S29" s="55">
        <f>+'Ark1'!T680</f>
        <v>4.5740597430738283</v>
      </c>
      <c r="T29" s="53"/>
      <c r="U29" s="155">
        <f>+'Ark1'!U680</f>
        <v>12.416684723726975</v>
      </c>
      <c r="V29" s="155"/>
      <c r="W29" s="155">
        <f>+'Ark1'!W680</f>
        <v>1.1298560594335243</v>
      </c>
      <c r="X29" s="155"/>
      <c r="Y29" s="74">
        <f>+'Ark1'!X680</f>
        <v>29.407212505804058</v>
      </c>
      <c r="Z29" s="74">
        <f>+'Ark1'!Y680</f>
        <v>10.46277665995976</v>
      </c>
      <c r="AA29" s="74">
        <f>+'Ark1'!Z680</f>
        <v>7.5458091433002306</v>
      </c>
      <c r="AB29" s="155">
        <f>+'Ark1'!Z680</f>
        <v>7.5458091433002306</v>
      </c>
      <c r="AC29" s="55">
        <f>+'Ark1'!AB680</f>
        <v>1.8281624804528835</v>
      </c>
      <c r="AD29" s="55">
        <f>+'Ark1'!AC680</f>
        <v>23.443417282832534</v>
      </c>
      <c r="AE29" s="74">
        <f>+'Ark1'!AD680</f>
        <v>51.659591075444737</v>
      </c>
      <c r="AF29" s="74">
        <f>+'Ark1'!AE680</f>
        <v>43.212239337823121</v>
      </c>
      <c r="AG29" s="74">
        <f>+'Ark1'!AF680</f>
        <v>25.091262135922339</v>
      </c>
      <c r="AH29" s="155">
        <f t="shared" si="2"/>
        <v>2.3086100719424443</v>
      </c>
      <c r="AI29" s="74">
        <f t="shared" si="12"/>
        <v>35.696132596685082</v>
      </c>
      <c r="AJ29" s="47"/>
      <c r="AL29" s="13"/>
      <c r="AM29" s="13"/>
      <c r="AN29" s="11"/>
      <c r="AO29" s="11"/>
      <c r="AP29" s="11"/>
    </row>
    <row r="30" spans="1:42">
      <c r="A30" s="47"/>
      <c r="B30">
        <f>+'Ark1'!C681</f>
        <v>2021</v>
      </c>
      <c r="C30">
        <f>+'Ark1'!I681</f>
        <v>6</v>
      </c>
      <c r="D30" s="3" t="s">
        <v>74</v>
      </c>
      <c r="E30" s="3" t="s">
        <v>433</v>
      </c>
      <c r="F30">
        <f>+'Ark1'!Q681</f>
        <v>114</v>
      </c>
      <c r="H30" s="11">
        <f>+'Ark1'!R681</f>
        <v>5180</v>
      </c>
      <c r="J30" s="202">
        <f>+'Ark1'!AG681</f>
        <v>16.540556088446458</v>
      </c>
      <c r="L30" s="202">
        <f>+'Ark1'!AH681</f>
        <v>0.65637065637065639</v>
      </c>
      <c r="N30" s="1">
        <f>+'Ark1'!S681</f>
        <v>4.8986486486486491</v>
      </c>
      <c r="S30" s="1">
        <f>+'Ark1'!T681</f>
        <v>5.441891891891891</v>
      </c>
      <c r="U30" s="92">
        <f>+'Ark1'!U681</f>
        <v>10.743909266409265</v>
      </c>
      <c r="W30" s="92">
        <f>+'Ark1'!W681</f>
        <v>1.1776061776061777</v>
      </c>
      <c r="Y30" s="11">
        <f>+'Ark1'!X681</f>
        <v>20.945945945945951</v>
      </c>
      <c r="Z30" s="11">
        <f>+'Ark1'!Y681</f>
        <v>8.494208494208495</v>
      </c>
      <c r="AA30" s="11">
        <f>+'Ark1'!Z681</f>
        <v>7.2186094840807007</v>
      </c>
      <c r="AB30" s="92">
        <f>+'Ark1'!Z681</f>
        <v>7.2186094840807007</v>
      </c>
      <c r="AC30" s="1">
        <f>+'Ark1'!AB681</f>
        <v>2.1829237884784054</v>
      </c>
      <c r="AD30" s="1">
        <f>+'Ark1'!AC681</f>
        <v>9.9451145331440145</v>
      </c>
      <c r="AE30" s="11">
        <f>+'Ark1'!AD681</f>
        <v>25.379754152461796</v>
      </c>
      <c r="AF30" s="11">
        <f>+'Ark1'!AE681</f>
        <v>46.045682126894683</v>
      </c>
      <c r="AG30" s="11">
        <f>+'Ark1'!AF681</f>
        <v>19.55536092476472</v>
      </c>
      <c r="AH30" s="92">
        <f t="shared" si="2"/>
        <v>2.1932394088669946</v>
      </c>
      <c r="AI30" s="11">
        <f t="shared" si="12"/>
        <v>45.438596491228068</v>
      </c>
      <c r="AJ30" s="47"/>
      <c r="AL30" s="13"/>
      <c r="AM30" s="13"/>
      <c r="AN30" s="11"/>
      <c r="AO30" s="11"/>
      <c r="AP30" s="11"/>
    </row>
    <row r="31" spans="1:42" ht="21">
      <c r="A31" s="47"/>
      <c r="B31">
        <f>+'Ark1'!C682</f>
        <v>2021</v>
      </c>
      <c r="C31">
        <f>+'Ark1'!I682</f>
        <v>24</v>
      </c>
      <c r="D31" s="3" t="s">
        <v>74</v>
      </c>
      <c r="E31" s="3" t="s">
        <v>106</v>
      </c>
      <c r="F31">
        <f>+'Ark1'!Q682</f>
        <v>188</v>
      </c>
      <c r="H31" s="11">
        <f>+'Ark1'!R682</f>
        <v>6922</v>
      </c>
      <c r="J31" s="202">
        <f>+'Ark1'!AG682</f>
        <v>25.94067726540008</v>
      </c>
      <c r="L31" s="202">
        <f>+'Ark1'!AH682</f>
        <v>0.4189540595203699</v>
      </c>
      <c r="N31" s="1">
        <f>+'Ark1'!S682</f>
        <v>5.0840797457382259</v>
      </c>
      <c r="S31" s="1">
        <f>+'Ark1'!T682</f>
        <v>4.6853510546084953</v>
      </c>
      <c r="U31" s="92">
        <f>+'Ark1'!U682</f>
        <v>12.609321005489752</v>
      </c>
      <c r="W31" s="92">
        <f>+'Ark1'!W682</f>
        <v>0.50563420976596363</v>
      </c>
      <c r="Y31" s="11">
        <f>+'Ark1'!X682</f>
        <v>30.699219878647799</v>
      </c>
      <c r="Z31" s="11">
        <f>+'Ark1'!Y682</f>
        <v>11.282866223634787</v>
      </c>
      <c r="AA31" s="11">
        <f>+'Ark1'!Z682</f>
        <v>7.739504380561872</v>
      </c>
      <c r="AB31" s="92">
        <f>+'Ark1'!Z682</f>
        <v>7.739504380561872</v>
      </c>
      <c r="AC31" s="1">
        <f>+'Ark1'!AB682</f>
        <v>1.5774658557303187</v>
      </c>
      <c r="AD31" s="1">
        <f>+'Ark1'!AC682</f>
        <v>29.834165876429388</v>
      </c>
      <c r="AE31" s="11">
        <f>+'Ark1'!AD682</f>
        <v>40.632361945022176</v>
      </c>
      <c r="AF31" s="11">
        <f>+'Ark1'!AE682</f>
        <v>47.962155565461046</v>
      </c>
      <c r="AG31" s="11">
        <f>+'Ark1'!AF682</f>
        <v>26.131700448112223</v>
      </c>
      <c r="AH31" s="92">
        <f t="shared" si="2"/>
        <v>2.4801579904523776</v>
      </c>
      <c r="AI31" s="11">
        <f t="shared" si="12"/>
        <v>36.819148936170215</v>
      </c>
      <c r="AJ31" s="47"/>
      <c r="AL31" s="56"/>
      <c r="AM31" s="56"/>
      <c r="AN31" s="11"/>
      <c r="AO31" s="11"/>
      <c r="AP31" s="11"/>
    </row>
    <row r="32" spans="1:42">
      <c r="A32" s="47"/>
      <c r="B32">
        <f>+'Ark1'!C683</f>
        <v>2021</v>
      </c>
      <c r="C32">
        <f>+'Ark1'!I683</f>
        <v>49</v>
      </c>
      <c r="D32" s="3" t="s">
        <v>74</v>
      </c>
      <c r="E32" s="3" t="s">
        <v>107</v>
      </c>
      <c r="F32">
        <f>+'Ark1'!Q683</f>
        <v>137</v>
      </c>
      <c r="H32" s="11">
        <f>+'Ark1'!R683</f>
        <v>4677</v>
      </c>
      <c r="J32" s="202">
        <f>+'Ark1'!AG683</f>
        <v>20.9672953590463</v>
      </c>
      <c r="L32" s="202">
        <f>+'Ark1'!AH683</f>
        <v>0.23519350010690621</v>
      </c>
      <c r="N32" s="1">
        <f>+'Ark1'!S683</f>
        <v>5.2702587128501186</v>
      </c>
      <c r="S32" s="1">
        <f>+'Ark1'!T683</f>
        <v>4.5888389993585639</v>
      </c>
      <c r="U32" s="92">
        <f>+'Ark1'!U683</f>
        <v>15.084017532606373</v>
      </c>
      <c r="W32" s="92">
        <f>+'Ark1'!W683</f>
        <v>2.9933718195424426</v>
      </c>
      <c r="Y32" s="11">
        <f>+'Ark1'!X683</f>
        <v>41.864443019029288</v>
      </c>
      <c r="Z32" s="11">
        <f>+'Ark1'!Y683</f>
        <v>17.660893735300409</v>
      </c>
      <c r="AA32" s="11">
        <f>+'Ark1'!Z683</f>
        <v>7.9731997533174068</v>
      </c>
      <c r="AB32" s="92">
        <f>+'Ark1'!Z683</f>
        <v>7.9731997533174068</v>
      </c>
      <c r="AC32" s="1">
        <f>+'Ark1'!AB683</f>
        <v>2.3225262448831794</v>
      </c>
      <c r="AD32" s="1">
        <f>+'Ark1'!AC683</f>
        <v>21.32871837927852</v>
      </c>
      <c r="AE32" s="11">
        <f>+'Ark1'!AD683</f>
        <v>59.178788023800386</v>
      </c>
      <c r="AF32" s="11">
        <f>+'Ark1'!AE683</f>
        <v>52.663725563114411</v>
      </c>
      <c r="AG32" s="11">
        <f>+'Ark1'!AF683</f>
        <v>17.656452325313627</v>
      </c>
      <c r="AH32" s="92">
        <f t="shared" si="2"/>
        <v>2.862101910828025</v>
      </c>
      <c r="AI32" s="11">
        <f t="shared" si="12"/>
        <v>34.138686131386862</v>
      </c>
      <c r="AJ32" s="47"/>
    </row>
    <row r="33" spans="1:39" ht="15.6">
      <c r="A33" s="47"/>
      <c r="B33">
        <f>+'Ark1'!C684</f>
        <v>2021</v>
      </c>
      <c r="C33">
        <f>+'Ark1'!I684</f>
        <v>80</v>
      </c>
      <c r="D33" s="3" t="s">
        <v>7</v>
      </c>
      <c r="E33" s="3" t="s">
        <v>6</v>
      </c>
      <c r="F33">
        <f>+'Ark1'!Q684</f>
        <v>115</v>
      </c>
      <c r="H33" s="11">
        <f>+'Ark1'!R684</f>
        <v>2050</v>
      </c>
      <c r="J33" s="202">
        <f>+'Ark1'!AG684</f>
        <v>8.2130881214903297</v>
      </c>
      <c r="L33" s="202">
        <f>+'Ark1'!AH684</f>
        <v>3.0731707317073176</v>
      </c>
      <c r="N33" s="1">
        <f>+'Ark1'!S684</f>
        <v>5.3643902439024389</v>
      </c>
      <c r="S33" s="1">
        <f>+'Ark1'!T684</f>
        <v>4.7409756097560969</v>
      </c>
      <c r="U33" s="92">
        <f>+'Ark1'!U684</f>
        <v>13.480146341463415</v>
      </c>
      <c r="W33" s="92">
        <f>+'Ark1'!W684</f>
        <v>1.9512195121951219</v>
      </c>
      <c r="Y33" s="11">
        <f>+'Ark1'!X684</f>
        <v>30.243902439024396</v>
      </c>
      <c r="Z33" s="11">
        <f>+'Ark1'!Y684</f>
        <v>13.75609756097561</v>
      </c>
      <c r="AA33" s="11">
        <f>+'Ark1'!Z684</f>
        <v>7.7460398050559025</v>
      </c>
      <c r="AB33" s="92">
        <f>+'Ark1'!Z684</f>
        <v>7.7460398050559025</v>
      </c>
      <c r="AC33" s="1">
        <f>+'Ark1'!AB684</f>
        <v>2.2206852434833326</v>
      </c>
      <c r="AD33" s="1">
        <f>+'Ark1'!AC684</f>
        <v>45.957487760627686</v>
      </c>
      <c r="AE33" s="11">
        <f>+'Ark1'!AD684</f>
        <v>66.081689242813127</v>
      </c>
      <c r="AF33" s="11">
        <f>+'Ark1'!AE684</f>
        <v>57.555343958978995</v>
      </c>
      <c r="AG33" s="11">
        <f>+'Ark1'!AF684</f>
        <v>7.7390907134686575</v>
      </c>
      <c r="AH33" s="92">
        <f t="shared" si="2"/>
        <v>2.5128944257524783</v>
      </c>
      <c r="AI33" s="11">
        <f t="shared" si="12"/>
        <v>17.826086956521738</v>
      </c>
      <c r="AJ33" s="47"/>
      <c r="AL33" s="1"/>
      <c r="AM33" s="5"/>
    </row>
    <row r="34" spans="1:39">
      <c r="A34" s="47"/>
      <c r="B34">
        <f>+'Ark1'!C685</f>
        <v>2021</v>
      </c>
      <c r="C34">
        <f>+'Ark1'!I685</f>
        <v>81</v>
      </c>
      <c r="D34" s="3" t="s">
        <v>7</v>
      </c>
      <c r="E34" s="3" t="s">
        <v>3</v>
      </c>
      <c r="F34">
        <f>+'Ark1'!Q685</f>
        <v>14</v>
      </c>
      <c r="H34" s="11">
        <f>+'Ark1'!R685</f>
        <v>188</v>
      </c>
      <c r="J34" s="202">
        <f>+'Ark1'!AG685</f>
        <v>0.50489406646044077</v>
      </c>
      <c r="L34" s="202">
        <f>+'Ark1'!AH685</f>
        <v>0</v>
      </c>
      <c r="N34" s="1">
        <f>+'Ark1'!S685</f>
        <v>4.9202127659574462</v>
      </c>
      <c r="S34" s="1">
        <f>+'Ark1'!T685</f>
        <v>4.1382978723404245</v>
      </c>
      <c r="U34" s="92">
        <f>+'Ark1'!U685</f>
        <v>9.0361702127659527</v>
      </c>
      <c r="W34" s="92">
        <f>+'Ark1'!W685</f>
        <v>0</v>
      </c>
      <c r="Y34" s="11">
        <f>+'Ark1'!X685</f>
        <v>7.4468085106382995</v>
      </c>
      <c r="Z34" s="11">
        <f>+'Ark1'!Y685</f>
        <v>1.5957446808510645</v>
      </c>
      <c r="AA34" s="11">
        <f>+'Ark1'!Z685</f>
        <v>4.5554234934932474</v>
      </c>
      <c r="AB34" s="92">
        <f>+'Ark1'!Z685</f>
        <v>4.5554234934932474</v>
      </c>
      <c r="AC34" s="1">
        <f>+'Ark1'!AB685</f>
        <v>2.0111448196835937</v>
      </c>
      <c r="AD34" s="1">
        <f>+'Ark1'!AC685</f>
        <v>54.778045437159491</v>
      </c>
      <c r="AE34" s="11">
        <f>+'Ark1'!AD685</f>
        <v>48.482779374696179</v>
      </c>
      <c r="AF34" s="11">
        <f>+'Ark1'!AE685</f>
        <v>71.388208050620719</v>
      </c>
      <c r="AG34" s="11">
        <f>+'Ark1'!AF685</f>
        <v>0.70973124591810155</v>
      </c>
      <c r="AH34" s="92">
        <f t="shared" si="2"/>
        <v>1.8365405405405397</v>
      </c>
      <c r="AI34" s="11">
        <f t="shared" si="12"/>
        <v>13.428571428571429</v>
      </c>
      <c r="AJ34" s="47"/>
    </row>
    <row r="35" spans="1:39">
      <c r="A35" s="47"/>
      <c r="B35">
        <f>+'Ark1'!C686</f>
        <v>2021</v>
      </c>
      <c r="C35">
        <f>+'Ark1'!I686</f>
        <v>83</v>
      </c>
      <c r="D35" s="3" t="s">
        <v>7</v>
      </c>
      <c r="E35" s="3" t="s">
        <v>434</v>
      </c>
      <c r="F35">
        <f>+'Ark1'!Q686</f>
        <v>195</v>
      </c>
      <c r="H35" s="11">
        <f>+'Ark1'!R686</f>
        <v>7471.9</v>
      </c>
      <c r="J35" s="202">
        <f>+'Ark1'!AG686</f>
        <v>27.833489099156392</v>
      </c>
      <c r="L35" s="202">
        <f>+'Ark1'!AH686</f>
        <v>0.56210602390288922</v>
      </c>
      <c r="N35" s="1">
        <f>+'Ark1'!S686</f>
        <v>5.3283234518663267</v>
      </c>
      <c r="S35" s="1">
        <f>+'Ark1'!T686</f>
        <v>4.5383369691778563</v>
      </c>
      <c r="U35" s="92">
        <f>+'Ark1'!U686</f>
        <v>12.533679519265519</v>
      </c>
      <c r="W35" s="92">
        <f>+'Ark1'!W686</f>
        <v>1.191129431603742</v>
      </c>
      <c r="Y35" s="11">
        <f>+'Ark1'!X686</f>
        <v>29.925454034449064</v>
      </c>
      <c r="Z35" s="11">
        <f>+'Ark1'!Y686</f>
        <v>12.259264711786829</v>
      </c>
      <c r="AA35" s="11">
        <f>+'Ark1'!Z686</f>
        <v>7.8640660162324449</v>
      </c>
      <c r="AB35" s="92">
        <f>+'Ark1'!Z686</f>
        <v>7.8640660162324449</v>
      </c>
      <c r="AC35" s="1">
        <f>+'Ark1'!AB686</f>
        <v>1.9703421811278812</v>
      </c>
      <c r="AD35" s="1">
        <f>+'Ark1'!AC686</f>
        <v>32.213854281242583</v>
      </c>
      <c r="AE35" s="11">
        <f>+'Ark1'!AD686</f>
        <v>53.831387863021185</v>
      </c>
      <c r="AF35" s="11">
        <f>+'Ark1'!AE686</f>
        <v>40.05989938868327</v>
      </c>
      <c r="AG35" s="11">
        <f>+'Ark1'!AF686</f>
        <v>28.207664342422675</v>
      </c>
      <c r="AH35" s="92">
        <f t="shared" si="2"/>
        <v>2.3522745254654924</v>
      </c>
      <c r="AI35" s="11">
        <f t="shared" si="12"/>
        <v>38.317435897435892</v>
      </c>
      <c r="AJ35" s="47"/>
    </row>
    <row r="36" spans="1:39">
      <c r="A36" s="47"/>
      <c r="B36" s="53">
        <f>+'Ark1'!C687</f>
        <v>2020</v>
      </c>
      <c r="C36" s="53">
        <f>+'Ark1'!I687</f>
        <v>6</v>
      </c>
      <c r="D36" s="54" t="s">
        <v>74</v>
      </c>
      <c r="E36" s="54" t="s">
        <v>433</v>
      </c>
      <c r="F36" s="53">
        <f>+'Ark1'!Q687</f>
        <v>116</v>
      </c>
      <c r="G36" s="53"/>
      <c r="H36" s="74">
        <f>+'Ark1'!R687</f>
        <v>5515</v>
      </c>
      <c r="I36" s="53"/>
      <c r="J36" s="271">
        <f>+'Ark1'!AG687</f>
        <v>17.295210592161681</v>
      </c>
      <c r="K36" s="155"/>
      <c r="L36" s="271">
        <f>+'Ark1'!AH687</f>
        <v>0.67089755213055313</v>
      </c>
      <c r="M36" s="155"/>
      <c r="N36" s="55">
        <f>+'Ark1'!S687</f>
        <v>4.8870353581142334</v>
      </c>
      <c r="O36" s="53"/>
      <c r="P36" s="155"/>
      <c r="Q36" s="155"/>
      <c r="R36" s="155"/>
      <c r="S36" s="55">
        <f>+'Ark1'!T687</f>
        <v>5.7980054397098817</v>
      </c>
      <c r="T36" s="53"/>
      <c r="U36" s="155">
        <f>+'Ark1'!U687</f>
        <v>10.3656083408885</v>
      </c>
      <c r="V36" s="155"/>
      <c r="W36" s="155">
        <f>+'Ark1'!W687</f>
        <v>1.722574796010879</v>
      </c>
      <c r="X36" s="155"/>
      <c r="Y36" s="74">
        <f>+'Ark1'!X687</f>
        <v>20.018132366273797</v>
      </c>
      <c r="Z36" s="74">
        <f>+'Ark1'!Y687</f>
        <v>7.4524025385312802</v>
      </c>
      <c r="AA36" s="74">
        <f>+'Ark1'!Z687</f>
        <v>7.1749467722605118</v>
      </c>
      <c r="AB36" s="155">
        <f>+'Ark1'!Z687</f>
        <v>7.1749467722605118</v>
      </c>
      <c r="AC36" s="55">
        <f>+'Ark1'!AB687</f>
        <v>2.0837835236213555</v>
      </c>
      <c r="AD36" s="55">
        <f>+'Ark1'!AC687</f>
        <v>0.97527746021555295</v>
      </c>
      <c r="AE36" s="74">
        <f>+'Ark1'!AD687</f>
        <v>18.973567095737486</v>
      </c>
      <c r="AF36" s="74">
        <f>+'Ark1'!AE687</f>
        <v>37.784401870409283</v>
      </c>
      <c r="AG36" s="74">
        <f>+'Ark1'!AF687</f>
        <v>20.797978655202314</v>
      </c>
      <c r="AH36" s="155">
        <f t="shared" si="2"/>
        <v>2.1210422232116386</v>
      </c>
      <c r="AI36" s="74">
        <f t="shared" si="12"/>
        <v>47.543103448275865</v>
      </c>
      <c r="AJ36" s="47"/>
    </row>
    <row r="37" spans="1:39">
      <c r="A37" s="47"/>
      <c r="B37" s="53">
        <f>+'Ark1'!C688</f>
        <v>2020</v>
      </c>
      <c r="C37" s="53">
        <f>+'Ark1'!I688</f>
        <v>24</v>
      </c>
      <c r="D37" s="54" t="s">
        <v>74</v>
      </c>
      <c r="E37" s="54" t="s">
        <v>106</v>
      </c>
      <c r="F37" s="53">
        <f>+'Ark1'!Q688</f>
        <v>181</v>
      </c>
      <c r="G37" s="53"/>
      <c r="H37" s="74">
        <f>+'Ark1'!R688</f>
        <v>6873</v>
      </c>
      <c r="I37" s="53"/>
      <c r="J37" s="271">
        <f>+'Ark1'!AG688</f>
        <v>25.427676267571911</v>
      </c>
      <c r="K37" s="155"/>
      <c r="L37" s="271">
        <f>+'Ark1'!AH688</f>
        <v>7.2748435908627937E-2</v>
      </c>
      <c r="M37" s="155"/>
      <c r="N37" s="55">
        <f>+'Ark1'!S688</f>
        <v>4.8636694311072315</v>
      </c>
      <c r="O37" s="53"/>
      <c r="P37" s="155"/>
      <c r="Q37" s="155"/>
      <c r="R37" s="155"/>
      <c r="S37" s="55">
        <f>+'Ark1'!T688</f>
        <v>4.6595373199476242</v>
      </c>
      <c r="T37" s="53"/>
      <c r="U37" s="155">
        <f>+'Ark1'!U688</f>
        <v>12.228545031281817</v>
      </c>
      <c r="V37" s="155"/>
      <c r="W37" s="155">
        <f>+'Ark1'!W688</f>
        <v>0.9166302924487123</v>
      </c>
      <c r="X37" s="155"/>
      <c r="Y37" s="74">
        <f>+'Ark1'!X688</f>
        <v>30.117852466171993</v>
      </c>
      <c r="Z37" s="74">
        <f>+'Ark1'!Y688</f>
        <v>10.504874145205877</v>
      </c>
      <c r="AA37" s="74">
        <f>+'Ark1'!Z688</f>
        <v>7.7736881608814228</v>
      </c>
      <c r="AB37" s="155">
        <f>+'Ark1'!Z688</f>
        <v>7.7736881608814228</v>
      </c>
      <c r="AC37" s="55">
        <f>+'Ark1'!AB688</f>
        <v>1.7777468107333276</v>
      </c>
      <c r="AD37" s="55">
        <f>+'Ark1'!AC688</f>
        <v>8.7098283165578536</v>
      </c>
      <c r="AE37" s="74">
        <f>+'Ark1'!AD688</f>
        <v>35.535707295892401</v>
      </c>
      <c r="AF37" s="74">
        <f>+'Ark1'!AE688</f>
        <v>46.216347932062909</v>
      </c>
      <c r="AG37" s="74">
        <f>+'Ark1'!AF688</f>
        <v>25.919221631406256</v>
      </c>
      <c r="AH37" s="155">
        <f t="shared" si="2"/>
        <v>2.5142631925332033</v>
      </c>
      <c r="AI37" s="74">
        <f t="shared" si="12"/>
        <v>37.972375690607734</v>
      </c>
      <c r="AJ37" s="47"/>
    </row>
    <row r="38" spans="1:39">
      <c r="A38" s="47"/>
      <c r="B38" s="53">
        <f>+'Ark1'!C689</f>
        <v>2020</v>
      </c>
      <c r="C38" s="53">
        <f>+'Ark1'!I689</f>
        <v>49</v>
      </c>
      <c r="D38" s="54" t="s">
        <v>74</v>
      </c>
      <c r="E38" s="54" t="s">
        <v>107</v>
      </c>
      <c r="F38" s="53">
        <f>+'Ark1'!Q689</f>
        <v>141</v>
      </c>
      <c r="G38" s="53"/>
      <c r="H38" s="74">
        <f>+'Ark1'!R689</f>
        <v>4753</v>
      </c>
      <c r="I38" s="53"/>
      <c r="J38" s="271">
        <f>+'Ark1'!AG689</f>
        <v>23.064131139573757</v>
      </c>
      <c r="K38" s="155"/>
      <c r="L38" s="271">
        <f>+'Ark1'!AH689</f>
        <v>0.27351146644224694</v>
      </c>
      <c r="M38" s="155"/>
      <c r="N38" s="55">
        <f>+'Ark1'!S689</f>
        <v>5.3991163475699571</v>
      </c>
      <c r="O38" s="53"/>
      <c r="P38" s="155"/>
      <c r="Q38" s="155"/>
      <c r="R38" s="155"/>
      <c r="S38" s="55">
        <f>+'Ark1'!T689</f>
        <v>5.0292446875657468</v>
      </c>
      <c r="T38" s="53"/>
      <c r="U38" s="155">
        <f>+'Ark1'!U689</f>
        <v>16.039238375762697</v>
      </c>
      <c r="V38" s="155"/>
      <c r="W38" s="155">
        <f>+'Ark1'!W689</f>
        <v>3.071744161582159</v>
      </c>
      <c r="X38" s="155"/>
      <c r="Y38" s="74">
        <f>+'Ark1'!X689</f>
        <v>47.485798443088576</v>
      </c>
      <c r="Z38" s="74">
        <f>+'Ark1'!Y689</f>
        <v>20.513359983168524</v>
      </c>
      <c r="AA38" s="74">
        <f>+'Ark1'!Z689</f>
        <v>7.8076597638062637</v>
      </c>
      <c r="AB38" s="155">
        <f>+'Ark1'!Z689</f>
        <v>7.8076597638062637</v>
      </c>
      <c r="AC38" s="55">
        <f>+'Ark1'!AB689</f>
        <v>2.1992546500734371</v>
      </c>
      <c r="AD38" s="55">
        <f>+'Ark1'!AC689</f>
        <v>19.66827422178164</v>
      </c>
      <c r="AE38" s="74">
        <f>+'Ark1'!AD689</f>
        <v>61.867814677961498</v>
      </c>
      <c r="AF38" s="74">
        <f>+'Ark1'!AE689</f>
        <v>45.176592858304176</v>
      </c>
      <c r="AG38" s="74">
        <f>+'Ark1'!AF689</f>
        <v>17.924350416713803</v>
      </c>
      <c r="AH38" s="155">
        <f t="shared" si="2"/>
        <v>2.970715454758011</v>
      </c>
      <c r="AI38" s="74">
        <f t="shared" si="12"/>
        <v>33.709219858156025</v>
      </c>
      <c r="AJ38" s="47"/>
    </row>
    <row r="39" spans="1:39">
      <c r="A39" s="47"/>
      <c r="B39" s="53">
        <f>+'Ark1'!C690</f>
        <v>2020</v>
      </c>
      <c r="C39" s="53">
        <f>+'Ark1'!I690</f>
        <v>80</v>
      </c>
      <c r="D39" s="54" t="s">
        <v>7</v>
      </c>
      <c r="E39" s="54" t="s">
        <v>6</v>
      </c>
      <c r="F39" s="53">
        <f>+'Ark1'!Q690</f>
        <v>109</v>
      </c>
      <c r="G39" s="53"/>
      <c r="H39" s="74">
        <f>+'Ark1'!R690</f>
        <v>2244</v>
      </c>
      <c r="I39" s="53"/>
      <c r="J39" s="271">
        <f>+'Ark1'!AG690</f>
        <v>8.7483320864572818</v>
      </c>
      <c r="K39" s="155"/>
      <c r="L39" s="271">
        <f>+'Ark1'!AH690</f>
        <v>2.5846702317290551</v>
      </c>
      <c r="M39" s="155"/>
      <c r="N39" s="55">
        <f>+'Ark1'!S690</f>
        <v>5.102049910873439</v>
      </c>
      <c r="O39" s="53"/>
      <c r="P39" s="155"/>
      <c r="Q39" s="155"/>
      <c r="R39" s="155"/>
      <c r="S39" s="55">
        <f>+'Ark1'!T690</f>
        <v>4.5254010695187183</v>
      </c>
      <c r="T39" s="53"/>
      <c r="U39" s="155">
        <f>+'Ark1'!U690</f>
        <v>12.885962566844912</v>
      </c>
      <c r="V39" s="155"/>
      <c r="W39" s="155">
        <f>+'Ark1'!W690</f>
        <v>0.49019607843137247</v>
      </c>
      <c r="X39" s="155"/>
      <c r="Y39" s="74">
        <f>+'Ark1'!X690</f>
        <v>30.971479500891256</v>
      </c>
      <c r="Z39" s="74">
        <f>+'Ark1'!Y690</f>
        <v>10.606060606060607</v>
      </c>
      <c r="AA39" s="74">
        <f>+'Ark1'!Z690</f>
        <v>7.4523461660256736</v>
      </c>
      <c r="AB39" s="155">
        <f>+'Ark1'!Z690</f>
        <v>7.4523461660256736</v>
      </c>
      <c r="AC39" s="55">
        <f>+'Ark1'!AB690</f>
        <v>2.0446826978010328</v>
      </c>
      <c r="AD39" s="55">
        <f>+'Ark1'!AC690</f>
        <v>17.949071919218131</v>
      </c>
      <c r="AE39" s="74">
        <f>+'Ark1'!AD690</f>
        <v>51.577410035760082</v>
      </c>
      <c r="AF39" s="74">
        <f>+'Ark1'!AE690</f>
        <v>41.702951971668575</v>
      </c>
      <c r="AG39" s="74">
        <f>+'Ark1'!AF690</f>
        <v>8.4624957574386244</v>
      </c>
      <c r="AH39" s="155">
        <f t="shared" si="2"/>
        <v>2.5256441610621008</v>
      </c>
      <c r="AI39" s="74">
        <f t="shared" si="12"/>
        <v>20.587155963302752</v>
      </c>
      <c r="AJ39" s="47"/>
    </row>
    <row r="40" spans="1:39">
      <c r="A40" s="47"/>
      <c r="B40" s="53">
        <f>+'Ark1'!C691</f>
        <v>2020</v>
      </c>
      <c r="C40" s="53">
        <f>+'Ark1'!I691</f>
        <v>81</v>
      </c>
      <c r="D40" s="54" t="s">
        <v>7</v>
      </c>
      <c r="E40" s="54" t="s">
        <v>3</v>
      </c>
      <c r="F40" s="53">
        <f>+'Ark1'!Q691</f>
        <v>12</v>
      </c>
      <c r="G40" s="53"/>
      <c r="H40" s="74">
        <f>+'Ark1'!R691</f>
        <v>157</v>
      </c>
      <c r="I40" s="53"/>
      <c r="J40" s="271">
        <f>+'Ark1'!AG691</f>
        <v>0.43535780663409057</v>
      </c>
      <c r="K40" s="155"/>
      <c r="L40" s="271">
        <f>+'Ark1'!AH691</f>
        <v>1.9108280254777077</v>
      </c>
      <c r="M40" s="155"/>
      <c r="N40" s="55">
        <f>+'Ark1'!S691</f>
        <v>5.1210191082802554</v>
      </c>
      <c r="O40" s="53"/>
      <c r="P40" s="155"/>
      <c r="Q40" s="155"/>
      <c r="R40" s="155"/>
      <c r="S40" s="55">
        <f>+'Ark1'!T691</f>
        <v>3.7961783439490446</v>
      </c>
      <c r="T40" s="53"/>
      <c r="U40" s="155">
        <f>+'Ark1'!U691</f>
        <v>9.1656050955413981</v>
      </c>
      <c r="V40" s="155"/>
      <c r="W40" s="155">
        <f>+'Ark1'!W691</f>
        <v>1.9108280254777077</v>
      </c>
      <c r="X40" s="155"/>
      <c r="Y40" s="74">
        <f>+'Ark1'!X691</f>
        <v>5.7324840764331197</v>
      </c>
      <c r="Z40" s="74">
        <f>+'Ark1'!Y691</f>
        <v>0.63694267515923564</v>
      </c>
      <c r="AA40" s="74">
        <f>+'Ark1'!Z691</f>
        <v>3.7704468196550303</v>
      </c>
      <c r="AB40" s="155">
        <f>+'Ark1'!Z691</f>
        <v>3.7704468196550303</v>
      </c>
      <c r="AC40" s="55">
        <f>+'Ark1'!AB691</f>
        <v>2.0181938494736587</v>
      </c>
      <c r="AD40" s="55">
        <f>+'Ark1'!AC691</f>
        <v>36.613768116626474</v>
      </c>
      <c r="AE40" s="74">
        <f>+'Ark1'!AD691</f>
        <v>52.02179549970888</v>
      </c>
      <c r="AF40" s="74">
        <f>+'Ark1'!AE691</f>
        <v>58.94630037520907</v>
      </c>
      <c r="AG40" s="74">
        <f>+'Ark1'!AF691</f>
        <v>0.59207300976731925</v>
      </c>
      <c r="AH40" s="155">
        <f t="shared" si="2"/>
        <v>1.7898009950248748</v>
      </c>
      <c r="AI40" s="74">
        <f t="shared" si="12"/>
        <v>13.083333333333334</v>
      </c>
      <c r="AJ40" s="47"/>
    </row>
    <row r="41" spans="1:39">
      <c r="A41" s="47"/>
      <c r="B41" s="53">
        <f>+'Ark1'!C692</f>
        <v>2020</v>
      </c>
      <c r="C41" s="53">
        <f>+'Ark1'!I692</f>
        <v>83</v>
      </c>
      <c r="D41" s="54" t="s">
        <v>7</v>
      </c>
      <c r="E41" s="54" t="s">
        <v>434</v>
      </c>
      <c r="F41" s="53">
        <f>+'Ark1'!Q692</f>
        <v>183</v>
      </c>
      <c r="G41" s="53"/>
      <c r="H41" s="74">
        <f>+'Ark1'!R692</f>
        <v>6975</v>
      </c>
      <c r="I41" s="53"/>
      <c r="J41" s="271">
        <f>+'Ark1'!AG692</f>
        <v>25.029292107601275</v>
      </c>
      <c r="K41" s="155"/>
      <c r="L41" s="271">
        <f>+'Ark1'!AH692</f>
        <v>0.40143369175627241</v>
      </c>
      <c r="M41" s="155"/>
      <c r="N41" s="55">
        <f>+'Ark1'!S692</f>
        <v>5.4068817204301078</v>
      </c>
      <c r="O41" s="53"/>
      <c r="P41" s="155"/>
      <c r="Q41" s="155"/>
      <c r="R41" s="155"/>
      <c r="S41" s="55">
        <f>+'Ark1'!T692</f>
        <v>4.4141935483870975</v>
      </c>
      <c r="T41" s="53"/>
      <c r="U41" s="155">
        <f>+'Ark1'!U692</f>
        <v>11.860931899641544</v>
      </c>
      <c r="V41" s="155"/>
      <c r="W41" s="155">
        <f>+'Ark1'!W692</f>
        <v>0.93189964157706107</v>
      </c>
      <c r="X41" s="155"/>
      <c r="Y41" s="74">
        <f>+'Ark1'!X692</f>
        <v>26.652329749103952</v>
      </c>
      <c r="Z41" s="74">
        <f>+'Ark1'!Y692</f>
        <v>10.53763440860215</v>
      </c>
      <c r="AA41" s="74">
        <f>+'Ark1'!Z692</f>
        <v>7.5920724919458786</v>
      </c>
      <c r="AB41" s="155">
        <f>+'Ark1'!Z692</f>
        <v>7.5920724919458786</v>
      </c>
      <c r="AC41" s="55">
        <f>+'Ark1'!AB692</f>
        <v>1.890568738789312</v>
      </c>
      <c r="AD41" s="55">
        <f>+'Ark1'!AC692</f>
        <v>26.389815455739729</v>
      </c>
      <c r="AE41" s="74">
        <f>+'Ark1'!AD692</f>
        <v>48.746048136051598</v>
      </c>
      <c r="AF41" s="74">
        <f>+'Ark1'!AE692</f>
        <v>38.152382714348605</v>
      </c>
      <c r="AG41" s="74">
        <f>+'Ark1'!AF692</f>
        <v>26.303880529471659</v>
      </c>
      <c r="AH41" s="155">
        <f t="shared" si="2"/>
        <v>2.1936732691644729</v>
      </c>
      <c r="AI41" s="74">
        <f t="shared" si="12"/>
        <v>38.114754098360656</v>
      </c>
      <c r="AJ41" s="47"/>
    </row>
    <row r="42" spans="1:39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</row>
    <row r="43" spans="1:39">
      <c r="A43" s="47"/>
      <c r="B43">
        <f>+'Ark1'!C693</f>
        <v>2019</v>
      </c>
      <c r="C43">
        <f>+'Ark1'!I693</f>
        <v>6</v>
      </c>
      <c r="D43" s="3" t="s">
        <v>74</v>
      </c>
      <c r="E43" s="3" t="s">
        <v>433</v>
      </c>
      <c r="F43">
        <f>+'Ark1'!Q693</f>
        <v>113</v>
      </c>
      <c r="H43" s="11">
        <f>+'Ark1'!R693</f>
        <v>5707</v>
      </c>
      <c r="J43" s="202">
        <f>+'Ark1'!AG693</f>
        <v>17.474614106129366</v>
      </c>
      <c r="L43" s="202">
        <f>+'Ark1'!AH693</f>
        <v>0.70089363939022253</v>
      </c>
      <c r="N43" s="1">
        <f>+'Ark1'!S693</f>
        <v>4.7914841422814076</v>
      </c>
      <c r="S43" s="1">
        <f>+'Ark1'!T693</f>
        <v>5.2360259330646564</v>
      </c>
      <c r="U43" s="92">
        <f>+'Ark1'!U693</f>
        <v>10.219607499561938</v>
      </c>
      <c r="W43" s="92">
        <f>+'Ark1'!W693</f>
        <v>1.3141755738566669</v>
      </c>
      <c r="Y43" s="11">
        <f>+'Ark1'!X693</f>
        <v>19.222008060276856</v>
      </c>
      <c r="Z43" s="11">
        <f>+'Ark1'!Y693</f>
        <v>6.3781321184510249</v>
      </c>
      <c r="AA43" s="11">
        <f>+'Ark1'!Z693</f>
        <v>6.9616471156334017</v>
      </c>
      <c r="AB43" s="92">
        <f>+'Ark1'!Z693</f>
        <v>6.9616471156334017</v>
      </c>
      <c r="AC43" s="1">
        <f>+'Ark1'!AB693</f>
        <v>1.9208571379497392</v>
      </c>
      <c r="AD43" s="1">
        <f>+'Ark1'!AC693</f>
        <v>7.4384728292845859</v>
      </c>
      <c r="AE43" s="11">
        <f>+'Ark1'!AD693</f>
        <v>31.249704791753448</v>
      </c>
      <c r="AF43" s="11">
        <f>+'Ark1'!AE693</f>
        <v>39.087075726852568</v>
      </c>
      <c r="AG43" s="11">
        <f>+'Ark1'!AF693</f>
        <v>21.135471446559514</v>
      </c>
      <c r="AH43" s="92">
        <f t="shared" si="2"/>
        <v>2.1328688974218322</v>
      </c>
      <c r="AI43" s="11">
        <f>+H43/F43</f>
        <v>50.504424778761063</v>
      </c>
      <c r="AJ43" s="47"/>
    </row>
    <row r="44" spans="1:39">
      <c r="A44" s="47"/>
      <c r="B44">
        <f>+'Ark1'!C694</f>
        <v>2019</v>
      </c>
      <c r="C44">
        <f>+'Ark1'!I694</f>
        <v>24</v>
      </c>
      <c r="D44" s="3" t="s">
        <v>74</v>
      </c>
      <c r="E44" s="3" t="s">
        <v>106</v>
      </c>
      <c r="F44">
        <f>+'Ark1'!Q694</f>
        <v>185</v>
      </c>
      <c r="H44" s="11">
        <f>+'Ark1'!R694</f>
        <v>6814</v>
      </c>
      <c r="J44" s="202">
        <f>+'Ark1'!AG694</f>
        <v>24.941916374920218</v>
      </c>
      <c r="L44" s="202">
        <f>+'Ark1'!AH694</f>
        <v>0.24948635162899913</v>
      </c>
      <c r="N44" s="1">
        <f>+'Ark1'!S694</f>
        <v>4.6772820663340173</v>
      </c>
      <c r="S44" s="1">
        <f>+'Ark1'!T694</f>
        <v>4.5007337833871421</v>
      </c>
      <c r="U44" s="92">
        <f>+'Ark1'!U694</f>
        <v>12.216932785441742</v>
      </c>
      <c r="W44" s="92">
        <f>+'Ark1'!W694</f>
        <v>0.42559436454358679</v>
      </c>
      <c r="Y44" s="11">
        <f>+'Ark1'!X694</f>
        <v>30.657469914881126</v>
      </c>
      <c r="Z44" s="11">
        <f>+'Ark1'!Y694</f>
        <v>10.801291458761373</v>
      </c>
      <c r="AA44" s="11">
        <f>+'Ark1'!Z694</f>
        <v>7.8084407631881652</v>
      </c>
      <c r="AB44" s="92">
        <f>+'Ark1'!Z694</f>
        <v>7.8084407631881652</v>
      </c>
      <c r="AC44" s="1">
        <f>+'Ark1'!AB694</f>
        <v>1.7786811224145254</v>
      </c>
      <c r="AD44" s="1">
        <f>+'Ark1'!AC694</f>
        <v>17.806374947519092</v>
      </c>
      <c r="AE44" s="11">
        <f>+'Ark1'!AD694</f>
        <v>37.597633061494967</v>
      </c>
      <c r="AF44" s="11">
        <f>+'Ark1'!AE694</f>
        <v>49.456316789970685</v>
      </c>
      <c r="AG44" s="11">
        <f>+'Ark1'!AF694</f>
        <v>25.235167765350713</v>
      </c>
      <c r="AH44" s="92">
        <f t="shared" si="2"/>
        <v>2.6119726397038074</v>
      </c>
      <c r="AI44" s="11">
        <f>+H44/F44</f>
        <v>36.832432432432434</v>
      </c>
      <c r="AJ44" s="47"/>
    </row>
    <row r="45" spans="1:39">
      <c r="A45" s="47"/>
      <c r="B45">
        <f>+'Ark1'!C695</f>
        <v>2019</v>
      </c>
      <c r="C45">
        <f>+'Ark1'!I695</f>
        <v>49</v>
      </c>
      <c r="D45" s="3" t="s">
        <v>74</v>
      </c>
      <c r="E45" s="3" t="s">
        <v>107</v>
      </c>
      <c r="F45">
        <f>+'Ark1'!Q695</f>
        <v>134</v>
      </c>
      <c r="H45" s="11">
        <f>+'Ark1'!R695</f>
        <v>4432</v>
      </c>
      <c r="J45" s="202">
        <f>+'Ark1'!AG695</f>
        <v>20.079322828704299</v>
      </c>
      <c r="L45" s="202">
        <f>+'Ark1'!AH695</f>
        <v>0.11281588447653428</v>
      </c>
      <c r="N45" s="1">
        <f>+'Ark1'!S695</f>
        <v>5.3546931407942244</v>
      </c>
      <c r="S45" s="1">
        <f>+'Ark1'!T695</f>
        <v>4.9485559566786996</v>
      </c>
      <c r="U45" s="92">
        <f>+'Ark1'!U695</f>
        <v>15.12111462093865</v>
      </c>
      <c r="W45" s="92">
        <f>+'Ark1'!W695</f>
        <v>3.9034296028880866</v>
      </c>
      <c r="Y45" s="11">
        <f>+'Ark1'!X695</f>
        <v>39.959386281588451</v>
      </c>
      <c r="Z45" s="11">
        <f>+'Ark1'!Y695</f>
        <v>17.012635379061372</v>
      </c>
      <c r="AA45" s="11">
        <f>+'Ark1'!Z695</f>
        <v>7.7299969598633984</v>
      </c>
      <c r="AB45" s="92">
        <f>+'Ark1'!Z695</f>
        <v>7.7299969598633984</v>
      </c>
      <c r="AC45" s="1">
        <f>+'Ark1'!AB695</f>
        <v>2.271421827956019</v>
      </c>
      <c r="AD45" s="1">
        <f>+'Ark1'!AC695</f>
        <v>20.383441009224313</v>
      </c>
      <c r="AE45" s="11">
        <f>+'Ark1'!AD695</f>
        <v>60.988657234794751</v>
      </c>
      <c r="AF45" s="11">
        <f>+'Ark1'!AE695</f>
        <v>44.401251854309827</v>
      </c>
      <c r="AG45" s="11">
        <f>+'Ark1'!AF695</f>
        <v>16.413598992667211</v>
      </c>
      <c r="AH45" s="92">
        <f t="shared" ref="AH45:AH66" si="13">+U45/N45</f>
        <v>2.8238993763694626</v>
      </c>
      <c r="AI45" s="11">
        <f t="shared" ref="AI45:AI66" si="14">+H45/F45</f>
        <v>33.07462686567164</v>
      </c>
      <c r="AJ45" s="47"/>
    </row>
    <row r="46" spans="1:39">
      <c r="A46" s="47"/>
      <c r="B46">
        <f>+'Ark1'!C696</f>
        <v>2019</v>
      </c>
      <c r="C46">
        <f>+'Ark1'!I696</f>
        <v>80</v>
      </c>
      <c r="D46" s="3" t="s">
        <v>7</v>
      </c>
      <c r="E46" s="3" t="s">
        <v>6</v>
      </c>
      <c r="F46">
        <f>+'Ark1'!Q696</f>
        <v>109</v>
      </c>
      <c r="H46" s="11">
        <f>+'Ark1'!R696</f>
        <v>2297</v>
      </c>
      <c r="J46" s="202">
        <f>+'Ark1'!AG696</f>
        <v>9.2724967533572489</v>
      </c>
      <c r="L46" s="202">
        <f>+'Ark1'!AH696</f>
        <v>3.003918154114062</v>
      </c>
      <c r="N46" s="1">
        <f>+'Ark1'!S696</f>
        <v>5.0818458859381792</v>
      </c>
      <c r="S46" s="1">
        <f>+'Ark1'!T696</f>
        <v>4.6708750544188078</v>
      </c>
      <c r="U46" s="92">
        <f>+'Ark1'!U696</f>
        <v>13.473182411841524</v>
      </c>
      <c r="W46" s="92">
        <f>+'Ark1'!W696</f>
        <v>1.3931214627775359</v>
      </c>
      <c r="Y46" s="11">
        <f>+'Ark1'!X696</f>
        <v>32.520679146713114</v>
      </c>
      <c r="Z46" s="11">
        <f>+'Ark1'!Y696</f>
        <v>11.885067479320856</v>
      </c>
      <c r="AA46" s="11">
        <f>+'Ark1'!Z696</f>
        <v>7.5020446505221692</v>
      </c>
      <c r="AB46" s="92">
        <f>+'Ark1'!Z696</f>
        <v>7.5020446505221692</v>
      </c>
      <c r="AC46" s="1">
        <f>+'Ark1'!AB696</f>
        <v>2.1491188970327366</v>
      </c>
      <c r="AD46" s="1">
        <f>+'Ark1'!AC696</f>
        <v>33.646838985802553</v>
      </c>
      <c r="AE46" s="11">
        <f>+'Ark1'!AD696</f>
        <v>62.335695373314522</v>
      </c>
      <c r="AF46" s="11">
        <f>+'Ark1'!AE696</f>
        <v>53.677363171968842</v>
      </c>
      <c r="AG46" s="11">
        <f>+'Ark1'!AF696</f>
        <v>8.5067772757573508</v>
      </c>
      <c r="AH46" s="92">
        <f t="shared" si="13"/>
        <v>2.6512378994260248</v>
      </c>
      <c r="AI46" s="11">
        <f t="shared" si="14"/>
        <v>21.073394495412845</v>
      </c>
      <c r="AJ46" s="47"/>
    </row>
    <row r="47" spans="1:39">
      <c r="A47" s="47"/>
      <c r="B47">
        <f>+'Ark1'!C697</f>
        <v>2019</v>
      </c>
      <c r="C47">
        <f>+'Ark1'!I697</f>
        <v>81</v>
      </c>
      <c r="D47" s="3" t="s">
        <v>7</v>
      </c>
      <c r="E47" s="3" t="s">
        <v>3</v>
      </c>
      <c r="F47">
        <f>+'Ark1'!Q697</f>
        <v>10</v>
      </c>
      <c r="H47" s="11">
        <f>+'Ark1'!R697</f>
        <v>116</v>
      </c>
      <c r="J47" s="202">
        <f>+'Ark1'!AG697</f>
        <v>0.34812423388099961</v>
      </c>
      <c r="L47" s="202">
        <f>+'Ark1'!AH697</f>
        <v>0</v>
      </c>
      <c r="N47" s="1">
        <f>+'Ark1'!S697</f>
        <v>5.8275862068965516</v>
      </c>
      <c r="S47" s="1">
        <f>+'Ark1'!T697</f>
        <v>3.7068965517241392</v>
      </c>
      <c r="U47" s="92">
        <f>+'Ark1'!U697</f>
        <v>10.016379310344826</v>
      </c>
      <c r="W47" s="92">
        <f>+'Ark1'!W697</f>
        <v>0.86206896551724133</v>
      </c>
      <c r="Y47" s="11">
        <f>+'Ark1'!X697</f>
        <v>13.793103448275859</v>
      </c>
      <c r="Z47" s="11">
        <f>+'Ark1'!Y697</f>
        <v>1.7241379310344827</v>
      </c>
      <c r="AA47" s="11">
        <f>+'Ark1'!Z697</f>
        <v>4.9534548021369318</v>
      </c>
      <c r="AB47" s="92">
        <f>+'Ark1'!Z697</f>
        <v>4.9534548021369318</v>
      </c>
      <c r="AC47" s="1">
        <f>+'Ark1'!AB697</f>
        <v>2.0172413793103439</v>
      </c>
      <c r="AD47" s="1">
        <f>+'Ark1'!AC697</f>
        <v>37.541305916636333</v>
      </c>
      <c r="AE47" s="11">
        <f>+'Ark1'!AD697</f>
        <v>73.613208143894425</v>
      </c>
      <c r="AF47" s="11">
        <f>+'Ark1'!AE697</f>
        <v>43.980198803231666</v>
      </c>
      <c r="AG47" s="11">
        <f>+'Ark1'!AF697</f>
        <v>0.42959780756980959</v>
      </c>
      <c r="AH47" s="92">
        <f t="shared" si="13"/>
        <v>1.7187869822485204</v>
      </c>
      <c r="AI47" s="11">
        <f t="shared" si="14"/>
        <v>11.6</v>
      </c>
      <c r="AJ47" s="47"/>
    </row>
    <row r="48" spans="1:39">
      <c r="A48" s="47"/>
      <c r="B48">
        <f>+'Ark1'!C698</f>
        <v>2019</v>
      </c>
      <c r="C48">
        <f>+'Ark1'!I698</f>
        <v>83</v>
      </c>
      <c r="D48" s="3" t="s">
        <v>7</v>
      </c>
      <c r="E48" s="3" t="s">
        <v>434</v>
      </c>
      <c r="F48">
        <f>+'Ark1'!Q698</f>
        <v>169</v>
      </c>
      <c r="H48" s="11">
        <f>+'Ark1'!R698</f>
        <v>7636</v>
      </c>
      <c r="J48" s="202">
        <f>+'Ark1'!AG698</f>
        <v>27.883525703007873</v>
      </c>
      <c r="L48" s="202">
        <f>+'Ark1'!AH698</f>
        <v>0.41906757464641187</v>
      </c>
      <c r="N48" s="1">
        <f>+'Ark1'!S698</f>
        <v>5.3945783132530121</v>
      </c>
      <c r="S48" s="1">
        <f>+'Ark1'!T698</f>
        <v>4.5595861707700349</v>
      </c>
      <c r="U48" s="92">
        <f>+'Ark1'!U698</f>
        <v>12.187545835516016</v>
      </c>
      <c r="W48" s="92">
        <f>+'Ark1'!W698</f>
        <v>0.99528548978522813</v>
      </c>
      <c r="Y48" s="11">
        <f>+'Ark1'!X698</f>
        <v>28.496595075955995</v>
      </c>
      <c r="Z48" s="11">
        <f>+'Ark1'!Y698</f>
        <v>10.830277632268203</v>
      </c>
      <c r="AA48" s="11">
        <f>+'Ark1'!Z698</f>
        <v>7.7480106574088881</v>
      </c>
      <c r="AB48" s="92">
        <f>+'Ark1'!Z698</f>
        <v>7.7480106574088881</v>
      </c>
      <c r="AC48" s="1">
        <f>+'Ark1'!AB698</f>
        <v>1.9403725446104163</v>
      </c>
      <c r="AD48" s="1">
        <f>+'Ark1'!AC698</f>
        <v>30.082697242595945</v>
      </c>
      <c r="AE48" s="11">
        <f>+'Ark1'!AD698</f>
        <v>52.548523750044737</v>
      </c>
      <c r="AF48" s="11">
        <f>+'Ark1'!AE698</f>
        <v>39.859506607829005</v>
      </c>
      <c r="AG48" s="11">
        <f>+'Ark1'!AF698</f>
        <v>28.279386712095405</v>
      </c>
      <c r="AH48" s="92">
        <f t="shared" si="13"/>
        <v>2.2592212269074916</v>
      </c>
      <c r="AI48" s="11">
        <f t="shared" si="14"/>
        <v>45.183431952662723</v>
      </c>
      <c r="AJ48" s="47"/>
    </row>
    <row r="49" spans="1:36">
      <c r="A49" s="47"/>
      <c r="B49" s="53">
        <f>+'Ark1'!C699</f>
        <v>2018</v>
      </c>
      <c r="C49" s="53">
        <f>+'Ark1'!I699</f>
        <v>6</v>
      </c>
      <c r="D49" s="54" t="s">
        <v>74</v>
      </c>
      <c r="E49" s="54" t="s">
        <v>433</v>
      </c>
      <c r="F49" s="53">
        <f>+'Ark1'!Q699</f>
        <v>131</v>
      </c>
      <c r="G49" s="53"/>
      <c r="H49" s="74">
        <f>+'Ark1'!R699</f>
        <v>6217</v>
      </c>
      <c r="I49" s="53"/>
      <c r="J49" s="271">
        <f>+'Ark1'!AG699</f>
        <v>19.215126516367185</v>
      </c>
      <c r="K49" s="155"/>
      <c r="L49" s="271">
        <f>+'Ark1'!AH699</f>
        <v>0.83641627794756324</v>
      </c>
      <c r="M49" s="155"/>
      <c r="N49" s="55">
        <f>+'Ark1'!S699</f>
        <v>5.1317355637767408</v>
      </c>
      <c r="O49" s="53"/>
      <c r="P49" s="155"/>
      <c r="Q49" s="155"/>
      <c r="R49" s="155"/>
      <c r="S49" s="55">
        <f>+'Ark1'!T699</f>
        <v>5.1476596429145891</v>
      </c>
      <c r="T49" s="53"/>
      <c r="U49" s="155">
        <f>+'Ark1'!U699</f>
        <v>10.609843976194336</v>
      </c>
      <c r="V49" s="155"/>
      <c r="W49" s="155">
        <f>+'Ark1'!W699</f>
        <v>1.5763229853627148</v>
      </c>
      <c r="X49" s="155"/>
      <c r="Y49" s="74">
        <f>+'Ark1'!X699</f>
        <v>21.569889013993887</v>
      </c>
      <c r="Z49" s="74">
        <f>+'Ark1'!Y699</f>
        <v>6.9004342930673985</v>
      </c>
      <c r="AA49" s="74">
        <f>+'Ark1'!Z699</f>
        <v>7.0776864905826153</v>
      </c>
      <c r="AB49" s="155">
        <f>+'Ark1'!Z699</f>
        <v>7.0776864905826153</v>
      </c>
      <c r="AC49" s="55">
        <f>+'Ark1'!AB699</f>
        <v>1.6333763683219591</v>
      </c>
      <c r="AD49" s="55">
        <f>+'Ark1'!AC699</f>
        <v>-2.2216096349936723</v>
      </c>
      <c r="AE49" s="74">
        <f>+'Ark1'!AD699</f>
        <v>36.160172860565801</v>
      </c>
      <c r="AF49" s="74">
        <f>+'Ark1'!AE699</f>
        <v>36.762272389174626</v>
      </c>
      <c r="AG49" s="74">
        <f>+'Ark1'!AF699</f>
        <v>22.052355278093071</v>
      </c>
      <c r="AH49" s="155">
        <f t="shared" si="13"/>
        <v>2.0674962387161546</v>
      </c>
      <c r="AI49" s="74">
        <f t="shared" si="14"/>
        <v>47.458015267175576</v>
      </c>
      <c r="AJ49" s="47"/>
    </row>
    <row r="50" spans="1:36">
      <c r="A50" s="47"/>
      <c r="B50" s="53">
        <f>+'Ark1'!C700</f>
        <v>2018</v>
      </c>
      <c r="C50" s="53">
        <f>+'Ark1'!I700</f>
        <v>24</v>
      </c>
      <c r="D50" s="54" t="s">
        <v>74</v>
      </c>
      <c r="E50" s="54" t="s">
        <v>106</v>
      </c>
      <c r="F50" s="53">
        <f>+'Ark1'!Q700</f>
        <v>204</v>
      </c>
      <c r="G50" s="53"/>
      <c r="H50" s="74">
        <f>+'Ark1'!R700</f>
        <v>7274</v>
      </c>
      <c r="I50" s="53"/>
      <c r="J50" s="271">
        <f>+'Ark1'!AG700</f>
        <v>25.164960078625381</v>
      </c>
      <c r="K50" s="155"/>
      <c r="L50" s="271">
        <f>+'Ark1'!AH700</f>
        <v>0.28869947759142151</v>
      </c>
      <c r="M50" s="155"/>
      <c r="N50" s="55">
        <f>+'Ark1'!S700</f>
        <v>4.8831454495463289</v>
      </c>
      <c r="O50" s="53"/>
      <c r="P50" s="155"/>
      <c r="Q50" s="155"/>
      <c r="R50" s="155"/>
      <c r="S50" s="55">
        <f>+'Ark1'!T700</f>
        <v>4.3714599945009622</v>
      </c>
      <c r="T50" s="53"/>
      <c r="U50" s="155">
        <f>+'Ark1'!U700</f>
        <v>11.875982952983238</v>
      </c>
      <c r="V50" s="155"/>
      <c r="W50" s="155">
        <f>+'Ark1'!W700</f>
        <v>0.8798460269452848</v>
      </c>
      <c r="X50" s="155"/>
      <c r="Y50" s="74">
        <f>+'Ark1'!X700</f>
        <v>28.388781963156447</v>
      </c>
      <c r="Z50" s="74">
        <f>+'Ark1'!Y700</f>
        <v>10.008248556502611</v>
      </c>
      <c r="AA50" s="74">
        <f>+'Ark1'!Z700</f>
        <v>7.5766940583779006</v>
      </c>
      <c r="AB50" s="155">
        <f>+'Ark1'!Z700</f>
        <v>7.5766940583779006</v>
      </c>
      <c r="AC50" s="55">
        <f>+'Ark1'!AB700</f>
        <v>1.8096188133138345</v>
      </c>
      <c r="AD50" s="55">
        <f>+'Ark1'!AC700</f>
        <v>6.2279625149230844</v>
      </c>
      <c r="AE50" s="74">
        <f>+'Ark1'!AD700</f>
        <v>38.93072578021259</v>
      </c>
      <c r="AF50" s="74">
        <f>+'Ark1'!AE700</f>
        <v>52.213624264098755</v>
      </c>
      <c r="AG50" s="74">
        <f>+'Ark1'!AF700</f>
        <v>25.801645856980706</v>
      </c>
      <c r="AH50" s="155">
        <f t="shared" si="13"/>
        <v>2.4320354729729754</v>
      </c>
      <c r="AI50" s="74">
        <f t="shared" si="14"/>
        <v>35.656862745098039</v>
      </c>
      <c r="AJ50" s="47"/>
    </row>
    <row r="51" spans="1:36">
      <c r="A51" s="47"/>
      <c r="B51" s="53">
        <f>+'Ark1'!C701</f>
        <v>2018</v>
      </c>
      <c r="C51" s="53">
        <f>+'Ark1'!I701</f>
        <v>49</v>
      </c>
      <c r="D51" s="54" t="s">
        <v>74</v>
      </c>
      <c r="E51" s="54" t="s">
        <v>107</v>
      </c>
      <c r="F51" s="53">
        <f>+'Ark1'!Q701</f>
        <v>130</v>
      </c>
      <c r="G51" s="53"/>
      <c r="H51" s="74">
        <f>+'Ark1'!R701</f>
        <v>4938</v>
      </c>
      <c r="I51" s="53"/>
      <c r="J51" s="271">
        <f>+'Ark1'!AG701</f>
        <v>21.150292804521921</v>
      </c>
      <c r="K51" s="155"/>
      <c r="L51" s="271">
        <f>+'Ark1'!AH701</f>
        <v>0.30376670716889431</v>
      </c>
      <c r="M51" s="155"/>
      <c r="N51" s="55">
        <f>+'Ark1'!S701</f>
        <v>5.1828675577156735</v>
      </c>
      <c r="O51" s="53"/>
      <c r="P51" s="155"/>
      <c r="Q51" s="155"/>
      <c r="R51" s="155"/>
      <c r="S51" s="55">
        <f>+'Ark1'!T701</f>
        <v>4.7193195625759428</v>
      </c>
      <c r="T51" s="53"/>
      <c r="U51" s="155">
        <f>+'Ark1'!U701</f>
        <v>14.703201701093578</v>
      </c>
      <c r="V51" s="155"/>
      <c r="W51" s="155">
        <f>+'Ark1'!W701</f>
        <v>2.5516403402187122</v>
      </c>
      <c r="X51" s="155"/>
      <c r="Y51" s="74">
        <f>+'Ark1'!X701</f>
        <v>39.246658566221136</v>
      </c>
      <c r="Z51" s="74">
        <f>+'Ark1'!Y701</f>
        <v>14.763061968408262</v>
      </c>
      <c r="AA51" s="74">
        <f>+'Ark1'!Z701</f>
        <v>7.4672772590854093</v>
      </c>
      <c r="AB51" s="155">
        <f>+'Ark1'!Z701</f>
        <v>7.4672772590854093</v>
      </c>
      <c r="AC51" s="55">
        <f>+'Ark1'!AB701</f>
        <v>2.0865718974087479</v>
      </c>
      <c r="AD51" s="55">
        <f>+'Ark1'!AC701</f>
        <v>17.501960703404812</v>
      </c>
      <c r="AE51" s="74">
        <f>+'Ark1'!AD701</f>
        <v>57.543247643979264</v>
      </c>
      <c r="AF51" s="74">
        <f>+'Ark1'!AE701</f>
        <v>45.20167421759939</v>
      </c>
      <c r="AG51" s="74">
        <f>+'Ark1'!AF701</f>
        <v>17.515607264472195</v>
      </c>
      <c r="AH51" s="155">
        <f t="shared" si="13"/>
        <v>2.8368854764974838</v>
      </c>
      <c r="AI51" s="74">
        <f t="shared" si="14"/>
        <v>37.984615384615381</v>
      </c>
      <c r="AJ51" s="47"/>
    </row>
    <row r="52" spans="1:36">
      <c r="A52" s="47"/>
      <c r="B52" s="53">
        <f>+'Ark1'!C702</f>
        <v>2018</v>
      </c>
      <c r="C52" s="53">
        <f>+'Ark1'!I702</f>
        <v>80</v>
      </c>
      <c r="D52" s="54" t="s">
        <v>7</v>
      </c>
      <c r="E52" s="54" t="s">
        <v>6</v>
      </c>
      <c r="F52" s="53">
        <f>+'Ark1'!Q702</f>
        <v>130</v>
      </c>
      <c r="G52" s="53"/>
      <c r="H52" s="74">
        <f>+'Ark1'!R702</f>
        <v>2566</v>
      </c>
      <c r="I52" s="53"/>
      <c r="J52" s="271">
        <f>+'Ark1'!AG702</f>
        <v>10.199589831591824</v>
      </c>
      <c r="K52" s="155"/>
      <c r="L52" s="271">
        <f>+'Ark1'!AH702</f>
        <v>2.8448947778643805</v>
      </c>
      <c r="M52" s="155"/>
      <c r="N52" s="55">
        <f>+'Ark1'!S702</f>
        <v>5.1297739672642244</v>
      </c>
      <c r="O52" s="53"/>
      <c r="P52" s="155"/>
      <c r="Q52" s="155"/>
      <c r="R52" s="155"/>
      <c r="S52" s="55">
        <f>+'Ark1'!T702</f>
        <v>4.6208106001558837</v>
      </c>
      <c r="T52" s="53"/>
      <c r="U52" s="155">
        <f>+'Ark1'!U702</f>
        <v>13.644972720187043</v>
      </c>
      <c r="V52" s="155"/>
      <c r="W52" s="155">
        <f>+'Ark1'!W702</f>
        <v>0.66250974279033514</v>
      </c>
      <c r="X52" s="155"/>
      <c r="Y52" s="74">
        <f>+'Ark1'!X702</f>
        <v>33.982852689010137</v>
      </c>
      <c r="Z52" s="74">
        <f>+'Ark1'!Y702</f>
        <v>11.535463756819953</v>
      </c>
      <c r="AA52" s="74">
        <f>+'Ark1'!Z702</f>
        <v>7.2613614084634754</v>
      </c>
      <c r="AB52" s="155">
        <f>+'Ark1'!Z702</f>
        <v>7.2613614084634754</v>
      </c>
      <c r="AC52" s="55">
        <f>+'Ark1'!AB702</f>
        <v>2.0399410757036134</v>
      </c>
      <c r="AD52" s="55">
        <f>+'Ark1'!AC702</f>
        <v>42.254737577144347</v>
      </c>
      <c r="AE52" s="74">
        <f>+'Ark1'!AD702</f>
        <v>55.864849827893686</v>
      </c>
      <c r="AF52" s="74">
        <f>+'Ark1'!AE702</f>
        <v>51.235475328613241</v>
      </c>
      <c r="AG52" s="74">
        <f>+'Ark1'!AF702</f>
        <v>9.1018728717366617</v>
      </c>
      <c r="AH52" s="155">
        <f t="shared" si="13"/>
        <v>2.6599559370964032</v>
      </c>
      <c r="AI52" s="74">
        <f t="shared" si="14"/>
        <v>19.738461538461539</v>
      </c>
      <c r="AJ52" s="47"/>
    </row>
    <row r="53" spans="1:36">
      <c r="A53" s="47"/>
      <c r="B53" s="53">
        <f>+'Ark1'!C703</f>
        <v>2018</v>
      </c>
      <c r="C53" s="53">
        <f>+'Ark1'!I703</f>
        <v>81</v>
      </c>
      <c r="D53" s="54" t="s">
        <v>7</v>
      </c>
      <c r="E53" s="54" t="s">
        <v>3</v>
      </c>
      <c r="F53" s="53">
        <f>+'Ark1'!Q703</f>
        <v>6</v>
      </c>
      <c r="G53" s="53"/>
      <c r="H53" s="74">
        <f>+'Ark1'!R703</f>
        <v>63</v>
      </c>
      <c r="I53" s="53"/>
      <c r="J53" s="271">
        <f>+'Ark1'!AG703</f>
        <v>0.19305024366366524</v>
      </c>
      <c r="K53" s="155"/>
      <c r="L53" s="271">
        <f>+'Ark1'!AH703</f>
        <v>0</v>
      </c>
      <c r="M53" s="155"/>
      <c r="N53" s="55">
        <f>+'Ark1'!S703</f>
        <v>5.4761904761904763</v>
      </c>
      <c r="O53" s="53"/>
      <c r="P53" s="155"/>
      <c r="Q53" s="155"/>
      <c r="R53" s="155"/>
      <c r="S53" s="55">
        <f>+'Ark1'!T703</f>
        <v>1.0952380952380951</v>
      </c>
      <c r="T53" s="53"/>
      <c r="U53" s="155">
        <f>+'Ark1'!U703</f>
        <v>10.519047619047615</v>
      </c>
      <c r="V53" s="155"/>
      <c r="W53" s="155">
        <f>+'Ark1'!W703</f>
        <v>0</v>
      </c>
      <c r="X53" s="155"/>
      <c r="Y53" s="74">
        <f>+'Ark1'!X703</f>
        <v>17.460317460317459</v>
      </c>
      <c r="Z53" s="74">
        <f>+'Ark1'!Y703</f>
        <v>4.7619047619047636</v>
      </c>
      <c r="AA53" s="74">
        <f>+'Ark1'!Z703</f>
        <v>5.6189830504764879</v>
      </c>
      <c r="AB53" s="155">
        <f>+'Ark1'!Z703</f>
        <v>5.6189830504764879</v>
      </c>
      <c r="AC53" s="55">
        <f>+'Ark1'!AB703</f>
        <v>2.3885592769494202</v>
      </c>
      <c r="AD53" s="55">
        <f>+'Ark1'!AC703</f>
        <v>82.075987310343862</v>
      </c>
      <c r="AE53" s="74">
        <f>+'Ark1'!AD703</f>
        <v>33.515342210653685</v>
      </c>
      <c r="AF53" s="74">
        <f>+'Ark1'!AE703</f>
        <v>49.402531586298437</v>
      </c>
      <c r="AG53" s="74">
        <f>+'Ark1'!AF703</f>
        <v>0.22346765039727581</v>
      </c>
      <c r="AH53" s="155">
        <f t="shared" si="13"/>
        <v>1.9208695652173906</v>
      </c>
      <c r="AI53" s="74">
        <f t="shared" si="14"/>
        <v>10.5</v>
      </c>
      <c r="AJ53" s="47"/>
    </row>
    <row r="54" spans="1:36">
      <c r="A54" s="47"/>
      <c r="B54" s="53">
        <f>+'Ark1'!C704</f>
        <v>2018</v>
      </c>
      <c r="C54" s="53">
        <f>+'Ark1'!I704</f>
        <v>83</v>
      </c>
      <c r="D54" s="54" t="s">
        <v>7</v>
      </c>
      <c r="E54" s="54" t="s">
        <v>434</v>
      </c>
      <c r="F54" s="53">
        <f>+'Ark1'!Q704</f>
        <v>186</v>
      </c>
      <c r="G54" s="53"/>
      <c r="H54" s="74">
        <f>+'Ark1'!R704</f>
        <v>7134</v>
      </c>
      <c r="I54" s="53"/>
      <c r="J54" s="271">
        <f>+'Ark1'!AG704</f>
        <v>24.076980525230024</v>
      </c>
      <c r="K54" s="155"/>
      <c r="L54" s="271">
        <f>+'Ark1'!AH704</f>
        <v>0.42052144659377622</v>
      </c>
      <c r="M54" s="155"/>
      <c r="N54" s="55">
        <f>+'Ark1'!S704</f>
        <v>5.191056910569106</v>
      </c>
      <c r="O54" s="53"/>
      <c r="P54" s="155"/>
      <c r="Q54" s="155"/>
      <c r="R54" s="155"/>
      <c r="S54" s="55">
        <f>+'Ark1'!T704</f>
        <v>4.3608074011774596</v>
      </c>
      <c r="T54" s="53"/>
      <c r="U54" s="155">
        <f>+'Ark1'!U704</f>
        <v>11.585520044855596</v>
      </c>
      <c r="V54" s="155"/>
      <c r="W54" s="155">
        <f>+'Ark1'!W704</f>
        <v>1.163442668909447</v>
      </c>
      <c r="X54" s="155"/>
      <c r="Y54" s="74">
        <f>+'Ark1'!X704</f>
        <v>25.427530137370344</v>
      </c>
      <c r="Z54" s="74">
        <f>+'Ark1'!Y704</f>
        <v>8.6907765629380425</v>
      </c>
      <c r="AA54" s="74">
        <f>+'Ark1'!Z704</f>
        <v>7.3821764057906316</v>
      </c>
      <c r="AB54" s="155">
        <f>+'Ark1'!Z704</f>
        <v>7.3821764057906316</v>
      </c>
      <c r="AC54" s="55">
        <f>+'Ark1'!AB704</f>
        <v>1.9241024234380504</v>
      </c>
      <c r="AD54" s="55">
        <f>+'Ark1'!AC704</f>
        <v>20.675755196760349</v>
      </c>
      <c r="AE54" s="74">
        <f>+'Ark1'!AD704</f>
        <v>52.814296362818531</v>
      </c>
      <c r="AF54" s="74">
        <f>+'Ark1'!AE704</f>
        <v>34.095760872153157</v>
      </c>
      <c r="AG54" s="74">
        <f>+'Ark1'!AF704</f>
        <v>25.305051078320087</v>
      </c>
      <c r="AH54" s="155">
        <f t="shared" si="13"/>
        <v>2.2318229687035838</v>
      </c>
      <c r="AI54" s="74">
        <f t="shared" si="14"/>
        <v>38.354838709677416</v>
      </c>
      <c r="AJ54" s="47"/>
    </row>
    <row r="55" spans="1:36">
      <c r="A55" s="47"/>
      <c r="B55">
        <f>+'Ark1'!C705</f>
        <v>2017</v>
      </c>
      <c r="C55">
        <f>+'Ark1'!I705</f>
        <v>6</v>
      </c>
      <c r="D55" s="3" t="s">
        <v>74</v>
      </c>
      <c r="E55" s="3" t="s">
        <v>433</v>
      </c>
      <c r="F55">
        <f>+'Ark1'!Q705</f>
        <v>132</v>
      </c>
      <c r="H55" s="11">
        <f>+'Ark1'!R705</f>
        <v>5888</v>
      </c>
      <c r="J55" s="202">
        <f>+'Ark1'!AG705</f>
        <v>17.823350841292037</v>
      </c>
      <c r="L55" s="202">
        <f>+'Ark1'!AH705</f>
        <v>0.1358695652173913</v>
      </c>
      <c r="N55" s="1">
        <f>+'Ark1'!S705</f>
        <v>5.0614809782608692</v>
      </c>
      <c r="S55" s="1">
        <f>+'Ark1'!T705</f>
        <v>4.8456182065217392</v>
      </c>
      <c r="U55" s="92">
        <f>+'Ark1'!U705</f>
        <v>10.378396739130457</v>
      </c>
      <c r="W55" s="92">
        <f>+'Ark1'!W705</f>
        <v>1.0869565217391304</v>
      </c>
      <c r="Y55" s="11">
        <f>+'Ark1'!X705</f>
        <v>20.737092391304344</v>
      </c>
      <c r="Z55" s="11">
        <f>+'Ark1'!Y705</f>
        <v>6.0971467391304346</v>
      </c>
      <c r="AA55" s="11">
        <f>+'Ark1'!Z705</f>
        <v>6.8696944951524506</v>
      </c>
      <c r="AB55" s="92">
        <f>+'Ark1'!Z705</f>
        <v>6.8696944951524506</v>
      </c>
      <c r="AC55" s="1">
        <f>+'Ark1'!AB705</f>
        <v>1.5645457775671836</v>
      </c>
      <c r="AD55" s="1">
        <f>+'Ark1'!AC705</f>
        <v>2.6959822412496273</v>
      </c>
      <c r="AE55" s="11">
        <f>+'Ark1'!AD705</f>
        <v>40.276353258797499</v>
      </c>
      <c r="AF55" s="11">
        <f>+'Ark1'!AE705</f>
        <v>45.276241451181185</v>
      </c>
      <c r="AG55" s="11">
        <f>+'Ark1'!AF705</f>
        <v>21.247879903287505</v>
      </c>
      <c r="AH55" s="92">
        <f t="shared" si="13"/>
        <v>2.0504664116502291</v>
      </c>
      <c r="AI55" s="11">
        <f t="shared" si="14"/>
        <v>44.606060606060609</v>
      </c>
      <c r="AJ55" s="47"/>
    </row>
    <row r="56" spans="1:36">
      <c r="A56" s="47"/>
      <c r="B56">
        <f>+'Ark1'!C706</f>
        <v>2017</v>
      </c>
      <c r="C56">
        <f>+'Ark1'!I706</f>
        <v>24</v>
      </c>
      <c r="D56" s="3" t="s">
        <v>74</v>
      </c>
      <c r="E56" s="3" t="s">
        <v>106</v>
      </c>
      <c r="F56">
        <f>+'Ark1'!Q706</f>
        <v>194</v>
      </c>
      <c r="H56" s="11">
        <f>+'Ark1'!R706</f>
        <v>7382</v>
      </c>
      <c r="J56" s="202">
        <f>+'Ark1'!AG706</f>
        <v>26.941499228825379</v>
      </c>
      <c r="L56" s="202">
        <f>+'Ark1'!AH706</f>
        <v>0.32511514494716875</v>
      </c>
      <c r="N56" s="1">
        <f>+'Ark1'!S706</f>
        <v>4.5551341099972911</v>
      </c>
      <c r="S56" s="1">
        <f>+'Ark1'!T706</f>
        <v>4.592386887022486</v>
      </c>
      <c r="U56" s="92">
        <f>+'Ark1'!U706</f>
        <v>12.512855594689803</v>
      </c>
      <c r="W56" s="92">
        <f>+'Ark1'!W706</f>
        <v>1.6120292603630453</v>
      </c>
      <c r="Y56" s="11">
        <f>+'Ark1'!X706</f>
        <v>32.416689244107303</v>
      </c>
      <c r="Z56" s="11">
        <f>+'Ark1'!Y706</f>
        <v>11.636412896234084</v>
      </c>
      <c r="AA56" s="11">
        <f>+'Ark1'!Z706</f>
        <v>7.99731116765044</v>
      </c>
      <c r="AB56" s="92">
        <f>+'Ark1'!Z706</f>
        <v>7.99731116765044</v>
      </c>
      <c r="AC56" s="1">
        <f>+'Ark1'!AB706</f>
        <v>2.0017769180048206</v>
      </c>
      <c r="AD56" s="1">
        <f>+'Ark1'!AC706</f>
        <v>30.63182115229711</v>
      </c>
      <c r="AE56" s="11">
        <f>+'Ark1'!AD706</f>
        <v>42.720406788291513</v>
      </c>
      <c r="AF56" s="11">
        <f>+'Ark1'!AE706</f>
        <v>53.990506412213293</v>
      </c>
      <c r="AG56" s="11">
        <f>+'Ark1'!AF706</f>
        <v>26.639240734726279</v>
      </c>
      <c r="AH56" s="92">
        <f t="shared" si="13"/>
        <v>2.7469785285196013</v>
      </c>
      <c r="AI56" s="11">
        <f t="shared" si="14"/>
        <v>38.051546391752581</v>
      </c>
      <c r="AJ56" s="47"/>
    </row>
    <row r="57" spans="1:36">
      <c r="A57" s="47"/>
      <c r="B57">
        <f>+'Ark1'!C707</f>
        <v>2017</v>
      </c>
      <c r="C57">
        <f>+'Ark1'!I707</f>
        <v>49</v>
      </c>
      <c r="D57" s="3" t="s">
        <v>74</v>
      </c>
      <c r="E57" s="3" t="s">
        <v>107</v>
      </c>
      <c r="F57">
        <f>+'Ark1'!Q707</f>
        <v>127</v>
      </c>
      <c r="H57" s="11">
        <f>+'Ark1'!R707</f>
        <v>4841</v>
      </c>
      <c r="J57" s="202">
        <f>+'Ark1'!AG707</f>
        <v>21.085005378388928</v>
      </c>
      <c r="L57" s="202">
        <f>+'Ark1'!AH707</f>
        <v>0.18591200165255112</v>
      </c>
      <c r="N57" s="1">
        <f>+'Ark1'!S707</f>
        <v>4.7957033670729192</v>
      </c>
      <c r="S57" s="1">
        <f>+'Ark1'!T707</f>
        <v>4.5042346622598641</v>
      </c>
      <c r="U57" s="92">
        <f>+'Ark1'!U707</f>
        <v>14.933009708737893</v>
      </c>
      <c r="W57" s="92">
        <f>+'Ark1'!W707</f>
        <v>2.6234249122082209</v>
      </c>
      <c r="Y57" s="11">
        <f>+'Ark1'!X707</f>
        <v>42.511877711216691</v>
      </c>
      <c r="Z57" s="11">
        <f>+'Ark1'!Y707</f>
        <v>16.195001032844452</v>
      </c>
      <c r="AA57" s="11">
        <f>+'Ark1'!Z707</f>
        <v>7.7340303316005468</v>
      </c>
      <c r="AB57" s="92">
        <f>+'Ark1'!Z707</f>
        <v>7.7340303316005468</v>
      </c>
      <c r="AC57" s="1">
        <f>+'Ark1'!AB707</f>
        <v>2.2806662137005409</v>
      </c>
      <c r="AD57" s="1">
        <f>+'Ark1'!AC707</f>
        <v>17.497056720670837</v>
      </c>
      <c r="AE57" s="11">
        <f>+'Ark1'!AD707</f>
        <v>60.452088168793111</v>
      </c>
      <c r="AF57" s="11">
        <f>+'Ark1'!AE707</f>
        <v>52.227561344178483</v>
      </c>
      <c r="AG57" s="11">
        <f>+'Ark1'!AF707</f>
        <v>17.469596910973976</v>
      </c>
      <c r="AH57" s="92">
        <f t="shared" si="13"/>
        <v>3.1138309786354297</v>
      </c>
      <c r="AI57" s="11">
        <f t="shared" si="14"/>
        <v>38.118110236220474</v>
      </c>
      <c r="AJ57" s="47"/>
    </row>
    <row r="58" spans="1:36">
      <c r="A58" s="47"/>
      <c r="B58">
        <f>+'Ark1'!C708</f>
        <v>2017</v>
      </c>
      <c r="C58">
        <f>+'Ark1'!I708</f>
        <v>80</v>
      </c>
      <c r="D58" s="3" t="s">
        <v>7</v>
      </c>
      <c r="E58" s="3" t="s">
        <v>6</v>
      </c>
      <c r="F58">
        <f>+'Ark1'!Q708</f>
        <v>132</v>
      </c>
      <c r="H58" s="11">
        <f>+'Ark1'!R708</f>
        <v>2628</v>
      </c>
      <c r="J58" s="202">
        <f>+'Ark1'!AG708</f>
        <v>10.237051616200036</v>
      </c>
      <c r="L58" s="202">
        <f>+'Ark1'!AH708</f>
        <v>2.8919330289193304</v>
      </c>
      <c r="N58" s="1">
        <f>+'Ark1'!S708</f>
        <v>4.812404870624051</v>
      </c>
      <c r="S58" s="1">
        <f>+'Ark1'!T708</f>
        <v>4.0494672754946723</v>
      </c>
      <c r="U58" s="92">
        <f>+'Ark1'!U708</f>
        <v>13.355441400304436</v>
      </c>
      <c r="W58" s="92">
        <f>+'Ark1'!W708</f>
        <v>0.60882800608827992</v>
      </c>
      <c r="Y58" s="11">
        <f>+'Ark1'!X708</f>
        <v>32.496194824961954</v>
      </c>
      <c r="Z58" s="11">
        <f>+'Ark1'!Y708</f>
        <v>10.578386605783864</v>
      </c>
      <c r="AA58" s="11">
        <f>+'Ark1'!Z708</f>
        <v>7.2401550273724125</v>
      </c>
      <c r="AB58" s="92">
        <f>+'Ark1'!Z708</f>
        <v>7.2401550273724125</v>
      </c>
      <c r="AC58" s="1">
        <f>+'Ark1'!AB708</f>
        <v>2.0920201773513298</v>
      </c>
      <c r="AD58" s="1">
        <f>+'Ark1'!AC708</f>
        <v>51.860391272038434</v>
      </c>
      <c r="AE58" s="11">
        <f>+'Ark1'!AD708</f>
        <v>66.137429186584683</v>
      </c>
      <c r="AF58" s="11">
        <f>+'Ark1'!AE708</f>
        <v>51.704769676650173</v>
      </c>
      <c r="AG58" s="11">
        <f>+'Ark1'!AF708</f>
        <v>9.4835985709646025</v>
      </c>
      <c r="AH58" s="92">
        <f t="shared" si="13"/>
        <v>2.7752115126116896</v>
      </c>
      <c r="AI58" s="11">
        <f t="shared" si="14"/>
        <v>19.90909090909091</v>
      </c>
      <c r="AJ58" s="47"/>
    </row>
    <row r="59" spans="1:36">
      <c r="A59" s="47"/>
      <c r="B59">
        <f>+'Ark1'!C709</f>
        <v>2017</v>
      </c>
      <c r="C59">
        <f>+'Ark1'!I709</f>
        <v>81</v>
      </c>
      <c r="D59" s="3" t="s">
        <v>7</v>
      </c>
      <c r="E59" s="3" t="s">
        <v>3</v>
      </c>
      <c r="F59">
        <f>+'Ark1'!Q709</f>
        <v>7</v>
      </c>
      <c r="H59" s="11">
        <f>+'Ark1'!R709</f>
        <v>131</v>
      </c>
      <c r="J59" s="202">
        <f>+'Ark1'!AG709</f>
        <v>0.46955901877652689</v>
      </c>
      <c r="L59" s="202">
        <f>+'Ark1'!AH709</f>
        <v>0</v>
      </c>
      <c r="N59" s="1">
        <f>+'Ark1'!S709</f>
        <v>6.9923664122137428</v>
      </c>
      <c r="S59" s="1">
        <f>+'Ark1'!T709</f>
        <v>0</v>
      </c>
      <c r="U59" s="92">
        <f>+'Ark1'!U709</f>
        <v>12.289312977099241</v>
      </c>
      <c r="W59" s="92">
        <f>+'Ark1'!W709</f>
        <v>0</v>
      </c>
      <c r="Y59" s="11">
        <f>+'Ark1'!X709</f>
        <v>12.977099236641219</v>
      </c>
      <c r="Z59" s="11">
        <f>+'Ark1'!Y709</f>
        <v>4.5801526717557248</v>
      </c>
      <c r="AA59" s="11">
        <f>+'Ark1'!Z709</f>
        <v>5.5380743464611308</v>
      </c>
      <c r="AB59" s="92">
        <f>+'Ark1'!Z709</f>
        <v>5.5380743464611308</v>
      </c>
      <c r="AC59" s="1">
        <f>+'Ark1'!AB709</f>
        <v>0</v>
      </c>
      <c r="AD59" s="1">
        <f>+'Ark1'!AC709</f>
        <v>50.008718965320561</v>
      </c>
      <c r="AE59" s="11">
        <f>+'Ark1'!AD709</f>
        <v>0</v>
      </c>
      <c r="AF59" s="11">
        <f>+'Ark1'!AE709</f>
        <v>0</v>
      </c>
      <c r="AG59" s="11">
        <f>+'Ark1'!AF709</f>
        <v>0.4727364584461044</v>
      </c>
      <c r="AH59" s="92">
        <f t="shared" si="13"/>
        <v>1.7575327510917031</v>
      </c>
      <c r="AI59" s="11">
        <f t="shared" si="14"/>
        <v>18.714285714285715</v>
      </c>
      <c r="AJ59" s="47"/>
    </row>
    <row r="60" spans="1:36">
      <c r="A60" s="47"/>
      <c r="B60">
        <f>+'Ark1'!C710</f>
        <v>2017</v>
      </c>
      <c r="C60">
        <f>+'Ark1'!I710</f>
        <v>83</v>
      </c>
      <c r="D60" s="3" t="s">
        <v>7</v>
      </c>
      <c r="E60" s="3" t="s">
        <v>434</v>
      </c>
      <c r="F60">
        <f>+'Ark1'!Q710</f>
        <v>181</v>
      </c>
      <c r="H60" s="11">
        <f>+'Ark1'!R710</f>
        <v>6841</v>
      </c>
      <c r="J60" s="202">
        <f>+'Ark1'!AG710</f>
        <v>23.443533916517087</v>
      </c>
      <c r="L60" s="202">
        <f>+'Ark1'!AH710</f>
        <v>0.71626955123519931</v>
      </c>
      <c r="N60" s="1">
        <f>+'Ark1'!S710</f>
        <v>5.2946937582224809</v>
      </c>
      <c r="S60" s="1">
        <f>+'Ark1'!T710</f>
        <v>4.3862008478292651</v>
      </c>
      <c r="U60" s="92">
        <f>+'Ark1'!U710</f>
        <v>11.749305657067673</v>
      </c>
      <c r="W60" s="92">
        <f>+'Ark1'!W710</f>
        <v>1.3740681186960968</v>
      </c>
      <c r="Y60" s="11">
        <f>+'Ark1'!X710</f>
        <v>27.115918725332545</v>
      </c>
      <c r="Z60" s="11">
        <f>+'Ark1'!Y710</f>
        <v>9.3992106417190477</v>
      </c>
      <c r="AA60" s="11">
        <f>+'Ark1'!Z710</f>
        <v>7.5360543436980416</v>
      </c>
      <c r="AB60" s="92">
        <f>+'Ark1'!Z710</f>
        <v>7.5360543436980416</v>
      </c>
      <c r="AC60" s="1">
        <f>+'Ark1'!AB710</f>
        <v>1.9831057164004089</v>
      </c>
      <c r="AD60" s="1">
        <f>+'Ark1'!AC710</f>
        <v>8.4193279077606995</v>
      </c>
      <c r="AE60" s="11">
        <f>+'Ark1'!AD710</f>
        <v>51.3471321589046</v>
      </c>
      <c r="AF60" s="11">
        <f>+'Ark1'!AE710</f>
        <v>23.236856518579128</v>
      </c>
      <c r="AG60" s="11">
        <f>+'Ark1'!AF710</f>
        <v>24.686947421601527</v>
      </c>
      <c r="AH60" s="92">
        <f t="shared" si="13"/>
        <v>2.2190718091714743</v>
      </c>
      <c r="AI60" s="11">
        <f t="shared" si="14"/>
        <v>37.795580110497241</v>
      </c>
      <c r="AJ60" s="47"/>
    </row>
    <row r="61" spans="1:36">
      <c r="A61" s="47"/>
      <c r="B61" s="53">
        <f>+'Ark1'!C711</f>
        <v>2016</v>
      </c>
      <c r="C61" s="53">
        <f>+'Ark1'!I711</f>
        <v>6</v>
      </c>
      <c r="D61" s="54" t="s">
        <v>74</v>
      </c>
      <c r="E61" s="54" t="s">
        <v>433</v>
      </c>
      <c r="F61" s="53">
        <f>+'Ark1'!Q711</f>
        <v>120</v>
      </c>
      <c r="G61" s="53"/>
      <c r="H61" s="74">
        <f>+'Ark1'!R711</f>
        <v>4765</v>
      </c>
      <c r="I61" s="53"/>
      <c r="J61" s="271">
        <f>+'Ark1'!AG711</f>
        <v>17.827469325579877</v>
      </c>
      <c r="K61" s="155"/>
      <c r="L61" s="271">
        <f>+'Ark1'!AH711</f>
        <v>0.18887722980062965</v>
      </c>
      <c r="M61" s="155"/>
      <c r="N61" s="55">
        <f>+'Ark1'!S711</f>
        <v>5.3685204616998972</v>
      </c>
      <c r="O61" s="53"/>
      <c r="P61" s="155"/>
      <c r="Q61" s="155"/>
      <c r="R61" s="155"/>
      <c r="S61" s="55">
        <f>+'Ark1'!T711</f>
        <v>5.1070304302203562</v>
      </c>
      <c r="T61" s="53"/>
      <c r="U61" s="155">
        <f>+'Ark1'!U711</f>
        <v>10.897649527806921</v>
      </c>
      <c r="V61" s="155"/>
      <c r="W61" s="155">
        <f>+'Ark1'!W711</f>
        <v>1.5739769150052461</v>
      </c>
      <c r="X61" s="155"/>
      <c r="Y61" s="74">
        <f>+'Ark1'!X711</f>
        <v>22.077649527806926</v>
      </c>
      <c r="Z61" s="74">
        <f>+'Ark1'!Y711</f>
        <v>8.2896117523609654</v>
      </c>
      <c r="AA61" s="74">
        <f>+'Ark1'!Z711</f>
        <v>7.3033160068312348</v>
      </c>
      <c r="AB61" s="155">
        <f>+'Ark1'!Z711</f>
        <v>7.3033160068312348</v>
      </c>
      <c r="AC61" s="55">
        <f>+'Ark1'!AB711</f>
        <v>1.6999113908508614</v>
      </c>
      <c r="AD61" s="55">
        <f>+'Ark1'!AC711</f>
        <v>12.102859915461016</v>
      </c>
      <c r="AE61" s="74">
        <f>+'Ark1'!AD711</f>
        <v>47.922466964241934</v>
      </c>
      <c r="AF61" s="74">
        <f>+'Ark1'!AE711</f>
        <v>44.153705615273907</v>
      </c>
      <c r="AG61" s="74">
        <f>+'Ark1'!AF711</f>
        <v>20.644686105454713</v>
      </c>
      <c r="AH61" s="155">
        <f t="shared" si="13"/>
        <v>2.0299167350768133</v>
      </c>
      <c r="AI61" s="74">
        <f t="shared" si="14"/>
        <v>39.708333333333336</v>
      </c>
      <c r="AJ61" s="47"/>
    </row>
    <row r="62" spans="1:36">
      <c r="A62" s="47"/>
      <c r="B62" s="53">
        <f>+'Ark1'!C712</f>
        <v>2016</v>
      </c>
      <c r="C62" s="53">
        <f>+'Ark1'!I712</f>
        <v>24</v>
      </c>
      <c r="D62" s="54" t="s">
        <v>74</v>
      </c>
      <c r="E62" s="54" t="s">
        <v>106</v>
      </c>
      <c r="F62" s="53">
        <f>+'Ark1'!Q712</f>
        <v>197</v>
      </c>
      <c r="G62" s="53"/>
      <c r="H62" s="74">
        <f>+'Ark1'!R712</f>
        <v>6303</v>
      </c>
      <c r="I62" s="53"/>
      <c r="J62" s="271">
        <f>+'Ark1'!AG712</f>
        <v>27.33021396478744</v>
      </c>
      <c r="K62" s="155"/>
      <c r="L62" s="271">
        <f>+'Ark1'!AH712</f>
        <v>0.23798191337458344</v>
      </c>
      <c r="M62" s="155"/>
      <c r="N62" s="55">
        <f>+'Ark1'!S712</f>
        <v>4.6577820085673487</v>
      </c>
      <c r="O62" s="53"/>
      <c r="P62" s="155"/>
      <c r="Q62" s="155"/>
      <c r="R62" s="155"/>
      <c r="S62" s="55">
        <f>+'Ark1'!T712</f>
        <v>4.4221799143265121</v>
      </c>
      <c r="T62" s="53"/>
      <c r="U62" s="155">
        <f>+'Ark1'!U712</f>
        <v>12.629953990163402</v>
      </c>
      <c r="V62" s="155"/>
      <c r="W62" s="155">
        <f>+'Ark1'!W712</f>
        <v>1.0153894970648898</v>
      </c>
      <c r="X62" s="155"/>
      <c r="Y62" s="74">
        <f>+'Ark1'!X712</f>
        <v>32.825638584800885</v>
      </c>
      <c r="Z62" s="74">
        <f>+'Ark1'!Y712</f>
        <v>11.914961129620821</v>
      </c>
      <c r="AA62" s="74">
        <f>+'Ark1'!Z712</f>
        <v>8.0663019300282475</v>
      </c>
      <c r="AB62" s="155">
        <f>+'Ark1'!Z712</f>
        <v>8.0663019300282475</v>
      </c>
      <c r="AC62" s="55">
        <f>+'Ark1'!AB712</f>
        <v>1.8012273588008043</v>
      </c>
      <c r="AD62" s="55">
        <f>+'Ark1'!AC712</f>
        <v>28.82806031097244</v>
      </c>
      <c r="AE62" s="74">
        <f>+'Ark1'!AD712</f>
        <v>46.308692392348362</v>
      </c>
      <c r="AF62" s="74">
        <f>+'Ark1'!AE712</f>
        <v>56.758895574874991</v>
      </c>
      <c r="AG62" s="74">
        <f>+'Ark1'!AF712</f>
        <v>27.30817555565184</v>
      </c>
      <c r="AH62" s="155">
        <f t="shared" si="13"/>
        <v>2.7115811703794512</v>
      </c>
      <c r="AI62" s="74">
        <f t="shared" si="14"/>
        <v>31.99492385786802</v>
      </c>
      <c r="AJ62" s="47"/>
    </row>
    <row r="63" spans="1:36">
      <c r="A63" s="47"/>
      <c r="B63" s="53">
        <f>+'Ark1'!C713</f>
        <v>2016</v>
      </c>
      <c r="C63" s="53">
        <f>+'Ark1'!I713</f>
        <v>49</v>
      </c>
      <c r="D63" s="54" t="s">
        <v>74</v>
      </c>
      <c r="E63" s="54" t="s">
        <v>107</v>
      </c>
      <c r="F63" s="53">
        <f>+'Ark1'!Q713</f>
        <v>117</v>
      </c>
      <c r="G63" s="53"/>
      <c r="H63" s="74">
        <f>+'Ark1'!R713</f>
        <v>3512</v>
      </c>
      <c r="I63" s="53"/>
      <c r="J63" s="271">
        <f>+'Ark1'!AG713</f>
        <v>19.9616584768651</v>
      </c>
      <c r="K63" s="155"/>
      <c r="L63" s="271">
        <f>+'Ark1'!AH713</f>
        <v>0.31321184510250571</v>
      </c>
      <c r="M63" s="155"/>
      <c r="N63" s="55">
        <f>+'Ark1'!S713</f>
        <v>4.8678815489749443</v>
      </c>
      <c r="O63" s="53"/>
      <c r="P63" s="155"/>
      <c r="Q63" s="155"/>
      <c r="R63" s="155"/>
      <c r="S63" s="55">
        <f>+'Ark1'!T713</f>
        <v>4.7796127562642363</v>
      </c>
      <c r="T63" s="53"/>
      <c r="U63" s="155">
        <f>+'Ark1'!U713</f>
        <v>16.555723234624107</v>
      </c>
      <c r="V63" s="155"/>
      <c r="W63" s="155">
        <f>+'Ark1'!W713</f>
        <v>4.3564920273348502</v>
      </c>
      <c r="X63" s="155"/>
      <c r="Y63" s="74">
        <f>+'Ark1'!X713</f>
        <v>50.5979498861048</v>
      </c>
      <c r="Z63" s="74">
        <f>+'Ark1'!Y713</f>
        <v>21.440774487471529</v>
      </c>
      <c r="AA63" s="74">
        <f>+'Ark1'!Z713</f>
        <v>7.7885824999471183</v>
      </c>
      <c r="AB63" s="155">
        <f>+'Ark1'!Z713</f>
        <v>7.7885824999471183</v>
      </c>
      <c r="AC63" s="55">
        <f>+'Ark1'!AB713</f>
        <v>2.4272689332227024</v>
      </c>
      <c r="AD63" s="55">
        <f>+'Ark1'!AC713</f>
        <v>28.022672213493205</v>
      </c>
      <c r="AE63" s="74">
        <f>+'Ark1'!AD713</f>
        <v>62.416994637038847</v>
      </c>
      <c r="AF63" s="74">
        <f>+'Ark1'!AE713</f>
        <v>57.420289341272806</v>
      </c>
      <c r="AG63" s="74">
        <f>+'Ark1'!AF713</f>
        <v>15.215978510463149</v>
      </c>
      <c r="AH63" s="155">
        <f t="shared" si="13"/>
        <v>3.4010119326158077</v>
      </c>
      <c r="AI63" s="74">
        <f t="shared" si="14"/>
        <v>30.017094017094017</v>
      </c>
      <c r="AJ63" s="47"/>
    </row>
    <row r="64" spans="1:36">
      <c r="A64" s="47"/>
      <c r="B64" s="53">
        <f>+'Ark1'!C714</f>
        <v>2016</v>
      </c>
      <c r="C64" s="53">
        <f>+'Ark1'!I714</f>
        <v>80</v>
      </c>
      <c r="D64" s="54" t="s">
        <v>7</v>
      </c>
      <c r="E64" s="54" t="s">
        <v>6</v>
      </c>
      <c r="F64" s="53">
        <f>+'Ark1'!Q714</f>
        <v>135</v>
      </c>
      <c r="G64" s="53"/>
      <c r="H64" s="74">
        <f>+'Ark1'!R714</f>
        <v>2490</v>
      </c>
      <c r="I64" s="53"/>
      <c r="J64" s="271">
        <f>+'Ark1'!AG714</f>
        <v>11.597898769178055</v>
      </c>
      <c r="K64" s="155"/>
      <c r="L64" s="271">
        <f>+'Ark1'!AH714</f>
        <v>2.2489959839357434</v>
      </c>
      <c r="M64" s="155"/>
      <c r="N64" s="55">
        <f>+'Ark1'!S714</f>
        <v>4.9200803212851412</v>
      </c>
      <c r="O64" s="53"/>
      <c r="P64" s="155"/>
      <c r="Q64" s="155"/>
      <c r="R64" s="155"/>
      <c r="S64" s="55">
        <f>+'Ark1'!T714</f>
        <v>4.2783132530120485</v>
      </c>
      <c r="T64" s="53"/>
      <c r="U64" s="155">
        <f>+'Ark1'!U714</f>
        <v>13.567068273092362</v>
      </c>
      <c r="V64" s="155"/>
      <c r="W64" s="155">
        <f>+'Ark1'!W714</f>
        <v>0.44176706827309253</v>
      </c>
      <c r="X64" s="155"/>
      <c r="Y64" s="74">
        <f>+'Ark1'!X714</f>
        <v>37.028112449799195</v>
      </c>
      <c r="Z64" s="74">
        <f>+'Ark1'!Y714</f>
        <v>10.923694779116468</v>
      </c>
      <c r="AA64" s="74">
        <f>+'Ark1'!Z714</f>
        <v>7.5064999838398254</v>
      </c>
      <c r="AB64" s="155">
        <f>+'Ark1'!Z714</f>
        <v>7.5064999838398254</v>
      </c>
      <c r="AC64" s="55">
        <f>+'Ark1'!AB714</f>
        <v>2.045283428642342</v>
      </c>
      <c r="AD64" s="55">
        <f>+'Ark1'!AC714</f>
        <v>53.611669134424957</v>
      </c>
      <c r="AE64" s="74">
        <f>+'Ark1'!AD714</f>
        <v>60.441445453301746</v>
      </c>
      <c r="AF64" s="74">
        <f>+'Ark1'!AE714</f>
        <v>58.27698898441848</v>
      </c>
      <c r="AG64" s="74">
        <f>+'Ark1'!AF714</f>
        <v>10.788094103375077</v>
      </c>
      <c r="AH64" s="155">
        <f t="shared" si="13"/>
        <v>2.7574891845563609</v>
      </c>
      <c r="AI64" s="74">
        <f t="shared" si="14"/>
        <v>18.444444444444443</v>
      </c>
      <c r="AJ64" s="47"/>
    </row>
    <row r="65" spans="1:36">
      <c r="A65" s="47"/>
      <c r="B65" s="53">
        <f>+'Ark1'!C715</f>
        <v>2016</v>
      </c>
      <c r="C65" s="53">
        <f>+'Ark1'!I715</f>
        <v>81</v>
      </c>
      <c r="D65" s="54" t="s">
        <v>7</v>
      </c>
      <c r="E65" s="54" t="s">
        <v>3</v>
      </c>
      <c r="F65" s="53">
        <f>+'Ark1'!Q715</f>
        <v>6</v>
      </c>
      <c r="G65" s="53"/>
      <c r="H65" s="74">
        <f>+'Ark1'!R715</f>
        <v>217</v>
      </c>
      <c r="I65" s="53"/>
      <c r="J65" s="271">
        <f>+'Ark1'!AG715</f>
        <v>0.95970535253568034</v>
      </c>
      <c r="K65" s="155"/>
      <c r="L65" s="271">
        <f>+'Ark1'!AH715</f>
        <v>0</v>
      </c>
      <c r="M65" s="155"/>
      <c r="N65" s="55">
        <f>+'Ark1'!S715</f>
        <v>6.9493087557603692</v>
      </c>
      <c r="O65" s="53"/>
      <c r="P65" s="155"/>
      <c r="Q65" s="155"/>
      <c r="R65" s="155"/>
      <c r="S65" s="55">
        <f>+'Ark1'!T715</f>
        <v>0</v>
      </c>
      <c r="T65" s="53"/>
      <c r="U65" s="155">
        <f>+'Ark1'!U715</f>
        <v>12.88202764976959</v>
      </c>
      <c r="V65" s="155"/>
      <c r="W65" s="155">
        <f>+'Ark1'!W715</f>
        <v>0</v>
      </c>
      <c r="X65" s="155"/>
      <c r="Y65" s="74">
        <f>+'Ark1'!X715</f>
        <v>12.44239631336406</v>
      </c>
      <c r="Z65" s="74">
        <f>+'Ark1'!Y715</f>
        <v>3.2258064516129026</v>
      </c>
      <c r="AA65" s="74">
        <f>+'Ark1'!Z715</f>
        <v>4.0367664592145989</v>
      </c>
      <c r="AB65" s="155">
        <f>+'Ark1'!Z715</f>
        <v>4.0367664592145989</v>
      </c>
      <c r="AC65" s="55">
        <f>+'Ark1'!AB715</f>
        <v>0</v>
      </c>
      <c r="AD65" s="55">
        <f>+'Ark1'!AC715</f>
        <v>40.884770979215041</v>
      </c>
      <c r="AE65" s="74">
        <f>+'Ark1'!AD715</f>
        <v>0</v>
      </c>
      <c r="AF65" s="74">
        <f>+'Ark1'!AE715</f>
        <v>0</v>
      </c>
      <c r="AG65" s="74">
        <f>+'Ark1'!AF715</f>
        <v>0.94016723712144179</v>
      </c>
      <c r="AH65" s="155">
        <f t="shared" si="13"/>
        <v>1.8537135278514594</v>
      </c>
      <c r="AI65" s="74">
        <f t="shared" si="14"/>
        <v>36.166666666666664</v>
      </c>
      <c r="AJ65" s="47"/>
    </row>
    <row r="66" spans="1:36">
      <c r="A66" s="47"/>
      <c r="B66" s="53">
        <f>+'Ark1'!C716</f>
        <v>2016</v>
      </c>
      <c r="C66" s="53">
        <f>+'Ark1'!I716</f>
        <v>83</v>
      </c>
      <c r="D66" s="54" t="s">
        <v>7</v>
      </c>
      <c r="E66" s="54" t="s">
        <v>434</v>
      </c>
      <c r="F66" s="53">
        <f>+'Ark1'!Q716</f>
        <v>154</v>
      </c>
      <c r="G66" s="53"/>
      <c r="H66" s="74">
        <f>+'Ark1'!R716</f>
        <v>5794</v>
      </c>
      <c r="I66" s="53"/>
      <c r="J66" s="271">
        <f>+'Ark1'!AG716</f>
        <v>22.323054111053835</v>
      </c>
      <c r="K66" s="155"/>
      <c r="L66" s="271">
        <f>+'Ark1'!AH716</f>
        <v>0.34518467380048329</v>
      </c>
      <c r="M66" s="155"/>
      <c r="N66" s="55">
        <f>+'Ark1'!S716</f>
        <v>5.4680704176734549</v>
      </c>
      <c r="O66" s="53"/>
      <c r="P66" s="155"/>
      <c r="Q66" s="155"/>
      <c r="R66" s="155"/>
      <c r="S66" s="55">
        <f>+'Ark1'!T716</f>
        <v>4.2233344839489124</v>
      </c>
      <c r="T66" s="53"/>
      <c r="U66" s="155">
        <f>+'Ark1'!U716</f>
        <v>11.222281670693844</v>
      </c>
      <c r="V66" s="155"/>
      <c r="W66" s="155">
        <f>+'Ark1'!W716</f>
        <v>1.0010355540214015</v>
      </c>
      <c r="X66" s="155"/>
      <c r="Y66" s="74">
        <f>+'Ark1'!X716</f>
        <v>25.043148084225059</v>
      </c>
      <c r="Z66" s="74">
        <f>+'Ark1'!Y716</f>
        <v>10.614428719364861</v>
      </c>
      <c r="AA66" s="74">
        <f>+'Ark1'!Z716</f>
        <v>7.8753294218710526</v>
      </c>
      <c r="AB66" s="155">
        <f>+'Ark1'!Z716</f>
        <v>7.8753294218710526</v>
      </c>
      <c r="AC66" s="55">
        <f>+'Ark1'!AB716</f>
        <v>1.9533304086859156</v>
      </c>
      <c r="AD66" s="55">
        <f>+'Ark1'!AC716</f>
        <v>9.9330645423392578</v>
      </c>
      <c r="AE66" s="74">
        <f>+'Ark1'!AD716</f>
        <v>55.150429618501477</v>
      </c>
      <c r="AF66" s="74">
        <f>+'Ark1'!AE716</f>
        <v>34.148905630694294</v>
      </c>
      <c r="AG66" s="74">
        <f>+'Ark1'!AF716</f>
        <v>25.102898487933796</v>
      </c>
      <c r="AH66" s="155">
        <f t="shared" si="13"/>
        <v>2.0523293983965702</v>
      </c>
      <c r="AI66" s="74">
        <f t="shared" si="14"/>
        <v>37.623376623376622</v>
      </c>
      <c r="AJ66" s="47"/>
    </row>
    <row r="67" spans="1:3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</row>
    <row r="68" spans="1:36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</row>
    <row r="69" spans="1:36">
      <c r="J69"/>
      <c r="K69"/>
      <c r="L69"/>
      <c r="M69"/>
      <c r="P69"/>
      <c r="Q69"/>
      <c r="R69"/>
      <c r="U69"/>
      <c r="V69"/>
      <c r="W69"/>
      <c r="X69"/>
      <c r="Y69"/>
      <c r="Z69"/>
      <c r="AA69"/>
      <c r="AB69"/>
      <c r="AE69"/>
      <c r="AF69"/>
      <c r="AG69"/>
      <c r="AH69"/>
      <c r="AI69"/>
    </row>
    <row r="70" spans="1:36">
      <c r="J70"/>
      <c r="K70"/>
      <c r="L70"/>
      <c r="M70"/>
      <c r="P70"/>
      <c r="Q70"/>
      <c r="R70"/>
      <c r="U70"/>
      <c r="V70"/>
      <c r="W70"/>
      <c r="X70"/>
      <c r="Y70"/>
      <c r="Z70"/>
      <c r="AA70"/>
      <c r="AB70"/>
      <c r="AE70"/>
      <c r="AF70"/>
      <c r="AG70"/>
      <c r="AH70"/>
      <c r="AI70"/>
    </row>
    <row r="71" spans="1:36">
      <c r="J71"/>
      <c r="K71"/>
      <c r="L71"/>
      <c r="M71"/>
      <c r="P71"/>
      <c r="Q71"/>
      <c r="R71"/>
      <c r="U71"/>
      <c r="V71"/>
      <c r="W71"/>
      <c r="X71"/>
      <c r="Y71"/>
      <c r="Z71"/>
      <c r="AA71"/>
      <c r="AB71"/>
      <c r="AE71"/>
      <c r="AF71"/>
      <c r="AG71"/>
      <c r="AH71"/>
      <c r="AI71"/>
    </row>
    <row r="72" spans="1:36">
      <c r="J72"/>
      <c r="K72"/>
      <c r="L72"/>
      <c r="M72"/>
      <c r="P72"/>
      <c r="Q72"/>
      <c r="R72"/>
      <c r="U72"/>
      <c r="V72"/>
      <c r="W72"/>
      <c r="X72"/>
      <c r="Y72"/>
      <c r="Z72"/>
      <c r="AA72"/>
      <c r="AB72"/>
      <c r="AE72"/>
      <c r="AF72"/>
      <c r="AG72"/>
      <c r="AH72"/>
      <c r="AI72"/>
    </row>
    <row r="73" spans="1:36">
      <c r="J73"/>
      <c r="K73"/>
      <c r="L73"/>
      <c r="M73"/>
      <c r="P73"/>
      <c r="Q73"/>
      <c r="R73"/>
      <c r="U73"/>
      <c r="V73"/>
      <c r="W73"/>
      <c r="X73"/>
      <c r="Y73"/>
      <c r="Z73"/>
      <c r="AA73"/>
      <c r="AB73"/>
      <c r="AE73"/>
      <c r="AF73"/>
      <c r="AG73"/>
      <c r="AH73"/>
      <c r="AI73"/>
    </row>
    <row r="74" spans="1:36">
      <c r="J74"/>
      <c r="K74"/>
      <c r="L74"/>
      <c r="M74"/>
      <c r="P74"/>
      <c r="Q74"/>
      <c r="R74"/>
      <c r="U74"/>
      <c r="V74"/>
      <c r="W74"/>
      <c r="X74"/>
      <c r="Y74"/>
      <c r="Z74"/>
      <c r="AA74"/>
      <c r="AB74"/>
      <c r="AE74"/>
      <c r="AF74"/>
      <c r="AG74"/>
      <c r="AH74"/>
      <c r="AI74"/>
    </row>
    <row r="75" spans="1:36">
      <c r="J75"/>
      <c r="K75"/>
      <c r="L75"/>
      <c r="M75"/>
      <c r="P75"/>
      <c r="Q75"/>
      <c r="R75"/>
      <c r="U75"/>
      <c r="V75"/>
      <c r="W75"/>
      <c r="X75"/>
      <c r="Y75"/>
      <c r="Z75"/>
      <c r="AA75"/>
      <c r="AB75"/>
      <c r="AE75"/>
      <c r="AF75"/>
      <c r="AG75"/>
      <c r="AH75"/>
      <c r="AI75"/>
    </row>
    <row r="76" spans="1:36">
      <c r="J76"/>
      <c r="K76"/>
      <c r="L76"/>
      <c r="M76"/>
      <c r="P76"/>
      <c r="Q76"/>
      <c r="R76"/>
      <c r="U76"/>
      <c r="V76"/>
      <c r="W76"/>
      <c r="X76"/>
      <c r="Y76"/>
      <c r="Z76"/>
      <c r="AA76"/>
      <c r="AB76"/>
      <c r="AE76"/>
      <c r="AF76"/>
      <c r="AG76"/>
      <c r="AH76"/>
      <c r="AI76"/>
    </row>
    <row r="77" spans="1:36">
      <c r="J77"/>
      <c r="K77"/>
      <c r="L77"/>
      <c r="M77"/>
      <c r="P77"/>
      <c r="Q77"/>
      <c r="R77"/>
      <c r="U77"/>
      <c r="V77"/>
      <c r="W77"/>
      <c r="X77"/>
      <c r="Y77"/>
      <c r="Z77"/>
      <c r="AA77"/>
      <c r="AB77"/>
      <c r="AE77"/>
      <c r="AF77"/>
      <c r="AG77"/>
      <c r="AH77"/>
      <c r="AI77"/>
    </row>
    <row r="78" spans="1:36">
      <c r="J78"/>
      <c r="K78"/>
      <c r="L78"/>
      <c r="M78"/>
      <c r="P78"/>
      <c r="Q78"/>
      <c r="R78"/>
      <c r="U78"/>
      <c r="V78"/>
      <c r="W78"/>
      <c r="X78"/>
      <c r="Y78"/>
      <c r="Z78"/>
      <c r="AA78"/>
      <c r="AB78"/>
      <c r="AE78"/>
      <c r="AF78"/>
      <c r="AG78"/>
      <c r="AH78"/>
      <c r="AI78"/>
    </row>
    <row r="79" spans="1:36">
      <c r="J79"/>
      <c r="K79"/>
      <c r="L79"/>
      <c r="M79"/>
      <c r="P79"/>
      <c r="Q79"/>
      <c r="R79"/>
      <c r="U79"/>
      <c r="V79"/>
      <c r="W79"/>
      <c r="X79"/>
      <c r="Y79"/>
      <c r="Z79"/>
      <c r="AA79"/>
      <c r="AB79"/>
      <c r="AE79"/>
      <c r="AF79"/>
      <c r="AG79"/>
      <c r="AH79"/>
      <c r="AI79"/>
    </row>
    <row r="80" spans="1:36">
      <c r="J80"/>
      <c r="K80"/>
      <c r="L80"/>
      <c r="M80"/>
      <c r="P80"/>
      <c r="Q80"/>
      <c r="R80"/>
      <c r="U80"/>
      <c r="V80"/>
      <c r="W80"/>
      <c r="X80"/>
      <c r="Y80"/>
      <c r="Z80"/>
      <c r="AA80"/>
      <c r="AB80"/>
      <c r="AE80"/>
      <c r="AF80"/>
      <c r="AG80"/>
      <c r="AH80"/>
      <c r="AI80"/>
    </row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1:45">
      <c r="J129"/>
      <c r="K129"/>
      <c r="L129"/>
      <c r="M129"/>
      <c r="P129"/>
      <c r="Q129"/>
      <c r="R129"/>
      <c r="U129"/>
      <c r="V129"/>
      <c r="W129"/>
      <c r="X129"/>
      <c r="Y129"/>
      <c r="Z129"/>
      <c r="AA129"/>
      <c r="AB129"/>
      <c r="AE129"/>
      <c r="AF129"/>
      <c r="AG129"/>
      <c r="AH129"/>
      <c r="AI129"/>
    </row>
    <row r="130" spans="1:45">
      <c r="J130"/>
      <c r="K130"/>
      <c r="L130"/>
      <c r="M130"/>
      <c r="P130"/>
      <c r="Q130"/>
      <c r="R130"/>
      <c r="U130"/>
      <c r="V130"/>
      <c r="W130"/>
      <c r="X130"/>
      <c r="Y130"/>
      <c r="Z130"/>
      <c r="AA130"/>
      <c r="AB130"/>
      <c r="AE130"/>
      <c r="AF130"/>
      <c r="AG130"/>
      <c r="AH130"/>
      <c r="AI130"/>
    </row>
    <row r="131" spans="1:45">
      <c r="J131"/>
      <c r="K131"/>
      <c r="L131"/>
      <c r="M131"/>
      <c r="P131"/>
      <c r="Q131"/>
      <c r="R131"/>
      <c r="U131"/>
      <c r="V131"/>
      <c r="W131"/>
      <c r="X131"/>
      <c r="Y131"/>
      <c r="Z131"/>
      <c r="AA131"/>
      <c r="AB131"/>
      <c r="AE131"/>
      <c r="AF131"/>
      <c r="AG131"/>
      <c r="AH131"/>
      <c r="AI131"/>
    </row>
    <row r="132" spans="1:45">
      <c r="J132"/>
      <c r="K132"/>
      <c r="L132"/>
      <c r="M132"/>
      <c r="P132"/>
      <c r="Q132"/>
      <c r="R132"/>
      <c r="U132"/>
      <c r="V132"/>
      <c r="W132"/>
      <c r="X132"/>
      <c r="Y132"/>
      <c r="Z132"/>
      <c r="AA132"/>
      <c r="AB132"/>
      <c r="AE132"/>
      <c r="AF132"/>
      <c r="AG132"/>
      <c r="AH132"/>
      <c r="AI132"/>
    </row>
    <row r="133" spans="1:45">
      <c r="J133"/>
      <c r="K133"/>
      <c r="L133"/>
      <c r="M133"/>
      <c r="P133"/>
      <c r="Q133"/>
      <c r="R133"/>
      <c r="U133"/>
      <c r="V133"/>
      <c r="W133"/>
      <c r="X133"/>
      <c r="Y133"/>
      <c r="Z133"/>
      <c r="AA133"/>
      <c r="AB133"/>
      <c r="AE133"/>
      <c r="AF133"/>
      <c r="AG133"/>
      <c r="AH133"/>
      <c r="AI133"/>
    </row>
    <row r="134" spans="1:45">
      <c r="J134"/>
      <c r="K134"/>
      <c r="L134"/>
      <c r="M134"/>
      <c r="P134"/>
      <c r="Q134"/>
      <c r="R134"/>
      <c r="U134"/>
      <c r="V134"/>
      <c r="W134"/>
      <c r="X134"/>
      <c r="Y134"/>
      <c r="Z134"/>
      <c r="AA134"/>
      <c r="AB134"/>
      <c r="AE134"/>
      <c r="AF134"/>
      <c r="AG134"/>
      <c r="AH134"/>
      <c r="AI134"/>
    </row>
    <row r="135" spans="1:45">
      <c r="J135"/>
      <c r="K135"/>
      <c r="L135"/>
      <c r="M135"/>
      <c r="P135"/>
      <c r="Q135"/>
      <c r="R135"/>
      <c r="U135"/>
      <c r="V135"/>
      <c r="W135"/>
      <c r="X135"/>
      <c r="Y135"/>
      <c r="Z135"/>
      <c r="AA135"/>
      <c r="AB135"/>
      <c r="AE135"/>
      <c r="AF135"/>
      <c r="AG135"/>
      <c r="AH135"/>
      <c r="AI135"/>
    </row>
    <row r="136" spans="1:4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3"/>
      <c r="AS136" s="13"/>
    </row>
    <row r="137" spans="1:45">
      <c r="O137" s="3"/>
      <c r="S137" s="3"/>
      <c r="T137" s="3"/>
      <c r="U137" s="58"/>
      <c r="W137" s="58"/>
      <c r="X137" s="194"/>
      <c r="Y137" s="16"/>
      <c r="Z137" s="202"/>
      <c r="AA137" s="16"/>
      <c r="AC137" s="3"/>
      <c r="AD137" s="1"/>
      <c r="AE137" s="16"/>
      <c r="AG137" s="16"/>
      <c r="AI137" s="16"/>
      <c r="AJ137" s="1"/>
      <c r="AK137" s="1"/>
      <c r="AL137" s="1"/>
      <c r="AM137" s="1"/>
      <c r="AN137" s="1"/>
      <c r="AO137" s="1"/>
      <c r="AP137" s="1"/>
      <c r="AR137" s="13"/>
      <c r="AS137" s="13"/>
    </row>
    <row r="138" spans="1:45">
      <c r="O138" s="3"/>
      <c r="S138" s="3"/>
      <c r="T138" s="3"/>
      <c r="U138" s="58"/>
      <c r="W138" s="58"/>
      <c r="X138" s="194"/>
      <c r="Y138" s="16"/>
      <c r="Z138" s="202"/>
      <c r="AA138" s="16"/>
      <c r="AC138" s="3"/>
      <c r="AD138" s="1"/>
      <c r="AE138" s="16"/>
      <c r="AG138" s="16"/>
      <c r="AI138" s="16"/>
      <c r="AJ138" s="1"/>
      <c r="AK138" s="1"/>
      <c r="AL138" s="1"/>
      <c r="AM138" s="1"/>
      <c r="AN138" s="1"/>
      <c r="AO138" s="1"/>
      <c r="AP138" s="1"/>
      <c r="AR138" s="13"/>
      <c r="AS138" s="13"/>
    </row>
    <row r="139" spans="1:45">
      <c r="O139" s="3"/>
      <c r="S139" s="3"/>
      <c r="T139" s="3"/>
      <c r="U139" s="58"/>
      <c r="W139" s="58"/>
      <c r="X139" s="194"/>
      <c r="Y139" s="16"/>
      <c r="Z139" s="202"/>
      <c r="AA139" s="16"/>
      <c r="AC139" s="3"/>
      <c r="AD139" s="1"/>
      <c r="AE139" s="16"/>
      <c r="AG139" s="16"/>
      <c r="AI139" s="16"/>
      <c r="AJ139" s="1"/>
      <c r="AK139" s="1"/>
      <c r="AL139" s="1"/>
      <c r="AM139" s="1"/>
      <c r="AN139" s="1"/>
      <c r="AO139" s="1"/>
      <c r="AP139" s="1"/>
      <c r="AR139" s="13"/>
      <c r="AS139" s="13"/>
    </row>
    <row r="140" spans="1:45">
      <c r="O140" s="3"/>
      <c r="S140" s="3"/>
      <c r="T140" s="3"/>
      <c r="U140" s="58"/>
      <c r="W140" s="58"/>
      <c r="X140" s="194"/>
      <c r="Y140" s="16"/>
      <c r="Z140" s="202"/>
      <c r="AA140" s="16"/>
      <c r="AC140" s="3"/>
      <c r="AD140" s="1"/>
      <c r="AE140" s="16"/>
      <c r="AG140" s="16"/>
      <c r="AI140" s="16"/>
      <c r="AJ140" s="1"/>
      <c r="AK140" s="1"/>
      <c r="AL140" s="1"/>
      <c r="AM140" s="1"/>
      <c r="AN140" s="1"/>
      <c r="AO140" s="1"/>
      <c r="AP140" s="1"/>
      <c r="AR140" s="13"/>
      <c r="AS140" s="13"/>
    </row>
    <row r="141" spans="1:45">
      <c r="O141" s="3"/>
      <c r="S141" s="3"/>
      <c r="T141" s="3"/>
      <c r="U141" s="58"/>
      <c r="W141" s="58"/>
      <c r="X141" s="194"/>
      <c r="Y141" s="16"/>
      <c r="Z141" s="202"/>
      <c r="AA141" s="16"/>
      <c r="AC141" s="3"/>
      <c r="AD141" s="1"/>
      <c r="AE141" s="16"/>
      <c r="AG141" s="16"/>
      <c r="AI141" s="16"/>
      <c r="AJ141" s="1"/>
      <c r="AK141" s="1"/>
      <c r="AL141" s="1"/>
      <c r="AM141" s="1"/>
      <c r="AN141" s="1"/>
      <c r="AO141" s="1"/>
      <c r="AP141" s="1"/>
      <c r="AR141" s="13"/>
      <c r="AS141" s="13"/>
    </row>
    <row r="142" spans="1:45">
      <c r="O142" s="3"/>
      <c r="S142" s="3"/>
      <c r="T142" s="3"/>
      <c r="U142" s="58"/>
      <c r="W142" s="58"/>
      <c r="X142" s="194"/>
      <c r="Y142" s="16"/>
      <c r="Z142" s="202"/>
      <c r="AA142" s="16"/>
      <c r="AC142" s="3"/>
      <c r="AD142" s="1"/>
      <c r="AE142" s="16"/>
      <c r="AG142" s="16"/>
      <c r="AI142" s="16"/>
      <c r="AJ142" s="1"/>
      <c r="AK142" s="1"/>
      <c r="AL142" s="1"/>
      <c r="AM142" s="1"/>
      <c r="AN142" s="1"/>
      <c r="AO142" s="1"/>
      <c r="AP142" s="1"/>
      <c r="AR142" s="13"/>
      <c r="AS142" s="13"/>
    </row>
    <row r="143" spans="1:45">
      <c r="O143" s="3"/>
      <c r="S143" s="3"/>
      <c r="T143" s="3"/>
      <c r="U143" s="58"/>
      <c r="W143" s="58"/>
      <c r="X143" s="194"/>
      <c r="Y143" s="16"/>
      <c r="Z143" s="202"/>
      <c r="AA143" s="16"/>
      <c r="AC143" s="3"/>
      <c r="AD143" s="1"/>
      <c r="AE143" s="16"/>
      <c r="AG143" s="16"/>
      <c r="AI143" s="16"/>
      <c r="AJ143" s="1"/>
      <c r="AK143" s="1"/>
      <c r="AL143" s="1"/>
      <c r="AM143" s="1"/>
      <c r="AN143" s="1"/>
      <c r="AO143" s="1"/>
      <c r="AP143" s="1"/>
      <c r="AR143" s="13"/>
      <c r="AS143" s="13"/>
    </row>
    <row r="144" spans="1:45">
      <c r="O144" s="3"/>
      <c r="S144" s="3"/>
      <c r="T144" s="3"/>
      <c r="U144" s="58"/>
      <c r="W144" s="58"/>
      <c r="X144" s="194"/>
      <c r="Y144" s="16"/>
      <c r="Z144" s="202"/>
      <c r="AA144" s="16"/>
      <c r="AC144" s="3"/>
      <c r="AD144" s="1"/>
      <c r="AE144" s="16"/>
      <c r="AG144" s="16"/>
      <c r="AI144" s="16"/>
      <c r="AJ144" s="1"/>
      <c r="AK144" s="1"/>
      <c r="AL144" s="1"/>
      <c r="AM144" s="1"/>
      <c r="AN144" s="1"/>
      <c r="AO144" s="1"/>
      <c r="AP144" s="1"/>
      <c r="AR144" s="13"/>
      <c r="AS144" s="13"/>
    </row>
    <row r="145" spans="15:45">
      <c r="O145" s="3"/>
      <c r="S145" s="3"/>
      <c r="T145" s="3"/>
      <c r="U145" s="58"/>
      <c r="W145" s="58"/>
      <c r="X145" s="194"/>
      <c r="Y145" s="16"/>
      <c r="Z145" s="202"/>
      <c r="AA145" s="16"/>
      <c r="AC145" s="3"/>
      <c r="AD145" s="1"/>
      <c r="AE145" s="16"/>
      <c r="AG145" s="16"/>
      <c r="AI145" s="16"/>
      <c r="AJ145" s="1"/>
      <c r="AK145" s="1"/>
      <c r="AL145" s="1"/>
      <c r="AM145" s="1"/>
      <c r="AN145" s="1"/>
      <c r="AO145" s="1"/>
      <c r="AP145" s="1"/>
      <c r="AR145" s="13"/>
      <c r="AS145" s="13"/>
    </row>
    <row r="146" spans="15:45">
      <c r="O146" s="3"/>
      <c r="S146" s="3"/>
      <c r="T146" s="3"/>
      <c r="U146" s="58"/>
      <c r="W146" s="58"/>
      <c r="X146" s="194"/>
      <c r="Y146" s="16"/>
      <c r="Z146" s="202"/>
      <c r="AA146" s="16"/>
      <c r="AC146" s="3"/>
      <c r="AD146" s="1"/>
      <c r="AE146" s="16"/>
      <c r="AG146" s="16"/>
      <c r="AI146" s="16"/>
      <c r="AJ146" s="1"/>
      <c r="AK146" s="1"/>
      <c r="AL146" s="1"/>
      <c r="AM146" s="1"/>
      <c r="AN146" s="1"/>
      <c r="AO146" s="1"/>
      <c r="AP146" s="1"/>
      <c r="AR146" s="13"/>
      <c r="AS146" s="13"/>
    </row>
    <row r="147" spans="15:45">
      <c r="O147" s="3"/>
      <c r="S147" s="3"/>
      <c r="T147" s="3"/>
      <c r="U147" s="58"/>
      <c r="W147" s="58"/>
      <c r="X147" s="194"/>
      <c r="Y147" s="16"/>
      <c r="Z147" s="202"/>
      <c r="AA147" s="16"/>
      <c r="AC147" s="3"/>
      <c r="AD147" s="1"/>
      <c r="AE147" s="16"/>
      <c r="AG147" s="16"/>
      <c r="AI147" s="16"/>
      <c r="AJ147" s="1"/>
      <c r="AK147" s="1"/>
      <c r="AL147" s="1"/>
      <c r="AM147" s="1"/>
      <c r="AN147" s="1"/>
      <c r="AO147" s="1"/>
      <c r="AP147" s="1"/>
      <c r="AR147" s="13"/>
      <c r="AS147" s="13"/>
    </row>
    <row r="148" spans="15:45">
      <c r="O148" s="3"/>
      <c r="S148" s="3"/>
      <c r="T148" s="3"/>
      <c r="U148" s="58"/>
      <c r="W148" s="58"/>
      <c r="X148" s="194"/>
      <c r="Y148" s="16"/>
      <c r="Z148" s="202"/>
      <c r="AA148" s="16"/>
      <c r="AC148" s="3"/>
      <c r="AD148" s="1"/>
      <c r="AE148" s="16"/>
      <c r="AG148" s="16"/>
      <c r="AI148" s="16"/>
      <c r="AJ148" s="1"/>
      <c r="AK148" s="1"/>
      <c r="AL148" s="1"/>
      <c r="AM148" s="1"/>
      <c r="AN148" s="1"/>
      <c r="AO148" s="1"/>
      <c r="AP148" s="1"/>
      <c r="AR148" s="13"/>
      <c r="AS148" s="13"/>
    </row>
    <row r="149" spans="15:45">
      <c r="O149" s="3"/>
      <c r="S149" s="3"/>
      <c r="T149" s="3"/>
      <c r="U149" s="58"/>
      <c r="W149" s="58"/>
      <c r="X149" s="194"/>
      <c r="Y149" s="16"/>
      <c r="Z149" s="202"/>
      <c r="AA149" s="16"/>
      <c r="AC149" s="3"/>
      <c r="AD149" s="1"/>
      <c r="AE149" s="16"/>
      <c r="AG149" s="16"/>
      <c r="AI149" s="16"/>
      <c r="AJ149" s="1"/>
      <c r="AK149" s="1"/>
      <c r="AL149" s="1"/>
      <c r="AM149" s="1"/>
      <c r="AN149" s="1"/>
      <c r="AO149" s="1"/>
      <c r="AP149" s="1"/>
      <c r="AR149" s="13"/>
      <c r="AS149" s="13"/>
    </row>
    <row r="150" spans="15:45">
      <c r="AR150" s="13"/>
      <c r="AS150" s="13"/>
    </row>
    <row r="151" spans="15:45">
      <c r="AR151" s="13"/>
      <c r="AS151" s="13"/>
    </row>
    <row r="152" spans="15:45">
      <c r="O152" s="3"/>
      <c r="S152" s="3"/>
      <c r="T152" s="3"/>
      <c r="U152" s="58"/>
      <c r="W152" s="58"/>
      <c r="X152" s="194"/>
      <c r="Y152" s="16"/>
      <c r="Z152" s="202"/>
      <c r="AA152" s="16"/>
      <c r="AC152" s="3"/>
      <c r="AD152" s="1"/>
      <c r="AE152" s="16"/>
      <c r="AG152" s="16"/>
      <c r="AI152" s="16"/>
      <c r="AJ152" s="1"/>
      <c r="AK152" s="1"/>
      <c r="AL152" s="1"/>
      <c r="AM152" s="1"/>
      <c r="AN152" s="1"/>
      <c r="AO152" s="1"/>
      <c r="AP152" s="1"/>
      <c r="AR152" s="13"/>
      <c r="AS152" s="13"/>
    </row>
    <row r="153" spans="15:45">
      <c r="O153" s="3"/>
      <c r="S153" s="3"/>
      <c r="T153" s="3"/>
      <c r="U153" s="58"/>
      <c r="W153" s="58"/>
      <c r="X153" s="194"/>
      <c r="Y153" s="16"/>
      <c r="Z153" s="202"/>
      <c r="AA153" s="16"/>
      <c r="AC153" s="3"/>
      <c r="AD153" s="1"/>
      <c r="AE153" s="16"/>
      <c r="AG153" s="16"/>
      <c r="AI153" s="16"/>
      <c r="AJ153" s="1"/>
      <c r="AK153" s="1"/>
      <c r="AL153" s="1"/>
      <c r="AM153" s="1"/>
      <c r="AN153" s="1"/>
      <c r="AO153" s="1"/>
      <c r="AP153" s="1"/>
      <c r="AR153" s="13"/>
      <c r="AS153" s="13"/>
    </row>
    <row r="154" spans="15:45">
      <c r="O154" s="3"/>
      <c r="S154" s="3"/>
      <c r="T154" s="3"/>
      <c r="U154" s="58"/>
      <c r="W154" s="58"/>
      <c r="X154" s="194"/>
      <c r="Y154" s="16"/>
      <c r="Z154" s="202"/>
      <c r="AA154" s="16"/>
      <c r="AC154" s="3"/>
      <c r="AD154" s="1"/>
      <c r="AE154" s="16"/>
      <c r="AG154" s="16"/>
      <c r="AI154" s="16"/>
      <c r="AJ154" s="1"/>
      <c r="AK154" s="1"/>
      <c r="AL154" s="1"/>
      <c r="AM154" s="1"/>
      <c r="AN154" s="1"/>
      <c r="AO154" s="1"/>
      <c r="AP154" s="1"/>
      <c r="AR154" s="13"/>
      <c r="AS154" s="13"/>
    </row>
    <row r="155" spans="15:45">
      <c r="O155" s="3"/>
      <c r="S155" s="3"/>
      <c r="T155" s="3"/>
      <c r="U155" s="58"/>
      <c r="W155" s="58"/>
      <c r="X155" s="194"/>
      <c r="Y155" s="16"/>
      <c r="Z155" s="202"/>
      <c r="AA155" s="16"/>
      <c r="AC155" s="3"/>
      <c r="AD155" s="1"/>
      <c r="AE155" s="16"/>
      <c r="AG155" s="16"/>
      <c r="AI155" s="16"/>
      <c r="AJ155" s="1"/>
      <c r="AK155" s="1"/>
      <c r="AL155" s="1"/>
      <c r="AM155" s="1"/>
      <c r="AN155" s="1"/>
      <c r="AO155" s="1"/>
      <c r="AP155" s="1"/>
    </row>
    <row r="156" spans="15:45">
      <c r="O156" s="3"/>
      <c r="S156" s="3"/>
      <c r="T156" s="3"/>
      <c r="U156" s="58"/>
      <c r="W156" s="58"/>
      <c r="X156" s="194"/>
      <c r="Y156" s="16"/>
      <c r="Z156" s="202"/>
      <c r="AA156" s="16"/>
      <c r="AC156" s="3"/>
      <c r="AD156" s="1"/>
      <c r="AE156" s="16"/>
      <c r="AG156" s="16"/>
      <c r="AI156" s="16"/>
      <c r="AJ156" s="1"/>
      <c r="AK156" s="1"/>
      <c r="AL156" s="1"/>
      <c r="AM156" s="1"/>
      <c r="AN156" s="1"/>
      <c r="AO156" s="1"/>
      <c r="AP156" s="1"/>
    </row>
    <row r="157" spans="15:45">
      <c r="O157" s="3"/>
      <c r="S157" s="3"/>
      <c r="T157" s="3"/>
      <c r="U157" s="58"/>
      <c r="W157" s="58"/>
      <c r="X157" s="194"/>
      <c r="Y157" s="16"/>
      <c r="Z157" s="202"/>
      <c r="AA157" s="16"/>
      <c r="AC157" s="3"/>
      <c r="AD157" s="1"/>
      <c r="AE157" s="16"/>
      <c r="AG157" s="16"/>
      <c r="AI157" s="16"/>
      <c r="AJ157" s="1"/>
      <c r="AK157" s="1"/>
      <c r="AL157" s="1"/>
      <c r="AM157" s="1"/>
      <c r="AN157" s="1"/>
      <c r="AO157" s="1"/>
      <c r="AP157" s="1"/>
    </row>
    <row r="158" spans="15:45">
      <c r="O158" s="3"/>
      <c r="S158" s="3"/>
      <c r="T158" s="3"/>
      <c r="U158" s="58"/>
      <c r="W158" s="58"/>
      <c r="X158" s="194"/>
      <c r="Y158" s="16"/>
      <c r="Z158" s="202"/>
      <c r="AA158" s="16"/>
      <c r="AC158" s="3"/>
      <c r="AD158" s="1"/>
      <c r="AE158" s="16"/>
      <c r="AG158" s="16"/>
      <c r="AI158" s="16"/>
      <c r="AJ158" s="1"/>
      <c r="AK158" s="1"/>
      <c r="AL158" s="1"/>
      <c r="AM158" s="1"/>
      <c r="AN158" s="1"/>
      <c r="AO158" s="1"/>
      <c r="AP158" s="1"/>
    </row>
    <row r="159" spans="15:45">
      <c r="O159" s="3"/>
      <c r="S159" s="3"/>
      <c r="T159" s="3"/>
      <c r="U159" s="58"/>
      <c r="W159" s="58"/>
      <c r="X159" s="194"/>
      <c r="Y159" s="16"/>
      <c r="Z159" s="202"/>
      <c r="AA159" s="16"/>
      <c r="AC159" s="3"/>
      <c r="AD159" s="1"/>
      <c r="AE159" s="16"/>
      <c r="AG159" s="16"/>
      <c r="AI159" s="16"/>
      <c r="AJ159" s="1"/>
      <c r="AK159" s="1"/>
      <c r="AL159" s="1"/>
      <c r="AM159" s="1"/>
      <c r="AN159" s="1"/>
      <c r="AO159" s="1"/>
      <c r="AP159" s="1"/>
    </row>
    <row r="160" spans="15:45">
      <c r="O160" s="3"/>
      <c r="S160" s="3"/>
      <c r="T160" s="3"/>
      <c r="U160" s="58"/>
      <c r="W160" s="58"/>
      <c r="X160" s="194"/>
      <c r="Y160" s="16"/>
      <c r="Z160" s="202"/>
      <c r="AA160" s="16"/>
      <c r="AC160" s="3"/>
      <c r="AD160" s="1"/>
      <c r="AE160" s="16"/>
      <c r="AG160" s="16"/>
      <c r="AI160" s="16"/>
      <c r="AJ160" s="1"/>
      <c r="AK160" s="1"/>
      <c r="AL160" s="1"/>
      <c r="AM160" s="1"/>
      <c r="AN160" s="1"/>
      <c r="AO160" s="1"/>
      <c r="AP160" s="1"/>
    </row>
    <row r="161" spans="7:43">
      <c r="O161" s="3"/>
      <c r="S161" s="3"/>
      <c r="T161" s="3"/>
      <c r="U161" s="58"/>
      <c r="W161" s="58"/>
      <c r="X161" s="194"/>
      <c r="Y161" s="16"/>
      <c r="Z161" s="202"/>
      <c r="AA161" s="16"/>
      <c r="AC161" s="3"/>
      <c r="AD161" s="1"/>
      <c r="AE161" s="16"/>
      <c r="AG161" s="16"/>
      <c r="AI161" s="16"/>
      <c r="AJ161" s="1"/>
      <c r="AK161" s="1"/>
      <c r="AL161" s="1"/>
      <c r="AM161" s="1"/>
      <c r="AN161" s="1"/>
      <c r="AO161" s="1"/>
      <c r="AP161" s="1"/>
    </row>
    <row r="162" spans="7:43">
      <c r="O162" s="3"/>
      <c r="S162" s="3"/>
      <c r="T162" s="3"/>
      <c r="U162" s="58"/>
      <c r="W162" s="58"/>
      <c r="X162" s="194"/>
      <c r="Y162" s="16"/>
      <c r="Z162" s="202"/>
      <c r="AA162" s="16"/>
      <c r="AC162" s="3"/>
      <c r="AD162" s="1"/>
      <c r="AE162" s="16"/>
      <c r="AG162" s="16"/>
      <c r="AI162" s="16"/>
      <c r="AJ162" s="1"/>
      <c r="AK162" s="1"/>
      <c r="AL162" s="1"/>
      <c r="AM162" s="1"/>
      <c r="AN162" s="1"/>
      <c r="AO162" s="1"/>
      <c r="AP162" s="1"/>
    </row>
    <row r="163" spans="7:43">
      <c r="O163" s="3"/>
      <c r="S163" s="3"/>
      <c r="T163" s="3"/>
      <c r="U163" s="58"/>
      <c r="W163" s="58"/>
      <c r="X163" s="194"/>
      <c r="Y163" s="16"/>
      <c r="Z163" s="202"/>
      <c r="AA163" s="16"/>
      <c r="AC163" s="3"/>
      <c r="AD163" s="1"/>
      <c r="AE163" s="16"/>
      <c r="AG163" s="16"/>
      <c r="AI163" s="16"/>
      <c r="AJ163" s="1"/>
      <c r="AK163" s="1"/>
      <c r="AL163" s="1"/>
      <c r="AM163" s="1"/>
      <c r="AN163" s="1"/>
      <c r="AO163" s="1"/>
      <c r="AP163" s="1"/>
    </row>
    <row r="164" spans="7:43">
      <c r="O164" s="3"/>
      <c r="S164" s="3"/>
      <c r="T164" s="3"/>
      <c r="U164" s="58"/>
      <c r="W164" s="58"/>
      <c r="X164" s="194"/>
      <c r="Y164" s="16"/>
      <c r="Z164" s="202"/>
      <c r="AA164" s="16"/>
      <c r="AC164" s="3"/>
      <c r="AD164" s="1"/>
      <c r="AE164" s="16"/>
      <c r="AG164" s="16"/>
      <c r="AI164" s="16"/>
      <c r="AJ164" s="1"/>
      <c r="AK164" s="1"/>
      <c r="AL164" s="1"/>
      <c r="AM164" s="1"/>
      <c r="AN164" s="1"/>
      <c r="AO164" s="1"/>
      <c r="AP164" s="1"/>
    </row>
    <row r="165" spans="7:43">
      <c r="O165" s="3"/>
      <c r="S165" s="3"/>
      <c r="T165" s="3"/>
      <c r="U165" s="58"/>
      <c r="W165" s="58"/>
      <c r="X165" s="194"/>
      <c r="Y165" s="16"/>
      <c r="Z165" s="202"/>
      <c r="AA165" s="16"/>
      <c r="AC165" s="3"/>
      <c r="AD165" s="1"/>
      <c r="AE165" s="16"/>
      <c r="AG165" s="16"/>
      <c r="AI165" s="16"/>
      <c r="AJ165" s="1"/>
      <c r="AK165" s="1"/>
      <c r="AL165" s="1"/>
      <c r="AM165" s="1"/>
      <c r="AN165" s="1"/>
      <c r="AO165" s="1"/>
      <c r="AP165" s="1"/>
    </row>
    <row r="166" spans="7:43">
      <c r="O166" s="3"/>
      <c r="S166" s="3"/>
      <c r="T166" s="3"/>
      <c r="U166" s="58"/>
      <c r="W166" s="58"/>
      <c r="X166" s="194"/>
      <c r="Y166" s="16"/>
      <c r="Z166" s="202"/>
      <c r="AA166" s="16"/>
      <c r="AC166" s="3"/>
      <c r="AD166" s="1"/>
      <c r="AE166" s="16"/>
      <c r="AG166" s="16"/>
      <c r="AI166" s="16"/>
      <c r="AJ166" s="1"/>
      <c r="AK166" s="1"/>
      <c r="AL166" s="1"/>
      <c r="AM166" s="1"/>
      <c r="AN166" s="1"/>
      <c r="AO166" s="1"/>
      <c r="AP166" s="1"/>
    </row>
    <row r="167" spans="7:43">
      <c r="O167" s="3"/>
      <c r="S167" s="3"/>
      <c r="T167" s="3"/>
      <c r="U167" s="58"/>
      <c r="W167" s="58"/>
      <c r="X167" s="194"/>
      <c r="Y167" s="16"/>
      <c r="Z167" s="202"/>
      <c r="AA167" s="16"/>
      <c r="AC167" s="3"/>
      <c r="AD167" s="1"/>
      <c r="AE167" s="16"/>
      <c r="AG167" s="16"/>
      <c r="AI167" s="16"/>
      <c r="AJ167" s="1"/>
      <c r="AK167" s="1"/>
      <c r="AL167" s="1"/>
      <c r="AM167" s="1"/>
      <c r="AN167" s="1"/>
      <c r="AO167" s="1"/>
      <c r="AP167" s="1"/>
    </row>
    <row r="168" spans="7:43">
      <c r="O168" s="3"/>
      <c r="S168" s="3"/>
      <c r="T168" s="3"/>
      <c r="U168" s="58"/>
      <c r="W168" s="58"/>
      <c r="X168" s="194"/>
      <c r="Y168" s="16"/>
      <c r="Z168" s="202"/>
      <c r="AA168" s="16"/>
      <c r="AC168" s="3"/>
      <c r="AD168" s="1"/>
      <c r="AE168" s="16"/>
      <c r="AG168" s="16"/>
      <c r="AI168" s="16"/>
      <c r="AJ168" s="1"/>
      <c r="AK168" s="1"/>
      <c r="AL168" s="1"/>
      <c r="AM168" s="1"/>
      <c r="AN168" s="1"/>
      <c r="AO168" s="1"/>
      <c r="AP168" s="1"/>
    </row>
    <row r="169" spans="7:43">
      <c r="O169" s="3"/>
      <c r="S169" s="3"/>
      <c r="T169" s="3"/>
      <c r="U169" s="58"/>
      <c r="W169" s="58"/>
      <c r="X169" s="194"/>
      <c r="Y169" s="16"/>
      <c r="Z169" s="202"/>
      <c r="AA169" s="16"/>
      <c r="AC169" s="3"/>
      <c r="AD169" s="1"/>
      <c r="AE169" s="16"/>
      <c r="AG169" s="16"/>
      <c r="AI169" s="16"/>
      <c r="AJ169" s="1"/>
      <c r="AK169" s="1"/>
      <c r="AL169" s="1"/>
      <c r="AM169" s="1"/>
      <c r="AN169" s="1"/>
      <c r="AO169" s="1"/>
      <c r="AP169" s="1"/>
    </row>
    <row r="170" spans="7:43">
      <c r="O170" s="3"/>
      <c r="S170" s="3"/>
      <c r="T170" s="3"/>
      <c r="U170" s="58"/>
      <c r="W170" s="58"/>
      <c r="X170" s="194"/>
      <c r="Y170" s="16"/>
      <c r="Z170" s="202"/>
      <c r="AA170" s="16"/>
      <c r="AC170" s="3"/>
      <c r="AD170" s="1"/>
      <c r="AE170" s="16"/>
      <c r="AG170" s="16"/>
      <c r="AI170" s="16"/>
      <c r="AJ170" s="1"/>
      <c r="AK170" s="1"/>
      <c r="AL170" s="1"/>
      <c r="AM170" s="1"/>
      <c r="AN170" s="1"/>
      <c r="AO170" s="1"/>
      <c r="AP170" s="1"/>
    </row>
    <row r="171" spans="7:43">
      <c r="O171" s="3"/>
      <c r="S171" s="3"/>
      <c r="T171" s="3"/>
      <c r="U171" s="58"/>
      <c r="W171" s="58"/>
      <c r="X171" s="194"/>
      <c r="Y171" s="16"/>
      <c r="Z171" s="202"/>
      <c r="AA171" s="16"/>
      <c r="AC171" s="3"/>
      <c r="AD171" s="1"/>
      <c r="AE171" s="16"/>
      <c r="AG171" s="16"/>
      <c r="AI171" s="16"/>
      <c r="AJ171" s="1"/>
      <c r="AK171" s="1"/>
      <c r="AL171" s="1"/>
      <c r="AM171" s="1"/>
      <c r="AN171" s="1"/>
      <c r="AO171" s="1"/>
      <c r="AP171" s="1"/>
    </row>
    <row r="172" spans="7:43">
      <c r="O172" s="3"/>
      <c r="S172" s="3"/>
      <c r="T172" s="3"/>
      <c r="U172" s="58"/>
      <c r="W172" s="58"/>
      <c r="X172" s="194"/>
      <c r="Y172" s="16"/>
      <c r="Z172" s="202"/>
      <c r="AA172" s="16"/>
      <c r="AC172" s="3"/>
      <c r="AD172" s="1"/>
      <c r="AE172" s="16"/>
      <c r="AG172" s="16"/>
      <c r="AI172" s="16"/>
      <c r="AJ172" s="1"/>
      <c r="AK172" s="1"/>
      <c r="AL172" s="1"/>
      <c r="AM172" s="1"/>
      <c r="AN172" s="1"/>
      <c r="AO172" s="1"/>
      <c r="AP172" s="1"/>
    </row>
    <row r="173" spans="7:43">
      <c r="O173" s="3"/>
      <c r="S173" s="3"/>
      <c r="T173" s="3"/>
      <c r="U173" s="58"/>
      <c r="W173" s="58"/>
      <c r="X173" s="194"/>
      <c r="Y173" s="16"/>
      <c r="Z173" s="202"/>
      <c r="AA173" s="16"/>
      <c r="AC173" s="3"/>
      <c r="AD173" s="1"/>
      <c r="AE173" s="16"/>
      <c r="AG173" s="16"/>
      <c r="AI173" s="16"/>
      <c r="AJ173" s="1"/>
      <c r="AK173" s="1"/>
      <c r="AL173" s="1"/>
      <c r="AM173" s="1"/>
      <c r="AN173" s="1"/>
      <c r="AO173" s="1"/>
      <c r="AP173" s="1"/>
    </row>
    <row r="174" spans="7:43">
      <c r="O174" s="3"/>
      <c r="S174" s="3"/>
      <c r="T174" s="3"/>
      <c r="U174" s="58"/>
      <c r="W174" s="58"/>
      <c r="X174" s="194"/>
      <c r="Y174" s="16"/>
      <c r="Z174" s="202"/>
      <c r="AA174" s="16"/>
      <c r="AC174" s="3"/>
      <c r="AD174" s="1"/>
      <c r="AE174" s="16"/>
      <c r="AG174" s="16"/>
      <c r="AI174" s="16"/>
      <c r="AJ174" s="1"/>
      <c r="AK174" s="1"/>
      <c r="AL174" s="1"/>
      <c r="AM174" s="1"/>
      <c r="AN174" s="1"/>
      <c r="AO174" s="1"/>
      <c r="AP174" s="1"/>
    </row>
    <row r="175" spans="7:43">
      <c r="O175" s="3"/>
      <c r="S175" s="3"/>
      <c r="T175" s="3"/>
      <c r="U175" s="58"/>
      <c r="W175" s="58"/>
      <c r="X175" s="194"/>
      <c r="Y175" s="16"/>
      <c r="Z175" s="202"/>
      <c r="AA175" s="16"/>
      <c r="AC175" s="3"/>
      <c r="AD175" s="1"/>
      <c r="AE175" s="16"/>
      <c r="AG175" s="16"/>
      <c r="AI175" s="16"/>
      <c r="AJ175" s="1"/>
      <c r="AK175" s="1"/>
      <c r="AL175" s="1"/>
      <c r="AM175" s="1"/>
      <c r="AN175" s="1"/>
      <c r="AO175" s="1"/>
      <c r="AP175" s="1"/>
    </row>
    <row r="176" spans="7:43">
      <c r="G176" s="14"/>
      <c r="H176" s="14"/>
      <c r="I176" s="14"/>
      <c r="J176" s="75"/>
      <c r="K176" s="157"/>
      <c r="L176" s="75"/>
      <c r="O176" s="3"/>
      <c r="S176" s="3"/>
      <c r="T176" s="3"/>
      <c r="U176" s="58"/>
      <c r="W176" s="58"/>
      <c r="X176" s="194"/>
      <c r="Y176" s="16"/>
      <c r="Z176" s="202"/>
      <c r="AA176" s="16"/>
      <c r="AC176" s="3"/>
      <c r="AD176" s="1"/>
      <c r="AE176" s="16"/>
      <c r="AG176" s="16"/>
      <c r="AI176" s="16"/>
      <c r="AJ176" s="1"/>
      <c r="AK176" s="1"/>
      <c r="AL176" s="1"/>
      <c r="AM176" s="1"/>
      <c r="AN176" s="1"/>
      <c r="AO176" s="1"/>
      <c r="AP176" s="1"/>
      <c r="AQ176" s="14"/>
    </row>
    <row r="177" spans="7:43">
      <c r="G177" s="14"/>
      <c r="H177" s="14"/>
      <c r="I177" s="14"/>
      <c r="J177" s="75"/>
      <c r="K177" s="157"/>
      <c r="L177" s="75"/>
      <c r="O177" s="3"/>
      <c r="S177" s="3"/>
      <c r="T177" s="3"/>
      <c r="U177" s="58"/>
      <c r="W177" s="58"/>
      <c r="X177" s="194"/>
      <c r="Y177" s="16"/>
      <c r="Z177" s="202"/>
      <c r="AA177" s="16"/>
      <c r="AC177" s="3"/>
      <c r="AD177" s="1"/>
      <c r="AE177" s="16"/>
      <c r="AG177" s="16"/>
      <c r="AI177" s="16"/>
      <c r="AJ177" s="1"/>
      <c r="AK177" s="1"/>
      <c r="AL177" s="1"/>
      <c r="AM177" s="1"/>
      <c r="AN177" s="1"/>
      <c r="AO177" s="1"/>
      <c r="AP177" s="1"/>
      <c r="AQ177" s="14"/>
    </row>
    <row r="178" spans="7:43">
      <c r="G178" s="14"/>
      <c r="H178" s="14"/>
      <c r="I178" s="14"/>
      <c r="J178" s="75"/>
      <c r="K178" s="157"/>
      <c r="L178" s="75"/>
      <c r="O178" s="3"/>
      <c r="S178" s="3"/>
      <c r="T178" s="3"/>
      <c r="U178" s="58"/>
      <c r="W178" s="58"/>
      <c r="X178" s="194"/>
      <c r="Y178" s="16"/>
      <c r="Z178" s="202"/>
      <c r="AA178" s="16"/>
      <c r="AC178" s="3"/>
      <c r="AD178" s="1"/>
      <c r="AE178" s="16"/>
      <c r="AG178" s="16"/>
      <c r="AI178" s="16"/>
      <c r="AJ178" s="1"/>
      <c r="AK178" s="1"/>
      <c r="AL178" s="1"/>
      <c r="AM178" s="1"/>
      <c r="AN178" s="1"/>
      <c r="AO178" s="1"/>
      <c r="AP178" s="1"/>
      <c r="AQ178" s="14"/>
    </row>
    <row r="179" spans="7:43">
      <c r="G179" s="14"/>
      <c r="H179" s="14"/>
      <c r="I179" s="14"/>
      <c r="J179" s="75"/>
      <c r="K179" s="157"/>
      <c r="L179" s="75"/>
      <c r="O179" s="3"/>
      <c r="S179" s="3"/>
      <c r="T179" s="3"/>
      <c r="U179" s="58"/>
      <c r="W179" s="58"/>
      <c r="X179" s="194"/>
      <c r="Y179" s="16"/>
      <c r="Z179" s="202"/>
      <c r="AA179" s="16"/>
      <c r="AC179" s="3"/>
      <c r="AD179" s="1"/>
      <c r="AE179" s="16"/>
      <c r="AG179" s="16"/>
      <c r="AI179" s="16"/>
      <c r="AJ179" s="1"/>
      <c r="AK179" s="1"/>
      <c r="AL179" s="1"/>
      <c r="AM179" s="1"/>
      <c r="AN179" s="1"/>
      <c r="AO179" s="1"/>
      <c r="AP179" s="1"/>
      <c r="AQ179" s="14"/>
    </row>
    <row r="180" spans="7:43">
      <c r="G180" s="14"/>
      <c r="H180" s="14"/>
      <c r="I180" s="14"/>
      <c r="J180" s="75"/>
      <c r="K180" s="157"/>
      <c r="L180" s="75"/>
      <c r="O180" s="3"/>
      <c r="S180" s="3"/>
      <c r="T180" s="3"/>
      <c r="U180" s="58"/>
      <c r="W180" s="58"/>
      <c r="X180" s="194"/>
      <c r="Y180" s="16"/>
      <c r="Z180" s="202"/>
      <c r="AA180" s="16"/>
      <c r="AC180" s="3"/>
      <c r="AD180" s="1"/>
      <c r="AE180" s="16"/>
      <c r="AG180" s="16"/>
      <c r="AI180" s="16"/>
      <c r="AJ180" s="1"/>
      <c r="AK180" s="1"/>
      <c r="AL180" s="1"/>
      <c r="AM180" s="1"/>
      <c r="AN180" s="1"/>
      <c r="AO180" s="1"/>
      <c r="AP180" s="1"/>
      <c r="AQ180" s="14"/>
    </row>
    <row r="181" spans="7:43">
      <c r="G181" s="14"/>
      <c r="H181" s="14"/>
      <c r="I181" s="14"/>
      <c r="J181" s="75"/>
      <c r="K181" s="157"/>
      <c r="L181" s="75"/>
      <c r="O181" s="3"/>
      <c r="S181" s="3"/>
      <c r="T181" s="3"/>
      <c r="U181" s="58"/>
      <c r="W181" s="58"/>
      <c r="X181" s="194"/>
      <c r="Y181" s="16"/>
      <c r="Z181" s="202"/>
      <c r="AA181" s="16"/>
      <c r="AC181" s="3"/>
      <c r="AD181" s="1"/>
      <c r="AE181" s="16"/>
      <c r="AG181" s="16"/>
      <c r="AI181" s="16"/>
      <c r="AJ181" s="1"/>
      <c r="AK181" s="1"/>
      <c r="AL181" s="1"/>
      <c r="AM181" s="1"/>
      <c r="AN181" s="1"/>
      <c r="AO181" s="1"/>
      <c r="AP181" s="1"/>
      <c r="AQ181" s="14"/>
    </row>
    <row r="182" spans="7:43">
      <c r="G182" s="14"/>
      <c r="H182" s="14"/>
      <c r="I182" s="14"/>
      <c r="J182" s="75"/>
      <c r="K182" s="157"/>
      <c r="L182" s="75"/>
      <c r="O182" s="3"/>
      <c r="S182" s="3"/>
      <c r="T182" s="3"/>
      <c r="U182" s="58"/>
      <c r="W182" s="58"/>
      <c r="X182" s="194"/>
      <c r="Y182" s="16"/>
      <c r="Z182" s="202"/>
      <c r="AA182" s="16"/>
      <c r="AC182" s="3"/>
      <c r="AD182" s="1"/>
      <c r="AE182" s="16"/>
      <c r="AG182" s="16"/>
      <c r="AI182" s="16"/>
      <c r="AJ182" s="1"/>
      <c r="AK182" s="1"/>
      <c r="AL182" s="1"/>
      <c r="AM182" s="1"/>
      <c r="AN182" s="1"/>
      <c r="AO182" s="1"/>
      <c r="AP182" s="1"/>
      <c r="AQ182" s="14"/>
    </row>
    <row r="183" spans="7:43">
      <c r="G183" s="14"/>
      <c r="H183" s="14"/>
      <c r="I183" s="14"/>
      <c r="J183" s="75"/>
      <c r="K183" s="157"/>
      <c r="L183" s="75"/>
      <c r="O183" s="3"/>
      <c r="S183" s="3"/>
      <c r="T183" s="3"/>
      <c r="U183" s="58"/>
      <c r="W183" s="58"/>
      <c r="X183" s="194"/>
      <c r="Y183" s="16"/>
      <c r="Z183" s="202"/>
      <c r="AA183" s="16"/>
      <c r="AC183" s="3"/>
      <c r="AD183" s="1"/>
      <c r="AE183" s="16"/>
      <c r="AG183" s="16"/>
      <c r="AI183" s="16"/>
      <c r="AJ183" s="1"/>
      <c r="AK183" s="1"/>
      <c r="AL183" s="1"/>
      <c r="AM183" s="1"/>
      <c r="AN183" s="1"/>
      <c r="AO183" s="1"/>
      <c r="AP183" s="1"/>
      <c r="AQ183" s="14"/>
    </row>
    <row r="184" spans="7:43">
      <c r="G184" s="14"/>
      <c r="H184" s="14"/>
      <c r="I184" s="14"/>
      <c r="J184" s="75"/>
      <c r="K184" s="157"/>
      <c r="L184" s="75"/>
      <c r="O184" s="3"/>
      <c r="S184" s="3"/>
      <c r="T184" s="3"/>
      <c r="U184" s="58"/>
      <c r="W184" s="58"/>
      <c r="X184" s="194"/>
      <c r="Y184" s="16"/>
      <c r="Z184" s="202"/>
      <c r="AA184" s="16"/>
      <c r="AC184" s="3"/>
      <c r="AD184" s="1"/>
      <c r="AE184" s="16"/>
      <c r="AG184" s="16"/>
      <c r="AI184" s="16"/>
      <c r="AJ184" s="1"/>
      <c r="AK184" s="1"/>
      <c r="AL184" s="1"/>
      <c r="AM184" s="1"/>
      <c r="AN184" s="1"/>
      <c r="AO184" s="1"/>
      <c r="AP184" s="1"/>
      <c r="AQ184" s="14"/>
    </row>
    <row r="185" spans="7:43">
      <c r="G185" s="14"/>
      <c r="H185" s="14"/>
      <c r="I185" s="14"/>
      <c r="J185" s="75"/>
      <c r="K185" s="157"/>
      <c r="L185" s="75"/>
      <c r="O185" s="3"/>
      <c r="S185" s="3"/>
      <c r="T185" s="3"/>
      <c r="U185" s="58"/>
      <c r="W185" s="58"/>
      <c r="X185" s="194"/>
      <c r="Y185" s="16"/>
      <c r="Z185" s="202"/>
      <c r="AA185" s="16"/>
      <c r="AC185" s="3"/>
      <c r="AD185" s="1"/>
      <c r="AE185" s="16"/>
      <c r="AG185" s="16"/>
      <c r="AI185" s="16"/>
      <c r="AJ185" s="1"/>
      <c r="AK185" s="1"/>
      <c r="AL185" s="1"/>
      <c r="AM185" s="1"/>
      <c r="AN185" s="1"/>
      <c r="AO185" s="1"/>
      <c r="AP185" s="1"/>
      <c r="AQ185" s="14"/>
    </row>
    <row r="186" spans="7:43">
      <c r="G186" s="14"/>
      <c r="H186" s="14"/>
      <c r="I186" s="14"/>
      <c r="J186" s="75"/>
      <c r="K186" s="157"/>
      <c r="L186" s="75"/>
      <c r="O186" s="3"/>
      <c r="S186" s="3"/>
      <c r="T186" s="3"/>
      <c r="U186" s="58"/>
      <c r="W186" s="58"/>
      <c r="X186" s="194"/>
      <c r="Y186" s="16"/>
      <c r="Z186" s="202"/>
      <c r="AA186" s="16"/>
      <c r="AC186" s="3"/>
      <c r="AD186" s="1"/>
      <c r="AE186" s="16"/>
      <c r="AG186" s="16"/>
      <c r="AI186" s="16"/>
      <c r="AJ186" s="1"/>
      <c r="AK186" s="1"/>
      <c r="AL186" s="1"/>
      <c r="AM186" s="1"/>
      <c r="AN186" s="1"/>
      <c r="AO186" s="1"/>
      <c r="AP186" s="1"/>
      <c r="AQ186" s="14"/>
    </row>
    <row r="187" spans="7:43">
      <c r="G187" s="14"/>
      <c r="H187" s="14"/>
      <c r="I187" s="14"/>
      <c r="J187" s="75"/>
      <c r="K187" s="157"/>
      <c r="L187" s="75"/>
      <c r="O187" s="3"/>
      <c r="S187" s="3"/>
      <c r="T187" s="3"/>
      <c r="U187" s="58"/>
      <c r="W187" s="58"/>
      <c r="X187" s="194"/>
      <c r="Y187" s="16"/>
      <c r="Z187" s="202"/>
      <c r="AA187" s="16"/>
      <c r="AC187" s="3"/>
      <c r="AD187" s="1"/>
      <c r="AE187" s="16"/>
      <c r="AG187" s="16"/>
      <c r="AI187" s="16"/>
      <c r="AJ187" s="1"/>
      <c r="AK187" s="1"/>
      <c r="AL187" s="1"/>
      <c r="AM187" s="1"/>
      <c r="AN187" s="1"/>
      <c r="AO187" s="1"/>
      <c r="AP187" s="1"/>
      <c r="AQ187" s="14"/>
    </row>
    <row r="188" spans="7:43">
      <c r="G188" s="14"/>
      <c r="H188" s="14"/>
      <c r="I188" s="14"/>
      <c r="J188" s="75"/>
      <c r="K188" s="157"/>
      <c r="L188" s="75"/>
      <c r="O188" s="3"/>
      <c r="S188" s="3"/>
      <c r="T188" s="3"/>
      <c r="U188" s="58"/>
      <c r="W188" s="58"/>
      <c r="X188" s="194"/>
      <c r="Y188" s="16"/>
      <c r="Z188" s="202"/>
      <c r="AA188" s="16"/>
      <c r="AC188" s="3"/>
      <c r="AD188" s="1"/>
      <c r="AE188" s="16"/>
      <c r="AG188" s="16"/>
      <c r="AI188" s="16"/>
      <c r="AJ188" s="1"/>
      <c r="AK188" s="1"/>
      <c r="AL188" s="1"/>
      <c r="AM188" s="1"/>
      <c r="AN188" s="1"/>
      <c r="AO188" s="1"/>
      <c r="AP188" s="1"/>
      <c r="AQ188" s="14"/>
    </row>
    <row r="189" spans="7:43">
      <c r="G189" s="14"/>
      <c r="H189" s="14"/>
      <c r="I189" s="14"/>
      <c r="J189" s="75"/>
      <c r="K189" s="157"/>
      <c r="L189" s="75"/>
      <c r="O189" s="3"/>
      <c r="S189" s="3"/>
      <c r="T189" s="3"/>
      <c r="U189" s="58"/>
      <c r="W189" s="58"/>
      <c r="X189" s="194"/>
      <c r="Y189" s="16"/>
      <c r="Z189" s="202"/>
      <c r="AA189" s="16"/>
      <c r="AC189" s="3"/>
      <c r="AD189" s="1"/>
      <c r="AE189" s="16"/>
      <c r="AG189" s="16"/>
      <c r="AI189" s="16"/>
      <c r="AJ189" s="1"/>
      <c r="AK189" s="1"/>
      <c r="AL189" s="1"/>
      <c r="AM189" s="1"/>
      <c r="AN189" s="1"/>
      <c r="AO189" s="1"/>
      <c r="AP189" s="1"/>
      <c r="AQ189" s="14"/>
    </row>
    <row r="190" spans="7:43">
      <c r="G190" s="14"/>
      <c r="H190" s="14"/>
      <c r="I190" s="14"/>
      <c r="J190" s="75"/>
      <c r="K190" s="157"/>
      <c r="L190" s="75"/>
      <c r="O190" s="3"/>
      <c r="S190" s="3"/>
      <c r="T190" s="3"/>
      <c r="U190" s="58"/>
      <c r="W190" s="58"/>
      <c r="X190" s="194"/>
      <c r="Y190" s="16"/>
      <c r="Z190" s="202"/>
      <c r="AA190" s="16"/>
      <c r="AC190" s="3"/>
      <c r="AD190" s="1"/>
      <c r="AE190" s="16"/>
      <c r="AG190" s="16"/>
      <c r="AI190" s="16"/>
      <c r="AJ190" s="1"/>
      <c r="AK190" s="1"/>
      <c r="AL190" s="1"/>
      <c r="AM190" s="1"/>
      <c r="AN190" s="1"/>
      <c r="AO190" s="1"/>
      <c r="AP190" s="1"/>
      <c r="AQ190" s="14"/>
    </row>
    <row r="191" spans="7:43">
      <c r="G191" s="14"/>
      <c r="H191" s="14"/>
      <c r="I191" s="14"/>
      <c r="J191" s="75"/>
      <c r="K191" s="157"/>
      <c r="L191" s="75"/>
      <c r="O191" s="3"/>
      <c r="S191" s="3"/>
      <c r="T191" s="3"/>
      <c r="U191" s="58"/>
      <c r="W191" s="58"/>
      <c r="X191" s="194"/>
      <c r="Y191" s="16"/>
      <c r="Z191" s="202"/>
      <c r="AA191" s="16"/>
      <c r="AC191" s="3"/>
      <c r="AD191" s="1"/>
      <c r="AE191" s="16"/>
      <c r="AG191" s="16"/>
      <c r="AI191" s="16"/>
      <c r="AJ191" s="1"/>
      <c r="AK191" s="1"/>
      <c r="AL191" s="1"/>
      <c r="AM191" s="1"/>
      <c r="AN191" s="1"/>
      <c r="AO191" s="1"/>
      <c r="AP191" s="1"/>
      <c r="AQ191" s="14"/>
    </row>
    <row r="192" spans="7:43">
      <c r="G192" s="14"/>
      <c r="H192" s="14"/>
      <c r="I192" s="14"/>
      <c r="J192" s="75"/>
      <c r="K192" s="157"/>
      <c r="L192" s="75"/>
      <c r="O192" s="3"/>
      <c r="S192" s="3"/>
      <c r="T192" s="3"/>
      <c r="U192" s="58"/>
      <c r="W192" s="58"/>
      <c r="X192" s="194"/>
      <c r="Y192" s="16"/>
      <c r="Z192" s="202"/>
      <c r="AA192" s="16"/>
      <c r="AC192" s="3"/>
      <c r="AD192" s="1"/>
      <c r="AE192" s="16"/>
      <c r="AG192" s="16"/>
      <c r="AI192" s="16"/>
      <c r="AJ192" s="1"/>
      <c r="AK192" s="1"/>
      <c r="AL192" s="1"/>
      <c r="AM192" s="1"/>
      <c r="AN192" s="1"/>
      <c r="AO192" s="1"/>
      <c r="AP192" s="1"/>
      <c r="AQ192" s="14"/>
    </row>
    <row r="193" spans="7:43">
      <c r="G193" s="14"/>
      <c r="H193" s="14"/>
      <c r="I193" s="14"/>
      <c r="J193" s="75"/>
      <c r="K193" s="157"/>
      <c r="L193" s="75"/>
      <c r="O193" s="3"/>
      <c r="S193" s="3"/>
      <c r="T193" s="3"/>
      <c r="U193" s="58"/>
      <c r="W193" s="58"/>
      <c r="X193" s="194"/>
      <c r="Y193" s="16"/>
      <c r="Z193" s="202"/>
      <c r="AA193" s="16"/>
      <c r="AC193" s="3"/>
      <c r="AD193" s="1"/>
      <c r="AE193" s="16"/>
      <c r="AG193" s="16"/>
      <c r="AI193" s="16"/>
      <c r="AJ193" s="1"/>
      <c r="AK193" s="1"/>
      <c r="AL193" s="1"/>
      <c r="AM193" s="1"/>
      <c r="AN193" s="1"/>
      <c r="AO193" s="1"/>
      <c r="AP193" s="1"/>
      <c r="AQ193" s="14"/>
    </row>
    <row r="194" spans="7:43">
      <c r="G194" s="14"/>
      <c r="H194" s="14"/>
      <c r="I194" s="14"/>
      <c r="J194" s="75"/>
      <c r="K194" s="157"/>
      <c r="L194" s="75"/>
      <c r="O194" s="3"/>
      <c r="S194" s="3"/>
      <c r="T194" s="3"/>
      <c r="U194" s="58"/>
      <c r="W194" s="58"/>
      <c r="X194" s="194"/>
      <c r="Y194" s="16"/>
      <c r="Z194" s="202"/>
      <c r="AA194" s="16"/>
      <c r="AC194" s="3"/>
      <c r="AD194" s="1"/>
      <c r="AE194" s="16"/>
      <c r="AG194" s="16"/>
      <c r="AI194" s="16"/>
      <c r="AJ194" s="1"/>
      <c r="AK194" s="1"/>
      <c r="AL194" s="1"/>
      <c r="AM194" s="1"/>
      <c r="AN194" s="1"/>
      <c r="AO194" s="1"/>
      <c r="AP194" s="1"/>
      <c r="AQ194" s="14"/>
    </row>
    <row r="195" spans="7:43">
      <c r="G195" s="14"/>
      <c r="H195" s="14"/>
      <c r="I195" s="14"/>
      <c r="J195" s="75"/>
      <c r="K195" s="157"/>
      <c r="L195" s="75"/>
      <c r="O195" s="3"/>
      <c r="S195" s="3"/>
      <c r="T195" s="3"/>
      <c r="U195" s="58"/>
      <c r="W195" s="58"/>
      <c r="X195" s="194"/>
      <c r="Y195" s="16"/>
      <c r="Z195" s="202"/>
      <c r="AA195" s="16"/>
      <c r="AC195" s="3"/>
      <c r="AD195" s="1"/>
      <c r="AE195" s="16"/>
      <c r="AG195" s="16"/>
      <c r="AI195" s="16"/>
      <c r="AJ195" s="1"/>
      <c r="AK195" s="1"/>
      <c r="AL195" s="1"/>
      <c r="AM195" s="1"/>
      <c r="AN195" s="1"/>
      <c r="AO195" s="1"/>
      <c r="AP195" s="1"/>
      <c r="AQ195" s="14"/>
    </row>
    <row r="196" spans="7:43">
      <c r="G196" s="14"/>
      <c r="H196" s="14"/>
      <c r="I196" s="14"/>
      <c r="J196" s="75"/>
      <c r="K196" s="157"/>
      <c r="L196" s="75"/>
      <c r="O196" s="3"/>
      <c r="S196" s="3"/>
      <c r="T196" s="3"/>
      <c r="U196" s="58"/>
      <c r="W196" s="58"/>
      <c r="X196" s="194"/>
      <c r="Y196" s="16"/>
      <c r="Z196" s="202"/>
      <c r="AA196" s="16"/>
      <c r="AC196" s="3"/>
      <c r="AD196" s="1"/>
      <c r="AE196" s="16"/>
      <c r="AG196" s="16"/>
      <c r="AI196" s="16"/>
      <c r="AJ196" s="1"/>
      <c r="AK196" s="1"/>
      <c r="AL196" s="1"/>
      <c r="AM196" s="1"/>
      <c r="AN196" s="1"/>
      <c r="AO196" s="1"/>
      <c r="AP196" s="1"/>
      <c r="AQ196" s="14"/>
    </row>
    <row r="197" spans="7:43">
      <c r="G197" s="14"/>
      <c r="H197" s="14"/>
      <c r="I197" s="14"/>
      <c r="J197" s="75"/>
      <c r="K197" s="157"/>
      <c r="L197" s="75"/>
      <c r="O197" s="3"/>
      <c r="S197" s="3"/>
      <c r="T197" s="3"/>
      <c r="U197" s="58"/>
      <c r="W197" s="58"/>
      <c r="X197" s="194"/>
      <c r="Y197" s="16"/>
      <c r="Z197" s="202"/>
      <c r="AA197" s="16"/>
      <c r="AC197" s="3"/>
      <c r="AD197" s="1"/>
      <c r="AE197" s="16"/>
      <c r="AG197" s="16"/>
      <c r="AI197" s="16"/>
      <c r="AJ197" s="1"/>
      <c r="AK197" s="1"/>
      <c r="AL197" s="1"/>
      <c r="AM197" s="1"/>
      <c r="AN197" s="1"/>
      <c r="AO197" s="1"/>
      <c r="AP197" s="1"/>
      <c r="AQ197" s="14"/>
    </row>
    <row r="198" spans="7:43">
      <c r="G198" s="14"/>
      <c r="H198" s="14"/>
      <c r="I198" s="14"/>
      <c r="J198" s="75"/>
      <c r="K198" s="157"/>
      <c r="L198" s="75"/>
      <c r="O198" s="3"/>
      <c r="S198" s="3"/>
      <c r="T198" s="3"/>
      <c r="U198" s="58"/>
      <c r="W198" s="58"/>
      <c r="X198" s="194"/>
      <c r="Y198" s="16"/>
      <c r="Z198" s="202"/>
      <c r="AA198" s="16"/>
      <c r="AC198" s="3"/>
      <c r="AD198" s="1"/>
      <c r="AE198" s="16"/>
      <c r="AG198" s="16"/>
      <c r="AI198" s="16"/>
      <c r="AJ198" s="1"/>
      <c r="AK198" s="1"/>
      <c r="AL198" s="1"/>
      <c r="AM198" s="1"/>
      <c r="AN198" s="1"/>
      <c r="AO198" s="1"/>
      <c r="AP198" s="1"/>
      <c r="AQ198" s="14"/>
    </row>
    <row r="199" spans="7:43">
      <c r="G199" s="14"/>
      <c r="H199" s="14"/>
      <c r="I199" s="14"/>
      <c r="J199" s="75"/>
      <c r="K199" s="157"/>
      <c r="L199" s="75"/>
      <c r="O199" s="3"/>
      <c r="S199" s="3"/>
      <c r="T199" s="3"/>
      <c r="U199" s="58"/>
      <c r="W199" s="58"/>
      <c r="X199" s="194"/>
      <c r="Y199" s="16"/>
      <c r="Z199" s="202"/>
      <c r="AA199" s="16"/>
      <c r="AC199" s="3"/>
      <c r="AD199" s="1"/>
      <c r="AE199" s="16"/>
      <c r="AG199" s="16"/>
      <c r="AI199" s="16"/>
      <c r="AJ199" s="1"/>
      <c r="AK199" s="1"/>
      <c r="AL199" s="1"/>
      <c r="AM199" s="1"/>
      <c r="AN199" s="1"/>
      <c r="AO199" s="1"/>
      <c r="AP199" s="1"/>
      <c r="AQ199" s="14"/>
    </row>
    <row r="200" spans="7:43">
      <c r="G200" s="14"/>
      <c r="H200" s="14"/>
      <c r="I200" s="14"/>
      <c r="J200" s="75"/>
      <c r="K200" s="157"/>
      <c r="L200" s="75"/>
      <c r="O200" s="3"/>
      <c r="S200" s="3"/>
      <c r="T200" s="3"/>
      <c r="U200" s="58"/>
      <c r="W200" s="58"/>
      <c r="X200" s="194"/>
      <c r="Y200" s="16"/>
      <c r="Z200" s="202"/>
      <c r="AA200" s="16"/>
      <c r="AC200" s="3"/>
      <c r="AD200" s="1"/>
      <c r="AE200" s="16"/>
      <c r="AG200" s="16"/>
      <c r="AI200" s="16"/>
      <c r="AJ200" s="1"/>
      <c r="AK200" s="1"/>
      <c r="AL200" s="1"/>
      <c r="AM200" s="1"/>
      <c r="AN200" s="1"/>
      <c r="AO200" s="1"/>
      <c r="AP200" s="1"/>
      <c r="AQ200" s="14"/>
    </row>
    <row r="201" spans="7:43">
      <c r="G201" s="14"/>
      <c r="H201" s="14"/>
      <c r="I201" s="14"/>
      <c r="J201" s="75"/>
      <c r="K201" s="157"/>
      <c r="L201" s="75"/>
      <c r="O201" s="3"/>
      <c r="S201" s="3"/>
      <c r="T201" s="3"/>
      <c r="U201" s="58"/>
      <c r="W201" s="58"/>
      <c r="X201" s="194"/>
      <c r="Y201" s="16"/>
      <c r="Z201" s="202"/>
      <c r="AA201" s="16"/>
      <c r="AC201" s="3"/>
      <c r="AD201" s="1"/>
      <c r="AE201" s="16"/>
      <c r="AG201" s="16"/>
      <c r="AI201" s="16"/>
      <c r="AJ201" s="1"/>
      <c r="AK201" s="1"/>
      <c r="AL201" s="1"/>
      <c r="AM201" s="1"/>
      <c r="AN201" s="1"/>
      <c r="AO201" s="1"/>
      <c r="AP201" s="1"/>
      <c r="AQ201" s="14"/>
    </row>
    <row r="202" spans="7:43">
      <c r="G202" s="14"/>
      <c r="H202" s="14"/>
      <c r="I202" s="14"/>
      <c r="J202" s="75"/>
      <c r="K202" s="157"/>
      <c r="L202" s="75"/>
      <c r="O202" s="3"/>
      <c r="S202" s="3"/>
      <c r="T202" s="3"/>
      <c r="U202" s="58"/>
      <c r="W202" s="58"/>
      <c r="X202" s="194"/>
      <c r="Y202" s="16"/>
      <c r="Z202" s="202"/>
      <c r="AA202" s="16"/>
      <c r="AC202" s="3"/>
      <c r="AD202" s="1"/>
      <c r="AE202" s="16"/>
      <c r="AG202" s="16"/>
      <c r="AI202" s="16"/>
      <c r="AJ202" s="1"/>
      <c r="AK202" s="1"/>
      <c r="AL202" s="1"/>
      <c r="AM202" s="1"/>
      <c r="AN202" s="1"/>
      <c r="AO202" s="1"/>
      <c r="AP202" s="1"/>
      <c r="AQ202" s="14"/>
    </row>
    <row r="203" spans="7:43">
      <c r="G203" s="14"/>
      <c r="H203" s="14"/>
      <c r="I203" s="14"/>
      <c r="J203" s="75"/>
      <c r="K203" s="157"/>
      <c r="L203" s="75"/>
      <c r="O203" s="3"/>
      <c r="S203" s="3"/>
      <c r="T203" s="3"/>
      <c r="U203" s="58"/>
      <c r="W203" s="58"/>
      <c r="X203" s="194"/>
      <c r="Y203" s="16"/>
      <c r="Z203" s="202"/>
      <c r="AA203" s="16"/>
      <c r="AC203" s="3"/>
      <c r="AD203" s="1"/>
      <c r="AE203" s="16"/>
      <c r="AG203" s="16"/>
      <c r="AI203" s="16"/>
      <c r="AJ203" s="1"/>
      <c r="AK203" s="1"/>
      <c r="AL203" s="1"/>
      <c r="AM203" s="1"/>
      <c r="AN203" s="1"/>
      <c r="AO203" s="1"/>
      <c r="AP203" s="1"/>
      <c r="AQ203" s="14"/>
    </row>
    <row r="204" spans="7:43">
      <c r="G204" s="14"/>
      <c r="H204" s="14"/>
      <c r="I204" s="14"/>
      <c r="J204" s="75"/>
      <c r="K204" s="157"/>
      <c r="L204" s="75"/>
      <c r="O204" s="3"/>
      <c r="S204" s="3"/>
      <c r="T204" s="3"/>
      <c r="U204" s="58"/>
      <c r="W204" s="58"/>
      <c r="X204" s="194"/>
      <c r="Y204" s="16"/>
      <c r="Z204" s="202"/>
      <c r="AA204" s="16"/>
      <c r="AC204" s="3"/>
      <c r="AD204" s="1"/>
      <c r="AE204" s="16"/>
      <c r="AG204" s="16"/>
      <c r="AI204" s="16"/>
      <c r="AJ204" s="1"/>
      <c r="AK204" s="1"/>
      <c r="AL204" s="1"/>
      <c r="AM204" s="1"/>
      <c r="AN204" s="1"/>
      <c r="AO204" s="1"/>
      <c r="AP204" s="1"/>
      <c r="AQ204" s="14"/>
    </row>
    <row r="205" spans="7:43">
      <c r="G205" s="14"/>
      <c r="H205" s="14"/>
      <c r="I205" s="14"/>
      <c r="J205" s="75"/>
      <c r="K205" s="157"/>
      <c r="L205" s="75"/>
      <c r="O205" s="3"/>
      <c r="S205" s="3"/>
      <c r="T205" s="3"/>
      <c r="U205" s="58"/>
      <c r="W205" s="58"/>
      <c r="X205" s="194"/>
      <c r="Y205" s="16"/>
      <c r="Z205" s="202"/>
      <c r="AA205" s="16"/>
      <c r="AC205" s="3"/>
      <c r="AD205" s="1"/>
      <c r="AE205" s="16"/>
      <c r="AG205" s="16"/>
      <c r="AI205" s="16"/>
      <c r="AJ205" s="1"/>
      <c r="AK205" s="1"/>
      <c r="AL205" s="1"/>
      <c r="AM205" s="1"/>
      <c r="AN205" s="1"/>
      <c r="AO205" s="1"/>
      <c r="AP205" s="1"/>
      <c r="AQ205" s="14"/>
    </row>
    <row r="206" spans="7:43">
      <c r="G206" s="14"/>
      <c r="H206" s="14"/>
      <c r="I206" s="14"/>
      <c r="J206" s="75"/>
      <c r="K206" s="157"/>
      <c r="L206" s="75"/>
      <c r="O206" s="3"/>
      <c r="S206" s="3"/>
      <c r="T206" s="3"/>
      <c r="U206" s="58"/>
      <c r="W206" s="58"/>
      <c r="X206" s="194"/>
      <c r="Y206" s="16"/>
      <c r="Z206" s="202"/>
      <c r="AA206" s="16"/>
      <c r="AC206" s="3"/>
      <c r="AD206" s="1"/>
      <c r="AE206" s="16"/>
      <c r="AG206" s="16"/>
      <c r="AI206" s="16"/>
      <c r="AJ206" s="1"/>
      <c r="AK206" s="1"/>
      <c r="AL206" s="1"/>
      <c r="AM206" s="1"/>
      <c r="AN206" s="1"/>
      <c r="AO206" s="1"/>
      <c r="AP206" s="1"/>
      <c r="AQ206" s="14"/>
    </row>
    <row r="207" spans="7:43">
      <c r="G207" s="14"/>
      <c r="H207" s="14"/>
      <c r="I207" s="14"/>
      <c r="J207" s="75"/>
      <c r="K207" s="157"/>
      <c r="L207" s="75"/>
      <c r="O207" s="3"/>
      <c r="S207" s="3"/>
      <c r="T207" s="3"/>
      <c r="U207" s="58"/>
      <c r="W207" s="58"/>
      <c r="X207" s="194"/>
      <c r="Y207" s="16"/>
      <c r="Z207" s="202"/>
      <c r="AA207" s="16"/>
      <c r="AC207" s="3"/>
      <c r="AD207" s="1"/>
      <c r="AE207" s="16"/>
      <c r="AG207" s="16"/>
      <c r="AI207" s="16"/>
      <c r="AJ207" s="1"/>
      <c r="AK207" s="1"/>
      <c r="AL207" s="1"/>
      <c r="AM207" s="1"/>
      <c r="AN207" s="1"/>
      <c r="AO207" s="1"/>
      <c r="AP207" s="1"/>
      <c r="AQ207" s="14"/>
    </row>
    <row r="208" spans="7:43">
      <c r="G208" s="14"/>
      <c r="H208" s="14"/>
      <c r="I208" s="14"/>
      <c r="J208" s="75"/>
      <c r="K208" s="157"/>
      <c r="L208" s="75"/>
      <c r="O208" s="3"/>
      <c r="S208" s="3"/>
      <c r="T208" s="3"/>
      <c r="U208" s="58"/>
      <c r="W208" s="58"/>
      <c r="X208" s="194"/>
      <c r="Y208" s="16"/>
      <c r="Z208" s="202"/>
      <c r="AA208" s="16"/>
      <c r="AC208" s="3"/>
      <c r="AD208" s="1"/>
      <c r="AE208" s="16"/>
      <c r="AG208" s="16"/>
      <c r="AI208" s="16"/>
      <c r="AJ208" s="1"/>
      <c r="AK208" s="1"/>
      <c r="AL208" s="1"/>
      <c r="AM208" s="1"/>
      <c r="AN208" s="1"/>
      <c r="AO208" s="1"/>
      <c r="AP208" s="1"/>
      <c r="AQ208" s="14"/>
    </row>
    <row r="209" spans="7:43">
      <c r="G209" s="14"/>
      <c r="H209" s="14"/>
      <c r="I209" s="14"/>
      <c r="J209" s="75"/>
      <c r="K209" s="157"/>
      <c r="L209" s="75"/>
      <c r="O209" s="3"/>
      <c r="S209" s="3"/>
      <c r="T209" s="3"/>
      <c r="U209" s="58"/>
      <c r="W209" s="58"/>
      <c r="X209" s="194"/>
      <c r="Y209" s="16"/>
      <c r="Z209" s="202"/>
      <c r="AA209" s="16"/>
      <c r="AC209" s="3"/>
      <c r="AD209" s="1"/>
      <c r="AE209" s="16"/>
      <c r="AG209" s="16"/>
      <c r="AI209" s="16"/>
      <c r="AJ209" s="1"/>
      <c r="AK209" s="1"/>
      <c r="AL209" s="1"/>
      <c r="AM209" s="1"/>
      <c r="AN209" s="1"/>
      <c r="AO209" s="1"/>
      <c r="AP209" s="1"/>
      <c r="AQ209" s="14"/>
    </row>
    <row r="210" spans="7:43">
      <c r="G210" s="14"/>
      <c r="H210" s="14"/>
      <c r="I210" s="14"/>
      <c r="J210" s="75"/>
      <c r="K210" s="157"/>
      <c r="L210" s="75"/>
      <c r="O210" s="3"/>
      <c r="S210" s="3"/>
      <c r="T210" s="3"/>
      <c r="U210" s="58"/>
      <c r="W210" s="58"/>
      <c r="X210" s="194"/>
      <c r="Y210" s="16"/>
      <c r="Z210" s="202"/>
      <c r="AA210" s="16"/>
      <c r="AC210" s="3"/>
      <c r="AD210" s="1"/>
      <c r="AE210" s="16"/>
      <c r="AG210" s="16"/>
      <c r="AI210" s="16"/>
      <c r="AJ210" s="1"/>
      <c r="AK210" s="1"/>
      <c r="AL210" s="1"/>
      <c r="AM210" s="1"/>
      <c r="AN210" s="1"/>
      <c r="AO210" s="1"/>
      <c r="AP210" s="1"/>
      <c r="AQ210" s="14"/>
    </row>
    <row r="211" spans="7:43">
      <c r="G211" s="14"/>
      <c r="H211" s="14"/>
      <c r="I211" s="14"/>
      <c r="J211" s="75"/>
      <c r="K211" s="157"/>
      <c r="L211" s="75"/>
      <c r="O211" s="3"/>
      <c r="S211" s="3"/>
      <c r="T211" s="3"/>
      <c r="U211" s="58"/>
      <c r="W211" s="58"/>
      <c r="X211" s="194"/>
      <c r="Y211" s="16"/>
      <c r="Z211" s="202"/>
      <c r="AA211" s="16"/>
      <c r="AC211" s="3"/>
      <c r="AD211" s="1"/>
      <c r="AE211" s="16"/>
      <c r="AG211" s="16"/>
      <c r="AI211" s="16"/>
      <c r="AJ211" s="1"/>
      <c r="AK211" s="1"/>
      <c r="AL211" s="1"/>
      <c r="AM211" s="1"/>
      <c r="AN211" s="1"/>
      <c r="AO211" s="1"/>
      <c r="AP211" s="1"/>
      <c r="AQ211" s="14"/>
    </row>
    <row r="212" spans="7:43">
      <c r="G212" s="14"/>
      <c r="H212" s="14"/>
      <c r="I212" s="14"/>
      <c r="J212" s="75"/>
      <c r="K212" s="157"/>
      <c r="L212" s="75"/>
      <c r="O212" s="3"/>
      <c r="S212" s="3"/>
      <c r="T212" s="3"/>
      <c r="U212" s="58"/>
      <c r="W212" s="58"/>
      <c r="X212" s="194"/>
      <c r="Y212" s="16"/>
      <c r="Z212" s="202"/>
      <c r="AA212" s="16"/>
      <c r="AC212" s="3"/>
      <c r="AD212" s="1"/>
      <c r="AE212" s="16"/>
      <c r="AG212" s="16"/>
      <c r="AI212" s="16"/>
      <c r="AJ212" s="1"/>
      <c r="AK212" s="1"/>
      <c r="AL212" s="1"/>
      <c r="AM212" s="1"/>
      <c r="AN212" s="1"/>
      <c r="AO212" s="1"/>
      <c r="AP212" s="1"/>
      <c r="AQ212" s="14"/>
    </row>
    <row r="213" spans="7:43">
      <c r="G213" s="14"/>
      <c r="H213" s="14"/>
      <c r="I213" s="14"/>
      <c r="J213" s="75"/>
      <c r="K213" s="157"/>
      <c r="L213" s="75"/>
      <c r="M213" s="157"/>
      <c r="N213" s="14"/>
      <c r="O213" s="14"/>
      <c r="P213" s="157"/>
      <c r="Q213" s="157"/>
      <c r="R213" s="157"/>
      <c r="S213" s="14"/>
      <c r="T213" s="14"/>
      <c r="U213" s="157"/>
      <c r="V213" s="157"/>
      <c r="W213" s="157"/>
      <c r="X213" s="157"/>
      <c r="Y213" s="75"/>
      <c r="Z213" s="75"/>
      <c r="AA213" s="75"/>
      <c r="AB213" s="157"/>
      <c r="AC213" s="14"/>
      <c r="AD213" s="14"/>
      <c r="AE213" s="75"/>
      <c r="AF213" s="75"/>
      <c r="AG213" s="75"/>
      <c r="AH213" s="157"/>
      <c r="AI213" s="75"/>
      <c r="AJ213" s="14"/>
      <c r="AK213" s="14"/>
      <c r="AL213" s="14"/>
      <c r="AM213" s="14"/>
      <c r="AN213" s="14"/>
      <c r="AO213" s="14"/>
      <c r="AP213" s="14"/>
      <c r="AQ213" s="14"/>
    </row>
    <row r="214" spans="7:43">
      <c r="G214" s="14"/>
      <c r="H214" s="14"/>
      <c r="I214" s="14"/>
      <c r="J214" s="75"/>
      <c r="K214" s="157"/>
      <c r="L214" s="75"/>
      <c r="M214" s="157"/>
      <c r="N214" s="14"/>
      <c r="O214" s="14"/>
      <c r="P214" s="157"/>
      <c r="Q214" s="157"/>
      <c r="R214" s="157"/>
      <c r="S214" s="14"/>
      <c r="T214" s="14"/>
      <c r="U214" s="157"/>
      <c r="V214" s="157"/>
      <c r="W214" s="157"/>
      <c r="X214" s="157"/>
      <c r="Y214" s="75"/>
      <c r="Z214" s="75"/>
      <c r="AA214" s="75"/>
      <c r="AB214" s="157"/>
      <c r="AC214" s="14"/>
      <c r="AD214" s="14"/>
      <c r="AE214" s="75"/>
      <c r="AF214" s="75"/>
      <c r="AG214" s="75"/>
      <c r="AH214" s="157"/>
      <c r="AI214" s="75"/>
      <c r="AJ214" s="14"/>
      <c r="AK214" s="14"/>
      <c r="AL214" s="14"/>
      <c r="AM214" s="14"/>
      <c r="AN214" s="14"/>
      <c r="AO214" s="14"/>
      <c r="AP214" s="14"/>
      <c r="AQ214" s="14"/>
    </row>
    <row r="215" spans="7:43">
      <c r="G215" s="14"/>
      <c r="H215" s="14"/>
      <c r="I215" s="14"/>
      <c r="J215" s="75"/>
      <c r="K215" s="157"/>
      <c r="L215" s="75"/>
      <c r="M215" s="157"/>
      <c r="N215" s="14"/>
      <c r="O215" s="14"/>
      <c r="P215" s="157"/>
      <c r="Q215" s="157"/>
      <c r="R215" s="157"/>
      <c r="S215" s="14"/>
      <c r="T215" s="14"/>
      <c r="U215" s="157"/>
      <c r="V215" s="157"/>
      <c r="W215" s="157"/>
      <c r="X215" s="157"/>
      <c r="Y215" s="75"/>
      <c r="Z215" s="75"/>
      <c r="AA215" s="75"/>
      <c r="AB215" s="157"/>
      <c r="AC215" s="14"/>
      <c r="AD215" s="14"/>
      <c r="AE215" s="75"/>
      <c r="AF215" s="75"/>
      <c r="AG215" s="75"/>
      <c r="AH215" s="157"/>
      <c r="AI215" s="75"/>
      <c r="AJ215" s="14"/>
      <c r="AK215" s="14"/>
      <c r="AL215" s="14"/>
      <c r="AM215" s="14"/>
      <c r="AN215" s="14"/>
      <c r="AO215" s="14"/>
      <c r="AP215" s="14"/>
      <c r="AQ215" s="14"/>
    </row>
    <row r="216" spans="7:43">
      <c r="G216" s="14"/>
      <c r="H216" s="14"/>
      <c r="I216" s="14"/>
      <c r="J216" s="75"/>
      <c r="K216" s="157"/>
      <c r="L216" s="75"/>
      <c r="M216" s="157"/>
      <c r="N216" s="14"/>
      <c r="O216" s="14"/>
      <c r="P216" s="157"/>
      <c r="Q216" s="157"/>
      <c r="R216" s="157"/>
      <c r="S216" s="14"/>
      <c r="T216" s="14"/>
      <c r="U216" s="157"/>
      <c r="V216" s="157"/>
      <c r="W216" s="157"/>
      <c r="X216" s="157"/>
      <c r="Y216" s="75"/>
      <c r="Z216" s="75"/>
      <c r="AA216" s="75"/>
      <c r="AB216" s="157"/>
      <c r="AC216" s="14"/>
      <c r="AD216" s="14"/>
      <c r="AE216" s="75"/>
      <c r="AF216" s="75"/>
      <c r="AG216" s="75"/>
      <c r="AH216" s="157"/>
      <c r="AI216" s="75"/>
      <c r="AJ216" s="14"/>
      <c r="AK216" s="14"/>
      <c r="AL216" s="14"/>
      <c r="AM216" s="14"/>
      <c r="AN216" s="14"/>
      <c r="AO216" s="14"/>
      <c r="AP216" s="14"/>
      <c r="AQ216" s="14"/>
    </row>
    <row r="217" spans="7:43">
      <c r="G217" s="14"/>
      <c r="H217" s="14"/>
      <c r="I217" s="14"/>
      <c r="J217" s="75"/>
      <c r="K217" s="157"/>
      <c r="L217" s="75"/>
      <c r="M217" s="157"/>
      <c r="N217" s="14"/>
      <c r="O217" s="14"/>
      <c r="P217" s="157"/>
      <c r="Q217" s="157"/>
      <c r="R217" s="157"/>
      <c r="S217" s="14"/>
      <c r="T217" s="14"/>
      <c r="U217" s="157"/>
      <c r="V217" s="157"/>
      <c r="W217" s="157"/>
      <c r="X217" s="157"/>
      <c r="Y217" s="75"/>
      <c r="Z217" s="75"/>
      <c r="AA217" s="75"/>
      <c r="AB217" s="157"/>
      <c r="AC217" s="14"/>
      <c r="AD217" s="14"/>
      <c r="AE217" s="75"/>
      <c r="AF217" s="75"/>
      <c r="AG217" s="75"/>
      <c r="AH217" s="157"/>
      <c r="AI217" s="75"/>
      <c r="AJ217" s="14"/>
      <c r="AK217" s="14"/>
      <c r="AL217" s="14"/>
      <c r="AM217" s="14"/>
      <c r="AN217" s="14"/>
      <c r="AO217" s="14"/>
      <c r="AP217" s="14"/>
      <c r="AQ217" s="14"/>
    </row>
    <row r="218" spans="7:43">
      <c r="G218" s="14"/>
      <c r="H218" s="14"/>
      <c r="I218" s="14"/>
      <c r="J218" s="75"/>
      <c r="K218" s="157"/>
      <c r="L218" s="75"/>
      <c r="M218" s="157"/>
      <c r="N218" s="14"/>
      <c r="O218" s="14"/>
      <c r="P218" s="157"/>
      <c r="Q218" s="157"/>
      <c r="R218" s="157"/>
      <c r="S218" s="14"/>
      <c r="T218" s="14"/>
      <c r="U218" s="157"/>
      <c r="V218" s="157"/>
      <c r="W218" s="157"/>
      <c r="X218" s="157"/>
      <c r="Y218" s="75"/>
      <c r="Z218" s="75"/>
      <c r="AA218" s="75"/>
      <c r="AB218" s="157"/>
      <c r="AC218" s="14"/>
      <c r="AD218" s="14"/>
      <c r="AE218" s="75"/>
      <c r="AF218" s="75"/>
      <c r="AG218" s="75"/>
      <c r="AH218" s="157"/>
      <c r="AI218" s="75"/>
      <c r="AJ218" s="14"/>
      <c r="AK218" s="14"/>
      <c r="AL218" s="14"/>
      <c r="AM218" s="14"/>
      <c r="AN218" s="14"/>
      <c r="AO218" s="14"/>
      <c r="AP218" s="14"/>
      <c r="AQ218" s="14"/>
    </row>
    <row r="219" spans="7:43">
      <c r="G219" s="14"/>
      <c r="H219" s="14"/>
      <c r="I219" s="14"/>
      <c r="J219" s="75"/>
      <c r="K219" s="157"/>
      <c r="L219" s="75"/>
      <c r="M219" s="157"/>
      <c r="N219" s="14"/>
      <c r="O219" s="14"/>
      <c r="P219" s="157"/>
      <c r="Q219" s="157"/>
      <c r="R219" s="157"/>
      <c r="S219" s="14"/>
      <c r="T219" s="14"/>
      <c r="U219" s="157"/>
      <c r="V219" s="157"/>
      <c r="W219" s="157"/>
      <c r="X219" s="157"/>
      <c r="Y219" s="75"/>
      <c r="Z219" s="75"/>
      <c r="AA219" s="75"/>
      <c r="AB219" s="157"/>
      <c r="AC219" s="14"/>
      <c r="AD219" s="14"/>
      <c r="AE219" s="75"/>
      <c r="AF219" s="75"/>
      <c r="AG219" s="75"/>
      <c r="AH219" s="157"/>
      <c r="AI219" s="75"/>
      <c r="AJ219" s="14"/>
      <c r="AK219" s="14"/>
      <c r="AL219" s="14"/>
      <c r="AM219" s="14"/>
      <c r="AN219" s="14"/>
      <c r="AO219" s="14"/>
      <c r="AP219" s="14"/>
      <c r="AQ219" s="14"/>
    </row>
    <row r="220" spans="7:43">
      <c r="G220" s="14"/>
      <c r="H220" s="14"/>
      <c r="I220" s="14"/>
      <c r="J220" s="75"/>
      <c r="K220" s="157"/>
      <c r="L220" s="75"/>
      <c r="M220" s="157"/>
      <c r="N220" s="14"/>
      <c r="O220" s="14"/>
      <c r="P220" s="157"/>
      <c r="Q220" s="157"/>
      <c r="R220" s="157"/>
      <c r="S220" s="14"/>
      <c r="T220" s="14"/>
      <c r="U220" s="157"/>
      <c r="V220" s="157"/>
      <c r="W220" s="157"/>
      <c r="X220" s="157"/>
      <c r="Y220" s="75"/>
      <c r="Z220" s="75"/>
      <c r="AA220" s="75"/>
      <c r="AB220" s="157"/>
      <c r="AC220" s="14"/>
      <c r="AD220" s="14"/>
      <c r="AE220" s="75"/>
      <c r="AF220" s="75"/>
      <c r="AG220" s="75"/>
      <c r="AH220" s="157"/>
      <c r="AI220" s="75"/>
      <c r="AJ220" s="14"/>
      <c r="AK220" s="14"/>
      <c r="AL220" s="14"/>
      <c r="AM220" s="14"/>
      <c r="AN220" s="14"/>
      <c r="AO220" s="14"/>
      <c r="AP220" s="14"/>
      <c r="AQ220" s="14"/>
    </row>
    <row r="221" spans="7:43">
      <c r="G221" s="14"/>
      <c r="H221" s="14"/>
      <c r="I221" s="14"/>
      <c r="J221" s="75"/>
      <c r="K221" s="157"/>
      <c r="L221" s="75"/>
      <c r="M221" s="157"/>
      <c r="N221" s="14"/>
      <c r="O221" s="14"/>
      <c r="P221" s="157"/>
      <c r="Q221" s="157"/>
      <c r="R221" s="157"/>
      <c r="S221" s="14"/>
      <c r="T221" s="14"/>
      <c r="U221" s="157"/>
      <c r="V221" s="157"/>
      <c r="W221" s="157"/>
      <c r="X221" s="157"/>
      <c r="Y221" s="75"/>
      <c r="Z221" s="75"/>
      <c r="AA221" s="75"/>
      <c r="AB221" s="157"/>
      <c r="AC221" s="14"/>
      <c r="AD221" s="14"/>
      <c r="AE221" s="75"/>
      <c r="AF221" s="75"/>
      <c r="AG221" s="75"/>
      <c r="AH221" s="157"/>
      <c r="AI221" s="75"/>
      <c r="AJ221" s="14"/>
      <c r="AK221" s="14"/>
      <c r="AL221" s="14"/>
      <c r="AM221" s="14"/>
      <c r="AN221" s="14"/>
      <c r="AO221" s="14"/>
      <c r="AP221" s="14"/>
      <c r="AQ221" s="14"/>
    </row>
    <row r="222" spans="7:43">
      <c r="G222" s="14"/>
      <c r="H222" s="14"/>
      <c r="I222" s="14"/>
      <c r="J222" s="75"/>
      <c r="K222" s="157"/>
      <c r="L222" s="75"/>
      <c r="M222" s="157"/>
      <c r="N222" s="14"/>
      <c r="O222" s="14"/>
      <c r="P222" s="157"/>
      <c r="Q222" s="157"/>
      <c r="R222" s="157"/>
      <c r="S222" s="14"/>
      <c r="T222" s="14"/>
      <c r="U222" s="157"/>
      <c r="V222" s="157"/>
      <c r="W222" s="157"/>
      <c r="X222" s="157"/>
      <c r="Y222" s="75"/>
      <c r="Z222" s="75"/>
      <c r="AA222" s="75"/>
      <c r="AB222" s="157"/>
      <c r="AC222" s="14"/>
      <c r="AD222" s="14"/>
      <c r="AE222" s="75"/>
      <c r="AF222" s="75"/>
      <c r="AG222" s="75"/>
      <c r="AH222" s="157"/>
      <c r="AI222" s="75"/>
      <c r="AJ222" s="14"/>
      <c r="AK222" s="14"/>
      <c r="AL222" s="14"/>
      <c r="AM222" s="14"/>
      <c r="AN222" s="14"/>
      <c r="AO222" s="14"/>
      <c r="AP222" s="14"/>
      <c r="AQ222" s="14"/>
    </row>
    <row r="223" spans="7:43">
      <c r="G223" s="14"/>
      <c r="H223" s="14"/>
      <c r="I223" s="14"/>
      <c r="J223" s="75"/>
      <c r="K223" s="157"/>
      <c r="L223" s="75"/>
      <c r="M223" s="157"/>
      <c r="N223" s="14"/>
      <c r="O223" s="14"/>
      <c r="P223" s="157"/>
      <c r="Q223" s="157"/>
      <c r="R223" s="157"/>
      <c r="S223" s="14"/>
      <c r="T223" s="14"/>
      <c r="U223" s="157"/>
      <c r="V223" s="157"/>
      <c r="W223" s="157"/>
      <c r="X223" s="157"/>
      <c r="Y223" s="75"/>
      <c r="Z223" s="75"/>
      <c r="AA223" s="75"/>
      <c r="AB223" s="157"/>
      <c r="AC223" s="14"/>
      <c r="AD223" s="14"/>
      <c r="AE223" s="75"/>
      <c r="AF223" s="75"/>
      <c r="AG223" s="75"/>
      <c r="AH223" s="157"/>
      <c r="AI223" s="75"/>
      <c r="AJ223" s="14"/>
      <c r="AK223" s="14"/>
      <c r="AL223" s="14"/>
      <c r="AM223" s="14"/>
      <c r="AN223" s="14"/>
      <c r="AO223" s="14"/>
      <c r="AP223" s="14"/>
      <c r="AQ223" s="14"/>
    </row>
    <row r="224" spans="7:43">
      <c r="G224" s="14"/>
      <c r="H224" s="14"/>
      <c r="I224" s="14"/>
      <c r="J224" s="75"/>
      <c r="K224" s="157"/>
      <c r="L224" s="75"/>
      <c r="M224" s="157"/>
      <c r="N224" s="14"/>
      <c r="O224" s="14"/>
      <c r="P224" s="157"/>
      <c r="Q224" s="157"/>
      <c r="R224" s="157"/>
      <c r="S224" s="14"/>
      <c r="T224" s="14"/>
      <c r="U224" s="157"/>
      <c r="V224" s="157"/>
      <c r="W224" s="157"/>
      <c r="X224" s="157"/>
      <c r="Y224" s="75"/>
      <c r="Z224" s="75"/>
      <c r="AA224" s="75"/>
      <c r="AB224" s="157"/>
      <c r="AC224" s="14"/>
      <c r="AD224" s="14"/>
      <c r="AE224" s="75"/>
      <c r="AF224" s="75"/>
      <c r="AG224" s="75"/>
      <c r="AH224" s="157"/>
      <c r="AI224" s="75"/>
      <c r="AJ224" s="14"/>
      <c r="AK224" s="14"/>
      <c r="AL224" s="14"/>
      <c r="AM224" s="14"/>
      <c r="AN224" s="14"/>
      <c r="AO224" s="14"/>
      <c r="AP224" s="14"/>
      <c r="AQ224" s="14"/>
    </row>
    <row r="225" spans="7:43">
      <c r="G225" s="14"/>
      <c r="H225" s="14"/>
      <c r="I225" s="14"/>
      <c r="J225" s="75"/>
      <c r="K225" s="157"/>
      <c r="L225" s="75"/>
      <c r="M225" s="157"/>
      <c r="N225" s="14"/>
      <c r="O225" s="14"/>
      <c r="P225" s="157"/>
      <c r="Q225" s="157"/>
      <c r="R225" s="157"/>
      <c r="S225" s="14"/>
      <c r="T225" s="14"/>
      <c r="U225" s="157"/>
      <c r="V225" s="157"/>
      <c r="W225" s="157"/>
      <c r="X225" s="157"/>
      <c r="Y225" s="75"/>
      <c r="Z225" s="75"/>
      <c r="AA225" s="75"/>
      <c r="AB225" s="157"/>
      <c r="AC225" s="14"/>
      <c r="AD225" s="14"/>
      <c r="AE225" s="75"/>
      <c r="AF225" s="75"/>
      <c r="AG225" s="75"/>
      <c r="AH225" s="157"/>
      <c r="AI225" s="75"/>
      <c r="AJ225" s="14"/>
      <c r="AK225" s="14"/>
      <c r="AL225" s="14"/>
      <c r="AM225" s="14"/>
      <c r="AN225" s="14"/>
      <c r="AO225" s="14"/>
      <c r="AP225" s="14"/>
      <c r="AQ225" s="14"/>
    </row>
    <row r="226" spans="7:43">
      <c r="G226" s="14"/>
      <c r="H226" s="14"/>
      <c r="I226" s="14"/>
      <c r="J226" s="75"/>
      <c r="K226" s="157"/>
      <c r="L226" s="75"/>
      <c r="M226" s="157"/>
      <c r="N226" s="14"/>
      <c r="O226" s="14"/>
      <c r="P226" s="157"/>
      <c r="Q226" s="157"/>
      <c r="R226" s="157"/>
      <c r="S226" s="14"/>
      <c r="T226" s="14"/>
      <c r="U226" s="157"/>
      <c r="V226" s="157"/>
      <c r="W226" s="157"/>
      <c r="X226" s="157"/>
      <c r="Y226" s="75"/>
      <c r="Z226" s="75"/>
      <c r="AA226" s="75"/>
      <c r="AB226" s="157"/>
      <c r="AC226" s="14"/>
      <c r="AD226" s="14"/>
      <c r="AE226" s="75"/>
      <c r="AF226" s="75"/>
      <c r="AG226" s="75"/>
      <c r="AH226" s="157"/>
      <c r="AI226" s="75"/>
      <c r="AJ226" s="14"/>
      <c r="AK226" s="14"/>
      <c r="AL226" s="14"/>
      <c r="AM226" s="14"/>
      <c r="AN226" s="14"/>
      <c r="AO226" s="14"/>
      <c r="AP226" s="14"/>
      <c r="AQ226" s="14"/>
    </row>
    <row r="227" spans="7:43">
      <c r="G227" s="14"/>
      <c r="H227" s="14"/>
      <c r="I227" s="14"/>
      <c r="J227" s="75"/>
      <c r="K227" s="157"/>
      <c r="L227" s="75"/>
      <c r="M227" s="157"/>
      <c r="N227" s="14"/>
      <c r="O227" s="14"/>
      <c r="P227" s="157"/>
      <c r="Q227" s="157"/>
      <c r="R227" s="157"/>
      <c r="S227" s="14"/>
      <c r="T227" s="14"/>
      <c r="U227" s="157"/>
      <c r="V227" s="157"/>
      <c r="W227" s="157"/>
      <c r="X227" s="157"/>
      <c r="Y227" s="75"/>
      <c r="Z227" s="75"/>
      <c r="AA227" s="75"/>
      <c r="AB227" s="157"/>
      <c r="AC227" s="14"/>
      <c r="AD227" s="14"/>
      <c r="AE227" s="75"/>
      <c r="AF227" s="75"/>
      <c r="AG227" s="75"/>
      <c r="AH227" s="157"/>
      <c r="AI227" s="75"/>
      <c r="AJ227" s="14"/>
      <c r="AK227" s="14"/>
      <c r="AL227" s="14"/>
      <c r="AM227" s="14"/>
      <c r="AN227" s="14"/>
      <c r="AO227" s="14"/>
      <c r="AP227" s="14"/>
      <c r="AQ227" s="14"/>
    </row>
    <row r="228" spans="7:43">
      <c r="G228" s="14"/>
      <c r="H228" s="14"/>
      <c r="I228" s="14"/>
      <c r="J228" s="75"/>
      <c r="K228" s="157"/>
      <c r="L228" s="75"/>
      <c r="M228" s="157"/>
      <c r="N228" s="14"/>
      <c r="O228" s="14"/>
      <c r="P228" s="157"/>
      <c r="Q228" s="157"/>
      <c r="R228" s="157"/>
      <c r="S228" s="14"/>
      <c r="T228" s="14"/>
      <c r="U228" s="157"/>
      <c r="V228" s="157"/>
      <c r="W228" s="157"/>
      <c r="X228" s="157"/>
      <c r="Y228" s="75"/>
      <c r="Z228" s="75"/>
      <c r="AA228" s="75"/>
      <c r="AB228" s="157"/>
      <c r="AC228" s="14"/>
      <c r="AD228" s="14"/>
      <c r="AE228" s="75"/>
      <c r="AF228" s="75"/>
      <c r="AG228" s="75"/>
      <c r="AH228" s="157"/>
      <c r="AI228" s="75"/>
      <c r="AJ228" s="14"/>
      <c r="AK228" s="14"/>
      <c r="AL228" s="14"/>
      <c r="AM228" s="14"/>
      <c r="AN228" s="14"/>
      <c r="AO228" s="14"/>
      <c r="AP228" s="14"/>
      <c r="AQ228" s="14"/>
    </row>
    <row r="229" spans="7:43">
      <c r="G229" s="14"/>
      <c r="H229" s="14"/>
      <c r="I229" s="14"/>
      <c r="J229" s="75"/>
      <c r="K229" s="157"/>
      <c r="L229" s="75"/>
      <c r="M229" s="157"/>
      <c r="N229" s="14"/>
      <c r="O229" s="14"/>
      <c r="P229" s="157"/>
      <c r="Q229" s="157"/>
      <c r="R229" s="157"/>
      <c r="S229" s="14"/>
      <c r="T229" s="14"/>
      <c r="U229" s="157"/>
      <c r="V229" s="157"/>
      <c r="W229" s="157"/>
      <c r="X229" s="157"/>
      <c r="Y229" s="75"/>
      <c r="Z229" s="75"/>
      <c r="AA229" s="75"/>
      <c r="AB229" s="157"/>
      <c r="AC229" s="14"/>
      <c r="AD229" s="14"/>
      <c r="AE229" s="75"/>
      <c r="AF229" s="75"/>
      <c r="AG229" s="75"/>
      <c r="AH229" s="157"/>
      <c r="AI229" s="75"/>
      <c r="AJ229" s="14"/>
      <c r="AK229" s="14"/>
      <c r="AL229" s="14"/>
      <c r="AM229" s="14"/>
      <c r="AN229" s="14"/>
      <c r="AO229" s="14"/>
      <c r="AP229" s="14"/>
      <c r="AQ229" s="14"/>
    </row>
    <row r="230" spans="7:43">
      <c r="G230" s="14"/>
      <c r="H230" s="14"/>
      <c r="I230" s="14"/>
      <c r="J230" s="75"/>
      <c r="K230" s="157"/>
      <c r="L230" s="75"/>
      <c r="M230" s="157"/>
      <c r="N230" s="14"/>
      <c r="O230" s="14"/>
      <c r="P230" s="157"/>
      <c r="Q230" s="157"/>
      <c r="R230" s="157"/>
      <c r="S230" s="14"/>
      <c r="T230" s="14"/>
      <c r="U230" s="157"/>
      <c r="V230" s="157"/>
      <c r="W230" s="157"/>
      <c r="X230" s="157"/>
      <c r="Y230" s="75"/>
      <c r="Z230" s="75"/>
      <c r="AA230" s="75"/>
      <c r="AB230" s="157"/>
      <c r="AC230" s="14"/>
      <c r="AD230" s="14"/>
      <c r="AE230" s="75"/>
      <c r="AF230" s="75"/>
      <c r="AG230" s="75"/>
      <c r="AH230" s="157"/>
      <c r="AI230" s="75"/>
      <c r="AJ230" s="14"/>
      <c r="AK230" s="14"/>
      <c r="AL230" s="14"/>
      <c r="AM230" s="14"/>
      <c r="AN230" s="14"/>
      <c r="AO230" s="14"/>
      <c r="AP230" s="14"/>
      <c r="AQ230" s="14"/>
    </row>
    <row r="231" spans="7:43">
      <c r="G231" s="14"/>
      <c r="H231" s="14"/>
      <c r="I231" s="14"/>
      <c r="J231" s="75"/>
      <c r="K231" s="157"/>
      <c r="L231" s="75"/>
      <c r="M231" s="157"/>
      <c r="N231" s="14"/>
      <c r="O231" s="14"/>
      <c r="P231" s="157"/>
      <c r="Q231" s="157"/>
      <c r="R231" s="157"/>
      <c r="S231" s="14"/>
      <c r="T231" s="14"/>
      <c r="U231" s="157"/>
      <c r="V231" s="157"/>
      <c r="W231" s="157"/>
      <c r="X231" s="157"/>
      <c r="Y231" s="75"/>
      <c r="Z231" s="75"/>
      <c r="AA231" s="75"/>
      <c r="AB231" s="157"/>
      <c r="AC231" s="14"/>
      <c r="AD231" s="14"/>
      <c r="AE231" s="75"/>
      <c r="AF231" s="75"/>
      <c r="AG231" s="75"/>
      <c r="AH231" s="157"/>
      <c r="AI231" s="75"/>
      <c r="AJ231" s="14"/>
      <c r="AK231" s="14"/>
      <c r="AL231" s="14"/>
      <c r="AM231" s="14"/>
      <c r="AN231" s="14"/>
      <c r="AO231" s="14"/>
      <c r="AP231" s="14"/>
      <c r="AQ231" s="14"/>
    </row>
    <row r="232" spans="7:43">
      <c r="G232" s="14"/>
      <c r="H232" s="14"/>
      <c r="I232" s="14"/>
      <c r="J232" s="75"/>
      <c r="K232" s="157"/>
      <c r="L232" s="75"/>
      <c r="M232" s="157"/>
      <c r="N232" s="14"/>
      <c r="O232" s="14"/>
      <c r="P232" s="157"/>
      <c r="Q232" s="157"/>
      <c r="R232" s="157"/>
      <c r="S232" s="14"/>
      <c r="T232" s="14"/>
      <c r="U232" s="157"/>
      <c r="V232" s="157"/>
      <c r="W232" s="157"/>
      <c r="X232" s="157"/>
      <c r="Y232" s="75"/>
      <c r="Z232" s="75"/>
      <c r="AA232" s="75"/>
      <c r="AB232" s="157"/>
      <c r="AC232" s="14"/>
      <c r="AD232" s="14"/>
      <c r="AE232" s="75"/>
      <c r="AF232" s="75"/>
      <c r="AG232" s="75"/>
      <c r="AH232" s="157"/>
      <c r="AI232" s="75"/>
      <c r="AJ232" s="14"/>
      <c r="AK232" s="14"/>
      <c r="AL232" s="14"/>
      <c r="AM232" s="14"/>
      <c r="AN232" s="14"/>
      <c r="AO232" s="14"/>
      <c r="AP232" s="14"/>
      <c r="AQ232" s="14"/>
    </row>
    <row r="233" spans="7:43">
      <c r="G233" s="14"/>
      <c r="H233" s="14"/>
      <c r="I233" s="14"/>
      <c r="J233" s="75"/>
      <c r="K233" s="157"/>
      <c r="L233" s="75"/>
      <c r="M233" s="157"/>
      <c r="N233" s="14"/>
      <c r="O233" s="14"/>
      <c r="P233" s="157"/>
      <c r="Q233" s="157"/>
      <c r="R233" s="157"/>
      <c r="S233" s="14"/>
      <c r="T233" s="14"/>
      <c r="U233" s="157"/>
      <c r="V233" s="157"/>
      <c r="W233" s="157"/>
      <c r="X233" s="157"/>
      <c r="Y233" s="75"/>
      <c r="Z233" s="75"/>
      <c r="AA233" s="75"/>
      <c r="AB233" s="157"/>
      <c r="AC233" s="14"/>
      <c r="AD233" s="14"/>
      <c r="AE233" s="75"/>
      <c r="AF233" s="75"/>
      <c r="AG233" s="75"/>
      <c r="AH233" s="157"/>
      <c r="AI233" s="75"/>
      <c r="AJ233" s="14"/>
      <c r="AK233" s="14"/>
      <c r="AL233" s="14"/>
      <c r="AM233" s="14"/>
      <c r="AN233" s="14"/>
      <c r="AO233" s="14"/>
      <c r="AP233" s="14"/>
      <c r="AQ233" s="14"/>
    </row>
    <row r="234" spans="7:43">
      <c r="G234" s="14"/>
      <c r="H234" s="14"/>
      <c r="I234" s="14"/>
      <c r="J234" s="75"/>
      <c r="K234" s="157"/>
      <c r="L234" s="75"/>
      <c r="M234" s="157"/>
      <c r="N234" s="14"/>
      <c r="O234" s="14"/>
      <c r="P234" s="157"/>
      <c r="Q234" s="157"/>
      <c r="R234" s="157"/>
      <c r="S234" s="14"/>
      <c r="T234" s="14"/>
      <c r="U234" s="157"/>
      <c r="V234" s="157"/>
      <c r="W234" s="157"/>
      <c r="X234" s="157"/>
      <c r="Y234" s="75"/>
      <c r="Z234" s="75"/>
      <c r="AA234" s="75"/>
      <c r="AB234" s="157"/>
      <c r="AC234" s="14"/>
      <c r="AD234" s="14"/>
      <c r="AE234" s="75"/>
      <c r="AF234" s="75"/>
      <c r="AG234" s="75"/>
      <c r="AH234" s="157"/>
      <c r="AI234" s="75"/>
      <c r="AJ234" s="14"/>
      <c r="AK234" s="14"/>
      <c r="AL234" s="14"/>
      <c r="AM234" s="14"/>
      <c r="AN234" s="14"/>
      <c r="AO234" s="14"/>
      <c r="AP234" s="14"/>
      <c r="AQ234" s="14"/>
    </row>
    <row r="235" spans="7:43">
      <c r="G235" s="14"/>
      <c r="H235" s="14"/>
      <c r="I235" s="14"/>
      <c r="J235" s="75"/>
      <c r="K235" s="157"/>
      <c r="L235" s="75"/>
      <c r="M235" s="157"/>
      <c r="N235" s="14"/>
      <c r="O235" s="14"/>
      <c r="P235" s="157"/>
      <c r="Q235" s="157"/>
      <c r="R235" s="157"/>
      <c r="S235" s="14"/>
      <c r="T235" s="14"/>
      <c r="U235" s="157"/>
      <c r="V235" s="157"/>
      <c r="W235" s="157"/>
      <c r="X235" s="157"/>
      <c r="Y235" s="75"/>
      <c r="Z235" s="75"/>
      <c r="AA235" s="75"/>
      <c r="AB235" s="157"/>
      <c r="AC235" s="14"/>
      <c r="AD235" s="14"/>
      <c r="AE235" s="75"/>
      <c r="AF235" s="75"/>
      <c r="AG235" s="75"/>
      <c r="AH235" s="157"/>
      <c r="AI235" s="75"/>
      <c r="AJ235" s="14"/>
      <c r="AK235" s="14"/>
      <c r="AL235" s="14"/>
      <c r="AM235" s="14"/>
      <c r="AN235" s="14"/>
      <c r="AO235" s="14"/>
      <c r="AP235" s="14"/>
      <c r="AQ235" s="14"/>
    </row>
    <row r="236" spans="7:43">
      <c r="G236" s="14"/>
      <c r="H236" s="14"/>
      <c r="I236" s="14"/>
      <c r="J236" s="75"/>
      <c r="K236" s="157"/>
      <c r="L236" s="75"/>
      <c r="M236" s="157"/>
      <c r="N236" s="14"/>
      <c r="O236" s="14"/>
      <c r="P236" s="157"/>
      <c r="Q236" s="157"/>
      <c r="R236" s="157"/>
      <c r="S236" s="14"/>
      <c r="T236" s="14"/>
      <c r="U236" s="157"/>
      <c r="V236" s="157"/>
      <c r="W236" s="157"/>
      <c r="X236" s="157"/>
      <c r="Y236" s="75"/>
      <c r="Z236" s="75"/>
      <c r="AA236" s="75"/>
      <c r="AB236" s="157"/>
      <c r="AC236" s="14"/>
      <c r="AD236" s="14"/>
      <c r="AE236" s="75"/>
      <c r="AF236" s="75"/>
      <c r="AG236" s="75"/>
      <c r="AH236" s="157"/>
      <c r="AI236" s="75"/>
      <c r="AJ236" s="14"/>
      <c r="AK236" s="14"/>
      <c r="AL236" s="14"/>
      <c r="AM236" s="14"/>
      <c r="AN236" s="14"/>
      <c r="AO236" s="14"/>
      <c r="AP236" s="14"/>
      <c r="AQ236" s="14"/>
    </row>
    <row r="237" spans="7:43">
      <c r="G237" s="14"/>
      <c r="H237" s="14"/>
      <c r="I237" s="14"/>
      <c r="J237" s="75"/>
      <c r="K237" s="157"/>
      <c r="L237" s="75"/>
      <c r="M237" s="157"/>
      <c r="N237" s="14"/>
      <c r="O237" s="14"/>
      <c r="P237" s="157"/>
      <c r="Q237" s="157"/>
      <c r="R237" s="157"/>
      <c r="S237" s="14"/>
      <c r="T237" s="14"/>
      <c r="U237" s="157"/>
      <c r="V237" s="157"/>
      <c r="W237" s="157"/>
      <c r="X237" s="157"/>
      <c r="Y237" s="75"/>
      <c r="Z237" s="75"/>
      <c r="AA237" s="75"/>
      <c r="AB237" s="157"/>
      <c r="AC237" s="14"/>
      <c r="AD237" s="14"/>
      <c r="AE237" s="75"/>
      <c r="AF237" s="75"/>
      <c r="AG237" s="75"/>
      <c r="AH237" s="157"/>
      <c r="AI237" s="75"/>
      <c r="AJ237" s="14"/>
      <c r="AK237" s="14"/>
      <c r="AL237" s="14"/>
      <c r="AM237" s="14"/>
      <c r="AN237" s="14"/>
      <c r="AO237" s="14"/>
      <c r="AP237" s="14"/>
      <c r="AQ237" s="14"/>
    </row>
    <row r="238" spans="7:43">
      <c r="G238" s="14"/>
      <c r="H238" s="14"/>
      <c r="I238" s="14"/>
      <c r="J238" s="75"/>
      <c r="K238" s="157"/>
      <c r="L238" s="75"/>
      <c r="M238" s="157"/>
      <c r="N238" s="14"/>
      <c r="O238" s="14"/>
      <c r="P238" s="157"/>
      <c r="Q238" s="157"/>
      <c r="R238" s="157"/>
      <c r="S238" s="14"/>
      <c r="T238" s="14"/>
      <c r="U238" s="157"/>
      <c r="V238" s="157"/>
      <c r="W238" s="157"/>
      <c r="X238" s="157"/>
      <c r="Y238" s="75"/>
      <c r="Z238" s="75"/>
      <c r="AA238" s="75"/>
      <c r="AB238" s="157"/>
      <c r="AC238" s="14"/>
      <c r="AD238" s="14"/>
      <c r="AE238" s="75"/>
      <c r="AF238" s="75"/>
      <c r="AG238" s="75"/>
      <c r="AH238" s="157"/>
      <c r="AI238" s="75"/>
      <c r="AJ238" s="14"/>
      <c r="AK238" s="14"/>
      <c r="AL238" s="14"/>
      <c r="AM238" s="14"/>
      <c r="AN238" s="14"/>
      <c r="AO238" s="14"/>
      <c r="AP238" s="14"/>
      <c r="AQ238" s="14"/>
    </row>
    <row r="239" spans="7:43">
      <c r="G239" s="14"/>
      <c r="H239" s="14"/>
      <c r="I239" s="14"/>
      <c r="J239" s="75"/>
      <c r="K239" s="157"/>
      <c r="L239" s="75"/>
      <c r="M239" s="157"/>
      <c r="N239" s="14"/>
      <c r="O239" s="14"/>
      <c r="P239" s="157"/>
      <c r="Q239" s="157"/>
      <c r="R239" s="157"/>
      <c r="S239" s="14"/>
      <c r="T239" s="14"/>
      <c r="U239" s="157"/>
      <c r="V239" s="157"/>
      <c r="W239" s="157"/>
      <c r="X239" s="157"/>
      <c r="Y239" s="75"/>
      <c r="Z239" s="75"/>
      <c r="AA239" s="75"/>
      <c r="AB239" s="157"/>
      <c r="AC239" s="14"/>
      <c r="AD239" s="14"/>
      <c r="AE239" s="75"/>
      <c r="AF239" s="75"/>
      <c r="AG239" s="75"/>
      <c r="AH239" s="157"/>
      <c r="AI239" s="75"/>
      <c r="AJ239" s="14"/>
      <c r="AK239" s="14"/>
      <c r="AL239" s="14"/>
      <c r="AM239" s="14"/>
      <c r="AN239" s="14"/>
      <c r="AO239" s="14"/>
      <c r="AP239" s="14"/>
      <c r="AQ239" s="14"/>
    </row>
    <row r="240" spans="7:43">
      <c r="G240" s="14"/>
      <c r="H240" s="14"/>
      <c r="I240" s="14"/>
      <c r="J240" s="75"/>
      <c r="K240" s="157"/>
      <c r="L240" s="75"/>
      <c r="M240" s="157"/>
      <c r="N240" s="14"/>
      <c r="O240" s="14"/>
      <c r="P240" s="157"/>
      <c r="Q240" s="157"/>
      <c r="R240" s="157"/>
      <c r="S240" s="14"/>
      <c r="T240" s="14"/>
      <c r="U240" s="157"/>
      <c r="V240" s="157"/>
      <c r="W240" s="157"/>
      <c r="X240" s="157"/>
      <c r="Y240" s="75"/>
      <c r="Z240" s="75"/>
      <c r="AA240" s="75"/>
      <c r="AB240" s="157"/>
      <c r="AC240" s="14"/>
      <c r="AD240" s="14"/>
      <c r="AE240" s="75"/>
      <c r="AF240" s="75"/>
      <c r="AG240" s="75"/>
      <c r="AH240" s="157"/>
      <c r="AI240" s="75"/>
      <c r="AJ240" s="14"/>
      <c r="AK240" s="14"/>
      <c r="AL240" s="14"/>
      <c r="AM240" s="14"/>
      <c r="AN240" s="14"/>
      <c r="AO240" s="14"/>
      <c r="AP240" s="14"/>
      <c r="AQ240" s="14"/>
    </row>
    <row r="241" spans="7:43">
      <c r="G241" s="14"/>
      <c r="H241" s="14"/>
      <c r="I241" s="14"/>
      <c r="J241" s="75"/>
      <c r="K241" s="157"/>
      <c r="L241" s="75"/>
      <c r="M241" s="157"/>
      <c r="N241" s="14"/>
      <c r="O241" s="14"/>
      <c r="P241" s="157"/>
      <c r="Q241" s="157"/>
      <c r="R241" s="157"/>
      <c r="S241" s="14"/>
      <c r="T241" s="14"/>
      <c r="U241" s="157"/>
      <c r="V241" s="157"/>
      <c r="W241" s="157"/>
      <c r="X241" s="157"/>
      <c r="Y241" s="75"/>
      <c r="Z241" s="75"/>
      <c r="AA241" s="75"/>
      <c r="AB241" s="157"/>
      <c r="AC241" s="14"/>
      <c r="AD241" s="14"/>
      <c r="AE241" s="75"/>
      <c r="AF241" s="75"/>
      <c r="AG241" s="75"/>
      <c r="AH241" s="157"/>
      <c r="AI241" s="75"/>
      <c r="AJ241" s="14"/>
      <c r="AK241" s="14"/>
      <c r="AL241" s="14"/>
      <c r="AM241" s="14"/>
      <c r="AN241" s="14"/>
      <c r="AO241" s="14"/>
      <c r="AP241" s="14"/>
      <c r="AQ241" s="14"/>
    </row>
    <row r="242" spans="7:43">
      <c r="G242" s="14"/>
      <c r="H242" s="14"/>
      <c r="I242" s="14"/>
      <c r="J242" s="75"/>
      <c r="K242" s="157"/>
      <c r="L242" s="75"/>
      <c r="M242" s="157"/>
      <c r="N242" s="14"/>
      <c r="O242" s="14"/>
      <c r="P242" s="157"/>
      <c r="Q242" s="157"/>
      <c r="R242" s="157"/>
      <c r="S242" s="14"/>
      <c r="T242" s="14"/>
      <c r="U242" s="157"/>
      <c r="V242" s="157"/>
      <c r="W242" s="157"/>
      <c r="X242" s="157"/>
      <c r="Y242" s="75"/>
      <c r="Z242" s="75"/>
      <c r="AA242" s="75"/>
      <c r="AB242" s="157"/>
      <c r="AC242" s="14"/>
      <c r="AD242" s="14"/>
      <c r="AE242" s="75"/>
      <c r="AF242" s="75"/>
      <c r="AG242" s="75"/>
      <c r="AH242" s="157"/>
      <c r="AI242" s="75"/>
      <c r="AJ242" s="14"/>
      <c r="AK242" s="14"/>
      <c r="AL242" s="14"/>
      <c r="AM242" s="14"/>
      <c r="AN242" s="14"/>
      <c r="AO242" s="14"/>
      <c r="AP242" s="14"/>
      <c r="AQ242" s="14"/>
    </row>
    <row r="243" spans="7:43">
      <c r="G243" s="14"/>
      <c r="H243" s="14"/>
      <c r="I243" s="14"/>
      <c r="J243" s="75"/>
      <c r="K243" s="157"/>
      <c r="L243" s="75"/>
      <c r="M243" s="157"/>
      <c r="N243" s="14"/>
      <c r="O243" s="14"/>
      <c r="P243" s="157"/>
      <c r="Q243" s="157"/>
      <c r="R243" s="157"/>
      <c r="S243" s="14"/>
      <c r="T243" s="14"/>
      <c r="U243" s="157"/>
      <c r="V243" s="157"/>
      <c r="W243" s="157"/>
      <c r="X243" s="157"/>
      <c r="Y243" s="75"/>
      <c r="Z243" s="75"/>
      <c r="AA243" s="75"/>
      <c r="AB243" s="157"/>
      <c r="AC243" s="14"/>
      <c r="AD243" s="14"/>
      <c r="AE243" s="75"/>
      <c r="AF243" s="75"/>
      <c r="AG243" s="75"/>
      <c r="AH243" s="157"/>
      <c r="AI243" s="75"/>
      <c r="AJ243" s="14"/>
      <c r="AK243" s="14"/>
      <c r="AL243" s="14"/>
      <c r="AM243" s="14"/>
      <c r="AN243" s="14"/>
      <c r="AO243" s="14"/>
      <c r="AP243" s="14"/>
      <c r="AQ243" s="14"/>
    </row>
    <row r="244" spans="7:43">
      <c r="G244" s="14"/>
      <c r="H244" s="14"/>
      <c r="I244" s="14"/>
      <c r="J244" s="75"/>
      <c r="K244" s="157"/>
      <c r="L244" s="75"/>
      <c r="M244" s="157"/>
      <c r="N244" s="14"/>
      <c r="O244" s="14"/>
      <c r="P244" s="157"/>
      <c r="Q244" s="157"/>
      <c r="R244" s="157"/>
      <c r="S244" s="14"/>
      <c r="T244" s="14"/>
      <c r="U244" s="157"/>
      <c r="V244" s="157"/>
      <c r="W244" s="157"/>
      <c r="X244" s="157"/>
      <c r="Y244" s="75"/>
      <c r="Z244" s="75"/>
      <c r="AA244" s="75"/>
      <c r="AB244" s="157"/>
      <c r="AC244" s="14"/>
      <c r="AD244" s="14"/>
      <c r="AE244" s="75"/>
      <c r="AF244" s="75"/>
      <c r="AG244" s="75"/>
      <c r="AH244" s="157"/>
      <c r="AI244" s="75"/>
      <c r="AJ244" s="14"/>
      <c r="AK244" s="14"/>
      <c r="AL244" s="14"/>
      <c r="AM244" s="14"/>
      <c r="AN244" s="14"/>
      <c r="AO244" s="14"/>
      <c r="AP244" s="14"/>
      <c r="AQ244" s="14"/>
    </row>
    <row r="245" spans="7:43">
      <c r="G245" s="14"/>
      <c r="H245" s="14"/>
      <c r="I245" s="14"/>
      <c r="J245" s="75"/>
      <c r="K245" s="157"/>
      <c r="L245" s="75"/>
      <c r="M245" s="157"/>
      <c r="N245" s="14"/>
      <c r="O245" s="14"/>
      <c r="P245" s="157"/>
      <c r="Q245" s="157"/>
      <c r="R245" s="157"/>
      <c r="S245" s="14"/>
      <c r="T245" s="14"/>
      <c r="U245" s="157"/>
      <c r="V245" s="157"/>
      <c r="W245" s="157"/>
      <c r="X245" s="157"/>
      <c r="Y245" s="75"/>
      <c r="Z245" s="75"/>
      <c r="AA245" s="75"/>
      <c r="AB245" s="157"/>
      <c r="AC245" s="14"/>
      <c r="AD245" s="14"/>
      <c r="AE245" s="75"/>
      <c r="AF245" s="75"/>
      <c r="AG245" s="75"/>
      <c r="AH245" s="157"/>
      <c r="AI245" s="75"/>
      <c r="AJ245" s="14"/>
      <c r="AK245" s="14"/>
      <c r="AL245" s="14"/>
      <c r="AM245" s="14"/>
      <c r="AN245" s="14"/>
      <c r="AO245" s="14"/>
      <c r="AP245" s="14"/>
      <c r="AQ245" s="14"/>
    </row>
    <row r="246" spans="7:43">
      <c r="G246" s="14"/>
      <c r="H246" s="14"/>
      <c r="I246" s="14"/>
      <c r="J246" s="75"/>
      <c r="K246" s="157"/>
      <c r="L246" s="75"/>
      <c r="M246" s="157"/>
      <c r="N246" s="14"/>
      <c r="O246" s="14"/>
      <c r="P246" s="157"/>
      <c r="Q246" s="157"/>
      <c r="R246" s="157"/>
      <c r="S246" s="14"/>
      <c r="T246" s="14"/>
      <c r="U246" s="157"/>
      <c r="V246" s="157"/>
      <c r="W246" s="157"/>
      <c r="X246" s="157"/>
      <c r="Y246" s="75"/>
      <c r="Z246" s="75"/>
      <c r="AA246" s="75"/>
      <c r="AB246" s="157"/>
      <c r="AC246" s="14"/>
      <c r="AD246" s="14"/>
      <c r="AE246" s="75"/>
      <c r="AF246" s="75"/>
      <c r="AG246" s="75"/>
      <c r="AH246" s="157"/>
      <c r="AI246" s="75"/>
      <c r="AJ246" s="14"/>
      <c r="AK246" s="14"/>
      <c r="AL246" s="14"/>
      <c r="AM246" s="14"/>
      <c r="AN246" s="14"/>
      <c r="AO246" s="14"/>
      <c r="AP246" s="14"/>
      <c r="AQ246" s="14"/>
    </row>
    <row r="247" spans="7:43">
      <c r="G247" s="14"/>
      <c r="H247" s="14"/>
      <c r="I247" s="14"/>
      <c r="J247" s="75"/>
      <c r="K247" s="157"/>
      <c r="L247" s="75"/>
      <c r="M247" s="157"/>
      <c r="N247" s="14"/>
      <c r="O247" s="14"/>
      <c r="P247" s="157"/>
      <c r="Q247" s="157"/>
      <c r="R247" s="157"/>
      <c r="S247" s="14"/>
      <c r="T247" s="14"/>
      <c r="U247" s="157"/>
      <c r="V247" s="157"/>
      <c r="W247" s="157"/>
      <c r="X247" s="157"/>
      <c r="Y247" s="75"/>
      <c r="Z247" s="75"/>
      <c r="AA247" s="75"/>
      <c r="AB247" s="157"/>
      <c r="AC247" s="14"/>
      <c r="AD247" s="14"/>
      <c r="AE247" s="75"/>
      <c r="AF247" s="75"/>
      <c r="AG247" s="75"/>
      <c r="AH247" s="157"/>
      <c r="AI247" s="75"/>
      <c r="AJ247" s="14"/>
      <c r="AK247" s="14"/>
      <c r="AL247" s="14"/>
      <c r="AM247" s="14"/>
      <c r="AN247" s="14"/>
      <c r="AO247" s="14"/>
      <c r="AP247" s="14"/>
      <c r="AQ247" s="14"/>
    </row>
    <row r="248" spans="7:43">
      <c r="G248" s="14"/>
      <c r="H248" s="14"/>
      <c r="I248" s="14"/>
      <c r="J248" s="75"/>
      <c r="K248" s="157"/>
      <c r="L248" s="75"/>
      <c r="M248" s="157"/>
      <c r="N248" s="14"/>
      <c r="O248" s="14"/>
      <c r="P248" s="157"/>
      <c r="Q248" s="157"/>
      <c r="R248" s="157"/>
      <c r="S248" s="14"/>
      <c r="T248" s="14"/>
      <c r="U248" s="157"/>
      <c r="V248" s="157"/>
      <c r="W248" s="157"/>
      <c r="X248" s="157"/>
      <c r="Y248" s="75"/>
      <c r="Z248" s="75"/>
      <c r="AA248" s="75"/>
      <c r="AB248" s="157"/>
      <c r="AC248" s="14"/>
      <c r="AD248" s="14"/>
      <c r="AE248" s="75"/>
      <c r="AF248" s="75"/>
      <c r="AG248" s="75"/>
      <c r="AH248" s="157"/>
      <c r="AI248" s="75"/>
      <c r="AJ248" s="14"/>
      <c r="AK248" s="14"/>
      <c r="AL248" s="14"/>
      <c r="AM248" s="14"/>
      <c r="AN248" s="14"/>
      <c r="AO248" s="14"/>
      <c r="AP248" s="14"/>
      <c r="AQ248" s="14"/>
    </row>
    <row r="249" spans="7:43">
      <c r="G249" s="14"/>
      <c r="H249" s="14"/>
      <c r="I249" s="14"/>
      <c r="J249" s="75"/>
      <c r="K249" s="157"/>
      <c r="L249" s="75"/>
      <c r="M249" s="157"/>
      <c r="N249" s="14"/>
      <c r="O249" s="14"/>
      <c r="P249" s="157"/>
      <c r="Q249" s="157"/>
      <c r="R249" s="157"/>
      <c r="S249" s="14"/>
      <c r="T249" s="14"/>
      <c r="U249" s="157"/>
      <c r="V249" s="157"/>
      <c r="W249" s="157"/>
      <c r="X249" s="157"/>
      <c r="Y249" s="75"/>
      <c r="Z249" s="75"/>
      <c r="AA249" s="75"/>
      <c r="AB249" s="157"/>
      <c r="AC249" s="14"/>
      <c r="AD249" s="14"/>
      <c r="AE249" s="75"/>
      <c r="AF249" s="75"/>
      <c r="AG249" s="75"/>
      <c r="AH249" s="157"/>
      <c r="AI249" s="75"/>
      <c r="AJ249" s="14"/>
      <c r="AK249" s="14"/>
      <c r="AL249" s="14"/>
      <c r="AM249" s="14"/>
      <c r="AN249" s="14"/>
      <c r="AO249" s="14"/>
      <c r="AP249" s="14"/>
      <c r="AQ249" s="14"/>
    </row>
    <row r="250" spans="7:43">
      <c r="G250" s="14"/>
      <c r="H250" s="14"/>
      <c r="I250" s="14"/>
      <c r="J250" s="75"/>
      <c r="K250" s="157"/>
      <c r="L250" s="75"/>
      <c r="M250" s="157"/>
      <c r="N250" s="14"/>
      <c r="O250" s="14"/>
      <c r="P250" s="157"/>
      <c r="Q250" s="157"/>
      <c r="R250" s="157"/>
      <c r="S250" s="14"/>
      <c r="T250" s="14"/>
      <c r="U250" s="157"/>
      <c r="V250" s="157"/>
      <c r="W250" s="157"/>
      <c r="X250" s="157"/>
      <c r="Y250" s="75"/>
      <c r="Z250" s="75"/>
      <c r="AA250" s="75"/>
      <c r="AB250" s="157"/>
      <c r="AC250" s="14"/>
      <c r="AD250" s="14"/>
      <c r="AE250" s="75"/>
      <c r="AF250" s="75"/>
      <c r="AG250" s="75"/>
      <c r="AH250" s="157"/>
      <c r="AI250" s="75"/>
      <c r="AJ250" s="14"/>
      <c r="AK250" s="14"/>
      <c r="AL250" s="14"/>
      <c r="AM250" s="14"/>
      <c r="AN250" s="14"/>
      <c r="AO250" s="14"/>
      <c r="AP250" s="14"/>
      <c r="AQ250" s="14"/>
    </row>
    <row r="251" spans="7:43">
      <c r="G251" s="14"/>
      <c r="H251" s="14"/>
      <c r="I251" s="14"/>
      <c r="J251" s="75"/>
      <c r="K251" s="157"/>
      <c r="L251" s="75"/>
      <c r="M251" s="157"/>
      <c r="N251" s="14"/>
      <c r="O251" s="14"/>
      <c r="P251" s="157"/>
      <c r="Q251" s="157"/>
      <c r="R251" s="157"/>
      <c r="S251" s="14"/>
      <c r="T251" s="14"/>
      <c r="U251" s="157"/>
      <c r="V251" s="157"/>
      <c r="W251" s="157"/>
      <c r="X251" s="157"/>
      <c r="Y251" s="75"/>
      <c r="Z251" s="75"/>
      <c r="AA251" s="75"/>
      <c r="AB251" s="157"/>
      <c r="AC251" s="14"/>
      <c r="AD251" s="14"/>
      <c r="AE251" s="75"/>
      <c r="AF251" s="75"/>
      <c r="AG251" s="75"/>
      <c r="AH251" s="157"/>
      <c r="AI251" s="75"/>
      <c r="AJ251" s="14"/>
      <c r="AK251" s="14"/>
      <c r="AL251" s="14"/>
      <c r="AM251" s="14"/>
      <c r="AN251" s="14"/>
      <c r="AO251" s="14"/>
      <c r="AP251" s="14"/>
      <c r="AQ251" s="14"/>
    </row>
    <row r="252" spans="7:43">
      <c r="G252" s="14"/>
      <c r="H252" s="14"/>
      <c r="I252" s="14"/>
      <c r="J252" s="75"/>
      <c r="K252" s="157"/>
      <c r="L252" s="75"/>
      <c r="M252" s="157"/>
      <c r="N252" s="14"/>
      <c r="O252" s="14"/>
      <c r="P252" s="157"/>
      <c r="Q252" s="157"/>
      <c r="R252" s="157"/>
      <c r="S252" s="14"/>
      <c r="T252" s="14"/>
      <c r="U252" s="157"/>
      <c r="V252" s="157"/>
      <c r="W252" s="157"/>
      <c r="X252" s="157"/>
      <c r="Y252" s="75"/>
      <c r="Z252" s="75"/>
      <c r="AA252" s="75"/>
      <c r="AB252" s="157"/>
      <c r="AC252" s="14"/>
      <c r="AD252" s="14"/>
      <c r="AE252" s="75"/>
      <c r="AF252" s="75"/>
      <c r="AG252" s="75"/>
      <c r="AH252" s="157"/>
      <c r="AI252" s="75"/>
      <c r="AJ252" s="14"/>
      <c r="AK252" s="14"/>
      <c r="AL252" s="14"/>
      <c r="AM252" s="14"/>
      <c r="AN252" s="14"/>
      <c r="AO252" s="14"/>
      <c r="AP252" s="14"/>
      <c r="AQ252" s="14"/>
    </row>
    <row r="253" spans="7:43">
      <c r="G253" s="14"/>
      <c r="H253" s="14"/>
      <c r="I253" s="14"/>
      <c r="J253" s="75"/>
      <c r="K253" s="157"/>
      <c r="L253" s="75"/>
      <c r="M253" s="157"/>
      <c r="N253" s="14"/>
      <c r="O253" s="14"/>
      <c r="P253" s="157"/>
      <c r="Q253" s="157"/>
      <c r="R253" s="157"/>
      <c r="S253" s="14"/>
      <c r="T253" s="14"/>
      <c r="U253" s="157"/>
      <c r="V253" s="157"/>
      <c r="W253" s="157"/>
      <c r="X253" s="157"/>
      <c r="Y253" s="75"/>
      <c r="Z253" s="75"/>
      <c r="AA253" s="75"/>
      <c r="AB253" s="157"/>
      <c r="AC253" s="14"/>
      <c r="AD253" s="14"/>
      <c r="AE253" s="75"/>
      <c r="AF253" s="75"/>
      <c r="AG253" s="75"/>
      <c r="AH253" s="157"/>
      <c r="AI253" s="75"/>
      <c r="AJ253" s="14"/>
      <c r="AK253" s="14"/>
      <c r="AL253" s="14"/>
      <c r="AM253" s="14"/>
      <c r="AN253" s="14"/>
      <c r="AO253" s="14"/>
      <c r="AP253" s="14"/>
      <c r="AQ253" s="14"/>
    </row>
    <row r="254" spans="7:43">
      <c r="G254" s="14"/>
      <c r="H254" s="14"/>
      <c r="I254" s="14"/>
      <c r="J254" s="75"/>
      <c r="K254" s="157"/>
      <c r="L254" s="75"/>
      <c r="M254" s="157"/>
      <c r="N254" s="14"/>
      <c r="O254" s="14"/>
      <c r="P254" s="157"/>
      <c r="Q254" s="157"/>
      <c r="R254" s="157"/>
      <c r="S254" s="14"/>
      <c r="T254" s="14"/>
      <c r="U254" s="157"/>
      <c r="V254" s="157"/>
      <c r="W254" s="157"/>
      <c r="X254" s="157"/>
      <c r="Y254" s="75"/>
      <c r="Z254" s="75"/>
      <c r="AA254" s="75"/>
      <c r="AB254" s="157"/>
      <c r="AC254" s="14"/>
      <c r="AD254" s="14"/>
      <c r="AE254" s="75"/>
      <c r="AF254" s="75"/>
      <c r="AG254" s="75"/>
      <c r="AH254" s="157"/>
      <c r="AI254" s="75"/>
      <c r="AJ254" s="14"/>
      <c r="AK254" s="14"/>
      <c r="AL254" s="14"/>
      <c r="AM254" s="14"/>
      <c r="AN254" s="14"/>
      <c r="AO254" s="14"/>
      <c r="AP254" s="14"/>
      <c r="AQ254" s="14"/>
    </row>
    <row r="255" spans="7:43">
      <c r="G255" s="14"/>
      <c r="H255" s="14"/>
      <c r="I255" s="14"/>
      <c r="J255" s="75"/>
      <c r="K255" s="157"/>
      <c r="L255" s="75"/>
      <c r="M255" s="157"/>
      <c r="N255" s="14"/>
      <c r="O255" s="14"/>
      <c r="P255" s="157"/>
      <c r="Q255" s="157"/>
      <c r="R255" s="157"/>
      <c r="S255" s="14"/>
      <c r="T255" s="14"/>
      <c r="U255" s="157"/>
      <c r="V255" s="157"/>
      <c r="W255" s="157"/>
      <c r="X255" s="157"/>
      <c r="Y255" s="75"/>
      <c r="Z255" s="75"/>
      <c r="AA255" s="75"/>
      <c r="AB255" s="157"/>
      <c r="AC255" s="14"/>
      <c r="AD255" s="14"/>
      <c r="AE255" s="75"/>
      <c r="AF255" s="75"/>
      <c r="AG255" s="75"/>
      <c r="AH255" s="157"/>
      <c r="AI255" s="75"/>
      <c r="AJ255" s="14"/>
      <c r="AK255" s="14"/>
      <c r="AL255" s="14"/>
      <c r="AM255" s="14"/>
      <c r="AN255" s="14"/>
      <c r="AO255" s="14"/>
      <c r="AP255" s="14"/>
      <c r="AQ255" s="14"/>
    </row>
    <row r="256" spans="7:43">
      <c r="G256" s="14"/>
      <c r="H256" s="14"/>
      <c r="I256" s="14"/>
      <c r="J256" s="75"/>
      <c r="K256" s="157"/>
      <c r="L256" s="75"/>
      <c r="M256" s="157"/>
      <c r="N256" s="14"/>
      <c r="O256" s="14"/>
      <c r="P256" s="157"/>
      <c r="Q256" s="157"/>
      <c r="R256" s="157"/>
      <c r="S256" s="14"/>
      <c r="T256" s="14"/>
      <c r="U256" s="157"/>
      <c r="V256" s="157"/>
      <c r="W256" s="157"/>
      <c r="X256" s="157"/>
      <c r="Y256" s="75"/>
      <c r="Z256" s="75"/>
      <c r="AA256" s="75"/>
      <c r="AB256" s="157"/>
      <c r="AC256" s="14"/>
      <c r="AD256" s="14"/>
      <c r="AE256" s="75"/>
      <c r="AF256" s="75"/>
      <c r="AG256" s="75"/>
      <c r="AH256" s="157"/>
      <c r="AI256" s="75"/>
      <c r="AJ256" s="14"/>
      <c r="AK256" s="14"/>
      <c r="AL256" s="14"/>
      <c r="AM256" s="14"/>
      <c r="AN256" s="14"/>
      <c r="AO256" s="14"/>
      <c r="AP256" s="14"/>
      <c r="AQ256" s="14"/>
    </row>
    <row r="257" spans="7:43">
      <c r="G257" s="14"/>
      <c r="H257" s="14"/>
      <c r="I257" s="14"/>
      <c r="J257" s="75"/>
      <c r="K257" s="157"/>
      <c r="L257" s="75"/>
      <c r="M257" s="157"/>
      <c r="N257" s="14"/>
      <c r="O257" s="14"/>
      <c r="P257" s="157"/>
      <c r="Q257" s="157"/>
      <c r="R257" s="157"/>
      <c r="S257" s="14"/>
      <c r="T257" s="14"/>
      <c r="U257" s="157"/>
      <c r="V257" s="157"/>
      <c r="W257" s="157"/>
      <c r="X257" s="157"/>
      <c r="Y257" s="75"/>
      <c r="Z257" s="75"/>
      <c r="AA257" s="75"/>
      <c r="AB257" s="157"/>
      <c r="AC257" s="14"/>
      <c r="AD257" s="14"/>
      <c r="AE257" s="75"/>
      <c r="AF257" s="75"/>
      <c r="AG257" s="75"/>
      <c r="AH257" s="157"/>
      <c r="AI257" s="75"/>
      <c r="AJ257" s="14"/>
      <c r="AK257" s="14"/>
      <c r="AL257" s="14"/>
      <c r="AM257" s="14"/>
      <c r="AN257" s="14"/>
      <c r="AO257" s="14"/>
      <c r="AP257" s="14"/>
      <c r="AQ257" s="14"/>
    </row>
    <row r="258" spans="7:43">
      <c r="G258" s="14"/>
      <c r="H258" s="14"/>
      <c r="I258" s="14"/>
      <c r="J258" s="75"/>
      <c r="K258" s="157"/>
      <c r="L258" s="75"/>
      <c r="M258" s="157"/>
      <c r="N258" s="14"/>
      <c r="O258" s="14"/>
      <c r="P258" s="157"/>
      <c r="Q258" s="157"/>
      <c r="R258" s="157"/>
      <c r="S258" s="14"/>
      <c r="T258" s="14"/>
      <c r="U258" s="157"/>
      <c r="V258" s="157"/>
      <c r="W258" s="157"/>
      <c r="X258" s="157"/>
      <c r="Y258" s="75"/>
      <c r="Z258" s="75"/>
      <c r="AA258" s="75"/>
      <c r="AB258" s="157"/>
      <c r="AC258" s="14"/>
      <c r="AD258" s="14"/>
      <c r="AE258" s="75"/>
      <c r="AF258" s="75"/>
      <c r="AG258" s="75"/>
      <c r="AH258" s="157"/>
      <c r="AI258" s="75"/>
      <c r="AJ258" s="14"/>
      <c r="AK258" s="14"/>
      <c r="AL258" s="14"/>
      <c r="AM258" s="14"/>
      <c r="AN258" s="14"/>
      <c r="AO258" s="14"/>
      <c r="AP258" s="14"/>
      <c r="AQ258" s="14"/>
    </row>
    <row r="259" spans="7:43">
      <c r="G259" s="14"/>
      <c r="H259" s="14"/>
      <c r="I259" s="14"/>
      <c r="J259" s="75"/>
      <c r="K259" s="157"/>
      <c r="L259" s="75"/>
      <c r="M259" s="157"/>
      <c r="N259" s="14"/>
      <c r="O259" s="14"/>
      <c r="P259" s="157"/>
      <c r="Q259" s="157"/>
      <c r="R259" s="157"/>
      <c r="S259" s="14"/>
      <c r="T259" s="14"/>
      <c r="U259" s="157"/>
      <c r="V259" s="157"/>
      <c r="W259" s="157"/>
      <c r="X259" s="157"/>
      <c r="Y259" s="75"/>
      <c r="Z259" s="75"/>
      <c r="AA259" s="75"/>
      <c r="AB259" s="157"/>
      <c r="AC259" s="14"/>
      <c r="AD259" s="14"/>
      <c r="AE259" s="75"/>
      <c r="AF259" s="75"/>
      <c r="AG259" s="75"/>
      <c r="AH259" s="157"/>
      <c r="AI259" s="75"/>
      <c r="AJ259" s="14"/>
      <c r="AK259" s="14"/>
      <c r="AL259" s="14"/>
      <c r="AM259" s="14"/>
      <c r="AN259" s="14"/>
      <c r="AO259" s="14"/>
      <c r="AP259" s="14"/>
      <c r="AQ259" s="14"/>
    </row>
    <row r="260" spans="7:43">
      <c r="G260" s="14"/>
      <c r="H260" s="14"/>
      <c r="I260" s="14"/>
      <c r="J260" s="75"/>
      <c r="K260" s="157"/>
      <c r="L260" s="75"/>
      <c r="M260" s="157"/>
      <c r="N260" s="14"/>
      <c r="O260" s="14"/>
      <c r="P260" s="157"/>
      <c r="Q260" s="157"/>
      <c r="R260" s="157"/>
      <c r="S260" s="14"/>
      <c r="T260" s="14"/>
      <c r="U260" s="157"/>
      <c r="V260" s="157"/>
      <c r="W260" s="157"/>
      <c r="X260" s="157"/>
      <c r="Y260" s="75"/>
      <c r="Z260" s="75"/>
      <c r="AA260" s="75"/>
      <c r="AB260" s="157"/>
      <c r="AC260" s="14"/>
      <c r="AD260" s="14"/>
      <c r="AE260" s="75"/>
      <c r="AF260" s="75"/>
      <c r="AG260" s="75"/>
      <c r="AH260" s="157"/>
      <c r="AI260" s="75"/>
      <c r="AJ260" s="14"/>
      <c r="AK260" s="14"/>
      <c r="AL260" s="14"/>
      <c r="AM260" s="14"/>
      <c r="AN260" s="14"/>
      <c r="AO260" s="14"/>
      <c r="AP260" s="14"/>
      <c r="AQ260" s="14"/>
    </row>
    <row r="261" spans="7:43">
      <c r="G261" s="14"/>
      <c r="H261" s="14"/>
      <c r="I261" s="14"/>
      <c r="J261" s="75"/>
      <c r="K261" s="157"/>
      <c r="L261" s="75"/>
      <c r="M261" s="157"/>
      <c r="N261" s="14"/>
      <c r="O261" s="14"/>
      <c r="P261" s="157"/>
      <c r="Q261" s="157"/>
      <c r="R261" s="157"/>
      <c r="S261" s="14"/>
      <c r="T261" s="14"/>
      <c r="U261" s="157"/>
      <c r="V261" s="157"/>
      <c r="W261" s="157"/>
      <c r="X261" s="157"/>
      <c r="Y261" s="75"/>
      <c r="Z261" s="75"/>
      <c r="AA261" s="75"/>
      <c r="AB261" s="157"/>
      <c r="AC261" s="14"/>
      <c r="AD261" s="14"/>
      <c r="AE261" s="75"/>
      <c r="AF261" s="75"/>
      <c r="AG261" s="75"/>
      <c r="AH261" s="157"/>
      <c r="AI261" s="75"/>
      <c r="AJ261" s="14"/>
      <c r="AK261" s="14"/>
      <c r="AL261" s="14"/>
      <c r="AM261" s="14"/>
      <c r="AN261" s="14"/>
      <c r="AO261" s="14"/>
      <c r="AP261" s="14"/>
      <c r="AQ261" s="14"/>
    </row>
    <row r="262" spans="7:43">
      <c r="G262" s="14"/>
      <c r="H262" s="14"/>
      <c r="I262" s="14"/>
      <c r="J262" s="75"/>
      <c r="K262" s="157"/>
      <c r="L262" s="75"/>
      <c r="M262" s="157"/>
      <c r="N262" s="14"/>
      <c r="O262" s="14"/>
      <c r="P262" s="157"/>
      <c r="Q262" s="157"/>
      <c r="R262" s="157"/>
      <c r="S262" s="14"/>
      <c r="T262" s="14"/>
      <c r="U262" s="157"/>
      <c r="V262" s="157"/>
      <c r="W262" s="157"/>
      <c r="X262" s="157"/>
      <c r="Y262" s="75"/>
      <c r="Z262" s="75"/>
      <c r="AA262" s="75"/>
      <c r="AB262" s="157"/>
      <c r="AC262" s="14"/>
      <c r="AD262" s="14"/>
      <c r="AE262" s="75"/>
      <c r="AF262" s="75"/>
      <c r="AG262" s="75"/>
      <c r="AH262" s="157"/>
      <c r="AI262" s="75"/>
      <c r="AJ262" s="14"/>
      <c r="AK262" s="14"/>
      <c r="AL262" s="14"/>
      <c r="AM262" s="14"/>
      <c r="AN262" s="14"/>
      <c r="AO262" s="14"/>
      <c r="AP262" s="14"/>
      <c r="AQ262" s="14"/>
    </row>
    <row r="263" spans="7:43">
      <c r="G263" s="14"/>
      <c r="H263" s="14"/>
      <c r="I263" s="14"/>
      <c r="J263" s="75"/>
      <c r="K263" s="157"/>
      <c r="L263" s="75"/>
      <c r="M263" s="157"/>
      <c r="N263" s="14"/>
      <c r="O263" s="14"/>
      <c r="P263" s="157"/>
      <c r="Q263" s="157"/>
      <c r="R263" s="157"/>
      <c r="S263" s="14"/>
      <c r="T263" s="14"/>
      <c r="U263" s="157"/>
      <c r="V263" s="157"/>
      <c r="W263" s="157"/>
      <c r="X263" s="157"/>
      <c r="Y263" s="75"/>
      <c r="Z263" s="75"/>
      <c r="AA263" s="75"/>
      <c r="AB263" s="157"/>
      <c r="AC263" s="14"/>
      <c r="AD263" s="14"/>
      <c r="AE263" s="75"/>
      <c r="AF263" s="75"/>
      <c r="AG263" s="75"/>
      <c r="AH263" s="157"/>
      <c r="AI263" s="75"/>
      <c r="AJ263" s="14"/>
      <c r="AK263" s="14"/>
      <c r="AL263" s="14"/>
      <c r="AM263" s="14"/>
      <c r="AN263" s="14"/>
      <c r="AO263" s="14"/>
      <c r="AP263" s="14"/>
      <c r="AQ263" s="14"/>
    </row>
    <row r="264" spans="7:43">
      <c r="G264" s="14"/>
      <c r="H264" s="14"/>
      <c r="I264" s="14"/>
      <c r="J264" s="75"/>
      <c r="K264" s="157"/>
      <c r="L264" s="75"/>
      <c r="M264" s="157"/>
      <c r="N264" s="14"/>
      <c r="O264" s="14"/>
      <c r="P264" s="157"/>
      <c r="Q264" s="157"/>
      <c r="R264" s="157"/>
      <c r="S264" s="14"/>
      <c r="T264" s="14"/>
      <c r="U264" s="157"/>
      <c r="V264" s="157"/>
      <c r="W264" s="157"/>
      <c r="X264" s="157"/>
      <c r="Y264" s="75"/>
      <c r="Z264" s="75"/>
      <c r="AA264" s="75"/>
      <c r="AB264" s="157"/>
      <c r="AC264" s="14"/>
      <c r="AD264" s="14"/>
      <c r="AE264" s="75"/>
      <c r="AF264" s="75"/>
      <c r="AG264" s="75"/>
      <c r="AH264" s="157"/>
      <c r="AI264" s="75"/>
      <c r="AJ264" s="14"/>
      <c r="AK264" s="14"/>
      <c r="AL264" s="14"/>
      <c r="AM264" s="14"/>
      <c r="AN264" s="14"/>
      <c r="AO264" s="14"/>
      <c r="AP264" s="14"/>
      <c r="AQ264" s="14"/>
    </row>
    <row r="265" spans="7:43">
      <c r="G265" s="14"/>
      <c r="H265" s="14"/>
      <c r="I265" s="14"/>
      <c r="J265" s="75"/>
      <c r="K265" s="157"/>
      <c r="L265" s="75"/>
      <c r="M265" s="157"/>
      <c r="N265" s="14"/>
      <c r="O265" s="14"/>
      <c r="P265" s="157"/>
      <c r="Q265" s="157"/>
      <c r="R265" s="157"/>
      <c r="S265" s="14"/>
      <c r="T265" s="14"/>
      <c r="U265" s="157"/>
      <c r="V265" s="157"/>
      <c r="W265" s="157"/>
      <c r="X265" s="157"/>
      <c r="Y265" s="75"/>
      <c r="Z265" s="75"/>
      <c r="AA265" s="75"/>
      <c r="AB265" s="157"/>
      <c r="AC265" s="14"/>
      <c r="AD265" s="14"/>
      <c r="AE265" s="75"/>
      <c r="AF265" s="75"/>
      <c r="AG265" s="75"/>
      <c r="AH265" s="157"/>
      <c r="AI265" s="75"/>
      <c r="AJ265" s="14"/>
      <c r="AK265" s="14"/>
      <c r="AL265" s="14"/>
      <c r="AM265" s="14"/>
      <c r="AN265" s="14"/>
      <c r="AO265" s="14"/>
      <c r="AP265" s="14"/>
      <c r="AQ265" s="14"/>
    </row>
    <row r="266" spans="7:43">
      <c r="G266" s="14"/>
      <c r="H266" s="14"/>
      <c r="I266" s="14"/>
      <c r="J266" s="75"/>
      <c r="K266" s="157"/>
      <c r="L266" s="75"/>
      <c r="M266" s="157"/>
      <c r="N266" s="14"/>
      <c r="O266" s="14"/>
      <c r="P266" s="157"/>
      <c r="Q266" s="157"/>
      <c r="R266" s="157"/>
      <c r="S266" s="14"/>
      <c r="T266" s="14"/>
      <c r="U266" s="157"/>
      <c r="V266" s="157"/>
      <c r="W266" s="157"/>
      <c r="X266" s="157"/>
      <c r="Y266" s="75"/>
      <c r="Z266" s="75"/>
      <c r="AA266" s="75"/>
      <c r="AB266" s="157"/>
      <c r="AC266" s="14"/>
      <c r="AD266" s="14"/>
      <c r="AE266" s="75"/>
      <c r="AF266" s="75"/>
      <c r="AG266" s="75"/>
      <c r="AH266" s="157"/>
      <c r="AI266" s="75"/>
      <c r="AJ266" s="14"/>
      <c r="AK266" s="14"/>
      <c r="AL266" s="14"/>
      <c r="AM266" s="14"/>
      <c r="AN266" s="14"/>
      <c r="AO266" s="14"/>
      <c r="AP266" s="14"/>
      <c r="AQ266" s="14"/>
    </row>
    <row r="267" spans="7:43">
      <c r="G267" s="14"/>
      <c r="H267" s="14"/>
      <c r="I267" s="14"/>
      <c r="J267" s="75"/>
      <c r="K267" s="157"/>
      <c r="L267" s="75"/>
      <c r="M267" s="157"/>
      <c r="N267" s="14"/>
      <c r="O267" s="14"/>
      <c r="P267" s="157"/>
      <c r="Q267" s="157"/>
      <c r="R267" s="157"/>
      <c r="S267" s="14"/>
      <c r="T267" s="14"/>
      <c r="U267" s="157"/>
      <c r="V267" s="157"/>
      <c r="W267" s="157"/>
      <c r="X267" s="157"/>
      <c r="Y267" s="75"/>
      <c r="Z267" s="75"/>
      <c r="AA267" s="75"/>
      <c r="AB267" s="157"/>
      <c r="AC267" s="14"/>
      <c r="AD267" s="14"/>
      <c r="AE267" s="75"/>
      <c r="AF267" s="75"/>
      <c r="AG267" s="75"/>
      <c r="AH267" s="157"/>
      <c r="AI267" s="75"/>
      <c r="AJ267" s="14"/>
      <c r="AK267" s="14"/>
      <c r="AL267" s="14"/>
      <c r="AM267" s="14"/>
      <c r="AN267" s="14"/>
      <c r="AO267" s="14"/>
      <c r="AP267" s="14"/>
      <c r="AQ267" s="14"/>
    </row>
    <row r="268" spans="7:43">
      <c r="G268" s="14"/>
      <c r="H268" s="14"/>
      <c r="I268" s="14"/>
      <c r="J268" s="75"/>
      <c r="K268" s="157"/>
      <c r="L268" s="75"/>
      <c r="M268" s="157"/>
      <c r="N268" s="14"/>
      <c r="O268" s="14"/>
      <c r="P268" s="157"/>
      <c r="Q268" s="157"/>
      <c r="R268" s="157"/>
      <c r="S268" s="14"/>
      <c r="T268" s="14"/>
      <c r="U268" s="157"/>
      <c r="V268" s="157"/>
      <c r="W268" s="157"/>
      <c r="X268" s="157"/>
      <c r="Y268" s="75"/>
      <c r="Z268" s="75"/>
      <c r="AA268" s="75"/>
      <c r="AB268" s="157"/>
      <c r="AC268" s="14"/>
      <c r="AD268" s="14"/>
      <c r="AE268" s="75"/>
      <c r="AF268" s="75"/>
      <c r="AG268" s="75"/>
      <c r="AH268" s="157"/>
      <c r="AI268" s="75"/>
      <c r="AJ268" s="14"/>
      <c r="AK268" s="14"/>
      <c r="AL268" s="14"/>
      <c r="AM268" s="14"/>
      <c r="AN268" s="14"/>
      <c r="AO268" s="14"/>
      <c r="AP268" s="14"/>
      <c r="AQ268" s="14"/>
    </row>
    <row r="269" spans="7:43">
      <c r="G269" s="14"/>
      <c r="H269" s="14"/>
      <c r="I269" s="14"/>
      <c r="J269" s="75"/>
      <c r="K269" s="157"/>
      <c r="L269" s="75"/>
      <c r="M269" s="157"/>
      <c r="N269" s="14"/>
      <c r="O269" s="14"/>
      <c r="P269" s="157"/>
      <c r="Q269" s="157"/>
      <c r="R269" s="157"/>
      <c r="S269" s="14"/>
      <c r="T269" s="14"/>
      <c r="U269" s="157"/>
      <c r="V269" s="157"/>
      <c r="W269" s="157"/>
      <c r="X269" s="157"/>
      <c r="Y269" s="75"/>
      <c r="Z269" s="75"/>
      <c r="AA269" s="75"/>
      <c r="AB269" s="157"/>
      <c r="AC269" s="14"/>
      <c r="AD269" s="14"/>
      <c r="AE269" s="75"/>
      <c r="AF269" s="75"/>
      <c r="AG269" s="75"/>
      <c r="AH269" s="157"/>
      <c r="AI269" s="75"/>
      <c r="AJ269" s="14"/>
      <c r="AK269" s="14"/>
      <c r="AL269" s="14"/>
      <c r="AM269" s="14"/>
      <c r="AN269" s="14"/>
      <c r="AO269" s="14"/>
      <c r="AP269" s="14"/>
      <c r="AQ269" s="14"/>
    </row>
    <row r="270" spans="7:43">
      <c r="G270" s="14"/>
      <c r="H270" s="14"/>
      <c r="I270" s="14"/>
      <c r="J270" s="75"/>
      <c r="K270" s="157"/>
      <c r="L270" s="75"/>
      <c r="M270" s="157"/>
      <c r="N270" s="14"/>
      <c r="O270" s="14"/>
      <c r="P270" s="157"/>
      <c r="Q270" s="157"/>
      <c r="R270" s="157"/>
      <c r="S270" s="14"/>
      <c r="T270" s="14"/>
      <c r="U270" s="157"/>
      <c r="V270" s="157"/>
      <c r="W270" s="157"/>
      <c r="X270" s="157"/>
      <c r="Y270" s="75"/>
      <c r="Z270" s="75"/>
      <c r="AA270" s="75"/>
      <c r="AB270" s="157"/>
      <c r="AC270" s="14"/>
      <c r="AD270" s="14"/>
      <c r="AE270" s="75"/>
      <c r="AF270" s="75"/>
      <c r="AG270" s="75"/>
      <c r="AH270" s="157"/>
      <c r="AI270" s="75"/>
      <c r="AJ270" s="14"/>
      <c r="AK270" s="14"/>
      <c r="AL270" s="14"/>
      <c r="AM270" s="14"/>
      <c r="AN270" s="14"/>
      <c r="AO270" s="14"/>
      <c r="AP270" s="14"/>
      <c r="AQ270" s="14"/>
    </row>
    <row r="271" spans="7:43">
      <c r="G271" s="14"/>
      <c r="H271" s="14"/>
      <c r="I271" s="14"/>
      <c r="J271" s="75"/>
      <c r="K271" s="157"/>
      <c r="L271" s="75"/>
      <c r="M271" s="157"/>
      <c r="N271" s="14"/>
      <c r="O271" s="14"/>
      <c r="P271" s="157"/>
      <c r="Q271" s="157"/>
      <c r="R271" s="157"/>
      <c r="S271" s="14"/>
      <c r="T271" s="14"/>
      <c r="U271" s="157"/>
      <c r="V271" s="157"/>
      <c r="W271" s="157"/>
      <c r="X271" s="157"/>
      <c r="Y271" s="75"/>
      <c r="Z271" s="75"/>
      <c r="AA271" s="75"/>
      <c r="AB271" s="157"/>
      <c r="AC271" s="14"/>
      <c r="AD271" s="14"/>
      <c r="AE271" s="75"/>
      <c r="AF271" s="75"/>
      <c r="AG271" s="75"/>
      <c r="AH271" s="157"/>
      <c r="AI271" s="75"/>
      <c r="AJ271" s="14"/>
      <c r="AK271" s="14"/>
      <c r="AL271" s="14"/>
      <c r="AM271" s="14"/>
      <c r="AN271" s="14"/>
      <c r="AO271" s="14"/>
      <c r="AP271" s="14"/>
      <c r="AQ271" s="14"/>
    </row>
    <row r="272" spans="7:43">
      <c r="G272" s="14"/>
      <c r="H272" s="14"/>
      <c r="I272" s="14"/>
      <c r="J272" s="75"/>
      <c r="K272" s="157"/>
      <c r="L272" s="75"/>
      <c r="M272" s="157"/>
      <c r="N272" s="14"/>
      <c r="O272" s="14"/>
      <c r="P272" s="157"/>
      <c r="Q272" s="157"/>
      <c r="R272" s="157"/>
      <c r="S272" s="14"/>
      <c r="T272" s="14"/>
      <c r="U272" s="157"/>
      <c r="V272" s="157"/>
      <c r="W272" s="157"/>
      <c r="X272" s="157"/>
      <c r="Y272" s="75"/>
      <c r="Z272" s="75"/>
      <c r="AA272" s="75"/>
      <c r="AB272" s="157"/>
      <c r="AC272" s="14"/>
      <c r="AD272" s="14"/>
      <c r="AE272" s="75"/>
      <c r="AF272" s="75"/>
      <c r="AG272" s="75"/>
      <c r="AH272" s="157"/>
      <c r="AI272" s="75"/>
      <c r="AJ272" s="14"/>
      <c r="AK272" s="14"/>
      <c r="AL272" s="14"/>
      <c r="AM272" s="14"/>
      <c r="AN272" s="14"/>
      <c r="AO272" s="14"/>
      <c r="AP272" s="14"/>
      <c r="AQ272" s="14"/>
    </row>
    <row r="273" spans="1:43">
      <c r="G273" s="14"/>
      <c r="H273" s="14"/>
      <c r="I273" s="14"/>
      <c r="J273" s="75"/>
      <c r="K273" s="157"/>
      <c r="L273" s="75"/>
      <c r="M273" s="157"/>
      <c r="N273" s="14"/>
      <c r="O273" s="14"/>
      <c r="P273" s="157"/>
      <c r="Q273" s="157"/>
      <c r="R273" s="157"/>
      <c r="S273" s="14"/>
      <c r="T273" s="14"/>
      <c r="U273" s="157"/>
      <c r="V273" s="157"/>
      <c r="W273" s="157"/>
      <c r="X273" s="157"/>
      <c r="Y273" s="75"/>
      <c r="Z273" s="75"/>
      <c r="AA273" s="75"/>
      <c r="AB273" s="157"/>
      <c r="AC273" s="14"/>
      <c r="AD273" s="14"/>
      <c r="AE273" s="75"/>
      <c r="AF273" s="75"/>
      <c r="AG273" s="75"/>
      <c r="AH273" s="157"/>
      <c r="AI273" s="75"/>
      <c r="AJ273" s="14"/>
      <c r="AK273" s="14"/>
      <c r="AL273" s="14"/>
      <c r="AM273" s="14"/>
      <c r="AN273" s="14"/>
      <c r="AO273" s="14"/>
      <c r="AP273" s="14"/>
      <c r="AQ273" s="14"/>
    </row>
    <row r="274" spans="1:43">
      <c r="G274" s="14"/>
      <c r="H274" s="14"/>
      <c r="I274" s="14"/>
      <c r="J274" s="75"/>
      <c r="K274" s="157"/>
      <c r="L274" s="75"/>
      <c r="M274" s="157"/>
      <c r="N274" s="14"/>
      <c r="O274" s="14"/>
      <c r="P274" s="157"/>
      <c r="Q274" s="157"/>
      <c r="R274" s="157"/>
      <c r="S274" s="14"/>
      <c r="T274" s="14"/>
      <c r="U274" s="157"/>
      <c r="V274" s="157"/>
      <c r="W274" s="157"/>
      <c r="X274" s="157"/>
      <c r="Y274" s="75"/>
      <c r="Z274" s="75"/>
      <c r="AA274" s="75"/>
      <c r="AB274" s="157"/>
      <c r="AC274" s="14"/>
      <c r="AD274" s="14"/>
      <c r="AE274" s="75"/>
      <c r="AF274" s="75"/>
      <c r="AG274" s="75"/>
      <c r="AH274" s="157"/>
      <c r="AI274" s="75"/>
      <c r="AJ274" s="14"/>
      <c r="AK274" s="14"/>
      <c r="AL274" s="14"/>
      <c r="AM274" s="14"/>
      <c r="AN274" s="14"/>
      <c r="AO274" s="14"/>
      <c r="AP274" s="14"/>
      <c r="AQ274" s="14"/>
    </row>
    <row r="275" spans="1:43">
      <c r="G275" s="14"/>
      <c r="H275" s="14"/>
      <c r="I275" s="14"/>
      <c r="J275" s="75"/>
      <c r="K275" s="157"/>
      <c r="L275" s="75"/>
      <c r="M275" s="157"/>
      <c r="N275" s="14"/>
      <c r="O275" s="14"/>
      <c r="P275" s="157"/>
      <c r="Q275" s="157"/>
      <c r="R275" s="157"/>
      <c r="S275" s="14"/>
      <c r="T275" s="14"/>
      <c r="U275" s="157"/>
      <c r="V275" s="157"/>
      <c r="W275" s="157"/>
      <c r="X275" s="157"/>
      <c r="Y275" s="75"/>
      <c r="Z275" s="75"/>
      <c r="AA275" s="75"/>
      <c r="AB275" s="157"/>
      <c r="AC275" s="14"/>
      <c r="AD275" s="14"/>
      <c r="AE275" s="75"/>
      <c r="AF275" s="75"/>
      <c r="AG275" s="75"/>
      <c r="AH275" s="157"/>
      <c r="AI275" s="75"/>
      <c r="AJ275" s="14"/>
      <c r="AK275" s="14"/>
      <c r="AL275" s="14"/>
      <c r="AM275" s="14"/>
      <c r="AN275" s="14"/>
      <c r="AO275" s="14"/>
      <c r="AP275" s="14"/>
      <c r="AQ275" s="14"/>
    </row>
    <row r="276" spans="1:43">
      <c r="G276" s="14"/>
      <c r="H276" s="14"/>
      <c r="I276" s="14"/>
      <c r="J276" s="75"/>
      <c r="K276" s="157"/>
      <c r="L276" s="75"/>
      <c r="M276" s="157"/>
      <c r="N276" s="14"/>
      <c r="O276" s="14"/>
      <c r="P276" s="157"/>
      <c r="Q276" s="157"/>
      <c r="R276" s="157"/>
      <c r="S276" s="14"/>
      <c r="T276" s="14"/>
      <c r="U276" s="157"/>
      <c r="V276" s="157"/>
      <c r="W276" s="157"/>
      <c r="X276" s="157"/>
      <c r="Y276" s="75"/>
      <c r="Z276" s="75"/>
      <c r="AA276" s="75"/>
      <c r="AB276" s="157"/>
      <c r="AC276" s="14"/>
      <c r="AD276" s="14"/>
      <c r="AE276" s="75"/>
      <c r="AF276" s="75"/>
      <c r="AG276" s="75"/>
      <c r="AH276" s="157"/>
      <c r="AI276" s="75"/>
      <c r="AJ276" s="14"/>
      <c r="AK276" s="14"/>
      <c r="AL276" s="14"/>
      <c r="AM276" s="14"/>
      <c r="AN276" s="14"/>
      <c r="AO276" s="14"/>
      <c r="AP276" s="14"/>
      <c r="AQ276" s="14"/>
    </row>
    <row r="277" spans="1:43">
      <c r="G277" s="14"/>
      <c r="H277" s="14"/>
      <c r="I277" s="14"/>
      <c r="J277" s="75"/>
      <c r="K277" s="157"/>
      <c r="L277" s="75"/>
      <c r="M277" s="157"/>
      <c r="N277" s="14"/>
      <c r="O277" s="14"/>
      <c r="P277" s="157"/>
      <c r="Q277" s="157"/>
      <c r="R277" s="157"/>
      <c r="S277" s="14"/>
      <c r="T277" s="14"/>
      <c r="U277" s="157"/>
      <c r="V277" s="157"/>
      <c r="W277" s="157"/>
      <c r="X277" s="157"/>
      <c r="Y277" s="75"/>
      <c r="Z277" s="75"/>
      <c r="AA277" s="75"/>
      <c r="AB277" s="157"/>
      <c r="AC277" s="14"/>
      <c r="AD277" s="14"/>
      <c r="AE277" s="75"/>
      <c r="AF277" s="75"/>
      <c r="AG277" s="75"/>
      <c r="AH277" s="157"/>
      <c r="AI277" s="75"/>
      <c r="AJ277" s="14"/>
      <c r="AK277" s="14"/>
      <c r="AL277" s="14"/>
      <c r="AM277" s="14"/>
      <c r="AN277" s="14"/>
      <c r="AO277" s="14"/>
      <c r="AP277" s="14"/>
      <c r="AQ277" s="14"/>
    </row>
    <row r="278" spans="1:43">
      <c r="G278" s="14"/>
      <c r="H278" s="14"/>
      <c r="I278" s="14"/>
      <c r="J278" s="75"/>
      <c r="K278" s="157"/>
      <c r="L278" s="75"/>
      <c r="M278" s="157"/>
      <c r="N278" s="14"/>
      <c r="O278" s="14"/>
      <c r="P278" s="157"/>
      <c r="Q278" s="157"/>
      <c r="R278" s="157"/>
      <c r="S278" s="14"/>
      <c r="T278" s="14"/>
      <c r="U278" s="157"/>
      <c r="V278" s="157"/>
      <c r="W278" s="157"/>
      <c r="X278" s="157"/>
      <c r="Y278" s="75"/>
      <c r="Z278" s="75"/>
      <c r="AA278" s="75"/>
      <c r="AB278" s="157"/>
      <c r="AC278" s="14"/>
      <c r="AD278" s="14"/>
      <c r="AE278" s="75"/>
      <c r="AF278" s="75"/>
      <c r="AG278" s="75"/>
      <c r="AH278" s="157"/>
      <c r="AI278" s="75"/>
      <c r="AJ278" s="14"/>
      <c r="AK278" s="14"/>
      <c r="AL278" s="14"/>
      <c r="AM278" s="14"/>
      <c r="AN278" s="14"/>
      <c r="AO278" s="14"/>
      <c r="AP278" s="14"/>
      <c r="AQ278" s="14"/>
    </row>
    <row r="279" spans="1:43">
      <c r="G279" s="14"/>
      <c r="H279" s="14"/>
      <c r="I279" s="14"/>
      <c r="J279" s="75"/>
      <c r="K279" s="157"/>
      <c r="L279" s="75"/>
      <c r="M279" s="157"/>
      <c r="N279" s="14"/>
      <c r="O279" s="14"/>
      <c r="P279" s="157"/>
      <c r="Q279" s="157"/>
      <c r="R279" s="157"/>
      <c r="S279" s="14"/>
      <c r="T279" s="14"/>
      <c r="U279" s="157"/>
      <c r="V279" s="157"/>
      <c r="W279" s="157"/>
      <c r="X279" s="157"/>
      <c r="Y279" s="75"/>
      <c r="Z279" s="75"/>
      <c r="AA279" s="75"/>
      <c r="AB279" s="157"/>
      <c r="AC279" s="14"/>
      <c r="AD279" s="14"/>
      <c r="AE279" s="75"/>
      <c r="AF279" s="75"/>
      <c r="AG279" s="75"/>
      <c r="AH279" s="157"/>
      <c r="AI279" s="75"/>
      <c r="AJ279" s="14"/>
      <c r="AK279" s="14"/>
      <c r="AL279" s="14"/>
      <c r="AM279" s="14"/>
      <c r="AN279" s="14"/>
      <c r="AO279" s="14"/>
      <c r="AP279" s="14"/>
      <c r="AQ279" s="14"/>
    </row>
    <row r="280" spans="1:43">
      <c r="G280" s="14"/>
      <c r="H280" s="14"/>
      <c r="I280" s="14"/>
      <c r="J280" s="75"/>
      <c r="K280" s="157"/>
      <c r="L280" s="75"/>
      <c r="M280" s="157"/>
      <c r="N280" s="14"/>
      <c r="O280" s="14"/>
      <c r="P280" s="157"/>
      <c r="Q280" s="157"/>
      <c r="R280" s="157"/>
      <c r="S280" s="14"/>
      <c r="T280" s="14"/>
      <c r="U280" s="157"/>
      <c r="V280" s="157"/>
      <c r="W280" s="157"/>
      <c r="X280" s="157"/>
      <c r="Y280" s="75"/>
      <c r="Z280" s="75"/>
      <c r="AA280" s="75"/>
      <c r="AB280" s="157"/>
      <c r="AC280" s="14"/>
      <c r="AD280" s="14"/>
      <c r="AE280" s="75"/>
      <c r="AF280" s="75"/>
      <c r="AG280" s="75"/>
      <c r="AH280" s="157"/>
      <c r="AI280" s="75"/>
      <c r="AJ280" s="14"/>
      <c r="AK280" s="14"/>
      <c r="AL280" s="14"/>
      <c r="AM280" s="14"/>
      <c r="AN280" s="14"/>
      <c r="AO280" s="14"/>
      <c r="AP280" s="14"/>
      <c r="AQ280" s="14"/>
    </row>
    <row r="281" spans="1:43">
      <c r="G281" s="14"/>
      <c r="H281" s="14"/>
      <c r="I281" s="14"/>
      <c r="J281" s="75"/>
      <c r="K281" s="157"/>
      <c r="L281" s="75"/>
      <c r="M281" s="157"/>
      <c r="N281" s="14"/>
      <c r="O281" s="14"/>
      <c r="P281" s="157"/>
      <c r="Q281" s="157"/>
      <c r="R281" s="157"/>
      <c r="S281" s="14"/>
      <c r="T281" s="14"/>
      <c r="U281" s="157"/>
      <c r="V281" s="157"/>
      <c r="W281" s="157"/>
      <c r="X281" s="157"/>
      <c r="Y281" s="75"/>
      <c r="Z281" s="75"/>
      <c r="AA281" s="75"/>
      <c r="AB281" s="157"/>
      <c r="AC281" s="14"/>
      <c r="AD281" s="14"/>
      <c r="AE281" s="75"/>
      <c r="AF281" s="75"/>
      <c r="AG281" s="75"/>
      <c r="AH281" s="157"/>
      <c r="AI281" s="75"/>
      <c r="AJ281" s="14"/>
      <c r="AK281" s="14"/>
      <c r="AL281" s="14"/>
      <c r="AM281" s="14"/>
      <c r="AN281" s="14"/>
      <c r="AO281" s="14"/>
      <c r="AP281" s="14"/>
      <c r="AQ281" s="14"/>
    </row>
    <row r="282" spans="1:43">
      <c r="A282" s="31"/>
      <c r="B282" s="31"/>
      <c r="C282" s="31"/>
      <c r="D282" s="31"/>
      <c r="E282" s="31"/>
      <c r="F282" s="31"/>
      <c r="G282" s="31"/>
      <c r="H282" s="31"/>
      <c r="I282" s="31"/>
      <c r="J282" s="76"/>
      <c r="K282" s="158"/>
      <c r="L282" s="76"/>
      <c r="M282" s="157"/>
      <c r="N282" s="14"/>
      <c r="O282" s="14"/>
      <c r="P282" s="157"/>
      <c r="Q282" s="157"/>
      <c r="R282" s="157"/>
      <c r="S282" s="14"/>
      <c r="T282" s="14"/>
      <c r="U282" s="157"/>
      <c r="V282" s="157"/>
      <c r="W282" s="157"/>
      <c r="X282" s="157"/>
      <c r="Y282" s="75"/>
      <c r="Z282" s="75"/>
      <c r="AA282" s="75"/>
      <c r="AB282" s="157"/>
      <c r="AC282" s="14"/>
      <c r="AD282" s="14"/>
      <c r="AE282" s="75"/>
      <c r="AF282" s="75"/>
      <c r="AG282" s="75"/>
      <c r="AH282" s="157"/>
      <c r="AI282" s="75"/>
      <c r="AJ282" s="14"/>
      <c r="AK282" s="14"/>
      <c r="AL282" s="14"/>
      <c r="AM282" s="14"/>
      <c r="AN282" s="14"/>
      <c r="AO282" s="14"/>
      <c r="AP282" s="14"/>
    </row>
    <row r="283" spans="1:43">
      <c r="A283" s="35"/>
      <c r="B283" s="35"/>
      <c r="C283" s="35"/>
      <c r="D283" s="35"/>
      <c r="E283" s="35"/>
      <c r="F283" s="35"/>
      <c r="G283" s="35"/>
      <c r="H283" s="35"/>
      <c r="I283" s="35"/>
      <c r="J283" s="77"/>
      <c r="K283" s="159"/>
      <c r="L283" s="77"/>
      <c r="M283" s="158"/>
      <c r="N283" s="31"/>
      <c r="O283" s="31"/>
      <c r="P283" s="158"/>
      <c r="Q283" s="158"/>
      <c r="R283" s="158"/>
      <c r="S283" s="31"/>
      <c r="T283" s="31"/>
      <c r="U283" s="158"/>
      <c r="V283" s="158"/>
      <c r="W283" s="158"/>
      <c r="X283" s="158"/>
      <c r="Y283" s="76"/>
      <c r="Z283" s="76"/>
      <c r="AA283" s="76"/>
      <c r="AB283" s="158"/>
      <c r="AC283" s="31"/>
      <c r="AD283" s="31"/>
      <c r="AE283" s="76"/>
      <c r="AG283" s="76"/>
      <c r="AI283" s="76"/>
    </row>
    <row r="284" spans="1:43">
      <c r="A284" s="35"/>
      <c r="B284" s="35"/>
      <c r="C284" s="35"/>
      <c r="D284" s="35"/>
      <c r="E284" s="35"/>
      <c r="F284" s="35"/>
      <c r="G284" s="35"/>
      <c r="H284" s="35"/>
      <c r="I284" s="35"/>
      <c r="J284" s="77"/>
      <c r="K284" s="159"/>
      <c r="L284" s="77"/>
      <c r="M284" s="159"/>
      <c r="N284" s="35"/>
      <c r="O284" s="35"/>
      <c r="P284" s="159"/>
      <c r="Q284" s="159"/>
      <c r="R284" s="159"/>
      <c r="S284" s="35"/>
      <c r="T284" s="35"/>
      <c r="U284" s="159"/>
      <c r="V284" s="159"/>
      <c r="W284" s="159"/>
      <c r="X284" s="159"/>
      <c r="Y284" s="77"/>
      <c r="Z284" s="77"/>
      <c r="AA284" s="77"/>
      <c r="AB284" s="159"/>
      <c r="AC284" s="35"/>
      <c r="AD284" s="35"/>
      <c r="AE284" s="77"/>
      <c r="AG284" s="77"/>
      <c r="AI284" s="77"/>
    </row>
    <row r="285" spans="1:43">
      <c r="A285" s="35"/>
      <c r="B285" s="35"/>
      <c r="C285" s="35"/>
      <c r="D285" s="35"/>
      <c r="E285" s="35"/>
      <c r="F285" s="35"/>
      <c r="G285" s="35"/>
      <c r="H285" s="35"/>
      <c r="I285" s="35"/>
      <c r="J285" s="77"/>
      <c r="K285" s="159"/>
      <c r="L285" s="77"/>
      <c r="M285" s="159"/>
      <c r="N285" s="35"/>
      <c r="O285" s="35"/>
      <c r="P285" s="159"/>
      <c r="Q285" s="159"/>
      <c r="R285" s="159"/>
      <c r="S285" s="35"/>
      <c r="T285" s="35"/>
      <c r="U285" s="159"/>
      <c r="V285" s="159"/>
      <c r="W285" s="159"/>
      <c r="X285" s="159"/>
      <c r="Y285" s="77"/>
      <c r="Z285" s="77"/>
      <c r="AA285" s="77"/>
      <c r="AB285" s="159"/>
      <c r="AC285" s="35"/>
      <c r="AD285" s="35"/>
      <c r="AE285" s="77"/>
      <c r="AG285" s="77"/>
      <c r="AI285" s="77"/>
    </row>
    <row r="286" spans="1:43">
      <c r="A286" s="35"/>
      <c r="B286" s="35"/>
      <c r="C286" s="35"/>
      <c r="D286" s="35"/>
      <c r="E286" s="35"/>
      <c r="F286" s="35"/>
      <c r="G286" s="35"/>
      <c r="H286" s="35"/>
      <c r="I286" s="35"/>
      <c r="J286" s="77"/>
      <c r="K286" s="159"/>
      <c r="L286" s="77"/>
      <c r="M286" s="159"/>
      <c r="N286" s="35"/>
      <c r="O286" s="35"/>
      <c r="P286" s="159"/>
      <c r="Q286" s="159"/>
      <c r="R286" s="159"/>
      <c r="S286" s="35"/>
      <c r="T286" s="35"/>
      <c r="U286" s="159"/>
      <c r="V286" s="159"/>
      <c r="W286" s="159"/>
      <c r="X286" s="159"/>
      <c r="Y286" s="77"/>
      <c r="Z286" s="77"/>
      <c r="AA286" s="77"/>
      <c r="AB286" s="159"/>
      <c r="AC286" s="35"/>
      <c r="AD286" s="35"/>
      <c r="AE286" s="77"/>
      <c r="AG286" s="77"/>
      <c r="AI286" s="77"/>
    </row>
    <row r="287" spans="1:43">
      <c r="A287" s="35"/>
      <c r="B287" s="35"/>
      <c r="C287" s="35"/>
      <c r="D287" s="35"/>
      <c r="E287" s="35"/>
      <c r="F287" s="35"/>
      <c r="G287" s="35"/>
      <c r="H287" s="35"/>
      <c r="I287" s="35"/>
      <c r="J287" s="77"/>
      <c r="K287" s="159"/>
      <c r="L287" s="77"/>
      <c r="M287" s="159"/>
      <c r="N287" s="35"/>
      <c r="O287" s="35"/>
      <c r="P287" s="159"/>
      <c r="Q287" s="159"/>
      <c r="R287" s="159"/>
      <c r="S287" s="35"/>
      <c r="T287" s="35"/>
      <c r="U287" s="159"/>
      <c r="V287" s="159"/>
      <c r="W287" s="159"/>
      <c r="X287" s="159"/>
      <c r="Y287" s="77"/>
      <c r="Z287" s="77"/>
      <c r="AA287" s="77"/>
      <c r="AB287" s="159"/>
      <c r="AC287" s="35"/>
      <c r="AD287" s="35"/>
      <c r="AE287" s="77"/>
      <c r="AG287" s="77"/>
      <c r="AI287" s="77"/>
    </row>
    <row r="288" spans="1:43">
      <c r="A288" s="35"/>
      <c r="B288" s="35"/>
      <c r="C288" s="35"/>
      <c r="D288" s="35"/>
      <c r="E288" s="35"/>
      <c r="F288" s="35"/>
      <c r="G288" s="35"/>
      <c r="H288" s="35"/>
      <c r="I288" s="35"/>
      <c r="J288" s="77"/>
      <c r="K288" s="159"/>
      <c r="L288" s="77"/>
      <c r="M288" s="159"/>
      <c r="N288" s="35"/>
      <c r="O288" s="35"/>
      <c r="P288" s="159"/>
      <c r="Q288" s="159"/>
      <c r="R288" s="159"/>
      <c r="S288" s="35"/>
      <c r="T288" s="35"/>
      <c r="U288" s="159"/>
      <c r="V288" s="159"/>
      <c r="W288" s="159"/>
      <c r="X288" s="159"/>
      <c r="Y288" s="77"/>
      <c r="Z288" s="77"/>
      <c r="AA288" s="77"/>
      <c r="AB288" s="159"/>
      <c r="AC288" s="35"/>
      <c r="AD288" s="35"/>
      <c r="AE288" s="77"/>
      <c r="AG288" s="77"/>
      <c r="AI288" s="77"/>
    </row>
    <row r="289" spans="1:35">
      <c r="A289" s="35"/>
      <c r="B289" s="35"/>
      <c r="C289" s="35"/>
      <c r="D289" s="35"/>
      <c r="E289" s="35"/>
      <c r="F289" s="35"/>
      <c r="G289" s="35"/>
      <c r="H289" s="35"/>
      <c r="I289" s="35"/>
      <c r="J289" s="77"/>
      <c r="K289" s="159"/>
      <c r="L289" s="77"/>
      <c r="M289" s="159"/>
      <c r="N289" s="35"/>
      <c r="O289" s="35"/>
      <c r="P289" s="159"/>
      <c r="Q289" s="159"/>
      <c r="R289" s="159"/>
      <c r="S289" s="35"/>
      <c r="T289" s="35"/>
      <c r="U289" s="159"/>
      <c r="V289" s="159"/>
      <c r="W289" s="159"/>
      <c r="X289" s="159"/>
      <c r="Y289" s="77"/>
      <c r="Z289" s="77"/>
      <c r="AA289" s="77"/>
      <c r="AB289" s="159"/>
      <c r="AC289" s="35"/>
      <c r="AD289" s="35"/>
      <c r="AE289" s="77"/>
      <c r="AG289" s="77"/>
      <c r="AI289" s="77"/>
    </row>
    <row r="290" spans="1:35">
      <c r="A290" s="35"/>
      <c r="B290" s="35"/>
      <c r="C290" s="35"/>
      <c r="D290" s="35"/>
      <c r="E290" s="35"/>
      <c r="F290" s="35"/>
      <c r="G290" s="35"/>
      <c r="H290" s="35"/>
      <c r="I290" s="35"/>
      <c r="J290" s="77"/>
      <c r="K290" s="159"/>
      <c r="L290" s="77"/>
      <c r="M290" s="159"/>
      <c r="N290" s="35"/>
      <c r="O290" s="35"/>
      <c r="P290" s="159"/>
      <c r="Q290" s="159"/>
      <c r="R290" s="159"/>
      <c r="S290" s="35"/>
      <c r="T290" s="35"/>
      <c r="U290" s="159"/>
      <c r="V290" s="159"/>
      <c r="W290" s="159"/>
      <c r="X290" s="159"/>
      <c r="Y290" s="77"/>
      <c r="Z290" s="77"/>
      <c r="AA290" s="77"/>
      <c r="AB290" s="159"/>
      <c r="AC290" s="35"/>
      <c r="AD290" s="35"/>
      <c r="AE290" s="77"/>
      <c r="AG290" s="77"/>
      <c r="AI290" s="77"/>
    </row>
    <row r="291" spans="1:35">
      <c r="A291" s="35"/>
      <c r="B291" s="35"/>
      <c r="C291" s="35"/>
      <c r="D291" s="35"/>
      <c r="E291" s="35"/>
      <c r="F291" s="35"/>
      <c r="G291" s="35"/>
      <c r="H291" s="35"/>
      <c r="I291" s="35"/>
      <c r="J291" s="77"/>
      <c r="K291" s="159"/>
      <c r="L291" s="77"/>
      <c r="M291" s="159"/>
      <c r="N291" s="35"/>
      <c r="O291" s="35"/>
      <c r="P291" s="159"/>
      <c r="Q291" s="159"/>
      <c r="R291" s="159"/>
      <c r="S291" s="35"/>
      <c r="T291" s="35"/>
      <c r="U291" s="159"/>
      <c r="V291" s="159"/>
      <c r="W291" s="159"/>
      <c r="X291" s="159"/>
      <c r="Y291" s="77"/>
      <c r="Z291" s="77"/>
      <c r="AA291" s="77"/>
      <c r="AB291" s="159"/>
      <c r="AC291" s="35"/>
      <c r="AD291" s="35"/>
      <c r="AE291" s="77"/>
      <c r="AG291" s="77"/>
      <c r="AI291" s="77"/>
    </row>
    <row r="292" spans="1:35">
      <c r="A292" s="35"/>
      <c r="B292" s="35"/>
      <c r="C292" s="35"/>
      <c r="D292" s="35"/>
      <c r="E292" s="35"/>
      <c r="F292" s="35"/>
      <c r="G292" s="35"/>
      <c r="H292" s="35"/>
      <c r="I292" s="35"/>
      <c r="J292" s="77"/>
      <c r="K292" s="159"/>
      <c r="L292" s="77"/>
      <c r="M292" s="159"/>
      <c r="N292" s="35"/>
      <c r="O292" s="35"/>
      <c r="P292" s="159"/>
      <c r="Q292" s="159"/>
      <c r="R292" s="159"/>
      <c r="S292" s="35"/>
      <c r="T292" s="35"/>
      <c r="U292" s="159"/>
      <c r="V292" s="159"/>
      <c r="W292" s="159"/>
      <c r="X292" s="159"/>
      <c r="Y292" s="77"/>
      <c r="Z292" s="77"/>
      <c r="AA292" s="77"/>
      <c r="AB292" s="159"/>
      <c r="AC292" s="35"/>
      <c r="AD292" s="35"/>
      <c r="AE292" s="77"/>
      <c r="AG292" s="77"/>
      <c r="AI292" s="77"/>
    </row>
    <row r="293" spans="1:35">
      <c r="A293" s="35"/>
      <c r="B293" s="35"/>
      <c r="C293" s="35"/>
      <c r="D293" s="35"/>
      <c r="E293" s="35"/>
      <c r="F293" s="35"/>
      <c r="G293" s="35"/>
      <c r="H293" s="35"/>
      <c r="I293" s="35"/>
      <c r="J293" s="77"/>
      <c r="K293" s="159"/>
      <c r="L293" s="77"/>
      <c r="M293" s="159"/>
      <c r="N293" s="35"/>
      <c r="O293" s="35"/>
      <c r="P293" s="159"/>
      <c r="Q293" s="159"/>
      <c r="R293" s="159"/>
      <c r="S293" s="35"/>
      <c r="T293" s="35"/>
      <c r="U293" s="159"/>
      <c r="V293" s="159"/>
      <c r="W293" s="159"/>
      <c r="X293" s="159"/>
      <c r="Y293" s="77"/>
      <c r="Z293" s="77"/>
      <c r="AA293" s="77"/>
      <c r="AB293" s="159"/>
      <c r="AC293" s="35"/>
      <c r="AD293" s="35"/>
      <c r="AE293" s="77"/>
      <c r="AG293" s="77"/>
      <c r="AI293" s="77"/>
    </row>
    <row r="294" spans="1:35">
      <c r="A294" s="35"/>
      <c r="B294" s="35"/>
      <c r="C294" s="35"/>
      <c r="D294" s="35"/>
      <c r="E294" s="35"/>
      <c r="F294" s="35"/>
      <c r="G294" s="35"/>
      <c r="H294" s="35"/>
      <c r="I294" s="35"/>
      <c r="J294" s="77"/>
      <c r="K294" s="159"/>
      <c r="L294" s="77"/>
      <c r="M294" s="159"/>
      <c r="N294" s="35"/>
      <c r="O294" s="35"/>
      <c r="P294" s="159"/>
      <c r="Q294" s="159"/>
      <c r="R294" s="159"/>
      <c r="S294" s="35"/>
      <c r="T294" s="35"/>
      <c r="U294" s="159"/>
      <c r="V294" s="159"/>
      <c r="W294" s="159"/>
      <c r="X294" s="159"/>
      <c r="Y294" s="77"/>
      <c r="Z294" s="77"/>
      <c r="AA294" s="77"/>
      <c r="AB294" s="159"/>
      <c r="AC294" s="35"/>
      <c r="AD294" s="35"/>
      <c r="AE294" s="77"/>
      <c r="AG294" s="77"/>
      <c r="AI294" s="77"/>
    </row>
    <row r="295" spans="1:35">
      <c r="A295" s="35"/>
      <c r="B295" s="35"/>
      <c r="C295" s="35"/>
      <c r="D295" s="35"/>
      <c r="E295" s="35"/>
      <c r="F295" s="35"/>
      <c r="G295" s="35"/>
      <c r="H295" s="35"/>
      <c r="I295" s="35"/>
      <c r="J295" s="77"/>
      <c r="K295" s="159"/>
      <c r="L295" s="77"/>
      <c r="M295" s="159"/>
      <c r="N295" s="35"/>
      <c r="O295" s="35"/>
      <c r="P295" s="159"/>
      <c r="Q295" s="159"/>
      <c r="R295" s="159"/>
      <c r="S295" s="35"/>
      <c r="T295" s="35"/>
      <c r="U295" s="159"/>
      <c r="V295" s="159"/>
      <c r="W295" s="159"/>
      <c r="X295" s="159"/>
      <c r="Y295" s="77"/>
      <c r="Z295" s="77"/>
      <c r="AA295" s="77"/>
      <c r="AB295" s="159"/>
      <c r="AC295" s="35"/>
      <c r="AD295" s="35"/>
      <c r="AE295" s="77"/>
      <c r="AG295" s="77"/>
      <c r="AI295" s="77"/>
    </row>
    <row r="296" spans="1:35">
      <c r="A296" s="35"/>
      <c r="B296" s="35"/>
      <c r="C296" s="35"/>
      <c r="D296" s="35"/>
      <c r="E296" s="35"/>
      <c r="F296" s="35"/>
      <c r="G296" s="35"/>
      <c r="H296" s="35"/>
      <c r="I296" s="35"/>
      <c r="J296" s="77"/>
      <c r="K296" s="159"/>
      <c r="L296" s="77"/>
      <c r="M296" s="159"/>
      <c r="N296" s="35"/>
      <c r="O296" s="35"/>
      <c r="P296" s="159"/>
      <c r="Q296" s="159"/>
      <c r="R296" s="159"/>
      <c r="S296" s="35"/>
      <c r="T296" s="35"/>
      <c r="U296" s="159"/>
      <c r="V296" s="159"/>
      <c r="W296" s="159"/>
      <c r="X296" s="159"/>
      <c r="Y296" s="77"/>
      <c r="Z296" s="77"/>
      <c r="AA296" s="77"/>
      <c r="AB296" s="159"/>
      <c r="AC296" s="35"/>
      <c r="AD296" s="35"/>
      <c r="AE296" s="77"/>
      <c r="AG296" s="77"/>
      <c r="AI296" s="77"/>
    </row>
    <row r="297" spans="1:35">
      <c r="A297" s="35"/>
      <c r="B297" s="35"/>
      <c r="C297" s="35"/>
      <c r="D297" s="35"/>
      <c r="E297" s="35"/>
      <c r="F297" s="35"/>
      <c r="G297" s="35"/>
      <c r="H297" s="35"/>
      <c r="I297" s="35"/>
      <c r="J297" s="77"/>
      <c r="K297" s="159"/>
      <c r="L297" s="77"/>
      <c r="M297" s="159"/>
      <c r="N297" s="35"/>
      <c r="O297" s="35"/>
      <c r="P297" s="159"/>
      <c r="Q297" s="159"/>
      <c r="R297" s="159"/>
      <c r="S297" s="35"/>
      <c r="T297" s="35"/>
      <c r="U297" s="159"/>
      <c r="V297" s="159"/>
      <c r="W297" s="159"/>
      <c r="X297" s="159"/>
      <c r="Y297" s="77"/>
      <c r="Z297" s="77"/>
      <c r="AA297" s="77"/>
      <c r="AB297" s="159"/>
      <c r="AC297" s="35"/>
      <c r="AD297" s="35"/>
      <c r="AE297" s="77"/>
      <c r="AG297" s="77"/>
      <c r="AI297" s="77"/>
    </row>
    <row r="298" spans="1:35">
      <c r="A298" s="35"/>
      <c r="B298" s="35"/>
      <c r="C298" s="35"/>
      <c r="D298" s="35"/>
      <c r="E298" s="35"/>
      <c r="F298" s="35"/>
      <c r="G298" s="35"/>
      <c r="H298" s="35"/>
      <c r="I298" s="35"/>
      <c r="J298" s="77"/>
      <c r="K298" s="159"/>
      <c r="L298" s="77"/>
      <c r="M298" s="159"/>
      <c r="N298" s="35"/>
      <c r="O298" s="35"/>
      <c r="P298" s="159"/>
      <c r="Q298" s="159"/>
      <c r="R298" s="159"/>
      <c r="S298" s="35"/>
      <c r="T298" s="35"/>
      <c r="U298" s="159"/>
      <c r="V298" s="159"/>
      <c r="W298" s="159"/>
      <c r="X298" s="159"/>
      <c r="Y298" s="77"/>
      <c r="Z298" s="77"/>
      <c r="AA298" s="77"/>
      <c r="AB298" s="159"/>
      <c r="AC298" s="35"/>
      <c r="AD298" s="35"/>
      <c r="AE298" s="77"/>
      <c r="AG298" s="77"/>
      <c r="AI298" s="77"/>
    </row>
    <row r="299" spans="1:35">
      <c r="A299" s="35"/>
      <c r="B299" s="35"/>
      <c r="C299" s="35"/>
      <c r="D299" s="35"/>
      <c r="E299" s="35"/>
      <c r="F299" s="35"/>
      <c r="G299" s="35"/>
      <c r="H299" s="35"/>
      <c r="I299" s="35"/>
      <c r="J299" s="77"/>
      <c r="K299" s="159"/>
      <c r="L299" s="77"/>
      <c r="M299" s="159"/>
      <c r="N299" s="35"/>
      <c r="O299" s="35"/>
      <c r="P299" s="159"/>
      <c r="Q299" s="159"/>
      <c r="R299" s="159"/>
      <c r="S299" s="35"/>
      <c r="T299" s="35"/>
      <c r="U299" s="159"/>
      <c r="V299" s="159"/>
      <c r="W299" s="159"/>
      <c r="X299" s="159"/>
      <c r="Y299" s="77"/>
      <c r="Z299" s="77"/>
      <c r="AA299" s="77"/>
      <c r="AB299" s="159"/>
      <c r="AC299" s="35"/>
      <c r="AD299" s="35"/>
      <c r="AE299" s="77"/>
      <c r="AG299" s="77"/>
      <c r="AI299" s="77"/>
    </row>
    <row r="300" spans="1:35">
      <c r="A300" s="35"/>
      <c r="B300" s="35"/>
      <c r="C300" s="35"/>
      <c r="D300" s="35"/>
      <c r="E300" s="35"/>
      <c r="F300" s="35"/>
      <c r="G300" s="35"/>
      <c r="H300" s="35"/>
      <c r="I300" s="35"/>
      <c r="J300" s="77"/>
      <c r="K300" s="159"/>
      <c r="L300" s="77"/>
      <c r="M300" s="159"/>
      <c r="N300" s="35"/>
      <c r="O300" s="35"/>
      <c r="P300" s="159"/>
      <c r="Q300" s="159"/>
      <c r="R300" s="159"/>
      <c r="S300" s="35"/>
      <c r="T300" s="35"/>
      <c r="U300" s="159"/>
      <c r="V300" s="159"/>
      <c r="W300" s="159"/>
      <c r="X300" s="159"/>
      <c r="Y300" s="77"/>
      <c r="Z300" s="77"/>
      <c r="AA300" s="77"/>
      <c r="AB300" s="159"/>
      <c r="AC300" s="35"/>
      <c r="AD300" s="35"/>
      <c r="AE300" s="77"/>
      <c r="AG300" s="77"/>
      <c r="AI300" s="77"/>
    </row>
    <row r="301" spans="1:35">
      <c r="A301" s="35"/>
      <c r="B301" s="35"/>
      <c r="C301" s="35"/>
      <c r="D301" s="35"/>
      <c r="E301" s="35"/>
      <c r="F301" s="35"/>
      <c r="G301" s="35"/>
      <c r="H301" s="35"/>
      <c r="I301" s="35"/>
      <c r="J301" s="77"/>
      <c r="K301" s="159"/>
      <c r="L301" s="77"/>
      <c r="M301" s="159"/>
      <c r="N301" s="35"/>
      <c r="O301" s="35"/>
      <c r="P301" s="159"/>
      <c r="Q301" s="159"/>
      <c r="R301" s="159"/>
      <c r="S301" s="35"/>
      <c r="T301" s="35"/>
      <c r="U301" s="159"/>
      <c r="V301" s="159"/>
      <c r="W301" s="159"/>
      <c r="X301" s="159"/>
      <c r="Y301" s="77"/>
      <c r="Z301" s="77"/>
      <c r="AA301" s="77"/>
      <c r="AB301" s="159"/>
      <c r="AC301" s="35"/>
      <c r="AD301" s="35"/>
      <c r="AE301" s="77"/>
      <c r="AG301" s="77"/>
      <c r="AI301" s="77"/>
    </row>
    <row r="302" spans="1:35">
      <c r="A302" s="35"/>
      <c r="B302" s="35"/>
      <c r="C302" s="35"/>
      <c r="D302" s="35"/>
      <c r="E302" s="35"/>
      <c r="F302" s="35"/>
      <c r="G302" s="35"/>
      <c r="H302" s="35"/>
      <c r="I302" s="35"/>
      <c r="J302" s="77"/>
      <c r="K302" s="159"/>
      <c r="L302" s="77"/>
      <c r="M302" s="159"/>
      <c r="N302" s="35"/>
      <c r="O302" s="35"/>
      <c r="P302" s="159"/>
      <c r="Q302" s="159"/>
      <c r="R302" s="159"/>
      <c r="S302" s="35"/>
      <c r="T302" s="35"/>
      <c r="U302" s="159"/>
      <c r="V302" s="159"/>
      <c r="W302" s="159"/>
      <c r="X302" s="159"/>
      <c r="Y302" s="77"/>
      <c r="Z302" s="77"/>
      <c r="AA302" s="77"/>
      <c r="AB302" s="159"/>
      <c r="AC302" s="35"/>
      <c r="AD302" s="35"/>
      <c r="AE302" s="77"/>
      <c r="AG302" s="77"/>
      <c r="AI302" s="77"/>
    </row>
    <row r="303" spans="1:35">
      <c r="A303" s="35"/>
      <c r="B303" s="35"/>
      <c r="C303" s="35"/>
      <c r="D303" s="35"/>
      <c r="E303" s="35"/>
      <c r="F303" s="35"/>
      <c r="G303" s="35"/>
      <c r="H303" s="35"/>
      <c r="I303" s="35"/>
      <c r="J303" s="77"/>
      <c r="K303" s="159"/>
      <c r="L303" s="77"/>
      <c r="M303" s="159"/>
      <c r="N303" s="35"/>
      <c r="O303" s="35"/>
      <c r="P303" s="159"/>
      <c r="Q303" s="159"/>
      <c r="R303" s="159"/>
      <c r="S303" s="35"/>
      <c r="T303" s="35"/>
      <c r="U303" s="159"/>
      <c r="V303" s="159"/>
      <c r="W303" s="159"/>
      <c r="X303" s="159"/>
      <c r="Y303" s="77"/>
      <c r="Z303" s="77"/>
      <c r="AA303" s="77"/>
      <c r="AB303" s="159"/>
      <c r="AC303" s="35"/>
      <c r="AD303" s="35"/>
      <c r="AE303" s="77"/>
      <c r="AG303" s="77"/>
      <c r="AI303" s="77"/>
    </row>
    <row r="304" spans="1:35">
      <c r="A304" s="35"/>
      <c r="B304" s="35"/>
      <c r="C304" s="35"/>
      <c r="D304" s="35"/>
      <c r="E304" s="35"/>
      <c r="F304" s="35"/>
      <c r="G304" s="35"/>
      <c r="H304" s="35"/>
      <c r="I304" s="35"/>
      <c r="J304" s="77"/>
      <c r="K304" s="159"/>
      <c r="L304" s="77"/>
      <c r="M304" s="159"/>
      <c r="N304" s="35"/>
      <c r="O304" s="35"/>
      <c r="P304" s="159"/>
      <c r="Q304" s="159"/>
      <c r="R304" s="159"/>
      <c r="S304" s="35"/>
      <c r="T304" s="35"/>
      <c r="U304" s="159"/>
      <c r="V304" s="159"/>
      <c r="W304" s="159"/>
      <c r="X304" s="159"/>
      <c r="Y304" s="77"/>
      <c r="Z304" s="77"/>
      <c r="AA304" s="77"/>
      <c r="AB304" s="159"/>
      <c r="AC304" s="35"/>
      <c r="AD304" s="35"/>
      <c r="AE304" s="77"/>
      <c r="AG304" s="77"/>
      <c r="AI304" s="77"/>
    </row>
    <row r="305" spans="1:35">
      <c r="A305" s="35"/>
      <c r="B305" s="35"/>
      <c r="C305" s="35"/>
      <c r="D305" s="35"/>
      <c r="E305" s="35"/>
      <c r="F305" s="35"/>
      <c r="G305" s="35"/>
      <c r="H305" s="35"/>
      <c r="I305" s="35"/>
      <c r="J305" s="77"/>
      <c r="K305" s="159"/>
      <c r="L305" s="77"/>
      <c r="M305" s="159"/>
      <c r="N305" s="35"/>
      <c r="O305" s="35"/>
      <c r="P305" s="159"/>
      <c r="Q305" s="159"/>
      <c r="R305" s="159"/>
      <c r="S305" s="35"/>
      <c r="T305" s="35"/>
      <c r="U305" s="159"/>
      <c r="V305" s="159"/>
      <c r="W305" s="159"/>
      <c r="X305" s="159"/>
      <c r="Y305" s="77"/>
      <c r="Z305" s="77"/>
      <c r="AA305" s="77"/>
      <c r="AB305" s="159"/>
      <c r="AC305" s="35"/>
      <c r="AD305" s="35"/>
      <c r="AE305" s="77"/>
      <c r="AG305" s="77"/>
      <c r="AI305" s="77"/>
    </row>
    <row r="306" spans="1:35">
      <c r="A306" s="35"/>
      <c r="B306" s="35"/>
      <c r="C306" s="35"/>
      <c r="D306" s="35"/>
      <c r="E306" s="35"/>
      <c r="F306" s="35"/>
      <c r="G306" s="35"/>
      <c r="H306" s="35"/>
      <c r="I306" s="35"/>
      <c r="J306" s="77"/>
      <c r="K306" s="159"/>
      <c r="L306" s="77"/>
      <c r="M306" s="159"/>
      <c r="N306" s="35"/>
      <c r="O306" s="35"/>
      <c r="P306" s="159"/>
      <c r="Q306" s="159"/>
      <c r="R306" s="159"/>
      <c r="S306" s="35"/>
      <c r="T306" s="35"/>
      <c r="U306" s="159"/>
      <c r="V306" s="159"/>
      <c r="W306" s="159"/>
      <c r="X306" s="159"/>
      <c r="Y306" s="77"/>
      <c r="Z306" s="77"/>
      <c r="AA306" s="77"/>
      <c r="AB306" s="159"/>
      <c r="AC306" s="35"/>
      <c r="AD306" s="35"/>
      <c r="AE306" s="77"/>
      <c r="AG306" s="77"/>
      <c r="AI306" s="77"/>
    </row>
    <row r="307" spans="1:35">
      <c r="A307" s="35"/>
      <c r="B307" s="35"/>
      <c r="C307" s="35"/>
      <c r="D307" s="35"/>
      <c r="E307" s="35"/>
      <c r="F307" s="35"/>
      <c r="G307" s="35"/>
      <c r="H307" s="35"/>
      <c r="I307" s="35"/>
      <c r="J307" s="77"/>
      <c r="K307" s="159"/>
      <c r="L307" s="77"/>
      <c r="M307" s="159"/>
      <c r="N307" s="35"/>
      <c r="O307" s="35"/>
      <c r="P307" s="159"/>
      <c r="Q307" s="159"/>
      <c r="R307" s="159"/>
      <c r="S307" s="35"/>
      <c r="T307" s="35"/>
      <c r="U307" s="159"/>
      <c r="V307" s="159"/>
      <c r="W307" s="159"/>
      <c r="X307" s="159"/>
      <c r="Y307" s="77"/>
      <c r="Z307" s="77"/>
      <c r="AA307" s="77"/>
      <c r="AB307" s="159"/>
      <c r="AC307" s="35"/>
      <c r="AD307" s="35"/>
      <c r="AE307" s="77"/>
      <c r="AG307" s="77"/>
      <c r="AI307" s="77"/>
    </row>
    <row r="308" spans="1:35">
      <c r="A308" s="35"/>
      <c r="B308" s="35"/>
      <c r="C308" s="35"/>
      <c r="D308" s="35"/>
      <c r="E308" s="35"/>
      <c r="F308" s="35"/>
      <c r="G308" s="35"/>
      <c r="H308" s="35"/>
      <c r="I308" s="35"/>
      <c r="J308" s="77"/>
      <c r="K308" s="159"/>
      <c r="L308" s="77"/>
      <c r="M308" s="159"/>
      <c r="N308" s="35"/>
      <c r="O308" s="35"/>
      <c r="P308" s="159"/>
      <c r="Q308" s="159"/>
      <c r="R308" s="159"/>
      <c r="S308" s="35"/>
      <c r="T308" s="35"/>
      <c r="U308" s="159"/>
      <c r="V308" s="159"/>
      <c r="W308" s="159"/>
      <c r="X308" s="159"/>
      <c r="Y308" s="77"/>
      <c r="Z308" s="77"/>
      <c r="AA308" s="77"/>
      <c r="AB308" s="159"/>
      <c r="AC308" s="35"/>
      <c r="AD308" s="35"/>
      <c r="AE308" s="77"/>
      <c r="AG308" s="77"/>
      <c r="AI308" s="77"/>
    </row>
    <row r="309" spans="1:35">
      <c r="A309" s="35"/>
      <c r="B309" s="35"/>
      <c r="C309" s="35"/>
      <c r="D309" s="35"/>
      <c r="E309" s="35"/>
      <c r="F309" s="35"/>
      <c r="G309" s="35"/>
      <c r="H309" s="35"/>
      <c r="I309" s="35"/>
      <c r="J309" s="77"/>
      <c r="K309" s="159"/>
      <c r="L309" s="77"/>
      <c r="M309" s="159"/>
      <c r="N309" s="35"/>
      <c r="O309" s="35"/>
      <c r="P309" s="159"/>
      <c r="Q309" s="159"/>
      <c r="R309" s="159"/>
      <c r="S309" s="35"/>
      <c r="T309" s="35"/>
      <c r="U309" s="159"/>
      <c r="V309" s="159"/>
      <c r="W309" s="159"/>
      <c r="X309" s="159"/>
      <c r="Y309" s="77"/>
      <c r="Z309" s="77"/>
      <c r="AA309" s="77"/>
      <c r="AB309" s="159"/>
      <c r="AC309" s="35"/>
      <c r="AD309" s="35"/>
      <c r="AE309" s="77"/>
      <c r="AG309" s="77"/>
      <c r="AI309" s="77"/>
    </row>
    <row r="310" spans="1:35">
      <c r="A310" s="35"/>
      <c r="B310" s="35"/>
      <c r="C310" s="35"/>
      <c r="D310" s="35"/>
      <c r="E310" s="35"/>
      <c r="F310" s="35"/>
      <c r="G310" s="35"/>
      <c r="H310" s="35"/>
      <c r="I310" s="35"/>
      <c r="J310" s="77"/>
      <c r="K310" s="159"/>
      <c r="L310" s="77"/>
      <c r="M310" s="159"/>
      <c r="N310" s="35"/>
      <c r="O310" s="35"/>
      <c r="P310" s="159"/>
      <c r="Q310" s="159"/>
      <c r="R310" s="159"/>
      <c r="S310" s="35"/>
      <c r="T310" s="35"/>
      <c r="U310" s="159"/>
      <c r="V310" s="159"/>
      <c r="W310" s="159"/>
      <c r="X310" s="159"/>
      <c r="Y310" s="77"/>
      <c r="Z310" s="77"/>
      <c r="AA310" s="77"/>
      <c r="AB310" s="159"/>
      <c r="AC310" s="35"/>
      <c r="AD310" s="35"/>
      <c r="AE310" s="77"/>
      <c r="AG310" s="77"/>
      <c r="AI310" s="77"/>
    </row>
    <row r="311" spans="1:35">
      <c r="A311" s="35"/>
      <c r="B311" s="35"/>
      <c r="C311" s="35"/>
      <c r="D311" s="35"/>
      <c r="E311" s="35"/>
      <c r="F311" s="35"/>
      <c r="G311" s="35"/>
      <c r="H311" s="35"/>
      <c r="I311" s="35"/>
      <c r="J311" s="77"/>
      <c r="K311" s="159"/>
      <c r="L311" s="77"/>
      <c r="M311" s="159"/>
      <c r="N311" s="35"/>
      <c r="O311" s="35"/>
      <c r="P311" s="159"/>
      <c r="Q311" s="159"/>
      <c r="R311" s="159"/>
      <c r="S311" s="35"/>
      <c r="T311" s="35"/>
      <c r="U311" s="159"/>
      <c r="V311" s="159"/>
      <c r="W311" s="159"/>
      <c r="X311" s="159"/>
      <c r="Y311" s="77"/>
      <c r="Z311" s="77"/>
      <c r="AA311" s="77"/>
      <c r="AB311" s="159"/>
      <c r="AC311" s="35"/>
      <c r="AD311" s="35"/>
      <c r="AE311" s="77"/>
      <c r="AG311" s="77"/>
      <c r="AI311" s="77"/>
    </row>
    <row r="312" spans="1:35">
      <c r="A312" s="35"/>
      <c r="B312" s="35"/>
      <c r="C312" s="35"/>
      <c r="D312" s="35"/>
      <c r="E312" s="35"/>
      <c r="F312" s="35"/>
      <c r="G312" s="35"/>
      <c r="H312" s="35"/>
      <c r="I312" s="35"/>
      <c r="J312" s="77"/>
      <c r="K312" s="159"/>
      <c r="L312" s="77"/>
      <c r="M312" s="159"/>
      <c r="N312" s="35"/>
      <c r="O312" s="35"/>
      <c r="P312" s="159"/>
      <c r="Q312" s="159"/>
      <c r="R312" s="159"/>
      <c r="S312" s="35"/>
      <c r="T312" s="35"/>
      <c r="U312" s="159"/>
      <c r="V312" s="159"/>
      <c r="W312" s="159"/>
      <c r="X312" s="159"/>
      <c r="Y312" s="77"/>
      <c r="Z312" s="77"/>
      <c r="AA312" s="77"/>
      <c r="AB312" s="159"/>
      <c r="AC312" s="35"/>
      <c r="AD312" s="35"/>
      <c r="AE312" s="77"/>
      <c r="AG312" s="77"/>
      <c r="AI312" s="77"/>
    </row>
    <row r="313" spans="1:35">
      <c r="A313" s="35"/>
      <c r="B313" s="35"/>
      <c r="C313" s="35"/>
      <c r="D313" s="35"/>
      <c r="E313" s="35"/>
      <c r="F313" s="35"/>
      <c r="G313" s="35"/>
      <c r="H313" s="35"/>
      <c r="I313" s="35"/>
      <c r="J313" s="77"/>
      <c r="K313" s="159"/>
      <c r="L313" s="77"/>
      <c r="M313" s="159"/>
      <c r="N313" s="35"/>
      <c r="O313" s="35"/>
      <c r="P313" s="159"/>
      <c r="Q313" s="159"/>
      <c r="R313" s="159"/>
      <c r="S313" s="35"/>
      <c r="T313" s="35"/>
      <c r="U313" s="159"/>
      <c r="V313" s="159"/>
      <c r="W313" s="159"/>
      <c r="X313" s="159"/>
      <c r="Y313" s="77"/>
      <c r="Z313" s="77"/>
      <c r="AA313" s="77"/>
      <c r="AB313" s="159"/>
      <c r="AC313" s="35"/>
      <c r="AD313" s="35"/>
      <c r="AE313" s="77"/>
      <c r="AG313" s="77"/>
      <c r="AI313" s="77"/>
    </row>
    <row r="314" spans="1:35">
      <c r="A314" s="35"/>
      <c r="B314" s="35"/>
      <c r="C314" s="35"/>
      <c r="D314" s="35"/>
      <c r="E314" s="35"/>
      <c r="F314" s="35"/>
      <c r="G314" s="35"/>
      <c r="H314" s="35"/>
      <c r="I314" s="35"/>
      <c r="J314" s="77"/>
      <c r="K314" s="159"/>
      <c r="L314" s="77"/>
      <c r="M314" s="159"/>
      <c r="N314" s="35"/>
      <c r="O314" s="35"/>
      <c r="P314" s="159"/>
      <c r="Q314" s="159"/>
      <c r="R314" s="159"/>
      <c r="S314" s="35"/>
      <c r="T314" s="35"/>
      <c r="U314" s="159"/>
      <c r="V314" s="159"/>
      <c r="W314" s="159"/>
      <c r="X314" s="159"/>
      <c r="Y314" s="77"/>
      <c r="Z314" s="77"/>
      <c r="AA314" s="77"/>
      <c r="AB314" s="159"/>
      <c r="AC314" s="35"/>
      <c r="AD314" s="35"/>
      <c r="AE314" s="77"/>
      <c r="AG314" s="77"/>
      <c r="AI314" s="77"/>
    </row>
    <row r="315" spans="1:35">
      <c r="A315" s="35"/>
      <c r="B315" s="35"/>
      <c r="C315" s="35"/>
      <c r="D315" s="35"/>
      <c r="E315" s="35"/>
      <c r="F315" s="35"/>
      <c r="G315" s="35"/>
      <c r="H315" s="35"/>
      <c r="I315" s="35"/>
      <c r="J315" s="77"/>
      <c r="K315" s="159"/>
      <c r="L315" s="77"/>
      <c r="M315" s="159"/>
      <c r="N315" s="35"/>
      <c r="O315" s="35"/>
      <c r="P315" s="159"/>
      <c r="Q315" s="159"/>
      <c r="R315" s="159"/>
      <c r="S315" s="35"/>
      <c r="T315" s="35"/>
      <c r="U315" s="159"/>
      <c r="V315" s="159"/>
      <c r="W315" s="159"/>
      <c r="X315" s="159"/>
      <c r="Y315" s="77"/>
      <c r="Z315" s="77"/>
      <c r="AA315" s="77"/>
      <c r="AB315" s="159"/>
      <c r="AC315" s="35"/>
      <c r="AD315" s="35"/>
      <c r="AE315" s="77"/>
      <c r="AG315" s="77"/>
      <c r="AI315" s="77"/>
    </row>
    <row r="316" spans="1:35">
      <c r="A316" s="35"/>
      <c r="B316" s="35"/>
      <c r="C316" s="35"/>
      <c r="D316" s="35"/>
      <c r="E316" s="35"/>
      <c r="F316" s="35"/>
      <c r="G316" s="35"/>
      <c r="H316" s="35"/>
      <c r="I316" s="35"/>
      <c r="J316" s="77"/>
      <c r="K316" s="159"/>
      <c r="L316" s="77"/>
      <c r="M316" s="159"/>
      <c r="N316" s="35"/>
      <c r="O316" s="35"/>
      <c r="P316" s="159"/>
      <c r="Q316" s="159"/>
      <c r="R316" s="159"/>
      <c r="S316" s="35"/>
      <c r="T316" s="35"/>
      <c r="U316" s="159"/>
      <c r="V316" s="159"/>
      <c r="W316" s="159"/>
      <c r="X316" s="159"/>
      <c r="Y316" s="77"/>
      <c r="Z316" s="77"/>
      <c r="AA316" s="77"/>
      <c r="AB316" s="159"/>
      <c r="AC316" s="35"/>
      <c r="AD316" s="35"/>
      <c r="AE316" s="77"/>
      <c r="AG316" s="77"/>
      <c r="AI316" s="77"/>
    </row>
    <row r="317" spans="1:35">
      <c r="L317" s="77"/>
      <c r="M317" s="159"/>
      <c r="N317" s="35"/>
      <c r="O317" s="35"/>
      <c r="P317" s="159"/>
      <c r="Q317" s="159"/>
      <c r="R317" s="159"/>
      <c r="S317" s="35"/>
      <c r="T317" s="35"/>
      <c r="U317" s="159"/>
      <c r="V317" s="159"/>
      <c r="W317" s="159"/>
      <c r="X317" s="159"/>
      <c r="Y317" s="77"/>
      <c r="Z317" s="77"/>
      <c r="AA317" s="77"/>
      <c r="AB317" s="159"/>
      <c r="AC317" s="35"/>
      <c r="AD317" s="35"/>
      <c r="AE317" s="77"/>
      <c r="AG317" s="77"/>
      <c r="AI317" s="77"/>
    </row>
    <row r="318" spans="1:35">
      <c r="L318" s="77"/>
      <c r="M318" s="159"/>
      <c r="N318" s="35"/>
      <c r="O318" s="35"/>
      <c r="P318" s="159"/>
      <c r="Q318" s="159"/>
      <c r="R318" s="159"/>
      <c r="S318" s="35"/>
      <c r="T318" s="35"/>
      <c r="U318" s="159"/>
      <c r="V318" s="159"/>
      <c r="W318" s="159"/>
      <c r="Y318" s="77"/>
      <c r="AA318" s="77"/>
      <c r="AC318" s="35"/>
      <c r="AE318" s="77"/>
      <c r="AG318" s="77"/>
      <c r="AI318" s="77"/>
    </row>
    <row r="319" spans="1:35">
      <c r="L319" s="77"/>
      <c r="M319" s="159"/>
      <c r="N319" s="35"/>
      <c r="O319" s="35"/>
      <c r="P319" s="159"/>
      <c r="Q319" s="159"/>
      <c r="R319" s="159"/>
      <c r="S319" s="35"/>
      <c r="T319" s="35"/>
      <c r="U319" s="159"/>
      <c r="V319" s="159"/>
      <c r="W319" s="159"/>
      <c r="Y319" s="77"/>
      <c r="AA319" s="77"/>
      <c r="AC319" s="35"/>
      <c r="AE319" s="77"/>
      <c r="AG319" s="77"/>
      <c r="AI319" s="77"/>
    </row>
    <row r="320" spans="1:35">
      <c r="L320" s="77"/>
      <c r="M320" s="159"/>
      <c r="N320" s="35"/>
      <c r="O320" s="35"/>
      <c r="P320" s="159"/>
      <c r="Q320" s="159"/>
      <c r="R320" s="159"/>
      <c r="S320" s="35"/>
      <c r="T320" s="35"/>
      <c r="U320" s="159"/>
      <c r="V320" s="159"/>
      <c r="W320" s="159"/>
      <c r="Y320" s="77"/>
      <c r="AA320" s="77"/>
      <c r="AC320" s="35"/>
      <c r="AE320" s="77"/>
      <c r="AG320" s="77"/>
      <c r="AI320" s="77"/>
    </row>
    <row r="321" spans="12:35">
      <c r="L321" s="77"/>
      <c r="M321" s="159"/>
      <c r="N321" s="35"/>
      <c r="O321" s="35"/>
      <c r="P321" s="159"/>
      <c r="Q321" s="159"/>
      <c r="R321" s="159"/>
      <c r="S321" s="35"/>
      <c r="T321" s="35"/>
      <c r="U321" s="159"/>
      <c r="V321" s="159"/>
      <c r="W321" s="159"/>
      <c r="Y321" s="77"/>
      <c r="AA321" s="77"/>
      <c r="AC321" s="35"/>
      <c r="AE321" s="77"/>
      <c r="AG321" s="77"/>
      <c r="AI321" s="77"/>
    </row>
    <row r="322" spans="12:35">
      <c r="L322" s="77"/>
      <c r="M322" s="159"/>
      <c r="N322" s="35"/>
      <c r="O322" s="35"/>
      <c r="P322" s="159"/>
      <c r="Q322" s="159"/>
      <c r="R322" s="159"/>
      <c r="S322" s="35"/>
      <c r="T322" s="35"/>
      <c r="U322" s="159"/>
      <c r="V322" s="159"/>
      <c r="W322" s="159"/>
      <c r="Y322" s="77"/>
      <c r="AA322" s="77"/>
      <c r="AC322" s="35"/>
      <c r="AE322" s="77"/>
      <c r="AG322" s="77"/>
      <c r="AI322" s="77"/>
    </row>
    <row r="323" spans="12:35">
      <c r="L323" s="77"/>
      <c r="M323" s="159"/>
      <c r="N323" s="35"/>
      <c r="O323" s="35"/>
      <c r="P323" s="159"/>
      <c r="Q323" s="159"/>
      <c r="R323" s="159"/>
      <c r="S323" s="35"/>
      <c r="T323" s="35"/>
      <c r="U323" s="159"/>
      <c r="V323" s="159"/>
      <c r="W323" s="159"/>
      <c r="Y323" s="77"/>
      <c r="AA323" s="77"/>
      <c r="AC323" s="35"/>
      <c r="AE323" s="77"/>
      <c r="AG323" s="77"/>
      <c r="AI323" s="77"/>
    </row>
    <row r="324" spans="12:35">
      <c r="L324" s="77"/>
      <c r="M324" s="159"/>
      <c r="N324" s="35"/>
      <c r="O324" s="35"/>
      <c r="P324" s="159"/>
      <c r="Q324" s="159"/>
      <c r="R324" s="159"/>
      <c r="S324" s="35"/>
      <c r="T324" s="35"/>
      <c r="U324" s="159"/>
      <c r="V324" s="159"/>
      <c r="W324" s="159"/>
      <c r="Y324" s="77"/>
      <c r="AA324" s="77"/>
      <c r="AC324" s="35"/>
      <c r="AE324" s="77"/>
      <c r="AG324" s="77"/>
      <c r="AI324" s="77"/>
    </row>
    <row r="325" spans="12:35">
      <c r="L325" s="77"/>
      <c r="M325" s="159"/>
      <c r="N325" s="35"/>
      <c r="O325" s="35"/>
      <c r="P325" s="159"/>
      <c r="Q325" s="159"/>
      <c r="R325" s="159"/>
      <c r="S325" s="35"/>
      <c r="T325" s="35"/>
      <c r="U325" s="159"/>
      <c r="V325" s="159"/>
      <c r="W325" s="159"/>
      <c r="Y325" s="77"/>
      <c r="AA325" s="77"/>
      <c r="AC325" s="35"/>
      <c r="AE325" s="77"/>
      <c r="AG325" s="77"/>
      <c r="AI325" s="77"/>
    </row>
    <row r="326" spans="12:35">
      <c r="L326" s="77"/>
      <c r="M326" s="159"/>
      <c r="N326" s="35"/>
      <c r="O326" s="35"/>
      <c r="P326" s="159"/>
      <c r="Q326" s="159"/>
      <c r="R326" s="159"/>
      <c r="S326" s="35"/>
      <c r="T326" s="35"/>
      <c r="U326" s="159"/>
      <c r="V326" s="159"/>
      <c r="W326" s="159"/>
      <c r="Y326" s="77"/>
      <c r="AA326" s="77"/>
      <c r="AC326" s="35"/>
      <c r="AE326" s="77"/>
      <c r="AG326" s="77"/>
      <c r="AI326" s="77"/>
    </row>
    <row r="327" spans="12:35">
      <c r="L327" s="77"/>
      <c r="M327" s="159"/>
      <c r="N327" s="35"/>
      <c r="O327" s="35"/>
      <c r="P327" s="159"/>
      <c r="Q327" s="159"/>
      <c r="R327" s="159"/>
      <c r="S327" s="35"/>
      <c r="T327" s="35"/>
      <c r="U327" s="159"/>
      <c r="V327" s="159"/>
      <c r="W327" s="159"/>
      <c r="Y327" s="77"/>
      <c r="AA327" s="77"/>
      <c r="AC327" s="35"/>
      <c r="AE327" s="77"/>
      <c r="AG327" s="77"/>
      <c r="AI327" s="77"/>
    </row>
    <row r="328" spans="12:35">
      <c r="L328" s="77"/>
      <c r="M328" s="159"/>
      <c r="N328" s="35"/>
      <c r="O328" s="35"/>
      <c r="P328" s="159"/>
      <c r="Q328" s="159"/>
      <c r="R328" s="159"/>
      <c r="S328" s="35"/>
      <c r="T328" s="35"/>
      <c r="U328" s="159"/>
      <c r="V328" s="159"/>
      <c r="W328" s="159"/>
      <c r="Y328" s="77"/>
      <c r="AA328" s="77"/>
      <c r="AC328" s="35"/>
      <c r="AE328" s="77"/>
      <c r="AG328" s="77"/>
      <c r="AI328" s="77"/>
    </row>
    <row r="329" spans="12:35">
      <c r="L329" s="77"/>
      <c r="M329" s="159"/>
      <c r="N329" s="35"/>
      <c r="O329" s="35"/>
      <c r="P329" s="159"/>
      <c r="Q329" s="159"/>
      <c r="R329" s="159"/>
      <c r="S329" s="35"/>
      <c r="T329" s="35"/>
      <c r="U329" s="159"/>
      <c r="V329" s="159"/>
      <c r="W329" s="159"/>
      <c r="Y329" s="77"/>
      <c r="AA329" s="77"/>
      <c r="AC329" s="35"/>
      <c r="AE329" s="77"/>
      <c r="AG329" s="77"/>
      <c r="AI329" s="77"/>
    </row>
    <row r="330" spans="12:35">
      <c r="L330" s="77"/>
      <c r="M330" s="159"/>
      <c r="N330" s="35"/>
      <c r="O330" s="35"/>
      <c r="P330" s="159"/>
      <c r="Q330" s="159"/>
      <c r="R330" s="159"/>
      <c r="S330" s="35"/>
      <c r="T330" s="35"/>
      <c r="U330" s="159"/>
      <c r="V330" s="159"/>
      <c r="W330" s="159"/>
      <c r="Y330" s="77"/>
      <c r="AA330" s="77"/>
      <c r="AC330" s="35"/>
      <c r="AE330" s="77"/>
      <c r="AG330" s="77"/>
      <c r="AI330" s="77"/>
    </row>
    <row r="331" spans="12:35">
      <c r="L331" s="77"/>
      <c r="M331" s="159"/>
      <c r="N331" s="35"/>
      <c r="O331" s="35"/>
      <c r="P331" s="159"/>
      <c r="Q331" s="159"/>
      <c r="R331" s="159"/>
      <c r="S331" s="35"/>
      <c r="T331" s="35"/>
      <c r="U331" s="159"/>
      <c r="V331" s="159"/>
      <c r="W331" s="159"/>
      <c r="Y331" s="77"/>
      <c r="AA331" s="77"/>
      <c r="AC331" s="35"/>
      <c r="AE331" s="77"/>
      <c r="AG331" s="77"/>
      <c r="AI331" s="77"/>
    </row>
    <row r="332" spans="12:35">
      <c r="L332" s="77"/>
      <c r="M332" s="159"/>
      <c r="N332" s="35"/>
      <c r="O332" s="35"/>
      <c r="P332" s="159"/>
      <c r="Q332" s="159"/>
      <c r="R332" s="159"/>
      <c r="S332" s="35"/>
      <c r="T332" s="35"/>
      <c r="U332" s="159"/>
      <c r="V332" s="159"/>
      <c r="W332" s="159"/>
      <c r="Y332" s="77"/>
      <c r="AA332" s="77"/>
      <c r="AC332" s="35"/>
      <c r="AE332" s="77"/>
      <c r="AG332" s="77"/>
      <c r="AI332" s="77"/>
    </row>
    <row r="333" spans="12:35">
      <c r="L333" s="77"/>
      <c r="M333" s="159"/>
      <c r="N333" s="35"/>
      <c r="O333" s="35"/>
      <c r="P333" s="159"/>
      <c r="Q333" s="159"/>
      <c r="R333" s="159"/>
      <c r="S333" s="35"/>
      <c r="T333" s="35"/>
      <c r="U333" s="159"/>
      <c r="V333" s="159"/>
      <c r="W333" s="159"/>
      <c r="Y333" s="77"/>
      <c r="AA333" s="77"/>
      <c r="AC333" s="35"/>
      <c r="AE333" s="77"/>
      <c r="AG333" s="77"/>
      <c r="AI333" s="77"/>
    </row>
    <row r="334" spans="12:35">
      <c r="L334" s="77"/>
      <c r="M334" s="159"/>
      <c r="N334" s="35"/>
      <c r="O334" s="35"/>
      <c r="P334" s="159"/>
      <c r="Q334" s="159"/>
      <c r="R334" s="159"/>
      <c r="S334" s="35"/>
      <c r="T334" s="35"/>
      <c r="U334" s="159"/>
      <c r="V334" s="159"/>
      <c r="W334" s="159"/>
      <c r="Y334" s="77"/>
      <c r="AA334" s="77"/>
      <c r="AC334" s="35"/>
      <c r="AE334" s="77"/>
      <c r="AG334" s="77"/>
      <c r="AI334" s="77"/>
    </row>
    <row r="335" spans="12:35">
      <c r="L335" s="77"/>
      <c r="M335" s="159"/>
      <c r="N335" s="35"/>
      <c r="O335" s="35"/>
      <c r="P335" s="159"/>
      <c r="Q335" s="159"/>
      <c r="R335" s="159"/>
      <c r="S335" s="35"/>
      <c r="T335" s="35"/>
      <c r="U335" s="159"/>
      <c r="V335" s="159"/>
      <c r="W335" s="159"/>
      <c r="Y335" s="77"/>
      <c r="AA335" s="77"/>
      <c r="AC335" s="35"/>
      <c r="AE335" s="77"/>
      <c r="AG335" s="77"/>
      <c r="AI335" s="77"/>
    </row>
    <row r="336" spans="12:35">
      <c r="L336" s="77"/>
      <c r="M336" s="159"/>
      <c r="N336" s="35"/>
      <c r="O336" s="35"/>
      <c r="P336" s="159"/>
      <c r="Q336" s="159"/>
      <c r="R336" s="159"/>
      <c r="S336" s="35"/>
      <c r="T336" s="35"/>
      <c r="U336" s="159"/>
      <c r="V336" s="159"/>
      <c r="W336" s="159"/>
      <c r="Y336" s="77"/>
      <c r="AA336" s="77"/>
      <c r="AC336" s="35"/>
      <c r="AE336" s="77"/>
      <c r="AG336" s="77"/>
      <c r="AI336" s="77"/>
    </row>
    <row r="337" spans="12:35">
      <c r="L337" s="77"/>
      <c r="M337" s="159"/>
      <c r="N337" s="35"/>
      <c r="O337" s="35"/>
      <c r="P337" s="159"/>
      <c r="Q337" s="159"/>
      <c r="R337" s="159"/>
      <c r="S337" s="35"/>
      <c r="T337" s="35"/>
      <c r="U337" s="159"/>
      <c r="V337" s="159"/>
      <c r="W337" s="159"/>
      <c r="Y337" s="77"/>
      <c r="AA337" s="77"/>
      <c r="AC337" s="35"/>
      <c r="AE337" s="77"/>
      <c r="AG337" s="77"/>
      <c r="AI337" s="77"/>
    </row>
    <row r="338" spans="12:35">
      <c r="L338" s="77"/>
      <c r="M338" s="159"/>
      <c r="N338" s="35"/>
      <c r="O338" s="35"/>
      <c r="P338" s="159"/>
      <c r="Q338" s="159"/>
      <c r="R338" s="159"/>
      <c r="S338" s="35"/>
      <c r="T338" s="35"/>
      <c r="U338" s="159"/>
      <c r="V338" s="159"/>
      <c r="W338" s="159"/>
      <c r="Y338" s="77"/>
      <c r="AA338" s="77"/>
      <c r="AC338" s="35"/>
      <c r="AE338" s="77"/>
      <c r="AG338" s="77"/>
      <c r="AI338" s="77"/>
    </row>
    <row r="339" spans="12:35">
      <c r="L339" s="77"/>
      <c r="M339" s="159"/>
      <c r="N339" s="35"/>
      <c r="O339" s="35"/>
      <c r="P339" s="159"/>
      <c r="Q339" s="159"/>
      <c r="R339" s="159"/>
      <c r="S339" s="35"/>
      <c r="T339" s="35"/>
      <c r="U339" s="159"/>
      <c r="V339" s="159"/>
      <c r="W339" s="159"/>
      <c r="Y339" s="77"/>
      <c r="AA339" s="77"/>
      <c r="AC339" s="35"/>
      <c r="AE339" s="77"/>
      <c r="AG339" s="77"/>
      <c r="AI339" s="77"/>
    </row>
    <row r="340" spans="12:35">
      <c r="M340" s="159"/>
      <c r="N340" s="35"/>
      <c r="O340" s="35"/>
      <c r="P340" s="159"/>
      <c r="Q340" s="159"/>
      <c r="R340" s="159"/>
      <c r="S340" s="35"/>
      <c r="T340" s="35"/>
      <c r="U340" s="159"/>
      <c r="V340" s="159"/>
      <c r="W340" s="159"/>
      <c r="Y340" s="77"/>
      <c r="AA340" s="77"/>
      <c r="AC340" s="35"/>
      <c r="AE340" s="77"/>
      <c r="AG340" s="77"/>
      <c r="AI340" s="77"/>
    </row>
  </sheetData>
  <mergeCells count="1">
    <mergeCell ref="P4:R4"/>
  </mergeCells>
  <conditionalFormatting sqref="G10:G15">
    <cfRule type="cellIs" dxfId="88" priority="17" operator="lessThan">
      <formula>0</formula>
    </cfRule>
    <cfRule type="cellIs" dxfId="87" priority="18" operator="greaterThan">
      <formula>0</formula>
    </cfRule>
  </conditionalFormatting>
  <conditionalFormatting sqref="I10:I15">
    <cfRule type="cellIs" dxfId="86" priority="15" operator="lessThan">
      <formula>0</formula>
    </cfRule>
    <cfRule type="cellIs" dxfId="85" priority="16" operator="greaterThan">
      <formula>0</formula>
    </cfRule>
  </conditionalFormatting>
  <conditionalFormatting sqref="K10:K15">
    <cfRule type="cellIs" dxfId="84" priority="13" operator="lessThan">
      <formula>0</formula>
    </cfRule>
    <cfRule type="cellIs" dxfId="83" priority="14" operator="greaterThan">
      <formula>0</formula>
    </cfRule>
  </conditionalFormatting>
  <conditionalFormatting sqref="O10:O15">
    <cfRule type="cellIs" dxfId="82" priority="9" operator="lessThan">
      <formula>0</formula>
    </cfRule>
    <cfRule type="cellIs" dxfId="81" priority="10" operator="greaterThan">
      <formula>0</formula>
    </cfRule>
  </conditionalFormatting>
  <conditionalFormatting sqref="T10:T15">
    <cfRule type="cellIs" dxfId="80" priority="7" operator="lessThan">
      <formula>0</formula>
    </cfRule>
    <cfRule type="cellIs" dxfId="79" priority="8" operator="greaterThan">
      <formula>0</formula>
    </cfRule>
  </conditionalFormatting>
  <conditionalFormatting sqref="V10:V15">
    <cfRule type="cellIs" dxfId="78" priority="5" operator="lessThan">
      <formula>0</formula>
    </cfRule>
    <cfRule type="cellIs" dxfId="77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1:BE337"/>
  <sheetViews>
    <sheetView zoomScale="95" zoomScaleNormal="95" workbookViewId="0">
      <selection activeCell="P10" sqref="P10"/>
    </sheetView>
  </sheetViews>
  <sheetFormatPr baseColWidth="10" defaultRowHeight="15"/>
  <cols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92" customWidth="1"/>
    <col min="35" max="35" width="5.08984375" style="92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92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>
      <c r="W1" s="47"/>
      <c r="X1" s="47"/>
      <c r="Y1" s="47"/>
      <c r="Z1" s="47"/>
      <c r="AA1" s="47"/>
      <c r="AB1" s="47"/>
      <c r="AC1" s="47"/>
      <c r="AD1" s="71"/>
      <c r="AE1" s="71"/>
      <c r="AF1" s="47"/>
      <c r="AG1" s="47"/>
      <c r="AH1" s="90"/>
      <c r="AI1" s="90"/>
      <c r="AJ1" s="71"/>
      <c r="AK1" s="71"/>
      <c r="AL1" s="71"/>
      <c r="AM1" s="90"/>
      <c r="AN1" s="71"/>
      <c r="AO1" s="47"/>
    </row>
    <row r="2" spans="23:57" s="180" customFormat="1" ht="19.8" customHeight="1">
      <c r="W2" s="179"/>
      <c r="X2" s="179"/>
      <c r="Y2" s="141" t="s">
        <v>441</v>
      </c>
      <c r="Z2" s="179"/>
      <c r="AA2" s="179"/>
      <c r="AB2" s="179"/>
      <c r="AC2" s="179"/>
      <c r="AD2" s="195"/>
      <c r="AE2" s="195"/>
      <c r="AF2" s="179"/>
      <c r="AG2" s="179"/>
      <c r="AH2" s="190"/>
      <c r="AI2" s="190"/>
      <c r="AJ2" s="195"/>
      <c r="AK2" s="195"/>
      <c r="AL2" s="195"/>
      <c r="AM2" s="190"/>
      <c r="AN2" s="195"/>
      <c r="AO2" s="179"/>
      <c r="AP2"/>
      <c r="AQ2"/>
      <c r="AR2"/>
      <c r="AS2"/>
      <c r="AT2"/>
      <c r="AU2"/>
      <c r="AV2"/>
      <c r="AW2"/>
      <c r="AX2"/>
      <c r="AY2"/>
      <c r="AZ2"/>
    </row>
    <row r="3" spans="23:57" ht="21">
      <c r="W3" s="47"/>
      <c r="X3" s="47"/>
      <c r="Y3" s="63"/>
      <c r="Z3" s="47"/>
      <c r="AA3" s="47"/>
      <c r="AB3" s="47"/>
      <c r="AC3" s="47"/>
      <c r="AD3" s="71"/>
      <c r="AE3" s="71"/>
      <c r="AF3" s="47"/>
      <c r="AG3" s="47"/>
      <c r="AH3" s="90"/>
      <c r="AI3" s="90"/>
      <c r="AJ3" s="71"/>
      <c r="AK3" s="71"/>
      <c r="AL3" s="71"/>
      <c r="AM3" s="90"/>
      <c r="AN3" s="71"/>
      <c r="AO3" s="47"/>
    </row>
    <row r="4" spans="23:57">
      <c r="W4" s="47"/>
      <c r="X4" s="47"/>
      <c r="Y4" s="47"/>
      <c r="Z4" s="47"/>
      <c r="AA4" s="47"/>
      <c r="AB4" s="47"/>
      <c r="AC4" s="47"/>
      <c r="AD4" s="71"/>
      <c r="AE4" s="71"/>
      <c r="AF4" s="47"/>
      <c r="AG4" s="47"/>
      <c r="AH4" s="90"/>
      <c r="AI4" s="90"/>
      <c r="AJ4" s="71"/>
      <c r="AK4" s="71"/>
      <c r="AL4" s="71"/>
      <c r="AM4" s="90"/>
      <c r="AN4" s="71"/>
      <c r="AO4" s="47"/>
    </row>
    <row r="5" spans="23:57" s="184" customFormat="1" ht="19.8">
      <c r="W5" s="182"/>
      <c r="X5" s="182"/>
      <c r="Y5" s="182"/>
      <c r="Z5" s="178" t="s">
        <v>5</v>
      </c>
      <c r="AA5" s="178"/>
      <c r="AB5" s="181">
        <f>+År!R2</f>
        <v>49</v>
      </c>
      <c r="AC5" s="178"/>
      <c r="AD5" s="201"/>
      <c r="AE5" s="201"/>
      <c r="AF5" s="199"/>
      <c r="AG5" s="595">
        <f>SUM(AC11:AC16)</f>
        <v>25624</v>
      </c>
      <c r="AH5" s="581"/>
      <c r="AI5" s="199"/>
      <c r="AJ5" s="199"/>
      <c r="AK5" s="201"/>
      <c r="AL5" s="201"/>
      <c r="AM5" s="201"/>
      <c r="AN5" s="199"/>
      <c r="AO5" s="201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83"/>
      <c r="BE5" s="183"/>
    </row>
    <row r="6" spans="23:57" ht="16.5" customHeight="1">
      <c r="W6" s="51"/>
      <c r="X6" s="51"/>
      <c r="Y6" s="51"/>
      <c r="Z6" s="51"/>
      <c r="AA6" s="51"/>
      <c r="AB6" s="51"/>
      <c r="AC6" s="51"/>
      <c r="AD6" s="71"/>
      <c r="AE6" s="197"/>
      <c r="AF6" s="47"/>
      <c r="AG6" s="47"/>
      <c r="AH6" s="90"/>
      <c r="AI6" s="90"/>
      <c r="AJ6" s="71"/>
      <c r="AK6" s="71"/>
      <c r="AL6" s="71"/>
      <c r="AM6" s="90"/>
      <c r="AN6" s="71"/>
      <c r="AO6" s="47"/>
    </row>
    <row r="7" spans="23:57" ht="16.5" customHeight="1">
      <c r="W7" s="51"/>
      <c r="X7" s="51"/>
      <c r="Y7" s="51"/>
      <c r="Z7" s="51"/>
      <c r="AA7" s="51"/>
      <c r="AB7" s="51"/>
      <c r="AC7" s="51"/>
      <c r="AD7" s="71"/>
      <c r="AE7" s="197"/>
      <c r="AF7" s="47"/>
      <c r="AG7" s="51" t="s">
        <v>22</v>
      </c>
      <c r="AH7" s="90"/>
      <c r="AI7" s="90"/>
      <c r="AJ7" s="71"/>
      <c r="AK7" s="71"/>
      <c r="AL7" s="71"/>
      <c r="AM7" s="90"/>
      <c r="AN7" s="71"/>
      <c r="AO7" s="47"/>
    </row>
    <row r="8" spans="23:57" ht="15.6">
      <c r="W8" s="47"/>
      <c r="X8" s="47"/>
      <c r="Y8" s="47"/>
      <c r="Z8" s="47"/>
      <c r="AA8" s="47"/>
      <c r="AB8" s="51" t="s">
        <v>2</v>
      </c>
      <c r="AC8" s="47"/>
      <c r="AD8" s="71"/>
      <c r="AE8" s="71"/>
      <c r="AF8" s="51" t="s">
        <v>22</v>
      </c>
      <c r="AG8" s="51" t="s">
        <v>482</v>
      </c>
      <c r="AH8" s="90"/>
      <c r="AI8" s="95" t="s">
        <v>45</v>
      </c>
      <c r="AJ8" s="72" t="s">
        <v>504</v>
      </c>
      <c r="AK8" s="71"/>
      <c r="AL8" s="71"/>
      <c r="AM8" s="95" t="s">
        <v>75</v>
      </c>
      <c r="AN8" s="72" t="s">
        <v>2</v>
      </c>
      <c r="AO8" s="47"/>
    </row>
    <row r="9" spans="23:57" ht="15.6">
      <c r="W9" s="47"/>
      <c r="X9" s="47"/>
      <c r="Y9" s="47"/>
      <c r="Z9" s="47"/>
      <c r="AA9" s="47"/>
      <c r="AB9" s="51" t="s">
        <v>480</v>
      </c>
      <c r="AC9" s="72" t="s">
        <v>2</v>
      </c>
      <c r="AD9" s="72" t="s">
        <v>2</v>
      </c>
      <c r="AE9" s="72" t="s">
        <v>1</v>
      </c>
      <c r="AF9" s="52" t="s">
        <v>0</v>
      </c>
      <c r="AG9" s="52" t="s">
        <v>412</v>
      </c>
      <c r="AH9" s="95" t="s">
        <v>22</v>
      </c>
      <c r="AI9" s="95" t="s">
        <v>4</v>
      </c>
      <c r="AJ9" s="72" t="s">
        <v>533</v>
      </c>
      <c r="AK9" s="72"/>
      <c r="AL9" s="72"/>
      <c r="AM9" s="95" t="s">
        <v>426</v>
      </c>
      <c r="AN9" s="72" t="s">
        <v>428</v>
      </c>
      <c r="AO9" s="47"/>
    </row>
    <row r="10" spans="23:57" ht="15.6">
      <c r="W10" s="47"/>
      <c r="X10" s="51" t="s">
        <v>86</v>
      </c>
      <c r="Y10" s="51" t="s">
        <v>422</v>
      </c>
      <c r="Z10" s="48"/>
      <c r="AA10" s="51" t="s">
        <v>430</v>
      </c>
      <c r="AB10" s="52" t="s">
        <v>481</v>
      </c>
      <c r="AC10" s="73" t="s">
        <v>8</v>
      </c>
      <c r="AD10" s="73" t="s">
        <v>401</v>
      </c>
      <c r="AE10" s="73" t="s">
        <v>401</v>
      </c>
      <c r="AF10" s="52"/>
      <c r="AG10" s="52"/>
      <c r="AH10" s="96" t="s">
        <v>44</v>
      </c>
      <c r="AI10" s="96"/>
      <c r="AJ10" s="73" t="s">
        <v>521</v>
      </c>
      <c r="AK10" s="73" t="s">
        <v>516</v>
      </c>
      <c r="AL10" s="73" t="s">
        <v>517</v>
      </c>
      <c r="AM10" s="96" t="s">
        <v>427</v>
      </c>
      <c r="AN10" s="73" t="s">
        <v>537</v>
      </c>
      <c r="AO10" s="47"/>
    </row>
    <row r="11" spans="23:57">
      <c r="W11" s="47"/>
      <c r="X11" s="53">
        <f>+'Ark1'!C663</f>
        <v>2024</v>
      </c>
      <c r="Y11" s="53">
        <f>+'Ark1'!I663</f>
        <v>6</v>
      </c>
      <c r="Z11" s="54" t="s">
        <v>74</v>
      </c>
      <c r="AA11" s="54" t="s">
        <v>433</v>
      </c>
      <c r="AB11" s="53">
        <f>+'Ark1'!Q663</f>
        <v>109</v>
      </c>
      <c r="AC11" s="53">
        <f>+'Ark1'!R663</f>
        <v>5418</v>
      </c>
      <c r="AD11" s="271">
        <f>+'Ark1'!AG663</f>
        <v>17.387329203435328</v>
      </c>
      <c r="AE11" s="271">
        <f>+'Ark1'!AH663</f>
        <v>2.3440383905500179</v>
      </c>
      <c r="AF11" s="55">
        <f>+'Ark1'!S663</f>
        <v>5.5526024363233661</v>
      </c>
      <c r="AG11" s="55">
        <f>+'Ark1'!T663</f>
        <v>5.3063861203396092</v>
      </c>
      <c r="AH11" s="155">
        <f>+'Ark1'!U663</f>
        <v>10.544186046511626</v>
      </c>
      <c r="AI11" s="155">
        <f>+'Ark1'!W663</f>
        <v>1.4581026208933183</v>
      </c>
      <c r="AJ11" s="74">
        <f>+'Ark1'!X663</f>
        <v>20.671834625323001</v>
      </c>
      <c r="AK11" s="74">
        <f>+'Ark1'!Y663</f>
        <v>6.3122923588039859</v>
      </c>
      <c r="AL11" s="74">
        <f>+'Ark1'!Z663</f>
        <v>6.647801406490526</v>
      </c>
      <c r="AM11" s="155">
        <f t="shared" ref="AM11:AM42" si="0">+AH11/AF11</f>
        <v>1.8989629038691662</v>
      </c>
      <c r="AN11" s="74">
        <f t="shared" ref="AN11:AN42" si="1">+AC11/AB11</f>
        <v>49.706422018348626</v>
      </c>
      <c r="AO11" s="47"/>
    </row>
    <row r="12" spans="23:57" ht="15.6">
      <c r="W12" s="47"/>
      <c r="X12" s="53">
        <f>+'Ark1'!C664</f>
        <v>2024</v>
      </c>
      <c r="Y12" s="53">
        <f>+'Ark1'!I664</f>
        <v>24</v>
      </c>
      <c r="Z12" s="54" t="s">
        <v>74</v>
      </c>
      <c r="AA12" s="54" t="s">
        <v>106</v>
      </c>
      <c r="AB12" s="53">
        <f>+'Ark1'!Q664</f>
        <v>226</v>
      </c>
      <c r="AC12" s="53">
        <f>+'Ark1'!R664</f>
        <v>6775</v>
      </c>
      <c r="AD12" s="271">
        <f>+'Ark1'!AG664</f>
        <v>25.835926947432345</v>
      </c>
      <c r="AE12" s="271">
        <f>+'Ark1'!AH664</f>
        <v>0.98892988929889358</v>
      </c>
      <c r="AF12" s="55">
        <f>+'Ark1'!S664</f>
        <v>5.3332841328413281</v>
      </c>
      <c r="AG12" s="55">
        <f>+'Ark1'!T664</f>
        <v>4.6466420664206636</v>
      </c>
      <c r="AH12" s="155">
        <f>+'Ark1'!U664</f>
        <v>12.529505535055343</v>
      </c>
      <c r="AI12" s="155">
        <f>+'Ark1'!W664</f>
        <v>1.608856088560886</v>
      </c>
      <c r="AJ12" s="74">
        <f>+'Ark1'!X664</f>
        <v>29.284132841328425</v>
      </c>
      <c r="AK12" s="74">
        <f>+'Ark1'!Y664</f>
        <v>10.952029520295202</v>
      </c>
      <c r="AL12" s="74">
        <f>+'Ark1'!Z664</f>
        <v>7.5916243597606687</v>
      </c>
      <c r="AM12" s="155">
        <f t="shared" si="0"/>
        <v>2.3493039603686365</v>
      </c>
      <c r="AN12" s="74">
        <f t="shared" si="1"/>
        <v>29.977876106194689</v>
      </c>
      <c r="AO12" s="47"/>
      <c r="AQ12" s="2"/>
      <c r="AR12" s="2"/>
      <c r="AS12" s="2"/>
    </row>
    <row r="13" spans="23:57" ht="15.6">
      <c r="W13" s="47"/>
      <c r="X13" s="53">
        <f>+'Ark1'!C665</f>
        <v>2024</v>
      </c>
      <c r="Y13" s="53">
        <f>+'Ark1'!I665</f>
        <v>49</v>
      </c>
      <c r="Z13" s="54" t="s">
        <v>74</v>
      </c>
      <c r="AA13" s="54" t="s">
        <v>107</v>
      </c>
      <c r="AB13" s="53">
        <f>+'Ark1'!Q665</f>
        <v>161</v>
      </c>
      <c r="AC13" s="53">
        <f>+'Ark1'!R665</f>
        <v>4948</v>
      </c>
      <c r="AD13" s="271">
        <f>+'Ark1'!AG665</f>
        <v>22.959708841581271</v>
      </c>
      <c r="AE13" s="271">
        <f>+'Ark1'!AH665</f>
        <v>0.9296685529506874</v>
      </c>
      <c r="AF13" s="55">
        <f>+'Ark1'!S665</f>
        <v>5.5333468067906244</v>
      </c>
      <c r="AG13" s="55">
        <f>+'Ark1'!T665</f>
        <v>5.0654810024252228</v>
      </c>
      <c r="AH13" s="155">
        <f>+'Ark1'!U665</f>
        <v>15.245998383185135</v>
      </c>
      <c r="AI13" s="155">
        <f>+'Ark1'!W665</f>
        <v>2.849636216653193</v>
      </c>
      <c r="AJ13" s="74">
        <f>+'Ark1'!X665</f>
        <v>42.198868229587696</v>
      </c>
      <c r="AK13" s="74">
        <f>+'Ark1'!Y665</f>
        <v>17.825383993532743</v>
      </c>
      <c r="AL13" s="74">
        <f>+'Ark1'!Z665</f>
        <v>7.8803744382473022</v>
      </c>
      <c r="AM13" s="155">
        <f t="shared" si="0"/>
        <v>2.7552942035866912</v>
      </c>
      <c r="AN13" s="74">
        <f t="shared" si="1"/>
        <v>30.732919254658384</v>
      </c>
      <c r="AO13" s="47"/>
      <c r="AQ13" s="2"/>
      <c r="AR13" s="2"/>
      <c r="AS13" s="4"/>
      <c r="AT13" s="4"/>
      <c r="AU13" s="4"/>
    </row>
    <row r="14" spans="23:57">
      <c r="W14" s="47"/>
      <c r="X14" s="53">
        <f>+'Ark1'!C666</f>
        <v>2024</v>
      </c>
      <c r="Y14" s="53">
        <f>+'Ark1'!I666</f>
        <v>80</v>
      </c>
      <c r="Z14" s="54" t="s">
        <v>7</v>
      </c>
      <c r="AA14" s="54" t="s">
        <v>6</v>
      </c>
      <c r="AB14" s="53">
        <f>+'Ark1'!Q666</f>
        <v>149</v>
      </c>
      <c r="AC14" s="53">
        <f>+'Ark1'!R666</f>
        <v>2712</v>
      </c>
      <c r="AD14" s="271">
        <f>+'Ark1'!AG666</f>
        <v>11.876338021824717</v>
      </c>
      <c r="AE14" s="271">
        <f>+'Ark1'!AH666</f>
        <v>1.6961651917404124</v>
      </c>
      <c r="AF14" s="55">
        <f>+'Ark1'!S666</f>
        <v>5.125</v>
      </c>
      <c r="AG14" s="55">
        <f>+'Ark1'!T666</f>
        <v>4.6058259587020638</v>
      </c>
      <c r="AH14" s="155">
        <f>+'Ark1'!U666</f>
        <v>14.388384955752221</v>
      </c>
      <c r="AI14" s="155">
        <f>+'Ark1'!W666</f>
        <v>1.511799410029498</v>
      </c>
      <c r="AJ14" s="74">
        <f>+'Ark1'!X666</f>
        <v>37.5</v>
      </c>
      <c r="AK14" s="74">
        <f>+'Ark1'!Y666</f>
        <v>14.454277286135696</v>
      </c>
      <c r="AL14" s="74">
        <f>+'Ark1'!Z666</f>
        <v>7.5040368714468144</v>
      </c>
      <c r="AM14" s="155">
        <f t="shared" si="0"/>
        <v>2.8074897474638481</v>
      </c>
      <c r="AN14" s="74">
        <f t="shared" si="1"/>
        <v>18.201342281879196</v>
      </c>
      <c r="AO14" s="47"/>
      <c r="AQ14" s="1"/>
      <c r="AR14" s="1"/>
      <c r="AS14" s="11"/>
      <c r="AT14" s="11"/>
      <c r="AU14" s="11"/>
    </row>
    <row r="15" spans="23:57">
      <c r="W15" s="47"/>
      <c r="X15" s="53">
        <f>+'Ark1'!C667</f>
        <v>2024</v>
      </c>
      <c r="Y15" s="53">
        <f>+'Ark1'!I667</f>
        <v>81</v>
      </c>
      <c r="Z15" s="54" t="s">
        <v>7</v>
      </c>
      <c r="AA15" s="54" t="s">
        <v>3</v>
      </c>
      <c r="AB15" s="53">
        <f>+'Ark1'!Q667</f>
        <v>11</v>
      </c>
      <c r="AC15" s="53">
        <f>+'Ark1'!R667</f>
        <v>102</v>
      </c>
      <c r="AD15" s="271">
        <f>+'Ark1'!AG667</f>
        <v>0.35137815106612619</v>
      </c>
      <c r="AE15" s="271">
        <f>+'Ark1'!AH667</f>
        <v>0</v>
      </c>
      <c r="AF15" s="55">
        <f>+'Ark1'!S667</f>
        <v>5.6176470588235299</v>
      </c>
      <c r="AG15" s="55">
        <f>+'Ark1'!T667</f>
        <v>4.5686274509803919</v>
      </c>
      <c r="AH15" s="155">
        <f>+'Ark1'!U667</f>
        <v>11.318627450980392</v>
      </c>
      <c r="AI15" s="155">
        <f>+'Ark1'!W667</f>
        <v>1.9607843137254899</v>
      </c>
      <c r="AJ15" s="74">
        <f>+'Ark1'!X667</f>
        <v>11.76470588235294</v>
      </c>
      <c r="AK15" s="74">
        <f>+'Ark1'!Y667</f>
        <v>4.9019607843137267</v>
      </c>
      <c r="AL15" s="74">
        <f>+'Ark1'!Z667</f>
        <v>6.2786243402759183</v>
      </c>
      <c r="AM15" s="155">
        <f t="shared" si="0"/>
        <v>2.0148342059336821</v>
      </c>
      <c r="AN15" s="74">
        <f t="shared" si="1"/>
        <v>9.2727272727272734</v>
      </c>
      <c r="AO15" s="47"/>
      <c r="AQ15" s="1"/>
      <c r="AR15" s="1"/>
      <c r="AS15" s="11"/>
      <c r="AT15" s="11"/>
      <c r="AU15" s="11"/>
    </row>
    <row r="16" spans="23:57">
      <c r="W16" s="47"/>
      <c r="X16" s="53">
        <f>+'Ark1'!C668</f>
        <v>2024</v>
      </c>
      <c r="Y16" s="53">
        <f>+'Ark1'!I668</f>
        <v>83</v>
      </c>
      <c r="Z16" s="54" t="s">
        <v>7</v>
      </c>
      <c r="AA16" s="54" t="s">
        <v>434</v>
      </c>
      <c r="AB16" s="53">
        <f>+'Ark1'!Q668</f>
        <v>178</v>
      </c>
      <c r="AC16" s="53">
        <f>+'Ark1'!R668</f>
        <v>5669</v>
      </c>
      <c r="AD16" s="271">
        <f>+'Ark1'!AG668</f>
        <v>21.589318834660205</v>
      </c>
      <c r="AE16" s="271">
        <f>+'Ark1'!AH668</f>
        <v>2.9458458281883928</v>
      </c>
      <c r="AF16" s="55">
        <f>+'Ark1'!S668</f>
        <v>5.4729229140941991</v>
      </c>
      <c r="AG16" s="55">
        <f>+'Ark1'!T668</f>
        <v>4.7011818662903515</v>
      </c>
      <c r="AH16" s="155">
        <f>+'Ark1'!U668</f>
        <v>12.512718292467795</v>
      </c>
      <c r="AI16" s="155">
        <f>+'Ark1'!W668</f>
        <v>1.3406244487563943</v>
      </c>
      <c r="AJ16" s="74">
        <f>+'Ark1'!X668</f>
        <v>29.176221555829944</v>
      </c>
      <c r="AK16" s="74">
        <f>+'Ark1'!Y668</f>
        <v>11.148350679132124</v>
      </c>
      <c r="AL16" s="74">
        <f>+'Ark1'!Z668</f>
        <v>7.5646354955227553</v>
      </c>
      <c r="AM16" s="155">
        <f t="shared" si="0"/>
        <v>2.2862953651775899</v>
      </c>
      <c r="AN16" s="74">
        <f t="shared" si="1"/>
        <v>31.848314606741575</v>
      </c>
      <c r="AO16" s="47"/>
      <c r="AQ16" s="1"/>
      <c r="AR16" s="1"/>
      <c r="AS16" s="11"/>
      <c r="AT16" s="11"/>
      <c r="AU16" s="11"/>
    </row>
    <row r="17" spans="23:47">
      <c r="W17" s="47"/>
      <c r="X17">
        <f>+'Ark1'!C669</f>
        <v>2023</v>
      </c>
      <c r="Y17">
        <f>+'Ark1'!I669</f>
        <v>6</v>
      </c>
      <c r="Z17" s="3" t="s">
        <v>74</v>
      </c>
      <c r="AA17" s="3" t="s">
        <v>433</v>
      </c>
      <c r="AB17">
        <f>+'Ark1'!Q669</f>
        <v>120</v>
      </c>
      <c r="AC17" s="11">
        <f>+'Ark1'!R669</f>
        <v>5982</v>
      </c>
      <c r="AD17" s="202">
        <f>+'Ark1'!AG669</f>
        <v>19.710596456997912</v>
      </c>
      <c r="AE17" s="202">
        <f>+'Ark1'!AH669</f>
        <v>0.76897358742895361</v>
      </c>
      <c r="AF17" s="1">
        <f>+'Ark1'!S669</f>
        <v>5.2348712805081909</v>
      </c>
      <c r="AG17" s="1">
        <f>+'Ark1'!T669</f>
        <v>5.1925777331995988</v>
      </c>
      <c r="AH17" s="92">
        <f>+'Ark1'!U669</f>
        <v>10.781093279839514</v>
      </c>
      <c r="AI17" s="92">
        <f>+'Ark1'!W669</f>
        <v>1.8722835172183216</v>
      </c>
      <c r="AJ17" s="11">
        <f>+'Ark1'!X669</f>
        <v>20.812437311935803</v>
      </c>
      <c r="AK17" s="11">
        <f>+'Ark1'!Y669</f>
        <v>6.4025409562019391</v>
      </c>
      <c r="AL17" s="11">
        <f>+'Ark1'!Z669</f>
        <v>6.6733096080605847</v>
      </c>
      <c r="AM17" s="92">
        <f t="shared" si="0"/>
        <v>2.0594762893182175</v>
      </c>
      <c r="AN17" s="11">
        <f t="shared" si="1"/>
        <v>49.85</v>
      </c>
      <c r="AO17" s="47"/>
      <c r="AQ17" s="1"/>
      <c r="AR17" s="1"/>
      <c r="AS17" s="11"/>
      <c r="AT17" s="11"/>
      <c r="AU17" s="11"/>
    </row>
    <row r="18" spans="23:47">
      <c r="W18" s="47"/>
      <c r="X18">
        <f>+'Ark1'!C670</f>
        <v>2023</v>
      </c>
      <c r="Y18">
        <f>+'Ark1'!I670</f>
        <v>24</v>
      </c>
      <c r="Z18" s="3" t="s">
        <v>74</v>
      </c>
      <c r="AA18" s="3" t="s">
        <v>106</v>
      </c>
      <c r="AB18">
        <f>+'Ark1'!Q670</f>
        <v>194</v>
      </c>
      <c r="AC18" s="11">
        <f>+'Ark1'!R670</f>
        <v>6722</v>
      </c>
      <c r="AD18" s="202">
        <f>+'Ark1'!AG670</f>
        <v>23.716958371574879</v>
      </c>
      <c r="AE18" s="202">
        <f>+'Ark1'!AH670</f>
        <v>0.19339482296935437</v>
      </c>
      <c r="AF18" s="1">
        <f>+'Ark1'!S670</f>
        <v>5.3018446890806308</v>
      </c>
      <c r="AG18" s="1">
        <f>+'Ark1'!T670</f>
        <v>4.6239214519488252</v>
      </c>
      <c r="AH18" s="92">
        <f>+'Ark1'!U670</f>
        <v>11.544361797084248</v>
      </c>
      <c r="AI18" s="92">
        <f>+'Ark1'!W670</f>
        <v>0.56530794406426643</v>
      </c>
      <c r="AJ18" s="11">
        <f>+'Ark1'!X670</f>
        <v>25.557869681642376</v>
      </c>
      <c r="AK18" s="11">
        <f>+'Ark1'!Y670</f>
        <v>8.5093722106515912</v>
      </c>
      <c r="AL18" s="11">
        <f>+'Ark1'!Z670</f>
        <v>7.1707981995189645</v>
      </c>
      <c r="AM18" s="92">
        <f t="shared" si="0"/>
        <v>2.1774236089677128</v>
      </c>
      <c r="AN18" s="11">
        <f t="shared" si="1"/>
        <v>34.649484536082475</v>
      </c>
      <c r="AO18" s="47"/>
      <c r="AQ18" s="1"/>
      <c r="AR18" s="1"/>
      <c r="AS18" s="11"/>
      <c r="AT18" s="11"/>
      <c r="AU18" s="11"/>
    </row>
    <row r="19" spans="23:47">
      <c r="W19" s="47"/>
      <c r="X19">
        <f>+'Ark1'!C671</f>
        <v>2023</v>
      </c>
      <c r="Y19">
        <f>+'Ark1'!I671</f>
        <v>49</v>
      </c>
      <c r="Z19" s="3" t="s">
        <v>74</v>
      </c>
      <c r="AA19" s="3" t="s">
        <v>107</v>
      </c>
      <c r="AB19">
        <f>+'Ark1'!Q671</f>
        <v>146</v>
      </c>
      <c r="AC19" s="11">
        <f>+'Ark1'!R671</f>
        <v>4612</v>
      </c>
      <c r="AD19" s="202">
        <f>+'Ark1'!AG671</f>
        <v>20.877843966220972</v>
      </c>
      <c r="AE19" s="202">
        <f>+'Ark1'!AH671</f>
        <v>2.1682567215958373E-2</v>
      </c>
      <c r="AF19" s="1">
        <f>+'Ark1'!S671</f>
        <v>5.315698178664352</v>
      </c>
      <c r="AG19" s="1">
        <f>+'Ark1'!T671</f>
        <v>4.8328274067649604</v>
      </c>
      <c r="AH19" s="92">
        <f>+'Ark1'!U671</f>
        <v>14.811730268863846</v>
      </c>
      <c r="AI19" s="92">
        <f>+'Ark1'!W671</f>
        <v>2.1032090199479625</v>
      </c>
      <c r="AJ19" s="11">
        <f>+'Ark1'!X671</f>
        <v>40.004336513443207</v>
      </c>
      <c r="AK19" s="11">
        <f>+'Ark1'!Y671</f>
        <v>16.8256721595837</v>
      </c>
      <c r="AL19" s="11">
        <f>+'Ark1'!Z671</f>
        <v>7.7150947913359857</v>
      </c>
      <c r="AM19" s="92">
        <f t="shared" si="0"/>
        <v>2.7864129548050287</v>
      </c>
      <c r="AN19" s="11">
        <f t="shared" si="1"/>
        <v>31.589041095890412</v>
      </c>
      <c r="AO19" s="47"/>
      <c r="AQ19" s="1"/>
      <c r="AR19" s="1"/>
      <c r="AS19" s="11"/>
      <c r="AT19" s="11"/>
      <c r="AU19" s="11"/>
    </row>
    <row r="20" spans="23:47">
      <c r="W20" s="47"/>
      <c r="X20">
        <f>+'Ark1'!C672</f>
        <v>2023</v>
      </c>
      <c r="Y20">
        <f>+'Ark1'!I672</f>
        <v>80</v>
      </c>
      <c r="Z20" s="3" t="s">
        <v>7</v>
      </c>
      <c r="AA20" s="3" t="s">
        <v>6</v>
      </c>
      <c r="AB20">
        <f>+'Ark1'!Q672</f>
        <v>143</v>
      </c>
      <c r="AC20" s="11">
        <f>+'Ark1'!R672</f>
        <v>2726</v>
      </c>
      <c r="AD20" s="202">
        <f>+'Ark1'!AG672</f>
        <v>11.32057710780443</v>
      </c>
      <c r="AE20" s="202">
        <f>+'Ark1'!AH672</f>
        <v>3.3749082905355841</v>
      </c>
      <c r="AF20" s="1">
        <f>+'Ark1'!S672</f>
        <v>5.1757153338224517</v>
      </c>
      <c r="AG20" s="1">
        <f>+'Ark1'!T672</f>
        <v>4.8950843727072639</v>
      </c>
      <c r="AH20" s="92">
        <f>+'Ark1'!U672</f>
        <v>13.587894350696988</v>
      </c>
      <c r="AI20" s="92">
        <f>+'Ark1'!W672</f>
        <v>2.5311812179016875</v>
      </c>
      <c r="AJ20" s="11">
        <f>+'Ark1'!X672</f>
        <v>31.73147468818782</v>
      </c>
      <c r="AK20" s="11">
        <f>+'Ark1'!Y672</f>
        <v>12.215700660308144</v>
      </c>
      <c r="AL20" s="11">
        <f>+'Ark1'!Z672</f>
        <v>7.5995902048449278</v>
      </c>
      <c r="AM20" s="92">
        <f t="shared" si="0"/>
        <v>2.6253171734353944</v>
      </c>
      <c r="AN20" s="11">
        <f t="shared" si="1"/>
        <v>19.062937062937063</v>
      </c>
      <c r="AO20" s="47"/>
      <c r="AQ20" s="1"/>
      <c r="AR20" s="1"/>
      <c r="AS20" s="11"/>
      <c r="AT20" s="11"/>
      <c r="AU20" s="11"/>
    </row>
    <row r="21" spans="23:47">
      <c r="W21" s="47"/>
      <c r="X21">
        <f>+'Ark1'!C673</f>
        <v>2023</v>
      </c>
      <c r="Y21">
        <f>+'Ark1'!I673</f>
        <v>81</v>
      </c>
      <c r="Z21" s="3" t="s">
        <v>7</v>
      </c>
      <c r="AA21" s="3" t="s">
        <v>3</v>
      </c>
      <c r="AB21">
        <f>+'Ark1'!Q673</f>
        <v>10</v>
      </c>
      <c r="AC21" s="11">
        <f>+'Ark1'!R673</f>
        <v>202</v>
      </c>
      <c r="AD21" s="202">
        <f>+'Ark1'!AG673</f>
        <v>0.6888508486169338</v>
      </c>
      <c r="AE21" s="202">
        <f>+'Ark1'!AH673</f>
        <v>1.4851485148514851</v>
      </c>
      <c r="AF21" s="1">
        <f>+'Ark1'!S673</f>
        <v>4.9306930693069315</v>
      </c>
      <c r="AG21" s="1">
        <f>+'Ark1'!T673</f>
        <v>4.3762376237623757</v>
      </c>
      <c r="AH21" s="92">
        <f>+'Ark1'!U673</f>
        <v>11.15792079207921</v>
      </c>
      <c r="AI21" s="92">
        <f>+'Ark1'!W673</f>
        <v>3.4653465346534662</v>
      </c>
      <c r="AJ21" s="11">
        <f>+'Ark1'!X673</f>
        <v>21.287128712871286</v>
      </c>
      <c r="AK21" s="11">
        <f>+'Ark1'!Y673</f>
        <v>6.4356435643564369</v>
      </c>
      <c r="AL21" s="11">
        <f>+'Ark1'!Z673</f>
        <v>6.5497231166376189</v>
      </c>
      <c r="AM21" s="92">
        <f t="shared" si="0"/>
        <v>2.2629518072289159</v>
      </c>
      <c r="AN21" s="11">
        <f t="shared" si="1"/>
        <v>20.2</v>
      </c>
      <c r="AO21" s="47"/>
      <c r="AQ21" s="1"/>
      <c r="AR21" s="1"/>
      <c r="AS21" s="11"/>
      <c r="AT21" s="11"/>
      <c r="AU21" s="11"/>
    </row>
    <row r="22" spans="23:47">
      <c r="W22" s="47"/>
      <c r="X22">
        <f>+'Ark1'!C674</f>
        <v>2023</v>
      </c>
      <c r="Y22">
        <f>+'Ark1'!I674</f>
        <v>83</v>
      </c>
      <c r="Z22" s="3" t="s">
        <v>7</v>
      </c>
      <c r="AA22" s="3" t="s">
        <v>434</v>
      </c>
      <c r="AB22">
        <f>+'Ark1'!Q674</f>
        <v>187</v>
      </c>
      <c r="AC22" s="11">
        <f>+'Ark1'!R674</f>
        <v>6229</v>
      </c>
      <c r="AD22" s="202">
        <f>+'Ark1'!AG674</f>
        <v>23.685173248784871</v>
      </c>
      <c r="AE22" s="202">
        <f>+'Ark1'!AH674</f>
        <v>1.7338256541981056</v>
      </c>
      <c r="AF22" s="1">
        <f>+'Ark1'!S674</f>
        <v>5.4302456253010085</v>
      </c>
      <c r="AG22" s="1">
        <f>+'Ark1'!T674</f>
        <v>4.6334885214320112</v>
      </c>
      <c r="AH22" s="92">
        <f>+'Ark1'!U674</f>
        <v>12.441354952640868</v>
      </c>
      <c r="AI22" s="92">
        <f>+'Ark1'!W674</f>
        <v>0.85085888585647806</v>
      </c>
      <c r="AJ22" s="11">
        <f>+'Ark1'!X674</f>
        <v>30.149301653555945</v>
      </c>
      <c r="AK22" s="11">
        <f>+'Ark1'!Y674</f>
        <v>10.563493337614382</v>
      </c>
      <c r="AL22" s="11">
        <f>+'Ark1'!Z674</f>
        <v>7.6180515710380643</v>
      </c>
      <c r="AM22" s="92">
        <f t="shared" si="0"/>
        <v>2.2911219512195125</v>
      </c>
      <c r="AN22" s="11">
        <f t="shared" si="1"/>
        <v>33.310160427807489</v>
      </c>
      <c r="AO22" s="47"/>
      <c r="AQ22" s="1"/>
      <c r="AR22" s="1"/>
      <c r="AS22" s="11"/>
      <c r="AT22" s="11"/>
      <c r="AU22" s="11"/>
    </row>
    <row r="23" spans="23:47">
      <c r="W23" s="47"/>
      <c r="X23" s="53">
        <f>+'Ark1'!C675</f>
        <v>2022</v>
      </c>
      <c r="Y23" s="53">
        <f>+'Ark1'!I675</f>
        <v>6</v>
      </c>
      <c r="Z23" s="54" t="s">
        <v>74</v>
      </c>
      <c r="AA23" s="54" t="s">
        <v>433</v>
      </c>
      <c r="AB23" s="53">
        <f>+'Ark1'!Q675</f>
        <v>119</v>
      </c>
      <c r="AC23" s="74">
        <f>+'Ark1'!R675</f>
        <v>5623</v>
      </c>
      <c r="AD23" s="271">
        <f>+'Ark1'!AG675</f>
        <v>18.928955332984664</v>
      </c>
      <c r="AE23" s="271">
        <f>+'Ark1'!AH675</f>
        <v>0.26676151520540631</v>
      </c>
      <c r="AF23" s="55">
        <f>+'Ark1'!S675</f>
        <v>5.1764182820558409</v>
      </c>
      <c r="AG23" s="55">
        <f>+'Ark1'!T675</f>
        <v>5.3483905388582604</v>
      </c>
      <c r="AH23" s="155">
        <f>+'Ark1'!U675</f>
        <v>10.849706562333267</v>
      </c>
      <c r="AI23" s="155">
        <f>+'Ark1'!W675</f>
        <v>1.5472167881913574</v>
      </c>
      <c r="AJ23" s="74">
        <f>+'Ark1'!X675</f>
        <v>20.291659256624577</v>
      </c>
      <c r="AK23" s="74">
        <f>+'Ark1'!Y675</f>
        <v>8.3229592744086744</v>
      </c>
      <c r="AL23" s="74">
        <f>+'Ark1'!Z675</f>
        <v>7.2660560986094351</v>
      </c>
      <c r="AM23" s="155">
        <f t="shared" si="0"/>
        <v>2.0959872195691749</v>
      </c>
      <c r="AN23" s="74">
        <f t="shared" si="1"/>
        <v>47.252100840336134</v>
      </c>
      <c r="AO23" s="47"/>
      <c r="AQ23" s="13"/>
      <c r="AR23" s="13"/>
      <c r="AS23" s="11"/>
      <c r="AT23" s="11"/>
      <c r="AU23" s="11"/>
    </row>
    <row r="24" spans="23:47" ht="16.5" customHeight="1">
      <c r="W24" s="47"/>
      <c r="X24" s="53">
        <f>+'Ark1'!C676</f>
        <v>2022</v>
      </c>
      <c r="Y24" s="53">
        <f>+'Ark1'!I676</f>
        <v>24</v>
      </c>
      <c r="Z24" s="54" t="s">
        <v>74</v>
      </c>
      <c r="AA24" s="54" t="s">
        <v>106</v>
      </c>
      <c r="AB24" s="53">
        <f>+'Ark1'!Q676</f>
        <v>182</v>
      </c>
      <c r="AC24" s="74">
        <f>+'Ark1'!R676</f>
        <v>6646</v>
      </c>
      <c r="AD24" s="271">
        <f>+'Ark1'!AG676</f>
        <v>25.449446298914378</v>
      </c>
      <c r="AE24" s="271">
        <f>+'Ark1'!AH676</f>
        <v>0.15046644598254588</v>
      </c>
      <c r="AF24" s="55">
        <f>+'Ark1'!S676</f>
        <v>5.1716822148660846</v>
      </c>
      <c r="AG24" s="55">
        <f>+'Ark1'!T676</f>
        <v>4.7347276557327724</v>
      </c>
      <c r="AH24" s="155">
        <f>+'Ark1'!U676</f>
        <v>12.341769485404775</v>
      </c>
      <c r="AI24" s="155">
        <f>+'Ark1'!W676</f>
        <v>0.24074631357207341</v>
      </c>
      <c r="AJ24" s="74">
        <f>+'Ark1'!X676</f>
        <v>29.972916039723145</v>
      </c>
      <c r="AK24" s="74">
        <f>+'Ark1'!Y676</f>
        <v>10.893770689136325</v>
      </c>
      <c r="AL24" s="74">
        <f>+'Ark1'!Z676</f>
        <v>7.562051600212806</v>
      </c>
      <c r="AM24" s="155">
        <f t="shared" si="0"/>
        <v>2.3864129644176817</v>
      </c>
      <c r="AN24" s="74">
        <f t="shared" si="1"/>
        <v>36.516483516483518</v>
      </c>
      <c r="AO24" s="47"/>
      <c r="AQ24" s="13"/>
      <c r="AR24" s="13"/>
      <c r="AS24" s="11"/>
      <c r="AT24" s="11"/>
      <c r="AU24" s="11"/>
    </row>
    <row r="25" spans="23:47" ht="16.5" customHeight="1">
      <c r="W25" s="47"/>
      <c r="X25" s="53">
        <f>+'Ark1'!C677</f>
        <v>2022</v>
      </c>
      <c r="Y25" s="53">
        <f>+'Ark1'!I677</f>
        <v>49</v>
      </c>
      <c r="Z25" s="54" t="s">
        <v>74</v>
      </c>
      <c r="AA25" s="54" t="s">
        <v>107</v>
      </c>
      <c r="AB25" s="53">
        <f>+'Ark1'!Q677</f>
        <v>125</v>
      </c>
      <c r="AC25" s="74">
        <f>+'Ark1'!R677</f>
        <v>4525</v>
      </c>
      <c r="AD25" s="271">
        <f>+'Ark1'!AG677</f>
        <v>19.949729963774381</v>
      </c>
      <c r="AE25" s="271">
        <f>+'Ark1'!AH677</f>
        <v>0.46408839779005512</v>
      </c>
      <c r="AF25" s="55">
        <f>+'Ark1'!S677</f>
        <v>5.0892817679558009</v>
      </c>
      <c r="AG25" s="55">
        <f>+'Ark1'!T677</f>
        <v>4.4590055248618796</v>
      </c>
      <c r="AH25" s="155">
        <f>+'Ark1'!U677</f>
        <v>14.209469613259696</v>
      </c>
      <c r="AI25" s="155">
        <f>+'Ark1'!W677</f>
        <v>1.6353591160220995</v>
      </c>
      <c r="AJ25" s="74">
        <f>+'Ark1'!X677</f>
        <v>38.364640883977906</v>
      </c>
      <c r="AK25" s="74">
        <f>+'Ark1'!Y677</f>
        <v>14.850828729281764</v>
      </c>
      <c r="AL25" s="74">
        <f>+'Ark1'!Z677</f>
        <v>7.5705446139520784</v>
      </c>
      <c r="AM25" s="155">
        <f t="shared" si="0"/>
        <v>2.7920382995353741</v>
      </c>
      <c r="AN25" s="74">
        <f t="shared" si="1"/>
        <v>36.200000000000003</v>
      </c>
      <c r="AO25" s="47"/>
      <c r="AQ25" s="13"/>
      <c r="AR25" s="13"/>
      <c r="AS25" s="11"/>
      <c r="AT25" s="11"/>
      <c r="AU25" s="11"/>
    </row>
    <row r="26" spans="23:47">
      <c r="W26" s="47"/>
      <c r="X26" s="53">
        <f>+'Ark1'!C678</f>
        <v>2022</v>
      </c>
      <c r="Y26" s="53">
        <f>+'Ark1'!I678</f>
        <v>80</v>
      </c>
      <c r="Z26" s="54" t="s">
        <v>7</v>
      </c>
      <c r="AA26" s="54" t="s">
        <v>6</v>
      </c>
      <c r="AB26" s="53">
        <f>+'Ark1'!Q678</f>
        <v>126</v>
      </c>
      <c r="AC26" s="74">
        <f>+'Ark1'!R678</f>
        <v>2315</v>
      </c>
      <c r="AD26" s="271">
        <f>+'Ark1'!AG678</f>
        <v>10.262571115951671</v>
      </c>
      <c r="AE26" s="271">
        <f>+'Ark1'!AH678</f>
        <v>3.6285097192224622</v>
      </c>
      <c r="AF26" s="55">
        <f>+'Ark1'!S678</f>
        <v>5.3473002159827203</v>
      </c>
      <c r="AG26" s="55">
        <f>+'Ark1'!T678</f>
        <v>5.1464362850971916</v>
      </c>
      <c r="AH26" s="155">
        <f>+'Ark1'!U678</f>
        <v>14.287775377969762</v>
      </c>
      <c r="AI26" s="155">
        <f>+'Ark1'!W678</f>
        <v>2.1598272138228936</v>
      </c>
      <c r="AJ26" s="74">
        <f>+'Ark1'!X678</f>
        <v>36.414686825053998</v>
      </c>
      <c r="AK26" s="74">
        <f>+'Ark1'!Y678</f>
        <v>15.377969762419005</v>
      </c>
      <c r="AL26" s="74">
        <f>+'Ark1'!Z678</f>
        <v>7.7922064415775152</v>
      </c>
      <c r="AM26" s="155">
        <f t="shared" si="0"/>
        <v>2.671960578398902</v>
      </c>
      <c r="AN26" s="74">
        <f t="shared" si="1"/>
        <v>18.373015873015873</v>
      </c>
      <c r="AO26" s="47"/>
      <c r="AQ26" s="13"/>
      <c r="AR26" s="13"/>
      <c r="AS26" s="11"/>
      <c r="AT26" s="11"/>
      <c r="AU26" s="11"/>
    </row>
    <row r="27" spans="23:47" ht="17.25" customHeight="1">
      <c r="W27" s="47"/>
      <c r="X27" s="53">
        <f>+'Ark1'!C679</f>
        <v>2022</v>
      </c>
      <c r="Y27" s="53">
        <f>+'Ark1'!I679</f>
        <v>81</v>
      </c>
      <c r="Z27" s="54" t="s">
        <v>7</v>
      </c>
      <c r="AA27" s="54" t="s">
        <v>3</v>
      </c>
      <c r="AB27" s="53">
        <f>+'Ark1'!Q679</f>
        <v>11</v>
      </c>
      <c r="AC27" s="74">
        <f>+'Ark1'!R679</f>
        <v>180</v>
      </c>
      <c r="AD27" s="271">
        <f>+'Ark1'!AG679</f>
        <v>0.51808978206130385</v>
      </c>
      <c r="AE27" s="271">
        <f>+'Ark1'!AH679</f>
        <v>0</v>
      </c>
      <c r="AF27" s="55">
        <f>+'Ark1'!S679</f>
        <v>4.5388888888888888</v>
      </c>
      <c r="AG27" s="55">
        <f>+'Ark1'!T679</f>
        <v>3.7333333333333343</v>
      </c>
      <c r="AH27" s="155">
        <f>+'Ark1'!U679</f>
        <v>9.2766666666666637</v>
      </c>
      <c r="AI27" s="155">
        <f>+'Ark1'!W679</f>
        <v>2.2222222222222223</v>
      </c>
      <c r="AJ27" s="74">
        <f>+'Ark1'!X679</f>
        <v>18.888888888888889</v>
      </c>
      <c r="AK27" s="74">
        <f>+'Ark1'!Y679</f>
        <v>3.3333333333333344</v>
      </c>
      <c r="AL27" s="74">
        <f>+'Ark1'!Z679</f>
        <v>6.0306448890460951</v>
      </c>
      <c r="AM27" s="155">
        <f t="shared" si="0"/>
        <v>2.0438188494492038</v>
      </c>
      <c r="AN27" s="74">
        <f t="shared" si="1"/>
        <v>16.363636363636363</v>
      </c>
      <c r="AO27" s="47"/>
      <c r="AQ27" s="13"/>
      <c r="AR27" s="13"/>
      <c r="AS27" s="11"/>
      <c r="AT27" s="11"/>
      <c r="AU27" s="11"/>
    </row>
    <row r="28" spans="23:47">
      <c r="W28" s="47"/>
      <c r="X28" s="53">
        <f>+'Ark1'!C680</f>
        <v>2022</v>
      </c>
      <c r="Y28" s="53">
        <f>+'Ark1'!I680</f>
        <v>83</v>
      </c>
      <c r="Z28" s="54" t="s">
        <v>7</v>
      </c>
      <c r="AA28" s="54" t="s">
        <v>434</v>
      </c>
      <c r="AB28" s="53">
        <f>+'Ark1'!Q680</f>
        <v>181</v>
      </c>
      <c r="AC28" s="74">
        <f>+'Ark1'!R680</f>
        <v>6461</v>
      </c>
      <c r="AD28" s="271">
        <f>+'Ark1'!AG680</f>
        <v>24.891207506313599</v>
      </c>
      <c r="AE28" s="271">
        <f>+'Ark1'!AH680</f>
        <v>1.2846308620956504</v>
      </c>
      <c r="AF28" s="55">
        <f>+'Ark1'!S680</f>
        <v>5.3784243925089026</v>
      </c>
      <c r="AG28" s="55">
        <f>+'Ark1'!T680</f>
        <v>4.5740597430738283</v>
      </c>
      <c r="AH28" s="155">
        <f>+'Ark1'!U680</f>
        <v>12.416684723726975</v>
      </c>
      <c r="AI28" s="155">
        <f>+'Ark1'!W680</f>
        <v>1.1298560594335243</v>
      </c>
      <c r="AJ28" s="74">
        <f>+'Ark1'!X680</f>
        <v>29.407212505804058</v>
      </c>
      <c r="AK28" s="74">
        <f>+'Ark1'!Y680</f>
        <v>10.46277665995976</v>
      </c>
      <c r="AL28" s="74">
        <f>+'Ark1'!Z680</f>
        <v>7.5458091433002306</v>
      </c>
      <c r="AM28" s="155">
        <f t="shared" si="0"/>
        <v>2.3086100719424443</v>
      </c>
      <c r="AN28" s="74">
        <f t="shared" si="1"/>
        <v>35.696132596685082</v>
      </c>
      <c r="AO28" s="47"/>
      <c r="AQ28" s="13"/>
      <c r="AR28" s="13"/>
      <c r="AS28" s="11"/>
      <c r="AT28" s="11"/>
      <c r="AU28" s="11"/>
    </row>
    <row r="29" spans="23:47">
      <c r="W29" s="47"/>
      <c r="X29">
        <f>+'Ark1'!C681</f>
        <v>2021</v>
      </c>
      <c r="Y29">
        <f>+'Ark1'!I681</f>
        <v>6</v>
      </c>
      <c r="Z29" s="3" t="s">
        <v>74</v>
      </c>
      <c r="AA29" s="3" t="s">
        <v>433</v>
      </c>
      <c r="AB29">
        <f>+'Ark1'!Q681</f>
        <v>114</v>
      </c>
      <c r="AC29" s="11">
        <f>+'Ark1'!R681</f>
        <v>5180</v>
      </c>
      <c r="AD29" s="202">
        <f>+'Ark1'!AG681</f>
        <v>16.540556088446458</v>
      </c>
      <c r="AE29" s="202">
        <f>+'Ark1'!AH681</f>
        <v>0.65637065637065639</v>
      </c>
      <c r="AF29" s="1">
        <f>+'Ark1'!S681</f>
        <v>4.8986486486486491</v>
      </c>
      <c r="AG29" s="1">
        <f>+'Ark1'!T681</f>
        <v>5.441891891891891</v>
      </c>
      <c r="AH29" s="92">
        <f>+'Ark1'!U681</f>
        <v>10.743909266409265</v>
      </c>
      <c r="AI29" s="92">
        <f>+'Ark1'!W681</f>
        <v>1.1776061776061777</v>
      </c>
      <c r="AJ29" s="11">
        <f>+'Ark1'!X681</f>
        <v>20.945945945945951</v>
      </c>
      <c r="AK29" s="11">
        <f>+'Ark1'!Y681</f>
        <v>8.494208494208495</v>
      </c>
      <c r="AL29" s="11">
        <f>+'Ark1'!Z681</f>
        <v>7.2186094840807007</v>
      </c>
      <c r="AM29" s="92">
        <f t="shared" si="0"/>
        <v>2.1932394088669946</v>
      </c>
      <c r="AN29" s="11">
        <f t="shared" si="1"/>
        <v>45.438596491228068</v>
      </c>
      <c r="AO29" s="47"/>
      <c r="AQ29" s="13"/>
      <c r="AR29" s="13"/>
      <c r="AS29" s="11"/>
      <c r="AT29" s="11"/>
      <c r="AU29" s="11"/>
    </row>
    <row r="30" spans="23:47" ht="21">
      <c r="W30" s="47"/>
      <c r="X30">
        <f>+'Ark1'!C682</f>
        <v>2021</v>
      </c>
      <c r="Y30">
        <f>+'Ark1'!I682</f>
        <v>24</v>
      </c>
      <c r="Z30" s="3" t="s">
        <v>74</v>
      </c>
      <c r="AA30" s="3" t="s">
        <v>106</v>
      </c>
      <c r="AB30">
        <f>+'Ark1'!Q682</f>
        <v>188</v>
      </c>
      <c r="AC30" s="11">
        <f>+'Ark1'!R682</f>
        <v>6922</v>
      </c>
      <c r="AD30" s="202">
        <f>+'Ark1'!AG682</f>
        <v>25.94067726540008</v>
      </c>
      <c r="AE30" s="202">
        <f>+'Ark1'!AH682</f>
        <v>0.4189540595203699</v>
      </c>
      <c r="AF30" s="1">
        <f>+'Ark1'!S682</f>
        <v>5.0840797457382259</v>
      </c>
      <c r="AG30" s="1">
        <f>+'Ark1'!T682</f>
        <v>4.6853510546084953</v>
      </c>
      <c r="AH30" s="92">
        <f>+'Ark1'!U682</f>
        <v>12.609321005489752</v>
      </c>
      <c r="AI30" s="92">
        <f>+'Ark1'!W682</f>
        <v>0.50563420976596363</v>
      </c>
      <c r="AJ30" s="11">
        <f>+'Ark1'!X682</f>
        <v>30.699219878647799</v>
      </c>
      <c r="AK30" s="11">
        <f>+'Ark1'!Y682</f>
        <v>11.282866223634787</v>
      </c>
      <c r="AL30" s="11">
        <f>+'Ark1'!Z682</f>
        <v>7.739504380561872</v>
      </c>
      <c r="AM30" s="92">
        <f t="shared" si="0"/>
        <v>2.4801579904523776</v>
      </c>
      <c r="AN30" s="11">
        <f t="shared" si="1"/>
        <v>36.819148936170215</v>
      </c>
      <c r="AO30" s="47"/>
      <c r="AQ30" s="56"/>
      <c r="AR30" s="56"/>
      <c r="AS30" s="11"/>
      <c r="AT30" s="11"/>
      <c r="AU30" s="11"/>
    </row>
    <row r="31" spans="23:47">
      <c r="W31" s="47"/>
      <c r="X31">
        <f>+'Ark1'!C683</f>
        <v>2021</v>
      </c>
      <c r="Y31">
        <f>+'Ark1'!I683</f>
        <v>49</v>
      </c>
      <c r="Z31" s="3" t="s">
        <v>74</v>
      </c>
      <c r="AA31" s="3" t="s">
        <v>107</v>
      </c>
      <c r="AB31">
        <f>+'Ark1'!Q683</f>
        <v>137</v>
      </c>
      <c r="AC31" s="11">
        <f>+'Ark1'!R683</f>
        <v>4677</v>
      </c>
      <c r="AD31" s="202">
        <f>+'Ark1'!AG683</f>
        <v>20.9672953590463</v>
      </c>
      <c r="AE31" s="202">
        <f>+'Ark1'!AH683</f>
        <v>0.23519350010690621</v>
      </c>
      <c r="AF31" s="1">
        <f>+'Ark1'!S683</f>
        <v>5.2702587128501186</v>
      </c>
      <c r="AG31" s="1">
        <f>+'Ark1'!T683</f>
        <v>4.5888389993585639</v>
      </c>
      <c r="AH31" s="92">
        <f>+'Ark1'!U683</f>
        <v>15.084017532606373</v>
      </c>
      <c r="AI31" s="92">
        <f>+'Ark1'!W683</f>
        <v>2.9933718195424426</v>
      </c>
      <c r="AJ31" s="11">
        <f>+'Ark1'!X683</f>
        <v>41.864443019029288</v>
      </c>
      <c r="AK31" s="11">
        <f>+'Ark1'!Y683</f>
        <v>17.660893735300409</v>
      </c>
      <c r="AL31" s="11">
        <f>+'Ark1'!Z683</f>
        <v>7.9731997533174068</v>
      </c>
      <c r="AM31" s="92">
        <f t="shared" si="0"/>
        <v>2.862101910828025</v>
      </c>
      <c r="AN31" s="11">
        <f t="shared" si="1"/>
        <v>34.138686131386862</v>
      </c>
      <c r="AO31" s="47"/>
    </row>
    <row r="32" spans="23:47" ht="15.6">
      <c r="W32" s="47"/>
      <c r="X32">
        <f>+'Ark1'!C684</f>
        <v>2021</v>
      </c>
      <c r="Y32">
        <f>+'Ark1'!I684</f>
        <v>80</v>
      </c>
      <c r="Z32" s="3" t="s">
        <v>7</v>
      </c>
      <c r="AA32" s="3" t="s">
        <v>6</v>
      </c>
      <c r="AB32">
        <f>+'Ark1'!Q684</f>
        <v>115</v>
      </c>
      <c r="AC32" s="11">
        <f>+'Ark1'!R684</f>
        <v>2050</v>
      </c>
      <c r="AD32" s="202">
        <f>+'Ark1'!AG684</f>
        <v>8.2130881214903297</v>
      </c>
      <c r="AE32" s="202">
        <f>+'Ark1'!AH684</f>
        <v>3.0731707317073176</v>
      </c>
      <c r="AF32" s="1">
        <f>+'Ark1'!S684</f>
        <v>5.3643902439024389</v>
      </c>
      <c r="AG32" s="1">
        <f>+'Ark1'!T684</f>
        <v>4.7409756097560969</v>
      </c>
      <c r="AH32" s="92">
        <f>+'Ark1'!U684</f>
        <v>13.480146341463415</v>
      </c>
      <c r="AI32" s="92">
        <f>+'Ark1'!W684</f>
        <v>1.9512195121951219</v>
      </c>
      <c r="AJ32" s="11">
        <f>+'Ark1'!X684</f>
        <v>30.243902439024396</v>
      </c>
      <c r="AK32" s="11">
        <f>+'Ark1'!Y684</f>
        <v>13.75609756097561</v>
      </c>
      <c r="AL32" s="11">
        <f>+'Ark1'!Z684</f>
        <v>7.7460398050559025</v>
      </c>
      <c r="AM32" s="92">
        <f t="shared" si="0"/>
        <v>2.5128944257524783</v>
      </c>
      <c r="AN32" s="11">
        <f t="shared" si="1"/>
        <v>17.826086956521738</v>
      </c>
      <c r="AO32" s="47"/>
      <c r="AQ32" s="1"/>
      <c r="AR32" s="5"/>
    </row>
    <row r="33" spans="23:41">
      <c r="W33" s="47"/>
      <c r="X33">
        <f>+'Ark1'!C685</f>
        <v>2021</v>
      </c>
      <c r="Y33">
        <f>+'Ark1'!I685</f>
        <v>81</v>
      </c>
      <c r="Z33" s="3" t="s">
        <v>7</v>
      </c>
      <c r="AA33" s="3" t="s">
        <v>3</v>
      </c>
      <c r="AB33">
        <f>+'Ark1'!Q685</f>
        <v>14</v>
      </c>
      <c r="AC33" s="11">
        <f>+'Ark1'!R685</f>
        <v>188</v>
      </c>
      <c r="AD33" s="202">
        <f>+'Ark1'!AG685</f>
        <v>0.50489406646044077</v>
      </c>
      <c r="AE33" s="202">
        <f>+'Ark1'!AH685</f>
        <v>0</v>
      </c>
      <c r="AF33" s="1">
        <f>+'Ark1'!S685</f>
        <v>4.9202127659574462</v>
      </c>
      <c r="AG33" s="1">
        <f>+'Ark1'!T685</f>
        <v>4.1382978723404245</v>
      </c>
      <c r="AH33" s="92">
        <f>+'Ark1'!U685</f>
        <v>9.0361702127659527</v>
      </c>
      <c r="AI33" s="92">
        <f>+'Ark1'!W685</f>
        <v>0</v>
      </c>
      <c r="AJ33" s="11">
        <f>+'Ark1'!X685</f>
        <v>7.4468085106382995</v>
      </c>
      <c r="AK33" s="11">
        <f>+'Ark1'!Y685</f>
        <v>1.5957446808510645</v>
      </c>
      <c r="AL33" s="11">
        <f>+'Ark1'!Z685</f>
        <v>4.5554234934932474</v>
      </c>
      <c r="AM33" s="92">
        <f t="shared" si="0"/>
        <v>1.8365405405405397</v>
      </c>
      <c r="AN33" s="11">
        <f t="shared" si="1"/>
        <v>13.428571428571429</v>
      </c>
      <c r="AO33" s="47"/>
    </row>
    <row r="34" spans="23:41">
      <c r="W34" s="47"/>
      <c r="X34">
        <f>+'Ark1'!C686</f>
        <v>2021</v>
      </c>
      <c r="Y34">
        <f>+'Ark1'!I686</f>
        <v>83</v>
      </c>
      <c r="Z34" s="3" t="s">
        <v>7</v>
      </c>
      <c r="AA34" s="3" t="s">
        <v>434</v>
      </c>
      <c r="AB34">
        <f>+'Ark1'!Q686</f>
        <v>195</v>
      </c>
      <c r="AC34" s="11">
        <f>+'Ark1'!R686</f>
        <v>7471.9</v>
      </c>
      <c r="AD34" s="202">
        <f>+'Ark1'!AG686</f>
        <v>27.833489099156392</v>
      </c>
      <c r="AE34" s="202">
        <f>+'Ark1'!AH686</f>
        <v>0.56210602390288922</v>
      </c>
      <c r="AF34" s="1">
        <f>+'Ark1'!S686</f>
        <v>5.3283234518663267</v>
      </c>
      <c r="AG34" s="1">
        <f>+'Ark1'!T686</f>
        <v>4.5383369691778563</v>
      </c>
      <c r="AH34" s="92">
        <f>+'Ark1'!U686</f>
        <v>12.533679519265519</v>
      </c>
      <c r="AI34" s="92">
        <f>+'Ark1'!W686</f>
        <v>1.191129431603742</v>
      </c>
      <c r="AJ34" s="11">
        <f>+'Ark1'!X686</f>
        <v>29.925454034449064</v>
      </c>
      <c r="AK34" s="11">
        <f>+'Ark1'!Y686</f>
        <v>12.259264711786829</v>
      </c>
      <c r="AL34" s="11">
        <f>+'Ark1'!Z686</f>
        <v>7.8640660162324449</v>
      </c>
      <c r="AM34" s="92">
        <f t="shared" si="0"/>
        <v>2.3522745254654924</v>
      </c>
      <c r="AN34" s="11">
        <f t="shared" si="1"/>
        <v>38.317435897435892</v>
      </c>
      <c r="AO34" s="47"/>
    </row>
    <row r="35" spans="23:41">
      <c r="W35" s="47"/>
      <c r="X35" s="53">
        <f>+'Ark1'!C687</f>
        <v>2020</v>
      </c>
      <c r="Y35" s="53">
        <f>+'Ark1'!I687</f>
        <v>6</v>
      </c>
      <c r="Z35" s="54" t="s">
        <v>74</v>
      </c>
      <c r="AA35" s="54" t="s">
        <v>433</v>
      </c>
      <c r="AB35" s="53">
        <f>+'Ark1'!Q687</f>
        <v>116</v>
      </c>
      <c r="AC35" s="74">
        <f>+'Ark1'!R687</f>
        <v>5515</v>
      </c>
      <c r="AD35" s="271">
        <f>+'Ark1'!AG687</f>
        <v>17.295210592161681</v>
      </c>
      <c r="AE35" s="271">
        <f>+'Ark1'!AH687</f>
        <v>0.67089755213055313</v>
      </c>
      <c r="AF35" s="55">
        <f>+'Ark1'!S687</f>
        <v>4.8870353581142334</v>
      </c>
      <c r="AG35" s="55">
        <f>+'Ark1'!T687</f>
        <v>5.7980054397098817</v>
      </c>
      <c r="AH35" s="155">
        <f>+'Ark1'!U687</f>
        <v>10.3656083408885</v>
      </c>
      <c r="AI35" s="155">
        <f>+'Ark1'!W687</f>
        <v>1.722574796010879</v>
      </c>
      <c r="AJ35" s="74">
        <f>+'Ark1'!X687</f>
        <v>20.018132366273797</v>
      </c>
      <c r="AK35" s="74">
        <f>+'Ark1'!Y687</f>
        <v>7.4524025385312802</v>
      </c>
      <c r="AL35" s="74">
        <f>+'Ark1'!Z687</f>
        <v>7.1749467722605118</v>
      </c>
      <c r="AM35" s="155">
        <f t="shared" si="0"/>
        <v>2.1210422232116386</v>
      </c>
      <c r="AN35" s="74">
        <f t="shared" si="1"/>
        <v>47.543103448275865</v>
      </c>
      <c r="AO35" s="47"/>
    </row>
    <row r="36" spans="23:41">
      <c r="W36" s="47"/>
      <c r="X36" s="53">
        <f>+'Ark1'!C688</f>
        <v>2020</v>
      </c>
      <c r="Y36" s="53">
        <f>+'Ark1'!I688</f>
        <v>24</v>
      </c>
      <c r="Z36" s="54" t="s">
        <v>74</v>
      </c>
      <c r="AA36" s="54" t="s">
        <v>106</v>
      </c>
      <c r="AB36" s="53">
        <f>+'Ark1'!Q688</f>
        <v>181</v>
      </c>
      <c r="AC36" s="74">
        <f>+'Ark1'!R688</f>
        <v>6873</v>
      </c>
      <c r="AD36" s="271">
        <f>+'Ark1'!AG688</f>
        <v>25.427676267571911</v>
      </c>
      <c r="AE36" s="271">
        <f>+'Ark1'!AH688</f>
        <v>7.2748435908627937E-2</v>
      </c>
      <c r="AF36" s="55">
        <f>+'Ark1'!S688</f>
        <v>4.8636694311072315</v>
      </c>
      <c r="AG36" s="55">
        <f>+'Ark1'!T688</f>
        <v>4.6595373199476242</v>
      </c>
      <c r="AH36" s="155">
        <f>+'Ark1'!U688</f>
        <v>12.228545031281817</v>
      </c>
      <c r="AI36" s="155">
        <f>+'Ark1'!W688</f>
        <v>0.9166302924487123</v>
      </c>
      <c r="AJ36" s="74">
        <f>+'Ark1'!X688</f>
        <v>30.117852466171993</v>
      </c>
      <c r="AK36" s="74">
        <f>+'Ark1'!Y688</f>
        <v>10.504874145205877</v>
      </c>
      <c r="AL36" s="74">
        <f>+'Ark1'!Z688</f>
        <v>7.7736881608814228</v>
      </c>
      <c r="AM36" s="155">
        <f t="shared" si="0"/>
        <v>2.5142631925332033</v>
      </c>
      <c r="AN36" s="74">
        <f t="shared" si="1"/>
        <v>37.972375690607734</v>
      </c>
      <c r="AO36" s="47"/>
    </row>
    <row r="37" spans="23:41">
      <c r="W37" s="47"/>
      <c r="X37" s="53">
        <f>+'Ark1'!C689</f>
        <v>2020</v>
      </c>
      <c r="Y37" s="53">
        <f>+'Ark1'!I689</f>
        <v>49</v>
      </c>
      <c r="Z37" s="54" t="s">
        <v>74</v>
      </c>
      <c r="AA37" s="54" t="s">
        <v>107</v>
      </c>
      <c r="AB37" s="53">
        <f>+'Ark1'!Q689</f>
        <v>141</v>
      </c>
      <c r="AC37" s="74">
        <f>+'Ark1'!R689</f>
        <v>4753</v>
      </c>
      <c r="AD37" s="271">
        <f>+'Ark1'!AG689</f>
        <v>23.064131139573757</v>
      </c>
      <c r="AE37" s="271">
        <f>+'Ark1'!AH689</f>
        <v>0.27351146644224694</v>
      </c>
      <c r="AF37" s="55">
        <f>+'Ark1'!S689</f>
        <v>5.3991163475699571</v>
      </c>
      <c r="AG37" s="55">
        <f>+'Ark1'!T689</f>
        <v>5.0292446875657468</v>
      </c>
      <c r="AH37" s="155">
        <f>+'Ark1'!U689</f>
        <v>16.039238375762697</v>
      </c>
      <c r="AI37" s="155">
        <f>+'Ark1'!W689</f>
        <v>3.071744161582159</v>
      </c>
      <c r="AJ37" s="74">
        <f>+'Ark1'!X689</f>
        <v>47.485798443088576</v>
      </c>
      <c r="AK37" s="74">
        <f>+'Ark1'!Y689</f>
        <v>20.513359983168524</v>
      </c>
      <c r="AL37" s="74">
        <f>+'Ark1'!Z689</f>
        <v>7.8076597638062637</v>
      </c>
      <c r="AM37" s="155">
        <f t="shared" si="0"/>
        <v>2.970715454758011</v>
      </c>
      <c r="AN37" s="74">
        <f t="shared" si="1"/>
        <v>33.709219858156025</v>
      </c>
      <c r="AO37" s="47"/>
    </row>
    <row r="38" spans="23:41">
      <c r="W38" s="47"/>
      <c r="X38" s="53">
        <f>+'Ark1'!C690</f>
        <v>2020</v>
      </c>
      <c r="Y38" s="53">
        <f>+'Ark1'!I690</f>
        <v>80</v>
      </c>
      <c r="Z38" s="54" t="s">
        <v>7</v>
      </c>
      <c r="AA38" s="54" t="s">
        <v>6</v>
      </c>
      <c r="AB38" s="53">
        <f>+'Ark1'!Q690</f>
        <v>109</v>
      </c>
      <c r="AC38" s="74">
        <f>+'Ark1'!R690</f>
        <v>2244</v>
      </c>
      <c r="AD38" s="271">
        <f>+'Ark1'!AG690</f>
        <v>8.7483320864572818</v>
      </c>
      <c r="AE38" s="271">
        <f>+'Ark1'!AH690</f>
        <v>2.5846702317290551</v>
      </c>
      <c r="AF38" s="55">
        <f>+'Ark1'!S690</f>
        <v>5.102049910873439</v>
      </c>
      <c r="AG38" s="55">
        <f>+'Ark1'!T690</f>
        <v>4.5254010695187183</v>
      </c>
      <c r="AH38" s="155">
        <f>+'Ark1'!U690</f>
        <v>12.885962566844912</v>
      </c>
      <c r="AI38" s="155">
        <f>+'Ark1'!W690</f>
        <v>0.49019607843137247</v>
      </c>
      <c r="AJ38" s="74">
        <f>+'Ark1'!X690</f>
        <v>30.971479500891256</v>
      </c>
      <c r="AK38" s="74">
        <f>+'Ark1'!Y690</f>
        <v>10.606060606060607</v>
      </c>
      <c r="AL38" s="74">
        <f>+'Ark1'!Z690</f>
        <v>7.4523461660256736</v>
      </c>
      <c r="AM38" s="155">
        <f t="shared" si="0"/>
        <v>2.5256441610621008</v>
      </c>
      <c r="AN38" s="74">
        <f t="shared" si="1"/>
        <v>20.587155963302752</v>
      </c>
      <c r="AO38" s="47"/>
    </row>
    <row r="39" spans="23:41">
      <c r="W39" s="47"/>
      <c r="X39" s="53">
        <f>+'Ark1'!C691</f>
        <v>2020</v>
      </c>
      <c r="Y39" s="53">
        <f>+'Ark1'!I691</f>
        <v>81</v>
      </c>
      <c r="Z39" s="54" t="s">
        <v>7</v>
      </c>
      <c r="AA39" s="54" t="s">
        <v>3</v>
      </c>
      <c r="AB39" s="53">
        <f>+'Ark1'!Q691</f>
        <v>12</v>
      </c>
      <c r="AC39" s="74">
        <f>+'Ark1'!R691</f>
        <v>157</v>
      </c>
      <c r="AD39" s="271">
        <f>+'Ark1'!AG691</f>
        <v>0.43535780663409057</v>
      </c>
      <c r="AE39" s="271">
        <f>+'Ark1'!AH691</f>
        <v>1.9108280254777077</v>
      </c>
      <c r="AF39" s="55">
        <f>+'Ark1'!S691</f>
        <v>5.1210191082802554</v>
      </c>
      <c r="AG39" s="55">
        <f>+'Ark1'!T691</f>
        <v>3.7961783439490446</v>
      </c>
      <c r="AH39" s="155">
        <f>+'Ark1'!U691</f>
        <v>9.1656050955413981</v>
      </c>
      <c r="AI39" s="155">
        <f>+'Ark1'!W691</f>
        <v>1.9108280254777077</v>
      </c>
      <c r="AJ39" s="74">
        <f>+'Ark1'!X691</f>
        <v>5.7324840764331197</v>
      </c>
      <c r="AK39" s="74">
        <f>+'Ark1'!Y691</f>
        <v>0.63694267515923564</v>
      </c>
      <c r="AL39" s="74">
        <f>+'Ark1'!Z691</f>
        <v>3.7704468196550303</v>
      </c>
      <c r="AM39" s="155">
        <f t="shared" si="0"/>
        <v>1.7898009950248748</v>
      </c>
      <c r="AN39" s="74">
        <f t="shared" si="1"/>
        <v>13.083333333333334</v>
      </c>
      <c r="AO39" s="47"/>
    </row>
    <row r="40" spans="23:41">
      <c r="W40" s="47"/>
      <c r="X40" s="53">
        <f>+'Ark1'!C692</f>
        <v>2020</v>
      </c>
      <c r="Y40" s="53">
        <f>+'Ark1'!I692</f>
        <v>83</v>
      </c>
      <c r="Z40" s="54" t="s">
        <v>7</v>
      </c>
      <c r="AA40" s="54" t="s">
        <v>434</v>
      </c>
      <c r="AB40" s="53">
        <f>+'Ark1'!Q692</f>
        <v>183</v>
      </c>
      <c r="AC40" s="74">
        <f>+'Ark1'!R692</f>
        <v>6975</v>
      </c>
      <c r="AD40" s="271">
        <f>+'Ark1'!AG692</f>
        <v>25.029292107601275</v>
      </c>
      <c r="AE40" s="271">
        <f>+'Ark1'!AH692</f>
        <v>0.40143369175627241</v>
      </c>
      <c r="AF40" s="55">
        <f>+'Ark1'!S692</f>
        <v>5.4068817204301078</v>
      </c>
      <c r="AG40" s="55">
        <f>+'Ark1'!T692</f>
        <v>4.4141935483870975</v>
      </c>
      <c r="AH40" s="155">
        <f>+'Ark1'!U692</f>
        <v>11.860931899641544</v>
      </c>
      <c r="AI40" s="155">
        <f>+'Ark1'!W692</f>
        <v>0.93189964157706107</v>
      </c>
      <c r="AJ40" s="74">
        <f>+'Ark1'!X692</f>
        <v>26.652329749103952</v>
      </c>
      <c r="AK40" s="74">
        <f>+'Ark1'!Y692</f>
        <v>10.53763440860215</v>
      </c>
      <c r="AL40" s="74">
        <f>+'Ark1'!Z692</f>
        <v>7.5920724919458786</v>
      </c>
      <c r="AM40" s="155">
        <f t="shared" si="0"/>
        <v>2.1936732691644729</v>
      </c>
      <c r="AN40" s="74">
        <f t="shared" si="1"/>
        <v>38.114754098360656</v>
      </c>
      <c r="AO40" s="47"/>
    </row>
    <row r="41" spans="23:41">
      <c r="W41" s="47"/>
      <c r="X41">
        <f>+'Ark1'!C693</f>
        <v>2019</v>
      </c>
      <c r="Y41">
        <f>+'Ark1'!I693</f>
        <v>6</v>
      </c>
      <c r="Z41" s="3" t="s">
        <v>74</v>
      </c>
      <c r="AA41" s="3" t="s">
        <v>433</v>
      </c>
      <c r="AB41">
        <f>+'Ark1'!Q693</f>
        <v>113</v>
      </c>
      <c r="AC41" s="11">
        <f>+'Ark1'!R693</f>
        <v>5707</v>
      </c>
      <c r="AD41" s="202">
        <f>+'Ark1'!AG693</f>
        <v>17.474614106129366</v>
      </c>
      <c r="AE41" s="202">
        <f>+'Ark1'!AH693</f>
        <v>0.70089363939022253</v>
      </c>
      <c r="AF41" s="1">
        <f>+'Ark1'!S693</f>
        <v>4.7914841422814076</v>
      </c>
      <c r="AG41" s="1">
        <f>+'Ark1'!T693</f>
        <v>5.2360259330646564</v>
      </c>
      <c r="AH41" s="92">
        <f>+'Ark1'!U693</f>
        <v>10.219607499561938</v>
      </c>
      <c r="AI41" s="92">
        <f>+'Ark1'!W693</f>
        <v>1.3141755738566669</v>
      </c>
      <c r="AJ41" s="11">
        <f>+'Ark1'!X693</f>
        <v>19.222008060276856</v>
      </c>
      <c r="AK41" s="11">
        <f>+'Ark1'!Y693</f>
        <v>6.3781321184510249</v>
      </c>
      <c r="AL41" s="11">
        <f>+'Ark1'!Z693</f>
        <v>6.9616471156334017</v>
      </c>
      <c r="AM41" s="92">
        <f t="shared" si="0"/>
        <v>2.1328688974218322</v>
      </c>
      <c r="AN41" s="11">
        <f t="shared" si="1"/>
        <v>50.504424778761063</v>
      </c>
      <c r="AO41" s="47"/>
    </row>
    <row r="42" spans="23:41">
      <c r="W42" s="47"/>
      <c r="X42">
        <f>+'Ark1'!C694</f>
        <v>2019</v>
      </c>
      <c r="Y42">
        <f>+'Ark1'!I694</f>
        <v>24</v>
      </c>
      <c r="Z42" s="3" t="s">
        <v>74</v>
      </c>
      <c r="AA42" s="3" t="s">
        <v>106</v>
      </c>
      <c r="AB42">
        <f>+'Ark1'!Q694</f>
        <v>185</v>
      </c>
      <c r="AC42" s="11">
        <f>+'Ark1'!R694</f>
        <v>6814</v>
      </c>
      <c r="AD42" s="202">
        <f>+'Ark1'!AG694</f>
        <v>24.941916374920218</v>
      </c>
      <c r="AE42" s="202">
        <f>+'Ark1'!AH694</f>
        <v>0.24948635162899913</v>
      </c>
      <c r="AF42" s="1">
        <f>+'Ark1'!S694</f>
        <v>4.6772820663340173</v>
      </c>
      <c r="AG42" s="1">
        <f>+'Ark1'!T694</f>
        <v>4.5007337833871421</v>
      </c>
      <c r="AH42" s="92">
        <f>+'Ark1'!U694</f>
        <v>12.216932785441742</v>
      </c>
      <c r="AI42" s="92">
        <f>+'Ark1'!W694</f>
        <v>0.42559436454358679</v>
      </c>
      <c r="AJ42" s="11">
        <f>+'Ark1'!X694</f>
        <v>30.657469914881126</v>
      </c>
      <c r="AK42" s="11">
        <f>+'Ark1'!Y694</f>
        <v>10.801291458761373</v>
      </c>
      <c r="AL42" s="11">
        <f>+'Ark1'!Z694</f>
        <v>7.8084407631881652</v>
      </c>
      <c r="AM42" s="92">
        <f t="shared" si="0"/>
        <v>2.6119726397038074</v>
      </c>
      <c r="AN42" s="11">
        <f t="shared" si="1"/>
        <v>36.832432432432434</v>
      </c>
      <c r="AO42" s="47"/>
    </row>
    <row r="43" spans="23:41">
      <c r="W43" s="47"/>
      <c r="X43">
        <f>+'Ark1'!C695</f>
        <v>2019</v>
      </c>
      <c r="Y43">
        <f>+'Ark1'!I695</f>
        <v>49</v>
      </c>
      <c r="Z43" s="3" t="s">
        <v>74</v>
      </c>
      <c r="AA43" s="3" t="s">
        <v>107</v>
      </c>
      <c r="AB43">
        <f>+'Ark1'!Q695</f>
        <v>134</v>
      </c>
      <c r="AC43" s="11">
        <f>+'Ark1'!R695</f>
        <v>4432</v>
      </c>
      <c r="AD43" s="202">
        <f>+'Ark1'!AG695</f>
        <v>20.079322828704299</v>
      </c>
      <c r="AE43" s="202">
        <f>+'Ark1'!AH695</f>
        <v>0.11281588447653428</v>
      </c>
      <c r="AF43" s="1">
        <f>+'Ark1'!S695</f>
        <v>5.3546931407942244</v>
      </c>
      <c r="AG43" s="1">
        <f>+'Ark1'!T695</f>
        <v>4.9485559566786996</v>
      </c>
      <c r="AH43" s="92">
        <f>+'Ark1'!U695</f>
        <v>15.12111462093865</v>
      </c>
      <c r="AI43" s="92">
        <f>+'Ark1'!W695</f>
        <v>3.9034296028880866</v>
      </c>
      <c r="AJ43" s="11">
        <f>+'Ark1'!X695</f>
        <v>39.959386281588451</v>
      </c>
      <c r="AK43" s="11">
        <f>+'Ark1'!Y695</f>
        <v>17.012635379061372</v>
      </c>
      <c r="AL43" s="11">
        <f>+'Ark1'!Z695</f>
        <v>7.7299969598633984</v>
      </c>
      <c r="AM43" s="92">
        <f t="shared" ref="AM43:AM64" si="2">+AH43/AF43</f>
        <v>2.8238993763694626</v>
      </c>
      <c r="AN43" s="11">
        <f t="shared" ref="AN43:AN64" si="3">+AC43/AB43</f>
        <v>33.07462686567164</v>
      </c>
      <c r="AO43" s="47"/>
    </row>
    <row r="44" spans="23:41">
      <c r="W44" s="47"/>
      <c r="X44">
        <f>+'Ark1'!C696</f>
        <v>2019</v>
      </c>
      <c r="Y44">
        <f>+'Ark1'!I696</f>
        <v>80</v>
      </c>
      <c r="Z44" s="3" t="s">
        <v>7</v>
      </c>
      <c r="AA44" s="3" t="s">
        <v>6</v>
      </c>
      <c r="AB44">
        <f>+'Ark1'!Q696</f>
        <v>109</v>
      </c>
      <c r="AC44" s="11">
        <f>+'Ark1'!R696</f>
        <v>2297</v>
      </c>
      <c r="AD44" s="202">
        <f>+'Ark1'!AG696</f>
        <v>9.2724967533572489</v>
      </c>
      <c r="AE44" s="202">
        <f>+'Ark1'!AH696</f>
        <v>3.003918154114062</v>
      </c>
      <c r="AF44" s="1">
        <f>+'Ark1'!S696</f>
        <v>5.0818458859381792</v>
      </c>
      <c r="AG44" s="1">
        <f>+'Ark1'!T696</f>
        <v>4.6708750544188078</v>
      </c>
      <c r="AH44" s="92">
        <f>+'Ark1'!U696</f>
        <v>13.473182411841524</v>
      </c>
      <c r="AI44" s="92">
        <f>+'Ark1'!W696</f>
        <v>1.3931214627775359</v>
      </c>
      <c r="AJ44" s="11">
        <f>+'Ark1'!X696</f>
        <v>32.520679146713114</v>
      </c>
      <c r="AK44" s="11">
        <f>+'Ark1'!Y696</f>
        <v>11.885067479320856</v>
      </c>
      <c r="AL44" s="11">
        <f>+'Ark1'!Z696</f>
        <v>7.5020446505221692</v>
      </c>
      <c r="AM44" s="92">
        <f t="shared" si="2"/>
        <v>2.6512378994260248</v>
      </c>
      <c r="AN44" s="11">
        <f t="shared" si="3"/>
        <v>21.073394495412845</v>
      </c>
      <c r="AO44" s="47"/>
    </row>
    <row r="45" spans="23:41">
      <c r="W45" s="47"/>
      <c r="X45">
        <f>+'Ark1'!C697</f>
        <v>2019</v>
      </c>
      <c r="Y45">
        <f>+'Ark1'!I697</f>
        <v>81</v>
      </c>
      <c r="Z45" s="3" t="s">
        <v>7</v>
      </c>
      <c r="AA45" s="3" t="s">
        <v>3</v>
      </c>
      <c r="AB45">
        <f>+'Ark1'!Q697</f>
        <v>10</v>
      </c>
      <c r="AC45" s="11">
        <f>+'Ark1'!R697</f>
        <v>116</v>
      </c>
      <c r="AD45" s="202">
        <f>+'Ark1'!AG697</f>
        <v>0.34812423388099961</v>
      </c>
      <c r="AE45" s="202">
        <f>+'Ark1'!AH697</f>
        <v>0</v>
      </c>
      <c r="AF45" s="1">
        <f>+'Ark1'!S697</f>
        <v>5.8275862068965516</v>
      </c>
      <c r="AG45" s="1">
        <f>+'Ark1'!T697</f>
        <v>3.7068965517241392</v>
      </c>
      <c r="AH45" s="92">
        <f>+'Ark1'!U697</f>
        <v>10.016379310344826</v>
      </c>
      <c r="AI45" s="92">
        <f>+'Ark1'!W697</f>
        <v>0.86206896551724133</v>
      </c>
      <c r="AJ45" s="11">
        <f>+'Ark1'!X697</f>
        <v>13.793103448275859</v>
      </c>
      <c r="AK45" s="11">
        <f>+'Ark1'!Y697</f>
        <v>1.7241379310344827</v>
      </c>
      <c r="AL45" s="11">
        <f>+'Ark1'!Z697</f>
        <v>4.9534548021369318</v>
      </c>
      <c r="AM45" s="92">
        <f t="shared" si="2"/>
        <v>1.7187869822485204</v>
      </c>
      <c r="AN45" s="11">
        <f t="shared" si="3"/>
        <v>11.6</v>
      </c>
      <c r="AO45" s="47"/>
    </row>
    <row r="46" spans="23:41">
      <c r="W46" s="47"/>
      <c r="X46">
        <f>+'Ark1'!C698</f>
        <v>2019</v>
      </c>
      <c r="Y46">
        <f>+'Ark1'!I698</f>
        <v>83</v>
      </c>
      <c r="Z46" s="3" t="s">
        <v>7</v>
      </c>
      <c r="AA46" s="3" t="s">
        <v>434</v>
      </c>
      <c r="AB46">
        <f>+'Ark1'!Q698</f>
        <v>169</v>
      </c>
      <c r="AC46" s="11">
        <f>+'Ark1'!R698</f>
        <v>7636</v>
      </c>
      <c r="AD46" s="202">
        <f>+'Ark1'!AG698</f>
        <v>27.883525703007873</v>
      </c>
      <c r="AE46" s="202">
        <f>+'Ark1'!AH698</f>
        <v>0.41906757464641187</v>
      </c>
      <c r="AF46" s="1">
        <f>+'Ark1'!S698</f>
        <v>5.3945783132530121</v>
      </c>
      <c r="AG46" s="1">
        <f>+'Ark1'!T698</f>
        <v>4.5595861707700349</v>
      </c>
      <c r="AH46" s="92">
        <f>+'Ark1'!U698</f>
        <v>12.187545835516016</v>
      </c>
      <c r="AI46" s="92">
        <f>+'Ark1'!W698</f>
        <v>0.99528548978522813</v>
      </c>
      <c r="AJ46" s="11">
        <f>+'Ark1'!X698</f>
        <v>28.496595075955995</v>
      </c>
      <c r="AK46" s="11">
        <f>+'Ark1'!Y698</f>
        <v>10.830277632268203</v>
      </c>
      <c r="AL46" s="11">
        <f>+'Ark1'!Z698</f>
        <v>7.7480106574088881</v>
      </c>
      <c r="AM46" s="92">
        <f t="shared" si="2"/>
        <v>2.2592212269074916</v>
      </c>
      <c r="AN46" s="11">
        <f t="shared" si="3"/>
        <v>45.183431952662723</v>
      </c>
      <c r="AO46" s="47"/>
    </row>
    <row r="47" spans="23:41">
      <c r="W47" s="47"/>
      <c r="X47" s="53">
        <f>+'Ark1'!C699</f>
        <v>2018</v>
      </c>
      <c r="Y47" s="53">
        <f>+'Ark1'!I699</f>
        <v>6</v>
      </c>
      <c r="Z47" s="54" t="s">
        <v>74</v>
      </c>
      <c r="AA47" s="54" t="s">
        <v>433</v>
      </c>
      <c r="AB47" s="53">
        <f>+'Ark1'!Q699</f>
        <v>131</v>
      </c>
      <c r="AC47" s="74">
        <f>+'Ark1'!R699</f>
        <v>6217</v>
      </c>
      <c r="AD47" s="271">
        <f>+'Ark1'!AG699</f>
        <v>19.215126516367185</v>
      </c>
      <c r="AE47" s="271">
        <f>+'Ark1'!AH699</f>
        <v>0.83641627794756324</v>
      </c>
      <c r="AF47" s="55">
        <f>+'Ark1'!S699</f>
        <v>5.1317355637767408</v>
      </c>
      <c r="AG47" s="55">
        <f>+'Ark1'!T699</f>
        <v>5.1476596429145891</v>
      </c>
      <c r="AH47" s="155">
        <f>+'Ark1'!U699</f>
        <v>10.609843976194336</v>
      </c>
      <c r="AI47" s="155">
        <f>+'Ark1'!W699</f>
        <v>1.5763229853627148</v>
      </c>
      <c r="AJ47" s="74">
        <f>+'Ark1'!X699</f>
        <v>21.569889013993887</v>
      </c>
      <c r="AK47" s="74">
        <f>+'Ark1'!Y699</f>
        <v>6.9004342930673985</v>
      </c>
      <c r="AL47" s="74">
        <f>+'Ark1'!Z699</f>
        <v>7.0776864905826153</v>
      </c>
      <c r="AM47" s="155">
        <f t="shared" si="2"/>
        <v>2.0674962387161546</v>
      </c>
      <c r="AN47" s="74">
        <f t="shared" si="3"/>
        <v>47.458015267175576</v>
      </c>
      <c r="AO47" s="47"/>
    </row>
    <row r="48" spans="23:41">
      <c r="W48" s="47"/>
      <c r="X48" s="53">
        <f>+'Ark1'!C700</f>
        <v>2018</v>
      </c>
      <c r="Y48" s="53">
        <f>+'Ark1'!I700</f>
        <v>24</v>
      </c>
      <c r="Z48" s="54" t="s">
        <v>74</v>
      </c>
      <c r="AA48" s="54" t="s">
        <v>106</v>
      </c>
      <c r="AB48" s="53">
        <f>+'Ark1'!Q700</f>
        <v>204</v>
      </c>
      <c r="AC48" s="74">
        <f>+'Ark1'!R700</f>
        <v>7274</v>
      </c>
      <c r="AD48" s="271">
        <f>+'Ark1'!AG700</f>
        <v>25.164960078625381</v>
      </c>
      <c r="AE48" s="271">
        <f>+'Ark1'!AH700</f>
        <v>0.28869947759142151</v>
      </c>
      <c r="AF48" s="55">
        <f>+'Ark1'!S700</f>
        <v>4.8831454495463289</v>
      </c>
      <c r="AG48" s="55">
        <f>+'Ark1'!T700</f>
        <v>4.3714599945009622</v>
      </c>
      <c r="AH48" s="155">
        <f>+'Ark1'!U700</f>
        <v>11.875982952983238</v>
      </c>
      <c r="AI48" s="155">
        <f>+'Ark1'!W700</f>
        <v>0.8798460269452848</v>
      </c>
      <c r="AJ48" s="74">
        <f>+'Ark1'!X700</f>
        <v>28.388781963156447</v>
      </c>
      <c r="AK48" s="74">
        <f>+'Ark1'!Y700</f>
        <v>10.008248556502611</v>
      </c>
      <c r="AL48" s="74">
        <f>+'Ark1'!Z700</f>
        <v>7.5766940583779006</v>
      </c>
      <c r="AM48" s="155">
        <f t="shared" si="2"/>
        <v>2.4320354729729754</v>
      </c>
      <c r="AN48" s="74">
        <f t="shared" si="3"/>
        <v>35.656862745098039</v>
      </c>
      <c r="AO48" s="47"/>
    </row>
    <row r="49" spans="23:41">
      <c r="W49" s="47"/>
      <c r="X49" s="53">
        <f>+'Ark1'!C701</f>
        <v>2018</v>
      </c>
      <c r="Y49" s="53">
        <f>+'Ark1'!I701</f>
        <v>49</v>
      </c>
      <c r="Z49" s="54" t="s">
        <v>74</v>
      </c>
      <c r="AA49" s="54" t="s">
        <v>107</v>
      </c>
      <c r="AB49" s="53">
        <f>+'Ark1'!Q701</f>
        <v>130</v>
      </c>
      <c r="AC49" s="74">
        <f>+'Ark1'!R701</f>
        <v>4938</v>
      </c>
      <c r="AD49" s="271">
        <f>+'Ark1'!AG701</f>
        <v>21.150292804521921</v>
      </c>
      <c r="AE49" s="271">
        <f>+'Ark1'!AH701</f>
        <v>0.30376670716889431</v>
      </c>
      <c r="AF49" s="55">
        <f>+'Ark1'!S701</f>
        <v>5.1828675577156735</v>
      </c>
      <c r="AG49" s="55">
        <f>+'Ark1'!T701</f>
        <v>4.7193195625759428</v>
      </c>
      <c r="AH49" s="155">
        <f>+'Ark1'!U701</f>
        <v>14.703201701093578</v>
      </c>
      <c r="AI49" s="155">
        <f>+'Ark1'!W701</f>
        <v>2.5516403402187122</v>
      </c>
      <c r="AJ49" s="74">
        <f>+'Ark1'!X701</f>
        <v>39.246658566221136</v>
      </c>
      <c r="AK49" s="74">
        <f>+'Ark1'!Y701</f>
        <v>14.763061968408262</v>
      </c>
      <c r="AL49" s="74">
        <f>+'Ark1'!Z701</f>
        <v>7.4672772590854093</v>
      </c>
      <c r="AM49" s="155">
        <f t="shared" si="2"/>
        <v>2.8368854764974838</v>
      </c>
      <c r="AN49" s="74">
        <f t="shared" si="3"/>
        <v>37.984615384615381</v>
      </c>
      <c r="AO49" s="47"/>
    </row>
    <row r="50" spans="23:41">
      <c r="W50" s="47"/>
      <c r="X50" s="53">
        <f>+'Ark1'!C702</f>
        <v>2018</v>
      </c>
      <c r="Y50" s="53">
        <f>+'Ark1'!I702</f>
        <v>80</v>
      </c>
      <c r="Z50" s="54" t="s">
        <v>7</v>
      </c>
      <c r="AA50" s="54" t="s">
        <v>6</v>
      </c>
      <c r="AB50" s="53">
        <f>+'Ark1'!Q702</f>
        <v>130</v>
      </c>
      <c r="AC50" s="74">
        <f>+'Ark1'!R702</f>
        <v>2566</v>
      </c>
      <c r="AD50" s="271">
        <f>+'Ark1'!AG702</f>
        <v>10.199589831591824</v>
      </c>
      <c r="AE50" s="271">
        <f>+'Ark1'!AH702</f>
        <v>2.8448947778643805</v>
      </c>
      <c r="AF50" s="55">
        <f>+'Ark1'!S702</f>
        <v>5.1297739672642244</v>
      </c>
      <c r="AG50" s="55">
        <f>+'Ark1'!T702</f>
        <v>4.6208106001558837</v>
      </c>
      <c r="AH50" s="155">
        <f>+'Ark1'!U702</f>
        <v>13.644972720187043</v>
      </c>
      <c r="AI50" s="155">
        <f>+'Ark1'!W702</f>
        <v>0.66250974279033514</v>
      </c>
      <c r="AJ50" s="74">
        <f>+'Ark1'!X702</f>
        <v>33.982852689010137</v>
      </c>
      <c r="AK50" s="74">
        <f>+'Ark1'!Y702</f>
        <v>11.535463756819953</v>
      </c>
      <c r="AL50" s="74">
        <f>+'Ark1'!Z702</f>
        <v>7.2613614084634754</v>
      </c>
      <c r="AM50" s="155">
        <f t="shared" si="2"/>
        <v>2.6599559370964032</v>
      </c>
      <c r="AN50" s="74">
        <f t="shared" si="3"/>
        <v>19.738461538461539</v>
      </c>
      <c r="AO50" s="47"/>
    </row>
    <row r="51" spans="23:41">
      <c r="W51" s="47"/>
      <c r="X51" s="53">
        <f>+'Ark1'!C703</f>
        <v>2018</v>
      </c>
      <c r="Y51" s="53">
        <f>+'Ark1'!I703</f>
        <v>81</v>
      </c>
      <c r="Z51" s="54" t="s">
        <v>7</v>
      </c>
      <c r="AA51" s="54" t="s">
        <v>3</v>
      </c>
      <c r="AB51" s="53">
        <f>+'Ark1'!Q703</f>
        <v>6</v>
      </c>
      <c r="AC51" s="74">
        <f>+'Ark1'!R703</f>
        <v>63</v>
      </c>
      <c r="AD51" s="271">
        <f>+'Ark1'!AG703</f>
        <v>0.19305024366366524</v>
      </c>
      <c r="AE51" s="271">
        <f>+'Ark1'!AH703</f>
        <v>0</v>
      </c>
      <c r="AF51" s="55">
        <f>+'Ark1'!S703</f>
        <v>5.4761904761904763</v>
      </c>
      <c r="AG51" s="55">
        <f>+'Ark1'!T703</f>
        <v>1.0952380952380951</v>
      </c>
      <c r="AH51" s="155">
        <f>+'Ark1'!U703</f>
        <v>10.519047619047615</v>
      </c>
      <c r="AI51" s="155">
        <f>+'Ark1'!W703</f>
        <v>0</v>
      </c>
      <c r="AJ51" s="74">
        <f>+'Ark1'!X703</f>
        <v>17.460317460317459</v>
      </c>
      <c r="AK51" s="74">
        <f>+'Ark1'!Y703</f>
        <v>4.7619047619047636</v>
      </c>
      <c r="AL51" s="74">
        <f>+'Ark1'!Z703</f>
        <v>5.6189830504764879</v>
      </c>
      <c r="AM51" s="155">
        <f t="shared" si="2"/>
        <v>1.9208695652173906</v>
      </c>
      <c r="AN51" s="74">
        <f t="shared" si="3"/>
        <v>10.5</v>
      </c>
      <c r="AO51" s="47"/>
    </row>
    <row r="52" spans="23:41">
      <c r="W52" s="47"/>
      <c r="X52" s="53">
        <f>+'Ark1'!C704</f>
        <v>2018</v>
      </c>
      <c r="Y52" s="53">
        <f>+'Ark1'!I704</f>
        <v>83</v>
      </c>
      <c r="Z52" s="54" t="s">
        <v>7</v>
      </c>
      <c r="AA52" s="54" t="s">
        <v>434</v>
      </c>
      <c r="AB52" s="53">
        <f>+'Ark1'!Q704</f>
        <v>186</v>
      </c>
      <c r="AC52" s="74">
        <f>+'Ark1'!R704</f>
        <v>7134</v>
      </c>
      <c r="AD52" s="271">
        <f>+'Ark1'!AG704</f>
        <v>24.076980525230024</v>
      </c>
      <c r="AE52" s="271">
        <f>+'Ark1'!AH704</f>
        <v>0.42052144659377622</v>
      </c>
      <c r="AF52" s="55">
        <f>+'Ark1'!S704</f>
        <v>5.191056910569106</v>
      </c>
      <c r="AG52" s="55">
        <f>+'Ark1'!T704</f>
        <v>4.3608074011774596</v>
      </c>
      <c r="AH52" s="155">
        <f>+'Ark1'!U704</f>
        <v>11.585520044855596</v>
      </c>
      <c r="AI52" s="155">
        <f>+'Ark1'!W704</f>
        <v>1.163442668909447</v>
      </c>
      <c r="AJ52" s="74">
        <f>+'Ark1'!X704</f>
        <v>25.427530137370344</v>
      </c>
      <c r="AK52" s="74">
        <f>+'Ark1'!Y704</f>
        <v>8.6907765629380425</v>
      </c>
      <c r="AL52" s="74">
        <f>+'Ark1'!Z704</f>
        <v>7.3821764057906316</v>
      </c>
      <c r="AM52" s="155">
        <f t="shared" si="2"/>
        <v>2.2318229687035838</v>
      </c>
      <c r="AN52" s="74">
        <f t="shared" si="3"/>
        <v>38.354838709677416</v>
      </c>
      <c r="AO52" s="47"/>
    </row>
    <row r="53" spans="23:41">
      <c r="W53" s="47"/>
      <c r="X53">
        <f>+'Ark1'!C705</f>
        <v>2017</v>
      </c>
      <c r="Y53">
        <f>+'Ark1'!I705</f>
        <v>6</v>
      </c>
      <c r="Z53" s="3" t="s">
        <v>74</v>
      </c>
      <c r="AA53" s="3" t="s">
        <v>433</v>
      </c>
      <c r="AB53">
        <f>+'Ark1'!Q705</f>
        <v>132</v>
      </c>
      <c r="AC53" s="11">
        <f>+'Ark1'!R705</f>
        <v>5888</v>
      </c>
      <c r="AD53" s="202">
        <f>+'Ark1'!AG705</f>
        <v>17.823350841292037</v>
      </c>
      <c r="AE53" s="202">
        <f>+'Ark1'!AH705</f>
        <v>0.1358695652173913</v>
      </c>
      <c r="AF53" s="1">
        <f>+'Ark1'!S705</f>
        <v>5.0614809782608692</v>
      </c>
      <c r="AG53" s="1">
        <f>+'Ark1'!T705</f>
        <v>4.8456182065217392</v>
      </c>
      <c r="AH53" s="92">
        <f>+'Ark1'!U705</f>
        <v>10.378396739130457</v>
      </c>
      <c r="AI53" s="92">
        <f>+'Ark1'!W705</f>
        <v>1.0869565217391304</v>
      </c>
      <c r="AJ53" s="11">
        <f>+'Ark1'!X705</f>
        <v>20.737092391304344</v>
      </c>
      <c r="AK53" s="11">
        <f>+'Ark1'!Y705</f>
        <v>6.0971467391304346</v>
      </c>
      <c r="AL53" s="11">
        <f>+'Ark1'!Z705</f>
        <v>6.8696944951524506</v>
      </c>
      <c r="AM53" s="92">
        <f t="shared" si="2"/>
        <v>2.0504664116502291</v>
      </c>
      <c r="AN53" s="11">
        <f t="shared" si="3"/>
        <v>44.606060606060609</v>
      </c>
      <c r="AO53" s="47"/>
    </row>
    <row r="54" spans="23:41">
      <c r="W54" s="47"/>
      <c r="X54">
        <f>+'Ark1'!C706</f>
        <v>2017</v>
      </c>
      <c r="Y54">
        <f>+'Ark1'!I706</f>
        <v>24</v>
      </c>
      <c r="Z54" s="3" t="s">
        <v>74</v>
      </c>
      <c r="AA54" s="3" t="s">
        <v>106</v>
      </c>
      <c r="AB54">
        <f>+'Ark1'!Q706</f>
        <v>194</v>
      </c>
      <c r="AC54" s="11">
        <f>+'Ark1'!R706</f>
        <v>7382</v>
      </c>
      <c r="AD54" s="202">
        <f>+'Ark1'!AG706</f>
        <v>26.941499228825379</v>
      </c>
      <c r="AE54" s="202">
        <f>+'Ark1'!AH706</f>
        <v>0.32511514494716875</v>
      </c>
      <c r="AF54" s="1">
        <f>+'Ark1'!S706</f>
        <v>4.5551341099972911</v>
      </c>
      <c r="AG54" s="1">
        <f>+'Ark1'!T706</f>
        <v>4.592386887022486</v>
      </c>
      <c r="AH54" s="92">
        <f>+'Ark1'!U706</f>
        <v>12.512855594689803</v>
      </c>
      <c r="AI54" s="92">
        <f>+'Ark1'!W706</f>
        <v>1.6120292603630453</v>
      </c>
      <c r="AJ54" s="11">
        <f>+'Ark1'!X706</f>
        <v>32.416689244107303</v>
      </c>
      <c r="AK54" s="11">
        <f>+'Ark1'!Y706</f>
        <v>11.636412896234084</v>
      </c>
      <c r="AL54" s="11">
        <f>+'Ark1'!Z706</f>
        <v>7.99731116765044</v>
      </c>
      <c r="AM54" s="92">
        <f t="shared" si="2"/>
        <v>2.7469785285196013</v>
      </c>
      <c r="AN54" s="11">
        <f t="shared" si="3"/>
        <v>38.051546391752581</v>
      </c>
      <c r="AO54" s="47"/>
    </row>
    <row r="55" spans="23:41">
      <c r="W55" s="47"/>
      <c r="X55">
        <f>+'Ark1'!C707</f>
        <v>2017</v>
      </c>
      <c r="Y55">
        <f>+'Ark1'!I707</f>
        <v>49</v>
      </c>
      <c r="Z55" s="3" t="s">
        <v>74</v>
      </c>
      <c r="AA55" s="3" t="s">
        <v>107</v>
      </c>
      <c r="AB55">
        <f>+'Ark1'!Q707</f>
        <v>127</v>
      </c>
      <c r="AC55" s="11">
        <f>+'Ark1'!R707</f>
        <v>4841</v>
      </c>
      <c r="AD55" s="202">
        <f>+'Ark1'!AG707</f>
        <v>21.085005378388928</v>
      </c>
      <c r="AE55" s="202">
        <f>+'Ark1'!AH707</f>
        <v>0.18591200165255112</v>
      </c>
      <c r="AF55" s="1">
        <f>+'Ark1'!S707</f>
        <v>4.7957033670729192</v>
      </c>
      <c r="AG55" s="1">
        <f>+'Ark1'!T707</f>
        <v>4.5042346622598641</v>
      </c>
      <c r="AH55" s="92">
        <f>+'Ark1'!U707</f>
        <v>14.933009708737893</v>
      </c>
      <c r="AI55" s="92">
        <f>+'Ark1'!W707</f>
        <v>2.6234249122082209</v>
      </c>
      <c r="AJ55" s="11">
        <f>+'Ark1'!X707</f>
        <v>42.511877711216691</v>
      </c>
      <c r="AK55" s="11">
        <f>+'Ark1'!Y707</f>
        <v>16.195001032844452</v>
      </c>
      <c r="AL55" s="11">
        <f>+'Ark1'!Z707</f>
        <v>7.7340303316005468</v>
      </c>
      <c r="AM55" s="92">
        <f t="shared" si="2"/>
        <v>3.1138309786354297</v>
      </c>
      <c r="AN55" s="11">
        <f t="shared" si="3"/>
        <v>38.118110236220474</v>
      </c>
      <c r="AO55" s="47"/>
    </row>
    <row r="56" spans="23:41">
      <c r="W56" s="47"/>
      <c r="X56">
        <f>+'Ark1'!C708</f>
        <v>2017</v>
      </c>
      <c r="Y56">
        <f>+'Ark1'!I708</f>
        <v>80</v>
      </c>
      <c r="Z56" s="3" t="s">
        <v>7</v>
      </c>
      <c r="AA56" s="3" t="s">
        <v>6</v>
      </c>
      <c r="AB56">
        <f>+'Ark1'!Q708</f>
        <v>132</v>
      </c>
      <c r="AC56" s="11">
        <f>+'Ark1'!R708</f>
        <v>2628</v>
      </c>
      <c r="AD56" s="202">
        <f>+'Ark1'!AG708</f>
        <v>10.237051616200036</v>
      </c>
      <c r="AE56" s="202">
        <f>+'Ark1'!AH708</f>
        <v>2.8919330289193304</v>
      </c>
      <c r="AF56" s="1">
        <f>+'Ark1'!S708</f>
        <v>4.812404870624051</v>
      </c>
      <c r="AG56" s="1">
        <f>+'Ark1'!T708</f>
        <v>4.0494672754946723</v>
      </c>
      <c r="AH56" s="92">
        <f>+'Ark1'!U708</f>
        <v>13.355441400304436</v>
      </c>
      <c r="AI56" s="92">
        <f>+'Ark1'!W708</f>
        <v>0.60882800608827992</v>
      </c>
      <c r="AJ56" s="11">
        <f>+'Ark1'!X708</f>
        <v>32.496194824961954</v>
      </c>
      <c r="AK56" s="11">
        <f>+'Ark1'!Y708</f>
        <v>10.578386605783864</v>
      </c>
      <c r="AL56" s="11">
        <f>+'Ark1'!Z708</f>
        <v>7.2401550273724125</v>
      </c>
      <c r="AM56" s="92">
        <f t="shared" si="2"/>
        <v>2.7752115126116896</v>
      </c>
      <c r="AN56" s="11">
        <f t="shared" si="3"/>
        <v>19.90909090909091</v>
      </c>
      <c r="AO56" s="47"/>
    </row>
    <row r="57" spans="23:41">
      <c r="W57" s="47"/>
      <c r="X57">
        <f>+'Ark1'!C709</f>
        <v>2017</v>
      </c>
      <c r="Y57">
        <f>+'Ark1'!I709</f>
        <v>81</v>
      </c>
      <c r="Z57" s="3" t="s">
        <v>7</v>
      </c>
      <c r="AA57" s="3" t="s">
        <v>3</v>
      </c>
      <c r="AB57">
        <f>+'Ark1'!Q709</f>
        <v>7</v>
      </c>
      <c r="AC57" s="11">
        <f>+'Ark1'!R709</f>
        <v>131</v>
      </c>
      <c r="AD57" s="202">
        <f>+'Ark1'!AG709</f>
        <v>0.46955901877652689</v>
      </c>
      <c r="AE57" s="202">
        <f>+'Ark1'!AH709</f>
        <v>0</v>
      </c>
      <c r="AF57" s="1">
        <f>+'Ark1'!S709</f>
        <v>6.9923664122137428</v>
      </c>
      <c r="AG57" s="1">
        <f>+'Ark1'!T709</f>
        <v>0</v>
      </c>
      <c r="AH57" s="92">
        <f>+'Ark1'!U709</f>
        <v>12.289312977099241</v>
      </c>
      <c r="AI57" s="92">
        <f>+'Ark1'!W709</f>
        <v>0</v>
      </c>
      <c r="AJ57" s="11">
        <f>+'Ark1'!X709</f>
        <v>12.977099236641219</v>
      </c>
      <c r="AK57" s="11">
        <f>+'Ark1'!Y709</f>
        <v>4.5801526717557248</v>
      </c>
      <c r="AL57" s="11">
        <f>+'Ark1'!Z709</f>
        <v>5.5380743464611308</v>
      </c>
      <c r="AM57" s="92">
        <f t="shared" si="2"/>
        <v>1.7575327510917031</v>
      </c>
      <c r="AN57" s="11">
        <f t="shared" si="3"/>
        <v>18.714285714285715</v>
      </c>
      <c r="AO57" s="47"/>
    </row>
    <row r="58" spans="23:41">
      <c r="W58" s="47"/>
      <c r="X58">
        <f>+'Ark1'!C710</f>
        <v>2017</v>
      </c>
      <c r="Y58">
        <f>+'Ark1'!I710</f>
        <v>83</v>
      </c>
      <c r="Z58" s="3" t="s">
        <v>7</v>
      </c>
      <c r="AA58" s="3" t="s">
        <v>434</v>
      </c>
      <c r="AB58">
        <f>+'Ark1'!Q710</f>
        <v>181</v>
      </c>
      <c r="AC58" s="11">
        <f>+'Ark1'!R710</f>
        <v>6841</v>
      </c>
      <c r="AD58" s="202">
        <f>+'Ark1'!AG710</f>
        <v>23.443533916517087</v>
      </c>
      <c r="AE58" s="202">
        <f>+'Ark1'!AH710</f>
        <v>0.71626955123519931</v>
      </c>
      <c r="AF58" s="1">
        <f>+'Ark1'!S710</f>
        <v>5.2946937582224809</v>
      </c>
      <c r="AG58" s="1">
        <f>+'Ark1'!T710</f>
        <v>4.3862008478292651</v>
      </c>
      <c r="AH58" s="92">
        <f>+'Ark1'!U710</f>
        <v>11.749305657067673</v>
      </c>
      <c r="AI58" s="92">
        <f>+'Ark1'!W710</f>
        <v>1.3740681186960968</v>
      </c>
      <c r="AJ58" s="11">
        <f>+'Ark1'!X710</f>
        <v>27.115918725332545</v>
      </c>
      <c r="AK58" s="11">
        <f>+'Ark1'!Y710</f>
        <v>9.3992106417190477</v>
      </c>
      <c r="AL58" s="11">
        <f>+'Ark1'!Z710</f>
        <v>7.5360543436980416</v>
      </c>
      <c r="AM58" s="92">
        <f t="shared" si="2"/>
        <v>2.2190718091714743</v>
      </c>
      <c r="AN58" s="11">
        <f t="shared" si="3"/>
        <v>37.795580110497241</v>
      </c>
      <c r="AO58" s="47"/>
    </row>
    <row r="59" spans="23:41">
      <c r="W59" s="47"/>
      <c r="X59" s="53">
        <f>+'Ark1'!C711</f>
        <v>2016</v>
      </c>
      <c r="Y59" s="53">
        <f>+'Ark1'!I711</f>
        <v>6</v>
      </c>
      <c r="Z59" s="54" t="s">
        <v>74</v>
      </c>
      <c r="AA59" s="54" t="s">
        <v>433</v>
      </c>
      <c r="AB59" s="53">
        <f>+'Ark1'!Q711</f>
        <v>120</v>
      </c>
      <c r="AC59" s="74">
        <f>+'Ark1'!R711</f>
        <v>4765</v>
      </c>
      <c r="AD59" s="271">
        <f>+'Ark1'!AG711</f>
        <v>17.827469325579877</v>
      </c>
      <c r="AE59" s="271">
        <f>+'Ark1'!AH711</f>
        <v>0.18887722980062965</v>
      </c>
      <c r="AF59" s="55">
        <f>+'Ark1'!S711</f>
        <v>5.3685204616998972</v>
      </c>
      <c r="AG59" s="55">
        <f>+'Ark1'!T711</f>
        <v>5.1070304302203562</v>
      </c>
      <c r="AH59" s="155">
        <f>+'Ark1'!U711</f>
        <v>10.897649527806921</v>
      </c>
      <c r="AI59" s="155">
        <f>+'Ark1'!W711</f>
        <v>1.5739769150052461</v>
      </c>
      <c r="AJ59" s="74">
        <f>+'Ark1'!X711</f>
        <v>22.077649527806926</v>
      </c>
      <c r="AK59" s="74">
        <f>+'Ark1'!Y711</f>
        <v>8.2896117523609654</v>
      </c>
      <c r="AL59" s="74">
        <f>+'Ark1'!Z711</f>
        <v>7.3033160068312348</v>
      </c>
      <c r="AM59" s="155">
        <f t="shared" si="2"/>
        <v>2.0299167350768133</v>
      </c>
      <c r="AN59" s="74">
        <f t="shared" si="3"/>
        <v>39.708333333333336</v>
      </c>
      <c r="AO59" s="47"/>
    </row>
    <row r="60" spans="23:41">
      <c r="W60" s="47"/>
      <c r="X60" s="53">
        <f>+'Ark1'!C712</f>
        <v>2016</v>
      </c>
      <c r="Y60" s="53">
        <f>+'Ark1'!I712</f>
        <v>24</v>
      </c>
      <c r="Z60" s="54" t="s">
        <v>74</v>
      </c>
      <c r="AA60" s="54" t="s">
        <v>106</v>
      </c>
      <c r="AB60" s="53">
        <f>+'Ark1'!Q712</f>
        <v>197</v>
      </c>
      <c r="AC60" s="74">
        <f>+'Ark1'!R712</f>
        <v>6303</v>
      </c>
      <c r="AD60" s="271">
        <f>+'Ark1'!AG712</f>
        <v>27.33021396478744</v>
      </c>
      <c r="AE60" s="271">
        <f>+'Ark1'!AH712</f>
        <v>0.23798191337458344</v>
      </c>
      <c r="AF60" s="55">
        <f>+'Ark1'!S712</f>
        <v>4.6577820085673487</v>
      </c>
      <c r="AG60" s="55">
        <f>+'Ark1'!T712</f>
        <v>4.4221799143265121</v>
      </c>
      <c r="AH60" s="155">
        <f>+'Ark1'!U712</f>
        <v>12.629953990163402</v>
      </c>
      <c r="AI60" s="155">
        <f>+'Ark1'!W712</f>
        <v>1.0153894970648898</v>
      </c>
      <c r="AJ60" s="74">
        <f>+'Ark1'!X712</f>
        <v>32.825638584800885</v>
      </c>
      <c r="AK60" s="74">
        <f>+'Ark1'!Y712</f>
        <v>11.914961129620821</v>
      </c>
      <c r="AL60" s="74">
        <f>+'Ark1'!Z712</f>
        <v>8.0663019300282475</v>
      </c>
      <c r="AM60" s="155">
        <f t="shared" si="2"/>
        <v>2.7115811703794512</v>
      </c>
      <c r="AN60" s="74">
        <f t="shared" si="3"/>
        <v>31.99492385786802</v>
      </c>
      <c r="AO60" s="47"/>
    </row>
    <row r="61" spans="23:41">
      <c r="W61" s="47"/>
      <c r="X61" s="53">
        <f>+'Ark1'!C713</f>
        <v>2016</v>
      </c>
      <c r="Y61" s="53">
        <f>+'Ark1'!I713</f>
        <v>49</v>
      </c>
      <c r="Z61" s="54" t="s">
        <v>74</v>
      </c>
      <c r="AA61" s="54" t="s">
        <v>107</v>
      </c>
      <c r="AB61" s="53">
        <f>+'Ark1'!Q713</f>
        <v>117</v>
      </c>
      <c r="AC61" s="74">
        <f>+'Ark1'!R713</f>
        <v>3512</v>
      </c>
      <c r="AD61" s="271">
        <f>+'Ark1'!AG713</f>
        <v>19.9616584768651</v>
      </c>
      <c r="AE61" s="271">
        <f>+'Ark1'!AH713</f>
        <v>0.31321184510250571</v>
      </c>
      <c r="AF61" s="55">
        <f>+'Ark1'!S713</f>
        <v>4.8678815489749443</v>
      </c>
      <c r="AG61" s="55">
        <f>+'Ark1'!T713</f>
        <v>4.7796127562642363</v>
      </c>
      <c r="AH61" s="155">
        <f>+'Ark1'!U713</f>
        <v>16.555723234624107</v>
      </c>
      <c r="AI61" s="155">
        <f>+'Ark1'!W713</f>
        <v>4.3564920273348502</v>
      </c>
      <c r="AJ61" s="74">
        <f>+'Ark1'!X713</f>
        <v>50.5979498861048</v>
      </c>
      <c r="AK61" s="74">
        <f>+'Ark1'!Y713</f>
        <v>21.440774487471529</v>
      </c>
      <c r="AL61" s="74">
        <f>+'Ark1'!Z713</f>
        <v>7.7885824999471183</v>
      </c>
      <c r="AM61" s="155">
        <f t="shared" si="2"/>
        <v>3.4010119326158077</v>
      </c>
      <c r="AN61" s="74">
        <f t="shared" si="3"/>
        <v>30.017094017094017</v>
      </c>
      <c r="AO61" s="47"/>
    </row>
    <row r="62" spans="23:41">
      <c r="W62" s="47"/>
      <c r="X62" s="53">
        <f>+'Ark1'!C714</f>
        <v>2016</v>
      </c>
      <c r="Y62" s="53">
        <f>+'Ark1'!I714</f>
        <v>80</v>
      </c>
      <c r="Z62" s="54" t="s">
        <v>7</v>
      </c>
      <c r="AA62" s="54" t="s">
        <v>6</v>
      </c>
      <c r="AB62" s="53">
        <f>+'Ark1'!Q714</f>
        <v>135</v>
      </c>
      <c r="AC62" s="74">
        <f>+'Ark1'!R714</f>
        <v>2490</v>
      </c>
      <c r="AD62" s="271">
        <f>+'Ark1'!AG714</f>
        <v>11.597898769178055</v>
      </c>
      <c r="AE62" s="271">
        <f>+'Ark1'!AH714</f>
        <v>2.2489959839357434</v>
      </c>
      <c r="AF62" s="55">
        <f>+'Ark1'!S714</f>
        <v>4.9200803212851412</v>
      </c>
      <c r="AG62" s="55">
        <f>+'Ark1'!T714</f>
        <v>4.2783132530120485</v>
      </c>
      <c r="AH62" s="155">
        <f>+'Ark1'!U714</f>
        <v>13.567068273092362</v>
      </c>
      <c r="AI62" s="155">
        <f>+'Ark1'!W714</f>
        <v>0.44176706827309253</v>
      </c>
      <c r="AJ62" s="74">
        <f>+'Ark1'!X714</f>
        <v>37.028112449799195</v>
      </c>
      <c r="AK62" s="74">
        <f>+'Ark1'!Y714</f>
        <v>10.923694779116468</v>
      </c>
      <c r="AL62" s="74">
        <f>+'Ark1'!Z714</f>
        <v>7.5064999838398254</v>
      </c>
      <c r="AM62" s="155">
        <f t="shared" si="2"/>
        <v>2.7574891845563609</v>
      </c>
      <c r="AN62" s="74">
        <f t="shared" si="3"/>
        <v>18.444444444444443</v>
      </c>
      <c r="AO62" s="47"/>
    </row>
    <row r="63" spans="23:41">
      <c r="W63" s="47"/>
      <c r="X63" s="53">
        <f>+'Ark1'!C715</f>
        <v>2016</v>
      </c>
      <c r="Y63" s="53">
        <f>+'Ark1'!I715</f>
        <v>81</v>
      </c>
      <c r="Z63" s="54" t="s">
        <v>7</v>
      </c>
      <c r="AA63" s="54" t="s">
        <v>3</v>
      </c>
      <c r="AB63" s="53">
        <f>+'Ark1'!Q715</f>
        <v>6</v>
      </c>
      <c r="AC63" s="74">
        <f>+'Ark1'!R715</f>
        <v>217</v>
      </c>
      <c r="AD63" s="271">
        <f>+'Ark1'!AG715</f>
        <v>0.95970535253568034</v>
      </c>
      <c r="AE63" s="271">
        <f>+'Ark1'!AH715</f>
        <v>0</v>
      </c>
      <c r="AF63" s="55">
        <f>+'Ark1'!S715</f>
        <v>6.9493087557603692</v>
      </c>
      <c r="AG63" s="55">
        <f>+'Ark1'!T715</f>
        <v>0</v>
      </c>
      <c r="AH63" s="155">
        <f>+'Ark1'!U715</f>
        <v>12.88202764976959</v>
      </c>
      <c r="AI63" s="155">
        <f>+'Ark1'!W715</f>
        <v>0</v>
      </c>
      <c r="AJ63" s="74">
        <f>+'Ark1'!X715</f>
        <v>12.44239631336406</v>
      </c>
      <c r="AK63" s="74">
        <f>+'Ark1'!Y715</f>
        <v>3.2258064516129026</v>
      </c>
      <c r="AL63" s="74">
        <f>+'Ark1'!Z715</f>
        <v>4.0367664592145989</v>
      </c>
      <c r="AM63" s="155">
        <f t="shared" si="2"/>
        <v>1.8537135278514594</v>
      </c>
      <c r="AN63" s="74">
        <f t="shared" si="3"/>
        <v>36.166666666666664</v>
      </c>
      <c r="AO63" s="47"/>
    </row>
    <row r="64" spans="23:41">
      <c r="W64" s="47"/>
      <c r="X64" s="53">
        <f>+'Ark1'!C716</f>
        <v>2016</v>
      </c>
      <c r="Y64" s="53">
        <f>+'Ark1'!I716</f>
        <v>83</v>
      </c>
      <c r="Z64" s="54" t="s">
        <v>7</v>
      </c>
      <c r="AA64" s="54" t="s">
        <v>434</v>
      </c>
      <c r="AB64" s="53">
        <f>+'Ark1'!Q716</f>
        <v>154</v>
      </c>
      <c r="AC64" s="74">
        <f>+'Ark1'!R716</f>
        <v>5794</v>
      </c>
      <c r="AD64" s="271">
        <f>+'Ark1'!AG716</f>
        <v>22.323054111053835</v>
      </c>
      <c r="AE64" s="271">
        <f>+'Ark1'!AH716</f>
        <v>0.34518467380048329</v>
      </c>
      <c r="AF64" s="55">
        <f>+'Ark1'!S716</f>
        <v>5.4680704176734549</v>
      </c>
      <c r="AG64" s="55">
        <f>+'Ark1'!T716</f>
        <v>4.2233344839489124</v>
      </c>
      <c r="AH64" s="155">
        <f>+'Ark1'!U716</f>
        <v>11.222281670693844</v>
      </c>
      <c r="AI64" s="155">
        <f>+'Ark1'!W716</f>
        <v>1.0010355540214015</v>
      </c>
      <c r="AJ64" s="74">
        <f>+'Ark1'!X716</f>
        <v>25.043148084225059</v>
      </c>
      <c r="AK64" s="74">
        <f>+'Ark1'!Y716</f>
        <v>10.614428719364861</v>
      </c>
      <c r="AL64" s="74">
        <f>+'Ark1'!Z716</f>
        <v>7.8753294218710526</v>
      </c>
      <c r="AM64" s="155">
        <f t="shared" si="2"/>
        <v>2.0523293983965702</v>
      </c>
      <c r="AN64" s="74">
        <f t="shared" si="3"/>
        <v>37.623376623376622</v>
      </c>
      <c r="AO64" s="47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30:50">
      <c r="AD129"/>
      <c r="AE129"/>
      <c r="AH129"/>
      <c r="AI129"/>
      <c r="AJ129"/>
      <c r="AK129"/>
      <c r="AL129"/>
      <c r="AM129"/>
      <c r="AN129"/>
    </row>
    <row r="130" spans="30:50">
      <c r="AD130"/>
      <c r="AE130"/>
      <c r="AH130"/>
      <c r="AI130"/>
      <c r="AJ130"/>
      <c r="AK130"/>
      <c r="AL130"/>
      <c r="AM130"/>
      <c r="AN130"/>
    </row>
    <row r="131" spans="30:50">
      <c r="AD131"/>
      <c r="AE131"/>
      <c r="AH131"/>
      <c r="AI131"/>
      <c r="AJ131"/>
      <c r="AK131"/>
      <c r="AL131"/>
      <c r="AM131"/>
      <c r="AN131"/>
    </row>
    <row r="132" spans="30:50">
      <c r="AD132"/>
      <c r="AE132"/>
      <c r="AH132"/>
      <c r="AI132"/>
      <c r="AJ132"/>
      <c r="AK132"/>
      <c r="AL132"/>
      <c r="AM132"/>
      <c r="AN132"/>
    </row>
    <row r="133" spans="30:50">
      <c r="AD133"/>
      <c r="AE133"/>
      <c r="AH133"/>
      <c r="AI133"/>
      <c r="AJ133"/>
      <c r="AK133"/>
      <c r="AL133"/>
      <c r="AM133"/>
      <c r="AN133"/>
      <c r="AQ133" s="1"/>
      <c r="AR133" s="1"/>
      <c r="AS133" s="1"/>
      <c r="AT133" s="1"/>
      <c r="AU133" s="1"/>
      <c r="AW133" s="13"/>
      <c r="AX133" s="13"/>
    </row>
    <row r="134" spans="30:50">
      <c r="AG134" s="3"/>
      <c r="AH134" s="58"/>
      <c r="AI134" s="58"/>
      <c r="AJ134" s="16"/>
      <c r="AK134" s="202"/>
      <c r="AL134" s="16"/>
      <c r="AN134" s="16"/>
      <c r="AO134" s="1"/>
      <c r="AP134" s="1"/>
      <c r="AQ134" s="1"/>
      <c r="AR134" s="1"/>
      <c r="AS134" s="1"/>
      <c r="AT134" s="1"/>
      <c r="AU134" s="1"/>
      <c r="AW134" s="13"/>
      <c r="AX134" s="13"/>
    </row>
    <row r="135" spans="30:50">
      <c r="AG135" s="3"/>
      <c r="AH135" s="58"/>
      <c r="AI135" s="58"/>
      <c r="AJ135" s="16"/>
      <c r="AK135" s="202"/>
      <c r="AL135" s="16"/>
      <c r="AN135" s="16"/>
      <c r="AO135" s="1"/>
      <c r="AP135" s="1"/>
      <c r="AQ135" s="1"/>
      <c r="AR135" s="1"/>
      <c r="AS135" s="1"/>
      <c r="AT135" s="1"/>
      <c r="AU135" s="1"/>
      <c r="AW135" s="13"/>
      <c r="AX135" s="13"/>
    </row>
    <row r="136" spans="30:50">
      <c r="AG136" s="3"/>
      <c r="AH136" s="58"/>
      <c r="AI136" s="58"/>
      <c r="AJ136" s="16"/>
      <c r="AK136" s="202"/>
      <c r="AL136" s="16"/>
      <c r="AN136" s="16"/>
      <c r="AO136" s="1"/>
      <c r="AP136" s="1"/>
      <c r="AQ136" s="1"/>
      <c r="AR136" s="1"/>
      <c r="AS136" s="1"/>
      <c r="AT136" s="1"/>
      <c r="AU136" s="1"/>
      <c r="AW136" s="13"/>
      <c r="AX136" s="13"/>
    </row>
    <row r="137" spans="30:50">
      <c r="AG137" s="3"/>
      <c r="AH137" s="58"/>
      <c r="AI137" s="58"/>
      <c r="AJ137" s="16"/>
      <c r="AK137" s="202"/>
      <c r="AL137" s="16"/>
      <c r="AN137" s="16"/>
      <c r="AO137" s="1"/>
      <c r="AP137" s="1"/>
      <c r="AQ137" s="1"/>
      <c r="AR137" s="1"/>
      <c r="AS137" s="1"/>
      <c r="AT137" s="1"/>
      <c r="AU137" s="1"/>
      <c r="AW137" s="13"/>
      <c r="AX137" s="13"/>
    </row>
    <row r="138" spans="30:50">
      <c r="AG138" s="3"/>
      <c r="AH138" s="58"/>
      <c r="AI138" s="58"/>
      <c r="AJ138" s="16"/>
      <c r="AK138" s="202"/>
      <c r="AL138" s="16"/>
      <c r="AN138" s="16"/>
      <c r="AO138" s="1"/>
      <c r="AP138" s="1"/>
      <c r="AQ138" s="1"/>
      <c r="AR138" s="1"/>
      <c r="AS138" s="1"/>
      <c r="AT138" s="1"/>
      <c r="AU138" s="1"/>
      <c r="AW138" s="13"/>
      <c r="AX138" s="13"/>
    </row>
    <row r="139" spans="30:50">
      <c r="AG139" s="3"/>
      <c r="AH139" s="58"/>
      <c r="AI139" s="58"/>
      <c r="AJ139" s="16"/>
      <c r="AK139" s="202"/>
      <c r="AL139" s="16"/>
      <c r="AN139" s="16"/>
      <c r="AO139" s="1"/>
      <c r="AP139" s="1"/>
      <c r="AQ139" s="1"/>
      <c r="AR139" s="1"/>
      <c r="AS139" s="1"/>
      <c r="AT139" s="1"/>
      <c r="AU139" s="1"/>
      <c r="AW139" s="13"/>
      <c r="AX139" s="13"/>
    </row>
    <row r="140" spans="30:50">
      <c r="AG140" s="3"/>
      <c r="AH140" s="58"/>
      <c r="AI140" s="58"/>
      <c r="AJ140" s="16"/>
      <c r="AK140" s="202"/>
      <c r="AL140" s="16"/>
      <c r="AN140" s="16"/>
      <c r="AO140" s="1"/>
      <c r="AP140" s="1"/>
      <c r="AQ140" s="1"/>
      <c r="AR140" s="1"/>
      <c r="AS140" s="1"/>
      <c r="AT140" s="1"/>
      <c r="AU140" s="1"/>
      <c r="AW140" s="13"/>
      <c r="AX140" s="13"/>
    </row>
    <row r="141" spans="30:50">
      <c r="AG141" s="3"/>
      <c r="AH141" s="58"/>
      <c r="AI141" s="58"/>
      <c r="AJ141" s="16"/>
      <c r="AK141" s="202"/>
      <c r="AL141" s="16"/>
      <c r="AN141" s="16"/>
      <c r="AO141" s="1"/>
      <c r="AP141" s="1"/>
      <c r="AQ141" s="1"/>
      <c r="AR141" s="1"/>
      <c r="AS141" s="1"/>
      <c r="AT141" s="1"/>
      <c r="AU141" s="1"/>
      <c r="AW141" s="13"/>
      <c r="AX141" s="13"/>
    </row>
    <row r="142" spans="30:50">
      <c r="AG142" s="3"/>
      <c r="AH142" s="58"/>
      <c r="AI142" s="58"/>
      <c r="AJ142" s="16"/>
      <c r="AK142" s="202"/>
      <c r="AL142" s="16"/>
      <c r="AN142" s="16"/>
      <c r="AO142" s="1"/>
      <c r="AP142" s="1"/>
      <c r="AQ142" s="1"/>
      <c r="AR142" s="1"/>
      <c r="AS142" s="1"/>
      <c r="AT142" s="1"/>
      <c r="AU142" s="1"/>
      <c r="AW142" s="13"/>
      <c r="AX142" s="13"/>
    </row>
    <row r="143" spans="30:50">
      <c r="AG143" s="3"/>
      <c r="AH143" s="58"/>
      <c r="AI143" s="58"/>
      <c r="AJ143" s="16"/>
      <c r="AK143" s="202"/>
      <c r="AL143" s="16"/>
      <c r="AN143" s="16"/>
      <c r="AO143" s="1"/>
      <c r="AP143" s="1"/>
      <c r="AQ143" s="1"/>
      <c r="AR143" s="1"/>
      <c r="AS143" s="1"/>
      <c r="AT143" s="1"/>
      <c r="AU143" s="1"/>
      <c r="AW143" s="13"/>
      <c r="AX143" s="13"/>
    </row>
    <row r="144" spans="30:50">
      <c r="AG144" s="3"/>
      <c r="AH144" s="58"/>
      <c r="AI144" s="58"/>
      <c r="AJ144" s="16"/>
      <c r="AK144" s="202"/>
      <c r="AL144" s="16"/>
      <c r="AN144" s="16"/>
      <c r="AO144" s="1"/>
      <c r="AP144" s="1"/>
      <c r="AQ144" s="1"/>
      <c r="AR144" s="1"/>
      <c r="AS144" s="1"/>
      <c r="AT144" s="1"/>
      <c r="AU144" s="1"/>
      <c r="AW144" s="13"/>
      <c r="AX144" s="13"/>
    </row>
    <row r="145" spans="16:50">
      <c r="AG145" s="3"/>
      <c r="AH145" s="58"/>
      <c r="AI145" s="58"/>
      <c r="AJ145" s="16"/>
      <c r="AK145" s="202"/>
      <c r="AL145" s="16"/>
      <c r="AN145" s="16"/>
      <c r="AO145" s="1"/>
      <c r="AP145" s="1"/>
      <c r="AQ145" s="1"/>
      <c r="AR145" s="1"/>
      <c r="AS145" s="1"/>
      <c r="AT145" s="1"/>
      <c r="AU145" s="1"/>
      <c r="AW145" s="13"/>
      <c r="AX145" s="13"/>
    </row>
    <row r="146" spans="16:50">
      <c r="AG146" s="3"/>
      <c r="AH146" s="58"/>
      <c r="AI146" s="58"/>
      <c r="AJ146" s="16"/>
      <c r="AK146" s="202"/>
      <c r="AL146" s="16"/>
      <c r="AN146" s="16"/>
      <c r="AO146" s="1"/>
      <c r="AP146" s="1"/>
      <c r="AQ146" s="1"/>
      <c r="AR146" s="1"/>
      <c r="AS146" s="1"/>
      <c r="AT146" s="1"/>
      <c r="AU146" s="1"/>
      <c r="AW146" s="13"/>
      <c r="AX146" s="13"/>
    </row>
    <row r="147" spans="16:50">
      <c r="AW147" s="13"/>
      <c r="AX147" s="13"/>
    </row>
    <row r="148" spans="16:50">
      <c r="P148" s="3" t="s">
        <v>637</v>
      </c>
      <c r="AW148" s="13"/>
      <c r="AX148" s="13"/>
    </row>
    <row r="149" spans="16:50">
      <c r="AG149" s="3"/>
      <c r="AH149" s="58"/>
      <c r="AI149" s="58"/>
      <c r="AJ149" s="16"/>
      <c r="AK149" s="202"/>
      <c r="AL149" s="16"/>
      <c r="AN149" s="16"/>
      <c r="AO149" s="1"/>
      <c r="AP149" s="1"/>
      <c r="AQ149" s="1"/>
      <c r="AR149" s="1"/>
      <c r="AS149" s="1"/>
      <c r="AT149" s="1"/>
      <c r="AU149" s="1"/>
      <c r="AW149" s="13"/>
      <c r="AX149" s="13"/>
    </row>
    <row r="150" spans="16:50">
      <c r="AG150" s="3"/>
      <c r="AH150" s="58"/>
      <c r="AI150" s="58"/>
      <c r="AJ150" s="16"/>
      <c r="AK150" s="202"/>
      <c r="AL150" s="16"/>
      <c r="AN150" s="16"/>
      <c r="AO150" s="1"/>
      <c r="AP150" s="1"/>
      <c r="AQ150" s="1"/>
      <c r="AR150" s="1"/>
      <c r="AS150" s="1"/>
      <c r="AT150" s="1"/>
      <c r="AU150" s="1"/>
      <c r="AW150" s="13"/>
      <c r="AX150" s="13"/>
    </row>
    <row r="151" spans="16:50">
      <c r="AG151" s="3"/>
      <c r="AH151" s="58"/>
      <c r="AI151" s="58"/>
      <c r="AJ151" s="16"/>
      <c r="AK151" s="202"/>
      <c r="AL151" s="16"/>
      <c r="AN151" s="16"/>
      <c r="AO151" s="1"/>
      <c r="AP151" s="1"/>
      <c r="AQ151" s="1"/>
      <c r="AR151" s="1"/>
      <c r="AS151" s="1"/>
      <c r="AT151" s="1"/>
      <c r="AU151" s="1"/>
      <c r="AW151" s="13"/>
      <c r="AX151" s="13"/>
    </row>
    <row r="152" spans="16:50">
      <c r="AG152" s="3"/>
      <c r="AH152" s="58"/>
      <c r="AI152" s="58"/>
      <c r="AJ152" s="16"/>
      <c r="AK152" s="202"/>
      <c r="AL152" s="16"/>
      <c r="AN152" s="16"/>
      <c r="AO152" s="1"/>
      <c r="AP152" s="1"/>
      <c r="AQ152" s="1"/>
      <c r="AR152" s="1"/>
      <c r="AS152" s="1"/>
      <c r="AT152" s="1"/>
      <c r="AU152" s="1"/>
    </row>
    <row r="153" spans="16:50">
      <c r="AG153" s="3"/>
      <c r="AH153" s="58"/>
      <c r="AI153" s="58"/>
      <c r="AJ153" s="16"/>
      <c r="AK153" s="202"/>
      <c r="AL153" s="16"/>
      <c r="AN153" s="16"/>
      <c r="AO153" s="1"/>
      <c r="AP153" s="1"/>
      <c r="AQ153" s="1"/>
      <c r="AR153" s="1"/>
      <c r="AS153" s="1"/>
      <c r="AT153" s="1"/>
      <c r="AU153" s="1"/>
    </row>
    <row r="154" spans="16:50">
      <c r="AG154" s="3"/>
      <c r="AH154" s="58"/>
      <c r="AI154" s="58"/>
      <c r="AJ154" s="16"/>
      <c r="AK154" s="202"/>
      <c r="AL154" s="16"/>
      <c r="AN154" s="16"/>
      <c r="AO154" s="1"/>
      <c r="AP154" s="1"/>
      <c r="AQ154" s="1"/>
      <c r="AR154" s="1"/>
      <c r="AS154" s="1"/>
      <c r="AT154" s="1"/>
      <c r="AU154" s="1"/>
    </row>
    <row r="155" spans="16:50">
      <c r="AG155" s="3"/>
      <c r="AH155" s="58"/>
      <c r="AI155" s="58"/>
      <c r="AJ155" s="16"/>
      <c r="AK155" s="202"/>
      <c r="AL155" s="16"/>
      <c r="AN155" s="16"/>
      <c r="AO155" s="1"/>
      <c r="AP155" s="1"/>
      <c r="AQ155" s="1"/>
      <c r="AR155" s="1"/>
      <c r="AS155" s="1"/>
      <c r="AT155" s="1"/>
      <c r="AU155" s="1"/>
    </row>
    <row r="156" spans="16:50">
      <c r="AG156" s="3"/>
      <c r="AH156" s="58"/>
      <c r="AI156" s="58"/>
      <c r="AJ156" s="16"/>
      <c r="AK156" s="202"/>
      <c r="AL156" s="16"/>
      <c r="AN156" s="16"/>
      <c r="AO156" s="1"/>
      <c r="AP156" s="1"/>
      <c r="AQ156" s="1"/>
      <c r="AR156" s="1"/>
      <c r="AS156" s="1"/>
      <c r="AT156" s="1"/>
      <c r="AU156" s="1"/>
    </row>
    <row r="157" spans="16:50">
      <c r="AG157" s="3"/>
      <c r="AH157" s="58"/>
      <c r="AI157" s="58"/>
      <c r="AJ157" s="16"/>
      <c r="AK157" s="202"/>
      <c r="AL157" s="16"/>
      <c r="AN157" s="16"/>
      <c r="AO157" s="1"/>
      <c r="AP157" s="1"/>
      <c r="AQ157" s="1"/>
      <c r="AR157" s="1"/>
      <c r="AS157" s="1"/>
      <c r="AT157" s="1"/>
      <c r="AU157" s="1"/>
    </row>
    <row r="158" spans="16:50">
      <c r="AG158" s="3"/>
      <c r="AH158" s="58"/>
      <c r="AI158" s="58"/>
      <c r="AJ158" s="16"/>
      <c r="AK158" s="202"/>
      <c r="AL158" s="16"/>
      <c r="AN158" s="16"/>
      <c r="AO158" s="1"/>
      <c r="AP158" s="1"/>
      <c r="AQ158" s="1"/>
      <c r="AR158" s="1"/>
      <c r="AS158" s="1"/>
      <c r="AT158" s="1"/>
      <c r="AU158" s="1"/>
    </row>
    <row r="159" spans="16:50">
      <c r="AG159" s="3"/>
      <c r="AH159" s="58"/>
      <c r="AI159" s="58"/>
      <c r="AJ159" s="16"/>
      <c r="AK159" s="202"/>
      <c r="AL159" s="16"/>
      <c r="AN159" s="16"/>
      <c r="AO159" s="1"/>
      <c r="AP159" s="1"/>
      <c r="AQ159" s="1"/>
      <c r="AR159" s="1"/>
      <c r="AS159" s="1"/>
      <c r="AT159" s="1"/>
      <c r="AU159" s="1"/>
    </row>
    <row r="160" spans="16:50">
      <c r="AG160" s="3"/>
      <c r="AH160" s="58"/>
      <c r="AI160" s="58"/>
      <c r="AJ160" s="16"/>
      <c r="AK160" s="202"/>
      <c r="AL160" s="16"/>
      <c r="AN160" s="16"/>
      <c r="AO160" s="1"/>
      <c r="AP160" s="1"/>
      <c r="AQ160" s="1"/>
      <c r="AR160" s="1"/>
      <c r="AS160" s="1"/>
      <c r="AT160" s="1"/>
      <c r="AU160" s="1"/>
    </row>
    <row r="161" spans="29:48">
      <c r="AG161" s="3"/>
      <c r="AH161" s="58"/>
      <c r="AI161" s="58"/>
      <c r="AJ161" s="16"/>
      <c r="AK161" s="202"/>
      <c r="AL161" s="16"/>
      <c r="AN161" s="16"/>
      <c r="AO161" s="1"/>
      <c r="AP161" s="1"/>
      <c r="AQ161" s="1"/>
      <c r="AR161" s="1"/>
      <c r="AS161" s="1"/>
      <c r="AT161" s="1"/>
      <c r="AU161" s="1"/>
    </row>
    <row r="162" spans="29:48">
      <c r="AG162" s="3"/>
      <c r="AH162" s="58"/>
      <c r="AI162" s="58"/>
      <c r="AJ162" s="16"/>
      <c r="AK162" s="202"/>
      <c r="AL162" s="16"/>
      <c r="AN162" s="16"/>
      <c r="AO162" s="1"/>
      <c r="AP162" s="1"/>
      <c r="AQ162" s="1"/>
      <c r="AR162" s="1"/>
      <c r="AS162" s="1"/>
      <c r="AT162" s="1"/>
      <c r="AU162" s="1"/>
    </row>
    <row r="163" spans="29:48">
      <c r="AG163" s="3"/>
      <c r="AH163" s="58"/>
      <c r="AI163" s="58"/>
      <c r="AJ163" s="16"/>
      <c r="AK163" s="202"/>
      <c r="AL163" s="16"/>
      <c r="AN163" s="16"/>
      <c r="AO163" s="1"/>
      <c r="AP163" s="1"/>
      <c r="AQ163" s="1"/>
      <c r="AR163" s="1"/>
      <c r="AS163" s="1"/>
      <c r="AT163" s="1"/>
      <c r="AU163" s="1"/>
    </row>
    <row r="164" spans="29:48">
      <c r="AG164" s="3"/>
      <c r="AH164" s="58"/>
      <c r="AI164" s="58"/>
      <c r="AJ164" s="16"/>
      <c r="AK164" s="202"/>
      <c r="AL164" s="16"/>
      <c r="AN164" s="16"/>
      <c r="AO164" s="1"/>
      <c r="AP164" s="1"/>
      <c r="AQ164" s="1"/>
      <c r="AR164" s="1"/>
      <c r="AS164" s="1"/>
      <c r="AT164" s="1"/>
      <c r="AU164" s="1"/>
    </row>
    <row r="165" spans="29:48">
      <c r="AG165" s="3"/>
      <c r="AH165" s="58"/>
      <c r="AI165" s="58"/>
      <c r="AJ165" s="16"/>
      <c r="AK165" s="202"/>
      <c r="AL165" s="16"/>
      <c r="AN165" s="16"/>
      <c r="AO165" s="1"/>
      <c r="AP165" s="1"/>
      <c r="AQ165" s="1"/>
      <c r="AR165" s="1"/>
      <c r="AS165" s="1"/>
      <c r="AT165" s="1"/>
      <c r="AU165" s="1"/>
    </row>
    <row r="166" spans="29:48">
      <c r="AG166" s="3"/>
      <c r="AH166" s="58"/>
      <c r="AI166" s="58"/>
      <c r="AJ166" s="16"/>
      <c r="AK166" s="202"/>
      <c r="AL166" s="16"/>
      <c r="AN166" s="16"/>
      <c r="AO166" s="1"/>
      <c r="AP166" s="1"/>
      <c r="AQ166" s="1"/>
      <c r="AR166" s="1"/>
      <c r="AS166" s="1"/>
      <c r="AT166" s="1"/>
      <c r="AU166" s="1"/>
    </row>
    <row r="167" spans="29:48">
      <c r="AG167" s="3"/>
      <c r="AH167" s="58"/>
      <c r="AI167" s="58"/>
      <c r="AJ167" s="16"/>
      <c r="AK167" s="202"/>
      <c r="AL167" s="16"/>
      <c r="AN167" s="16"/>
      <c r="AO167" s="1"/>
      <c r="AP167" s="1"/>
      <c r="AQ167" s="1"/>
      <c r="AR167" s="1"/>
      <c r="AS167" s="1"/>
      <c r="AT167" s="1"/>
      <c r="AU167" s="1"/>
    </row>
    <row r="168" spans="29:48">
      <c r="AG168" s="3"/>
      <c r="AH168" s="58"/>
      <c r="AI168" s="58"/>
      <c r="AJ168" s="16"/>
      <c r="AK168" s="202"/>
      <c r="AL168" s="16"/>
      <c r="AN168" s="16"/>
      <c r="AO168" s="1"/>
      <c r="AP168" s="1"/>
      <c r="AQ168" s="1"/>
      <c r="AR168" s="1"/>
      <c r="AS168" s="1"/>
      <c r="AT168" s="1"/>
      <c r="AU168" s="1"/>
    </row>
    <row r="169" spans="29:48">
      <c r="AG169" s="3"/>
      <c r="AH169" s="58"/>
      <c r="AI169" s="58"/>
      <c r="AJ169" s="16"/>
      <c r="AK169" s="202"/>
      <c r="AL169" s="16"/>
      <c r="AN169" s="16"/>
      <c r="AO169" s="1"/>
      <c r="AP169" s="1"/>
      <c r="AQ169" s="1"/>
      <c r="AR169" s="1"/>
      <c r="AS169" s="1"/>
      <c r="AT169" s="1"/>
      <c r="AU169" s="1"/>
    </row>
    <row r="170" spans="29:48">
      <c r="AG170" s="3"/>
      <c r="AH170" s="58"/>
      <c r="AI170" s="58"/>
      <c r="AJ170" s="16"/>
      <c r="AK170" s="202"/>
      <c r="AL170" s="16"/>
      <c r="AN170" s="16"/>
      <c r="AO170" s="1"/>
      <c r="AP170" s="1"/>
      <c r="AQ170" s="1"/>
      <c r="AR170" s="1"/>
      <c r="AS170" s="1"/>
      <c r="AT170" s="1"/>
      <c r="AU170" s="1"/>
    </row>
    <row r="171" spans="29:48">
      <c r="AG171" s="3"/>
      <c r="AH171" s="58"/>
      <c r="AI171" s="58"/>
      <c r="AJ171" s="16"/>
      <c r="AK171" s="202"/>
      <c r="AL171" s="16"/>
      <c r="AN171" s="16"/>
      <c r="AO171" s="1"/>
      <c r="AP171" s="1"/>
      <c r="AQ171" s="1"/>
      <c r="AR171" s="1"/>
      <c r="AS171" s="1"/>
      <c r="AT171" s="1"/>
      <c r="AU171" s="1"/>
    </row>
    <row r="172" spans="29:48">
      <c r="AG172" s="3"/>
      <c r="AH172" s="58"/>
      <c r="AI172" s="58"/>
      <c r="AJ172" s="16"/>
      <c r="AK172" s="202"/>
      <c r="AL172" s="16"/>
      <c r="AN172" s="16"/>
      <c r="AO172" s="1"/>
      <c r="AP172" s="1"/>
      <c r="AQ172" s="1"/>
      <c r="AR172" s="1"/>
      <c r="AS172" s="1"/>
      <c r="AT172" s="1"/>
      <c r="AU172" s="1"/>
    </row>
    <row r="173" spans="29:48">
      <c r="AC173" s="14"/>
      <c r="AD173" s="75"/>
      <c r="AE173" s="75"/>
      <c r="AG173" s="3"/>
      <c r="AH173" s="58"/>
      <c r="AI173" s="58"/>
      <c r="AJ173" s="16"/>
      <c r="AK173" s="202"/>
      <c r="AL173" s="16"/>
      <c r="AN173" s="16"/>
      <c r="AO173" s="1"/>
      <c r="AP173" s="1"/>
      <c r="AQ173" s="1"/>
      <c r="AR173" s="1"/>
      <c r="AS173" s="1"/>
      <c r="AT173" s="1"/>
      <c r="AU173" s="1"/>
      <c r="AV173" s="14"/>
    </row>
    <row r="174" spans="29:48">
      <c r="AC174" s="14"/>
      <c r="AD174" s="75"/>
      <c r="AE174" s="75"/>
      <c r="AG174" s="3"/>
      <c r="AH174" s="58"/>
      <c r="AI174" s="58"/>
      <c r="AJ174" s="16"/>
      <c r="AK174" s="202"/>
      <c r="AL174" s="16"/>
      <c r="AN174" s="16"/>
      <c r="AO174" s="1"/>
      <c r="AP174" s="1"/>
      <c r="AQ174" s="1"/>
      <c r="AR174" s="1"/>
      <c r="AS174" s="1"/>
      <c r="AT174" s="1"/>
      <c r="AU174" s="1"/>
      <c r="AV174" s="14"/>
    </row>
    <row r="175" spans="29:48">
      <c r="AC175" s="14"/>
      <c r="AD175" s="75"/>
      <c r="AE175" s="75"/>
      <c r="AG175" s="3"/>
      <c r="AH175" s="58"/>
      <c r="AI175" s="58"/>
      <c r="AJ175" s="16"/>
      <c r="AK175" s="202"/>
      <c r="AL175" s="16"/>
      <c r="AN175" s="16"/>
      <c r="AO175" s="1"/>
      <c r="AP175" s="1"/>
      <c r="AQ175" s="1"/>
      <c r="AR175" s="1"/>
      <c r="AS175" s="1"/>
      <c r="AT175" s="1"/>
      <c r="AU175" s="1"/>
      <c r="AV175" s="14"/>
    </row>
    <row r="176" spans="29:48">
      <c r="AC176" s="14"/>
      <c r="AD176" s="75"/>
      <c r="AE176" s="75"/>
      <c r="AG176" s="3"/>
      <c r="AH176" s="58"/>
      <c r="AI176" s="58"/>
      <c r="AJ176" s="16"/>
      <c r="AK176" s="202"/>
      <c r="AL176" s="16"/>
      <c r="AN176" s="16"/>
      <c r="AO176" s="1"/>
      <c r="AP176" s="1"/>
      <c r="AQ176" s="1"/>
      <c r="AR176" s="1"/>
      <c r="AS176" s="1"/>
      <c r="AT176" s="1"/>
      <c r="AU176" s="1"/>
      <c r="AV176" s="14"/>
    </row>
    <row r="177" spans="29:48">
      <c r="AC177" s="14"/>
      <c r="AD177" s="75"/>
      <c r="AE177" s="75"/>
      <c r="AG177" s="3"/>
      <c r="AH177" s="58"/>
      <c r="AI177" s="58"/>
      <c r="AJ177" s="16"/>
      <c r="AK177" s="202"/>
      <c r="AL177" s="16"/>
      <c r="AN177" s="16"/>
      <c r="AO177" s="1"/>
      <c r="AP177" s="1"/>
      <c r="AQ177" s="1"/>
      <c r="AR177" s="1"/>
      <c r="AS177" s="1"/>
      <c r="AT177" s="1"/>
      <c r="AU177" s="1"/>
      <c r="AV177" s="14"/>
    </row>
    <row r="178" spans="29:48">
      <c r="AC178" s="14"/>
      <c r="AD178" s="75"/>
      <c r="AE178" s="75"/>
      <c r="AG178" s="3"/>
      <c r="AH178" s="58"/>
      <c r="AI178" s="58"/>
      <c r="AJ178" s="16"/>
      <c r="AK178" s="202"/>
      <c r="AL178" s="16"/>
      <c r="AN178" s="16"/>
      <c r="AO178" s="1"/>
      <c r="AP178" s="1"/>
      <c r="AQ178" s="1"/>
      <c r="AR178" s="1"/>
      <c r="AS178" s="1"/>
      <c r="AT178" s="1"/>
      <c r="AU178" s="1"/>
      <c r="AV178" s="14"/>
    </row>
    <row r="179" spans="29:48">
      <c r="AC179" s="14"/>
      <c r="AD179" s="75"/>
      <c r="AE179" s="75"/>
      <c r="AG179" s="3"/>
      <c r="AH179" s="58"/>
      <c r="AI179" s="58"/>
      <c r="AJ179" s="16"/>
      <c r="AK179" s="202"/>
      <c r="AL179" s="16"/>
      <c r="AN179" s="16"/>
      <c r="AO179" s="1"/>
      <c r="AP179" s="1"/>
      <c r="AQ179" s="1"/>
      <c r="AR179" s="1"/>
      <c r="AS179" s="1"/>
      <c r="AT179" s="1"/>
      <c r="AU179" s="1"/>
      <c r="AV179" s="14"/>
    </row>
    <row r="180" spans="29:48">
      <c r="AC180" s="14"/>
      <c r="AD180" s="75"/>
      <c r="AE180" s="75"/>
      <c r="AG180" s="3"/>
      <c r="AH180" s="58"/>
      <c r="AI180" s="58"/>
      <c r="AJ180" s="16"/>
      <c r="AK180" s="202"/>
      <c r="AL180" s="16"/>
      <c r="AN180" s="16"/>
      <c r="AO180" s="1"/>
      <c r="AP180" s="1"/>
      <c r="AQ180" s="1"/>
      <c r="AR180" s="1"/>
      <c r="AS180" s="1"/>
      <c r="AT180" s="1"/>
      <c r="AU180" s="1"/>
      <c r="AV180" s="14"/>
    </row>
    <row r="181" spans="29:48">
      <c r="AC181" s="14"/>
      <c r="AD181" s="75"/>
      <c r="AE181" s="75"/>
      <c r="AG181" s="3"/>
      <c r="AH181" s="58"/>
      <c r="AI181" s="58"/>
      <c r="AJ181" s="16"/>
      <c r="AK181" s="202"/>
      <c r="AL181" s="16"/>
      <c r="AN181" s="16"/>
      <c r="AO181" s="1"/>
      <c r="AP181" s="1"/>
      <c r="AQ181" s="1"/>
      <c r="AR181" s="1"/>
      <c r="AS181" s="1"/>
      <c r="AT181" s="1"/>
      <c r="AU181" s="1"/>
      <c r="AV181" s="14"/>
    </row>
    <row r="182" spans="29:48">
      <c r="AC182" s="14"/>
      <c r="AD182" s="75"/>
      <c r="AE182" s="75"/>
      <c r="AG182" s="3"/>
      <c r="AH182" s="58"/>
      <c r="AI182" s="58"/>
      <c r="AJ182" s="16"/>
      <c r="AK182" s="202"/>
      <c r="AL182" s="16"/>
      <c r="AN182" s="16"/>
      <c r="AO182" s="1"/>
      <c r="AP182" s="1"/>
      <c r="AQ182" s="1"/>
      <c r="AR182" s="1"/>
      <c r="AS182" s="1"/>
      <c r="AT182" s="1"/>
      <c r="AU182" s="1"/>
      <c r="AV182" s="14"/>
    </row>
    <row r="183" spans="29:48">
      <c r="AC183" s="14"/>
      <c r="AD183" s="75"/>
      <c r="AE183" s="75"/>
      <c r="AG183" s="3"/>
      <c r="AH183" s="58"/>
      <c r="AI183" s="58"/>
      <c r="AJ183" s="16"/>
      <c r="AK183" s="202"/>
      <c r="AL183" s="16"/>
      <c r="AN183" s="16"/>
      <c r="AO183" s="1"/>
      <c r="AP183" s="1"/>
      <c r="AQ183" s="1"/>
      <c r="AR183" s="1"/>
      <c r="AS183" s="1"/>
      <c r="AT183" s="1"/>
      <c r="AU183" s="1"/>
      <c r="AV183" s="14"/>
    </row>
    <row r="184" spans="29:48">
      <c r="AC184" s="14"/>
      <c r="AD184" s="75"/>
      <c r="AE184" s="75"/>
      <c r="AG184" s="3"/>
      <c r="AH184" s="58"/>
      <c r="AI184" s="58"/>
      <c r="AJ184" s="16"/>
      <c r="AK184" s="202"/>
      <c r="AL184" s="16"/>
      <c r="AN184" s="16"/>
      <c r="AO184" s="1"/>
      <c r="AP184" s="1"/>
      <c r="AQ184" s="1"/>
      <c r="AR184" s="1"/>
      <c r="AS184" s="1"/>
      <c r="AT184" s="1"/>
      <c r="AU184" s="1"/>
      <c r="AV184" s="14"/>
    </row>
    <row r="185" spans="29:48">
      <c r="AC185" s="14"/>
      <c r="AD185" s="75"/>
      <c r="AE185" s="75"/>
      <c r="AG185" s="3"/>
      <c r="AH185" s="58"/>
      <c r="AI185" s="58"/>
      <c r="AJ185" s="16"/>
      <c r="AK185" s="202"/>
      <c r="AL185" s="16"/>
      <c r="AN185" s="16"/>
      <c r="AO185" s="1"/>
      <c r="AP185" s="1"/>
      <c r="AQ185" s="1"/>
      <c r="AR185" s="1"/>
      <c r="AS185" s="1"/>
      <c r="AT185" s="1"/>
      <c r="AU185" s="1"/>
      <c r="AV185" s="14"/>
    </row>
    <row r="186" spans="29:48">
      <c r="AC186" s="14"/>
      <c r="AD186" s="75"/>
      <c r="AE186" s="75"/>
      <c r="AG186" s="3"/>
      <c r="AH186" s="58"/>
      <c r="AI186" s="58"/>
      <c r="AJ186" s="16"/>
      <c r="AK186" s="202"/>
      <c r="AL186" s="16"/>
      <c r="AN186" s="16"/>
      <c r="AO186" s="1"/>
      <c r="AP186" s="1"/>
      <c r="AQ186" s="1"/>
      <c r="AR186" s="1"/>
      <c r="AS186" s="1"/>
      <c r="AT186" s="1"/>
      <c r="AU186" s="1"/>
      <c r="AV186" s="14"/>
    </row>
    <row r="187" spans="29:48">
      <c r="AC187" s="14"/>
      <c r="AD187" s="75"/>
      <c r="AE187" s="75"/>
      <c r="AG187" s="3"/>
      <c r="AH187" s="58"/>
      <c r="AI187" s="58"/>
      <c r="AJ187" s="16"/>
      <c r="AK187" s="202"/>
      <c r="AL187" s="16"/>
      <c r="AN187" s="16"/>
      <c r="AO187" s="1"/>
      <c r="AP187" s="1"/>
      <c r="AQ187" s="1"/>
      <c r="AR187" s="1"/>
      <c r="AS187" s="1"/>
      <c r="AT187" s="1"/>
      <c r="AU187" s="1"/>
      <c r="AV187" s="14"/>
    </row>
    <row r="188" spans="29:48">
      <c r="AC188" s="14"/>
      <c r="AD188" s="75"/>
      <c r="AE188" s="75"/>
      <c r="AG188" s="3"/>
      <c r="AH188" s="58"/>
      <c r="AI188" s="58"/>
      <c r="AJ188" s="16"/>
      <c r="AK188" s="202"/>
      <c r="AL188" s="16"/>
      <c r="AN188" s="16"/>
      <c r="AO188" s="1"/>
      <c r="AP188" s="1"/>
      <c r="AQ188" s="1"/>
      <c r="AR188" s="1"/>
      <c r="AS188" s="1"/>
      <c r="AT188" s="1"/>
      <c r="AU188" s="1"/>
      <c r="AV188" s="14"/>
    </row>
    <row r="189" spans="29:48">
      <c r="AC189" s="14"/>
      <c r="AD189" s="75"/>
      <c r="AE189" s="75"/>
      <c r="AG189" s="3"/>
      <c r="AH189" s="58"/>
      <c r="AI189" s="58"/>
      <c r="AJ189" s="16"/>
      <c r="AK189" s="202"/>
      <c r="AL189" s="16"/>
      <c r="AN189" s="16"/>
      <c r="AO189" s="1"/>
      <c r="AP189" s="1"/>
      <c r="AQ189" s="1"/>
      <c r="AR189" s="1"/>
      <c r="AS189" s="1"/>
      <c r="AT189" s="1"/>
      <c r="AU189" s="1"/>
      <c r="AV189" s="14"/>
    </row>
    <row r="190" spans="29:48">
      <c r="AC190" s="14"/>
      <c r="AD190" s="75"/>
      <c r="AE190" s="75"/>
      <c r="AG190" s="3"/>
      <c r="AH190" s="58"/>
      <c r="AI190" s="58"/>
      <c r="AJ190" s="16"/>
      <c r="AK190" s="202"/>
      <c r="AL190" s="16"/>
      <c r="AN190" s="16"/>
      <c r="AO190" s="1"/>
      <c r="AP190" s="1"/>
      <c r="AQ190" s="1"/>
      <c r="AR190" s="1"/>
      <c r="AS190" s="1"/>
      <c r="AT190" s="1"/>
      <c r="AU190" s="1"/>
      <c r="AV190" s="14"/>
    </row>
    <row r="191" spans="29:48">
      <c r="AC191" s="14"/>
      <c r="AD191" s="75"/>
      <c r="AE191" s="75"/>
      <c r="AG191" s="3"/>
      <c r="AH191" s="58"/>
      <c r="AI191" s="58"/>
      <c r="AJ191" s="16"/>
      <c r="AK191" s="202"/>
      <c r="AL191" s="16"/>
      <c r="AN191" s="16"/>
      <c r="AO191" s="1"/>
      <c r="AP191" s="1"/>
      <c r="AQ191" s="1"/>
      <c r="AR191" s="1"/>
      <c r="AS191" s="1"/>
      <c r="AT191" s="1"/>
      <c r="AU191" s="1"/>
      <c r="AV191" s="14"/>
    </row>
    <row r="192" spans="29:48">
      <c r="AC192" s="14"/>
      <c r="AD192" s="75"/>
      <c r="AE192" s="75"/>
      <c r="AG192" s="3"/>
      <c r="AH192" s="58"/>
      <c r="AI192" s="58"/>
      <c r="AJ192" s="16"/>
      <c r="AK192" s="202"/>
      <c r="AL192" s="16"/>
      <c r="AN192" s="16"/>
      <c r="AO192" s="1"/>
      <c r="AP192" s="1"/>
      <c r="AQ192" s="1"/>
      <c r="AR192" s="1"/>
      <c r="AS192" s="1"/>
      <c r="AT192" s="1"/>
      <c r="AU192" s="1"/>
      <c r="AV192" s="14"/>
    </row>
    <row r="193" spans="29:48">
      <c r="AC193" s="14"/>
      <c r="AD193" s="75"/>
      <c r="AE193" s="75"/>
      <c r="AG193" s="3"/>
      <c r="AH193" s="58"/>
      <c r="AI193" s="58"/>
      <c r="AJ193" s="16"/>
      <c r="AK193" s="202"/>
      <c r="AL193" s="16"/>
      <c r="AN193" s="16"/>
      <c r="AO193" s="1"/>
      <c r="AP193" s="1"/>
      <c r="AQ193" s="1"/>
      <c r="AR193" s="1"/>
      <c r="AS193" s="1"/>
      <c r="AT193" s="1"/>
      <c r="AU193" s="1"/>
      <c r="AV193" s="14"/>
    </row>
    <row r="194" spans="29:48">
      <c r="AC194" s="14"/>
      <c r="AD194" s="75"/>
      <c r="AE194" s="75"/>
      <c r="AG194" s="3"/>
      <c r="AH194" s="58"/>
      <c r="AI194" s="58"/>
      <c r="AJ194" s="16"/>
      <c r="AK194" s="202"/>
      <c r="AL194" s="16"/>
      <c r="AN194" s="16"/>
      <c r="AO194" s="1"/>
      <c r="AP194" s="1"/>
      <c r="AQ194" s="1"/>
      <c r="AR194" s="1"/>
      <c r="AS194" s="1"/>
      <c r="AT194" s="1"/>
      <c r="AU194" s="1"/>
      <c r="AV194" s="14"/>
    </row>
    <row r="195" spans="29:48">
      <c r="AC195" s="14"/>
      <c r="AD195" s="75"/>
      <c r="AE195" s="75"/>
      <c r="AG195" s="3"/>
      <c r="AH195" s="58"/>
      <c r="AI195" s="58"/>
      <c r="AJ195" s="16"/>
      <c r="AK195" s="202"/>
      <c r="AL195" s="16"/>
      <c r="AN195" s="16"/>
      <c r="AO195" s="1"/>
      <c r="AP195" s="1"/>
      <c r="AQ195" s="1"/>
      <c r="AR195" s="1"/>
      <c r="AS195" s="1"/>
      <c r="AT195" s="1"/>
      <c r="AU195" s="1"/>
      <c r="AV195" s="14"/>
    </row>
    <row r="196" spans="29:48">
      <c r="AC196" s="14"/>
      <c r="AD196" s="75"/>
      <c r="AE196" s="75"/>
      <c r="AG196" s="3"/>
      <c r="AH196" s="58"/>
      <c r="AI196" s="58"/>
      <c r="AJ196" s="16"/>
      <c r="AK196" s="202"/>
      <c r="AL196" s="16"/>
      <c r="AN196" s="16"/>
      <c r="AO196" s="1"/>
      <c r="AP196" s="1"/>
      <c r="AQ196" s="1"/>
      <c r="AR196" s="1"/>
      <c r="AS196" s="1"/>
      <c r="AT196" s="1"/>
      <c r="AU196" s="1"/>
      <c r="AV196" s="14"/>
    </row>
    <row r="197" spans="29:48">
      <c r="AC197" s="14"/>
      <c r="AD197" s="75"/>
      <c r="AE197" s="75"/>
      <c r="AG197" s="3"/>
      <c r="AH197" s="58"/>
      <c r="AI197" s="58"/>
      <c r="AJ197" s="16"/>
      <c r="AK197" s="202"/>
      <c r="AL197" s="16"/>
      <c r="AN197" s="16"/>
      <c r="AO197" s="1"/>
      <c r="AP197" s="1"/>
      <c r="AQ197" s="1"/>
      <c r="AR197" s="1"/>
      <c r="AS197" s="1"/>
      <c r="AT197" s="1"/>
      <c r="AU197" s="1"/>
      <c r="AV197" s="14"/>
    </row>
    <row r="198" spans="29:48">
      <c r="AC198" s="14"/>
      <c r="AD198" s="75"/>
      <c r="AE198" s="75"/>
      <c r="AG198" s="3"/>
      <c r="AH198" s="58"/>
      <c r="AI198" s="58"/>
      <c r="AJ198" s="16"/>
      <c r="AK198" s="202"/>
      <c r="AL198" s="16"/>
      <c r="AN198" s="16"/>
      <c r="AO198" s="1"/>
      <c r="AP198" s="1"/>
      <c r="AQ198" s="1"/>
      <c r="AR198" s="1"/>
      <c r="AS198" s="1"/>
      <c r="AT198" s="1"/>
      <c r="AU198" s="1"/>
      <c r="AV198" s="14"/>
    </row>
    <row r="199" spans="29:48">
      <c r="AC199" s="14"/>
      <c r="AD199" s="75"/>
      <c r="AE199" s="75"/>
      <c r="AG199" s="3"/>
      <c r="AH199" s="58"/>
      <c r="AI199" s="58"/>
      <c r="AJ199" s="16"/>
      <c r="AK199" s="202"/>
      <c r="AL199" s="16"/>
      <c r="AN199" s="16"/>
      <c r="AO199" s="1"/>
      <c r="AP199" s="1"/>
      <c r="AQ199" s="1"/>
      <c r="AR199" s="1"/>
      <c r="AS199" s="1"/>
      <c r="AT199" s="1"/>
      <c r="AU199" s="1"/>
      <c r="AV199" s="14"/>
    </row>
    <row r="200" spans="29:48">
      <c r="AC200" s="14"/>
      <c r="AD200" s="75"/>
      <c r="AE200" s="75"/>
      <c r="AG200" s="3"/>
      <c r="AH200" s="58"/>
      <c r="AI200" s="58"/>
      <c r="AJ200" s="16"/>
      <c r="AK200" s="202"/>
      <c r="AL200" s="16"/>
      <c r="AN200" s="16"/>
      <c r="AO200" s="1"/>
      <c r="AP200" s="1"/>
      <c r="AQ200" s="1"/>
      <c r="AR200" s="1"/>
      <c r="AS200" s="1"/>
      <c r="AT200" s="1"/>
      <c r="AU200" s="1"/>
      <c r="AV200" s="14"/>
    </row>
    <row r="201" spans="29:48">
      <c r="AC201" s="14"/>
      <c r="AD201" s="75"/>
      <c r="AE201" s="75"/>
      <c r="AG201" s="3"/>
      <c r="AH201" s="58"/>
      <c r="AI201" s="58"/>
      <c r="AJ201" s="16"/>
      <c r="AK201" s="202"/>
      <c r="AL201" s="16"/>
      <c r="AN201" s="16"/>
      <c r="AO201" s="1"/>
      <c r="AP201" s="1"/>
      <c r="AQ201" s="1"/>
      <c r="AR201" s="1"/>
      <c r="AS201" s="1"/>
      <c r="AT201" s="1"/>
      <c r="AU201" s="1"/>
      <c r="AV201" s="14"/>
    </row>
    <row r="202" spans="29:48">
      <c r="AC202" s="14"/>
      <c r="AD202" s="75"/>
      <c r="AE202" s="75"/>
      <c r="AG202" s="3"/>
      <c r="AH202" s="58"/>
      <c r="AI202" s="58"/>
      <c r="AJ202" s="16"/>
      <c r="AK202" s="202"/>
      <c r="AL202" s="16"/>
      <c r="AN202" s="16"/>
      <c r="AO202" s="1"/>
      <c r="AP202" s="1"/>
      <c r="AQ202" s="1"/>
      <c r="AR202" s="1"/>
      <c r="AS202" s="1"/>
      <c r="AT202" s="1"/>
      <c r="AU202" s="1"/>
      <c r="AV202" s="14"/>
    </row>
    <row r="203" spans="29:48">
      <c r="AC203" s="14"/>
      <c r="AD203" s="75"/>
      <c r="AE203" s="75"/>
      <c r="AG203" s="3"/>
      <c r="AH203" s="58"/>
      <c r="AI203" s="58"/>
      <c r="AJ203" s="16"/>
      <c r="AK203" s="202"/>
      <c r="AL203" s="16"/>
      <c r="AN203" s="16"/>
      <c r="AO203" s="1"/>
      <c r="AP203" s="1"/>
      <c r="AQ203" s="1"/>
      <c r="AR203" s="1"/>
      <c r="AS203" s="1"/>
      <c r="AT203" s="1"/>
      <c r="AU203" s="1"/>
      <c r="AV203" s="14"/>
    </row>
    <row r="204" spans="29:48">
      <c r="AC204" s="14"/>
      <c r="AD204" s="75"/>
      <c r="AE204" s="75"/>
      <c r="AG204" s="3"/>
      <c r="AH204" s="58"/>
      <c r="AI204" s="58"/>
      <c r="AJ204" s="16"/>
      <c r="AK204" s="202"/>
      <c r="AL204" s="16"/>
      <c r="AN204" s="16"/>
      <c r="AO204" s="1"/>
      <c r="AP204" s="1"/>
      <c r="AQ204" s="1"/>
      <c r="AR204" s="1"/>
      <c r="AS204" s="1"/>
      <c r="AT204" s="1"/>
      <c r="AU204" s="1"/>
      <c r="AV204" s="14"/>
    </row>
    <row r="205" spans="29:48">
      <c r="AC205" s="14"/>
      <c r="AD205" s="75"/>
      <c r="AE205" s="75"/>
      <c r="AG205" s="3"/>
      <c r="AH205" s="58"/>
      <c r="AI205" s="58"/>
      <c r="AJ205" s="16"/>
      <c r="AK205" s="202"/>
      <c r="AL205" s="16"/>
      <c r="AN205" s="16"/>
      <c r="AO205" s="1"/>
      <c r="AP205" s="1"/>
      <c r="AQ205" s="1"/>
      <c r="AR205" s="1"/>
      <c r="AS205" s="1"/>
      <c r="AT205" s="1"/>
      <c r="AU205" s="1"/>
      <c r="AV205" s="14"/>
    </row>
    <row r="206" spans="29:48">
      <c r="AC206" s="14"/>
      <c r="AD206" s="75"/>
      <c r="AE206" s="75"/>
      <c r="AG206" s="3"/>
      <c r="AH206" s="58"/>
      <c r="AI206" s="58"/>
      <c r="AJ206" s="16"/>
      <c r="AK206" s="202"/>
      <c r="AL206" s="16"/>
      <c r="AN206" s="16"/>
      <c r="AO206" s="1"/>
      <c r="AP206" s="1"/>
      <c r="AQ206" s="1"/>
      <c r="AR206" s="1"/>
      <c r="AS206" s="1"/>
      <c r="AT206" s="1"/>
      <c r="AU206" s="1"/>
      <c r="AV206" s="14"/>
    </row>
    <row r="207" spans="29:48">
      <c r="AC207" s="14"/>
      <c r="AD207" s="75"/>
      <c r="AE207" s="75"/>
      <c r="AG207" s="3"/>
      <c r="AH207" s="58"/>
      <c r="AI207" s="58"/>
      <c r="AJ207" s="16"/>
      <c r="AK207" s="202"/>
      <c r="AL207" s="16"/>
      <c r="AN207" s="16"/>
      <c r="AO207" s="1"/>
      <c r="AP207" s="1"/>
      <c r="AQ207" s="1"/>
      <c r="AR207" s="1"/>
      <c r="AS207" s="1"/>
      <c r="AT207" s="1"/>
      <c r="AU207" s="1"/>
      <c r="AV207" s="14"/>
    </row>
    <row r="208" spans="29:48">
      <c r="AC208" s="14"/>
      <c r="AD208" s="75"/>
      <c r="AE208" s="75"/>
      <c r="AG208" s="3"/>
      <c r="AH208" s="58"/>
      <c r="AI208" s="58"/>
      <c r="AJ208" s="16"/>
      <c r="AK208" s="202"/>
      <c r="AL208" s="16"/>
      <c r="AN208" s="16"/>
      <c r="AO208" s="1"/>
      <c r="AP208" s="1"/>
      <c r="AQ208" s="1"/>
      <c r="AR208" s="1"/>
      <c r="AS208" s="1"/>
      <c r="AT208" s="1"/>
      <c r="AU208" s="1"/>
      <c r="AV208" s="14"/>
    </row>
    <row r="209" spans="16:48">
      <c r="AC209" s="14"/>
      <c r="AD209" s="75"/>
      <c r="AE209" s="75"/>
      <c r="AG209" s="3"/>
      <c r="AH209" s="58"/>
      <c r="AI209" s="58"/>
      <c r="AJ209" s="16"/>
      <c r="AK209" s="202"/>
      <c r="AL209" s="16"/>
      <c r="AN209" s="16"/>
      <c r="AO209" s="1"/>
      <c r="AP209" s="1"/>
      <c r="AQ209" s="1"/>
      <c r="AR209" s="1"/>
      <c r="AS209" s="1"/>
      <c r="AT209" s="1"/>
      <c r="AU209" s="1"/>
      <c r="AV209" s="14"/>
    </row>
    <row r="210" spans="16:48">
      <c r="AC210" s="14"/>
      <c r="AD210" s="75"/>
      <c r="AE210" s="75"/>
      <c r="AF210" s="14"/>
      <c r="AG210" s="14"/>
      <c r="AH210" s="157"/>
      <c r="AI210" s="157"/>
      <c r="AJ210" s="75"/>
      <c r="AK210" s="75"/>
      <c r="AL210" s="75"/>
      <c r="AM210" s="157"/>
      <c r="AN210" s="75"/>
      <c r="AO210" s="14"/>
      <c r="AP210" s="14"/>
      <c r="AQ210" s="14"/>
      <c r="AR210" s="14"/>
      <c r="AS210" s="14"/>
      <c r="AT210" s="14"/>
      <c r="AU210" s="14"/>
      <c r="AV210" s="14"/>
    </row>
    <row r="211" spans="16:48">
      <c r="AC211" s="14"/>
      <c r="AD211" s="75"/>
      <c r="AE211" s="75"/>
      <c r="AF211" s="14"/>
      <c r="AG211" s="14"/>
      <c r="AH211" s="157"/>
      <c r="AI211" s="157"/>
      <c r="AJ211" s="75"/>
      <c r="AK211" s="75"/>
      <c r="AL211" s="75"/>
      <c r="AM211" s="157"/>
      <c r="AN211" s="75"/>
      <c r="AO211" s="14"/>
      <c r="AP211" s="14"/>
      <c r="AQ211" s="14"/>
      <c r="AR211" s="14"/>
      <c r="AS211" s="14"/>
      <c r="AT211" s="14"/>
      <c r="AU211" s="14"/>
      <c r="AV211" s="14"/>
    </row>
    <row r="212" spans="16:48">
      <c r="AC212" s="14"/>
      <c r="AD212" s="75"/>
      <c r="AE212" s="75"/>
      <c r="AF212" s="14"/>
      <c r="AG212" s="14"/>
      <c r="AH212" s="157"/>
      <c r="AI212" s="157"/>
      <c r="AJ212" s="75"/>
      <c r="AK212" s="75"/>
      <c r="AL212" s="75"/>
      <c r="AM212" s="157"/>
      <c r="AN212" s="75"/>
      <c r="AO212" s="14"/>
      <c r="AP212" s="14"/>
      <c r="AQ212" s="14"/>
      <c r="AR212" s="14"/>
      <c r="AS212" s="14"/>
      <c r="AT212" s="14"/>
      <c r="AU212" s="14"/>
      <c r="AV212" s="14"/>
    </row>
    <row r="213" spans="16:48">
      <c r="P213" s="3"/>
      <c r="AC213" s="14"/>
      <c r="AD213" s="75"/>
      <c r="AE213" s="75"/>
      <c r="AF213" s="14"/>
      <c r="AG213" s="14"/>
      <c r="AH213" s="157"/>
      <c r="AI213" s="157"/>
      <c r="AJ213" s="75"/>
      <c r="AK213" s="75"/>
      <c r="AL213" s="75"/>
      <c r="AM213" s="157"/>
      <c r="AN213" s="75"/>
      <c r="AO213" s="14"/>
      <c r="AP213" s="14"/>
      <c r="AQ213" s="14"/>
      <c r="AR213" s="14"/>
      <c r="AS213" s="14"/>
      <c r="AT213" s="14"/>
      <c r="AU213" s="14"/>
      <c r="AV213" s="14"/>
    </row>
    <row r="214" spans="16:48">
      <c r="AC214" s="14"/>
      <c r="AD214" s="75"/>
      <c r="AE214" s="75"/>
      <c r="AF214" s="14"/>
      <c r="AG214" s="14"/>
      <c r="AH214" s="157"/>
      <c r="AI214" s="157"/>
      <c r="AJ214" s="75"/>
      <c r="AK214" s="75"/>
      <c r="AL214" s="75"/>
      <c r="AM214" s="157"/>
      <c r="AN214" s="75"/>
      <c r="AO214" s="14"/>
      <c r="AP214" s="14"/>
      <c r="AQ214" s="14"/>
      <c r="AR214" s="14"/>
      <c r="AS214" s="14"/>
      <c r="AT214" s="14"/>
      <c r="AU214" s="14"/>
      <c r="AV214" s="14"/>
    </row>
    <row r="215" spans="16:48">
      <c r="AC215" s="14"/>
      <c r="AD215" s="75"/>
      <c r="AE215" s="75"/>
      <c r="AF215" s="14"/>
      <c r="AG215" s="14"/>
      <c r="AH215" s="157"/>
      <c r="AI215" s="157"/>
      <c r="AJ215" s="75"/>
      <c r="AK215" s="75"/>
      <c r="AL215" s="75"/>
      <c r="AM215" s="157"/>
      <c r="AN215" s="75"/>
      <c r="AO215" s="14"/>
      <c r="AP215" s="14"/>
      <c r="AQ215" s="14"/>
      <c r="AR215" s="14"/>
      <c r="AS215" s="14"/>
      <c r="AT215" s="14"/>
      <c r="AU215" s="14"/>
      <c r="AV215" s="14"/>
    </row>
    <row r="216" spans="16:48">
      <c r="AC216" s="14"/>
      <c r="AD216" s="75"/>
      <c r="AE216" s="75"/>
      <c r="AF216" s="14"/>
      <c r="AG216" s="14"/>
      <c r="AH216" s="157"/>
      <c r="AI216" s="157"/>
      <c r="AJ216" s="75"/>
      <c r="AK216" s="75"/>
      <c r="AL216" s="75"/>
      <c r="AM216" s="157"/>
      <c r="AN216" s="75"/>
      <c r="AO216" s="14"/>
      <c r="AP216" s="14"/>
      <c r="AQ216" s="14"/>
      <c r="AR216" s="14"/>
      <c r="AS216" s="14"/>
      <c r="AT216" s="14"/>
      <c r="AU216" s="14"/>
      <c r="AV216" s="14"/>
    </row>
    <row r="217" spans="16:48">
      <c r="AC217" s="14"/>
      <c r="AD217" s="75"/>
      <c r="AE217" s="75"/>
      <c r="AF217" s="14"/>
      <c r="AG217" s="14"/>
      <c r="AH217" s="157"/>
      <c r="AI217" s="157"/>
      <c r="AJ217" s="75"/>
      <c r="AK217" s="75"/>
      <c r="AL217" s="75"/>
      <c r="AM217" s="157"/>
      <c r="AN217" s="75"/>
      <c r="AO217" s="14"/>
      <c r="AP217" s="14"/>
      <c r="AQ217" s="14"/>
      <c r="AR217" s="14"/>
      <c r="AS217" s="14"/>
      <c r="AT217" s="14"/>
      <c r="AU217" s="14"/>
      <c r="AV217" s="14"/>
    </row>
    <row r="218" spans="16:48">
      <c r="AC218" s="14"/>
      <c r="AD218" s="75"/>
      <c r="AE218" s="75"/>
      <c r="AF218" s="14"/>
      <c r="AG218" s="14"/>
      <c r="AH218" s="157"/>
      <c r="AI218" s="157"/>
      <c r="AJ218" s="75"/>
      <c r="AK218" s="75"/>
      <c r="AL218" s="75"/>
      <c r="AM218" s="157"/>
      <c r="AN218" s="75"/>
      <c r="AO218" s="14"/>
      <c r="AP218" s="14"/>
      <c r="AQ218" s="14"/>
      <c r="AR218" s="14"/>
      <c r="AS218" s="14"/>
      <c r="AT218" s="14"/>
      <c r="AU218" s="14"/>
      <c r="AV218" s="14"/>
    </row>
    <row r="219" spans="16:48">
      <c r="AC219" s="14"/>
      <c r="AD219" s="75"/>
      <c r="AE219" s="75"/>
      <c r="AF219" s="14"/>
      <c r="AG219" s="14"/>
      <c r="AH219" s="157"/>
      <c r="AI219" s="157"/>
      <c r="AJ219" s="75"/>
      <c r="AK219" s="75"/>
      <c r="AL219" s="75"/>
      <c r="AM219" s="157"/>
      <c r="AN219" s="75"/>
      <c r="AO219" s="14"/>
      <c r="AP219" s="14"/>
      <c r="AQ219" s="14"/>
      <c r="AR219" s="14"/>
      <c r="AS219" s="14"/>
      <c r="AT219" s="14"/>
      <c r="AU219" s="14"/>
      <c r="AV219" s="14"/>
    </row>
    <row r="220" spans="16:48">
      <c r="AC220" s="14"/>
      <c r="AD220" s="75"/>
      <c r="AE220" s="75"/>
      <c r="AF220" s="14"/>
      <c r="AG220" s="14"/>
      <c r="AH220" s="157"/>
      <c r="AI220" s="157"/>
      <c r="AJ220" s="75"/>
      <c r="AK220" s="75"/>
      <c r="AL220" s="75"/>
      <c r="AM220" s="157"/>
      <c r="AN220" s="75"/>
      <c r="AO220" s="14"/>
      <c r="AP220" s="14"/>
      <c r="AQ220" s="14"/>
      <c r="AR220" s="14"/>
      <c r="AS220" s="14"/>
      <c r="AT220" s="14"/>
      <c r="AU220" s="14"/>
      <c r="AV220" s="14"/>
    </row>
    <row r="221" spans="16:48">
      <c r="AC221" s="14"/>
      <c r="AD221" s="75"/>
      <c r="AE221" s="75"/>
      <c r="AF221" s="14"/>
      <c r="AG221" s="14"/>
      <c r="AH221" s="157"/>
      <c r="AI221" s="157"/>
      <c r="AJ221" s="75"/>
      <c r="AK221" s="75"/>
      <c r="AL221" s="75"/>
      <c r="AM221" s="157"/>
      <c r="AN221" s="75"/>
      <c r="AO221" s="14"/>
      <c r="AP221" s="14"/>
      <c r="AQ221" s="14"/>
      <c r="AR221" s="14"/>
      <c r="AS221" s="14"/>
      <c r="AT221" s="14"/>
      <c r="AU221" s="14"/>
      <c r="AV221" s="14"/>
    </row>
    <row r="222" spans="16:48">
      <c r="AC222" s="14"/>
      <c r="AD222" s="75"/>
      <c r="AE222" s="75"/>
      <c r="AF222" s="14"/>
      <c r="AG222" s="14"/>
      <c r="AH222" s="157"/>
      <c r="AI222" s="157"/>
      <c r="AJ222" s="75"/>
      <c r="AK222" s="75"/>
      <c r="AL222" s="75"/>
      <c r="AM222" s="157"/>
      <c r="AN222" s="75"/>
      <c r="AO222" s="14"/>
      <c r="AP222" s="14"/>
      <c r="AQ222" s="14"/>
      <c r="AR222" s="14"/>
      <c r="AS222" s="14"/>
      <c r="AT222" s="14"/>
      <c r="AU222" s="14"/>
      <c r="AV222" s="14"/>
    </row>
    <row r="223" spans="16:48">
      <c r="AC223" s="14"/>
      <c r="AD223" s="75"/>
      <c r="AE223" s="75"/>
      <c r="AF223" s="14"/>
      <c r="AG223" s="14"/>
      <c r="AH223" s="157"/>
      <c r="AI223" s="157"/>
      <c r="AJ223" s="75"/>
      <c r="AK223" s="75"/>
      <c r="AL223" s="75"/>
      <c r="AM223" s="157"/>
      <c r="AN223" s="75"/>
      <c r="AO223" s="14"/>
      <c r="AP223" s="14"/>
      <c r="AQ223" s="14"/>
      <c r="AR223" s="14"/>
      <c r="AS223" s="14"/>
      <c r="AT223" s="14"/>
      <c r="AU223" s="14"/>
      <c r="AV223" s="14"/>
    </row>
    <row r="224" spans="16:48">
      <c r="AC224" s="14"/>
      <c r="AD224" s="75"/>
      <c r="AE224" s="75"/>
      <c r="AF224" s="14"/>
      <c r="AG224" s="14"/>
      <c r="AH224" s="157"/>
      <c r="AI224" s="157"/>
      <c r="AJ224" s="75"/>
      <c r="AK224" s="75"/>
      <c r="AL224" s="75"/>
      <c r="AM224" s="157"/>
      <c r="AN224" s="75"/>
      <c r="AO224" s="14"/>
      <c r="AP224" s="14"/>
      <c r="AQ224" s="14"/>
      <c r="AR224" s="14"/>
      <c r="AS224" s="14"/>
      <c r="AT224" s="14"/>
      <c r="AU224" s="14"/>
      <c r="AV224" s="14"/>
    </row>
    <row r="225" spans="29:48">
      <c r="AC225" s="14"/>
      <c r="AD225" s="75"/>
      <c r="AE225" s="75"/>
      <c r="AF225" s="14"/>
      <c r="AG225" s="14"/>
      <c r="AH225" s="157"/>
      <c r="AI225" s="157"/>
      <c r="AJ225" s="75"/>
      <c r="AK225" s="75"/>
      <c r="AL225" s="75"/>
      <c r="AM225" s="157"/>
      <c r="AN225" s="75"/>
      <c r="AO225" s="14"/>
      <c r="AP225" s="14"/>
      <c r="AQ225" s="14"/>
      <c r="AR225" s="14"/>
      <c r="AS225" s="14"/>
      <c r="AT225" s="14"/>
      <c r="AU225" s="14"/>
      <c r="AV225" s="14"/>
    </row>
    <row r="226" spans="29:48">
      <c r="AC226" s="14"/>
      <c r="AD226" s="75"/>
      <c r="AE226" s="75"/>
      <c r="AF226" s="14"/>
      <c r="AG226" s="14"/>
      <c r="AH226" s="157"/>
      <c r="AI226" s="157"/>
      <c r="AJ226" s="75"/>
      <c r="AK226" s="75"/>
      <c r="AL226" s="75"/>
      <c r="AM226" s="157"/>
      <c r="AN226" s="75"/>
      <c r="AO226" s="14"/>
      <c r="AP226" s="14"/>
      <c r="AQ226" s="14"/>
      <c r="AR226" s="14"/>
      <c r="AS226" s="14"/>
      <c r="AT226" s="14"/>
      <c r="AU226" s="14"/>
      <c r="AV226" s="14"/>
    </row>
    <row r="227" spans="29:48">
      <c r="AC227" s="14"/>
      <c r="AD227" s="75"/>
      <c r="AE227" s="75"/>
      <c r="AF227" s="14"/>
      <c r="AG227" s="14"/>
      <c r="AH227" s="157"/>
      <c r="AI227" s="157"/>
      <c r="AJ227" s="75"/>
      <c r="AK227" s="75"/>
      <c r="AL227" s="75"/>
      <c r="AM227" s="157"/>
      <c r="AN227" s="75"/>
      <c r="AO227" s="14"/>
      <c r="AP227" s="14"/>
      <c r="AQ227" s="14"/>
      <c r="AR227" s="14"/>
      <c r="AS227" s="14"/>
      <c r="AT227" s="14"/>
      <c r="AU227" s="14"/>
      <c r="AV227" s="14"/>
    </row>
    <row r="228" spans="29:48">
      <c r="AC228" s="14"/>
      <c r="AD228" s="75"/>
      <c r="AE228" s="75"/>
      <c r="AF228" s="14"/>
      <c r="AG228" s="14"/>
      <c r="AH228" s="157"/>
      <c r="AI228" s="157"/>
      <c r="AJ228" s="75"/>
      <c r="AK228" s="75"/>
      <c r="AL228" s="75"/>
      <c r="AM228" s="157"/>
      <c r="AN228" s="75"/>
      <c r="AO228" s="14"/>
      <c r="AP228" s="14"/>
      <c r="AQ228" s="14"/>
      <c r="AR228" s="14"/>
      <c r="AS228" s="14"/>
      <c r="AT228" s="14"/>
      <c r="AU228" s="14"/>
      <c r="AV228" s="14"/>
    </row>
    <row r="229" spans="29:48">
      <c r="AC229" s="14"/>
      <c r="AD229" s="75"/>
      <c r="AE229" s="75"/>
      <c r="AF229" s="14"/>
      <c r="AG229" s="14"/>
      <c r="AH229" s="157"/>
      <c r="AI229" s="157"/>
      <c r="AJ229" s="75"/>
      <c r="AK229" s="75"/>
      <c r="AL229" s="75"/>
      <c r="AM229" s="157"/>
      <c r="AN229" s="75"/>
      <c r="AO229" s="14"/>
      <c r="AP229" s="14"/>
      <c r="AQ229" s="14"/>
      <c r="AR229" s="14"/>
      <c r="AS229" s="14"/>
      <c r="AT229" s="14"/>
      <c r="AU229" s="14"/>
      <c r="AV229" s="14"/>
    </row>
    <row r="230" spans="29:48">
      <c r="AC230" s="14"/>
      <c r="AD230" s="75"/>
      <c r="AE230" s="75"/>
      <c r="AF230" s="14"/>
      <c r="AG230" s="14"/>
      <c r="AH230" s="157"/>
      <c r="AI230" s="157"/>
      <c r="AJ230" s="75"/>
      <c r="AK230" s="75"/>
      <c r="AL230" s="75"/>
      <c r="AM230" s="157"/>
      <c r="AN230" s="75"/>
      <c r="AO230" s="14"/>
      <c r="AP230" s="14"/>
      <c r="AQ230" s="14"/>
      <c r="AR230" s="14"/>
      <c r="AS230" s="14"/>
      <c r="AT230" s="14"/>
      <c r="AU230" s="14"/>
      <c r="AV230" s="14"/>
    </row>
    <row r="231" spans="29:48">
      <c r="AC231" s="14"/>
      <c r="AD231" s="75"/>
      <c r="AE231" s="75"/>
      <c r="AF231" s="14"/>
      <c r="AG231" s="14"/>
      <c r="AH231" s="157"/>
      <c r="AI231" s="157"/>
      <c r="AJ231" s="75"/>
      <c r="AK231" s="75"/>
      <c r="AL231" s="75"/>
      <c r="AM231" s="157"/>
      <c r="AN231" s="75"/>
      <c r="AO231" s="14"/>
      <c r="AP231" s="14"/>
      <c r="AQ231" s="14"/>
      <c r="AR231" s="14"/>
      <c r="AS231" s="14"/>
      <c r="AT231" s="14"/>
      <c r="AU231" s="14"/>
      <c r="AV231" s="14"/>
    </row>
    <row r="232" spans="29:48">
      <c r="AC232" s="14"/>
      <c r="AD232" s="75"/>
      <c r="AE232" s="75"/>
      <c r="AF232" s="14"/>
      <c r="AG232" s="14"/>
      <c r="AH232" s="157"/>
      <c r="AI232" s="157"/>
      <c r="AJ232" s="75"/>
      <c r="AK232" s="75"/>
      <c r="AL232" s="75"/>
      <c r="AM232" s="157"/>
      <c r="AN232" s="75"/>
      <c r="AO232" s="14"/>
      <c r="AP232" s="14"/>
      <c r="AQ232" s="14"/>
      <c r="AR232" s="14"/>
      <c r="AS232" s="14"/>
      <c r="AT232" s="14"/>
      <c r="AU232" s="14"/>
      <c r="AV232" s="14"/>
    </row>
    <row r="233" spans="29:48">
      <c r="AC233" s="14"/>
      <c r="AD233" s="75"/>
      <c r="AE233" s="75"/>
      <c r="AF233" s="14"/>
      <c r="AG233" s="14"/>
      <c r="AH233" s="157"/>
      <c r="AI233" s="157"/>
      <c r="AJ233" s="75"/>
      <c r="AK233" s="75"/>
      <c r="AL233" s="75"/>
      <c r="AM233" s="157"/>
      <c r="AN233" s="75"/>
      <c r="AO233" s="14"/>
      <c r="AP233" s="14"/>
      <c r="AQ233" s="14"/>
      <c r="AR233" s="14"/>
      <c r="AS233" s="14"/>
      <c r="AT233" s="14"/>
      <c r="AU233" s="14"/>
      <c r="AV233" s="14"/>
    </row>
    <row r="234" spans="29:48">
      <c r="AC234" s="14"/>
      <c r="AD234" s="75"/>
      <c r="AE234" s="75"/>
      <c r="AF234" s="14"/>
      <c r="AG234" s="14"/>
      <c r="AH234" s="157"/>
      <c r="AI234" s="157"/>
      <c r="AJ234" s="75"/>
      <c r="AK234" s="75"/>
      <c r="AL234" s="75"/>
      <c r="AM234" s="157"/>
      <c r="AN234" s="75"/>
      <c r="AO234" s="14"/>
      <c r="AP234" s="14"/>
      <c r="AQ234" s="14"/>
      <c r="AR234" s="14"/>
      <c r="AS234" s="14"/>
      <c r="AT234" s="14"/>
      <c r="AU234" s="14"/>
      <c r="AV234" s="14"/>
    </row>
    <row r="235" spans="29:48">
      <c r="AC235" s="14"/>
      <c r="AD235" s="75"/>
      <c r="AE235" s="75"/>
      <c r="AF235" s="14"/>
      <c r="AG235" s="14"/>
      <c r="AH235" s="157"/>
      <c r="AI235" s="157"/>
      <c r="AJ235" s="75"/>
      <c r="AK235" s="75"/>
      <c r="AL235" s="75"/>
      <c r="AM235" s="157"/>
      <c r="AN235" s="75"/>
      <c r="AO235" s="14"/>
      <c r="AP235" s="14"/>
      <c r="AQ235" s="14"/>
      <c r="AR235" s="14"/>
      <c r="AS235" s="14"/>
      <c r="AT235" s="14"/>
      <c r="AU235" s="14"/>
      <c r="AV235" s="14"/>
    </row>
    <row r="236" spans="29:48">
      <c r="AC236" s="14"/>
      <c r="AD236" s="75"/>
      <c r="AE236" s="75"/>
      <c r="AF236" s="14"/>
      <c r="AG236" s="14"/>
      <c r="AH236" s="157"/>
      <c r="AI236" s="157"/>
      <c r="AJ236" s="75"/>
      <c r="AK236" s="75"/>
      <c r="AL236" s="75"/>
      <c r="AM236" s="157"/>
      <c r="AN236" s="75"/>
      <c r="AO236" s="14"/>
      <c r="AP236" s="14"/>
      <c r="AQ236" s="14"/>
      <c r="AR236" s="14"/>
      <c r="AS236" s="14"/>
      <c r="AT236" s="14"/>
      <c r="AU236" s="14"/>
      <c r="AV236" s="14"/>
    </row>
    <row r="237" spans="29:48">
      <c r="AC237" s="14"/>
      <c r="AD237" s="75"/>
      <c r="AE237" s="75"/>
      <c r="AF237" s="14"/>
      <c r="AG237" s="14"/>
      <c r="AH237" s="157"/>
      <c r="AI237" s="157"/>
      <c r="AJ237" s="75"/>
      <c r="AK237" s="75"/>
      <c r="AL237" s="75"/>
      <c r="AM237" s="157"/>
      <c r="AN237" s="75"/>
      <c r="AO237" s="14"/>
      <c r="AP237" s="14"/>
      <c r="AQ237" s="14"/>
      <c r="AR237" s="14"/>
      <c r="AS237" s="14"/>
      <c r="AT237" s="14"/>
      <c r="AU237" s="14"/>
      <c r="AV237" s="14"/>
    </row>
    <row r="238" spans="29:48">
      <c r="AC238" s="14"/>
      <c r="AD238" s="75"/>
      <c r="AE238" s="75"/>
      <c r="AF238" s="14"/>
      <c r="AG238" s="14"/>
      <c r="AH238" s="157"/>
      <c r="AI238" s="157"/>
      <c r="AJ238" s="75"/>
      <c r="AK238" s="75"/>
      <c r="AL238" s="75"/>
      <c r="AM238" s="157"/>
      <c r="AN238" s="75"/>
      <c r="AO238" s="14"/>
      <c r="AP238" s="14"/>
      <c r="AQ238" s="14"/>
      <c r="AR238" s="14"/>
      <c r="AS238" s="14"/>
      <c r="AT238" s="14"/>
      <c r="AU238" s="14"/>
      <c r="AV238" s="14"/>
    </row>
    <row r="239" spans="29:48">
      <c r="AC239" s="14"/>
      <c r="AD239" s="75"/>
      <c r="AE239" s="75"/>
      <c r="AF239" s="14"/>
      <c r="AG239" s="14"/>
      <c r="AH239" s="157"/>
      <c r="AI239" s="157"/>
      <c r="AJ239" s="75"/>
      <c r="AK239" s="75"/>
      <c r="AL239" s="75"/>
      <c r="AM239" s="157"/>
      <c r="AN239" s="75"/>
      <c r="AO239" s="14"/>
      <c r="AP239" s="14"/>
      <c r="AQ239" s="14"/>
      <c r="AR239" s="14"/>
      <c r="AS239" s="14"/>
      <c r="AT239" s="14"/>
      <c r="AU239" s="14"/>
      <c r="AV239" s="14"/>
    </row>
    <row r="240" spans="29:48">
      <c r="AC240" s="14"/>
      <c r="AD240" s="75"/>
      <c r="AE240" s="75"/>
      <c r="AF240" s="14"/>
      <c r="AG240" s="14"/>
      <c r="AH240" s="157"/>
      <c r="AI240" s="157"/>
      <c r="AJ240" s="75"/>
      <c r="AK240" s="75"/>
      <c r="AL240" s="75"/>
      <c r="AM240" s="157"/>
      <c r="AN240" s="75"/>
      <c r="AO240" s="14"/>
      <c r="AP240" s="14"/>
      <c r="AQ240" s="14"/>
      <c r="AR240" s="14"/>
      <c r="AS240" s="14"/>
      <c r="AT240" s="14"/>
      <c r="AU240" s="14"/>
      <c r="AV240" s="14"/>
    </row>
    <row r="241" spans="29:48">
      <c r="AC241" s="14"/>
      <c r="AD241" s="75"/>
      <c r="AE241" s="75"/>
      <c r="AF241" s="14"/>
      <c r="AG241" s="14"/>
      <c r="AH241" s="157"/>
      <c r="AI241" s="157"/>
      <c r="AJ241" s="75"/>
      <c r="AK241" s="75"/>
      <c r="AL241" s="75"/>
      <c r="AM241" s="157"/>
      <c r="AN241" s="75"/>
      <c r="AO241" s="14"/>
      <c r="AP241" s="14"/>
      <c r="AQ241" s="14"/>
      <c r="AR241" s="14"/>
      <c r="AS241" s="14"/>
      <c r="AT241" s="14"/>
      <c r="AU241" s="14"/>
      <c r="AV241" s="14"/>
    </row>
    <row r="242" spans="29:48">
      <c r="AC242" s="14"/>
      <c r="AD242" s="75"/>
      <c r="AE242" s="75"/>
      <c r="AF242" s="14"/>
      <c r="AG242" s="14"/>
      <c r="AH242" s="157"/>
      <c r="AI242" s="157"/>
      <c r="AJ242" s="75"/>
      <c r="AK242" s="75"/>
      <c r="AL242" s="75"/>
      <c r="AM242" s="157"/>
      <c r="AN242" s="75"/>
      <c r="AO242" s="14"/>
      <c r="AP242" s="14"/>
      <c r="AQ242" s="14"/>
      <c r="AR242" s="14"/>
      <c r="AS242" s="14"/>
      <c r="AT242" s="14"/>
      <c r="AU242" s="14"/>
      <c r="AV242" s="14"/>
    </row>
    <row r="243" spans="29:48">
      <c r="AC243" s="14"/>
      <c r="AD243" s="75"/>
      <c r="AE243" s="75"/>
      <c r="AF243" s="14"/>
      <c r="AG243" s="14"/>
      <c r="AH243" s="157"/>
      <c r="AI243" s="157"/>
      <c r="AJ243" s="75"/>
      <c r="AK243" s="75"/>
      <c r="AL243" s="75"/>
      <c r="AM243" s="157"/>
      <c r="AN243" s="75"/>
      <c r="AO243" s="14"/>
      <c r="AP243" s="14"/>
      <c r="AQ243" s="14"/>
      <c r="AR243" s="14"/>
      <c r="AS243" s="14"/>
      <c r="AT243" s="14"/>
      <c r="AU243" s="14"/>
      <c r="AV243" s="14"/>
    </row>
    <row r="244" spans="29:48">
      <c r="AC244" s="14"/>
      <c r="AD244" s="75"/>
      <c r="AE244" s="75"/>
      <c r="AF244" s="14"/>
      <c r="AG244" s="14"/>
      <c r="AH244" s="157"/>
      <c r="AI244" s="157"/>
      <c r="AJ244" s="75"/>
      <c r="AK244" s="75"/>
      <c r="AL244" s="75"/>
      <c r="AM244" s="157"/>
      <c r="AN244" s="75"/>
      <c r="AO244" s="14"/>
      <c r="AP244" s="14"/>
      <c r="AQ244" s="14"/>
      <c r="AR244" s="14"/>
      <c r="AS244" s="14"/>
      <c r="AT244" s="14"/>
      <c r="AU244" s="14"/>
      <c r="AV244" s="14"/>
    </row>
    <row r="245" spans="29:48">
      <c r="AC245" s="14"/>
      <c r="AD245" s="75"/>
      <c r="AE245" s="75"/>
      <c r="AF245" s="14"/>
      <c r="AG245" s="14"/>
      <c r="AH245" s="157"/>
      <c r="AI245" s="157"/>
      <c r="AJ245" s="75"/>
      <c r="AK245" s="75"/>
      <c r="AL245" s="75"/>
      <c r="AM245" s="157"/>
      <c r="AN245" s="75"/>
      <c r="AO245" s="14"/>
      <c r="AP245" s="14"/>
      <c r="AQ245" s="14"/>
      <c r="AR245" s="14"/>
      <c r="AS245" s="14"/>
      <c r="AT245" s="14"/>
      <c r="AU245" s="14"/>
      <c r="AV245" s="14"/>
    </row>
    <row r="246" spans="29:48">
      <c r="AC246" s="14"/>
      <c r="AD246" s="75"/>
      <c r="AE246" s="75"/>
      <c r="AF246" s="14"/>
      <c r="AG246" s="14"/>
      <c r="AH246" s="157"/>
      <c r="AI246" s="157"/>
      <c r="AJ246" s="75"/>
      <c r="AK246" s="75"/>
      <c r="AL246" s="75"/>
      <c r="AM246" s="157"/>
      <c r="AN246" s="75"/>
      <c r="AO246" s="14"/>
      <c r="AP246" s="14"/>
      <c r="AQ246" s="14"/>
      <c r="AR246" s="14"/>
      <c r="AS246" s="14"/>
      <c r="AT246" s="14"/>
      <c r="AU246" s="14"/>
      <c r="AV246" s="14"/>
    </row>
    <row r="247" spans="29:48">
      <c r="AC247" s="14"/>
      <c r="AD247" s="75"/>
      <c r="AE247" s="75"/>
      <c r="AF247" s="14"/>
      <c r="AG247" s="14"/>
      <c r="AH247" s="157"/>
      <c r="AI247" s="157"/>
      <c r="AJ247" s="75"/>
      <c r="AK247" s="75"/>
      <c r="AL247" s="75"/>
      <c r="AM247" s="157"/>
      <c r="AN247" s="75"/>
      <c r="AO247" s="14"/>
      <c r="AP247" s="14"/>
      <c r="AQ247" s="14"/>
      <c r="AR247" s="14"/>
      <c r="AS247" s="14"/>
      <c r="AT247" s="14"/>
      <c r="AU247" s="14"/>
      <c r="AV247" s="14"/>
    </row>
    <row r="248" spans="29:48">
      <c r="AC248" s="14"/>
      <c r="AD248" s="75"/>
      <c r="AE248" s="75"/>
      <c r="AF248" s="14"/>
      <c r="AG248" s="14"/>
      <c r="AH248" s="157"/>
      <c r="AI248" s="157"/>
      <c r="AJ248" s="75"/>
      <c r="AK248" s="75"/>
      <c r="AL248" s="75"/>
      <c r="AM248" s="157"/>
      <c r="AN248" s="75"/>
      <c r="AO248" s="14"/>
      <c r="AP248" s="14"/>
      <c r="AQ248" s="14"/>
      <c r="AR248" s="14"/>
      <c r="AS248" s="14"/>
      <c r="AT248" s="14"/>
      <c r="AU248" s="14"/>
      <c r="AV248" s="14"/>
    </row>
    <row r="249" spans="29:48">
      <c r="AC249" s="14"/>
      <c r="AD249" s="75"/>
      <c r="AE249" s="75"/>
      <c r="AF249" s="14"/>
      <c r="AG249" s="14"/>
      <c r="AH249" s="157"/>
      <c r="AI249" s="157"/>
      <c r="AJ249" s="75"/>
      <c r="AK249" s="75"/>
      <c r="AL249" s="75"/>
      <c r="AM249" s="157"/>
      <c r="AN249" s="75"/>
      <c r="AO249" s="14"/>
      <c r="AP249" s="14"/>
      <c r="AQ249" s="14"/>
      <c r="AR249" s="14"/>
      <c r="AS249" s="14"/>
      <c r="AT249" s="14"/>
      <c r="AU249" s="14"/>
      <c r="AV249" s="14"/>
    </row>
    <row r="250" spans="29:48">
      <c r="AC250" s="14"/>
      <c r="AD250" s="75"/>
      <c r="AE250" s="75"/>
      <c r="AF250" s="14"/>
      <c r="AG250" s="14"/>
      <c r="AH250" s="157"/>
      <c r="AI250" s="157"/>
      <c r="AJ250" s="75"/>
      <c r="AK250" s="75"/>
      <c r="AL250" s="75"/>
      <c r="AM250" s="157"/>
      <c r="AN250" s="75"/>
      <c r="AO250" s="14"/>
      <c r="AP250" s="14"/>
      <c r="AQ250" s="14"/>
      <c r="AR250" s="14"/>
      <c r="AS250" s="14"/>
      <c r="AT250" s="14"/>
      <c r="AU250" s="14"/>
      <c r="AV250" s="14"/>
    </row>
    <row r="251" spans="29:48">
      <c r="AC251" s="14"/>
      <c r="AD251" s="75"/>
      <c r="AE251" s="75"/>
      <c r="AF251" s="14"/>
      <c r="AG251" s="14"/>
      <c r="AH251" s="157"/>
      <c r="AI251" s="157"/>
      <c r="AJ251" s="75"/>
      <c r="AK251" s="75"/>
      <c r="AL251" s="75"/>
      <c r="AM251" s="157"/>
      <c r="AN251" s="75"/>
      <c r="AO251" s="14"/>
      <c r="AP251" s="14"/>
      <c r="AQ251" s="14"/>
      <c r="AR251" s="14"/>
      <c r="AS251" s="14"/>
      <c r="AT251" s="14"/>
      <c r="AU251" s="14"/>
      <c r="AV251" s="14"/>
    </row>
    <row r="252" spans="29:48">
      <c r="AC252" s="14"/>
      <c r="AD252" s="75"/>
      <c r="AE252" s="75"/>
      <c r="AF252" s="14"/>
      <c r="AG252" s="14"/>
      <c r="AH252" s="157"/>
      <c r="AI252" s="157"/>
      <c r="AJ252" s="75"/>
      <c r="AK252" s="75"/>
      <c r="AL252" s="75"/>
      <c r="AM252" s="157"/>
      <c r="AN252" s="75"/>
      <c r="AO252" s="14"/>
      <c r="AP252" s="14"/>
      <c r="AQ252" s="14"/>
      <c r="AR252" s="14"/>
      <c r="AS252" s="14"/>
      <c r="AT252" s="14"/>
      <c r="AU252" s="14"/>
      <c r="AV252" s="14"/>
    </row>
    <row r="253" spans="29:48">
      <c r="AC253" s="14"/>
      <c r="AD253" s="75"/>
      <c r="AE253" s="75"/>
      <c r="AF253" s="14"/>
      <c r="AG253" s="14"/>
      <c r="AH253" s="157"/>
      <c r="AI253" s="157"/>
      <c r="AJ253" s="75"/>
      <c r="AK253" s="75"/>
      <c r="AL253" s="75"/>
      <c r="AM253" s="157"/>
      <c r="AN253" s="75"/>
      <c r="AO253" s="14"/>
      <c r="AP253" s="14"/>
      <c r="AQ253" s="14"/>
      <c r="AR253" s="14"/>
      <c r="AS253" s="14"/>
      <c r="AT253" s="14"/>
      <c r="AU253" s="14"/>
      <c r="AV253" s="14"/>
    </row>
    <row r="254" spans="29:48">
      <c r="AC254" s="14"/>
      <c r="AD254" s="75"/>
      <c r="AE254" s="75"/>
      <c r="AF254" s="14"/>
      <c r="AG254" s="14"/>
      <c r="AH254" s="157"/>
      <c r="AI254" s="157"/>
      <c r="AJ254" s="75"/>
      <c r="AK254" s="75"/>
      <c r="AL254" s="75"/>
      <c r="AM254" s="157"/>
      <c r="AN254" s="75"/>
      <c r="AO254" s="14"/>
      <c r="AP254" s="14"/>
      <c r="AQ254" s="14"/>
      <c r="AR254" s="14"/>
      <c r="AS254" s="14"/>
      <c r="AT254" s="14"/>
      <c r="AU254" s="14"/>
      <c r="AV254" s="14"/>
    </row>
    <row r="255" spans="29:48">
      <c r="AC255" s="14"/>
      <c r="AD255" s="75"/>
      <c r="AE255" s="75"/>
      <c r="AF255" s="14"/>
      <c r="AG255" s="14"/>
      <c r="AH255" s="157"/>
      <c r="AI255" s="157"/>
      <c r="AJ255" s="75"/>
      <c r="AK255" s="75"/>
      <c r="AL255" s="75"/>
      <c r="AM255" s="157"/>
      <c r="AN255" s="75"/>
      <c r="AO255" s="14"/>
      <c r="AP255" s="14"/>
      <c r="AQ255" s="14"/>
      <c r="AR255" s="14"/>
      <c r="AS255" s="14"/>
      <c r="AT255" s="14"/>
      <c r="AU255" s="14"/>
      <c r="AV255" s="14"/>
    </row>
    <row r="256" spans="29:48">
      <c r="AC256" s="14"/>
      <c r="AD256" s="75"/>
      <c r="AE256" s="75"/>
      <c r="AF256" s="14"/>
      <c r="AG256" s="14"/>
      <c r="AH256" s="157"/>
      <c r="AI256" s="157"/>
      <c r="AJ256" s="75"/>
      <c r="AK256" s="75"/>
      <c r="AL256" s="75"/>
      <c r="AM256" s="157"/>
      <c r="AN256" s="75"/>
      <c r="AO256" s="14"/>
      <c r="AP256" s="14"/>
      <c r="AQ256" s="14"/>
      <c r="AR256" s="14"/>
      <c r="AS256" s="14"/>
      <c r="AT256" s="14"/>
      <c r="AU256" s="14"/>
      <c r="AV256" s="14"/>
    </row>
    <row r="257" spans="29:48">
      <c r="AC257" s="14"/>
      <c r="AD257" s="75"/>
      <c r="AE257" s="75"/>
      <c r="AF257" s="14"/>
      <c r="AG257" s="14"/>
      <c r="AH257" s="157"/>
      <c r="AI257" s="157"/>
      <c r="AJ257" s="75"/>
      <c r="AK257" s="75"/>
      <c r="AL257" s="75"/>
      <c r="AM257" s="157"/>
      <c r="AN257" s="75"/>
      <c r="AO257" s="14"/>
      <c r="AP257" s="14"/>
      <c r="AQ257" s="14"/>
      <c r="AR257" s="14"/>
      <c r="AS257" s="14"/>
      <c r="AT257" s="14"/>
      <c r="AU257" s="14"/>
      <c r="AV257" s="14"/>
    </row>
    <row r="258" spans="29:48">
      <c r="AC258" s="14"/>
      <c r="AD258" s="75"/>
      <c r="AE258" s="75"/>
      <c r="AF258" s="14"/>
      <c r="AG258" s="14"/>
      <c r="AH258" s="157"/>
      <c r="AI258" s="157"/>
      <c r="AJ258" s="75"/>
      <c r="AK258" s="75"/>
      <c r="AL258" s="75"/>
      <c r="AM258" s="157"/>
      <c r="AN258" s="75"/>
      <c r="AO258" s="14"/>
      <c r="AP258" s="14"/>
      <c r="AQ258" s="14"/>
      <c r="AR258" s="14"/>
      <c r="AS258" s="14"/>
      <c r="AT258" s="14"/>
      <c r="AU258" s="14"/>
      <c r="AV258" s="14"/>
    </row>
    <row r="259" spans="29:48">
      <c r="AC259" s="14"/>
      <c r="AD259" s="75"/>
      <c r="AE259" s="75"/>
      <c r="AF259" s="14"/>
      <c r="AG259" s="14"/>
      <c r="AH259" s="157"/>
      <c r="AI259" s="157"/>
      <c r="AJ259" s="75"/>
      <c r="AK259" s="75"/>
      <c r="AL259" s="75"/>
      <c r="AM259" s="157"/>
      <c r="AN259" s="75"/>
      <c r="AO259" s="14"/>
      <c r="AP259" s="14"/>
      <c r="AQ259" s="14"/>
      <c r="AR259" s="14"/>
      <c r="AS259" s="14"/>
      <c r="AT259" s="14"/>
      <c r="AU259" s="14"/>
      <c r="AV259" s="14"/>
    </row>
    <row r="260" spans="29:48">
      <c r="AC260" s="14"/>
      <c r="AD260" s="75"/>
      <c r="AE260" s="75"/>
      <c r="AF260" s="14"/>
      <c r="AG260" s="14"/>
      <c r="AH260" s="157"/>
      <c r="AI260" s="157"/>
      <c r="AJ260" s="75"/>
      <c r="AK260" s="75"/>
      <c r="AL260" s="75"/>
      <c r="AM260" s="157"/>
      <c r="AN260" s="75"/>
      <c r="AO260" s="14"/>
      <c r="AP260" s="14"/>
      <c r="AQ260" s="14"/>
      <c r="AR260" s="14"/>
      <c r="AS260" s="14"/>
      <c r="AT260" s="14"/>
      <c r="AU260" s="14"/>
      <c r="AV260" s="14"/>
    </row>
    <row r="261" spans="29:48">
      <c r="AC261" s="14"/>
      <c r="AD261" s="75"/>
      <c r="AE261" s="75"/>
      <c r="AF261" s="14"/>
      <c r="AG261" s="14"/>
      <c r="AH261" s="157"/>
      <c r="AI261" s="157"/>
      <c r="AJ261" s="75"/>
      <c r="AK261" s="75"/>
      <c r="AL261" s="75"/>
      <c r="AM261" s="157"/>
      <c r="AN261" s="75"/>
      <c r="AO261" s="14"/>
      <c r="AP261" s="14"/>
      <c r="AQ261" s="14"/>
      <c r="AR261" s="14"/>
      <c r="AS261" s="14"/>
      <c r="AT261" s="14"/>
      <c r="AU261" s="14"/>
      <c r="AV261" s="14"/>
    </row>
    <row r="262" spans="29:48">
      <c r="AC262" s="14"/>
      <c r="AD262" s="75"/>
      <c r="AE262" s="75"/>
      <c r="AF262" s="14"/>
      <c r="AG262" s="14"/>
      <c r="AH262" s="157"/>
      <c r="AI262" s="157"/>
      <c r="AJ262" s="75"/>
      <c r="AK262" s="75"/>
      <c r="AL262" s="75"/>
      <c r="AM262" s="157"/>
      <c r="AN262" s="75"/>
      <c r="AO262" s="14"/>
      <c r="AP262" s="14"/>
      <c r="AQ262" s="14"/>
      <c r="AR262" s="14"/>
      <c r="AS262" s="14"/>
      <c r="AT262" s="14"/>
      <c r="AU262" s="14"/>
      <c r="AV262" s="14"/>
    </row>
    <row r="263" spans="29:48">
      <c r="AC263" s="14"/>
      <c r="AD263" s="75"/>
      <c r="AE263" s="75"/>
      <c r="AF263" s="14"/>
      <c r="AG263" s="14"/>
      <c r="AH263" s="157"/>
      <c r="AI263" s="157"/>
      <c r="AJ263" s="75"/>
      <c r="AK263" s="75"/>
      <c r="AL263" s="75"/>
      <c r="AM263" s="157"/>
      <c r="AN263" s="75"/>
      <c r="AO263" s="14"/>
      <c r="AP263" s="14"/>
      <c r="AQ263" s="14"/>
      <c r="AR263" s="14"/>
      <c r="AS263" s="14"/>
      <c r="AT263" s="14"/>
      <c r="AU263" s="14"/>
      <c r="AV263" s="14"/>
    </row>
    <row r="264" spans="29:48">
      <c r="AC264" s="14"/>
      <c r="AD264" s="75"/>
      <c r="AE264" s="75"/>
      <c r="AF264" s="14"/>
      <c r="AG264" s="14"/>
      <c r="AH264" s="157"/>
      <c r="AI264" s="157"/>
      <c r="AJ264" s="75"/>
      <c r="AK264" s="75"/>
      <c r="AL264" s="75"/>
      <c r="AM264" s="157"/>
      <c r="AN264" s="75"/>
      <c r="AO264" s="14"/>
      <c r="AP264" s="14"/>
      <c r="AQ264" s="14"/>
      <c r="AR264" s="14"/>
      <c r="AS264" s="14"/>
      <c r="AT264" s="14"/>
      <c r="AU264" s="14"/>
      <c r="AV264" s="14"/>
    </row>
    <row r="265" spans="29:48">
      <c r="AC265" s="14"/>
      <c r="AD265" s="75"/>
      <c r="AE265" s="75"/>
      <c r="AF265" s="14"/>
      <c r="AG265" s="14"/>
      <c r="AH265" s="157"/>
      <c r="AI265" s="157"/>
      <c r="AJ265" s="75"/>
      <c r="AK265" s="75"/>
      <c r="AL265" s="75"/>
      <c r="AM265" s="157"/>
      <c r="AN265" s="75"/>
      <c r="AO265" s="14"/>
      <c r="AP265" s="14"/>
      <c r="AQ265" s="14"/>
      <c r="AR265" s="14"/>
      <c r="AS265" s="14"/>
      <c r="AT265" s="14"/>
      <c r="AU265" s="14"/>
      <c r="AV265" s="14"/>
    </row>
    <row r="266" spans="29:48">
      <c r="AC266" s="14"/>
      <c r="AD266" s="75"/>
      <c r="AE266" s="75"/>
      <c r="AF266" s="14"/>
      <c r="AG266" s="14"/>
      <c r="AH266" s="157"/>
      <c r="AI266" s="157"/>
      <c r="AJ266" s="75"/>
      <c r="AK266" s="75"/>
      <c r="AL266" s="75"/>
      <c r="AM266" s="157"/>
      <c r="AN266" s="75"/>
      <c r="AO266" s="14"/>
      <c r="AP266" s="14"/>
      <c r="AQ266" s="14"/>
      <c r="AR266" s="14"/>
      <c r="AS266" s="14"/>
      <c r="AT266" s="14"/>
      <c r="AU266" s="14"/>
      <c r="AV266" s="14"/>
    </row>
    <row r="267" spans="29:48">
      <c r="AC267" s="14"/>
      <c r="AD267" s="75"/>
      <c r="AE267" s="75"/>
      <c r="AF267" s="14"/>
      <c r="AG267" s="14"/>
      <c r="AH267" s="157"/>
      <c r="AI267" s="157"/>
      <c r="AJ267" s="75"/>
      <c r="AK267" s="75"/>
      <c r="AL267" s="75"/>
      <c r="AM267" s="157"/>
      <c r="AN267" s="75"/>
      <c r="AO267" s="14"/>
      <c r="AP267" s="14"/>
      <c r="AQ267" s="14"/>
      <c r="AR267" s="14"/>
      <c r="AS267" s="14"/>
      <c r="AT267" s="14"/>
      <c r="AU267" s="14"/>
      <c r="AV267" s="14"/>
    </row>
    <row r="268" spans="29:48">
      <c r="AC268" s="14"/>
      <c r="AD268" s="75"/>
      <c r="AE268" s="75"/>
      <c r="AF268" s="14"/>
      <c r="AG268" s="14"/>
      <c r="AH268" s="157"/>
      <c r="AI268" s="157"/>
      <c r="AJ268" s="75"/>
      <c r="AK268" s="75"/>
      <c r="AL268" s="75"/>
      <c r="AM268" s="157"/>
      <c r="AN268" s="75"/>
      <c r="AO268" s="14"/>
      <c r="AP268" s="14"/>
      <c r="AQ268" s="14"/>
      <c r="AR268" s="14"/>
      <c r="AS268" s="14"/>
      <c r="AT268" s="14"/>
      <c r="AU268" s="14"/>
      <c r="AV268" s="14"/>
    </row>
    <row r="269" spans="29:48">
      <c r="AC269" s="14"/>
      <c r="AD269" s="75"/>
      <c r="AE269" s="75"/>
      <c r="AF269" s="14"/>
      <c r="AG269" s="14"/>
      <c r="AH269" s="157"/>
      <c r="AI269" s="157"/>
      <c r="AJ269" s="75"/>
      <c r="AK269" s="75"/>
      <c r="AL269" s="75"/>
      <c r="AM269" s="157"/>
      <c r="AN269" s="75"/>
      <c r="AO269" s="14"/>
      <c r="AP269" s="14"/>
      <c r="AQ269" s="14"/>
      <c r="AR269" s="14"/>
      <c r="AS269" s="14"/>
      <c r="AT269" s="14"/>
      <c r="AU269" s="14"/>
      <c r="AV269" s="14"/>
    </row>
    <row r="270" spans="29:48">
      <c r="AC270" s="14"/>
      <c r="AD270" s="75"/>
      <c r="AE270" s="75"/>
      <c r="AF270" s="14"/>
      <c r="AG270" s="14"/>
      <c r="AH270" s="157"/>
      <c r="AI270" s="157"/>
      <c r="AJ270" s="75"/>
      <c r="AK270" s="75"/>
      <c r="AL270" s="75"/>
      <c r="AM270" s="157"/>
      <c r="AN270" s="75"/>
      <c r="AO270" s="14"/>
      <c r="AP270" s="14"/>
      <c r="AQ270" s="14"/>
      <c r="AR270" s="14"/>
      <c r="AS270" s="14"/>
      <c r="AT270" s="14"/>
      <c r="AU270" s="14"/>
      <c r="AV270" s="14"/>
    </row>
    <row r="271" spans="29:48">
      <c r="AC271" s="14"/>
      <c r="AD271" s="75"/>
      <c r="AE271" s="75"/>
      <c r="AF271" s="14"/>
      <c r="AG271" s="14"/>
      <c r="AH271" s="157"/>
      <c r="AI271" s="157"/>
      <c r="AJ271" s="75"/>
      <c r="AK271" s="75"/>
      <c r="AL271" s="75"/>
      <c r="AM271" s="157"/>
      <c r="AN271" s="75"/>
      <c r="AO271" s="14"/>
      <c r="AP271" s="14"/>
      <c r="AQ271" s="14"/>
      <c r="AR271" s="14"/>
      <c r="AS271" s="14"/>
      <c r="AT271" s="14"/>
      <c r="AU271" s="14"/>
      <c r="AV271" s="14"/>
    </row>
    <row r="272" spans="29:48">
      <c r="AC272" s="14"/>
      <c r="AD272" s="75"/>
      <c r="AE272" s="75"/>
      <c r="AF272" s="14"/>
      <c r="AG272" s="14"/>
      <c r="AH272" s="157"/>
      <c r="AI272" s="157"/>
      <c r="AJ272" s="75"/>
      <c r="AK272" s="75"/>
      <c r="AL272" s="75"/>
      <c r="AM272" s="157"/>
      <c r="AN272" s="75"/>
      <c r="AO272" s="14"/>
      <c r="AP272" s="14"/>
      <c r="AQ272" s="14"/>
      <c r="AR272" s="14"/>
      <c r="AS272" s="14"/>
      <c r="AT272" s="14"/>
      <c r="AU272" s="14"/>
      <c r="AV272" s="14"/>
    </row>
    <row r="273" spans="23:48">
      <c r="AC273" s="14"/>
      <c r="AD273" s="75"/>
      <c r="AE273" s="75"/>
      <c r="AF273" s="14"/>
      <c r="AG273" s="14"/>
      <c r="AH273" s="157"/>
      <c r="AI273" s="157"/>
      <c r="AJ273" s="75"/>
      <c r="AK273" s="75"/>
      <c r="AL273" s="75"/>
      <c r="AM273" s="157"/>
      <c r="AN273" s="75"/>
      <c r="AO273" s="14"/>
      <c r="AP273" s="14"/>
      <c r="AQ273" s="14"/>
      <c r="AR273" s="14"/>
      <c r="AS273" s="14"/>
      <c r="AT273" s="14"/>
      <c r="AU273" s="14"/>
      <c r="AV273" s="14"/>
    </row>
    <row r="274" spans="23:48">
      <c r="AC274" s="14"/>
      <c r="AD274" s="75"/>
      <c r="AE274" s="75"/>
      <c r="AF274" s="14"/>
      <c r="AG274" s="14"/>
      <c r="AH274" s="157"/>
      <c r="AI274" s="157"/>
      <c r="AJ274" s="75"/>
      <c r="AK274" s="75"/>
      <c r="AL274" s="75"/>
      <c r="AM274" s="157"/>
      <c r="AN274" s="75"/>
      <c r="AO274" s="14"/>
      <c r="AP274" s="14"/>
      <c r="AQ274" s="14"/>
      <c r="AR274" s="14"/>
      <c r="AS274" s="14"/>
      <c r="AT274" s="14"/>
      <c r="AU274" s="14"/>
      <c r="AV274" s="14"/>
    </row>
    <row r="275" spans="23:48">
      <c r="AC275" s="14"/>
      <c r="AD275" s="75"/>
      <c r="AE275" s="75"/>
      <c r="AF275" s="14"/>
      <c r="AG275" s="14"/>
      <c r="AH275" s="157"/>
      <c r="AI275" s="157"/>
      <c r="AJ275" s="75"/>
      <c r="AK275" s="75"/>
      <c r="AL275" s="75"/>
      <c r="AM275" s="157"/>
      <c r="AN275" s="75"/>
      <c r="AO275" s="14"/>
      <c r="AP275" s="14"/>
      <c r="AQ275" s="14"/>
      <c r="AR275" s="14"/>
      <c r="AS275" s="14"/>
      <c r="AT275" s="14"/>
      <c r="AU275" s="14"/>
      <c r="AV275" s="14"/>
    </row>
    <row r="276" spans="23:48">
      <c r="AC276" s="14"/>
      <c r="AD276" s="75"/>
      <c r="AE276" s="75"/>
      <c r="AF276" s="14"/>
      <c r="AG276" s="14"/>
      <c r="AH276" s="157"/>
      <c r="AI276" s="157"/>
      <c r="AJ276" s="75"/>
      <c r="AK276" s="75"/>
      <c r="AL276" s="75"/>
      <c r="AM276" s="157"/>
      <c r="AN276" s="75"/>
      <c r="AO276" s="14"/>
      <c r="AP276" s="14"/>
      <c r="AQ276" s="14"/>
      <c r="AR276" s="14"/>
      <c r="AS276" s="14"/>
      <c r="AT276" s="14"/>
      <c r="AU276" s="14"/>
      <c r="AV276" s="14"/>
    </row>
    <row r="277" spans="23:48">
      <c r="AC277" s="14"/>
      <c r="AD277" s="75"/>
      <c r="AE277" s="75"/>
      <c r="AF277" s="14"/>
      <c r="AG277" s="14"/>
      <c r="AH277" s="157"/>
      <c r="AI277" s="157"/>
      <c r="AJ277" s="75"/>
      <c r="AK277" s="75"/>
      <c r="AL277" s="75"/>
      <c r="AM277" s="157"/>
      <c r="AN277" s="75"/>
      <c r="AO277" s="14"/>
      <c r="AP277" s="14"/>
      <c r="AQ277" s="14"/>
      <c r="AR277" s="14"/>
      <c r="AS277" s="14"/>
      <c r="AT277" s="14"/>
      <c r="AU277" s="14"/>
      <c r="AV277" s="14"/>
    </row>
    <row r="278" spans="23:48">
      <c r="AC278" s="14"/>
      <c r="AD278" s="75"/>
      <c r="AE278" s="75"/>
      <c r="AF278" s="14"/>
      <c r="AG278" s="14"/>
      <c r="AH278" s="157"/>
      <c r="AI278" s="157"/>
      <c r="AJ278" s="75"/>
      <c r="AK278" s="75"/>
      <c r="AL278" s="75"/>
      <c r="AM278" s="157"/>
      <c r="AN278" s="75"/>
      <c r="AO278" s="14"/>
      <c r="AP278" s="14"/>
      <c r="AQ278" s="14"/>
      <c r="AR278" s="14"/>
      <c r="AS278" s="14"/>
      <c r="AT278" s="14"/>
      <c r="AU278" s="14"/>
      <c r="AV278" s="14"/>
    </row>
    <row r="279" spans="23:48">
      <c r="W279" s="31"/>
      <c r="X279" s="31"/>
      <c r="Y279" s="31"/>
      <c r="Z279" s="31"/>
      <c r="AA279" s="31"/>
      <c r="AB279" s="31"/>
      <c r="AC279" s="31"/>
      <c r="AD279" s="76"/>
      <c r="AE279" s="76"/>
      <c r="AF279" s="14"/>
      <c r="AG279" s="14"/>
      <c r="AH279" s="157"/>
      <c r="AI279" s="157"/>
      <c r="AJ279" s="75"/>
      <c r="AK279" s="75"/>
      <c r="AL279" s="75"/>
      <c r="AM279" s="157"/>
      <c r="AN279" s="75"/>
      <c r="AO279" s="14"/>
      <c r="AP279" s="14"/>
      <c r="AQ279" s="14"/>
      <c r="AR279" s="14"/>
      <c r="AS279" s="14"/>
      <c r="AT279" s="14"/>
      <c r="AU279" s="14"/>
    </row>
    <row r="280" spans="23:48">
      <c r="W280" s="35"/>
      <c r="X280" s="35"/>
      <c r="Y280" s="35"/>
      <c r="Z280" s="35"/>
      <c r="AA280" s="35"/>
      <c r="AB280" s="35"/>
      <c r="AC280" s="35"/>
      <c r="AD280" s="77"/>
      <c r="AE280" s="77"/>
      <c r="AF280" s="31"/>
      <c r="AG280" s="31"/>
      <c r="AH280" s="158"/>
      <c r="AI280" s="158"/>
      <c r="AJ280" s="76"/>
      <c r="AK280" s="76"/>
      <c r="AL280" s="76"/>
      <c r="AN280" s="76"/>
    </row>
    <row r="281" spans="23:48">
      <c r="W281" s="35"/>
      <c r="X281" s="35"/>
      <c r="Y281" s="35"/>
      <c r="Z281" s="35"/>
      <c r="AA281" s="35"/>
      <c r="AB281" s="35"/>
      <c r="AC281" s="35"/>
      <c r="AD281" s="77"/>
      <c r="AE281" s="77"/>
      <c r="AF281" s="35"/>
      <c r="AG281" s="35"/>
      <c r="AH281" s="159"/>
      <c r="AI281" s="159"/>
      <c r="AJ281" s="77"/>
      <c r="AK281" s="77"/>
      <c r="AL281" s="77"/>
      <c r="AN281" s="77"/>
    </row>
    <row r="282" spans="23:48">
      <c r="W282" s="35"/>
      <c r="X282" s="35"/>
      <c r="Y282" s="35"/>
      <c r="Z282" s="35"/>
      <c r="AA282" s="35"/>
      <c r="AB282" s="35"/>
      <c r="AC282" s="35"/>
      <c r="AD282" s="77"/>
      <c r="AE282" s="77"/>
      <c r="AF282" s="35"/>
      <c r="AG282" s="35"/>
      <c r="AH282" s="159"/>
      <c r="AI282" s="159"/>
      <c r="AJ282" s="77"/>
      <c r="AK282" s="77"/>
      <c r="AL282" s="77"/>
      <c r="AN282" s="77"/>
    </row>
    <row r="283" spans="23:48">
      <c r="W283" s="35"/>
      <c r="X283" s="35"/>
      <c r="Y283" s="35"/>
      <c r="Z283" s="35"/>
      <c r="AA283" s="35"/>
      <c r="AB283" s="35"/>
      <c r="AC283" s="35"/>
      <c r="AD283" s="77"/>
      <c r="AE283" s="77"/>
      <c r="AF283" s="35"/>
      <c r="AG283" s="35"/>
      <c r="AH283" s="159"/>
      <c r="AI283" s="159"/>
      <c r="AJ283" s="77"/>
      <c r="AK283" s="77"/>
      <c r="AL283" s="77"/>
      <c r="AN283" s="77"/>
    </row>
    <row r="284" spans="23:48">
      <c r="W284" s="35"/>
      <c r="X284" s="35"/>
      <c r="Y284" s="35"/>
      <c r="Z284" s="35"/>
      <c r="AA284" s="35"/>
      <c r="AB284" s="35"/>
      <c r="AC284" s="35"/>
      <c r="AD284" s="77"/>
      <c r="AE284" s="77"/>
      <c r="AF284" s="35"/>
      <c r="AG284" s="35"/>
      <c r="AH284" s="159"/>
      <c r="AI284" s="159"/>
      <c r="AJ284" s="77"/>
      <c r="AK284" s="77"/>
      <c r="AL284" s="77"/>
      <c r="AN284" s="77"/>
    </row>
    <row r="285" spans="23:48">
      <c r="W285" s="35"/>
      <c r="X285" s="35"/>
      <c r="Y285" s="35"/>
      <c r="Z285" s="35"/>
      <c r="AA285" s="35"/>
      <c r="AB285" s="35"/>
      <c r="AC285" s="35"/>
      <c r="AD285" s="77"/>
      <c r="AE285" s="77"/>
      <c r="AF285" s="35"/>
      <c r="AG285" s="35"/>
      <c r="AH285" s="159"/>
      <c r="AI285" s="159"/>
      <c r="AJ285" s="77"/>
      <c r="AK285" s="77"/>
      <c r="AL285" s="77"/>
      <c r="AN285" s="77"/>
    </row>
    <row r="286" spans="23:48">
      <c r="W286" s="35"/>
      <c r="X286" s="35"/>
      <c r="Y286" s="35"/>
      <c r="Z286" s="35"/>
      <c r="AA286" s="35"/>
      <c r="AB286" s="35"/>
      <c r="AC286" s="35"/>
      <c r="AD286" s="77"/>
      <c r="AE286" s="77"/>
      <c r="AF286" s="35"/>
      <c r="AG286" s="35"/>
      <c r="AH286" s="159"/>
      <c r="AI286" s="159"/>
      <c r="AJ286" s="77"/>
      <c r="AK286" s="77"/>
      <c r="AL286" s="77"/>
      <c r="AN286" s="77"/>
    </row>
    <row r="287" spans="23:48">
      <c r="W287" s="35"/>
      <c r="X287" s="35"/>
      <c r="Y287" s="35"/>
      <c r="Z287" s="35"/>
      <c r="AA287" s="35"/>
      <c r="AB287" s="35"/>
      <c r="AC287" s="35"/>
      <c r="AD287" s="77"/>
      <c r="AE287" s="77"/>
      <c r="AF287" s="35"/>
      <c r="AG287" s="35"/>
      <c r="AH287" s="159"/>
      <c r="AI287" s="159"/>
      <c r="AJ287" s="77"/>
      <c r="AK287" s="77"/>
      <c r="AL287" s="77"/>
      <c r="AN287" s="77"/>
    </row>
    <row r="288" spans="23:48">
      <c r="W288" s="35"/>
      <c r="X288" s="35"/>
      <c r="Y288" s="35"/>
      <c r="Z288" s="35"/>
      <c r="AA288" s="35"/>
      <c r="AB288" s="35"/>
      <c r="AC288" s="35"/>
      <c r="AD288" s="77"/>
      <c r="AE288" s="77"/>
      <c r="AF288" s="35"/>
      <c r="AG288" s="35"/>
      <c r="AH288" s="159"/>
      <c r="AI288" s="159"/>
      <c r="AJ288" s="77"/>
      <c r="AK288" s="77"/>
      <c r="AL288" s="77"/>
      <c r="AN288" s="77"/>
    </row>
    <row r="289" spans="23:40">
      <c r="W289" s="35"/>
      <c r="X289" s="35"/>
      <c r="Y289" s="35"/>
      <c r="Z289" s="35"/>
      <c r="AA289" s="35"/>
      <c r="AB289" s="35"/>
      <c r="AC289" s="35"/>
      <c r="AD289" s="77"/>
      <c r="AE289" s="77"/>
      <c r="AF289" s="35"/>
      <c r="AG289" s="35"/>
      <c r="AH289" s="159"/>
      <c r="AI289" s="159"/>
      <c r="AJ289" s="77"/>
      <c r="AK289" s="77"/>
      <c r="AL289" s="77"/>
      <c r="AN289" s="77"/>
    </row>
    <row r="290" spans="23:40">
      <c r="W290" s="35"/>
      <c r="X290" s="35"/>
      <c r="Y290" s="35"/>
      <c r="Z290" s="35"/>
      <c r="AA290" s="35"/>
      <c r="AB290" s="35"/>
      <c r="AC290" s="35"/>
      <c r="AD290" s="77"/>
      <c r="AE290" s="77"/>
      <c r="AF290" s="35"/>
      <c r="AG290" s="35"/>
      <c r="AH290" s="159"/>
      <c r="AI290" s="159"/>
      <c r="AJ290" s="77"/>
      <c r="AK290" s="77"/>
      <c r="AL290" s="77"/>
      <c r="AN290" s="77"/>
    </row>
    <row r="291" spans="23:40">
      <c r="W291" s="35"/>
      <c r="X291" s="35"/>
      <c r="Y291" s="35"/>
      <c r="Z291" s="35"/>
      <c r="AA291" s="35"/>
      <c r="AB291" s="35"/>
      <c r="AC291" s="35"/>
      <c r="AD291" s="77"/>
      <c r="AE291" s="77"/>
      <c r="AF291" s="35"/>
      <c r="AG291" s="35"/>
      <c r="AH291" s="159"/>
      <c r="AI291" s="159"/>
      <c r="AJ291" s="77"/>
      <c r="AK291" s="77"/>
      <c r="AL291" s="77"/>
      <c r="AN291" s="77"/>
    </row>
    <row r="292" spans="23:40">
      <c r="W292" s="35"/>
      <c r="X292" s="35"/>
      <c r="Y292" s="35"/>
      <c r="Z292" s="35"/>
      <c r="AA292" s="35"/>
      <c r="AB292" s="35"/>
      <c r="AC292" s="35"/>
      <c r="AD292" s="77"/>
      <c r="AE292" s="77"/>
      <c r="AF292" s="35"/>
      <c r="AG292" s="35"/>
      <c r="AH292" s="159"/>
      <c r="AI292" s="159"/>
      <c r="AJ292" s="77"/>
      <c r="AK292" s="77"/>
      <c r="AL292" s="77"/>
      <c r="AN292" s="77"/>
    </row>
    <row r="293" spans="23:40">
      <c r="W293" s="35"/>
      <c r="X293" s="35"/>
      <c r="Y293" s="35"/>
      <c r="Z293" s="35"/>
      <c r="AA293" s="35"/>
      <c r="AB293" s="35"/>
      <c r="AC293" s="35"/>
      <c r="AD293" s="77"/>
      <c r="AE293" s="77"/>
      <c r="AF293" s="35"/>
      <c r="AG293" s="35"/>
      <c r="AH293" s="159"/>
      <c r="AI293" s="159"/>
      <c r="AJ293" s="77"/>
      <c r="AK293" s="77"/>
      <c r="AL293" s="77"/>
      <c r="AN293" s="77"/>
    </row>
    <row r="294" spans="23:40">
      <c r="W294" s="35"/>
      <c r="X294" s="35"/>
      <c r="Y294" s="35"/>
      <c r="Z294" s="35"/>
      <c r="AA294" s="35"/>
      <c r="AB294" s="35"/>
      <c r="AC294" s="35"/>
      <c r="AD294" s="77"/>
      <c r="AE294" s="77"/>
      <c r="AF294" s="35"/>
      <c r="AG294" s="35"/>
      <c r="AH294" s="159"/>
      <c r="AI294" s="159"/>
      <c r="AJ294" s="77"/>
      <c r="AK294" s="77"/>
      <c r="AL294" s="77"/>
      <c r="AN294" s="77"/>
    </row>
    <row r="295" spans="23:40">
      <c r="W295" s="35"/>
      <c r="X295" s="35"/>
      <c r="Y295" s="35"/>
      <c r="Z295" s="35"/>
      <c r="AA295" s="35"/>
      <c r="AB295" s="35"/>
      <c r="AC295" s="35"/>
      <c r="AD295" s="77"/>
      <c r="AE295" s="77"/>
      <c r="AF295" s="35"/>
      <c r="AG295" s="35"/>
      <c r="AH295" s="159"/>
      <c r="AI295" s="159"/>
      <c r="AJ295" s="77"/>
      <c r="AK295" s="77"/>
      <c r="AL295" s="77"/>
      <c r="AN295" s="77"/>
    </row>
    <row r="296" spans="23:40">
      <c r="W296" s="35"/>
      <c r="X296" s="35"/>
      <c r="Y296" s="35"/>
      <c r="Z296" s="35"/>
      <c r="AA296" s="35"/>
      <c r="AB296" s="35"/>
      <c r="AC296" s="35"/>
      <c r="AD296" s="77"/>
      <c r="AE296" s="77"/>
      <c r="AF296" s="35"/>
      <c r="AG296" s="35"/>
      <c r="AH296" s="159"/>
      <c r="AI296" s="159"/>
      <c r="AJ296" s="77"/>
      <c r="AK296" s="77"/>
      <c r="AL296" s="77"/>
      <c r="AN296" s="77"/>
    </row>
    <row r="297" spans="23:40">
      <c r="W297" s="35"/>
      <c r="X297" s="35"/>
      <c r="Y297" s="35"/>
      <c r="Z297" s="35"/>
      <c r="AA297" s="35"/>
      <c r="AB297" s="35"/>
      <c r="AC297" s="35"/>
      <c r="AD297" s="77"/>
      <c r="AE297" s="77"/>
      <c r="AF297" s="35"/>
      <c r="AG297" s="35"/>
      <c r="AH297" s="159"/>
      <c r="AI297" s="159"/>
      <c r="AJ297" s="77"/>
      <c r="AK297" s="77"/>
      <c r="AL297" s="77"/>
      <c r="AN297" s="77"/>
    </row>
    <row r="298" spans="23:40">
      <c r="W298" s="35"/>
      <c r="X298" s="35"/>
      <c r="Y298" s="35"/>
      <c r="Z298" s="35"/>
      <c r="AA298" s="35"/>
      <c r="AB298" s="35"/>
      <c r="AC298" s="35"/>
      <c r="AD298" s="77"/>
      <c r="AE298" s="77"/>
      <c r="AF298" s="35"/>
      <c r="AG298" s="35"/>
      <c r="AH298" s="159"/>
      <c r="AI298" s="159"/>
      <c r="AJ298" s="77"/>
      <c r="AK298" s="77"/>
      <c r="AL298" s="77"/>
      <c r="AN298" s="77"/>
    </row>
    <row r="299" spans="23:40">
      <c r="W299" s="35"/>
      <c r="X299" s="35"/>
      <c r="Y299" s="35"/>
      <c r="Z299" s="35"/>
      <c r="AA299" s="35"/>
      <c r="AB299" s="35"/>
      <c r="AC299" s="35"/>
      <c r="AD299" s="77"/>
      <c r="AE299" s="77"/>
      <c r="AF299" s="35"/>
      <c r="AG299" s="35"/>
      <c r="AH299" s="159"/>
      <c r="AI299" s="159"/>
      <c r="AJ299" s="77"/>
      <c r="AK299" s="77"/>
      <c r="AL299" s="77"/>
      <c r="AN299" s="77"/>
    </row>
    <row r="300" spans="23:40">
      <c r="W300" s="35"/>
      <c r="X300" s="35"/>
      <c r="Y300" s="35"/>
      <c r="Z300" s="35"/>
      <c r="AA300" s="35"/>
      <c r="AB300" s="35"/>
      <c r="AC300" s="35"/>
      <c r="AD300" s="77"/>
      <c r="AE300" s="77"/>
      <c r="AF300" s="35"/>
      <c r="AG300" s="35"/>
      <c r="AH300" s="159"/>
      <c r="AI300" s="159"/>
      <c r="AJ300" s="77"/>
      <c r="AK300" s="77"/>
      <c r="AL300" s="77"/>
      <c r="AN300" s="77"/>
    </row>
    <row r="301" spans="23:40">
      <c r="W301" s="35"/>
      <c r="X301" s="35"/>
      <c r="Y301" s="35"/>
      <c r="Z301" s="35"/>
      <c r="AA301" s="35"/>
      <c r="AB301" s="35"/>
      <c r="AC301" s="35"/>
      <c r="AD301" s="77"/>
      <c r="AE301" s="77"/>
      <c r="AF301" s="35"/>
      <c r="AG301" s="35"/>
      <c r="AH301" s="159"/>
      <c r="AI301" s="159"/>
      <c r="AJ301" s="77"/>
      <c r="AK301" s="77"/>
      <c r="AL301" s="77"/>
      <c r="AN301" s="77"/>
    </row>
    <row r="302" spans="23:40">
      <c r="W302" s="35"/>
      <c r="X302" s="35"/>
      <c r="Y302" s="35"/>
      <c r="Z302" s="35"/>
      <c r="AA302" s="35"/>
      <c r="AB302" s="35"/>
      <c r="AC302" s="35"/>
      <c r="AD302" s="77"/>
      <c r="AE302" s="77"/>
      <c r="AF302" s="35"/>
      <c r="AG302" s="35"/>
      <c r="AH302" s="159"/>
      <c r="AI302" s="159"/>
      <c r="AJ302" s="77"/>
      <c r="AK302" s="77"/>
      <c r="AL302" s="77"/>
      <c r="AN302" s="77"/>
    </row>
    <row r="303" spans="23:40">
      <c r="W303" s="35"/>
      <c r="X303" s="35"/>
      <c r="Y303" s="35"/>
      <c r="Z303" s="35"/>
      <c r="AA303" s="35"/>
      <c r="AB303" s="35"/>
      <c r="AC303" s="35"/>
      <c r="AD303" s="77"/>
      <c r="AE303" s="77"/>
      <c r="AF303" s="35"/>
      <c r="AG303" s="35"/>
      <c r="AH303" s="159"/>
      <c r="AI303" s="159"/>
      <c r="AJ303" s="77"/>
      <c r="AK303" s="77"/>
      <c r="AL303" s="77"/>
      <c r="AN303" s="77"/>
    </row>
    <row r="304" spans="23:40">
      <c r="W304" s="35"/>
      <c r="X304" s="35"/>
      <c r="Y304" s="35"/>
      <c r="Z304" s="35"/>
      <c r="AA304" s="35"/>
      <c r="AB304" s="35"/>
      <c r="AC304" s="35"/>
      <c r="AD304" s="77"/>
      <c r="AE304" s="77"/>
      <c r="AF304" s="35"/>
      <c r="AG304" s="35"/>
      <c r="AH304" s="159"/>
      <c r="AI304" s="159"/>
      <c r="AJ304" s="77"/>
      <c r="AK304" s="77"/>
      <c r="AL304" s="77"/>
      <c r="AN304" s="77"/>
    </row>
    <row r="305" spans="23:40">
      <c r="W305" s="35"/>
      <c r="X305" s="35"/>
      <c r="Y305" s="35"/>
      <c r="Z305" s="35"/>
      <c r="AA305" s="35"/>
      <c r="AB305" s="35"/>
      <c r="AC305" s="35"/>
      <c r="AD305" s="77"/>
      <c r="AE305" s="77"/>
      <c r="AF305" s="35"/>
      <c r="AG305" s="35"/>
      <c r="AH305" s="159"/>
      <c r="AI305" s="159"/>
      <c r="AJ305" s="77"/>
      <c r="AK305" s="77"/>
      <c r="AL305" s="77"/>
      <c r="AN305" s="77"/>
    </row>
    <row r="306" spans="23:40">
      <c r="W306" s="35"/>
      <c r="X306" s="35"/>
      <c r="Y306" s="35"/>
      <c r="Z306" s="35"/>
      <c r="AA306" s="35"/>
      <c r="AB306" s="35"/>
      <c r="AC306" s="35"/>
      <c r="AD306" s="77"/>
      <c r="AE306" s="77"/>
      <c r="AF306" s="35"/>
      <c r="AG306" s="35"/>
      <c r="AH306" s="159"/>
      <c r="AI306" s="159"/>
      <c r="AJ306" s="77"/>
      <c r="AK306" s="77"/>
      <c r="AL306" s="77"/>
      <c r="AN306" s="77"/>
    </row>
    <row r="307" spans="23:40">
      <c r="W307" s="35"/>
      <c r="X307" s="35"/>
      <c r="Y307" s="35"/>
      <c r="Z307" s="35"/>
      <c r="AA307" s="35"/>
      <c r="AB307" s="35"/>
      <c r="AC307" s="35"/>
      <c r="AD307" s="77"/>
      <c r="AE307" s="77"/>
      <c r="AF307" s="35"/>
      <c r="AG307" s="35"/>
      <c r="AH307" s="159"/>
      <c r="AI307" s="159"/>
      <c r="AJ307" s="77"/>
      <c r="AK307" s="77"/>
      <c r="AL307" s="77"/>
      <c r="AN307" s="77"/>
    </row>
    <row r="308" spans="23:40">
      <c r="W308" s="35"/>
      <c r="X308" s="35"/>
      <c r="Y308" s="35"/>
      <c r="Z308" s="35"/>
      <c r="AA308" s="35"/>
      <c r="AB308" s="35"/>
      <c r="AC308" s="35"/>
      <c r="AD308" s="77"/>
      <c r="AE308" s="77"/>
      <c r="AF308" s="35"/>
      <c r="AG308" s="35"/>
      <c r="AH308" s="159"/>
      <c r="AI308" s="159"/>
      <c r="AJ308" s="77"/>
      <c r="AK308" s="77"/>
      <c r="AL308" s="77"/>
      <c r="AN308" s="77"/>
    </row>
    <row r="309" spans="23:40">
      <c r="W309" s="35"/>
      <c r="X309" s="35"/>
      <c r="Y309" s="35"/>
      <c r="Z309" s="35"/>
      <c r="AA309" s="35"/>
      <c r="AB309" s="35"/>
      <c r="AC309" s="35"/>
      <c r="AD309" s="77"/>
      <c r="AE309" s="77"/>
      <c r="AF309" s="35"/>
      <c r="AG309" s="35"/>
      <c r="AH309" s="159"/>
      <c r="AI309" s="159"/>
      <c r="AJ309" s="77"/>
      <c r="AK309" s="77"/>
      <c r="AL309" s="77"/>
      <c r="AN309" s="77"/>
    </row>
    <row r="310" spans="23:40">
      <c r="W310" s="35"/>
      <c r="X310" s="35"/>
      <c r="Y310" s="35"/>
      <c r="Z310" s="35"/>
      <c r="AA310" s="35"/>
      <c r="AB310" s="35"/>
      <c r="AC310" s="35"/>
      <c r="AD310" s="77"/>
      <c r="AE310" s="77"/>
      <c r="AF310" s="35"/>
      <c r="AG310" s="35"/>
      <c r="AH310" s="159"/>
      <c r="AI310" s="159"/>
      <c r="AJ310" s="77"/>
      <c r="AK310" s="77"/>
      <c r="AL310" s="77"/>
      <c r="AN310" s="77"/>
    </row>
    <row r="311" spans="23:40">
      <c r="W311" s="35"/>
      <c r="X311" s="35"/>
      <c r="Y311" s="35"/>
      <c r="Z311" s="35"/>
      <c r="AA311" s="35"/>
      <c r="AB311" s="35"/>
      <c r="AC311" s="35"/>
      <c r="AD311" s="77"/>
      <c r="AE311" s="77"/>
      <c r="AF311" s="35"/>
      <c r="AG311" s="35"/>
      <c r="AH311" s="159"/>
      <c r="AI311" s="159"/>
      <c r="AJ311" s="77"/>
      <c r="AK311" s="77"/>
      <c r="AL311" s="77"/>
      <c r="AN311" s="77"/>
    </row>
    <row r="312" spans="23:40">
      <c r="W312" s="35"/>
      <c r="X312" s="35"/>
      <c r="Y312" s="35"/>
      <c r="Z312" s="35"/>
      <c r="AA312" s="35"/>
      <c r="AB312" s="35"/>
      <c r="AC312" s="35"/>
      <c r="AD312" s="77"/>
      <c r="AE312" s="77"/>
      <c r="AF312" s="35"/>
      <c r="AG312" s="35"/>
      <c r="AH312" s="159"/>
      <c r="AI312" s="159"/>
      <c r="AJ312" s="77"/>
      <c r="AK312" s="77"/>
      <c r="AL312" s="77"/>
      <c r="AN312" s="77"/>
    </row>
    <row r="313" spans="23:40">
      <c r="W313" s="35"/>
      <c r="X313" s="35"/>
      <c r="Y313" s="35"/>
      <c r="Z313" s="35"/>
      <c r="AA313" s="35"/>
      <c r="AB313" s="35"/>
      <c r="AC313" s="35"/>
      <c r="AD313" s="77"/>
      <c r="AE313" s="77"/>
      <c r="AF313" s="35"/>
      <c r="AG313" s="35"/>
      <c r="AH313" s="159"/>
      <c r="AI313" s="159"/>
      <c r="AJ313" s="77"/>
      <c r="AK313" s="77"/>
      <c r="AL313" s="77"/>
      <c r="AN313" s="77"/>
    </row>
    <row r="314" spans="23:40">
      <c r="AE314" s="77"/>
      <c r="AF314" s="35"/>
      <c r="AG314" s="35"/>
      <c r="AH314" s="159"/>
      <c r="AI314" s="159"/>
      <c r="AJ314" s="77"/>
      <c r="AK314" s="77"/>
      <c r="AL314" s="77"/>
      <c r="AN314" s="77"/>
    </row>
    <row r="315" spans="23:40">
      <c r="AE315" s="77"/>
      <c r="AF315" s="35"/>
      <c r="AG315" s="35"/>
      <c r="AH315" s="159"/>
      <c r="AI315" s="159"/>
      <c r="AJ315" s="77"/>
      <c r="AL315" s="77"/>
      <c r="AN315" s="77"/>
    </row>
    <row r="316" spans="23:40">
      <c r="AE316" s="77"/>
      <c r="AF316" s="35"/>
      <c r="AG316" s="35"/>
      <c r="AH316" s="159"/>
      <c r="AI316" s="159"/>
      <c r="AJ316" s="77"/>
      <c r="AL316" s="77"/>
      <c r="AN316" s="77"/>
    </row>
    <row r="317" spans="23:40">
      <c r="AE317" s="77"/>
      <c r="AF317" s="35"/>
      <c r="AG317" s="35"/>
      <c r="AH317" s="159"/>
      <c r="AI317" s="159"/>
      <c r="AJ317" s="77"/>
      <c r="AL317" s="77"/>
      <c r="AN317" s="77"/>
    </row>
    <row r="318" spans="23:40">
      <c r="AE318" s="77"/>
      <c r="AF318" s="35"/>
      <c r="AG318" s="35"/>
      <c r="AH318" s="159"/>
      <c r="AI318" s="159"/>
      <c r="AJ318" s="77"/>
      <c r="AL318" s="77"/>
      <c r="AN318" s="77"/>
    </row>
    <row r="319" spans="23:40">
      <c r="AE319" s="77"/>
      <c r="AF319" s="35"/>
      <c r="AG319" s="35"/>
      <c r="AH319" s="159"/>
      <c r="AI319" s="159"/>
      <c r="AJ319" s="77"/>
      <c r="AL319" s="77"/>
      <c r="AN319" s="77"/>
    </row>
    <row r="320" spans="23:40">
      <c r="AE320" s="77"/>
      <c r="AF320" s="35"/>
      <c r="AG320" s="35"/>
      <c r="AH320" s="159"/>
      <c r="AI320" s="159"/>
      <c r="AJ320" s="77"/>
      <c r="AL320" s="77"/>
      <c r="AN320" s="77"/>
    </row>
    <row r="321" spans="31:40">
      <c r="AE321" s="77"/>
      <c r="AF321" s="35"/>
      <c r="AG321" s="35"/>
      <c r="AH321" s="159"/>
      <c r="AI321" s="159"/>
      <c r="AJ321" s="77"/>
      <c r="AL321" s="77"/>
      <c r="AN321" s="77"/>
    </row>
    <row r="322" spans="31:40">
      <c r="AE322" s="77"/>
      <c r="AF322" s="35"/>
      <c r="AG322" s="35"/>
      <c r="AH322" s="159"/>
      <c r="AI322" s="159"/>
      <c r="AJ322" s="77"/>
      <c r="AL322" s="77"/>
      <c r="AN322" s="77"/>
    </row>
    <row r="323" spans="31:40">
      <c r="AE323" s="77"/>
      <c r="AF323" s="35"/>
      <c r="AG323" s="35"/>
      <c r="AH323" s="159"/>
      <c r="AI323" s="159"/>
      <c r="AJ323" s="77"/>
      <c r="AL323" s="77"/>
      <c r="AN323" s="77"/>
    </row>
    <row r="324" spans="31:40">
      <c r="AE324" s="77"/>
      <c r="AF324" s="35"/>
      <c r="AG324" s="35"/>
      <c r="AH324" s="159"/>
      <c r="AI324" s="159"/>
      <c r="AJ324" s="77"/>
      <c r="AL324" s="77"/>
      <c r="AN324" s="77"/>
    </row>
    <row r="325" spans="31:40">
      <c r="AE325" s="77"/>
      <c r="AF325" s="35"/>
      <c r="AG325" s="35"/>
      <c r="AH325" s="159"/>
      <c r="AI325" s="159"/>
      <c r="AJ325" s="77"/>
      <c r="AL325" s="77"/>
      <c r="AN325" s="77"/>
    </row>
    <row r="326" spans="31:40">
      <c r="AE326" s="77"/>
      <c r="AF326" s="35"/>
      <c r="AG326" s="35"/>
      <c r="AH326" s="159"/>
      <c r="AI326" s="159"/>
      <c r="AJ326" s="77"/>
      <c r="AL326" s="77"/>
      <c r="AN326" s="77"/>
    </row>
    <row r="327" spans="31:40">
      <c r="AE327" s="77"/>
      <c r="AF327" s="35"/>
      <c r="AG327" s="35"/>
      <c r="AH327" s="159"/>
      <c r="AI327" s="159"/>
      <c r="AJ327" s="77"/>
      <c r="AL327" s="77"/>
      <c r="AN327" s="77"/>
    </row>
    <row r="328" spans="31:40">
      <c r="AE328" s="77"/>
      <c r="AF328" s="35"/>
      <c r="AG328" s="35"/>
      <c r="AH328" s="159"/>
      <c r="AI328" s="159"/>
      <c r="AJ328" s="77"/>
      <c r="AL328" s="77"/>
      <c r="AN328" s="77"/>
    </row>
    <row r="329" spans="31:40">
      <c r="AE329" s="77"/>
      <c r="AF329" s="35"/>
      <c r="AG329" s="35"/>
      <c r="AH329" s="159"/>
      <c r="AI329" s="159"/>
      <c r="AJ329" s="77"/>
      <c r="AL329" s="77"/>
      <c r="AN329" s="77"/>
    </row>
    <row r="330" spans="31:40">
      <c r="AE330" s="77"/>
      <c r="AF330" s="35"/>
      <c r="AG330" s="35"/>
      <c r="AH330" s="159"/>
      <c r="AI330" s="159"/>
      <c r="AJ330" s="77"/>
      <c r="AL330" s="77"/>
      <c r="AN330" s="77"/>
    </row>
    <row r="331" spans="31:40">
      <c r="AE331" s="77"/>
      <c r="AF331" s="35"/>
      <c r="AG331" s="35"/>
      <c r="AH331" s="159"/>
      <c r="AI331" s="159"/>
      <c r="AJ331" s="77"/>
      <c r="AL331" s="77"/>
      <c r="AN331" s="77"/>
    </row>
    <row r="332" spans="31:40">
      <c r="AE332" s="77"/>
      <c r="AF332" s="35"/>
      <c r="AG332" s="35"/>
      <c r="AH332" s="159"/>
      <c r="AI332" s="159"/>
      <c r="AJ332" s="77"/>
      <c r="AL332" s="77"/>
      <c r="AN332" s="77"/>
    </row>
    <row r="333" spans="31:40">
      <c r="AE333" s="77"/>
      <c r="AF333" s="35"/>
      <c r="AG333" s="35"/>
      <c r="AH333" s="159"/>
      <c r="AI333" s="159"/>
      <c r="AJ333" s="77"/>
      <c r="AL333" s="77"/>
      <c r="AN333" s="77"/>
    </row>
    <row r="334" spans="31:40">
      <c r="AE334" s="77"/>
      <c r="AF334" s="35"/>
      <c r="AG334" s="35"/>
      <c r="AH334" s="159"/>
      <c r="AI334" s="159"/>
      <c r="AJ334" s="77"/>
      <c r="AL334" s="77"/>
      <c r="AN334" s="77"/>
    </row>
    <row r="335" spans="31:40">
      <c r="AE335" s="77"/>
      <c r="AF335" s="35"/>
      <c r="AG335" s="35"/>
      <c r="AH335" s="159"/>
      <c r="AI335" s="159"/>
      <c r="AJ335" s="77"/>
      <c r="AL335" s="77"/>
      <c r="AN335" s="77"/>
    </row>
    <row r="336" spans="31:40">
      <c r="AE336" s="77"/>
      <c r="AF336" s="35"/>
      <c r="AG336" s="35"/>
      <c r="AH336" s="159"/>
      <c r="AI336" s="159"/>
      <c r="AJ336" s="77"/>
      <c r="AL336" s="77"/>
      <c r="AN336" s="77"/>
    </row>
    <row r="337" spans="32:40">
      <c r="AF337" s="35"/>
      <c r="AG337" s="35"/>
      <c r="AH337" s="159"/>
      <c r="AI337" s="159"/>
      <c r="AJ337" s="77"/>
      <c r="AL337" s="77"/>
      <c r="AN337" s="77"/>
    </row>
  </sheetData>
  <mergeCells count="1">
    <mergeCell ref="AG5:A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I321"/>
  <sheetViews>
    <sheetView zoomScale="86" zoomScaleNormal="86" workbookViewId="0">
      <selection activeCell="P23" sqref="P23"/>
    </sheetView>
  </sheetViews>
  <sheetFormatPr baseColWidth="10" defaultRowHeight="15"/>
  <cols>
    <col min="1" max="1" width="2.6328125" style="16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style="320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0.6328125" style="92" customWidth="1"/>
    <col min="13" max="13" width="7" style="92" customWidth="1"/>
    <col min="14" max="14" width="5.6328125" style="92" customWidth="1"/>
    <col min="15" max="15" width="1.81640625" style="92" customWidth="1"/>
    <col min="16" max="16" width="6.453125" style="320" customWidth="1"/>
    <col min="17" max="17" width="1.54296875" style="92" customWidth="1"/>
    <col min="18" max="18" width="6.36328125" style="371" customWidth="1"/>
    <col min="19" max="19" width="1" style="365" customWidth="1"/>
    <col min="20" max="20" width="7.36328125" style="365" customWidth="1"/>
    <col min="21" max="21" width="1.36328125" style="365" customWidth="1"/>
    <col min="22" max="22" width="6.90625" customWidth="1"/>
    <col min="23" max="23" width="5.08984375" customWidth="1"/>
    <col min="24" max="24" width="1.6328125" style="550" customWidth="1"/>
    <col min="25" max="25" width="7.453125" customWidth="1"/>
    <col min="26" max="26" width="5.6328125" customWidth="1"/>
    <col min="27" max="27" width="5.1796875" style="11" customWidth="1"/>
    <col min="28" max="28" width="5.453125" style="11" customWidth="1"/>
    <col min="29" max="29" width="2" style="11" customWidth="1"/>
    <col min="30" max="30" width="4.6328125" customWidth="1"/>
    <col min="31" max="31" width="5" customWidth="1"/>
    <col min="32" max="32" width="4.54296875" style="11" customWidth="1"/>
    <col min="33" max="33" width="2.90625" style="11" customWidth="1"/>
    <col min="34" max="34" width="5.1796875" style="92" customWidth="1"/>
    <col min="35" max="35" width="4.90625" customWidth="1"/>
    <col min="36" max="36" width="5" customWidth="1"/>
    <col min="37" max="37" width="2.90625" customWidth="1"/>
    <col min="38" max="38" width="8.90625" customWidth="1"/>
    <col min="39" max="39" width="6.6328125" style="11" customWidth="1"/>
    <col min="40" max="41" width="10.6328125" customWidth="1"/>
    <col min="42" max="42" width="10.54296875" customWidth="1"/>
    <col min="44" max="44" width="9.08984375" customWidth="1"/>
    <col min="45" max="45" width="10.81640625" customWidth="1"/>
    <col min="56" max="56" width="14" customWidth="1"/>
    <col min="57" max="57" width="12.54296875" customWidth="1"/>
    <col min="58" max="58" width="10.90625" customWidth="1"/>
  </cols>
  <sheetData>
    <row r="1" spans="1:61" ht="15.6">
      <c r="A1" s="160"/>
      <c r="B1" s="47"/>
      <c r="C1" s="47"/>
      <c r="D1" s="47"/>
      <c r="E1" s="47"/>
      <c r="F1" s="47"/>
      <c r="G1" s="336"/>
      <c r="H1" s="47"/>
      <c r="I1" s="90"/>
      <c r="J1" s="90"/>
      <c r="K1" s="90"/>
      <c r="L1" s="90"/>
      <c r="M1" s="90"/>
      <c r="N1" s="90"/>
      <c r="O1" s="90"/>
      <c r="P1" s="336"/>
      <c r="Q1" s="90"/>
      <c r="R1" s="368"/>
      <c r="S1" s="362"/>
      <c r="T1" s="362"/>
      <c r="U1" s="362"/>
      <c r="V1" s="47"/>
      <c r="W1" s="47"/>
      <c r="X1" s="47"/>
      <c r="Y1" s="47"/>
      <c r="Z1" s="47"/>
      <c r="AA1" s="71"/>
      <c r="AB1" s="71"/>
      <c r="AC1" s="71"/>
      <c r="AD1" s="47"/>
      <c r="AE1" s="47"/>
      <c r="AF1" s="71"/>
      <c r="AG1" s="71"/>
      <c r="AH1" s="90"/>
      <c r="AI1" s="47"/>
      <c r="AJ1" s="47"/>
      <c r="AK1" s="47"/>
      <c r="AL1" s="47"/>
      <c r="AM1" s="71"/>
      <c r="AN1" s="47"/>
      <c r="AO1" s="2"/>
      <c r="AP1" s="5"/>
      <c r="AQ1" s="5"/>
    </row>
    <row r="2" spans="1:61" ht="31.8">
      <c r="A2" s="160"/>
      <c r="B2" s="47"/>
      <c r="C2" s="47"/>
      <c r="D2" s="141" t="s">
        <v>435</v>
      </c>
      <c r="E2" s="141"/>
      <c r="F2" s="141"/>
      <c r="G2" s="337"/>
      <c r="H2" s="141"/>
      <c r="I2" s="169"/>
      <c r="J2" s="169" t="str">
        <f>+År!B2</f>
        <v>ALL GEIT</v>
      </c>
      <c r="K2" s="90"/>
      <c r="L2" s="90"/>
      <c r="M2" s="90"/>
      <c r="N2" s="90"/>
      <c r="O2" s="90"/>
      <c r="P2" s="336"/>
      <c r="Q2" s="90"/>
      <c r="R2" s="368"/>
      <c r="S2" s="362"/>
      <c r="T2" s="362"/>
      <c r="U2" s="362"/>
      <c r="V2" s="47"/>
      <c r="W2" s="47"/>
      <c r="X2" s="47"/>
      <c r="Y2" s="47"/>
      <c r="Z2" s="47"/>
      <c r="AA2" s="71"/>
      <c r="AB2" s="71"/>
      <c r="AC2" s="71"/>
      <c r="AD2" s="47"/>
      <c r="AE2" s="47"/>
      <c r="AF2" s="71"/>
      <c r="AG2" s="71"/>
      <c r="AH2" s="90"/>
      <c r="AI2" s="47"/>
      <c r="AJ2" s="47"/>
      <c r="AK2" s="47"/>
      <c r="AL2" s="47"/>
      <c r="AM2" s="71"/>
      <c r="AN2" s="47"/>
      <c r="AO2" s="2"/>
      <c r="AP2" s="5"/>
      <c r="AQ2" s="5"/>
    </row>
    <row r="3" spans="1:61" ht="18" customHeight="1">
      <c r="A3" s="160"/>
      <c r="B3" s="47"/>
      <c r="C3" s="47"/>
      <c r="D3" s="141"/>
      <c r="E3" s="141"/>
      <c r="F3" s="141"/>
      <c r="G3" s="337"/>
      <c r="H3" s="141"/>
      <c r="I3" s="169"/>
      <c r="J3" s="169"/>
      <c r="K3" s="90"/>
      <c r="L3" s="90"/>
      <c r="M3" s="90"/>
      <c r="N3" s="90"/>
      <c r="O3" s="90"/>
      <c r="P3" s="336"/>
      <c r="Q3" s="90"/>
      <c r="R3" s="368"/>
      <c r="S3" s="362"/>
      <c r="T3" s="362"/>
      <c r="U3" s="362"/>
      <c r="V3" s="47"/>
      <c r="W3" s="47"/>
      <c r="X3" s="47"/>
      <c r="Y3" s="47"/>
      <c r="Z3" s="47"/>
      <c r="AA3" s="71"/>
      <c r="AB3" s="71"/>
      <c r="AC3" s="71"/>
      <c r="AD3" s="47"/>
      <c r="AE3" s="47"/>
      <c r="AF3" s="71"/>
      <c r="AG3" s="71"/>
      <c r="AH3" s="90"/>
      <c r="AI3" s="47"/>
      <c r="AJ3" s="47"/>
      <c r="AK3" s="47"/>
      <c r="AL3" s="47"/>
      <c r="AM3" s="71"/>
      <c r="AN3" s="47"/>
      <c r="AO3" s="2"/>
      <c r="AP3" s="5"/>
      <c r="AQ3" s="5"/>
    </row>
    <row r="4" spans="1:61" ht="24.6">
      <c r="A4" s="160"/>
      <c r="B4" s="47"/>
      <c r="C4" s="47"/>
      <c r="D4" s="47"/>
      <c r="E4" s="47"/>
      <c r="F4" s="144" t="s">
        <v>5</v>
      </c>
      <c r="G4" s="500"/>
      <c r="H4" s="142">
        <f>+År!R2</f>
        <v>49</v>
      </c>
      <c r="I4" s="147"/>
      <c r="J4" s="596">
        <f>+År!I2</f>
        <v>2024</v>
      </c>
      <c r="K4" s="597"/>
      <c r="L4" s="597"/>
      <c r="M4" s="147"/>
      <c r="N4" s="147"/>
      <c r="O4" s="147"/>
      <c r="P4" s="336"/>
      <c r="Q4" s="90"/>
      <c r="R4" s="369"/>
      <c r="S4" s="362"/>
      <c r="T4" s="363"/>
      <c r="U4" s="363"/>
      <c r="V4" s="143"/>
      <c r="W4" s="143"/>
      <c r="X4" s="143"/>
      <c r="Y4" s="186" t="s">
        <v>423</v>
      </c>
      <c r="Z4" s="143"/>
      <c r="AA4" s="168"/>
      <c r="AB4" s="168"/>
      <c r="AC4" s="168"/>
      <c r="AD4" s="168"/>
      <c r="AE4" s="592">
        <f>SUM(G9:G33)</f>
        <v>25623</v>
      </c>
      <c r="AF4" s="584"/>
      <c r="AG4" s="584"/>
      <c r="AH4" s="584"/>
      <c r="AI4" s="584"/>
      <c r="AJ4" s="47"/>
      <c r="AK4" s="47"/>
      <c r="AL4" s="47"/>
      <c r="AM4" s="47"/>
      <c r="AN4" s="71"/>
      <c r="AO4" s="47"/>
      <c r="AP4" s="2"/>
      <c r="AQ4" s="5"/>
      <c r="AR4" s="5"/>
      <c r="BI4" s="5"/>
    </row>
    <row r="5" spans="1:61" ht="13.5" customHeight="1">
      <c r="A5" s="160"/>
      <c r="B5" s="47"/>
      <c r="C5" s="47"/>
      <c r="D5" s="47"/>
      <c r="E5" s="47"/>
      <c r="F5" s="51"/>
      <c r="G5" s="350"/>
      <c r="H5" s="51"/>
      <c r="I5" s="95"/>
      <c r="J5" s="95"/>
      <c r="K5" s="95"/>
      <c r="L5" s="95"/>
      <c r="M5" s="90"/>
      <c r="N5" s="174"/>
      <c r="O5" s="174"/>
      <c r="P5" s="350"/>
      <c r="Q5" s="95"/>
      <c r="R5" s="370"/>
      <c r="S5" s="362"/>
      <c r="T5" s="364"/>
      <c r="U5" s="364"/>
      <c r="V5" s="51"/>
      <c r="W5" s="51"/>
      <c r="X5" s="51"/>
      <c r="Y5" s="51"/>
      <c r="Z5" s="63"/>
      <c r="AA5" s="71"/>
      <c r="AB5" s="71"/>
      <c r="AC5" s="71"/>
      <c r="AD5" s="47"/>
      <c r="AE5" s="47"/>
      <c r="AF5" s="71"/>
      <c r="AG5" s="71"/>
      <c r="AH5" s="90"/>
      <c r="AI5" s="47"/>
      <c r="AJ5" s="47"/>
      <c r="AK5" s="47"/>
      <c r="AL5" s="47"/>
      <c r="AM5" s="71"/>
      <c r="AN5" s="47"/>
      <c r="AO5" s="2"/>
      <c r="AP5" s="5"/>
      <c r="AQ5" s="5"/>
    </row>
    <row r="6" spans="1:61" ht="17.25" customHeight="1">
      <c r="A6" s="161"/>
      <c r="B6" s="47"/>
      <c r="C6" s="47"/>
      <c r="D6" s="47"/>
      <c r="E6" s="51" t="s">
        <v>2</v>
      </c>
      <c r="F6" s="51"/>
      <c r="G6" s="336"/>
      <c r="H6" s="51"/>
      <c r="I6" s="90"/>
      <c r="J6" s="95"/>
      <c r="K6" s="90"/>
      <c r="L6" s="95"/>
      <c r="M6" s="90"/>
      <c r="N6" s="95"/>
      <c r="O6" s="95"/>
      <c r="P6" s="350"/>
      <c r="Q6" s="95"/>
      <c r="R6" s="370"/>
      <c r="S6" s="362"/>
      <c r="T6" s="364"/>
      <c r="U6" s="364"/>
      <c r="V6" s="47"/>
      <c r="W6" s="51"/>
      <c r="X6" s="51"/>
      <c r="Y6" s="51" t="s">
        <v>22</v>
      </c>
      <c r="Z6" s="51"/>
      <c r="AA6" s="72" t="s">
        <v>504</v>
      </c>
      <c r="AB6" s="71"/>
      <c r="AC6" s="71"/>
      <c r="AD6" s="47"/>
      <c r="AE6" s="47"/>
      <c r="AF6" s="71"/>
      <c r="AG6" s="71"/>
      <c r="AH6" s="95" t="s">
        <v>424</v>
      </c>
      <c r="AI6" s="47"/>
      <c r="AJ6" s="47"/>
      <c r="AK6" s="47"/>
      <c r="AL6" s="51" t="s">
        <v>78</v>
      </c>
      <c r="AM6" s="72" t="s">
        <v>524</v>
      </c>
      <c r="AN6" s="47"/>
      <c r="AO6" s="2"/>
      <c r="AP6" s="5"/>
      <c r="AQ6" s="5"/>
    </row>
    <row r="7" spans="1:61" ht="15.6">
      <c r="A7" s="160"/>
      <c r="B7" s="47"/>
      <c r="C7" s="47"/>
      <c r="D7" s="47"/>
      <c r="E7" s="51" t="s">
        <v>480</v>
      </c>
      <c r="F7" s="118"/>
      <c r="G7" s="350" t="s">
        <v>2</v>
      </c>
      <c r="H7" s="118"/>
      <c r="I7" s="95" t="s">
        <v>2</v>
      </c>
      <c r="J7" s="175"/>
      <c r="K7" s="95" t="s">
        <v>1</v>
      </c>
      <c r="L7" s="175"/>
      <c r="M7" s="95" t="s">
        <v>22</v>
      </c>
      <c r="N7" s="175"/>
      <c r="O7" s="175"/>
      <c r="P7" s="446" t="s">
        <v>2</v>
      </c>
      <c r="Q7" s="175"/>
      <c r="R7" s="209" t="s">
        <v>22</v>
      </c>
      <c r="S7" s="362"/>
      <c r="T7" s="111" t="s">
        <v>22</v>
      </c>
      <c r="U7" s="111"/>
      <c r="V7" s="51" t="s">
        <v>22</v>
      </c>
      <c r="W7" s="118"/>
      <c r="X7" s="118"/>
      <c r="Y7" s="51" t="s">
        <v>482</v>
      </c>
      <c r="Z7" s="118"/>
      <c r="AA7" s="72" t="s">
        <v>519</v>
      </c>
      <c r="AB7" s="72" t="s">
        <v>518</v>
      </c>
      <c r="AC7" s="72"/>
      <c r="AD7" s="51" t="s">
        <v>522</v>
      </c>
      <c r="AE7" s="51"/>
      <c r="AF7" s="72"/>
      <c r="AG7" s="72"/>
      <c r="AH7" s="95"/>
      <c r="AI7" s="51" t="s">
        <v>478</v>
      </c>
      <c r="AJ7" s="51" t="s">
        <v>411</v>
      </c>
      <c r="AK7" s="51"/>
      <c r="AL7" s="51" t="s">
        <v>426</v>
      </c>
      <c r="AM7" s="72" t="s">
        <v>67</v>
      </c>
      <c r="AN7" s="47"/>
      <c r="AO7" s="4"/>
      <c r="AP7" s="4"/>
      <c r="AQ7" s="4"/>
      <c r="AR7" s="4"/>
      <c r="AS7" s="4"/>
    </row>
    <row r="8" spans="1:61" ht="15.6">
      <c r="A8" s="160"/>
      <c r="B8" s="51" t="s">
        <v>86</v>
      </c>
      <c r="C8" s="51" t="s">
        <v>435</v>
      </c>
      <c r="D8" s="48"/>
      <c r="E8" s="52" t="s">
        <v>481</v>
      </c>
      <c r="F8" s="118" t="s">
        <v>483</v>
      </c>
      <c r="G8" s="329" t="s">
        <v>8</v>
      </c>
      <c r="H8" s="118" t="s">
        <v>483</v>
      </c>
      <c r="I8" s="96" t="s">
        <v>401</v>
      </c>
      <c r="J8" s="175" t="s">
        <v>483</v>
      </c>
      <c r="K8" s="96" t="s">
        <v>401</v>
      </c>
      <c r="L8" s="175"/>
      <c r="M8" s="96" t="s">
        <v>44</v>
      </c>
      <c r="N8" s="175" t="s">
        <v>483</v>
      </c>
      <c r="O8" s="175"/>
      <c r="P8" s="446" t="s">
        <v>649</v>
      </c>
      <c r="Q8" s="175"/>
      <c r="R8" s="209" t="s">
        <v>649</v>
      </c>
      <c r="S8" s="362"/>
      <c r="T8" s="111" t="s">
        <v>650</v>
      </c>
      <c r="U8" s="111"/>
      <c r="V8" s="52" t="s">
        <v>0</v>
      </c>
      <c r="W8" s="118" t="s">
        <v>483</v>
      </c>
      <c r="X8" s="118"/>
      <c r="Y8" s="52" t="s">
        <v>412</v>
      </c>
      <c r="Z8" s="118" t="s">
        <v>483</v>
      </c>
      <c r="AA8" s="73" t="s">
        <v>520</v>
      </c>
      <c r="AB8" s="73" t="s">
        <v>485</v>
      </c>
      <c r="AC8" s="73"/>
      <c r="AD8" s="52" t="s">
        <v>521</v>
      </c>
      <c r="AE8" s="52" t="s">
        <v>516</v>
      </c>
      <c r="AF8" s="73" t="s">
        <v>517</v>
      </c>
      <c r="AG8" s="73"/>
      <c r="AH8" s="96" t="s">
        <v>1</v>
      </c>
      <c r="AI8" s="52" t="s">
        <v>479</v>
      </c>
      <c r="AJ8" s="52" t="s">
        <v>513</v>
      </c>
      <c r="AK8" s="52"/>
      <c r="AL8" s="52" t="s">
        <v>427</v>
      </c>
      <c r="AM8" s="73" t="s">
        <v>537</v>
      </c>
      <c r="AN8" s="47"/>
      <c r="AO8" s="4"/>
      <c r="AP8" s="58"/>
      <c r="AQ8" s="58"/>
      <c r="AR8" s="1"/>
      <c r="AS8" s="5"/>
    </row>
    <row r="9" spans="1:61" ht="15.6">
      <c r="A9" s="160">
        <v>1</v>
      </c>
      <c r="B9" s="53">
        <f>+'Ark1'!C723</f>
        <v>2024</v>
      </c>
      <c r="C9" s="53">
        <f>+'Ark1'!J723</f>
        <v>103</v>
      </c>
      <c r="D9" s="64" t="str">
        <f>VLOOKUP(C9,RNR!$A$1:$B$26,2)</f>
        <v>Rudshøgda</v>
      </c>
      <c r="E9" s="53" t="str">
        <f>+IF(G9=0,"",'Ark1'!Q723)</f>
        <v/>
      </c>
      <c r="F9" s="53" t="str">
        <f>+IF(G9=0,"",IF(G35=0,"",E9-E35))</f>
        <v/>
      </c>
      <c r="G9" s="448">
        <f>+'Ark1'!R723</f>
        <v>0</v>
      </c>
      <c r="H9" s="74">
        <f>+G9-G35</f>
        <v>-403</v>
      </c>
      <c r="I9" s="176" t="str">
        <f>+IF(G9=0,"",'Ark1'!AG723)</f>
        <v/>
      </c>
      <c r="J9" s="155" t="str">
        <f>+IF(G9=0,"",IF(G35=0,"",I9-I35))</f>
        <v/>
      </c>
      <c r="K9" s="176">
        <f>+'Ark1'!AH723</f>
        <v>0</v>
      </c>
      <c r="L9" s="175"/>
      <c r="M9" s="272" t="str">
        <f>+IF(G9=0,"",'Ark1'!U723)</f>
        <v/>
      </c>
      <c r="N9" s="155" t="str">
        <f>+IF(G9=0,"",M9-M35)</f>
        <v/>
      </c>
      <c r="O9" s="175"/>
      <c r="P9" s="519">
        <f>+'Ark1'!AI723</f>
        <v>0</v>
      </c>
      <c r="Q9" s="175"/>
      <c r="R9" s="57" t="str">
        <f>+IF(P9=0,"",'Ark1'!AJ723)</f>
        <v/>
      </c>
      <c r="S9" s="364"/>
      <c r="T9" s="5" t="str">
        <f>+IF(P9=0,"",'Ark1'!AK723)</f>
        <v/>
      </c>
      <c r="U9" s="111"/>
      <c r="V9" s="559" t="str">
        <f>+IF(G9=0,"",'Ark1'!S723)</f>
        <v/>
      </c>
      <c r="W9" s="55" t="str">
        <f>+IF(G9=0,"",V9-V35)</f>
        <v/>
      </c>
      <c r="X9" s="118"/>
      <c r="Y9" s="55" t="str">
        <f>+IF(G9=0,"",'Ark1'!T723)</f>
        <v/>
      </c>
      <c r="Z9" s="55" t="str">
        <f>+IF(G9=0,"",Y9-Y35)</f>
        <v/>
      </c>
      <c r="AA9" s="74" t="str">
        <f>+IF(G9=0,"",'Ark1'!V723)</f>
        <v/>
      </c>
      <c r="AB9" s="74" t="str">
        <f>+IF(G9=0,"",'Ark1'!W723)</f>
        <v/>
      </c>
      <c r="AC9" s="73"/>
      <c r="AD9" s="74" t="str">
        <f>+IF(G9=0,"",'Ark1'!X723)</f>
        <v/>
      </c>
      <c r="AE9" s="74" t="str">
        <f>+IF(G9=0,"",'Ark1'!Y723)</f>
        <v/>
      </c>
      <c r="AF9" s="74" t="str">
        <f>+IF(G9=0,"",'Ark1'!Z723)</f>
        <v/>
      </c>
      <c r="AG9" s="73"/>
      <c r="AH9" s="74" t="str">
        <f>+IF(G9=0,"",'Ark1'!Z723)</f>
        <v/>
      </c>
      <c r="AI9" s="74" t="str">
        <f>+IF(G9=0,"",'Ark1'!AB723)</f>
        <v/>
      </c>
      <c r="AJ9" s="74" t="str">
        <f>+IF(G9=0,"",'Ark1'!AC723)</f>
        <v/>
      </c>
      <c r="AK9" s="52"/>
      <c r="AL9" s="55" t="str">
        <f t="shared" ref="AL9:AL33" si="0">+IF(G9=0,"",M9/V9)</f>
        <v/>
      </c>
      <c r="AM9" s="74" t="str">
        <f t="shared" ref="AM9:AM33" si="1">+IF(G9=0,"",G9/E9)</f>
        <v/>
      </c>
      <c r="AN9" s="47"/>
      <c r="AO9" s="4"/>
      <c r="AP9" s="58"/>
      <c r="AQ9" s="58"/>
      <c r="AR9" s="1"/>
      <c r="AS9" s="5"/>
    </row>
    <row r="10" spans="1:61" ht="15.6">
      <c r="A10" s="160">
        <f>1+A9</f>
        <v>2</v>
      </c>
      <c r="B10" s="53">
        <f>+'Ark1'!C724</f>
        <v>2024</v>
      </c>
      <c r="C10" s="53">
        <f>+'Ark1'!J724</f>
        <v>106</v>
      </c>
      <c r="D10" s="64" t="str">
        <f>VLOOKUP(C10,RNR!$A$1:$B$26,2)</f>
        <v>Furuseth</v>
      </c>
      <c r="E10" s="53">
        <f>+IF(G10=0,"",'Ark1'!Q724)</f>
        <v>16</v>
      </c>
      <c r="F10" s="53">
        <f>+IF(G10=0,"",IF(G35=0,"",E10-E35))</f>
        <v>-7</v>
      </c>
      <c r="G10" s="448">
        <f>+'Ark1'!R724</f>
        <v>267</v>
      </c>
      <c r="H10" s="74">
        <f>+G10-G35</f>
        <v>-136</v>
      </c>
      <c r="I10" s="176">
        <f>+IF(G10=0,"",'Ark1'!AG724)</f>
        <v>1.2556176372657459</v>
      </c>
      <c r="J10" s="155">
        <f>+IF(G10=0,"",IF(G36=0,"",I10-I36))</f>
        <v>-0.76875849565230236</v>
      </c>
      <c r="K10" s="176">
        <f>+'Ark1'!AH724</f>
        <v>0</v>
      </c>
      <c r="L10" s="175"/>
      <c r="M10" s="272">
        <f>+IF(G10=0,"",'Ark1'!U724)</f>
        <v>15.451310861423222</v>
      </c>
      <c r="N10" s="155">
        <f>+IF(G10=0,"",M10-M36)</f>
        <v>1.0205919071748504</v>
      </c>
      <c r="O10" s="175"/>
      <c r="P10" s="519">
        <f>+'Ark1'!AI724</f>
        <v>261</v>
      </c>
      <c r="Q10" s="175"/>
      <c r="R10" s="57">
        <f>+IF(P10=0,"",'Ark1'!AJ724)</f>
        <v>96.444827586206898</v>
      </c>
      <c r="S10" s="364"/>
      <c r="T10" s="5">
        <f>+IF(P10=0,"",'Ark1'!AK724)</f>
        <v>16.353083767552423</v>
      </c>
      <c r="U10" s="111"/>
      <c r="V10" s="559">
        <f>+IF(G10=0,"",'Ark1'!S724)</f>
        <v>6.355805243445694</v>
      </c>
      <c r="W10" s="55">
        <f>+IF(G10=0,"",V10-V36)</f>
        <v>-0.92741915742576531</v>
      </c>
      <c r="X10" s="118"/>
      <c r="Y10" s="55">
        <f>+IF(G10=0,"",'Ark1'!T724)</f>
        <v>4.9588014981273405</v>
      </c>
      <c r="Z10" s="55">
        <f>+IF(G10=0,"",Y10-Y36)</f>
        <v>0.63200411250642663</v>
      </c>
      <c r="AA10" s="74">
        <f>+IF(G10=0,"",'Ark1'!V724)</f>
        <v>3.7453183520599258</v>
      </c>
      <c r="AB10" s="74">
        <f>+IF(G10=0,"",'Ark1'!W724)</f>
        <v>3.3707865168539315</v>
      </c>
      <c r="AC10" s="73"/>
      <c r="AD10" s="74">
        <f>+IF(G10=0,"",'Ark1'!X724)</f>
        <v>40.074906367041201</v>
      </c>
      <c r="AE10" s="74">
        <f>+IF(G10=0,"",'Ark1'!Y724)</f>
        <v>13.483146067415724</v>
      </c>
      <c r="AF10" s="74">
        <f>+IF(G10=0,"",'Ark1'!Z724)</f>
        <v>7.402177795038269</v>
      </c>
      <c r="AG10" s="73"/>
      <c r="AH10" s="74">
        <f>+IF(G10=0,"",'Ark1'!Z724)</f>
        <v>7.402177795038269</v>
      </c>
      <c r="AI10" s="74">
        <f>+IF(G10=0,"",'Ark1'!AB724)</f>
        <v>1.9124535846409452</v>
      </c>
      <c r="AJ10" s="74">
        <f>+IF(G10=0,"",'Ark1'!AC724)</f>
        <v>40.116415838709599</v>
      </c>
      <c r="AK10" s="52"/>
      <c r="AL10" s="55">
        <f t="shared" si="0"/>
        <v>2.4310548025928105</v>
      </c>
      <c r="AM10" s="74">
        <f t="shared" si="1"/>
        <v>16.6875</v>
      </c>
      <c r="AN10" s="47"/>
      <c r="AO10" s="4"/>
      <c r="AP10" s="58"/>
      <c r="AQ10" s="58"/>
      <c r="AR10" s="1"/>
      <c r="AS10" s="5"/>
    </row>
    <row r="11" spans="1:61" ht="15.6">
      <c r="A11" s="160">
        <f>1+A10</f>
        <v>3</v>
      </c>
      <c r="B11" s="53">
        <f>+'Ark1'!C725</f>
        <v>2024</v>
      </c>
      <c r="C11" s="53">
        <f>+'Ark1'!J725</f>
        <v>110</v>
      </c>
      <c r="D11" s="64" t="str">
        <f>VLOOKUP(C11,RNR!$A$1:$B$26,2)</f>
        <v>Gol</v>
      </c>
      <c r="E11" s="53">
        <f>+IF(G11=0,"",'Ark1'!Q725)</f>
        <v>109</v>
      </c>
      <c r="F11" s="53">
        <f>+IF(G11=0,"",IF(G36=0,"",E11-E36))</f>
        <v>87</v>
      </c>
      <c r="G11" s="448">
        <f>+'Ark1'!R725</f>
        <v>5418</v>
      </c>
      <c r="H11" s="74">
        <f>+G11-G36</f>
        <v>4959</v>
      </c>
      <c r="I11" s="176">
        <f>+IF(G11=0,"",'Ark1'!AG725)</f>
        <v>17.387329203435318</v>
      </c>
      <c r="J11" s="155">
        <f t="shared" ref="J11:J31" si="2">+IF(G11=0,"",IF(G39=0,"",I11-I39))</f>
        <v>12.850950366336825</v>
      </c>
      <c r="K11" s="176">
        <f>+'Ark1'!AH725</f>
        <v>2.3440383905500179</v>
      </c>
      <c r="L11" s="175"/>
      <c r="M11" s="272">
        <f>+IF(G11=0,"",'Ark1'!U725)</f>
        <v>10.544186046511626</v>
      </c>
      <c r="N11" s="155">
        <f t="shared" ref="N11:N31" si="3">+IF(G11=0,"",M11-M39)</f>
        <v>-1.1247604943688785</v>
      </c>
      <c r="O11" s="175"/>
      <c r="P11" s="519">
        <f>+'Ark1'!AI725</f>
        <v>5405</v>
      </c>
      <c r="Q11" s="175"/>
      <c r="R11" s="57">
        <f>+IF(P11=0,"",'Ark1'!AJ725)</f>
        <v>86.075707678076014</v>
      </c>
      <c r="S11" s="364"/>
      <c r="T11" s="5">
        <f>+IF(P11=0,"",'Ark1'!AK725)</f>
        <v>15.039910195789473</v>
      </c>
      <c r="U11" s="111"/>
      <c r="V11" s="559">
        <f>+IF(G11=0,"",'Ark1'!S725)</f>
        <v>5.5526024363233661</v>
      </c>
      <c r="W11" s="55">
        <f t="shared" ref="W11:W31" si="4">+IF(G11=0,"",V11-V39)</f>
        <v>0.34505526651204566</v>
      </c>
      <c r="X11" s="118"/>
      <c r="Y11" s="55">
        <f>+IF(G11=0,"",'Ark1'!T725)</f>
        <v>5.3063861203396092</v>
      </c>
      <c r="Z11" s="55">
        <f t="shared" ref="Z11:Z31" si="5">+IF(G11=0,"",Y11-Y39)</f>
        <v>1.1177068750565899</v>
      </c>
      <c r="AA11" s="74">
        <f>+IF(G11=0,"",'Ark1'!V725)</f>
        <v>1.4027316352897743</v>
      </c>
      <c r="AB11" s="74">
        <f>+IF(G11=0,"",'Ark1'!W725)</f>
        <v>1.4581026208933183</v>
      </c>
      <c r="AC11" s="73"/>
      <c r="AD11" s="74">
        <f>+IF(G11=0,"",'Ark1'!X725)</f>
        <v>20.671834625323001</v>
      </c>
      <c r="AE11" s="74">
        <f>+IF(G11=0,"",'Ark1'!Y725)</f>
        <v>6.3122923588039859</v>
      </c>
      <c r="AF11" s="74">
        <f>+IF(G11=0,"",'Ark1'!Z725)</f>
        <v>6.647801406490526</v>
      </c>
      <c r="AG11" s="73"/>
      <c r="AH11" s="74">
        <f>+IF(G11=0,"",'Ark1'!Z725)</f>
        <v>6.647801406490526</v>
      </c>
      <c r="AI11" s="74">
        <f>+IF(G11=0,"",'Ark1'!AB725)</f>
        <v>1.4423458600357939</v>
      </c>
      <c r="AJ11" s="74">
        <f>+IF(G11=0,"",'Ark1'!AC725)</f>
        <v>8.7062224916457644</v>
      </c>
      <c r="AK11" s="52"/>
      <c r="AL11" s="55">
        <f t="shared" si="0"/>
        <v>1.8989629038691662</v>
      </c>
      <c r="AM11" s="74">
        <f t="shared" si="1"/>
        <v>49.706422018348626</v>
      </c>
      <c r="AN11" s="47"/>
      <c r="AO11" s="4"/>
      <c r="AP11" s="58"/>
      <c r="AQ11" s="58"/>
      <c r="AR11" s="1"/>
      <c r="AS11" s="5"/>
      <c r="AU11" s="2"/>
      <c r="AV11" s="2"/>
      <c r="AW11" s="2"/>
    </row>
    <row r="12" spans="1:61" ht="15.6">
      <c r="A12" s="160">
        <f t="shared" ref="A12:A33" si="6">1+A11</f>
        <v>4</v>
      </c>
      <c r="B12" s="53">
        <f>+'Ark1'!C726</f>
        <v>2024</v>
      </c>
      <c r="C12" s="53">
        <f>+'Ark1'!J726</f>
        <v>111</v>
      </c>
      <c r="D12" s="64" t="str">
        <f>VLOOKUP(C12,RNR!$A$1:$B$26,2)</f>
        <v>Forus</v>
      </c>
      <c r="E12" s="53">
        <f>+IF(G12=0,"",'Ark1'!Q726)</f>
        <v>18</v>
      </c>
      <c r="F12" s="53">
        <f t="shared" ref="F12:F32" si="7">+IF(G12=0,"",IF(G39=0,"",E12-E39))</f>
        <v>-32</v>
      </c>
      <c r="G12" s="448">
        <f>+'Ark1'!R726</f>
        <v>182</v>
      </c>
      <c r="H12" s="74">
        <f t="shared" ref="H12:H32" si="8">+G12-G39</f>
        <v>-1090</v>
      </c>
      <c r="I12" s="176">
        <f>+IF(G12=0,"",'Ark1'!AG726)</f>
        <v>0.91562237303363714</v>
      </c>
      <c r="J12" s="155">
        <f t="shared" si="2"/>
        <v>-0.13246148834533</v>
      </c>
      <c r="K12" s="176">
        <f>+'Ark1'!AH726</f>
        <v>0.54945054945054927</v>
      </c>
      <c r="L12" s="175"/>
      <c r="M12" s="272">
        <f>+IF(G12=0,"",'Ark1'!U726)</f>
        <v>16.529670329670331</v>
      </c>
      <c r="N12" s="155">
        <f t="shared" si="3"/>
        <v>4.4970387507229592</v>
      </c>
      <c r="O12" s="175"/>
      <c r="P12" s="519">
        <f>+'Ark1'!AI726</f>
        <v>182</v>
      </c>
      <c r="Q12" s="175"/>
      <c r="R12" s="57">
        <f>+IF(P12=0,"",'Ark1'!AJ726)</f>
        <v>98.624175824175808</v>
      </c>
      <c r="S12" s="364"/>
      <c r="T12" s="5">
        <f>+IF(P12=0,"",'Ark1'!AK726)</f>
        <v>16.334167015220327</v>
      </c>
      <c r="U12" s="111"/>
      <c r="V12" s="559">
        <f>+IF(G12=0,"",'Ark1'!S726)</f>
        <v>5.5659340659340657</v>
      </c>
      <c r="W12" s="55">
        <f t="shared" si="4"/>
        <v>7.1197223828803224E-2</v>
      </c>
      <c r="X12" s="118"/>
      <c r="Y12" s="55">
        <f>+IF(G12=0,"",'Ark1'!T726)</f>
        <v>4.9945054945054945</v>
      </c>
      <c r="Z12" s="55">
        <f t="shared" si="5"/>
        <v>0.68924233661075895</v>
      </c>
      <c r="AA12" s="74">
        <f>+IF(G12=0,"",'Ark1'!V726)</f>
        <v>5.4945054945054927</v>
      </c>
      <c r="AB12" s="74">
        <f>+IF(G12=0,"",'Ark1'!W726)</f>
        <v>1.0989010989010985</v>
      </c>
      <c r="AC12" s="73"/>
      <c r="AD12" s="74">
        <f>+IF(G12=0,"",'Ark1'!X726)</f>
        <v>52.19780219780219</v>
      </c>
      <c r="AE12" s="74">
        <f>+IF(G12=0,"",'Ark1'!Y726)</f>
        <v>14.835164835164836</v>
      </c>
      <c r="AF12" s="74">
        <f>+IF(G12=0,"",'Ark1'!Z726)</f>
        <v>6.9199265464165869</v>
      </c>
      <c r="AG12" s="73"/>
      <c r="AH12" s="74">
        <f>+IF(G12=0,"",'Ark1'!Z726)</f>
        <v>6.9199265464165869</v>
      </c>
      <c r="AI12" s="74">
        <f>+IF(G12=0,"",'Ark1'!AB726)</f>
        <v>1.5741638378616603</v>
      </c>
      <c r="AJ12" s="74">
        <f>+IF(G12=0,"",'Ark1'!AC726)</f>
        <v>30.902831111609704</v>
      </c>
      <c r="AK12" s="52"/>
      <c r="AL12" s="55">
        <f t="shared" si="0"/>
        <v>2.9697926949654496</v>
      </c>
      <c r="AM12" s="74">
        <f t="shared" si="1"/>
        <v>10.111111111111111</v>
      </c>
      <c r="AN12" s="47"/>
      <c r="AO12" s="4"/>
      <c r="AP12" s="58"/>
      <c r="AQ12" s="58"/>
      <c r="AR12" s="1"/>
      <c r="AS12" s="5"/>
      <c r="AU12" s="2"/>
      <c r="AV12" s="2"/>
      <c r="AW12" s="4"/>
      <c r="AX12" s="4"/>
      <c r="AY12" s="4"/>
    </row>
    <row r="13" spans="1:61" ht="15.6">
      <c r="A13" s="160">
        <f t="shared" si="6"/>
        <v>5</v>
      </c>
      <c r="B13" s="53">
        <f>+'Ark1'!C727</f>
        <v>2024</v>
      </c>
      <c r="C13" s="53">
        <f>+'Ark1'!J727</f>
        <v>116</v>
      </c>
      <c r="D13" s="64" t="str">
        <f>VLOOKUP(C13,RNR!$A$1:$B$26,2)</f>
        <v>Sandeid</v>
      </c>
      <c r="E13" s="53">
        <f>+IF(G13=0,"",'Ark1'!Q727)</f>
        <v>58</v>
      </c>
      <c r="F13" s="53">
        <f t="shared" si="7"/>
        <v>42</v>
      </c>
      <c r="G13" s="448">
        <f>+'Ark1'!R727</f>
        <v>1053</v>
      </c>
      <c r="H13" s="74">
        <f t="shared" si="8"/>
        <v>768</v>
      </c>
      <c r="I13" s="176">
        <f>+IF(G13=0,"",'Ark1'!AG727)</f>
        <v>3.8804991669796438</v>
      </c>
      <c r="J13" s="155">
        <f t="shared" si="2"/>
        <v>-14.322810092179477</v>
      </c>
      <c r="K13" s="176">
        <f>+'Ark1'!AH727</f>
        <v>0.85470085470085477</v>
      </c>
      <c r="L13" s="175"/>
      <c r="M13" s="272">
        <f>+IF(G13=0,"",'Ark1'!U727)</f>
        <v>12.10816714150047</v>
      </c>
      <c r="N13" s="155">
        <f t="shared" si="3"/>
        <v>0.76975099834415062</v>
      </c>
      <c r="O13" s="175"/>
      <c r="P13" s="519">
        <f>+'Ark1'!AI727</f>
        <v>814</v>
      </c>
      <c r="Q13" s="175"/>
      <c r="R13" s="57">
        <f>+IF(P13=0,"",'Ark1'!AJ727)</f>
        <v>91.491400491400483</v>
      </c>
      <c r="S13" s="364"/>
      <c r="T13" s="5">
        <f>+IF(P13=0,"",'Ark1'!AK727)</f>
        <v>15.30496890359378</v>
      </c>
      <c r="U13" s="111"/>
      <c r="V13" s="559">
        <f>+IF(G13=0,"",'Ark1'!S727)</f>
        <v>5.1367521367521372</v>
      </c>
      <c r="W13" s="55">
        <f t="shared" si="4"/>
        <v>-0.18744356094441539</v>
      </c>
      <c r="X13" s="118"/>
      <c r="Y13" s="55">
        <f>+IF(G13=0,"",'Ark1'!T727)</f>
        <v>4.2440645773979124</v>
      </c>
      <c r="Z13" s="55">
        <f t="shared" si="5"/>
        <v>-0.47780863790762851</v>
      </c>
      <c r="AA13" s="74">
        <f>+IF(G13=0,"",'Ark1'!V727)</f>
        <v>2.6590693257359925</v>
      </c>
      <c r="AB13" s="74">
        <f>+IF(G13=0,"",'Ark1'!W727)</f>
        <v>2.8490028490028494</v>
      </c>
      <c r="AC13" s="73"/>
      <c r="AD13" s="74">
        <f>+IF(G13=0,"",'Ark1'!X727)</f>
        <v>22.886989553656225</v>
      </c>
      <c r="AE13" s="74">
        <f>+IF(G13=0,"",'Ark1'!Y727)</f>
        <v>10.63627730294397</v>
      </c>
      <c r="AF13" s="74">
        <f>+IF(G13=0,"",'Ark1'!Z727)</f>
        <v>7.4756997762051487</v>
      </c>
      <c r="AG13" s="73"/>
      <c r="AH13" s="74">
        <f>+IF(G13=0,"",'Ark1'!Z727)</f>
        <v>7.4756997762051487</v>
      </c>
      <c r="AI13" s="74">
        <f>+IF(G13=0,"",'Ark1'!AB727)</f>
        <v>1.8367038180142197</v>
      </c>
      <c r="AJ13" s="74">
        <f>+IF(G13=0,"",'Ark1'!AC727)</f>
        <v>42.505249382160656</v>
      </c>
      <c r="AK13" s="52"/>
      <c r="AL13" s="55">
        <f t="shared" si="0"/>
        <v>2.3571639859493425</v>
      </c>
      <c r="AM13" s="74">
        <f t="shared" si="1"/>
        <v>18.155172413793103</v>
      </c>
      <c r="AN13" s="47"/>
      <c r="AO13" s="4"/>
      <c r="AP13" s="58"/>
      <c r="AQ13" s="58"/>
      <c r="AR13" s="1"/>
      <c r="AS13" s="5"/>
      <c r="AU13" s="1"/>
      <c r="AV13" s="1"/>
      <c r="AW13" s="11"/>
      <c r="AX13" s="11"/>
      <c r="AY13" s="11"/>
    </row>
    <row r="14" spans="1:61" ht="15.6">
      <c r="A14" s="160">
        <f t="shared" si="6"/>
        <v>6</v>
      </c>
      <c r="B14" s="53">
        <f>+'Ark1'!C728</f>
        <v>2024</v>
      </c>
      <c r="C14" s="53">
        <f>+'Ark1'!J728</f>
        <v>117</v>
      </c>
      <c r="D14" s="64" t="str">
        <f>VLOOKUP(C14,RNR!$A$1:$B$26,2)</f>
        <v>Jæren</v>
      </c>
      <c r="E14" s="53">
        <f>+IF(G14=0,"",'Ark1'!Q728)</f>
        <v>15</v>
      </c>
      <c r="F14" s="53">
        <f t="shared" si="7"/>
        <v>-114</v>
      </c>
      <c r="G14" s="448">
        <f>+'Ark1'!R728</f>
        <v>252</v>
      </c>
      <c r="H14" s="74">
        <f t="shared" si="8"/>
        <v>-5001</v>
      </c>
      <c r="I14" s="176">
        <f>+IF(G14=0,"",'Ark1'!AG728)</f>
        <v>0.97932392956732239</v>
      </c>
      <c r="J14" s="155">
        <f t="shared" si="2"/>
        <v>-7.0264621852851663</v>
      </c>
      <c r="K14" s="176">
        <f>+'Ark1'!AH728</f>
        <v>0</v>
      </c>
      <c r="L14" s="175"/>
      <c r="M14" s="272">
        <f>+IF(G14=0,"",'Ark1'!U728)</f>
        <v>12.76865079365079</v>
      </c>
      <c r="N14" s="155">
        <f t="shared" si="3"/>
        <v>-0.81076859463331274</v>
      </c>
      <c r="O14" s="175"/>
      <c r="P14" s="519">
        <f>+'Ark1'!AI728</f>
        <v>250</v>
      </c>
      <c r="Q14" s="175"/>
      <c r="R14" s="57">
        <f>+IF(P14=0,"",'Ark1'!AJ728)</f>
        <v>92.071600000000004</v>
      </c>
      <c r="S14" s="364"/>
      <c r="T14" s="5">
        <f>+IF(P14=0,"",'Ark1'!AK728)</f>
        <v>15.389034375155067</v>
      </c>
      <c r="U14" s="111"/>
      <c r="V14" s="559">
        <f>+IF(G14=0,"",'Ark1'!S728)</f>
        <v>5.1111111111111116</v>
      </c>
      <c r="W14" s="55">
        <f t="shared" si="4"/>
        <v>0.11266632106445584</v>
      </c>
      <c r="X14" s="118"/>
      <c r="Y14" s="55">
        <f>+IF(G14=0,"",'Ark1'!T728)</f>
        <v>4.4603174603174622</v>
      </c>
      <c r="Z14" s="55">
        <f t="shared" si="5"/>
        <v>-0.46347725196869582</v>
      </c>
      <c r="AA14" s="74">
        <f>+IF(G14=0,"",'Ark1'!V728)</f>
        <v>1.1904761904761909</v>
      </c>
      <c r="AB14" s="74">
        <f>+IF(G14=0,"",'Ark1'!W728)</f>
        <v>1.5873015873015868</v>
      </c>
      <c r="AC14" s="73"/>
      <c r="AD14" s="74">
        <f>+IF(G14=0,"",'Ark1'!X728)</f>
        <v>20.63492063492064</v>
      </c>
      <c r="AE14" s="74">
        <f>+IF(G14=0,"",'Ark1'!Y728)</f>
        <v>6.7460317460317443</v>
      </c>
      <c r="AF14" s="74">
        <f>+IF(G14=0,"",'Ark1'!Z728)</f>
        <v>6.0891923322397519</v>
      </c>
      <c r="AG14" s="73"/>
      <c r="AH14" s="74">
        <f>+IF(G14=0,"",'Ark1'!Z728)</f>
        <v>6.0891923322397519</v>
      </c>
      <c r="AI14" s="74">
        <f>+IF(G14=0,"",'Ark1'!AB728)</f>
        <v>1.6312951016731323</v>
      </c>
      <c r="AJ14" s="74">
        <f>+IF(G14=0,"",'Ark1'!AC728)</f>
        <v>30.380846354137127</v>
      </c>
      <c r="AK14" s="52"/>
      <c r="AL14" s="55">
        <f t="shared" si="0"/>
        <v>2.4982142857142851</v>
      </c>
      <c r="AM14" s="74">
        <f t="shared" si="1"/>
        <v>16.8</v>
      </c>
      <c r="AN14" s="47"/>
      <c r="AO14" s="4"/>
      <c r="AP14" s="58"/>
      <c r="AQ14" s="58"/>
      <c r="AR14" s="1"/>
      <c r="AS14" s="5"/>
      <c r="AU14" s="1"/>
      <c r="AV14" s="1"/>
      <c r="AW14" s="11"/>
      <c r="AX14" s="11"/>
      <c r="AY14" s="11"/>
    </row>
    <row r="15" spans="1:61" ht="15.6">
      <c r="A15" s="160">
        <f t="shared" si="6"/>
        <v>7</v>
      </c>
      <c r="B15" s="53">
        <f>+'Ark1'!C729</f>
        <v>2024</v>
      </c>
      <c r="C15" s="53">
        <f>+'Ark1'!J729</f>
        <v>134</v>
      </c>
      <c r="D15" s="64" t="str">
        <f>VLOOKUP(C15,RNR!$A$1:$B$26,2)</f>
        <v>Førde</v>
      </c>
      <c r="E15" s="53">
        <f>+IF(G15=0,"",'Ark1'!Q729)</f>
        <v>154</v>
      </c>
      <c r="F15" s="53">
        <f t="shared" si="7"/>
        <v>56</v>
      </c>
      <c r="G15" s="448">
        <f>+'Ark1'!R729</f>
        <v>5540</v>
      </c>
      <c r="H15" s="74">
        <f t="shared" si="8"/>
        <v>3611</v>
      </c>
      <c r="I15" s="176">
        <f>+IF(G15=0,"",'Ark1'!AG729)</f>
        <v>21.03980540741907</v>
      </c>
      <c r="J15" s="155">
        <f t="shared" si="2"/>
        <v>18.720836198951151</v>
      </c>
      <c r="K15" s="176">
        <f>+'Ark1'!AH729</f>
        <v>1.0288808664259932</v>
      </c>
      <c r="L15" s="175"/>
      <c r="M15" s="272">
        <f>+IF(G15=0,"",'Ark1'!U729)</f>
        <v>12.478176895306852</v>
      </c>
      <c r="N15" s="155">
        <f t="shared" si="3"/>
        <v>-3.9451997280697597</v>
      </c>
      <c r="O15" s="175"/>
      <c r="P15" s="519">
        <f>+'Ark1'!AI729</f>
        <v>5325</v>
      </c>
      <c r="Q15" s="175"/>
      <c r="R15" s="57">
        <f>+IF(P15=0,"",'Ark1'!AJ729)</f>
        <v>89.812356807511691</v>
      </c>
      <c r="S15" s="364"/>
      <c r="T15" s="5">
        <f>+IF(P15=0,"",'Ark1'!AK729)</f>
        <v>15.250976783368689</v>
      </c>
      <c r="U15" s="111"/>
      <c r="V15" s="559">
        <f>+IF(G15=0,"",'Ark1'!S729)</f>
        <v>5.3629963898916966</v>
      </c>
      <c r="W15" s="55">
        <f t="shared" si="4"/>
        <v>-0.20193867504336716</v>
      </c>
      <c r="X15" s="118"/>
      <c r="Y15" s="55">
        <f>+IF(G15=0,"",'Ark1'!T729)</f>
        <v>4.711732851985559</v>
      </c>
      <c r="Z15" s="55">
        <f t="shared" si="5"/>
        <v>-0.25579961554690911</v>
      </c>
      <c r="AA15" s="74">
        <f>+IF(G15=0,"",'Ark1'!V729)</f>
        <v>2.7797833935018055</v>
      </c>
      <c r="AB15" s="74">
        <f>+IF(G15=0,"",'Ark1'!W729)</f>
        <v>1.3898916967509027</v>
      </c>
      <c r="AC15" s="73"/>
      <c r="AD15" s="74">
        <f>+IF(G15=0,"",'Ark1'!X729)</f>
        <v>29.747292418772556</v>
      </c>
      <c r="AE15" s="74">
        <f>+IF(G15=0,"",'Ark1'!Y729)</f>
        <v>10.884476534296033</v>
      </c>
      <c r="AF15" s="74">
        <f>+IF(G15=0,"",'Ark1'!Z729)</f>
        <v>7.597560310327875</v>
      </c>
      <c r="AG15" s="73"/>
      <c r="AH15" s="74">
        <f>+IF(G15=0,"",'Ark1'!Z729)</f>
        <v>7.597560310327875</v>
      </c>
      <c r="AI15" s="74">
        <f>+IF(G15=0,"",'Ark1'!AB729)</f>
        <v>1.575686049919182</v>
      </c>
      <c r="AJ15" s="74">
        <f>+IF(G15=0,"",'Ark1'!AC729)</f>
        <v>7.1152429962479697</v>
      </c>
      <c r="AK15" s="52"/>
      <c r="AL15" s="55">
        <f t="shared" si="0"/>
        <v>2.3267173774023076</v>
      </c>
      <c r="AM15" s="74">
        <f t="shared" si="1"/>
        <v>35.974025974025977</v>
      </c>
      <c r="AN15" s="47"/>
      <c r="AO15" s="4"/>
      <c r="AP15" s="58"/>
      <c r="AQ15" s="58"/>
      <c r="AR15" s="1"/>
      <c r="AS15" s="5"/>
      <c r="AU15" s="1"/>
      <c r="AV15" s="1"/>
      <c r="AW15" s="11"/>
      <c r="AX15" s="11"/>
      <c r="AY15" s="11"/>
    </row>
    <row r="16" spans="1:61" ht="15.6">
      <c r="A16" s="160">
        <f t="shared" si="6"/>
        <v>8</v>
      </c>
      <c r="B16" s="53">
        <f>+'Ark1'!C730</f>
        <v>2024</v>
      </c>
      <c r="C16" s="53">
        <f>+'Ark1'!J730</f>
        <v>141</v>
      </c>
      <c r="D16" s="64" t="str">
        <f>VLOOKUP(C16,RNR!$A$1:$B$26,2)</f>
        <v>Ølen</v>
      </c>
      <c r="E16" s="53">
        <f>+IF(G16=0,"",'Ark1'!Q730)</f>
        <v>103</v>
      </c>
      <c r="F16" s="53">
        <f t="shared" si="7"/>
        <v>81</v>
      </c>
      <c r="G16" s="448">
        <f>+'Ark1'!R730</f>
        <v>1985</v>
      </c>
      <c r="H16" s="74">
        <f t="shared" si="8"/>
        <v>1523</v>
      </c>
      <c r="I16" s="176">
        <f>+IF(G16=0,"",'Ark1'!AG730)</f>
        <v>9.0617518567192619</v>
      </c>
      <c r="J16" s="155">
        <f t="shared" si="2"/>
        <v>8.3729010081023283</v>
      </c>
      <c r="K16" s="176">
        <f>+'Ark1'!AH730</f>
        <v>0.40302267002518888</v>
      </c>
      <c r="L16" s="175"/>
      <c r="M16" s="272">
        <f>+IF(G16=0,"",'Ark1'!U730)</f>
        <v>14.999294710327421</v>
      </c>
      <c r="N16" s="155">
        <f t="shared" si="3"/>
        <v>3.8413739182482107</v>
      </c>
      <c r="O16" s="175"/>
      <c r="P16" s="519">
        <f>+'Ark1'!AI730</f>
        <v>1960</v>
      </c>
      <c r="Q16" s="175"/>
      <c r="R16" s="57">
        <f>+IF(P16=0,"",'Ark1'!AJ730)</f>
        <v>97.179744897959168</v>
      </c>
      <c r="S16" s="364"/>
      <c r="T16" s="5">
        <f>+IF(P16=0,"",'Ark1'!AK730)</f>
        <v>14.907695118346727</v>
      </c>
      <c r="U16" s="111"/>
      <c r="V16" s="559">
        <f>+IF(G16=0,"",'Ark1'!S730)</f>
        <v>5.0906801007556677</v>
      </c>
      <c r="W16" s="55">
        <f t="shared" si="4"/>
        <v>0.15998703144873616</v>
      </c>
      <c r="X16" s="118"/>
      <c r="Y16" s="55">
        <f>+IF(G16=0,"",'Ark1'!T730)</f>
        <v>4.6871536523929471</v>
      </c>
      <c r="Z16" s="55">
        <f t="shared" si="5"/>
        <v>0.31091602863057144</v>
      </c>
      <c r="AA16" s="74">
        <f>+IF(G16=0,"",'Ark1'!V730)</f>
        <v>5.0377833753148611</v>
      </c>
      <c r="AB16" s="74">
        <f>+IF(G16=0,"",'Ark1'!W730)</f>
        <v>1.5113350125944589</v>
      </c>
      <c r="AC16" s="73"/>
      <c r="AD16" s="74">
        <f>+IF(G16=0,"",'Ark1'!X730)</f>
        <v>42.115869017632242</v>
      </c>
      <c r="AE16" s="74">
        <f>+IF(G16=0,"",'Ark1'!Y730)</f>
        <v>17.229219143576827</v>
      </c>
      <c r="AF16" s="74">
        <f>+IF(G16=0,"",'Ark1'!Z730)</f>
        <v>7.874222172216669</v>
      </c>
      <c r="AG16" s="73"/>
      <c r="AH16" s="74">
        <f>+IF(G16=0,"",'Ark1'!Z730)</f>
        <v>7.874222172216669</v>
      </c>
      <c r="AI16" s="74">
        <f>+IF(G16=0,"",'Ark1'!AB730)</f>
        <v>1.8666801871170435</v>
      </c>
      <c r="AJ16" s="74">
        <f>+IF(G16=0,"",'Ark1'!AC730)</f>
        <v>45.903125682925591</v>
      </c>
      <c r="AK16" s="52"/>
      <c r="AL16" s="55">
        <f t="shared" si="0"/>
        <v>2.9464225630875736</v>
      </c>
      <c r="AM16" s="74">
        <f t="shared" si="1"/>
        <v>19.271844660194176</v>
      </c>
      <c r="AN16" s="47"/>
      <c r="AO16" s="4"/>
      <c r="AP16" s="58"/>
      <c r="AQ16" s="58"/>
      <c r="AR16" s="1"/>
      <c r="AS16" s="5"/>
      <c r="AU16" s="1"/>
      <c r="AV16" s="1"/>
      <c r="AW16" s="11"/>
      <c r="AX16" s="11"/>
      <c r="AY16" s="11"/>
    </row>
    <row r="17" spans="1:51" ht="15.6">
      <c r="A17" s="160">
        <f t="shared" si="6"/>
        <v>9</v>
      </c>
      <c r="B17" s="53">
        <f>+'Ark1'!C731</f>
        <v>2024</v>
      </c>
      <c r="C17" s="53">
        <f>+'Ark1'!J731</f>
        <v>143</v>
      </c>
      <c r="D17" s="64" t="str">
        <f>VLOOKUP(C17,RNR!$A$1:$B$26,2)</f>
        <v>Nordfjord</v>
      </c>
      <c r="E17" s="53">
        <f>+IF(G17=0,"",'Ark1'!Q731)</f>
        <v>2</v>
      </c>
      <c r="F17" s="53">
        <f t="shared" si="7"/>
        <v>-8</v>
      </c>
      <c r="G17" s="448">
        <f>+'Ark1'!R731</f>
        <v>6</v>
      </c>
      <c r="H17" s="74">
        <f t="shared" si="8"/>
        <v>-196</v>
      </c>
      <c r="I17" s="176">
        <f>+IF(G17=0,"",'Ark1'!AG731)</f>
        <v>3.1926867082578282E-2</v>
      </c>
      <c r="J17" s="155">
        <f t="shared" si="2"/>
        <v>-13.59783941140828</v>
      </c>
      <c r="K17" s="176">
        <f>+'Ark1'!AH731</f>
        <v>0</v>
      </c>
      <c r="L17" s="175"/>
      <c r="M17" s="272">
        <f>+IF(G17=0,"",'Ark1'!U731)</f>
        <v>17.483333333333338</v>
      </c>
      <c r="N17" s="155">
        <f t="shared" si="3"/>
        <v>0.80562203939166821</v>
      </c>
      <c r="O17" s="175"/>
      <c r="P17" s="519">
        <f>+'Ark1'!AI731</f>
        <v>0</v>
      </c>
      <c r="Q17" s="175"/>
      <c r="R17" s="57" t="str">
        <f>+IF(P17=0,"",'Ark1'!AJ731)</f>
        <v/>
      </c>
      <c r="S17" s="364"/>
      <c r="T17" s="5" t="str">
        <f>+IF(P17=0,"",'Ark1'!AK731)</f>
        <v/>
      </c>
      <c r="U17" s="111"/>
      <c r="V17" s="559">
        <f>+IF(G17=0,"",'Ark1'!S731)</f>
        <v>6.8333333333333313</v>
      </c>
      <c r="W17" s="55">
        <f t="shared" si="4"/>
        <v>1.7129144851657934</v>
      </c>
      <c r="X17" s="118"/>
      <c r="Y17" s="55">
        <f>+IF(G17=0,"",'Ark1'!T731)</f>
        <v>4.5</v>
      </c>
      <c r="Z17" s="55">
        <f t="shared" si="5"/>
        <v>-0.39566192969334235</v>
      </c>
      <c r="AA17" s="74">
        <f>+IF(G17=0,"",'Ark1'!V731)</f>
        <v>0</v>
      </c>
      <c r="AB17" s="74">
        <f>+IF(G17=0,"",'Ark1'!W731)</f>
        <v>0</v>
      </c>
      <c r="AC17" s="73"/>
      <c r="AD17" s="74">
        <f>+IF(G17=0,"",'Ark1'!X731)</f>
        <v>33.333333333333343</v>
      </c>
      <c r="AE17" s="74">
        <f>+IF(G17=0,"",'Ark1'!Y731)</f>
        <v>16.666666666666671</v>
      </c>
      <c r="AF17" s="74">
        <f>+IF(G17=0,"",'Ark1'!Z731)</f>
        <v>10.73288042522706</v>
      </c>
      <c r="AG17" s="73"/>
      <c r="AH17" s="74">
        <f>+IF(G17=0,"",'Ark1'!Z731)</f>
        <v>10.73288042522706</v>
      </c>
      <c r="AI17" s="74">
        <f>+IF(G17=0,"",'Ark1'!AB731)</f>
        <v>1.1180339887498949</v>
      </c>
      <c r="AJ17" s="74">
        <f>+IF(G17=0,"",'Ark1'!AC731)</f>
        <v>22.887283325874719</v>
      </c>
      <c r="AK17" s="52"/>
      <c r="AL17" s="55">
        <f t="shared" si="0"/>
        <v>2.558536585365855</v>
      </c>
      <c r="AM17" s="74">
        <f t="shared" si="1"/>
        <v>3</v>
      </c>
      <c r="AN17" s="47"/>
      <c r="AO17" s="4"/>
      <c r="AP17" s="58"/>
      <c r="AQ17" s="58"/>
      <c r="AR17" s="1"/>
      <c r="AS17" s="5"/>
      <c r="AU17" s="1"/>
      <c r="AV17" s="1"/>
      <c r="AW17" s="11"/>
      <c r="AX17" s="11"/>
      <c r="AY17" s="11"/>
    </row>
    <row r="18" spans="1:51" ht="15.6">
      <c r="A18" s="160">
        <f t="shared" si="6"/>
        <v>10</v>
      </c>
      <c r="B18" s="53">
        <f>+'Ark1'!C732</f>
        <v>2024</v>
      </c>
      <c r="C18" s="53">
        <f>+'Ark1'!J732</f>
        <v>147</v>
      </c>
      <c r="D18" s="64" t="str">
        <f>VLOOKUP(C18,RNR!$A$1:$B$26,2)</f>
        <v>Midt-Norge</v>
      </c>
      <c r="E18" s="53">
        <f>+IF(G18=0,"",'Ark1'!Q732)</f>
        <v>11</v>
      </c>
      <c r="F18" s="53">
        <f t="shared" si="7"/>
        <v>-45</v>
      </c>
      <c r="G18" s="448">
        <f>+'Ark1'!R732</f>
        <v>102</v>
      </c>
      <c r="H18" s="74">
        <f t="shared" si="8"/>
        <v>-2572</v>
      </c>
      <c r="I18" s="176">
        <f>+IF(G18=0,"",'Ark1'!AG732)</f>
        <v>0.35137815106612619</v>
      </c>
      <c r="J18" s="155">
        <f t="shared" si="2"/>
        <v>-1.9153289805068616</v>
      </c>
      <c r="K18" s="176">
        <f>+'Ark1'!AH732</f>
        <v>0</v>
      </c>
      <c r="L18" s="175"/>
      <c r="M18" s="272">
        <f>+IF(G18=0,"",'Ark1'!U732)</f>
        <v>11.318627450980392</v>
      </c>
      <c r="N18" s="155">
        <f t="shared" si="3"/>
        <v>-3.1669194240196177</v>
      </c>
      <c r="O18" s="175"/>
      <c r="P18" s="519">
        <f>+'Ark1'!AI732</f>
        <v>88</v>
      </c>
      <c r="Q18" s="175"/>
      <c r="R18" s="57">
        <f>+IF(P18=0,"",'Ark1'!AJ732)</f>
        <v>88.486363636363649</v>
      </c>
      <c r="S18" s="364"/>
      <c r="T18" s="5">
        <f>+IF(P18=0,"",'Ark1'!AK732)</f>
        <v>14.295342558812463</v>
      </c>
      <c r="U18" s="111"/>
      <c r="V18" s="559">
        <f>+IF(G18=0,"",'Ark1'!S732)</f>
        <v>5.6176470588235299</v>
      </c>
      <c r="W18" s="55">
        <f t="shared" si="4"/>
        <v>-4.8368566176470118E-2</v>
      </c>
      <c r="X18" s="118"/>
      <c r="Y18" s="55">
        <f>+IF(G18=0,"",'Ark1'!T732)</f>
        <v>4.5686274509803919</v>
      </c>
      <c r="Z18" s="55">
        <f t="shared" si="5"/>
        <v>-0.54660692401960809</v>
      </c>
      <c r="AA18" s="74">
        <f>+IF(G18=0,"",'Ark1'!V732)</f>
        <v>0</v>
      </c>
      <c r="AB18" s="74">
        <f>+IF(G18=0,"",'Ark1'!W732)</f>
        <v>1.9607843137254899</v>
      </c>
      <c r="AC18" s="73"/>
      <c r="AD18" s="74">
        <f>+IF(G18=0,"",'Ark1'!X732)</f>
        <v>11.76470588235294</v>
      </c>
      <c r="AE18" s="74">
        <f>+IF(G18=0,"",'Ark1'!Y732)</f>
        <v>4.9019607843137267</v>
      </c>
      <c r="AF18" s="74">
        <f>+IF(G18=0,"",'Ark1'!Z732)</f>
        <v>6.2786243402759183</v>
      </c>
      <c r="AG18" s="73"/>
      <c r="AH18" s="74">
        <f>+IF(G18=0,"",'Ark1'!Z732)</f>
        <v>6.2786243402759183</v>
      </c>
      <c r="AI18" s="74">
        <f>+IF(G18=0,"",'Ark1'!AB732)</f>
        <v>1.6300475388326214</v>
      </c>
      <c r="AJ18" s="74">
        <f>+IF(G18=0,"",'Ark1'!AC732)</f>
        <v>58.024012374531857</v>
      </c>
      <c r="AK18" s="52"/>
      <c r="AL18" s="55">
        <f t="shared" si="0"/>
        <v>2.0148342059336821</v>
      </c>
      <c r="AM18" s="74">
        <f t="shared" si="1"/>
        <v>9.2727272727272734</v>
      </c>
      <c r="AN18" s="47"/>
      <c r="AO18" s="4"/>
      <c r="AP18" s="58"/>
      <c r="AQ18" s="58"/>
      <c r="AR18" s="1"/>
      <c r="AS18" s="5"/>
      <c r="AU18" s="1"/>
      <c r="AV18" s="1"/>
      <c r="AW18" s="11"/>
      <c r="AX18" s="11"/>
      <c r="AY18" s="11"/>
    </row>
    <row r="19" spans="1:51" ht="15.6">
      <c r="A19" s="160">
        <f t="shared" si="6"/>
        <v>11</v>
      </c>
      <c r="B19" s="53">
        <f>+'Ark1'!C733</f>
        <v>2024</v>
      </c>
      <c r="C19" s="53">
        <f>+'Ark1'!J733</f>
        <v>155</v>
      </c>
      <c r="D19" s="64" t="str">
        <f>VLOOKUP(C19,RNR!$A$1:$B$26,2)</f>
        <v>Målselv</v>
      </c>
      <c r="E19" s="53">
        <f>+IF(G19=0,"",'Ark1'!Q733)</f>
        <v>61</v>
      </c>
      <c r="F19" s="53">
        <f t="shared" si="7"/>
        <v>32</v>
      </c>
      <c r="G19" s="448">
        <f>+'Ark1'!R733</f>
        <v>2770</v>
      </c>
      <c r="H19" s="74">
        <f t="shared" si="8"/>
        <v>2258</v>
      </c>
      <c r="I19" s="176">
        <f>+IF(G19=0,"",'Ark1'!AG733)</f>
        <v>14.618396327771162</v>
      </c>
      <c r="J19" s="155">
        <f t="shared" si="2"/>
        <v>14.604551461786714</v>
      </c>
      <c r="K19" s="176">
        <f>+'Ark1'!AH733</f>
        <v>0.72202166064981932</v>
      </c>
      <c r="L19" s="175"/>
      <c r="M19" s="272">
        <f>+IF(G19=0,"",'Ark1'!U733)</f>
        <v>17.339602888086663</v>
      </c>
      <c r="N19" s="155">
        <f t="shared" si="3"/>
        <v>2.2396028880866634</v>
      </c>
      <c r="O19" s="175"/>
      <c r="P19" s="519">
        <f>+'Ark1'!AI733</f>
        <v>2465</v>
      </c>
      <c r="Q19" s="175"/>
      <c r="R19" s="57">
        <f>+IF(P19=0,"",'Ark1'!AJ733)</f>
        <v>100.11395537525348</v>
      </c>
      <c r="S19" s="364"/>
      <c r="T19" s="5">
        <f>+IF(P19=0,"",'Ark1'!AK733)</f>
        <v>15.815908753290437</v>
      </c>
      <c r="U19" s="111"/>
      <c r="V19" s="559">
        <f>+IF(G19=0,"",'Ark1'!S733)</f>
        <v>5.5498194945848383</v>
      </c>
      <c r="W19" s="55">
        <f t="shared" si="4"/>
        <v>0.54981949458483825</v>
      </c>
      <c r="X19" s="118"/>
      <c r="Y19" s="55">
        <f>+IF(G19=0,"",'Ark1'!T733)</f>
        <v>5.1270758122743683</v>
      </c>
      <c r="Z19" s="55">
        <f t="shared" si="5"/>
        <v>1.1270758122743683</v>
      </c>
      <c r="AA19" s="74">
        <f>+IF(G19=0,"",'Ark1'!V733)</f>
        <v>4.54873646209386</v>
      </c>
      <c r="AB19" s="74">
        <f>+IF(G19=0,"",'Ark1'!W733)</f>
        <v>3.393501805054151</v>
      </c>
      <c r="AC19" s="73"/>
      <c r="AD19" s="74">
        <f>+IF(G19=0,"",'Ark1'!X733)</f>
        <v>53.610108303249113</v>
      </c>
      <c r="AE19" s="74">
        <f>+IF(G19=0,"",'Ark1'!Y733)</f>
        <v>24.151624548736464</v>
      </c>
      <c r="AF19" s="74">
        <f>+IF(G19=0,"",'Ark1'!Z733)</f>
        <v>7.5531901014556659</v>
      </c>
      <c r="AG19" s="73"/>
      <c r="AH19" s="74">
        <f>+IF(G19=0,"",'Ark1'!Z733)</f>
        <v>7.5531901014556659</v>
      </c>
      <c r="AI19" s="74">
        <f>+IF(G19=0,"",'Ark1'!AB733)</f>
        <v>1.8512625523068849</v>
      </c>
      <c r="AJ19" s="74">
        <f>+IF(G19=0,"",'Ark1'!AC733)</f>
        <v>31.010899498371895</v>
      </c>
      <c r="AK19" s="52"/>
      <c r="AL19" s="55">
        <f t="shared" si="0"/>
        <v>3.124354387562613</v>
      </c>
      <c r="AM19" s="74">
        <f t="shared" si="1"/>
        <v>45.409836065573771</v>
      </c>
      <c r="AN19" s="47"/>
      <c r="AO19" s="4"/>
      <c r="AP19" s="58"/>
      <c r="AQ19" s="58"/>
      <c r="AR19" s="1"/>
      <c r="AS19" s="5"/>
      <c r="AU19" s="1"/>
      <c r="AV19" s="1"/>
      <c r="AW19" s="11"/>
      <c r="AX19" s="11"/>
      <c r="AY19" s="11"/>
    </row>
    <row r="20" spans="1:51" ht="15.6">
      <c r="A20" s="160">
        <f>1+A19</f>
        <v>12</v>
      </c>
      <c r="B20" s="53">
        <f>+'Ark1'!C734</f>
        <v>2024</v>
      </c>
      <c r="C20" s="53">
        <f>+'Ark1'!J734</f>
        <v>160</v>
      </c>
      <c r="D20" s="64" t="str">
        <f>VLOOKUP(C20,RNR!$A$1:$B$26,2)</f>
        <v>Oslo</v>
      </c>
      <c r="E20" s="53">
        <f>+IF(G20=0,"",'Ark1'!Q734)</f>
        <v>31</v>
      </c>
      <c r="F20" s="53">
        <f t="shared" si="7"/>
        <v>30</v>
      </c>
      <c r="G20" s="448">
        <f>+'Ark1'!R734</f>
        <v>475</v>
      </c>
      <c r="H20" s="74">
        <f t="shared" si="8"/>
        <v>472</v>
      </c>
      <c r="I20" s="176">
        <f>+IF(G20=0,"",'Ark1'!AG734)</f>
        <v>1.8352622355381032</v>
      </c>
      <c r="J20" s="155">
        <f t="shared" si="2"/>
        <v>-4.3790348960685037</v>
      </c>
      <c r="K20" s="176">
        <f>+'Ark1'!AH734</f>
        <v>8</v>
      </c>
      <c r="L20" s="175"/>
      <c r="M20" s="272">
        <f>+IF(G20=0,"",'Ark1'!U734)</f>
        <v>12.694736842105264</v>
      </c>
      <c r="N20" s="155">
        <f t="shared" si="3"/>
        <v>1.571651502936767</v>
      </c>
      <c r="O20" s="175"/>
      <c r="P20" s="519">
        <f>+'Ark1'!AI734</f>
        <v>467</v>
      </c>
      <c r="Q20" s="175"/>
      <c r="R20" s="57">
        <f>+IF(P20=0,"",'Ark1'!AJ734)</f>
        <v>92.80085653104922</v>
      </c>
      <c r="S20" s="364"/>
      <c r="T20" s="5">
        <f>+IF(P20=0,"",'Ark1'!AK734)</f>
        <v>14.88241131971367</v>
      </c>
      <c r="U20" s="111"/>
      <c r="V20" s="559">
        <f>+IF(G20=0,"",'Ark1'!S734)</f>
        <v>5.2757894736842097</v>
      </c>
      <c r="W20" s="55">
        <f t="shared" si="4"/>
        <v>0.79821835771046867</v>
      </c>
      <c r="X20" s="118"/>
      <c r="Y20" s="55">
        <f>+IF(G20=0,"",'Ark1'!T734)</f>
        <v>4.3431578947368408</v>
      </c>
      <c r="Z20" s="55">
        <f t="shared" si="5"/>
        <v>-0.16395370263733966</v>
      </c>
      <c r="AA20" s="74">
        <f>+IF(G20=0,"",'Ark1'!V734)</f>
        <v>1.2631578947368423</v>
      </c>
      <c r="AB20" s="74">
        <f>+IF(G20=0,"",'Ark1'!W734)</f>
        <v>1.4736842105263157</v>
      </c>
      <c r="AC20" s="73"/>
      <c r="AD20" s="74">
        <f>+IF(G20=0,"",'Ark1'!X734)</f>
        <v>27.157894736842099</v>
      </c>
      <c r="AE20" s="74">
        <f>+IF(G20=0,"",'Ark1'!Y734)</f>
        <v>6.9473684210526319</v>
      </c>
      <c r="AF20" s="74">
        <f>+IF(G20=0,"",'Ark1'!Z734)</f>
        <v>6.0748622409514388</v>
      </c>
      <c r="AG20" s="73"/>
      <c r="AH20" s="74">
        <f>+IF(G20=0,"",'Ark1'!Z734)</f>
        <v>6.0748622409514388</v>
      </c>
      <c r="AI20" s="74">
        <f>+IF(G20=0,"",'Ark1'!AB734)</f>
        <v>1.6371125178563284</v>
      </c>
      <c r="AJ20" s="74">
        <f>+IF(G20=0,"",'Ark1'!AC734)</f>
        <v>22.101495398085937</v>
      </c>
      <c r="AK20" s="52"/>
      <c r="AL20" s="55">
        <f t="shared" si="0"/>
        <v>2.4062250598563453</v>
      </c>
      <c r="AM20" s="74">
        <f t="shared" si="1"/>
        <v>15.32258064516129</v>
      </c>
      <c r="AN20" s="47"/>
      <c r="AO20" s="4"/>
      <c r="AP20" s="58"/>
      <c r="AQ20" s="58"/>
      <c r="AR20" s="1"/>
      <c r="AS20" s="5"/>
      <c r="AU20" s="1"/>
      <c r="AV20" s="1"/>
      <c r="AW20" s="11"/>
      <c r="AX20" s="11"/>
      <c r="AY20" s="11"/>
    </row>
    <row r="21" spans="1:51" ht="15.6">
      <c r="A21" s="160">
        <f t="shared" si="6"/>
        <v>13</v>
      </c>
      <c r="B21" s="53">
        <f>+'Ark1'!C735</f>
        <v>2024</v>
      </c>
      <c r="C21" s="53">
        <f>+'Ark1'!J735</f>
        <v>171</v>
      </c>
      <c r="D21" s="64" t="str">
        <f>VLOOKUP(C21,RNR!$A$1:$B$26,2)</f>
        <v>Prima</v>
      </c>
      <c r="E21" s="53" t="str">
        <f>+IF(G21=0,"",'Ark1'!Q735)</f>
        <v/>
      </c>
      <c r="F21" s="53" t="str">
        <f t="shared" si="7"/>
        <v/>
      </c>
      <c r="G21" s="448">
        <f>+'Ark1'!R735</f>
        <v>0</v>
      </c>
      <c r="H21" s="74">
        <f t="shared" si="8"/>
        <v>-1828</v>
      </c>
      <c r="I21" s="176" t="str">
        <f>+IF(G21=0,"",'Ark1'!AG735)</f>
        <v/>
      </c>
      <c r="J21" s="155" t="str">
        <f t="shared" si="2"/>
        <v/>
      </c>
      <c r="K21" s="176">
        <f>+'Ark1'!AH735</f>
        <v>0</v>
      </c>
      <c r="L21" s="175"/>
      <c r="M21" s="272" t="str">
        <f>+IF(G21=0,"",'Ark1'!U735)</f>
        <v/>
      </c>
      <c r="N21" s="155" t="str">
        <f t="shared" si="3"/>
        <v/>
      </c>
      <c r="O21" s="175"/>
      <c r="P21" s="519">
        <f>+'Ark1'!AI735</f>
        <v>0</v>
      </c>
      <c r="Q21" s="175"/>
      <c r="R21" s="57" t="str">
        <f>+IF(P21=0,"",'Ark1'!AJ735)</f>
        <v/>
      </c>
      <c r="S21" s="364"/>
      <c r="T21" s="5" t="str">
        <f>+IF(P21=0,"",'Ark1'!AK735)</f>
        <v/>
      </c>
      <c r="U21" s="111"/>
      <c r="V21" s="559" t="str">
        <f>+IF(G21=0,"",'Ark1'!S735)</f>
        <v/>
      </c>
      <c r="W21" s="55" t="str">
        <f t="shared" si="4"/>
        <v/>
      </c>
      <c r="X21" s="118"/>
      <c r="Y21" s="55" t="str">
        <f>+IF(G21=0,"",'Ark1'!T735)</f>
        <v/>
      </c>
      <c r="Z21" s="55" t="str">
        <f t="shared" si="5"/>
        <v/>
      </c>
      <c r="AA21" s="74" t="str">
        <f>+IF(G21=0,"",'Ark1'!V735)</f>
        <v/>
      </c>
      <c r="AB21" s="74" t="str">
        <f>+IF(G21=0,"",'Ark1'!W735)</f>
        <v/>
      </c>
      <c r="AC21" s="73"/>
      <c r="AD21" s="74" t="str">
        <f>+IF(G21=0,"",'Ark1'!X735)</f>
        <v/>
      </c>
      <c r="AE21" s="74" t="str">
        <f>+IF(G21=0,"",'Ark1'!Y735)</f>
        <v/>
      </c>
      <c r="AF21" s="74" t="str">
        <f>+IF(G21=0,"",'Ark1'!Z735)</f>
        <v/>
      </c>
      <c r="AG21" s="73"/>
      <c r="AH21" s="74" t="str">
        <f>+IF(G21=0,"",'Ark1'!Z735)</f>
        <v/>
      </c>
      <c r="AI21" s="74" t="str">
        <f>+IF(G21=0,"",'Ark1'!AB735)</f>
        <v/>
      </c>
      <c r="AJ21" s="74" t="str">
        <f>+IF(G21=0,"",'Ark1'!AC735)</f>
        <v/>
      </c>
      <c r="AK21" s="52"/>
      <c r="AL21" s="55" t="str">
        <f t="shared" si="0"/>
        <v/>
      </c>
      <c r="AM21" s="74" t="str">
        <f t="shared" si="1"/>
        <v/>
      </c>
      <c r="AN21" s="47"/>
      <c r="AO21" s="4"/>
      <c r="AP21" s="58"/>
      <c r="AQ21" s="58"/>
      <c r="AR21" s="1"/>
      <c r="AS21" s="5"/>
      <c r="AU21" s="1"/>
      <c r="AV21" s="1"/>
      <c r="AW21" s="11"/>
      <c r="AX21" s="11"/>
      <c r="AY21" s="11"/>
    </row>
    <row r="22" spans="1:51" ht="15.6">
      <c r="A22" s="160">
        <f t="shared" si="6"/>
        <v>14</v>
      </c>
      <c r="B22" s="53">
        <f>+'Ark1'!C736</f>
        <v>2024</v>
      </c>
      <c r="C22" s="53">
        <f>+'Ark1'!J736</f>
        <v>175</v>
      </c>
      <c r="D22" s="64" t="str">
        <f>VLOOKUP(C22,RNR!$A$1:$B$26,2)</f>
        <v>Ole Ringdal</v>
      </c>
      <c r="E22" s="53">
        <f>+IF(G22=0,"",'Ark1'!Q736)</f>
        <v>36</v>
      </c>
      <c r="F22" s="53">
        <f t="shared" si="7"/>
        <v>-13</v>
      </c>
      <c r="G22" s="448">
        <f>+'Ark1'!R736</f>
        <v>2036</v>
      </c>
      <c r="H22" s="74">
        <f t="shared" si="8"/>
        <v>1107</v>
      </c>
      <c r="I22" s="176">
        <f>+IF(G22=0,"",'Ark1'!AG736)</f>
        <v>7.0432981884166121</v>
      </c>
      <c r="J22" s="155">
        <f t="shared" si="2"/>
        <v>5.1624441099422009</v>
      </c>
      <c r="K22" s="176">
        <f>+'Ark1'!AH736</f>
        <v>0</v>
      </c>
      <c r="L22" s="175"/>
      <c r="M22" s="272">
        <f>+IF(G22=0,"",'Ark1'!U736)</f>
        <v>11.366257367387041</v>
      </c>
      <c r="N22" s="155">
        <f t="shared" si="3"/>
        <v>-0.2452520665752278</v>
      </c>
      <c r="O22" s="175"/>
      <c r="P22" s="519">
        <f>+'Ark1'!AI736</f>
        <v>905</v>
      </c>
      <c r="Q22" s="175"/>
      <c r="R22" s="57">
        <f>+IF(P22=0,"",'Ark1'!AJ736)</f>
        <v>92.700220994475117</v>
      </c>
      <c r="S22" s="364"/>
      <c r="T22" s="5">
        <f>+IF(P22=0,"",'Ark1'!AK736)</f>
        <v>14.518495440731638</v>
      </c>
      <c r="U22" s="111"/>
      <c r="V22" s="559">
        <f>+IF(G22=0,"",'Ark1'!S736)</f>
        <v>5.0510805500982316</v>
      </c>
      <c r="W22" s="55">
        <f t="shared" si="4"/>
        <v>0.12655224821144007</v>
      </c>
      <c r="X22" s="118"/>
      <c r="Y22" s="55">
        <f>+IF(G22=0,"",'Ark1'!T736)</f>
        <v>4.4990176817288807</v>
      </c>
      <c r="Z22" s="55">
        <f t="shared" si="5"/>
        <v>0.25184787040812751</v>
      </c>
      <c r="AA22" s="74">
        <f>+IF(G22=0,"",'Ark1'!V736)</f>
        <v>2.1611001964636536</v>
      </c>
      <c r="AB22" s="74">
        <f>+IF(G22=0,"",'Ark1'!W736)</f>
        <v>0.78585461689587388</v>
      </c>
      <c r="AC22" s="73"/>
      <c r="AD22" s="74">
        <f>+IF(G22=0,"",'Ark1'!X736)</f>
        <v>26.326129666011781</v>
      </c>
      <c r="AE22" s="74">
        <f>+IF(G22=0,"",'Ark1'!Y736)</f>
        <v>8.6444007858546144</v>
      </c>
      <c r="AF22" s="74">
        <f>+IF(G22=0,"",'Ark1'!Z736)</f>
        <v>7.2966159998779903</v>
      </c>
      <c r="AG22" s="73"/>
      <c r="AH22" s="74">
        <f>+IF(G22=0,"",'Ark1'!Z736)</f>
        <v>7.2966159998779903</v>
      </c>
      <c r="AI22" s="74">
        <f>+IF(G22=0,"",'Ark1'!AB736)</f>
        <v>1.6202606625535891</v>
      </c>
      <c r="AJ22" s="74">
        <f>+IF(G22=0,"",'Ark1'!AC736)</f>
        <v>36.098600680014009</v>
      </c>
      <c r="AK22" s="52"/>
      <c r="AL22" s="55">
        <f t="shared" si="0"/>
        <v>2.2502625437572945</v>
      </c>
      <c r="AM22" s="74">
        <f t="shared" si="1"/>
        <v>56.555555555555557</v>
      </c>
      <c r="AN22" s="47"/>
      <c r="AO22" s="4"/>
      <c r="AP22" s="58"/>
      <c r="AQ22" s="58"/>
      <c r="AR22" s="1"/>
      <c r="AS22" s="5"/>
      <c r="AU22" s="13"/>
      <c r="AV22" s="13"/>
      <c r="AW22" s="11"/>
      <c r="AX22" s="11"/>
      <c r="AY22" s="11"/>
    </row>
    <row r="23" spans="1:51" ht="16.5" customHeight="1">
      <c r="A23" s="160">
        <f t="shared" si="6"/>
        <v>15</v>
      </c>
      <c r="B23" s="53">
        <f>+'Ark1'!C737</f>
        <v>2024</v>
      </c>
      <c r="C23" s="53">
        <f>+'Ark1'!J737</f>
        <v>177</v>
      </c>
      <c r="D23" s="64" t="str">
        <f>VLOOKUP(C23,RNR!$A$1:$B$26,2)</f>
        <v>Slakthuset</v>
      </c>
      <c r="E23" s="53">
        <f>+IF(G23=0,"",'Ark1'!Q737)</f>
        <v>55</v>
      </c>
      <c r="F23" s="53">
        <f t="shared" si="7"/>
        <v>39</v>
      </c>
      <c r="G23" s="448">
        <f>+'Ark1'!R737</f>
        <v>940</v>
      </c>
      <c r="H23" s="74">
        <f t="shared" si="8"/>
        <v>410</v>
      </c>
      <c r="I23" s="176">
        <f>+IF(G23=0,"",'Ark1'!AG737)</f>
        <v>3.7848403078370865</v>
      </c>
      <c r="J23" s="155">
        <f t="shared" si="2"/>
        <v>0.32628275949696173</v>
      </c>
      <c r="K23" s="176">
        <f>+'Ark1'!AH737</f>
        <v>3.8297872340425534</v>
      </c>
      <c r="L23" s="175"/>
      <c r="M23" s="272">
        <f>+IF(G23=0,"",'Ark1'!U737)</f>
        <v>13.229361702127656</v>
      </c>
      <c r="N23" s="155">
        <f t="shared" si="3"/>
        <v>-0.65566897271896529</v>
      </c>
      <c r="O23" s="175"/>
      <c r="P23" s="519">
        <f>+'Ark1'!AI737</f>
        <v>903</v>
      </c>
      <c r="Q23" s="175"/>
      <c r="R23" s="57">
        <f>+IF(P23=0,"",'Ark1'!AJ737)</f>
        <v>93.795238095238048</v>
      </c>
      <c r="S23" s="364"/>
      <c r="T23" s="5">
        <f>+IF(P23=0,"",'Ark1'!AK737)</f>
        <v>15.308496367483546</v>
      </c>
      <c r="U23" s="111"/>
      <c r="V23" s="559">
        <f>+IF(G23=0,"",'Ark1'!S737)</f>
        <v>5.8627659574468076</v>
      </c>
      <c r="W23" s="55">
        <f t="shared" si="4"/>
        <v>0.36706043597441429</v>
      </c>
      <c r="X23" s="118"/>
      <c r="Y23" s="55">
        <f>+IF(G23=0,"",'Ark1'!T737)</f>
        <v>4.4904255319148945</v>
      </c>
      <c r="Z23" s="55">
        <f t="shared" si="5"/>
        <v>-0.410187965017621</v>
      </c>
      <c r="AA23" s="74">
        <f>+IF(G23=0,"",'Ark1'!V737)</f>
        <v>1.5957446808510645</v>
      </c>
      <c r="AB23" s="74">
        <f>+IF(G23=0,"",'Ark1'!W737)</f>
        <v>0.21276595744680857</v>
      </c>
      <c r="AC23" s="73"/>
      <c r="AD23" s="74">
        <f>+IF(G23=0,"",'Ark1'!X737)</f>
        <v>21.702127659574472</v>
      </c>
      <c r="AE23" s="74">
        <f>+IF(G23=0,"",'Ark1'!Y737)</f>
        <v>5.212765957446809</v>
      </c>
      <c r="AF23" s="74">
        <f>+IF(G23=0,"",'Ark1'!Z737)</f>
        <v>5.3164367383216131</v>
      </c>
      <c r="AG23" s="73"/>
      <c r="AH23" s="74">
        <f>+IF(G23=0,"",'Ark1'!Z737)</f>
        <v>5.3164367383216131</v>
      </c>
      <c r="AI23" s="74">
        <f>+IF(G23=0,"",'Ark1'!AB737)</f>
        <v>1.3717956200461892</v>
      </c>
      <c r="AJ23" s="74">
        <f>+IF(G23=0,"",'Ark1'!AC737)</f>
        <v>31.414683647783423</v>
      </c>
      <c r="AK23" s="52"/>
      <c r="AL23" s="55">
        <f t="shared" si="0"/>
        <v>2.2565051714752311</v>
      </c>
      <c r="AM23" s="74">
        <f t="shared" si="1"/>
        <v>17.09090909090909</v>
      </c>
      <c r="AN23" s="47"/>
      <c r="AO23" s="4"/>
      <c r="AP23" s="58"/>
      <c r="AQ23" s="58"/>
      <c r="AR23" s="1"/>
      <c r="AS23" s="5"/>
      <c r="AU23" s="13"/>
      <c r="AV23" s="13"/>
      <c r="AW23" s="11"/>
      <c r="AX23" s="11"/>
      <c r="AY23" s="11"/>
    </row>
    <row r="24" spans="1:51" ht="16.5" customHeight="1">
      <c r="A24" s="160">
        <f t="shared" si="6"/>
        <v>16</v>
      </c>
      <c r="B24" s="53">
        <f>+'Ark1'!C738</f>
        <v>2024</v>
      </c>
      <c r="C24" s="53">
        <f>+'Ark1'!J738</f>
        <v>178</v>
      </c>
      <c r="D24" s="64" t="str">
        <f>VLOOKUP(C24,RNR!$A$1:$B$26,2)</f>
        <v>Røros</v>
      </c>
      <c r="E24" s="53">
        <f>+IF(G24=0,"",'Ark1'!Q738)</f>
        <v>18</v>
      </c>
      <c r="F24" s="53">
        <f t="shared" si="7"/>
        <v>-7</v>
      </c>
      <c r="G24" s="448">
        <f>+'Ark1'!R738</f>
        <v>525</v>
      </c>
      <c r="H24" s="74">
        <f t="shared" si="8"/>
        <v>-290</v>
      </c>
      <c r="I24" s="176">
        <f>+IF(G24=0,"",'Ark1'!AG738)</f>
        <v>1.9216078236346472</v>
      </c>
      <c r="J24" s="155" t="str">
        <f t="shared" si="2"/>
        <v/>
      </c>
      <c r="K24" s="176">
        <f>+'Ark1'!AH738</f>
        <v>11.619047619047622</v>
      </c>
      <c r="L24" s="175"/>
      <c r="M24" s="272">
        <f>+IF(G24=0,"",'Ark1'!U738)</f>
        <v>12.026095238095236</v>
      </c>
      <c r="N24" s="155">
        <f t="shared" si="3"/>
        <v>12.026095238095236</v>
      </c>
      <c r="O24" s="175"/>
      <c r="P24" s="519">
        <f>+'Ark1'!AI738</f>
        <v>495</v>
      </c>
      <c r="Q24" s="175"/>
      <c r="R24" s="57">
        <f>+IF(P24=0,"",'Ark1'!AJ738)</f>
        <v>91.743232323232348</v>
      </c>
      <c r="S24" s="364"/>
      <c r="T24" s="5">
        <f>+IF(P24=0,"",'Ark1'!AK738)</f>
        <v>14.225912621807996</v>
      </c>
      <c r="U24" s="111"/>
      <c r="V24" s="559">
        <f>+IF(G24=0,"",'Ark1'!S738)</f>
        <v>5.3142857142857123</v>
      </c>
      <c r="W24" s="55">
        <f t="shared" si="4"/>
        <v>5.3142857142857123</v>
      </c>
      <c r="X24" s="118"/>
      <c r="Y24" s="55">
        <f>+IF(G24=0,"",'Ark1'!T738)</f>
        <v>4.4971428571428591</v>
      </c>
      <c r="Z24" s="55">
        <f t="shared" si="5"/>
        <v>4.4971428571428591</v>
      </c>
      <c r="AA24" s="74">
        <f>+IF(G24=0,"",'Ark1'!V738)</f>
        <v>3.6190476190476177</v>
      </c>
      <c r="AB24" s="74">
        <f>+IF(G24=0,"",'Ark1'!W738)</f>
        <v>0.3809523809523811</v>
      </c>
      <c r="AC24" s="73"/>
      <c r="AD24" s="74">
        <f>+IF(G24=0,"",'Ark1'!X738)</f>
        <v>24.190476190476179</v>
      </c>
      <c r="AE24" s="74">
        <f>+IF(G24=0,"",'Ark1'!Y738)</f>
        <v>8.5714285714285694</v>
      </c>
      <c r="AF24" s="74">
        <f>+IF(G24=0,"",'Ark1'!Z738)</f>
        <v>6.9065617516261328</v>
      </c>
      <c r="AG24" s="73"/>
      <c r="AH24" s="74">
        <f>+IF(G24=0,"",'Ark1'!Z738)</f>
        <v>6.9065617516261328</v>
      </c>
      <c r="AI24" s="74">
        <f>+IF(G24=0,"",'Ark1'!AB738)</f>
        <v>1.6728906913800801</v>
      </c>
      <c r="AJ24" s="74">
        <f>+IF(G24=0,"",'Ark1'!AC738)</f>
        <v>44.480492808428529</v>
      </c>
      <c r="AK24" s="52"/>
      <c r="AL24" s="55">
        <f t="shared" si="0"/>
        <v>2.2629749103942656</v>
      </c>
      <c r="AM24" s="74">
        <f t="shared" si="1"/>
        <v>29.166666666666668</v>
      </c>
      <c r="AN24" s="47"/>
      <c r="AO24" s="4"/>
      <c r="AP24" s="58"/>
      <c r="AQ24" s="58"/>
      <c r="AR24" s="1"/>
      <c r="AS24" s="5"/>
      <c r="AU24" s="13"/>
      <c r="AV24" s="13"/>
      <c r="AW24" s="11"/>
      <c r="AX24" s="11"/>
      <c r="AY24" s="11"/>
    </row>
    <row r="25" spans="1:51" ht="15.6">
      <c r="A25" s="160">
        <f t="shared" si="6"/>
        <v>17</v>
      </c>
      <c r="B25" s="53">
        <f>+'Ark1'!C739</f>
        <v>2024</v>
      </c>
      <c r="C25" s="53">
        <f>+'Ark1'!J739</f>
        <v>181</v>
      </c>
      <c r="D25" s="64" t="str">
        <f>VLOOKUP(C25,RNR!$A$1:$B$26,2)</f>
        <v>Horns</v>
      </c>
      <c r="E25" s="53">
        <f>+IF(G25=0,"",'Ark1'!Q739)</f>
        <v>20</v>
      </c>
      <c r="F25" s="53" t="str">
        <f t="shared" si="7"/>
        <v/>
      </c>
      <c r="G25" s="448">
        <f>+'Ark1'!R739</f>
        <v>615</v>
      </c>
      <c r="H25" s="74">
        <f t="shared" si="8"/>
        <v>615</v>
      </c>
      <c r="I25" s="176">
        <f>+IF(G25=0,"",'Ark1'!AG739)</f>
        <v>2.6763480046773318</v>
      </c>
      <c r="J25" s="155" t="str">
        <f t="shared" si="2"/>
        <v/>
      </c>
      <c r="K25" s="176">
        <f>+'Ark1'!AH739</f>
        <v>1.1382113821138209</v>
      </c>
      <c r="L25" s="175"/>
      <c r="M25" s="272">
        <f>+IF(G25=0,"",'Ark1'!U739)</f>
        <v>14.29837398373984</v>
      </c>
      <c r="N25" s="155">
        <f t="shared" si="3"/>
        <v>14.29837398373984</v>
      </c>
      <c r="O25" s="175"/>
      <c r="P25" s="519">
        <f>+'Ark1'!AI739</f>
        <v>358</v>
      </c>
      <c r="Q25" s="175"/>
      <c r="R25" s="57">
        <f>+IF(P25=0,"",'Ark1'!AJ739)</f>
        <v>95.736312849162005</v>
      </c>
      <c r="S25" s="364"/>
      <c r="T25" s="5">
        <f>+IF(P25=0,"",'Ark1'!AK739)</f>
        <v>15.8188976316371</v>
      </c>
      <c r="U25" s="111"/>
      <c r="V25" s="559">
        <f>+IF(G25=0,"",'Ark1'!S739)</f>
        <v>5.6650406504065041</v>
      </c>
      <c r="W25" s="55">
        <f t="shared" si="4"/>
        <v>5.6650406504065041</v>
      </c>
      <c r="X25" s="118"/>
      <c r="Y25" s="55">
        <f>+IF(G25=0,"",'Ark1'!T739)</f>
        <v>4.6357723577235772</v>
      </c>
      <c r="Z25" s="55">
        <f t="shared" si="5"/>
        <v>4.6357723577235772</v>
      </c>
      <c r="AA25" s="74">
        <f>+IF(G25=0,"",'Ark1'!V739)</f>
        <v>3.5772357723577239</v>
      </c>
      <c r="AB25" s="74">
        <f>+IF(G25=0,"",'Ark1'!W739)</f>
        <v>0.48780487804878048</v>
      </c>
      <c r="AC25" s="73"/>
      <c r="AD25" s="74">
        <f>+IF(G25=0,"",'Ark1'!X739)</f>
        <v>40.162601626016254</v>
      </c>
      <c r="AE25" s="74">
        <f>+IF(G25=0,"",'Ark1'!Y739)</f>
        <v>16.260162601626011</v>
      </c>
      <c r="AF25" s="74">
        <f>+IF(G25=0,"",'Ark1'!Z739)</f>
        <v>7.9200905774141903</v>
      </c>
      <c r="AG25" s="73"/>
      <c r="AH25" s="74">
        <f>+IF(G25=0,"",'Ark1'!Z739)</f>
        <v>7.9200905774141903</v>
      </c>
      <c r="AI25" s="74">
        <f>+IF(G25=0,"",'Ark1'!AB739)</f>
        <v>1.8872326744975536</v>
      </c>
      <c r="AJ25" s="74">
        <f>+IF(G25=0,"",'Ark1'!AC739)</f>
        <v>29.851086041013374</v>
      </c>
      <c r="AK25" s="52"/>
      <c r="AL25" s="55">
        <f t="shared" si="0"/>
        <v>2.5239667049368544</v>
      </c>
      <c r="AM25" s="74">
        <f t="shared" si="1"/>
        <v>30.75</v>
      </c>
      <c r="AN25" s="47"/>
      <c r="AO25" s="2"/>
      <c r="AP25" s="58"/>
      <c r="AQ25" s="58"/>
      <c r="AR25" s="1"/>
      <c r="AU25" s="13"/>
      <c r="AV25" s="13"/>
      <c r="AW25" s="11"/>
      <c r="AX25" s="11"/>
      <c r="AY25" s="11"/>
    </row>
    <row r="26" spans="1:51" ht="17.25" customHeight="1">
      <c r="A26" s="160">
        <f t="shared" si="6"/>
        <v>18</v>
      </c>
      <c r="B26" s="53">
        <f>+'Ark1'!C740</f>
        <v>2024</v>
      </c>
      <c r="C26" s="53">
        <f>+'Ark1'!J740</f>
        <v>262</v>
      </c>
      <c r="D26" s="64" t="str">
        <f>VLOOKUP(C26,RNR!$A$1:$B$26,2)</f>
        <v>Strilalam</v>
      </c>
      <c r="E26" s="53" t="str">
        <f>+IF(G26=0,"",'Ark1'!Q740)</f>
        <v/>
      </c>
      <c r="F26" s="53" t="str">
        <f t="shared" si="7"/>
        <v/>
      </c>
      <c r="G26" s="448">
        <f>+'Ark1'!R740</f>
        <v>0</v>
      </c>
      <c r="H26" s="74">
        <f t="shared" si="8"/>
        <v>0</v>
      </c>
      <c r="I26" s="176" t="str">
        <f>+IF(G26=0,"",'Ark1'!AG740)</f>
        <v/>
      </c>
      <c r="J26" s="155" t="str">
        <f t="shared" si="2"/>
        <v/>
      </c>
      <c r="K26" s="176">
        <f>+'Ark1'!AH740</f>
        <v>0</v>
      </c>
      <c r="L26" s="175"/>
      <c r="M26" s="272" t="str">
        <f>+IF(G26=0,"",'Ark1'!U740)</f>
        <v/>
      </c>
      <c r="N26" s="155" t="str">
        <f t="shared" si="3"/>
        <v/>
      </c>
      <c r="O26" s="175"/>
      <c r="P26" s="519">
        <f>+'Ark1'!AI740</f>
        <v>0</v>
      </c>
      <c r="Q26" s="175"/>
      <c r="R26" s="57" t="str">
        <f>+IF(P26=0,"",'Ark1'!AJ740)</f>
        <v/>
      </c>
      <c r="S26" s="364"/>
      <c r="T26" s="5" t="str">
        <f>+IF(P26=0,"",'Ark1'!AK740)</f>
        <v/>
      </c>
      <c r="U26" s="111"/>
      <c r="V26" s="559" t="str">
        <f>+IF(G26=0,"",'Ark1'!S740)</f>
        <v/>
      </c>
      <c r="W26" s="55" t="str">
        <f t="shared" si="4"/>
        <v/>
      </c>
      <c r="X26" s="118"/>
      <c r="Y26" s="55" t="str">
        <f>+IF(G26=0,"",'Ark1'!T740)</f>
        <v/>
      </c>
      <c r="Z26" s="55" t="str">
        <f t="shared" si="5"/>
        <v/>
      </c>
      <c r="AA26" s="74" t="str">
        <f>+IF(G26=0,"",'Ark1'!V740)</f>
        <v/>
      </c>
      <c r="AB26" s="74" t="str">
        <f>+IF(G26=0,"",'Ark1'!W740)</f>
        <v/>
      </c>
      <c r="AC26" s="73"/>
      <c r="AD26" s="74" t="str">
        <f>+IF(G26=0,"",'Ark1'!X740)</f>
        <v/>
      </c>
      <c r="AE26" s="74" t="str">
        <f>+IF(G26=0,"",'Ark1'!Y740)</f>
        <v/>
      </c>
      <c r="AF26" s="74" t="str">
        <f>+IF(G26=0,"",'Ark1'!Z740)</f>
        <v/>
      </c>
      <c r="AG26" s="73"/>
      <c r="AH26" s="74" t="str">
        <f>+IF(G26=0,"",'Ark1'!Z740)</f>
        <v/>
      </c>
      <c r="AI26" s="74" t="str">
        <f>+IF(G26=0,"",'Ark1'!AB740)</f>
        <v/>
      </c>
      <c r="AJ26" s="74" t="str">
        <f>+IF(G26=0,"",'Ark1'!AC740)</f>
        <v/>
      </c>
      <c r="AK26" s="52"/>
      <c r="AL26" s="55" t="str">
        <f t="shared" si="0"/>
        <v/>
      </c>
      <c r="AM26" s="74" t="str">
        <f t="shared" si="1"/>
        <v/>
      </c>
      <c r="AN26" s="47"/>
      <c r="AO26" s="2"/>
      <c r="AP26" s="58"/>
      <c r="AQ26" s="58"/>
      <c r="AR26" s="1"/>
      <c r="AS26" s="5"/>
      <c r="AU26" s="13"/>
      <c r="AV26" s="13"/>
      <c r="AW26" s="11"/>
      <c r="AX26" s="11"/>
      <c r="AY26" s="11"/>
    </row>
    <row r="27" spans="1:51" ht="15.6">
      <c r="A27" s="160">
        <f t="shared" si="6"/>
        <v>19</v>
      </c>
      <c r="B27" s="53">
        <f>+'Ark1'!C741</f>
        <v>2024</v>
      </c>
      <c r="C27" s="53">
        <f>+'Ark1'!J741</f>
        <v>267</v>
      </c>
      <c r="D27" s="64" t="str">
        <f>VLOOKUP(C27,RNR!$A$1:$B$26,2)</f>
        <v>Dalpro</v>
      </c>
      <c r="E27" s="53" t="str">
        <f>+IF(G27=0,"",'Ark1'!Q741)</f>
        <v/>
      </c>
      <c r="F27" s="53" t="str">
        <f t="shared" si="7"/>
        <v/>
      </c>
      <c r="G27" s="448">
        <f>+'Ark1'!R741</f>
        <v>0</v>
      </c>
      <c r="H27" s="74">
        <f t="shared" si="8"/>
        <v>-1182</v>
      </c>
      <c r="I27" s="176" t="str">
        <f>+IF(G27=0,"",'Ark1'!AG741)</f>
        <v/>
      </c>
      <c r="J27" s="155" t="str">
        <f t="shared" si="2"/>
        <v/>
      </c>
      <c r="K27" s="176">
        <f>+'Ark1'!AH741</f>
        <v>0</v>
      </c>
      <c r="L27" s="175"/>
      <c r="M27" s="272" t="str">
        <f>+IF(G27=0,"",'Ark1'!U741)</f>
        <v/>
      </c>
      <c r="N27" s="155" t="str">
        <f t="shared" si="3"/>
        <v/>
      </c>
      <c r="O27" s="175"/>
      <c r="P27" s="519">
        <f>+'Ark1'!AI741</f>
        <v>0</v>
      </c>
      <c r="Q27" s="175"/>
      <c r="R27" s="57" t="str">
        <f>+IF(P27=0,"",'Ark1'!AJ741)</f>
        <v/>
      </c>
      <c r="S27" s="364"/>
      <c r="T27" s="5" t="str">
        <f>+IF(P27=0,"",'Ark1'!AK741)</f>
        <v/>
      </c>
      <c r="U27" s="111"/>
      <c r="V27" s="559" t="str">
        <f>+IF(G27=0,"",'Ark1'!S741)</f>
        <v/>
      </c>
      <c r="W27" s="55" t="str">
        <f t="shared" si="4"/>
        <v/>
      </c>
      <c r="X27" s="118"/>
      <c r="Y27" s="55" t="str">
        <f>+IF(G27=0,"",'Ark1'!T741)</f>
        <v/>
      </c>
      <c r="Z27" s="55" t="str">
        <f t="shared" si="5"/>
        <v/>
      </c>
      <c r="AA27" s="74" t="str">
        <f>+IF(G27=0,"",'Ark1'!V741)</f>
        <v/>
      </c>
      <c r="AB27" s="74" t="str">
        <f>+IF(G27=0,"",'Ark1'!W741)</f>
        <v/>
      </c>
      <c r="AC27" s="73"/>
      <c r="AD27" s="74" t="str">
        <f>+IF(G27=0,"",'Ark1'!X741)</f>
        <v/>
      </c>
      <c r="AE27" s="74" t="str">
        <f>+IF(G27=0,"",'Ark1'!Y741)</f>
        <v/>
      </c>
      <c r="AF27" s="74" t="str">
        <f>+IF(G27=0,"",'Ark1'!Z741)</f>
        <v/>
      </c>
      <c r="AG27" s="73"/>
      <c r="AH27" s="74" t="str">
        <f>+IF(G27=0,"",'Ark1'!Z741)</f>
        <v/>
      </c>
      <c r="AI27" s="74" t="str">
        <f>+IF(G27=0,"",'Ark1'!AB741)</f>
        <v/>
      </c>
      <c r="AJ27" s="74" t="str">
        <f>+IF(G27=0,"",'Ark1'!AC741)</f>
        <v/>
      </c>
      <c r="AK27" s="52"/>
      <c r="AL27" s="55" t="str">
        <f t="shared" si="0"/>
        <v/>
      </c>
      <c r="AM27" s="74" t="str">
        <f t="shared" si="1"/>
        <v/>
      </c>
      <c r="AN27" s="47"/>
      <c r="AO27" s="14"/>
      <c r="AP27" s="58"/>
      <c r="AQ27" s="58"/>
      <c r="AR27" s="1"/>
      <c r="AU27" s="13"/>
      <c r="AV27" s="13"/>
      <c r="AW27" s="11"/>
      <c r="AX27" s="11"/>
      <c r="AY27" s="11"/>
    </row>
    <row r="28" spans="1:51" ht="15.6">
      <c r="A28" s="160">
        <f t="shared" si="6"/>
        <v>20</v>
      </c>
      <c r="B28" s="53">
        <f>+'Ark1'!C742</f>
        <v>2024</v>
      </c>
      <c r="C28" s="53">
        <f>+'Ark1'!J742</f>
        <v>309</v>
      </c>
      <c r="D28" s="64" t="str">
        <f>VLOOKUP(C28,RNR!$A$1:$B$26,2)</f>
        <v>Malvik</v>
      </c>
      <c r="E28" s="53">
        <f>+IF(G28=0,"",'Ark1'!Q742)</f>
        <v>69</v>
      </c>
      <c r="F28" s="53">
        <f t="shared" si="7"/>
        <v>39</v>
      </c>
      <c r="G28" s="448">
        <f>+'Ark1'!R742</f>
        <v>1321</v>
      </c>
      <c r="H28" s="74">
        <f t="shared" si="8"/>
        <v>307</v>
      </c>
      <c r="I28" s="176">
        <f>+IF(G28=0,"",'Ark1'!AG742)</f>
        <v>4.9056894346722748</v>
      </c>
      <c r="J28" s="155">
        <f t="shared" si="2"/>
        <v>3.6663141468106168</v>
      </c>
      <c r="K28" s="176">
        <f>+'Ark1'!AH742</f>
        <v>1.2869038607115819</v>
      </c>
      <c r="L28" s="175"/>
      <c r="M28" s="272">
        <f>+IF(G28=0,"",'Ark1'!U742)</f>
        <v>12.201589704769113</v>
      </c>
      <c r="N28" s="155">
        <f t="shared" si="3"/>
        <v>-8.919243628564228</v>
      </c>
      <c r="O28" s="175"/>
      <c r="P28" s="519">
        <f>+'Ark1'!AI742</f>
        <v>1305</v>
      </c>
      <c r="Q28" s="175"/>
      <c r="R28" s="57">
        <f>+IF(P28=0,"",'Ark1'!AJ742)</f>
        <v>89.446283524904345</v>
      </c>
      <c r="S28" s="364"/>
      <c r="T28" s="5">
        <f>+IF(P28=0,"",'Ark1'!AK742)</f>
        <v>15.579426011987652</v>
      </c>
      <c r="U28" s="111"/>
      <c r="V28" s="559">
        <f>+IF(G28=0,"",'Ark1'!S742)</f>
        <v>5.7509462528387596</v>
      </c>
      <c r="W28" s="55">
        <f t="shared" si="4"/>
        <v>-0.3428037471612404</v>
      </c>
      <c r="X28" s="118"/>
      <c r="Y28" s="55">
        <f>+IF(G28=0,"",'Ark1'!T742)</f>
        <v>5.0401211203633611</v>
      </c>
      <c r="Z28" s="55">
        <f t="shared" si="5"/>
        <v>-1.0536288796366389</v>
      </c>
      <c r="AA28" s="74">
        <f>+IF(G28=0,"",'Ark1'!V742)</f>
        <v>1.4383043149129451</v>
      </c>
      <c r="AB28" s="74">
        <f>+IF(G28=0,"",'Ark1'!W742)</f>
        <v>2.1196063588190768</v>
      </c>
      <c r="AC28" s="73"/>
      <c r="AD28" s="74">
        <f>+IF(G28=0,"",'Ark1'!X742)</f>
        <v>24.072672218016656</v>
      </c>
      <c r="AE28" s="74">
        <f>+IF(G28=0,"",'Ark1'!Y742)</f>
        <v>7.8728236184708544</v>
      </c>
      <c r="AF28" s="74">
        <f>+IF(G28=0,"",'Ark1'!Z742)</f>
        <v>7.1607098691501285</v>
      </c>
      <c r="AG28" s="73"/>
      <c r="AH28" s="74">
        <f>+IF(G28=0,"",'Ark1'!Z742)</f>
        <v>7.1607098691501285</v>
      </c>
      <c r="AI28" s="74">
        <f>+IF(G28=0,"",'Ark1'!AB742)</f>
        <v>1.6944656721726896</v>
      </c>
      <c r="AJ28" s="74">
        <f>+IF(G28=0,"",'Ark1'!AC742)</f>
        <v>30.458261430840501</v>
      </c>
      <c r="AK28" s="52"/>
      <c r="AL28" s="55">
        <f t="shared" si="0"/>
        <v>2.1216664472818212</v>
      </c>
      <c r="AM28" s="74">
        <f t="shared" si="1"/>
        <v>19.144927536231883</v>
      </c>
      <c r="AN28" s="47"/>
      <c r="AO28" s="2"/>
      <c r="AP28" s="58"/>
      <c r="AQ28" s="58"/>
      <c r="AR28" s="1"/>
      <c r="AU28" s="13"/>
      <c r="AV28" s="13"/>
      <c r="AW28" s="11"/>
      <c r="AX28" s="11"/>
      <c r="AY28" s="11"/>
    </row>
    <row r="29" spans="1:51" ht="17.399999999999999" customHeight="1">
      <c r="A29" s="160">
        <f t="shared" si="6"/>
        <v>21</v>
      </c>
      <c r="B29" s="53">
        <f>+'Ark1'!C743</f>
        <v>2024</v>
      </c>
      <c r="C29" s="53">
        <f>+'Ark1'!J743</f>
        <v>470</v>
      </c>
      <c r="D29" s="64" t="str">
        <f>VLOOKUP(C29,RNR!$A$1:$B$26,2)</f>
        <v>Jens Eide</v>
      </c>
      <c r="E29" s="53">
        <f>+IF(G29=0,"",'Ark1'!Q743)</f>
        <v>30</v>
      </c>
      <c r="F29" s="53">
        <f t="shared" si="7"/>
        <v>26</v>
      </c>
      <c r="G29" s="448">
        <f>+'Ark1'!R743</f>
        <v>960</v>
      </c>
      <c r="H29" s="74">
        <f t="shared" si="8"/>
        <v>768</v>
      </c>
      <c r="I29" s="176">
        <f>+IF(G29=0,"",'Ark1'!AG743)</f>
        <v>2.7473236519953224</v>
      </c>
      <c r="J29" s="155">
        <f t="shared" si="2"/>
        <v>-0.28130954799331009</v>
      </c>
      <c r="K29" s="176">
        <f>+'Ark1'!AH743</f>
        <v>6.5625</v>
      </c>
      <c r="L29" s="175"/>
      <c r="M29" s="272">
        <f>+IF(G29=0,"",'Ark1'!U743)</f>
        <v>9.4028124999999978</v>
      </c>
      <c r="N29" s="155">
        <f t="shared" si="3"/>
        <v>-3.8630509538152715</v>
      </c>
      <c r="O29" s="175"/>
      <c r="P29" s="519">
        <f>+'Ark1'!AI743</f>
        <v>951</v>
      </c>
      <c r="Q29" s="175"/>
      <c r="R29" s="57">
        <f>+IF(P29=0,"",'Ark1'!AJ743)</f>
        <v>82.450368033648815</v>
      </c>
      <c r="S29" s="364"/>
      <c r="T29" s="5">
        <f>+IF(P29=0,"",'Ark1'!AK743)</f>
        <v>13.966727749019602</v>
      </c>
      <c r="U29" s="111"/>
      <c r="V29" s="559">
        <f>+IF(G29=0,"",'Ark1'!S743)</f>
        <v>5.5729166666666679</v>
      </c>
      <c r="W29" s="55">
        <f t="shared" si="4"/>
        <v>0.95042670682731156</v>
      </c>
      <c r="X29" s="118"/>
      <c r="Y29" s="55">
        <f>+IF(G29=0,"",'Ark1'!T743)</f>
        <v>5.0072916666666654</v>
      </c>
      <c r="Z29" s="55">
        <f t="shared" si="5"/>
        <v>0.54142821285140297</v>
      </c>
      <c r="AA29" s="74">
        <f>+IF(G29=0,"",'Ark1'!V743)</f>
        <v>2.6041666666666661</v>
      </c>
      <c r="AB29" s="74">
        <f>+IF(G29=0,"",'Ark1'!W743)</f>
        <v>1.25</v>
      </c>
      <c r="AC29" s="73"/>
      <c r="AD29" s="74">
        <f>+IF(G29=0,"",'Ark1'!X743)</f>
        <v>17.1875</v>
      </c>
      <c r="AE29" s="74">
        <f>+IF(G29=0,"",'Ark1'!Y743)</f>
        <v>8.6458333333333357</v>
      </c>
      <c r="AF29" s="74">
        <f>+IF(G29=0,"",'Ark1'!Z743)</f>
        <v>7.3474855680822655</v>
      </c>
      <c r="AG29" s="73"/>
      <c r="AH29" s="74">
        <f>+IF(G29=0,"",'Ark1'!Z743)</f>
        <v>7.3474855680822655</v>
      </c>
      <c r="AI29" s="74">
        <f>+IF(G29=0,"",'Ark1'!AB743)</f>
        <v>1.3474315684283285</v>
      </c>
      <c r="AJ29" s="74">
        <f>+IF(G29=0,"",'Ark1'!AC743)</f>
        <v>33.332468971557368</v>
      </c>
      <c r="AK29" s="52"/>
      <c r="AL29" s="55">
        <f t="shared" si="0"/>
        <v>1.6872336448598124</v>
      </c>
      <c r="AM29" s="74">
        <f t="shared" si="1"/>
        <v>32</v>
      </c>
      <c r="AN29" s="47"/>
      <c r="AO29" s="4"/>
      <c r="AP29" s="58"/>
      <c r="AQ29" s="58"/>
      <c r="AR29" s="1"/>
      <c r="AU29" s="56"/>
      <c r="AV29" s="56"/>
      <c r="AW29" s="11"/>
      <c r="AX29" s="11"/>
      <c r="AY29" s="11"/>
    </row>
    <row r="30" spans="1:51" ht="17.399999999999999" customHeight="1">
      <c r="A30" s="160">
        <f t="shared" si="6"/>
        <v>22</v>
      </c>
      <c r="B30" s="53">
        <f>+'Ark1'!C744</f>
        <v>2024</v>
      </c>
      <c r="C30" s="53">
        <f>+'Ark1'!J744</f>
        <v>629</v>
      </c>
      <c r="D30" s="64" t="str">
        <f>VLOOKUP(C30,RNR!$A$1:$B$26,2)</f>
        <v>Bø</v>
      </c>
      <c r="E30" s="53">
        <f>+IF(G30=0,"",'Ark1'!Q744)</f>
        <v>4</v>
      </c>
      <c r="F30" s="53">
        <f t="shared" si="7"/>
        <v>-17</v>
      </c>
      <c r="G30" s="448">
        <f>+'Ark1'!R744</f>
        <v>320</v>
      </c>
      <c r="H30" s="74">
        <f t="shared" si="8"/>
        <v>-427</v>
      </c>
      <c r="I30" s="176">
        <f>+IF(G30=0,"",'Ark1'!AG744)</f>
        <v>2.1283563537509038</v>
      </c>
      <c r="J30" s="155" t="str">
        <f t="shared" si="2"/>
        <v/>
      </c>
      <c r="K30" s="176">
        <f>+'Ark1'!AH744</f>
        <v>0</v>
      </c>
      <c r="L30" s="175"/>
      <c r="M30" s="272">
        <f>+IF(G30=0,"",'Ark1'!U744)</f>
        <v>21.853124999999995</v>
      </c>
      <c r="N30" s="155">
        <f t="shared" si="3"/>
        <v>21.853124999999995</v>
      </c>
      <c r="O30" s="175"/>
      <c r="P30" s="519">
        <f>+'Ark1'!AI744</f>
        <v>0</v>
      </c>
      <c r="Q30" s="175"/>
      <c r="R30" s="57" t="str">
        <f>+IF(P30=0,"",'Ark1'!AJ744)</f>
        <v/>
      </c>
      <c r="S30" s="364"/>
      <c r="T30" s="5" t="str">
        <f>+IF(P30=0,"",'Ark1'!AK744)</f>
        <v/>
      </c>
      <c r="U30" s="111"/>
      <c r="V30" s="559">
        <f>+IF(G30=0,"",'Ark1'!S744)</f>
        <v>5.8406250000000002</v>
      </c>
      <c r="W30" s="55">
        <f t="shared" si="4"/>
        <v>5.8406250000000002</v>
      </c>
      <c r="X30" s="118"/>
      <c r="Y30" s="55">
        <f>+IF(G30=0,"",'Ark1'!T744)</f>
        <v>5.9375</v>
      </c>
      <c r="Z30" s="55">
        <f t="shared" si="5"/>
        <v>5.9375</v>
      </c>
      <c r="AA30" s="74">
        <f>+IF(G30=0,"",'Ark1'!V744)</f>
        <v>5.9375</v>
      </c>
      <c r="AB30" s="74">
        <f>+IF(G30=0,"",'Ark1'!W744)</f>
        <v>10</v>
      </c>
      <c r="AC30" s="73"/>
      <c r="AD30" s="74">
        <f>+IF(G30=0,"",'Ark1'!X744)</f>
        <v>83.125</v>
      </c>
      <c r="AE30" s="74">
        <f>+IF(G30=0,"",'Ark1'!Y744)</f>
        <v>44.375</v>
      </c>
      <c r="AF30" s="74">
        <f>+IF(G30=0,"",'Ark1'!Z744)</f>
        <v>6.5591055209056748</v>
      </c>
      <c r="AG30" s="73"/>
      <c r="AH30" s="74">
        <f>+IF(G30=0,"",'Ark1'!Z744)</f>
        <v>6.5591055209056748</v>
      </c>
      <c r="AI30" s="74">
        <f>+IF(G30=0,"",'Ark1'!AB744)</f>
        <v>2.6848824462162204</v>
      </c>
      <c r="AJ30" s="74">
        <f>+IF(G30=0,"",'Ark1'!AC744)</f>
        <v>65.794665546900788</v>
      </c>
      <c r="AK30" s="52"/>
      <c r="AL30" s="55">
        <f t="shared" si="0"/>
        <v>3.7415730337078643</v>
      </c>
      <c r="AM30" s="74">
        <f t="shared" si="1"/>
        <v>80</v>
      </c>
      <c r="AN30" s="47"/>
      <c r="AO30" s="4"/>
      <c r="AP30" s="58"/>
      <c r="AQ30" s="58"/>
      <c r="AR30" s="1"/>
      <c r="AU30" s="56"/>
      <c r="AV30" s="56"/>
      <c r="AW30" s="11"/>
      <c r="AX30" s="11"/>
      <c r="AY30" s="11"/>
    </row>
    <row r="31" spans="1:51" ht="15.6">
      <c r="A31" s="160">
        <f t="shared" si="6"/>
        <v>23</v>
      </c>
      <c r="B31" s="53">
        <f>+'Ark1'!C745</f>
        <v>2024</v>
      </c>
      <c r="C31" s="53">
        <f>+'Ark1'!J745</f>
        <v>643</v>
      </c>
      <c r="D31" s="64" t="str">
        <f>VLOOKUP(C31,RNR!$A$1:$B$26,2)</f>
        <v>Bjerka</v>
      </c>
      <c r="E31" s="53">
        <f>+IF(G31=0,"",'Ark1'!Q745)</f>
        <v>30</v>
      </c>
      <c r="F31" s="53" t="str">
        <f t="shared" si="7"/>
        <v/>
      </c>
      <c r="G31" s="448">
        <f>+'Ark1'!R745</f>
        <v>855</v>
      </c>
      <c r="H31" s="74">
        <f t="shared" si="8"/>
        <v>855</v>
      </c>
      <c r="I31" s="176">
        <f>+IF(G31=0,"",'Ark1'!AG745)</f>
        <v>3.4256402265133623</v>
      </c>
      <c r="J31" s="155" t="str">
        <f t="shared" si="2"/>
        <v/>
      </c>
      <c r="K31" s="176">
        <f>+'Ark1'!AH745</f>
        <v>0.93567251461988299</v>
      </c>
      <c r="L31" s="175"/>
      <c r="M31" s="272">
        <f>+IF(G31=0,"",'Ark1'!U745)</f>
        <v>13.164210526315799</v>
      </c>
      <c r="N31" s="155">
        <f t="shared" si="3"/>
        <v>13.164210526315799</v>
      </c>
      <c r="O31" s="175"/>
      <c r="P31" s="519">
        <f>+'Ark1'!AI745</f>
        <v>448</v>
      </c>
      <c r="Q31" s="175"/>
      <c r="R31" s="57">
        <f>+IF(P31=0,"",'Ark1'!AJ745)</f>
        <v>99.197544642857125</v>
      </c>
      <c r="S31" s="364"/>
      <c r="T31" s="5">
        <f>+IF(P31=0,"",'Ark1'!AK745)</f>
        <v>14.859185588566165</v>
      </c>
      <c r="U31" s="111"/>
      <c r="V31" s="559">
        <f>+IF(G31=0,"",'Ark1'!S745)</f>
        <v>5.1485380116959059</v>
      </c>
      <c r="W31" s="55">
        <f t="shared" si="4"/>
        <v>5.1485380116959059</v>
      </c>
      <c r="X31" s="118"/>
      <c r="Y31" s="55">
        <f>+IF(G31=0,"",'Ark1'!T745)</f>
        <v>4.9005847953216364</v>
      </c>
      <c r="Z31" s="55">
        <f t="shared" si="5"/>
        <v>4.9005847953216364</v>
      </c>
      <c r="AA31" s="74">
        <f>+IF(G31=0,"",'Ark1'!V745)</f>
        <v>2.807017543859649</v>
      </c>
      <c r="AB31" s="74">
        <f>+IF(G31=0,"",'Ark1'!W745)</f>
        <v>2.2222222222222223</v>
      </c>
      <c r="AC31" s="73"/>
      <c r="AD31" s="74">
        <f>+IF(G31=0,"",'Ark1'!X745)</f>
        <v>33.216374269005847</v>
      </c>
      <c r="AE31" s="74">
        <f>+IF(G31=0,"",'Ark1'!Y745)</f>
        <v>12.631578947368421</v>
      </c>
      <c r="AF31" s="74">
        <f>+IF(G31=0,"",'Ark1'!Z745)</f>
        <v>7.8970751001218948</v>
      </c>
      <c r="AG31" s="73"/>
      <c r="AH31" s="74">
        <f>+IF(G31=0,"",'Ark1'!Z745)</f>
        <v>7.8970751001218948</v>
      </c>
      <c r="AI31" s="74">
        <f>+IF(G31=0,"",'Ark1'!AB745)</f>
        <v>1.7372929495388389</v>
      </c>
      <c r="AJ31" s="74">
        <f>+IF(G31=0,"",'Ark1'!AC745)</f>
        <v>29.73699941884388</v>
      </c>
      <c r="AK31" s="52"/>
      <c r="AL31" s="55">
        <f t="shared" si="0"/>
        <v>2.5568832348932324</v>
      </c>
      <c r="AM31" s="74">
        <f t="shared" si="1"/>
        <v>28.5</v>
      </c>
      <c r="AN31" s="47"/>
      <c r="AO31" s="4"/>
      <c r="AP31" s="58"/>
      <c r="AQ31" s="58"/>
      <c r="AR31" s="1"/>
      <c r="AS31" s="4"/>
    </row>
    <row r="32" spans="1:51" ht="15.6">
      <c r="A32" s="160">
        <f t="shared" si="6"/>
        <v>24</v>
      </c>
      <c r="B32" s="53">
        <f>+'Ark1'!C746</f>
        <v>2024</v>
      </c>
      <c r="C32" s="53">
        <f>+'Ark1'!J746</f>
        <v>704</v>
      </c>
      <c r="D32" s="64" t="str">
        <f>VLOOKUP(C32,RNR!$A$1:$B$26,2)</f>
        <v>Øre Vilt</v>
      </c>
      <c r="E32" s="53" t="str">
        <f>+IF(G32=0,"",'Ark1'!Q746)</f>
        <v/>
      </c>
      <c r="F32" s="53" t="str">
        <f t="shared" si="7"/>
        <v/>
      </c>
      <c r="G32" s="448">
        <f>+'Ark1'!R746</f>
        <v>0</v>
      </c>
      <c r="H32" s="74">
        <f t="shared" si="8"/>
        <v>0</v>
      </c>
      <c r="I32" s="176" t="str">
        <f>+IF(G32=0,"",'Ark1'!AG746)</f>
        <v/>
      </c>
      <c r="J32" s="155" t="str">
        <f>+IF(G32=0,"",IF(#REF!=0,"",I32-#REF!))</f>
        <v/>
      </c>
      <c r="K32" s="176">
        <f>+'Ark1'!AH746</f>
        <v>0</v>
      </c>
      <c r="L32" s="175"/>
      <c r="M32" s="272" t="str">
        <f>+IF(G32=0,"",'Ark1'!U746)</f>
        <v/>
      </c>
      <c r="N32" s="155" t="str">
        <f>+IF(G32=0,"",M32-#REF!)</f>
        <v/>
      </c>
      <c r="O32" s="175"/>
      <c r="P32" s="519">
        <f>+'Ark1'!AI746</f>
        <v>0</v>
      </c>
      <c r="Q32" s="175"/>
      <c r="R32" s="57" t="str">
        <f>+IF(P32=0,"",'Ark1'!AJ746)</f>
        <v/>
      </c>
      <c r="S32" s="364"/>
      <c r="T32" s="5" t="str">
        <f>+IF(P32=0,"",'Ark1'!AK746)</f>
        <v/>
      </c>
      <c r="U32" s="111"/>
      <c r="V32" s="559" t="str">
        <f>+IF(G32=0,"",'Ark1'!S746)</f>
        <v/>
      </c>
      <c r="W32" s="55" t="str">
        <f>+IF(G32=0,"",V32-#REF!)</f>
        <v/>
      </c>
      <c r="X32" s="118"/>
      <c r="Y32" s="55" t="str">
        <f>+IF(G32=0,"",'Ark1'!T746)</f>
        <v/>
      </c>
      <c r="Z32" s="55" t="str">
        <f>+IF(G32=0,"",Y32-#REF!)</f>
        <v/>
      </c>
      <c r="AA32" s="74" t="str">
        <f>+IF(G32=0,"",'Ark1'!V746)</f>
        <v/>
      </c>
      <c r="AB32" s="74" t="str">
        <f>+IF(G32=0,"",'Ark1'!W746)</f>
        <v/>
      </c>
      <c r="AC32" s="73"/>
      <c r="AD32" s="74" t="str">
        <f>+IF(G32=0,"",'Ark1'!X746)</f>
        <v/>
      </c>
      <c r="AE32" s="74" t="str">
        <f>+IF(G32=0,"",'Ark1'!Y746)</f>
        <v/>
      </c>
      <c r="AF32" s="74" t="str">
        <f>+IF(G32=0,"",'Ark1'!Z746)</f>
        <v/>
      </c>
      <c r="AG32" s="73"/>
      <c r="AH32" s="74" t="str">
        <f>+IF(G32=0,"",'Ark1'!Z746)</f>
        <v/>
      </c>
      <c r="AI32" s="74" t="str">
        <f>+IF(G32=0,"",'Ark1'!AB746)</f>
        <v/>
      </c>
      <c r="AJ32" s="74" t="str">
        <f>+IF(G32=0,"",'Ark1'!AC746)</f>
        <v/>
      </c>
      <c r="AK32" s="52"/>
      <c r="AL32" s="55" t="str">
        <f t="shared" si="0"/>
        <v/>
      </c>
      <c r="AM32" s="74" t="str">
        <f t="shared" si="1"/>
        <v/>
      </c>
      <c r="AN32" s="47"/>
      <c r="AO32" s="4"/>
      <c r="AP32" s="58"/>
      <c r="AQ32" s="58"/>
      <c r="AR32" s="1"/>
      <c r="AS32" s="18"/>
      <c r="AU32" s="1"/>
      <c r="AV32" s="5"/>
    </row>
    <row r="33" spans="1:48" ht="15.6">
      <c r="A33" s="160">
        <f t="shared" si="6"/>
        <v>25</v>
      </c>
      <c r="B33" s="53">
        <f>+'Ark1'!C747</f>
        <v>2024</v>
      </c>
      <c r="C33" s="53">
        <f>+'Ark1'!J747</f>
        <v>802</v>
      </c>
      <c r="D33" s="64" t="str">
        <f>VLOOKUP(C33,RNR!$A$1:$B$26,2)</f>
        <v>Karasjok</v>
      </c>
      <c r="E33" s="53">
        <f>+IF(G33=0,"",'Ark1'!Q747)</f>
        <v>1</v>
      </c>
      <c r="F33" s="53" t="e">
        <f>+IF(G33=0,"",IF(#REF!=0,"",E33-#REF!))</f>
        <v>#REF!</v>
      </c>
      <c r="G33" s="448">
        <f>+'Ark1'!R747</f>
        <v>1</v>
      </c>
      <c r="H33" s="74" t="e">
        <f>+G33-#REF!</f>
        <v>#REF!</v>
      </c>
      <c r="I33" s="176">
        <f>+IF(G33=0,"",'Ark1'!AG747)</f>
        <v>2.9218105242397657E-3</v>
      </c>
      <c r="J33" s="155" t="e">
        <f>+IF(G33=0,"",IF(#REF!=0,"",I33-#REF!))</f>
        <v>#REF!</v>
      </c>
      <c r="K33" s="176">
        <f>+'Ark1'!AH747</f>
        <v>100</v>
      </c>
      <c r="L33" s="175"/>
      <c r="M33" s="272">
        <f>+IF(G33=0,"",'Ark1'!U747)</f>
        <v>9.6</v>
      </c>
      <c r="N33" s="155" t="e">
        <f>+IF(G33=0,"",M33-#REF!)</f>
        <v>#REF!</v>
      </c>
      <c r="O33" s="175"/>
      <c r="P33" s="519">
        <f>+'Ark1'!AI747</f>
        <v>0</v>
      </c>
      <c r="Q33" s="175"/>
      <c r="R33" s="57" t="str">
        <f>+IF(P33=0,"",'Ark1'!AJ747)</f>
        <v/>
      </c>
      <c r="S33" s="364"/>
      <c r="T33" s="5" t="str">
        <f>+IF(P33=0,"",'Ark1'!AK747)</f>
        <v/>
      </c>
      <c r="U33" s="111"/>
      <c r="V33" s="559">
        <f>+IF(G33=0,"",'Ark1'!S747)</f>
        <v>0</v>
      </c>
      <c r="W33" s="55" t="e">
        <f>+IF(G33=0,"",V33-#REF!)</f>
        <v>#REF!</v>
      </c>
      <c r="X33" s="118"/>
      <c r="Y33" s="55">
        <f>+IF(G33=0,"",'Ark1'!T747)</f>
        <v>7</v>
      </c>
      <c r="Z33" s="55" t="e">
        <f>+IF(G33=0,"",Y33-#REF!)</f>
        <v>#REF!</v>
      </c>
      <c r="AA33" s="74">
        <f>+IF(G33=0,"",'Ark1'!V747)</f>
        <v>0</v>
      </c>
      <c r="AB33" s="74">
        <f>+IF(G33=0,"",'Ark1'!W747)</f>
        <v>0</v>
      </c>
      <c r="AC33" s="73"/>
      <c r="AD33" s="74">
        <f>+IF(G33=0,"",'Ark1'!X747)</f>
        <v>0</v>
      </c>
      <c r="AE33" s="74">
        <f>+IF(G33=0,"",'Ark1'!Y747)</f>
        <v>0</v>
      </c>
      <c r="AF33" s="74">
        <f>+IF(G33=0,"",'Ark1'!Z747)</f>
        <v>0</v>
      </c>
      <c r="AG33" s="73"/>
      <c r="AH33" s="74">
        <f>+IF(G33=0,"",'Ark1'!Z747)</f>
        <v>0</v>
      </c>
      <c r="AI33" s="74">
        <f>+IF(G33=0,"",'Ark1'!AB747)</f>
        <v>0</v>
      </c>
      <c r="AJ33" s="74">
        <f>+IF(G33=0,"",'Ark1'!AC747)</f>
        <v>0</v>
      </c>
      <c r="AK33" s="52"/>
      <c r="AL33" s="55" t="e">
        <f t="shared" si="0"/>
        <v>#DIV/0!</v>
      </c>
      <c r="AM33" s="74">
        <f t="shared" si="1"/>
        <v>1</v>
      </c>
      <c r="AN33" s="47"/>
      <c r="AO33" s="4"/>
      <c r="AP33" s="58"/>
      <c r="AQ33" s="58"/>
      <c r="AR33" s="1"/>
      <c r="AS33" s="18"/>
      <c r="AU33" s="1"/>
      <c r="AV33" s="5"/>
    </row>
    <row r="34" spans="1:48" ht="15.6">
      <c r="A34" s="160"/>
      <c r="B34" s="160"/>
      <c r="C34" s="160"/>
      <c r="D34" s="160"/>
      <c r="E34" s="160"/>
      <c r="F34" s="160"/>
      <c r="G34" s="520"/>
      <c r="H34" s="160"/>
      <c r="I34" s="160"/>
      <c r="J34" s="160"/>
      <c r="K34" s="160"/>
      <c r="L34" s="160"/>
      <c r="M34" s="160"/>
      <c r="N34" s="160"/>
      <c r="O34" s="175"/>
      <c r="P34" s="520"/>
      <c r="Q34" s="160"/>
      <c r="R34" s="160"/>
      <c r="S34" s="160"/>
      <c r="T34" s="160"/>
      <c r="U34" s="160"/>
      <c r="V34" s="160"/>
      <c r="W34" s="160"/>
      <c r="X34" s="118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47"/>
      <c r="AO34" s="4"/>
      <c r="AP34" s="58"/>
      <c r="AQ34" s="58"/>
      <c r="AR34" s="1"/>
      <c r="AS34" s="18"/>
      <c r="AU34" s="1"/>
      <c r="AV34" s="5"/>
    </row>
    <row r="35" spans="1:48" ht="15.6">
      <c r="A35" s="160">
        <v>1</v>
      </c>
      <c r="B35" s="79">
        <f>+'Ark1'!C748</f>
        <v>2023</v>
      </c>
      <c r="C35" s="79">
        <f>+'Ark1'!J748</f>
        <v>103</v>
      </c>
      <c r="D35" s="80" t="str">
        <f>VLOOKUP(C35,RNR!$A$1:$B$26,2)</f>
        <v>Rudshøgda</v>
      </c>
      <c r="E35" s="79">
        <f>+IF(G35=0,"",'Ark1'!Q748)</f>
        <v>23</v>
      </c>
      <c r="F35" s="79"/>
      <c r="G35" s="523">
        <f>+'Ark1'!R748</f>
        <v>403</v>
      </c>
      <c r="H35" s="79"/>
      <c r="I35" s="177">
        <f>+IF(G35=0,"",'Ark1'!AG748)</f>
        <v>1.9379756116420319</v>
      </c>
      <c r="J35" s="156"/>
      <c r="K35" s="177">
        <f>+'Ark1'!AH748</f>
        <v>0</v>
      </c>
      <c r="L35" s="156"/>
      <c r="M35" s="156">
        <f>+'Ark1'!U748</f>
        <v>15.734491315136459</v>
      </c>
      <c r="N35" s="156"/>
      <c r="O35" s="156"/>
      <c r="P35" s="521">
        <f>+'Ark1'!AI748</f>
        <v>0</v>
      </c>
      <c r="Q35" s="175"/>
      <c r="R35" s="92" t="str">
        <f>+IF(P35=0,"",'Ark1'!AJ748)</f>
        <v/>
      </c>
      <c r="S35" s="362"/>
      <c r="T35" s="1" t="str">
        <f>+IF(P35=0,"",'Ark1'!AK748)</f>
        <v/>
      </c>
      <c r="U35" s="111"/>
      <c r="V35" s="81">
        <f>+'Ark1'!S748</f>
        <v>6.2109181141439205</v>
      </c>
      <c r="W35" s="79"/>
      <c r="X35" s="118"/>
      <c r="Y35" s="81">
        <f>+'Ark1'!T748</f>
        <v>4.2531017369727051</v>
      </c>
      <c r="Z35" s="79"/>
      <c r="AA35" s="82">
        <f>+IF(G35=0,"",'Ark1'!V748)</f>
        <v>0.74441687344913132</v>
      </c>
      <c r="AB35" s="82">
        <f>+IF(G35=0,"",'Ark1'!W748)</f>
        <v>0.74441687344913132</v>
      </c>
      <c r="AC35" s="73"/>
      <c r="AD35" s="82">
        <f>+IF(G35=0,"",'Ark1'!X748)</f>
        <v>45.657568238213393</v>
      </c>
      <c r="AE35" s="82">
        <f>+IF(G35=0,"",'Ark1'!Y748)</f>
        <v>6.6997518610421825</v>
      </c>
      <c r="AF35" s="82">
        <f>+IF(G35=0,"",'Ark1'!Z748)</f>
        <v>6.0510874216471491</v>
      </c>
      <c r="AG35" s="73"/>
      <c r="AH35" s="156">
        <f>+IF(G35=0,"",'Ark1'!Z748)</f>
        <v>6.0510874216471491</v>
      </c>
      <c r="AI35" s="81">
        <f>+IF(G35=0,"",'Ark1'!AB748)</f>
        <v>2.0612119244730827</v>
      </c>
      <c r="AJ35" s="81">
        <f>+IF(G35=0,"",'Ark1'!AC748)</f>
        <v>-3.0716324882702759</v>
      </c>
      <c r="AK35" s="52"/>
      <c r="AL35" s="81">
        <f t="shared" ref="AL35:AL59" si="9">+IF(G35=0,"",M35/V35)</f>
        <v>2.5333599680383512</v>
      </c>
      <c r="AM35" s="82">
        <f t="shared" ref="AM35:AM38" si="10">+IF(G35=0,"",G35/E35)</f>
        <v>17.521739130434781</v>
      </c>
      <c r="AN35" s="47"/>
      <c r="AO35" s="4"/>
      <c r="AP35" s="58"/>
      <c r="AQ35" s="58"/>
      <c r="AR35" s="1"/>
      <c r="AS35" s="18"/>
    </row>
    <row r="36" spans="1:48" ht="15.6">
      <c r="A36" s="160">
        <f>1+A35</f>
        <v>2</v>
      </c>
      <c r="B36" s="79">
        <f>+'Ark1'!C749</f>
        <v>2023</v>
      </c>
      <c r="C36" s="79">
        <f>+'Ark1'!J749</f>
        <v>106</v>
      </c>
      <c r="D36" s="80" t="str">
        <f>VLOOKUP(C36,RNR!$A$1:$B$26,2)</f>
        <v>Furuseth</v>
      </c>
      <c r="E36" s="79">
        <f>+IF(G36=0,"",'Ark1'!Q749)</f>
        <v>22</v>
      </c>
      <c r="F36" s="79"/>
      <c r="G36" s="523">
        <f>+'Ark1'!R749</f>
        <v>459</v>
      </c>
      <c r="H36" s="79"/>
      <c r="I36" s="177">
        <f>+IF(G36=0,"",'Ark1'!AG749)</f>
        <v>2.0243761329180483</v>
      </c>
      <c r="J36" s="156"/>
      <c r="K36" s="177">
        <f>+'Ark1'!AH749</f>
        <v>0</v>
      </c>
      <c r="L36" s="156"/>
      <c r="M36" s="156">
        <f>+'Ark1'!U749</f>
        <v>14.430718954248372</v>
      </c>
      <c r="N36" s="156"/>
      <c r="O36" s="156"/>
      <c r="P36" s="521">
        <f>+'Ark1'!AI749</f>
        <v>232</v>
      </c>
      <c r="Q36" s="175"/>
      <c r="R36" s="92">
        <f>+IF(P36=0,"",'Ark1'!AJ749)</f>
        <v>94.581465517241369</v>
      </c>
      <c r="S36" s="362"/>
      <c r="T36" s="1">
        <f>+IF(P36=0,"",'Ark1'!AK749)</f>
        <v>13.745504403487988</v>
      </c>
      <c r="U36" s="111"/>
      <c r="V36" s="81">
        <f>+'Ark1'!S749</f>
        <v>7.2832244008714593</v>
      </c>
      <c r="W36" s="79"/>
      <c r="X36" s="118"/>
      <c r="Y36" s="81">
        <f>+'Ark1'!T749</f>
        <v>4.3267973856209139</v>
      </c>
      <c r="Z36" s="79"/>
      <c r="AA36" s="82">
        <f>+IF(G36=0,"",'Ark1'!V749)</f>
        <v>3.2679738562091498</v>
      </c>
      <c r="AB36" s="82">
        <f>+IF(G36=0,"",'Ark1'!W749)</f>
        <v>2.3965141612200438</v>
      </c>
      <c r="AC36" s="73"/>
      <c r="AD36" s="82">
        <f>+IF(G36=0,"",'Ark1'!X749)</f>
        <v>37.690631808278866</v>
      </c>
      <c r="AE36" s="82">
        <f>+IF(G36=0,"",'Ark1'!Y749)</f>
        <v>13.071895424836597</v>
      </c>
      <c r="AF36" s="82">
        <f>+IF(G36=0,"",'Ark1'!Z749)</f>
        <v>7.72572265556063</v>
      </c>
      <c r="AG36" s="73"/>
      <c r="AH36" s="156">
        <f>+IF(G36=0,"",'Ark1'!Z749)</f>
        <v>7.72572265556063</v>
      </c>
      <c r="AI36" s="81">
        <f>+IF(G36=0,"",'Ark1'!AB749)</f>
        <v>2.222376003906239</v>
      </c>
      <c r="AJ36" s="81">
        <f>+IF(G36=0,"",'Ark1'!AC749)</f>
        <v>47.065763491651445</v>
      </c>
      <c r="AK36" s="52"/>
      <c r="AL36" s="81">
        <f t="shared" si="9"/>
        <v>1.9813640442716132</v>
      </c>
      <c r="AM36" s="82">
        <f t="shared" si="10"/>
        <v>20.863636363636363</v>
      </c>
      <c r="AN36" s="47"/>
      <c r="AO36" s="4"/>
      <c r="AP36" s="58"/>
      <c r="AQ36" s="58"/>
      <c r="AR36" s="1"/>
      <c r="AS36" s="18"/>
    </row>
    <row r="37" spans="1:48" ht="15.6">
      <c r="A37" s="160"/>
      <c r="B37" s="79">
        <f>+'Ark1'!C750</f>
        <v>2023</v>
      </c>
      <c r="C37" s="79">
        <f>+'Ark1'!J750</f>
        <v>110</v>
      </c>
      <c r="D37" s="80" t="str">
        <f>VLOOKUP(C37,RNR!$A$1:$B$26,2)</f>
        <v>Gol</v>
      </c>
      <c r="E37" s="79">
        <f>+IF(G37=0,"",'Ark1'!Q750)</f>
        <v>106</v>
      </c>
      <c r="F37" s="79"/>
      <c r="G37" s="523">
        <f>+'Ark1'!R750</f>
        <v>5579</v>
      </c>
      <c r="H37" s="79"/>
      <c r="I37" s="177">
        <f>+IF(G37=0,"",'Ark1'!AG750)</f>
        <v>17.772620845355878</v>
      </c>
      <c r="J37" s="156"/>
      <c r="K37" s="177">
        <f>+'Ark1'!AH750</f>
        <v>0.82452052339128867</v>
      </c>
      <c r="L37" s="156"/>
      <c r="M37" s="156">
        <f>+'Ark1'!U750</f>
        <v>10.42328374260619</v>
      </c>
      <c r="N37" s="156"/>
      <c r="O37" s="156"/>
      <c r="P37" s="521">
        <f>+'Ark1'!AI750</f>
        <v>2754</v>
      </c>
      <c r="Q37" s="175"/>
      <c r="R37" s="92">
        <f>+IF(P37=0,"",'Ark1'!AJ750)</f>
        <v>93.091830065359389</v>
      </c>
      <c r="S37" s="362"/>
      <c r="T37" s="1">
        <f>+IF(P37=0,"",'Ark1'!AK750)</f>
        <v>14.745397646192435</v>
      </c>
      <c r="U37" s="111"/>
      <c r="V37" s="81">
        <f>+'Ark1'!S750</f>
        <v>5.1643663739021308</v>
      </c>
      <c r="W37" s="79"/>
      <c r="X37" s="118"/>
      <c r="Y37" s="81">
        <f>+'Ark1'!T750</f>
        <v>5.2604409392364211</v>
      </c>
      <c r="Z37" s="79"/>
      <c r="AA37" s="82">
        <f>+IF(G37=0,"",'Ark1'!V750)</f>
        <v>0.55565513532891198</v>
      </c>
      <c r="AB37" s="82">
        <f>+IF(G37=0,"",'Ark1'!W750)</f>
        <v>1.9537551532532715</v>
      </c>
      <c r="AC37" s="73"/>
      <c r="AD37" s="82">
        <f>+IF(G37=0,"",'Ark1'!X750)</f>
        <v>19.017745115612112</v>
      </c>
      <c r="AE37" s="82">
        <f>+IF(G37=0,"",'Ark1'!Y750)</f>
        <v>6.3810718766804095</v>
      </c>
      <c r="AF37" s="82">
        <f>+IF(G37=0,"",'Ark1'!Z750)</f>
        <v>6.5730187335715984</v>
      </c>
      <c r="AG37" s="73"/>
      <c r="AH37" s="156">
        <f>+IF(G37=0,"",'Ark1'!Z750)</f>
        <v>6.5730187335715984</v>
      </c>
      <c r="AI37" s="81">
        <f>+IF(G37=0,"",'Ark1'!AB750)</f>
        <v>1.6934115932149172</v>
      </c>
      <c r="AJ37" s="81">
        <f>+IF(G37=0,"",'Ark1'!AC750)</f>
        <v>4.195102325691245</v>
      </c>
      <c r="AK37" s="52"/>
      <c r="AL37" s="81">
        <f t="shared" si="9"/>
        <v>2.0183083437456601</v>
      </c>
      <c r="AM37" s="82">
        <f t="shared" si="10"/>
        <v>52.632075471698116</v>
      </c>
      <c r="AN37" s="47"/>
      <c r="AO37" s="4"/>
      <c r="AP37" s="58"/>
      <c r="AQ37" s="58"/>
      <c r="AR37" s="1"/>
      <c r="AS37" s="18"/>
    </row>
    <row r="38" spans="1:48" ht="15.6">
      <c r="A38" s="160"/>
      <c r="B38" s="79">
        <f>+'Ark1'!C751</f>
        <v>2023</v>
      </c>
      <c r="C38" s="79">
        <f>+'Ark1'!J751</f>
        <v>111</v>
      </c>
      <c r="D38" s="80" t="str">
        <f>VLOOKUP(C38,RNR!$A$1:$B$26,2)</f>
        <v>Forus</v>
      </c>
      <c r="E38" s="79">
        <f>+IF(G38=0,"",'Ark1'!Q751)</f>
        <v>16</v>
      </c>
      <c r="F38" s="79"/>
      <c r="G38" s="523">
        <f>+'Ark1'!R751</f>
        <v>194</v>
      </c>
      <c r="H38" s="79"/>
      <c r="I38" s="177">
        <f>+IF(G38=0,"",'Ark1'!AG751)</f>
        <v>0.96342540933278387</v>
      </c>
      <c r="J38" s="156"/>
      <c r="K38" s="177">
        <f>+'Ark1'!AH751</f>
        <v>3.6082474226804129</v>
      </c>
      <c r="L38" s="156"/>
      <c r="M38" s="156">
        <f>+'Ark1'!U751</f>
        <v>16.24896907216495</v>
      </c>
      <c r="N38" s="156"/>
      <c r="O38" s="156"/>
      <c r="P38" s="521">
        <f>+'Ark1'!AI751</f>
        <v>98</v>
      </c>
      <c r="Q38" s="175"/>
      <c r="R38" s="92">
        <f>+IF(P38=0,"",'Ark1'!AJ751)</f>
        <v>103.295918367347</v>
      </c>
      <c r="S38" s="362"/>
      <c r="T38" s="1">
        <f>+IF(P38=0,"",'Ark1'!AK751)</f>
        <v>15.532197731167178</v>
      </c>
      <c r="U38" s="111"/>
      <c r="V38" s="81">
        <f>+'Ark1'!S751</f>
        <v>5.3195876288659774</v>
      </c>
      <c r="W38" s="79"/>
      <c r="X38" s="118"/>
      <c r="Y38" s="81">
        <f>+'Ark1'!T751</f>
        <v>4.8350515463917532</v>
      </c>
      <c r="Z38" s="79"/>
      <c r="AA38" s="82">
        <f>+IF(G38=0,"",'Ark1'!V751)</f>
        <v>2.577319587628867</v>
      </c>
      <c r="AB38" s="82">
        <f>+IF(G38=0,"",'Ark1'!W751)</f>
        <v>1.0309278350515465</v>
      </c>
      <c r="AC38" s="73"/>
      <c r="AD38" s="82">
        <f>+IF(G38=0,"",'Ark1'!X751)</f>
        <v>51.546391752577343</v>
      </c>
      <c r="AE38" s="82">
        <f>+IF(G38=0,"",'Ark1'!Y751)</f>
        <v>16.494845360824741</v>
      </c>
      <c r="AF38" s="82">
        <f>+IF(G38=0,"",'Ark1'!Z751)</f>
        <v>7.1851668490389349</v>
      </c>
      <c r="AG38" s="73"/>
      <c r="AH38" s="156">
        <f>+IF(G38=0,"",'Ark1'!Z751)</f>
        <v>7.1851668490389349</v>
      </c>
      <c r="AI38" s="81">
        <f>+IF(G38=0,"",'Ark1'!AB751)</f>
        <v>1.9032279274261197</v>
      </c>
      <c r="AJ38" s="81">
        <f>+IF(G38=0,"",'Ark1'!AC751)</f>
        <v>7.4258227709630846</v>
      </c>
      <c r="AK38" s="52"/>
      <c r="AL38" s="81">
        <f t="shared" si="9"/>
        <v>3.0545542635658931</v>
      </c>
      <c r="AM38" s="82">
        <f t="shared" si="10"/>
        <v>12.125</v>
      </c>
      <c r="AN38" s="47"/>
      <c r="AO38" s="4"/>
      <c r="AP38" s="58"/>
      <c r="AQ38" s="58"/>
      <c r="AR38" s="1"/>
      <c r="AS38" s="18"/>
    </row>
    <row r="39" spans="1:48" ht="15.6">
      <c r="A39" s="160">
        <f>1+A36</f>
        <v>3</v>
      </c>
      <c r="B39" s="79">
        <f>+'Ark1'!C752</f>
        <v>2023</v>
      </c>
      <c r="C39" s="79">
        <f>+'Ark1'!J752</f>
        <v>116</v>
      </c>
      <c r="D39" s="80" t="str">
        <f>VLOOKUP(C39,RNR!$A$1:$B$26,2)</f>
        <v>Sandeid</v>
      </c>
      <c r="E39" s="79">
        <f>+IF(G39=0,"",'Ark1'!Q752)</f>
        <v>50</v>
      </c>
      <c r="F39" s="79"/>
      <c r="G39" s="523">
        <f>+'Ark1'!R752</f>
        <v>1272</v>
      </c>
      <c r="H39" s="79"/>
      <c r="I39" s="177">
        <f>+IF(G39=0,"",'Ark1'!AG752)</f>
        <v>4.5363788370984919</v>
      </c>
      <c r="J39" s="156"/>
      <c r="K39" s="177">
        <f>+'Ark1'!AH752</f>
        <v>0</v>
      </c>
      <c r="L39" s="156"/>
      <c r="M39" s="156">
        <f>+'Ark1'!U752</f>
        <v>11.668946540880505</v>
      </c>
      <c r="N39" s="156"/>
      <c r="O39" s="156"/>
      <c r="P39" s="521">
        <f>+'Ark1'!AI752</f>
        <v>0</v>
      </c>
      <c r="Q39" s="175"/>
      <c r="R39" s="92" t="str">
        <f>+IF(P39=0,"",'Ark1'!AJ752)</f>
        <v/>
      </c>
      <c r="S39" s="362"/>
      <c r="T39" s="1" t="str">
        <f>+IF(P39=0,"",'Ark1'!AK752)</f>
        <v/>
      </c>
      <c r="U39" s="111"/>
      <c r="V39" s="81">
        <f>+'Ark1'!S752</f>
        <v>5.2075471698113205</v>
      </c>
      <c r="W39" s="79"/>
      <c r="X39" s="118"/>
      <c r="Y39" s="81">
        <f>+'Ark1'!T752</f>
        <v>4.1886792452830193</v>
      </c>
      <c r="Z39" s="79"/>
      <c r="AA39" s="82">
        <f>+IF(G39=0,"",'Ark1'!V752)</f>
        <v>1.415094339622641</v>
      </c>
      <c r="AB39" s="82">
        <f>+IF(G39=0,"",'Ark1'!W752)</f>
        <v>0.55031446540880513</v>
      </c>
      <c r="AC39" s="73"/>
      <c r="AD39" s="82">
        <f>+IF(G39=0,"",'Ark1'!X752)</f>
        <v>22.169811320754722</v>
      </c>
      <c r="AE39" s="82">
        <f>+IF(G39=0,"",'Ark1'!Y752)</f>
        <v>9.2767295597484321</v>
      </c>
      <c r="AF39" s="82">
        <f>+IF(G39=0,"",'Ark1'!Z752)</f>
        <v>7.2085762704017284</v>
      </c>
      <c r="AG39" s="73"/>
      <c r="AH39" s="156">
        <f>+IF(G39=0,"",'Ark1'!Z752)</f>
        <v>7.2085762704017284</v>
      </c>
      <c r="AI39" s="81">
        <f>+IF(G39=0,"",'Ark1'!AB752)</f>
        <v>1.8789459487298952</v>
      </c>
      <c r="AJ39" s="81">
        <f>+IF(G39=0,"",'Ark1'!AC752)</f>
        <v>32.72361403790535</v>
      </c>
      <c r="AK39" s="52"/>
      <c r="AL39" s="81">
        <f t="shared" si="9"/>
        <v>2.2407759661835751</v>
      </c>
      <c r="AM39" s="82">
        <f t="shared" ref="AM39:AM59" si="11">+IF(G39=0,"",G39/E39)</f>
        <v>25.44</v>
      </c>
      <c r="AN39" s="47"/>
      <c r="AO39" s="4"/>
      <c r="AP39" s="58"/>
      <c r="AQ39" s="58"/>
      <c r="AR39" s="1"/>
      <c r="AS39" s="18"/>
    </row>
    <row r="40" spans="1:48" ht="15.6">
      <c r="A40" s="160">
        <f t="shared" ref="A40:A59" si="12">1+A39</f>
        <v>4</v>
      </c>
      <c r="B40" s="79">
        <f>+'Ark1'!C753</f>
        <v>2023</v>
      </c>
      <c r="C40" s="79">
        <f>+'Ark1'!J753</f>
        <v>117</v>
      </c>
      <c r="D40" s="80" t="str">
        <f>VLOOKUP(C40,RNR!$A$1:$B$26,2)</f>
        <v>Jæren</v>
      </c>
      <c r="E40" s="79">
        <f>+IF(G40=0,"",'Ark1'!Q753)</f>
        <v>16</v>
      </c>
      <c r="F40" s="79"/>
      <c r="G40" s="523">
        <f>+'Ark1'!R753</f>
        <v>285</v>
      </c>
      <c r="H40" s="79"/>
      <c r="I40" s="177">
        <f>+IF(G40=0,"",'Ark1'!AG753)</f>
        <v>1.0480838613789671</v>
      </c>
      <c r="J40" s="156"/>
      <c r="K40" s="177">
        <f>+'Ark1'!AH753</f>
        <v>0</v>
      </c>
      <c r="L40" s="156"/>
      <c r="M40" s="156">
        <f>+'Ark1'!U753</f>
        <v>12.032631578947372</v>
      </c>
      <c r="N40" s="156"/>
      <c r="O40" s="156"/>
      <c r="P40" s="521">
        <f>+'Ark1'!AI753</f>
        <v>282</v>
      </c>
      <c r="Q40" s="175"/>
      <c r="R40" s="92">
        <f>+IF(P40=0,"",'Ark1'!AJ753)</f>
        <v>89.690425531914812</v>
      </c>
      <c r="S40" s="362"/>
      <c r="T40" s="1">
        <f>+IF(P40=0,"",'Ark1'!AK753)</f>
        <v>15.722031910387315</v>
      </c>
      <c r="U40" s="111"/>
      <c r="V40" s="81">
        <f>+'Ark1'!S753</f>
        <v>5.4947368421052625</v>
      </c>
      <c r="W40" s="79"/>
      <c r="X40" s="118"/>
      <c r="Y40" s="81">
        <f>+'Ark1'!T753</f>
        <v>4.3052631578947356</v>
      </c>
      <c r="Z40" s="79"/>
      <c r="AA40" s="82">
        <f>+IF(G40=0,"",'Ark1'!V753)</f>
        <v>1.4035087719298245</v>
      </c>
      <c r="AB40" s="82">
        <f>+IF(G40=0,"",'Ark1'!W753)</f>
        <v>0.70175438596491213</v>
      </c>
      <c r="AC40" s="73"/>
      <c r="AD40" s="82">
        <f>+IF(G40=0,"",'Ark1'!X753)</f>
        <v>19.649122807017548</v>
      </c>
      <c r="AE40" s="82">
        <f>+IF(G40=0,"",'Ark1'!Y753)</f>
        <v>5.2631578947368443</v>
      </c>
      <c r="AF40" s="82">
        <f>+IF(G40=0,"",'Ark1'!Z753)</f>
        <v>5.4369065399282892</v>
      </c>
      <c r="AG40" s="73"/>
      <c r="AH40" s="156">
        <f>+IF(G40=0,"",'Ark1'!Z753)</f>
        <v>5.4369065399282892</v>
      </c>
      <c r="AI40" s="81">
        <f>+IF(G40=0,"",'Ark1'!AB753)</f>
        <v>1.5832922675337404</v>
      </c>
      <c r="AJ40" s="81">
        <f>+IF(G40=0,"",'Ark1'!AC753)</f>
        <v>10.513235421926002</v>
      </c>
      <c r="AK40" s="52"/>
      <c r="AL40" s="81">
        <f t="shared" si="9"/>
        <v>2.1898467432950199</v>
      </c>
      <c r="AM40" s="82">
        <f t="shared" si="11"/>
        <v>17.8125</v>
      </c>
      <c r="AN40" s="47"/>
      <c r="AO40" s="4"/>
      <c r="AP40" s="58"/>
      <c r="AQ40" s="58"/>
      <c r="AR40" s="1"/>
      <c r="AS40" s="18"/>
    </row>
    <row r="41" spans="1:48" ht="15.6">
      <c r="A41" s="160">
        <f t="shared" si="12"/>
        <v>5</v>
      </c>
      <c r="B41" s="79">
        <f>+'Ark1'!C754</f>
        <v>2023</v>
      </c>
      <c r="C41" s="79">
        <f>+'Ark1'!J754</f>
        <v>134</v>
      </c>
      <c r="D41" s="80" t="str">
        <f>VLOOKUP(C41,RNR!$A$1:$B$26,2)</f>
        <v>Førde</v>
      </c>
      <c r="E41" s="79">
        <f>+IF(G41=0,"",'Ark1'!Q754)</f>
        <v>129</v>
      </c>
      <c r="F41" s="79"/>
      <c r="G41" s="523">
        <f>+'Ark1'!R754</f>
        <v>5253</v>
      </c>
      <c r="H41" s="79"/>
      <c r="I41" s="177">
        <f>+IF(G41=0,"",'Ark1'!AG754)</f>
        <v>18.20330925915912</v>
      </c>
      <c r="J41" s="156"/>
      <c r="K41" s="177">
        <f>+'Ark1'!AH754</f>
        <v>0.11422044545973728</v>
      </c>
      <c r="L41" s="156"/>
      <c r="M41" s="156">
        <f>+'Ark1'!U754</f>
        <v>11.338416143156319</v>
      </c>
      <c r="N41" s="156"/>
      <c r="O41" s="156"/>
      <c r="P41" s="521">
        <f>+'Ark1'!AI754</f>
        <v>0</v>
      </c>
      <c r="Q41" s="175"/>
      <c r="R41" s="92" t="str">
        <f>+IF(P41=0,"",'Ark1'!AJ754)</f>
        <v/>
      </c>
      <c r="S41" s="362"/>
      <c r="T41" s="1" t="str">
        <f>+IF(P41=0,"",'Ark1'!AK754)</f>
        <v/>
      </c>
      <c r="U41" s="111"/>
      <c r="V41" s="81">
        <f>+'Ark1'!S754</f>
        <v>5.3241956976965525</v>
      </c>
      <c r="W41" s="79"/>
      <c r="X41" s="118"/>
      <c r="Y41" s="81">
        <f>+'Ark1'!T754</f>
        <v>4.7218732153055409</v>
      </c>
      <c r="Z41" s="79"/>
      <c r="AA41" s="82">
        <f>+IF(G41=0,"",'Ark1'!V754)</f>
        <v>0.74243289548829206</v>
      </c>
      <c r="AB41" s="82">
        <f>+IF(G41=0,"",'Ark1'!W754)</f>
        <v>0.55206548638873032</v>
      </c>
      <c r="AC41" s="73"/>
      <c r="AD41" s="82">
        <f>+IF(G41=0,"",'Ark1'!X754)</f>
        <v>25.41404911479156</v>
      </c>
      <c r="AE41" s="82">
        <f>+IF(G41=0,"",'Ark1'!Y754)</f>
        <v>8.0335046640015229</v>
      </c>
      <c r="AF41" s="82">
        <f>+IF(G41=0,"",'Ark1'!Z754)</f>
        <v>7.1017304919209421</v>
      </c>
      <c r="AG41" s="73"/>
      <c r="AH41" s="156">
        <f>+IF(G41=0,"",'Ark1'!Z754)</f>
        <v>7.1017304919209421</v>
      </c>
      <c r="AI41" s="81">
        <f>+IF(G41=0,"",'Ark1'!AB754)</f>
        <v>1.7783442937465643</v>
      </c>
      <c r="AJ41" s="81">
        <f>+IF(G41=0,"",'Ark1'!AC754)</f>
        <v>8.6133450788890187</v>
      </c>
      <c r="AK41" s="52"/>
      <c r="AL41" s="81">
        <f t="shared" si="9"/>
        <v>2.1296016876430266</v>
      </c>
      <c r="AM41" s="82">
        <f t="shared" si="11"/>
        <v>40.720930232558139</v>
      </c>
      <c r="AN41" s="47"/>
      <c r="AO41" s="4"/>
      <c r="AP41" s="58"/>
      <c r="AQ41" s="58"/>
      <c r="AR41" s="1"/>
      <c r="AS41" s="18"/>
    </row>
    <row r="42" spans="1:48" ht="15.6">
      <c r="A42" s="160">
        <f t="shared" si="12"/>
        <v>6</v>
      </c>
      <c r="B42" s="79">
        <f>+'Ark1'!C755</f>
        <v>2023</v>
      </c>
      <c r="C42" s="79">
        <f>+'Ark1'!J755</f>
        <v>141</v>
      </c>
      <c r="D42" s="80" t="str">
        <f>VLOOKUP(C42,RNR!$A$1:$B$26,2)</f>
        <v>Ølen</v>
      </c>
      <c r="E42" s="79">
        <f>+IF(G42=0,"",'Ark1'!Q755)</f>
        <v>98</v>
      </c>
      <c r="F42" s="79"/>
      <c r="G42" s="523">
        <f>+'Ark1'!R755</f>
        <v>1929</v>
      </c>
      <c r="H42" s="79"/>
      <c r="I42" s="177">
        <f>+IF(G42=0,"",'Ark1'!AG755)</f>
        <v>8.0057861148524889</v>
      </c>
      <c r="J42" s="156"/>
      <c r="K42" s="177">
        <f>+'Ark1'!AH755</f>
        <v>0.51840331778123394</v>
      </c>
      <c r="L42" s="156"/>
      <c r="M42" s="156">
        <f>+'Ark1'!U755</f>
        <v>13.579419388284103</v>
      </c>
      <c r="N42" s="156"/>
      <c r="O42" s="156"/>
      <c r="P42" s="521">
        <f>+'Ark1'!AI755</f>
        <v>0</v>
      </c>
      <c r="Q42" s="175"/>
      <c r="R42" s="92" t="str">
        <f>+IF(P42=0,"",'Ark1'!AJ755)</f>
        <v/>
      </c>
      <c r="S42" s="362"/>
      <c r="T42" s="1" t="str">
        <f>+IF(P42=0,"",'Ark1'!AK755)</f>
        <v/>
      </c>
      <c r="U42" s="111"/>
      <c r="V42" s="81">
        <f>+'Ark1'!S755</f>
        <v>4.9984447900466558</v>
      </c>
      <c r="W42" s="79"/>
      <c r="X42" s="118"/>
      <c r="Y42" s="81">
        <f>+'Ark1'!T755</f>
        <v>4.9237947122861581</v>
      </c>
      <c r="Z42" s="79"/>
      <c r="AA42" s="82">
        <f>+IF(G42=0,"",'Ark1'!V755)</f>
        <v>0.93312597200622094</v>
      </c>
      <c r="AB42" s="82">
        <f>+IF(G42=0,"",'Ark1'!W755)</f>
        <v>1.192327630896838</v>
      </c>
      <c r="AC42" s="73"/>
      <c r="AD42" s="82">
        <f>+IF(G42=0,"",'Ark1'!X755)</f>
        <v>34.370139968895799</v>
      </c>
      <c r="AE42" s="82">
        <f>+IF(G42=0,"",'Ark1'!Y755)</f>
        <v>13.011923276308968</v>
      </c>
      <c r="AF42" s="82">
        <f>+IF(G42=0,"",'Ark1'!Z755)</f>
        <v>7.5191434603450302</v>
      </c>
      <c r="AG42" s="73"/>
      <c r="AH42" s="156">
        <f>+IF(G42=0,"",'Ark1'!Z755)</f>
        <v>7.5191434603450302</v>
      </c>
      <c r="AI42" s="81">
        <f>+IF(G42=0,"",'Ark1'!AB755)</f>
        <v>2.1554177610327563</v>
      </c>
      <c r="AJ42" s="81">
        <f>+IF(G42=0,"",'Ark1'!AC755)</f>
        <v>50.524888876892199</v>
      </c>
      <c r="AK42" s="52"/>
      <c r="AL42" s="81">
        <f t="shared" si="9"/>
        <v>2.7167288944202488</v>
      </c>
      <c r="AM42" s="82">
        <f t="shared" si="11"/>
        <v>19.683673469387756</v>
      </c>
      <c r="AN42" s="47"/>
      <c r="AO42" s="4"/>
      <c r="AP42" s="58"/>
      <c r="AQ42" s="58"/>
      <c r="AR42" s="1"/>
      <c r="AS42" s="18"/>
    </row>
    <row r="43" spans="1:48" ht="15.6">
      <c r="A43" s="160">
        <f t="shared" si="12"/>
        <v>7</v>
      </c>
      <c r="B43" s="79">
        <f>+'Ark1'!C756</f>
        <v>2023</v>
      </c>
      <c r="C43" s="79">
        <f>+'Ark1'!J756</f>
        <v>143</v>
      </c>
      <c r="D43" s="80" t="str">
        <f>VLOOKUP(C43,RNR!$A$1:$B$26,2)</f>
        <v>Nordfjord</v>
      </c>
      <c r="E43" s="79">
        <f>+IF(G43=0,"",'Ark1'!Q756)</f>
        <v>22</v>
      </c>
      <c r="F43" s="79"/>
      <c r="G43" s="523">
        <f>+'Ark1'!R756</f>
        <v>462</v>
      </c>
      <c r="H43" s="79"/>
      <c r="I43" s="177">
        <f>+IF(G43=0,"",'Ark1'!AG756)</f>
        <v>2.3189692084679194</v>
      </c>
      <c r="J43" s="156"/>
      <c r="K43" s="177">
        <f>+'Ark1'!AH756</f>
        <v>0</v>
      </c>
      <c r="L43" s="156"/>
      <c r="M43" s="156">
        <f>+'Ark1'!U756</f>
        <v>16.423376623376612</v>
      </c>
      <c r="N43" s="156"/>
      <c r="O43" s="156"/>
      <c r="P43" s="521">
        <f>+'Ark1'!AI756</f>
        <v>0</v>
      </c>
      <c r="Q43" s="175"/>
      <c r="R43" s="92" t="str">
        <f>+IF(P43=0,"",'Ark1'!AJ756)</f>
        <v/>
      </c>
      <c r="S43" s="362"/>
      <c r="T43" s="1" t="str">
        <f>+IF(P43=0,"",'Ark1'!AK756)</f>
        <v/>
      </c>
      <c r="U43" s="111"/>
      <c r="V43" s="81">
        <f>+'Ark1'!S756</f>
        <v>5.5649350649350637</v>
      </c>
      <c r="W43" s="79"/>
      <c r="X43" s="118"/>
      <c r="Y43" s="81">
        <f>+'Ark1'!T756</f>
        <v>4.9675324675324681</v>
      </c>
      <c r="Z43" s="79"/>
      <c r="AA43" s="82">
        <f>+IF(G43=0,"",'Ark1'!V756)</f>
        <v>2.3809523809523818</v>
      </c>
      <c r="AB43" s="82">
        <f>+IF(G43=0,"",'Ark1'!W756)</f>
        <v>0.4329004329004329</v>
      </c>
      <c r="AC43" s="73"/>
      <c r="AD43" s="82">
        <f>+IF(G43=0,"",'Ark1'!X756)</f>
        <v>55.194805194805191</v>
      </c>
      <c r="AE43" s="82">
        <f>+IF(G43=0,"",'Ark1'!Y756)</f>
        <v>17.0995670995671</v>
      </c>
      <c r="AF43" s="82">
        <f>+IF(G43=0,"",'Ark1'!Z756)</f>
        <v>7.1183573930393917</v>
      </c>
      <c r="AG43" s="73"/>
      <c r="AH43" s="156">
        <f>+IF(G43=0,"",'Ark1'!Z756)</f>
        <v>7.1183573930393917</v>
      </c>
      <c r="AI43" s="81">
        <f>+IF(G43=0,"",'Ark1'!AB756)</f>
        <v>1.81415370119052</v>
      </c>
      <c r="AJ43" s="81">
        <f>+IF(G43=0,"",'Ark1'!AC756)</f>
        <v>16.960612906084059</v>
      </c>
      <c r="AK43" s="52"/>
      <c r="AL43" s="81">
        <f t="shared" si="9"/>
        <v>2.9512252042006986</v>
      </c>
      <c r="AM43" s="82">
        <f t="shared" si="11"/>
        <v>21</v>
      </c>
      <c r="AN43" s="47"/>
      <c r="AO43" s="4"/>
      <c r="AP43" s="58"/>
      <c r="AQ43" s="58"/>
      <c r="AR43" s="1"/>
      <c r="AS43" s="18"/>
    </row>
    <row r="44" spans="1:48" ht="15.6">
      <c r="A44" s="160">
        <f t="shared" si="12"/>
        <v>8</v>
      </c>
      <c r="B44" s="79">
        <f>+'Ark1'!C757</f>
        <v>2023</v>
      </c>
      <c r="C44" s="79">
        <f>+'Ark1'!J757</f>
        <v>147</v>
      </c>
      <c r="D44" s="80" t="str">
        <f>VLOOKUP(C44,RNR!$A$1:$B$26,2)</f>
        <v>Midt-Norge</v>
      </c>
      <c r="E44" s="79">
        <f>+IF(G44=0,"",'Ark1'!Q757)</f>
        <v>10</v>
      </c>
      <c r="F44" s="79"/>
      <c r="G44" s="523">
        <f>+'Ark1'!R757</f>
        <v>202</v>
      </c>
      <c r="H44" s="79"/>
      <c r="I44" s="177">
        <f>+IF(G44=0,"",'Ark1'!AG757)</f>
        <v>0.68885084861693435</v>
      </c>
      <c r="J44" s="156"/>
      <c r="K44" s="177">
        <f>+'Ark1'!AH757</f>
        <v>1.4851485148514851</v>
      </c>
      <c r="L44" s="156"/>
      <c r="M44" s="156">
        <f>+'Ark1'!U757</f>
        <v>11.15792079207921</v>
      </c>
      <c r="N44" s="156"/>
      <c r="O44" s="156"/>
      <c r="P44" s="521">
        <f>+'Ark1'!AI757</f>
        <v>0</v>
      </c>
      <c r="Q44" s="175"/>
      <c r="R44" s="92" t="str">
        <f>+IF(P44=0,"",'Ark1'!AJ757)</f>
        <v/>
      </c>
      <c r="S44" s="362"/>
      <c r="T44" s="1" t="str">
        <f>+IF(P44=0,"",'Ark1'!AK757)</f>
        <v/>
      </c>
      <c r="U44" s="111"/>
      <c r="V44" s="81">
        <f>+'Ark1'!S757</f>
        <v>4.9306930693069315</v>
      </c>
      <c r="W44" s="79"/>
      <c r="X44" s="118"/>
      <c r="Y44" s="81">
        <f>+'Ark1'!T757</f>
        <v>4.3762376237623757</v>
      </c>
      <c r="Z44" s="79"/>
      <c r="AA44" s="82">
        <f>+IF(G44=0,"",'Ark1'!V757)</f>
        <v>0.49504950495049505</v>
      </c>
      <c r="AB44" s="82">
        <f>+IF(G44=0,"",'Ark1'!W757)</f>
        <v>3.4653465346534662</v>
      </c>
      <c r="AC44" s="73"/>
      <c r="AD44" s="82">
        <f>+IF(G44=0,"",'Ark1'!X757)</f>
        <v>21.287128712871286</v>
      </c>
      <c r="AE44" s="82">
        <f>+IF(G44=0,"",'Ark1'!Y757)</f>
        <v>6.4356435643564369</v>
      </c>
      <c r="AF44" s="82">
        <f>+IF(G44=0,"",'Ark1'!Z757)</f>
        <v>6.5497231166376189</v>
      </c>
      <c r="AG44" s="73"/>
      <c r="AH44" s="156">
        <f>+IF(G44=0,"",'Ark1'!Z757)</f>
        <v>6.5497231166376189</v>
      </c>
      <c r="AI44" s="81">
        <f>+IF(G44=0,"",'Ark1'!AB757)</f>
        <v>2.5730957013079396</v>
      </c>
      <c r="AJ44" s="81">
        <f>+IF(G44=0,"",'Ark1'!AC757)</f>
        <v>54.2630995545762</v>
      </c>
      <c r="AK44" s="52"/>
      <c r="AL44" s="81">
        <f t="shared" si="9"/>
        <v>2.2629518072289159</v>
      </c>
      <c r="AM44" s="82">
        <f t="shared" si="11"/>
        <v>20.2</v>
      </c>
      <c r="AN44" s="47"/>
      <c r="AO44" s="4"/>
      <c r="AP44" s="58"/>
      <c r="AQ44" s="58"/>
      <c r="AR44" s="1"/>
      <c r="AS44" s="18"/>
    </row>
    <row r="45" spans="1:48" ht="15.6">
      <c r="A45" s="160">
        <f t="shared" si="12"/>
        <v>9</v>
      </c>
      <c r="B45" s="79">
        <f>+'Ark1'!C758</f>
        <v>2023</v>
      </c>
      <c r="C45" s="79">
        <f>+'Ark1'!J758</f>
        <v>155</v>
      </c>
      <c r="D45" s="80" t="str">
        <f>VLOOKUP(C45,RNR!$A$1:$B$26,2)</f>
        <v>Målselv</v>
      </c>
      <c r="E45" s="79">
        <f>+IF(G45=0,"",'Ark1'!Q758)</f>
        <v>56</v>
      </c>
      <c r="F45" s="79"/>
      <c r="G45" s="523">
        <f>+'Ark1'!R758</f>
        <v>2674</v>
      </c>
      <c r="H45" s="79"/>
      <c r="I45" s="177">
        <f>+IF(G45=0,"",'Ark1'!AG758)</f>
        <v>13.629766278490859</v>
      </c>
      <c r="J45" s="156"/>
      <c r="K45" s="177">
        <f>+'Ark1'!AH758</f>
        <v>0</v>
      </c>
      <c r="L45" s="156"/>
      <c r="M45" s="156">
        <f>+'Ark1'!U758</f>
        <v>16.67771129394167</v>
      </c>
      <c r="N45" s="156"/>
      <c r="O45" s="156"/>
      <c r="P45" s="521">
        <f>+'Ark1'!AI758</f>
        <v>0</v>
      </c>
      <c r="Q45" s="175"/>
      <c r="R45" s="92" t="str">
        <f>+IF(P45=0,"",'Ark1'!AJ758)</f>
        <v/>
      </c>
      <c r="S45" s="362"/>
      <c r="T45" s="1" t="str">
        <f>+IF(P45=0,"",'Ark1'!AK758)</f>
        <v/>
      </c>
      <c r="U45" s="111"/>
      <c r="V45" s="81">
        <f>+'Ark1'!S758</f>
        <v>5.1204188481675379</v>
      </c>
      <c r="W45" s="79"/>
      <c r="X45" s="118"/>
      <c r="Y45" s="81">
        <f>+'Ark1'!T758</f>
        <v>4.8956619296933424</v>
      </c>
      <c r="Z45" s="79"/>
      <c r="AA45" s="82">
        <f>+IF(G45=0,"",'Ark1'!V758)</f>
        <v>1.944652206432312</v>
      </c>
      <c r="AB45" s="82">
        <f>+IF(G45=0,"",'Ark1'!W758)</f>
        <v>2.2438294689603597</v>
      </c>
      <c r="AC45" s="73"/>
      <c r="AD45" s="82">
        <f>+IF(G45=0,"",'Ark1'!X758)</f>
        <v>50.897531787584143</v>
      </c>
      <c r="AE45" s="82">
        <f>+IF(G45=0,"",'Ark1'!Y758)</f>
        <v>21.054599850411371</v>
      </c>
      <c r="AF45" s="82">
        <f>+IF(G45=0,"",'Ark1'!Z758)</f>
        <v>7.5217145535708623</v>
      </c>
      <c r="AG45" s="73"/>
      <c r="AH45" s="156">
        <f>+IF(G45=0,"",'Ark1'!Z758)</f>
        <v>7.5217145535708623</v>
      </c>
      <c r="AI45" s="81">
        <f>+IF(G45=0,"",'Ark1'!AB758)</f>
        <v>2.0931817294670299</v>
      </c>
      <c r="AJ45" s="81">
        <f>+IF(G45=0,"",'Ark1'!AC758)</f>
        <v>28.751547110852432</v>
      </c>
      <c r="AK45" s="52"/>
      <c r="AL45" s="81">
        <f t="shared" si="9"/>
        <v>3.2570990359333942</v>
      </c>
      <c r="AM45" s="82">
        <f t="shared" si="11"/>
        <v>47.75</v>
      </c>
      <c r="AN45" s="47"/>
      <c r="AO45" s="4"/>
      <c r="AP45" s="58"/>
      <c r="AQ45" s="58"/>
      <c r="AR45" s="1"/>
      <c r="AS45" s="18"/>
    </row>
    <row r="46" spans="1:48" ht="15.6">
      <c r="A46" s="160">
        <f t="shared" si="12"/>
        <v>10</v>
      </c>
      <c r="B46" s="79">
        <f>+'Ark1'!C759</f>
        <v>2023</v>
      </c>
      <c r="C46" s="79">
        <f>+'Ark1'!J759</f>
        <v>160</v>
      </c>
      <c r="D46" s="80" t="str">
        <f>VLOOKUP(C46,RNR!$A$1:$B$26,2)</f>
        <v>Oslo</v>
      </c>
      <c r="E46" s="79">
        <f>+IF(G46=0,"",'Ark1'!Q759)</f>
        <v>29</v>
      </c>
      <c r="F46" s="79"/>
      <c r="G46" s="523">
        <f>+'Ark1'!R759</f>
        <v>512</v>
      </c>
      <c r="H46" s="79"/>
      <c r="I46" s="177">
        <f>+IF(G46=0,"",'Ark1'!AG759)</f>
        <v>2.2667071315729879</v>
      </c>
      <c r="J46" s="156"/>
      <c r="K46" s="177">
        <f>+'Ark1'!AH759</f>
        <v>16.015625</v>
      </c>
      <c r="L46" s="156"/>
      <c r="M46" s="156">
        <f>+'Ark1'!U759</f>
        <v>14.48554687500001</v>
      </c>
      <c r="N46" s="156"/>
      <c r="O46" s="156"/>
      <c r="P46" s="521">
        <f>+'Ark1'!AI759</f>
        <v>495</v>
      </c>
      <c r="Q46" s="175"/>
      <c r="R46" s="92">
        <f>+IF(P46=0,"",'Ark1'!AJ759)</f>
        <v>95.765454545454531</v>
      </c>
      <c r="S46" s="362"/>
      <c r="T46" s="1">
        <f>+IF(P46=0,"",'Ark1'!AK759)</f>
        <v>15.115504288601525</v>
      </c>
      <c r="U46" s="111"/>
      <c r="V46" s="81">
        <f>+'Ark1'!S759</f>
        <v>5.666015625</v>
      </c>
      <c r="W46" s="79"/>
      <c r="X46" s="118"/>
      <c r="Y46" s="81">
        <f>+'Ark1'!T759</f>
        <v>5.115234375</v>
      </c>
      <c r="Z46" s="79"/>
      <c r="AA46" s="82">
        <f>+IF(G46=0,"",'Ark1'!V759)</f>
        <v>0.390625</v>
      </c>
      <c r="AB46" s="82">
        <f>+IF(G46=0,"",'Ark1'!W759)</f>
        <v>8.59375</v>
      </c>
      <c r="AC46" s="73"/>
      <c r="AD46" s="82">
        <f>+IF(G46=0,"",'Ark1'!X759)</f>
        <v>28.515625</v>
      </c>
      <c r="AE46" s="82">
        <f>+IF(G46=0,"",'Ark1'!Y759)</f>
        <v>13.0859375</v>
      </c>
      <c r="AF46" s="82">
        <f>+IF(G46=0,"",'Ark1'!Z759)</f>
        <v>8.7107661750949088</v>
      </c>
      <c r="AG46" s="73"/>
      <c r="AH46" s="156">
        <f>+IF(G46=0,"",'Ark1'!Z759)</f>
        <v>8.7107661750949088</v>
      </c>
      <c r="AI46" s="81">
        <f>+IF(G46=0,"",'Ark1'!AB759)</f>
        <v>2.1938306483906995</v>
      </c>
      <c r="AJ46" s="81">
        <f>+IF(G46=0,"",'Ark1'!AC759)</f>
        <v>52.904740742448041</v>
      </c>
      <c r="AK46" s="52"/>
      <c r="AL46" s="81">
        <f t="shared" si="9"/>
        <v>2.5565667011375406</v>
      </c>
      <c r="AM46" s="82">
        <f t="shared" si="11"/>
        <v>17.655172413793103</v>
      </c>
      <c r="AN46" s="47"/>
      <c r="AO46" s="4"/>
      <c r="AP46" s="58"/>
      <c r="AQ46" s="58"/>
      <c r="AR46" s="1"/>
      <c r="AS46" s="18"/>
    </row>
    <row r="47" spans="1:48" ht="15.6">
      <c r="A47" s="160">
        <f t="shared" si="12"/>
        <v>11</v>
      </c>
      <c r="B47" s="79">
        <f>+'Ark1'!C760</f>
        <v>2023</v>
      </c>
      <c r="C47" s="79">
        <f>+'Ark1'!J760</f>
        <v>171</v>
      </c>
      <c r="D47" s="80" t="str">
        <f>VLOOKUP(C47,RNR!$A$1:$B$26,2)</f>
        <v>Prima</v>
      </c>
      <c r="E47" s="79">
        <f>+IF(G47=0,"",'Ark1'!Q760)</f>
        <v>1</v>
      </c>
      <c r="F47" s="79"/>
      <c r="G47" s="523">
        <f>+'Ark1'!R760</f>
        <v>3</v>
      </c>
      <c r="H47" s="79"/>
      <c r="I47" s="177">
        <f>+IF(G47=0,"",'Ark1'!AG760)</f>
        <v>1.3844865984447898E-2</v>
      </c>
      <c r="J47" s="156"/>
      <c r="K47" s="177">
        <f>+'Ark1'!AH760</f>
        <v>0</v>
      </c>
      <c r="L47" s="156"/>
      <c r="M47" s="156">
        <f>+'Ark1'!U760</f>
        <v>15.1</v>
      </c>
      <c r="N47" s="156"/>
      <c r="O47" s="156"/>
      <c r="P47" s="521">
        <f>+'Ark1'!AI760</f>
        <v>0</v>
      </c>
      <c r="Q47" s="175"/>
      <c r="R47" s="92" t="str">
        <f>+IF(P47=0,"",'Ark1'!AJ760)</f>
        <v/>
      </c>
      <c r="S47" s="362"/>
      <c r="T47" s="1" t="str">
        <f>+IF(P47=0,"",'Ark1'!AK760)</f>
        <v/>
      </c>
      <c r="U47" s="111"/>
      <c r="V47" s="81">
        <f>+'Ark1'!S760</f>
        <v>5</v>
      </c>
      <c r="W47" s="79"/>
      <c r="X47" s="118"/>
      <c r="Y47" s="81">
        <f>+'Ark1'!T760</f>
        <v>4</v>
      </c>
      <c r="Z47" s="79"/>
      <c r="AA47" s="82">
        <f>+IF(G47=0,"",'Ark1'!V760)</f>
        <v>0</v>
      </c>
      <c r="AB47" s="82">
        <f>+IF(G47=0,"",'Ark1'!W760)</f>
        <v>0</v>
      </c>
      <c r="AC47" s="73"/>
      <c r="AD47" s="82">
        <f>+IF(G47=0,"",'Ark1'!X760)</f>
        <v>33.333333333333343</v>
      </c>
      <c r="AE47" s="82">
        <f>+IF(G47=0,"",'Ark1'!Y760)</f>
        <v>0</v>
      </c>
      <c r="AF47" s="82">
        <f>+IF(G47=0,"",'Ark1'!Z760)</f>
        <v>3.0099833886584855</v>
      </c>
      <c r="AG47" s="73"/>
      <c r="AH47" s="156">
        <f>+IF(G47=0,"",'Ark1'!Z760)</f>
        <v>3.0099833886584855</v>
      </c>
      <c r="AI47" s="81">
        <f>+IF(G47=0,"",'Ark1'!AB760)</f>
        <v>0.81649658092772603</v>
      </c>
      <c r="AJ47" s="81">
        <f>+IF(G47=0,"",'Ark1'!AC760)</f>
        <v>-16.275769175423012</v>
      </c>
      <c r="AK47" s="52"/>
      <c r="AL47" s="81">
        <f t="shared" si="9"/>
        <v>3.02</v>
      </c>
      <c r="AM47" s="82">
        <f t="shared" si="11"/>
        <v>3</v>
      </c>
      <c r="AN47" s="47"/>
      <c r="AO47" s="4"/>
      <c r="AP47" s="58"/>
      <c r="AQ47" s="58"/>
      <c r="AR47" s="1"/>
      <c r="AS47" s="18"/>
    </row>
    <row r="48" spans="1:48" ht="15.6">
      <c r="A48" s="160">
        <f t="shared" si="12"/>
        <v>12</v>
      </c>
      <c r="B48" s="79">
        <f>+'Ark1'!C761</f>
        <v>2023</v>
      </c>
      <c r="C48" s="79">
        <f>+'Ark1'!J761</f>
        <v>175</v>
      </c>
      <c r="D48" s="80" t="str">
        <f>VLOOKUP(C48,RNR!$A$1:$B$26,2)</f>
        <v>Ole Ringdal</v>
      </c>
      <c r="E48" s="79">
        <f>+IF(G48=0,"",'Ark1'!Q761)</f>
        <v>23</v>
      </c>
      <c r="F48" s="79"/>
      <c r="G48" s="523">
        <f>+'Ark1'!R761</f>
        <v>1828</v>
      </c>
      <c r="H48" s="79"/>
      <c r="I48" s="177">
        <f>+IF(G48=0,"",'Ark1'!AG761)</f>
        <v>6.2142971316066067</v>
      </c>
      <c r="J48" s="156"/>
      <c r="K48" s="177">
        <f>+'Ark1'!AH761</f>
        <v>0</v>
      </c>
      <c r="L48" s="156"/>
      <c r="M48" s="156">
        <f>+'Ark1'!U761</f>
        <v>11.123085339168497</v>
      </c>
      <c r="N48" s="156"/>
      <c r="O48" s="156"/>
      <c r="P48" s="521">
        <f>+'Ark1'!AI761</f>
        <v>0</v>
      </c>
      <c r="Q48" s="175"/>
      <c r="R48" s="92" t="str">
        <f>+IF(P48=0,"",'Ark1'!AJ761)</f>
        <v/>
      </c>
      <c r="S48" s="362"/>
      <c r="T48" s="1" t="str">
        <f>+IF(P48=0,"",'Ark1'!AK761)</f>
        <v/>
      </c>
      <c r="U48" s="111"/>
      <c r="V48" s="81">
        <f>+'Ark1'!S761</f>
        <v>4.477571115973741</v>
      </c>
      <c r="W48" s="79"/>
      <c r="X48" s="118"/>
      <c r="Y48" s="81">
        <f>+'Ark1'!T761</f>
        <v>4.5071115973741804</v>
      </c>
      <c r="Z48" s="79"/>
      <c r="AA48" s="82">
        <f>+IF(G48=0,"",'Ark1'!V761)</f>
        <v>0.71115973741794303</v>
      </c>
      <c r="AB48" s="82">
        <f>+IF(G48=0,"",'Ark1'!W761)</f>
        <v>0.60175054704595199</v>
      </c>
      <c r="AC48" s="73"/>
      <c r="AD48" s="82">
        <f>+IF(G48=0,"",'Ark1'!X761)</f>
        <v>26.859956236323843</v>
      </c>
      <c r="AE48" s="82">
        <f>+IF(G48=0,"",'Ark1'!Y761)</f>
        <v>9.4091903719912473</v>
      </c>
      <c r="AF48" s="82">
        <f>+IF(G48=0,"",'Ark1'!Z761)</f>
        <v>7.9341224200892189</v>
      </c>
      <c r="AG48" s="73"/>
      <c r="AH48" s="156">
        <f>+IF(G48=0,"",'Ark1'!Z761)</f>
        <v>7.9341224200892189</v>
      </c>
      <c r="AI48" s="81">
        <f>+IF(G48=0,"",'Ark1'!AB761)</f>
        <v>1.7927198309719301</v>
      </c>
      <c r="AJ48" s="81">
        <f>+IF(G48=0,"",'Ark1'!AC761)</f>
        <v>27.459429631684326</v>
      </c>
      <c r="AK48" s="52"/>
      <c r="AL48" s="81">
        <f t="shared" si="9"/>
        <v>2.4841783750763611</v>
      </c>
      <c r="AM48" s="82">
        <f t="shared" si="11"/>
        <v>79.478260869565219</v>
      </c>
      <c r="AN48" s="47"/>
      <c r="AO48" s="4"/>
      <c r="AP48" s="58"/>
      <c r="AQ48" s="58"/>
      <c r="AR48" s="1"/>
      <c r="AS48" s="18"/>
    </row>
    <row r="49" spans="1:45" ht="15.6">
      <c r="A49" s="160">
        <f t="shared" si="12"/>
        <v>13</v>
      </c>
      <c r="B49" s="79">
        <f>+'Ark1'!C762</f>
        <v>2023</v>
      </c>
      <c r="C49" s="79">
        <f>+'Ark1'!J762</f>
        <v>177</v>
      </c>
      <c r="D49" s="80" t="str">
        <f>VLOOKUP(C49,RNR!$A$1:$B$26,2)</f>
        <v>Slakthuset</v>
      </c>
      <c r="E49" s="79">
        <f>+IF(G49=0,"",'Ark1'!Q762)</f>
        <v>49</v>
      </c>
      <c r="F49" s="79"/>
      <c r="G49" s="523">
        <f>+'Ark1'!R762</f>
        <v>929</v>
      </c>
      <c r="H49" s="79"/>
      <c r="I49" s="177">
        <f>+IF(G49=0,"",'Ark1'!AG762)</f>
        <v>3.6615238949244944</v>
      </c>
      <c r="J49" s="156"/>
      <c r="K49" s="177">
        <f>+'Ark1'!AH762</f>
        <v>0.6458557588805165</v>
      </c>
      <c r="L49" s="156"/>
      <c r="M49" s="156">
        <f>+'Ark1'!U762</f>
        <v>12.896017222820236</v>
      </c>
      <c r="N49" s="156"/>
      <c r="O49" s="156"/>
      <c r="P49" s="521">
        <f>+'Ark1'!AI762</f>
        <v>0</v>
      </c>
      <c r="Q49" s="175"/>
      <c r="R49" s="92" t="str">
        <f>+IF(P49=0,"",'Ark1'!AJ762)</f>
        <v/>
      </c>
      <c r="S49" s="362"/>
      <c r="T49" s="1" t="str">
        <f>+IF(P49=0,"",'Ark1'!AK762)</f>
        <v/>
      </c>
      <c r="U49" s="111"/>
      <c r="V49" s="81">
        <f>+'Ark1'!S762</f>
        <v>5.034445640473626</v>
      </c>
      <c r="W49" s="79"/>
      <c r="X49" s="118"/>
      <c r="Y49" s="81">
        <f>+'Ark1'!T762</f>
        <v>4.1194833153928956</v>
      </c>
      <c r="Z49" s="79"/>
      <c r="AA49" s="82">
        <f>+IF(G49=0,"",'Ark1'!V762)</f>
        <v>1.291711517761033</v>
      </c>
      <c r="AB49" s="82">
        <f>+IF(G49=0,"",'Ark1'!W762)</f>
        <v>0.10764262648008611</v>
      </c>
      <c r="AC49" s="73"/>
      <c r="AD49" s="82">
        <f>+IF(G49=0,"",'Ark1'!X762)</f>
        <v>21.420882669537139</v>
      </c>
      <c r="AE49" s="82">
        <f>+IF(G49=0,"",'Ark1'!Y762)</f>
        <v>5.9203444564047345</v>
      </c>
      <c r="AF49" s="82">
        <f>+IF(G49=0,"",'Ark1'!Z762)</f>
        <v>5.5701974215548589</v>
      </c>
      <c r="AG49" s="73"/>
      <c r="AH49" s="156">
        <f>+IF(G49=0,"",'Ark1'!Z762)</f>
        <v>5.5701974215548589</v>
      </c>
      <c r="AI49" s="81">
        <f>+IF(G49=0,"",'Ark1'!AB762)</f>
        <v>1.383330465796609</v>
      </c>
      <c r="AJ49" s="81">
        <f>+IF(G49=0,"",'Ark1'!AC762)</f>
        <v>39.468850542928323</v>
      </c>
      <c r="AK49" s="52"/>
      <c r="AL49" s="81">
        <f t="shared" si="9"/>
        <v>2.5615565533461626</v>
      </c>
      <c r="AM49" s="82">
        <f t="shared" si="11"/>
        <v>18.959183673469386</v>
      </c>
      <c r="AN49" s="47"/>
      <c r="AO49" s="13"/>
      <c r="AP49" s="58"/>
      <c r="AQ49" s="58"/>
      <c r="AR49" s="1"/>
      <c r="AS49" s="18"/>
    </row>
    <row r="50" spans="1:45" ht="15.6">
      <c r="A50" s="160">
        <f t="shared" si="12"/>
        <v>14</v>
      </c>
      <c r="B50" s="79">
        <f>+'Ark1'!C763</f>
        <v>2023</v>
      </c>
      <c r="C50" s="79">
        <f>+'Ark1'!J763</f>
        <v>178</v>
      </c>
      <c r="D50" s="80" t="str">
        <f>VLOOKUP(C50,RNR!$A$1:$B$26,2)</f>
        <v>Røros</v>
      </c>
      <c r="E50" s="79">
        <f>+IF(G50=0,"",'Ark1'!Q763)</f>
        <v>16</v>
      </c>
      <c r="F50" s="79"/>
      <c r="G50" s="523">
        <f>+'Ark1'!R763</f>
        <v>530</v>
      </c>
      <c r="H50" s="79"/>
      <c r="I50" s="177">
        <f>+IF(G50=0,"",'Ark1'!AG763)</f>
        <v>1.8808540784744112</v>
      </c>
      <c r="J50" s="156"/>
      <c r="K50" s="177">
        <f>+'Ark1'!AH763</f>
        <v>12.830188679245282</v>
      </c>
      <c r="L50" s="156"/>
      <c r="M50" s="156">
        <f>+'Ark1'!U763</f>
        <v>11.611509433962269</v>
      </c>
      <c r="N50" s="156"/>
      <c r="O50" s="156"/>
      <c r="P50" s="521">
        <f>+'Ark1'!AI763</f>
        <v>0</v>
      </c>
      <c r="Q50" s="175"/>
      <c r="R50" s="92" t="str">
        <f>+IF(P50=0,"",'Ark1'!AJ763)</f>
        <v/>
      </c>
      <c r="S50" s="362"/>
      <c r="T50" s="1" t="str">
        <f>+IF(P50=0,"",'Ark1'!AK763)</f>
        <v/>
      </c>
      <c r="U50" s="111"/>
      <c r="V50" s="81">
        <f>+'Ark1'!S763</f>
        <v>4.9245283018867916</v>
      </c>
      <c r="W50" s="79"/>
      <c r="X50" s="118"/>
      <c r="Y50" s="81">
        <f>+'Ark1'!T763</f>
        <v>4.2471698113207532</v>
      </c>
      <c r="Z50" s="79"/>
      <c r="AA50" s="82">
        <f>+IF(G50=0,"",'Ark1'!V763)</f>
        <v>1.886792452830188</v>
      </c>
      <c r="AB50" s="82">
        <f>+IF(G50=0,"",'Ark1'!W763)</f>
        <v>0.3773584905660376</v>
      </c>
      <c r="AC50" s="73"/>
      <c r="AD50" s="82">
        <f>+IF(G50=0,"",'Ark1'!X763)</f>
        <v>23.773584905660393</v>
      </c>
      <c r="AE50" s="82">
        <f>+IF(G50=0,"",'Ark1'!Y763)</f>
        <v>6.9811320754716988</v>
      </c>
      <c r="AF50" s="82">
        <f>+IF(G50=0,"",'Ark1'!Z763)</f>
        <v>6.6738831717024816</v>
      </c>
      <c r="AG50" s="73"/>
      <c r="AH50" s="156">
        <f>+IF(G50=0,"",'Ark1'!Z763)</f>
        <v>6.6738831717024816</v>
      </c>
      <c r="AI50" s="81">
        <f>+IF(G50=0,"",'Ark1'!AB763)</f>
        <v>1.7658290878198071</v>
      </c>
      <c r="AJ50" s="81">
        <f>+IF(G50=0,"",'Ark1'!AC763)</f>
        <v>66.541979679416556</v>
      </c>
      <c r="AK50" s="52"/>
      <c r="AL50" s="81">
        <f t="shared" si="9"/>
        <v>2.3578927203065145</v>
      </c>
      <c r="AM50" s="82">
        <f t="shared" si="11"/>
        <v>33.125</v>
      </c>
      <c r="AN50" s="47"/>
      <c r="AO50" s="5"/>
      <c r="AP50" s="58"/>
      <c r="AQ50" s="58"/>
      <c r="AR50" s="1"/>
    </row>
    <row r="51" spans="1:45" ht="15.6">
      <c r="A51" s="160">
        <f t="shared" si="12"/>
        <v>15</v>
      </c>
      <c r="B51" s="79">
        <f>+'Ark1'!C764</f>
        <v>2023</v>
      </c>
      <c r="C51" s="79">
        <f>+'Ark1'!J764</f>
        <v>181</v>
      </c>
      <c r="D51" s="80" t="str">
        <f>VLOOKUP(C51,RNR!$A$1:$B$26,2)</f>
        <v>Horns</v>
      </c>
      <c r="E51" s="79">
        <f>+IF(G51=0,"",'Ark1'!Q764)</f>
        <v>25</v>
      </c>
      <c r="F51" s="79"/>
      <c r="G51" s="523">
        <f>+'Ark1'!R764</f>
        <v>815</v>
      </c>
      <c r="H51" s="79"/>
      <c r="I51" s="177">
        <f>+IF(G51=0,"",'Ark1'!AG764)</f>
        <v>3.4585575483401247</v>
      </c>
      <c r="J51" s="156"/>
      <c r="K51" s="177">
        <f>+'Ark1'!AH764</f>
        <v>0</v>
      </c>
      <c r="L51" s="156"/>
      <c r="M51" s="156">
        <f>+'Ark1'!U764</f>
        <v>13.885030674846622</v>
      </c>
      <c r="N51" s="156"/>
      <c r="O51" s="156"/>
      <c r="P51" s="521">
        <f>+'Ark1'!AI764</f>
        <v>0</v>
      </c>
      <c r="Q51" s="175"/>
      <c r="R51" s="92" t="str">
        <f>+IF(P51=0,"",'Ark1'!AJ764)</f>
        <v/>
      </c>
      <c r="S51" s="362"/>
      <c r="T51" s="1" t="str">
        <f>+IF(P51=0,"",'Ark1'!AK764)</f>
        <v/>
      </c>
      <c r="U51" s="111"/>
      <c r="V51" s="81">
        <f>+'Ark1'!S764</f>
        <v>5.4957055214723933</v>
      </c>
      <c r="W51" s="79"/>
      <c r="X51" s="118"/>
      <c r="Y51" s="81">
        <f>+'Ark1'!T764</f>
        <v>4.9006134969325155</v>
      </c>
      <c r="Z51" s="79"/>
      <c r="AA51" s="82">
        <f>+IF(G51=0,"",'Ark1'!V764)</f>
        <v>1.717791411042944</v>
      </c>
      <c r="AB51" s="82">
        <f>+IF(G51=0,"",'Ark1'!W764)</f>
        <v>1.1042944785276076</v>
      </c>
      <c r="AC51" s="73"/>
      <c r="AD51" s="82">
        <f>+IF(G51=0,"",'Ark1'!X764)</f>
        <v>38.895705521472408</v>
      </c>
      <c r="AE51" s="82">
        <f>+IF(G51=0,"",'Ark1'!Y764)</f>
        <v>12.392638036809815</v>
      </c>
      <c r="AF51" s="82">
        <f>+IF(G51=0,"",'Ark1'!Z764)</f>
        <v>7.6167797789822878</v>
      </c>
      <c r="AG51" s="73"/>
      <c r="AH51" s="156">
        <f>+IF(G51=0,"",'Ark1'!Z764)</f>
        <v>7.6167797789822878</v>
      </c>
      <c r="AI51" s="81">
        <f>+IF(G51=0,"",'Ark1'!AB764)</f>
        <v>1.8918454953359003</v>
      </c>
      <c r="AJ51" s="81">
        <f>+IF(G51=0,"",'Ark1'!AC764)</f>
        <v>33.945744127822927</v>
      </c>
      <c r="AK51" s="52"/>
      <c r="AL51" s="81">
        <f t="shared" si="9"/>
        <v>2.5265237776289338</v>
      </c>
      <c r="AM51" s="82">
        <f t="shared" si="11"/>
        <v>32.6</v>
      </c>
      <c r="AN51" s="47"/>
      <c r="AO51" s="13"/>
      <c r="AP51" s="58"/>
      <c r="AQ51" s="58"/>
      <c r="AR51" s="1"/>
      <c r="AS51" s="18"/>
    </row>
    <row r="52" spans="1:45" ht="15.6">
      <c r="A52" s="160">
        <f t="shared" si="12"/>
        <v>16</v>
      </c>
      <c r="B52" s="79">
        <f>+'Ark1'!C765</f>
        <v>2023</v>
      </c>
      <c r="C52" s="79">
        <f>+'Ark1'!J765</f>
        <v>262</v>
      </c>
      <c r="D52" s="80" t="str">
        <f>VLOOKUP(C52,RNR!$A$1:$B$26,2)</f>
        <v>Strilalam</v>
      </c>
      <c r="E52" s="79" t="str">
        <f>+IF(G52=0,"",'Ark1'!Q765)</f>
        <v/>
      </c>
      <c r="F52" s="79"/>
      <c r="G52" s="523">
        <f>+'Ark1'!R765</f>
        <v>0</v>
      </c>
      <c r="H52" s="79"/>
      <c r="I52" s="177" t="str">
        <f>+IF(G52=0,"",'Ark1'!AG765)</f>
        <v/>
      </c>
      <c r="J52" s="156"/>
      <c r="K52" s="177">
        <f>+'Ark1'!AH765</f>
        <v>0</v>
      </c>
      <c r="L52" s="156"/>
      <c r="M52" s="156">
        <f>+'Ark1'!U765</f>
        <v>0</v>
      </c>
      <c r="N52" s="156"/>
      <c r="O52" s="156"/>
      <c r="P52" s="521">
        <f>+'Ark1'!AI765</f>
        <v>0</v>
      </c>
      <c r="Q52" s="175"/>
      <c r="R52" s="92" t="str">
        <f>+IF(P52=0,"",'Ark1'!AJ765)</f>
        <v/>
      </c>
      <c r="S52" s="362"/>
      <c r="T52" s="1" t="str">
        <f>+IF(P52=0,"",'Ark1'!AK765)</f>
        <v/>
      </c>
      <c r="U52" s="111"/>
      <c r="V52" s="81">
        <f>+'Ark1'!S765</f>
        <v>0</v>
      </c>
      <c r="W52" s="79"/>
      <c r="X52" s="118"/>
      <c r="Y52" s="81">
        <f>+'Ark1'!T765</f>
        <v>0</v>
      </c>
      <c r="Z52" s="79"/>
      <c r="AA52" s="82" t="str">
        <f>+IF(G52=0,"",'Ark1'!V765)</f>
        <v/>
      </c>
      <c r="AB52" s="82" t="str">
        <f>+IF(G52=0,"",'Ark1'!W765)</f>
        <v/>
      </c>
      <c r="AC52" s="73"/>
      <c r="AD52" s="82" t="str">
        <f>+IF(G52=0,"",'Ark1'!X765)</f>
        <v/>
      </c>
      <c r="AE52" s="82" t="str">
        <f>+IF(G52=0,"",'Ark1'!Y765)</f>
        <v/>
      </c>
      <c r="AF52" s="82" t="str">
        <f>+IF(G52=0,"",'Ark1'!Z765)</f>
        <v/>
      </c>
      <c r="AG52" s="73"/>
      <c r="AH52" s="156" t="str">
        <f>+IF(G52=0,"",'Ark1'!Z765)</f>
        <v/>
      </c>
      <c r="AI52" s="81" t="str">
        <f>+IF(G52=0,"",'Ark1'!AB765)</f>
        <v/>
      </c>
      <c r="AJ52" s="81" t="str">
        <f>+IF(G52=0,"",'Ark1'!AC765)</f>
        <v/>
      </c>
      <c r="AK52" s="52"/>
      <c r="AL52" s="81" t="str">
        <f t="shared" si="9"/>
        <v/>
      </c>
      <c r="AM52" s="82" t="str">
        <f t="shared" si="11"/>
        <v/>
      </c>
      <c r="AN52" s="47"/>
      <c r="AO52" s="13"/>
      <c r="AP52" s="58"/>
      <c r="AQ52" s="58"/>
      <c r="AR52" s="1"/>
    </row>
    <row r="53" spans="1:45" ht="15.6">
      <c r="A53" s="160">
        <f t="shared" si="12"/>
        <v>17</v>
      </c>
      <c r="B53" s="79">
        <f>+'Ark1'!C766</f>
        <v>2023</v>
      </c>
      <c r="C53" s="79">
        <f>+'Ark1'!J766</f>
        <v>267</v>
      </c>
      <c r="D53" s="80" t="str">
        <f>VLOOKUP(C53,RNR!$A$1:$B$26,2)</f>
        <v>Dalpro</v>
      </c>
      <c r="E53" s="79" t="str">
        <f>+IF(G53=0,"",'Ark1'!Q766)</f>
        <v/>
      </c>
      <c r="F53" s="79"/>
      <c r="G53" s="523">
        <f>+'Ark1'!R766</f>
        <v>0</v>
      </c>
      <c r="H53" s="79"/>
      <c r="I53" s="177" t="str">
        <f>+IF(G53=0,"",'Ark1'!AG766)</f>
        <v/>
      </c>
      <c r="J53" s="156"/>
      <c r="K53" s="177">
        <f>+'Ark1'!AH766</f>
        <v>0</v>
      </c>
      <c r="L53" s="156"/>
      <c r="M53" s="156">
        <f>+'Ark1'!U766</f>
        <v>0</v>
      </c>
      <c r="N53" s="156"/>
      <c r="O53" s="156"/>
      <c r="P53" s="521">
        <f>+'Ark1'!AI766</f>
        <v>0</v>
      </c>
      <c r="Q53" s="175"/>
      <c r="R53" s="92" t="str">
        <f>+IF(P53=0,"",'Ark1'!AJ766)</f>
        <v/>
      </c>
      <c r="S53" s="362"/>
      <c r="T53" s="1" t="str">
        <f>+IF(P53=0,"",'Ark1'!AK766)</f>
        <v/>
      </c>
      <c r="U53" s="111"/>
      <c r="V53" s="81">
        <f>+'Ark1'!S766</f>
        <v>0</v>
      </c>
      <c r="W53" s="79"/>
      <c r="X53" s="118"/>
      <c r="Y53" s="81">
        <f>+'Ark1'!T766</f>
        <v>0</v>
      </c>
      <c r="Z53" s="79"/>
      <c r="AA53" s="82" t="str">
        <f>+IF(G53=0,"",'Ark1'!V766)</f>
        <v/>
      </c>
      <c r="AB53" s="82" t="str">
        <f>+IF(G53=0,"",'Ark1'!W766)</f>
        <v/>
      </c>
      <c r="AC53" s="73"/>
      <c r="AD53" s="82" t="str">
        <f>+IF(G53=0,"",'Ark1'!X766)</f>
        <v/>
      </c>
      <c r="AE53" s="82" t="str">
        <f>+IF(G53=0,"",'Ark1'!Y766)</f>
        <v/>
      </c>
      <c r="AF53" s="82" t="str">
        <f>+IF(G53=0,"",'Ark1'!Z766)</f>
        <v/>
      </c>
      <c r="AG53" s="73"/>
      <c r="AH53" s="156" t="str">
        <f>+IF(G53=0,"",'Ark1'!Z766)</f>
        <v/>
      </c>
      <c r="AI53" s="81" t="str">
        <f>+IF(G53=0,"",'Ark1'!AB766)</f>
        <v/>
      </c>
      <c r="AJ53" s="81" t="str">
        <f>+IF(G53=0,"",'Ark1'!AC766)</f>
        <v/>
      </c>
      <c r="AK53" s="52"/>
      <c r="AL53" s="81" t="str">
        <f t="shared" si="9"/>
        <v/>
      </c>
      <c r="AM53" s="82" t="str">
        <f t="shared" si="11"/>
        <v/>
      </c>
      <c r="AN53" s="47"/>
      <c r="AO53" s="2"/>
      <c r="AP53" s="58"/>
      <c r="AQ53" s="58"/>
      <c r="AR53" s="1"/>
    </row>
    <row r="54" spans="1:45" ht="15.6">
      <c r="A54" s="160">
        <f t="shared" si="12"/>
        <v>18</v>
      </c>
      <c r="B54" s="79">
        <f>+'Ark1'!C767</f>
        <v>2023</v>
      </c>
      <c r="C54" s="79">
        <f>+'Ark1'!J767</f>
        <v>309</v>
      </c>
      <c r="D54" s="80" t="str">
        <f>VLOOKUP(C54,RNR!$A$1:$B$26,2)</f>
        <v>Malvik</v>
      </c>
      <c r="E54" s="79">
        <f>+IF(G54=0,"",'Ark1'!Q767)</f>
        <v>69</v>
      </c>
      <c r="F54" s="79"/>
      <c r="G54" s="523">
        <f>+'Ark1'!R767</f>
        <v>1182</v>
      </c>
      <c r="H54" s="79"/>
      <c r="I54" s="177">
        <f>+IF(G54=0,"",'Ark1'!AG767)</f>
        <v>4.1560881804881529</v>
      </c>
      <c r="J54" s="156"/>
      <c r="K54" s="177">
        <f>+'Ark1'!AH767</f>
        <v>8.4602368866328256E-2</v>
      </c>
      <c r="L54" s="156"/>
      <c r="M54" s="156">
        <f>+'Ark1'!U767</f>
        <v>11.504737732656523</v>
      </c>
      <c r="N54" s="156"/>
      <c r="O54" s="156"/>
      <c r="P54" s="521">
        <f>+'Ark1'!AI767</f>
        <v>0</v>
      </c>
      <c r="Q54" s="175"/>
      <c r="R54" s="92" t="str">
        <f>+IF(P54=0,"",'Ark1'!AJ767)</f>
        <v/>
      </c>
      <c r="S54" s="362"/>
      <c r="T54" s="1" t="str">
        <f>+IF(P54=0,"",'Ark1'!AK767)</f>
        <v/>
      </c>
      <c r="U54" s="111"/>
      <c r="V54" s="81">
        <f>+'Ark1'!S767</f>
        <v>6.187817258883249</v>
      </c>
      <c r="W54" s="79"/>
      <c r="X54" s="118"/>
      <c r="Y54" s="81">
        <f>+'Ark1'!T767</f>
        <v>4.9060913705583742</v>
      </c>
      <c r="Z54" s="79"/>
      <c r="AA54" s="82">
        <f>+IF(G54=0,"",'Ark1'!V767)</f>
        <v>0.59221658206429773</v>
      </c>
      <c r="AB54" s="82">
        <f>+IF(G54=0,"",'Ark1'!W767)</f>
        <v>2.6226734348561762</v>
      </c>
      <c r="AC54" s="73"/>
      <c r="AD54" s="82">
        <f>+IF(G54=0,"",'Ark1'!X767)</f>
        <v>21.235194585448394</v>
      </c>
      <c r="AE54" s="82">
        <f>+IF(G54=0,"",'Ark1'!Y767)</f>
        <v>10.744500846023691</v>
      </c>
      <c r="AF54" s="82">
        <f>+IF(G54=0,"",'Ark1'!Z767)</f>
        <v>7.2655989763071283</v>
      </c>
      <c r="AG54" s="73"/>
      <c r="AH54" s="156">
        <f>+IF(G54=0,"",'Ark1'!Z767)</f>
        <v>7.2655989763071283</v>
      </c>
      <c r="AI54" s="81">
        <f>+IF(G54=0,"",'Ark1'!AB767)</f>
        <v>2.1864403195237769</v>
      </c>
      <c r="AJ54" s="81">
        <f>+IF(G54=0,"",'Ark1'!AC767)</f>
        <v>25.0603212689396</v>
      </c>
      <c r="AK54" s="52"/>
      <c r="AL54" s="81">
        <f t="shared" si="9"/>
        <v>1.8592562209461319</v>
      </c>
      <c r="AM54" s="82">
        <f t="shared" si="11"/>
        <v>17.130434782608695</v>
      </c>
      <c r="AN54" s="47"/>
      <c r="AO54" s="4"/>
      <c r="AP54" s="58"/>
      <c r="AQ54" s="58"/>
      <c r="AR54" s="1"/>
    </row>
    <row r="55" spans="1:45" ht="15.6">
      <c r="A55" s="160">
        <f t="shared" si="12"/>
        <v>19</v>
      </c>
      <c r="B55" s="79">
        <f>+'Ark1'!C768</f>
        <v>2023</v>
      </c>
      <c r="C55" s="79">
        <f>+'Ark1'!J768</f>
        <v>470</v>
      </c>
      <c r="D55" s="80" t="str">
        <f>VLOOKUP(C55,RNR!$A$1:$B$26,2)</f>
        <v>Jens Eide</v>
      </c>
      <c r="E55" s="79">
        <f>+IF(G55=0,"",'Ark1'!Q768)</f>
        <v>30</v>
      </c>
      <c r="F55" s="79"/>
      <c r="G55" s="523">
        <f>+'Ark1'!R768</f>
        <v>1014</v>
      </c>
      <c r="H55" s="79"/>
      <c r="I55" s="177">
        <f>+IF(G55=0,"",'Ark1'!AG768)</f>
        <v>2.8872199661916298</v>
      </c>
      <c r="J55" s="156"/>
      <c r="K55" s="177">
        <f>+'Ark1'!AH768</f>
        <v>3.3530571992110452</v>
      </c>
      <c r="L55" s="156"/>
      <c r="M55" s="156">
        <f>+'Ark1'!U768</f>
        <v>9.3164694280078884</v>
      </c>
      <c r="N55" s="156"/>
      <c r="O55" s="156"/>
      <c r="P55" s="521">
        <f>+'Ark1'!AI768</f>
        <v>0</v>
      </c>
      <c r="Q55" s="175"/>
      <c r="R55" s="92" t="str">
        <f>+IF(P55=0,"",'Ark1'!AJ768)</f>
        <v/>
      </c>
      <c r="S55" s="362"/>
      <c r="T55" s="1" t="str">
        <f>+IF(P55=0,"",'Ark1'!AK768)</f>
        <v/>
      </c>
      <c r="U55" s="111"/>
      <c r="V55" s="81">
        <f>+'Ark1'!S768</f>
        <v>6.6962524654832363</v>
      </c>
      <c r="W55" s="79"/>
      <c r="X55" s="118"/>
      <c r="Y55" s="81">
        <f>+'Ark1'!T768</f>
        <v>5.0295857988165684</v>
      </c>
      <c r="Z55" s="79"/>
      <c r="AA55" s="82">
        <f>+IF(G55=0,"",'Ark1'!V768)</f>
        <v>0.98619329388560162</v>
      </c>
      <c r="AB55" s="82">
        <f>+IF(G55=0,"",'Ark1'!W768)</f>
        <v>0.49309664694280081</v>
      </c>
      <c r="AC55" s="73"/>
      <c r="AD55" s="82">
        <f>+IF(G55=0,"",'Ark1'!X768)</f>
        <v>16.666666666666671</v>
      </c>
      <c r="AE55" s="82">
        <f>+IF(G55=0,"",'Ark1'!Y768)</f>
        <v>6.7061143984220903</v>
      </c>
      <c r="AF55" s="82">
        <f>+IF(G55=0,"",'Ark1'!Z768)</f>
        <v>6.9387610772054096</v>
      </c>
      <c r="AG55" s="73"/>
      <c r="AH55" s="156">
        <f>+IF(G55=0,"",'Ark1'!Z768)</f>
        <v>6.9387610772054096</v>
      </c>
      <c r="AI55" s="81">
        <f>+IF(G55=0,"",'Ark1'!AB768)</f>
        <v>1.2775996145831203</v>
      </c>
      <c r="AJ55" s="81">
        <f>+IF(G55=0,"",'Ark1'!AC768)</f>
        <v>16.741555566547461</v>
      </c>
      <c r="AK55" s="52"/>
      <c r="AL55" s="81">
        <f t="shared" si="9"/>
        <v>1.3912960235640643</v>
      </c>
      <c r="AM55" s="82">
        <f t="shared" si="11"/>
        <v>33.799999999999997</v>
      </c>
      <c r="AN55" s="47"/>
      <c r="AO55" s="4"/>
      <c r="AP55" s="58"/>
      <c r="AQ55" s="58"/>
      <c r="AR55" s="1"/>
      <c r="AS55" s="4"/>
    </row>
    <row r="56" spans="1:45" ht="15.6">
      <c r="A56" s="160">
        <f t="shared" si="12"/>
        <v>20</v>
      </c>
      <c r="B56" s="79">
        <f>+'Ark1'!C769</f>
        <v>2023</v>
      </c>
      <c r="C56" s="79">
        <f>+'Ark1'!J769</f>
        <v>629</v>
      </c>
      <c r="D56" s="80" t="str">
        <f>VLOOKUP(C56,RNR!$A$1:$B$26,2)</f>
        <v>Bø</v>
      </c>
      <c r="E56" s="79">
        <f>+IF(G56=0,"",'Ark1'!Q769)</f>
        <v>4</v>
      </c>
      <c r="F56" s="79"/>
      <c r="G56" s="523">
        <f>+'Ark1'!R769</f>
        <v>192</v>
      </c>
      <c r="H56" s="79"/>
      <c r="I56" s="177">
        <f>+IF(G56=0,"",'Ark1'!AG769)</f>
        <v>1.239375287861658</v>
      </c>
      <c r="J56" s="156"/>
      <c r="K56" s="177">
        <f>+'Ark1'!AH769</f>
        <v>0</v>
      </c>
      <c r="L56" s="156"/>
      <c r="M56" s="156">
        <f>+'Ark1'!U769</f>
        <v>21.120833333333341</v>
      </c>
      <c r="N56" s="156"/>
      <c r="O56" s="156"/>
      <c r="P56" s="521">
        <f>+'Ark1'!AI769</f>
        <v>0</v>
      </c>
      <c r="Q56" s="175"/>
      <c r="R56" s="92" t="str">
        <f>+IF(P56=0,"",'Ark1'!AJ769)</f>
        <v/>
      </c>
      <c r="S56" s="362"/>
      <c r="T56" s="1" t="str">
        <f>+IF(P56=0,"",'Ark1'!AK769)</f>
        <v/>
      </c>
      <c r="U56" s="111"/>
      <c r="V56" s="81">
        <f>+'Ark1'!S769</f>
        <v>6.09375</v>
      </c>
      <c r="W56" s="79"/>
      <c r="X56" s="118"/>
      <c r="Y56" s="81">
        <f>+'Ark1'!T769</f>
        <v>6.09375</v>
      </c>
      <c r="Z56" s="79"/>
      <c r="AA56" s="82">
        <f>+IF(G56=0,"",'Ark1'!V769)</f>
        <v>4.1666666666666679</v>
      </c>
      <c r="AB56" s="82">
        <f>+IF(G56=0,"",'Ark1'!W769)</f>
        <v>6.25</v>
      </c>
      <c r="AC56" s="73"/>
      <c r="AD56" s="82">
        <f>+IF(G56=0,"",'Ark1'!X769)</f>
        <v>77.083333333333314</v>
      </c>
      <c r="AE56" s="82">
        <f>+IF(G56=0,"",'Ark1'!Y769)</f>
        <v>44.791666666666657</v>
      </c>
      <c r="AF56" s="82">
        <f>+IF(G56=0,"",'Ark1'!Z769)</f>
        <v>6.5131504260397808</v>
      </c>
      <c r="AG56" s="73"/>
      <c r="AH56" s="156">
        <f>+IF(G56=0,"",'Ark1'!Z769)</f>
        <v>6.5131504260397808</v>
      </c>
      <c r="AI56" s="81">
        <f>+IF(G56=0,"",'Ark1'!AB769)</f>
        <v>2.3366559304912657</v>
      </c>
      <c r="AJ56" s="81">
        <f>+IF(G56=0,"",'Ark1'!AC769)</f>
        <v>57.65014752439189</v>
      </c>
      <c r="AK56" s="52"/>
      <c r="AL56" s="81">
        <f t="shared" si="9"/>
        <v>3.4659829059829073</v>
      </c>
      <c r="AM56" s="82">
        <f t="shared" si="11"/>
        <v>48</v>
      </c>
      <c r="AN56" s="47"/>
      <c r="AO56" s="4"/>
      <c r="AP56" s="58"/>
      <c r="AQ56" s="58"/>
      <c r="AR56" s="1"/>
      <c r="AS56" s="5"/>
    </row>
    <row r="57" spans="1:45" ht="15.6">
      <c r="A57" s="160">
        <f t="shared" si="12"/>
        <v>21</v>
      </c>
      <c r="B57" s="79">
        <f>+'Ark1'!C770</f>
        <v>2023</v>
      </c>
      <c r="C57" s="79">
        <f>+'Ark1'!J770</f>
        <v>643</v>
      </c>
      <c r="D57" s="80" t="str">
        <f>VLOOKUP(C57,RNR!$A$1:$B$26,2)</f>
        <v>Bjerka</v>
      </c>
      <c r="E57" s="79">
        <f>+IF(G57=0,"",'Ark1'!Q770)</f>
        <v>21</v>
      </c>
      <c r="F57" s="79"/>
      <c r="G57" s="523">
        <f>+'Ark1'!R770</f>
        <v>747</v>
      </c>
      <c r="H57" s="79"/>
      <c r="I57" s="177">
        <f>+IF(G57=0,"",'Ark1'!AG770)</f>
        <v>3.0286331999886325</v>
      </c>
      <c r="J57" s="156"/>
      <c r="K57" s="177">
        <f>+'Ark1'!AH770</f>
        <v>0</v>
      </c>
      <c r="L57" s="156"/>
      <c r="M57" s="156">
        <f>+'Ark1'!U770</f>
        <v>13.265863453815269</v>
      </c>
      <c r="N57" s="156"/>
      <c r="O57" s="156"/>
      <c r="P57" s="521">
        <f>+'Ark1'!AI770</f>
        <v>0</v>
      </c>
      <c r="Q57" s="175"/>
      <c r="R57" s="92" t="str">
        <f>+IF(P57=0,"",'Ark1'!AJ770)</f>
        <v/>
      </c>
      <c r="S57" s="362"/>
      <c r="T57" s="1" t="str">
        <f>+IF(P57=0,"",'Ark1'!AK770)</f>
        <v/>
      </c>
      <c r="U57" s="111"/>
      <c r="V57" s="81">
        <f>+'Ark1'!S770</f>
        <v>4.6224899598393563</v>
      </c>
      <c r="W57" s="79"/>
      <c r="X57" s="118"/>
      <c r="Y57" s="81">
        <f>+'Ark1'!T770</f>
        <v>4.4658634538152624</v>
      </c>
      <c r="Z57" s="79"/>
      <c r="AA57" s="82">
        <f>+IF(G57=0,"",'Ark1'!V770)</f>
        <v>0.93708165997322646</v>
      </c>
      <c r="AB57" s="82">
        <f>+IF(G57=0,"",'Ark1'!W770)</f>
        <v>0.8032128514056226</v>
      </c>
      <c r="AC57" s="73"/>
      <c r="AD57" s="82">
        <f>+IF(G57=0,"",'Ark1'!X770)</f>
        <v>30.120481927710841</v>
      </c>
      <c r="AE57" s="82">
        <f>+IF(G57=0,"",'Ark1'!Y770)</f>
        <v>11.111111111111112</v>
      </c>
      <c r="AF57" s="82">
        <f>+IF(G57=0,"",'Ark1'!Z770)</f>
        <v>6.9412797679315918</v>
      </c>
      <c r="AG57" s="73"/>
      <c r="AH57" s="156">
        <f>+IF(G57=0,"",'Ark1'!Z770)</f>
        <v>6.9412797679315918</v>
      </c>
      <c r="AI57" s="81">
        <f>+IF(G57=0,"",'Ark1'!AB770)</f>
        <v>1.8605606955531095</v>
      </c>
      <c r="AJ57" s="81">
        <f>+IF(G57=0,"",'Ark1'!AC770)</f>
        <v>13.27162408655378</v>
      </c>
      <c r="AK57" s="52"/>
      <c r="AL57" s="81">
        <f t="shared" si="9"/>
        <v>2.8698523023457887</v>
      </c>
      <c r="AM57" s="82">
        <f t="shared" si="11"/>
        <v>35.571428571428569</v>
      </c>
      <c r="AN57" s="47"/>
      <c r="AO57" s="4"/>
      <c r="AP57" s="58"/>
      <c r="AQ57" s="58"/>
      <c r="AR57" s="1"/>
      <c r="AS57" s="5"/>
    </row>
    <row r="58" spans="1:45" ht="15.6">
      <c r="A58" s="160">
        <f t="shared" si="12"/>
        <v>22</v>
      </c>
      <c r="B58" s="79">
        <f>+'Ark1'!C771</f>
        <v>2023</v>
      </c>
      <c r="C58" s="79">
        <f>+'Ark1'!J771</f>
        <v>704</v>
      </c>
      <c r="D58" s="80" t="str">
        <f>VLOOKUP(C58,RNR!$A$1:$B$26,2)</f>
        <v>Øre Vilt</v>
      </c>
      <c r="E58" s="79" t="str">
        <f>+IF(G58=0,"",'Ark1'!Q771)</f>
        <v/>
      </c>
      <c r="F58" s="79"/>
      <c r="G58" s="523">
        <f>+'Ark1'!R771</f>
        <v>0</v>
      </c>
      <c r="H58" s="79"/>
      <c r="I58" s="177" t="str">
        <f>+IF(G58=0,"",'Ark1'!AG771)</f>
        <v/>
      </c>
      <c r="J58" s="156"/>
      <c r="K58" s="177">
        <f>+'Ark1'!AH771</f>
        <v>0</v>
      </c>
      <c r="L58" s="156"/>
      <c r="M58" s="156">
        <f>+'Ark1'!U771</f>
        <v>0</v>
      </c>
      <c r="N58" s="156"/>
      <c r="O58" s="156"/>
      <c r="P58" s="521">
        <f>+'Ark1'!AI771</f>
        <v>0</v>
      </c>
      <c r="Q58" s="175"/>
      <c r="R58" s="92" t="str">
        <f>+IF(P58=0,"",'Ark1'!AJ771)</f>
        <v/>
      </c>
      <c r="S58" s="362"/>
      <c r="T58" s="1" t="str">
        <f>+IF(P58=0,"",'Ark1'!AK771)</f>
        <v/>
      </c>
      <c r="U58" s="111"/>
      <c r="V58" s="81">
        <f>+'Ark1'!S771</f>
        <v>0</v>
      </c>
      <c r="W58" s="79"/>
      <c r="X58" s="118"/>
      <c r="Y58" s="81">
        <f>+'Ark1'!T771</f>
        <v>0</v>
      </c>
      <c r="Z58" s="79"/>
      <c r="AA58" s="82" t="str">
        <f>+IF(G58=0,"",'Ark1'!V771)</f>
        <v/>
      </c>
      <c r="AB58" s="82" t="str">
        <f>+IF(G58=0,"",'Ark1'!W771)</f>
        <v/>
      </c>
      <c r="AC58" s="73"/>
      <c r="AD58" s="82" t="str">
        <f>+IF(G58=0,"",'Ark1'!X771)</f>
        <v/>
      </c>
      <c r="AE58" s="82" t="str">
        <f>+IF(G58=0,"",'Ark1'!Y771)</f>
        <v/>
      </c>
      <c r="AF58" s="82" t="str">
        <f>+IF(G58=0,"",'Ark1'!Z771)</f>
        <v/>
      </c>
      <c r="AG58" s="73"/>
      <c r="AH58" s="156" t="str">
        <f>+IF(G58=0,"",'Ark1'!Z771)</f>
        <v/>
      </c>
      <c r="AI58" s="81" t="str">
        <f>+IF(G58=0,"",'Ark1'!AB771)</f>
        <v/>
      </c>
      <c r="AJ58" s="81" t="str">
        <f>+IF(G58=0,"",'Ark1'!AC771)</f>
        <v/>
      </c>
      <c r="AK58" s="52"/>
      <c r="AL58" s="81" t="str">
        <f t="shared" si="9"/>
        <v/>
      </c>
      <c r="AM58" s="82" t="str">
        <f t="shared" si="11"/>
        <v/>
      </c>
      <c r="AN58" s="47"/>
      <c r="AO58" s="4"/>
      <c r="AP58" s="58"/>
      <c r="AQ58" s="58"/>
      <c r="AR58" s="1"/>
      <c r="AS58" s="5"/>
    </row>
    <row r="59" spans="1:45" ht="15.6">
      <c r="A59" s="160">
        <f t="shared" si="12"/>
        <v>23</v>
      </c>
      <c r="B59" s="79">
        <f>+'Ark1'!C772</f>
        <v>2023</v>
      </c>
      <c r="C59" s="79">
        <f>+'Ark1'!J772</f>
        <v>802</v>
      </c>
      <c r="D59" s="80" t="str">
        <f>VLOOKUP(C59,RNR!$A$1:$B$26,2)</f>
        <v>Karasjok</v>
      </c>
      <c r="E59" s="79" t="str">
        <f>+IF(G59=0,"",'Ark1'!Q772)</f>
        <v/>
      </c>
      <c r="F59" s="79"/>
      <c r="G59" s="523">
        <f>+'Ark1'!R772</f>
        <v>0</v>
      </c>
      <c r="H59" s="79"/>
      <c r="I59" s="177" t="str">
        <f>+IF(G59=0,"",'Ark1'!AG772)</f>
        <v/>
      </c>
      <c r="J59" s="156"/>
      <c r="K59" s="177">
        <f>+'Ark1'!AH772</f>
        <v>0</v>
      </c>
      <c r="L59" s="156"/>
      <c r="M59" s="156">
        <f>+'Ark1'!U772</f>
        <v>0</v>
      </c>
      <c r="N59" s="156"/>
      <c r="O59" s="156"/>
      <c r="P59" s="521">
        <f>+'Ark1'!AI772</f>
        <v>0</v>
      </c>
      <c r="Q59" s="175"/>
      <c r="R59" s="92" t="str">
        <f>+IF(P59=0,"",'Ark1'!AJ772)</f>
        <v/>
      </c>
      <c r="S59" s="362"/>
      <c r="T59" s="1" t="str">
        <f>+IF(P59=0,"",'Ark1'!AK772)</f>
        <v/>
      </c>
      <c r="U59" s="111"/>
      <c r="V59" s="81">
        <f>+'Ark1'!S772</f>
        <v>0</v>
      </c>
      <c r="W59" s="79"/>
      <c r="X59" s="118"/>
      <c r="Y59" s="81">
        <f>+'Ark1'!T772</f>
        <v>0</v>
      </c>
      <c r="Z59" s="79"/>
      <c r="AA59" s="82" t="str">
        <f>+IF(G59=0,"",'Ark1'!V772)</f>
        <v/>
      </c>
      <c r="AB59" s="82" t="str">
        <f>+IF(G59=0,"",'Ark1'!W772)</f>
        <v/>
      </c>
      <c r="AC59" s="73"/>
      <c r="AD59" s="82" t="str">
        <f>+IF(G59=0,"",'Ark1'!X772)</f>
        <v/>
      </c>
      <c r="AE59" s="82" t="str">
        <f>+IF(G59=0,"",'Ark1'!Y772)</f>
        <v/>
      </c>
      <c r="AF59" s="82" t="str">
        <f>+IF(G59=0,"",'Ark1'!Z772)</f>
        <v/>
      </c>
      <c r="AG59" s="73"/>
      <c r="AH59" s="156" t="str">
        <f>+IF(G59=0,"",'Ark1'!Z772)</f>
        <v/>
      </c>
      <c r="AI59" s="81" t="str">
        <f>+IF(G59=0,"",'Ark1'!AB772)</f>
        <v/>
      </c>
      <c r="AJ59" s="81" t="str">
        <f>+IF(G59=0,"",'Ark1'!AC772)</f>
        <v/>
      </c>
      <c r="AK59" s="52"/>
      <c r="AL59" s="81" t="str">
        <f t="shared" si="9"/>
        <v/>
      </c>
      <c r="AM59" s="82" t="str">
        <f t="shared" si="11"/>
        <v/>
      </c>
      <c r="AN59" s="47"/>
      <c r="AO59" s="4"/>
      <c r="AP59" s="58"/>
      <c r="AQ59" s="58"/>
      <c r="AR59" s="1"/>
      <c r="AS59" s="5"/>
    </row>
    <row r="60" spans="1:45" ht="15.6">
      <c r="A60" s="160"/>
      <c r="B60" s="47"/>
      <c r="C60" s="47"/>
      <c r="D60" s="47"/>
      <c r="E60" s="47"/>
      <c r="F60" s="47"/>
      <c r="G60" s="336"/>
      <c r="H60" s="47"/>
      <c r="I60" s="90"/>
      <c r="J60" s="90"/>
      <c r="K60" s="90"/>
      <c r="L60" s="90"/>
      <c r="M60" s="90"/>
      <c r="N60" s="90"/>
      <c r="O60" s="90"/>
      <c r="P60" s="336"/>
      <c r="Q60" s="90"/>
      <c r="R60" s="368"/>
      <c r="S60" s="362"/>
      <c r="T60" s="362"/>
      <c r="U60" s="362"/>
      <c r="V60" s="47"/>
      <c r="W60" s="47"/>
      <c r="X60" s="118"/>
      <c r="Y60" s="47"/>
      <c r="Z60" s="47"/>
      <c r="AA60" s="71"/>
      <c r="AB60" s="71"/>
      <c r="AC60" s="73"/>
      <c r="AD60" s="47"/>
      <c r="AE60" s="47"/>
      <c r="AF60" s="71"/>
      <c r="AG60" s="73"/>
      <c r="AH60" s="90"/>
      <c r="AI60" s="47"/>
      <c r="AJ60" s="47"/>
      <c r="AK60" s="52"/>
      <c r="AL60" s="47"/>
      <c r="AM60" s="71"/>
      <c r="AN60" s="47"/>
      <c r="AO60" s="4"/>
      <c r="AP60" s="58"/>
      <c r="AQ60" s="58"/>
      <c r="AR60" s="1"/>
      <c r="AS60" s="5"/>
    </row>
    <row r="61" spans="1:45" ht="15.6">
      <c r="A61" s="160"/>
      <c r="B61" s="47"/>
      <c r="C61" s="47"/>
      <c r="D61" s="47"/>
      <c r="E61" s="47"/>
      <c r="F61" s="47"/>
      <c r="G61" s="336"/>
      <c r="H61" s="47"/>
      <c r="I61" s="90"/>
      <c r="J61" s="90"/>
      <c r="K61" s="90"/>
      <c r="L61" s="90"/>
      <c r="M61" s="90"/>
      <c r="N61" s="90"/>
      <c r="O61" s="90"/>
      <c r="P61" s="336"/>
      <c r="Q61" s="90"/>
      <c r="R61" s="368"/>
      <c r="S61" s="362"/>
      <c r="T61" s="362"/>
      <c r="U61" s="362"/>
      <c r="V61" s="47"/>
      <c r="W61" s="47"/>
      <c r="X61" s="47"/>
      <c r="Y61" s="47"/>
      <c r="Z61" s="47"/>
      <c r="AA61" s="71"/>
      <c r="AB61" s="71"/>
      <c r="AC61" s="73"/>
      <c r="AD61" s="47"/>
      <c r="AE61" s="47"/>
      <c r="AF61" s="71"/>
      <c r="AG61" s="71"/>
      <c r="AH61" s="90"/>
      <c r="AI61" s="47"/>
      <c r="AJ61" s="47"/>
      <c r="AK61" s="52"/>
      <c r="AL61" s="47"/>
      <c r="AM61" s="71"/>
      <c r="AN61" s="47"/>
      <c r="AO61" s="4"/>
      <c r="AP61" s="58"/>
      <c r="AQ61" s="58"/>
      <c r="AR61" s="1"/>
      <c r="AS61" s="5"/>
    </row>
    <row r="62" spans="1:45" ht="15.6">
      <c r="A62"/>
      <c r="M62" s="58"/>
      <c r="N62" s="58"/>
      <c r="O62" s="58"/>
      <c r="Y62" s="3"/>
      <c r="Z62" s="3"/>
      <c r="AA62" s="16"/>
      <c r="AB62" s="16"/>
      <c r="AC62" s="16"/>
      <c r="AD62" s="16"/>
      <c r="AE62" s="3"/>
      <c r="AF62" s="16"/>
      <c r="AG62" s="16"/>
      <c r="AH62" s="58"/>
      <c r="AJ62" s="3"/>
      <c r="AK62" s="3"/>
      <c r="AL62" s="60"/>
      <c r="AN62" s="1"/>
      <c r="AO62" s="4"/>
      <c r="AP62" s="58"/>
      <c r="AQ62" s="58"/>
      <c r="AR62" s="1"/>
      <c r="AS62" s="5"/>
    </row>
    <row r="63" spans="1:45" ht="15.6">
      <c r="A63"/>
      <c r="M63" s="58"/>
      <c r="N63" s="58"/>
      <c r="O63" s="58"/>
      <c r="Y63" s="3"/>
      <c r="Z63" s="3"/>
      <c r="AA63" s="16"/>
      <c r="AB63" s="16"/>
      <c r="AC63" s="16"/>
      <c r="AD63" s="3"/>
      <c r="AE63" s="3"/>
      <c r="AF63" s="16"/>
      <c r="AG63" s="16"/>
      <c r="AH63" s="58"/>
      <c r="AJ63" s="3"/>
      <c r="AK63" s="3"/>
      <c r="AL63" s="60"/>
      <c r="AN63" s="1"/>
      <c r="AO63" s="4"/>
      <c r="AP63" s="58"/>
      <c r="AQ63" s="58"/>
      <c r="AR63" s="1"/>
      <c r="AS63" s="5"/>
    </row>
    <row r="64" spans="1:45" ht="15.6">
      <c r="A64"/>
      <c r="M64" s="58"/>
      <c r="N64" s="58"/>
      <c r="O64" s="58"/>
      <c r="Y64" s="3"/>
      <c r="Z64" s="3"/>
      <c r="AA64" s="16"/>
      <c r="AB64" s="16"/>
      <c r="AC64" s="16"/>
      <c r="AD64" s="3"/>
      <c r="AE64" s="3"/>
      <c r="AF64" s="16"/>
      <c r="AG64" s="16"/>
      <c r="AH64" s="58"/>
      <c r="AJ64" s="3"/>
      <c r="AK64" s="3"/>
      <c r="AL64" s="60"/>
      <c r="AN64" s="1"/>
      <c r="AO64" s="4"/>
      <c r="AP64" s="58"/>
      <c r="AQ64" s="58"/>
      <c r="AR64" s="1"/>
      <c r="AS64" s="5"/>
    </row>
    <row r="65" spans="1:60" ht="15.6">
      <c r="A65"/>
      <c r="M65" s="58"/>
      <c r="N65" s="58"/>
      <c r="O65" s="58"/>
      <c r="Y65" s="3"/>
      <c r="Z65" s="3"/>
      <c r="AA65" s="16"/>
      <c r="AB65" s="16"/>
      <c r="AC65" s="16"/>
      <c r="AD65" s="3"/>
      <c r="AE65" s="3"/>
      <c r="AF65" s="16"/>
      <c r="AG65" s="16"/>
      <c r="AH65" s="58"/>
      <c r="AJ65" s="3"/>
      <c r="AK65" s="3"/>
      <c r="AL65" s="60"/>
      <c r="AN65" s="1"/>
      <c r="AO65" s="4"/>
      <c r="AP65" s="58"/>
      <c r="AQ65" s="58"/>
      <c r="AR65" s="1"/>
      <c r="AS65" s="5"/>
    </row>
    <row r="66" spans="1:60" ht="15.6">
      <c r="A66"/>
      <c r="M66" s="58"/>
      <c r="N66" s="58"/>
      <c r="O66" s="58"/>
      <c r="Y66" s="3"/>
      <c r="Z66" s="3"/>
      <c r="AA66" s="16"/>
      <c r="AB66" s="16"/>
      <c r="AC66" s="16"/>
      <c r="AD66" s="3"/>
      <c r="AE66" s="3"/>
      <c r="AF66" s="16"/>
      <c r="AG66" s="16"/>
      <c r="AH66" s="58"/>
      <c r="AJ66" s="3"/>
      <c r="AK66" s="3"/>
      <c r="AL66" s="60"/>
      <c r="AN66" s="1"/>
      <c r="AO66" s="4"/>
      <c r="AP66" s="58"/>
      <c r="AQ66" s="58"/>
      <c r="AR66" s="1"/>
      <c r="AS66" s="5"/>
    </row>
    <row r="67" spans="1:60" ht="15.6">
      <c r="A67"/>
      <c r="M67" s="58"/>
      <c r="N67" s="58"/>
      <c r="O67" s="58"/>
      <c r="Y67" s="3"/>
      <c r="Z67" s="3"/>
      <c r="AA67" s="16"/>
      <c r="AB67" s="16"/>
      <c r="AC67" s="16"/>
      <c r="AD67" s="3"/>
      <c r="AE67" s="3"/>
      <c r="AF67" s="16"/>
      <c r="AG67" s="16"/>
      <c r="AH67" s="58"/>
      <c r="AJ67" s="3"/>
      <c r="AK67" s="3"/>
      <c r="AL67" s="60"/>
      <c r="AN67" s="1"/>
      <c r="AO67" s="4"/>
      <c r="AP67" s="58"/>
      <c r="AQ67" s="58"/>
      <c r="AR67" s="1"/>
      <c r="AS67" s="5"/>
    </row>
    <row r="68" spans="1:60" ht="15.6">
      <c r="A68"/>
      <c r="M68" s="58"/>
      <c r="N68" s="58"/>
      <c r="O68" s="58"/>
      <c r="Y68" s="3"/>
      <c r="Z68" s="3"/>
      <c r="AA68" s="16"/>
      <c r="AB68" s="16"/>
      <c r="AC68" s="16"/>
      <c r="AD68" s="3"/>
      <c r="AE68" s="3"/>
      <c r="AF68" s="16"/>
      <c r="AG68" s="16"/>
      <c r="AH68" s="58"/>
      <c r="AJ68" s="3"/>
      <c r="AK68" s="3"/>
      <c r="AL68" s="60"/>
      <c r="AN68" s="1"/>
      <c r="AO68" s="4"/>
      <c r="AP68" s="58"/>
      <c r="AQ68" s="58"/>
      <c r="AR68" s="1"/>
      <c r="AS68" s="5"/>
    </row>
    <row r="69" spans="1:60" ht="15.6">
      <c r="A69"/>
      <c r="M69" s="58"/>
      <c r="N69" s="58"/>
      <c r="O69" s="58"/>
      <c r="Y69" s="3"/>
      <c r="Z69" s="3"/>
      <c r="AA69" s="16"/>
      <c r="AB69" s="16"/>
      <c r="AC69" s="16"/>
      <c r="AD69" s="3"/>
      <c r="AE69" s="3"/>
      <c r="AF69" s="16"/>
      <c r="AG69" s="16"/>
      <c r="AH69" s="58"/>
      <c r="AJ69" s="3"/>
      <c r="AK69" s="3"/>
      <c r="AL69" s="60"/>
      <c r="AN69" s="1"/>
      <c r="AO69" s="4"/>
      <c r="AP69" s="58"/>
      <c r="AQ69" s="58"/>
      <c r="AR69" s="1"/>
      <c r="AS69" s="5"/>
    </row>
    <row r="70" spans="1:60" ht="15.6">
      <c r="A70"/>
      <c r="M70" s="58"/>
      <c r="N70" s="58"/>
      <c r="O70" s="58"/>
      <c r="Y70" s="3"/>
      <c r="Z70" s="3"/>
      <c r="AA70" s="16"/>
      <c r="AB70" s="16"/>
      <c r="AC70" s="16"/>
      <c r="AD70" s="3"/>
      <c r="AE70" s="3"/>
      <c r="AF70" s="16"/>
      <c r="AG70" s="16"/>
      <c r="AH70" s="58"/>
      <c r="AJ70" s="3"/>
      <c r="AK70" s="3"/>
      <c r="AL70" s="60"/>
      <c r="AN70" s="1"/>
      <c r="AO70" s="4"/>
      <c r="AP70" s="58"/>
      <c r="AQ70" s="58"/>
      <c r="AR70" s="1"/>
      <c r="AS70" s="5"/>
    </row>
    <row r="71" spans="1:60" ht="15.6">
      <c r="A71"/>
      <c r="M71" s="58"/>
      <c r="N71" s="58"/>
      <c r="O71" s="58"/>
      <c r="Y71" s="3"/>
      <c r="Z71" s="3"/>
      <c r="AA71" s="16"/>
      <c r="AB71" s="16"/>
      <c r="AC71" s="16"/>
      <c r="AD71" s="3"/>
      <c r="AE71" s="3"/>
      <c r="AF71" s="16"/>
      <c r="AG71" s="16"/>
      <c r="AH71" s="58"/>
      <c r="AJ71" s="3"/>
      <c r="AK71" s="3"/>
      <c r="AL71" s="60"/>
      <c r="AN71" s="1"/>
      <c r="AO71" s="1"/>
      <c r="AP71" s="58"/>
      <c r="AQ71" s="58"/>
      <c r="AR71" s="1"/>
      <c r="AS71" s="5"/>
    </row>
    <row r="72" spans="1:60" ht="15.6">
      <c r="M72" s="58"/>
      <c r="N72" s="58"/>
      <c r="O72" s="58"/>
      <c r="Y72" s="3"/>
      <c r="Z72" s="3"/>
      <c r="AA72" s="16"/>
      <c r="AB72" s="16"/>
      <c r="AC72" s="16"/>
      <c r="AD72" s="3"/>
      <c r="AE72" s="3"/>
      <c r="AF72" s="16"/>
      <c r="AG72" s="16"/>
      <c r="AH72" s="58"/>
      <c r="AJ72" s="3"/>
      <c r="AK72" s="3"/>
      <c r="AL72" s="60"/>
      <c r="AN72" s="1"/>
      <c r="AO72" s="1"/>
      <c r="AP72" s="58"/>
      <c r="AQ72" s="58"/>
      <c r="AR72" s="1"/>
      <c r="AS72" s="1"/>
      <c r="AT72" s="1"/>
      <c r="AU72" s="1"/>
      <c r="AV72" s="1"/>
      <c r="AW72" s="1"/>
      <c r="AX72" s="1"/>
      <c r="AY72" s="1"/>
      <c r="AZ72" s="1"/>
      <c r="BA72" s="13"/>
      <c r="BB72" s="13"/>
      <c r="BC72" s="13"/>
      <c r="BD72" s="13"/>
      <c r="BE72" s="5"/>
      <c r="BF72" s="5"/>
    </row>
    <row r="73" spans="1:60" ht="15.6">
      <c r="M73" s="58"/>
      <c r="N73" s="58"/>
      <c r="O73" s="58"/>
      <c r="Y73" s="3"/>
      <c r="Z73" s="3"/>
      <c r="AA73" s="16"/>
      <c r="AB73" s="16"/>
      <c r="AC73" s="16"/>
      <c r="AD73" s="3"/>
      <c r="AE73" s="3"/>
      <c r="AF73" s="16"/>
      <c r="AG73" s="16"/>
      <c r="AH73" s="58"/>
      <c r="AJ73" s="3"/>
      <c r="AK73" s="3"/>
      <c r="AL73" s="60"/>
      <c r="AN73" s="1"/>
      <c r="AO73" s="1"/>
      <c r="AP73" s="58"/>
      <c r="AQ73" s="58"/>
      <c r="AR73" s="1"/>
      <c r="AS73" s="1"/>
      <c r="AT73" s="1"/>
      <c r="AU73" s="1"/>
      <c r="AV73" s="1"/>
      <c r="AW73" s="1"/>
      <c r="AX73" s="1"/>
      <c r="AY73" s="1"/>
      <c r="AZ73" s="1"/>
      <c r="BA73" s="13"/>
      <c r="BB73" s="13"/>
      <c r="BC73" s="13"/>
      <c r="BD73" s="13"/>
      <c r="BE73" s="5"/>
      <c r="BF73" s="5"/>
    </row>
    <row r="74" spans="1:60" ht="15.6">
      <c r="M74" s="58"/>
      <c r="N74" s="58"/>
      <c r="O74" s="58"/>
      <c r="Y74" s="3"/>
      <c r="Z74" s="3"/>
      <c r="AA74" s="16"/>
      <c r="AB74" s="16"/>
      <c r="AC74" s="16"/>
      <c r="AD74" s="3"/>
      <c r="AE74" s="3"/>
      <c r="AF74" s="16"/>
      <c r="AG74" s="16"/>
      <c r="AH74" s="58"/>
      <c r="AJ74" s="3"/>
      <c r="AK74" s="3"/>
      <c r="AL74" s="60"/>
      <c r="AN74" s="1"/>
      <c r="AO74" s="1"/>
      <c r="AP74" s="58"/>
      <c r="AQ74" s="58"/>
      <c r="AR74" s="1"/>
      <c r="AS74" s="1"/>
      <c r="AT74" s="1"/>
      <c r="AU74" s="1"/>
      <c r="AV74" s="1"/>
      <c r="AW74" s="1"/>
      <c r="AX74" s="1"/>
      <c r="AY74" s="1"/>
      <c r="AZ74" s="1"/>
      <c r="BA74" s="13"/>
      <c r="BB74" s="13"/>
      <c r="BC74" s="13"/>
      <c r="BD74" s="13"/>
      <c r="BE74" s="5"/>
      <c r="BF74" s="5"/>
    </row>
    <row r="75" spans="1:60" ht="15.6">
      <c r="M75" s="58"/>
      <c r="N75" s="58"/>
      <c r="O75" s="58"/>
      <c r="Y75" s="3"/>
      <c r="Z75" s="3"/>
      <c r="AA75" s="16"/>
      <c r="AB75" s="16"/>
      <c r="AC75" s="16"/>
      <c r="AD75" s="3"/>
      <c r="AE75" s="3"/>
      <c r="AF75" s="16"/>
      <c r="AG75" s="16"/>
      <c r="AH75" s="58"/>
      <c r="AJ75" s="3"/>
      <c r="AK75" s="3"/>
      <c r="AL75" s="60"/>
      <c r="AN75" s="1"/>
      <c r="AO75" s="1"/>
      <c r="AP75" s="58"/>
      <c r="AQ75" s="58"/>
      <c r="AR75" s="1"/>
      <c r="AS75" s="1"/>
      <c r="AT75" s="1"/>
      <c r="AU75" s="1"/>
      <c r="AV75" s="1"/>
      <c r="AW75" s="1"/>
      <c r="AX75" s="1"/>
      <c r="AY75" s="1"/>
      <c r="AZ75" s="1"/>
      <c r="BA75" s="13"/>
      <c r="BB75" s="13"/>
      <c r="BC75" s="13"/>
      <c r="BD75" s="13"/>
      <c r="BE75" s="5"/>
      <c r="BF75" s="5"/>
    </row>
    <row r="76" spans="1:60" ht="15.6">
      <c r="M76" s="58"/>
      <c r="N76" s="58"/>
      <c r="O76" s="58"/>
      <c r="Y76" s="3"/>
      <c r="Z76" s="3"/>
      <c r="AA76" s="16"/>
      <c r="AB76" s="16"/>
      <c r="AC76" s="16"/>
      <c r="AD76" s="3"/>
      <c r="AE76" s="3"/>
      <c r="AF76" s="16"/>
      <c r="AG76" s="16"/>
      <c r="AH76" s="58"/>
      <c r="AJ76" s="3"/>
      <c r="AK76" s="3"/>
      <c r="AL76" s="60"/>
      <c r="AN76" s="1"/>
      <c r="AO76" s="1"/>
      <c r="AP76" s="58"/>
      <c r="AQ76" s="58"/>
      <c r="AR76" s="1"/>
      <c r="AS76" s="1"/>
      <c r="AT76" s="1"/>
      <c r="AU76" s="1"/>
      <c r="AV76" s="1"/>
      <c r="AW76" s="1"/>
      <c r="AX76" s="1"/>
      <c r="AY76" s="1"/>
      <c r="AZ76" s="1"/>
      <c r="BA76" s="13"/>
      <c r="BB76" s="13"/>
      <c r="BC76" s="13"/>
      <c r="BD76" s="13"/>
      <c r="BE76" s="5"/>
      <c r="BF76" s="5"/>
    </row>
    <row r="77" spans="1:60" ht="15.6">
      <c r="M77" s="58"/>
      <c r="N77" s="58"/>
      <c r="O77" s="58"/>
      <c r="Y77" s="3"/>
      <c r="Z77" s="3"/>
      <c r="AA77" s="16"/>
      <c r="AB77" s="16"/>
      <c r="AC77" s="16"/>
      <c r="AD77" s="3"/>
      <c r="AE77" s="3"/>
      <c r="AF77" s="16"/>
      <c r="AG77" s="16"/>
      <c r="AH77" s="58"/>
      <c r="AJ77" s="3"/>
      <c r="AK77" s="3"/>
      <c r="AL77" s="60"/>
      <c r="AN77" s="1"/>
      <c r="AO77" s="1"/>
      <c r="AP77" s="58"/>
      <c r="AQ77" s="58"/>
      <c r="AR77" s="1"/>
      <c r="AS77" s="1"/>
      <c r="AT77" s="1"/>
      <c r="AU77" s="1"/>
      <c r="AV77" s="1"/>
      <c r="AW77" s="1"/>
      <c r="AX77" s="1"/>
      <c r="AY77" s="1"/>
      <c r="AZ77" s="1"/>
      <c r="BA77" s="5"/>
      <c r="BB77" s="5"/>
      <c r="BC77" s="5"/>
      <c r="BD77" s="5"/>
      <c r="BE77" s="5"/>
      <c r="BF77" s="5"/>
    </row>
    <row r="78" spans="1:60" ht="15.6">
      <c r="M78" s="58"/>
      <c r="N78" s="58"/>
      <c r="O78" s="58"/>
      <c r="Y78" s="3"/>
      <c r="Z78" s="3"/>
      <c r="AA78" s="16"/>
      <c r="AB78" s="16"/>
      <c r="AC78" s="16"/>
      <c r="AD78" s="3"/>
      <c r="AE78" s="3"/>
      <c r="AF78" s="16"/>
      <c r="AG78" s="16"/>
      <c r="AH78" s="58"/>
      <c r="AJ78" s="3"/>
      <c r="AK78" s="3"/>
      <c r="AL78" s="60"/>
      <c r="AN78" s="1"/>
      <c r="AO78" s="1"/>
      <c r="AP78" s="58"/>
      <c r="AQ78" s="58"/>
      <c r="AR78" s="1"/>
      <c r="AS78" s="1"/>
      <c r="AT78" s="1"/>
      <c r="AU78" s="1"/>
      <c r="AV78" s="1"/>
      <c r="AW78" s="1"/>
      <c r="AX78" s="1"/>
      <c r="AY78" s="1"/>
      <c r="AZ78" s="1"/>
      <c r="BD78" s="2"/>
      <c r="BE78" s="13"/>
    </row>
    <row r="79" spans="1:60" ht="15.6">
      <c r="M79" s="58"/>
      <c r="N79" s="58"/>
      <c r="O79" s="58"/>
      <c r="Y79" s="3"/>
      <c r="Z79" s="3"/>
      <c r="AA79" s="16"/>
      <c r="AB79" s="16"/>
      <c r="AC79" s="16"/>
      <c r="AD79" s="3"/>
      <c r="AE79" s="3"/>
      <c r="AF79" s="16"/>
      <c r="AG79" s="16"/>
      <c r="AH79" s="58"/>
      <c r="AJ79" s="3"/>
      <c r="AK79" s="3"/>
      <c r="AL79" s="60"/>
      <c r="AN79" s="1"/>
      <c r="AO79" s="1"/>
      <c r="AP79" s="58"/>
      <c r="AQ79" s="58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D79" s="4"/>
      <c r="BE79" s="5"/>
      <c r="BF79" s="5"/>
      <c r="BH79" s="5"/>
    </row>
    <row r="80" spans="1:60">
      <c r="M80" s="58"/>
      <c r="N80" s="58"/>
      <c r="O80" s="58"/>
      <c r="Y80" s="3"/>
      <c r="Z80" s="3"/>
      <c r="AA80" s="16"/>
      <c r="AB80" s="16"/>
      <c r="AC80" s="16"/>
      <c r="AD80" s="3"/>
      <c r="AE80" s="3"/>
      <c r="AF80" s="16"/>
      <c r="AG80" s="16"/>
      <c r="AH80" s="58"/>
      <c r="AJ80" s="3"/>
      <c r="AK80" s="3"/>
      <c r="AL80" s="60"/>
      <c r="AN80" s="1"/>
      <c r="AO80" s="1"/>
      <c r="AP80" s="58"/>
      <c r="AQ80" s="58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D80" s="4"/>
      <c r="BE80" s="13"/>
    </row>
    <row r="81" spans="13:60">
      <c r="M81" s="58"/>
      <c r="N81" s="58"/>
      <c r="O81" s="58"/>
      <c r="Y81" s="3"/>
      <c r="Z81" s="3"/>
      <c r="AA81" s="16"/>
      <c r="AB81" s="16"/>
      <c r="AC81" s="16"/>
      <c r="AD81" s="3"/>
      <c r="AE81" s="3"/>
      <c r="AF81" s="16"/>
      <c r="AG81" s="16"/>
      <c r="AH81" s="58"/>
      <c r="AJ81" s="3"/>
      <c r="AK81" s="3"/>
      <c r="AL81" s="60"/>
      <c r="AN81" s="1"/>
      <c r="AO81" s="1"/>
      <c r="AP81" s="58"/>
      <c r="AQ81" s="58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D81" s="4"/>
      <c r="BE81" s="13"/>
    </row>
    <row r="82" spans="13:60" ht="15.6">
      <c r="M82" s="58"/>
      <c r="N82" s="58"/>
      <c r="O82" s="58"/>
      <c r="Y82" s="3"/>
      <c r="Z82" s="3"/>
      <c r="AA82" s="16"/>
      <c r="AB82" s="16"/>
      <c r="AC82" s="16"/>
      <c r="AD82" s="3"/>
      <c r="AE82" s="3"/>
      <c r="AF82" s="16"/>
      <c r="AG82" s="16"/>
      <c r="AH82" s="58"/>
      <c r="AJ82" s="3"/>
      <c r="AK82" s="3"/>
      <c r="AL82" s="60"/>
      <c r="AN82" s="1"/>
      <c r="AO82" s="1"/>
      <c r="AP82" s="58"/>
      <c r="AQ82" s="58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D82" s="4"/>
      <c r="BE82" s="5"/>
      <c r="BF82" s="5"/>
      <c r="BH82" s="2"/>
    </row>
    <row r="83" spans="13:60">
      <c r="M83" s="58"/>
      <c r="N83" s="58"/>
      <c r="O83" s="58"/>
      <c r="Y83" s="3"/>
      <c r="Z83" s="3"/>
      <c r="AA83" s="16"/>
      <c r="AB83" s="16"/>
      <c r="AC83" s="16"/>
      <c r="AD83" s="3"/>
      <c r="AE83" s="3"/>
      <c r="AF83" s="16"/>
      <c r="AG83" s="16"/>
      <c r="AH83" s="58"/>
      <c r="AJ83" s="3"/>
      <c r="AK83" s="3"/>
      <c r="AL83" s="60"/>
      <c r="AN83" s="1"/>
      <c r="AO83" s="1"/>
      <c r="AP83" s="58"/>
      <c r="AQ83" s="58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D83" s="4"/>
      <c r="BE83" s="4"/>
      <c r="BF83" s="4"/>
      <c r="BG83" s="4"/>
      <c r="BH83" s="4"/>
    </row>
    <row r="84" spans="13:60" ht="15.6">
      <c r="M84" s="58"/>
      <c r="N84" s="58"/>
      <c r="O84" s="58"/>
      <c r="Y84" s="3"/>
      <c r="Z84" s="3"/>
      <c r="AA84" s="16"/>
      <c r="AB84" s="16"/>
      <c r="AC84" s="16"/>
      <c r="AD84" s="3"/>
      <c r="AE84" s="3"/>
      <c r="AF84" s="16"/>
      <c r="AG84" s="16"/>
      <c r="AH84" s="58"/>
      <c r="AJ84" s="3"/>
      <c r="AK84" s="3"/>
      <c r="AL84" s="60"/>
      <c r="AN84" s="1"/>
      <c r="AO84" s="1"/>
      <c r="AP84" s="58"/>
      <c r="AQ84" s="58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D84" s="4"/>
      <c r="BE84" s="13"/>
      <c r="BF84" s="13"/>
      <c r="BG84" s="1"/>
      <c r="BH84" s="5"/>
    </row>
    <row r="85" spans="13:60" ht="15.6">
      <c r="M85" s="58"/>
      <c r="N85" s="58"/>
      <c r="O85" s="58"/>
      <c r="Y85" s="3"/>
      <c r="Z85" s="3"/>
      <c r="AA85" s="16"/>
      <c r="AB85" s="16"/>
      <c r="AC85" s="16"/>
      <c r="AD85" s="3"/>
      <c r="AE85" s="3"/>
      <c r="AF85" s="16"/>
      <c r="AG85" s="16"/>
      <c r="AH85" s="58"/>
      <c r="AJ85" s="3"/>
      <c r="AK85" s="3"/>
      <c r="AL85" s="60"/>
      <c r="AN85" s="1"/>
      <c r="AO85" s="1"/>
      <c r="AP85" s="58"/>
      <c r="AQ85" s="58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D85" s="4"/>
      <c r="BE85" s="13"/>
      <c r="BF85" s="13"/>
      <c r="BG85" s="1"/>
      <c r="BH85" s="5"/>
    </row>
    <row r="86" spans="13:60" ht="15.6">
      <c r="M86" s="58"/>
      <c r="N86" s="58"/>
      <c r="O86" s="58"/>
      <c r="Y86" s="3"/>
      <c r="Z86" s="3"/>
      <c r="AA86" s="16"/>
      <c r="AB86" s="16"/>
      <c r="AC86" s="16"/>
      <c r="AD86" s="3"/>
      <c r="AE86" s="3"/>
      <c r="AF86" s="16"/>
      <c r="AG86" s="16"/>
      <c r="AH86" s="58"/>
      <c r="AJ86" s="3"/>
      <c r="AK86" s="3"/>
      <c r="AL86" s="60"/>
      <c r="AN86" s="1"/>
      <c r="AO86" s="1"/>
      <c r="AP86" s="58"/>
      <c r="AQ86" s="58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D86" s="4"/>
      <c r="BE86" s="13"/>
      <c r="BF86" s="13"/>
      <c r="BG86" s="1"/>
      <c r="BH86" s="5"/>
    </row>
    <row r="87" spans="13:60" ht="15.6">
      <c r="M87" s="58"/>
      <c r="N87" s="58"/>
      <c r="O87" s="58"/>
      <c r="Y87" s="3"/>
      <c r="Z87" s="3"/>
      <c r="AA87" s="16"/>
      <c r="AB87" s="16"/>
      <c r="AC87" s="16"/>
      <c r="AD87" s="3"/>
      <c r="AE87" s="3"/>
      <c r="AF87" s="16"/>
      <c r="AG87" s="16"/>
      <c r="AH87" s="58"/>
      <c r="AJ87" s="3"/>
      <c r="AK87" s="3"/>
      <c r="AL87" s="60"/>
      <c r="AN87" s="1"/>
      <c r="AO87" s="1"/>
      <c r="AP87" s="58"/>
      <c r="AQ87" s="58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D87" s="4"/>
      <c r="BE87" s="13"/>
      <c r="BF87" s="13"/>
      <c r="BG87" s="1"/>
      <c r="BH87" s="5"/>
    </row>
    <row r="88" spans="13:60" ht="15.6">
      <c r="M88" s="58"/>
      <c r="N88" s="58"/>
      <c r="O88" s="58"/>
      <c r="Y88" s="3"/>
      <c r="Z88" s="3"/>
      <c r="AA88" s="16"/>
      <c r="AB88" s="16"/>
      <c r="AC88" s="16"/>
      <c r="AD88" s="3"/>
      <c r="AE88" s="3"/>
      <c r="AF88" s="16"/>
      <c r="AG88" s="16"/>
      <c r="AH88" s="58"/>
      <c r="AJ88" s="3"/>
      <c r="AK88" s="3"/>
      <c r="AL88" s="60"/>
      <c r="AN88" s="1"/>
      <c r="AO88" s="1"/>
      <c r="AP88" s="58"/>
      <c r="AQ88" s="58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D88" s="4"/>
      <c r="BE88" s="13"/>
      <c r="BF88" s="13"/>
      <c r="BG88" s="13"/>
      <c r="BH88" s="5"/>
    </row>
    <row r="89" spans="13:60" ht="15.6">
      <c r="M89" s="58"/>
      <c r="N89" s="58"/>
      <c r="O89" s="58"/>
      <c r="Y89" s="3"/>
      <c r="Z89" s="3"/>
      <c r="AA89" s="16"/>
      <c r="AB89" s="16"/>
      <c r="AC89" s="16"/>
      <c r="AD89" s="3"/>
      <c r="AE89" s="3"/>
      <c r="AF89" s="16"/>
      <c r="AG89" s="16"/>
      <c r="AH89" s="58"/>
      <c r="AJ89" s="3"/>
      <c r="AK89" s="3"/>
      <c r="AL89" s="60"/>
      <c r="AN89" s="1"/>
      <c r="AO89" s="1"/>
      <c r="AP89" s="58"/>
      <c r="AQ89" s="58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D89" s="4"/>
      <c r="BE89" s="13"/>
      <c r="BF89" s="13"/>
      <c r="BG89" s="13"/>
      <c r="BH89" s="5"/>
    </row>
    <row r="90" spans="13:60" ht="15.6">
      <c r="M90" s="58"/>
      <c r="N90" s="58"/>
      <c r="O90" s="58"/>
      <c r="Y90" s="3"/>
      <c r="Z90" s="3"/>
      <c r="AA90" s="16"/>
      <c r="AB90" s="16"/>
      <c r="AC90" s="16"/>
      <c r="AD90" s="3"/>
      <c r="AE90" s="3"/>
      <c r="AF90" s="16"/>
      <c r="AG90" s="16"/>
      <c r="AH90" s="58"/>
      <c r="AJ90" s="3"/>
      <c r="AK90" s="3"/>
      <c r="AL90" s="60"/>
      <c r="AN90" s="1"/>
      <c r="AO90" s="1"/>
      <c r="AP90" s="58"/>
      <c r="AQ90" s="58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D90" s="4"/>
      <c r="BE90" s="13"/>
      <c r="BF90" s="13"/>
      <c r="BG90" s="13"/>
      <c r="BH90" s="5"/>
    </row>
    <row r="91" spans="13:60" ht="15.6">
      <c r="M91" s="58"/>
      <c r="N91" s="58"/>
      <c r="O91" s="58"/>
      <c r="Y91" s="3"/>
      <c r="Z91" s="3"/>
      <c r="AA91" s="16"/>
      <c r="AB91" s="16"/>
      <c r="AC91" s="16"/>
      <c r="AD91" s="3"/>
      <c r="AE91" s="3"/>
      <c r="AF91" s="16"/>
      <c r="AG91" s="16"/>
      <c r="AH91" s="58"/>
      <c r="AJ91" s="3"/>
      <c r="AK91" s="3"/>
      <c r="AL91" s="60"/>
      <c r="AN91" s="1"/>
      <c r="AO91" s="1"/>
      <c r="AP91" s="58"/>
      <c r="AQ91" s="58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D91" s="4"/>
      <c r="BE91" s="13"/>
      <c r="BF91" s="13"/>
      <c r="BG91" s="13"/>
      <c r="BH91" s="5"/>
    </row>
    <row r="92" spans="13:60" ht="15.6">
      <c r="M92" s="58"/>
      <c r="N92" s="58"/>
      <c r="O92" s="58"/>
      <c r="Y92" s="3"/>
      <c r="Z92" s="3"/>
      <c r="AA92" s="16"/>
      <c r="AB92" s="16"/>
      <c r="AC92" s="16"/>
      <c r="AD92" s="3"/>
      <c r="AE92" s="3"/>
      <c r="AF92" s="16"/>
      <c r="AG92" s="16"/>
      <c r="AH92" s="58"/>
      <c r="AJ92" s="3"/>
      <c r="AK92" s="3"/>
      <c r="AL92" s="60"/>
      <c r="AN92" s="1"/>
      <c r="AO92" s="1"/>
      <c r="AP92" s="58"/>
      <c r="AQ92" s="58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D92" s="4"/>
      <c r="BE92" s="13"/>
      <c r="BF92" s="13"/>
      <c r="BG92" s="5"/>
      <c r="BH92" s="5"/>
    </row>
    <row r="93" spans="13:60" ht="15.6">
      <c r="M93" s="58"/>
      <c r="N93" s="58"/>
      <c r="O93" s="58"/>
      <c r="Y93" s="3"/>
      <c r="Z93" s="3"/>
      <c r="AA93" s="16"/>
      <c r="AB93" s="16"/>
      <c r="AC93" s="16"/>
      <c r="AD93" s="3"/>
      <c r="AE93" s="3"/>
      <c r="AF93" s="16"/>
      <c r="AG93" s="16"/>
      <c r="AH93" s="58"/>
      <c r="AJ93" s="3"/>
      <c r="AK93" s="3"/>
      <c r="AL93" s="60"/>
      <c r="AN93" s="1"/>
      <c r="AO93" s="1"/>
      <c r="AP93" s="58"/>
      <c r="AQ93" s="58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D93" s="4"/>
      <c r="BE93" s="13"/>
      <c r="BF93" s="13"/>
      <c r="BG93" s="5"/>
      <c r="BH93" s="5"/>
    </row>
    <row r="94" spans="13:60" ht="15.6">
      <c r="M94" s="58"/>
      <c r="N94" s="58"/>
      <c r="O94" s="58"/>
      <c r="Y94" s="3"/>
      <c r="Z94" s="3"/>
      <c r="AA94" s="16"/>
      <c r="AB94" s="16"/>
      <c r="AC94" s="16"/>
      <c r="AD94" s="3"/>
      <c r="AE94" s="3"/>
      <c r="AF94" s="16"/>
      <c r="AG94" s="16"/>
      <c r="AH94" s="58"/>
      <c r="AJ94" s="3"/>
      <c r="AK94" s="3"/>
      <c r="AL94" s="60"/>
      <c r="AN94" s="1"/>
      <c r="AO94" s="1"/>
      <c r="AP94" s="58"/>
      <c r="AQ94" s="58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D94" s="4"/>
      <c r="BE94" s="13"/>
      <c r="BF94" s="13"/>
      <c r="BG94" s="5"/>
      <c r="BH94" s="5"/>
    </row>
    <row r="95" spans="13:60" ht="15.6">
      <c r="M95" s="58"/>
      <c r="N95" s="58"/>
      <c r="O95" s="58"/>
      <c r="Y95" s="3"/>
      <c r="Z95" s="3"/>
      <c r="AA95" s="16"/>
      <c r="AB95" s="16"/>
      <c r="AC95" s="16"/>
      <c r="AD95" s="3"/>
      <c r="AE95" s="3"/>
      <c r="AF95" s="16"/>
      <c r="AG95" s="16"/>
      <c r="AH95" s="58"/>
      <c r="AJ95" s="3"/>
      <c r="AK95" s="3"/>
      <c r="AL95" s="60"/>
      <c r="AN95" s="1"/>
      <c r="AO95" s="1"/>
      <c r="AP95" s="58"/>
      <c r="AQ95" s="58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D95" s="4"/>
      <c r="BE95" s="13"/>
      <c r="BF95" s="13"/>
      <c r="BG95" s="5"/>
      <c r="BH95" s="5"/>
    </row>
    <row r="96" spans="13:60" ht="15.6">
      <c r="AN96" s="1"/>
      <c r="AO96" s="1"/>
      <c r="AP96" s="58"/>
      <c r="AQ96" s="58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D96" s="4"/>
      <c r="BE96" s="13"/>
      <c r="BF96" s="13"/>
      <c r="BG96" s="5"/>
      <c r="BH96" s="5"/>
    </row>
    <row r="97" spans="13:60" ht="15.6">
      <c r="AN97" s="1"/>
      <c r="AO97" s="1"/>
      <c r="AP97" s="58"/>
      <c r="AQ97" s="58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D97" s="13"/>
      <c r="BE97" s="13"/>
      <c r="BF97" s="13"/>
      <c r="BG97" s="5"/>
      <c r="BH97" s="5"/>
    </row>
    <row r="98" spans="13:60" ht="15.6">
      <c r="M98" s="58"/>
      <c r="N98" s="58"/>
      <c r="O98" s="58"/>
      <c r="Y98" s="3"/>
      <c r="Z98" s="3"/>
      <c r="AA98" s="16"/>
      <c r="AB98" s="16"/>
      <c r="AC98" s="16"/>
      <c r="AD98" s="3"/>
      <c r="AE98" s="3"/>
      <c r="AF98" s="16"/>
      <c r="AG98" s="16"/>
      <c r="AH98" s="58"/>
      <c r="AJ98" s="3"/>
      <c r="AK98" s="3"/>
      <c r="AL98" s="60"/>
      <c r="AN98" s="1"/>
      <c r="AO98" s="1"/>
      <c r="AP98" s="58"/>
      <c r="AQ98" s="58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D98" s="5"/>
      <c r="BE98" s="13"/>
      <c r="BF98" s="13"/>
      <c r="BG98" s="5"/>
      <c r="BH98" s="5"/>
    </row>
    <row r="99" spans="13:60" ht="15.6">
      <c r="M99" s="58"/>
      <c r="N99" s="58"/>
      <c r="O99" s="58"/>
      <c r="Y99" s="3"/>
      <c r="Z99" s="3"/>
      <c r="AA99" s="16"/>
      <c r="AB99" s="16"/>
      <c r="AC99" s="16"/>
      <c r="AD99" s="3"/>
      <c r="AE99" s="3"/>
      <c r="AF99" s="16"/>
      <c r="AG99" s="16"/>
      <c r="AH99" s="58"/>
      <c r="AJ99" s="3"/>
      <c r="AK99" s="3"/>
      <c r="AL99" s="60"/>
      <c r="AN99" s="1"/>
      <c r="AO99" s="1"/>
      <c r="AP99" s="58"/>
      <c r="AQ99" s="58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D99" s="13"/>
      <c r="BE99" s="13"/>
      <c r="BF99" s="13"/>
      <c r="BG99" s="5"/>
      <c r="BH99" s="5"/>
    </row>
    <row r="100" spans="13:60" ht="15.6">
      <c r="M100" s="58"/>
      <c r="N100" s="58"/>
      <c r="O100" s="58"/>
      <c r="Y100" s="3"/>
      <c r="Z100" s="3"/>
      <c r="AA100" s="16"/>
      <c r="AB100" s="16"/>
      <c r="AC100" s="16"/>
      <c r="AD100" s="3"/>
      <c r="AE100" s="3"/>
      <c r="AF100" s="16"/>
      <c r="AG100" s="16"/>
      <c r="AH100" s="58"/>
      <c r="AJ100" s="3"/>
      <c r="AK100" s="3"/>
      <c r="AL100" s="60"/>
      <c r="AN100" s="1"/>
      <c r="AO100" s="1"/>
      <c r="AP100" s="58"/>
      <c r="AQ100" s="58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D100" s="13"/>
      <c r="BE100" s="5"/>
      <c r="BF100" s="5"/>
      <c r="BG100" s="5"/>
      <c r="BH100" s="5"/>
    </row>
    <row r="101" spans="13:60">
      <c r="M101" s="58"/>
      <c r="N101" s="58"/>
      <c r="O101" s="58"/>
      <c r="Y101" s="3"/>
      <c r="Z101" s="3"/>
      <c r="AA101" s="16"/>
      <c r="AB101" s="16"/>
      <c r="AC101" s="16"/>
      <c r="AD101" s="3"/>
      <c r="AE101" s="3"/>
      <c r="AF101" s="16"/>
      <c r="AG101" s="16"/>
      <c r="AH101" s="58"/>
      <c r="AJ101" s="3"/>
      <c r="AK101" s="3"/>
      <c r="AL101" s="60"/>
      <c r="AN101" s="1"/>
      <c r="AO101" s="1"/>
      <c r="AP101" s="58"/>
      <c r="AQ101" s="58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D101" s="13"/>
      <c r="BE101" s="13"/>
    </row>
    <row r="102" spans="13:60" ht="15.6">
      <c r="M102" s="58"/>
      <c r="N102" s="58"/>
      <c r="O102" s="58"/>
      <c r="Y102" s="3"/>
      <c r="Z102" s="3"/>
      <c r="AA102" s="16"/>
      <c r="AB102" s="16"/>
      <c r="AC102" s="16"/>
      <c r="AD102" s="3"/>
      <c r="AE102" s="3"/>
      <c r="AF102" s="16"/>
      <c r="AG102" s="16"/>
      <c r="AH102" s="58"/>
      <c r="AJ102" s="3"/>
      <c r="AK102" s="3"/>
      <c r="AL102" s="60"/>
      <c r="AN102" s="1"/>
      <c r="AO102" s="1"/>
      <c r="AP102" s="58"/>
      <c r="AQ102" s="58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D102" s="13"/>
      <c r="BE102" s="5"/>
      <c r="BF102" s="5"/>
      <c r="BH102" s="5"/>
    </row>
    <row r="103" spans="13:60">
      <c r="M103" s="58"/>
      <c r="N103" s="58"/>
      <c r="O103" s="58"/>
      <c r="Y103" s="3"/>
      <c r="Z103" s="3"/>
      <c r="AA103" s="16"/>
      <c r="AB103" s="16"/>
      <c r="AC103" s="16"/>
      <c r="AD103" s="3"/>
      <c r="AE103" s="3"/>
      <c r="AF103" s="16"/>
      <c r="AG103" s="16"/>
      <c r="AH103" s="58"/>
      <c r="AJ103" s="3"/>
      <c r="AK103" s="3"/>
      <c r="AL103" s="60"/>
      <c r="AN103" s="1"/>
      <c r="AO103" s="1"/>
      <c r="AP103" s="58"/>
      <c r="AQ103" s="58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D103" s="13"/>
      <c r="BE103" s="13"/>
    </row>
    <row r="104" spans="13:60">
      <c r="M104" s="58"/>
      <c r="N104" s="58"/>
      <c r="O104" s="58"/>
      <c r="Y104" s="3"/>
      <c r="Z104" s="3"/>
      <c r="AA104" s="16"/>
      <c r="AB104" s="16"/>
      <c r="AC104" s="16"/>
      <c r="AD104" s="3"/>
      <c r="AE104" s="3"/>
      <c r="AF104" s="16"/>
      <c r="AG104" s="16"/>
      <c r="AH104" s="58"/>
      <c r="AJ104" s="3"/>
      <c r="AK104" s="3"/>
      <c r="AL104" s="60"/>
      <c r="AN104" s="1"/>
      <c r="AO104" s="1"/>
      <c r="AP104" s="58"/>
      <c r="AQ104" s="58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D104" s="13"/>
      <c r="BE104" s="13"/>
    </row>
    <row r="105" spans="13:60">
      <c r="M105" s="58"/>
      <c r="N105" s="58"/>
      <c r="O105" s="58"/>
      <c r="Y105" s="3"/>
      <c r="Z105" s="3"/>
      <c r="AA105" s="16"/>
      <c r="AB105" s="16"/>
      <c r="AC105" s="16"/>
      <c r="AD105" s="3"/>
      <c r="AE105" s="3"/>
      <c r="AF105" s="16"/>
      <c r="AG105" s="16"/>
      <c r="AH105" s="58"/>
      <c r="AJ105" s="3"/>
      <c r="AK105" s="3"/>
      <c r="AL105" s="60"/>
      <c r="AN105" s="1"/>
      <c r="AO105" s="1"/>
      <c r="AP105" s="58"/>
      <c r="AQ105" s="58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D105" s="13"/>
      <c r="BE105" s="13"/>
    </row>
    <row r="106" spans="13:60">
      <c r="M106" s="58"/>
      <c r="N106" s="58"/>
      <c r="O106" s="58"/>
      <c r="Y106" s="3"/>
      <c r="Z106" s="3"/>
      <c r="AA106" s="16"/>
      <c r="AB106" s="16"/>
      <c r="AC106" s="16"/>
      <c r="AD106" s="3"/>
      <c r="AE106" s="3"/>
      <c r="AF106" s="16"/>
      <c r="AG106" s="16"/>
      <c r="AH106" s="58"/>
      <c r="AJ106" s="3"/>
      <c r="AK106" s="3"/>
      <c r="AL106" s="60"/>
      <c r="AP106" s="58"/>
      <c r="AQ106" s="58"/>
      <c r="AR106" s="1"/>
      <c r="AZ106" s="1"/>
      <c r="BA106" s="1"/>
      <c r="BB106" s="1"/>
      <c r="BD106" s="13"/>
      <c r="BE106" s="13"/>
    </row>
    <row r="107" spans="13:60">
      <c r="M107" s="58"/>
      <c r="N107" s="58"/>
      <c r="O107" s="58"/>
      <c r="Y107" s="3"/>
      <c r="Z107" s="3"/>
      <c r="AA107" s="16"/>
      <c r="AB107" s="16"/>
      <c r="AC107" s="16"/>
      <c r="AD107" s="3"/>
      <c r="AE107" s="3"/>
      <c r="AF107" s="16"/>
      <c r="AG107" s="16"/>
      <c r="AH107" s="58"/>
      <c r="AJ107" s="3"/>
      <c r="AK107" s="3"/>
      <c r="AL107" s="60"/>
      <c r="AP107" s="58"/>
      <c r="AQ107" s="58"/>
      <c r="AR107" s="1"/>
      <c r="AZ107" s="1"/>
      <c r="BA107" s="1"/>
      <c r="BB107" s="1"/>
      <c r="BD107" s="13"/>
      <c r="BE107" s="13"/>
    </row>
    <row r="108" spans="13:60">
      <c r="M108" s="58"/>
      <c r="N108" s="58"/>
      <c r="O108" s="58"/>
      <c r="Y108" s="3"/>
      <c r="Z108" s="3"/>
      <c r="AA108" s="16"/>
      <c r="AB108" s="16"/>
      <c r="AC108" s="16"/>
      <c r="AD108" s="3"/>
      <c r="AE108" s="3"/>
      <c r="AF108" s="16"/>
      <c r="AG108" s="16"/>
      <c r="AH108" s="58"/>
      <c r="AJ108" s="3"/>
      <c r="AK108" s="3"/>
      <c r="AL108" s="60"/>
      <c r="AN108" s="1"/>
      <c r="AO108" s="1"/>
      <c r="AP108" s="58"/>
      <c r="AQ108" s="58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D108" s="13"/>
      <c r="BE108" s="13"/>
    </row>
    <row r="109" spans="13:60">
      <c r="M109" s="58"/>
      <c r="N109" s="58"/>
      <c r="O109" s="58"/>
      <c r="Y109" s="3"/>
      <c r="Z109" s="3"/>
      <c r="AA109" s="16"/>
      <c r="AB109" s="16"/>
      <c r="AC109" s="16"/>
      <c r="AD109" s="3"/>
      <c r="AE109" s="3"/>
      <c r="AF109" s="16"/>
      <c r="AG109" s="16"/>
      <c r="AH109" s="58"/>
      <c r="AJ109" s="3"/>
      <c r="AK109" s="3"/>
      <c r="AL109" s="60"/>
      <c r="AN109" s="1"/>
      <c r="AO109" s="1"/>
      <c r="AP109" s="58"/>
      <c r="AQ109" s="58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D109" s="13"/>
      <c r="BE109" s="13"/>
    </row>
    <row r="110" spans="13:60">
      <c r="M110" s="58"/>
      <c r="N110" s="58"/>
      <c r="O110" s="58"/>
      <c r="Y110" s="3"/>
      <c r="Z110" s="3"/>
      <c r="AA110" s="16"/>
      <c r="AB110" s="16"/>
      <c r="AC110" s="16"/>
      <c r="AD110" s="3"/>
      <c r="AE110" s="3"/>
      <c r="AF110" s="16"/>
      <c r="AG110" s="16"/>
      <c r="AH110" s="58"/>
      <c r="AJ110" s="3"/>
      <c r="AK110" s="3"/>
      <c r="AL110" s="60"/>
      <c r="AN110" s="1"/>
      <c r="AO110" s="1"/>
      <c r="AP110" s="58"/>
      <c r="AQ110" s="58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D110" s="13"/>
      <c r="BE110" s="13"/>
    </row>
    <row r="111" spans="13:60">
      <c r="M111" s="58"/>
      <c r="N111" s="58"/>
      <c r="O111" s="58"/>
      <c r="Y111" s="3"/>
      <c r="Z111" s="3"/>
      <c r="AA111" s="16"/>
      <c r="AB111" s="16"/>
      <c r="AC111" s="16"/>
      <c r="AD111" s="3"/>
      <c r="AE111" s="3"/>
      <c r="AF111" s="16"/>
      <c r="AG111" s="16"/>
      <c r="AH111" s="58"/>
      <c r="AJ111" s="3"/>
      <c r="AK111" s="3"/>
      <c r="AL111" s="60"/>
      <c r="AN111" s="1"/>
      <c r="AO111" s="1"/>
      <c r="AP111" s="58"/>
      <c r="AQ111" s="58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D111" s="13"/>
      <c r="BE111" s="13"/>
    </row>
    <row r="112" spans="13:60">
      <c r="M112" s="58"/>
      <c r="N112" s="58"/>
      <c r="O112" s="58"/>
      <c r="Y112" s="3"/>
      <c r="Z112" s="3"/>
      <c r="AA112" s="16"/>
      <c r="AB112" s="16"/>
      <c r="AC112" s="16"/>
      <c r="AD112" s="3"/>
      <c r="AE112" s="3"/>
      <c r="AF112" s="16"/>
      <c r="AG112" s="16"/>
      <c r="AH112" s="58"/>
      <c r="AJ112" s="3"/>
      <c r="AK112" s="3"/>
      <c r="AL112" s="60"/>
      <c r="AN112" s="1"/>
      <c r="AO112" s="1"/>
      <c r="AP112" s="58"/>
      <c r="AQ112" s="58"/>
      <c r="AR112" s="1"/>
      <c r="AS112" s="1"/>
      <c r="AT112" s="1"/>
      <c r="AU112" s="1"/>
      <c r="AV112" s="1"/>
      <c r="AW112" s="1"/>
      <c r="AX112" s="1"/>
      <c r="AY112" s="1"/>
      <c r="BB112" s="1"/>
      <c r="BD112" s="13"/>
      <c r="BE112" s="13"/>
    </row>
    <row r="113" spans="13:57">
      <c r="M113" s="58"/>
      <c r="N113" s="58"/>
      <c r="O113" s="58"/>
      <c r="Y113" s="3"/>
      <c r="Z113" s="3"/>
      <c r="AA113" s="16"/>
      <c r="AB113" s="16"/>
      <c r="AC113" s="16"/>
      <c r="AD113" s="3"/>
      <c r="AE113" s="3"/>
      <c r="AF113" s="16"/>
      <c r="AG113" s="16"/>
      <c r="AH113" s="58"/>
      <c r="AJ113" s="3"/>
      <c r="AK113" s="3"/>
      <c r="AL113" s="60"/>
      <c r="AN113" s="1"/>
      <c r="AO113" s="1"/>
      <c r="AP113" s="58"/>
      <c r="AQ113" s="58"/>
      <c r="AR113" s="1"/>
      <c r="AS113" s="1"/>
      <c r="AT113" s="1"/>
      <c r="AU113" s="1"/>
      <c r="AV113" s="1"/>
      <c r="AW113" s="1"/>
      <c r="AX113" s="1"/>
      <c r="AY113" s="1"/>
      <c r="BB113" s="1"/>
      <c r="BD113" s="13"/>
      <c r="BE113" s="13"/>
    </row>
    <row r="114" spans="13:57">
      <c r="M114" s="58"/>
      <c r="N114" s="58"/>
      <c r="O114" s="58"/>
      <c r="Y114" s="3"/>
      <c r="Z114" s="3"/>
      <c r="AA114" s="16"/>
      <c r="AB114" s="16"/>
      <c r="AC114" s="16"/>
      <c r="AD114" s="3"/>
      <c r="AE114" s="3"/>
      <c r="AF114" s="16"/>
      <c r="AG114" s="16"/>
      <c r="AH114" s="58"/>
      <c r="AJ114" s="3"/>
      <c r="AK114" s="3"/>
      <c r="AL114" s="60"/>
      <c r="AN114" s="1"/>
      <c r="AO114" s="1"/>
      <c r="AP114" s="58"/>
      <c r="AQ114" s="58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D114" s="13"/>
      <c r="BE114" s="13"/>
    </row>
    <row r="115" spans="13:57">
      <c r="M115" s="58"/>
      <c r="N115" s="58"/>
      <c r="O115" s="58"/>
      <c r="Y115" s="3"/>
      <c r="Z115" s="3"/>
      <c r="AA115" s="16"/>
      <c r="AB115" s="16"/>
      <c r="AC115" s="16"/>
      <c r="AD115" s="3"/>
      <c r="AE115" s="3"/>
      <c r="AF115" s="16"/>
      <c r="AG115" s="16"/>
      <c r="AH115" s="58"/>
      <c r="AJ115" s="3"/>
      <c r="AK115" s="3"/>
      <c r="AL115" s="60"/>
      <c r="AN115" s="1"/>
      <c r="AO115" s="1"/>
      <c r="AP115" s="58"/>
      <c r="AQ115" s="58"/>
      <c r="AR115" s="1"/>
      <c r="AS115" s="1"/>
      <c r="AT115" s="1"/>
      <c r="AU115" s="13" t="s">
        <v>452</v>
      </c>
      <c r="AV115" s="1"/>
      <c r="AW115" s="1"/>
      <c r="AX115" s="1"/>
      <c r="AY115" s="1"/>
      <c r="AZ115" s="1"/>
      <c r="BA115" s="1"/>
      <c r="BB115" s="1"/>
      <c r="BD115" s="13"/>
      <c r="BE115" s="13"/>
    </row>
    <row r="116" spans="13:57">
      <c r="M116" s="58"/>
      <c r="N116" s="58"/>
      <c r="O116" s="58"/>
      <c r="Y116" s="3"/>
      <c r="Z116" s="3"/>
      <c r="AA116" s="16"/>
      <c r="AB116" s="16"/>
      <c r="AC116" s="16"/>
      <c r="AD116" s="3"/>
      <c r="AE116" s="3"/>
      <c r="AF116" s="16"/>
      <c r="AG116" s="16"/>
      <c r="AH116" s="58"/>
      <c r="AJ116" s="3"/>
      <c r="AK116" s="3"/>
      <c r="AL116" s="60"/>
      <c r="AN116" s="1"/>
      <c r="AO116" s="1"/>
      <c r="AP116" s="58"/>
      <c r="AQ116" s="58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D116" s="13"/>
      <c r="BE116" s="13"/>
    </row>
    <row r="117" spans="13:57">
      <c r="M117" s="58"/>
      <c r="N117" s="58"/>
      <c r="O117" s="58"/>
      <c r="Y117" s="3"/>
      <c r="Z117" s="3"/>
      <c r="AA117" s="16"/>
      <c r="AB117" s="16"/>
      <c r="AC117" s="16"/>
      <c r="AD117" s="3"/>
      <c r="AE117" s="3"/>
      <c r="AF117" s="16"/>
      <c r="AG117" s="16"/>
      <c r="AH117" s="58"/>
      <c r="AJ117" s="3"/>
      <c r="AK117" s="3"/>
      <c r="AL117" s="60"/>
      <c r="AN117" s="1"/>
      <c r="AO117" s="1"/>
      <c r="AP117" s="58"/>
      <c r="AQ117" s="58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D117" s="13"/>
      <c r="BE117" s="13"/>
    </row>
    <row r="118" spans="13:57">
      <c r="M118" s="58"/>
      <c r="N118" s="58"/>
      <c r="O118" s="58"/>
      <c r="Y118" s="3"/>
      <c r="Z118" s="3"/>
      <c r="AA118" s="16"/>
      <c r="AB118" s="16"/>
      <c r="AC118" s="16"/>
      <c r="AD118" s="3"/>
      <c r="AE118" s="3"/>
      <c r="AF118" s="16"/>
      <c r="AG118" s="16"/>
      <c r="AH118" s="58"/>
      <c r="AJ118" s="3"/>
      <c r="AK118" s="3"/>
      <c r="AL118" s="60"/>
      <c r="AN118" s="1"/>
      <c r="AO118" s="1"/>
      <c r="AP118" s="58"/>
      <c r="AQ118" s="58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D118" s="13"/>
      <c r="BE118" s="13"/>
    </row>
    <row r="119" spans="13:57">
      <c r="M119" s="58"/>
      <c r="N119" s="58"/>
      <c r="O119" s="58"/>
      <c r="Y119" s="3"/>
      <c r="Z119" s="3"/>
      <c r="AA119" s="16"/>
      <c r="AB119" s="16"/>
      <c r="AC119" s="16"/>
      <c r="AD119" s="3"/>
      <c r="AE119" s="3"/>
      <c r="AF119" s="16"/>
      <c r="AG119" s="16"/>
      <c r="AH119" s="58"/>
      <c r="AJ119" s="3"/>
      <c r="AK119" s="3"/>
      <c r="AL119" s="60"/>
      <c r="AN119" s="1"/>
      <c r="AO119" s="1"/>
      <c r="AP119" s="58"/>
      <c r="AQ119" s="58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D119" s="13"/>
      <c r="BE119" s="13"/>
    </row>
    <row r="120" spans="13:57">
      <c r="M120" s="58"/>
      <c r="N120" s="58"/>
      <c r="O120" s="58"/>
      <c r="Y120" s="3"/>
      <c r="Z120" s="3"/>
      <c r="AA120" s="16"/>
      <c r="AB120" s="16"/>
      <c r="AC120" s="16"/>
      <c r="AD120" s="3"/>
      <c r="AE120" s="3"/>
      <c r="AF120" s="16"/>
      <c r="AG120" s="16"/>
      <c r="AH120" s="58"/>
      <c r="AJ120" s="3"/>
      <c r="AK120" s="3"/>
      <c r="AL120" s="60"/>
      <c r="AN120" s="1"/>
      <c r="AO120" s="1"/>
      <c r="AP120" s="58"/>
      <c r="AQ120" s="58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D120" s="13"/>
      <c r="BE120" s="13"/>
    </row>
    <row r="121" spans="13:57">
      <c r="M121" s="58"/>
      <c r="N121" s="58"/>
      <c r="O121" s="58"/>
      <c r="Y121" s="3"/>
      <c r="Z121" s="3"/>
      <c r="AA121" s="16"/>
      <c r="AB121" s="16"/>
      <c r="AC121" s="16"/>
      <c r="AD121" s="3"/>
      <c r="AE121" s="3"/>
      <c r="AF121" s="16"/>
      <c r="AG121" s="16"/>
      <c r="AH121" s="58"/>
      <c r="AJ121" s="3"/>
      <c r="AK121" s="3"/>
      <c r="AL121" s="60"/>
      <c r="AN121" s="1"/>
      <c r="AO121" s="1"/>
      <c r="AP121" s="58"/>
      <c r="AQ121" s="58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D121" s="13"/>
      <c r="BE121" s="13"/>
    </row>
    <row r="122" spans="13:57">
      <c r="M122" s="58"/>
      <c r="N122" s="58"/>
      <c r="O122" s="58"/>
      <c r="Y122" s="3"/>
      <c r="Z122" s="3"/>
      <c r="AA122" s="16"/>
      <c r="AB122" s="16"/>
      <c r="AC122" s="16"/>
      <c r="AD122" s="3"/>
      <c r="AE122" s="3"/>
      <c r="AF122" s="16"/>
      <c r="AG122" s="16"/>
      <c r="AH122" s="58"/>
      <c r="AJ122" s="3"/>
      <c r="AK122" s="3"/>
      <c r="AL122" s="60"/>
      <c r="AN122" s="1"/>
      <c r="AO122" s="1"/>
      <c r="AP122" s="58"/>
      <c r="AQ122" s="58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D122" s="13"/>
      <c r="BE122" s="13"/>
    </row>
    <row r="123" spans="13:57">
      <c r="M123" s="58"/>
      <c r="N123" s="58"/>
      <c r="O123" s="58"/>
      <c r="Y123" s="3"/>
      <c r="Z123" s="3"/>
      <c r="AA123" s="16"/>
      <c r="AB123" s="16"/>
      <c r="AC123" s="16"/>
      <c r="AD123" s="3"/>
      <c r="AE123" s="3"/>
      <c r="AF123" s="16"/>
      <c r="AG123" s="16"/>
      <c r="AH123" s="58"/>
      <c r="AJ123" s="3"/>
      <c r="AK123" s="3"/>
      <c r="AL123" s="60"/>
      <c r="AN123" s="1"/>
      <c r="AO123" s="1"/>
      <c r="AP123" s="58"/>
      <c r="AQ123" s="58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D123" s="13"/>
      <c r="BE123" s="13"/>
    </row>
    <row r="124" spans="13:57">
      <c r="M124" s="58"/>
      <c r="N124" s="58"/>
      <c r="O124" s="58"/>
      <c r="Y124" s="3"/>
      <c r="Z124" s="3"/>
      <c r="AA124" s="16"/>
      <c r="AB124" s="16"/>
      <c r="AC124" s="16"/>
      <c r="AD124" s="3"/>
      <c r="AE124" s="3"/>
      <c r="AF124" s="16"/>
      <c r="AG124" s="16"/>
      <c r="AH124" s="58"/>
      <c r="AJ124" s="3"/>
      <c r="AK124" s="3"/>
      <c r="AL124" s="60"/>
      <c r="AN124" s="1"/>
      <c r="AO124" s="1"/>
      <c r="AP124" s="58"/>
      <c r="AQ124" s="58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D124" s="13"/>
      <c r="BE124" s="13"/>
    </row>
    <row r="125" spans="13:57">
      <c r="M125" s="58"/>
      <c r="N125" s="58"/>
      <c r="O125" s="58"/>
      <c r="Y125" s="3"/>
      <c r="Z125" s="3"/>
      <c r="AA125" s="16"/>
      <c r="AB125" s="16"/>
      <c r="AC125" s="16"/>
      <c r="AD125" s="3"/>
      <c r="AE125" s="3"/>
      <c r="AF125" s="16"/>
      <c r="AG125" s="16"/>
      <c r="AH125" s="58"/>
      <c r="AJ125" s="3"/>
      <c r="AK125" s="3"/>
      <c r="AL125" s="60"/>
      <c r="AN125" s="1"/>
      <c r="AO125" s="1"/>
      <c r="AP125" s="58"/>
      <c r="AQ125" s="58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D125" s="13"/>
      <c r="BE125" s="13"/>
    </row>
    <row r="126" spans="13:57">
      <c r="M126" s="58"/>
      <c r="N126" s="58"/>
      <c r="O126" s="58"/>
      <c r="Y126" s="3"/>
      <c r="Z126" s="3"/>
      <c r="AA126" s="16"/>
      <c r="AB126" s="16"/>
      <c r="AC126" s="16"/>
      <c r="AD126" s="3"/>
      <c r="AE126" s="3"/>
      <c r="AF126" s="16"/>
      <c r="AG126" s="16"/>
      <c r="AH126" s="58"/>
      <c r="AJ126" s="3"/>
      <c r="AK126" s="3"/>
      <c r="AL126" s="60"/>
      <c r="AN126" s="1"/>
      <c r="AO126" s="1"/>
      <c r="AP126" s="58"/>
      <c r="AQ126" s="58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D126" s="13"/>
      <c r="BE126" s="13"/>
    </row>
    <row r="127" spans="13:57">
      <c r="M127" s="58"/>
      <c r="N127" s="58"/>
      <c r="O127" s="58"/>
      <c r="Y127" s="3"/>
      <c r="Z127" s="3"/>
      <c r="AA127" s="16"/>
      <c r="AB127" s="16"/>
      <c r="AC127" s="16"/>
      <c r="AD127" s="3"/>
      <c r="AE127" s="3"/>
      <c r="AF127" s="16"/>
      <c r="AG127" s="16"/>
      <c r="AH127" s="58"/>
      <c r="AJ127" s="3"/>
      <c r="AK127" s="3"/>
      <c r="AL127" s="60"/>
      <c r="AN127" s="1"/>
      <c r="AO127" s="1"/>
      <c r="AP127" s="58"/>
      <c r="AQ127" s="58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D127" s="13"/>
      <c r="BE127" s="13"/>
    </row>
    <row r="128" spans="13:57">
      <c r="M128" s="58"/>
      <c r="N128" s="58"/>
      <c r="O128" s="58"/>
      <c r="Y128" s="3"/>
      <c r="Z128" s="3"/>
      <c r="AA128" s="16"/>
      <c r="AB128" s="16"/>
      <c r="AC128" s="16"/>
      <c r="AD128" s="3"/>
      <c r="AE128" s="3"/>
      <c r="AF128" s="16"/>
      <c r="AG128" s="16"/>
      <c r="AH128" s="58"/>
      <c r="AJ128" s="3"/>
      <c r="AK128" s="3"/>
      <c r="AL128" s="60"/>
      <c r="AN128" s="1"/>
      <c r="AO128" s="1"/>
      <c r="AP128" s="58"/>
      <c r="AQ128" s="58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D128" s="13"/>
      <c r="BE128" s="13"/>
    </row>
    <row r="129" spans="13:57">
      <c r="M129" s="58"/>
      <c r="N129" s="58"/>
      <c r="O129" s="58"/>
      <c r="Y129" s="3"/>
      <c r="Z129" s="3"/>
      <c r="AA129" s="16"/>
      <c r="AB129" s="16"/>
      <c r="AC129" s="16"/>
      <c r="AD129" s="3"/>
      <c r="AE129" s="3"/>
      <c r="AF129" s="16"/>
      <c r="AG129" s="16"/>
      <c r="AH129" s="58"/>
      <c r="AJ129" s="3"/>
      <c r="AK129" s="3"/>
      <c r="AL129" s="60"/>
      <c r="AN129" s="1"/>
      <c r="AO129" s="1"/>
      <c r="AP129" s="58"/>
      <c r="AQ129" s="58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D129" s="13"/>
      <c r="BE129" s="13"/>
    </row>
    <row r="130" spans="13:57">
      <c r="AN130" s="1"/>
      <c r="AO130" s="1"/>
      <c r="AP130" s="58"/>
      <c r="AQ130" s="58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D130" s="13"/>
      <c r="BE130" s="13"/>
    </row>
    <row r="131" spans="13:57">
      <c r="AN131" s="1"/>
      <c r="AO131" s="1"/>
      <c r="AP131" s="58"/>
      <c r="AQ131" s="58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D131" s="13"/>
      <c r="BE131" s="13"/>
    </row>
    <row r="132" spans="13:57">
      <c r="M132" s="58"/>
      <c r="N132" s="58"/>
      <c r="O132" s="58"/>
      <c r="Y132" s="3"/>
      <c r="Z132" s="3"/>
      <c r="AA132" s="16"/>
      <c r="AB132" s="16"/>
      <c r="AC132" s="16"/>
      <c r="AD132" s="3"/>
      <c r="AE132" s="3"/>
      <c r="AF132" s="16"/>
      <c r="AG132" s="16"/>
      <c r="AH132" s="58"/>
      <c r="AJ132" s="3"/>
      <c r="AK132" s="3"/>
      <c r="AL132" s="60"/>
      <c r="AN132" s="1"/>
      <c r="AO132" s="1"/>
      <c r="AP132" s="58"/>
      <c r="AQ132" s="58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D132" s="13"/>
      <c r="BE132" s="13"/>
    </row>
    <row r="133" spans="13:57">
      <c r="M133" s="58"/>
      <c r="N133" s="58"/>
      <c r="O133" s="58"/>
      <c r="Y133" s="3"/>
      <c r="Z133" s="3"/>
      <c r="AA133" s="16"/>
      <c r="AB133" s="16"/>
      <c r="AC133" s="16"/>
      <c r="AD133" s="3"/>
      <c r="AE133" s="3"/>
      <c r="AF133" s="16"/>
      <c r="AG133" s="16"/>
      <c r="AH133" s="58"/>
      <c r="AJ133" s="3"/>
      <c r="AK133" s="3"/>
      <c r="AL133" s="60"/>
      <c r="AN133" s="1"/>
      <c r="AO133" s="1"/>
      <c r="AP133" s="58"/>
      <c r="AQ133" s="58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D133" s="13"/>
      <c r="BE133" s="13"/>
    </row>
    <row r="134" spans="13:57">
      <c r="M134" s="58"/>
      <c r="N134" s="58"/>
      <c r="O134" s="58"/>
      <c r="Y134" s="3"/>
      <c r="Z134" s="3"/>
      <c r="AA134" s="16"/>
      <c r="AB134" s="16"/>
      <c r="AC134" s="16"/>
      <c r="AD134" s="3"/>
      <c r="AE134" s="3"/>
      <c r="AF134" s="16"/>
      <c r="AG134" s="16"/>
      <c r="AH134" s="58"/>
      <c r="AJ134" s="3"/>
      <c r="AK134" s="3"/>
      <c r="AL134" s="60"/>
      <c r="AN134" s="1"/>
      <c r="AO134" s="1"/>
      <c r="AP134" s="58"/>
      <c r="AQ134" s="58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D134" s="13"/>
      <c r="BE134" s="13"/>
    </row>
    <row r="135" spans="13:57">
      <c r="M135" s="58"/>
      <c r="N135" s="58"/>
      <c r="O135" s="58"/>
      <c r="Y135" s="3"/>
      <c r="Z135" s="3"/>
      <c r="AA135" s="16"/>
      <c r="AB135" s="16"/>
      <c r="AC135" s="16"/>
      <c r="AD135" s="3"/>
      <c r="AE135" s="3"/>
      <c r="AF135" s="16"/>
      <c r="AG135" s="16"/>
      <c r="AH135" s="58"/>
      <c r="AJ135" s="3"/>
      <c r="AK135" s="3"/>
      <c r="AL135" s="60"/>
      <c r="AN135" s="1"/>
      <c r="AO135" s="1"/>
      <c r="AP135" s="58"/>
      <c r="AQ135" s="58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D135" s="13"/>
      <c r="BE135" s="13"/>
    </row>
    <row r="136" spans="13:57">
      <c r="M136" s="58"/>
      <c r="N136" s="58"/>
      <c r="O136" s="58"/>
      <c r="Y136" s="3"/>
      <c r="Z136" s="3"/>
      <c r="AA136" s="16"/>
      <c r="AB136" s="16"/>
      <c r="AC136" s="16"/>
      <c r="AD136" s="3"/>
      <c r="AE136" s="3"/>
      <c r="AF136" s="16"/>
      <c r="AG136" s="16"/>
      <c r="AH136" s="58"/>
      <c r="AJ136" s="3"/>
      <c r="AK136" s="3"/>
      <c r="AL136" s="60"/>
      <c r="AN136" s="1"/>
      <c r="AO136" s="1"/>
      <c r="AP136" s="58"/>
      <c r="AQ136" s="58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D136" s="13"/>
      <c r="BE136" s="13"/>
    </row>
    <row r="137" spans="13:57">
      <c r="M137" s="58"/>
      <c r="N137" s="58"/>
      <c r="O137" s="58"/>
      <c r="Y137" s="3"/>
      <c r="Z137" s="3"/>
      <c r="AA137" s="16"/>
      <c r="AB137" s="16"/>
      <c r="AC137" s="16"/>
      <c r="AD137" s="3"/>
      <c r="AE137" s="3"/>
      <c r="AF137" s="16"/>
      <c r="AG137" s="16"/>
      <c r="AH137" s="58"/>
      <c r="AJ137" s="3"/>
      <c r="AK137" s="3"/>
      <c r="AL137" s="60"/>
      <c r="AN137" s="1"/>
      <c r="AO137" s="1"/>
      <c r="AP137" s="58"/>
      <c r="AQ137" s="58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D137" s="13"/>
      <c r="BE137" s="13"/>
    </row>
    <row r="138" spans="13:57">
      <c r="M138" s="58"/>
      <c r="N138" s="58"/>
      <c r="O138" s="58"/>
      <c r="Y138" s="3"/>
      <c r="Z138" s="3"/>
      <c r="AA138" s="16"/>
      <c r="AB138" s="16"/>
      <c r="AC138" s="16"/>
      <c r="AD138" s="3"/>
      <c r="AE138" s="3"/>
      <c r="AF138" s="16"/>
      <c r="AG138" s="16"/>
      <c r="AH138" s="58"/>
      <c r="AJ138" s="3"/>
      <c r="AK138" s="3"/>
      <c r="AL138" s="60"/>
      <c r="AN138" s="1"/>
      <c r="AO138" s="1"/>
      <c r="AP138" s="58"/>
      <c r="AQ138" s="58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D138" s="13"/>
      <c r="BE138" s="13"/>
    </row>
    <row r="139" spans="13:57">
      <c r="M139" s="58"/>
      <c r="N139" s="58"/>
      <c r="O139" s="58"/>
      <c r="Y139" s="3"/>
      <c r="Z139" s="3"/>
      <c r="AA139" s="16"/>
      <c r="AB139" s="16"/>
      <c r="AC139" s="16"/>
      <c r="AD139" s="3"/>
      <c r="AE139" s="3"/>
      <c r="AF139" s="16"/>
      <c r="AG139" s="16"/>
      <c r="AH139" s="58"/>
      <c r="AJ139" s="3"/>
      <c r="AK139" s="3"/>
      <c r="AL139" s="60"/>
      <c r="AN139" s="1"/>
      <c r="AO139" s="1"/>
      <c r="AP139" s="58"/>
      <c r="AQ139" s="58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D139" s="13"/>
      <c r="BE139" s="13"/>
    </row>
    <row r="140" spans="13:57">
      <c r="M140" s="58"/>
      <c r="N140" s="58"/>
      <c r="O140" s="58"/>
      <c r="Y140" s="3"/>
      <c r="Z140" s="3"/>
      <c r="AA140" s="16"/>
      <c r="AB140" s="16"/>
      <c r="AC140" s="16"/>
      <c r="AD140" s="3"/>
      <c r="AE140" s="3"/>
      <c r="AF140" s="16"/>
      <c r="AG140" s="16"/>
      <c r="AH140" s="58"/>
      <c r="AJ140" s="3"/>
      <c r="AK140" s="3"/>
      <c r="AL140" s="60"/>
      <c r="AP140" s="58"/>
      <c r="AQ140" s="58"/>
      <c r="AR140" s="1"/>
      <c r="AZ140" s="1"/>
      <c r="BA140" s="1"/>
      <c r="BB140" s="1"/>
      <c r="BD140" s="13"/>
      <c r="BE140" s="13"/>
    </row>
    <row r="141" spans="13:57">
      <c r="M141" s="58"/>
      <c r="N141" s="58"/>
      <c r="O141" s="58"/>
      <c r="Y141" s="3"/>
      <c r="Z141" s="3"/>
      <c r="AA141" s="16"/>
      <c r="AB141" s="16"/>
      <c r="AC141" s="16"/>
      <c r="AD141" s="3"/>
      <c r="AE141" s="3"/>
      <c r="AF141" s="16"/>
      <c r="AG141" s="16"/>
      <c r="AH141" s="58"/>
      <c r="AJ141" s="3"/>
      <c r="AK141" s="3"/>
      <c r="AL141" s="60"/>
      <c r="AP141" s="58"/>
      <c r="AQ141" s="58"/>
      <c r="AR141" s="1"/>
      <c r="AZ141" s="1"/>
      <c r="BA141" s="1"/>
      <c r="BB141" s="1"/>
      <c r="BD141" s="13"/>
      <c r="BE141" s="13"/>
    </row>
    <row r="142" spans="13:57">
      <c r="M142" s="58"/>
      <c r="N142" s="58"/>
      <c r="O142" s="58"/>
      <c r="Y142" s="3"/>
      <c r="Z142" s="3"/>
      <c r="AA142" s="16"/>
      <c r="AB142" s="16"/>
      <c r="AC142" s="16"/>
      <c r="AD142" s="3"/>
      <c r="AE142" s="3"/>
      <c r="AF142" s="16"/>
      <c r="AG142" s="16"/>
      <c r="AH142" s="58"/>
      <c r="AJ142" s="3"/>
      <c r="AK142" s="3"/>
      <c r="AL142" s="60"/>
      <c r="AN142" s="1"/>
      <c r="AO142" s="1"/>
      <c r="AP142" s="58"/>
      <c r="AQ142" s="58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D142" s="13"/>
      <c r="BE142" s="13"/>
    </row>
    <row r="143" spans="13:57">
      <c r="M143" s="58"/>
      <c r="N143" s="58"/>
      <c r="O143" s="58"/>
      <c r="Y143" s="3"/>
      <c r="Z143" s="3"/>
      <c r="AA143" s="16"/>
      <c r="AB143" s="16"/>
      <c r="AC143" s="16"/>
      <c r="AD143" s="3"/>
      <c r="AE143" s="3"/>
      <c r="AF143" s="16"/>
      <c r="AG143" s="16"/>
      <c r="AH143" s="58"/>
      <c r="AJ143" s="3"/>
      <c r="AK143" s="3"/>
      <c r="AL143" s="60"/>
      <c r="AN143" s="1"/>
      <c r="AO143" s="1"/>
      <c r="AP143" s="58"/>
      <c r="AQ143" s="58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D143" s="13"/>
      <c r="BE143" s="13"/>
    </row>
    <row r="144" spans="13:57">
      <c r="M144" s="58"/>
      <c r="N144" s="58"/>
      <c r="O144" s="58"/>
      <c r="Y144" s="3"/>
      <c r="Z144" s="3"/>
      <c r="AA144" s="16"/>
      <c r="AB144" s="16"/>
      <c r="AC144" s="16"/>
      <c r="AD144" s="3"/>
      <c r="AE144" s="3"/>
      <c r="AF144" s="16"/>
      <c r="AG144" s="16"/>
      <c r="AH144" s="58"/>
      <c r="AJ144" s="3"/>
      <c r="AK144" s="3"/>
      <c r="AL144" s="60"/>
      <c r="AN144" s="1"/>
      <c r="AO144" s="1"/>
      <c r="AP144" s="58"/>
      <c r="AQ144" s="58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D144" s="13"/>
      <c r="BE144" s="13"/>
    </row>
    <row r="145" spans="12:57">
      <c r="M145" s="58"/>
      <c r="N145" s="58"/>
      <c r="O145" s="58"/>
      <c r="Y145" s="3"/>
      <c r="Z145" s="3"/>
      <c r="AA145" s="16"/>
      <c r="AB145" s="16"/>
      <c r="AC145" s="16"/>
      <c r="AD145" s="3"/>
      <c r="AE145" s="3"/>
      <c r="AF145" s="16"/>
      <c r="AG145" s="16"/>
      <c r="AH145" s="58"/>
      <c r="AJ145" s="3"/>
      <c r="AK145" s="3"/>
      <c r="AL145" s="60"/>
      <c r="AN145" s="1"/>
      <c r="AO145" s="1"/>
      <c r="AP145" s="58"/>
      <c r="AQ145" s="58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D145" s="13"/>
      <c r="BE145" s="13"/>
    </row>
    <row r="146" spans="12:57">
      <c r="M146" s="58"/>
      <c r="N146" s="58"/>
      <c r="O146" s="58"/>
      <c r="Y146" s="3"/>
      <c r="Z146" s="3"/>
      <c r="AA146" s="16"/>
      <c r="AB146" s="16"/>
      <c r="AC146" s="16"/>
      <c r="AD146" s="3"/>
      <c r="AE146" s="3"/>
      <c r="AF146" s="16"/>
      <c r="AG146" s="16"/>
      <c r="AH146" s="58"/>
      <c r="AJ146" s="3"/>
      <c r="AK146" s="3"/>
      <c r="AL146" s="60"/>
      <c r="AN146" s="1"/>
      <c r="AO146" s="1"/>
      <c r="AP146" s="58"/>
      <c r="AQ146" s="58"/>
      <c r="AR146" s="1"/>
      <c r="AS146" s="1"/>
      <c r="AT146" s="1"/>
      <c r="AU146" s="1"/>
      <c r="AV146" s="1"/>
      <c r="AW146" s="1"/>
      <c r="AX146" s="1"/>
      <c r="AY146" s="1"/>
      <c r="BB146" s="1"/>
      <c r="BD146" s="13"/>
      <c r="BE146" s="13"/>
    </row>
    <row r="147" spans="12:57">
      <c r="M147" s="58"/>
      <c r="N147" s="58"/>
      <c r="O147" s="58"/>
      <c r="Y147" s="3"/>
      <c r="Z147" s="3"/>
      <c r="AA147" s="16"/>
      <c r="AB147" s="16"/>
      <c r="AC147" s="16"/>
      <c r="AD147" s="3"/>
      <c r="AE147" s="3"/>
      <c r="AF147" s="16"/>
      <c r="AG147" s="16"/>
      <c r="AH147" s="58"/>
      <c r="AJ147" s="3"/>
      <c r="AK147" s="3"/>
      <c r="AL147" s="60"/>
      <c r="AN147" s="1"/>
      <c r="AO147" s="1"/>
      <c r="AP147" s="58"/>
      <c r="AQ147" s="58"/>
      <c r="AR147" s="1"/>
      <c r="AS147" s="1"/>
      <c r="AT147" s="1"/>
      <c r="AU147" s="1"/>
      <c r="AV147" s="1"/>
      <c r="AW147" s="1"/>
      <c r="AX147" s="1"/>
      <c r="AY147" s="1"/>
      <c r="BB147" s="1"/>
      <c r="BD147" s="13"/>
      <c r="BE147" s="13"/>
    </row>
    <row r="148" spans="12:57">
      <c r="M148" s="58"/>
      <c r="N148" s="58"/>
      <c r="O148" s="58"/>
      <c r="Y148" s="3"/>
      <c r="Z148" s="3"/>
      <c r="AA148" s="16"/>
      <c r="AB148" s="16"/>
      <c r="AC148" s="16"/>
      <c r="AD148" s="3"/>
      <c r="AE148" s="3"/>
      <c r="AF148" s="16"/>
      <c r="AG148" s="16"/>
      <c r="AH148" s="58"/>
      <c r="AJ148" s="3"/>
      <c r="AK148" s="3"/>
      <c r="AL148" s="60"/>
      <c r="AN148" s="1"/>
      <c r="AO148" s="1"/>
      <c r="AP148" s="58"/>
      <c r="AQ148" s="58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D148" s="13"/>
      <c r="BE148" s="13"/>
    </row>
    <row r="149" spans="12:57">
      <c r="M149" s="58"/>
      <c r="N149" s="58"/>
      <c r="O149" s="58"/>
      <c r="Y149" s="3"/>
      <c r="Z149" s="3"/>
      <c r="AA149" s="16"/>
      <c r="AB149" s="16"/>
      <c r="AC149" s="16"/>
      <c r="AD149" s="3"/>
      <c r="AE149" s="3"/>
      <c r="AF149" s="16"/>
      <c r="AG149" s="16"/>
      <c r="AH149" s="58"/>
      <c r="AJ149" s="3"/>
      <c r="AK149" s="3"/>
      <c r="AL149" s="60"/>
      <c r="AN149" s="1"/>
      <c r="AO149" s="1"/>
      <c r="AP149" s="58"/>
      <c r="AQ149" s="58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D149" s="13"/>
      <c r="BE149" s="13"/>
    </row>
    <row r="150" spans="12:57">
      <c r="M150" s="58"/>
      <c r="N150" s="58"/>
      <c r="O150" s="58"/>
      <c r="Y150" s="3"/>
      <c r="Z150" s="3"/>
      <c r="AA150" s="16"/>
      <c r="AB150" s="16"/>
      <c r="AC150" s="16"/>
      <c r="AD150" s="3"/>
      <c r="AE150" s="3"/>
      <c r="AF150" s="16"/>
      <c r="AG150" s="16"/>
      <c r="AH150" s="58"/>
      <c r="AJ150" s="3"/>
      <c r="AK150" s="3"/>
      <c r="AL150" s="60"/>
      <c r="AN150" s="1"/>
      <c r="AO150" s="1"/>
      <c r="AP150" s="58"/>
      <c r="AQ150" s="58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D150" s="13"/>
      <c r="BE150" s="13"/>
    </row>
    <row r="151" spans="12:57">
      <c r="M151" s="58"/>
      <c r="N151" s="58"/>
      <c r="O151" s="58"/>
      <c r="Y151" s="3"/>
      <c r="Z151" s="3"/>
      <c r="AA151" s="16"/>
      <c r="AB151" s="16"/>
      <c r="AC151" s="16"/>
      <c r="AD151" s="3"/>
      <c r="AE151" s="3"/>
      <c r="AF151" s="16"/>
      <c r="AG151" s="16"/>
      <c r="AH151" s="58"/>
      <c r="AJ151" s="3"/>
      <c r="AK151" s="3"/>
      <c r="AL151" s="60"/>
      <c r="AN151" s="1"/>
      <c r="AO151" s="1"/>
      <c r="AP151" s="58"/>
      <c r="AQ151" s="58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D151" s="13"/>
      <c r="BE151" s="13"/>
    </row>
    <row r="152" spans="12:57">
      <c r="M152" s="58"/>
      <c r="N152" s="58"/>
      <c r="O152" s="58"/>
      <c r="Y152" s="3"/>
      <c r="Z152" s="3"/>
      <c r="AA152" s="16"/>
      <c r="AB152" s="16"/>
      <c r="AC152" s="16"/>
      <c r="AD152" s="3"/>
      <c r="AE152" s="3"/>
      <c r="AF152" s="16"/>
      <c r="AG152" s="16"/>
      <c r="AH152" s="58"/>
      <c r="AJ152" s="3"/>
      <c r="AK152" s="3"/>
      <c r="AL152" s="60"/>
      <c r="AN152" s="1"/>
      <c r="AO152" s="1"/>
      <c r="AP152" s="58"/>
      <c r="AQ152" s="58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  <c r="BE152" s="13"/>
    </row>
    <row r="153" spans="12:57">
      <c r="M153" s="58"/>
      <c r="N153" s="58"/>
      <c r="O153" s="58"/>
      <c r="Y153" s="3"/>
      <c r="Z153" s="3"/>
      <c r="AA153" s="16"/>
      <c r="AB153" s="16"/>
      <c r="AC153" s="16"/>
      <c r="AD153" s="3"/>
      <c r="AE153" s="3"/>
      <c r="AF153" s="16"/>
      <c r="AG153" s="16"/>
      <c r="AH153" s="58"/>
      <c r="AJ153" s="3"/>
      <c r="AK153" s="3"/>
      <c r="AL153" s="60"/>
      <c r="AN153" s="1"/>
      <c r="AO153" s="1"/>
      <c r="AP153" s="58"/>
      <c r="AQ153" s="58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D153" s="13"/>
      <c r="BE153" s="13"/>
    </row>
    <row r="154" spans="12:57">
      <c r="M154" s="58"/>
      <c r="N154" s="58"/>
      <c r="O154" s="58"/>
      <c r="Y154" s="3"/>
      <c r="Z154" s="3"/>
      <c r="AA154" s="16"/>
      <c r="AB154" s="16"/>
      <c r="AC154" s="16"/>
      <c r="AD154" s="3"/>
      <c r="AE154" s="3"/>
      <c r="AF154" s="16"/>
      <c r="AG154" s="16"/>
      <c r="AH154" s="58"/>
      <c r="AJ154" s="3"/>
      <c r="AK154" s="3"/>
      <c r="AL154" s="60"/>
      <c r="AN154" s="1"/>
      <c r="AO154" s="1"/>
      <c r="AP154" s="58"/>
      <c r="AQ154" s="58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E154" s="13"/>
    </row>
    <row r="155" spans="12:57">
      <c r="M155" s="58"/>
      <c r="N155" s="58"/>
      <c r="O155" s="58"/>
      <c r="Y155" s="3"/>
      <c r="Z155" s="3"/>
      <c r="AA155" s="16"/>
      <c r="AB155" s="16"/>
      <c r="AC155" s="16"/>
      <c r="AD155" s="3"/>
      <c r="AE155" s="3"/>
      <c r="AF155" s="16"/>
      <c r="AG155" s="16"/>
      <c r="AH155" s="58"/>
      <c r="AJ155" s="3"/>
      <c r="AK155" s="3"/>
      <c r="AL155" s="60"/>
      <c r="AN155" s="1"/>
      <c r="AO155" s="1"/>
      <c r="AP155" s="58"/>
      <c r="AQ155" s="58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E155" s="13"/>
    </row>
    <row r="156" spans="12:57">
      <c r="M156" s="58"/>
      <c r="N156" s="58"/>
      <c r="O156" s="58"/>
      <c r="Y156" s="3"/>
      <c r="Z156" s="3"/>
      <c r="AA156" s="16"/>
      <c r="AB156" s="16"/>
      <c r="AC156" s="16"/>
      <c r="AD156" s="3"/>
      <c r="AE156" s="3"/>
      <c r="AF156" s="16"/>
      <c r="AG156" s="16"/>
      <c r="AH156" s="58"/>
      <c r="AJ156" s="3"/>
      <c r="AK156" s="3"/>
      <c r="AL156" s="60"/>
      <c r="AN156" s="1"/>
      <c r="AO156" s="1"/>
      <c r="AP156" s="58"/>
      <c r="AQ156" s="58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E156" s="13"/>
    </row>
    <row r="157" spans="12:57">
      <c r="M157" s="58"/>
      <c r="N157" s="58"/>
      <c r="O157" s="58"/>
      <c r="Y157" s="3"/>
      <c r="Z157" s="3"/>
      <c r="AA157" s="16"/>
      <c r="AB157" s="16"/>
      <c r="AC157" s="16"/>
      <c r="AD157" s="3"/>
      <c r="AE157" s="3"/>
      <c r="AF157" s="16"/>
      <c r="AG157" s="16"/>
      <c r="AH157" s="58"/>
      <c r="AJ157" s="3"/>
      <c r="AK157" s="3"/>
      <c r="AL157" s="60"/>
      <c r="AN157" s="1"/>
      <c r="AO157" s="1"/>
      <c r="AP157" s="58"/>
      <c r="AQ157" s="58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E157" s="13"/>
    </row>
    <row r="158" spans="12:57">
      <c r="L158" s="157"/>
      <c r="M158" s="58"/>
      <c r="N158" s="58"/>
      <c r="O158" s="58"/>
      <c r="P158" s="522"/>
      <c r="Q158" s="157"/>
      <c r="Y158" s="3"/>
      <c r="Z158" s="3"/>
      <c r="AA158" s="16"/>
      <c r="AB158" s="16"/>
      <c r="AC158" s="16"/>
      <c r="AD158" s="3"/>
      <c r="AE158" s="3"/>
      <c r="AF158" s="16"/>
      <c r="AG158" s="16"/>
      <c r="AH158" s="58"/>
      <c r="AJ158" s="3"/>
      <c r="AK158" s="3"/>
      <c r="AL158" s="60"/>
      <c r="AN158" s="1"/>
      <c r="AO158" s="1"/>
      <c r="AP158" s="58"/>
      <c r="AQ158" s="58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2:57">
      <c r="L159" s="157"/>
      <c r="M159" s="58"/>
      <c r="N159" s="58"/>
      <c r="O159" s="58"/>
      <c r="P159" s="522"/>
      <c r="Q159" s="157"/>
      <c r="Y159" s="3"/>
      <c r="Z159" s="3"/>
      <c r="AA159" s="16"/>
      <c r="AB159" s="16"/>
      <c r="AC159" s="16"/>
      <c r="AD159" s="3"/>
      <c r="AE159" s="3"/>
      <c r="AF159" s="16"/>
      <c r="AG159" s="16"/>
      <c r="AH159" s="58"/>
      <c r="AJ159" s="3"/>
      <c r="AK159" s="3"/>
      <c r="AL159" s="60"/>
      <c r="AN159" s="1"/>
      <c r="AO159" s="1"/>
      <c r="AP159" s="58"/>
      <c r="AQ159" s="58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2:57">
      <c r="L160" s="157"/>
      <c r="M160" s="58"/>
      <c r="N160" s="58"/>
      <c r="O160" s="58"/>
      <c r="P160" s="522"/>
      <c r="Q160" s="157"/>
      <c r="Y160" s="3"/>
      <c r="Z160" s="3"/>
      <c r="AA160" s="16"/>
      <c r="AB160" s="16"/>
      <c r="AC160" s="16"/>
      <c r="AD160" s="3"/>
      <c r="AE160" s="3"/>
      <c r="AF160" s="16"/>
      <c r="AG160" s="16"/>
      <c r="AH160" s="58"/>
      <c r="AJ160" s="3"/>
      <c r="AK160" s="3"/>
      <c r="AL160" s="60"/>
      <c r="AN160" s="1"/>
      <c r="AO160" s="1"/>
      <c r="AP160" s="58"/>
      <c r="AQ160" s="58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7:54">
      <c r="L161" s="157"/>
      <c r="M161" s="58"/>
      <c r="N161" s="58"/>
      <c r="O161" s="58"/>
      <c r="P161" s="522"/>
      <c r="Q161" s="157"/>
      <c r="Y161" s="3"/>
      <c r="Z161" s="3"/>
      <c r="AA161" s="16"/>
      <c r="AB161" s="16"/>
      <c r="AC161" s="16"/>
      <c r="AD161" s="3"/>
      <c r="AE161" s="3"/>
      <c r="AF161" s="16"/>
      <c r="AG161" s="16"/>
      <c r="AH161" s="58"/>
      <c r="AJ161" s="3"/>
      <c r="AK161" s="3"/>
      <c r="AL161" s="60"/>
      <c r="AN161" s="1"/>
      <c r="AO161" s="1"/>
      <c r="AP161" s="58"/>
      <c r="AQ161" s="58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7:54">
      <c r="L162" s="157"/>
      <c r="M162" s="58"/>
      <c r="N162" s="58"/>
      <c r="O162" s="58"/>
      <c r="P162" s="522"/>
      <c r="Q162" s="157"/>
      <c r="Y162" s="3"/>
      <c r="Z162" s="3"/>
      <c r="AA162" s="16"/>
      <c r="AB162" s="16"/>
      <c r="AC162" s="16"/>
      <c r="AD162" s="3"/>
      <c r="AE162" s="3"/>
      <c r="AF162" s="16"/>
      <c r="AG162" s="16"/>
      <c r="AH162" s="58"/>
      <c r="AJ162" s="3"/>
      <c r="AK162" s="3"/>
      <c r="AL162" s="60"/>
      <c r="AN162" s="1"/>
      <c r="AO162" s="1"/>
      <c r="AP162" s="58"/>
      <c r="AQ162" s="58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7:54">
      <c r="L163" s="157"/>
      <c r="M163" s="58"/>
      <c r="N163" s="58"/>
      <c r="O163" s="58"/>
      <c r="P163" s="522"/>
      <c r="Q163" s="157"/>
      <c r="Y163" s="3"/>
      <c r="Z163" s="3"/>
      <c r="AA163" s="16"/>
      <c r="AB163" s="16"/>
      <c r="AC163" s="16"/>
      <c r="AD163" s="3"/>
      <c r="AE163" s="3"/>
      <c r="AF163" s="16"/>
      <c r="AG163" s="16"/>
      <c r="AH163" s="58"/>
      <c r="AJ163" s="3"/>
      <c r="AK163" s="3"/>
      <c r="AL163" s="60"/>
      <c r="AN163" s="1"/>
      <c r="AO163" s="1"/>
      <c r="AP163" s="58"/>
      <c r="AQ163" s="58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7:54">
      <c r="L164" s="157"/>
      <c r="M164" s="58"/>
      <c r="N164" s="58"/>
      <c r="O164" s="58"/>
      <c r="P164" s="522"/>
      <c r="Q164" s="157"/>
      <c r="Y164" s="3"/>
      <c r="Z164" s="3"/>
      <c r="AA164" s="16"/>
      <c r="AB164" s="16"/>
      <c r="AC164" s="16"/>
      <c r="AD164" s="3"/>
      <c r="AE164" s="3"/>
      <c r="AF164" s="16"/>
      <c r="AG164" s="16"/>
      <c r="AH164" s="58"/>
      <c r="AJ164" s="3"/>
      <c r="AK164" s="3"/>
      <c r="AL164" s="60"/>
      <c r="AN164" s="1"/>
      <c r="AO164" s="1"/>
      <c r="AP164" s="58"/>
      <c r="AQ164" s="58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7:54">
      <c r="L165" s="157"/>
      <c r="M165" s="58"/>
      <c r="N165" s="58"/>
      <c r="O165" s="58"/>
      <c r="P165" s="522"/>
      <c r="Q165" s="157"/>
      <c r="Y165" s="3"/>
      <c r="Z165" s="3"/>
      <c r="AA165" s="16"/>
      <c r="AB165" s="16"/>
      <c r="AC165" s="16"/>
      <c r="AD165" s="3"/>
      <c r="AE165" s="3"/>
      <c r="AF165" s="16"/>
      <c r="AG165" s="16"/>
      <c r="AH165" s="58"/>
      <c r="AJ165" s="3"/>
      <c r="AK165" s="3"/>
      <c r="AL165" s="60"/>
      <c r="AN165" s="1"/>
      <c r="AO165" s="1"/>
      <c r="AP165" s="58"/>
      <c r="AQ165" s="58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7:54">
      <c r="L166" s="157"/>
      <c r="M166" s="58"/>
      <c r="N166" s="58"/>
      <c r="O166" s="58"/>
      <c r="P166" s="522"/>
      <c r="Q166" s="157"/>
      <c r="Y166" s="3"/>
      <c r="Z166" s="3"/>
      <c r="AA166" s="16"/>
      <c r="AB166" s="16"/>
      <c r="AC166" s="16"/>
      <c r="AD166" s="3"/>
      <c r="AE166" s="3"/>
      <c r="AF166" s="16"/>
      <c r="AG166" s="16"/>
      <c r="AH166" s="58"/>
      <c r="AJ166" s="3"/>
      <c r="AK166" s="3"/>
      <c r="AL166" s="60"/>
      <c r="AN166" s="1"/>
      <c r="AO166" s="1"/>
      <c r="AP166" s="58"/>
      <c r="AQ166" s="58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7:54">
      <c r="L167" s="157"/>
      <c r="M167" s="58"/>
      <c r="N167" s="58"/>
      <c r="O167" s="58"/>
      <c r="P167" s="522"/>
      <c r="Q167" s="157"/>
      <c r="Y167" s="3"/>
      <c r="Z167" s="3"/>
      <c r="AA167" s="16"/>
      <c r="AB167" s="16"/>
      <c r="AC167" s="16"/>
      <c r="AD167" s="3"/>
      <c r="AE167" s="3"/>
      <c r="AF167" s="16"/>
      <c r="AG167" s="16"/>
      <c r="AH167" s="58"/>
      <c r="AJ167" s="3"/>
      <c r="AK167" s="3"/>
      <c r="AL167" s="60"/>
      <c r="AN167" s="1"/>
      <c r="AO167" s="1"/>
      <c r="AP167" s="58"/>
      <c r="AQ167" s="58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7:54">
      <c r="L168" s="157"/>
      <c r="M168" s="58"/>
      <c r="N168" s="58"/>
      <c r="O168" s="58"/>
      <c r="P168" s="522"/>
      <c r="Q168" s="157"/>
      <c r="Y168" s="3"/>
      <c r="Z168" s="3"/>
      <c r="AA168" s="16"/>
      <c r="AB168" s="16"/>
      <c r="AC168" s="16"/>
      <c r="AD168" s="3"/>
      <c r="AE168" s="3"/>
      <c r="AF168" s="16"/>
      <c r="AG168" s="16"/>
      <c r="AH168" s="58"/>
      <c r="AJ168" s="3"/>
      <c r="AK168" s="3"/>
      <c r="AL168" s="60"/>
      <c r="AN168" s="1"/>
      <c r="AO168" s="1"/>
      <c r="AP168" s="58"/>
      <c r="AQ168" s="58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7:54">
      <c r="G169" s="522"/>
      <c r="H169" s="14"/>
      <c r="I169" s="157"/>
      <c r="J169" s="157"/>
      <c r="K169" s="157"/>
      <c r="L169" s="157"/>
      <c r="M169" s="58"/>
      <c r="N169" s="58"/>
      <c r="O169" s="58"/>
      <c r="P169" s="522"/>
      <c r="Q169" s="157"/>
      <c r="Y169" s="3"/>
      <c r="Z169" s="3"/>
      <c r="AA169" s="16"/>
      <c r="AB169" s="16"/>
      <c r="AC169" s="16"/>
      <c r="AD169" s="3"/>
      <c r="AE169" s="3"/>
      <c r="AF169" s="16"/>
      <c r="AG169" s="16"/>
      <c r="AH169" s="58"/>
      <c r="AJ169" s="3"/>
      <c r="AK169" s="3"/>
      <c r="AL169" s="60"/>
      <c r="AN169" s="1"/>
      <c r="AO169" s="1"/>
      <c r="AP169" s="58"/>
      <c r="AQ169" s="58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7:54">
      <c r="G170" s="522"/>
      <c r="H170" s="14"/>
      <c r="I170" s="157"/>
      <c r="J170" s="157"/>
      <c r="K170" s="157"/>
      <c r="L170" s="157"/>
      <c r="M170" s="58"/>
      <c r="N170" s="58"/>
      <c r="O170" s="58"/>
      <c r="P170" s="522"/>
      <c r="Q170" s="157"/>
      <c r="Y170" s="3"/>
      <c r="Z170" s="3"/>
      <c r="AA170" s="16"/>
      <c r="AB170" s="16"/>
      <c r="AC170" s="16"/>
      <c r="AD170" s="3"/>
      <c r="AE170" s="3"/>
      <c r="AF170" s="16"/>
      <c r="AG170" s="16"/>
      <c r="AH170" s="58"/>
      <c r="AJ170" s="3"/>
      <c r="AK170" s="3"/>
      <c r="AL170" s="60"/>
      <c r="AN170" s="1"/>
      <c r="AO170" s="1"/>
      <c r="AP170" s="58"/>
      <c r="AQ170" s="58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7:54">
      <c r="G171" s="522"/>
      <c r="H171" s="14"/>
      <c r="I171" s="157"/>
      <c r="J171" s="157"/>
      <c r="K171" s="157"/>
      <c r="L171" s="157"/>
      <c r="M171" s="58"/>
      <c r="N171" s="58"/>
      <c r="O171" s="58"/>
      <c r="P171" s="522"/>
      <c r="Q171" s="157"/>
      <c r="Y171" s="3"/>
      <c r="Z171" s="3"/>
      <c r="AA171" s="16"/>
      <c r="AB171" s="16"/>
      <c r="AC171" s="16"/>
      <c r="AD171" s="3"/>
      <c r="AE171" s="3"/>
      <c r="AF171" s="16"/>
      <c r="AG171" s="16"/>
      <c r="AH171" s="58"/>
      <c r="AJ171" s="3"/>
      <c r="AK171" s="3"/>
      <c r="AL171" s="60"/>
      <c r="AN171" s="1"/>
      <c r="AO171" s="1"/>
      <c r="AP171" s="58"/>
      <c r="AQ171" s="58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7:54">
      <c r="G172" s="522"/>
      <c r="H172" s="14"/>
      <c r="I172" s="157"/>
      <c r="J172" s="157"/>
      <c r="K172" s="157"/>
      <c r="L172" s="157"/>
      <c r="M172" s="58"/>
      <c r="N172" s="58"/>
      <c r="O172" s="58"/>
      <c r="P172" s="522"/>
      <c r="Q172" s="157"/>
      <c r="Y172" s="3"/>
      <c r="Z172" s="3"/>
      <c r="AA172" s="16"/>
      <c r="AB172" s="16"/>
      <c r="AC172" s="16"/>
      <c r="AD172" s="3"/>
      <c r="AE172" s="3"/>
      <c r="AF172" s="16"/>
      <c r="AG172" s="16"/>
      <c r="AH172" s="58"/>
      <c r="AJ172" s="3"/>
      <c r="AK172" s="3"/>
      <c r="AL172" s="60"/>
      <c r="AN172" s="1"/>
      <c r="AO172" s="1"/>
      <c r="AP172" s="58"/>
      <c r="AQ172" s="58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7:54">
      <c r="G173" s="522"/>
      <c r="H173" s="14"/>
      <c r="I173" s="157"/>
      <c r="J173" s="157"/>
      <c r="K173" s="157"/>
      <c r="L173" s="157"/>
      <c r="M173" s="58"/>
      <c r="N173" s="58"/>
      <c r="O173" s="58"/>
      <c r="P173" s="522"/>
      <c r="Q173" s="157"/>
      <c r="Y173" s="3"/>
      <c r="Z173" s="3"/>
      <c r="AA173" s="16"/>
      <c r="AB173" s="16"/>
      <c r="AC173" s="16"/>
      <c r="AD173" s="3"/>
      <c r="AE173" s="3"/>
      <c r="AF173" s="16"/>
      <c r="AG173" s="16"/>
      <c r="AH173" s="58"/>
      <c r="AJ173" s="3"/>
      <c r="AK173" s="3"/>
      <c r="AL173" s="60"/>
      <c r="AN173" s="1"/>
      <c r="AO173" s="1"/>
      <c r="AP173" s="58"/>
      <c r="AQ173" s="58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7:54">
      <c r="G174" s="522"/>
      <c r="H174" s="14"/>
      <c r="I174" s="157"/>
      <c r="J174" s="157"/>
      <c r="K174" s="157"/>
      <c r="L174" s="157"/>
      <c r="M174" s="58"/>
      <c r="N174" s="58"/>
      <c r="O174" s="58"/>
      <c r="P174" s="522"/>
      <c r="Q174" s="157"/>
      <c r="Y174" s="3"/>
      <c r="Z174" s="3"/>
      <c r="AA174" s="16"/>
      <c r="AB174" s="16"/>
      <c r="AC174" s="16"/>
      <c r="AD174" s="3"/>
      <c r="AE174" s="3"/>
      <c r="AF174" s="16"/>
      <c r="AG174" s="16"/>
      <c r="AH174" s="58"/>
      <c r="AJ174" s="3"/>
      <c r="AK174" s="3"/>
      <c r="AL174" s="60"/>
      <c r="AN174" s="1"/>
      <c r="AO174" s="1"/>
      <c r="AP174" s="58"/>
      <c r="AQ174" s="58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7:54">
      <c r="G175" s="522"/>
      <c r="H175" s="14"/>
      <c r="I175" s="157"/>
      <c r="J175" s="157"/>
      <c r="K175" s="157"/>
      <c r="L175" s="157"/>
      <c r="M175" s="58"/>
      <c r="N175" s="58"/>
      <c r="O175" s="58"/>
      <c r="P175" s="522"/>
      <c r="Q175" s="157"/>
      <c r="Y175" s="3"/>
      <c r="Z175" s="3"/>
      <c r="AA175" s="16"/>
      <c r="AB175" s="16"/>
      <c r="AC175" s="16"/>
      <c r="AD175" s="3"/>
      <c r="AE175" s="3"/>
      <c r="AF175" s="16"/>
      <c r="AG175" s="16"/>
      <c r="AH175" s="58"/>
      <c r="AJ175" s="3"/>
      <c r="AK175" s="3"/>
      <c r="AL175" s="60"/>
      <c r="AN175" s="1"/>
      <c r="AO175" s="1"/>
      <c r="AP175" s="58"/>
      <c r="AQ175" s="58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7:54">
      <c r="G176" s="522"/>
      <c r="H176" s="14"/>
      <c r="I176" s="157"/>
      <c r="J176" s="157"/>
      <c r="K176" s="157"/>
      <c r="L176" s="157"/>
      <c r="M176" s="58"/>
      <c r="N176" s="58"/>
      <c r="O176" s="58"/>
      <c r="P176" s="522"/>
      <c r="Q176" s="157"/>
      <c r="Y176" s="3"/>
      <c r="Z176" s="3"/>
      <c r="AA176" s="16"/>
      <c r="AB176" s="16"/>
      <c r="AC176" s="16"/>
      <c r="AD176" s="3"/>
      <c r="AE176" s="3"/>
      <c r="AF176" s="16"/>
      <c r="AG176" s="16"/>
      <c r="AH176" s="58"/>
      <c r="AJ176" s="3"/>
      <c r="AK176" s="3"/>
      <c r="AL176" s="60"/>
      <c r="AN176" s="1"/>
      <c r="AO176" s="1"/>
      <c r="AP176" s="58"/>
      <c r="AQ176" s="58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7:55">
      <c r="G177" s="522"/>
      <c r="H177" s="14"/>
      <c r="I177" s="157"/>
      <c r="J177" s="157"/>
      <c r="K177" s="157"/>
      <c r="L177" s="157"/>
      <c r="M177" s="58"/>
      <c r="N177" s="58"/>
      <c r="O177" s="58"/>
      <c r="P177" s="522"/>
      <c r="Q177" s="157"/>
      <c r="Y177" s="3"/>
      <c r="Z177" s="3"/>
      <c r="AA177" s="16"/>
      <c r="AB177" s="16"/>
      <c r="AC177" s="16"/>
      <c r="AD177" s="3"/>
      <c r="AE177" s="3"/>
      <c r="AF177" s="16"/>
      <c r="AG177" s="16"/>
      <c r="AH177" s="58"/>
      <c r="AJ177" s="3"/>
      <c r="AK177" s="3"/>
      <c r="AL177" s="60"/>
      <c r="AN177" s="1"/>
      <c r="AO177" s="1"/>
      <c r="AP177" s="58"/>
      <c r="AQ177" s="58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7:55">
      <c r="G178" s="522"/>
      <c r="H178" s="14"/>
      <c r="I178" s="157"/>
      <c r="J178" s="157"/>
      <c r="K178" s="157"/>
      <c r="L178" s="157"/>
      <c r="M178" s="58"/>
      <c r="N178" s="58"/>
      <c r="O178" s="58"/>
      <c r="P178" s="522"/>
      <c r="Q178" s="157"/>
      <c r="Y178" s="3"/>
      <c r="Z178" s="3"/>
      <c r="AA178" s="16"/>
      <c r="AB178" s="16"/>
      <c r="AC178" s="16"/>
      <c r="AD178" s="3"/>
      <c r="AE178" s="3"/>
      <c r="AF178" s="16"/>
      <c r="AG178" s="16"/>
      <c r="AH178" s="58"/>
      <c r="AJ178" s="3"/>
      <c r="AK178" s="3"/>
      <c r="AL178" s="60"/>
      <c r="AN178" s="1"/>
      <c r="AO178" s="1"/>
      <c r="AP178" s="58"/>
      <c r="AQ178" s="58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4"/>
    </row>
    <row r="179" spans="7:55">
      <c r="G179" s="522"/>
      <c r="H179" s="14"/>
      <c r="I179" s="157"/>
      <c r="J179" s="157"/>
      <c r="K179" s="157"/>
      <c r="L179" s="157"/>
      <c r="M179" s="58"/>
      <c r="N179" s="58"/>
      <c r="O179" s="58"/>
      <c r="P179" s="522"/>
      <c r="Q179" s="157"/>
      <c r="Y179" s="3"/>
      <c r="Z179" s="3"/>
      <c r="AA179" s="16"/>
      <c r="AB179" s="16"/>
      <c r="AC179" s="16"/>
      <c r="AD179" s="3"/>
      <c r="AE179" s="3"/>
      <c r="AF179" s="16"/>
      <c r="AG179" s="16"/>
      <c r="AH179" s="58"/>
      <c r="AJ179" s="3"/>
      <c r="AK179" s="3"/>
      <c r="AL179" s="60"/>
      <c r="AN179" s="1"/>
      <c r="AO179" s="1"/>
      <c r="AP179" s="58"/>
      <c r="AQ179" s="58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4"/>
    </row>
    <row r="180" spans="7:55">
      <c r="G180" s="522"/>
      <c r="H180" s="14"/>
      <c r="I180" s="157"/>
      <c r="J180" s="157"/>
      <c r="K180" s="157"/>
      <c r="L180" s="157"/>
      <c r="M180" s="58"/>
      <c r="N180" s="58"/>
      <c r="O180" s="58"/>
      <c r="P180" s="522"/>
      <c r="Q180" s="157"/>
      <c r="Y180" s="3"/>
      <c r="Z180" s="3"/>
      <c r="AA180" s="16"/>
      <c r="AB180" s="16"/>
      <c r="AC180" s="16"/>
      <c r="AD180" s="3"/>
      <c r="AE180" s="3"/>
      <c r="AF180" s="16"/>
      <c r="AG180" s="16"/>
      <c r="AH180" s="58"/>
      <c r="AJ180" s="3"/>
      <c r="AK180" s="3"/>
      <c r="AL180" s="60"/>
      <c r="AN180" s="1"/>
      <c r="AO180" s="1"/>
      <c r="AP180" s="58"/>
      <c r="AQ180" s="58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4"/>
    </row>
    <row r="181" spans="7:55">
      <c r="G181" s="522"/>
      <c r="H181" s="14"/>
      <c r="I181" s="157"/>
      <c r="J181" s="157"/>
      <c r="K181" s="157"/>
      <c r="L181" s="157"/>
      <c r="M181" s="58"/>
      <c r="N181" s="58"/>
      <c r="O181" s="58"/>
      <c r="P181" s="522"/>
      <c r="Q181" s="157"/>
      <c r="Y181" s="3"/>
      <c r="Z181" s="3"/>
      <c r="AA181" s="16"/>
      <c r="AB181" s="16"/>
      <c r="AC181" s="16"/>
      <c r="AD181" s="3"/>
      <c r="AE181" s="3"/>
      <c r="AF181" s="16"/>
      <c r="AG181" s="16"/>
      <c r="AH181" s="58"/>
      <c r="AJ181" s="3"/>
      <c r="AK181" s="3"/>
      <c r="AL181" s="60"/>
      <c r="AN181" s="1"/>
      <c r="AO181" s="1"/>
      <c r="AP181" s="58"/>
      <c r="AQ181" s="58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4"/>
    </row>
    <row r="182" spans="7:55">
      <c r="G182" s="522"/>
      <c r="H182" s="14"/>
      <c r="I182" s="157"/>
      <c r="J182" s="157"/>
      <c r="K182" s="157"/>
      <c r="L182" s="157"/>
      <c r="M182" s="58"/>
      <c r="N182" s="58"/>
      <c r="O182" s="58"/>
      <c r="P182" s="522"/>
      <c r="Q182" s="157"/>
      <c r="Y182" s="3"/>
      <c r="Z182" s="3"/>
      <c r="AA182" s="16"/>
      <c r="AB182" s="16"/>
      <c r="AC182" s="16"/>
      <c r="AD182" s="3"/>
      <c r="AE182" s="3"/>
      <c r="AF182" s="16"/>
      <c r="AG182" s="16"/>
      <c r="AH182" s="58"/>
      <c r="AJ182" s="3"/>
      <c r="AK182" s="3"/>
      <c r="AL182" s="60"/>
      <c r="AN182" s="1"/>
      <c r="AO182" s="1"/>
      <c r="AP182" s="58"/>
      <c r="AQ182" s="58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4"/>
    </row>
    <row r="183" spans="7:55">
      <c r="G183" s="522"/>
      <c r="H183" s="14"/>
      <c r="I183" s="157"/>
      <c r="J183" s="157"/>
      <c r="K183" s="157"/>
      <c r="L183" s="157"/>
      <c r="M183" s="58"/>
      <c r="N183" s="58"/>
      <c r="O183" s="58"/>
      <c r="P183" s="522"/>
      <c r="Q183" s="157"/>
      <c r="Y183" s="3"/>
      <c r="Z183" s="3"/>
      <c r="AA183" s="16"/>
      <c r="AB183" s="16"/>
      <c r="AC183" s="16"/>
      <c r="AD183" s="3"/>
      <c r="AE183" s="3"/>
      <c r="AF183" s="16"/>
      <c r="AG183" s="16"/>
      <c r="AH183" s="58"/>
      <c r="AJ183" s="3"/>
      <c r="AK183" s="3"/>
      <c r="AL183" s="60"/>
      <c r="AN183" s="1"/>
      <c r="AO183" s="1"/>
      <c r="AP183" s="58"/>
      <c r="AQ183" s="58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4"/>
    </row>
    <row r="184" spans="7:55">
      <c r="G184" s="522"/>
      <c r="H184" s="14"/>
      <c r="I184" s="157"/>
      <c r="J184" s="157"/>
      <c r="K184" s="157"/>
      <c r="L184" s="157"/>
      <c r="M184" s="58"/>
      <c r="N184" s="58"/>
      <c r="O184" s="58"/>
      <c r="P184" s="522"/>
      <c r="Q184" s="157"/>
      <c r="Y184" s="3"/>
      <c r="Z184" s="3"/>
      <c r="AA184" s="16"/>
      <c r="AB184" s="16"/>
      <c r="AC184" s="16"/>
      <c r="AD184" s="3"/>
      <c r="AE184" s="3"/>
      <c r="AF184" s="16"/>
      <c r="AG184" s="16"/>
      <c r="AH184" s="58"/>
      <c r="AJ184" s="3"/>
      <c r="AK184" s="3"/>
      <c r="AL184" s="60"/>
      <c r="AN184" s="1"/>
      <c r="AO184" s="1"/>
      <c r="AP184" s="58"/>
      <c r="AQ184" s="58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4"/>
    </row>
    <row r="185" spans="7:55">
      <c r="G185" s="522"/>
      <c r="H185" s="14"/>
      <c r="I185" s="157"/>
      <c r="J185" s="157"/>
      <c r="K185" s="157"/>
      <c r="L185" s="157"/>
      <c r="M185" s="58"/>
      <c r="N185" s="58"/>
      <c r="O185" s="58"/>
      <c r="P185" s="522"/>
      <c r="Q185" s="157"/>
      <c r="Y185" s="3"/>
      <c r="Z185" s="3"/>
      <c r="AA185" s="16"/>
      <c r="AB185" s="16"/>
      <c r="AC185" s="16"/>
      <c r="AD185" s="3"/>
      <c r="AE185" s="3"/>
      <c r="AF185" s="16"/>
      <c r="AG185" s="16"/>
      <c r="AH185" s="58"/>
      <c r="AJ185" s="3"/>
      <c r="AK185" s="3"/>
      <c r="AL185" s="60"/>
      <c r="AN185" s="1"/>
      <c r="AO185" s="1"/>
      <c r="AP185" s="58"/>
      <c r="AQ185" s="58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4"/>
    </row>
    <row r="186" spans="7:55">
      <c r="G186" s="522"/>
      <c r="H186" s="14"/>
      <c r="I186" s="157"/>
      <c r="J186" s="157"/>
      <c r="K186" s="157"/>
      <c r="L186" s="157"/>
      <c r="M186" s="58"/>
      <c r="N186" s="58"/>
      <c r="O186" s="58"/>
      <c r="P186" s="522"/>
      <c r="Q186" s="157"/>
      <c r="Y186" s="3"/>
      <c r="Z186" s="3"/>
      <c r="AA186" s="16"/>
      <c r="AB186" s="16"/>
      <c r="AC186" s="16"/>
      <c r="AD186" s="3"/>
      <c r="AE186" s="3"/>
      <c r="AF186" s="16"/>
      <c r="AG186" s="16"/>
      <c r="AH186" s="58"/>
      <c r="AJ186" s="3"/>
      <c r="AK186" s="3"/>
      <c r="AL186" s="60"/>
      <c r="AN186" s="1"/>
      <c r="AO186" s="1"/>
      <c r="AP186" s="58"/>
      <c r="AQ186" s="58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4"/>
    </row>
    <row r="187" spans="7:55">
      <c r="G187" s="522"/>
      <c r="H187" s="14"/>
      <c r="I187" s="157"/>
      <c r="J187" s="157"/>
      <c r="K187" s="157"/>
      <c r="L187" s="157"/>
      <c r="M187" s="58"/>
      <c r="N187" s="58"/>
      <c r="O187" s="58"/>
      <c r="P187" s="522"/>
      <c r="Q187" s="157"/>
      <c r="Y187" s="3"/>
      <c r="Z187" s="3"/>
      <c r="AA187" s="16"/>
      <c r="AB187" s="16"/>
      <c r="AC187" s="16"/>
      <c r="AD187" s="3"/>
      <c r="AE187" s="3"/>
      <c r="AF187" s="16"/>
      <c r="AG187" s="16"/>
      <c r="AH187" s="58"/>
      <c r="AJ187" s="3"/>
      <c r="AK187" s="3"/>
      <c r="AL187" s="60"/>
      <c r="AN187" s="1"/>
      <c r="AO187" s="1"/>
      <c r="AP187" s="58"/>
      <c r="AQ187" s="58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4"/>
    </row>
    <row r="188" spans="7:55">
      <c r="G188" s="522"/>
      <c r="H188" s="14"/>
      <c r="I188" s="157"/>
      <c r="J188" s="157"/>
      <c r="K188" s="157"/>
      <c r="L188" s="157"/>
      <c r="M188" s="58"/>
      <c r="N188" s="58"/>
      <c r="O188" s="58"/>
      <c r="P188" s="522"/>
      <c r="Q188" s="157"/>
      <c r="Y188" s="3"/>
      <c r="Z188" s="3"/>
      <c r="AA188" s="16"/>
      <c r="AB188" s="16"/>
      <c r="AC188" s="16"/>
      <c r="AD188" s="3"/>
      <c r="AE188" s="3"/>
      <c r="AF188" s="16"/>
      <c r="AG188" s="16"/>
      <c r="AH188" s="58"/>
      <c r="AJ188" s="3"/>
      <c r="AK188" s="3"/>
      <c r="AL188" s="60"/>
      <c r="AN188" s="1"/>
      <c r="AO188" s="1"/>
      <c r="AP188" s="58"/>
      <c r="AQ188" s="58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4"/>
    </row>
    <row r="189" spans="7:55">
      <c r="G189" s="522"/>
      <c r="H189" s="14"/>
      <c r="I189" s="157"/>
      <c r="J189" s="157"/>
      <c r="K189" s="157"/>
      <c r="L189" s="157"/>
      <c r="M189" s="58"/>
      <c r="N189" s="58"/>
      <c r="O189" s="58"/>
      <c r="P189" s="522"/>
      <c r="Q189" s="157"/>
      <c r="Y189" s="3"/>
      <c r="Z189" s="3"/>
      <c r="AA189" s="16"/>
      <c r="AB189" s="16"/>
      <c r="AC189" s="16"/>
      <c r="AD189" s="3"/>
      <c r="AE189" s="3"/>
      <c r="AF189" s="16"/>
      <c r="AG189" s="16"/>
      <c r="AH189" s="58"/>
      <c r="AJ189" s="3"/>
      <c r="AK189" s="3"/>
      <c r="AL189" s="60"/>
      <c r="AN189" s="1"/>
      <c r="AO189" s="1"/>
      <c r="AP189" s="58"/>
      <c r="AQ189" s="58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4"/>
    </row>
    <row r="190" spans="7:55">
      <c r="G190" s="522"/>
      <c r="H190" s="14"/>
      <c r="I190" s="157"/>
      <c r="J190" s="157"/>
      <c r="K190" s="157"/>
      <c r="L190" s="157"/>
      <c r="M190" s="58"/>
      <c r="N190" s="58"/>
      <c r="O190" s="58"/>
      <c r="P190" s="522"/>
      <c r="Q190" s="157"/>
      <c r="Y190" s="3"/>
      <c r="Z190" s="3"/>
      <c r="AA190" s="16"/>
      <c r="AB190" s="16"/>
      <c r="AC190" s="16"/>
      <c r="AD190" s="3"/>
      <c r="AE190" s="3"/>
      <c r="AF190" s="16"/>
      <c r="AG190" s="16"/>
      <c r="AH190" s="58"/>
      <c r="AJ190" s="3"/>
      <c r="AK190" s="3"/>
      <c r="AL190" s="60"/>
      <c r="AN190" s="1"/>
      <c r="AO190" s="1"/>
      <c r="AP190" s="58"/>
      <c r="AQ190" s="58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4"/>
    </row>
    <row r="191" spans="7:55">
      <c r="G191" s="522"/>
      <c r="H191" s="14"/>
      <c r="I191" s="157"/>
      <c r="J191" s="157"/>
      <c r="K191" s="157"/>
      <c r="L191" s="157"/>
      <c r="M191" s="58"/>
      <c r="N191" s="58"/>
      <c r="O191" s="58"/>
      <c r="P191" s="522"/>
      <c r="Q191" s="157"/>
      <c r="Y191" s="3"/>
      <c r="Z191" s="3"/>
      <c r="AA191" s="16"/>
      <c r="AB191" s="16"/>
      <c r="AC191" s="16"/>
      <c r="AD191" s="3"/>
      <c r="AE191" s="3"/>
      <c r="AF191" s="16"/>
      <c r="AG191" s="16"/>
      <c r="AH191" s="58"/>
      <c r="AJ191" s="3"/>
      <c r="AK191" s="3"/>
      <c r="AL191" s="60"/>
      <c r="AN191" s="1"/>
      <c r="AO191" s="1"/>
      <c r="AP191" s="58"/>
      <c r="AQ191" s="58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4"/>
    </row>
    <row r="192" spans="7:55">
      <c r="G192" s="522"/>
      <c r="H192" s="14"/>
      <c r="I192" s="157"/>
      <c r="J192" s="157"/>
      <c r="K192" s="157"/>
      <c r="L192" s="157"/>
      <c r="M192" s="58"/>
      <c r="N192" s="58"/>
      <c r="O192" s="58"/>
      <c r="P192" s="522"/>
      <c r="Q192" s="157"/>
      <c r="Y192" s="3"/>
      <c r="Z192" s="3"/>
      <c r="AA192" s="16"/>
      <c r="AB192" s="16"/>
      <c r="AC192" s="16"/>
      <c r="AD192" s="3"/>
      <c r="AE192" s="3"/>
      <c r="AF192" s="16"/>
      <c r="AG192" s="16"/>
      <c r="AH192" s="58"/>
      <c r="AJ192" s="3"/>
      <c r="AK192" s="3"/>
      <c r="AL192" s="60"/>
      <c r="AN192" s="1"/>
      <c r="AO192" s="1"/>
      <c r="AP192" s="58"/>
      <c r="AQ192" s="58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4"/>
    </row>
    <row r="193" spans="7:55">
      <c r="G193" s="522"/>
      <c r="H193" s="14"/>
      <c r="I193" s="157"/>
      <c r="J193" s="157"/>
      <c r="K193" s="157"/>
      <c r="L193" s="157"/>
      <c r="M193" s="157"/>
      <c r="N193" s="157"/>
      <c r="O193" s="157"/>
      <c r="P193" s="522"/>
      <c r="Q193" s="157"/>
      <c r="V193" s="14"/>
      <c r="W193" s="14"/>
      <c r="X193" s="14"/>
      <c r="Y193" s="14"/>
      <c r="Z193" s="14"/>
      <c r="AA193" s="75"/>
      <c r="AB193" s="75"/>
      <c r="AC193" s="75"/>
      <c r="AD193" s="14"/>
      <c r="AE193" s="14"/>
      <c r="AF193" s="75"/>
      <c r="AG193" s="75"/>
      <c r="AH193" s="157"/>
      <c r="AI193" s="14"/>
      <c r="AJ193" s="14"/>
      <c r="AK193" s="14"/>
      <c r="AL193" s="14"/>
      <c r="AM193" s="75"/>
      <c r="AN193" s="1"/>
      <c r="AO193" s="1"/>
      <c r="AP193" s="58"/>
      <c r="AQ193" s="58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4"/>
    </row>
    <row r="194" spans="7:55">
      <c r="G194" s="522"/>
      <c r="H194" s="14"/>
      <c r="I194" s="157"/>
      <c r="J194" s="157"/>
      <c r="K194" s="157"/>
      <c r="L194" s="157"/>
      <c r="M194" s="157"/>
      <c r="N194" s="157"/>
      <c r="O194" s="157"/>
      <c r="P194" s="522"/>
      <c r="Q194" s="157"/>
      <c r="V194" s="14"/>
      <c r="W194" s="14"/>
      <c r="X194" s="14"/>
      <c r="Y194" s="14"/>
      <c r="Z194" s="14"/>
      <c r="AA194" s="75"/>
      <c r="AB194" s="75"/>
      <c r="AC194" s="75"/>
      <c r="AD194" s="14"/>
      <c r="AE194" s="14"/>
      <c r="AF194" s="75"/>
      <c r="AG194" s="75"/>
      <c r="AH194" s="157"/>
      <c r="AI194" s="14"/>
      <c r="AJ194" s="14"/>
      <c r="AK194" s="14"/>
      <c r="AL194" s="14"/>
      <c r="AM194" s="75"/>
      <c r="AN194" s="1"/>
      <c r="AO194" s="1"/>
      <c r="AP194" s="58"/>
      <c r="AQ194" s="58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4"/>
    </row>
    <row r="195" spans="7:55">
      <c r="G195" s="522"/>
      <c r="H195" s="14"/>
      <c r="I195" s="157"/>
      <c r="J195" s="157"/>
      <c r="K195" s="157"/>
      <c r="L195" s="157"/>
      <c r="M195" s="157"/>
      <c r="N195" s="157"/>
      <c r="O195" s="157"/>
      <c r="P195" s="522"/>
      <c r="Q195" s="157"/>
      <c r="V195" s="14"/>
      <c r="W195" s="14"/>
      <c r="X195" s="14"/>
      <c r="Y195" s="14"/>
      <c r="Z195" s="14"/>
      <c r="AA195" s="75"/>
      <c r="AB195" s="75"/>
      <c r="AC195" s="75"/>
      <c r="AD195" s="14"/>
      <c r="AE195" s="14"/>
      <c r="AF195" s="75"/>
      <c r="AG195" s="75"/>
      <c r="AH195" s="157"/>
      <c r="AI195" s="14"/>
      <c r="AJ195" s="14"/>
      <c r="AK195" s="14"/>
      <c r="AL195" s="14"/>
      <c r="AM195" s="75"/>
      <c r="AN195" s="1"/>
      <c r="AO195" s="1"/>
      <c r="AP195" s="58"/>
      <c r="AQ195" s="58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4"/>
    </row>
    <row r="196" spans="7:55">
      <c r="G196" s="522"/>
      <c r="H196" s="14"/>
      <c r="I196" s="157"/>
      <c r="J196" s="157"/>
      <c r="K196" s="157"/>
      <c r="L196" s="157"/>
      <c r="M196" s="157"/>
      <c r="N196" s="157"/>
      <c r="O196" s="157"/>
      <c r="P196" s="522"/>
      <c r="Q196" s="157"/>
      <c r="V196" s="14"/>
      <c r="W196" s="14"/>
      <c r="X196" s="14"/>
      <c r="Y196" s="14"/>
      <c r="Z196" s="14"/>
      <c r="AA196" s="75"/>
      <c r="AB196" s="75"/>
      <c r="AC196" s="75"/>
      <c r="AD196" s="14"/>
      <c r="AE196" s="14"/>
      <c r="AF196" s="75"/>
      <c r="AG196" s="75"/>
      <c r="AH196" s="157"/>
      <c r="AI196" s="14"/>
      <c r="AJ196" s="14"/>
      <c r="AK196" s="14"/>
      <c r="AL196" s="14"/>
      <c r="AM196" s="75"/>
      <c r="AN196" s="1"/>
      <c r="AO196" s="1"/>
      <c r="AP196" s="58"/>
      <c r="AQ196" s="58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4"/>
    </row>
    <row r="197" spans="7:55">
      <c r="G197" s="522"/>
      <c r="H197" s="14"/>
      <c r="I197" s="157"/>
      <c r="J197" s="157"/>
      <c r="K197" s="157"/>
      <c r="L197" s="157"/>
      <c r="M197" s="157"/>
      <c r="N197" s="157"/>
      <c r="O197" s="157"/>
      <c r="P197" s="522"/>
      <c r="Q197" s="157"/>
      <c r="V197" s="14"/>
      <c r="W197" s="14"/>
      <c r="X197" s="14"/>
      <c r="Y197" s="14"/>
      <c r="Z197" s="14"/>
      <c r="AA197" s="75"/>
      <c r="AB197" s="75"/>
      <c r="AC197" s="75"/>
      <c r="AD197" s="14"/>
      <c r="AE197" s="14"/>
      <c r="AF197" s="75"/>
      <c r="AG197" s="75"/>
      <c r="AH197" s="157"/>
      <c r="AI197" s="14"/>
      <c r="AJ197" s="14"/>
      <c r="AK197" s="14"/>
      <c r="AL197" s="14"/>
      <c r="AM197" s="75"/>
      <c r="AN197" s="1"/>
      <c r="AO197" s="1"/>
      <c r="AP197" s="58"/>
      <c r="AQ197" s="58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4"/>
    </row>
    <row r="198" spans="7:55">
      <c r="G198" s="522"/>
      <c r="H198" s="14"/>
      <c r="I198" s="157"/>
      <c r="J198" s="157"/>
      <c r="K198" s="157"/>
      <c r="L198" s="157"/>
      <c r="M198" s="157"/>
      <c r="N198" s="157"/>
      <c r="O198" s="157"/>
      <c r="P198" s="522"/>
      <c r="Q198" s="157"/>
      <c r="V198" s="14"/>
      <c r="W198" s="14"/>
      <c r="X198" s="14"/>
      <c r="Y198" s="14"/>
      <c r="Z198" s="14"/>
      <c r="AA198" s="75"/>
      <c r="AB198" s="75"/>
      <c r="AC198" s="75"/>
      <c r="AD198" s="14"/>
      <c r="AE198" s="14"/>
      <c r="AF198" s="75"/>
      <c r="AG198" s="75"/>
      <c r="AH198" s="157"/>
      <c r="AI198" s="14"/>
      <c r="AJ198" s="14"/>
      <c r="AK198" s="14"/>
      <c r="AL198" s="14"/>
      <c r="AM198" s="75"/>
      <c r="AN198" s="1"/>
      <c r="AO198" s="1"/>
      <c r="AP198" s="58"/>
      <c r="AQ198" s="58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4"/>
    </row>
    <row r="199" spans="7:55">
      <c r="G199" s="522"/>
      <c r="H199" s="14"/>
      <c r="I199" s="157"/>
      <c r="J199" s="157"/>
      <c r="K199" s="157"/>
      <c r="L199" s="157"/>
      <c r="M199" s="157"/>
      <c r="N199" s="157"/>
      <c r="O199" s="157"/>
      <c r="P199" s="522"/>
      <c r="Q199" s="157"/>
      <c r="V199" s="14"/>
      <c r="W199" s="14"/>
      <c r="X199" s="14"/>
      <c r="Y199" s="14"/>
      <c r="Z199" s="14"/>
      <c r="AA199" s="75"/>
      <c r="AB199" s="75"/>
      <c r="AC199" s="75"/>
      <c r="AD199" s="14"/>
      <c r="AE199" s="14"/>
      <c r="AF199" s="75"/>
      <c r="AG199" s="75"/>
      <c r="AH199" s="157"/>
      <c r="AI199" s="14"/>
      <c r="AJ199" s="14"/>
      <c r="AK199" s="14"/>
      <c r="AL199" s="14"/>
      <c r="AM199" s="75"/>
      <c r="AN199" s="1"/>
      <c r="AO199" s="1"/>
      <c r="AP199" s="58"/>
      <c r="AQ199" s="58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4"/>
    </row>
    <row r="200" spans="7:55">
      <c r="G200" s="522"/>
      <c r="H200" s="14"/>
      <c r="I200" s="157"/>
      <c r="J200" s="157"/>
      <c r="K200" s="157"/>
      <c r="L200" s="157"/>
      <c r="M200" s="157"/>
      <c r="N200" s="157"/>
      <c r="O200" s="157"/>
      <c r="P200" s="522"/>
      <c r="Q200" s="157"/>
      <c r="V200" s="14"/>
      <c r="W200" s="14"/>
      <c r="X200" s="14"/>
      <c r="Y200" s="14"/>
      <c r="Z200" s="14"/>
      <c r="AA200" s="75"/>
      <c r="AB200" s="75"/>
      <c r="AC200" s="75"/>
      <c r="AD200" s="14"/>
      <c r="AE200" s="14"/>
      <c r="AF200" s="75"/>
      <c r="AG200" s="75"/>
      <c r="AH200" s="157"/>
      <c r="AI200" s="14"/>
      <c r="AJ200" s="14"/>
      <c r="AK200" s="14"/>
      <c r="AL200" s="14"/>
      <c r="AM200" s="75"/>
      <c r="AN200" s="1"/>
      <c r="AO200" s="1"/>
      <c r="AP200" s="58"/>
      <c r="AQ200" s="58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4"/>
    </row>
    <row r="201" spans="7:55">
      <c r="G201" s="522"/>
      <c r="H201" s="14"/>
      <c r="I201" s="157"/>
      <c r="J201" s="157"/>
      <c r="K201" s="157"/>
      <c r="L201" s="157"/>
      <c r="M201" s="157"/>
      <c r="N201" s="157"/>
      <c r="O201" s="157"/>
      <c r="P201" s="522"/>
      <c r="Q201" s="157"/>
      <c r="V201" s="14"/>
      <c r="W201" s="14"/>
      <c r="X201" s="14"/>
      <c r="Y201" s="14"/>
      <c r="Z201" s="14"/>
      <c r="AA201" s="75"/>
      <c r="AB201" s="75"/>
      <c r="AC201" s="75"/>
      <c r="AD201" s="14"/>
      <c r="AE201" s="14"/>
      <c r="AF201" s="75"/>
      <c r="AG201" s="75"/>
      <c r="AH201" s="157"/>
      <c r="AI201" s="14"/>
      <c r="AJ201" s="14"/>
      <c r="AK201" s="14"/>
      <c r="AL201" s="14"/>
      <c r="AM201" s="75"/>
      <c r="AN201" s="1"/>
      <c r="AO201" s="1"/>
      <c r="AP201" s="58"/>
      <c r="AQ201" s="58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4"/>
    </row>
    <row r="202" spans="7:55">
      <c r="G202" s="522"/>
      <c r="H202" s="14"/>
      <c r="I202" s="157"/>
      <c r="J202" s="157"/>
      <c r="K202" s="157"/>
      <c r="L202" s="157"/>
      <c r="M202" s="157"/>
      <c r="N202" s="157"/>
      <c r="O202" s="157"/>
      <c r="P202" s="522"/>
      <c r="Q202" s="157"/>
      <c r="V202" s="14"/>
      <c r="W202" s="14"/>
      <c r="X202" s="14"/>
      <c r="Y202" s="14"/>
      <c r="Z202" s="14"/>
      <c r="AA202" s="75"/>
      <c r="AB202" s="75"/>
      <c r="AC202" s="75"/>
      <c r="AD202" s="14"/>
      <c r="AE202" s="14"/>
      <c r="AF202" s="75"/>
      <c r="AG202" s="75"/>
      <c r="AH202" s="157"/>
      <c r="AI202" s="14"/>
      <c r="AJ202" s="14"/>
      <c r="AK202" s="14"/>
      <c r="AL202" s="14"/>
      <c r="AM202" s="75"/>
      <c r="AN202" s="1"/>
      <c r="AO202" s="1"/>
      <c r="AP202" s="58"/>
      <c r="AQ202" s="58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4"/>
    </row>
    <row r="203" spans="7:55">
      <c r="G203" s="522"/>
      <c r="H203" s="14"/>
      <c r="I203" s="157"/>
      <c r="J203" s="157"/>
      <c r="K203" s="157"/>
      <c r="L203" s="157"/>
      <c r="M203" s="157"/>
      <c r="N203" s="157"/>
      <c r="O203" s="157"/>
      <c r="P203" s="522"/>
      <c r="Q203" s="157"/>
      <c r="V203" s="14"/>
      <c r="W203" s="14"/>
      <c r="X203" s="14"/>
      <c r="Y203" s="14"/>
      <c r="Z203" s="14"/>
      <c r="AA203" s="75"/>
      <c r="AB203" s="75"/>
      <c r="AC203" s="75"/>
      <c r="AD203" s="14"/>
      <c r="AE203" s="14"/>
      <c r="AF203" s="75"/>
      <c r="AG203" s="75"/>
      <c r="AH203" s="157"/>
      <c r="AI203" s="14"/>
      <c r="AJ203" s="14"/>
      <c r="AK203" s="14"/>
      <c r="AL203" s="14"/>
      <c r="AM203" s="75"/>
      <c r="AN203" s="14"/>
      <c r="AO203" s="14"/>
      <c r="AP203" s="58"/>
      <c r="AQ203" s="58"/>
      <c r="AR203" s="1"/>
      <c r="AS203" s="14"/>
      <c r="AT203" s="14"/>
      <c r="AU203" s="14"/>
      <c r="AV203" s="14"/>
      <c r="AW203" s="14"/>
      <c r="AX203" s="14"/>
      <c r="AY203" s="14"/>
      <c r="AZ203" s="1"/>
      <c r="BA203" s="1"/>
      <c r="BB203" s="1"/>
      <c r="BC203" s="14"/>
    </row>
    <row r="204" spans="7:55">
      <c r="G204" s="522"/>
      <c r="H204" s="14"/>
      <c r="I204" s="157"/>
      <c r="J204" s="157"/>
      <c r="K204" s="157"/>
      <c r="L204" s="157"/>
      <c r="M204" s="157"/>
      <c r="N204" s="157"/>
      <c r="O204" s="157"/>
      <c r="P204" s="522"/>
      <c r="Q204" s="157"/>
      <c r="V204" s="14"/>
      <c r="W204" s="14"/>
      <c r="X204" s="14"/>
      <c r="Y204" s="14"/>
      <c r="Z204" s="14"/>
      <c r="AA204" s="75"/>
      <c r="AB204" s="75"/>
      <c r="AC204" s="75"/>
      <c r="AD204" s="14"/>
      <c r="AE204" s="14"/>
      <c r="AF204" s="75"/>
      <c r="AG204" s="75"/>
      <c r="AH204" s="157"/>
      <c r="AI204" s="14"/>
      <c r="AJ204" s="14"/>
      <c r="AK204" s="14"/>
      <c r="AL204" s="14"/>
      <c r="AM204" s="75"/>
      <c r="AN204" s="14"/>
      <c r="AO204" s="14"/>
      <c r="AP204" s="58"/>
      <c r="AQ204" s="58"/>
      <c r="AR204" s="1"/>
      <c r="AS204" s="14"/>
      <c r="AT204" s="14"/>
      <c r="AU204" s="14"/>
      <c r="AV204" s="14"/>
      <c r="AW204" s="14"/>
      <c r="AX204" s="14"/>
      <c r="AY204" s="14"/>
      <c r="AZ204" s="1"/>
      <c r="BA204" s="1"/>
      <c r="BB204" s="1"/>
      <c r="BC204" s="14"/>
    </row>
    <row r="205" spans="7:55">
      <c r="G205" s="522"/>
      <c r="H205" s="14"/>
      <c r="I205" s="157"/>
      <c r="J205" s="157"/>
      <c r="K205" s="157"/>
      <c r="L205" s="157"/>
      <c r="M205" s="157"/>
      <c r="N205" s="157"/>
      <c r="O205" s="157"/>
      <c r="P205" s="522"/>
      <c r="Q205" s="157"/>
      <c r="V205" s="14"/>
      <c r="W205" s="14"/>
      <c r="X205" s="14"/>
      <c r="Y205" s="14"/>
      <c r="Z205" s="14"/>
      <c r="AA205" s="75"/>
      <c r="AB205" s="75"/>
      <c r="AC205" s="75"/>
      <c r="AD205" s="14"/>
      <c r="AE205" s="14"/>
      <c r="AF205" s="75"/>
      <c r="AG205" s="75"/>
      <c r="AH205" s="157"/>
      <c r="AI205" s="14"/>
      <c r="AJ205" s="14"/>
      <c r="AK205" s="14"/>
      <c r="AL205" s="14"/>
      <c r="AM205" s="75"/>
      <c r="AN205" s="14"/>
      <c r="AO205" s="14"/>
      <c r="AP205" s="58"/>
      <c r="AQ205" s="58"/>
      <c r="AR205" s="1"/>
      <c r="AS205" s="14"/>
      <c r="AT205" s="14"/>
      <c r="AU205" s="14"/>
      <c r="AV205" s="14"/>
      <c r="AW205" s="14"/>
      <c r="AX205" s="14"/>
      <c r="AY205" s="14"/>
      <c r="AZ205" s="1"/>
      <c r="BA205" s="1"/>
      <c r="BB205" s="1"/>
      <c r="BC205" s="14"/>
    </row>
    <row r="206" spans="7:55">
      <c r="G206" s="522"/>
      <c r="H206" s="14"/>
      <c r="I206" s="157"/>
      <c r="J206" s="157"/>
      <c r="K206" s="157"/>
      <c r="L206" s="157"/>
      <c r="M206" s="157"/>
      <c r="N206" s="157"/>
      <c r="O206" s="157"/>
      <c r="P206" s="522"/>
      <c r="Q206" s="157"/>
      <c r="V206" s="14"/>
      <c r="W206" s="14"/>
      <c r="X206" s="14"/>
      <c r="Y206" s="14"/>
      <c r="Z206" s="14"/>
      <c r="AA206" s="75"/>
      <c r="AB206" s="75"/>
      <c r="AC206" s="75"/>
      <c r="AD206" s="14"/>
      <c r="AE206" s="14"/>
      <c r="AF206" s="75"/>
      <c r="AG206" s="75"/>
      <c r="AH206" s="157"/>
      <c r="AI206" s="14"/>
      <c r="AJ206" s="14"/>
      <c r="AK206" s="14"/>
      <c r="AL206" s="14"/>
      <c r="AM206" s="75"/>
      <c r="AN206" s="14"/>
      <c r="AO206" s="14"/>
      <c r="AP206" s="58"/>
      <c r="AQ206" s="58"/>
      <c r="AR206" s="1"/>
      <c r="AS206" s="14"/>
      <c r="AT206" s="14"/>
      <c r="AU206" s="14"/>
      <c r="AV206" s="14"/>
      <c r="AW206" s="14"/>
      <c r="AX206" s="14"/>
      <c r="AY206" s="14"/>
      <c r="AZ206" s="1"/>
      <c r="BA206" s="1"/>
      <c r="BB206" s="1"/>
      <c r="BC206" s="14"/>
    </row>
    <row r="207" spans="7:55">
      <c r="G207" s="522"/>
      <c r="H207" s="14"/>
      <c r="I207" s="157"/>
      <c r="J207" s="157"/>
      <c r="K207" s="157"/>
      <c r="L207" s="157"/>
      <c r="M207" s="157"/>
      <c r="N207" s="157"/>
      <c r="O207" s="157"/>
      <c r="P207" s="522"/>
      <c r="Q207" s="157"/>
      <c r="V207" s="14"/>
      <c r="W207" s="14"/>
      <c r="X207" s="14"/>
      <c r="Y207" s="14"/>
      <c r="Z207" s="14"/>
      <c r="AA207" s="75"/>
      <c r="AB207" s="75"/>
      <c r="AC207" s="75"/>
      <c r="AD207" s="14"/>
      <c r="AE207" s="14"/>
      <c r="AF207" s="75"/>
      <c r="AG207" s="75"/>
      <c r="AH207" s="157"/>
      <c r="AI207" s="14"/>
      <c r="AJ207" s="14"/>
      <c r="AK207" s="14"/>
      <c r="AL207" s="14"/>
      <c r="AM207" s="75"/>
      <c r="AN207" s="14"/>
      <c r="AO207" s="14"/>
      <c r="AP207" s="58"/>
      <c r="AQ207" s="58"/>
      <c r="AR207" s="1"/>
      <c r="AS207" s="14"/>
      <c r="AT207" s="14"/>
      <c r="AU207" s="14"/>
      <c r="AV207" s="14"/>
      <c r="AW207" s="14"/>
      <c r="AX207" s="14"/>
      <c r="AY207" s="14"/>
      <c r="AZ207" s="1"/>
      <c r="BA207" s="1"/>
      <c r="BB207" s="1"/>
      <c r="BC207" s="14"/>
    </row>
    <row r="208" spans="7:55">
      <c r="G208" s="522"/>
      <c r="H208" s="14"/>
      <c r="I208" s="157"/>
      <c r="J208" s="157"/>
      <c r="K208" s="157"/>
      <c r="L208" s="157"/>
      <c r="M208" s="157"/>
      <c r="N208" s="157"/>
      <c r="O208" s="157"/>
      <c r="P208" s="522"/>
      <c r="Q208" s="157"/>
      <c r="V208" s="14"/>
      <c r="W208" s="14"/>
      <c r="X208" s="14"/>
      <c r="Y208" s="14"/>
      <c r="Z208" s="14"/>
      <c r="AA208" s="75"/>
      <c r="AB208" s="75"/>
      <c r="AC208" s="75"/>
      <c r="AD208" s="14"/>
      <c r="AE208" s="14"/>
      <c r="AF208" s="75"/>
      <c r="AG208" s="75"/>
      <c r="AH208" s="157"/>
      <c r="AI208" s="14"/>
      <c r="AJ208" s="14"/>
      <c r="AK208" s="14"/>
      <c r="AL208" s="14"/>
      <c r="AM208" s="75"/>
      <c r="AN208" s="14"/>
      <c r="AO208" s="14"/>
      <c r="AP208" s="58"/>
      <c r="AQ208" s="58"/>
      <c r="AR208" s="1"/>
      <c r="AS208" s="14"/>
      <c r="AT208" s="14"/>
      <c r="AU208" s="14"/>
      <c r="AV208" s="14"/>
      <c r="AW208" s="14"/>
      <c r="AX208" s="14"/>
      <c r="AY208" s="14"/>
      <c r="AZ208" s="1"/>
      <c r="BA208" s="1"/>
      <c r="BB208" s="1"/>
      <c r="BC208" s="14"/>
    </row>
    <row r="209" spans="7:55">
      <c r="G209" s="522"/>
      <c r="H209" s="14"/>
      <c r="I209" s="157"/>
      <c r="J209" s="157"/>
      <c r="K209" s="157"/>
      <c r="L209" s="157"/>
      <c r="M209" s="157"/>
      <c r="N209" s="157"/>
      <c r="O209" s="157"/>
      <c r="P209" s="522"/>
      <c r="Q209" s="157"/>
      <c r="V209" s="14"/>
      <c r="W209" s="14"/>
      <c r="X209" s="14"/>
      <c r="Y209" s="14"/>
      <c r="Z209" s="14"/>
      <c r="AA209" s="75"/>
      <c r="AB209" s="75"/>
      <c r="AC209" s="75"/>
      <c r="AD209" s="14"/>
      <c r="AE209" s="14"/>
      <c r="AF209" s="75"/>
      <c r="AG209" s="75"/>
      <c r="AH209" s="157"/>
      <c r="AI209" s="14"/>
      <c r="AJ209" s="14"/>
      <c r="AK209" s="14"/>
      <c r="AL209" s="14"/>
      <c r="AM209" s="75"/>
      <c r="AN209" s="14"/>
      <c r="AO209" s="14"/>
      <c r="AP209" s="58"/>
      <c r="AQ209" s="58"/>
      <c r="AR209" s="1"/>
      <c r="AS209" s="14"/>
      <c r="AT209" s="14"/>
      <c r="AU209" s="14"/>
      <c r="AV209" s="14"/>
      <c r="AW209" s="14"/>
      <c r="AX209" s="14"/>
      <c r="AY209" s="14"/>
      <c r="AZ209" s="14"/>
      <c r="BA209" s="14"/>
      <c r="BB209" s="1"/>
      <c r="BC209" s="14"/>
    </row>
    <row r="210" spans="7:55">
      <c r="G210" s="522"/>
      <c r="H210" s="14"/>
      <c r="I210" s="157"/>
      <c r="J210" s="157"/>
      <c r="K210" s="157"/>
      <c r="L210" s="157"/>
      <c r="M210" s="157"/>
      <c r="N210" s="157"/>
      <c r="O210" s="157"/>
      <c r="P210" s="522"/>
      <c r="Q210" s="157"/>
      <c r="V210" s="14"/>
      <c r="W210" s="14"/>
      <c r="X210" s="14"/>
      <c r="Y210" s="14"/>
      <c r="Z210" s="14"/>
      <c r="AA210" s="75"/>
      <c r="AB210" s="75"/>
      <c r="AC210" s="75"/>
      <c r="AD210" s="14"/>
      <c r="AE210" s="14"/>
      <c r="AF210" s="75"/>
      <c r="AG210" s="75"/>
      <c r="AH210" s="157"/>
      <c r="AI210" s="14"/>
      <c r="AJ210" s="14"/>
      <c r="AK210" s="14"/>
      <c r="AL210" s="14"/>
      <c r="AM210" s="75"/>
      <c r="AN210" s="14"/>
      <c r="AO210" s="14"/>
      <c r="AP210" s="58"/>
      <c r="AQ210" s="58"/>
      <c r="AR210" s="1"/>
      <c r="AS210" s="14"/>
      <c r="AT210" s="14"/>
      <c r="AU210" s="14"/>
      <c r="AV210" s="14"/>
      <c r="AW210" s="14"/>
      <c r="AX210" s="14"/>
      <c r="AY210" s="14"/>
      <c r="AZ210" s="14"/>
      <c r="BA210" s="14"/>
      <c r="BB210" s="1"/>
      <c r="BC210" s="14"/>
    </row>
    <row r="211" spans="7:55">
      <c r="G211" s="522"/>
      <c r="H211" s="14"/>
      <c r="I211" s="157"/>
      <c r="J211" s="157"/>
      <c r="K211" s="157"/>
      <c r="L211" s="157"/>
      <c r="M211" s="157"/>
      <c r="N211" s="157"/>
      <c r="O211" s="157"/>
      <c r="P211" s="522"/>
      <c r="Q211" s="157"/>
      <c r="V211" s="14"/>
      <c r="W211" s="14"/>
      <c r="X211" s="14"/>
      <c r="Y211" s="14"/>
      <c r="Z211" s="14"/>
      <c r="AA211" s="75"/>
      <c r="AB211" s="75"/>
      <c r="AC211" s="75"/>
      <c r="AD211" s="14"/>
      <c r="AE211" s="14"/>
      <c r="AF211" s="75"/>
      <c r="AG211" s="75"/>
      <c r="AH211" s="157"/>
      <c r="AI211" s="14"/>
      <c r="AJ211" s="14"/>
      <c r="AK211" s="14"/>
      <c r="AL211" s="14"/>
      <c r="AM211" s="75"/>
      <c r="AN211" s="14"/>
      <c r="AO211" s="14"/>
      <c r="AP211" s="58"/>
      <c r="AQ211" s="58"/>
      <c r="AR211" s="1"/>
      <c r="AS211" s="14"/>
      <c r="AT211" s="14"/>
      <c r="AU211" s="14"/>
      <c r="AV211" s="14"/>
      <c r="AW211" s="14"/>
      <c r="AX211" s="14"/>
      <c r="AY211" s="14"/>
      <c r="AZ211" s="14"/>
      <c r="BA211" s="14"/>
      <c r="BB211" s="1"/>
      <c r="BC211" s="14"/>
    </row>
    <row r="212" spans="7:55">
      <c r="G212" s="522"/>
      <c r="H212" s="14"/>
      <c r="I212" s="157"/>
      <c r="J212" s="157"/>
      <c r="K212" s="157"/>
      <c r="L212" s="157"/>
      <c r="M212" s="157"/>
      <c r="N212" s="157"/>
      <c r="O212" s="157"/>
      <c r="P212" s="522"/>
      <c r="Q212" s="157"/>
      <c r="V212" s="14"/>
      <c r="W212" s="14"/>
      <c r="X212" s="14"/>
      <c r="Y212" s="14"/>
      <c r="Z212" s="14"/>
      <c r="AA212" s="75"/>
      <c r="AB212" s="75"/>
      <c r="AC212" s="75"/>
      <c r="AD212" s="14"/>
      <c r="AE212" s="14"/>
      <c r="AF212" s="75"/>
      <c r="AG212" s="75"/>
      <c r="AH212" s="157"/>
      <c r="AI212" s="14"/>
      <c r="AJ212" s="14"/>
      <c r="AK212" s="14"/>
      <c r="AL212" s="14"/>
      <c r="AM212" s="75"/>
      <c r="AN212" s="14"/>
      <c r="AO212" s="14"/>
      <c r="AP212" s="58"/>
      <c r="AQ212" s="58"/>
      <c r="AR212" s="1"/>
      <c r="AS212" s="14"/>
      <c r="AT212" s="14"/>
      <c r="AU212" s="14"/>
      <c r="AV212" s="14"/>
      <c r="AW212" s="14"/>
      <c r="AX212" s="14"/>
      <c r="AY212" s="14"/>
      <c r="AZ212" s="14"/>
      <c r="BA212" s="14"/>
      <c r="BB212" s="1"/>
      <c r="BC212" s="14"/>
    </row>
    <row r="213" spans="7:55">
      <c r="G213" s="522"/>
      <c r="H213" s="14"/>
      <c r="I213" s="157"/>
      <c r="J213" s="157"/>
      <c r="K213" s="157"/>
      <c r="L213" s="157"/>
      <c r="M213" s="157"/>
      <c r="N213" s="157"/>
      <c r="O213" s="157"/>
      <c r="P213" s="522"/>
      <c r="Q213" s="157"/>
      <c r="V213" s="14"/>
      <c r="W213" s="14"/>
      <c r="X213" s="14"/>
      <c r="Y213" s="14"/>
      <c r="Z213" s="14"/>
      <c r="AA213" s="75"/>
      <c r="AB213" s="75"/>
      <c r="AC213" s="75"/>
      <c r="AD213" s="14"/>
      <c r="AE213" s="14"/>
      <c r="AF213" s="75"/>
      <c r="AG213" s="75"/>
      <c r="AH213" s="157"/>
      <c r="AI213" s="14"/>
      <c r="AJ213" s="14"/>
      <c r="AK213" s="14"/>
      <c r="AL213" s="14"/>
      <c r="AM213" s="75"/>
      <c r="AN213" s="14"/>
      <c r="AO213" s="14"/>
      <c r="AP213" s="58"/>
      <c r="AQ213" s="58"/>
      <c r="AR213" s="1"/>
      <c r="AS213" s="14"/>
      <c r="AT213" s="14"/>
      <c r="AU213" s="14"/>
      <c r="AV213" s="14"/>
      <c r="AW213" s="14"/>
      <c r="AX213" s="14"/>
      <c r="AY213" s="14"/>
      <c r="AZ213" s="14"/>
      <c r="BA213" s="14"/>
      <c r="BB213" s="1"/>
      <c r="BC213" s="14"/>
    </row>
    <row r="214" spans="7:55">
      <c r="G214" s="522"/>
      <c r="H214" s="14"/>
      <c r="I214" s="157"/>
      <c r="J214" s="157"/>
      <c r="K214" s="157"/>
      <c r="L214" s="157"/>
      <c r="M214" s="157"/>
      <c r="N214" s="157"/>
      <c r="O214" s="157"/>
      <c r="P214" s="522"/>
      <c r="Q214" s="157"/>
      <c r="V214" s="14"/>
      <c r="W214" s="14"/>
      <c r="X214" s="14"/>
      <c r="Y214" s="14"/>
      <c r="Z214" s="14"/>
      <c r="AA214" s="75"/>
      <c r="AB214" s="75"/>
      <c r="AC214" s="75"/>
      <c r="AD214" s="14"/>
      <c r="AE214" s="14"/>
      <c r="AF214" s="75"/>
      <c r="AG214" s="75"/>
      <c r="AH214" s="157"/>
      <c r="AI214" s="14"/>
      <c r="AJ214" s="14"/>
      <c r="AK214" s="14"/>
      <c r="AL214" s="14"/>
      <c r="AM214" s="75"/>
      <c r="AN214" s="14"/>
      <c r="AO214" s="14"/>
      <c r="AP214" s="58"/>
      <c r="AQ214" s="58"/>
      <c r="AR214" s="1"/>
      <c r="AS214" s="14"/>
      <c r="AT214" s="14"/>
      <c r="AU214" s="14"/>
      <c r="AV214" s="14"/>
      <c r="AW214" s="14"/>
      <c r="AX214" s="14"/>
      <c r="AY214" s="14"/>
      <c r="AZ214" s="14"/>
      <c r="BA214" s="14"/>
      <c r="BB214" s="1"/>
      <c r="BC214" s="14"/>
    </row>
    <row r="215" spans="7:55">
      <c r="G215" s="522"/>
      <c r="H215" s="14"/>
      <c r="I215" s="157"/>
      <c r="J215" s="157"/>
      <c r="K215" s="157"/>
      <c r="L215" s="157"/>
      <c r="M215" s="157"/>
      <c r="N215" s="157"/>
      <c r="O215" s="157"/>
      <c r="P215" s="522"/>
      <c r="Q215" s="157"/>
      <c r="V215" s="14"/>
      <c r="W215" s="14"/>
      <c r="X215" s="14"/>
      <c r="Y215" s="14"/>
      <c r="Z215" s="14"/>
      <c r="AA215" s="75"/>
      <c r="AB215" s="75"/>
      <c r="AC215" s="75"/>
      <c r="AD215" s="14"/>
      <c r="AE215" s="14"/>
      <c r="AF215" s="75"/>
      <c r="AG215" s="75"/>
      <c r="AH215" s="157"/>
      <c r="AI215" s="14"/>
      <c r="AJ215" s="14"/>
      <c r="AK215" s="14"/>
      <c r="AL215" s="14"/>
      <c r="AM215" s="75"/>
      <c r="AN215" s="14"/>
      <c r="AO215" s="14"/>
      <c r="AP215" s="58"/>
      <c r="AQ215" s="58"/>
      <c r="AR215" s="1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</row>
    <row r="216" spans="7:55">
      <c r="G216" s="522"/>
      <c r="H216" s="14"/>
      <c r="I216" s="157"/>
      <c r="J216" s="157"/>
      <c r="K216" s="157"/>
      <c r="L216" s="157"/>
      <c r="M216" s="157"/>
      <c r="N216" s="157"/>
      <c r="O216" s="157"/>
      <c r="P216" s="522"/>
      <c r="Q216" s="157"/>
      <c r="V216" s="14"/>
      <c r="W216" s="14"/>
      <c r="X216" s="14"/>
      <c r="Y216" s="14"/>
      <c r="Z216" s="14"/>
      <c r="AA216" s="75"/>
      <c r="AB216" s="75"/>
      <c r="AC216" s="75"/>
      <c r="AD216" s="14"/>
      <c r="AE216" s="14"/>
      <c r="AF216" s="75"/>
      <c r="AG216" s="75"/>
      <c r="AH216" s="157"/>
      <c r="AI216" s="14"/>
      <c r="AJ216" s="14"/>
      <c r="AK216" s="14"/>
      <c r="AL216" s="14"/>
      <c r="AM216" s="75"/>
      <c r="AN216" s="14"/>
      <c r="AO216" s="14"/>
      <c r="AP216" s="58"/>
      <c r="AQ216" s="58"/>
      <c r="AR216" s="1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</row>
    <row r="217" spans="7:55">
      <c r="G217" s="522"/>
      <c r="H217" s="14"/>
      <c r="I217" s="157"/>
      <c r="J217" s="157"/>
      <c r="K217" s="157"/>
      <c r="L217" s="157"/>
      <c r="M217" s="157"/>
      <c r="N217" s="157"/>
      <c r="O217" s="157"/>
      <c r="P217" s="522"/>
      <c r="Q217" s="157"/>
      <c r="V217" s="14"/>
      <c r="W217" s="14"/>
      <c r="X217" s="14"/>
      <c r="Y217" s="14"/>
      <c r="Z217" s="14"/>
      <c r="AA217" s="75"/>
      <c r="AB217" s="75"/>
      <c r="AC217" s="75"/>
      <c r="AD217" s="14"/>
      <c r="AE217" s="14"/>
      <c r="AF217" s="75"/>
      <c r="AG217" s="75"/>
      <c r="AH217" s="157"/>
      <c r="AI217" s="14"/>
      <c r="AJ217" s="14"/>
      <c r="AK217" s="14"/>
      <c r="AL217" s="14"/>
      <c r="AM217" s="75"/>
      <c r="AN217" s="14"/>
      <c r="AO217" s="14"/>
      <c r="AP217" s="58"/>
      <c r="AQ217" s="58"/>
      <c r="AR217" s="1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</row>
    <row r="218" spans="7:55">
      <c r="G218" s="522"/>
      <c r="H218" s="14"/>
      <c r="I218" s="157"/>
      <c r="J218" s="157"/>
      <c r="K218" s="157"/>
      <c r="L218" s="157"/>
      <c r="M218" s="157"/>
      <c r="N218" s="157"/>
      <c r="O218" s="157"/>
      <c r="P218" s="522"/>
      <c r="Q218" s="157"/>
      <c r="V218" s="14"/>
      <c r="W218" s="14"/>
      <c r="X218" s="14"/>
      <c r="Y218" s="14"/>
      <c r="Z218" s="14"/>
      <c r="AA218" s="75"/>
      <c r="AB218" s="75"/>
      <c r="AC218" s="75"/>
      <c r="AD218" s="14"/>
      <c r="AE218" s="14"/>
      <c r="AF218" s="75"/>
      <c r="AG218" s="75"/>
      <c r="AH218" s="157"/>
      <c r="AI218" s="14"/>
      <c r="AJ218" s="14"/>
      <c r="AK218" s="14"/>
      <c r="AL218" s="14"/>
      <c r="AM218" s="75"/>
      <c r="AN218" s="14"/>
      <c r="AO218" s="14"/>
      <c r="AP218" s="58"/>
      <c r="AQ218" s="58"/>
      <c r="AR218" s="1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</row>
    <row r="219" spans="7:55">
      <c r="G219" s="522"/>
      <c r="H219" s="14"/>
      <c r="I219" s="157"/>
      <c r="J219" s="157"/>
      <c r="K219" s="157"/>
      <c r="L219" s="157"/>
      <c r="M219" s="157"/>
      <c r="N219" s="157"/>
      <c r="O219" s="157"/>
      <c r="P219" s="522"/>
      <c r="Q219" s="157"/>
      <c r="V219" s="14"/>
      <c r="W219" s="14"/>
      <c r="X219" s="14"/>
      <c r="Y219" s="14"/>
      <c r="Z219" s="14"/>
      <c r="AA219" s="75"/>
      <c r="AB219" s="75"/>
      <c r="AC219" s="75"/>
      <c r="AD219" s="14"/>
      <c r="AE219" s="14"/>
      <c r="AF219" s="75"/>
      <c r="AG219" s="75"/>
      <c r="AH219" s="157"/>
      <c r="AI219" s="14"/>
      <c r="AJ219" s="14"/>
      <c r="AK219" s="14"/>
      <c r="AL219" s="14"/>
      <c r="AM219" s="75"/>
      <c r="AN219" s="14"/>
      <c r="AO219" s="14"/>
      <c r="AP219" s="58"/>
      <c r="AQ219" s="58"/>
      <c r="AR219" s="1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</row>
    <row r="220" spans="7:55">
      <c r="G220" s="522"/>
      <c r="H220" s="14"/>
      <c r="I220" s="157"/>
      <c r="J220" s="157"/>
      <c r="K220" s="157"/>
      <c r="L220" s="157"/>
      <c r="M220" s="157"/>
      <c r="N220" s="157"/>
      <c r="O220" s="157"/>
      <c r="P220" s="522"/>
      <c r="Q220" s="157"/>
      <c r="V220" s="14"/>
      <c r="W220" s="14"/>
      <c r="X220" s="14"/>
      <c r="Y220" s="14"/>
      <c r="Z220" s="14"/>
      <c r="AA220" s="75"/>
      <c r="AB220" s="75"/>
      <c r="AC220" s="75"/>
      <c r="AD220" s="14"/>
      <c r="AE220" s="14"/>
      <c r="AF220" s="75"/>
      <c r="AG220" s="75"/>
      <c r="AH220" s="157"/>
      <c r="AI220" s="14"/>
      <c r="AJ220" s="14"/>
      <c r="AK220" s="14"/>
      <c r="AL220" s="14"/>
      <c r="AM220" s="75"/>
      <c r="AN220" s="14"/>
      <c r="AO220" s="14"/>
      <c r="AP220" s="58"/>
      <c r="AQ220" s="58"/>
      <c r="AR220" s="1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</row>
    <row r="221" spans="7:55">
      <c r="G221" s="522"/>
      <c r="H221" s="14"/>
      <c r="I221" s="157"/>
      <c r="J221" s="157"/>
      <c r="K221" s="157"/>
      <c r="L221" s="157"/>
      <c r="M221" s="157"/>
      <c r="N221" s="157"/>
      <c r="O221" s="157"/>
      <c r="P221" s="522"/>
      <c r="Q221" s="157"/>
      <c r="V221" s="14"/>
      <c r="W221" s="14"/>
      <c r="X221" s="14"/>
      <c r="Y221" s="14"/>
      <c r="Z221" s="14"/>
      <c r="AA221" s="75"/>
      <c r="AB221" s="75"/>
      <c r="AC221" s="75"/>
      <c r="AD221" s="14"/>
      <c r="AE221" s="14"/>
      <c r="AF221" s="75"/>
      <c r="AG221" s="75"/>
      <c r="AH221" s="157"/>
      <c r="AI221" s="14"/>
      <c r="AJ221" s="14"/>
      <c r="AK221" s="14"/>
      <c r="AL221" s="14"/>
      <c r="AM221" s="75"/>
      <c r="AN221" s="14"/>
      <c r="AO221" s="14"/>
      <c r="AP221" s="58"/>
      <c r="AQ221" s="58"/>
      <c r="AR221" s="1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</row>
    <row r="222" spans="7:55">
      <c r="G222" s="522"/>
      <c r="H222" s="14"/>
      <c r="I222" s="157"/>
      <c r="J222" s="157"/>
      <c r="K222" s="157"/>
      <c r="L222" s="157"/>
      <c r="M222" s="157"/>
      <c r="N222" s="157"/>
      <c r="O222" s="157"/>
      <c r="P222" s="522"/>
      <c r="Q222" s="157"/>
      <c r="V222" s="14"/>
      <c r="W222" s="14"/>
      <c r="X222" s="14"/>
      <c r="Y222" s="14"/>
      <c r="Z222" s="14"/>
      <c r="AA222" s="75"/>
      <c r="AB222" s="75"/>
      <c r="AC222" s="75"/>
      <c r="AD222" s="14"/>
      <c r="AE222" s="14"/>
      <c r="AF222" s="75"/>
      <c r="AG222" s="75"/>
      <c r="AH222" s="157"/>
      <c r="AI222" s="14"/>
      <c r="AJ222" s="14"/>
      <c r="AK222" s="14"/>
      <c r="AL222" s="14"/>
      <c r="AM222" s="75"/>
      <c r="AN222" s="14"/>
      <c r="AO222" s="14"/>
      <c r="AP222" s="58"/>
      <c r="AQ222" s="58"/>
      <c r="AR222" s="1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</row>
    <row r="223" spans="7:55">
      <c r="G223" s="522"/>
      <c r="H223" s="14"/>
      <c r="I223" s="157"/>
      <c r="J223" s="157"/>
      <c r="K223" s="157"/>
      <c r="L223" s="157"/>
      <c r="M223" s="157"/>
      <c r="N223" s="157"/>
      <c r="O223" s="157"/>
      <c r="P223" s="522"/>
      <c r="Q223" s="157"/>
      <c r="V223" s="14"/>
      <c r="W223" s="14"/>
      <c r="X223" s="14"/>
      <c r="Y223" s="14"/>
      <c r="Z223" s="14"/>
      <c r="AA223" s="75"/>
      <c r="AB223" s="75"/>
      <c r="AC223" s="75"/>
      <c r="AD223" s="14"/>
      <c r="AE223" s="14"/>
      <c r="AF223" s="75"/>
      <c r="AG223" s="75"/>
      <c r="AH223" s="157"/>
      <c r="AI223" s="14"/>
      <c r="AJ223" s="14"/>
      <c r="AK223" s="14"/>
      <c r="AL223" s="14"/>
      <c r="AM223" s="75"/>
      <c r="AN223" s="14"/>
      <c r="AO223" s="14"/>
      <c r="AP223" s="58"/>
      <c r="AQ223" s="58"/>
      <c r="AR223" s="1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</row>
    <row r="224" spans="7:55">
      <c r="G224" s="522"/>
      <c r="H224" s="14"/>
      <c r="I224" s="157"/>
      <c r="J224" s="157"/>
      <c r="K224" s="157"/>
      <c r="L224" s="157"/>
      <c r="M224" s="157"/>
      <c r="N224" s="157"/>
      <c r="O224" s="157"/>
      <c r="P224" s="522"/>
      <c r="Q224" s="157"/>
      <c r="V224" s="14"/>
      <c r="W224" s="14"/>
      <c r="X224" s="14"/>
      <c r="Y224" s="14"/>
      <c r="Z224" s="14"/>
      <c r="AA224" s="75"/>
      <c r="AB224" s="75"/>
      <c r="AC224" s="75"/>
      <c r="AD224" s="14"/>
      <c r="AE224" s="14"/>
      <c r="AF224" s="75"/>
      <c r="AG224" s="75"/>
      <c r="AH224" s="157"/>
      <c r="AI224" s="14"/>
      <c r="AJ224" s="14"/>
      <c r="AK224" s="14"/>
      <c r="AL224" s="14"/>
      <c r="AM224" s="75"/>
      <c r="AN224" s="14"/>
      <c r="AO224" s="14"/>
      <c r="AP224" s="58"/>
      <c r="AQ224" s="58"/>
      <c r="AR224" s="1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</row>
    <row r="225" spans="7:55">
      <c r="G225" s="522"/>
      <c r="H225" s="14"/>
      <c r="I225" s="157"/>
      <c r="J225" s="157"/>
      <c r="K225" s="157"/>
      <c r="L225" s="157"/>
      <c r="M225" s="157"/>
      <c r="N225" s="157"/>
      <c r="O225" s="157"/>
      <c r="P225" s="522"/>
      <c r="Q225" s="157"/>
      <c r="V225" s="14"/>
      <c r="W225" s="14"/>
      <c r="X225" s="14"/>
      <c r="Y225" s="14"/>
      <c r="Z225" s="14"/>
      <c r="AA225" s="75"/>
      <c r="AB225" s="75"/>
      <c r="AC225" s="75"/>
      <c r="AD225" s="14"/>
      <c r="AE225" s="14"/>
      <c r="AF225" s="75"/>
      <c r="AG225" s="75"/>
      <c r="AH225" s="157"/>
      <c r="AI225" s="14"/>
      <c r="AJ225" s="14"/>
      <c r="AK225" s="14"/>
      <c r="AL225" s="14"/>
      <c r="AM225" s="75"/>
      <c r="AN225" s="14"/>
      <c r="AO225" s="14"/>
      <c r="AP225" s="58"/>
      <c r="AQ225" s="58"/>
      <c r="AR225" s="1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</row>
    <row r="226" spans="7:55">
      <c r="G226" s="522"/>
      <c r="H226" s="14"/>
      <c r="I226" s="157"/>
      <c r="J226" s="157"/>
      <c r="K226" s="157"/>
      <c r="L226" s="157"/>
      <c r="M226" s="157"/>
      <c r="N226" s="157"/>
      <c r="O226" s="157"/>
      <c r="P226" s="522"/>
      <c r="Q226" s="157"/>
      <c r="V226" s="14"/>
      <c r="W226" s="14"/>
      <c r="X226" s="14"/>
      <c r="Y226" s="14"/>
      <c r="Z226" s="14"/>
      <c r="AA226" s="75"/>
      <c r="AB226" s="75"/>
      <c r="AC226" s="75"/>
      <c r="AD226" s="14"/>
      <c r="AE226" s="14"/>
      <c r="AF226" s="75"/>
      <c r="AG226" s="75"/>
      <c r="AH226" s="157"/>
      <c r="AI226" s="14"/>
      <c r="AJ226" s="14"/>
      <c r="AK226" s="14"/>
      <c r="AL226" s="14"/>
      <c r="AM226" s="75"/>
      <c r="AN226" s="14"/>
      <c r="AO226" s="14"/>
      <c r="AP226" s="58"/>
      <c r="AQ226" s="58"/>
      <c r="AR226" s="1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</row>
    <row r="227" spans="7:55">
      <c r="G227" s="522"/>
      <c r="H227" s="14"/>
      <c r="I227" s="157"/>
      <c r="J227" s="157"/>
      <c r="K227" s="157"/>
      <c r="L227" s="157"/>
      <c r="M227" s="157"/>
      <c r="N227" s="157"/>
      <c r="O227" s="157"/>
      <c r="P227" s="522"/>
      <c r="Q227" s="157"/>
      <c r="V227" s="14"/>
      <c r="W227" s="14"/>
      <c r="X227" s="14"/>
      <c r="Y227" s="14"/>
      <c r="Z227" s="14"/>
      <c r="AA227" s="75"/>
      <c r="AB227" s="75"/>
      <c r="AC227" s="75"/>
      <c r="AD227" s="14"/>
      <c r="AE227" s="14"/>
      <c r="AF227" s="75"/>
      <c r="AG227" s="75"/>
      <c r="AH227" s="157"/>
      <c r="AI227" s="14"/>
      <c r="AJ227" s="14"/>
      <c r="AK227" s="14"/>
      <c r="AL227" s="14"/>
      <c r="AM227" s="75"/>
      <c r="AN227" s="14"/>
      <c r="AO227" s="14"/>
      <c r="AP227" s="58"/>
      <c r="AQ227" s="58"/>
      <c r="AR227" s="1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</row>
    <row r="228" spans="7:55">
      <c r="G228" s="522"/>
      <c r="H228" s="14"/>
      <c r="I228" s="157"/>
      <c r="J228" s="157"/>
      <c r="K228" s="157"/>
      <c r="L228" s="157"/>
      <c r="M228" s="157"/>
      <c r="N228" s="157"/>
      <c r="O228" s="157"/>
      <c r="P228" s="522"/>
      <c r="Q228" s="157"/>
      <c r="V228" s="14"/>
      <c r="W228" s="14"/>
      <c r="X228" s="14"/>
      <c r="Y228" s="14"/>
      <c r="Z228" s="14"/>
      <c r="AA228" s="75"/>
      <c r="AB228" s="75"/>
      <c r="AC228" s="75"/>
      <c r="AD228" s="14"/>
      <c r="AE228" s="14"/>
      <c r="AF228" s="75"/>
      <c r="AG228" s="75"/>
      <c r="AH228" s="157"/>
      <c r="AI228" s="14"/>
      <c r="AJ228" s="14"/>
      <c r="AK228" s="14"/>
      <c r="AL228" s="14"/>
      <c r="AM228" s="75"/>
      <c r="AN228" s="14"/>
      <c r="AO228" s="14"/>
      <c r="AP228" s="58"/>
      <c r="AQ228" s="58"/>
      <c r="AR228" s="1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</row>
    <row r="229" spans="7:55">
      <c r="G229" s="522"/>
      <c r="H229" s="14"/>
      <c r="I229" s="157"/>
      <c r="J229" s="157"/>
      <c r="K229" s="157"/>
      <c r="L229" s="157"/>
      <c r="M229" s="157"/>
      <c r="N229" s="157"/>
      <c r="O229" s="157"/>
      <c r="P229" s="522"/>
      <c r="Q229" s="157"/>
      <c r="V229" s="14"/>
      <c r="W229" s="14"/>
      <c r="X229" s="14"/>
      <c r="Y229" s="14"/>
      <c r="Z229" s="14"/>
      <c r="AA229" s="75"/>
      <c r="AB229" s="75"/>
      <c r="AC229" s="75"/>
      <c r="AD229" s="14"/>
      <c r="AE229" s="14"/>
      <c r="AF229" s="75"/>
      <c r="AG229" s="75"/>
      <c r="AH229" s="157"/>
      <c r="AI229" s="14"/>
      <c r="AJ229" s="14"/>
      <c r="AK229" s="14"/>
      <c r="AL229" s="14"/>
      <c r="AM229" s="75"/>
      <c r="AN229" s="14"/>
      <c r="AO229" s="14"/>
      <c r="AP229" s="58"/>
      <c r="AQ229" s="58"/>
      <c r="AR229" s="1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</row>
    <row r="230" spans="7:55">
      <c r="G230" s="522"/>
      <c r="H230" s="14"/>
      <c r="I230" s="157"/>
      <c r="J230" s="157"/>
      <c r="K230" s="157"/>
      <c r="L230" s="157"/>
      <c r="M230" s="157"/>
      <c r="N230" s="157"/>
      <c r="O230" s="157"/>
      <c r="P230" s="522"/>
      <c r="Q230" s="157"/>
      <c r="V230" s="14"/>
      <c r="W230" s="14"/>
      <c r="X230" s="14"/>
      <c r="Y230" s="14"/>
      <c r="Z230" s="14"/>
      <c r="AA230" s="75"/>
      <c r="AB230" s="75"/>
      <c r="AC230" s="75"/>
      <c r="AD230" s="14"/>
      <c r="AE230" s="14"/>
      <c r="AF230" s="75"/>
      <c r="AG230" s="75"/>
      <c r="AH230" s="157"/>
      <c r="AI230" s="14"/>
      <c r="AJ230" s="14"/>
      <c r="AK230" s="14"/>
      <c r="AL230" s="14"/>
      <c r="AM230" s="75"/>
      <c r="AN230" s="14"/>
      <c r="AO230" s="14"/>
      <c r="AP230" s="58"/>
      <c r="AQ230" s="58"/>
      <c r="AR230" s="1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</row>
    <row r="231" spans="7:55">
      <c r="G231" s="522"/>
      <c r="H231" s="14"/>
      <c r="I231" s="157"/>
      <c r="J231" s="157"/>
      <c r="K231" s="157"/>
      <c r="L231" s="157"/>
      <c r="M231" s="157"/>
      <c r="N231" s="157"/>
      <c r="O231" s="157"/>
      <c r="P231" s="522"/>
      <c r="Q231" s="157"/>
      <c r="V231" s="14"/>
      <c r="W231" s="14"/>
      <c r="X231" s="14"/>
      <c r="Y231" s="14"/>
      <c r="Z231" s="14"/>
      <c r="AA231" s="75"/>
      <c r="AB231" s="75"/>
      <c r="AC231" s="75"/>
      <c r="AD231" s="14"/>
      <c r="AE231" s="14"/>
      <c r="AF231" s="75"/>
      <c r="AG231" s="75"/>
      <c r="AH231" s="157"/>
      <c r="AI231" s="14"/>
      <c r="AJ231" s="14"/>
      <c r="AK231" s="14"/>
      <c r="AL231" s="14"/>
      <c r="AM231" s="75"/>
      <c r="AN231" s="14"/>
      <c r="AO231" s="14"/>
      <c r="AP231" s="58"/>
      <c r="AQ231" s="58"/>
      <c r="AR231" s="1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</row>
    <row r="232" spans="7:55">
      <c r="G232" s="522"/>
      <c r="H232" s="14"/>
      <c r="I232" s="157"/>
      <c r="J232" s="157"/>
      <c r="K232" s="157"/>
      <c r="L232" s="157"/>
      <c r="M232" s="157"/>
      <c r="N232" s="157"/>
      <c r="O232" s="157"/>
      <c r="P232" s="522"/>
      <c r="Q232" s="157"/>
      <c r="V232" s="14"/>
      <c r="W232" s="14"/>
      <c r="X232" s="14"/>
      <c r="Y232" s="14"/>
      <c r="Z232" s="14"/>
      <c r="AA232" s="75"/>
      <c r="AB232" s="75"/>
      <c r="AC232" s="75"/>
      <c r="AD232" s="14"/>
      <c r="AE232" s="14"/>
      <c r="AF232" s="75"/>
      <c r="AG232" s="75"/>
      <c r="AH232" s="157"/>
      <c r="AI232" s="14"/>
      <c r="AJ232" s="14"/>
      <c r="AK232" s="14"/>
      <c r="AL232" s="14"/>
      <c r="AM232" s="75"/>
      <c r="AN232" s="14"/>
      <c r="AO232" s="14"/>
      <c r="AP232" s="58"/>
      <c r="AQ232" s="58"/>
      <c r="AR232" s="1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</row>
    <row r="233" spans="7:55">
      <c r="G233" s="522"/>
      <c r="H233" s="14"/>
      <c r="I233" s="157"/>
      <c r="J233" s="157"/>
      <c r="K233" s="157"/>
      <c r="L233" s="157"/>
      <c r="M233" s="157"/>
      <c r="N233" s="157"/>
      <c r="O233" s="157"/>
      <c r="P233" s="522"/>
      <c r="Q233" s="157"/>
      <c r="V233" s="14"/>
      <c r="W233" s="14"/>
      <c r="X233" s="14"/>
      <c r="Y233" s="14"/>
      <c r="Z233" s="14"/>
      <c r="AA233" s="75"/>
      <c r="AB233" s="75"/>
      <c r="AC233" s="75"/>
      <c r="AD233" s="14"/>
      <c r="AE233" s="14"/>
      <c r="AF233" s="75"/>
      <c r="AG233" s="75"/>
      <c r="AH233" s="157"/>
      <c r="AI233" s="14"/>
      <c r="AJ233" s="14"/>
      <c r="AK233" s="14"/>
      <c r="AL233" s="14"/>
      <c r="AM233" s="75"/>
      <c r="AN233" s="14"/>
      <c r="AO233" s="14"/>
      <c r="AP233" s="58"/>
      <c r="AQ233" s="58"/>
      <c r="AR233" s="1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</row>
    <row r="234" spans="7:55">
      <c r="G234" s="522"/>
      <c r="H234" s="14"/>
      <c r="I234" s="157"/>
      <c r="J234" s="157"/>
      <c r="K234" s="157"/>
      <c r="L234" s="157"/>
      <c r="M234" s="157"/>
      <c r="N234" s="157"/>
      <c r="O234" s="157"/>
      <c r="P234" s="522"/>
      <c r="Q234" s="157"/>
      <c r="V234" s="14"/>
      <c r="W234" s="14"/>
      <c r="X234" s="14"/>
      <c r="Y234" s="14"/>
      <c r="Z234" s="14"/>
      <c r="AA234" s="75"/>
      <c r="AB234" s="75"/>
      <c r="AC234" s="75"/>
      <c r="AD234" s="14"/>
      <c r="AE234" s="14"/>
      <c r="AF234" s="75"/>
      <c r="AG234" s="75"/>
      <c r="AH234" s="157"/>
      <c r="AI234" s="14"/>
      <c r="AJ234" s="14"/>
      <c r="AK234" s="14"/>
      <c r="AL234" s="14"/>
      <c r="AM234" s="75"/>
      <c r="AN234" s="14"/>
      <c r="AO234" s="14"/>
      <c r="AP234" s="58"/>
      <c r="AQ234" s="58"/>
      <c r="AR234" s="1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</row>
    <row r="235" spans="7:55">
      <c r="G235" s="522"/>
      <c r="H235" s="14"/>
      <c r="I235" s="157"/>
      <c r="J235" s="157"/>
      <c r="K235" s="157"/>
      <c r="L235" s="157"/>
      <c r="M235" s="157"/>
      <c r="N235" s="157"/>
      <c r="O235" s="157"/>
      <c r="P235" s="522"/>
      <c r="Q235" s="157"/>
      <c r="V235" s="14"/>
      <c r="W235" s="14"/>
      <c r="X235" s="14"/>
      <c r="Y235" s="14"/>
      <c r="Z235" s="14"/>
      <c r="AA235" s="75"/>
      <c r="AB235" s="75"/>
      <c r="AC235" s="75"/>
      <c r="AD235" s="14"/>
      <c r="AE235" s="14"/>
      <c r="AF235" s="75"/>
      <c r="AG235" s="75"/>
      <c r="AH235" s="157"/>
      <c r="AI235" s="14"/>
      <c r="AJ235" s="14"/>
      <c r="AK235" s="14"/>
      <c r="AL235" s="14"/>
      <c r="AM235" s="75"/>
      <c r="AN235" s="14"/>
      <c r="AO235" s="14"/>
      <c r="AP235" s="58"/>
      <c r="AQ235" s="58"/>
      <c r="AR235" s="1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</row>
    <row r="236" spans="7:55">
      <c r="G236" s="522"/>
      <c r="H236" s="14"/>
      <c r="I236" s="157"/>
      <c r="J236" s="157"/>
      <c r="K236" s="157"/>
      <c r="L236" s="157"/>
      <c r="M236" s="157"/>
      <c r="N236" s="157"/>
      <c r="O236" s="157"/>
      <c r="P236" s="522"/>
      <c r="Q236" s="157"/>
      <c r="V236" s="14"/>
      <c r="W236" s="14"/>
      <c r="X236" s="14"/>
      <c r="Y236" s="14"/>
      <c r="Z236" s="14"/>
      <c r="AA236" s="75"/>
      <c r="AB236" s="75"/>
      <c r="AC236" s="75"/>
      <c r="AD236" s="14"/>
      <c r="AE236" s="14"/>
      <c r="AF236" s="75"/>
      <c r="AG236" s="75"/>
      <c r="AH236" s="157"/>
      <c r="AI236" s="14"/>
      <c r="AJ236" s="14"/>
      <c r="AK236" s="14"/>
      <c r="AL236" s="14"/>
      <c r="AM236" s="75"/>
      <c r="AN236" s="14"/>
      <c r="AO236" s="14"/>
      <c r="AP236" s="58"/>
      <c r="AQ236" s="58"/>
      <c r="AR236" s="1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</row>
    <row r="237" spans="7:55">
      <c r="G237" s="522"/>
      <c r="H237" s="14"/>
      <c r="I237" s="157"/>
      <c r="J237" s="157"/>
      <c r="K237" s="157"/>
      <c r="L237" s="157"/>
      <c r="M237" s="157"/>
      <c r="N237" s="157"/>
      <c r="O237" s="157"/>
      <c r="P237" s="522"/>
      <c r="Q237" s="157"/>
      <c r="V237" s="14"/>
      <c r="W237" s="14"/>
      <c r="X237" s="14"/>
      <c r="Y237" s="14"/>
      <c r="Z237" s="14"/>
      <c r="AA237" s="75"/>
      <c r="AB237" s="75"/>
      <c r="AC237" s="75"/>
      <c r="AD237" s="14"/>
      <c r="AE237" s="14"/>
      <c r="AF237" s="75"/>
      <c r="AG237" s="75"/>
      <c r="AH237" s="157"/>
      <c r="AI237" s="14"/>
      <c r="AJ237" s="14"/>
      <c r="AK237" s="14"/>
      <c r="AL237" s="14"/>
      <c r="AM237" s="75"/>
      <c r="AN237" s="14"/>
      <c r="AO237" s="14"/>
      <c r="AP237" s="58"/>
      <c r="AQ237" s="58"/>
      <c r="AR237" s="1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</row>
    <row r="238" spans="7:55">
      <c r="G238" s="522"/>
      <c r="H238" s="14"/>
      <c r="I238" s="157"/>
      <c r="J238" s="157"/>
      <c r="K238" s="157"/>
      <c r="L238" s="157"/>
      <c r="M238" s="157"/>
      <c r="N238" s="157"/>
      <c r="O238" s="157"/>
      <c r="P238" s="522"/>
      <c r="Q238" s="157"/>
      <c r="V238" s="14"/>
      <c r="W238" s="14"/>
      <c r="X238" s="14"/>
      <c r="Y238" s="14"/>
      <c r="Z238" s="14"/>
      <c r="AA238" s="75"/>
      <c r="AB238" s="75"/>
      <c r="AC238" s="75"/>
      <c r="AD238" s="14"/>
      <c r="AE238" s="14"/>
      <c r="AF238" s="75"/>
      <c r="AG238" s="75"/>
      <c r="AH238" s="157"/>
      <c r="AI238" s="14"/>
      <c r="AJ238" s="14"/>
      <c r="AK238" s="14"/>
      <c r="AL238" s="14"/>
      <c r="AM238" s="75"/>
      <c r="AN238" s="14"/>
      <c r="AO238" s="14"/>
      <c r="AP238" s="58"/>
      <c r="AQ238" s="58"/>
      <c r="AR238" s="1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</row>
    <row r="239" spans="7:55">
      <c r="G239" s="522"/>
      <c r="H239" s="14"/>
      <c r="I239" s="157"/>
      <c r="J239" s="157"/>
      <c r="K239" s="157"/>
      <c r="L239" s="157"/>
      <c r="M239" s="157"/>
      <c r="N239" s="157"/>
      <c r="O239" s="157"/>
      <c r="P239" s="522"/>
      <c r="Q239" s="157"/>
      <c r="V239" s="14"/>
      <c r="W239" s="14"/>
      <c r="X239" s="14"/>
      <c r="Y239" s="14"/>
      <c r="Z239" s="14"/>
      <c r="AA239" s="75"/>
      <c r="AB239" s="75"/>
      <c r="AC239" s="75"/>
      <c r="AD239" s="14"/>
      <c r="AE239" s="14"/>
      <c r="AF239" s="75"/>
      <c r="AG239" s="75"/>
      <c r="AH239" s="157"/>
      <c r="AI239" s="14"/>
      <c r="AJ239" s="14"/>
      <c r="AK239" s="14"/>
      <c r="AL239" s="14"/>
      <c r="AM239" s="75"/>
      <c r="AN239" s="14"/>
      <c r="AO239" s="14"/>
      <c r="AP239" s="58"/>
      <c r="AQ239" s="58"/>
      <c r="AR239" s="1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</row>
    <row r="240" spans="7:55">
      <c r="G240" s="522"/>
      <c r="H240" s="14"/>
      <c r="I240" s="157"/>
      <c r="J240" s="157"/>
      <c r="K240" s="157"/>
      <c r="L240" s="157"/>
      <c r="M240" s="157"/>
      <c r="N240" s="157"/>
      <c r="O240" s="157"/>
      <c r="P240" s="522"/>
      <c r="Q240" s="157"/>
      <c r="V240" s="14"/>
      <c r="W240" s="14"/>
      <c r="X240" s="14"/>
      <c r="Y240" s="14"/>
      <c r="Z240" s="14"/>
      <c r="AA240" s="75"/>
      <c r="AB240" s="75"/>
      <c r="AC240" s="75"/>
      <c r="AD240" s="14"/>
      <c r="AE240" s="14"/>
      <c r="AF240" s="75"/>
      <c r="AG240" s="75"/>
      <c r="AH240" s="157"/>
      <c r="AI240" s="14"/>
      <c r="AJ240" s="14"/>
      <c r="AK240" s="14"/>
      <c r="AL240" s="14"/>
      <c r="AM240" s="75"/>
      <c r="AN240" s="14"/>
      <c r="AO240" s="14"/>
      <c r="AP240" s="58"/>
      <c r="AQ240" s="58"/>
      <c r="AR240" s="1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</row>
    <row r="241" spans="7:55">
      <c r="G241" s="522"/>
      <c r="H241" s="14"/>
      <c r="I241" s="157"/>
      <c r="J241" s="157"/>
      <c r="K241" s="157"/>
      <c r="L241" s="157"/>
      <c r="M241" s="157"/>
      <c r="N241" s="157"/>
      <c r="O241" s="157"/>
      <c r="P241" s="522"/>
      <c r="Q241" s="157"/>
      <c r="V241" s="14"/>
      <c r="W241" s="14"/>
      <c r="X241" s="14"/>
      <c r="Y241" s="14"/>
      <c r="Z241" s="14"/>
      <c r="AA241" s="75"/>
      <c r="AB241" s="75"/>
      <c r="AC241" s="75"/>
      <c r="AD241" s="14"/>
      <c r="AE241" s="14"/>
      <c r="AF241" s="75"/>
      <c r="AG241" s="75"/>
      <c r="AH241" s="157"/>
      <c r="AI241" s="14"/>
      <c r="AJ241" s="14"/>
      <c r="AK241" s="14"/>
      <c r="AL241" s="14"/>
      <c r="AM241" s="75"/>
      <c r="AN241" s="14"/>
      <c r="AO241" s="14"/>
      <c r="AP241" s="58"/>
      <c r="AQ241" s="58"/>
      <c r="AR241" s="1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</row>
    <row r="242" spans="7:55">
      <c r="G242" s="522"/>
      <c r="H242" s="14"/>
      <c r="I242" s="157"/>
      <c r="J242" s="157"/>
      <c r="K242" s="157"/>
      <c r="L242" s="157"/>
      <c r="M242" s="157"/>
      <c r="N242" s="157"/>
      <c r="O242" s="157"/>
      <c r="P242" s="522"/>
      <c r="Q242" s="157"/>
      <c r="V242" s="14"/>
      <c r="W242" s="14"/>
      <c r="X242" s="14"/>
      <c r="Y242" s="14"/>
      <c r="Z242" s="14"/>
      <c r="AA242" s="75"/>
      <c r="AB242" s="75"/>
      <c r="AC242" s="75"/>
      <c r="AD242" s="14"/>
      <c r="AE242" s="14"/>
      <c r="AF242" s="75"/>
      <c r="AG242" s="75"/>
      <c r="AH242" s="157"/>
      <c r="AI242" s="14"/>
      <c r="AJ242" s="14"/>
      <c r="AK242" s="14"/>
      <c r="AL242" s="14"/>
      <c r="AM242" s="75"/>
      <c r="AN242" s="14"/>
      <c r="AO242" s="14"/>
      <c r="AP242" s="58"/>
      <c r="AQ242" s="58"/>
      <c r="AR242" s="1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</row>
    <row r="243" spans="7:55">
      <c r="G243" s="522"/>
      <c r="H243" s="14"/>
      <c r="I243" s="157"/>
      <c r="J243" s="157"/>
      <c r="K243" s="157"/>
      <c r="L243" s="157"/>
      <c r="M243" s="157"/>
      <c r="N243" s="157"/>
      <c r="O243" s="157"/>
      <c r="P243" s="522"/>
      <c r="Q243" s="157"/>
      <c r="V243" s="14"/>
      <c r="W243" s="14"/>
      <c r="X243" s="14"/>
      <c r="Y243" s="14"/>
      <c r="Z243" s="14"/>
      <c r="AA243" s="75"/>
      <c r="AB243" s="75"/>
      <c r="AC243" s="75"/>
      <c r="AD243" s="14"/>
      <c r="AE243" s="14"/>
      <c r="AF243" s="75"/>
      <c r="AG243" s="75"/>
      <c r="AH243" s="157"/>
      <c r="AI243" s="14"/>
      <c r="AJ243" s="14"/>
      <c r="AK243" s="14"/>
      <c r="AL243" s="14"/>
      <c r="AM243" s="75"/>
      <c r="AN243" s="14"/>
      <c r="AO243" s="14"/>
      <c r="AP243" s="58"/>
      <c r="AQ243" s="58"/>
      <c r="AR243" s="1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</row>
    <row r="244" spans="7:55">
      <c r="G244" s="522"/>
      <c r="H244" s="14"/>
      <c r="I244" s="157"/>
      <c r="J244" s="157"/>
      <c r="K244" s="157"/>
      <c r="L244" s="157"/>
      <c r="M244" s="157"/>
      <c r="N244" s="157"/>
      <c r="O244" s="157"/>
      <c r="P244" s="522"/>
      <c r="Q244" s="157"/>
      <c r="V244" s="14"/>
      <c r="W244" s="14"/>
      <c r="X244" s="14"/>
      <c r="Y244" s="14"/>
      <c r="Z244" s="14"/>
      <c r="AA244" s="75"/>
      <c r="AB244" s="75"/>
      <c r="AC244" s="75"/>
      <c r="AD244" s="14"/>
      <c r="AE244" s="14"/>
      <c r="AF244" s="75"/>
      <c r="AG244" s="75"/>
      <c r="AH244" s="157"/>
      <c r="AI244" s="14"/>
      <c r="AJ244" s="14"/>
      <c r="AK244" s="14"/>
      <c r="AL244" s="14"/>
      <c r="AM244" s="75"/>
      <c r="AN244" s="14"/>
      <c r="AO244" s="14"/>
      <c r="AP244" s="58"/>
      <c r="AQ244" s="58"/>
      <c r="AR244" s="1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</row>
    <row r="245" spans="7:55">
      <c r="G245" s="522"/>
      <c r="H245" s="14"/>
      <c r="I245" s="157"/>
      <c r="J245" s="157"/>
      <c r="K245" s="157"/>
      <c r="L245" s="157"/>
      <c r="M245" s="157"/>
      <c r="N245" s="157"/>
      <c r="O245" s="157"/>
      <c r="P245" s="522"/>
      <c r="Q245" s="157"/>
      <c r="V245" s="14"/>
      <c r="W245" s="14"/>
      <c r="X245" s="14"/>
      <c r="Y245" s="14"/>
      <c r="Z245" s="14"/>
      <c r="AA245" s="75"/>
      <c r="AB245" s="75"/>
      <c r="AC245" s="75"/>
      <c r="AD245" s="14"/>
      <c r="AE245" s="14"/>
      <c r="AF245" s="75"/>
      <c r="AG245" s="75"/>
      <c r="AH245" s="157"/>
      <c r="AI245" s="14"/>
      <c r="AJ245" s="14"/>
      <c r="AK245" s="14"/>
      <c r="AL245" s="14"/>
      <c r="AM245" s="75"/>
      <c r="AN245" s="14"/>
      <c r="AO245" s="14"/>
      <c r="AP245" s="58"/>
      <c r="AQ245" s="58"/>
      <c r="AR245" s="1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</row>
    <row r="246" spans="7:55">
      <c r="G246" s="522"/>
      <c r="H246" s="14"/>
      <c r="I246" s="157"/>
      <c r="J246" s="157"/>
      <c r="K246" s="157"/>
      <c r="L246" s="157"/>
      <c r="M246" s="157"/>
      <c r="N246" s="157"/>
      <c r="O246" s="157"/>
      <c r="P246" s="522"/>
      <c r="Q246" s="157"/>
      <c r="V246" s="14"/>
      <c r="W246" s="14"/>
      <c r="X246" s="14"/>
      <c r="Y246" s="14"/>
      <c r="Z246" s="14"/>
      <c r="AA246" s="75"/>
      <c r="AB246" s="75"/>
      <c r="AC246" s="75"/>
      <c r="AD246" s="14"/>
      <c r="AE246" s="14"/>
      <c r="AF246" s="75"/>
      <c r="AG246" s="75"/>
      <c r="AH246" s="157"/>
      <c r="AI246" s="14"/>
      <c r="AJ246" s="14"/>
      <c r="AK246" s="14"/>
      <c r="AL246" s="14"/>
      <c r="AM246" s="75"/>
      <c r="AN246" s="14"/>
      <c r="AO246" s="14"/>
      <c r="AP246" s="58"/>
      <c r="AQ246" s="58"/>
      <c r="AR246" s="1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</row>
    <row r="247" spans="7:55">
      <c r="G247" s="522"/>
      <c r="H247" s="14"/>
      <c r="I247" s="157"/>
      <c r="J247" s="157"/>
      <c r="K247" s="157"/>
      <c r="L247" s="157"/>
      <c r="M247" s="157"/>
      <c r="N247" s="157"/>
      <c r="O247" s="157"/>
      <c r="P247" s="522"/>
      <c r="Q247" s="157"/>
      <c r="V247" s="14"/>
      <c r="W247" s="14"/>
      <c r="X247" s="14"/>
      <c r="Y247" s="14"/>
      <c r="Z247" s="14"/>
      <c r="AA247" s="75"/>
      <c r="AB247" s="75"/>
      <c r="AC247" s="75"/>
      <c r="AD247" s="14"/>
      <c r="AE247" s="14"/>
      <c r="AF247" s="75"/>
      <c r="AG247" s="75"/>
      <c r="AH247" s="157"/>
      <c r="AI247" s="14"/>
      <c r="AJ247" s="14"/>
      <c r="AK247" s="14"/>
      <c r="AL247" s="14"/>
      <c r="AM247" s="75"/>
      <c r="AN247" s="14"/>
      <c r="AO247" s="14"/>
      <c r="AP247" s="58"/>
      <c r="AQ247" s="58"/>
      <c r="AR247" s="1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</row>
    <row r="248" spans="7:55">
      <c r="G248" s="522"/>
      <c r="H248" s="14"/>
      <c r="I248" s="157"/>
      <c r="J248" s="157"/>
      <c r="K248" s="157"/>
      <c r="L248" s="157"/>
      <c r="M248" s="157"/>
      <c r="N248" s="157"/>
      <c r="O248" s="157"/>
      <c r="P248" s="522"/>
      <c r="Q248" s="157"/>
      <c r="V248" s="14"/>
      <c r="W248" s="14"/>
      <c r="X248" s="14"/>
      <c r="Y248" s="14"/>
      <c r="Z248" s="14"/>
      <c r="AA248" s="75"/>
      <c r="AB248" s="75"/>
      <c r="AC248" s="75"/>
      <c r="AD248" s="14"/>
      <c r="AE248" s="14"/>
      <c r="AF248" s="75"/>
      <c r="AG248" s="75"/>
      <c r="AH248" s="157"/>
      <c r="AI248" s="14"/>
      <c r="AJ248" s="14"/>
      <c r="AK248" s="14"/>
      <c r="AL248" s="14"/>
      <c r="AM248" s="75"/>
      <c r="AN248" s="14"/>
      <c r="AO248" s="14"/>
      <c r="AP248" s="58"/>
      <c r="AQ248" s="58"/>
      <c r="AR248" s="1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</row>
    <row r="249" spans="7:55">
      <c r="G249" s="522"/>
      <c r="H249" s="14"/>
      <c r="I249" s="157"/>
      <c r="J249" s="157"/>
      <c r="K249" s="157"/>
      <c r="L249" s="157"/>
      <c r="M249" s="157"/>
      <c r="N249" s="157"/>
      <c r="O249" s="157"/>
      <c r="P249" s="522"/>
      <c r="Q249" s="157"/>
      <c r="V249" s="14"/>
      <c r="W249" s="14"/>
      <c r="X249" s="14"/>
      <c r="Y249" s="14"/>
      <c r="Z249" s="14"/>
      <c r="AA249" s="75"/>
      <c r="AB249" s="75"/>
      <c r="AC249" s="75"/>
      <c r="AD249" s="14"/>
      <c r="AE249" s="14"/>
      <c r="AF249" s="75"/>
      <c r="AG249" s="75"/>
      <c r="AH249" s="157"/>
      <c r="AI249" s="14"/>
      <c r="AJ249" s="14"/>
      <c r="AK249" s="14"/>
      <c r="AL249" s="14"/>
      <c r="AM249" s="75"/>
      <c r="AN249" s="14"/>
      <c r="AO249" s="14"/>
      <c r="AP249" s="58"/>
      <c r="AQ249" s="58"/>
      <c r="AR249" s="1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7:55">
      <c r="G250" s="522"/>
      <c r="H250" s="14"/>
      <c r="I250" s="157"/>
      <c r="J250" s="157"/>
      <c r="K250" s="157"/>
      <c r="L250" s="157"/>
      <c r="M250" s="157"/>
      <c r="N250" s="157"/>
      <c r="O250" s="157"/>
      <c r="P250" s="522"/>
      <c r="Q250" s="157"/>
      <c r="V250" s="14"/>
      <c r="W250" s="14"/>
      <c r="X250" s="14"/>
      <c r="Y250" s="14"/>
      <c r="Z250" s="14"/>
      <c r="AA250" s="75"/>
      <c r="AB250" s="75"/>
      <c r="AC250" s="75"/>
      <c r="AD250" s="14"/>
      <c r="AE250" s="14"/>
      <c r="AF250" s="75"/>
      <c r="AG250" s="75"/>
      <c r="AH250" s="157"/>
      <c r="AI250" s="14"/>
      <c r="AJ250" s="14"/>
      <c r="AK250" s="14"/>
      <c r="AL250" s="14"/>
      <c r="AM250" s="75"/>
      <c r="AN250" s="14"/>
      <c r="AO250" s="14"/>
      <c r="AP250" s="58"/>
      <c r="AQ250" s="58"/>
      <c r="AR250" s="1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</row>
    <row r="251" spans="7:55">
      <c r="G251" s="522"/>
      <c r="H251" s="14"/>
      <c r="I251" s="157"/>
      <c r="J251" s="157"/>
      <c r="K251" s="157"/>
      <c r="L251" s="157"/>
      <c r="M251" s="157"/>
      <c r="N251" s="157"/>
      <c r="O251" s="157"/>
      <c r="P251" s="522"/>
      <c r="Q251" s="157"/>
      <c r="V251" s="14"/>
      <c r="W251" s="14"/>
      <c r="X251" s="14"/>
      <c r="Y251" s="14"/>
      <c r="Z251" s="14"/>
      <c r="AA251" s="75"/>
      <c r="AB251" s="75"/>
      <c r="AC251" s="75"/>
      <c r="AD251" s="14"/>
      <c r="AE251" s="14"/>
      <c r="AF251" s="75"/>
      <c r="AG251" s="75"/>
      <c r="AH251" s="157"/>
      <c r="AI251" s="14"/>
      <c r="AJ251" s="14"/>
      <c r="AK251" s="14"/>
      <c r="AL251" s="14"/>
      <c r="AM251" s="75"/>
      <c r="AN251" s="14"/>
      <c r="AO251" s="14"/>
      <c r="AP251" s="58"/>
      <c r="AQ251" s="58"/>
      <c r="AR251" s="1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</row>
    <row r="252" spans="7:55">
      <c r="G252" s="522"/>
      <c r="H252" s="14"/>
      <c r="I252" s="157"/>
      <c r="J252" s="157"/>
      <c r="K252" s="157"/>
      <c r="L252" s="157"/>
      <c r="M252" s="157"/>
      <c r="N252" s="157"/>
      <c r="O252" s="157"/>
      <c r="P252" s="522"/>
      <c r="Q252" s="157"/>
      <c r="V252" s="14"/>
      <c r="W252" s="14"/>
      <c r="X252" s="14"/>
      <c r="Y252" s="14"/>
      <c r="Z252" s="14"/>
      <c r="AA252" s="75"/>
      <c r="AB252" s="75"/>
      <c r="AC252" s="75"/>
      <c r="AD252" s="14"/>
      <c r="AE252" s="14"/>
      <c r="AF252" s="75"/>
      <c r="AG252" s="75"/>
      <c r="AH252" s="157"/>
      <c r="AI252" s="14"/>
      <c r="AJ252" s="14"/>
      <c r="AK252" s="14"/>
      <c r="AL252" s="14"/>
      <c r="AM252" s="75"/>
      <c r="AN252" s="14"/>
      <c r="AO252" s="14"/>
      <c r="AP252" s="58"/>
      <c r="AQ252" s="58"/>
      <c r="AR252" s="1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</row>
    <row r="253" spans="7:55">
      <c r="G253" s="522"/>
      <c r="H253" s="14"/>
      <c r="I253" s="157"/>
      <c r="J253" s="157"/>
      <c r="K253" s="157"/>
      <c r="L253" s="157"/>
      <c r="M253" s="157"/>
      <c r="N253" s="157"/>
      <c r="O253" s="157"/>
      <c r="P253" s="522"/>
      <c r="Q253" s="157"/>
      <c r="V253" s="14"/>
      <c r="W253" s="14"/>
      <c r="X253" s="14"/>
      <c r="Y253" s="14"/>
      <c r="Z253" s="14"/>
      <c r="AA253" s="75"/>
      <c r="AB253" s="75"/>
      <c r="AC253" s="75"/>
      <c r="AD253" s="14"/>
      <c r="AE253" s="14"/>
      <c r="AF253" s="75"/>
      <c r="AG253" s="75"/>
      <c r="AH253" s="157"/>
      <c r="AI253" s="14"/>
      <c r="AJ253" s="14"/>
      <c r="AK253" s="14"/>
      <c r="AL253" s="14"/>
      <c r="AM253" s="75"/>
      <c r="AN253" s="14"/>
      <c r="AO253" s="14"/>
      <c r="AP253" s="58"/>
      <c r="AQ253" s="58"/>
      <c r="AR253" s="1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</row>
    <row r="254" spans="7:55">
      <c r="G254" s="522"/>
      <c r="H254" s="14"/>
      <c r="I254" s="157"/>
      <c r="J254" s="157"/>
      <c r="K254" s="157"/>
      <c r="L254" s="157"/>
      <c r="M254" s="157"/>
      <c r="N254" s="157"/>
      <c r="O254" s="157"/>
      <c r="P254" s="522"/>
      <c r="Q254" s="157"/>
      <c r="V254" s="14"/>
      <c r="W254" s="14"/>
      <c r="X254" s="14"/>
      <c r="Y254" s="14"/>
      <c r="Z254" s="14"/>
      <c r="AA254" s="75"/>
      <c r="AB254" s="75"/>
      <c r="AC254" s="75"/>
      <c r="AD254" s="14"/>
      <c r="AE254" s="14"/>
      <c r="AF254" s="75"/>
      <c r="AG254" s="75"/>
      <c r="AH254" s="157"/>
      <c r="AI254" s="14"/>
      <c r="AJ254" s="14"/>
      <c r="AK254" s="14"/>
      <c r="AL254" s="14"/>
      <c r="AM254" s="75"/>
      <c r="AN254" s="14"/>
      <c r="AO254" s="14"/>
      <c r="AP254" s="58"/>
      <c r="AQ254" s="58"/>
      <c r="AR254" s="1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</row>
    <row r="255" spans="7:55">
      <c r="G255" s="522"/>
      <c r="H255" s="14"/>
      <c r="I255" s="157"/>
      <c r="J255" s="157"/>
      <c r="K255" s="157"/>
      <c r="L255" s="157"/>
      <c r="M255" s="157"/>
      <c r="N255" s="157"/>
      <c r="O255" s="157"/>
      <c r="P255" s="522"/>
      <c r="Q255" s="157"/>
      <c r="V255" s="14"/>
      <c r="W255" s="14"/>
      <c r="X255" s="14"/>
      <c r="Y255" s="14"/>
      <c r="Z255" s="14"/>
      <c r="AA255" s="75"/>
      <c r="AB255" s="75"/>
      <c r="AC255" s="75"/>
      <c r="AD255" s="14"/>
      <c r="AE255" s="14"/>
      <c r="AF255" s="75"/>
      <c r="AG255" s="75"/>
      <c r="AH255" s="157"/>
      <c r="AI255" s="14"/>
      <c r="AJ255" s="14"/>
      <c r="AK255" s="14"/>
      <c r="AL255" s="14"/>
      <c r="AM255" s="75"/>
      <c r="AN255" s="14"/>
      <c r="AO255" s="14"/>
      <c r="AP255" s="58"/>
      <c r="AQ255" s="58"/>
      <c r="AR255" s="1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</row>
    <row r="256" spans="7:55">
      <c r="G256" s="522"/>
      <c r="H256" s="14"/>
      <c r="I256" s="157"/>
      <c r="J256" s="157"/>
      <c r="K256" s="157"/>
      <c r="L256" s="157"/>
      <c r="M256" s="157"/>
      <c r="N256" s="157"/>
      <c r="O256" s="157"/>
      <c r="P256" s="522"/>
      <c r="Q256" s="157"/>
      <c r="V256" s="14"/>
      <c r="W256" s="14"/>
      <c r="X256" s="14"/>
      <c r="Y256" s="14"/>
      <c r="Z256" s="14"/>
      <c r="AA256" s="75"/>
      <c r="AB256" s="75"/>
      <c r="AC256" s="75"/>
      <c r="AD256" s="14"/>
      <c r="AE256" s="14"/>
      <c r="AF256" s="75"/>
      <c r="AG256" s="75"/>
      <c r="AH256" s="157"/>
      <c r="AI256" s="14"/>
      <c r="AJ256" s="14"/>
      <c r="AK256" s="14"/>
      <c r="AL256" s="14"/>
      <c r="AM256" s="75"/>
      <c r="AN256" s="14"/>
      <c r="AO256" s="14"/>
      <c r="AP256" s="58"/>
      <c r="AQ256" s="58"/>
      <c r="AR256" s="1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</row>
    <row r="257" spans="7:55">
      <c r="G257" s="522"/>
      <c r="H257" s="14"/>
      <c r="I257" s="157"/>
      <c r="J257" s="157"/>
      <c r="K257" s="157"/>
      <c r="L257" s="157"/>
      <c r="M257" s="157"/>
      <c r="N257" s="157"/>
      <c r="O257" s="157"/>
      <c r="P257" s="522"/>
      <c r="Q257" s="157"/>
      <c r="V257" s="14"/>
      <c r="W257" s="14"/>
      <c r="X257" s="14"/>
      <c r="Y257" s="14"/>
      <c r="Z257" s="14"/>
      <c r="AA257" s="75"/>
      <c r="AB257" s="75"/>
      <c r="AC257" s="75"/>
      <c r="AD257" s="14"/>
      <c r="AE257" s="14"/>
      <c r="AF257" s="75"/>
      <c r="AG257" s="75"/>
      <c r="AH257" s="157"/>
      <c r="AI257" s="14"/>
      <c r="AJ257" s="14"/>
      <c r="AK257" s="14"/>
      <c r="AL257" s="14"/>
      <c r="AM257" s="75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</row>
    <row r="258" spans="7:55">
      <c r="G258" s="522"/>
      <c r="H258" s="14"/>
      <c r="I258" s="157"/>
      <c r="J258" s="157"/>
      <c r="K258" s="157"/>
      <c r="L258" s="157"/>
      <c r="M258" s="157"/>
      <c r="N258" s="157"/>
      <c r="O258" s="157"/>
      <c r="P258" s="522"/>
      <c r="Q258" s="157"/>
      <c r="V258" s="14"/>
      <c r="W258" s="14"/>
      <c r="X258" s="14"/>
      <c r="Y258" s="14"/>
      <c r="Z258" s="14"/>
      <c r="AA258" s="75"/>
      <c r="AB258" s="75"/>
      <c r="AC258" s="75"/>
      <c r="AD258" s="14"/>
      <c r="AE258" s="14"/>
      <c r="AF258" s="75"/>
      <c r="AG258" s="75"/>
      <c r="AH258" s="157"/>
      <c r="AI258" s="14"/>
      <c r="AJ258" s="14"/>
      <c r="AK258" s="14"/>
      <c r="AL258" s="14"/>
      <c r="AM258" s="75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</row>
    <row r="259" spans="7:55">
      <c r="G259" s="522"/>
      <c r="H259" s="14"/>
      <c r="I259" s="157"/>
      <c r="J259" s="157"/>
      <c r="K259" s="157"/>
      <c r="L259" s="157"/>
      <c r="M259" s="157"/>
      <c r="N259" s="157"/>
      <c r="O259" s="157"/>
      <c r="P259" s="522"/>
      <c r="Q259" s="157"/>
      <c r="V259" s="14"/>
      <c r="W259" s="14"/>
      <c r="X259" s="14"/>
      <c r="Y259" s="14"/>
      <c r="Z259" s="14"/>
      <c r="AA259" s="75"/>
      <c r="AB259" s="75"/>
      <c r="AC259" s="75"/>
      <c r="AD259" s="14"/>
      <c r="AE259" s="14"/>
      <c r="AF259" s="75"/>
      <c r="AG259" s="75"/>
      <c r="AH259" s="157"/>
      <c r="AI259" s="14"/>
      <c r="AJ259" s="14"/>
      <c r="AK259" s="14"/>
      <c r="AL259" s="14"/>
      <c r="AM259" s="75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</row>
    <row r="260" spans="7:55">
      <c r="G260" s="522"/>
      <c r="H260" s="14"/>
      <c r="I260" s="157"/>
      <c r="J260" s="157"/>
      <c r="K260" s="157"/>
      <c r="L260" s="157"/>
      <c r="M260" s="157"/>
      <c r="N260" s="157"/>
      <c r="O260" s="157"/>
      <c r="P260" s="522"/>
      <c r="Q260" s="157"/>
      <c r="V260" s="14"/>
      <c r="W260" s="14"/>
      <c r="X260" s="14"/>
      <c r="Y260" s="14"/>
      <c r="Z260" s="14"/>
      <c r="AA260" s="75"/>
      <c r="AB260" s="75"/>
      <c r="AC260" s="75"/>
      <c r="AD260" s="14"/>
      <c r="AE260" s="14"/>
      <c r="AF260" s="75"/>
      <c r="AG260" s="75"/>
      <c r="AH260" s="157"/>
      <c r="AI260" s="14"/>
      <c r="AJ260" s="14"/>
      <c r="AK260" s="14"/>
      <c r="AL260" s="14"/>
      <c r="AM260" s="75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</row>
    <row r="261" spans="7:55">
      <c r="G261" s="522"/>
      <c r="H261" s="14"/>
      <c r="I261" s="157"/>
      <c r="J261" s="157"/>
      <c r="K261" s="157"/>
      <c r="L261" s="157"/>
      <c r="M261" s="157"/>
      <c r="N261" s="157"/>
      <c r="O261" s="157"/>
      <c r="P261" s="522"/>
      <c r="Q261" s="157"/>
      <c r="V261" s="14"/>
      <c r="W261" s="14"/>
      <c r="X261" s="14"/>
      <c r="Y261" s="14"/>
      <c r="Z261" s="14"/>
      <c r="AA261" s="75"/>
      <c r="AB261" s="75"/>
      <c r="AC261" s="75"/>
      <c r="AD261" s="14"/>
      <c r="AE261" s="14"/>
      <c r="AF261" s="75"/>
      <c r="AG261" s="75"/>
      <c r="AH261" s="157"/>
      <c r="AI261" s="14"/>
      <c r="AJ261" s="14"/>
      <c r="AK261" s="14"/>
      <c r="AL261" s="14"/>
      <c r="AM261" s="75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</row>
    <row r="262" spans="7:55">
      <c r="G262" s="522"/>
      <c r="H262" s="14"/>
      <c r="I262" s="157"/>
      <c r="J262" s="157"/>
      <c r="K262" s="157"/>
      <c r="L262" s="157"/>
      <c r="M262" s="157"/>
      <c r="N262" s="157"/>
      <c r="O262" s="157"/>
      <c r="P262" s="522"/>
      <c r="Q262" s="157"/>
      <c r="V262" s="14"/>
      <c r="W262" s="14"/>
      <c r="X262" s="14"/>
      <c r="Y262" s="14"/>
      <c r="Z262" s="14"/>
      <c r="AA262" s="75"/>
      <c r="AB262" s="75"/>
      <c r="AC262" s="75"/>
      <c r="AD262" s="14"/>
      <c r="AE262" s="14"/>
      <c r="AF262" s="75"/>
      <c r="AG262" s="75"/>
      <c r="AH262" s="157"/>
      <c r="AI262" s="14"/>
      <c r="AJ262" s="14"/>
      <c r="AK262" s="14"/>
      <c r="AL262" s="14"/>
      <c r="AM262" s="75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</row>
    <row r="263" spans="7:55">
      <c r="G263" s="522"/>
      <c r="H263" s="14"/>
      <c r="I263" s="157"/>
      <c r="J263" s="157"/>
      <c r="K263" s="157"/>
      <c r="L263" s="157"/>
      <c r="M263" s="158"/>
      <c r="N263" s="158"/>
      <c r="O263" s="158"/>
      <c r="P263" s="522"/>
      <c r="Q263" s="157"/>
      <c r="R263" s="372"/>
      <c r="S263" s="366"/>
      <c r="T263" s="366"/>
      <c r="U263" s="366"/>
      <c r="V263" s="31"/>
      <c r="W263" s="31"/>
      <c r="X263" s="31"/>
      <c r="Y263" s="31"/>
      <c r="Z263" s="31"/>
      <c r="AA263" s="76"/>
      <c r="AB263" s="76"/>
      <c r="AC263" s="76"/>
      <c r="AD263" s="31"/>
      <c r="AE263" s="31"/>
      <c r="AF263" s="76"/>
      <c r="AG263" s="76"/>
      <c r="AH263" s="158"/>
      <c r="AI263" s="31"/>
      <c r="AJ263" s="31"/>
      <c r="AK263" s="31"/>
      <c r="AL263" s="31"/>
      <c r="AM263" s="76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</row>
    <row r="264" spans="7:55">
      <c r="G264" s="522"/>
      <c r="H264" s="14"/>
      <c r="I264" s="157"/>
      <c r="J264" s="157"/>
      <c r="K264" s="157"/>
      <c r="L264" s="158"/>
      <c r="M264" s="159"/>
      <c r="N264" s="159"/>
      <c r="O264" s="159"/>
      <c r="P264" s="334"/>
      <c r="Q264" s="158"/>
      <c r="R264" s="373"/>
      <c r="S264" s="367"/>
      <c r="T264" s="367"/>
      <c r="U264" s="367"/>
      <c r="V264" s="35"/>
      <c r="W264" s="35"/>
      <c r="X264" s="35"/>
      <c r="Y264" s="35"/>
      <c r="Z264" s="35"/>
      <c r="AA264" s="77"/>
      <c r="AB264" s="77"/>
      <c r="AC264" s="77"/>
      <c r="AD264" s="35"/>
      <c r="AE264" s="35"/>
      <c r="AF264" s="77"/>
      <c r="AG264" s="77"/>
      <c r="AH264" s="159"/>
      <c r="AI264" s="35"/>
      <c r="AJ264" s="35"/>
      <c r="AK264" s="35"/>
      <c r="AL264" s="35"/>
      <c r="AM264" s="77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</row>
    <row r="265" spans="7:55">
      <c r="G265" s="522"/>
      <c r="H265" s="14"/>
      <c r="I265" s="157"/>
      <c r="J265" s="157"/>
      <c r="K265" s="157"/>
      <c r="L265" s="159"/>
      <c r="M265" s="159"/>
      <c r="N265" s="159"/>
      <c r="O265" s="159"/>
      <c r="P265" s="335"/>
      <c r="Q265" s="159"/>
      <c r="R265" s="373"/>
      <c r="S265" s="367"/>
      <c r="T265" s="367"/>
      <c r="U265" s="367"/>
      <c r="V265" s="35"/>
      <c r="W265" s="35"/>
      <c r="X265" s="35"/>
      <c r="Y265" s="35"/>
      <c r="Z265" s="35"/>
      <c r="AA265" s="77"/>
      <c r="AB265" s="77"/>
      <c r="AC265" s="77"/>
      <c r="AD265" s="35"/>
      <c r="AE265" s="35"/>
      <c r="AF265" s="77"/>
      <c r="AG265" s="77"/>
      <c r="AH265" s="159"/>
      <c r="AI265" s="35"/>
      <c r="AJ265" s="35"/>
      <c r="AK265" s="35"/>
      <c r="AL265" s="35"/>
      <c r="AM265" s="77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</row>
    <row r="266" spans="7:55">
      <c r="G266" s="522"/>
      <c r="H266" s="14"/>
      <c r="I266" s="157"/>
      <c r="J266" s="157"/>
      <c r="K266" s="157"/>
      <c r="L266" s="159"/>
      <c r="M266" s="159"/>
      <c r="N266" s="159"/>
      <c r="O266" s="159"/>
      <c r="P266" s="335"/>
      <c r="Q266" s="159"/>
      <c r="R266" s="373"/>
      <c r="S266" s="367"/>
      <c r="T266" s="367"/>
      <c r="U266" s="367"/>
      <c r="V266" s="35"/>
      <c r="W266" s="35"/>
      <c r="X266" s="35"/>
      <c r="Y266" s="35"/>
      <c r="Z266" s="35"/>
      <c r="AA266" s="77"/>
      <c r="AB266" s="77"/>
      <c r="AC266" s="77"/>
      <c r="AD266" s="35"/>
      <c r="AE266" s="35"/>
      <c r="AF266" s="77"/>
      <c r="AG266" s="77"/>
      <c r="AH266" s="159"/>
      <c r="AI266" s="35"/>
      <c r="AJ266" s="35"/>
      <c r="AK266" s="35"/>
      <c r="AL266" s="35"/>
      <c r="AM266" s="77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</row>
    <row r="267" spans="7:55">
      <c r="G267" s="522"/>
      <c r="H267" s="14"/>
      <c r="I267" s="157"/>
      <c r="J267" s="157"/>
      <c r="K267" s="157"/>
      <c r="L267" s="159"/>
      <c r="M267" s="159"/>
      <c r="N267" s="159"/>
      <c r="O267" s="159"/>
      <c r="P267" s="335"/>
      <c r="Q267" s="159"/>
      <c r="R267" s="373"/>
      <c r="S267" s="367"/>
      <c r="T267" s="367"/>
      <c r="U267" s="367"/>
      <c r="V267" s="35"/>
      <c r="W267" s="35"/>
      <c r="X267" s="35"/>
      <c r="Y267" s="35"/>
      <c r="Z267" s="35"/>
      <c r="AA267" s="77"/>
      <c r="AB267" s="77"/>
      <c r="AC267" s="77"/>
      <c r="AD267" s="35"/>
      <c r="AE267" s="35"/>
      <c r="AF267" s="77"/>
      <c r="AG267" s="77"/>
      <c r="AH267" s="159"/>
      <c r="AI267" s="35"/>
      <c r="AJ267" s="35"/>
      <c r="AK267" s="35"/>
      <c r="AL267" s="35"/>
      <c r="AM267" s="77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</row>
    <row r="268" spans="7:55">
      <c r="G268" s="522"/>
      <c r="H268" s="14"/>
      <c r="I268" s="157"/>
      <c r="J268" s="157"/>
      <c r="K268" s="157"/>
      <c r="L268" s="159"/>
      <c r="M268" s="159"/>
      <c r="N268" s="159"/>
      <c r="O268" s="159"/>
      <c r="P268" s="335"/>
      <c r="Q268" s="159"/>
      <c r="R268" s="373"/>
      <c r="S268" s="367"/>
      <c r="T268" s="367"/>
      <c r="U268" s="367"/>
      <c r="V268" s="35"/>
      <c r="W268" s="35"/>
      <c r="X268" s="35"/>
      <c r="Y268" s="35"/>
      <c r="Z268" s="35"/>
      <c r="AA268" s="77"/>
      <c r="AB268" s="77"/>
      <c r="AC268" s="77"/>
      <c r="AD268" s="35"/>
      <c r="AE268" s="35"/>
      <c r="AF268" s="77"/>
      <c r="AG268" s="77"/>
      <c r="AH268" s="159"/>
      <c r="AI268" s="35"/>
      <c r="AJ268" s="35"/>
      <c r="AK268" s="35"/>
      <c r="AL268" s="35"/>
      <c r="AM268" s="77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</row>
    <row r="269" spans="7:55">
      <c r="G269" s="522"/>
      <c r="H269" s="14"/>
      <c r="I269" s="157"/>
      <c r="J269" s="157"/>
      <c r="K269" s="157"/>
      <c r="L269" s="159"/>
      <c r="M269" s="159"/>
      <c r="N269" s="159"/>
      <c r="O269" s="159"/>
      <c r="P269" s="335"/>
      <c r="Q269" s="159"/>
      <c r="R269" s="373"/>
      <c r="S269" s="367"/>
      <c r="T269" s="367"/>
      <c r="U269" s="367"/>
      <c r="V269" s="35"/>
      <c r="W269" s="35"/>
      <c r="X269" s="35"/>
      <c r="Y269" s="35"/>
      <c r="Z269" s="35"/>
      <c r="AA269" s="77"/>
      <c r="AB269" s="77"/>
      <c r="AC269" s="77"/>
      <c r="AD269" s="35"/>
      <c r="AE269" s="35"/>
      <c r="AF269" s="77"/>
      <c r="AG269" s="77"/>
      <c r="AH269" s="159"/>
      <c r="AI269" s="35"/>
      <c r="AJ269" s="35"/>
      <c r="AK269" s="35"/>
      <c r="AL269" s="35"/>
      <c r="AM269" s="77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</row>
    <row r="270" spans="7:55">
      <c r="G270" s="522"/>
      <c r="H270" s="14"/>
      <c r="I270" s="157"/>
      <c r="J270" s="157"/>
      <c r="K270" s="157"/>
      <c r="L270" s="159"/>
      <c r="M270" s="159"/>
      <c r="N270" s="159"/>
      <c r="O270" s="159"/>
      <c r="P270" s="335"/>
      <c r="Q270" s="159"/>
      <c r="R270" s="373"/>
      <c r="S270" s="367"/>
      <c r="T270" s="367"/>
      <c r="U270" s="367"/>
      <c r="V270" s="35"/>
      <c r="W270" s="35"/>
      <c r="X270" s="35"/>
      <c r="Y270" s="35"/>
      <c r="Z270" s="35"/>
      <c r="AA270" s="77"/>
      <c r="AB270" s="77"/>
      <c r="AC270" s="77"/>
      <c r="AD270" s="35"/>
      <c r="AE270" s="35"/>
      <c r="AF270" s="77"/>
      <c r="AG270" s="77"/>
      <c r="AH270" s="159"/>
      <c r="AI270" s="35"/>
      <c r="AJ270" s="35"/>
      <c r="AK270" s="35"/>
      <c r="AL270" s="35"/>
      <c r="AM270" s="77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</row>
    <row r="271" spans="7:55">
      <c r="G271" s="522"/>
      <c r="H271" s="14"/>
      <c r="I271" s="157"/>
      <c r="J271" s="157"/>
      <c r="K271" s="157"/>
      <c r="L271" s="159"/>
      <c r="M271" s="159"/>
      <c r="N271" s="159"/>
      <c r="O271" s="159"/>
      <c r="P271" s="335"/>
      <c r="Q271" s="159"/>
      <c r="R271" s="373"/>
      <c r="S271" s="367"/>
      <c r="T271" s="367"/>
      <c r="U271" s="367"/>
      <c r="V271" s="35"/>
      <c r="W271" s="35"/>
      <c r="X271" s="35"/>
      <c r="Y271" s="35"/>
      <c r="Z271" s="35"/>
      <c r="AA271" s="77"/>
      <c r="AB271" s="77"/>
      <c r="AC271" s="77"/>
      <c r="AD271" s="35"/>
      <c r="AE271" s="35"/>
      <c r="AF271" s="77"/>
      <c r="AG271" s="77"/>
      <c r="AH271" s="159"/>
      <c r="AI271" s="35"/>
      <c r="AJ271" s="35"/>
      <c r="AK271" s="35"/>
      <c r="AL271" s="35"/>
      <c r="AM271" s="77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</row>
    <row r="272" spans="7:55">
      <c r="G272" s="522"/>
      <c r="H272" s="14"/>
      <c r="I272" s="157"/>
      <c r="J272" s="157"/>
      <c r="K272" s="157"/>
      <c r="L272" s="159"/>
      <c r="M272" s="159"/>
      <c r="N272" s="159"/>
      <c r="O272" s="159"/>
      <c r="P272" s="335"/>
      <c r="Q272" s="159"/>
      <c r="R272" s="373"/>
      <c r="S272" s="367"/>
      <c r="T272" s="367"/>
      <c r="U272" s="367"/>
      <c r="V272" s="35"/>
      <c r="W272" s="35"/>
      <c r="X272" s="35"/>
      <c r="Y272" s="35"/>
      <c r="Z272" s="35"/>
      <c r="AA272" s="77"/>
      <c r="AB272" s="77"/>
      <c r="AC272" s="77"/>
      <c r="AD272" s="35"/>
      <c r="AE272" s="35"/>
      <c r="AF272" s="77"/>
      <c r="AG272" s="77"/>
      <c r="AH272" s="159"/>
      <c r="AI272" s="35"/>
      <c r="AJ272" s="35"/>
      <c r="AK272" s="35"/>
      <c r="AL272" s="35"/>
      <c r="AM272" s="77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</row>
    <row r="273" spans="1:55">
      <c r="G273" s="522"/>
      <c r="H273" s="14"/>
      <c r="I273" s="157"/>
      <c r="J273" s="157"/>
      <c r="K273" s="157"/>
      <c r="L273" s="159"/>
      <c r="M273" s="159"/>
      <c r="N273" s="159"/>
      <c r="O273" s="159"/>
      <c r="P273" s="335"/>
      <c r="Q273" s="159"/>
      <c r="R273" s="373"/>
      <c r="S273" s="367"/>
      <c r="T273" s="367"/>
      <c r="U273" s="367"/>
      <c r="V273" s="35"/>
      <c r="W273" s="35"/>
      <c r="X273" s="35"/>
      <c r="Y273" s="35"/>
      <c r="Z273" s="35"/>
      <c r="AA273" s="77"/>
      <c r="AB273" s="77"/>
      <c r="AC273" s="77"/>
      <c r="AD273" s="35"/>
      <c r="AE273" s="35"/>
      <c r="AF273" s="77"/>
      <c r="AG273" s="77"/>
      <c r="AH273" s="159"/>
      <c r="AI273" s="35"/>
      <c r="AJ273" s="35"/>
      <c r="AK273" s="35"/>
      <c r="AL273" s="35"/>
      <c r="AM273" s="77"/>
      <c r="AN273" s="31"/>
      <c r="AO273" s="31"/>
      <c r="AP273" s="31"/>
      <c r="AZ273" s="14"/>
      <c r="BA273" s="14"/>
      <c r="BB273" s="14"/>
      <c r="BC273" s="14"/>
    </row>
    <row r="274" spans="1:55">
      <c r="G274" s="522"/>
      <c r="H274" s="14"/>
      <c r="I274" s="157"/>
      <c r="J274" s="157"/>
      <c r="K274" s="157"/>
      <c r="L274" s="159"/>
      <c r="M274" s="159"/>
      <c r="N274" s="159"/>
      <c r="O274" s="159"/>
      <c r="P274" s="335"/>
      <c r="Q274" s="159"/>
      <c r="R274" s="373"/>
      <c r="S274" s="367"/>
      <c r="T274" s="367"/>
      <c r="U274" s="367"/>
      <c r="V274" s="35"/>
      <c r="W274" s="35"/>
      <c r="X274" s="35"/>
      <c r="Y274" s="35"/>
      <c r="Z274" s="35"/>
      <c r="AA274" s="77"/>
      <c r="AB274" s="77"/>
      <c r="AC274" s="77"/>
      <c r="AD274" s="35"/>
      <c r="AE274" s="35"/>
      <c r="AF274" s="77"/>
      <c r="AG274" s="77"/>
      <c r="AH274" s="159"/>
      <c r="AI274" s="35"/>
      <c r="AJ274" s="35"/>
      <c r="AK274" s="35"/>
      <c r="AL274" s="35"/>
      <c r="AM274" s="77"/>
      <c r="AN274" s="35"/>
      <c r="AO274" s="35"/>
      <c r="AP274" s="35"/>
      <c r="AZ274" s="14"/>
      <c r="BA274" s="14"/>
      <c r="BB274" s="14"/>
      <c r="BC274" s="14"/>
    </row>
    <row r="275" spans="1:55">
      <c r="B275" s="31"/>
      <c r="C275" s="31"/>
      <c r="D275" s="31"/>
      <c r="E275" s="31"/>
      <c r="F275" s="31"/>
      <c r="G275" s="334"/>
      <c r="H275" s="31"/>
      <c r="I275" s="158"/>
      <c r="J275" s="158"/>
      <c r="K275" s="158"/>
      <c r="L275" s="159"/>
      <c r="M275" s="159"/>
      <c r="N275" s="159"/>
      <c r="O275" s="159"/>
      <c r="P275" s="335"/>
      <c r="Q275" s="159"/>
      <c r="R275" s="373"/>
      <c r="S275" s="367"/>
      <c r="T275" s="367"/>
      <c r="U275" s="367"/>
      <c r="V275" s="35"/>
      <c r="W275" s="35"/>
      <c r="X275" s="35"/>
      <c r="Y275" s="35"/>
      <c r="Z275" s="35"/>
      <c r="AA275" s="77"/>
      <c r="AB275" s="77"/>
      <c r="AC275" s="77"/>
      <c r="AD275" s="35"/>
      <c r="AE275" s="35"/>
      <c r="AF275" s="77"/>
      <c r="AG275" s="77"/>
      <c r="AH275" s="159"/>
      <c r="AI275" s="35"/>
      <c r="AJ275" s="35"/>
      <c r="AK275" s="35"/>
      <c r="AL275" s="35"/>
      <c r="AM275" s="77"/>
      <c r="AN275" s="35"/>
      <c r="AO275" s="35"/>
      <c r="AP275" s="35"/>
      <c r="AZ275" s="14"/>
      <c r="BA275" s="14"/>
      <c r="BB275" s="14"/>
      <c r="BC275" s="14"/>
    </row>
    <row r="276" spans="1:55">
      <c r="B276" s="35"/>
      <c r="C276" s="35"/>
      <c r="D276" s="35"/>
      <c r="E276" s="35"/>
      <c r="F276" s="35"/>
      <c r="G276" s="335"/>
      <c r="H276" s="35"/>
      <c r="I276" s="159"/>
      <c r="J276" s="159"/>
      <c r="K276" s="159"/>
      <c r="L276" s="159"/>
      <c r="M276" s="159"/>
      <c r="N276" s="159"/>
      <c r="O276" s="159"/>
      <c r="P276" s="335"/>
      <c r="Q276" s="159"/>
      <c r="R276" s="373"/>
      <c r="S276" s="367"/>
      <c r="T276" s="367"/>
      <c r="U276" s="367"/>
      <c r="V276" s="35"/>
      <c r="W276" s="35"/>
      <c r="X276" s="35"/>
      <c r="Y276" s="35"/>
      <c r="Z276" s="35"/>
      <c r="AA276" s="77"/>
      <c r="AB276" s="77"/>
      <c r="AC276" s="77"/>
      <c r="AD276" s="35"/>
      <c r="AE276" s="35"/>
      <c r="AF276" s="77"/>
      <c r="AG276" s="77"/>
      <c r="AH276" s="159"/>
      <c r="AI276" s="35"/>
      <c r="AJ276" s="35"/>
      <c r="AK276" s="35"/>
      <c r="AL276" s="35"/>
      <c r="AM276" s="77"/>
      <c r="AN276" s="35"/>
      <c r="AO276" s="35"/>
      <c r="AP276" s="35"/>
      <c r="AZ276" s="14"/>
      <c r="BA276" s="14"/>
      <c r="BB276" s="14"/>
      <c r="BC276" s="14"/>
    </row>
    <row r="277" spans="1:55">
      <c r="B277" s="35"/>
      <c r="C277" s="35"/>
      <c r="D277" s="35"/>
      <c r="E277" s="35"/>
      <c r="F277" s="35"/>
      <c r="G277" s="335"/>
      <c r="H277" s="35"/>
      <c r="I277" s="159"/>
      <c r="J277" s="159"/>
      <c r="K277" s="159"/>
      <c r="L277" s="159"/>
      <c r="M277" s="159"/>
      <c r="N277" s="159"/>
      <c r="O277" s="159"/>
      <c r="P277" s="335"/>
      <c r="Q277" s="159"/>
      <c r="R277" s="373"/>
      <c r="S277" s="367"/>
      <c r="T277" s="367"/>
      <c r="U277" s="367"/>
      <c r="V277" s="35"/>
      <c r="W277" s="35"/>
      <c r="X277" s="35"/>
      <c r="Y277" s="35"/>
      <c r="Z277" s="35"/>
      <c r="AA277" s="77"/>
      <c r="AB277" s="77"/>
      <c r="AC277" s="77"/>
      <c r="AD277" s="35"/>
      <c r="AE277" s="35"/>
      <c r="AF277" s="77"/>
      <c r="AG277" s="77"/>
      <c r="AH277" s="159"/>
      <c r="AI277" s="35"/>
      <c r="AJ277" s="35"/>
      <c r="AK277" s="35"/>
      <c r="AL277" s="35"/>
      <c r="AM277" s="77"/>
      <c r="AN277" s="35"/>
      <c r="AO277" s="35"/>
      <c r="AP277" s="35"/>
      <c r="AZ277" s="14"/>
      <c r="BA277" s="14"/>
      <c r="BB277" s="14"/>
      <c r="BC277" s="14"/>
    </row>
    <row r="278" spans="1:55">
      <c r="B278" s="35"/>
      <c r="C278" s="35"/>
      <c r="D278" s="35"/>
      <c r="E278" s="35"/>
      <c r="F278" s="35"/>
      <c r="G278" s="335"/>
      <c r="H278" s="35"/>
      <c r="I278" s="159"/>
      <c r="J278" s="159"/>
      <c r="K278" s="159"/>
      <c r="L278" s="159"/>
      <c r="M278" s="159"/>
      <c r="N278" s="159"/>
      <c r="O278" s="159"/>
      <c r="P278" s="335"/>
      <c r="Q278" s="159"/>
      <c r="R278" s="373"/>
      <c r="S278" s="367"/>
      <c r="T278" s="367"/>
      <c r="U278" s="367"/>
      <c r="V278" s="35"/>
      <c r="W278" s="35"/>
      <c r="X278" s="35"/>
      <c r="Y278" s="35"/>
      <c r="Z278" s="35"/>
      <c r="AA278" s="77"/>
      <c r="AB278" s="77"/>
      <c r="AC278" s="77"/>
      <c r="AD278" s="35"/>
      <c r="AE278" s="35"/>
      <c r="AF278" s="77"/>
      <c r="AG278" s="77"/>
      <c r="AH278" s="159"/>
      <c r="AI278" s="35"/>
      <c r="AJ278" s="35"/>
      <c r="AK278" s="35"/>
      <c r="AL278" s="35"/>
      <c r="AM278" s="77"/>
      <c r="AN278" s="35"/>
      <c r="AO278" s="35"/>
      <c r="AP278" s="35"/>
      <c r="AZ278" s="14"/>
      <c r="BA278" s="14"/>
      <c r="BB278" s="14"/>
      <c r="BC278" s="14"/>
    </row>
    <row r="279" spans="1:55">
      <c r="B279" s="35"/>
      <c r="C279" s="35"/>
      <c r="D279" s="35"/>
      <c r="E279" s="35"/>
      <c r="F279" s="35"/>
      <c r="G279" s="335"/>
      <c r="H279" s="35"/>
      <c r="I279" s="159"/>
      <c r="J279" s="159"/>
      <c r="K279" s="159"/>
      <c r="L279" s="159"/>
      <c r="M279" s="159"/>
      <c r="N279" s="159"/>
      <c r="O279" s="159"/>
      <c r="P279" s="335"/>
      <c r="Q279" s="159"/>
      <c r="R279" s="373"/>
      <c r="S279" s="367"/>
      <c r="T279" s="367"/>
      <c r="U279" s="367"/>
      <c r="V279" s="35"/>
      <c r="W279" s="35"/>
      <c r="X279" s="35"/>
      <c r="Y279" s="35"/>
      <c r="Z279" s="35"/>
      <c r="AA279" s="77"/>
      <c r="AB279" s="77"/>
      <c r="AC279" s="77"/>
      <c r="AD279" s="35"/>
      <c r="AE279" s="35"/>
      <c r="AF279" s="77"/>
      <c r="AG279" s="77"/>
      <c r="AH279" s="159"/>
      <c r="AI279" s="35"/>
      <c r="AJ279" s="35"/>
      <c r="AK279" s="35"/>
      <c r="AL279" s="35"/>
      <c r="AM279" s="77"/>
      <c r="AN279" s="35"/>
      <c r="AO279" s="35"/>
      <c r="AP279" s="35"/>
      <c r="BB279" s="14"/>
      <c r="BC279" s="14"/>
    </row>
    <row r="280" spans="1:55">
      <c r="B280" s="35"/>
      <c r="C280" s="35"/>
      <c r="D280" s="35"/>
      <c r="E280" s="35"/>
      <c r="F280" s="35"/>
      <c r="G280" s="335"/>
      <c r="H280" s="35"/>
      <c r="I280" s="159"/>
      <c r="J280" s="159"/>
      <c r="K280" s="159"/>
      <c r="L280" s="159"/>
      <c r="M280" s="159"/>
      <c r="N280" s="159"/>
      <c r="O280" s="159"/>
      <c r="P280" s="335"/>
      <c r="Q280" s="159"/>
      <c r="R280" s="373"/>
      <c r="S280" s="367"/>
      <c r="T280" s="367"/>
      <c r="U280" s="367"/>
      <c r="V280" s="35"/>
      <c r="W280" s="35"/>
      <c r="X280" s="35"/>
      <c r="Y280" s="35"/>
      <c r="Z280" s="35"/>
      <c r="AA280" s="77"/>
      <c r="AB280" s="77"/>
      <c r="AC280" s="77"/>
      <c r="AD280" s="35"/>
      <c r="AE280" s="35"/>
      <c r="AF280" s="77"/>
      <c r="AG280" s="77"/>
      <c r="AH280" s="159"/>
      <c r="AI280" s="35"/>
      <c r="AJ280" s="35"/>
      <c r="AK280" s="35"/>
      <c r="AL280" s="35"/>
      <c r="AM280" s="77"/>
      <c r="AN280" s="35"/>
      <c r="AO280" s="35"/>
      <c r="AP280" s="35"/>
      <c r="BB280" s="14"/>
      <c r="BC280" s="14"/>
    </row>
    <row r="281" spans="1:55">
      <c r="B281" s="35"/>
      <c r="C281" s="35"/>
      <c r="D281" s="35"/>
      <c r="E281" s="35"/>
      <c r="F281" s="35"/>
      <c r="G281" s="335"/>
      <c r="H281" s="35"/>
      <c r="I281" s="159"/>
      <c r="J281" s="159"/>
      <c r="K281" s="159"/>
      <c r="L281" s="159"/>
      <c r="M281" s="159"/>
      <c r="N281" s="159"/>
      <c r="O281" s="159"/>
      <c r="P281" s="335"/>
      <c r="Q281" s="159"/>
      <c r="R281" s="373"/>
      <c r="S281" s="367"/>
      <c r="T281" s="367"/>
      <c r="U281" s="367"/>
      <c r="V281" s="35"/>
      <c r="W281" s="35"/>
      <c r="X281" s="35"/>
      <c r="Y281" s="35"/>
      <c r="Z281" s="35"/>
      <c r="AA281" s="77"/>
      <c r="AB281" s="77"/>
      <c r="AC281" s="77"/>
      <c r="AD281" s="35"/>
      <c r="AE281" s="35"/>
      <c r="AF281" s="77"/>
      <c r="AG281" s="77"/>
      <c r="AH281" s="159"/>
      <c r="AI281" s="35"/>
      <c r="AJ281" s="35"/>
      <c r="AK281" s="35"/>
      <c r="AL281" s="35"/>
      <c r="AM281" s="77"/>
      <c r="AN281" s="35"/>
      <c r="AO281" s="35"/>
      <c r="AP281" s="35"/>
      <c r="BB281" s="14"/>
      <c r="BC281" s="14"/>
    </row>
    <row r="282" spans="1:55">
      <c r="B282" s="35"/>
      <c r="C282" s="35"/>
      <c r="D282" s="35"/>
      <c r="E282" s="35"/>
      <c r="F282" s="35"/>
      <c r="G282" s="335"/>
      <c r="H282" s="35"/>
      <c r="I282" s="159"/>
      <c r="J282" s="159"/>
      <c r="K282" s="159"/>
      <c r="L282" s="159"/>
      <c r="M282" s="159"/>
      <c r="N282" s="159"/>
      <c r="O282" s="159"/>
      <c r="P282" s="335"/>
      <c r="Q282" s="159"/>
      <c r="R282" s="373"/>
      <c r="S282" s="367"/>
      <c r="T282" s="367"/>
      <c r="U282" s="367"/>
      <c r="V282" s="35"/>
      <c r="W282" s="35"/>
      <c r="X282" s="35"/>
      <c r="Y282" s="35"/>
      <c r="Z282" s="35"/>
      <c r="AA282" s="77"/>
      <c r="AB282" s="77"/>
      <c r="AC282" s="77"/>
      <c r="AD282" s="35"/>
      <c r="AE282" s="35"/>
      <c r="AF282" s="77"/>
      <c r="AG282" s="77"/>
      <c r="AH282" s="159"/>
      <c r="AI282" s="35"/>
      <c r="AJ282" s="35"/>
      <c r="AK282" s="35"/>
      <c r="AL282" s="35"/>
      <c r="AM282" s="77"/>
      <c r="AN282" s="35"/>
      <c r="AO282" s="35"/>
      <c r="AP282" s="35"/>
      <c r="BB282" s="14"/>
      <c r="BC282" s="14"/>
    </row>
    <row r="283" spans="1:55">
      <c r="B283" s="35"/>
      <c r="C283" s="35"/>
      <c r="D283" s="35"/>
      <c r="E283" s="35"/>
      <c r="F283" s="35"/>
      <c r="G283" s="335"/>
      <c r="H283" s="35"/>
      <c r="I283" s="159"/>
      <c r="J283" s="159"/>
      <c r="K283" s="159"/>
      <c r="L283" s="159"/>
      <c r="M283" s="159"/>
      <c r="N283" s="159"/>
      <c r="O283" s="159"/>
      <c r="P283" s="335"/>
      <c r="Q283" s="159"/>
      <c r="R283" s="373"/>
      <c r="S283" s="367"/>
      <c r="T283" s="367"/>
      <c r="U283" s="367"/>
      <c r="V283" s="35"/>
      <c r="W283" s="35"/>
      <c r="X283" s="35"/>
      <c r="Y283" s="35"/>
      <c r="Z283" s="35"/>
      <c r="AA283" s="77"/>
      <c r="AB283" s="77"/>
      <c r="AC283" s="77"/>
      <c r="AD283" s="35"/>
      <c r="AE283" s="35"/>
      <c r="AF283" s="77"/>
      <c r="AG283" s="77"/>
      <c r="AH283" s="159"/>
      <c r="AI283" s="35"/>
      <c r="AJ283" s="35"/>
      <c r="AK283" s="35"/>
      <c r="AL283" s="35"/>
      <c r="AM283" s="77"/>
      <c r="AN283" s="35"/>
      <c r="AO283" s="35"/>
      <c r="AP283" s="35"/>
      <c r="BB283" s="14"/>
      <c r="BC283" s="14"/>
    </row>
    <row r="284" spans="1:55">
      <c r="B284" s="35"/>
      <c r="C284" s="35"/>
      <c r="D284" s="35"/>
      <c r="E284" s="35"/>
      <c r="F284" s="35"/>
      <c r="G284" s="335"/>
      <c r="H284" s="35"/>
      <c r="I284" s="159"/>
      <c r="J284" s="159"/>
      <c r="K284" s="159"/>
      <c r="L284" s="159"/>
      <c r="M284" s="159"/>
      <c r="N284" s="159"/>
      <c r="O284" s="159"/>
      <c r="P284" s="335"/>
      <c r="Q284" s="159"/>
      <c r="R284" s="373"/>
      <c r="S284" s="367"/>
      <c r="T284" s="367"/>
      <c r="U284" s="367"/>
      <c r="V284" s="35"/>
      <c r="W284" s="35"/>
      <c r="X284" s="35"/>
      <c r="Y284" s="35"/>
      <c r="Z284" s="35"/>
      <c r="AA284" s="77"/>
      <c r="AB284" s="77"/>
      <c r="AC284" s="77"/>
      <c r="AD284" s="35"/>
      <c r="AE284" s="35"/>
      <c r="AF284" s="77"/>
      <c r="AG284" s="77"/>
      <c r="AH284" s="159"/>
      <c r="AI284" s="35"/>
      <c r="AJ284" s="35"/>
      <c r="AK284" s="35"/>
      <c r="AL284" s="35"/>
      <c r="AM284" s="77"/>
      <c r="AN284" s="35"/>
      <c r="AO284" s="35"/>
      <c r="AP284" s="35"/>
      <c r="BB284" s="14"/>
    </row>
    <row r="285" spans="1:55">
      <c r="A285" s="163"/>
      <c r="B285" s="35"/>
      <c r="C285" s="35"/>
      <c r="D285" s="35"/>
      <c r="E285" s="35"/>
      <c r="F285" s="35"/>
      <c r="G285" s="335"/>
      <c r="H285" s="35"/>
      <c r="I285" s="159"/>
      <c r="J285" s="159"/>
      <c r="K285" s="159"/>
      <c r="L285" s="159"/>
      <c r="M285" s="159"/>
      <c r="N285" s="159"/>
      <c r="O285" s="159"/>
      <c r="P285" s="335"/>
      <c r="Q285" s="159"/>
      <c r="R285" s="373"/>
      <c r="S285" s="367"/>
      <c r="T285" s="367"/>
      <c r="U285" s="367"/>
      <c r="V285" s="35"/>
      <c r="W285" s="35"/>
      <c r="X285" s="35"/>
      <c r="Y285" s="35"/>
      <c r="Z285" s="35"/>
      <c r="AA285" s="77"/>
      <c r="AB285" s="77"/>
      <c r="AC285" s="77"/>
      <c r="AD285" s="35"/>
      <c r="AE285" s="35"/>
      <c r="AF285" s="77"/>
      <c r="AG285" s="77"/>
      <c r="AH285" s="159"/>
      <c r="AI285" s="35"/>
      <c r="AJ285" s="35"/>
      <c r="AK285" s="35"/>
      <c r="AL285" s="35"/>
      <c r="AM285" s="77"/>
      <c r="AN285" s="35"/>
      <c r="AO285" s="35"/>
      <c r="AP285" s="35"/>
    </row>
    <row r="286" spans="1:55">
      <c r="A286" s="164"/>
      <c r="B286" s="35"/>
      <c r="C286" s="35"/>
      <c r="D286" s="35"/>
      <c r="E286" s="35"/>
      <c r="F286" s="35"/>
      <c r="G286" s="335"/>
      <c r="H286" s="35"/>
      <c r="I286" s="159"/>
      <c r="J286" s="159"/>
      <c r="K286" s="159"/>
      <c r="L286" s="159"/>
      <c r="M286" s="159"/>
      <c r="N286" s="159"/>
      <c r="O286" s="159"/>
      <c r="P286" s="335"/>
      <c r="Q286" s="159"/>
      <c r="R286" s="373"/>
      <c r="S286" s="367"/>
      <c r="T286" s="367"/>
      <c r="U286" s="367"/>
      <c r="V286" s="35"/>
      <c r="W286" s="35"/>
      <c r="X286" s="35"/>
      <c r="Y286" s="35"/>
      <c r="Z286" s="35"/>
      <c r="AA286" s="77"/>
      <c r="AB286" s="77"/>
      <c r="AC286" s="77"/>
      <c r="AD286" s="35"/>
      <c r="AE286" s="35"/>
      <c r="AF286" s="77"/>
      <c r="AG286" s="77"/>
      <c r="AH286" s="159"/>
      <c r="AI286" s="35"/>
      <c r="AJ286" s="35"/>
      <c r="AK286" s="35"/>
      <c r="AL286" s="35"/>
      <c r="AM286" s="77"/>
      <c r="AN286" s="35"/>
      <c r="AO286" s="35"/>
      <c r="AP286" s="35"/>
    </row>
    <row r="287" spans="1:55">
      <c r="A287" s="164"/>
      <c r="B287" s="35"/>
      <c r="C287" s="35"/>
      <c r="D287" s="35"/>
      <c r="E287" s="35"/>
      <c r="F287" s="35"/>
      <c r="G287" s="335"/>
      <c r="H287" s="35"/>
      <c r="I287" s="159"/>
      <c r="J287" s="159"/>
      <c r="K287" s="159"/>
      <c r="L287" s="159"/>
      <c r="M287" s="159"/>
      <c r="N287" s="159"/>
      <c r="O287" s="159"/>
      <c r="P287" s="335"/>
      <c r="Q287" s="159"/>
      <c r="R287" s="373"/>
      <c r="S287" s="367"/>
      <c r="T287" s="367"/>
      <c r="U287" s="367"/>
      <c r="V287" s="35"/>
      <c r="W287" s="35"/>
      <c r="X287" s="35"/>
      <c r="Y287" s="35"/>
      <c r="Z287" s="35"/>
      <c r="AA287" s="77"/>
      <c r="AB287" s="77"/>
      <c r="AC287" s="77"/>
      <c r="AD287" s="35"/>
      <c r="AE287" s="35"/>
      <c r="AF287" s="77"/>
      <c r="AG287" s="77"/>
      <c r="AH287" s="159"/>
      <c r="AI287" s="35"/>
      <c r="AJ287" s="35"/>
      <c r="AK287" s="35"/>
      <c r="AL287" s="35"/>
      <c r="AM287" s="77"/>
      <c r="AN287" s="35"/>
      <c r="AO287" s="35"/>
      <c r="AP287" s="35"/>
    </row>
    <row r="288" spans="1:55">
      <c r="A288" s="164"/>
      <c r="B288" s="35"/>
      <c r="C288" s="35"/>
      <c r="D288" s="35"/>
      <c r="E288" s="35"/>
      <c r="F288" s="35"/>
      <c r="G288" s="335"/>
      <c r="H288" s="35"/>
      <c r="I288" s="159"/>
      <c r="J288" s="159"/>
      <c r="K288" s="159"/>
      <c r="L288" s="159"/>
      <c r="M288" s="159"/>
      <c r="N288" s="159"/>
      <c r="O288" s="159"/>
      <c r="P288" s="335"/>
      <c r="Q288" s="159"/>
      <c r="R288" s="373"/>
      <c r="S288" s="367"/>
      <c r="T288" s="367"/>
      <c r="U288" s="367"/>
      <c r="V288" s="35"/>
      <c r="W288" s="35"/>
      <c r="X288" s="35"/>
      <c r="Y288" s="35"/>
      <c r="Z288" s="35"/>
      <c r="AA288" s="77"/>
      <c r="AB288" s="77"/>
      <c r="AC288" s="77"/>
      <c r="AD288" s="35"/>
      <c r="AE288" s="35"/>
      <c r="AF288" s="77"/>
      <c r="AG288" s="77"/>
      <c r="AH288" s="159"/>
      <c r="AI288" s="35"/>
      <c r="AJ288" s="35"/>
      <c r="AK288" s="35"/>
      <c r="AL288" s="35"/>
      <c r="AM288" s="77"/>
      <c r="AN288" s="35"/>
      <c r="AO288" s="35"/>
      <c r="AP288" s="35"/>
    </row>
    <row r="289" spans="1:42">
      <c r="A289" s="164"/>
      <c r="B289" s="35"/>
      <c r="C289" s="35"/>
      <c r="D289" s="35"/>
      <c r="E289" s="35"/>
      <c r="F289" s="35"/>
      <c r="G289" s="335"/>
      <c r="H289" s="35"/>
      <c r="I289" s="159"/>
      <c r="J289" s="159"/>
      <c r="K289" s="159"/>
      <c r="L289" s="159"/>
      <c r="M289" s="159"/>
      <c r="N289" s="159"/>
      <c r="O289" s="159"/>
      <c r="P289" s="335"/>
      <c r="Q289" s="159"/>
      <c r="R289" s="373"/>
      <c r="S289" s="367"/>
      <c r="T289" s="367"/>
      <c r="U289" s="367"/>
      <c r="V289" s="35"/>
      <c r="W289" s="35"/>
      <c r="X289" s="35"/>
      <c r="Y289" s="35"/>
      <c r="Z289" s="35"/>
      <c r="AA289" s="77"/>
      <c r="AB289" s="77"/>
      <c r="AC289" s="77"/>
      <c r="AD289" s="35"/>
      <c r="AE289" s="35"/>
      <c r="AF289" s="77"/>
      <c r="AG289" s="77"/>
      <c r="AH289" s="159"/>
      <c r="AI289" s="35"/>
      <c r="AJ289" s="35"/>
      <c r="AK289" s="35"/>
      <c r="AL289" s="35"/>
      <c r="AM289" s="77"/>
      <c r="AN289" s="35"/>
      <c r="AO289" s="35"/>
      <c r="AP289" s="35"/>
    </row>
    <row r="290" spans="1:42">
      <c r="A290" s="164"/>
      <c r="B290" s="35"/>
      <c r="C290" s="35"/>
      <c r="D290" s="35"/>
      <c r="E290" s="35"/>
      <c r="F290" s="35"/>
      <c r="G290" s="335"/>
      <c r="H290" s="35"/>
      <c r="I290" s="159"/>
      <c r="J290" s="159"/>
      <c r="K290" s="159"/>
      <c r="L290" s="159"/>
      <c r="M290" s="159"/>
      <c r="N290" s="159"/>
      <c r="O290" s="159"/>
      <c r="P290" s="335"/>
      <c r="Q290" s="159"/>
      <c r="R290" s="373"/>
      <c r="S290" s="367"/>
      <c r="T290" s="367"/>
      <c r="U290" s="367"/>
      <c r="V290" s="35"/>
      <c r="W290" s="35"/>
      <c r="X290" s="35"/>
      <c r="Y290" s="35"/>
      <c r="Z290" s="35"/>
      <c r="AA290" s="77"/>
      <c r="AB290" s="77"/>
      <c r="AC290" s="77"/>
      <c r="AD290" s="35"/>
      <c r="AE290" s="35"/>
      <c r="AF290" s="77"/>
      <c r="AG290" s="77"/>
      <c r="AH290" s="159"/>
      <c r="AI290" s="35"/>
      <c r="AJ290" s="35"/>
      <c r="AK290" s="35"/>
      <c r="AL290" s="35"/>
      <c r="AM290" s="77"/>
      <c r="AN290" s="35"/>
      <c r="AO290" s="35"/>
      <c r="AP290" s="35"/>
    </row>
    <row r="291" spans="1:42">
      <c r="A291" s="164"/>
      <c r="B291" s="35"/>
      <c r="C291" s="35"/>
      <c r="D291" s="35"/>
      <c r="E291" s="35"/>
      <c r="F291" s="35"/>
      <c r="G291" s="335"/>
      <c r="H291" s="35"/>
      <c r="I291" s="159"/>
      <c r="J291" s="159"/>
      <c r="K291" s="159"/>
      <c r="L291" s="159"/>
      <c r="M291" s="159"/>
      <c r="N291" s="159"/>
      <c r="O291" s="159"/>
      <c r="P291" s="335"/>
      <c r="Q291" s="159"/>
      <c r="R291" s="373"/>
      <c r="S291" s="367"/>
      <c r="T291" s="367"/>
      <c r="U291" s="367"/>
      <c r="V291" s="35"/>
      <c r="W291" s="35"/>
      <c r="X291" s="35"/>
      <c r="Y291" s="35"/>
      <c r="Z291" s="35"/>
      <c r="AA291" s="77"/>
      <c r="AB291" s="77"/>
      <c r="AC291" s="77"/>
      <c r="AD291" s="35"/>
      <c r="AE291" s="35"/>
      <c r="AF291" s="77"/>
      <c r="AG291" s="77"/>
      <c r="AH291" s="159"/>
      <c r="AI291" s="35"/>
      <c r="AJ291" s="35"/>
      <c r="AK291" s="35"/>
      <c r="AL291" s="35"/>
      <c r="AM291" s="77"/>
      <c r="AN291" s="35"/>
      <c r="AO291" s="35"/>
      <c r="AP291" s="35"/>
    </row>
    <row r="292" spans="1:42">
      <c r="A292" s="164"/>
      <c r="B292" s="35"/>
      <c r="C292" s="35"/>
      <c r="D292" s="35"/>
      <c r="E292" s="35"/>
      <c r="F292" s="35"/>
      <c r="G292" s="335"/>
      <c r="H292" s="35"/>
      <c r="I292" s="159"/>
      <c r="J292" s="159"/>
      <c r="K292" s="159"/>
      <c r="L292" s="159"/>
      <c r="M292" s="159"/>
      <c r="N292" s="159"/>
      <c r="O292" s="159"/>
      <c r="P292" s="335"/>
      <c r="Q292" s="159"/>
      <c r="R292" s="373"/>
      <c r="S292" s="367"/>
      <c r="T292" s="367"/>
      <c r="U292" s="367"/>
      <c r="V292" s="35"/>
      <c r="W292" s="35"/>
      <c r="X292" s="35"/>
      <c r="Y292" s="35"/>
      <c r="Z292" s="35"/>
      <c r="AA292" s="77"/>
      <c r="AB292" s="77"/>
      <c r="AC292" s="77"/>
      <c r="AD292" s="35"/>
      <c r="AE292" s="35"/>
      <c r="AF292" s="77"/>
      <c r="AG292" s="77"/>
      <c r="AH292" s="159"/>
      <c r="AI292" s="35"/>
      <c r="AJ292" s="35"/>
      <c r="AK292" s="35"/>
      <c r="AL292" s="35"/>
      <c r="AM292" s="77"/>
      <c r="AN292" s="35"/>
      <c r="AO292" s="35"/>
      <c r="AP292" s="35"/>
    </row>
    <row r="293" spans="1:42">
      <c r="A293" s="164"/>
      <c r="B293" s="35"/>
      <c r="C293" s="35"/>
      <c r="D293" s="35"/>
      <c r="E293" s="35"/>
      <c r="F293" s="35"/>
      <c r="G293" s="335"/>
      <c r="H293" s="35"/>
      <c r="I293" s="159"/>
      <c r="J293" s="159"/>
      <c r="K293" s="159"/>
      <c r="L293" s="159"/>
      <c r="M293" s="159"/>
      <c r="N293" s="159"/>
      <c r="O293" s="159"/>
      <c r="P293" s="335"/>
      <c r="Q293" s="159"/>
      <c r="R293" s="373"/>
      <c r="S293" s="367"/>
      <c r="T293" s="367"/>
      <c r="U293" s="367"/>
      <c r="V293" s="35"/>
      <c r="W293" s="35"/>
      <c r="X293" s="35"/>
      <c r="Y293" s="35"/>
      <c r="Z293" s="35"/>
      <c r="AA293" s="77"/>
      <c r="AB293" s="77"/>
      <c r="AC293" s="77"/>
      <c r="AD293" s="35"/>
      <c r="AE293" s="35"/>
      <c r="AF293" s="77"/>
      <c r="AG293" s="77"/>
      <c r="AH293" s="159"/>
      <c r="AI293" s="35"/>
      <c r="AJ293" s="35"/>
      <c r="AK293" s="35"/>
      <c r="AL293" s="35"/>
      <c r="AM293" s="77"/>
      <c r="AN293" s="35"/>
      <c r="AO293" s="35"/>
      <c r="AP293" s="35"/>
    </row>
    <row r="294" spans="1:42">
      <c r="A294" s="164"/>
      <c r="B294" s="35"/>
      <c r="C294" s="35"/>
      <c r="D294" s="35"/>
      <c r="E294" s="35"/>
      <c r="F294" s="35"/>
      <c r="G294" s="335"/>
      <c r="H294" s="35"/>
      <c r="I294" s="159"/>
      <c r="J294" s="159"/>
      <c r="K294" s="159"/>
      <c r="L294" s="159"/>
      <c r="M294" s="159"/>
      <c r="N294" s="159"/>
      <c r="O294" s="159"/>
      <c r="P294" s="335"/>
      <c r="Q294" s="159"/>
      <c r="R294" s="373"/>
      <c r="S294" s="367"/>
      <c r="T294" s="367"/>
      <c r="U294" s="367"/>
      <c r="V294" s="35"/>
      <c r="W294" s="35"/>
      <c r="X294" s="35"/>
      <c r="Y294" s="35"/>
      <c r="Z294" s="35"/>
      <c r="AA294" s="77"/>
      <c r="AB294" s="77"/>
      <c r="AC294" s="77"/>
      <c r="AD294" s="35"/>
      <c r="AE294" s="35"/>
      <c r="AF294" s="77"/>
      <c r="AG294" s="77"/>
      <c r="AH294" s="159"/>
      <c r="AI294" s="35"/>
      <c r="AJ294" s="35"/>
      <c r="AK294" s="35"/>
      <c r="AL294" s="35"/>
      <c r="AM294" s="77"/>
      <c r="AN294" s="35"/>
      <c r="AO294" s="35"/>
      <c r="AP294" s="35"/>
    </row>
    <row r="295" spans="1:42">
      <c r="A295" s="164"/>
      <c r="B295" s="35"/>
      <c r="C295" s="35"/>
      <c r="D295" s="35"/>
      <c r="E295" s="35"/>
      <c r="F295" s="35"/>
      <c r="G295" s="335"/>
      <c r="H295" s="35"/>
      <c r="I295" s="159"/>
      <c r="J295" s="159"/>
      <c r="K295" s="159"/>
      <c r="L295" s="159"/>
      <c r="M295" s="159"/>
      <c r="N295" s="159"/>
      <c r="O295" s="159"/>
      <c r="P295" s="335"/>
      <c r="Q295" s="159"/>
      <c r="R295" s="373"/>
      <c r="S295" s="367"/>
      <c r="T295" s="367"/>
      <c r="U295" s="367"/>
      <c r="V295" s="35"/>
      <c r="W295" s="35"/>
      <c r="X295" s="35"/>
      <c r="Y295" s="35"/>
      <c r="Z295" s="35"/>
      <c r="AA295" s="77"/>
      <c r="AB295" s="77"/>
      <c r="AC295" s="77"/>
      <c r="AD295" s="35"/>
      <c r="AE295" s="35"/>
      <c r="AF295" s="77"/>
      <c r="AG295" s="77"/>
      <c r="AH295" s="159"/>
      <c r="AI295" s="35"/>
      <c r="AJ295" s="35"/>
      <c r="AK295" s="35"/>
      <c r="AL295" s="35"/>
      <c r="AM295" s="77"/>
      <c r="AN295" s="35"/>
      <c r="AO295" s="35"/>
      <c r="AP295" s="35"/>
    </row>
    <row r="296" spans="1:42">
      <c r="A296" s="164"/>
      <c r="B296" s="35"/>
      <c r="C296" s="35"/>
      <c r="D296" s="35"/>
      <c r="E296" s="35"/>
      <c r="F296" s="35"/>
      <c r="G296" s="335"/>
      <c r="H296" s="35"/>
      <c r="I296" s="159"/>
      <c r="J296" s="159"/>
      <c r="K296" s="159"/>
      <c r="L296" s="159"/>
      <c r="M296" s="159"/>
      <c r="N296" s="159"/>
      <c r="O296" s="159"/>
      <c r="P296" s="335"/>
      <c r="Q296" s="159"/>
      <c r="R296" s="373"/>
      <c r="S296" s="367"/>
      <c r="T296" s="367"/>
      <c r="U296" s="367"/>
      <c r="V296" s="35"/>
      <c r="W296" s="35"/>
      <c r="X296" s="35"/>
      <c r="Y296" s="35"/>
      <c r="Z296" s="35"/>
      <c r="AA296" s="77"/>
      <c r="AB296" s="77"/>
      <c r="AC296" s="77"/>
      <c r="AD296" s="35"/>
      <c r="AE296" s="35"/>
      <c r="AF296" s="77"/>
      <c r="AG296" s="77"/>
      <c r="AH296" s="159"/>
      <c r="AI296" s="35"/>
      <c r="AJ296" s="35"/>
      <c r="AK296" s="35"/>
      <c r="AL296" s="35"/>
      <c r="AM296" s="77"/>
      <c r="AN296" s="35"/>
      <c r="AO296" s="35"/>
      <c r="AP296" s="35"/>
    </row>
    <row r="297" spans="1:42">
      <c r="A297" s="164"/>
      <c r="B297" s="35"/>
      <c r="C297" s="35"/>
      <c r="D297" s="35"/>
      <c r="E297" s="35"/>
      <c r="F297" s="35"/>
      <c r="G297" s="335"/>
      <c r="H297" s="35"/>
      <c r="I297" s="159"/>
      <c r="J297" s="159"/>
      <c r="K297" s="159"/>
      <c r="L297" s="159"/>
      <c r="M297" s="159"/>
      <c r="N297" s="159"/>
      <c r="O297" s="159"/>
      <c r="P297" s="335"/>
      <c r="Q297" s="159"/>
      <c r="R297" s="373"/>
      <c r="S297" s="367"/>
      <c r="T297" s="367"/>
      <c r="U297" s="367"/>
      <c r="V297" s="35"/>
      <c r="W297" s="35"/>
      <c r="X297" s="35"/>
      <c r="Y297" s="35"/>
      <c r="Z297" s="35"/>
      <c r="AA297" s="77"/>
      <c r="AB297" s="77"/>
      <c r="AC297" s="77"/>
      <c r="AD297" s="35"/>
      <c r="AE297" s="35"/>
      <c r="AF297" s="77"/>
      <c r="AG297" s="77"/>
      <c r="AH297" s="159"/>
      <c r="AI297" s="35"/>
      <c r="AJ297" s="35"/>
      <c r="AK297" s="35"/>
      <c r="AL297" s="35"/>
      <c r="AM297" s="77"/>
      <c r="AN297" s="35"/>
      <c r="AO297" s="35"/>
      <c r="AP297" s="35"/>
    </row>
    <row r="298" spans="1:42">
      <c r="A298" s="164"/>
      <c r="B298" s="35"/>
      <c r="C298" s="35"/>
      <c r="D298" s="35"/>
      <c r="E298" s="35"/>
      <c r="F298" s="35"/>
      <c r="G298" s="335"/>
      <c r="H298" s="35"/>
      <c r="I298" s="159"/>
      <c r="J298" s="159"/>
      <c r="K298" s="159"/>
      <c r="L298" s="159"/>
      <c r="M298" s="159"/>
      <c r="N298" s="159"/>
      <c r="O298" s="159"/>
      <c r="P298" s="335"/>
      <c r="Q298" s="159"/>
      <c r="R298" s="373"/>
      <c r="S298" s="367"/>
      <c r="T298" s="367"/>
      <c r="U298" s="367"/>
      <c r="V298" s="35"/>
      <c r="W298" s="35"/>
      <c r="X298" s="35"/>
      <c r="Y298" s="35"/>
      <c r="Z298" s="35"/>
      <c r="AA298" s="77"/>
      <c r="AB298" s="77"/>
      <c r="AC298" s="77"/>
      <c r="AD298" s="35"/>
      <c r="AE298" s="35"/>
      <c r="AF298" s="77"/>
      <c r="AG298" s="77"/>
      <c r="AH298" s="159"/>
      <c r="AI298" s="35"/>
      <c r="AJ298" s="35"/>
      <c r="AK298" s="35"/>
      <c r="AN298" s="35"/>
      <c r="AO298" s="35"/>
      <c r="AP298" s="35"/>
    </row>
    <row r="299" spans="1:42">
      <c r="A299" s="164"/>
      <c r="B299" s="35"/>
      <c r="C299" s="35"/>
      <c r="D299" s="35"/>
      <c r="E299" s="35"/>
      <c r="F299" s="35"/>
      <c r="G299" s="335"/>
      <c r="H299" s="35"/>
      <c r="I299" s="159"/>
      <c r="J299" s="159"/>
      <c r="K299" s="159"/>
      <c r="L299" s="159"/>
      <c r="M299" s="159"/>
      <c r="N299" s="159"/>
      <c r="O299" s="159"/>
      <c r="P299" s="335"/>
      <c r="Q299" s="159"/>
      <c r="R299" s="373"/>
      <c r="S299" s="367"/>
      <c r="T299" s="367"/>
      <c r="U299" s="367"/>
      <c r="V299" s="35"/>
      <c r="W299" s="35"/>
      <c r="X299" s="35"/>
      <c r="Y299" s="35"/>
      <c r="Z299" s="35"/>
      <c r="AA299" s="77"/>
      <c r="AB299" s="77"/>
      <c r="AC299" s="77"/>
      <c r="AD299" s="35"/>
      <c r="AE299" s="35"/>
      <c r="AF299" s="77"/>
      <c r="AG299" s="77"/>
      <c r="AH299" s="159"/>
      <c r="AI299" s="35"/>
      <c r="AJ299" s="35"/>
      <c r="AK299" s="35"/>
      <c r="AN299" s="35"/>
      <c r="AO299" s="35"/>
      <c r="AP299" s="35"/>
    </row>
    <row r="300" spans="1:42">
      <c r="A300" s="164"/>
      <c r="B300" s="35"/>
      <c r="C300" s="35"/>
      <c r="D300" s="35"/>
      <c r="E300" s="35"/>
      <c r="F300" s="35"/>
      <c r="G300" s="335"/>
      <c r="H300" s="35"/>
      <c r="I300" s="159"/>
      <c r="J300" s="159"/>
      <c r="K300" s="159"/>
      <c r="L300" s="159"/>
      <c r="M300" s="159"/>
      <c r="N300" s="159"/>
      <c r="O300" s="159"/>
      <c r="P300" s="335"/>
      <c r="Q300" s="159"/>
      <c r="R300" s="373"/>
      <c r="S300" s="367"/>
      <c r="T300" s="367"/>
      <c r="U300" s="367"/>
      <c r="V300" s="35"/>
      <c r="W300" s="35"/>
      <c r="X300" s="35"/>
      <c r="Y300" s="35"/>
      <c r="Z300" s="35"/>
      <c r="AA300" s="77"/>
      <c r="AB300" s="77"/>
      <c r="AC300" s="77"/>
      <c r="AD300" s="35"/>
      <c r="AE300" s="35"/>
      <c r="AF300" s="77"/>
      <c r="AG300" s="77"/>
      <c r="AH300" s="159"/>
      <c r="AI300" s="35"/>
      <c r="AJ300" s="35"/>
      <c r="AK300" s="35"/>
      <c r="AN300" s="35"/>
      <c r="AO300" s="35"/>
      <c r="AP300" s="35"/>
    </row>
    <row r="301" spans="1:42">
      <c r="A301" s="164"/>
      <c r="B301" s="35"/>
      <c r="C301" s="35"/>
      <c r="D301" s="35"/>
      <c r="E301" s="35"/>
      <c r="F301" s="35"/>
      <c r="G301" s="335"/>
      <c r="H301" s="35"/>
      <c r="I301" s="159"/>
      <c r="J301" s="159"/>
      <c r="K301" s="159"/>
      <c r="L301" s="159"/>
      <c r="M301" s="159"/>
      <c r="N301" s="159"/>
      <c r="O301" s="159"/>
      <c r="P301" s="335"/>
      <c r="Q301" s="159"/>
      <c r="R301" s="373"/>
      <c r="S301" s="367"/>
      <c r="T301" s="367"/>
      <c r="U301" s="367"/>
      <c r="V301" s="35"/>
      <c r="W301" s="35"/>
      <c r="X301" s="35"/>
      <c r="Y301" s="35"/>
      <c r="Z301" s="35"/>
      <c r="AA301" s="77"/>
      <c r="AB301" s="77"/>
      <c r="AC301" s="77"/>
      <c r="AD301" s="35"/>
      <c r="AE301" s="35"/>
      <c r="AF301" s="77"/>
      <c r="AG301" s="77"/>
      <c r="AH301" s="159"/>
      <c r="AI301" s="35"/>
      <c r="AJ301" s="35"/>
      <c r="AK301" s="35"/>
      <c r="AN301" s="35"/>
      <c r="AO301" s="35"/>
      <c r="AP301" s="35"/>
    </row>
    <row r="302" spans="1:42">
      <c r="A302" s="164"/>
      <c r="B302" s="35"/>
      <c r="C302" s="35"/>
      <c r="D302" s="35"/>
      <c r="E302" s="35"/>
      <c r="F302" s="35"/>
      <c r="G302" s="335"/>
      <c r="H302" s="35"/>
      <c r="I302" s="159"/>
      <c r="J302" s="159"/>
      <c r="K302" s="159"/>
      <c r="L302" s="159"/>
      <c r="M302" s="159"/>
      <c r="N302" s="159"/>
      <c r="O302" s="159"/>
      <c r="P302" s="335"/>
      <c r="Q302" s="159"/>
      <c r="R302" s="373"/>
      <c r="S302" s="367"/>
      <c r="T302" s="367"/>
      <c r="U302" s="367"/>
      <c r="V302" s="35"/>
      <c r="W302" s="35"/>
      <c r="X302" s="35"/>
      <c r="Y302" s="35"/>
      <c r="Z302" s="35"/>
      <c r="AA302" s="77"/>
      <c r="AB302" s="77"/>
      <c r="AC302" s="77"/>
      <c r="AD302" s="35"/>
      <c r="AE302" s="35"/>
      <c r="AF302" s="77"/>
      <c r="AG302" s="77"/>
      <c r="AH302" s="159"/>
      <c r="AI302" s="35"/>
      <c r="AJ302" s="35"/>
      <c r="AK302" s="35"/>
      <c r="AN302" s="35"/>
      <c r="AO302" s="35"/>
      <c r="AP302" s="35"/>
    </row>
    <row r="303" spans="1:42">
      <c r="A303" s="164"/>
      <c r="B303" s="35"/>
      <c r="C303" s="35"/>
      <c r="D303" s="35"/>
      <c r="E303" s="35"/>
      <c r="F303" s="35"/>
      <c r="G303" s="335"/>
      <c r="H303" s="35"/>
      <c r="I303" s="159"/>
      <c r="J303" s="159"/>
      <c r="K303" s="159"/>
      <c r="L303" s="159"/>
      <c r="M303" s="159"/>
      <c r="N303" s="159"/>
      <c r="O303" s="159"/>
      <c r="P303" s="335"/>
      <c r="Q303" s="159"/>
      <c r="R303" s="373"/>
      <c r="S303" s="367"/>
      <c r="T303" s="367"/>
      <c r="U303" s="367"/>
      <c r="V303" s="35"/>
      <c r="W303" s="35"/>
      <c r="X303" s="35"/>
      <c r="Y303" s="35"/>
      <c r="Z303" s="35"/>
      <c r="AA303" s="77"/>
      <c r="AB303" s="77"/>
      <c r="AC303" s="77"/>
      <c r="AD303" s="35"/>
      <c r="AE303" s="35"/>
      <c r="AF303" s="77"/>
      <c r="AG303" s="77"/>
      <c r="AH303" s="159"/>
      <c r="AI303" s="35"/>
      <c r="AJ303" s="35"/>
      <c r="AK303" s="35"/>
      <c r="AN303" s="35"/>
      <c r="AO303" s="35"/>
      <c r="AP303" s="35"/>
    </row>
    <row r="304" spans="1:42">
      <c r="A304" s="164"/>
      <c r="B304" s="35"/>
      <c r="C304" s="35"/>
      <c r="D304" s="35"/>
      <c r="E304" s="35"/>
      <c r="F304" s="35"/>
      <c r="G304" s="335"/>
      <c r="H304" s="35"/>
      <c r="I304" s="159"/>
      <c r="J304" s="159"/>
      <c r="K304" s="159"/>
      <c r="L304" s="159"/>
      <c r="M304" s="159"/>
      <c r="N304" s="159"/>
      <c r="O304" s="159"/>
      <c r="P304" s="335"/>
      <c r="Q304" s="159"/>
      <c r="R304" s="373"/>
      <c r="S304" s="367"/>
      <c r="T304" s="367"/>
      <c r="U304" s="367"/>
      <c r="V304" s="35"/>
      <c r="W304" s="35"/>
      <c r="X304" s="35"/>
      <c r="Y304" s="35"/>
      <c r="Z304" s="35"/>
      <c r="AA304" s="77"/>
      <c r="AB304" s="77"/>
      <c r="AC304" s="77"/>
      <c r="AD304" s="35"/>
      <c r="AE304" s="35"/>
      <c r="AF304" s="77"/>
      <c r="AG304" s="77"/>
      <c r="AH304" s="159"/>
      <c r="AI304" s="35"/>
      <c r="AJ304" s="35"/>
      <c r="AK304" s="35"/>
      <c r="AN304" s="35"/>
      <c r="AO304" s="35"/>
      <c r="AP304" s="35"/>
    </row>
    <row r="305" spans="1:42">
      <c r="A305" s="164"/>
      <c r="B305" s="35"/>
      <c r="C305" s="35"/>
      <c r="D305" s="35"/>
      <c r="E305" s="35"/>
      <c r="F305" s="35"/>
      <c r="G305" s="335"/>
      <c r="H305" s="35"/>
      <c r="I305" s="159"/>
      <c r="J305" s="159"/>
      <c r="K305" s="159"/>
      <c r="L305" s="159"/>
      <c r="M305" s="159"/>
      <c r="N305" s="159"/>
      <c r="O305" s="159"/>
      <c r="P305" s="335"/>
      <c r="Q305" s="159"/>
      <c r="R305" s="373"/>
      <c r="S305" s="367"/>
      <c r="T305" s="367"/>
      <c r="U305" s="367"/>
      <c r="V305" s="35"/>
      <c r="W305" s="35"/>
      <c r="X305" s="35"/>
      <c r="Y305" s="35"/>
      <c r="Z305" s="35"/>
      <c r="AA305" s="77"/>
      <c r="AB305" s="77"/>
      <c r="AC305" s="77"/>
      <c r="AD305" s="35"/>
      <c r="AE305" s="35"/>
      <c r="AF305" s="77"/>
      <c r="AG305" s="77"/>
      <c r="AH305" s="159"/>
      <c r="AI305" s="35"/>
      <c r="AJ305" s="35"/>
      <c r="AK305" s="35"/>
      <c r="AN305" s="35"/>
      <c r="AO305" s="35"/>
      <c r="AP305" s="35"/>
    </row>
    <row r="306" spans="1:42">
      <c r="A306" s="164"/>
      <c r="B306" s="35"/>
      <c r="C306" s="35"/>
      <c r="D306" s="35"/>
      <c r="E306" s="35"/>
      <c r="F306" s="35"/>
      <c r="G306" s="335"/>
      <c r="H306" s="35"/>
      <c r="I306" s="159"/>
      <c r="J306" s="159"/>
      <c r="K306" s="159"/>
      <c r="L306" s="159"/>
      <c r="M306" s="159"/>
      <c r="N306" s="159"/>
      <c r="O306" s="159"/>
      <c r="P306" s="335"/>
      <c r="Q306" s="159"/>
      <c r="R306" s="373"/>
      <c r="S306" s="367"/>
      <c r="T306" s="367"/>
      <c r="U306" s="367"/>
      <c r="V306" s="35"/>
      <c r="W306" s="35"/>
      <c r="X306" s="35"/>
      <c r="Y306" s="35"/>
      <c r="Z306" s="35"/>
      <c r="AA306" s="77"/>
      <c r="AB306" s="77"/>
      <c r="AC306" s="77"/>
      <c r="AD306" s="35"/>
      <c r="AE306" s="35"/>
      <c r="AF306" s="77"/>
      <c r="AG306" s="77"/>
      <c r="AH306" s="159"/>
      <c r="AI306" s="35"/>
      <c r="AJ306" s="35"/>
      <c r="AK306" s="35"/>
      <c r="AN306" s="35"/>
      <c r="AO306" s="35"/>
      <c r="AP306" s="35"/>
    </row>
    <row r="307" spans="1:42">
      <c r="A307" s="164"/>
      <c r="B307" s="35"/>
      <c r="C307" s="35"/>
      <c r="D307" s="35"/>
      <c r="E307" s="35"/>
      <c r="F307" s="35"/>
      <c r="G307" s="335"/>
      <c r="H307" s="35"/>
      <c r="I307" s="159"/>
      <c r="J307" s="159"/>
      <c r="K307" s="159"/>
      <c r="L307" s="159"/>
      <c r="M307" s="159"/>
      <c r="N307" s="159"/>
      <c r="O307" s="159"/>
      <c r="P307" s="335"/>
      <c r="Q307" s="159"/>
      <c r="R307" s="373"/>
      <c r="S307" s="367"/>
      <c r="T307" s="367"/>
      <c r="U307" s="367"/>
      <c r="V307" s="35"/>
      <c r="W307" s="35"/>
      <c r="X307" s="35"/>
      <c r="Y307" s="35"/>
      <c r="Z307" s="35"/>
      <c r="AA307" s="77"/>
      <c r="AB307" s="77"/>
      <c r="AC307" s="77"/>
      <c r="AD307" s="35"/>
      <c r="AE307" s="35"/>
      <c r="AF307" s="77"/>
      <c r="AG307" s="77"/>
      <c r="AH307" s="159"/>
      <c r="AI307" s="35"/>
      <c r="AJ307" s="35"/>
      <c r="AK307" s="35"/>
      <c r="AN307" s="35"/>
      <c r="AO307" s="35"/>
      <c r="AP307" s="35"/>
    </row>
    <row r="308" spans="1:42">
      <c r="A308" s="164"/>
      <c r="B308" s="35"/>
      <c r="C308" s="35"/>
      <c r="D308" s="35"/>
      <c r="E308" s="35"/>
      <c r="F308" s="35"/>
      <c r="G308" s="335"/>
      <c r="H308" s="35"/>
      <c r="I308" s="159"/>
      <c r="J308" s="159"/>
      <c r="K308" s="159"/>
      <c r="L308" s="159"/>
      <c r="M308" s="159"/>
      <c r="N308" s="159"/>
      <c r="O308" s="159"/>
      <c r="P308" s="335"/>
      <c r="Q308" s="159"/>
      <c r="R308" s="373"/>
      <c r="S308" s="367"/>
      <c r="T308" s="367"/>
      <c r="U308" s="367"/>
      <c r="V308" s="35"/>
      <c r="W308" s="35"/>
      <c r="X308" s="35"/>
      <c r="Y308" s="35"/>
      <c r="Z308" s="35"/>
      <c r="AA308" s="77"/>
      <c r="AB308" s="77"/>
      <c r="AC308" s="77"/>
      <c r="AD308" s="35"/>
      <c r="AE308" s="35"/>
      <c r="AF308" s="77"/>
      <c r="AG308" s="77"/>
      <c r="AH308" s="159"/>
      <c r="AI308" s="35"/>
      <c r="AJ308" s="35"/>
      <c r="AK308" s="35"/>
    </row>
    <row r="309" spans="1:42">
      <c r="A309" s="164"/>
      <c r="B309" s="35"/>
      <c r="C309" s="35"/>
      <c r="D309" s="35"/>
      <c r="E309" s="35"/>
      <c r="F309" s="35"/>
      <c r="G309" s="335"/>
      <c r="H309" s="35"/>
      <c r="I309" s="159"/>
      <c r="J309" s="159"/>
      <c r="K309" s="159"/>
      <c r="L309" s="159"/>
      <c r="M309" s="159"/>
      <c r="N309" s="159"/>
      <c r="O309" s="159"/>
      <c r="P309" s="335"/>
      <c r="Q309" s="159"/>
      <c r="R309" s="373"/>
      <c r="S309" s="367"/>
      <c r="T309" s="367"/>
      <c r="U309" s="367"/>
      <c r="V309" s="35"/>
      <c r="W309" s="35"/>
      <c r="X309" s="35"/>
      <c r="Y309" s="35"/>
      <c r="Z309" s="35"/>
      <c r="AA309" s="77"/>
      <c r="AB309" s="77"/>
      <c r="AC309" s="77"/>
      <c r="AD309" s="35"/>
      <c r="AE309" s="35"/>
      <c r="AF309" s="77"/>
      <c r="AG309" s="77"/>
      <c r="AH309" s="159"/>
      <c r="AI309" s="35"/>
      <c r="AJ309" s="35"/>
      <c r="AK309" s="35"/>
    </row>
    <row r="310" spans="1:42">
      <c r="A310" s="164"/>
      <c r="L310" s="159"/>
      <c r="M310" s="159"/>
      <c r="N310" s="159"/>
      <c r="O310" s="159"/>
      <c r="P310" s="335"/>
      <c r="Q310" s="159"/>
      <c r="R310" s="373"/>
      <c r="S310" s="367"/>
      <c r="T310" s="367"/>
      <c r="U310" s="367"/>
      <c r="V310" s="35"/>
      <c r="W310" s="35"/>
      <c r="X310" s="35"/>
      <c r="Y310" s="35"/>
      <c r="Z310" s="35"/>
      <c r="AA310" s="77"/>
      <c r="AB310" s="77"/>
      <c r="AC310" s="77"/>
      <c r="AD310" s="35"/>
      <c r="AE310" s="35"/>
      <c r="AF310" s="77"/>
      <c r="AG310" s="77"/>
      <c r="AH310" s="159"/>
      <c r="AI310" s="35"/>
      <c r="AJ310" s="35"/>
      <c r="AK310" s="35"/>
    </row>
    <row r="311" spans="1:42">
      <c r="A311" s="164"/>
      <c r="L311" s="159"/>
      <c r="M311" s="159"/>
      <c r="N311" s="159"/>
      <c r="O311" s="159"/>
      <c r="P311" s="335"/>
      <c r="Q311" s="159"/>
      <c r="R311" s="373"/>
      <c r="S311" s="367"/>
      <c r="T311" s="367"/>
      <c r="U311" s="367"/>
      <c r="V311" s="35"/>
      <c r="W311" s="35"/>
      <c r="X311" s="35"/>
      <c r="Y311" s="35"/>
      <c r="Z311" s="35"/>
      <c r="AA311" s="77"/>
      <c r="AB311" s="77"/>
      <c r="AC311" s="77"/>
      <c r="AD311" s="35"/>
      <c r="AE311" s="35"/>
      <c r="AF311" s="77"/>
      <c r="AG311" s="77"/>
      <c r="AH311" s="159"/>
      <c r="AI311" s="35"/>
      <c r="AJ311" s="35"/>
      <c r="AK311" s="35"/>
    </row>
    <row r="312" spans="1:42">
      <c r="A312" s="164"/>
      <c r="L312" s="159"/>
      <c r="M312" s="159"/>
      <c r="N312" s="159"/>
      <c r="O312" s="159"/>
      <c r="P312" s="335"/>
      <c r="Q312" s="159"/>
      <c r="R312" s="373"/>
      <c r="S312" s="367"/>
      <c r="T312" s="367"/>
      <c r="U312" s="367"/>
      <c r="V312" s="35"/>
      <c r="W312" s="35"/>
      <c r="X312" s="35"/>
      <c r="Y312" s="35"/>
      <c r="Z312" s="35"/>
      <c r="AA312" s="77"/>
      <c r="AB312" s="77"/>
      <c r="AC312" s="77"/>
      <c r="AD312" s="35"/>
      <c r="AE312" s="35"/>
      <c r="AF312" s="77"/>
      <c r="AG312" s="77"/>
      <c r="AH312" s="159"/>
      <c r="AI312" s="35"/>
      <c r="AJ312" s="35"/>
      <c r="AK312" s="35"/>
    </row>
    <row r="313" spans="1:42">
      <c r="A313" s="164"/>
      <c r="L313" s="159"/>
      <c r="M313" s="159"/>
      <c r="N313" s="159"/>
      <c r="O313" s="159"/>
      <c r="P313" s="335"/>
      <c r="Q313" s="159"/>
      <c r="R313" s="373"/>
      <c r="S313" s="367"/>
      <c r="T313" s="367"/>
      <c r="U313" s="367"/>
      <c r="V313" s="35"/>
      <c r="W313" s="35"/>
      <c r="X313" s="35"/>
      <c r="Y313" s="35"/>
      <c r="Z313" s="35"/>
      <c r="AA313" s="77"/>
      <c r="AB313" s="77"/>
      <c r="AC313" s="77"/>
      <c r="AD313" s="35"/>
      <c r="AE313" s="35"/>
      <c r="AF313" s="77"/>
      <c r="AG313" s="77"/>
      <c r="AH313" s="159"/>
      <c r="AI313" s="35"/>
      <c r="AJ313" s="35"/>
      <c r="AK313" s="35"/>
    </row>
    <row r="314" spans="1:42">
      <c r="A314" s="164"/>
      <c r="L314" s="159"/>
      <c r="M314" s="159"/>
      <c r="N314" s="159"/>
      <c r="O314" s="159"/>
      <c r="P314" s="335"/>
      <c r="Q314" s="159"/>
      <c r="R314" s="373"/>
      <c r="S314" s="367"/>
      <c r="T314" s="367"/>
      <c r="U314" s="367"/>
      <c r="V314" s="35"/>
      <c r="W314" s="35"/>
      <c r="X314" s="35"/>
      <c r="Y314" s="35"/>
      <c r="Z314" s="35"/>
      <c r="AA314" s="77"/>
      <c r="AB314" s="77"/>
      <c r="AC314" s="77"/>
      <c r="AD314" s="35"/>
      <c r="AE314" s="35"/>
      <c r="AF314" s="77"/>
      <c r="AG314" s="77"/>
      <c r="AH314" s="159"/>
      <c r="AI314" s="35"/>
      <c r="AJ314" s="35"/>
      <c r="AK314" s="35"/>
    </row>
    <row r="315" spans="1:42">
      <c r="A315" s="164"/>
      <c r="L315" s="159"/>
      <c r="M315" s="159"/>
      <c r="N315" s="159"/>
      <c r="O315" s="159"/>
      <c r="P315" s="335"/>
      <c r="Q315" s="159"/>
      <c r="R315" s="373"/>
      <c r="S315" s="367"/>
      <c r="T315" s="367"/>
      <c r="U315" s="367"/>
      <c r="V315" s="35"/>
      <c r="W315" s="35"/>
      <c r="X315" s="35"/>
      <c r="Y315" s="35"/>
      <c r="Z315" s="35"/>
      <c r="AA315" s="77"/>
      <c r="AB315" s="77"/>
      <c r="AC315" s="77"/>
      <c r="AD315" s="35"/>
      <c r="AE315" s="35"/>
      <c r="AF315" s="77"/>
      <c r="AG315" s="77"/>
      <c r="AH315" s="159"/>
      <c r="AI315" s="35"/>
      <c r="AJ315" s="35"/>
      <c r="AK315" s="35"/>
    </row>
    <row r="316" spans="1:42">
      <c r="A316" s="164"/>
      <c r="L316" s="159"/>
      <c r="M316" s="159"/>
      <c r="N316" s="159"/>
      <c r="O316" s="159"/>
      <c r="P316" s="335"/>
      <c r="Q316" s="159"/>
      <c r="R316" s="373"/>
      <c r="S316" s="367"/>
      <c r="T316" s="367"/>
      <c r="U316" s="367"/>
      <c r="V316" s="35"/>
      <c r="W316" s="35"/>
      <c r="X316" s="35"/>
      <c r="Y316" s="35"/>
      <c r="Z316" s="35"/>
      <c r="AA316" s="77"/>
      <c r="AB316" s="77"/>
      <c r="AC316" s="77"/>
      <c r="AD316" s="35"/>
      <c r="AE316" s="35"/>
      <c r="AF316" s="77"/>
      <c r="AG316" s="77"/>
      <c r="AH316" s="159"/>
      <c r="AI316" s="35"/>
      <c r="AJ316" s="35"/>
      <c r="AK316" s="35"/>
    </row>
    <row r="317" spans="1:42">
      <c r="A317" s="164"/>
      <c r="L317" s="159"/>
      <c r="M317" s="159"/>
      <c r="N317" s="159"/>
      <c r="O317" s="159"/>
      <c r="P317" s="335"/>
      <c r="Q317" s="159"/>
      <c r="R317" s="373"/>
      <c r="S317" s="367"/>
      <c r="T317" s="367"/>
      <c r="U317" s="367"/>
      <c r="V317" s="35"/>
      <c r="W317" s="35"/>
      <c r="X317" s="35"/>
      <c r="Y317" s="35"/>
      <c r="Z317" s="35"/>
      <c r="AA317" s="77"/>
      <c r="AB317" s="77"/>
      <c r="AC317" s="77"/>
      <c r="AD317" s="35"/>
      <c r="AE317" s="35"/>
      <c r="AF317" s="77"/>
      <c r="AG317" s="77"/>
      <c r="AH317" s="159"/>
      <c r="AI317" s="35"/>
      <c r="AJ317" s="35"/>
      <c r="AK317" s="35"/>
    </row>
    <row r="318" spans="1:42">
      <c r="A318" s="164"/>
      <c r="L318" s="159"/>
      <c r="M318" s="159"/>
      <c r="N318" s="159"/>
      <c r="O318" s="159"/>
      <c r="P318" s="335"/>
      <c r="Q318" s="159"/>
      <c r="R318" s="373"/>
      <c r="S318" s="367"/>
      <c r="T318" s="367"/>
      <c r="U318" s="367"/>
      <c r="V318" s="35"/>
      <c r="W318" s="35"/>
      <c r="X318" s="35"/>
      <c r="Y318" s="35"/>
      <c r="Z318" s="35"/>
      <c r="AA318" s="77"/>
      <c r="AB318" s="77"/>
      <c r="AC318" s="77"/>
      <c r="AD318" s="35"/>
      <c r="AE318" s="35"/>
      <c r="AF318" s="77"/>
      <c r="AG318" s="77"/>
      <c r="AH318" s="159"/>
      <c r="AI318" s="35"/>
      <c r="AJ318" s="35"/>
      <c r="AK318" s="35"/>
    </row>
    <row r="319" spans="1:42">
      <c r="A319" s="164"/>
      <c r="L319" s="159"/>
      <c r="M319" s="159"/>
      <c r="N319" s="159"/>
      <c r="O319" s="159"/>
      <c r="P319" s="335"/>
      <c r="Q319" s="159"/>
      <c r="R319" s="373"/>
      <c r="S319" s="367"/>
      <c r="T319" s="367"/>
      <c r="U319" s="367"/>
      <c r="V319" s="35"/>
      <c r="W319" s="35"/>
      <c r="X319" s="35"/>
      <c r="Y319" s="35"/>
      <c r="Z319" s="35"/>
      <c r="AA319" s="77"/>
      <c r="AB319" s="77"/>
      <c r="AC319" s="77"/>
      <c r="AD319" s="35"/>
      <c r="AE319" s="35"/>
      <c r="AF319" s="77"/>
      <c r="AG319" s="77"/>
      <c r="AH319" s="159"/>
      <c r="AI319" s="35"/>
      <c r="AJ319" s="35"/>
      <c r="AK319" s="35"/>
    </row>
    <row r="320" spans="1:42">
      <c r="L320" s="159"/>
      <c r="M320" s="159"/>
      <c r="N320" s="159"/>
      <c r="O320" s="159"/>
      <c r="P320" s="335"/>
      <c r="Q320" s="159"/>
      <c r="R320" s="373"/>
      <c r="S320" s="367"/>
      <c r="T320" s="367"/>
      <c r="U320" s="367"/>
      <c r="V320" s="35"/>
      <c r="W320" s="35"/>
      <c r="X320" s="35"/>
      <c r="Y320" s="35"/>
      <c r="Z320" s="35"/>
      <c r="AA320" s="77"/>
      <c r="AB320" s="77"/>
      <c r="AC320" s="77"/>
      <c r="AD320" s="35"/>
      <c r="AE320" s="35"/>
      <c r="AF320" s="77"/>
      <c r="AG320" s="77"/>
      <c r="AH320" s="159"/>
      <c r="AI320" s="35"/>
      <c r="AJ320" s="35"/>
      <c r="AK320" s="35"/>
    </row>
    <row r="321" spans="12:17">
      <c r="L321" s="159"/>
      <c r="P321" s="335"/>
      <c r="Q321" s="159"/>
    </row>
  </sheetData>
  <mergeCells count="2">
    <mergeCell ref="AE4:AI4"/>
    <mergeCell ref="J4:L4"/>
  </mergeCells>
  <conditionalFormatting sqref="BE102:BF102">
    <cfRule type="cellIs" dxfId="76" priority="18" stopIfTrue="1" operator="lessThan">
      <formula>0</formula>
    </cfRule>
  </conditionalFormatting>
  <conditionalFormatting sqref="BE79:BF79">
    <cfRule type="cellIs" dxfId="75" priority="19" stopIfTrue="1" operator="greaterThan">
      <formula>0</formula>
    </cfRule>
  </conditionalFormatting>
  <conditionalFormatting sqref="BE79:BF79">
    <cfRule type="cellIs" dxfId="74" priority="17" operator="lessThan">
      <formula>0</formula>
    </cfRule>
  </conditionalFormatting>
  <conditionalFormatting sqref="F9:F33 H9:H33 Z9:Z33 N9:N33 J9:J33 W9:W33">
    <cfRule type="cellIs" dxfId="73" priority="15" operator="lessThan">
      <formula>0</formula>
    </cfRule>
    <cfRule type="cellIs" dxfId="72" priority="16" operator="greaterThan">
      <formula>0</formula>
    </cfRule>
  </conditionalFormatting>
  <conditionalFormatting sqref="G9:G33">
    <cfRule type="cellIs" dxfId="71" priority="2" operator="greaterThan">
      <formula>1000</formula>
    </cfRule>
  </conditionalFormatting>
  <conditionalFormatting sqref="P9:P33">
    <cfRule type="cellIs" dxfId="7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S320"/>
  <sheetViews>
    <sheetView zoomScale="94" zoomScaleNormal="94" workbookViewId="0">
      <selection activeCell="AA22" sqref="AA22"/>
    </sheetView>
  </sheetViews>
  <sheetFormatPr baseColWidth="10" defaultRowHeight="15"/>
  <cols>
    <col min="1" max="1" width="6.1796875" style="16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6" width="10.6328125" customWidth="1"/>
    <col min="27" max="27" width="10.54296875" customWidth="1"/>
    <col min="29" max="29" width="9.08984375" customWidth="1"/>
    <col min="30" max="30" width="10.81640625" customWidth="1"/>
    <col min="41" max="41" width="14" customWidth="1"/>
    <col min="42" max="42" width="12.54296875" customWidth="1"/>
    <col min="43" max="43" width="10.90625" customWidth="1"/>
  </cols>
  <sheetData>
    <row r="1" spans="1:45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5"/>
      <c r="AB1" s="5"/>
    </row>
    <row r="2" spans="1:45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/>
      <c r="AB2" s="5"/>
    </row>
    <row r="3" spans="1:45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/>
      <c r="AB3" s="5"/>
    </row>
    <row r="4" spans="1:45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/>
      <c r="AB4" s="5"/>
      <c r="AS4" s="5"/>
    </row>
    <row r="5" spans="1:45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/>
      <c r="AB5" s="5"/>
    </row>
    <row r="6" spans="1:45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/>
      <c r="AB6" s="5"/>
    </row>
    <row r="7" spans="1:45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4"/>
      <c r="AA7" s="4"/>
      <c r="AB7" s="4"/>
      <c r="AC7" s="4"/>
      <c r="AD7" s="4"/>
    </row>
    <row r="8" spans="1:45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4"/>
      <c r="AA8" s="58"/>
      <c r="AB8" s="58"/>
      <c r="AC8" s="1"/>
      <c r="AD8" s="5"/>
    </row>
    <row r="9" spans="1:45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4"/>
      <c r="AA9" s="58"/>
      <c r="AB9" s="58"/>
      <c r="AC9" s="1"/>
      <c r="AD9" s="5"/>
    </row>
    <row r="10" spans="1:45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4"/>
      <c r="AA10" s="58"/>
      <c r="AB10" s="58"/>
      <c r="AC10" s="1"/>
      <c r="AD10" s="5"/>
    </row>
    <row r="11" spans="1:45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  <c r="AA11" s="58"/>
      <c r="AB11" s="58"/>
      <c r="AC11" s="1"/>
      <c r="AD11" s="5"/>
      <c r="AF11" s="2"/>
      <c r="AG11" s="2"/>
      <c r="AH11" s="2"/>
    </row>
    <row r="12" spans="1:45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4"/>
      <c r="AA12" s="58"/>
      <c r="AB12" s="58"/>
      <c r="AC12" s="13"/>
      <c r="AD12" s="5"/>
      <c r="AF12" s="2"/>
      <c r="AG12" s="2"/>
      <c r="AH12" s="4"/>
      <c r="AI12" s="4"/>
      <c r="AJ12" s="4"/>
    </row>
    <row r="13" spans="1:45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4"/>
      <c r="AA13" s="58"/>
      <c r="AB13" s="58"/>
      <c r="AC13" s="13"/>
      <c r="AD13" s="5"/>
      <c r="AF13" s="1"/>
      <c r="AG13" s="1"/>
      <c r="AH13" s="11"/>
      <c r="AI13" s="11"/>
      <c r="AJ13" s="11"/>
    </row>
    <row r="14" spans="1:45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4"/>
      <c r="AA14" s="58"/>
      <c r="AB14" s="58"/>
      <c r="AC14" s="13"/>
      <c r="AD14" s="5"/>
      <c r="AF14" s="1"/>
      <c r="AG14" s="1"/>
      <c r="AH14" s="11"/>
      <c r="AI14" s="11"/>
      <c r="AJ14" s="11"/>
    </row>
    <row r="15" spans="1:45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4"/>
      <c r="AA15" s="58"/>
      <c r="AB15" s="58"/>
      <c r="AC15" s="13"/>
      <c r="AD15" s="5"/>
      <c r="AF15" s="1"/>
      <c r="AG15" s="1"/>
      <c r="AH15" s="11"/>
      <c r="AI15" s="11"/>
      <c r="AJ15" s="11"/>
    </row>
    <row r="16" spans="1:45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4"/>
      <c r="AA16" s="58"/>
      <c r="AB16" s="58"/>
      <c r="AC16" s="5"/>
      <c r="AD16" s="5"/>
      <c r="AF16" s="1"/>
      <c r="AG16" s="1"/>
      <c r="AH16" s="11"/>
      <c r="AI16" s="11"/>
      <c r="AJ16" s="11"/>
    </row>
    <row r="17" spans="1:36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4"/>
      <c r="AA17" s="58"/>
      <c r="AB17" s="58"/>
      <c r="AC17" s="5"/>
      <c r="AD17" s="5"/>
      <c r="AF17" s="1"/>
      <c r="AG17" s="1"/>
      <c r="AH17" s="11"/>
      <c r="AI17" s="11"/>
      <c r="AJ17" s="11"/>
    </row>
    <row r="18" spans="1:36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4"/>
      <c r="AA18" s="58"/>
      <c r="AB18" s="58"/>
      <c r="AC18" s="5"/>
      <c r="AD18" s="5"/>
      <c r="AF18" s="1"/>
      <c r="AG18" s="1"/>
      <c r="AH18" s="11"/>
      <c r="AI18" s="11"/>
      <c r="AJ18" s="11"/>
    </row>
    <row r="19" spans="1:36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4"/>
      <c r="AA19" s="58"/>
      <c r="AB19" s="58"/>
      <c r="AC19" s="5"/>
      <c r="AD19" s="5"/>
      <c r="AF19" s="1"/>
      <c r="AG19" s="1"/>
      <c r="AH19" s="11"/>
      <c r="AI19" s="11"/>
      <c r="AJ19" s="11"/>
    </row>
    <row r="20" spans="1:36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4"/>
      <c r="AA20" s="58"/>
      <c r="AB20" s="58"/>
      <c r="AC20" s="5"/>
      <c r="AD20" s="5"/>
      <c r="AF20" s="1"/>
      <c r="AG20" s="1"/>
      <c r="AH20" s="11"/>
      <c r="AI20" s="11"/>
      <c r="AJ20" s="11"/>
    </row>
    <row r="21" spans="1:36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"/>
      <c r="AA21" s="58"/>
      <c r="AB21" s="58"/>
      <c r="AC21" s="5"/>
      <c r="AD21" s="5"/>
      <c r="AF21" s="1"/>
      <c r="AG21" s="1"/>
      <c r="AH21" s="11"/>
      <c r="AI21" s="11"/>
      <c r="AJ21" s="11"/>
    </row>
    <row r="22" spans="1:36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"/>
      <c r="AA22" s="58"/>
      <c r="AB22" s="58"/>
      <c r="AC22" s="5"/>
      <c r="AD22" s="5"/>
      <c r="AF22" s="13"/>
      <c r="AG22" s="13"/>
      <c r="AH22" s="11"/>
      <c r="AI22" s="11"/>
      <c r="AJ22" s="11"/>
    </row>
    <row r="23" spans="1:3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"/>
      <c r="AA23" s="58"/>
      <c r="AB23" s="58"/>
      <c r="AC23" s="5"/>
      <c r="AD23" s="5"/>
      <c r="AF23" s="13"/>
      <c r="AG23" s="13"/>
      <c r="AH23" s="11"/>
      <c r="AI23" s="11"/>
      <c r="AJ23" s="11"/>
    </row>
    <row r="24" spans="1:3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"/>
      <c r="AA24" s="58"/>
      <c r="AB24" s="58"/>
      <c r="AC24" s="5"/>
      <c r="AD24" s="5"/>
      <c r="AF24" s="13"/>
      <c r="AG24" s="13"/>
      <c r="AH24" s="11"/>
      <c r="AI24" s="11"/>
      <c r="AJ24" s="11"/>
    </row>
    <row r="25" spans="1:36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8"/>
      <c r="AB25" s="58"/>
      <c r="AF25" s="13"/>
      <c r="AG25" s="13"/>
      <c r="AH25" s="11"/>
      <c r="AI25" s="11"/>
      <c r="AJ25" s="11"/>
    </row>
    <row r="26" spans="1:36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8"/>
      <c r="AB26" s="58"/>
      <c r="AD26" s="5"/>
      <c r="AF26" s="13"/>
      <c r="AG26" s="13"/>
      <c r="AH26" s="11"/>
      <c r="AI26" s="11"/>
      <c r="AJ26" s="11"/>
    </row>
    <row r="27" spans="1:36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4"/>
      <c r="AA27" s="58"/>
      <c r="AB27" s="58"/>
      <c r="AF27" s="13"/>
      <c r="AG27" s="13"/>
      <c r="AH27" s="11"/>
      <c r="AI27" s="11"/>
      <c r="AJ27" s="11"/>
    </row>
    <row r="28" spans="1:36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8"/>
      <c r="AB28" s="58"/>
      <c r="AF28" s="13"/>
      <c r="AG28" s="13"/>
      <c r="AH28" s="11"/>
      <c r="AI28" s="11"/>
      <c r="AJ28" s="11"/>
    </row>
    <row r="29" spans="1:36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4"/>
      <c r="AA29" s="58"/>
      <c r="AB29" s="58"/>
      <c r="AF29" s="56"/>
      <c r="AG29" s="56"/>
      <c r="AH29" s="11"/>
      <c r="AI29" s="11"/>
      <c r="AJ29" s="11"/>
    </row>
    <row r="30" spans="1:36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4"/>
      <c r="AA30" s="58"/>
      <c r="AB30" s="58"/>
      <c r="AF30" s="56"/>
      <c r="AG30" s="56"/>
      <c r="AH30" s="11"/>
      <c r="AI30" s="11"/>
      <c r="AJ30" s="11"/>
    </row>
    <row r="31" spans="1:36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4"/>
      <c r="AA31" s="58"/>
      <c r="AB31" s="58"/>
      <c r="AC31" s="4"/>
      <c r="AD31" s="4"/>
    </row>
    <row r="32" spans="1:36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"/>
      <c r="AA32" s="58"/>
      <c r="AB32" s="58"/>
      <c r="AC32" s="1"/>
      <c r="AD32" s="18"/>
      <c r="AF32" s="1"/>
      <c r="AG32" s="5"/>
    </row>
    <row r="33" spans="1:30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58"/>
      <c r="AB33" s="58"/>
      <c r="AC33" s="1"/>
      <c r="AD33" s="18"/>
    </row>
    <row r="34" spans="1:30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"/>
      <c r="AA34" s="58"/>
      <c r="AB34" s="58"/>
      <c r="AC34" s="1"/>
      <c r="AD34" s="18"/>
    </row>
    <row r="35" spans="1:30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4"/>
      <c r="AA35" s="58"/>
      <c r="AB35" s="58"/>
      <c r="AC35" s="1"/>
      <c r="AD35" s="18"/>
    </row>
    <row r="36" spans="1:30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"/>
      <c r="AA36" s="58"/>
      <c r="AB36" s="58"/>
      <c r="AC36" s="13"/>
      <c r="AD36" s="18"/>
    </row>
    <row r="37" spans="1:30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4"/>
      <c r="AA37" s="58"/>
      <c r="AB37" s="58"/>
      <c r="AC37" s="13"/>
      <c r="AD37" s="18"/>
    </row>
    <row r="38" spans="1:30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"/>
      <c r="AA38" s="58"/>
      <c r="AB38" s="58"/>
      <c r="AC38" s="13"/>
      <c r="AD38" s="18"/>
    </row>
    <row r="39" spans="1:30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"/>
      <c r="AA39" s="58"/>
      <c r="AB39" s="58"/>
      <c r="AC39" s="13"/>
      <c r="AD39" s="18"/>
    </row>
    <row r="40" spans="1:30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4"/>
      <c r="AA40" s="58"/>
      <c r="AB40" s="58"/>
      <c r="AC40" s="5"/>
      <c r="AD40" s="18"/>
    </row>
    <row r="41" spans="1:30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"/>
      <c r="AA41" s="58"/>
      <c r="AB41" s="58"/>
      <c r="AC41" s="5"/>
      <c r="AD41" s="18"/>
    </row>
    <row r="42" spans="1:30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"/>
      <c r="AA42" s="58"/>
      <c r="AB42" s="58"/>
      <c r="AC42" s="5"/>
      <c r="AD42" s="18"/>
    </row>
    <row r="43" spans="1:30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4"/>
      <c r="AA43" s="58"/>
      <c r="AB43" s="58"/>
      <c r="AC43" s="5"/>
      <c r="AD43" s="18"/>
    </row>
    <row r="44" spans="1:30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4"/>
      <c r="AA44" s="58"/>
      <c r="AB44" s="58"/>
      <c r="AC44" s="5"/>
      <c r="AD44" s="18"/>
    </row>
    <row r="45" spans="1:30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4"/>
      <c r="AA45" s="58"/>
      <c r="AB45" s="58"/>
      <c r="AC45" s="5"/>
      <c r="AD45" s="18"/>
    </row>
    <row r="46" spans="1:30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4"/>
      <c r="AA46" s="58"/>
      <c r="AB46" s="58"/>
      <c r="AC46" s="5"/>
      <c r="AD46" s="18"/>
    </row>
    <row r="47" spans="1:30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4"/>
      <c r="AA47" s="58"/>
      <c r="AB47" s="58"/>
      <c r="AC47" s="5"/>
      <c r="AD47" s="18"/>
    </row>
    <row r="48" spans="1:30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"/>
      <c r="AA48" s="58"/>
      <c r="AB48" s="58"/>
      <c r="AC48" s="5"/>
      <c r="AD48" s="18"/>
    </row>
    <row r="49" spans="1:30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8"/>
      <c r="AB49" s="58"/>
    </row>
    <row r="50" spans="1:30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"/>
      <c r="AA50" s="58"/>
      <c r="AB50" s="58"/>
      <c r="AD50" s="18"/>
    </row>
    <row r="51" spans="1:30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/>
      <c r="AA51" s="58"/>
      <c r="AB51" s="58"/>
    </row>
    <row r="52" spans="1:30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8"/>
      <c r="AB52" s="58"/>
    </row>
    <row r="53" spans="1:30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4"/>
      <c r="AA53" s="58"/>
      <c r="AB53" s="58"/>
    </row>
    <row r="54" spans="1:30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4"/>
      <c r="AA54" s="58"/>
      <c r="AB54" s="58"/>
      <c r="AC54" s="4"/>
      <c r="AD54" s="4"/>
    </row>
    <row r="55" spans="1:3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4"/>
      <c r="AA55" s="58"/>
      <c r="AB55" s="58"/>
      <c r="AC55" s="1"/>
      <c r="AD55" s="5"/>
    </row>
    <row r="56" spans="1:30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4"/>
      <c r="AA56" s="58"/>
      <c r="AB56" s="58"/>
      <c r="AC56" s="1"/>
      <c r="AD56" s="5"/>
    </row>
    <row r="57" spans="1:30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4"/>
      <c r="AA57" s="58"/>
      <c r="AB57" s="58"/>
      <c r="AC57" s="1"/>
      <c r="AD57" s="5"/>
    </row>
    <row r="58" spans="1:30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"/>
      <c r="AA58" s="58"/>
      <c r="AB58" s="58"/>
      <c r="AC58" s="1"/>
      <c r="AD58" s="5"/>
    </row>
    <row r="59" spans="1:30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4"/>
      <c r="AA59" s="58"/>
      <c r="AB59" s="58"/>
      <c r="AC59" s="1"/>
      <c r="AD59" s="5"/>
    </row>
    <row r="60" spans="1:30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4"/>
      <c r="AA60" s="58"/>
      <c r="AB60" s="58"/>
      <c r="AC60" s="1"/>
      <c r="AD60" s="5"/>
    </row>
    <row r="61" spans="1:30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"/>
      <c r="AA61" s="58"/>
      <c r="AB61" s="58"/>
      <c r="AC61" s="1"/>
      <c r="AD61" s="5"/>
    </row>
    <row r="62" spans="1:30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4"/>
      <c r="AA62" s="58"/>
      <c r="AB62" s="58"/>
      <c r="AC62" s="13"/>
      <c r="AD62" s="5"/>
    </row>
    <row r="63" spans="1:30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4"/>
      <c r="AA63" s="58"/>
      <c r="AB63" s="58"/>
      <c r="AC63" s="13"/>
      <c r="AD63" s="5"/>
    </row>
    <row r="64" spans="1:30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4"/>
      <c r="AA64" s="58"/>
      <c r="AB64" s="58"/>
      <c r="AC64" s="13"/>
      <c r="AD64" s="5"/>
    </row>
    <row r="65" spans="1:45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1"/>
      <c r="Z65" s="4"/>
      <c r="AA65" s="58"/>
      <c r="AB65" s="58"/>
      <c r="AC65" s="13"/>
      <c r="AD65" s="5"/>
    </row>
    <row r="66" spans="1:45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1"/>
      <c r="Z66" s="4"/>
      <c r="AA66" s="58"/>
      <c r="AB66" s="58"/>
      <c r="AC66" s="5"/>
      <c r="AD66" s="5"/>
    </row>
    <row r="67" spans="1:45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1"/>
      <c r="Z67" s="4"/>
      <c r="AA67" s="58"/>
      <c r="AB67" s="58"/>
      <c r="AC67" s="5"/>
      <c r="AD67" s="5"/>
    </row>
    <row r="68" spans="1:45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1"/>
      <c r="Z68" s="4"/>
      <c r="AA68" s="58"/>
      <c r="AB68" s="58"/>
      <c r="AC68" s="5"/>
      <c r="AD68" s="5"/>
    </row>
    <row r="69" spans="1:45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1"/>
      <c r="Z69" s="4"/>
      <c r="AA69" s="58"/>
      <c r="AB69" s="58"/>
      <c r="AC69" s="5"/>
      <c r="AD69" s="5"/>
    </row>
    <row r="70" spans="1:45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1"/>
      <c r="Z70" s="1"/>
      <c r="AA70" s="58"/>
      <c r="AB70" s="58"/>
      <c r="AC70" s="5"/>
      <c r="AD70" s="5"/>
    </row>
    <row r="71" spans="1:45" ht="15.6">
      <c r="O71" s="3"/>
      <c r="P71" s="3"/>
      <c r="Q71" s="58"/>
      <c r="R71" s="58"/>
      <c r="S71" s="16"/>
      <c r="T71" s="16"/>
      <c r="U71" s="3"/>
      <c r="V71" s="3"/>
      <c r="W71" s="16"/>
      <c r="Y71" s="1"/>
      <c r="Z71" s="1"/>
      <c r="AA71" s="58"/>
      <c r="AB71" s="58"/>
      <c r="AC71" s="1"/>
      <c r="AD71" s="1"/>
      <c r="AE71" s="1"/>
      <c r="AF71" s="1"/>
      <c r="AG71" s="1"/>
      <c r="AH71" s="1"/>
      <c r="AI71" s="1"/>
      <c r="AJ71" s="1"/>
      <c r="AK71" s="1"/>
      <c r="AL71" s="13"/>
      <c r="AM71" s="13"/>
      <c r="AN71" s="13"/>
      <c r="AO71" s="13"/>
      <c r="AP71" s="5"/>
      <c r="AQ71" s="5"/>
    </row>
    <row r="72" spans="1:45" ht="15.6">
      <c r="O72" s="3"/>
      <c r="P72" s="3"/>
      <c r="Q72" s="58"/>
      <c r="R72" s="58"/>
      <c r="S72" s="16"/>
      <c r="T72" s="16"/>
      <c r="U72" s="3"/>
      <c r="V72" s="3"/>
      <c r="W72" s="16"/>
      <c r="Y72" s="1"/>
      <c r="Z72" s="1"/>
      <c r="AA72" s="58"/>
      <c r="AB72" s="58"/>
      <c r="AC72" s="1"/>
      <c r="AD72" s="1"/>
      <c r="AE72" s="1"/>
      <c r="AF72" s="1"/>
      <c r="AG72" s="1"/>
      <c r="AH72" s="1"/>
      <c r="AI72" s="1"/>
      <c r="AJ72" s="1"/>
      <c r="AK72" s="1"/>
      <c r="AL72" s="13"/>
      <c r="AM72" s="13"/>
      <c r="AN72" s="13"/>
      <c r="AO72" s="13"/>
      <c r="AP72" s="5"/>
      <c r="AQ72" s="5"/>
    </row>
    <row r="73" spans="1:45" ht="15.6">
      <c r="O73" s="3"/>
      <c r="P73" s="3"/>
      <c r="Q73" s="58"/>
      <c r="R73" s="58"/>
      <c r="S73" s="16"/>
      <c r="T73" s="16"/>
      <c r="U73" s="3"/>
      <c r="V73" s="3"/>
      <c r="W73" s="16"/>
      <c r="Y73" s="1"/>
      <c r="Z73" s="1"/>
      <c r="AA73" s="58"/>
      <c r="AB73" s="58"/>
      <c r="AC73" s="1"/>
      <c r="AD73" s="1"/>
      <c r="AE73" s="1"/>
      <c r="AF73" s="1"/>
      <c r="AG73" s="1"/>
      <c r="AH73" s="1"/>
      <c r="AI73" s="1"/>
      <c r="AJ73" s="1"/>
      <c r="AK73" s="1"/>
      <c r="AL73" s="13"/>
      <c r="AM73" s="13"/>
      <c r="AN73" s="13"/>
      <c r="AO73" s="13"/>
      <c r="AP73" s="5"/>
      <c r="AQ73" s="5"/>
    </row>
    <row r="74" spans="1:45" ht="15.6">
      <c r="O74" s="3"/>
      <c r="P74" s="3"/>
      <c r="Q74" s="58"/>
      <c r="R74" s="58"/>
      <c r="S74" s="16"/>
      <c r="T74" s="16"/>
      <c r="U74" s="3"/>
      <c r="V74" s="3"/>
      <c r="W74" s="16"/>
      <c r="Y74" s="1"/>
      <c r="Z74" s="1"/>
      <c r="AA74" s="58"/>
      <c r="AB74" s="58"/>
      <c r="AC74" s="1"/>
      <c r="AD74" s="1"/>
      <c r="AE74" s="1"/>
      <c r="AF74" s="1"/>
      <c r="AG74" s="1"/>
      <c r="AH74" s="1"/>
      <c r="AI74" s="1"/>
      <c r="AJ74" s="1"/>
      <c r="AK74" s="1"/>
      <c r="AL74" s="13"/>
      <c r="AM74" s="13"/>
      <c r="AN74" s="13"/>
      <c r="AO74" s="13"/>
      <c r="AP74" s="5"/>
      <c r="AQ74" s="5"/>
    </row>
    <row r="75" spans="1:45" ht="15.6">
      <c r="O75" s="3"/>
      <c r="P75" s="3"/>
      <c r="Q75" s="58"/>
      <c r="R75" s="58"/>
      <c r="S75" s="16"/>
      <c r="T75" s="16"/>
      <c r="U75" s="3"/>
      <c r="V75" s="3"/>
      <c r="W75" s="16"/>
      <c r="Y75" s="1"/>
      <c r="Z75" s="1"/>
      <c r="AA75" s="58"/>
      <c r="AB75" s="58"/>
      <c r="AC75" s="1"/>
      <c r="AD75" s="1"/>
      <c r="AE75" s="1"/>
      <c r="AF75" s="1"/>
      <c r="AG75" s="1"/>
      <c r="AH75" s="1"/>
      <c r="AI75" s="1"/>
      <c r="AJ75" s="1"/>
      <c r="AK75" s="1"/>
      <c r="AL75" s="13"/>
      <c r="AM75" s="13"/>
      <c r="AN75" s="13"/>
      <c r="AO75" s="13"/>
      <c r="AP75" s="5"/>
      <c r="AQ75" s="5"/>
    </row>
    <row r="76" spans="1:45" ht="15.6">
      <c r="O76" s="3"/>
      <c r="P76" s="3"/>
      <c r="Q76" s="58"/>
      <c r="R76" s="58"/>
      <c r="S76" s="16"/>
      <c r="T76" s="16"/>
      <c r="U76" s="3"/>
      <c r="V76" s="3"/>
      <c r="W76" s="16"/>
      <c r="Y76" s="1"/>
      <c r="Z76" s="1"/>
      <c r="AA76" s="58"/>
      <c r="AB76" s="58"/>
      <c r="AC76" s="1"/>
      <c r="AD76" s="1"/>
      <c r="AE76" s="1"/>
      <c r="AF76" s="1"/>
      <c r="AG76" s="1"/>
      <c r="AH76" s="1"/>
      <c r="AI76" s="1"/>
      <c r="AJ76" s="1"/>
      <c r="AK76" s="1"/>
      <c r="AL76" s="5"/>
      <c r="AM76" s="5"/>
      <c r="AN76" s="5"/>
      <c r="AO76" s="5"/>
      <c r="AP76" s="5"/>
      <c r="AQ76" s="5"/>
    </row>
    <row r="77" spans="1:45" ht="15.6">
      <c r="O77" s="3"/>
      <c r="P77" s="3"/>
      <c r="Q77" s="58"/>
      <c r="R77" s="58"/>
      <c r="S77" s="16"/>
      <c r="T77" s="16"/>
      <c r="U77" s="3"/>
      <c r="V77" s="3"/>
      <c r="W77" s="16"/>
      <c r="Y77" s="1"/>
      <c r="Z77" s="1"/>
      <c r="AA77" s="58"/>
      <c r="AB77" s="58"/>
      <c r="AC77" s="1"/>
      <c r="AD77" s="1"/>
      <c r="AE77" s="1"/>
      <c r="AF77" s="1"/>
      <c r="AG77" s="1"/>
      <c r="AH77" s="1"/>
      <c r="AI77" s="1"/>
      <c r="AJ77" s="1"/>
      <c r="AK77" s="1"/>
      <c r="AO77" s="2"/>
      <c r="AP77" s="13"/>
    </row>
    <row r="78" spans="1:45" ht="15.6">
      <c r="O78" s="3"/>
      <c r="P78" s="3"/>
      <c r="Q78" s="58"/>
      <c r="R78" s="58"/>
      <c r="S78" s="16"/>
      <c r="T78" s="16"/>
      <c r="U78" s="3"/>
      <c r="V78" s="3"/>
      <c r="W78" s="16"/>
      <c r="Y78" s="1"/>
      <c r="Z78" s="1"/>
      <c r="AA78" s="58"/>
      <c r="AB78" s="5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4"/>
      <c r="AP78" s="5"/>
      <c r="AQ78" s="5"/>
      <c r="AS78" s="5"/>
    </row>
    <row r="79" spans="1:45">
      <c r="O79" s="3"/>
      <c r="P79" s="3"/>
      <c r="Q79" s="58"/>
      <c r="R79" s="58"/>
      <c r="S79" s="16"/>
      <c r="T79" s="16"/>
      <c r="U79" s="3"/>
      <c r="V79" s="3"/>
      <c r="W79" s="16"/>
      <c r="Y79" s="1"/>
      <c r="Z79" s="1"/>
      <c r="AA79" s="58"/>
      <c r="AB79" s="58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4"/>
      <c r="AP79" s="13"/>
    </row>
    <row r="80" spans="1:45">
      <c r="O80" s="3"/>
      <c r="P80" s="3"/>
      <c r="Q80" s="58"/>
      <c r="R80" s="58"/>
      <c r="S80" s="16"/>
      <c r="T80" s="16"/>
      <c r="U80" s="3"/>
      <c r="V80" s="3"/>
      <c r="W80" s="16"/>
      <c r="Y80" s="1"/>
      <c r="Z80" s="1"/>
      <c r="AA80" s="58"/>
      <c r="AB80" s="58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4"/>
      <c r="AP80" s="13"/>
    </row>
    <row r="81" spans="15:45" ht="15.6">
      <c r="O81" s="3"/>
      <c r="P81" s="3"/>
      <c r="Q81" s="58"/>
      <c r="R81" s="58"/>
      <c r="S81" s="16"/>
      <c r="T81" s="16"/>
      <c r="U81" s="3"/>
      <c r="V81" s="3"/>
      <c r="W81" s="16"/>
      <c r="Y81" s="1"/>
      <c r="Z81" s="1"/>
      <c r="AA81" s="58"/>
      <c r="AB81" s="58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4"/>
      <c r="AP81" s="5"/>
      <c r="AQ81" s="5"/>
      <c r="AS81" s="2"/>
    </row>
    <row r="82" spans="15:45">
      <c r="O82" s="3"/>
      <c r="P82" s="3"/>
      <c r="Q82" s="58"/>
      <c r="R82" s="58"/>
      <c r="S82" s="16"/>
      <c r="T82" s="16"/>
      <c r="U82" s="3"/>
      <c r="V82" s="3"/>
      <c r="W82" s="16"/>
      <c r="Y82" s="1"/>
      <c r="Z82" s="1"/>
      <c r="AA82" s="58"/>
      <c r="AB82" s="58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4"/>
      <c r="AP82" s="4"/>
      <c r="AQ82" s="4"/>
      <c r="AR82" s="4"/>
      <c r="AS82" s="4"/>
    </row>
    <row r="83" spans="15:45" ht="15.6">
      <c r="O83" s="3"/>
      <c r="P83" s="3"/>
      <c r="Q83" s="58"/>
      <c r="R83" s="58"/>
      <c r="S83" s="16"/>
      <c r="T83" s="16"/>
      <c r="U83" s="3"/>
      <c r="V83" s="3"/>
      <c r="W83" s="16"/>
      <c r="Y83" s="1"/>
      <c r="Z83" s="1"/>
      <c r="AA83" s="58"/>
      <c r="AB83" s="58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4"/>
      <c r="AP83" s="13"/>
      <c r="AQ83" s="13"/>
      <c r="AR83" s="1"/>
      <c r="AS83" s="5"/>
    </row>
    <row r="84" spans="15:45" ht="15.6">
      <c r="O84" s="3"/>
      <c r="P84" s="3"/>
      <c r="Q84" s="58"/>
      <c r="R84" s="58"/>
      <c r="S84" s="16"/>
      <c r="T84" s="16"/>
      <c r="U84" s="3"/>
      <c r="V84" s="3"/>
      <c r="W84" s="16"/>
      <c r="Y84" s="1"/>
      <c r="Z84" s="1"/>
      <c r="AA84" s="58"/>
      <c r="AB84" s="58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4"/>
      <c r="AP84" s="13"/>
      <c r="AQ84" s="13"/>
      <c r="AR84" s="1"/>
      <c r="AS84" s="5"/>
    </row>
    <row r="85" spans="15:45" ht="15.6">
      <c r="O85" s="3"/>
      <c r="P85" s="3"/>
      <c r="Q85" s="58"/>
      <c r="R85" s="58"/>
      <c r="S85" s="16"/>
      <c r="T85" s="16"/>
      <c r="U85" s="3"/>
      <c r="V85" s="3"/>
      <c r="W85" s="16"/>
      <c r="Y85" s="1"/>
      <c r="Z85" s="1"/>
      <c r="AA85" s="58"/>
      <c r="AB85" s="58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4"/>
      <c r="AP85" s="13"/>
      <c r="AQ85" s="13"/>
      <c r="AR85" s="1"/>
      <c r="AS85" s="5"/>
    </row>
    <row r="86" spans="15:45" ht="15.6">
      <c r="O86" s="3"/>
      <c r="P86" s="3"/>
      <c r="Q86" s="58"/>
      <c r="R86" s="58"/>
      <c r="S86" s="16"/>
      <c r="T86" s="16"/>
      <c r="U86" s="3"/>
      <c r="V86" s="3"/>
      <c r="W86" s="16"/>
      <c r="Y86" s="1"/>
      <c r="Z86" s="1"/>
      <c r="AA86" s="58"/>
      <c r="AB86" s="58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4"/>
      <c r="AP86" s="13"/>
      <c r="AQ86" s="13"/>
      <c r="AR86" s="1"/>
      <c r="AS86" s="5"/>
    </row>
    <row r="87" spans="15:45" ht="15.6">
      <c r="O87" s="3"/>
      <c r="P87" s="3"/>
      <c r="Q87" s="58"/>
      <c r="R87" s="58"/>
      <c r="S87" s="16"/>
      <c r="T87" s="16"/>
      <c r="U87" s="3"/>
      <c r="V87" s="3"/>
      <c r="W87" s="16"/>
      <c r="Y87" s="1"/>
      <c r="Z87" s="1"/>
      <c r="AA87" s="58"/>
      <c r="AB87" s="58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4"/>
      <c r="AP87" s="13"/>
      <c r="AQ87" s="13"/>
      <c r="AR87" s="13"/>
      <c r="AS87" s="5"/>
    </row>
    <row r="88" spans="15:45" ht="15.6">
      <c r="O88" s="3"/>
      <c r="P88" s="3"/>
      <c r="Q88" s="58"/>
      <c r="R88" s="58"/>
      <c r="S88" s="16"/>
      <c r="T88" s="16"/>
      <c r="U88" s="3"/>
      <c r="V88" s="3"/>
      <c r="W88" s="16"/>
      <c r="Y88" s="1"/>
      <c r="Z88" s="1"/>
      <c r="AA88" s="58"/>
      <c r="AB88" s="58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4"/>
      <c r="AP88" s="13"/>
      <c r="AQ88" s="13"/>
      <c r="AR88" s="13"/>
      <c r="AS88" s="5"/>
    </row>
    <row r="89" spans="15:45" ht="15.6">
      <c r="O89" s="3"/>
      <c r="P89" s="3"/>
      <c r="Q89" s="58"/>
      <c r="R89" s="58"/>
      <c r="S89" s="16"/>
      <c r="T89" s="16"/>
      <c r="U89" s="3"/>
      <c r="V89" s="3"/>
      <c r="W89" s="16"/>
      <c r="Y89" s="1"/>
      <c r="Z89" s="1"/>
      <c r="AA89" s="58"/>
      <c r="AB89" s="58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4"/>
      <c r="AP89" s="13"/>
      <c r="AQ89" s="13"/>
      <c r="AR89" s="13"/>
      <c r="AS89" s="5"/>
    </row>
    <row r="90" spans="15:45" ht="15.6">
      <c r="O90" s="3"/>
      <c r="P90" s="3"/>
      <c r="Q90" s="58"/>
      <c r="R90" s="58"/>
      <c r="S90" s="16"/>
      <c r="T90" s="16"/>
      <c r="U90" s="3"/>
      <c r="V90" s="3"/>
      <c r="W90" s="16"/>
      <c r="Y90" s="1"/>
      <c r="Z90" s="1"/>
      <c r="AA90" s="58"/>
      <c r="AB90" s="58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4"/>
      <c r="AP90" s="13"/>
      <c r="AQ90" s="13"/>
      <c r="AR90" s="13"/>
      <c r="AS90" s="5"/>
    </row>
    <row r="91" spans="15:45" ht="15.6">
      <c r="O91" s="3"/>
      <c r="P91" s="3"/>
      <c r="Q91" s="58"/>
      <c r="R91" s="58"/>
      <c r="S91" s="16"/>
      <c r="T91" s="16"/>
      <c r="U91" s="3"/>
      <c r="V91" s="3"/>
      <c r="W91" s="16"/>
      <c r="Y91" s="1"/>
      <c r="Z91" s="1"/>
      <c r="AA91" s="58"/>
      <c r="AB91" s="58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4"/>
      <c r="AP91" s="13"/>
      <c r="AQ91" s="13"/>
      <c r="AR91" s="5"/>
      <c r="AS91" s="5"/>
    </row>
    <row r="92" spans="15:45" ht="15.6">
      <c r="O92" s="3"/>
      <c r="P92" s="3"/>
      <c r="Q92" s="58"/>
      <c r="R92" s="58"/>
      <c r="S92" s="16"/>
      <c r="T92" s="16"/>
      <c r="U92" s="3"/>
      <c r="V92" s="3"/>
      <c r="W92" s="16"/>
      <c r="Y92" s="1"/>
      <c r="Z92" s="1"/>
      <c r="AA92" s="58"/>
      <c r="AB92" s="58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4"/>
      <c r="AP92" s="13"/>
      <c r="AQ92" s="13"/>
      <c r="AR92" s="5"/>
      <c r="AS92" s="5"/>
    </row>
    <row r="93" spans="15:45" ht="15.6">
      <c r="O93" s="3"/>
      <c r="P93" s="3"/>
      <c r="Q93" s="58"/>
      <c r="R93" s="58"/>
      <c r="S93" s="16"/>
      <c r="T93" s="16"/>
      <c r="U93" s="3"/>
      <c r="V93" s="3"/>
      <c r="W93" s="16"/>
      <c r="Y93" s="1"/>
      <c r="Z93" s="1"/>
      <c r="AA93" s="58"/>
      <c r="AB93" s="58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4"/>
      <c r="AP93" s="13"/>
      <c r="AQ93" s="13"/>
      <c r="AR93" s="5"/>
      <c r="AS93" s="5"/>
    </row>
    <row r="94" spans="15:45" ht="15.6">
      <c r="O94" s="3"/>
      <c r="P94" s="3"/>
      <c r="Q94" s="58"/>
      <c r="R94" s="58"/>
      <c r="S94" s="16"/>
      <c r="T94" s="16"/>
      <c r="U94" s="3"/>
      <c r="V94" s="3"/>
      <c r="W94" s="16"/>
      <c r="Y94" s="1"/>
      <c r="Z94" s="1"/>
      <c r="AA94" s="58"/>
      <c r="AB94" s="58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4"/>
      <c r="AP94" s="13"/>
      <c r="AQ94" s="13"/>
      <c r="AR94" s="5"/>
      <c r="AS94" s="5"/>
    </row>
    <row r="95" spans="15:45" ht="15.6">
      <c r="Y95" s="1"/>
      <c r="Z95" s="1"/>
      <c r="AA95" s="58"/>
      <c r="AB95" s="58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4"/>
      <c r="AP95" s="13"/>
      <c r="AQ95" s="13"/>
      <c r="AR95" s="5"/>
      <c r="AS95" s="5"/>
    </row>
    <row r="96" spans="15:45" ht="15.6">
      <c r="Y96" s="1"/>
      <c r="Z96" s="1"/>
      <c r="AA96" s="58"/>
      <c r="AB96" s="58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3"/>
      <c r="AP96" s="13"/>
      <c r="AQ96" s="13"/>
      <c r="AR96" s="5"/>
      <c r="AS96" s="5"/>
    </row>
    <row r="97" spans="15:45" ht="15.6">
      <c r="O97" s="3"/>
      <c r="P97" s="3"/>
      <c r="Q97" s="58"/>
      <c r="R97" s="58"/>
      <c r="S97" s="16"/>
      <c r="T97" s="16"/>
      <c r="U97" s="3"/>
      <c r="V97" s="3"/>
      <c r="W97" s="16"/>
      <c r="Y97" s="1"/>
      <c r="Z97" s="1"/>
      <c r="AA97" s="58"/>
      <c r="AB97" s="58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5"/>
      <c r="AP97" s="13"/>
      <c r="AQ97" s="13"/>
      <c r="AR97" s="5"/>
      <c r="AS97" s="5"/>
    </row>
    <row r="98" spans="15:45" ht="15.6">
      <c r="O98" s="3"/>
      <c r="P98" s="3"/>
      <c r="Q98" s="58"/>
      <c r="R98" s="58"/>
      <c r="S98" s="16"/>
      <c r="T98" s="16"/>
      <c r="U98" s="3"/>
      <c r="V98" s="3"/>
      <c r="W98" s="16"/>
      <c r="Y98" s="1"/>
      <c r="Z98" s="1"/>
      <c r="AA98" s="58"/>
      <c r="AB98" s="58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3"/>
      <c r="AP98" s="13"/>
      <c r="AQ98" s="13"/>
      <c r="AR98" s="5"/>
      <c r="AS98" s="5"/>
    </row>
    <row r="99" spans="15:45" ht="15.6">
      <c r="O99" s="3"/>
      <c r="P99" s="3"/>
      <c r="Q99" s="58"/>
      <c r="R99" s="58"/>
      <c r="S99" s="16"/>
      <c r="T99" s="16"/>
      <c r="U99" s="3"/>
      <c r="V99" s="3"/>
      <c r="W99" s="16"/>
      <c r="Y99" s="1"/>
      <c r="Z99" s="1"/>
      <c r="AA99" s="58"/>
      <c r="AB99" s="58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3"/>
      <c r="AP99" s="5"/>
      <c r="AQ99" s="5"/>
      <c r="AR99" s="5"/>
      <c r="AS99" s="5"/>
    </row>
    <row r="100" spans="15:45">
      <c r="O100" s="3"/>
      <c r="P100" s="3"/>
      <c r="Q100" s="58"/>
      <c r="R100" s="58"/>
      <c r="S100" s="16"/>
      <c r="T100" s="16"/>
      <c r="U100" s="3"/>
      <c r="V100" s="3"/>
      <c r="W100" s="16"/>
      <c r="Y100" s="1"/>
      <c r="Z100" s="1"/>
      <c r="AA100" s="58"/>
      <c r="AB100" s="58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3"/>
      <c r="AP100" s="13"/>
    </row>
    <row r="101" spans="15:45" ht="15.6">
      <c r="O101" s="3"/>
      <c r="P101" s="3"/>
      <c r="Q101" s="58"/>
      <c r="R101" s="58"/>
      <c r="S101" s="16"/>
      <c r="T101" s="16"/>
      <c r="U101" s="3"/>
      <c r="V101" s="3"/>
      <c r="W101" s="16"/>
      <c r="Y101" s="1"/>
      <c r="Z101" s="1"/>
      <c r="AA101" s="58"/>
      <c r="AB101" s="58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3"/>
      <c r="AP101" s="5"/>
      <c r="AQ101" s="5"/>
      <c r="AS101" s="5"/>
    </row>
    <row r="102" spans="15:45">
      <c r="O102" s="3"/>
      <c r="P102" s="3"/>
      <c r="Q102" s="58"/>
      <c r="R102" s="58"/>
      <c r="S102" s="16"/>
      <c r="T102" s="16"/>
      <c r="U102" s="3"/>
      <c r="V102" s="3"/>
      <c r="W102" s="16"/>
      <c r="Y102" s="1"/>
      <c r="Z102" s="1"/>
      <c r="AA102" s="58"/>
      <c r="AB102" s="58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3"/>
      <c r="AP102" s="13"/>
    </row>
    <row r="103" spans="15:45">
      <c r="O103" s="3"/>
      <c r="P103" s="3"/>
      <c r="Q103" s="58"/>
      <c r="R103" s="58"/>
      <c r="S103" s="16"/>
      <c r="T103" s="16"/>
      <c r="U103" s="3"/>
      <c r="V103" s="3"/>
      <c r="W103" s="16"/>
      <c r="Y103" s="1"/>
      <c r="Z103" s="1"/>
      <c r="AA103" s="58"/>
      <c r="AB103" s="58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3"/>
      <c r="AP103" s="13"/>
    </row>
    <row r="104" spans="15:45">
      <c r="O104" s="3"/>
      <c r="P104" s="3"/>
      <c r="Q104" s="58"/>
      <c r="R104" s="58"/>
      <c r="S104" s="16"/>
      <c r="T104" s="16"/>
      <c r="U104" s="3"/>
      <c r="V104" s="3"/>
      <c r="W104" s="16"/>
      <c r="Y104" s="1"/>
      <c r="Z104" s="1"/>
      <c r="AA104" s="58"/>
      <c r="AB104" s="58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3"/>
      <c r="AP104" s="13"/>
    </row>
    <row r="105" spans="15:45">
      <c r="O105" s="3"/>
      <c r="P105" s="3"/>
      <c r="Q105" s="58"/>
      <c r="R105" s="58"/>
      <c r="S105" s="16"/>
      <c r="T105" s="16"/>
      <c r="U105" s="3"/>
      <c r="V105" s="3"/>
      <c r="W105" s="16"/>
      <c r="AA105" s="58"/>
      <c r="AB105" s="58"/>
      <c r="AK105" s="1"/>
      <c r="AL105" s="1"/>
      <c r="AM105" s="1"/>
      <c r="AO105" s="13"/>
      <c r="AP105" s="13"/>
    </row>
    <row r="106" spans="15:45">
      <c r="O106" s="3"/>
      <c r="P106" s="3"/>
      <c r="Q106" s="58"/>
      <c r="R106" s="58"/>
      <c r="S106" s="16"/>
      <c r="T106" s="16"/>
      <c r="U106" s="3"/>
      <c r="V106" s="3"/>
      <c r="W106" s="16"/>
      <c r="AA106" s="16">
        <v>2</v>
      </c>
      <c r="AB106" s="58" t="s">
        <v>29</v>
      </c>
      <c r="AK106" s="1"/>
      <c r="AL106" s="1"/>
      <c r="AM106" s="1"/>
      <c r="AO106" s="13"/>
      <c r="AP106" s="13"/>
    </row>
    <row r="107" spans="15:45">
      <c r="O107" s="3"/>
      <c r="P107" s="3"/>
      <c r="Q107" s="58"/>
      <c r="R107" s="58"/>
      <c r="S107" s="16"/>
      <c r="T107" s="16"/>
      <c r="U107" s="3"/>
      <c r="V107" s="3"/>
      <c r="W107" s="16"/>
      <c r="Y107" s="1"/>
      <c r="Z107" s="1"/>
      <c r="AA107" s="16">
        <f>1+AA106</f>
        <v>3</v>
      </c>
      <c r="AB107" s="58" t="s">
        <v>30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3"/>
      <c r="AP107" s="13"/>
    </row>
    <row r="108" spans="15:45">
      <c r="O108" s="3"/>
      <c r="P108" s="3"/>
      <c r="Q108" s="58"/>
      <c r="R108" s="58"/>
      <c r="S108" s="16"/>
      <c r="T108" s="16"/>
      <c r="U108" s="3"/>
      <c r="V108" s="3"/>
      <c r="W108" s="16"/>
      <c r="Y108" s="1"/>
      <c r="Z108" s="1"/>
      <c r="AA108" s="16">
        <f t="shared" ref="AA108:AA115" si="0">1+AA107</f>
        <v>4</v>
      </c>
      <c r="AB108" s="58" t="s">
        <v>31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3"/>
      <c r="AP108" s="13"/>
    </row>
    <row r="109" spans="15:45">
      <c r="O109" s="3"/>
      <c r="P109" s="3"/>
      <c r="Q109" s="58"/>
      <c r="R109" s="58"/>
      <c r="S109" s="16"/>
      <c r="T109" s="16"/>
      <c r="U109" s="3"/>
      <c r="V109" s="3"/>
      <c r="W109" s="16"/>
      <c r="Y109" s="1"/>
      <c r="Z109" s="1"/>
      <c r="AA109" s="16">
        <f t="shared" si="0"/>
        <v>5</v>
      </c>
      <c r="AB109" s="58" t="s">
        <v>398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3"/>
      <c r="AP109" s="13"/>
    </row>
    <row r="110" spans="15:45">
      <c r="O110" s="3"/>
      <c r="P110" s="3"/>
      <c r="Q110" s="58"/>
      <c r="R110" s="58"/>
      <c r="S110" s="16"/>
      <c r="T110" s="16"/>
      <c r="U110" s="3"/>
      <c r="V110" s="3"/>
      <c r="W110" s="16"/>
      <c r="Y110" s="1"/>
      <c r="Z110" s="1"/>
      <c r="AA110" s="16">
        <f t="shared" si="0"/>
        <v>6</v>
      </c>
      <c r="AB110" s="58" t="s">
        <v>32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3"/>
      <c r="AP110" s="13"/>
    </row>
    <row r="111" spans="15:45">
      <c r="O111" s="3"/>
      <c r="P111" s="3"/>
      <c r="Q111" s="58"/>
      <c r="R111" s="58"/>
      <c r="S111" s="16"/>
      <c r="T111" s="16"/>
      <c r="U111" s="3"/>
      <c r="V111" s="3"/>
      <c r="W111" s="16"/>
      <c r="Y111" s="1"/>
      <c r="Z111" s="1"/>
      <c r="AA111" s="16">
        <f t="shared" si="0"/>
        <v>7</v>
      </c>
      <c r="AB111" s="58" t="s">
        <v>33</v>
      </c>
      <c r="AC111" s="1"/>
      <c r="AD111" s="1"/>
      <c r="AE111" s="1"/>
      <c r="AF111" s="1"/>
      <c r="AG111" s="1"/>
      <c r="AH111" s="1"/>
      <c r="AI111" s="1"/>
      <c r="AJ111" s="1"/>
      <c r="AM111" s="1"/>
      <c r="AO111" s="13"/>
      <c r="AP111" s="13"/>
    </row>
    <row r="112" spans="15:45">
      <c r="O112" s="3"/>
      <c r="P112" s="3"/>
      <c r="Q112" s="58"/>
      <c r="R112" s="58"/>
      <c r="S112" s="16"/>
      <c r="T112" s="16"/>
      <c r="U112" s="3"/>
      <c r="V112" s="3"/>
      <c r="W112" s="16"/>
      <c r="Y112" s="1"/>
      <c r="Z112" s="1"/>
      <c r="AA112" s="16">
        <f t="shared" si="0"/>
        <v>8</v>
      </c>
      <c r="AB112" s="58" t="s">
        <v>34</v>
      </c>
      <c r="AC112" s="1"/>
      <c r="AD112" s="1"/>
      <c r="AE112" s="1"/>
      <c r="AF112" s="1"/>
      <c r="AG112" s="1"/>
      <c r="AH112" s="1"/>
      <c r="AI112" s="1"/>
      <c r="AJ112" s="1"/>
      <c r="AM112" s="1"/>
      <c r="AO112" s="13"/>
      <c r="AP112" s="13"/>
    </row>
    <row r="113" spans="15:42">
      <c r="O113" s="3"/>
      <c r="P113" s="3"/>
      <c r="Q113" s="58"/>
      <c r="R113" s="58"/>
      <c r="S113" s="16"/>
      <c r="T113" s="16"/>
      <c r="U113" s="3"/>
      <c r="V113" s="3"/>
      <c r="W113" s="16"/>
      <c r="Y113" s="1"/>
      <c r="Z113" s="1"/>
      <c r="AA113" s="16">
        <f t="shared" si="0"/>
        <v>9</v>
      </c>
      <c r="AB113" s="58" t="s">
        <v>35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3"/>
      <c r="AP113" s="13"/>
    </row>
    <row r="114" spans="15:42">
      <c r="O114" s="3"/>
      <c r="P114" s="3"/>
      <c r="Q114" s="58"/>
      <c r="R114" s="58"/>
      <c r="S114" s="16"/>
      <c r="T114" s="16"/>
      <c r="U114" s="3"/>
      <c r="V114" s="3"/>
      <c r="W114" s="16"/>
      <c r="Y114" s="1"/>
      <c r="Z114" s="1"/>
      <c r="AA114" s="16">
        <f t="shared" si="0"/>
        <v>10</v>
      </c>
      <c r="AB114" s="58" t="s">
        <v>36</v>
      </c>
      <c r="AC114" s="1"/>
      <c r="AD114" s="1"/>
      <c r="AE114" s="1"/>
      <c r="AF114" s="13" t="s">
        <v>452</v>
      </c>
      <c r="AG114" s="1"/>
      <c r="AH114" s="1"/>
      <c r="AI114" s="1"/>
      <c r="AJ114" s="1"/>
      <c r="AK114" s="1"/>
      <c r="AL114" s="1"/>
      <c r="AM114" s="1"/>
      <c r="AO114" s="13"/>
      <c r="AP114" s="13"/>
    </row>
    <row r="115" spans="15:42">
      <c r="O115" s="3"/>
      <c r="P115" s="3"/>
      <c r="Q115" s="58"/>
      <c r="R115" s="58"/>
      <c r="S115" s="16"/>
      <c r="T115" s="16"/>
      <c r="U115" s="3"/>
      <c r="V115" s="3"/>
      <c r="W115" s="16"/>
      <c r="Y115" s="1"/>
      <c r="Z115" s="1"/>
      <c r="AA115" s="16">
        <f t="shared" si="0"/>
        <v>11</v>
      </c>
      <c r="AB115" s="58" t="s">
        <v>37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3"/>
      <c r="AP115" s="13"/>
    </row>
    <row r="116" spans="15:42">
      <c r="O116" s="3"/>
      <c r="P116" s="3"/>
      <c r="Q116" s="58"/>
      <c r="R116" s="58"/>
      <c r="S116" s="16"/>
      <c r="T116" s="16"/>
      <c r="U116" s="3"/>
      <c r="V116" s="3"/>
      <c r="W116" s="16"/>
      <c r="Y116" s="1"/>
      <c r="Z116" s="1"/>
      <c r="AA116" s="58"/>
      <c r="AB116" s="58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3"/>
      <c r="AP116" s="13"/>
    </row>
    <row r="117" spans="15:42">
      <c r="O117" s="3"/>
      <c r="P117" s="3"/>
      <c r="Q117" s="58"/>
      <c r="R117" s="58"/>
      <c r="S117" s="16"/>
      <c r="T117" s="16"/>
      <c r="U117" s="3"/>
      <c r="V117" s="3"/>
      <c r="W117" s="16"/>
      <c r="Y117" s="1"/>
      <c r="Z117" s="1"/>
      <c r="AA117" s="58"/>
      <c r="AB117" s="58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O117" s="13"/>
      <c r="AP117" s="13"/>
    </row>
    <row r="118" spans="15:42">
      <c r="O118" s="3"/>
      <c r="P118" s="3"/>
      <c r="Q118" s="58"/>
      <c r="R118" s="58"/>
      <c r="S118" s="16"/>
      <c r="T118" s="16"/>
      <c r="U118" s="3"/>
      <c r="V118" s="3"/>
      <c r="W118" s="16"/>
      <c r="Y118" s="1"/>
      <c r="Z118" s="1"/>
      <c r="AA118" s="58"/>
      <c r="AB118" s="58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O118" s="13"/>
      <c r="AP118" s="13"/>
    </row>
    <row r="119" spans="15:42">
      <c r="O119" s="3"/>
      <c r="P119" s="3"/>
      <c r="Q119" s="58"/>
      <c r="R119" s="58"/>
      <c r="S119" s="16"/>
      <c r="T119" s="16"/>
      <c r="U119" s="3"/>
      <c r="V119" s="3"/>
      <c r="W119" s="16"/>
      <c r="Y119" s="1"/>
      <c r="Z119" s="1"/>
      <c r="AA119" s="58"/>
      <c r="AB119" s="58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3"/>
      <c r="AP119" s="13"/>
    </row>
    <row r="120" spans="15:42">
      <c r="O120" s="3"/>
      <c r="P120" s="3"/>
      <c r="Q120" s="58"/>
      <c r="R120" s="58"/>
      <c r="S120" s="16"/>
      <c r="T120" s="16"/>
      <c r="U120" s="3"/>
      <c r="V120" s="3"/>
      <c r="W120" s="16"/>
      <c r="Y120" s="1"/>
      <c r="Z120" s="1"/>
      <c r="AA120" s="58"/>
      <c r="AB120" s="58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3"/>
      <c r="AP120" s="13"/>
    </row>
    <row r="121" spans="15:42">
      <c r="O121" s="3"/>
      <c r="P121" s="3"/>
      <c r="Q121" s="58"/>
      <c r="R121" s="58"/>
      <c r="S121" s="16"/>
      <c r="T121" s="16"/>
      <c r="U121" s="3"/>
      <c r="V121" s="3"/>
      <c r="W121" s="16"/>
      <c r="Y121" s="1"/>
      <c r="Z121" s="1"/>
      <c r="AA121" s="58"/>
      <c r="AB121" s="58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3"/>
      <c r="AP121" s="13"/>
    </row>
    <row r="122" spans="15:42">
      <c r="O122" s="3"/>
      <c r="P122" s="3"/>
      <c r="Q122" s="58"/>
      <c r="R122" s="58"/>
      <c r="S122" s="16"/>
      <c r="T122" s="16"/>
      <c r="U122" s="3"/>
      <c r="V122" s="3"/>
      <c r="W122" s="16"/>
      <c r="Y122" s="1"/>
      <c r="Z122" s="1"/>
      <c r="AA122" s="58"/>
      <c r="AB122" s="58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3"/>
      <c r="AP122" s="13"/>
    </row>
    <row r="123" spans="15:42">
      <c r="O123" s="3"/>
      <c r="P123" s="3"/>
      <c r="Q123" s="58"/>
      <c r="R123" s="58"/>
      <c r="S123" s="16"/>
      <c r="T123" s="16"/>
      <c r="U123" s="3"/>
      <c r="V123" s="3"/>
      <c r="W123" s="16"/>
      <c r="Y123" s="1"/>
      <c r="Z123" s="1"/>
      <c r="AA123" s="58"/>
      <c r="AB123" s="58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3"/>
      <c r="AP123" s="13"/>
    </row>
    <row r="124" spans="15:42">
      <c r="O124" s="3"/>
      <c r="P124" s="3"/>
      <c r="Q124" s="58"/>
      <c r="R124" s="58"/>
      <c r="S124" s="16"/>
      <c r="T124" s="16"/>
      <c r="U124" s="3"/>
      <c r="V124" s="3"/>
      <c r="W124" s="16"/>
      <c r="Y124" s="1"/>
      <c r="Z124" s="1"/>
      <c r="AA124" s="58"/>
      <c r="AB124" s="58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3"/>
      <c r="AP124" s="13"/>
    </row>
    <row r="125" spans="15:42">
      <c r="O125" s="3"/>
      <c r="P125" s="3"/>
      <c r="Q125" s="58"/>
      <c r="R125" s="58"/>
      <c r="S125" s="16"/>
      <c r="T125" s="16"/>
      <c r="U125" s="3"/>
      <c r="V125" s="3"/>
      <c r="W125" s="16"/>
      <c r="Y125" s="1"/>
      <c r="Z125" s="1"/>
      <c r="AA125" s="58"/>
      <c r="AB125" s="58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3"/>
      <c r="AP125" s="13"/>
    </row>
    <row r="126" spans="15:42">
      <c r="O126" s="3"/>
      <c r="P126" s="3"/>
      <c r="Q126" s="58"/>
      <c r="R126" s="58"/>
      <c r="S126" s="16"/>
      <c r="T126" s="16"/>
      <c r="U126" s="3"/>
      <c r="V126" s="3"/>
      <c r="W126" s="16"/>
      <c r="Y126" s="1"/>
      <c r="Z126" s="1"/>
      <c r="AA126" s="58"/>
      <c r="AB126" s="58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3"/>
      <c r="AP126" s="13"/>
    </row>
    <row r="127" spans="15:42">
      <c r="O127" s="3"/>
      <c r="P127" s="3"/>
      <c r="Q127" s="58"/>
      <c r="R127" s="58"/>
      <c r="S127" s="16"/>
      <c r="T127" s="16"/>
      <c r="U127" s="3"/>
      <c r="V127" s="3"/>
      <c r="W127" s="16"/>
      <c r="Y127" s="1"/>
      <c r="Z127" s="1"/>
      <c r="AA127" s="58"/>
      <c r="AB127" s="58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3"/>
      <c r="AP127" s="13"/>
    </row>
    <row r="128" spans="15:42">
      <c r="O128" s="3"/>
      <c r="P128" s="3"/>
      <c r="Q128" s="58"/>
      <c r="R128" s="58"/>
      <c r="S128" s="16"/>
      <c r="T128" s="16"/>
      <c r="U128" s="3"/>
      <c r="V128" s="3"/>
      <c r="W128" s="16"/>
      <c r="Y128" s="1"/>
      <c r="Z128" s="1"/>
      <c r="AA128" s="58"/>
      <c r="AB128" s="58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3"/>
      <c r="AP128" s="13"/>
    </row>
    <row r="129" spans="15:42">
      <c r="Y129" s="1"/>
      <c r="Z129" s="1"/>
      <c r="AA129" s="58"/>
      <c r="AB129" s="58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3"/>
      <c r="AP129" s="13"/>
    </row>
    <row r="130" spans="15:42">
      <c r="Y130" s="1"/>
      <c r="Z130" s="1"/>
      <c r="AA130" s="58"/>
      <c r="AB130" s="58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3"/>
      <c r="AP130" s="13"/>
    </row>
    <row r="131" spans="15:42">
      <c r="O131" s="3"/>
      <c r="P131" s="3"/>
      <c r="Q131" s="58"/>
      <c r="R131" s="58"/>
      <c r="S131" s="16"/>
      <c r="T131" s="16"/>
      <c r="U131" s="3"/>
      <c r="V131" s="3"/>
      <c r="W131" s="16"/>
      <c r="Y131" s="1"/>
      <c r="Z131" s="1"/>
      <c r="AA131" s="58"/>
      <c r="AB131" s="58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3"/>
      <c r="AP131" s="13"/>
    </row>
    <row r="132" spans="15:42">
      <c r="O132" s="3"/>
      <c r="P132" s="3"/>
      <c r="Q132" s="58"/>
      <c r="R132" s="58"/>
      <c r="S132" s="16"/>
      <c r="T132" s="16"/>
      <c r="U132" s="3"/>
      <c r="V132" s="3"/>
      <c r="W132" s="16"/>
      <c r="Y132" s="1"/>
      <c r="Z132" s="1"/>
      <c r="AA132" s="58"/>
      <c r="AB132" s="58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3"/>
      <c r="AP132" s="13"/>
    </row>
    <row r="133" spans="15:42">
      <c r="O133" s="3"/>
      <c r="P133" s="3"/>
      <c r="Q133" s="58"/>
      <c r="R133" s="58"/>
      <c r="S133" s="16"/>
      <c r="T133" s="16"/>
      <c r="U133" s="3"/>
      <c r="V133" s="3"/>
      <c r="W133" s="16"/>
      <c r="Y133" s="1"/>
      <c r="Z133" s="1"/>
      <c r="AA133" s="58"/>
      <c r="AB133" s="58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3"/>
      <c r="AP133" s="13"/>
    </row>
    <row r="134" spans="15:42">
      <c r="O134" s="3"/>
      <c r="P134" s="3"/>
      <c r="Q134" s="58"/>
      <c r="R134" s="58"/>
      <c r="S134" s="16"/>
      <c r="T134" s="16"/>
      <c r="U134" s="3"/>
      <c r="V134" s="3"/>
      <c r="W134" s="16"/>
      <c r="Y134" s="1"/>
      <c r="Z134" s="1"/>
      <c r="AA134" s="58"/>
      <c r="AB134" s="58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3"/>
      <c r="AP134" s="13"/>
    </row>
    <row r="135" spans="15:42">
      <c r="O135" s="3"/>
      <c r="P135" s="3"/>
      <c r="Q135" s="58"/>
      <c r="R135" s="58"/>
      <c r="S135" s="16"/>
      <c r="T135" s="16"/>
      <c r="U135" s="3"/>
      <c r="V135" s="3"/>
      <c r="W135" s="16"/>
      <c r="Y135" s="1"/>
      <c r="Z135" s="1"/>
      <c r="AA135" s="58"/>
      <c r="AB135" s="58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3"/>
      <c r="AP135" s="13"/>
    </row>
    <row r="136" spans="15:42">
      <c r="O136" s="3"/>
      <c r="P136" s="3"/>
      <c r="Q136" s="58"/>
      <c r="R136" s="58"/>
      <c r="S136" s="16"/>
      <c r="T136" s="16"/>
      <c r="U136" s="3"/>
      <c r="V136" s="3"/>
      <c r="W136" s="16"/>
      <c r="Y136" s="1"/>
      <c r="Z136" s="1"/>
      <c r="AA136" s="58"/>
      <c r="AB136" s="58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3"/>
      <c r="AP136" s="13"/>
    </row>
    <row r="137" spans="15:42">
      <c r="O137" s="3"/>
      <c r="P137" s="3"/>
      <c r="Q137" s="58"/>
      <c r="R137" s="58"/>
      <c r="S137" s="16"/>
      <c r="T137" s="16"/>
      <c r="U137" s="3"/>
      <c r="V137" s="3"/>
      <c r="W137" s="16"/>
      <c r="Y137" s="1"/>
      <c r="Z137" s="1"/>
      <c r="AA137" s="58"/>
      <c r="AB137" s="58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3"/>
      <c r="AP137" s="13"/>
    </row>
    <row r="138" spans="15:42">
      <c r="O138" s="3"/>
      <c r="P138" s="3"/>
      <c r="Q138" s="58"/>
      <c r="R138" s="58"/>
      <c r="S138" s="16"/>
      <c r="T138" s="16"/>
      <c r="U138" s="3"/>
      <c r="V138" s="3"/>
      <c r="W138" s="16"/>
      <c r="Y138" s="1"/>
      <c r="Z138" s="1"/>
      <c r="AA138" s="58"/>
      <c r="AB138" s="58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3"/>
      <c r="AP138" s="13"/>
    </row>
    <row r="139" spans="15:42">
      <c r="O139" s="3"/>
      <c r="P139" s="3"/>
      <c r="Q139" s="58"/>
      <c r="R139" s="58"/>
      <c r="S139" s="16"/>
      <c r="T139" s="16"/>
      <c r="U139" s="3"/>
      <c r="V139" s="3"/>
      <c r="W139" s="16"/>
      <c r="AA139" s="58"/>
      <c r="AB139" s="58"/>
      <c r="AK139" s="1"/>
      <c r="AL139" s="1"/>
      <c r="AM139" s="1"/>
      <c r="AO139" s="13"/>
      <c r="AP139" s="13"/>
    </row>
    <row r="140" spans="15:42">
      <c r="O140" s="3"/>
      <c r="P140" s="3"/>
      <c r="Q140" s="58"/>
      <c r="R140" s="58"/>
      <c r="S140" s="16"/>
      <c r="T140" s="16"/>
      <c r="U140" s="3"/>
      <c r="V140" s="3"/>
      <c r="W140" s="16"/>
      <c r="AA140" s="58"/>
      <c r="AB140" s="58"/>
      <c r="AK140" s="1"/>
      <c r="AL140" s="1"/>
      <c r="AM140" s="1"/>
      <c r="AO140" s="13"/>
      <c r="AP140" s="13"/>
    </row>
    <row r="141" spans="15:42">
      <c r="O141" s="3"/>
      <c r="P141" s="3"/>
      <c r="Q141" s="58"/>
      <c r="R141" s="58"/>
      <c r="S141" s="16"/>
      <c r="T141" s="16"/>
      <c r="U141" s="3"/>
      <c r="V141" s="3"/>
      <c r="W141" s="16"/>
      <c r="Y141" s="1"/>
      <c r="Z141" s="1"/>
      <c r="AA141" s="58"/>
      <c r="AB141" s="58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3"/>
      <c r="AP141" s="13"/>
    </row>
    <row r="142" spans="15:42">
      <c r="O142" s="3"/>
      <c r="P142" s="3"/>
      <c r="Q142" s="58"/>
      <c r="R142" s="58"/>
      <c r="S142" s="16"/>
      <c r="T142" s="16"/>
      <c r="U142" s="3"/>
      <c r="V142" s="3"/>
      <c r="W142" s="16"/>
      <c r="Y142" s="1"/>
      <c r="Z142" s="1"/>
      <c r="AA142" s="58"/>
      <c r="AB142" s="58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3"/>
      <c r="AP142" s="13"/>
    </row>
    <row r="143" spans="15:42">
      <c r="O143" s="3"/>
      <c r="P143" s="3"/>
      <c r="Q143" s="58"/>
      <c r="R143" s="58"/>
      <c r="S143" s="16"/>
      <c r="T143" s="16"/>
      <c r="U143" s="3"/>
      <c r="V143" s="3"/>
      <c r="W143" s="16"/>
      <c r="Y143" s="1"/>
      <c r="Z143" s="1"/>
      <c r="AA143" s="58"/>
      <c r="AB143" s="58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3"/>
      <c r="AP143" s="13"/>
    </row>
    <row r="144" spans="15:42">
      <c r="O144" s="3"/>
      <c r="P144" s="3"/>
      <c r="Q144" s="58"/>
      <c r="R144" s="58"/>
      <c r="S144" s="16"/>
      <c r="T144" s="16"/>
      <c r="U144" s="3"/>
      <c r="V144" s="3"/>
      <c r="W144" s="16"/>
      <c r="Y144" s="1"/>
      <c r="Z144" s="1"/>
      <c r="AA144" s="58"/>
      <c r="AB144" s="58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3"/>
      <c r="AP144" s="13"/>
    </row>
    <row r="145" spans="12:42">
      <c r="O145" s="3"/>
      <c r="P145" s="3"/>
      <c r="Q145" s="58"/>
      <c r="R145" s="58"/>
      <c r="S145" s="16"/>
      <c r="T145" s="16"/>
      <c r="U145" s="3"/>
      <c r="V145" s="3"/>
      <c r="W145" s="16"/>
      <c r="Y145" s="1"/>
      <c r="Z145" s="1"/>
      <c r="AA145" s="58"/>
      <c r="AB145" s="58"/>
      <c r="AC145" s="1"/>
      <c r="AD145" s="1"/>
      <c r="AE145" s="1"/>
      <c r="AF145" s="1"/>
      <c r="AG145" s="1"/>
      <c r="AH145" s="1"/>
      <c r="AI145" s="1"/>
      <c r="AJ145" s="1"/>
      <c r="AM145" s="1"/>
      <c r="AO145" s="13"/>
      <c r="AP145" s="13"/>
    </row>
    <row r="146" spans="12:42">
      <c r="O146" s="3"/>
      <c r="P146" s="3"/>
      <c r="Q146" s="58"/>
      <c r="R146" s="58"/>
      <c r="S146" s="16"/>
      <c r="T146" s="16"/>
      <c r="U146" s="3"/>
      <c r="V146" s="3"/>
      <c r="W146" s="16"/>
      <c r="Y146" s="1"/>
      <c r="Z146" s="1"/>
      <c r="AA146" s="58"/>
      <c r="AB146" s="58"/>
      <c r="AC146" s="1"/>
      <c r="AD146" s="1"/>
      <c r="AE146" s="1"/>
      <c r="AF146" s="1"/>
      <c r="AG146" s="1"/>
      <c r="AH146" s="1"/>
      <c r="AI146" s="1"/>
      <c r="AJ146" s="1"/>
      <c r="AM146" s="1"/>
      <c r="AO146" s="13"/>
      <c r="AP146" s="13"/>
    </row>
    <row r="147" spans="12:42">
      <c r="O147" s="3"/>
      <c r="P147" s="3"/>
      <c r="Q147" s="58"/>
      <c r="R147" s="58"/>
      <c r="S147" s="16"/>
      <c r="T147" s="16"/>
      <c r="U147" s="3"/>
      <c r="V147" s="3"/>
      <c r="W147" s="16"/>
      <c r="Y147" s="1"/>
      <c r="Z147" s="1"/>
      <c r="AA147" s="58"/>
      <c r="AB147" s="58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3"/>
      <c r="AP147" s="13"/>
    </row>
    <row r="148" spans="12:42">
      <c r="O148" s="3"/>
      <c r="P148" s="3"/>
      <c r="Q148" s="58"/>
      <c r="R148" s="58"/>
      <c r="S148" s="16"/>
      <c r="T148" s="16"/>
      <c r="U148" s="3"/>
      <c r="V148" s="3"/>
      <c r="W148" s="16"/>
      <c r="Y148" s="1"/>
      <c r="Z148" s="1"/>
      <c r="AA148" s="58"/>
      <c r="AB148" s="58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3"/>
      <c r="AP148" s="13"/>
    </row>
    <row r="149" spans="12:42">
      <c r="O149" s="3"/>
      <c r="P149" s="3"/>
      <c r="Q149" s="58"/>
      <c r="R149" s="58"/>
      <c r="S149" s="16"/>
      <c r="T149" s="16"/>
      <c r="U149" s="3"/>
      <c r="V149" s="3"/>
      <c r="W149" s="16"/>
      <c r="Y149" s="1"/>
      <c r="Z149" s="1"/>
      <c r="AA149" s="58"/>
      <c r="AB149" s="58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3"/>
      <c r="AP149" s="13"/>
    </row>
    <row r="150" spans="12:42">
      <c r="O150" s="3"/>
      <c r="P150" s="3"/>
      <c r="Q150" s="58"/>
      <c r="R150" s="58"/>
      <c r="S150" s="16"/>
      <c r="T150" s="16"/>
      <c r="U150" s="3"/>
      <c r="V150" s="3"/>
      <c r="W150" s="16"/>
      <c r="Y150" s="1"/>
      <c r="Z150" s="1"/>
      <c r="AA150" s="58"/>
      <c r="AB150" s="58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3"/>
      <c r="AP150" s="13"/>
    </row>
    <row r="151" spans="12:42">
      <c r="O151" s="3"/>
      <c r="P151" s="3"/>
      <c r="Q151" s="58"/>
      <c r="R151" s="58"/>
      <c r="S151" s="16"/>
      <c r="T151" s="16"/>
      <c r="U151" s="3"/>
      <c r="V151" s="3"/>
      <c r="W151" s="16"/>
      <c r="Y151" s="1"/>
      <c r="Z151" s="1"/>
      <c r="AA151" s="58"/>
      <c r="AB151" s="58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O151" s="13"/>
      <c r="AP151" s="13"/>
    </row>
    <row r="152" spans="12:42">
      <c r="O152" s="3"/>
      <c r="P152" s="3"/>
      <c r="Q152" s="58"/>
      <c r="R152" s="58"/>
      <c r="S152" s="16"/>
      <c r="T152" s="16"/>
      <c r="U152" s="3"/>
      <c r="V152" s="3"/>
      <c r="W152" s="16"/>
      <c r="Y152" s="1"/>
      <c r="Z152" s="1"/>
      <c r="AA152" s="58"/>
      <c r="AB152" s="58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O152" s="13"/>
      <c r="AP152" s="13"/>
    </row>
    <row r="153" spans="12:42">
      <c r="O153" s="3"/>
      <c r="P153" s="3"/>
      <c r="Q153" s="58"/>
      <c r="R153" s="58"/>
      <c r="S153" s="16"/>
      <c r="T153" s="16"/>
      <c r="U153" s="3"/>
      <c r="V153" s="3"/>
      <c r="W153" s="16"/>
      <c r="Y153" s="1"/>
      <c r="Z153" s="1"/>
      <c r="AA153" s="58"/>
      <c r="AB153" s="58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P153" s="13"/>
    </row>
    <row r="154" spans="12:42">
      <c r="O154" s="3"/>
      <c r="P154" s="3"/>
      <c r="Q154" s="58"/>
      <c r="R154" s="58"/>
      <c r="S154" s="16"/>
      <c r="T154" s="16"/>
      <c r="U154" s="3"/>
      <c r="V154" s="3"/>
      <c r="W154" s="16"/>
      <c r="Y154" s="1"/>
      <c r="Z154" s="1"/>
      <c r="AA154" s="58"/>
      <c r="AB154" s="58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P154" s="13"/>
    </row>
    <row r="155" spans="12:42">
      <c r="O155" s="3"/>
      <c r="P155" s="3"/>
      <c r="Q155" s="58"/>
      <c r="R155" s="58"/>
      <c r="S155" s="16"/>
      <c r="T155" s="16"/>
      <c r="U155" s="3"/>
      <c r="V155" s="3"/>
      <c r="W155" s="16"/>
      <c r="Y155" s="1"/>
      <c r="Z155" s="1"/>
      <c r="AA155" s="58"/>
      <c r="AB155" s="58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P155" s="13"/>
    </row>
    <row r="156" spans="12:42">
      <c r="O156" s="3"/>
      <c r="P156" s="3"/>
      <c r="Q156" s="58"/>
      <c r="R156" s="58"/>
      <c r="S156" s="16"/>
      <c r="T156" s="16"/>
      <c r="U156" s="3"/>
      <c r="V156" s="3"/>
      <c r="W156" s="16"/>
      <c r="Y156" s="1"/>
      <c r="Z156" s="1"/>
      <c r="AA156" s="58"/>
      <c r="AB156" s="58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P156" s="13"/>
    </row>
    <row r="157" spans="12:42">
      <c r="L157" s="157"/>
      <c r="O157" s="3"/>
      <c r="P157" s="3"/>
      <c r="Q157" s="58"/>
      <c r="R157" s="58"/>
      <c r="S157" s="16"/>
      <c r="T157" s="16"/>
      <c r="U157" s="3"/>
      <c r="V157" s="3"/>
      <c r="W157" s="16"/>
      <c r="Y157" s="1"/>
      <c r="Z157" s="1"/>
      <c r="AA157" s="58"/>
      <c r="AB157" s="58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2:42">
      <c r="L158" s="157"/>
      <c r="O158" s="3"/>
      <c r="P158" s="3"/>
      <c r="Q158" s="58"/>
      <c r="R158" s="58"/>
      <c r="S158" s="16"/>
      <c r="T158" s="16"/>
      <c r="U158" s="3"/>
      <c r="V158" s="3"/>
      <c r="W158" s="16"/>
      <c r="Y158" s="1"/>
      <c r="Z158" s="1"/>
      <c r="AA158" s="58"/>
      <c r="AB158" s="58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2:42">
      <c r="L159" s="157"/>
      <c r="O159" s="3"/>
      <c r="P159" s="3"/>
      <c r="Q159" s="58"/>
      <c r="R159" s="58"/>
      <c r="S159" s="16"/>
      <c r="T159" s="16"/>
      <c r="U159" s="3"/>
      <c r="V159" s="3"/>
      <c r="W159" s="16"/>
      <c r="Y159" s="1"/>
      <c r="Z159" s="1"/>
      <c r="AA159" s="58"/>
      <c r="AB159" s="58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2:42">
      <c r="L160" s="157"/>
      <c r="O160" s="3"/>
      <c r="P160" s="3"/>
      <c r="Q160" s="58"/>
      <c r="R160" s="58"/>
      <c r="S160" s="16"/>
      <c r="T160" s="16"/>
      <c r="U160" s="3"/>
      <c r="V160" s="3"/>
      <c r="W160" s="16"/>
      <c r="Y160" s="1"/>
      <c r="Z160" s="1"/>
      <c r="AA160" s="58"/>
      <c r="AB160" s="58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7:39">
      <c r="L161" s="157"/>
      <c r="O161" s="3"/>
      <c r="P161" s="3"/>
      <c r="Q161" s="58"/>
      <c r="R161" s="58"/>
      <c r="S161" s="16"/>
      <c r="T161" s="16"/>
      <c r="U161" s="3"/>
      <c r="V161" s="3"/>
      <c r="W161" s="16"/>
      <c r="Y161" s="1"/>
      <c r="Z161" s="1"/>
      <c r="AA161" s="58"/>
      <c r="AB161" s="58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7:39">
      <c r="L162" s="157"/>
      <c r="O162" s="3"/>
      <c r="P162" s="3"/>
      <c r="Q162" s="58"/>
      <c r="R162" s="58"/>
      <c r="S162" s="16"/>
      <c r="T162" s="16"/>
      <c r="U162" s="3"/>
      <c r="V162" s="3"/>
      <c r="W162" s="16"/>
      <c r="Y162" s="1"/>
      <c r="Z162" s="1"/>
      <c r="AA162" s="58"/>
      <c r="AB162" s="58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7:39">
      <c r="L163" s="157"/>
      <c r="O163" s="3"/>
      <c r="P163" s="3"/>
      <c r="Q163" s="58"/>
      <c r="R163" s="58"/>
      <c r="S163" s="16"/>
      <c r="T163" s="16"/>
      <c r="U163" s="3"/>
      <c r="V163" s="3"/>
      <c r="W163" s="16"/>
      <c r="Y163" s="1"/>
      <c r="Z163" s="1"/>
      <c r="AA163" s="58"/>
      <c r="AB163" s="58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7:39">
      <c r="L164" s="157"/>
      <c r="O164" s="3"/>
      <c r="P164" s="3"/>
      <c r="Q164" s="58"/>
      <c r="R164" s="58"/>
      <c r="S164" s="16"/>
      <c r="T164" s="16"/>
      <c r="U164" s="3"/>
      <c r="V164" s="3"/>
      <c r="W164" s="16"/>
      <c r="Y164" s="1"/>
      <c r="Z164" s="1"/>
      <c r="AA164" s="58"/>
      <c r="AB164" s="58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7:39">
      <c r="L165" s="157"/>
      <c r="O165" s="3"/>
      <c r="P165" s="3"/>
      <c r="Q165" s="58"/>
      <c r="R165" s="58"/>
      <c r="S165" s="16"/>
      <c r="T165" s="16"/>
      <c r="U165" s="3"/>
      <c r="V165" s="3"/>
      <c r="W165" s="16"/>
      <c r="Y165" s="1"/>
      <c r="Z165" s="1"/>
      <c r="AA165" s="58"/>
      <c r="AB165" s="58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7:39">
      <c r="L166" s="157"/>
      <c r="O166" s="3"/>
      <c r="P166" s="3"/>
      <c r="Q166" s="58"/>
      <c r="R166" s="58"/>
      <c r="S166" s="16"/>
      <c r="T166" s="16"/>
      <c r="U166" s="3"/>
      <c r="V166" s="3"/>
      <c r="W166" s="16"/>
      <c r="Y166" s="1"/>
      <c r="Z166" s="1"/>
      <c r="AA166" s="58"/>
      <c r="AB166" s="58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7:39">
      <c r="L167" s="157"/>
      <c r="O167" s="3"/>
      <c r="P167" s="3"/>
      <c r="Q167" s="58"/>
      <c r="R167" s="58"/>
      <c r="S167" s="16"/>
      <c r="T167" s="16"/>
      <c r="U167" s="3"/>
      <c r="V167" s="3"/>
      <c r="W167" s="16"/>
      <c r="Y167" s="1"/>
      <c r="Z167" s="1"/>
      <c r="AA167" s="58"/>
      <c r="AB167" s="58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7:39">
      <c r="G168" s="14"/>
      <c r="H168" s="14"/>
      <c r="I168" s="157"/>
      <c r="J168" s="157"/>
      <c r="K168" s="157"/>
      <c r="L168" s="157"/>
      <c r="O168" s="3"/>
      <c r="P168" s="3"/>
      <c r="Q168" s="58"/>
      <c r="R168" s="58"/>
      <c r="S168" s="16"/>
      <c r="T168" s="16"/>
      <c r="U168" s="3"/>
      <c r="V168" s="3"/>
      <c r="W168" s="16"/>
      <c r="Y168" s="1"/>
      <c r="Z168" s="1"/>
      <c r="AA168" s="58"/>
      <c r="AB168" s="58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7:39">
      <c r="G169" s="14"/>
      <c r="H169" s="14"/>
      <c r="I169" s="157"/>
      <c r="J169" s="157"/>
      <c r="K169" s="157"/>
      <c r="L169" s="157"/>
      <c r="O169" s="3"/>
      <c r="P169" s="3"/>
      <c r="Q169" s="58"/>
      <c r="R169" s="58"/>
      <c r="S169" s="16"/>
      <c r="T169" s="16"/>
      <c r="U169" s="3"/>
      <c r="V169" s="3"/>
      <c r="W169" s="16"/>
      <c r="Y169" s="1"/>
      <c r="Z169" s="1"/>
      <c r="AA169" s="58"/>
      <c r="AB169" s="58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7:39">
      <c r="G170" s="14"/>
      <c r="H170" s="14"/>
      <c r="I170" s="157"/>
      <c r="J170" s="157"/>
      <c r="K170" s="157"/>
      <c r="L170" s="157"/>
      <c r="O170" s="3"/>
      <c r="P170" s="3"/>
      <c r="Q170" s="58"/>
      <c r="R170" s="58"/>
      <c r="S170" s="16"/>
      <c r="T170" s="16"/>
      <c r="U170" s="3"/>
      <c r="V170" s="3"/>
      <c r="W170" s="16"/>
      <c r="Y170" s="1"/>
      <c r="Z170" s="1"/>
      <c r="AA170" s="58"/>
      <c r="AB170" s="58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7:39">
      <c r="G171" s="14"/>
      <c r="H171" s="14"/>
      <c r="I171" s="157"/>
      <c r="J171" s="157"/>
      <c r="K171" s="157"/>
      <c r="L171" s="157"/>
      <c r="O171" s="3"/>
      <c r="P171" s="3"/>
      <c r="Q171" s="58"/>
      <c r="R171" s="58"/>
      <c r="S171" s="16"/>
      <c r="T171" s="16"/>
      <c r="U171" s="3"/>
      <c r="V171" s="3"/>
      <c r="W171" s="16"/>
      <c r="Y171" s="1"/>
      <c r="Z171" s="1"/>
      <c r="AA171" s="58"/>
      <c r="AB171" s="58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7:39">
      <c r="G172" s="14"/>
      <c r="H172" s="14"/>
      <c r="I172" s="157"/>
      <c r="J172" s="157"/>
      <c r="K172" s="157"/>
      <c r="L172" s="157"/>
      <c r="O172" s="3"/>
      <c r="P172" s="3"/>
      <c r="Q172" s="58"/>
      <c r="R172" s="58"/>
      <c r="S172" s="16"/>
      <c r="T172" s="16"/>
      <c r="U172" s="3"/>
      <c r="V172" s="3"/>
      <c r="W172" s="16"/>
      <c r="Y172" s="1"/>
      <c r="Z172" s="1"/>
      <c r="AA172" s="58"/>
      <c r="AB172" s="58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7:39">
      <c r="G173" s="14"/>
      <c r="H173" s="14"/>
      <c r="I173" s="157"/>
      <c r="J173" s="157"/>
      <c r="K173" s="157"/>
      <c r="L173" s="157"/>
      <c r="O173" s="3"/>
      <c r="P173" s="3"/>
      <c r="Q173" s="58"/>
      <c r="R173" s="58"/>
      <c r="S173" s="16"/>
      <c r="T173" s="16"/>
      <c r="U173" s="3"/>
      <c r="V173" s="3"/>
      <c r="W173" s="16"/>
      <c r="Y173" s="1"/>
      <c r="Z173" s="1"/>
      <c r="AA173" s="58"/>
      <c r="AB173" s="58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7:39">
      <c r="G174" s="14"/>
      <c r="H174" s="14"/>
      <c r="I174" s="157"/>
      <c r="J174" s="157"/>
      <c r="K174" s="157"/>
      <c r="L174" s="157"/>
      <c r="O174" s="3"/>
      <c r="P174" s="3"/>
      <c r="Q174" s="58"/>
      <c r="R174" s="58"/>
      <c r="S174" s="16"/>
      <c r="T174" s="16"/>
      <c r="U174" s="3"/>
      <c r="V174" s="3"/>
      <c r="W174" s="16"/>
      <c r="Y174" s="1"/>
      <c r="Z174" s="1"/>
      <c r="AA174" s="58"/>
      <c r="AB174" s="58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7:39">
      <c r="G175" s="14"/>
      <c r="H175" s="14"/>
      <c r="I175" s="157"/>
      <c r="J175" s="157"/>
      <c r="K175" s="157"/>
      <c r="L175" s="157"/>
      <c r="O175" s="3"/>
      <c r="P175" s="3"/>
      <c r="Q175" s="58"/>
      <c r="R175" s="58"/>
      <c r="S175" s="16"/>
      <c r="T175" s="16"/>
      <c r="U175" s="3"/>
      <c r="V175" s="3"/>
      <c r="W175" s="16"/>
      <c r="Y175" s="1"/>
      <c r="Z175" s="1"/>
      <c r="AA175" s="58"/>
      <c r="AB175" s="58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7:39">
      <c r="G176" s="14"/>
      <c r="H176" s="14"/>
      <c r="I176" s="157"/>
      <c r="J176" s="157"/>
      <c r="K176" s="157"/>
      <c r="L176" s="157"/>
      <c r="O176" s="3"/>
      <c r="P176" s="3"/>
      <c r="Q176" s="58"/>
      <c r="R176" s="58"/>
      <c r="S176" s="16"/>
      <c r="T176" s="16"/>
      <c r="U176" s="3"/>
      <c r="V176" s="3"/>
      <c r="W176" s="16"/>
      <c r="Y176" s="1"/>
      <c r="Z176" s="1"/>
      <c r="AA176" s="58"/>
      <c r="AB176" s="58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7:40">
      <c r="G177" s="14"/>
      <c r="H177" s="14"/>
      <c r="I177" s="157"/>
      <c r="J177" s="157"/>
      <c r="K177" s="157"/>
      <c r="L177" s="157"/>
      <c r="O177" s="3"/>
      <c r="P177" s="3"/>
      <c r="Q177" s="58"/>
      <c r="R177" s="58"/>
      <c r="S177" s="16"/>
      <c r="T177" s="16"/>
      <c r="U177" s="3"/>
      <c r="V177" s="3"/>
      <c r="W177" s="16"/>
      <c r="Y177" s="1"/>
      <c r="Z177" s="1"/>
      <c r="AA177" s="58"/>
      <c r="AB177" s="58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4"/>
    </row>
    <row r="178" spans="7:40">
      <c r="G178" s="14"/>
      <c r="H178" s="14"/>
      <c r="I178" s="157"/>
      <c r="J178" s="157"/>
      <c r="K178" s="157"/>
      <c r="L178" s="157"/>
      <c r="O178" s="3"/>
      <c r="P178" s="3"/>
      <c r="Q178" s="58"/>
      <c r="R178" s="58"/>
      <c r="S178" s="16"/>
      <c r="T178" s="16"/>
      <c r="U178" s="3"/>
      <c r="V178" s="3"/>
      <c r="W178" s="16"/>
      <c r="Y178" s="1"/>
      <c r="Z178" s="1"/>
      <c r="AA178" s="58"/>
      <c r="AB178" s="58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4"/>
    </row>
    <row r="179" spans="7:40">
      <c r="G179" s="14"/>
      <c r="H179" s="14"/>
      <c r="I179" s="157"/>
      <c r="J179" s="157"/>
      <c r="K179" s="157"/>
      <c r="L179" s="157"/>
      <c r="O179" s="3"/>
      <c r="P179" s="3"/>
      <c r="Q179" s="58"/>
      <c r="R179" s="58"/>
      <c r="S179" s="16"/>
      <c r="T179" s="16"/>
      <c r="U179" s="3"/>
      <c r="V179" s="3"/>
      <c r="W179" s="16"/>
      <c r="Y179" s="1"/>
      <c r="Z179" s="1"/>
      <c r="AA179" s="58" t="s">
        <v>637</v>
      </c>
      <c r="AB179" s="58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4"/>
    </row>
    <row r="180" spans="7:40">
      <c r="G180" s="14"/>
      <c r="H180" s="14"/>
      <c r="I180" s="157"/>
      <c r="J180" s="157"/>
      <c r="K180" s="157"/>
      <c r="L180" s="157"/>
      <c r="O180" s="3"/>
      <c r="P180" s="3"/>
      <c r="Q180" s="58"/>
      <c r="R180" s="58"/>
      <c r="S180" s="16"/>
      <c r="T180" s="16"/>
      <c r="U180" s="3"/>
      <c r="V180" s="3"/>
      <c r="W180" s="16"/>
      <c r="Y180" s="1"/>
      <c r="Z180" s="1"/>
      <c r="AA180" s="58"/>
      <c r="AB180" s="58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4"/>
    </row>
    <row r="181" spans="7:40">
      <c r="G181" s="14"/>
      <c r="H181" s="14"/>
      <c r="I181" s="157"/>
      <c r="J181" s="157"/>
      <c r="K181" s="157"/>
      <c r="L181" s="157"/>
      <c r="O181" s="3"/>
      <c r="P181" s="3"/>
      <c r="Q181" s="58"/>
      <c r="R181" s="58"/>
      <c r="S181" s="16"/>
      <c r="T181" s="16"/>
      <c r="U181" s="3"/>
      <c r="V181" s="3"/>
      <c r="W181" s="16"/>
      <c r="Y181" s="1"/>
      <c r="Z181" s="1"/>
      <c r="AA181" s="58"/>
      <c r="AB181" s="58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4"/>
    </row>
    <row r="182" spans="7:40">
      <c r="G182" s="14"/>
      <c r="H182" s="14"/>
      <c r="I182" s="157"/>
      <c r="J182" s="157"/>
      <c r="K182" s="157"/>
      <c r="L182" s="157"/>
      <c r="O182" s="3"/>
      <c r="P182" s="3"/>
      <c r="Q182" s="58"/>
      <c r="R182" s="58"/>
      <c r="S182" s="16"/>
      <c r="T182" s="16"/>
      <c r="U182" s="3"/>
      <c r="V182" s="3"/>
      <c r="W182" s="16"/>
      <c r="Y182" s="1"/>
      <c r="Z182" s="1"/>
      <c r="AA182" s="58"/>
      <c r="AB182" s="58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4"/>
    </row>
    <row r="183" spans="7:40">
      <c r="G183" s="14"/>
      <c r="H183" s="14"/>
      <c r="I183" s="157"/>
      <c r="J183" s="157"/>
      <c r="K183" s="157"/>
      <c r="L183" s="157"/>
      <c r="O183" s="3"/>
      <c r="P183" s="3"/>
      <c r="Q183" s="58"/>
      <c r="R183" s="58"/>
      <c r="S183" s="16"/>
      <c r="T183" s="16"/>
      <c r="U183" s="3"/>
      <c r="V183" s="3"/>
      <c r="W183" s="16"/>
      <c r="Y183" s="1"/>
      <c r="Z183" s="1"/>
      <c r="AA183" s="58"/>
      <c r="AB183" s="58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4"/>
    </row>
    <row r="184" spans="7:40">
      <c r="G184" s="14"/>
      <c r="H184" s="14"/>
      <c r="I184" s="157"/>
      <c r="J184" s="157"/>
      <c r="K184" s="157"/>
      <c r="L184" s="157"/>
      <c r="O184" s="3"/>
      <c r="P184" s="3"/>
      <c r="Q184" s="58"/>
      <c r="R184" s="58"/>
      <c r="S184" s="16"/>
      <c r="T184" s="16"/>
      <c r="U184" s="3"/>
      <c r="V184" s="3"/>
      <c r="W184" s="16"/>
      <c r="Y184" s="1"/>
      <c r="Z184" s="1"/>
      <c r="AA184" s="58"/>
      <c r="AB184" s="58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4"/>
    </row>
    <row r="185" spans="7:40">
      <c r="G185" s="14"/>
      <c r="H185" s="14"/>
      <c r="I185" s="157"/>
      <c r="J185" s="157"/>
      <c r="K185" s="157"/>
      <c r="L185" s="157"/>
      <c r="O185" s="3"/>
      <c r="P185" s="3"/>
      <c r="Q185" s="58"/>
      <c r="R185" s="58"/>
      <c r="S185" s="16"/>
      <c r="T185" s="16"/>
      <c r="U185" s="3"/>
      <c r="V185" s="3"/>
      <c r="W185" s="16"/>
      <c r="Y185" s="1"/>
      <c r="Z185" s="1"/>
      <c r="AA185" s="58"/>
      <c r="AB185" s="58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4"/>
    </row>
    <row r="186" spans="7:40">
      <c r="G186" s="14"/>
      <c r="H186" s="14"/>
      <c r="I186" s="157"/>
      <c r="J186" s="157"/>
      <c r="K186" s="157"/>
      <c r="L186" s="157"/>
      <c r="O186" s="3"/>
      <c r="P186" s="3"/>
      <c r="Q186" s="58"/>
      <c r="R186" s="58"/>
      <c r="S186" s="16"/>
      <c r="T186" s="16"/>
      <c r="U186" s="3"/>
      <c r="V186" s="3"/>
      <c r="W186" s="16"/>
      <c r="Y186" s="1"/>
      <c r="Z186" s="1"/>
      <c r="AA186" s="58"/>
      <c r="AB186" s="58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4"/>
    </row>
    <row r="187" spans="7:40">
      <c r="G187" s="14"/>
      <c r="H187" s="14"/>
      <c r="I187" s="157"/>
      <c r="J187" s="157"/>
      <c r="K187" s="157"/>
      <c r="L187" s="157"/>
      <c r="O187" s="3"/>
      <c r="P187" s="3"/>
      <c r="Q187" s="58"/>
      <c r="R187" s="58"/>
      <c r="S187" s="16"/>
      <c r="T187" s="16"/>
      <c r="U187" s="3"/>
      <c r="V187" s="3"/>
      <c r="W187" s="16"/>
      <c r="Y187" s="1"/>
      <c r="Z187" s="1"/>
      <c r="AA187" s="58"/>
      <c r="AB187" s="58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4"/>
    </row>
    <row r="188" spans="7:40">
      <c r="G188" s="14"/>
      <c r="H188" s="14"/>
      <c r="I188" s="157"/>
      <c r="J188" s="157"/>
      <c r="K188" s="157"/>
      <c r="L188" s="157"/>
      <c r="O188" s="3"/>
      <c r="P188" s="3"/>
      <c r="Q188" s="58"/>
      <c r="R188" s="58"/>
      <c r="S188" s="16"/>
      <c r="T188" s="16"/>
      <c r="U188" s="3"/>
      <c r="V188" s="3"/>
      <c r="W188" s="16"/>
      <c r="Y188" s="1"/>
      <c r="Z188" s="1"/>
      <c r="AA188" s="58"/>
      <c r="AB188" s="58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4"/>
    </row>
    <row r="189" spans="7:40">
      <c r="G189" s="14"/>
      <c r="H189" s="14"/>
      <c r="I189" s="157"/>
      <c r="J189" s="157"/>
      <c r="K189" s="157"/>
      <c r="L189" s="157"/>
      <c r="O189" s="3"/>
      <c r="P189" s="3"/>
      <c r="Q189" s="58"/>
      <c r="R189" s="58"/>
      <c r="S189" s="16"/>
      <c r="T189" s="16"/>
      <c r="U189" s="3"/>
      <c r="V189" s="3"/>
      <c r="W189" s="16"/>
      <c r="Y189" s="1"/>
      <c r="Z189" s="1"/>
      <c r="AA189" s="58"/>
      <c r="AB189" s="58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4"/>
    </row>
    <row r="190" spans="7:40">
      <c r="G190" s="14"/>
      <c r="H190" s="14"/>
      <c r="I190" s="157"/>
      <c r="J190" s="157"/>
      <c r="K190" s="157"/>
      <c r="L190" s="157"/>
      <c r="O190" s="3"/>
      <c r="P190" s="3"/>
      <c r="Q190" s="58"/>
      <c r="R190" s="58"/>
      <c r="S190" s="16"/>
      <c r="T190" s="16"/>
      <c r="U190" s="3"/>
      <c r="V190" s="3"/>
      <c r="W190" s="16"/>
      <c r="Y190" s="1"/>
      <c r="Z190" s="1"/>
      <c r="AA190" s="58"/>
      <c r="AB190" s="58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4"/>
    </row>
    <row r="191" spans="7:40">
      <c r="G191" s="14"/>
      <c r="H191" s="14"/>
      <c r="I191" s="157"/>
      <c r="J191" s="157"/>
      <c r="K191" s="157"/>
      <c r="L191" s="157"/>
      <c r="O191" s="3"/>
      <c r="P191" s="3"/>
      <c r="Q191" s="58"/>
      <c r="R191" s="58"/>
      <c r="S191" s="16"/>
      <c r="T191" s="16"/>
      <c r="U191" s="3"/>
      <c r="V191" s="3"/>
      <c r="W191" s="16"/>
      <c r="Y191" s="1"/>
      <c r="Z191" s="1"/>
      <c r="AA191" s="58"/>
      <c r="AB191" s="58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4"/>
    </row>
    <row r="192" spans="7:40">
      <c r="G192" s="14"/>
      <c r="H192" s="14"/>
      <c r="I192" s="157"/>
      <c r="J192" s="157"/>
      <c r="K192" s="157"/>
      <c r="L192" s="157"/>
      <c r="M192" s="14"/>
      <c r="N192" s="14"/>
      <c r="O192" s="14"/>
      <c r="P192" s="14"/>
      <c r="Q192" s="157"/>
      <c r="R192" s="157"/>
      <c r="S192" s="75"/>
      <c r="T192" s="75"/>
      <c r="U192" s="14"/>
      <c r="V192" s="14"/>
      <c r="W192" s="75"/>
      <c r="X192" s="14"/>
      <c r="Y192" s="1"/>
      <c r="Z192" s="1"/>
      <c r="AA192" s="58"/>
      <c r="AB192" s="58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4"/>
    </row>
    <row r="193" spans="7:40">
      <c r="G193" s="14"/>
      <c r="H193" s="14"/>
      <c r="I193" s="157"/>
      <c r="J193" s="157"/>
      <c r="K193" s="157"/>
      <c r="L193" s="157"/>
      <c r="M193" s="14"/>
      <c r="N193" s="14"/>
      <c r="O193" s="14"/>
      <c r="P193" s="14"/>
      <c r="Q193" s="157"/>
      <c r="R193" s="157"/>
      <c r="S193" s="75"/>
      <c r="T193" s="75"/>
      <c r="U193" s="14"/>
      <c r="V193" s="14"/>
      <c r="W193" s="75"/>
      <c r="X193" s="14"/>
      <c r="Y193" s="1"/>
      <c r="Z193" s="1"/>
      <c r="AA193" s="58"/>
      <c r="AB193" s="58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4"/>
    </row>
    <row r="194" spans="7:40">
      <c r="G194" s="14"/>
      <c r="H194" s="14"/>
      <c r="I194" s="157"/>
      <c r="J194" s="157"/>
      <c r="K194" s="157"/>
      <c r="L194" s="157"/>
      <c r="M194" s="14"/>
      <c r="N194" s="14"/>
      <c r="O194" s="14"/>
      <c r="P194" s="14"/>
      <c r="Q194" s="157"/>
      <c r="R194" s="157"/>
      <c r="S194" s="75"/>
      <c r="T194" s="75"/>
      <c r="U194" s="14"/>
      <c r="V194" s="14"/>
      <c r="W194" s="75"/>
      <c r="X194" s="14"/>
      <c r="Y194" s="1"/>
      <c r="Z194" s="1"/>
      <c r="AA194" s="58"/>
      <c r="AB194" s="58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4"/>
    </row>
    <row r="195" spans="7:40">
      <c r="G195" s="14"/>
      <c r="H195" s="14"/>
      <c r="I195" s="157"/>
      <c r="J195" s="157"/>
      <c r="K195" s="157"/>
      <c r="L195" s="157"/>
      <c r="M195" s="14"/>
      <c r="N195" s="14"/>
      <c r="O195" s="14"/>
      <c r="P195" s="14"/>
      <c r="Q195" s="157"/>
      <c r="R195" s="157"/>
      <c r="S195" s="75"/>
      <c r="T195" s="75"/>
      <c r="U195" s="14"/>
      <c r="V195" s="14"/>
      <c r="W195" s="75"/>
      <c r="X195" s="14"/>
      <c r="Y195" s="1"/>
      <c r="Z195" s="1"/>
      <c r="AA195" s="58"/>
      <c r="AB195" s="58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4"/>
    </row>
    <row r="196" spans="7:40">
      <c r="G196" s="14"/>
      <c r="H196" s="14"/>
      <c r="I196" s="157"/>
      <c r="J196" s="157"/>
      <c r="K196" s="157"/>
      <c r="L196" s="157"/>
      <c r="M196" s="14"/>
      <c r="N196" s="14"/>
      <c r="O196" s="14"/>
      <c r="P196" s="14"/>
      <c r="Q196" s="157"/>
      <c r="R196" s="157"/>
      <c r="S196" s="75"/>
      <c r="T196" s="75"/>
      <c r="U196" s="14"/>
      <c r="V196" s="14"/>
      <c r="W196" s="75"/>
      <c r="X196" s="14"/>
      <c r="Y196" s="1"/>
      <c r="Z196" s="1"/>
      <c r="AA196" s="58"/>
      <c r="AB196" s="58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4"/>
    </row>
    <row r="197" spans="7:40">
      <c r="G197" s="14"/>
      <c r="H197" s="14"/>
      <c r="I197" s="157"/>
      <c r="J197" s="157"/>
      <c r="K197" s="157"/>
      <c r="L197" s="157"/>
      <c r="M197" s="14"/>
      <c r="N197" s="14"/>
      <c r="O197" s="14"/>
      <c r="P197" s="14"/>
      <c r="Q197" s="157"/>
      <c r="R197" s="157"/>
      <c r="S197" s="75"/>
      <c r="T197" s="75"/>
      <c r="U197" s="14"/>
      <c r="V197" s="14"/>
      <c r="W197" s="75"/>
      <c r="X197" s="14"/>
      <c r="Y197" s="1"/>
      <c r="Z197" s="1"/>
      <c r="AA197" s="58"/>
      <c r="AB197" s="58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4"/>
    </row>
    <row r="198" spans="7:40">
      <c r="G198" s="14"/>
      <c r="H198" s="14"/>
      <c r="I198" s="157"/>
      <c r="J198" s="157"/>
      <c r="K198" s="157"/>
      <c r="L198" s="157"/>
      <c r="M198" s="14"/>
      <c r="N198" s="14"/>
      <c r="O198" s="14"/>
      <c r="P198" s="14"/>
      <c r="Q198" s="157"/>
      <c r="R198" s="157"/>
      <c r="S198" s="75"/>
      <c r="T198" s="75"/>
      <c r="U198" s="14"/>
      <c r="V198" s="14"/>
      <c r="W198" s="75"/>
      <c r="X198" s="14"/>
      <c r="Y198" s="1"/>
      <c r="Z198" s="1"/>
      <c r="AA198" s="58"/>
      <c r="AB198" s="58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4"/>
    </row>
    <row r="199" spans="7:40">
      <c r="G199" s="14"/>
      <c r="H199" s="14"/>
      <c r="I199" s="157"/>
      <c r="J199" s="157"/>
      <c r="K199" s="157"/>
      <c r="L199" s="157"/>
      <c r="M199" s="14"/>
      <c r="N199" s="14"/>
      <c r="O199" s="14"/>
      <c r="P199" s="14"/>
      <c r="Q199" s="157"/>
      <c r="R199" s="157"/>
      <c r="S199" s="75"/>
      <c r="T199" s="75"/>
      <c r="U199" s="14"/>
      <c r="V199" s="14"/>
      <c r="W199" s="75"/>
      <c r="X199" s="14"/>
      <c r="Y199" s="1"/>
      <c r="Z199" s="1"/>
      <c r="AA199" s="58"/>
      <c r="AB199" s="58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4"/>
    </row>
    <row r="200" spans="7:40">
      <c r="G200" s="14"/>
      <c r="H200" s="14"/>
      <c r="I200" s="157"/>
      <c r="J200" s="157"/>
      <c r="K200" s="157"/>
      <c r="L200" s="157"/>
      <c r="M200" s="14"/>
      <c r="N200" s="14"/>
      <c r="O200" s="14"/>
      <c r="P200" s="14"/>
      <c r="Q200" s="157"/>
      <c r="R200" s="157"/>
      <c r="S200" s="75"/>
      <c r="T200" s="75"/>
      <c r="U200" s="14"/>
      <c r="V200" s="14"/>
      <c r="W200" s="75"/>
      <c r="X200" s="14"/>
      <c r="Y200" s="1"/>
      <c r="Z200" s="1"/>
      <c r="AA200" s="58"/>
      <c r="AB200" s="58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4"/>
    </row>
    <row r="201" spans="7:40">
      <c r="G201" s="14"/>
      <c r="H201" s="14"/>
      <c r="I201" s="157"/>
      <c r="J201" s="157"/>
      <c r="K201" s="157"/>
      <c r="L201" s="157"/>
      <c r="M201" s="14"/>
      <c r="N201" s="14"/>
      <c r="O201" s="14"/>
      <c r="P201" s="14"/>
      <c r="Q201" s="157"/>
      <c r="R201" s="157"/>
      <c r="S201" s="75"/>
      <c r="T201" s="75"/>
      <c r="U201" s="14"/>
      <c r="V201" s="14"/>
      <c r="W201" s="75"/>
      <c r="X201" s="14"/>
      <c r="Y201" s="1"/>
      <c r="Z201" s="1"/>
      <c r="AA201" s="58"/>
      <c r="AB201" s="58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4"/>
    </row>
    <row r="202" spans="7:40">
      <c r="G202" s="14"/>
      <c r="H202" s="14"/>
      <c r="I202" s="157"/>
      <c r="J202" s="157"/>
      <c r="K202" s="157"/>
      <c r="L202" s="157"/>
      <c r="M202" s="14"/>
      <c r="N202" s="14"/>
      <c r="O202" s="14"/>
      <c r="P202" s="14"/>
      <c r="Q202" s="157"/>
      <c r="R202" s="157"/>
      <c r="S202" s="75"/>
      <c r="T202" s="75"/>
      <c r="U202" s="14"/>
      <c r="V202" s="14"/>
      <c r="W202" s="75"/>
      <c r="X202" s="14"/>
      <c r="Y202" s="14"/>
      <c r="Z202" s="14"/>
      <c r="AA202" s="58"/>
      <c r="AB202" s="58"/>
      <c r="AC202" s="14"/>
      <c r="AD202" s="14"/>
      <c r="AE202" s="14"/>
      <c r="AF202" s="14"/>
      <c r="AG202" s="14"/>
      <c r="AH202" s="14"/>
      <c r="AI202" s="14"/>
      <c r="AJ202" s="14"/>
      <c r="AK202" s="1"/>
      <c r="AL202" s="1"/>
      <c r="AM202" s="1"/>
      <c r="AN202" s="14"/>
    </row>
    <row r="203" spans="7:40">
      <c r="G203" s="14"/>
      <c r="H203" s="14"/>
      <c r="I203" s="157"/>
      <c r="J203" s="157"/>
      <c r="K203" s="157"/>
      <c r="L203" s="157"/>
      <c r="M203" s="14"/>
      <c r="N203" s="14"/>
      <c r="O203" s="14"/>
      <c r="P203" s="14"/>
      <c r="Q203" s="157"/>
      <c r="R203" s="157"/>
      <c r="S203" s="75"/>
      <c r="T203" s="75"/>
      <c r="U203" s="14"/>
      <c r="V203" s="14"/>
      <c r="W203" s="75"/>
      <c r="X203" s="14"/>
      <c r="Y203" s="14"/>
      <c r="Z203" s="14"/>
      <c r="AA203" s="58"/>
      <c r="AB203" s="58"/>
      <c r="AC203" s="14"/>
      <c r="AD203" s="14"/>
      <c r="AE203" s="14"/>
      <c r="AF203" s="14"/>
      <c r="AG203" s="14"/>
      <c r="AH203" s="14"/>
      <c r="AI203" s="14"/>
      <c r="AJ203" s="14"/>
      <c r="AK203" s="1"/>
      <c r="AL203" s="1"/>
      <c r="AM203" s="1"/>
      <c r="AN203" s="14"/>
    </row>
    <row r="204" spans="7:40">
      <c r="G204" s="14"/>
      <c r="H204" s="14"/>
      <c r="I204" s="157"/>
      <c r="J204" s="157"/>
      <c r="K204" s="157"/>
      <c r="L204" s="157"/>
      <c r="M204" s="14"/>
      <c r="N204" s="14"/>
      <c r="O204" s="14"/>
      <c r="P204" s="14"/>
      <c r="Q204" s="157"/>
      <c r="R204" s="157"/>
      <c r="S204" s="75"/>
      <c r="T204" s="75"/>
      <c r="U204" s="14"/>
      <c r="V204" s="14"/>
      <c r="W204" s="75"/>
      <c r="X204" s="14"/>
      <c r="Y204" s="14"/>
      <c r="Z204" s="14"/>
      <c r="AA204" s="58"/>
      <c r="AB204" s="58"/>
      <c r="AC204" s="14"/>
      <c r="AD204" s="14"/>
      <c r="AE204" s="14"/>
      <c r="AF204" s="14"/>
      <c r="AG204" s="14"/>
      <c r="AH204" s="14"/>
      <c r="AI204" s="14"/>
      <c r="AJ204" s="14"/>
      <c r="AK204" s="1"/>
      <c r="AL204" s="1"/>
      <c r="AM204" s="1"/>
      <c r="AN204" s="14"/>
    </row>
    <row r="205" spans="7:40">
      <c r="G205" s="14"/>
      <c r="H205" s="14"/>
      <c r="I205" s="157"/>
      <c r="J205" s="157"/>
      <c r="K205" s="157"/>
      <c r="L205" s="157"/>
      <c r="M205" s="14"/>
      <c r="N205" s="14"/>
      <c r="O205" s="14"/>
      <c r="P205" s="14"/>
      <c r="Q205" s="157"/>
      <c r="R205" s="157"/>
      <c r="S205" s="75"/>
      <c r="T205" s="75"/>
      <c r="U205" s="14"/>
      <c r="V205" s="14"/>
      <c r="W205" s="75"/>
      <c r="X205" s="14"/>
      <c r="Y205" s="14"/>
      <c r="Z205" s="14"/>
      <c r="AA205" s="58"/>
      <c r="AB205" s="58"/>
      <c r="AC205" s="14"/>
      <c r="AD205" s="14"/>
      <c r="AE205" s="14"/>
      <c r="AF205" s="14"/>
      <c r="AG205" s="14"/>
      <c r="AH205" s="14"/>
      <c r="AI205" s="14"/>
      <c r="AJ205" s="14"/>
      <c r="AK205" s="1"/>
      <c r="AL205" s="1"/>
      <c r="AM205" s="1"/>
      <c r="AN205" s="14"/>
    </row>
    <row r="206" spans="7:40">
      <c r="G206" s="14"/>
      <c r="H206" s="14"/>
      <c r="I206" s="157"/>
      <c r="J206" s="157"/>
      <c r="K206" s="157"/>
      <c r="L206" s="157"/>
      <c r="M206" s="14"/>
      <c r="N206" s="14"/>
      <c r="O206" s="14"/>
      <c r="P206" s="14"/>
      <c r="Q206" s="157"/>
      <c r="R206" s="157"/>
      <c r="S206" s="75"/>
      <c r="T206" s="75"/>
      <c r="U206" s="14"/>
      <c r="V206" s="14"/>
      <c r="W206" s="75"/>
      <c r="X206" s="14"/>
      <c r="Y206" s="14"/>
      <c r="Z206" s="14"/>
      <c r="AA206" s="58"/>
      <c r="AB206" s="58"/>
      <c r="AC206" s="14"/>
      <c r="AD206" s="14"/>
      <c r="AE206" s="14"/>
      <c r="AF206" s="14"/>
      <c r="AG206" s="14"/>
      <c r="AH206" s="14"/>
      <c r="AI206" s="14"/>
      <c r="AJ206" s="14"/>
      <c r="AK206" s="1"/>
      <c r="AL206" s="1"/>
      <c r="AM206" s="1"/>
      <c r="AN206" s="14"/>
    </row>
    <row r="207" spans="7:40">
      <c r="G207" s="14"/>
      <c r="H207" s="14"/>
      <c r="I207" s="157"/>
      <c r="J207" s="157"/>
      <c r="K207" s="157"/>
      <c r="L207" s="157"/>
      <c r="M207" s="14"/>
      <c r="N207" s="14"/>
      <c r="O207" s="14"/>
      <c r="P207" s="14"/>
      <c r="Q207" s="157"/>
      <c r="R207" s="157"/>
      <c r="S207" s="75"/>
      <c r="T207" s="75"/>
      <c r="U207" s="14"/>
      <c r="V207" s="14"/>
      <c r="W207" s="75"/>
      <c r="X207" s="14"/>
      <c r="Y207" s="14"/>
      <c r="Z207" s="14"/>
      <c r="AA207" s="58"/>
      <c r="AB207" s="58"/>
      <c r="AC207" s="14"/>
      <c r="AD207" s="14"/>
      <c r="AE207" s="14"/>
      <c r="AF207" s="14"/>
      <c r="AG207" s="14"/>
      <c r="AH207" s="14"/>
      <c r="AI207" s="14"/>
      <c r="AJ207" s="14"/>
      <c r="AK207" s="1"/>
      <c r="AL207" s="1"/>
      <c r="AM207" s="1"/>
      <c r="AN207" s="14"/>
    </row>
    <row r="208" spans="7:40">
      <c r="G208" s="14"/>
      <c r="H208" s="14"/>
      <c r="I208" s="157"/>
      <c r="J208" s="157"/>
      <c r="K208" s="157"/>
      <c r="L208" s="157"/>
      <c r="M208" s="14"/>
      <c r="N208" s="14"/>
      <c r="O208" s="14"/>
      <c r="P208" s="14"/>
      <c r="Q208" s="157"/>
      <c r="R208" s="157"/>
      <c r="S208" s="75"/>
      <c r="T208" s="75"/>
      <c r="U208" s="14"/>
      <c r="V208" s="14"/>
      <c r="W208" s="75"/>
      <c r="X208" s="14"/>
      <c r="Y208" s="14"/>
      <c r="Z208" s="14"/>
      <c r="AA208" s="58"/>
      <c r="AB208" s="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"/>
      <c r="AN208" s="14"/>
    </row>
    <row r="209" spans="7:40">
      <c r="G209" s="14"/>
      <c r="H209" s="14"/>
      <c r="I209" s="157"/>
      <c r="J209" s="157"/>
      <c r="K209" s="157"/>
      <c r="L209" s="157"/>
      <c r="M209" s="14"/>
      <c r="N209" s="14"/>
      <c r="O209" s="14"/>
      <c r="P209" s="14"/>
      <c r="Q209" s="157"/>
      <c r="R209" s="157"/>
      <c r="S209" s="75"/>
      <c r="T209" s="75"/>
      <c r="U209" s="14"/>
      <c r="V209" s="14"/>
      <c r="W209" s="75"/>
      <c r="X209" s="14"/>
      <c r="Y209" s="14"/>
      <c r="Z209" s="14"/>
      <c r="AA209" s="58"/>
      <c r="AB209" s="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"/>
      <c r="AN209" s="14"/>
    </row>
    <row r="210" spans="7:40">
      <c r="G210" s="14"/>
      <c r="H210" s="14"/>
      <c r="I210" s="157"/>
      <c r="J210" s="157"/>
      <c r="K210" s="157"/>
      <c r="L210" s="157"/>
      <c r="M210" s="14"/>
      <c r="N210" s="14"/>
      <c r="O210" s="14"/>
      <c r="P210" s="14"/>
      <c r="Q210" s="157"/>
      <c r="R210" s="157"/>
      <c r="S210" s="75"/>
      <c r="T210" s="75"/>
      <c r="U210" s="14"/>
      <c r="V210" s="14"/>
      <c r="W210" s="75"/>
      <c r="X210" s="14"/>
      <c r="Y210" s="14"/>
      <c r="Z210" s="14"/>
      <c r="AA210" s="58"/>
      <c r="AB210" s="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"/>
      <c r="AN210" s="14"/>
    </row>
    <row r="211" spans="7:40">
      <c r="G211" s="14"/>
      <c r="H211" s="14"/>
      <c r="I211" s="157"/>
      <c r="J211" s="157"/>
      <c r="K211" s="157"/>
      <c r="L211" s="157"/>
      <c r="M211" s="14"/>
      <c r="N211" s="14"/>
      <c r="O211" s="14"/>
      <c r="P211" s="14"/>
      <c r="Q211" s="157"/>
      <c r="R211" s="157"/>
      <c r="S211" s="75"/>
      <c r="T211" s="75"/>
      <c r="U211" s="14"/>
      <c r="V211" s="14"/>
      <c r="W211" s="75"/>
      <c r="X211" s="14"/>
      <c r="Y211" s="14"/>
      <c r="Z211" s="14"/>
      <c r="AA211" s="58"/>
      <c r="AB211" s="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"/>
      <c r="AN211" s="14"/>
    </row>
    <row r="212" spans="7:40">
      <c r="G212" s="14"/>
      <c r="H212" s="14"/>
      <c r="I212" s="157"/>
      <c r="J212" s="157"/>
      <c r="K212" s="157"/>
      <c r="L212" s="157"/>
      <c r="M212" s="14"/>
      <c r="N212" s="14"/>
      <c r="O212" s="14"/>
      <c r="P212" s="14"/>
      <c r="Q212" s="157"/>
      <c r="R212" s="157"/>
      <c r="S212" s="75"/>
      <c r="T212" s="75"/>
      <c r="U212" s="14"/>
      <c r="V212" s="14"/>
      <c r="W212" s="75"/>
      <c r="X212" s="14"/>
      <c r="Y212" s="14"/>
      <c r="Z212" s="14"/>
      <c r="AA212" s="58"/>
      <c r="AB212" s="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"/>
      <c r="AN212" s="14"/>
    </row>
    <row r="213" spans="7:40">
      <c r="G213" s="14"/>
      <c r="H213" s="14"/>
      <c r="I213" s="157"/>
      <c r="J213" s="157"/>
      <c r="K213" s="157"/>
      <c r="L213" s="157"/>
      <c r="M213" s="14"/>
      <c r="N213" s="14"/>
      <c r="O213" s="14"/>
      <c r="P213" s="14"/>
      <c r="Q213" s="157"/>
      <c r="R213" s="157"/>
      <c r="S213" s="75"/>
      <c r="T213" s="75"/>
      <c r="U213" s="14"/>
      <c r="V213" s="14"/>
      <c r="W213" s="75"/>
      <c r="X213" s="14"/>
      <c r="Y213" s="14"/>
      <c r="Z213" s="14"/>
      <c r="AA213" s="58"/>
      <c r="AB213" s="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"/>
      <c r="AN213" s="14"/>
    </row>
    <row r="214" spans="7:40">
      <c r="G214" s="14"/>
      <c r="H214" s="14"/>
      <c r="I214" s="157"/>
      <c r="J214" s="157"/>
      <c r="K214" s="157"/>
      <c r="L214" s="157"/>
      <c r="M214" s="14"/>
      <c r="N214" s="14"/>
      <c r="O214" s="14"/>
      <c r="P214" s="14"/>
      <c r="Q214" s="157"/>
      <c r="R214" s="157"/>
      <c r="S214" s="75"/>
      <c r="T214" s="75"/>
      <c r="U214" s="14"/>
      <c r="V214" s="14"/>
      <c r="W214" s="75"/>
      <c r="X214" s="14"/>
      <c r="Y214" s="14"/>
      <c r="Z214" s="14"/>
      <c r="AA214" s="58"/>
      <c r="AB214" s="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14"/>
      <c r="H215" s="14"/>
      <c r="I215" s="157"/>
      <c r="J215" s="157"/>
      <c r="K215" s="157"/>
      <c r="L215" s="157"/>
      <c r="M215" s="14"/>
      <c r="N215" s="14"/>
      <c r="O215" s="14"/>
      <c r="P215" s="14"/>
      <c r="Q215" s="157"/>
      <c r="R215" s="157"/>
      <c r="S215" s="75"/>
      <c r="T215" s="75"/>
      <c r="U215" s="14"/>
      <c r="V215" s="14"/>
      <c r="W215" s="75"/>
      <c r="X215" s="14"/>
      <c r="Y215" s="14"/>
      <c r="Z215" s="14"/>
      <c r="AA215" s="58"/>
      <c r="AB215" s="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14"/>
      <c r="H216" s="14"/>
      <c r="I216" s="157"/>
      <c r="J216" s="157"/>
      <c r="K216" s="157"/>
      <c r="L216" s="157"/>
      <c r="M216" s="14"/>
      <c r="N216" s="14"/>
      <c r="O216" s="14"/>
      <c r="P216" s="14"/>
      <c r="Q216" s="157"/>
      <c r="R216" s="157"/>
      <c r="S216" s="75"/>
      <c r="T216" s="75"/>
      <c r="U216" s="14"/>
      <c r="V216" s="14"/>
      <c r="W216" s="75"/>
      <c r="X216" s="14"/>
      <c r="Y216" s="14"/>
      <c r="Z216" s="14"/>
      <c r="AA216" s="58"/>
      <c r="AB216" s="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14"/>
      <c r="H217" s="14"/>
      <c r="I217" s="157"/>
      <c r="J217" s="157"/>
      <c r="K217" s="157"/>
      <c r="L217" s="157"/>
      <c r="M217" s="14"/>
      <c r="N217" s="14"/>
      <c r="O217" s="14"/>
      <c r="P217" s="14"/>
      <c r="Q217" s="157"/>
      <c r="R217" s="157"/>
      <c r="S217" s="75"/>
      <c r="T217" s="75"/>
      <c r="U217" s="14"/>
      <c r="V217" s="14"/>
      <c r="W217" s="75"/>
      <c r="X217" s="14"/>
      <c r="Y217" s="14"/>
      <c r="Z217" s="14"/>
      <c r="AA217" s="58"/>
      <c r="AB217" s="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14"/>
      <c r="H218" s="14"/>
      <c r="I218" s="157"/>
      <c r="J218" s="157"/>
      <c r="K218" s="157"/>
      <c r="L218" s="157"/>
      <c r="M218" s="14"/>
      <c r="N218" s="14"/>
      <c r="O218" s="14"/>
      <c r="P218" s="14"/>
      <c r="Q218" s="157"/>
      <c r="R218" s="157"/>
      <c r="S218" s="75"/>
      <c r="T218" s="75"/>
      <c r="U218" s="14"/>
      <c r="V218" s="14"/>
      <c r="W218" s="75"/>
      <c r="X218" s="14"/>
      <c r="Y218" s="14"/>
      <c r="Z218" s="14"/>
      <c r="AA218" s="58"/>
      <c r="AB218" s="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14"/>
      <c r="H219" s="14"/>
      <c r="I219" s="157"/>
      <c r="J219" s="157"/>
      <c r="K219" s="157"/>
      <c r="L219" s="157"/>
      <c r="M219" s="14"/>
      <c r="N219" s="14"/>
      <c r="O219" s="14"/>
      <c r="P219" s="14"/>
      <c r="Q219" s="157"/>
      <c r="R219" s="157"/>
      <c r="S219" s="75"/>
      <c r="T219" s="75"/>
      <c r="U219" s="14"/>
      <c r="V219" s="14"/>
      <c r="W219" s="75"/>
      <c r="X219" s="14"/>
      <c r="Y219" s="14"/>
      <c r="Z219" s="14"/>
      <c r="AA219" s="58"/>
      <c r="AB219" s="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14"/>
      <c r="H220" s="14"/>
      <c r="I220" s="157"/>
      <c r="J220" s="157"/>
      <c r="K220" s="157"/>
      <c r="L220" s="157"/>
      <c r="M220" s="14"/>
      <c r="N220" s="14"/>
      <c r="O220" s="14"/>
      <c r="P220" s="14"/>
      <c r="Q220" s="157"/>
      <c r="R220" s="157"/>
      <c r="S220" s="75"/>
      <c r="T220" s="75"/>
      <c r="U220" s="14"/>
      <c r="V220" s="14"/>
      <c r="W220" s="75"/>
      <c r="X220" s="14"/>
      <c r="Y220" s="14"/>
      <c r="Z220" s="14"/>
      <c r="AA220" s="58"/>
      <c r="AB220" s="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14"/>
      <c r="H221" s="14"/>
      <c r="I221" s="157"/>
      <c r="J221" s="157"/>
      <c r="K221" s="157"/>
      <c r="L221" s="157"/>
      <c r="M221" s="14"/>
      <c r="N221" s="14"/>
      <c r="O221" s="14"/>
      <c r="P221" s="14"/>
      <c r="Q221" s="157"/>
      <c r="R221" s="157"/>
      <c r="S221" s="75"/>
      <c r="T221" s="75"/>
      <c r="U221" s="14"/>
      <c r="V221" s="14"/>
      <c r="W221" s="75"/>
      <c r="X221" s="14"/>
      <c r="Y221" s="14"/>
      <c r="Z221" s="14"/>
      <c r="AA221" s="58"/>
      <c r="AB221" s="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14"/>
      <c r="H222" s="14"/>
      <c r="I222" s="157"/>
      <c r="J222" s="157"/>
      <c r="K222" s="157"/>
      <c r="L222" s="157"/>
      <c r="M222" s="14"/>
      <c r="N222" s="14"/>
      <c r="O222" s="14"/>
      <c r="P222" s="14"/>
      <c r="Q222" s="157"/>
      <c r="R222" s="157"/>
      <c r="S222" s="75"/>
      <c r="T222" s="75"/>
      <c r="U222" s="14"/>
      <c r="V222" s="14"/>
      <c r="W222" s="75"/>
      <c r="X222" s="14"/>
      <c r="Y222" s="14"/>
      <c r="Z222" s="14"/>
      <c r="AA222" s="58"/>
      <c r="AB222" s="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14"/>
      <c r="H223" s="14"/>
      <c r="I223" s="157"/>
      <c r="J223" s="157"/>
      <c r="K223" s="157"/>
      <c r="L223" s="157"/>
      <c r="M223" s="14"/>
      <c r="N223" s="14"/>
      <c r="O223" s="14"/>
      <c r="P223" s="14"/>
      <c r="Q223" s="157"/>
      <c r="R223" s="157"/>
      <c r="S223" s="75"/>
      <c r="T223" s="75"/>
      <c r="U223" s="14"/>
      <c r="V223" s="14"/>
      <c r="W223" s="75"/>
      <c r="X223" s="14"/>
      <c r="Y223" s="14"/>
      <c r="Z223" s="14"/>
      <c r="AA223" s="58"/>
      <c r="AB223" s="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14"/>
      <c r="H224" s="14"/>
      <c r="I224" s="157"/>
      <c r="J224" s="157"/>
      <c r="K224" s="157"/>
      <c r="L224" s="157"/>
      <c r="M224" s="14"/>
      <c r="N224" s="14"/>
      <c r="O224" s="14"/>
      <c r="P224" s="14"/>
      <c r="Q224" s="157"/>
      <c r="R224" s="157"/>
      <c r="S224" s="75"/>
      <c r="T224" s="75"/>
      <c r="U224" s="14"/>
      <c r="V224" s="14"/>
      <c r="W224" s="75"/>
      <c r="X224" s="14"/>
      <c r="Y224" s="14"/>
      <c r="Z224" s="14"/>
      <c r="AA224" s="58"/>
      <c r="AB224" s="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14"/>
      <c r="H225" s="14"/>
      <c r="I225" s="157"/>
      <c r="J225" s="157"/>
      <c r="K225" s="157"/>
      <c r="L225" s="157"/>
      <c r="M225" s="14"/>
      <c r="N225" s="14"/>
      <c r="O225" s="14"/>
      <c r="P225" s="14"/>
      <c r="Q225" s="157"/>
      <c r="R225" s="157"/>
      <c r="S225" s="75"/>
      <c r="T225" s="75"/>
      <c r="U225" s="14"/>
      <c r="V225" s="14"/>
      <c r="W225" s="75"/>
      <c r="X225" s="14"/>
      <c r="Y225" s="14"/>
      <c r="Z225" s="14"/>
      <c r="AA225" s="58"/>
      <c r="AB225" s="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14"/>
      <c r="H226" s="14"/>
      <c r="I226" s="157"/>
      <c r="J226" s="157"/>
      <c r="K226" s="157"/>
      <c r="L226" s="157"/>
      <c r="M226" s="14"/>
      <c r="N226" s="14"/>
      <c r="O226" s="14"/>
      <c r="P226" s="14"/>
      <c r="Q226" s="157"/>
      <c r="R226" s="157"/>
      <c r="S226" s="75"/>
      <c r="T226" s="75"/>
      <c r="U226" s="14"/>
      <c r="V226" s="14"/>
      <c r="W226" s="75"/>
      <c r="X226" s="14"/>
      <c r="Y226" s="14"/>
      <c r="Z226" s="14"/>
      <c r="AA226" s="58"/>
      <c r="AB226" s="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14"/>
      <c r="H227" s="14"/>
      <c r="I227" s="157"/>
      <c r="J227" s="157"/>
      <c r="K227" s="157"/>
      <c r="L227" s="157"/>
      <c r="M227" s="14"/>
      <c r="N227" s="14"/>
      <c r="O227" s="14"/>
      <c r="P227" s="14"/>
      <c r="Q227" s="157"/>
      <c r="R227" s="157"/>
      <c r="S227" s="75"/>
      <c r="T227" s="75"/>
      <c r="U227" s="14"/>
      <c r="V227" s="14"/>
      <c r="W227" s="75"/>
      <c r="X227" s="14"/>
      <c r="Y227" s="14"/>
      <c r="Z227" s="14"/>
      <c r="AA227" s="58"/>
      <c r="AB227" s="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14"/>
      <c r="H228" s="14"/>
      <c r="I228" s="157"/>
      <c r="J228" s="157"/>
      <c r="K228" s="157"/>
      <c r="L228" s="157"/>
      <c r="M228" s="14"/>
      <c r="N228" s="14"/>
      <c r="O228" s="14"/>
      <c r="P228" s="14"/>
      <c r="Q228" s="157"/>
      <c r="R228" s="157"/>
      <c r="S228" s="75"/>
      <c r="T228" s="75"/>
      <c r="U228" s="14"/>
      <c r="V228" s="14"/>
      <c r="W228" s="75"/>
      <c r="X228" s="14"/>
      <c r="Y228" s="14"/>
      <c r="Z228" s="14"/>
      <c r="AA228" s="58"/>
      <c r="AB228" s="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14"/>
      <c r="H229" s="14"/>
      <c r="I229" s="157"/>
      <c r="J229" s="157"/>
      <c r="K229" s="157"/>
      <c r="L229" s="157"/>
      <c r="M229" s="14"/>
      <c r="N229" s="14"/>
      <c r="O229" s="14"/>
      <c r="P229" s="14"/>
      <c r="Q229" s="157"/>
      <c r="R229" s="157"/>
      <c r="S229" s="75"/>
      <c r="T229" s="75"/>
      <c r="U229" s="14"/>
      <c r="V229" s="14"/>
      <c r="W229" s="75"/>
      <c r="X229" s="14"/>
      <c r="Y229" s="14"/>
      <c r="Z229" s="14"/>
      <c r="AA229" s="58"/>
      <c r="AB229" s="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14"/>
      <c r="H230" s="14"/>
      <c r="I230" s="157"/>
      <c r="J230" s="157"/>
      <c r="K230" s="157"/>
      <c r="L230" s="157"/>
      <c r="M230" s="14"/>
      <c r="N230" s="14"/>
      <c r="O230" s="14"/>
      <c r="P230" s="14"/>
      <c r="Q230" s="157"/>
      <c r="R230" s="157"/>
      <c r="S230" s="75"/>
      <c r="T230" s="75"/>
      <c r="U230" s="14"/>
      <c r="V230" s="14"/>
      <c r="W230" s="75"/>
      <c r="X230" s="14"/>
      <c r="Y230" s="14"/>
      <c r="Z230" s="14"/>
      <c r="AA230" s="58"/>
      <c r="AB230" s="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14"/>
      <c r="H231" s="14"/>
      <c r="I231" s="157"/>
      <c r="J231" s="157"/>
      <c r="K231" s="157"/>
      <c r="L231" s="157"/>
      <c r="M231" s="14"/>
      <c r="N231" s="14"/>
      <c r="O231" s="14"/>
      <c r="P231" s="14"/>
      <c r="Q231" s="157"/>
      <c r="R231" s="157"/>
      <c r="S231" s="75"/>
      <c r="T231" s="75"/>
      <c r="U231" s="14"/>
      <c r="V231" s="14"/>
      <c r="W231" s="75"/>
      <c r="X231" s="14"/>
      <c r="Y231" s="14"/>
      <c r="Z231" s="14"/>
      <c r="AA231" s="58"/>
      <c r="AB231" s="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14"/>
      <c r="H232" s="14"/>
      <c r="I232" s="157"/>
      <c r="J232" s="157"/>
      <c r="K232" s="157"/>
      <c r="L232" s="157"/>
      <c r="M232" s="14"/>
      <c r="N232" s="14"/>
      <c r="O232" s="14"/>
      <c r="P232" s="14"/>
      <c r="Q232" s="157"/>
      <c r="R232" s="157"/>
      <c r="S232" s="75"/>
      <c r="T232" s="75"/>
      <c r="U232" s="14"/>
      <c r="V232" s="14"/>
      <c r="W232" s="75"/>
      <c r="X232" s="14"/>
      <c r="Y232" s="14"/>
      <c r="Z232" s="14"/>
      <c r="AA232" s="58"/>
      <c r="AB232" s="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14"/>
      <c r="H233" s="14"/>
      <c r="I233" s="157"/>
      <c r="J233" s="157"/>
      <c r="K233" s="157"/>
      <c r="L233" s="157"/>
      <c r="M233" s="14"/>
      <c r="N233" s="14"/>
      <c r="O233" s="14"/>
      <c r="P233" s="14"/>
      <c r="Q233" s="157"/>
      <c r="R233" s="157"/>
      <c r="S233" s="75"/>
      <c r="T233" s="75"/>
      <c r="U233" s="14"/>
      <c r="V233" s="14"/>
      <c r="W233" s="75"/>
      <c r="X233" s="14"/>
      <c r="Y233" s="14"/>
      <c r="Z233" s="14"/>
      <c r="AA233" s="58"/>
      <c r="AB233" s="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14"/>
      <c r="H234" s="14"/>
      <c r="I234" s="157"/>
      <c r="J234" s="157"/>
      <c r="K234" s="157"/>
      <c r="L234" s="157"/>
      <c r="M234" s="14"/>
      <c r="N234" s="14"/>
      <c r="O234" s="14"/>
      <c r="P234" s="14"/>
      <c r="Q234" s="157"/>
      <c r="R234" s="157"/>
      <c r="S234" s="75"/>
      <c r="T234" s="75"/>
      <c r="U234" s="14"/>
      <c r="V234" s="14"/>
      <c r="W234" s="75"/>
      <c r="X234" s="14"/>
      <c r="Y234" s="14"/>
      <c r="Z234" s="14"/>
      <c r="AA234" s="58"/>
      <c r="AB234" s="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14"/>
      <c r="H235" s="14"/>
      <c r="I235" s="157"/>
      <c r="J235" s="157"/>
      <c r="K235" s="157"/>
      <c r="L235" s="157"/>
      <c r="M235" s="14"/>
      <c r="N235" s="14"/>
      <c r="O235" s="14"/>
      <c r="P235" s="14"/>
      <c r="Q235" s="157"/>
      <c r="R235" s="157"/>
      <c r="S235" s="75"/>
      <c r="T235" s="75"/>
      <c r="U235" s="14"/>
      <c r="V235" s="14"/>
      <c r="W235" s="75"/>
      <c r="X235" s="14"/>
      <c r="Y235" s="14"/>
      <c r="Z235" s="14"/>
      <c r="AA235" s="58"/>
      <c r="AB235" s="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14"/>
      <c r="H236" s="14"/>
      <c r="I236" s="157"/>
      <c r="J236" s="157"/>
      <c r="K236" s="157"/>
      <c r="L236" s="157"/>
      <c r="M236" s="14"/>
      <c r="N236" s="14"/>
      <c r="O236" s="14"/>
      <c r="P236" s="14"/>
      <c r="Q236" s="157"/>
      <c r="R236" s="157"/>
      <c r="S236" s="75"/>
      <c r="T236" s="75"/>
      <c r="U236" s="14"/>
      <c r="V236" s="14"/>
      <c r="W236" s="75"/>
      <c r="X236" s="14"/>
      <c r="Y236" s="14"/>
      <c r="Z236" s="14"/>
      <c r="AA236" s="58"/>
      <c r="AB236" s="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14"/>
      <c r="H237" s="14"/>
      <c r="I237" s="157"/>
      <c r="J237" s="157"/>
      <c r="K237" s="157"/>
      <c r="L237" s="157"/>
      <c r="M237" s="14"/>
      <c r="N237" s="14"/>
      <c r="O237" s="14"/>
      <c r="P237" s="14"/>
      <c r="Q237" s="157"/>
      <c r="R237" s="157"/>
      <c r="S237" s="75"/>
      <c r="T237" s="75"/>
      <c r="U237" s="14"/>
      <c r="V237" s="14"/>
      <c r="W237" s="75"/>
      <c r="X237" s="14"/>
      <c r="Y237" s="14"/>
      <c r="Z237" s="14"/>
      <c r="AA237" s="58"/>
      <c r="AB237" s="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14"/>
      <c r="H238" s="14"/>
      <c r="I238" s="157"/>
      <c r="J238" s="157"/>
      <c r="K238" s="157"/>
      <c r="L238" s="157"/>
      <c r="M238" s="14"/>
      <c r="N238" s="14"/>
      <c r="O238" s="14"/>
      <c r="P238" s="14"/>
      <c r="Q238" s="157"/>
      <c r="R238" s="157"/>
      <c r="S238" s="75"/>
      <c r="T238" s="75"/>
      <c r="U238" s="14"/>
      <c r="V238" s="14"/>
      <c r="W238" s="75"/>
      <c r="X238" s="14"/>
      <c r="Y238" s="14"/>
      <c r="Z238" s="14"/>
      <c r="AA238" s="58"/>
      <c r="AB238" s="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14"/>
      <c r="H239" s="14"/>
      <c r="I239" s="157"/>
      <c r="J239" s="157"/>
      <c r="K239" s="157"/>
      <c r="L239" s="157"/>
      <c r="M239" s="14"/>
      <c r="N239" s="14"/>
      <c r="O239" s="14"/>
      <c r="P239" s="14"/>
      <c r="Q239" s="157"/>
      <c r="R239" s="157"/>
      <c r="S239" s="75"/>
      <c r="T239" s="75"/>
      <c r="U239" s="14"/>
      <c r="V239" s="14"/>
      <c r="W239" s="75"/>
      <c r="X239" s="14"/>
      <c r="Y239" s="14"/>
      <c r="Z239" s="14"/>
      <c r="AA239" s="58"/>
      <c r="AB239" s="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14"/>
      <c r="H240" s="14"/>
      <c r="I240" s="157"/>
      <c r="J240" s="157"/>
      <c r="K240" s="157"/>
      <c r="L240" s="157"/>
      <c r="M240" s="14"/>
      <c r="N240" s="14"/>
      <c r="O240" s="14"/>
      <c r="P240" s="14"/>
      <c r="Q240" s="157"/>
      <c r="R240" s="157"/>
      <c r="S240" s="75"/>
      <c r="T240" s="75"/>
      <c r="U240" s="14"/>
      <c r="V240" s="14"/>
      <c r="W240" s="75"/>
      <c r="X240" s="14"/>
      <c r="Y240" s="14"/>
      <c r="Z240" s="14"/>
      <c r="AA240" s="58"/>
      <c r="AB240" s="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14"/>
      <c r="H241" s="14"/>
      <c r="I241" s="157"/>
      <c r="J241" s="157"/>
      <c r="K241" s="157"/>
      <c r="L241" s="157"/>
      <c r="M241" s="14"/>
      <c r="N241" s="14"/>
      <c r="O241" s="14"/>
      <c r="P241" s="14"/>
      <c r="Q241" s="157"/>
      <c r="R241" s="157"/>
      <c r="S241" s="75"/>
      <c r="T241" s="75"/>
      <c r="U241" s="14"/>
      <c r="V241" s="14"/>
      <c r="W241" s="75"/>
      <c r="X241" s="14"/>
      <c r="Y241" s="14"/>
      <c r="Z241" s="14"/>
      <c r="AA241" s="58"/>
      <c r="AB241" s="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14"/>
      <c r="H242" s="14"/>
      <c r="I242" s="157"/>
      <c r="J242" s="157"/>
      <c r="K242" s="157"/>
      <c r="L242" s="157"/>
      <c r="M242" s="14"/>
      <c r="N242" s="14"/>
      <c r="O242" s="14"/>
      <c r="P242" s="14"/>
      <c r="Q242" s="157"/>
      <c r="R242" s="157"/>
      <c r="S242" s="75"/>
      <c r="T242" s="75"/>
      <c r="U242" s="14"/>
      <c r="V242" s="14"/>
      <c r="W242" s="75"/>
      <c r="X242" s="14"/>
      <c r="Y242" s="14"/>
      <c r="Z242" s="14"/>
      <c r="AA242" s="58"/>
      <c r="AB242" s="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14"/>
      <c r="H243" s="14"/>
      <c r="I243" s="157"/>
      <c r="J243" s="157"/>
      <c r="K243" s="157"/>
      <c r="L243" s="157"/>
      <c r="M243" s="14"/>
      <c r="N243" s="14"/>
      <c r="O243" s="14"/>
      <c r="P243" s="14"/>
      <c r="Q243" s="157"/>
      <c r="R243" s="157"/>
      <c r="S243" s="75"/>
      <c r="T243" s="75"/>
      <c r="U243" s="14"/>
      <c r="V243" s="14"/>
      <c r="W243" s="75"/>
      <c r="X243" s="14"/>
      <c r="Y243" s="14"/>
      <c r="Z243" s="14"/>
      <c r="AA243" s="58"/>
      <c r="AB243" s="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14"/>
      <c r="H244" s="14"/>
      <c r="I244" s="157"/>
      <c r="J244" s="157"/>
      <c r="K244" s="157"/>
      <c r="L244" s="157"/>
      <c r="M244" s="14"/>
      <c r="N244" s="14"/>
      <c r="O244" s="14"/>
      <c r="P244" s="14"/>
      <c r="Q244" s="157"/>
      <c r="R244" s="157"/>
      <c r="S244" s="75"/>
      <c r="T244" s="75"/>
      <c r="U244" s="14"/>
      <c r="V244" s="14"/>
      <c r="W244" s="75"/>
      <c r="X244" s="14"/>
      <c r="Y244" s="14"/>
      <c r="Z244" s="14"/>
      <c r="AA244" s="58"/>
      <c r="AB244" s="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14"/>
      <c r="H245" s="14"/>
      <c r="I245" s="157"/>
      <c r="J245" s="157"/>
      <c r="K245" s="157"/>
      <c r="L245" s="157"/>
      <c r="M245" s="14"/>
      <c r="N245" s="14"/>
      <c r="O245" s="14"/>
      <c r="P245" s="14"/>
      <c r="Q245" s="157"/>
      <c r="R245" s="157"/>
      <c r="S245" s="75"/>
      <c r="T245" s="75"/>
      <c r="U245" s="14"/>
      <c r="V245" s="14"/>
      <c r="W245" s="75"/>
      <c r="X245" s="14"/>
      <c r="Y245" s="14"/>
      <c r="Z245" s="14"/>
      <c r="AA245" s="58"/>
      <c r="AB245" s="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14"/>
      <c r="H246" s="14"/>
      <c r="I246" s="157"/>
      <c r="J246" s="157"/>
      <c r="K246" s="157"/>
      <c r="L246" s="157"/>
      <c r="M246" s="14"/>
      <c r="N246" s="14"/>
      <c r="O246" s="14"/>
      <c r="P246" s="14"/>
      <c r="Q246" s="157"/>
      <c r="R246" s="157"/>
      <c r="S246" s="75"/>
      <c r="T246" s="75"/>
      <c r="U246" s="14"/>
      <c r="V246" s="14"/>
      <c r="W246" s="75"/>
      <c r="X246" s="14"/>
      <c r="Y246" s="14"/>
      <c r="Z246" s="14"/>
      <c r="AA246" s="58"/>
      <c r="AB246" s="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14"/>
      <c r="H247" s="14"/>
      <c r="I247" s="157"/>
      <c r="J247" s="157"/>
      <c r="K247" s="157"/>
      <c r="L247" s="157"/>
      <c r="M247" s="14"/>
      <c r="N247" s="14"/>
      <c r="O247" s="14"/>
      <c r="P247" s="14"/>
      <c r="Q247" s="157"/>
      <c r="R247" s="157"/>
      <c r="S247" s="75"/>
      <c r="T247" s="75"/>
      <c r="U247" s="14"/>
      <c r="V247" s="14"/>
      <c r="W247" s="75"/>
      <c r="X247" s="14"/>
      <c r="Y247" s="14"/>
      <c r="Z247" s="14"/>
      <c r="AA247" s="58"/>
      <c r="AB247" s="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14"/>
      <c r="H248" s="14"/>
      <c r="I248" s="157"/>
      <c r="J248" s="157"/>
      <c r="K248" s="157"/>
      <c r="L248" s="157"/>
      <c r="M248" s="14"/>
      <c r="N248" s="14"/>
      <c r="O248" s="14"/>
      <c r="P248" s="14"/>
      <c r="Q248" s="157"/>
      <c r="R248" s="157"/>
      <c r="S248" s="75"/>
      <c r="T248" s="75"/>
      <c r="U248" s="14"/>
      <c r="V248" s="14"/>
      <c r="W248" s="75"/>
      <c r="X248" s="14"/>
      <c r="Y248" s="14"/>
      <c r="Z248" s="14"/>
      <c r="AA248" s="58"/>
      <c r="AB248" s="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14"/>
      <c r="H249" s="14"/>
      <c r="I249" s="157"/>
      <c r="J249" s="157"/>
      <c r="K249" s="157"/>
      <c r="L249" s="157"/>
      <c r="M249" s="14"/>
      <c r="N249" s="14"/>
      <c r="O249" s="14"/>
      <c r="P249" s="14"/>
      <c r="Q249" s="157"/>
      <c r="R249" s="157"/>
      <c r="S249" s="75"/>
      <c r="T249" s="75"/>
      <c r="U249" s="14"/>
      <c r="V249" s="14"/>
      <c r="W249" s="75"/>
      <c r="X249" s="14"/>
      <c r="Y249" s="14"/>
      <c r="Z249" s="14"/>
      <c r="AA249" s="58"/>
      <c r="AB249" s="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14"/>
      <c r="H250" s="14"/>
      <c r="I250" s="157"/>
      <c r="J250" s="157"/>
      <c r="K250" s="157"/>
      <c r="L250" s="157"/>
      <c r="M250" s="14"/>
      <c r="N250" s="14"/>
      <c r="O250" s="14"/>
      <c r="P250" s="14"/>
      <c r="Q250" s="157"/>
      <c r="R250" s="157"/>
      <c r="S250" s="75"/>
      <c r="T250" s="75"/>
      <c r="U250" s="14"/>
      <c r="V250" s="14"/>
      <c r="W250" s="75"/>
      <c r="X250" s="14"/>
      <c r="Y250" s="14"/>
      <c r="Z250" s="14"/>
      <c r="AA250" s="58"/>
      <c r="AB250" s="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14"/>
      <c r="H251" s="14"/>
      <c r="I251" s="157"/>
      <c r="J251" s="157"/>
      <c r="K251" s="157"/>
      <c r="L251" s="157"/>
      <c r="M251" s="14"/>
      <c r="N251" s="14"/>
      <c r="O251" s="14"/>
      <c r="P251" s="14"/>
      <c r="Q251" s="157"/>
      <c r="R251" s="157"/>
      <c r="S251" s="75"/>
      <c r="T251" s="75"/>
      <c r="U251" s="14"/>
      <c r="V251" s="14"/>
      <c r="W251" s="75"/>
      <c r="X251" s="14"/>
      <c r="Y251" s="14"/>
      <c r="Z251" s="14"/>
      <c r="AA251" s="58"/>
      <c r="AB251" s="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14"/>
      <c r="H252" s="14"/>
      <c r="I252" s="157"/>
      <c r="J252" s="157"/>
      <c r="K252" s="157"/>
      <c r="L252" s="157"/>
      <c r="M252" s="14"/>
      <c r="N252" s="14"/>
      <c r="O252" s="14"/>
      <c r="P252" s="14"/>
      <c r="Q252" s="157"/>
      <c r="R252" s="157"/>
      <c r="S252" s="75"/>
      <c r="T252" s="75"/>
      <c r="U252" s="14"/>
      <c r="V252" s="14"/>
      <c r="W252" s="75"/>
      <c r="X252" s="14"/>
      <c r="Y252" s="14"/>
      <c r="Z252" s="14"/>
      <c r="AA252" s="58"/>
      <c r="AB252" s="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14"/>
      <c r="H253" s="14"/>
      <c r="I253" s="157"/>
      <c r="J253" s="157"/>
      <c r="K253" s="157"/>
      <c r="L253" s="157"/>
      <c r="M253" s="14"/>
      <c r="N253" s="14"/>
      <c r="O253" s="14"/>
      <c r="P253" s="14"/>
      <c r="Q253" s="157"/>
      <c r="R253" s="157"/>
      <c r="S253" s="75"/>
      <c r="T253" s="75"/>
      <c r="U253" s="14"/>
      <c r="V253" s="14"/>
      <c r="W253" s="75"/>
      <c r="X253" s="14"/>
      <c r="Y253" s="14"/>
      <c r="Z253" s="14"/>
      <c r="AA253" s="58"/>
      <c r="AB253" s="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14"/>
      <c r="H254" s="14"/>
      <c r="I254" s="157"/>
      <c r="J254" s="157"/>
      <c r="K254" s="157"/>
      <c r="L254" s="157"/>
      <c r="M254" s="14"/>
      <c r="N254" s="14"/>
      <c r="O254" s="14"/>
      <c r="P254" s="14"/>
      <c r="Q254" s="157"/>
      <c r="R254" s="157"/>
      <c r="S254" s="75"/>
      <c r="T254" s="75"/>
      <c r="U254" s="14"/>
      <c r="V254" s="14"/>
      <c r="W254" s="75"/>
      <c r="X254" s="14"/>
      <c r="Y254" s="14"/>
      <c r="Z254" s="14"/>
      <c r="AA254" s="58"/>
      <c r="AB254" s="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14"/>
      <c r="H255" s="14"/>
      <c r="I255" s="157"/>
      <c r="J255" s="157"/>
      <c r="K255" s="157"/>
      <c r="L255" s="157"/>
      <c r="M255" s="14"/>
      <c r="N255" s="14"/>
      <c r="O255" s="14"/>
      <c r="P255" s="14"/>
      <c r="Q255" s="157"/>
      <c r="R255" s="157"/>
      <c r="S255" s="75"/>
      <c r="T255" s="75"/>
      <c r="U255" s="14"/>
      <c r="V255" s="14"/>
      <c r="W255" s="75"/>
      <c r="X255" s="14"/>
      <c r="Y255" s="14"/>
      <c r="Z255" s="14"/>
      <c r="AA255" s="58"/>
      <c r="AB255" s="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14"/>
      <c r="H256" s="14"/>
      <c r="I256" s="157"/>
      <c r="J256" s="157"/>
      <c r="K256" s="157"/>
      <c r="L256" s="157"/>
      <c r="M256" s="14"/>
      <c r="N256" s="14"/>
      <c r="O256" s="14"/>
      <c r="P256" s="14"/>
      <c r="Q256" s="157"/>
      <c r="R256" s="157"/>
      <c r="S256" s="75"/>
      <c r="T256" s="75"/>
      <c r="U256" s="14"/>
      <c r="V256" s="14"/>
      <c r="W256" s="75"/>
      <c r="X256" s="14"/>
      <c r="Y256" s="14"/>
      <c r="Z256" s="14"/>
      <c r="AA256" s="58"/>
      <c r="AB256" s="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14"/>
      <c r="H257" s="14"/>
      <c r="I257" s="157"/>
      <c r="J257" s="157"/>
      <c r="K257" s="157"/>
      <c r="L257" s="157"/>
      <c r="M257" s="14"/>
      <c r="N257" s="14"/>
      <c r="O257" s="14"/>
      <c r="P257" s="14"/>
      <c r="Q257" s="157"/>
      <c r="R257" s="157"/>
      <c r="S257" s="75"/>
      <c r="T257" s="75"/>
      <c r="U257" s="14"/>
      <c r="V257" s="14"/>
      <c r="W257" s="75"/>
      <c r="X257" s="14"/>
      <c r="Y257" s="14"/>
      <c r="Z257" s="14"/>
      <c r="AA257" s="58"/>
      <c r="AB257" s="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14"/>
      <c r="H258" s="14"/>
      <c r="I258" s="157"/>
      <c r="J258" s="157"/>
      <c r="K258" s="157"/>
      <c r="L258" s="157"/>
      <c r="M258" s="14"/>
      <c r="N258" s="14"/>
      <c r="O258" s="14"/>
      <c r="P258" s="14"/>
      <c r="Q258" s="157"/>
      <c r="R258" s="157"/>
      <c r="S258" s="75"/>
      <c r="T258" s="75"/>
      <c r="U258" s="14"/>
      <c r="V258" s="14"/>
      <c r="W258" s="75"/>
      <c r="X258" s="14"/>
      <c r="Y258" s="14"/>
      <c r="Z258" s="14"/>
      <c r="AA258" s="58"/>
      <c r="AB258" s="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14"/>
      <c r="H259" s="14"/>
      <c r="I259" s="157"/>
      <c r="J259" s="157"/>
      <c r="K259" s="157"/>
      <c r="L259" s="157"/>
      <c r="M259" s="14"/>
      <c r="N259" s="14"/>
      <c r="O259" s="14"/>
      <c r="P259" s="14"/>
      <c r="Q259" s="157"/>
      <c r="R259" s="157"/>
      <c r="S259" s="75"/>
      <c r="T259" s="75"/>
      <c r="U259" s="14"/>
      <c r="V259" s="14"/>
      <c r="W259" s="75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14"/>
      <c r="H260" s="14"/>
      <c r="I260" s="157"/>
      <c r="J260" s="157"/>
      <c r="K260" s="157"/>
      <c r="L260" s="157"/>
      <c r="M260" s="14"/>
      <c r="N260" s="14"/>
      <c r="O260" s="14"/>
      <c r="P260" s="14"/>
      <c r="Q260" s="157"/>
      <c r="R260" s="157"/>
      <c r="S260" s="75"/>
      <c r="T260" s="75"/>
      <c r="U260" s="14"/>
      <c r="V260" s="14"/>
      <c r="W260" s="75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14"/>
      <c r="H261" s="14"/>
      <c r="I261" s="157"/>
      <c r="J261" s="157"/>
      <c r="K261" s="157"/>
      <c r="L261" s="157"/>
      <c r="M261" s="14"/>
      <c r="N261" s="14"/>
      <c r="O261" s="14"/>
      <c r="P261" s="14"/>
      <c r="Q261" s="157"/>
      <c r="R261" s="157"/>
      <c r="S261" s="75"/>
      <c r="T261" s="75"/>
      <c r="U261" s="14"/>
      <c r="V261" s="14"/>
      <c r="W261" s="75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14"/>
      <c r="H262" s="14"/>
      <c r="I262" s="157"/>
      <c r="J262" s="157"/>
      <c r="K262" s="157"/>
      <c r="L262" s="157"/>
      <c r="M262" s="31"/>
      <c r="N262" s="31"/>
      <c r="O262" s="31"/>
      <c r="P262" s="31"/>
      <c r="Q262" s="158"/>
      <c r="R262" s="158"/>
      <c r="S262" s="76"/>
      <c r="T262" s="76"/>
      <c r="U262" s="31"/>
      <c r="V262" s="31"/>
      <c r="W262" s="76"/>
      <c r="X262" s="31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14"/>
      <c r="H263" s="14"/>
      <c r="I263" s="157"/>
      <c r="J263" s="157"/>
      <c r="K263" s="157"/>
      <c r="L263" s="158"/>
      <c r="M263" s="35"/>
      <c r="N263" s="35"/>
      <c r="O263" s="35"/>
      <c r="P263" s="35"/>
      <c r="Q263" s="159"/>
      <c r="R263" s="159"/>
      <c r="S263" s="77"/>
      <c r="T263" s="77"/>
      <c r="U263" s="35"/>
      <c r="V263" s="35"/>
      <c r="W263" s="77"/>
      <c r="X263" s="35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14"/>
      <c r="H264" s="14"/>
      <c r="I264" s="157"/>
      <c r="J264" s="157"/>
      <c r="K264" s="157"/>
      <c r="L264" s="159"/>
      <c r="M264" s="35"/>
      <c r="N264" s="35"/>
      <c r="O264" s="35"/>
      <c r="P264" s="35"/>
      <c r="Q264" s="159"/>
      <c r="R264" s="159"/>
      <c r="S264" s="77"/>
      <c r="T264" s="77"/>
      <c r="U264" s="35"/>
      <c r="V264" s="35"/>
      <c r="W264" s="77"/>
      <c r="X264" s="35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14"/>
      <c r="H265" s="14"/>
      <c r="I265" s="157"/>
      <c r="J265" s="157"/>
      <c r="K265" s="157"/>
      <c r="L265" s="159"/>
      <c r="M265" s="35"/>
      <c r="N265" s="35"/>
      <c r="O265" s="35"/>
      <c r="P265" s="35"/>
      <c r="Q265" s="159"/>
      <c r="R265" s="159"/>
      <c r="S265" s="77"/>
      <c r="T265" s="77"/>
      <c r="U265" s="35"/>
      <c r="V265" s="35"/>
      <c r="W265" s="77"/>
      <c r="X265" s="35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14"/>
      <c r="H266" s="14"/>
      <c r="I266" s="157"/>
      <c r="J266" s="157"/>
      <c r="K266" s="157"/>
      <c r="L266" s="159"/>
      <c r="M266" s="35"/>
      <c r="N266" s="35"/>
      <c r="O266" s="35"/>
      <c r="P266" s="35"/>
      <c r="Q266" s="159"/>
      <c r="R266" s="159"/>
      <c r="S266" s="77"/>
      <c r="T266" s="77"/>
      <c r="U266" s="35"/>
      <c r="V266" s="35"/>
      <c r="W266" s="77"/>
      <c r="X266" s="35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14"/>
      <c r="H267" s="14"/>
      <c r="I267" s="157"/>
      <c r="J267" s="157"/>
      <c r="K267" s="157"/>
      <c r="L267" s="159"/>
      <c r="M267" s="35"/>
      <c r="N267" s="35"/>
      <c r="O267" s="35"/>
      <c r="P267" s="35"/>
      <c r="Q267" s="159"/>
      <c r="R267" s="159"/>
      <c r="S267" s="77"/>
      <c r="T267" s="77"/>
      <c r="U267" s="35"/>
      <c r="V267" s="35"/>
      <c r="W267" s="77"/>
      <c r="X267" s="35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14"/>
      <c r="H268" s="14"/>
      <c r="I268" s="157"/>
      <c r="J268" s="157"/>
      <c r="K268" s="157"/>
      <c r="L268" s="159"/>
      <c r="M268" s="35"/>
      <c r="N268" s="35"/>
      <c r="O268" s="35"/>
      <c r="P268" s="35"/>
      <c r="Q268" s="159"/>
      <c r="R268" s="159"/>
      <c r="S268" s="77"/>
      <c r="T268" s="77"/>
      <c r="U268" s="35"/>
      <c r="V268" s="35"/>
      <c r="W268" s="77"/>
      <c r="X268" s="35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14"/>
      <c r="H269" s="14"/>
      <c r="I269" s="157"/>
      <c r="J269" s="157"/>
      <c r="K269" s="157"/>
      <c r="L269" s="159"/>
      <c r="M269" s="35"/>
      <c r="N269" s="35"/>
      <c r="O269" s="35"/>
      <c r="P269" s="35"/>
      <c r="Q269" s="159"/>
      <c r="R269" s="159"/>
      <c r="S269" s="77"/>
      <c r="T269" s="77"/>
      <c r="U269" s="35"/>
      <c r="V269" s="35"/>
      <c r="W269" s="77"/>
      <c r="X269" s="35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14"/>
      <c r="H270" s="14"/>
      <c r="I270" s="157"/>
      <c r="J270" s="157"/>
      <c r="K270" s="157"/>
      <c r="L270" s="159"/>
      <c r="M270" s="35"/>
      <c r="N270" s="35"/>
      <c r="O270" s="35"/>
      <c r="P270" s="35"/>
      <c r="Q270" s="159"/>
      <c r="R270" s="159"/>
      <c r="S270" s="77"/>
      <c r="T270" s="77"/>
      <c r="U270" s="35"/>
      <c r="V270" s="35"/>
      <c r="W270" s="77"/>
      <c r="X270" s="35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14"/>
      <c r="H271" s="14"/>
      <c r="I271" s="157"/>
      <c r="J271" s="157"/>
      <c r="K271" s="157"/>
      <c r="L271" s="159"/>
      <c r="M271" s="35"/>
      <c r="N271" s="35"/>
      <c r="O271" s="35"/>
      <c r="P271" s="35"/>
      <c r="Q271" s="159"/>
      <c r="R271" s="159"/>
      <c r="S271" s="77"/>
      <c r="T271" s="77"/>
      <c r="U271" s="35"/>
      <c r="V271" s="35"/>
      <c r="W271" s="77"/>
      <c r="X271" s="35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14"/>
      <c r="H272" s="14"/>
      <c r="I272" s="157"/>
      <c r="J272" s="157"/>
      <c r="K272" s="157"/>
      <c r="L272" s="159"/>
      <c r="M272" s="35"/>
      <c r="N272" s="35"/>
      <c r="O272" s="35"/>
      <c r="P272" s="35"/>
      <c r="Q272" s="159"/>
      <c r="R272" s="159"/>
      <c r="S272" s="77"/>
      <c r="T272" s="77"/>
      <c r="U272" s="35"/>
      <c r="V272" s="35"/>
      <c r="W272" s="77"/>
      <c r="X272" s="35"/>
      <c r="Y272" s="31"/>
      <c r="Z272" s="31"/>
      <c r="AA272" s="31"/>
      <c r="AK272" s="14"/>
      <c r="AL272" s="14"/>
      <c r="AM272" s="14"/>
      <c r="AN272" s="14"/>
    </row>
    <row r="273" spans="1:40">
      <c r="G273" s="14"/>
      <c r="H273" s="14"/>
      <c r="I273" s="157"/>
      <c r="J273" s="157"/>
      <c r="K273" s="157"/>
      <c r="L273" s="159"/>
      <c r="M273" s="35"/>
      <c r="N273" s="35"/>
      <c r="O273" s="35"/>
      <c r="P273" s="35"/>
      <c r="Q273" s="159"/>
      <c r="R273" s="159"/>
      <c r="S273" s="77"/>
      <c r="T273" s="77"/>
      <c r="U273" s="35"/>
      <c r="V273" s="35"/>
      <c r="W273" s="77"/>
      <c r="X273" s="35"/>
      <c r="Y273" s="35"/>
      <c r="Z273" s="35"/>
      <c r="AA273" s="35"/>
      <c r="AK273" s="14"/>
      <c r="AL273" s="14"/>
      <c r="AM273" s="14"/>
      <c r="AN273" s="14"/>
    </row>
    <row r="274" spans="1:40">
      <c r="B274" s="31"/>
      <c r="C274" s="31"/>
      <c r="D274" s="31"/>
      <c r="E274" s="31"/>
      <c r="F274" s="31"/>
      <c r="G274" s="31"/>
      <c r="H274" s="31"/>
      <c r="I274" s="158"/>
      <c r="J274" s="158"/>
      <c r="K274" s="158"/>
      <c r="L274" s="159"/>
      <c r="M274" s="35"/>
      <c r="N274" s="35"/>
      <c r="O274" s="35"/>
      <c r="P274" s="35"/>
      <c r="Q274" s="159"/>
      <c r="R274" s="159"/>
      <c r="S274" s="77"/>
      <c r="T274" s="77"/>
      <c r="U274" s="35"/>
      <c r="V274" s="35"/>
      <c r="W274" s="77"/>
      <c r="X274" s="35"/>
      <c r="Y274" s="35"/>
      <c r="Z274" s="35"/>
      <c r="AA274" s="35"/>
      <c r="AK274" s="14"/>
      <c r="AL274" s="14"/>
      <c r="AM274" s="14"/>
      <c r="AN274" s="14"/>
    </row>
    <row r="275" spans="1:40">
      <c r="B275" s="35"/>
      <c r="C275" s="35"/>
      <c r="D275" s="35"/>
      <c r="E275" s="35"/>
      <c r="F275" s="35"/>
      <c r="G275" s="35"/>
      <c r="H275" s="35"/>
      <c r="I275" s="159"/>
      <c r="J275" s="159"/>
      <c r="K275" s="159"/>
      <c r="L275" s="159"/>
      <c r="M275" s="35"/>
      <c r="N275" s="35"/>
      <c r="O275" s="35"/>
      <c r="P275" s="35"/>
      <c r="Q275" s="159"/>
      <c r="R275" s="159"/>
      <c r="S275" s="77"/>
      <c r="T275" s="77"/>
      <c r="U275" s="35"/>
      <c r="V275" s="35"/>
      <c r="W275" s="77"/>
      <c r="X275" s="35"/>
      <c r="Y275" s="35"/>
      <c r="Z275" s="35"/>
      <c r="AA275" s="35"/>
      <c r="AK275" s="14"/>
      <c r="AL275" s="14"/>
      <c r="AM275" s="14"/>
      <c r="AN275" s="14"/>
    </row>
    <row r="276" spans="1:40">
      <c r="B276" s="35"/>
      <c r="C276" s="35"/>
      <c r="D276" s="35"/>
      <c r="E276" s="35"/>
      <c r="F276" s="35"/>
      <c r="G276" s="35"/>
      <c r="H276" s="35"/>
      <c r="I276" s="159"/>
      <c r="J276" s="159"/>
      <c r="K276" s="159"/>
      <c r="L276" s="159"/>
      <c r="M276" s="35"/>
      <c r="N276" s="35"/>
      <c r="O276" s="35"/>
      <c r="P276" s="35"/>
      <c r="Q276" s="159"/>
      <c r="R276" s="159"/>
      <c r="S276" s="77"/>
      <c r="T276" s="77"/>
      <c r="U276" s="35"/>
      <c r="V276" s="35"/>
      <c r="W276" s="77"/>
      <c r="X276" s="35"/>
      <c r="Y276" s="35"/>
      <c r="Z276" s="35"/>
      <c r="AA276" s="35"/>
      <c r="AK276" s="14"/>
      <c r="AL276" s="14"/>
      <c r="AM276" s="14"/>
      <c r="AN276" s="14"/>
    </row>
    <row r="277" spans="1:40">
      <c r="B277" s="35"/>
      <c r="C277" s="35"/>
      <c r="D277" s="35"/>
      <c r="E277" s="35"/>
      <c r="F277" s="35"/>
      <c r="G277" s="35"/>
      <c r="H277" s="35"/>
      <c r="I277" s="159"/>
      <c r="J277" s="159"/>
      <c r="K277" s="159"/>
      <c r="L277" s="159"/>
      <c r="M277" s="35"/>
      <c r="N277" s="35"/>
      <c r="O277" s="35"/>
      <c r="P277" s="35"/>
      <c r="Q277" s="159"/>
      <c r="R277" s="159"/>
      <c r="S277" s="77"/>
      <c r="T277" s="77"/>
      <c r="U277" s="35"/>
      <c r="V277" s="35"/>
      <c r="W277" s="77"/>
      <c r="X277" s="35"/>
      <c r="Y277" s="35"/>
      <c r="Z277" s="35"/>
      <c r="AA277" s="35"/>
      <c r="AK277" s="14"/>
      <c r="AL277" s="14"/>
      <c r="AM277" s="14"/>
      <c r="AN277" s="14"/>
    </row>
    <row r="278" spans="1:40">
      <c r="B278" s="35"/>
      <c r="C278" s="35"/>
      <c r="D278" s="35"/>
      <c r="E278" s="35"/>
      <c r="F278" s="35"/>
      <c r="G278" s="35"/>
      <c r="H278" s="35"/>
      <c r="I278" s="159"/>
      <c r="J278" s="159"/>
      <c r="K278" s="159"/>
      <c r="L278" s="159"/>
      <c r="M278" s="35"/>
      <c r="N278" s="35"/>
      <c r="O278" s="35"/>
      <c r="P278" s="35"/>
      <c r="Q278" s="159"/>
      <c r="R278" s="159"/>
      <c r="S278" s="77"/>
      <c r="T278" s="77"/>
      <c r="U278" s="35"/>
      <c r="V278" s="35"/>
      <c r="W278" s="77"/>
      <c r="X278" s="35"/>
      <c r="Y278" s="35"/>
      <c r="Z278" s="35"/>
      <c r="AA278" s="35"/>
      <c r="AM278" s="14"/>
      <c r="AN278" s="14"/>
    </row>
    <row r="279" spans="1:40">
      <c r="B279" s="35"/>
      <c r="C279" s="35"/>
      <c r="D279" s="35"/>
      <c r="E279" s="35"/>
      <c r="F279" s="35"/>
      <c r="G279" s="35"/>
      <c r="H279" s="35"/>
      <c r="I279" s="159"/>
      <c r="J279" s="159"/>
      <c r="K279" s="159"/>
      <c r="L279" s="159"/>
      <c r="M279" s="35"/>
      <c r="N279" s="35"/>
      <c r="O279" s="35"/>
      <c r="P279" s="35"/>
      <c r="Q279" s="159"/>
      <c r="R279" s="159"/>
      <c r="S279" s="77"/>
      <c r="T279" s="77"/>
      <c r="U279" s="35"/>
      <c r="V279" s="35"/>
      <c r="W279" s="77"/>
      <c r="X279" s="35"/>
      <c r="Y279" s="35"/>
      <c r="Z279" s="35"/>
      <c r="AA279" s="35"/>
      <c r="AM279" s="14"/>
      <c r="AN279" s="14"/>
    </row>
    <row r="280" spans="1:40">
      <c r="B280" s="35"/>
      <c r="C280" s="35"/>
      <c r="D280" s="35"/>
      <c r="E280" s="35"/>
      <c r="F280" s="35"/>
      <c r="G280" s="35"/>
      <c r="H280" s="35"/>
      <c r="I280" s="159"/>
      <c r="J280" s="159"/>
      <c r="K280" s="159"/>
      <c r="L280" s="159"/>
      <c r="M280" s="35"/>
      <c r="N280" s="35"/>
      <c r="O280" s="35"/>
      <c r="P280" s="35"/>
      <c r="Q280" s="159"/>
      <c r="R280" s="159"/>
      <c r="S280" s="77"/>
      <c r="T280" s="77"/>
      <c r="U280" s="35"/>
      <c r="V280" s="35"/>
      <c r="W280" s="77"/>
      <c r="X280" s="35"/>
      <c r="Y280" s="35"/>
      <c r="Z280" s="35"/>
      <c r="AA280" s="35"/>
      <c r="AM280" s="14"/>
      <c r="AN280" s="14"/>
    </row>
    <row r="281" spans="1:40">
      <c r="B281" s="35"/>
      <c r="C281" s="35"/>
      <c r="D281" s="35"/>
      <c r="E281" s="35"/>
      <c r="F281" s="35"/>
      <c r="G281" s="35"/>
      <c r="H281" s="35"/>
      <c r="I281" s="159"/>
      <c r="J281" s="159"/>
      <c r="K281" s="159"/>
      <c r="L281" s="159"/>
      <c r="M281" s="35"/>
      <c r="N281" s="35"/>
      <c r="O281" s="35"/>
      <c r="P281" s="35"/>
      <c r="Q281" s="159"/>
      <c r="R281" s="159"/>
      <c r="S281" s="77"/>
      <c r="T281" s="77"/>
      <c r="U281" s="35"/>
      <c r="V281" s="35"/>
      <c r="W281" s="77"/>
      <c r="X281" s="35"/>
      <c r="Y281" s="35"/>
      <c r="Z281" s="35"/>
      <c r="AA281" s="35"/>
      <c r="AM281" s="14"/>
      <c r="AN281" s="14"/>
    </row>
    <row r="282" spans="1:40">
      <c r="B282" s="35"/>
      <c r="C282" s="35"/>
      <c r="D282" s="35"/>
      <c r="E282" s="35"/>
      <c r="F282" s="35"/>
      <c r="G282" s="35"/>
      <c r="H282" s="35"/>
      <c r="I282" s="159"/>
      <c r="J282" s="159"/>
      <c r="K282" s="159"/>
      <c r="L282" s="159"/>
      <c r="M282" s="35"/>
      <c r="N282" s="35"/>
      <c r="O282" s="35"/>
      <c r="P282" s="35"/>
      <c r="Q282" s="159"/>
      <c r="R282" s="159"/>
      <c r="S282" s="77"/>
      <c r="T282" s="77"/>
      <c r="U282" s="35"/>
      <c r="V282" s="35"/>
      <c r="W282" s="77"/>
      <c r="X282" s="35"/>
      <c r="Y282" s="35"/>
      <c r="Z282" s="35"/>
      <c r="AA282" s="35"/>
      <c r="AM282" s="14"/>
      <c r="AN282" s="14"/>
    </row>
    <row r="283" spans="1:40">
      <c r="B283" s="35"/>
      <c r="C283" s="35"/>
      <c r="D283" s="35"/>
      <c r="E283" s="35"/>
      <c r="F283" s="35"/>
      <c r="G283" s="35"/>
      <c r="H283" s="35"/>
      <c r="I283" s="159"/>
      <c r="J283" s="159"/>
      <c r="K283" s="159"/>
      <c r="L283" s="159"/>
      <c r="M283" s="35"/>
      <c r="N283" s="35"/>
      <c r="O283" s="35"/>
      <c r="P283" s="35"/>
      <c r="Q283" s="159"/>
      <c r="R283" s="159"/>
      <c r="S283" s="77"/>
      <c r="T283" s="77"/>
      <c r="U283" s="35"/>
      <c r="V283" s="35"/>
      <c r="W283" s="77"/>
      <c r="X283" s="35"/>
      <c r="Y283" s="35"/>
      <c r="Z283" s="35"/>
      <c r="AA283" s="35"/>
      <c r="AM283" s="14"/>
    </row>
    <row r="284" spans="1:40">
      <c r="A284" s="163"/>
      <c r="B284" s="35"/>
      <c r="C284" s="35"/>
      <c r="D284" s="35"/>
      <c r="E284" s="35"/>
      <c r="F284" s="35"/>
      <c r="G284" s="35"/>
      <c r="H284" s="35"/>
      <c r="I284" s="159"/>
      <c r="J284" s="159"/>
      <c r="K284" s="159"/>
      <c r="L284" s="159"/>
      <c r="M284" s="35"/>
      <c r="N284" s="35"/>
      <c r="O284" s="35"/>
      <c r="P284" s="35"/>
      <c r="Q284" s="159"/>
      <c r="R284" s="159"/>
      <c r="S284" s="77"/>
      <c r="T284" s="77"/>
      <c r="U284" s="35"/>
      <c r="V284" s="35"/>
      <c r="W284" s="77"/>
      <c r="X284" s="35"/>
      <c r="Y284" s="35"/>
      <c r="Z284" s="35"/>
      <c r="AA284" s="35"/>
    </row>
    <row r="285" spans="1:40">
      <c r="A285" s="164"/>
      <c r="B285" s="35"/>
      <c r="C285" s="35"/>
      <c r="D285" s="35"/>
      <c r="E285" s="35"/>
      <c r="F285" s="35"/>
      <c r="G285" s="35"/>
      <c r="H285" s="35"/>
      <c r="I285" s="159"/>
      <c r="J285" s="159"/>
      <c r="K285" s="159"/>
      <c r="L285" s="159"/>
      <c r="M285" s="35"/>
      <c r="N285" s="35"/>
      <c r="O285" s="35"/>
      <c r="P285" s="35"/>
      <c r="Q285" s="159"/>
      <c r="R285" s="159"/>
      <c r="S285" s="77"/>
      <c r="T285" s="77"/>
      <c r="U285" s="35"/>
      <c r="V285" s="35"/>
      <c r="W285" s="77"/>
      <c r="X285" s="35"/>
      <c r="Y285" s="35"/>
      <c r="Z285" s="35"/>
      <c r="AA285" s="35"/>
    </row>
    <row r="286" spans="1:40">
      <c r="A286" s="164"/>
      <c r="B286" s="35"/>
      <c r="C286" s="35"/>
      <c r="D286" s="35"/>
      <c r="E286" s="35"/>
      <c r="F286" s="35"/>
      <c r="G286" s="35"/>
      <c r="H286" s="35"/>
      <c r="I286" s="159"/>
      <c r="J286" s="159"/>
      <c r="K286" s="159"/>
      <c r="L286" s="159"/>
      <c r="M286" s="35"/>
      <c r="N286" s="35"/>
      <c r="O286" s="35"/>
      <c r="P286" s="35"/>
      <c r="Q286" s="159"/>
      <c r="R286" s="159"/>
      <c r="S286" s="77"/>
      <c r="T286" s="77"/>
      <c r="U286" s="35"/>
      <c r="V286" s="35"/>
      <c r="W286" s="77"/>
      <c r="X286" s="35"/>
      <c r="Y286" s="35"/>
      <c r="Z286" s="35"/>
      <c r="AA286" s="35"/>
    </row>
    <row r="287" spans="1:40">
      <c r="A287" s="164"/>
      <c r="B287" s="35"/>
      <c r="C287" s="35"/>
      <c r="D287" s="35"/>
      <c r="E287" s="35"/>
      <c r="F287" s="35"/>
      <c r="G287" s="35"/>
      <c r="H287" s="35"/>
      <c r="I287" s="159"/>
      <c r="J287" s="159"/>
      <c r="K287" s="159"/>
      <c r="L287" s="159"/>
      <c r="M287" s="35"/>
      <c r="N287" s="35"/>
      <c r="O287" s="35"/>
      <c r="P287" s="35"/>
      <c r="Q287" s="159"/>
      <c r="R287" s="159"/>
      <c r="S287" s="77"/>
      <c r="T287" s="77"/>
      <c r="U287" s="35"/>
      <c r="V287" s="35"/>
      <c r="W287" s="77"/>
      <c r="X287" s="35"/>
      <c r="Y287" s="35"/>
      <c r="Z287" s="35"/>
      <c r="AA287" s="35"/>
    </row>
    <row r="288" spans="1:40">
      <c r="A288" s="164"/>
      <c r="B288" s="35"/>
      <c r="C288" s="35"/>
      <c r="D288" s="35"/>
      <c r="E288" s="35"/>
      <c r="F288" s="35"/>
      <c r="G288" s="35"/>
      <c r="H288" s="35"/>
      <c r="I288" s="159"/>
      <c r="J288" s="159"/>
      <c r="K288" s="159"/>
      <c r="L288" s="159"/>
      <c r="M288" s="35"/>
      <c r="N288" s="35"/>
      <c r="O288" s="35"/>
      <c r="P288" s="35"/>
      <c r="Q288" s="159"/>
      <c r="R288" s="159"/>
      <c r="S288" s="77"/>
      <c r="T288" s="77"/>
      <c r="U288" s="35"/>
      <c r="V288" s="35"/>
      <c r="W288" s="77"/>
      <c r="X288" s="35"/>
      <c r="Y288" s="35"/>
      <c r="Z288" s="35"/>
      <c r="AA288" s="35"/>
    </row>
    <row r="289" spans="1:27">
      <c r="A289" s="164"/>
      <c r="B289" s="35"/>
      <c r="C289" s="35"/>
      <c r="D289" s="35"/>
      <c r="E289" s="35"/>
      <c r="F289" s="35"/>
      <c r="G289" s="35"/>
      <c r="H289" s="35"/>
      <c r="I289" s="159"/>
      <c r="J289" s="159"/>
      <c r="K289" s="159"/>
      <c r="L289" s="159"/>
      <c r="M289" s="35"/>
      <c r="N289" s="35"/>
      <c r="O289" s="35"/>
      <c r="P289" s="35"/>
      <c r="Q289" s="159"/>
      <c r="R289" s="159"/>
      <c r="S289" s="77"/>
      <c r="T289" s="77"/>
      <c r="U289" s="35"/>
      <c r="V289" s="35"/>
      <c r="W289" s="77"/>
      <c r="X289" s="35"/>
      <c r="Y289" s="35"/>
      <c r="Z289" s="35"/>
      <c r="AA289" s="35"/>
    </row>
    <row r="290" spans="1:27">
      <c r="A290" s="164"/>
      <c r="B290" s="35"/>
      <c r="C290" s="35"/>
      <c r="D290" s="35"/>
      <c r="E290" s="35"/>
      <c r="F290" s="35"/>
      <c r="G290" s="35"/>
      <c r="H290" s="35"/>
      <c r="I290" s="159"/>
      <c r="J290" s="159"/>
      <c r="K290" s="159"/>
      <c r="L290" s="159"/>
      <c r="M290" s="35"/>
      <c r="N290" s="35"/>
      <c r="O290" s="35"/>
      <c r="P290" s="35"/>
      <c r="Q290" s="159"/>
      <c r="R290" s="159"/>
      <c r="S290" s="77"/>
      <c r="T290" s="77"/>
      <c r="U290" s="35"/>
      <c r="V290" s="35"/>
      <c r="W290" s="77"/>
      <c r="X290" s="35"/>
      <c r="Y290" s="35"/>
      <c r="Z290" s="35"/>
      <c r="AA290" s="35"/>
    </row>
    <row r="291" spans="1:27">
      <c r="A291" s="164"/>
      <c r="B291" s="35"/>
      <c r="C291" s="35"/>
      <c r="D291" s="35"/>
      <c r="E291" s="35"/>
      <c r="F291" s="35"/>
      <c r="G291" s="35"/>
      <c r="H291" s="35"/>
      <c r="I291" s="159"/>
      <c r="J291" s="159"/>
      <c r="K291" s="159"/>
      <c r="L291" s="159"/>
      <c r="M291" s="35"/>
      <c r="N291" s="35"/>
      <c r="O291" s="35"/>
      <c r="P291" s="35"/>
      <c r="Q291" s="159"/>
      <c r="R291" s="159"/>
      <c r="S291" s="77"/>
      <c r="T291" s="77"/>
      <c r="U291" s="35"/>
      <c r="V291" s="35"/>
      <c r="W291" s="77"/>
      <c r="X291" s="35"/>
      <c r="Y291" s="35"/>
      <c r="Z291" s="35"/>
      <c r="AA291" s="35"/>
    </row>
    <row r="292" spans="1:27">
      <c r="A292" s="164"/>
      <c r="B292" s="35"/>
      <c r="C292" s="35"/>
      <c r="D292" s="35"/>
      <c r="E292" s="35"/>
      <c r="F292" s="35"/>
      <c r="G292" s="35"/>
      <c r="H292" s="35"/>
      <c r="I292" s="159"/>
      <c r="J292" s="159"/>
      <c r="K292" s="159"/>
      <c r="L292" s="159"/>
      <c r="M292" s="35"/>
      <c r="N292" s="35"/>
      <c r="O292" s="35"/>
      <c r="P292" s="35"/>
      <c r="Q292" s="159"/>
      <c r="R292" s="159"/>
      <c r="S292" s="77"/>
      <c r="T292" s="77"/>
      <c r="U292" s="35"/>
      <c r="V292" s="35"/>
      <c r="W292" s="77"/>
      <c r="X292" s="35"/>
      <c r="Y292" s="35"/>
      <c r="Z292" s="35"/>
      <c r="AA292" s="35"/>
    </row>
    <row r="293" spans="1:27">
      <c r="A293" s="164"/>
      <c r="B293" s="35"/>
      <c r="C293" s="35"/>
      <c r="D293" s="35"/>
      <c r="E293" s="35"/>
      <c r="F293" s="35"/>
      <c r="G293" s="35"/>
      <c r="H293" s="35"/>
      <c r="I293" s="159"/>
      <c r="J293" s="159"/>
      <c r="K293" s="159"/>
      <c r="L293" s="159"/>
      <c r="M293" s="35"/>
      <c r="N293" s="35"/>
      <c r="O293" s="35"/>
      <c r="P293" s="35"/>
      <c r="Q293" s="159"/>
      <c r="R293" s="159"/>
      <c r="S293" s="77"/>
      <c r="T293" s="77"/>
      <c r="U293" s="35"/>
      <c r="V293" s="35"/>
      <c r="W293" s="77"/>
      <c r="X293" s="35"/>
      <c r="Y293" s="35"/>
      <c r="Z293" s="35"/>
      <c r="AA293" s="35"/>
    </row>
    <row r="294" spans="1:27">
      <c r="A294" s="164"/>
      <c r="B294" s="35"/>
      <c r="C294" s="35"/>
      <c r="D294" s="35"/>
      <c r="E294" s="35"/>
      <c r="F294" s="35"/>
      <c r="G294" s="35"/>
      <c r="H294" s="35"/>
      <c r="I294" s="159"/>
      <c r="J294" s="159"/>
      <c r="K294" s="159"/>
      <c r="L294" s="159"/>
      <c r="M294" s="35"/>
      <c r="N294" s="35"/>
      <c r="O294" s="35"/>
      <c r="P294" s="35"/>
      <c r="Q294" s="159"/>
      <c r="R294" s="159"/>
      <c r="S294" s="77"/>
      <c r="T294" s="77"/>
      <c r="U294" s="35"/>
      <c r="V294" s="35"/>
      <c r="W294" s="77"/>
      <c r="X294" s="35"/>
      <c r="Y294" s="35"/>
      <c r="Z294" s="35"/>
      <c r="AA294" s="35"/>
    </row>
    <row r="295" spans="1:27">
      <c r="A295" s="164"/>
      <c r="B295" s="35"/>
      <c r="C295" s="35"/>
      <c r="D295" s="35"/>
      <c r="E295" s="35"/>
      <c r="F295" s="35"/>
      <c r="G295" s="35"/>
      <c r="H295" s="35"/>
      <c r="I295" s="159"/>
      <c r="J295" s="159"/>
      <c r="K295" s="159"/>
      <c r="L295" s="159"/>
      <c r="M295" s="35"/>
      <c r="N295" s="35"/>
      <c r="O295" s="35"/>
      <c r="P295" s="35"/>
      <c r="Q295" s="159"/>
      <c r="R295" s="159"/>
      <c r="S295" s="77"/>
      <c r="T295" s="77"/>
      <c r="U295" s="35"/>
      <c r="V295" s="35"/>
      <c r="W295" s="77"/>
      <c r="X295" s="35"/>
      <c r="Y295" s="35"/>
      <c r="Z295" s="35"/>
      <c r="AA295" s="35"/>
    </row>
    <row r="296" spans="1:27">
      <c r="A296" s="164"/>
      <c r="B296" s="35"/>
      <c r="C296" s="35"/>
      <c r="D296" s="35"/>
      <c r="E296" s="35"/>
      <c r="F296" s="35"/>
      <c r="G296" s="35"/>
      <c r="H296" s="35"/>
      <c r="I296" s="159"/>
      <c r="J296" s="159"/>
      <c r="K296" s="159"/>
      <c r="L296" s="159"/>
      <c r="M296" s="35"/>
      <c r="N296" s="35"/>
      <c r="O296" s="35"/>
      <c r="P296" s="35"/>
      <c r="Q296" s="159"/>
      <c r="R296" s="159"/>
      <c r="S296" s="77"/>
      <c r="T296" s="77"/>
      <c r="U296" s="35"/>
      <c r="V296" s="35"/>
      <c r="W296" s="77"/>
      <c r="X296" s="35"/>
      <c r="Y296" s="35"/>
      <c r="Z296" s="35"/>
      <c r="AA296" s="35"/>
    </row>
    <row r="297" spans="1:27">
      <c r="A297" s="164"/>
      <c r="B297" s="35"/>
      <c r="C297" s="35"/>
      <c r="D297" s="35"/>
      <c r="E297" s="35"/>
      <c r="F297" s="35"/>
      <c r="G297" s="35"/>
      <c r="H297" s="35"/>
      <c r="I297" s="159"/>
      <c r="J297" s="159"/>
      <c r="K297" s="159"/>
      <c r="L297" s="159"/>
      <c r="M297" s="35"/>
      <c r="N297" s="35"/>
      <c r="O297" s="35"/>
      <c r="P297" s="35"/>
      <c r="Q297" s="159"/>
      <c r="R297" s="159"/>
      <c r="S297" s="77"/>
      <c r="T297" s="77"/>
      <c r="U297" s="35"/>
      <c r="V297" s="35"/>
      <c r="W297" s="77"/>
      <c r="X297" s="35"/>
      <c r="Y297" s="35"/>
      <c r="Z297" s="35"/>
      <c r="AA297" s="35"/>
    </row>
    <row r="298" spans="1:27">
      <c r="A298" s="164"/>
      <c r="B298" s="35"/>
      <c r="C298" s="35"/>
      <c r="D298" s="35"/>
      <c r="E298" s="35"/>
      <c r="F298" s="35"/>
      <c r="G298" s="35"/>
      <c r="H298" s="35"/>
      <c r="I298" s="159"/>
      <c r="J298" s="159"/>
      <c r="K298" s="159"/>
      <c r="L298" s="159"/>
      <c r="M298" s="35"/>
      <c r="N298" s="35"/>
      <c r="O298" s="35"/>
      <c r="P298" s="35"/>
      <c r="Q298" s="159"/>
      <c r="R298" s="159"/>
      <c r="S298" s="77"/>
      <c r="T298" s="77"/>
      <c r="U298" s="35"/>
      <c r="V298" s="35"/>
      <c r="W298" s="77"/>
      <c r="X298" s="35"/>
      <c r="Y298" s="35"/>
      <c r="Z298" s="35"/>
      <c r="AA298" s="35"/>
    </row>
    <row r="299" spans="1:27">
      <c r="A299" s="164"/>
      <c r="B299" s="35"/>
      <c r="C299" s="35"/>
      <c r="D299" s="35"/>
      <c r="E299" s="35"/>
      <c r="F299" s="35"/>
      <c r="G299" s="35"/>
      <c r="H299" s="35"/>
      <c r="I299" s="159"/>
      <c r="J299" s="159"/>
      <c r="K299" s="159"/>
      <c r="L299" s="159"/>
      <c r="M299" s="35"/>
      <c r="N299" s="35"/>
      <c r="O299" s="35"/>
      <c r="P299" s="35"/>
      <c r="Q299" s="159"/>
      <c r="R299" s="159"/>
      <c r="S299" s="77"/>
      <c r="T299" s="77"/>
      <c r="U299" s="35"/>
      <c r="V299" s="35"/>
      <c r="W299" s="77"/>
      <c r="X299" s="35"/>
      <c r="Y299" s="35"/>
      <c r="Z299" s="35"/>
      <c r="AA299" s="35"/>
    </row>
    <row r="300" spans="1:27">
      <c r="A300" s="164"/>
      <c r="B300" s="35"/>
      <c r="C300" s="35"/>
      <c r="D300" s="35"/>
      <c r="E300" s="35"/>
      <c r="F300" s="35"/>
      <c r="G300" s="35"/>
      <c r="H300" s="35"/>
      <c r="I300" s="159"/>
      <c r="J300" s="159"/>
      <c r="K300" s="159"/>
      <c r="L300" s="159"/>
      <c r="M300" s="35"/>
      <c r="N300" s="35"/>
      <c r="O300" s="35"/>
      <c r="P300" s="35"/>
      <c r="Q300" s="159"/>
      <c r="R300" s="159"/>
      <c r="S300" s="77"/>
      <c r="T300" s="77"/>
      <c r="U300" s="35"/>
      <c r="V300" s="35"/>
      <c r="W300" s="77"/>
      <c r="X300" s="35"/>
      <c r="Y300" s="35"/>
      <c r="Z300" s="35"/>
      <c r="AA300" s="35"/>
    </row>
    <row r="301" spans="1:27">
      <c r="A301" s="164"/>
      <c r="B301" s="35"/>
      <c r="C301" s="35"/>
      <c r="D301" s="35"/>
      <c r="E301" s="35"/>
      <c r="F301" s="35"/>
      <c r="G301" s="35"/>
      <c r="H301" s="35"/>
      <c r="I301" s="159"/>
      <c r="J301" s="159"/>
      <c r="K301" s="159"/>
      <c r="L301" s="159"/>
      <c r="M301" s="35"/>
      <c r="N301" s="35"/>
      <c r="O301" s="35"/>
      <c r="P301" s="35"/>
      <c r="Q301" s="159"/>
      <c r="R301" s="159"/>
      <c r="S301" s="77"/>
      <c r="T301" s="77"/>
      <c r="U301" s="35"/>
      <c r="V301" s="35"/>
      <c r="W301" s="77"/>
      <c r="X301" s="35"/>
      <c r="Y301" s="35"/>
      <c r="Z301" s="35"/>
      <c r="AA301" s="35"/>
    </row>
    <row r="302" spans="1:27">
      <c r="A302" s="164"/>
      <c r="B302" s="35"/>
      <c r="C302" s="35"/>
      <c r="D302" s="35"/>
      <c r="E302" s="35"/>
      <c r="F302" s="35"/>
      <c r="G302" s="35"/>
      <c r="H302" s="35"/>
      <c r="I302" s="159"/>
      <c r="J302" s="159"/>
      <c r="K302" s="159"/>
      <c r="L302" s="159"/>
      <c r="M302" s="35"/>
      <c r="N302" s="35"/>
      <c r="O302" s="35"/>
      <c r="P302" s="35"/>
      <c r="Q302" s="159"/>
      <c r="R302" s="159"/>
      <c r="S302" s="77"/>
      <c r="T302" s="77"/>
      <c r="U302" s="35"/>
      <c r="V302" s="35"/>
      <c r="W302" s="77"/>
      <c r="X302" s="35"/>
      <c r="Y302" s="35"/>
      <c r="Z302" s="35"/>
      <c r="AA302" s="35"/>
    </row>
    <row r="303" spans="1:27">
      <c r="A303" s="164"/>
      <c r="B303" s="35"/>
      <c r="C303" s="35"/>
      <c r="D303" s="35"/>
      <c r="E303" s="35"/>
      <c r="F303" s="35"/>
      <c r="G303" s="35"/>
      <c r="H303" s="35"/>
      <c r="I303" s="159"/>
      <c r="J303" s="159"/>
      <c r="K303" s="159"/>
      <c r="L303" s="159"/>
      <c r="M303" s="35"/>
      <c r="N303" s="35"/>
      <c r="O303" s="35"/>
      <c r="P303" s="35"/>
      <c r="Q303" s="159"/>
      <c r="R303" s="159"/>
      <c r="S303" s="77"/>
      <c r="T303" s="77"/>
      <c r="U303" s="35"/>
      <c r="V303" s="35"/>
      <c r="W303" s="77"/>
      <c r="X303" s="35"/>
      <c r="Y303" s="35"/>
      <c r="Z303" s="35"/>
      <c r="AA303" s="35"/>
    </row>
    <row r="304" spans="1:27">
      <c r="A304" s="164"/>
      <c r="B304" s="35"/>
      <c r="C304" s="35"/>
      <c r="D304" s="35"/>
      <c r="E304" s="35"/>
      <c r="F304" s="35"/>
      <c r="G304" s="35"/>
      <c r="H304" s="35"/>
      <c r="I304" s="159"/>
      <c r="J304" s="159"/>
      <c r="K304" s="159"/>
      <c r="L304" s="159"/>
      <c r="M304" s="35"/>
      <c r="N304" s="35"/>
      <c r="O304" s="35"/>
      <c r="P304" s="35"/>
      <c r="Q304" s="159"/>
      <c r="R304" s="159"/>
      <c r="S304" s="77"/>
      <c r="T304" s="77"/>
      <c r="U304" s="35"/>
      <c r="V304" s="35"/>
      <c r="W304" s="77"/>
      <c r="X304" s="35"/>
      <c r="Y304" s="35"/>
      <c r="Z304" s="35"/>
      <c r="AA304" s="35"/>
    </row>
    <row r="305" spans="1:27">
      <c r="A305" s="164"/>
      <c r="B305" s="35"/>
      <c r="C305" s="35"/>
      <c r="D305" s="35"/>
      <c r="E305" s="35"/>
      <c r="F305" s="35"/>
      <c r="G305" s="35"/>
      <c r="H305" s="35"/>
      <c r="I305" s="159"/>
      <c r="J305" s="159"/>
      <c r="K305" s="159"/>
      <c r="L305" s="159"/>
      <c r="M305" s="35"/>
      <c r="N305" s="35"/>
      <c r="O305" s="35"/>
      <c r="P305" s="35"/>
      <c r="Q305" s="159"/>
      <c r="R305" s="159"/>
      <c r="S305" s="77"/>
      <c r="T305" s="77"/>
      <c r="U305" s="35"/>
      <c r="V305" s="35"/>
      <c r="W305" s="77"/>
      <c r="X305" s="35"/>
      <c r="Y305" s="35"/>
      <c r="Z305" s="35"/>
      <c r="AA305" s="35"/>
    </row>
    <row r="306" spans="1:27">
      <c r="A306" s="164"/>
      <c r="B306" s="35"/>
      <c r="C306" s="35"/>
      <c r="D306" s="35"/>
      <c r="E306" s="35"/>
      <c r="F306" s="35"/>
      <c r="G306" s="35"/>
      <c r="H306" s="35"/>
      <c r="I306" s="159"/>
      <c r="J306" s="159"/>
      <c r="K306" s="159"/>
      <c r="L306" s="159"/>
      <c r="M306" s="35"/>
      <c r="N306" s="35"/>
      <c r="O306" s="35"/>
      <c r="P306" s="35"/>
      <c r="Q306" s="159"/>
      <c r="R306" s="159"/>
      <c r="S306" s="77"/>
      <c r="T306" s="77"/>
      <c r="U306" s="35"/>
      <c r="V306" s="35"/>
      <c r="W306" s="77"/>
      <c r="X306" s="35"/>
      <c r="Y306" s="35"/>
      <c r="Z306" s="35"/>
      <c r="AA306" s="35"/>
    </row>
    <row r="307" spans="1:27">
      <c r="A307" s="164"/>
      <c r="B307" s="35"/>
      <c r="C307" s="35"/>
      <c r="D307" s="35"/>
      <c r="E307" s="35"/>
      <c r="F307" s="35"/>
      <c r="G307" s="35"/>
      <c r="H307" s="35"/>
      <c r="I307" s="159"/>
      <c r="J307" s="159"/>
      <c r="K307" s="159"/>
      <c r="L307" s="159"/>
      <c r="M307" s="35"/>
      <c r="N307" s="35"/>
      <c r="O307" s="35"/>
      <c r="P307" s="35"/>
      <c r="Q307" s="159"/>
      <c r="R307" s="159"/>
      <c r="S307" s="77"/>
      <c r="T307" s="77"/>
      <c r="U307" s="35"/>
      <c r="V307" s="35"/>
      <c r="W307" s="77"/>
      <c r="X307" s="35"/>
    </row>
    <row r="308" spans="1:27">
      <c r="A308" s="164"/>
      <c r="B308" s="35"/>
      <c r="C308" s="35"/>
      <c r="D308" s="35"/>
      <c r="E308" s="35"/>
      <c r="F308" s="35"/>
      <c r="G308" s="35"/>
      <c r="H308" s="35"/>
      <c r="I308" s="159"/>
      <c r="J308" s="159"/>
      <c r="K308" s="159"/>
      <c r="L308" s="159"/>
      <c r="M308" s="35"/>
      <c r="N308" s="35"/>
      <c r="O308" s="35"/>
      <c r="P308" s="35"/>
      <c r="Q308" s="159"/>
      <c r="R308" s="159"/>
      <c r="S308" s="77"/>
      <c r="T308" s="77"/>
      <c r="U308" s="35"/>
      <c r="V308" s="35"/>
      <c r="W308" s="77"/>
      <c r="X308" s="35"/>
    </row>
    <row r="309" spans="1:27">
      <c r="A309" s="164"/>
      <c r="L309" s="159"/>
      <c r="M309" s="35"/>
      <c r="N309" s="35"/>
      <c r="O309" s="35"/>
      <c r="P309" s="35"/>
      <c r="Q309" s="159"/>
      <c r="R309" s="159"/>
      <c r="S309" s="77"/>
      <c r="T309" s="77"/>
      <c r="U309" s="35"/>
      <c r="V309" s="35"/>
      <c r="W309" s="77"/>
      <c r="X309" s="35"/>
    </row>
    <row r="310" spans="1:27">
      <c r="A310" s="164"/>
      <c r="L310" s="159"/>
      <c r="M310" s="35"/>
      <c r="N310" s="35"/>
      <c r="O310" s="35"/>
      <c r="P310" s="35"/>
      <c r="Q310" s="159"/>
      <c r="R310" s="159"/>
      <c r="S310" s="77"/>
      <c r="T310" s="77"/>
      <c r="U310" s="35"/>
      <c r="V310" s="35"/>
      <c r="W310" s="77"/>
      <c r="X310" s="35"/>
    </row>
    <row r="311" spans="1:27">
      <c r="A311" s="164"/>
      <c r="L311" s="159"/>
      <c r="M311" s="35"/>
      <c r="N311" s="35"/>
      <c r="O311" s="35"/>
      <c r="P311" s="35"/>
      <c r="Q311" s="159"/>
      <c r="R311" s="159"/>
      <c r="S311" s="77"/>
      <c r="T311" s="77"/>
      <c r="U311" s="35"/>
      <c r="V311" s="35"/>
      <c r="W311" s="77"/>
      <c r="X311" s="35"/>
    </row>
    <row r="312" spans="1:27">
      <c r="A312" s="164"/>
      <c r="L312" s="159"/>
      <c r="M312" s="35"/>
      <c r="N312" s="35"/>
      <c r="O312" s="35"/>
      <c r="P312" s="35"/>
      <c r="Q312" s="159"/>
      <c r="R312" s="159"/>
      <c r="S312" s="77"/>
      <c r="T312" s="77"/>
      <c r="U312" s="35"/>
      <c r="V312" s="35"/>
      <c r="W312" s="77"/>
      <c r="X312" s="35"/>
    </row>
    <row r="313" spans="1:27">
      <c r="A313" s="164"/>
      <c r="L313" s="159"/>
      <c r="M313" s="35"/>
      <c r="N313" s="35"/>
      <c r="O313" s="35"/>
      <c r="P313" s="35"/>
      <c r="Q313" s="159"/>
      <c r="R313" s="159"/>
      <c r="S313" s="77"/>
      <c r="T313" s="77"/>
      <c r="U313" s="35"/>
      <c r="V313" s="35"/>
      <c r="W313" s="77"/>
      <c r="X313" s="35"/>
    </row>
    <row r="314" spans="1:27">
      <c r="A314" s="164"/>
      <c r="L314" s="159"/>
      <c r="M314" s="35"/>
      <c r="N314" s="35"/>
      <c r="O314" s="35"/>
      <c r="P314" s="35"/>
      <c r="Q314" s="159"/>
      <c r="R314" s="159"/>
      <c r="S314" s="77"/>
      <c r="T314" s="77"/>
      <c r="U314" s="35"/>
      <c r="V314" s="35"/>
      <c r="W314" s="77"/>
      <c r="X314" s="35"/>
    </row>
    <row r="315" spans="1:27">
      <c r="A315" s="164"/>
      <c r="L315" s="159"/>
      <c r="M315" s="35"/>
      <c r="N315" s="35"/>
      <c r="O315" s="35"/>
      <c r="P315" s="35"/>
      <c r="Q315" s="159"/>
      <c r="R315" s="159"/>
      <c r="S315" s="77"/>
      <c r="T315" s="77"/>
      <c r="U315" s="35"/>
      <c r="V315" s="35"/>
      <c r="W315" s="77"/>
      <c r="X315" s="35"/>
    </row>
    <row r="316" spans="1:27">
      <c r="A316" s="164"/>
      <c r="L316" s="159"/>
      <c r="M316" s="35"/>
      <c r="N316" s="35"/>
      <c r="O316" s="35"/>
      <c r="P316" s="35"/>
      <c r="Q316" s="159"/>
      <c r="R316" s="159"/>
      <c r="S316" s="77"/>
      <c r="T316" s="77"/>
      <c r="U316" s="35"/>
      <c r="V316" s="35"/>
      <c r="W316" s="77"/>
      <c r="X316" s="35"/>
    </row>
    <row r="317" spans="1:27">
      <c r="A317" s="164"/>
      <c r="L317" s="159"/>
      <c r="M317" s="35"/>
      <c r="N317" s="35"/>
      <c r="O317" s="35"/>
      <c r="P317" s="35"/>
      <c r="Q317" s="159"/>
      <c r="R317" s="159"/>
      <c r="S317" s="77"/>
      <c r="T317" s="77"/>
      <c r="U317" s="35"/>
      <c r="V317" s="35"/>
      <c r="W317" s="77"/>
      <c r="X317" s="35"/>
    </row>
    <row r="318" spans="1:27">
      <c r="A318" s="164"/>
      <c r="L318" s="159"/>
      <c r="M318" s="35"/>
      <c r="N318" s="35"/>
      <c r="O318" s="35"/>
      <c r="P318" s="35"/>
      <c r="Q318" s="159"/>
      <c r="R318" s="159"/>
      <c r="S318" s="77"/>
      <c r="T318" s="77"/>
      <c r="U318" s="35"/>
      <c r="V318" s="35"/>
      <c r="W318" s="77"/>
      <c r="X318" s="35"/>
    </row>
    <row r="319" spans="1:27">
      <c r="L319" s="159"/>
      <c r="M319" s="35"/>
      <c r="N319" s="35"/>
      <c r="O319" s="35"/>
      <c r="P319" s="35"/>
      <c r="Q319" s="159"/>
      <c r="R319" s="159"/>
      <c r="S319" s="77"/>
      <c r="T319" s="77"/>
      <c r="U319" s="35"/>
      <c r="V319" s="35"/>
      <c r="W319" s="77"/>
      <c r="X319" s="35"/>
    </row>
    <row r="320" spans="1:27">
      <c r="L320" s="159"/>
    </row>
  </sheetData>
  <conditionalFormatting sqref="AP101:AQ101">
    <cfRule type="cellIs" dxfId="69" priority="16" stopIfTrue="1" operator="lessThan">
      <formula>0</formula>
    </cfRule>
  </conditionalFormatting>
  <conditionalFormatting sqref="AP78:AQ78">
    <cfRule type="cellIs" dxfId="68" priority="17" stopIfTrue="1" operator="greaterThan">
      <formula>0</formula>
    </cfRule>
  </conditionalFormatting>
  <conditionalFormatting sqref="AP78:AQ78">
    <cfRule type="cellIs" dxfId="67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42"/>
  <sheetViews>
    <sheetView tabSelected="1" zoomScale="102" zoomScaleNormal="102" workbookViewId="0">
      <pane xSplit="2" ySplit="7" topLeftCell="C22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7.453125" customWidth="1"/>
    <col min="3" max="3" width="6.90625" style="320" customWidth="1"/>
    <col min="4" max="4" width="1.1796875" customWidth="1"/>
    <col min="5" max="5" width="5.7265625" customWidth="1"/>
    <col min="6" max="6" width="0.90625" customWidth="1"/>
    <col min="7" max="7" width="8.26953125" customWidth="1"/>
    <col min="8" max="8" width="0.7265625" customWidth="1"/>
    <col min="9" max="9" width="6.1796875" customWidth="1"/>
    <col min="10" max="10" width="4.90625" customWidth="1"/>
    <col min="11" max="11" width="5.453125" style="92" customWidth="1"/>
    <col min="12" max="12" width="1.36328125" style="92" customWidth="1"/>
    <col min="13" max="13" width="5.453125" style="92" customWidth="1"/>
    <col min="14" max="14" width="1" style="92" customWidth="1"/>
    <col min="15" max="15" width="6.453125" customWidth="1"/>
    <col min="16" max="16" width="5.453125" customWidth="1"/>
    <col min="17" max="17" width="1.81640625" style="92" customWidth="1"/>
    <col min="18" max="18" width="7.6328125" customWidth="1"/>
    <col min="19" max="19" width="5.08984375" customWidth="1"/>
    <col min="20" max="20" width="5.1796875" customWidth="1"/>
    <col min="21" max="21" width="1.36328125" customWidth="1"/>
    <col min="22" max="22" width="5.08984375" customWidth="1"/>
    <col min="23" max="23" width="1.36328125" customWidth="1"/>
    <col min="24" max="24" width="6.08984375" customWidth="1"/>
    <col min="25" max="25" width="5.54296875" customWidth="1"/>
    <col min="26" max="26" width="6.90625" customWidth="1"/>
    <col min="27" max="27" width="7.54296875" customWidth="1"/>
    <col min="28" max="28" width="5.26953125" customWidth="1"/>
    <col min="29" max="29" width="6" style="11" customWidth="1"/>
    <col min="30" max="30" width="8" customWidth="1"/>
    <col min="31" max="31" width="7.90625" customWidth="1"/>
    <col min="32" max="32" width="5.81640625" customWidth="1"/>
    <col min="33" max="33" width="4.90625" customWidth="1"/>
    <col min="34" max="34" width="1" customWidth="1"/>
    <col min="35" max="35" width="4.36328125" customWidth="1"/>
    <col min="36" max="36" width="7" customWidth="1"/>
    <col min="37" max="38" width="8.08984375" customWidth="1"/>
    <col min="39" max="39" width="8.453125" customWidth="1"/>
    <col min="40" max="40" width="11.08984375" customWidth="1"/>
    <col min="41" max="41" width="9.90625" customWidth="1"/>
    <col min="42" max="42" width="10.36328125" customWidth="1"/>
    <col min="43" max="43" width="9" customWidth="1"/>
    <col min="44" max="44" width="7.36328125" customWidth="1"/>
    <col min="45" max="45" width="1.6328125" customWidth="1"/>
    <col min="46" max="46" width="9" customWidth="1"/>
    <col min="47" max="47" width="7.6328125" customWidth="1"/>
    <col min="48" max="48" width="10.08984375" customWidth="1"/>
    <col min="49" max="49" width="10.6328125" customWidth="1"/>
    <col min="50" max="50" width="8.54296875" customWidth="1"/>
    <col min="51" max="51" width="8.36328125" customWidth="1"/>
    <col min="52" max="52" width="9" customWidth="1"/>
    <col min="53" max="53" width="8.90625" customWidth="1"/>
    <col min="54" max="54" width="9.08984375" customWidth="1"/>
    <col min="55" max="55" width="8.453125" customWidth="1"/>
    <col min="56" max="56" width="9.08984375" customWidth="1"/>
    <col min="57" max="57" width="10" customWidth="1"/>
    <col min="58" max="58" width="10.54296875" customWidth="1"/>
    <col min="59" max="59" width="8.08984375" customWidth="1"/>
    <col min="60" max="60" width="8.36328125" customWidth="1"/>
    <col min="61" max="61" width="7.54296875" customWidth="1"/>
    <col min="62" max="62" width="8.08984375" customWidth="1"/>
  </cols>
  <sheetData>
    <row r="1" spans="1:53" ht="16.5" customHeight="1">
      <c r="A1" s="310"/>
      <c r="B1" s="24"/>
      <c r="C1" s="314"/>
      <c r="D1" s="24"/>
      <c r="E1" s="24"/>
      <c r="F1" s="24"/>
      <c r="G1" s="24"/>
      <c r="H1" s="24"/>
      <c r="I1" s="24"/>
      <c r="J1" s="24"/>
      <c r="K1" s="354"/>
      <c r="L1" s="354"/>
      <c r="M1" s="354"/>
      <c r="N1" s="354"/>
      <c r="O1" s="24"/>
      <c r="P1" s="24"/>
      <c r="Q1" s="35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64"/>
      <c r="AD1" s="24"/>
      <c r="AE1" s="24"/>
      <c r="AF1" s="24"/>
      <c r="AG1" s="24"/>
      <c r="AH1" s="24"/>
      <c r="AI1" s="24"/>
    </row>
    <row r="2" spans="1:53" ht="24.6">
      <c r="A2" s="24"/>
      <c r="B2" s="120" t="s">
        <v>633</v>
      </c>
      <c r="C2" s="314"/>
      <c r="D2" s="24"/>
      <c r="E2" s="24"/>
      <c r="F2" s="24"/>
      <c r="G2" s="24"/>
      <c r="H2" s="24"/>
      <c r="I2" s="575">
        <v>2024</v>
      </c>
      <c r="J2" s="576"/>
      <c r="K2" s="355"/>
      <c r="L2" s="355"/>
      <c r="M2" s="355"/>
      <c r="N2" s="355"/>
      <c r="O2" s="165" t="s">
        <v>87</v>
      </c>
      <c r="P2" s="533"/>
      <c r="Q2" s="540"/>
      <c r="R2" s="580">
        <v>49</v>
      </c>
      <c r="S2" s="581"/>
      <c r="T2" s="24"/>
      <c r="U2" s="24"/>
      <c r="V2" s="165" t="s">
        <v>560</v>
      </c>
      <c r="W2" s="166"/>
      <c r="X2" s="166"/>
      <c r="Y2" s="166"/>
      <c r="Z2" s="166"/>
      <c r="AA2" s="166"/>
      <c r="AB2" s="577">
        <v>45642</v>
      </c>
      <c r="AC2" s="578"/>
      <c r="AD2" s="579"/>
      <c r="AE2" s="579"/>
      <c r="AF2" s="25"/>
      <c r="AG2" s="25"/>
      <c r="AH2" s="25"/>
      <c r="AI2" s="25"/>
      <c r="AJ2" s="25"/>
    </row>
    <row r="3" spans="1:53" ht="16.5" customHeight="1">
      <c r="A3" s="67"/>
      <c r="B3" s="24"/>
      <c r="C3" s="314"/>
      <c r="D3" s="24"/>
      <c r="E3" s="24"/>
      <c r="F3" s="24"/>
      <c r="G3" s="24"/>
      <c r="H3" s="24"/>
      <c r="I3" s="24"/>
      <c r="J3" s="24"/>
      <c r="K3" s="354"/>
      <c r="L3" s="354"/>
      <c r="M3" s="354"/>
      <c r="N3" s="354"/>
      <c r="O3" s="24"/>
      <c r="P3" s="24"/>
      <c r="Q3" s="354"/>
      <c r="R3" s="12"/>
      <c r="S3" s="24"/>
      <c r="T3" s="12"/>
      <c r="U3" s="12"/>
      <c r="V3" s="12"/>
      <c r="W3" s="12"/>
      <c r="X3" s="12"/>
      <c r="Y3" s="12"/>
      <c r="Z3" s="12"/>
      <c r="AA3" s="12"/>
      <c r="AB3" s="12"/>
      <c r="AC3" s="265"/>
      <c r="AD3" s="12"/>
      <c r="AE3" s="25"/>
      <c r="AF3" s="25"/>
      <c r="AG3" s="25"/>
      <c r="AH3" s="25"/>
      <c r="AI3" s="25"/>
    </row>
    <row r="4" spans="1:53" ht="18" customHeight="1">
      <c r="A4" s="12"/>
      <c r="B4" s="12"/>
      <c r="C4" s="315"/>
      <c r="D4" s="12"/>
      <c r="E4" s="12"/>
      <c r="F4" s="12"/>
      <c r="G4" s="12"/>
      <c r="H4" s="12"/>
      <c r="I4" s="12"/>
      <c r="J4" s="12"/>
      <c r="K4" s="356"/>
      <c r="L4" s="356"/>
      <c r="M4" s="356"/>
      <c r="N4" s="356"/>
      <c r="O4" s="24"/>
      <c r="P4" s="12"/>
      <c r="Q4" s="356"/>
      <c r="R4" s="6"/>
      <c r="S4" s="12"/>
      <c r="T4" s="6"/>
      <c r="U4" s="6"/>
      <c r="V4" s="6"/>
      <c r="W4" s="6"/>
      <c r="X4" s="6"/>
      <c r="Y4" s="6"/>
      <c r="Z4" s="6"/>
      <c r="AA4" s="6"/>
      <c r="AB4" s="6"/>
      <c r="AC4" s="266" t="s">
        <v>2</v>
      </c>
      <c r="AD4" s="8" t="s">
        <v>78</v>
      </c>
      <c r="AE4" s="6"/>
      <c r="AF4" s="6"/>
      <c r="AG4" s="6"/>
      <c r="AH4" s="6"/>
      <c r="AI4" s="6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3" ht="17.399999999999999">
      <c r="A5" s="12"/>
      <c r="B5" s="12"/>
      <c r="C5" s="315"/>
      <c r="D5" s="12"/>
      <c r="E5" s="12"/>
      <c r="F5" s="12"/>
      <c r="G5" s="12"/>
      <c r="H5" s="12"/>
      <c r="I5" s="7"/>
      <c r="J5" s="7"/>
      <c r="K5" s="357"/>
      <c r="L5" s="357"/>
      <c r="M5" s="357"/>
      <c r="N5" s="357"/>
      <c r="O5" s="6"/>
      <c r="P5" s="7"/>
      <c r="Q5" s="357"/>
      <c r="R5" s="8" t="s">
        <v>22</v>
      </c>
      <c r="S5" s="7"/>
      <c r="T5" s="285" t="s">
        <v>401</v>
      </c>
      <c r="U5" s="6"/>
      <c r="V5" s="285" t="s">
        <v>401</v>
      </c>
      <c r="W5" s="6"/>
      <c r="X5" s="8" t="s">
        <v>580</v>
      </c>
      <c r="Y5" s="8"/>
      <c r="Z5" s="8"/>
      <c r="AA5" s="8" t="s">
        <v>2</v>
      </c>
      <c r="AB5" s="8"/>
      <c r="AC5" s="266" t="s">
        <v>8</v>
      </c>
      <c r="AD5" s="8" t="s">
        <v>44</v>
      </c>
      <c r="AE5" s="8" t="s">
        <v>73</v>
      </c>
      <c r="AF5" s="8"/>
      <c r="AG5" s="8"/>
      <c r="AH5" s="8"/>
      <c r="AI5" s="6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21"/>
    </row>
    <row r="6" spans="1:53">
      <c r="A6" s="6"/>
      <c r="B6" s="8" t="s">
        <v>2</v>
      </c>
      <c r="C6" s="316" t="s">
        <v>483</v>
      </c>
      <c r="D6" s="113"/>
      <c r="E6" s="113" t="s">
        <v>483</v>
      </c>
      <c r="F6" s="113"/>
      <c r="G6" s="113" t="s">
        <v>2</v>
      </c>
      <c r="H6" s="113"/>
      <c r="I6" s="8" t="s">
        <v>22</v>
      </c>
      <c r="J6" s="113"/>
      <c r="K6" s="358" t="s">
        <v>22</v>
      </c>
      <c r="L6" s="358"/>
      <c r="M6" s="358" t="s">
        <v>22</v>
      </c>
      <c r="N6" s="358"/>
      <c r="O6" s="8" t="s">
        <v>22</v>
      </c>
      <c r="P6" s="113"/>
      <c r="Q6" s="358"/>
      <c r="R6" s="8" t="s">
        <v>482</v>
      </c>
      <c r="S6" s="113"/>
      <c r="T6" s="8" t="s">
        <v>518</v>
      </c>
      <c r="U6" s="8"/>
      <c r="V6" s="8" t="s">
        <v>572</v>
      </c>
      <c r="W6" s="8"/>
      <c r="X6" s="8" t="s">
        <v>531</v>
      </c>
      <c r="Y6" s="8" t="s">
        <v>531</v>
      </c>
      <c r="Z6" s="8" t="s">
        <v>531</v>
      </c>
      <c r="AA6" s="8" t="s">
        <v>69</v>
      </c>
      <c r="AB6" s="8"/>
      <c r="AC6" s="266" t="s">
        <v>67</v>
      </c>
      <c r="AD6" s="8" t="s">
        <v>400</v>
      </c>
      <c r="AE6" s="8" t="s">
        <v>44</v>
      </c>
      <c r="AF6" s="107" t="s">
        <v>651</v>
      </c>
      <c r="AG6" s="107" t="s">
        <v>483</v>
      </c>
      <c r="AH6" s="107"/>
      <c r="AI6" s="6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</row>
    <row r="7" spans="1:53">
      <c r="A7" s="6"/>
      <c r="B7" s="8" t="s">
        <v>8</v>
      </c>
      <c r="C7" s="317" t="s">
        <v>2</v>
      </c>
      <c r="D7" s="116"/>
      <c r="E7" s="116" t="s">
        <v>500</v>
      </c>
      <c r="F7" s="116"/>
      <c r="G7" s="116" t="s">
        <v>649</v>
      </c>
      <c r="H7" s="116"/>
      <c r="I7" s="8" t="s">
        <v>1</v>
      </c>
      <c r="J7" s="113" t="s">
        <v>483</v>
      </c>
      <c r="K7" s="358" t="s">
        <v>649</v>
      </c>
      <c r="L7" s="358"/>
      <c r="M7" s="358" t="s">
        <v>650</v>
      </c>
      <c r="N7" s="358"/>
      <c r="O7" s="8" t="s">
        <v>0</v>
      </c>
      <c r="P7" s="113" t="s">
        <v>483</v>
      </c>
      <c r="Q7" s="358"/>
      <c r="R7" s="8" t="s">
        <v>412</v>
      </c>
      <c r="S7" s="113" t="s">
        <v>483</v>
      </c>
      <c r="T7" s="8" t="s">
        <v>485</v>
      </c>
      <c r="U7" s="8"/>
      <c r="V7" s="8" t="s">
        <v>573</v>
      </c>
      <c r="W7" s="8"/>
      <c r="X7" s="8" t="s">
        <v>473</v>
      </c>
      <c r="Y7" s="8" t="s">
        <v>70</v>
      </c>
      <c r="Z7" s="8" t="s">
        <v>471</v>
      </c>
      <c r="AA7" s="8" t="s">
        <v>68</v>
      </c>
      <c r="AB7" s="113" t="s">
        <v>483</v>
      </c>
      <c r="AC7" s="266" t="s">
        <v>537</v>
      </c>
      <c r="AD7" s="8" t="s">
        <v>43</v>
      </c>
      <c r="AE7" s="8" t="s">
        <v>0</v>
      </c>
      <c r="AF7" s="8" t="s">
        <v>652</v>
      </c>
      <c r="AG7" s="8" t="s">
        <v>565</v>
      </c>
      <c r="AH7" s="8"/>
      <c r="AI7" s="6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</row>
    <row r="8" spans="1:53">
      <c r="A8" s="8">
        <v>1996</v>
      </c>
      <c r="B8" s="313">
        <f>+'Ark1'!R2</f>
        <v>24417.25</v>
      </c>
      <c r="C8" s="318"/>
      <c r="D8" s="212"/>
      <c r="E8" s="211"/>
      <c r="F8" s="116"/>
      <c r="G8" s="211"/>
      <c r="H8" s="116"/>
      <c r="I8" s="68">
        <f>+'Ark1'!U2</f>
        <v>11.916251830161055</v>
      </c>
      <c r="J8" s="244"/>
      <c r="K8" s="114"/>
      <c r="L8" s="358"/>
      <c r="M8" s="114"/>
      <c r="N8" s="358"/>
      <c r="O8" s="10">
        <f>+'Ark1'!S2</f>
        <v>4.9760312893548608</v>
      </c>
      <c r="P8" s="114"/>
      <c r="Q8" s="358"/>
      <c r="R8" s="9">
        <f>+'Ark1'!T2</f>
        <v>3.3917414942305126</v>
      </c>
      <c r="S8" s="114"/>
      <c r="T8" s="93">
        <f>+'Ark1'!W2</f>
        <v>0.6511789820721009</v>
      </c>
      <c r="U8" s="8"/>
      <c r="V8" s="8"/>
      <c r="W8" s="8"/>
      <c r="X8" s="121">
        <f>+'Ark1'!X2</f>
        <v>32.829249813144393</v>
      </c>
      <c r="Y8" s="84">
        <f>+'Ark1'!Y2</f>
        <v>6.8517134402932367</v>
      </c>
      <c r="Z8" s="121">
        <f>+'Ark1'!Z2</f>
        <v>7.5167644417401984</v>
      </c>
      <c r="AA8" s="84">
        <f>+'Ark1'!Q2</f>
        <v>1626</v>
      </c>
      <c r="AB8" s="84"/>
      <c r="AC8" s="121">
        <f t="shared" ref="AC8:AC36" si="0">+B8/AA8</f>
        <v>15.016758917589176</v>
      </c>
      <c r="AD8" s="83">
        <f t="shared" ref="AD8:AD36" si="1">+I8/O8</f>
        <v>2.3947300845260542</v>
      </c>
      <c r="AE8" s="85">
        <f>+'Ark1'!AD2</f>
        <v>42.820207567824717</v>
      </c>
      <c r="AF8" s="84">
        <f t="shared" ref="AF8:AF36" si="2">+(I8*B8)/1000</f>
        <v>290.96210000000002</v>
      </c>
      <c r="AG8" s="8"/>
      <c r="AH8" s="108"/>
      <c r="AI8" s="6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311">
        <f>+B36</f>
        <v>25624</v>
      </c>
      <c r="AU8" s="92">
        <f>+I36</f>
        <v>12.822486731189509</v>
      </c>
      <c r="AV8" s="1">
        <f>+O36</f>
        <v>5.4282703715266942</v>
      </c>
      <c r="AW8" s="22">
        <f>+R36</f>
        <v>4.8744536372151108</v>
      </c>
      <c r="AX8" s="22">
        <f>+T36</f>
        <v>1.7483609116453322</v>
      </c>
      <c r="AY8" s="22"/>
      <c r="AZ8" s="22"/>
      <c r="BA8" s="22"/>
    </row>
    <row r="9" spans="1:53">
      <c r="A9" s="8">
        <v>1997</v>
      </c>
      <c r="B9" s="313">
        <f>+'Ark1'!R3</f>
        <v>25100.75</v>
      </c>
      <c r="C9" s="318">
        <f t="shared" ref="C9:C26" si="3">+B9-B8</f>
        <v>683.5</v>
      </c>
      <c r="D9" s="212"/>
      <c r="E9" s="211">
        <f t="shared" ref="E9:E26" si="4">100*B9/B8</f>
        <v>102.79925052985082</v>
      </c>
      <c r="F9" s="116"/>
      <c r="G9" s="211"/>
      <c r="H9" s="116"/>
      <c r="I9" s="68">
        <f>+'Ark1'!U3</f>
        <v>12.328958298058838</v>
      </c>
      <c r="J9" s="244">
        <f t="shared" ref="J9:S9" si="5">+I9-I8</f>
        <v>0.41270646789778276</v>
      </c>
      <c r="K9" s="114"/>
      <c r="L9" s="358"/>
      <c r="M9" s="114"/>
      <c r="N9" s="358"/>
      <c r="O9" s="10">
        <f>+'Ark1'!S3</f>
        <v>4.9449120046213748</v>
      </c>
      <c r="P9" s="115">
        <f t="shared" si="5"/>
        <v>-3.1119284733486019E-2</v>
      </c>
      <c r="Q9" s="358"/>
      <c r="R9" s="9">
        <f>+'Ark1'!T3</f>
        <v>3.4506937043713846</v>
      </c>
      <c r="S9" s="115">
        <f t="shared" si="5"/>
        <v>5.895221014087193E-2</v>
      </c>
      <c r="T9" s="93">
        <f>+'Ark1'!W3</f>
        <v>0.61751142894136635</v>
      </c>
      <c r="U9" s="8"/>
      <c r="V9" s="8">
        <f>+'Ark1'!AH3</f>
        <v>5.1791281137017808E-2</v>
      </c>
      <c r="W9" s="8"/>
      <c r="X9" s="121">
        <f>+'Ark1'!X3</f>
        <v>34.293796002111499</v>
      </c>
      <c r="Y9" s="84">
        <f>+'Ark1'!Y3</f>
        <v>6.975887174686016</v>
      </c>
      <c r="Z9" s="121">
        <f>+'Ark1'!Z3</f>
        <v>7.4677380338537214</v>
      </c>
      <c r="AA9" s="84">
        <f>+'Ark1'!Q3</f>
        <v>1518</v>
      </c>
      <c r="AB9" s="84">
        <f t="shared" ref="AB9" si="6">+AA9-AA8</f>
        <v>-108</v>
      </c>
      <c r="AC9" s="121">
        <f t="shared" si="0"/>
        <v>16.535408432147563</v>
      </c>
      <c r="AD9" s="83">
        <f t="shared" si="1"/>
        <v>2.4932614142651159</v>
      </c>
      <c r="AE9" s="85">
        <f>+'Ark1'!AD3</f>
        <v>48.013027656679881</v>
      </c>
      <c r="AF9" s="84">
        <f t="shared" si="2"/>
        <v>309.46610000000038</v>
      </c>
      <c r="AG9" s="40">
        <f t="shared" ref="AG9" si="7">100*AF9/AF8</f>
        <v>106.35959116324784</v>
      </c>
      <c r="AH9" s="84"/>
      <c r="AI9" s="6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311">
        <f>+AT8</f>
        <v>25624</v>
      </c>
      <c r="AU9" s="92">
        <f>+AU8</f>
        <v>12.822486731189509</v>
      </c>
      <c r="AV9" s="1">
        <f>+AV8</f>
        <v>5.4282703715266942</v>
      </c>
      <c r="AW9" s="22">
        <f>+AW8</f>
        <v>4.8744536372151108</v>
      </c>
      <c r="AX9" s="22">
        <f>+AX8</f>
        <v>1.7483609116453322</v>
      </c>
      <c r="AY9" s="22"/>
      <c r="AZ9" s="22"/>
      <c r="BA9" s="22"/>
    </row>
    <row r="10" spans="1:53">
      <c r="A10" s="8">
        <v>1998</v>
      </c>
      <c r="B10" s="313">
        <f>+'Ark1'!R4</f>
        <v>23880.5</v>
      </c>
      <c r="C10" s="318">
        <f t="shared" si="3"/>
        <v>-1220.25</v>
      </c>
      <c r="D10" s="212"/>
      <c r="E10" s="211">
        <f t="shared" si="4"/>
        <v>95.138591476350314</v>
      </c>
      <c r="F10" s="116"/>
      <c r="G10" s="211"/>
      <c r="H10" s="116"/>
      <c r="I10" s="68">
        <f>+'Ark1'!U4</f>
        <v>11.96933481292268</v>
      </c>
      <c r="J10" s="244">
        <f t="shared" ref="J10:J36" si="8">+I10-I9</f>
        <v>-0.35962348513615794</v>
      </c>
      <c r="K10" s="114"/>
      <c r="L10" s="358"/>
      <c r="M10" s="114"/>
      <c r="N10" s="358"/>
      <c r="O10" s="10">
        <f>+'Ark1'!S4</f>
        <v>4.8361215217436841</v>
      </c>
      <c r="P10" s="115">
        <f t="shared" ref="P10:P36" si="9">+O10-O9</f>
        <v>-0.10879048287769066</v>
      </c>
      <c r="Q10" s="358"/>
      <c r="R10" s="9">
        <f>+'Ark1'!T4</f>
        <v>3.6863549758170895</v>
      </c>
      <c r="S10" s="115">
        <f t="shared" ref="S10:S36" si="10">+R10-R9</f>
        <v>0.23566127144570492</v>
      </c>
      <c r="T10" s="93">
        <f>+'Ark1'!W4</f>
        <v>1.0510667699587533</v>
      </c>
      <c r="U10" s="8"/>
      <c r="V10" s="8">
        <f>+'Ark1'!AH4</f>
        <v>6.7000272188605756E-2</v>
      </c>
      <c r="W10" s="8"/>
      <c r="X10" s="121">
        <f>+'Ark1'!X4</f>
        <v>32.645882623898167</v>
      </c>
      <c r="Y10" s="84">
        <f>+'Ark1'!Y4</f>
        <v>6.7460899059902415</v>
      </c>
      <c r="Z10" s="121">
        <f>+'Ark1'!Z4</f>
        <v>7.4929957821166431</v>
      </c>
      <c r="AA10" s="84">
        <f>+'Ark1'!Q4</f>
        <v>1358</v>
      </c>
      <c r="AB10" s="84">
        <f t="shared" ref="AB10:AB36" si="11">+AA10-AA9</f>
        <v>-160</v>
      </c>
      <c r="AC10" s="121">
        <f t="shared" si="0"/>
        <v>17.585051546391753</v>
      </c>
      <c r="AD10" s="83">
        <f t="shared" si="1"/>
        <v>2.4749863623375381</v>
      </c>
      <c r="AE10" s="85">
        <f>+'Ark1'!AD4</f>
        <v>51.126205273037847</v>
      </c>
      <c r="AF10" s="84">
        <f t="shared" si="2"/>
        <v>285.83370000000008</v>
      </c>
      <c r="AG10" s="40">
        <f t="shared" ref="AG10:AG36" si="12">100*AF10/AF9</f>
        <v>92.3634931257413</v>
      </c>
      <c r="AH10" s="84"/>
      <c r="AI10" s="6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311">
        <f t="shared" ref="AT10:AV34" si="13">+AT9</f>
        <v>25624</v>
      </c>
      <c r="AU10" s="92">
        <f t="shared" si="13"/>
        <v>12.822486731189509</v>
      </c>
      <c r="AV10" s="1">
        <f t="shared" si="13"/>
        <v>5.4282703715266942</v>
      </c>
      <c r="AW10" s="22">
        <f t="shared" ref="AW10:AX33" si="14">+AW9</f>
        <v>4.8744536372151108</v>
      </c>
      <c r="AX10" s="22">
        <f t="shared" si="14"/>
        <v>1.7483609116453322</v>
      </c>
      <c r="AY10" s="22"/>
      <c r="AZ10" s="22"/>
      <c r="BA10" s="22"/>
    </row>
    <row r="11" spans="1:53">
      <c r="A11" s="8">
        <v>1999</v>
      </c>
      <c r="B11" s="313">
        <f>+'Ark1'!R5</f>
        <v>20439</v>
      </c>
      <c r="C11" s="318">
        <f t="shared" si="3"/>
        <v>-3441.5</v>
      </c>
      <c r="D11" s="212"/>
      <c r="E11" s="211">
        <f t="shared" si="4"/>
        <v>85.588660203932079</v>
      </c>
      <c r="F11" s="116"/>
      <c r="G11" s="211"/>
      <c r="H11" s="116"/>
      <c r="I11" s="68">
        <f>+'Ark1'!U5</f>
        <v>12.71741278927537</v>
      </c>
      <c r="J11" s="244">
        <f t="shared" si="8"/>
        <v>0.74807797635268969</v>
      </c>
      <c r="K11" s="114"/>
      <c r="L11" s="358"/>
      <c r="M11" s="114"/>
      <c r="N11" s="358"/>
      <c r="O11" s="10">
        <f>+'Ark1'!S5</f>
        <v>3.5072655217965645</v>
      </c>
      <c r="P11" s="115">
        <f t="shared" si="9"/>
        <v>-1.3288559999471197</v>
      </c>
      <c r="Q11" s="358"/>
      <c r="R11" s="9">
        <f>+'Ark1'!T5</f>
        <v>3.9448603160624303</v>
      </c>
      <c r="S11" s="115">
        <f t="shared" si="10"/>
        <v>0.25850534024534078</v>
      </c>
      <c r="T11" s="93">
        <f>+'Ark1'!W5</f>
        <v>0.91491755956749365</v>
      </c>
      <c r="U11" s="8"/>
      <c r="V11" s="8">
        <f>+'Ark1'!AH5</f>
        <v>0.39140858163315223</v>
      </c>
      <c r="W11" s="8"/>
      <c r="X11" s="121">
        <f>+'Ark1'!X5</f>
        <v>35.456724888693195</v>
      </c>
      <c r="Y11" s="84">
        <f>+'Ark1'!Y5</f>
        <v>6.9475023239884557</v>
      </c>
      <c r="Z11" s="121">
        <f>+'Ark1'!Z5</f>
        <v>7.2400106312368893</v>
      </c>
      <c r="AA11" s="84">
        <f>+'Ark1'!Q5</f>
        <v>1282</v>
      </c>
      <c r="AB11" s="84">
        <f t="shared" si="11"/>
        <v>-76</v>
      </c>
      <c r="AC11" s="121">
        <f t="shared" si="0"/>
        <v>15.943057722308893</v>
      </c>
      <c r="AD11" s="83">
        <f t="shared" si="1"/>
        <v>3.6260193903884961</v>
      </c>
      <c r="AE11" s="85">
        <f>+'Ark1'!AD5</f>
        <v>44.392545791101192</v>
      </c>
      <c r="AF11" s="84">
        <f t="shared" si="2"/>
        <v>259.93119999999931</v>
      </c>
      <c r="AG11" s="40">
        <f t="shared" si="12"/>
        <v>90.937912499470571</v>
      </c>
      <c r="AH11" s="84"/>
      <c r="AI11" s="6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311">
        <f t="shared" si="13"/>
        <v>25624</v>
      </c>
      <c r="AU11" s="92">
        <f t="shared" si="13"/>
        <v>12.822486731189509</v>
      </c>
      <c r="AV11" s="1">
        <f t="shared" si="13"/>
        <v>5.4282703715266942</v>
      </c>
      <c r="AW11" s="22">
        <f t="shared" si="14"/>
        <v>4.8744536372151108</v>
      </c>
      <c r="AX11" s="22">
        <f t="shared" si="14"/>
        <v>1.7483609116453322</v>
      </c>
      <c r="AY11" s="22"/>
      <c r="AZ11" s="22"/>
      <c r="BA11" s="22"/>
    </row>
    <row r="12" spans="1:53">
      <c r="A12" s="8">
        <v>2000</v>
      </c>
      <c r="B12" s="313">
        <f>+'Ark1'!R6</f>
        <v>20993</v>
      </c>
      <c r="C12" s="318">
        <f t="shared" si="3"/>
        <v>554</v>
      </c>
      <c r="D12" s="212"/>
      <c r="E12" s="211">
        <f t="shared" si="4"/>
        <v>102.71050442780958</v>
      </c>
      <c r="F12" s="116"/>
      <c r="G12" s="211"/>
      <c r="H12" s="116"/>
      <c r="I12" s="68">
        <f>+'Ark1'!U6</f>
        <v>11.796127280522033</v>
      </c>
      <c r="J12" s="244">
        <f t="shared" si="8"/>
        <v>-0.92128550875333737</v>
      </c>
      <c r="K12" s="114"/>
      <c r="L12" s="358"/>
      <c r="M12" s="114"/>
      <c r="N12" s="358"/>
      <c r="O12" s="10">
        <f>+'Ark1'!S6</f>
        <v>3.5152193588338978</v>
      </c>
      <c r="P12" s="115">
        <f t="shared" si="9"/>
        <v>7.9538370373333223E-3</v>
      </c>
      <c r="Q12" s="358"/>
      <c r="R12" s="9">
        <f>+'Ark1'!T6</f>
        <v>3.982422712332681</v>
      </c>
      <c r="S12" s="115">
        <f t="shared" si="10"/>
        <v>3.7562396270250709E-2</v>
      </c>
      <c r="T12" s="93">
        <f>+'Ark1'!W6</f>
        <v>0.77168580002858111</v>
      </c>
      <c r="U12" s="8"/>
      <c r="V12" s="8">
        <f>+'Ark1'!AH6</f>
        <v>0.54303815557566804</v>
      </c>
      <c r="W12" s="8"/>
      <c r="X12" s="121">
        <f>+'Ark1'!X6</f>
        <v>31.391416186347829</v>
      </c>
      <c r="Y12" s="84">
        <f>+'Ark1'!Y6</f>
        <v>6.1734864002286489</v>
      </c>
      <c r="Z12" s="121">
        <f>+'Ark1'!Z6</f>
        <v>7.2636277738140098</v>
      </c>
      <c r="AA12" s="84">
        <f>+'Ark1'!Q6</f>
        <v>1202</v>
      </c>
      <c r="AB12" s="84">
        <f t="shared" si="11"/>
        <v>-80</v>
      </c>
      <c r="AC12" s="121">
        <f t="shared" si="0"/>
        <v>17.465058236272878</v>
      </c>
      <c r="AD12" s="83">
        <f t="shared" si="1"/>
        <v>3.3557300630123854</v>
      </c>
      <c r="AE12" s="85">
        <f>+'Ark1'!AD6</f>
        <v>40.347322925630735</v>
      </c>
      <c r="AF12" s="84">
        <f t="shared" si="2"/>
        <v>247.636099999999</v>
      </c>
      <c r="AG12" s="40">
        <f t="shared" si="12"/>
        <v>95.26986371778365</v>
      </c>
      <c r="AH12" s="84"/>
      <c r="AI12" s="6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311">
        <f>+AT11</f>
        <v>25624</v>
      </c>
      <c r="AU12" s="92">
        <f t="shared" ref="AU12:AX36" si="15">+AU11</f>
        <v>12.822486731189509</v>
      </c>
      <c r="AV12" s="1">
        <f t="shared" ref="AV12:AX35" si="16">+AV11</f>
        <v>5.4282703715266942</v>
      </c>
      <c r="AW12" s="22">
        <f t="shared" si="14"/>
        <v>4.8744536372151108</v>
      </c>
      <c r="AX12" s="22">
        <f t="shared" si="14"/>
        <v>1.7483609116453322</v>
      </c>
      <c r="AY12" s="22"/>
      <c r="AZ12" s="22"/>
      <c r="BA12" s="22"/>
    </row>
    <row r="13" spans="1:53">
      <c r="A13" s="8">
        <v>2001</v>
      </c>
      <c r="B13" s="313">
        <f>+'Ark1'!R7</f>
        <v>20129</v>
      </c>
      <c r="C13" s="318">
        <f t="shared" si="3"/>
        <v>-864</v>
      </c>
      <c r="D13" s="212"/>
      <c r="E13" s="211">
        <f t="shared" si="4"/>
        <v>95.884342399847569</v>
      </c>
      <c r="F13" s="116"/>
      <c r="G13" s="211"/>
      <c r="H13" s="116"/>
      <c r="I13" s="68">
        <f>+'Ark1'!U7</f>
        <v>11.797252719956305</v>
      </c>
      <c r="J13" s="244">
        <f t="shared" si="8"/>
        <v>1.1254394342721241E-3</v>
      </c>
      <c r="K13" s="114"/>
      <c r="L13" s="358"/>
      <c r="M13" s="114"/>
      <c r="N13" s="358"/>
      <c r="O13" s="10">
        <f>+'Ark1'!S7</f>
        <v>3.4899398877241801</v>
      </c>
      <c r="P13" s="115">
        <f t="shared" si="9"/>
        <v>-2.5279471109717733E-2</v>
      </c>
      <c r="Q13" s="358"/>
      <c r="R13" s="9">
        <f>+'Ark1'!T7</f>
        <v>3.8283074171593241</v>
      </c>
      <c r="S13" s="115">
        <f t="shared" si="10"/>
        <v>-0.15411529517335687</v>
      </c>
      <c r="T13" s="93">
        <f>+'Ark1'!W7</f>
        <v>0.48685975458294001</v>
      </c>
      <c r="U13" s="8"/>
      <c r="V13" s="8">
        <f>+'Ark1'!AH7</f>
        <v>0.64583436832430807</v>
      </c>
      <c r="W13" s="8"/>
      <c r="X13" s="121">
        <f>+'Ark1'!X7</f>
        <v>31.606140394455757</v>
      </c>
      <c r="Y13" s="84">
        <f>+'Ark1'!Y7</f>
        <v>6.1254905857220914</v>
      </c>
      <c r="Z13" s="121">
        <f>+'Ark1'!Z7</f>
        <v>7.2684237977514909</v>
      </c>
      <c r="AA13" s="84">
        <f>+'Ark1'!Q7</f>
        <v>1054</v>
      </c>
      <c r="AB13" s="84">
        <f t="shared" si="11"/>
        <v>-148</v>
      </c>
      <c r="AC13" s="121">
        <f t="shared" si="0"/>
        <v>19.097722960151803</v>
      </c>
      <c r="AD13" s="83">
        <f t="shared" si="1"/>
        <v>3.3803598627738527</v>
      </c>
      <c r="AE13" s="85">
        <f>+'Ark1'!AD7</f>
        <v>42.64929045917485</v>
      </c>
      <c r="AF13" s="84">
        <f t="shared" si="2"/>
        <v>237.46690000000046</v>
      </c>
      <c r="AG13" s="40">
        <f t="shared" si="12"/>
        <v>95.893490488665194</v>
      </c>
      <c r="AH13" s="84"/>
      <c r="AI13" s="6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311">
        <f t="shared" si="13"/>
        <v>25624</v>
      </c>
      <c r="AU13" s="92">
        <f t="shared" si="15"/>
        <v>12.822486731189509</v>
      </c>
      <c r="AV13" s="1">
        <f t="shared" si="16"/>
        <v>5.4282703715266942</v>
      </c>
      <c r="AW13" s="22">
        <f t="shared" si="14"/>
        <v>4.8744536372151108</v>
      </c>
      <c r="AX13" s="22">
        <f t="shared" si="14"/>
        <v>1.7483609116453322</v>
      </c>
      <c r="AY13" s="22"/>
      <c r="AZ13" s="22"/>
      <c r="BA13" s="22"/>
    </row>
    <row r="14" spans="1:53">
      <c r="A14" s="8">
        <f>1+A13</f>
        <v>2002</v>
      </c>
      <c r="B14" s="313">
        <f>+'Ark1'!R8</f>
        <v>20044</v>
      </c>
      <c r="C14" s="318">
        <f t="shared" si="3"/>
        <v>-85</v>
      </c>
      <c r="D14" s="212"/>
      <c r="E14" s="211">
        <f t="shared" si="4"/>
        <v>99.577723682249484</v>
      </c>
      <c r="F14" s="116"/>
      <c r="G14" s="211"/>
      <c r="H14" s="116"/>
      <c r="I14" s="68">
        <f>+'Ark1'!U8</f>
        <v>12.170699461185375</v>
      </c>
      <c r="J14" s="244">
        <f t="shared" si="8"/>
        <v>0.37344674122907051</v>
      </c>
      <c r="K14" s="114"/>
      <c r="L14" s="358"/>
      <c r="M14" s="114"/>
      <c r="N14" s="358"/>
      <c r="O14" s="10">
        <f>+'Ark1'!S8</f>
        <v>3.4989523049291562</v>
      </c>
      <c r="P14" s="115">
        <f t="shared" si="9"/>
        <v>9.012417204976142E-3</v>
      </c>
      <c r="Q14" s="358"/>
      <c r="R14" s="9">
        <f>+'Ark1'!T8</f>
        <v>3.7765914987028526</v>
      </c>
      <c r="S14" s="115">
        <f t="shared" si="10"/>
        <v>-5.1715918456471499E-2</v>
      </c>
      <c r="T14" s="93">
        <f>+'Ark1'!W8</f>
        <v>0.57373777689084016</v>
      </c>
      <c r="U14" s="8"/>
      <c r="V14" s="8">
        <f>+'Ark1'!AH8</f>
        <v>0.71343045300339281</v>
      </c>
      <c r="W14" s="8"/>
      <c r="X14" s="121">
        <f>+'Ark1'!X8</f>
        <v>32.17421672320895</v>
      </c>
      <c r="Y14" s="84">
        <f>+'Ark1'!Y8</f>
        <v>6.5256435841149454</v>
      </c>
      <c r="Z14" s="121">
        <f>+'Ark1'!Z8</f>
        <v>7.1495868124098578</v>
      </c>
      <c r="AA14" s="84">
        <f>+'Ark1'!Q8</f>
        <v>1020</v>
      </c>
      <c r="AB14" s="84">
        <f t="shared" si="11"/>
        <v>-34</v>
      </c>
      <c r="AC14" s="121">
        <f t="shared" si="0"/>
        <v>19.650980392156864</v>
      </c>
      <c r="AD14" s="83">
        <f t="shared" si="1"/>
        <v>3.4783839276802593</v>
      </c>
      <c r="AE14" s="85">
        <f>+'Ark1'!AD8</f>
        <v>42.072729610225494</v>
      </c>
      <c r="AF14" s="84">
        <f t="shared" si="2"/>
        <v>243.94949999999966</v>
      </c>
      <c r="AG14" s="40">
        <f t="shared" si="12"/>
        <v>102.72989625080345</v>
      </c>
      <c r="AH14" s="84"/>
      <c r="AI14" s="6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311">
        <f t="shared" si="13"/>
        <v>25624</v>
      </c>
      <c r="AU14" s="92">
        <f t="shared" si="15"/>
        <v>12.822486731189509</v>
      </c>
      <c r="AV14" s="1">
        <f t="shared" si="16"/>
        <v>5.4282703715266942</v>
      </c>
      <c r="AW14" s="22">
        <f t="shared" si="14"/>
        <v>4.8744536372151108</v>
      </c>
      <c r="AX14" s="22">
        <f t="shared" si="14"/>
        <v>1.7483609116453322</v>
      </c>
      <c r="AY14" s="22"/>
      <c r="AZ14" s="22"/>
      <c r="BA14" s="22"/>
    </row>
    <row r="15" spans="1:53">
      <c r="A15" s="8">
        <f t="shared" ref="A15:A36" si="17">1+A14</f>
        <v>2003</v>
      </c>
      <c r="B15" s="313">
        <f>+'Ark1'!R9</f>
        <v>20440</v>
      </c>
      <c r="C15" s="318">
        <f t="shared" si="3"/>
        <v>396</v>
      </c>
      <c r="D15" s="212"/>
      <c r="E15" s="211">
        <f t="shared" si="4"/>
        <v>101.97565356216325</v>
      </c>
      <c r="F15" s="116"/>
      <c r="G15" s="211"/>
      <c r="H15" s="116"/>
      <c r="I15" s="68">
        <f>+'Ark1'!U9</f>
        <v>12.294363992172261</v>
      </c>
      <c r="J15" s="244">
        <f t="shared" si="8"/>
        <v>0.12366453098688623</v>
      </c>
      <c r="K15" s="114"/>
      <c r="L15" s="358"/>
      <c r="M15" s="114"/>
      <c r="N15" s="358"/>
      <c r="O15" s="10">
        <f>+'Ark1'!S9</f>
        <v>3.7440313111545991</v>
      </c>
      <c r="P15" s="115">
        <f t="shared" si="9"/>
        <v>0.24507900622544287</v>
      </c>
      <c r="Q15" s="358"/>
      <c r="R15" s="9">
        <f>+'Ark1'!T9</f>
        <v>3.8747064579256354</v>
      </c>
      <c r="S15" s="115">
        <f t="shared" si="10"/>
        <v>9.8114959222782794E-2</v>
      </c>
      <c r="T15" s="93">
        <f>+'Ark1'!W9</f>
        <v>0.99315068493150704</v>
      </c>
      <c r="U15" s="8"/>
      <c r="V15" s="8">
        <f>+'Ark1'!AH9</f>
        <v>0.57240704500978479</v>
      </c>
      <c r="W15" s="8"/>
      <c r="X15" s="121">
        <f>+'Ark1'!X9</f>
        <v>33.767123287671247</v>
      </c>
      <c r="Y15" s="84">
        <f>+'Ark1'!Y9</f>
        <v>7.3679060665362064</v>
      </c>
      <c r="Z15" s="121">
        <f>+'Ark1'!Z9</f>
        <v>7.4344164535942685</v>
      </c>
      <c r="AA15" s="84">
        <f>+'Ark1'!Q9</f>
        <v>980</v>
      </c>
      <c r="AB15" s="84">
        <f t="shared" si="11"/>
        <v>-40</v>
      </c>
      <c r="AC15" s="121">
        <f t="shared" si="0"/>
        <v>20.857142857142858</v>
      </c>
      <c r="AD15" s="83">
        <f t="shared" si="1"/>
        <v>3.2837236044323777</v>
      </c>
      <c r="AE15" s="85">
        <f>+'Ark1'!AD9</f>
        <v>53.576983683737353</v>
      </c>
      <c r="AF15" s="84">
        <f t="shared" si="2"/>
        <v>251.29680000000104</v>
      </c>
      <c r="AG15" s="40">
        <f t="shared" si="12"/>
        <v>103.01181187090009</v>
      </c>
      <c r="AH15" s="84"/>
      <c r="AI15" s="6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311">
        <f t="shared" si="13"/>
        <v>25624</v>
      </c>
      <c r="AU15" s="92">
        <f t="shared" si="15"/>
        <v>12.822486731189509</v>
      </c>
      <c r="AV15" s="1">
        <f t="shared" si="16"/>
        <v>5.4282703715266942</v>
      </c>
      <c r="AW15" s="22">
        <f t="shared" si="14"/>
        <v>4.8744536372151108</v>
      </c>
      <c r="AX15" s="22">
        <f t="shared" si="14"/>
        <v>1.7483609116453322</v>
      </c>
      <c r="AY15" s="22"/>
      <c r="AZ15" s="22"/>
      <c r="BA15" s="22"/>
    </row>
    <row r="16" spans="1:53">
      <c r="A16" s="8">
        <f t="shared" si="17"/>
        <v>2004</v>
      </c>
      <c r="B16" s="313">
        <f>+'Ark1'!R10</f>
        <v>19943</v>
      </c>
      <c r="C16" s="318">
        <f t="shared" si="3"/>
        <v>-497</v>
      </c>
      <c r="D16" s="212"/>
      <c r="E16" s="211">
        <f t="shared" si="4"/>
        <v>97.56849315068493</v>
      </c>
      <c r="F16" s="116"/>
      <c r="G16" s="211"/>
      <c r="H16" s="116"/>
      <c r="I16" s="68">
        <f>+'Ark1'!U10</f>
        <v>11.925979040264764</v>
      </c>
      <c r="J16" s="244">
        <f t="shared" si="8"/>
        <v>-0.36838495190749754</v>
      </c>
      <c r="K16" s="114"/>
      <c r="L16" s="358"/>
      <c r="M16" s="114"/>
      <c r="N16" s="358"/>
      <c r="O16" s="10">
        <f>+'Ark1'!S10</f>
        <v>3.8636112921827199</v>
      </c>
      <c r="P16" s="115">
        <f t="shared" si="9"/>
        <v>0.11957998102812084</v>
      </c>
      <c r="Q16" s="358"/>
      <c r="R16" s="9">
        <f>+'Ark1'!T10</f>
        <v>3.6577245148673718</v>
      </c>
      <c r="S16" s="115">
        <f t="shared" si="10"/>
        <v>-0.21698194305826357</v>
      </c>
      <c r="T16" s="93">
        <f>+'Ark1'!W10</f>
        <v>0.83738655167226606</v>
      </c>
      <c r="U16" s="8"/>
      <c r="V16" s="8">
        <f>+'Ark1'!AH10</f>
        <v>0.76217219074361942</v>
      </c>
      <c r="W16" s="8"/>
      <c r="X16" s="121">
        <f>+'Ark1'!X10</f>
        <v>31.384445670159948</v>
      </c>
      <c r="Y16" s="84">
        <f>+'Ark1'!Y10</f>
        <v>7.0551070551070572</v>
      </c>
      <c r="Z16" s="121">
        <f>+'Ark1'!Z10</f>
        <v>7.3851745953499615</v>
      </c>
      <c r="AA16" s="84">
        <f>+'Ark1'!Q10</f>
        <v>932</v>
      </c>
      <c r="AB16" s="84">
        <f t="shared" si="11"/>
        <v>-48</v>
      </c>
      <c r="AC16" s="121">
        <f t="shared" si="0"/>
        <v>21.398068669527898</v>
      </c>
      <c r="AD16" s="83">
        <f t="shared" si="1"/>
        <v>3.0867440170274651</v>
      </c>
      <c r="AE16" s="85">
        <f>+'Ark1'!AD10</f>
        <v>47.488438373708227</v>
      </c>
      <c r="AF16" s="84">
        <f t="shared" si="2"/>
        <v>237.8398000000002</v>
      </c>
      <c r="AG16" s="40">
        <f t="shared" si="12"/>
        <v>94.644977572336458</v>
      </c>
      <c r="AH16" s="84"/>
      <c r="AI16" s="6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311">
        <f t="shared" si="13"/>
        <v>25624</v>
      </c>
      <c r="AU16" s="92">
        <f t="shared" si="15"/>
        <v>12.822486731189509</v>
      </c>
      <c r="AV16" s="1">
        <f t="shared" si="16"/>
        <v>5.4282703715266942</v>
      </c>
      <c r="AW16" s="22">
        <f t="shared" si="14"/>
        <v>4.8744536372151108</v>
      </c>
      <c r="AX16" s="22">
        <f t="shared" si="14"/>
        <v>1.7483609116453322</v>
      </c>
      <c r="AY16" s="22"/>
      <c r="AZ16" s="22"/>
      <c r="BA16" s="22"/>
    </row>
    <row r="17" spans="1:53">
      <c r="A17" s="8">
        <f t="shared" si="17"/>
        <v>2005</v>
      </c>
      <c r="B17" s="313">
        <f>+'Ark1'!R11</f>
        <v>21434</v>
      </c>
      <c r="C17" s="318">
        <f t="shared" si="3"/>
        <v>1491</v>
      </c>
      <c r="D17" s="212"/>
      <c r="E17" s="211">
        <f t="shared" si="4"/>
        <v>107.47630747630748</v>
      </c>
      <c r="F17" s="116"/>
      <c r="G17" s="211"/>
      <c r="H17" s="116"/>
      <c r="I17" s="68">
        <f>+'Ark1'!U11</f>
        <v>12.523383409536262</v>
      </c>
      <c r="J17" s="244">
        <f t="shared" si="8"/>
        <v>0.59740436927149787</v>
      </c>
      <c r="K17" s="114"/>
      <c r="L17" s="358"/>
      <c r="M17" s="114"/>
      <c r="N17" s="358"/>
      <c r="O17" s="10">
        <f>+'Ark1'!S11</f>
        <v>3.8556032471773825</v>
      </c>
      <c r="P17" s="115">
        <f t="shared" si="9"/>
        <v>-8.0080450053374719E-3</v>
      </c>
      <c r="Q17" s="358"/>
      <c r="R17" s="9">
        <f>+'Ark1'!T11</f>
        <v>3.808575160959224</v>
      </c>
      <c r="S17" s="115">
        <f t="shared" si="10"/>
        <v>0.15085064609185217</v>
      </c>
      <c r="T17" s="93">
        <f>+'Ark1'!W11</f>
        <v>1.1943640944294109</v>
      </c>
      <c r="U17" s="8"/>
      <c r="V17" s="8">
        <f>+'Ark1'!AH11</f>
        <v>0.3779042642530559</v>
      </c>
      <c r="W17" s="8"/>
      <c r="X17" s="121">
        <f>+'Ark1'!X11</f>
        <v>34.888494914621631</v>
      </c>
      <c r="Y17" s="84">
        <f>+'Ark1'!Y11</f>
        <v>8.0292992441914706</v>
      </c>
      <c r="Z17" s="121">
        <f>+'Ark1'!Z11</f>
        <v>7.4962008984931261</v>
      </c>
      <c r="AA17" s="84">
        <f>+'Ark1'!Q11</f>
        <v>866</v>
      </c>
      <c r="AB17" s="84">
        <f t="shared" si="11"/>
        <v>-66</v>
      </c>
      <c r="AC17" s="121">
        <f t="shared" si="0"/>
        <v>24.750577367205544</v>
      </c>
      <c r="AD17" s="83">
        <f t="shared" si="1"/>
        <v>3.2480996115729504</v>
      </c>
      <c r="AE17" s="85">
        <f>+'Ark1'!AD11</f>
        <v>49.156088466214015</v>
      </c>
      <c r="AF17" s="84">
        <f t="shared" si="2"/>
        <v>268.42620000000022</v>
      </c>
      <c r="AG17" s="40">
        <f t="shared" si="12"/>
        <v>112.8600848133912</v>
      </c>
      <c r="AH17" s="84"/>
      <c r="AI17" s="6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311">
        <f t="shared" si="13"/>
        <v>25624</v>
      </c>
      <c r="AU17" s="92">
        <f t="shared" si="15"/>
        <v>12.822486731189509</v>
      </c>
      <c r="AV17" s="1">
        <f t="shared" si="16"/>
        <v>5.4282703715266942</v>
      </c>
      <c r="AW17" s="22">
        <f t="shared" si="14"/>
        <v>4.8744536372151108</v>
      </c>
      <c r="AX17" s="22">
        <f t="shared" si="14"/>
        <v>1.7483609116453322</v>
      </c>
      <c r="AY17" s="22"/>
      <c r="AZ17" s="22"/>
      <c r="BA17" s="22"/>
    </row>
    <row r="18" spans="1:53">
      <c r="A18" s="8">
        <f t="shared" si="17"/>
        <v>2006</v>
      </c>
      <c r="B18" s="313">
        <f>+'Ark1'!R12</f>
        <v>22665</v>
      </c>
      <c r="C18" s="318">
        <f t="shared" si="3"/>
        <v>1231</v>
      </c>
      <c r="D18" s="212"/>
      <c r="E18" s="211">
        <f t="shared" si="4"/>
        <v>105.74321171969768</v>
      </c>
      <c r="F18" s="116"/>
      <c r="G18" s="211"/>
      <c r="H18" s="116"/>
      <c r="I18" s="68">
        <f>+'Ark1'!U12</f>
        <v>12.77142731083168</v>
      </c>
      <c r="J18" s="244">
        <f t="shared" si="8"/>
        <v>0.24804390129541787</v>
      </c>
      <c r="K18" s="114"/>
      <c r="L18" s="358"/>
      <c r="M18" s="114"/>
      <c r="N18" s="358"/>
      <c r="O18" s="10">
        <f>+'Ark1'!S12</f>
        <v>3.7572468563864994</v>
      </c>
      <c r="P18" s="115">
        <f t="shared" si="9"/>
        <v>-9.8356390790883097E-2</v>
      </c>
      <c r="Q18" s="358"/>
      <c r="R18" s="9">
        <f>+'Ark1'!T12</f>
        <v>3.8202514890800794</v>
      </c>
      <c r="S18" s="115">
        <f t="shared" si="10"/>
        <v>1.1676328120855395E-2</v>
      </c>
      <c r="T18" s="93">
        <f>+'Ark1'!W12</f>
        <v>1.4295168762409001</v>
      </c>
      <c r="U18" s="8"/>
      <c r="V18" s="8">
        <f>+'Ark1'!AH12</f>
        <v>0.25148908007941762</v>
      </c>
      <c r="W18" s="8"/>
      <c r="X18" s="121">
        <f>+'Ark1'!X12</f>
        <v>35.517317449812495</v>
      </c>
      <c r="Y18" s="84">
        <f>+'Ark1'!Y12</f>
        <v>7.8182219280829486</v>
      </c>
      <c r="Z18" s="121">
        <f>+'Ark1'!Z12</f>
        <v>7.357928341478595</v>
      </c>
      <c r="AA18" s="84">
        <f>+'Ark1'!Q12</f>
        <v>851</v>
      </c>
      <c r="AB18" s="84">
        <f t="shared" si="11"/>
        <v>-15</v>
      </c>
      <c r="AC18" s="121">
        <f t="shared" si="0"/>
        <v>26.633372502937721</v>
      </c>
      <c r="AD18" s="83">
        <f t="shared" si="1"/>
        <v>3.3991451184856385</v>
      </c>
      <c r="AE18" s="85">
        <f>+'Ark1'!AD12</f>
        <v>47.403196803640448</v>
      </c>
      <c r="AF18" s="84">
        <f t="shared" si="2"/>
        <v>289.46440000000001</v>
      </c>
      <c r="AG18" s="40">
        <f t="shared" si="12"/>
        <v>107.83761048660666</v>
      </c>
      <c r="AH18" s="84"/>
      <c r="AI18" s="6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311">
        <f t="shared" si="13"/>
        <v>25624</v>
      </c>
      <c r="AU18" s="92">
        <f t="shared" si="15"/>
        <v>12.822486731189509</v>
      </c>
      <c r="AV18" s="1">
        <f t="shared" si="16"/>
        <v>5.4282703715266942</v>
      </c>
      <c r="AW18" s="22">
        <f t="shared" si="14"/>
        <v>4.8744536372151108</v>
      </c>
      <c r="AX18" s="22">
        <f t="shared" si="14"/>
        <v>1.7483609116453322</v>
      </c>
      <c r="AY18" s="22"/>
      <c r="AZ18" s="22"/>
      <c r="BA18" s="22"/>
    </row>
    <row r="19" spans="1:53">
      <c r="A19" s="8">
        <f t="shared" si="17"/>
        <v>2007</v>
      </c>
      <c r="B19" s="313">
        <f>+'Ark1'!R13</f>
        <v>21029</v>
      </c>
      <c r="C19" s="318">
        <f t="shared" si="3"/>
        <v>-1636</v>
      </c>
      <c r="D19" s="212"/>
      <c r="E19" s="211">
        <f t="shared" si="4"/>
        <v>92.781822192808292</v>
      </c>
      <c r="F19" s="116"/>
      <c r="G19" s="211"/>
      <c r="H19" s="116"/>
      <c r="I19" s="68">
        <f>+'Ark1'!U13</f>
        <v>12.802368158257671</v>
      </c>
      <c r="J19" s="244">
        <f t="shared" si="8"/>
        <v>3.0940847425991791E-2</v>
      </c>
      <c r="K19" s="114"/>
      <c r="L19" s="358"/>
      <c r="M19" s="114"/>
      <c r="N19" s="358"/>
      <c r="O19" s="10">
        <f>+'Ark1'!S13</f>
        <v>4.0502639212516049</v>
      </c>
      <c r="P19" s="115">
        <f t="shared" si="9"/>
        <v>0.29301706486510559</v>
      </c>
      <c r="Q19" s="358"/>
      <c r="R19" s="9">
        <f>+'Ark1'!T13</f>
        <v>3.9489276713110466</v>
      </c>
      <c r="S19" s="115">
        <f t="shared" si="10"/>
        <v>0.12867618223096722</v>
      </c>
      <c r="T19" s="93">
        <f>+'Ark1'!W13</f>
        <v>1.4598887250939181</v>
      </c>
      <c r="U19" s="8"/>
      <c r="V19" s="8">
        <f>+'Ark1'!AH13</f>
        <v>0.49931047600932038</v>
      </c>
      <c r="W19" s="8"/>
      <c r="X19" s="121">
        <f>+'Ark1'!X13</f>
        <v>34.818583860383278</v>
      </c>
      <c r="Y19" s="84">
        <f>+'Ark1'!Y13</f>
        <v>8.3456179561557864</v>
      </c>
      <c r="Z19" s="121">
        <f>+'Ark1'!Z13</f>
        <v>7.3301243123192128</v>
      </c>
      <c r="AA19" s="84">
        <f>+'Ark1'!Q13</f>
        <v>829</v>
      </c>
      <c r="AB19" s="84">
        <f t="shared" si="11"/>
        <v>-22</v>
      </c>
      <c r="AC19" s="121">
        <f t="shared" si="0"/>
        <v>25.36670687575392</v>
      </c>
      <c r="AD19" s="83">
        <f t="shared" si="1"/>
        <v>3.1608725769903674</v>
      </c>
      <c r="AE19" s="85">
        <f>+'Ark1'!AD13</f>
        <v>45.994252645216179</v>
      </c>
      <c r="AF19" s="84">
        <f t="shared" si="2"/>
        <v>269.22100000000057</v>
      </c>
      <c r="AG19" s="40">
        <f t="shared" si="12"/>
        <v>93.006601157171858</v>
      </c>
      <c r="AH19" s="84"/>
      <c r="AI19" s="6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311">
        <f t="shared" si="13"/>
        <v>25624</v>
      </c>
      <c r="AU19" s="92">
        <f t="shared" si="15"/>
        <v>12.822486731189509</v>
      </c>
      <c r="AV19" s="1">
        <f t="shared" si="16"/>
        <v>5.4282703715266942</v>
      </c>
      <c r="AW19" s="22">
        <f t="shared" si="14"/>
        <v>4.8744536372151108</v>
      </c>
      <c r="AX19" s="22">
        <f t="shared" si="14"/>
        <v>1.7483609116453322</v>
      </c>
      <c r="AY19" s="22"/>
      <c r="AZ19" s="22"/>
      <c r="BA19" s="22"/>
    </row>
    <row r="20" spans="1:53">
      <c r="A20" s="8">
        <f t="shared" si="17"/>
        <v>2008</v>
      </c>
      <c r="B20" s="313">
        <f>+'Ark1'!R14</f>
        <v>23356</v>
      </c>
      <c r="C20" s="318">
        <f t="shared" si="3"/>
        <v>2327</v>
      </c>
      <c r="D20" s="212"/>
      <c r="E20" s="211">
        <f t="shared" si="4"/>
        <v>111.06567121593989</v>
      </c>
      <c r="F20" s="116"/>
      <c r="G20" s="211"/>
      <c r="H20" s="116"/>
      <c r="I20" s="68">
        <f>+'Ark1'!U14</f>
        <v>12.651888165781896</v>
      </c>
      <c r="J20" s="244">
        <f t="shared" si="8"/>
        <v>-0.15047999247577515</v>
      </c>
      <c r="K20" s="114"/>
      <c r="L20" s="358"/>
      <c r="M20" s="114"/>
      <c r="N20" s="358"/>
      <c r="O20" s="10">
        <f>+'Ark1'!S14</f>
        <v>4.1957098818290799</v>
      </c>
      <c r="P20" s="115">
        <f t="shared" si="9"/>
        <v>0.14544596057747494</v>
      </c>
      <c r="Q20" s="358"/>
      <c r="R20" s="9">
        <f>+'Ark1'!T14</f>
        <v>4.1230518924473376</v>
      </c>
      <c r="S20" s="115">
        <f t="shared" si="10"/>
        <v>0.174124221136291</v>
      </c>
      <c r="T20" s="93">
        <f>+'Ark1'!W14</f>
        <v>1.2502140777530399</v>
      </c>
      <c r="U20" s="8"/>
      <c r="V20" s="8">
        <f>+'Ark1'!AH14</f>
        <v>0.17554375749272139</v>
      </c>
      <c r="W20" s="8"/>
      <c r="X20" s="121">
        <f>+'Ark1'!X14</f>
        <v>35.759547867785578</v>
      </c>
      <c r="Y20" s="84">
        <f>+'Ark1'!Y14</f>
        <v>9.3766055831477999</v>
      </c>
      <c r="Z20" s="121">
        <f>+'Ark1'!Z14</f>
        <v>7.7025258331362307</v>
      </c>
      <c r="AA20" s="84">
        <f>+'Ark1'!Q14</f>
        <v>831</v>
      </c>
      <c r="AB20" s="84">
        <f t="shared" si="11"/>
        <v>2</v>
      </c>
      <c r="AC20" s="121">
        <f t="shared" si="0"/>
        <v>28.105896510228639</v>
      </c>
      <c r="AD20" s="83">
        <f t="shared" si="1"/>
        <v>3.015434460941905</v>
      </c>
      <c r="AE20" s="85">
        <f>+'Ark1'!AD14</f>
        <v>46.749442257334763</v>
      </c>
      <c r="AF20" s="84">
        <f t="shared" si="2"/>
        <v>295.49750000000199</v>
      </c>
      <c r="AG20" s="40">
        <f t="shared" si="12"/>
        <v>109.76019701286354</v>
      </c>
      <c r="AH20" s="84"/>
      <c r="AI20" s="6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311">
        <f t="shared" si="13"/>
        <v>25624</v>
      </c>
      <c r="AU20" s="92">
        <f t="shared" si="15"/>
        <v>12.822486731189509</v>
      </c>
      <c r="AV20" s="1">
        <f t="shared" si="16"/>
        <v>5.4282703715266942</v>
      </c>
      <c r="AW20" s="22">
        <f t="shared" si="14"/>
        <v>4.8744536372151108</v>
      </c>
      <c r="AX20" s="22">
        <f t="shared" si="14"/>
        <v>1.7483609116453322</v>
      </c>
      <c r="AY20" s="22"/>
      <c r="AZ20" s="22"/>
      <c r="BA20" s="22"/>
    </row>
    <row r="21" spans="1:53">
      <c r="A21" s="8">
        <f t="shared" si="17"/>
        <v>2009</v>
      </c>
      <c r="B21" s="313">
        <f>+'Ark1'!R15</f>
        <v>22917</v>
      </c>
      <c r="C21" s="318">
        <f t="shared" si="3"/>
        <v>-439</v>
      </c>
      <c r="D21" s="212"/>
      <c r="E21" s="211">
        <f t="shared" si="4"/>
        <v>98.120397328309636</v>
      </c>
      <c r="F21" s="116"/>
      <c r="G21" s="211"/>
      <c r="H21" s="116"/>
      <c r="I21" s="68">
        <f>+'Ark1'!U15</f>
        <v>12.447170222978595</v>
      </c>
      <c r="J21" s="244">
        <f t="shared" si="8"/>
        <v>-0.2047179428033008</v>
      </c>
      <c r="K21" s="114"/>
      <c r="L21" s="358"/>
      <c r="M21" s="114"/>
      <c r="N21" s="358"/>
      <c r="O21" s="10">
        <f>+'Ark1'!S15</f>
        <v>4.3662783086791475</v>
      </c>
      <c r="P21" s="115">
        <f t="shared" si="9"/>
        <v>0.17056842685006757</v>
      </c>
      <c r="Q21" s="358"/>
      <c r="R21" s="9">
        <f>+'Ark1'!T15</f>
        <v>4.1749356372998223</v>
      </c>
      <c r="S21" s="115">
        <f t="shared" si="10"/>
        <v>5.1883744852484703E-2</v>
      </c>
      <c r="T21" s="93">
        <f>+'Ark1'!W15</f>
        <v>1.1083475149452373</v>
      </c>
      <c r="U21" s="8"/>
      <c r="V21" s="8">
        <f>+'Ark1'!AH15</f>
        <v>0.17454291573940742</v>
      </c>
      <c r="W21" s="8"/>
      <c r="X21" s="121">
        <f>+'Ark1'!X15</f>
        <v>33.638783435877301</v>
      </c>
      <c r="Y21" s="84">
        <f>+'Ark1'!Y15</f>
        <v>10.232578435222765</v>
      </c>
      <c r="Z21" s="121">
        <f>+'Ark1'!Z15</f>
        <v>7.8288989081211939</v>
      </c>
      <c r="AA21" s="84">
        <f>+'Ark1'!Q15</f>
        <v>793</v>
      </c>
      <c r="AB21" s="84">
        <f t="shared" si="11"/>
        <v>-38</v>
      </c>
      <c r="AC21" s="121">
        <f t="shared" si="0"/>
        <v>28.899117276166457</v>
      </c>
      <c r="AD21" s="83">
        <f t="shared" si="1"/>
        <v>2.8507505346685096</v>
      </c>
      <c r="AE21" s="85">
        <f>+'Ark1'!AD15</f>
        <v>48.447155040844258</v>
      </c>
      <c r="AF21" s="84">
        <f t="shared" si="2"/>
        <v>285.25180000000046</v>
      </c>
      <c r="AG21" s="40">
        <f t="shared" si="12"/>
        <v>96.532728703288015</v>
      </c>
      <c r="AH21" s="84"/>
      <c r="AI21" s="6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311">
        <f t="shared" si="13"/>
        <v>25624</v>
      </c>
      <c r="AU21" s="92">
        <f t="shared" si="15"/>
        <v>12.822486731189509</v>
      </c>
      <c r="AV21" s="1">
        <f t="shared" si="16"/>
        <v>5.4282703715266942</v>
      </c>
      <c r="AW21" s="22">
        <f t="shared" si="14"/>
        <v>4.8744536372151108</v>
      </c>
      <c r="AX21" s="22">
        <f t="shared" si="14"/>
        <v>1.7483609116453322</v>
      </c>
      <c r="AY21" s="22"/>
      <c r="AZ21" s="22"/>
      <c r="BA21" s="22"/>
    </row>
    <row r="22" spans="1:53">
      <c r="A22" s="8">
        <f t="shared" si="17"/>
        <v>2010</v>
      </c>
      <c r="B22" s="313">
        <f>+'Ark1'!R16</f>
        <v>22700.63</v>
      </c>
      <c r="C22" s="318">
        <f t="shared" si="3"/>
        <v>-216.36999999999898</v>
      </c>
      <c r="D22" s="212"/>
      <c r="E22" s="211">
        <f t="shared" si="4"/>
        <v>99.055853733036614</v>
      </c>
      <c r="F22" s="116"/>
      <c r="G22" s="211"/>
      <c r="H22" s="116"/>
      <c r="I22" s="68">
        <f>+'Ark1'!U16</f>
        <v>12.918178922787629</v>
      </c>
      <c r="J22" s="244">
        <f t="shared" si="8"/>
        <v>0.47100869980903326</v>
      </c>
      <c r="K22" s="114"/>
      <c r="L22" s="358"/>
      <c r="M22" s="114"/>
      <c r="N22" s="358"/>
      <c r="O22" s="10">
        <f>+'Ark1'!S16</f>
        <v>4.5989146556725515</v>
      </c>
      <c r="P22" s="115">
        <f t="shared" si="9"/>
        <v>0.23263634699340408</v>
      </c>
      <c r="Q22" s="358"/>
      <c r="R22" s="9">
        <f>+'Ark1'!T16</f>
        <v>4.1050517100186203</v>
      </c>
      <c r="S22" s="115">
        <f t="shared" si="10"/>
        <v>-6.9883927281201963E-2</v>
      </c>
      <c r="T22" s="93">
        <f>+'Ark1'!W16</f>
        <v>0.97794642703748769</v>
      </c>
      <c r="U22" s="8"/>
      <c r="V22" s="8">
        <f>+'Ark1'!AH16</f>
        <v>0.30836148600281138</v>
      </c>
      <c r="W22" s="8"/>
      <c r="X22" s="121">
        <f>+'Ark1'!X16</f>
        <v>36.83598208507869</v>
      </c>
      <c r="Y22" s="84">
        <f>+'Ark1'!Y16</f>
        <v>10.581204133982183</v>
      </c>
      <c r="Z22" s="121">
        <f>+'Ark1'!Z16</f>
        <v>7.8403390758334002</v>
      </c>
      <c r="AA22" s="84">
        <f>+'Ark1'!Q16</f>
        <v>807</v>
      </c>
      <c r="AB22" s="84">
        <f t="shared" si="11"/>
        <v>14</v>
      </c>
      <c r="AC22" s="121">
        <f t="shared" si="0"/>
        <v>28.129653035935565</v>
      </c>
      <c r="AD22" s="83">
        <f t="shared" si="1"/>
        <v>2.8089625248543468</v>
      </c>
      <c r="AE22" s="85">
        <f>+'Ark1'!AD16</f>
        <v>47.750571199125595</v>
      </c>
      <c r="AF22" s="84">
        <f t="shared" si="2"/>
        <v>293.25080000000054</v>
      </c>
      <c r="AG22" s="40">
        <f t="shared" si="12"/>
        <v>102.80418914096249</v>
      </c>
      <c r="AH22" s="84"/>
      <c r="AI22" s="6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311">
        <f t="shared" si="13"/>
        <v>25624</v>
      </c>
      <c r="AU22" s="92">
        <f t="shared" si="15"/>
        <v>12.822486731189509</v>
      </c>
      <c r="AV22" s="1">
        <f t="shared" si="16"/>
        <v>5.4282703715266942</v>
      </c>
      <c r="AW22" s="22">
        <f t="shared" si="14"/>
        <v>4.8744536372151108</v>
      </c>
      <c r="AX22" s="22">
        <f t="shared" si="14"/>
        <v>1.7483609116453322</v>
      </c>
      <c r="AY22" s="22"/>
      <c r="AZ22" s="22"/>
      <c r="BA22" s="22"/>
    </row>
    <row r="23" spans="1:53">
      <c r="A23" s="8">
        <f t="shared" si="17"/>
        <v>2011</v>
      </c>
      <c r="B23" s="313">
        <f>+'Ark1'!R17</f>
        <v>19248</v>
      </c>
      <c r="C23" s="318">
        <f t="shared" si="3"/>
        <v>-3452.630000000001</v>
      </c>
      <c r="D23" s="212"/>
      <c r="E23" s="211">
        <f t="shared" si="4"/>
        <v>84.79059832260161</v>
      </c>
      <c r="F23" s="116"/>
      <c r="G23" s="211"/>
      <c r="H23" s="116"/>
      <c r="I23" s="68">
        <f>+'Ark1'!U17</f>
        <v>12.883015378221131</v>
      </c>
      <c r="J23" s="244">
        <f t="shared" si="8"/>
        <v>-3.5163544566497507E-2</v>
      </c>
      <c r="K23" s="114"/>
      <c r="L23" s="358"/>
      <c r="M23" s="114"/>
      <c r="N23" s="358"/>
      <c r="O23" s="10">
        <f>+'Ark1'!S17</f>
        <v>4.479062759767249</v>
      </c>
      <c r="P23" s="115">
        <f t="shared" si="9"/>
        <v>-0.11985189590530254</v>
      </c>
      <c r="Q23" s="358"/>
      <c r="R23" s="9">
        <f>+'Ark1'!T17</f>
        <v>4.2186720698254359</v>
      </c>
      <c r="S23" s="115">
        <f t="shared" si="10"/>
        <v>0.11362035980681551</v>
      </c>
      <c r="T23" s="93">
        <f>+'Ark1'!W17</f>
        <v>0.83645054031587696</v>
      </c>
      <c r="U23" s="8"/>
      <c r="V23" s="8">
        <f>+'Ark1'!AH17</f>
        <v>0.28574397339983376</v>
      </c>
      <c r="W23" s="8"/>
      <c r="X23" s="121">
        <f>+'Ark1'!X17</f>
        <v>35.707605985037397</v>
      </c>
      <c r="Y23" s="84">
        <f>+'Ark1'!Y17</f>
        <v>10.655652535328342</v>
      </c>
      <c r="Z23" s="121">
        <f>+'Ark1'!Z17</f>
        <v>7.8070803122714398</v>
      </c>
      <c r="AA23" s="84">
        <f>+'Ark1'!Q17</f>
        <v>739</v>
      </c>
      <c r="AB23" s="84">
        <f t="shared" si="11"/>
        <v>-68</v>
      </c>
      <c r="AC23" s="121">
        <f t="shared" si="0"/>
        <v>26.046008119079836</v>
      </c>
      <c r="AD23" s="83">
        <f t="shared" si="1"/>
        <v>2.8762748077436155</v>
      </c>
      <c r="AE23" s="85">
        <f>+'Ark1'!AD17</f>
        <v>45.836753583349449</v>
      </c>
      <c r="AF23" s="84">
        <f t="shared" si="2"/>
        <v>247.97228000000032</v>
      </c>
      <c r="AG23" s="40">
        <f t="shared" si="12"/>
        <v>84.559796597315284</v>
      </c>
      <c r="AH23" s="84"/>
      <c r="AI23" s="6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311">
        <f t="shared" si="13"/>
        <v>25624</v>
      </c>
      <c r="AU23" s="92">
        <f t="shared" si="15"/>
        <v>12.822486731189509</v>
      </c>
      <c r="AV23" s="1">
        <f t="shared" si="16"/>
        <v>5.4282703715266942</v>
      </c>
      <c r="AW23" s="22">
        <f t="shared" si="14"/>
        <v>4.8744536372151108</v>
      </c>
      <c r="AX23" s="22">
        <f t="shared" si="14"/>
        <v>1.7483609116453322</v>
      </c>
      <c r="AY23" s="22"/>
      <c r="AZ23" s="22"/>
      <c r="BA23" s="22"/>
    </row>
    <row r="24" spans="1:53">
      <c r="A24" s="8">
        <f t="shared" si="17"/>
        <v>2012</v>
      </c>
      <c r="B24" s="313">
        <f>+'Ark1'!R18</f>
        <v>19995</v>
      </c>
      <c r="C24" s="318">
        <f t="shared" si="3"/>
        <v>747</v>
      </c>
      <c r="D24" s="212"/>
      <c r="E24" s="211">
        <f t="shared" si="4"/>
        <v>103.88092269326684</v>
      </c>
      <c r="F24" s="116"/>
      <c r="G24" s="211"/>
      <c r="H24" s="116"/>
      <c r="I24" s="68">
        <f>+'Ark1'!U18</f>
        <v>13.793113278319559</v>
      </c>
      <c r="J24" s="244">
        <f t="shared" si="8"/>
        <v>0.91009790009842817</v>
      </c>
      <c r="K24" s="114"/>
      <c r="L24" s="358"/>
      <c r="M24" s="114"/>
      <c r="N24" s="358"/>
      <c r="O24" s="10">
        <f>+'Ark1'!S18</f>
        <v>4.8090022505626395</v>
      </c>
      <c r="P24" s="115">
        <f t="shared" si="9"/>
        <v>0.32993949079539053</v>
      </c>
      <c r="Q24" s="358"/>
      <c r="R24" s="9">
        <f>+'Ark1'!T18</f>
        <v>4.4849212303075756</v>
      </c>
      <c r="S24" s="115">
        <f t="shared" si="10"/>
        <v>0.26624916048213976</v>
      </c>
      <c r="T24" s="93">
        <f>+'Ark1'!W18</f>
        <v>0.94023505876469105</v>
      </c>
      <c r="U24" s="8"/>
      <c r="V24" s="8">
        <f>+'Ark1'!AH18</f>
        <v>0.34008502125531381</v>
      </c>
      <c r="W24" s="8"/>
      <c r="X24" s="121">
        <f>+'Ark1'!X18</f>
        <v>39.819954988747192</v>
      </c>
      <c r="Y24" s="84">
        <f>+'Ark1'!Y18</f>
        <v>11.857964491122781</v>
      </c>
      <c r="Z24" s="121">
        <f>+'Ark1'!Z18</f>
        <v>7.683138534437294</v>
      </c>
      <c r="AA24" s="84">
        <f>+'Ark1'!Q18</f>
        <v>718</v>
      </c>
      <c r="AB24" s="84">
        <f t="shared" si="11"/>
        <v>-21</v>
      </c>
      <c r="AC24" s="121">
        <f t="shared" si="0"/>
        <v>27.848189415041784</v>
      </c>
      <c r="AD24" s="83">
        <f t="shared" si="1"/>
        <v>2.8681860726319695</v>
      </c>
      <c r="AE24" s="85">
        <f>+'Ark1'!AD18</f>
        <v>50.042971021978524</v>
      </c>
      <c r="AF24" s="84">
        <f t="shared" si="2"/>
        <v>275.79329999999959</v>
      </c>
      <c r="AG24" s="40">
        <f t="shared" si="12"/>
        <v>111.21940726600539</v>
      </c>
      <c r="AH24" s="84"/>
      <c r="AI24" s="6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311">
        <f t="shared" si="13"/>
        <v>25624</v>
      </c>
      <c r="AU24" s="92">
        <f t="shared" si="15"/>
        <v>12.822486731189509</v>
      </c>
      <c r="AV24" s="1">
        <f t="shared" si="16"/>
        <v>5.4282703715266942</v>
      </c>
      <c r="AW24" s="22">
        <f t="shared" si="14"/>
        <v>4.8744536372151108</v>
      </c>
      <c r="AX24" s="22">
        <f t="shared" si="14"/>
        <v>1.7483609116453322</v>
      </c>
      <c r="AY24" s="22"/>
      <c r="AZ24" s="22"/>
      <c r="BA24" s="22"/>
    </row>
    <row r="25" spans="1:53">
      <c r="A25" s="8">
        <f t="shared" si="17"/>
        <v>2013</v>
      </c>
      <c r="B25" s="313">
        <f>+'Ark1'!R19</f>
        <v>22961</v>
      </c>
      <c r="C25" s="318">
        <f t="shared" si="3"/>
        <v>2966</v>
      </c>
      <c r="D25" s="212"/>
      <c r="E25" s="211">
        <f t="shared" si="4"/>
        <v>114.83370842710677</v>
      </c>
      <c r="F25" s="116"/>
      <c r="G25" s="211"/>
      <c r="H25" s="116"/>
      <c r="I25" s="68">
        <f>+'Ark1'!U19</f>
        <v>14.474488480466938</v>
      </c>
      <c r="J25" s="244">
        <f t="shared" si="8"/>
        <v>0.6813752021473789</v>
      </c>
      <c r="K25" s="114"/>
      <c r="L25" s="358"/>
      <c r="M25" s="114"/>
      <c r="N25" s="358"/>
      <c r="O25" s="10">
        <f>+'Ark1'!S19</f>
        <v>4.7161708984800317</v>
      </c>
      <c r="P25" s="115">
        <f t="shared" si="9"/>
        <v>-9.2831352082607843E-2</v>
      </c>
      <c r="Q25" s="358"/>
      <c r="R25" s="9">
        <f>+'Ark1'!T19</f>
        <v>4.6444841252558682</v>
      </c>
      <c r="S25" s="115">
        <f t="shared" si="10"/>
        <v>0.15956289494829257</v>
      </c>
      <c r="T25" s="93">
        <f>+'Ark1'!W19</f>
        <v>1.4938373764208881</v>
      </c>
      <c r="U25" s="8"/>
      <c r="V25" s="8">
        <f>+'Ark1'!AH19</f>
        <v>0.67505770654588204</v>
      </c>
      <c r="W25" s="8"/>
      <c r="X25" s="121">
        <f>+'Ark1'!X19</f>
        <v>44.693175384347377</v>
      </c>
      <c r="Y25" s="84">
        <f>+'Ark1'!Y19</f>
        <v>12.259918993075216</v>
      </c>
      <c r="Z25" s="121">
        <f>+'Ark1'!Z19</f>
        <v>7.5523927675165341</v>
      </c>
      <c r="AA25" s="84">
        <f>+'Ark1'!Q19</f>
        <v>722</v>
      </c>
      <c r="AB25" s="84">
        <f t="shared" si="11"/>
        <v>4</v>
      </c>
      <c r="AC25" s="121">
        <f t="shared" si="0"/>
        <v>31.801939058171744</v>
      </c>
      <c r="AD25" s="83">
        <f t="shared" si="1"/>
        <v>3.0691187389184522</v>
      </c>
      <c r="AE25" s="85">
        <f>+'Ark1'!AD19</f>
        <v>48.826889795940431</v>
      </c>
      <c r="AF25" s="84">
        <f t="shared" si="2"/>
        <v>332.34873000000135</v>
      </c>
      <c r="AG25" s="40">
        <f t="shared" si="12"/>
        <v>120.50645537799572</v>
      </c>
      <c r="AH25" s="84"/>
      <c r="AI25" s="6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311">
        <f t="shared" si="13"/>
        <v>25624</v>
      </c>
      <c r="AU25" s="92">
        <f t="shared" si="15"/>
        <v>12.822486731189509</v>
      </c>
      <c r="AV25" s="1">
        <f t="shared" si="16"/>
        <v>5.4282703715266942</v>
      </c>
      <c r="AW25" s="22">
        <f t="shared" si="14"/>
        <v>4.8744536372151108</v>
      </c>
      <c r="AX25" s="22">
        <f t="shared" si="14"/>
        <v>1.7483609116453322</v>
      </c>
      <c r="AY25" s="22"/>
      <c r="AZ25" s="22"/>
      <c r="BA25" s="22"/>
    </row>
    <row r="26" spans="1:53">
      <c r="A26" s="8">
        <f t="shared" si="17"/>
        <v>2014</v>
      </c>
      <c r="B26" s="313">
        <f>+'Ark1'!R20</f>
        <v>20787</v>
      </c>
      <c r="C26" s="318">
        <f t="shared" si="3"/>
        <v>-2174</v>
      </c>
      <c r="D26" s="212"/>
      <c r="E26" s="211">
        <f t="shared" si="4"/>
        <v>90.531771264317754</v>
      </c>
      <c r="F26" s="116"/>
      <c r="G26" s="211"/>
      <c r="H26" s="116"/>
      <c r="I26" s="68">
        <f>+'Ark1'!U20</f>
        <v>13.558786741713584</v>
      </c>
      <c r="J26" s="244">
        <f t="shared" si="8"/>
        <v>-0.91570173875335392</v>
      </c>
      <c r="K26" s="114"/>
      <c r="L26" s="358"/>
      <c r="M26" s="114"/>
      <c r="N26" s="358"/>
      <c r="O26" s="10">
        <f>+'Ark1'!S20</f>
        <v>4.8719391927647084</v>
      </c>
      <c r="P26" s="115">
        <f t="shared" si="9"/>
        <v>0.15576829428467676</v>
      </c>
      <c r="Q26" s="358"/>
      <c r="R26" s="9">
        <f>+'Ark1'!T20</f>
        <v>4.6376581517294468</v>
      </c>
      <c r="S26" s="115">
        <f t="shared" si="10"/>
        <v>-6.8259735264213361E-3</v>
      </c>
      <c r="T26" s="93">
        <f>+'Ark1'!W20</f>
        <v>1.4335883003800449</v>
      </c>
      <c r="U26" s="8"/>
      <c r="V26" s="8">
        <f>+'Ark1'!AH20</f>
        <v>0.54360898638572175</v>
      </c>
      <c r="W26" s="8"/>
      <c r="X26" s="121">
        <f>+'Ark1'!X20</f>
        <v>39.327464280559965</v>
      </c>
      <c r="Y26" s="84">
        <f>+'Ark1'!Y20</f>
        <v>12.416414104969451</v>
      </c>
      <c r="Z26" s="121">
        <f>+'Ark1'!Z20</f>
        <v>7.8704531899499388</v>
      </c>
      <c r="AA26" s="84">
        <f>+'Ark1'!Q20</f>
        <v>692</v>
      </c>
      <c r="AB26" s="84">
        <f t="shared" si="11"/>
        <v>-30</v>
      </c>
      <c r="AC26" s="121">
        <f t="shared" si="0"/>
        <v>30.039017341040463</v>
      </c>
      <c r="AD26" s="83">
        <f t="shared" si="1"/>
        <v>2.7830369397568977</v>
      </c>
      <c r="AE26" s="85">
        <f>+'Ark1'!AD20</f>
        <v>51.706942754936605</v>
      </c>
      <c r="AF26" s="84">
        <f t="shared" si="2"/>
        <v>281.84650000000028</v>
      </c>
      <c r="AG26" s="40">
        <f t="shared" si="12"/>
        <v>84.80444622129265</v>
      </c>
      <c r="AH26" s="84"/>
      <c r="AI26" s="6"/>
      <c r="AT26" s="311">
        <f t="shared" si="13"/>
        <v>25624</v>
      </c>
      <c r="AU26" s="92">
        <f t="shared" si="15"/>
        <v>12.822486731189509</v>
      </c>
      <c r="AV26" s="1">
        <f t="shared" si="16"/>
        <v>5.4282703715266942</v>
      </c>
      <c r="AW26" s="22">
        <f t="shared" si="14"/>
        <v>4.8744536372151108</v>
      </c>
      <c r="AX26" s="22">
        <f t="shared" si="14"/>
        <v>1.7483609116453322</v>
      </c>
    </row>
    <row r="27" spans="1:53">
      <c r="A27" s="8">
        <f t="shared" si="17"/>
        <v>2015</v>
      </c>
      <c r="B27" s="313">
        <f>+'Ark1'!R21</f>
        <v>23197</v>
      </c>
      <c r="C27" s="318">
        <f t="shared" ref="C27" si="18">+B27-B26</f>
        <v>2410</v>
      </c>
      <c r="D27" s="212"/>
      <c r="E27" s="211">
        <f t="shared" ref="E27" si="19">100*B27/B26</f>
        <v>111.59378457689903</v>
      </c>
      <c r="F27" s="116"/>
      <c r="G27" s="211"/>
      <c r="H27" s="116"/>
      <c r="I27" s="68">
        <f>+'Ark1'!U21</f>
        <v>12.107470793637122</v>
      </c>
      <c r="J27" s="244">
        <f t="shared" si="8"/>
        <v>-1.4513159480764628</v>
      </c>
      <c r="K27" s="114"/>
      <c r="L27" s="358"/>
      <c r="M27" s="114"/>
      <c r="N27" s="358"/>
      <c r="O27" s="10">
        <f>+'Ark1'!S21</f>
        <v>4.905548131223866</v>
      </c>
      <c r="P27" s="115">
        <f t="shared" si="9"/>
        <v>3.3608938459157578E-2</v>
      </c>
      <c r="Q27" s="358"/>
      <c r="R27" s="9">
        <f>+'Ark1'!T21</f>
        <v>4.3368539035220062</v>
      </c>
      <c r="S27" s="115">
        <f t="shared" si="10"/>
        <v>-0.30080424820744067</v>
      </c>
      <c r="T27" s="93">
        <f>+'Ark1'!W21</f>
        <v>0.91391128163124513</v>
      </c>
      <c r="U27" s="8"/>
      <c r="V27" s="8">
        <f>+'Ark1'!AH21</f>
        <v>0.24572142949519341</v>
      </c>
      <c r="W27" s="8"/>
      <c r="X27" s="121">
        <f>+'Ark1'!X21</f>
        <v>29.594344096219341</v>
      </c>
      <c r="Y27" s="84">
        <f>+'Ark1'!Y21</f>
        <v>10.915204552312803</v>
      </c>
      <c r="Z27" s="121">
        <f>+'Ark1'!Z21</f>
        <v>7.7718523409410398</v>
      </c>
      <c r="AA27" s="84">
        <f>+'Ark1'!Q21</f>
        <v>693</v>
      </c>
      <c r="AB27" s="84">
        <f t="shared" si="11"/>
        <v>1</v>
      </c>
      <c r="AC27" s="121">
        <f t="shared" si="0"/>
        <v>33.473304473304474</v>
      </c>
      <c r="AD27" s="83">
        <f t="shared" si="1"/>
        <v>2.4681178269504565</v>
      </c>
      <c r="AE27" s="85">
        <f>+'Ark1'!AD21</f>
        <v>49.42599198324379</v>
      </c>
      <c r="AF27" s="84">
        <f t="shared" si="2"/>
        <v>280.85700000000031</v>
      </c>
      <c r="AG27" s="40">
        <f t="shared" si="12"/>
        <v>99.648922374413033</v>
      </c>
      <c r="AH27" s="84"/>
      <c r="AI27" s="6"/>
      <c r="AT27" s="311">
        <f t="shared" si="13"/>
        <v>25624</v>
      </c>
      <c r="AU27" s="92">
        <f t="shared" si="15"/>
        <v>12.822486731189509</v>
      </c>
      <c r="AV27" s="1">
        <f t="shared" si="16"/>
        <v>5.4282703715266942</v>
      </c>
      <c r="AW27" s="22">
        <f t="shared" si="14"/>
        <v>4.8744536372151108</v>
      </c>
      <c r="AX27" s="22">
        <f t="shared" si="14"/>
        <v>1.7483609116453322</v>
      </c>
    </row>
    <row r="28" spans="1:53">
      <c r="A28" s="8">
        <f t="shared" si="17"/>
        <v>2016</v>
      </c>
      <c r="B28" s="313">
        <f>+'Ark1'!R22</f>
        <v>23081</v>
      </c>
      <c r="C28" s="318">
        <f t="shared" ref="C28:C31" si="20">+B28-B27</f>
        <v>-116</v>
      </c>
      <c r="D28" s="212"/>
      <c r="E28" s="211">
        <f t="shared" ref="E28:E31" si="21">100*B28/B27</f>
        <v>99.499935336465924</v>
      </c>
      <c r="F28" s="116"/>
      <c r="G28" s="211"/>
      <c r="H28" s="116"/>
      <c r="I28" s="68">
        <f>+'Ark1'!U22</f>
        <v>12.619769507387071</v>
      </c>
      <c r="J28" s="244">
        <f t="shared" si="8"/>
        <v>0.51229871374994929</v>
      </c>
      <c r="K28" s="114"/>
      <c r="L28" s="358"/>
      <c r="M28" s="114"/>
      <c r="N28" s="358"/>
      <c r="O28" s="10">
        <f>+'Ark1'!S22</f>
        <v>5.0897274814782723</v>
      </c>
      <c r="P28" s="115">
        <f t="shared" si="9"/>
        <v>0.18417935025440624</v>
      </c>
      <c r="Q28" s="358"/>
      <c r="R28" s="9">
        <f>+'Ark1'!T22</f>
        <v>4.5109397339803294</v>
      </c>
      <c r="S28" s="115">
        <f t="shared" si="10"/>
        <v>0.17408583045832327</v>
      </c>
      <c r="T28" s="93">
        <f>+'Ark1'!W22</f>
        <v>1.5640570165937351</v>
      </c>
      <c r="U28" s="8"/>
      <c r="V28" s="8">
        <f>+'Ark1'!AH22</f>
        <v>0.48091503834322591</v>
      </c>
      <c r="W28" s="8"/>
      <c r="X28" s="121">
        <f>+'Ark1'!X22</f>
        <v>31.619080629088856</v>
      </c>
      <c r="Y28" s="84">
        <f>+'Ark1'!Y22</f>
        <v>12.100862181014689</v>
      </c>
      <c r="Z28" s="121">
        <f>+'Ark1'!Z22</f>
        <v>7.9604185487311101</v>
      </c>
      <c r="AA28" s="84">
        <f>+'Ark1'!Q22</f>
        <v>707</v>
      </c>
      <c r="AB28" s="84">
        <f t="shared" si="11"/>
        <v>14</v>
      </c>
      <c r="AC28" s="121">
        <f t="shared" si="0"/>
        <v>32.646393210749643</v>
      </c>
      <c r="AD28" s="83">
        <f t="shared" si="1"/>
        <v>2.479458783070593</v>
      </c>
      <c r="AE28" s="85">
        <f>+'Ark1'!AD22</f>
        <v>49.718549193287778</v>
      </c>
      <c r="AF28" s="84">
        <f t="shared" si="2"/>
        <v>291.27690000000098</v>
      </c>
      <c r="AG28" s="40">
        <f t="shared" si="12"/>
        <v>103.71003749238959</v>
      </c>
      <c r="AH28" s="84"/>
      <c r="AI28" s="6"/>
      <c r="AT28" s="311">
        <f t="shared" si="13"/>
        <v>25624</v>
      </c>
      <c r="AU28" s="92">
        <f t="shared" si="15"/>
        <v>12.822486731189509</v>
      </c>
      <c r="AV28" s="1">
        <f t="shared" si="16"/>
        <v>5.4282703715266942</v>
      </c>
      <c r="AW28" s="22">
        <f t="shared" si="14"/>
        <v>4.8744536372151108</v>
      </c>
      <c r="AX28" s="22">
        <f t="shared" si="14"/>
        <v>1.7483609116453322</v>
      </c>
    </row>
    <row r="29" spans="1:53">
      <c r="A29" s="8">
        <f t="shared" si="17"/>
        <v>2017</v>
      </c>
      <c r="B29" s="313">
        <f>+'Ark1'!R23</f>
        <v>27711</v>
      </c>
      <c r="C29" s="318">
        <f t="shared" si="20"/>
        <v>4630</v>
      </c>
      <c r="D29" s="212"/>
      <c r="E29" s="211">
        <f t="shared" si="21"/>
        <v>120.05978943719943</v>
      </c>
      <c r="F29" s="116"/>
      <c r="G29" s="211"/>
      <c r="H29" s="116"/>
      <c r="I29" s="68">
        <f>+'Ark1'!U23</f>
        <v>12.372473025152402</v>
      </c>
      <c r="J29" s="244">
        <f t="shared" si="8"/>
        <v>-0.2472964822346686</v>
      </c>
      <c r="K29" s="114"/>
      <c r="L29" s="358"/>
      <c r="M29" s="114"/>
      <c r="N29" s="358"/>
      <c r="O29" s="10">
        <f>+'Ark1'!S23</f>
        <v>4.9232434773194749</v>
      </c>
      <c r="P29" s="115">
        <f t="shared" si="9"/>
        <v>-0.16648400415879738</v>
      </c>
      <c r="Q29" s="358"/>
      <c r="R29" s="9">
        <f>+'Ark1'!T23</f>
        <v>4.5066940925986065</v>
      </c>
      <c r="S29" s="115">
        <f t="shared" si="10"/>
        <v>-4.2456413817228977E-3</v>
      </c>
      <c r="T29" s="93">
        <f>+'Ark1'!W23</f>
        <v>1.515643607231786</v>
      </c>
      <c r="U29" s="8"/>
      <c r="V29" s="8">
        <f>+'Ark1'!AH23</f>
        <v>0.59904009238208655</v>
      </c>
      <c r="W29" s="8"/>
      <c r="X29" s="121">
        <f>+'Ark1'!X23</f>
        <v>30.305654794125076</v>
      </c>
      <c r="Y29" s="84">
        <f>+'Ark1'!Y23</f>
        <v>10.569809822814047</v>
      </c>
      <c r="Z29" s="121">
        <f>+'Ark1'!Z23</f>
        <v>7.670341556856858</v>
      </c>
      <c r="AA29" s="84">
        <f>+'Ark1'!Q23</f>
        <v>736</v>
      </c>
      <c r="AB29" s="84">
        <f t="shared" si="11"/>
        <v>29</v>
      </c>
      <c r="AC29" s="121">
        <f t="shared" si="0"/>
        <v>37.650815217391305</v>
      </c>
      <c r="AD29" s="83">
        <f t="shared" si="1"/>
        <v>2.5130735626117682</v>
      </c>
      <c r="AE29" s="85">
        <f>+'Ark1'!AD23</f>
        <v>47.323478024187935</v>
      </c>
      <c r="AF29" s="84">
        <f t="shared" si="2"/>
        <v>342.85359999999821</v>
      </c>
      <c r="AG29" s="40">
        <f t="shared" si="12"/>
        <v>117.7071027602934</v>
      </c>
      <c r="AH29" s="84"/>
      <c r="AI29" s="6"/>
      <c r="AT29" s="311">
        <f t="shared" si="13"/>
        <v>25624</v>
      </c>
      <c r="AU29" s="92">
        <f t="shared" si="15"/>
        <v>12.822486731189509</v>
      </c>
      <c r="AV29" s="1">
        <f t="shared" si="16"/>
        <v>5.4282703715266942</v>
      </c>
      <c r="AW29" s="22">
        <f t="shared" si="14"/>
        <v>4.8744536372151108</v>
      </c>
      <c r="AX29" s="22">
        <f t="shared" si="14"/>
        <v>1.7483609116453322</v>
      </c>
    </row>
    <row r="30" spans="1:53">
      <c r="A30" s="8">
        <f t="shared" si="17"/>
        <v>2018</v>
      </c>
      <c r="B30" s="313">
        <f>+'Ark1'!R24</f>
        <v>28192</v>
      </c>
      <c r="C30" s="318">
        <f t="shared" si="20"/>
        <v>481</v>
      </c>
      <c r="D30" s="212"/>
      <c r="E30" s="211">
        <f t="shared" si="21"/>
        <v>101.73577279780592</v>
      </c>
      <c r="F30" s="116"/>
      <c r="G30" s="211"/>
      <c r="H30" s="116"/>
      <c r="I30" s="68">
        <f>+'Ark1'!U24</f>
        <v>12.176451120885371</v>
      </c>
      <c r="J30" s="244">
        <f t="shared" si="8"/>
        <v>-0.19602190426703103</v>
      </c>
      <c r="K30" s="114"/>
      <c r="L30" s="358"/>
      <c r="M30" s="114"/>
      <c r="N30" s="358"/>
      <c r="O30" s="10">
        <f>+'Ark1'!S24</f>
        <v>5.0921538024971618</v>
      </c>
      <c r="P30" s="115">
        <f t="shared" si="9"/>
        <v>0.16891032517768689</v>
      </c>
      <c r="Q30" s="358"/>
      <c r="R30" s="9">
        <f>+'Ark1'!T24</f>
        <v>4.6162386492622032</v>
      </c>
      <c r="S30" s="115">
        <f t="shared" si="10"/>
        <v>0.10954455666359664</v>
      </c>
      <c r="T30" s="93">
        <f>+'Ark1'!W24</f>
        <v>1.3762769580022702</v>
      </c>
      <c r="U30" s="8"/>
      <c r="V30" s="8">
        <f>+'Ark1'!AH24</f>
        <v>0.67749716231555046</v>
      </c>
      <c r="W30" s="8"/>
      <c r="X30" s="121">
        <f>+'Ark1'!X24</f>
        <v>28.522275822928496</v>
      </c>
      <c r="Y30" s="84">
        <f>+'Ark1'!Y24</f>
        <v>9.9496311010215646</v>
      </c>
      <c r="Z30" s="121">
        <f>+'Ark1'!Z24</f>
        <v>7.5006021580882436</v>
      </c>
      <c r="AA30" s="84">
        <f>+'Ark1'!Q24</f>
        <v>747</v>
      </c>
      <c r="AB30" s="84">
        <f t="shared" si="11"/>
        <v>11</v>
      </c>
      <c r="AC30" s="121">
        <f t="shared" si="0"/>
        <v>37.740294511378849</v>
      </c>
      <c r="AD30" s="83">
        <f t="shared" si="1"/>
        <v>2.3912182532495607</v>
      </c>
      <c r="AE30" s="85">
        <f>+'Ark1'!AD24</f>
        <v>45.120267033122786</v>
      </c>
      <c r="AF30" s="84">
        <f t="shared" si="2"/>
        <v>343.27851000000038</v>
      </c>
      <c r="AG30" s="40">
        <f t="shared" si="12"/>
        <v>100.12393336397874</v>
      </c>
      <c r="AH30" s="84"/>
      <c r="AI30" s="6"/>
      <c r="AT30" s="311">
        <f t="shared" si="13"/>
        <v>25624</v>
      </c>
      <c r="AU30" s="92">
        <f t="shared" si="15"/>
        <v>12.822486731189509</v>
      </c>
      <c r="AV30" s="1">
        <f t="shared" si="16"/>
        <v>5.4282703715266942</v>
      </c>
      <c r="AW30" s="22">
        <f t="shared" si="14"/>
        <v>4.8744536372151108</v>
      </c>
      <c r="AX30" s="22">
        <f t="shared" si="14"/>
        <v>1.7483609116453322</v>
      </c>
    </row>
    <row r="31" spans="1:53">
      <c r="A31" s="8">
        <f t="shared" si="17"/>
        <v>2019</v>
      </c>
      <c r="B31" s="313">
        <f>+'Ark1'!R25</f>
        <v>27002</v>
      </c>
      <c r="C31" s="318">
        <f t="shared" si="20"/>
        <v>-1190</v>
      </c>
      <c r="D31" s="212"/>
      <c r="E31" s="211">
        <f t="shared" si="21"/>
        <v>95.77894438138479</v>
      </c>
      <c r="F31" s="116"/>
      <c r="G31" s="211"/>
      <c r="H31" s="116"/>
      <c r="I31" s="68">
        <f>+'Ark1'!U25</f>
        <v>12.360571809495545</v>
      </c>
      <c r="J31" s="244">
        <f t="shared" si="8"/>
        <v>0.18412068861017339</v>
      </c>
      <c r="K31" s="114"/>
      <c r="L31" s="358"/>
      <c r="M31" s="114"/>
      <c r="N31" s="358"/>
      <c r="O31" s="10">
        <f>+'Ark1'!S25</f>
        <v>5.0548107547589058</v>
      </c>
      <c r="P31" s="115">
        <f t="shared" si="9"/>
        <v>-3.7343047738255919E-2</v>
      </c>
      <c r="Q31" s="358"/>
      <c r="R31" s="9">
        <f>+'Ark1'!T25</f>
        <v>4.7573513073105698</v>
      </c>
      <c r="S31" s="115">
        <f t="shared" si="10"/>
        <v>0.14111265804836659</v>
      </c>
      <c r="T31" s="93">
        <f>+'Ark1'!W25</f>
        <v>1.4295237389822979</v>
      </c>
      <c r="U31" s="8"/>
      <c r="V31" s="8">
        <f>+'Ark1'!AH25</f>
        <v>0.60365898822309461</v>
      </c>
      <c r="W31" s="8"/>
      <c r="X31" s="121">
        <f>+'Ark1'!X25</f>
        <v>29.24227834975186</v>
      </c>
      <c r="Y31" s="84">
        <f>+'Ark1'!Y25</f>
        <v>10.947337234278939</v>
      </c>
      <c r="Z31" s="121">
        <f>+'Ark1'!Z25</f>
        <v>7.7245701891744991</v>
      </c>
      <c r="AA31" s="84">
        <f>+'Ark1'!Q25</f>
        <v>699</v>
      </c>
      <c r="AB31" s="84">
        <f t="shared" si="11"/>
        <v>-48</v>
      </c>
      <c r="AC31" s="121">
        <f t="shared" si="0"/>
        <v>38.629470672389125</v>
      </c>
      <c r="AD31" s="83">
        <f t="shared" si="1"/>
        <v>2.4453085207707432</v>
      </c>
      <c r="AE31" s="85">
        <f>+'Ark1'!AD25</f>
        <v>45.189979374951967</v>
      </c>
      <c r="AF31" s="84">
        <f t="shared" si="2"/>
        <v>333.76015999999868</v>
      </c>
      <c r="AG31" s="40">
        <f t="shared" si="12"/>
        <v>97.227222292475659</v>
      </c>
      <c r="AH31" s="84"/>
      <c r="AI31" s="6"/>
      <c r="AT31" s="311">
        <f t="shared" si="13"/>
        <v>25624</v>
      </c>
      <c r="AU31" s="92">
        <f t="shared" si="15"/>
        <v>12.822486731189509</v>
      </c>
      <c r="AV31" s="1">
        <f t="shared" si="16"/>
        <v>5.4282703715266942</v>
      </c>
      <c r="AW31" s="22">
        <f t="shared" si="14"/>
        <v>4.8744536372151108</v>
      </c>
      <c r="AX31" s="22">
        <f t="shared" si="14"/>
        <v>1.7483609116453322</v>
      </c>
    </row>
    <row r="32" spans="1:53">
      <c r="A32" s="8">
        <f t="shared" si="17"/>
        <v>2020</v>
      </c>
      <c r="B32" s="313">
        <f>+'Ark1'!R26</f>
        <v>26517</v>
      </c>
      <c r="C32" s="318">
        <f t="shared" ref="C32" si="22">+B32-B31</f>
        <v>-485</v>
      </c>
      <c r="D32" s="212"/>
      <c r="E32" s="211">
        <f t="shared" ref="E32" si="23">100*B32/B31</f>
        <v>98.203836752833126</v>
      </c>
      <c r="F32" s="116"/>
      <c r="G32" s="211"/>
      <c r="H32" s="116"/>
      <c r="I32" s="68">
        <f>+'Ark1'!U26</f>
        <v>12.46493645585857</v>
      </c>
      <c r="J32" s="244">
        <f t="shared" si="8"/>
        <v>0.10436464636302567</v>
      </c>
      <c r="K32" s="114"/>
      <c r="L32" s="358"/>
      <c r="M32" s="114"/>
      <c r="N32" s="358"/>
      <c r="O32" s="10">
        <f>+'Ark1'!S26</f>
        <v>5.1290870007919436</v>
      </c>
      <c r="P32" s="115">
        <f t="shared" si="9"/>
        <v>7.4276246033037729E-2</v>
      </c>
      <c r="Q32" s="358"/>
      <c r="R32" s="9">
        <f>+'Ark1'!T26</f>
        <v>4.8815853980465356</v>
      </c>
      <c r="S32" s="115">
        <f t="shared" si="10"/>
        <v>0.12423409073596581</v>
      </c>
      <c r="T32" s="93">
        <f>+'Ark1'!W26</f>
        <v>1.4443564505788742</v>
      </c>
      <c r="U32" s="8"/>
      <c r="V32" s="8">
        <f>+'Ark1'!AH26</f>
        <v>0.54304785609231809</v>
      </c>
      <c r="W32" s="8"/>
      <c r="X32" s="121">
        <f>+'Ark1'!X26</f>
        <v>30.146698344458279</v>
      </c>
      <c r="Y32" s="84">
        <f>+'Ark1'!Y26</f>
        <v>11.622732586642529</v>
      </c>
      <c r="Z32" s="121">
        <f>+'Ark1'!Z26</f>
        <v>7.7870622330527652</v>
      </c>
      <c r="AA32" s="84">
        <f>+'Ark1'!Q26</f>
        <v>714</v>
      </c>
      <c r="AB32" s="84">
        <f t="shared" si="11"/>
        <v>15</v>
      </c>
      <c r="AC32" s="121">
        <f t="shared" si="0"/>
        <v>37.138655462184872</v>
      </c>
      <c r="AD32" s="83">
        <f t="shared" si="1"/>
        <v>2.430244691488749</v>
      </c>
      <c r="AE32" s="85">
        <f>+'Ark1'!AD26</f>
        <v>38.260441643055962</v>
      </c>
      <c r="AF32" s="84">
        <f t="shared" si="2"/>
        <v>330.53272000000175</v>
      </c>
      <c r="AG32" s="40">
        <f t="shared" si="12"/>
        <v>99.033006216201187</v>
      </c>
      <c r="AH32" s="84"/>
      <c r="AI32" s="6"/>
      <c r="AT32" s="311">
        <f t="shared" si="13"/>
        <v>25624</v>
      </c>
      <c r="AU32" s="92">
        <f t="shared" si="15"/>
        <v>12.822486731189509</v>
      </c>
      <c r="AV32" s="1">
        <f t="shared" si="16"/>
        <v>5.4282703715266942</v>
      </c>
      <c r="AW32" s="22">
        <f t="shared" si="14"/>
        <v>4.8744536372151108</v>
      </c>
      <c r="AX32" s="22">
        <f t="shared" si="14"/>
        <v>1.7483609116453322</v>
      </c>
    </row>
    <row r="33" spans="1:50">
      <c r="A33" s="8">
        <f t="shared" si="17"/>
        <v>2021</v>
      </c>
      <c r="B33" s="313">
        <f>+'Ark1'!R27</f>
        <v>26488.9</v>
      </c>
      <c r="C33" s="318">
        <f t="shared" ref="C33" si="24">+B33-B32</f>
        <v>-28.099999999998545</v>
      </c>
      <c r="D33" s="212"/>
      <c r="E33" s="211">
        <f t="shared" ref="E33" si="25">100*B33/B32</f>
        <v>99.894030244748649</v>
      </c>
      <c r="F33" s="116"/>
      <c r="G33" s="211"/>
      <c r="H33" s="116"/>
      <c r="I33" s="68">
        <f>+'Ark1'!U27</f>
        <v>12.70217411821554</v>
      </c>
      <c r="J33" s="244">
        <f t="shared" si="8"/>
        <v>0.23723766235696964</v>
      </c>
      <c r="K33" s="114"/>
      <c r="L33" s="358"/>
      <c r="M33" s="114"/>
      <c r="N33" s="358"/>
      <c r="O33" s="10">
        <f>+'Ark1'!S27</f>
        <v>5.170116539380647</v>
      </c>
      <c r="P33" s="115">
        <f t="shared" si="9"/>
        <v>4.1029538588703396E-2</v>
      </c>
      <c r="Q33" s="358"/>
      <c r="R33" s="9">
        <f>+'Ark1'!T27</f>
        <v>4.775207728520245</v>
      </c>
      <c r="S33" s="115">
        <f t="shared" si="10"/>
        <v>-0.10637766952629057</v>
      </c>
      <c r="T33" s="93">
        <f>+'Ark1'!W27</f>
        <v>1.3779356636175903</v>
      </c>
      <c r="U33" s="8"/>
      <c r="V33" s="8">
        <f>+'Ark1'!AH27</f>
        <v>0.675754750102873</v>
      </c>
      <c r="W33" s="8"/>
      <c r="X33" s="121">
        <f>+'Ark1'!X27</f>
        <v>30.344785929200537</v>
      </c>
      <c r="Y33" s="84">
        <f>+'Ark1'!Y27</f>
        <v>12.261739823095713</v>
      </c>
      <c r="Z33" s="121">
        <f>+'Ark1'!Z27</f>
        <v>7.8234841291869248</v>
      </c>
      <c r="AA33" s="84">
        <f>+'Ark1'!Q27</f>
        <v>727</v>
      </c>
      <c r="AB33" s="84">
        <f t="shared" si="11"/>
        <v>13</v>
      </c>
      <c r="AC33" s="121">
        <f t="shared" si="0"/>
        <v>36.435900962861076</v>
      </c>
      <c r="AD33" s="83">
        <f t="shared" si="1"/>
        <v>2.45684483540427</v>
      </c>
      <c r="AE33" s="85">
        <f>+'Ark1'!AD27</f>
        <v>43.722604711604426</v>
      </c>
      <c r="AF33" s="84">
        <f t="shared" si="2"/>
        <v>336.46661999999964</v>
      </c>
      <c r="AG33" s="40">
        <f t="shared" si="12"/>
        <v>101.79525343209527</v>
      </c>
      <c r="AH33" s="84"/>
      <c r="AI33" s="6"/>
      <c r="AT33" s="311">
        <f t="shared" si="13"/>
        <v>25624</v>
      </c>
      <c r="AU33" s="92">
        <f t="shared" si="15"/>
        <v>12.822486731189509</v>
      </c>
      <c r="AV33" s="1">
        <f t="shared" si="16"/>
        <v>5.4282703715266942</v>
      </c>
      <c r="AW33" s="22">
        <f t="shared" si="14"/>
        <v>4.8744536372151108</v>
      </c>
      <c r="AX33" s="22">
        <f t="shared" si="14"/>
        <v>1.7483609116453322</v>
      </c>
    </row>
    <row r="34" spans="1:50">
      <c r="A34" s="8">
        <f t="shared" si="17"/>
        <v>2022</v>
      </c>
      <c r="B34" s="313">
        <f>+'Ark1'!R28</f>
        <v>25750</v>
      </c>
      <c r="C34" s="318">
        <f t="shared" ref="C34" si="26">+B34-B33</f>
        <v>-738.90000000000146</v>
      </c>
      <c r="D34" s="212"/>
      <c r="E34" s="211">
        <f t="shared" ref="E34" si="27">100*B34/B33</f>
        <v>97.210529693569754</v>
      </c>
      <c r="F34" s="116"/>
      <c r="G34" s="353">
        <f>+'Ark1'!AI28</f>
        <v>483</v>
      </c>
      <c r="H34" s="116"/>
      <c r="I34" s="68">
        <f>+'Ark1'!U28</f>
        <v>12.516479611650498</v>
      </c>
      <c r="J34" s="244">
        <f t="shared" si="8"/>
        <v>-0.18569450656504216</v>
      </c>
      <c r="K34" s="537">
        <f>+'Ark1'!AJ28</f>
        <v>91.65362318840576</v>
      </c>
      <c r="L34" s="358"/>
      <c r="M34" s="537">
        <f>+'Ark1'!AK28</f>
        <v>14.832884684479712</v>
      </c>
      <c r="N34" s="358"/>
      <c r="O34" s="10">
        <f>+'Ark1'!S28</f>
        <v>5.2214757281553377</v>
      </c>
      <c r="P34" s="115">
        <f t="shared" si="9"/>
        <v>5.1359188774690701E-2</v>
      </c>
      <c r="Q34" s="358"/>
      <c r="R34" s="9">
        <f>+'Ark1'!T28</f>
        <v>4.8099805825242701</v>
      </c>
      <c r="S34" s="115">
        <f t="shared" si="10"/>
        <v>3.4772854004025078E-2</v>
      </c>
      <c r="T34" s="93">
        <f>+'Ark1'!W28</f>
        <v>1.1805825242718448</v>
      </c>
      <c r="U34" s="8"/>
      <c r="V34" s="8">
        <f>+'Ark1'!AH28</f>
        <v>0.82718446601941775</v>
      </c>
      <c r="W34" s="8"/>
      <c r="X34" s="121">
        <f>+'Ark1'!X28</f>
        <v>29.693203883495144</v>
      </c>
      <c r="Y34" s="84">
        <f>+'Ark1'!Y28</f>
        <v>11.26990291262136</v>
      </c>
      <c r="Z34" s="121">
        <f>+'Ark1'!Z28</f>
        <v>7.6049688564671811</v>
      </c>
      <c r="AA34" s="84">
        <f>+'Ark1'!Q28</f>
        <v>721</v>
      </c>
      <c r="AB34" s="84">
        <f t="shared" si="11"/>
        <v>-6</v>
      </c>
      <c r="AC34" s="121">
        <f t="shared" si="0"/>
        <v>35.714285714285715</v>
      </c>
      <c r="AD34" s="83">
        <f t="shared" si="1"/>
        <v>2.3971153488579686</v>
      </c>
      <c r="AE34" s="85">
        <f>+'Ark1'!AD28</f>
        <v>43.950113018130473</v>
      </c>
      <c r="AF34" s="84">
        <f t="shared" si="2"/>
        <v>322.29935000000035</v>
      </c>
      <c r="AG34" s="40">
        <f t="shared" si="12"/>
        <v>95.789398068670437</v>
      </c>
      <c r="AH34" s="84"/>
      <c r="AI34" s="6"/>
      <c r="AT34" s="311">
        <f t="shared" si="13"/>
        <v>25624</v>
      </c>
      <c r="AU34" s="92">
        <f t="shared" si="15"/>
        <v>12.822486731189509</v>
      </c>
      <c r="AV34" s="1">
        <f t="shared" si="16"/>
        <v>5.4282703715266942</v>
      </c>
      <c r="AW34" s="22">
        <f t="shared" ref="AW34:AX34" si="28">+AW33</f>
        <v>4.8744536372151108</v>
      </c>
      <c r="AX34" s="22">
        <f t="shared" si="28"/>
        <v>1.7483609116453322</v>
      </c>
    </row>
    <row r="35" spans="1:50" s="531" customFormat="1">
      <c r="A35" s="8">
        <f t="shared" si="17"/>
        <v>2023</v>
      </c>
      <c r="B35" s="313">
        <f>+'Ark1'!R29</f>
        <v>26473</v>
      </c>
      <c r="C35" s="318">
        <f t="shared" ref="C35:C36" si="29">+B35-B34</f>
        <v>723</v>
      </c>
      <c r="D35" s="212"/>
      <c r="E35" s="211">
        <f t="shared" ref="E35:E36" si="30">100*B35/B34</f>
        <v>102.80776699029126</v>
      </c>
      <c r="F35" s="116"/>
      <c r="G35" s="353">
        <f>+'Ark1'!AI29</f>
        <v>3861</v>
      </c>
      <c r="H35" s="116"/>
      <c r="I35" s="68">
        <f>+'Ark1'!U29</f>
        <v>12.359653231594359</v>
      </c>
      <c r="J35" s="244">
        <f t="shared" si="8"/>
        <v>-0.15682638005613825</v>
      </c>
      <c r="K35" s="537">
        <f>+'Ark1'!AJ29</f>
        <v>93.534680134679817</v>
      </c>
      <c r="L35" s="358"/>
      <c r="M35" s="537">
        <f>+'Ark1'!AK29</f>
        <v>14.824067634929955</v>
      </c>
      <c r="N35" s="358"/>
      <c r="O35" s="10">
        <f>+'Ark1'!S29</f>
        <v>5.3035167906924006</v>
      </c>
      <c r="P35" s="115">
        <f t="shared" si="9"/>
        <v>8.2041062537062892E-2</v>
      </c>
      <c r="Q35" s="358"/>
      <c r="R35" s="9">
        <f>+'Ark1'!T29</f>
        <v>4.8170966645261197</v>
      </c>
      <c r="S35" s="115">
        <f t="shared" si="10"/>
        <v>7.1160820018496551E-3</v>
      </c>
      <c r="T35" s="93">
        <f>+'Ark1'!W29</f>
        <v>1.4203150379632079</v>
      </c>
      <c r="U35" s="8"/>
      <c r="V35" s="8">
        <f>+'Ark1'!AH29</f>
        <v>0.9934650398519248</v>
      </c>
      <c r="W35" s="8"/>
      <c r="X35" s="121">
        <f>+'Ark1'!X29</f>
        <v>28.685830846522862</v>
      </c>
      <c r="Y35" s="84">
        <f>+'Ark1'!Y29</f>
        <v>10.331280927737696</v>
      </c>
      <c r="Z35" s="121">
        <f>+'Ark1'!Z29</f>
        <v>7.4408585621795744</v>
      </c>
      <c r="AA35" s="84">
        <f>+'Ark1'!Q29</f>
        <v>774</v>
      </c>
      <c r="AB35" s="84">
        <f t="shared" si="11"/>
        <v>53</v>
      </c>
      <c r="AC35" s="121">
        <f t="shared" si="0"/>
        <v>34.202842377260978</v>
      </c>
      <c r="AD35" s="83">
        <f t="shared" si="1"/>
        <v>2.3304636752136587</v>
      </c>
      <c r="AE35" s="85">
        <f>+'Ark1'!AD29</f>
        <v>46.116536044513296</v>
      </c>
      <c r="AF35" s="84">
        <f t="shared" si="2"/>
        <v>327.19709999999748</v>
      </c>
      <c r="AG35" s="40">
        <f t="shared" si="12"/>
        <v>101.51962763809394</v>
      </c>
      <c r="AH35" s="84"/>
      <c r="AI35" s="6"/>
      <c r="AT35" s="311">
        <f t="shared" ref="AT35" si="31">+AT34</f>
        <v>25624</v>
      </c>
      <c r="AU35" s="92">
        <f t="shared" si="15"/>
        <v>12.822486731189509</v>
      </c>
      <c r="AV35" s="1">
        <f t="shared" si="16"/>
        <v>5.4282703715266942</v>
      </c>
      <c r="AW35" s="22">
        <f t="shared" si="16"/>
        <v>4.8744536372151108</v>
      </c>
      <c r="AX35" s="22">
        <f t="shared" si="16"/>
        <v>1.7483609116453322</v>
      </c>
    </row>
    <row r="36" spans="1:50">
      <c r="A36" s="8">
        <f t="shared" si="17"/>
        <v>2024</v>
      </c>
      <c r="B36" s="313">
        <f>+'Ark1'!R30</f>
        <v>25624</v>
      </c>
      <c r="C36" s="318">
        <f t="shared" si="29"/>
        <v>-849</v>
      </c>
      <c r="D36" s="212"/>
      <c r="E36" s="211">
        <f t="shared" si="30"/>
        <v>96.79295886374797</v>
      </c>
      <c r="F36" s="116"/>
      <c r="G36" s="353">
        <f>+'Ark1'!AI30</f>
        <v>22582</v>
      </c>
      <c r="H36" s="116"/>
      <c r="I36" s="68">
        <f>+'Ark1'!U30</f>
        <v>12.822486731189509</v>
      </c>
      <c r="J36" s="244">
        <f t="shared" si="8"/>
        <v>0.46283349959514908</v>
      </c>
      <c r="K36" s="537">
        <f>+'Ark1'!AJ30</f>
        <v>91.238025861305474</v>
      </c>
      <c r="L36" s="358"/>
      <c r="M36" s="537">
        <f>+'Ark1'!AK30</f>
        <v>15.162529587001078</v>
      </c>
      <c r="N36" s="358"/>
      <c r="O36" s="10">
        <f>+'Ark1'!S30</f>
        <v>5.4282703715266942</v>
      </c>
      <c r="P36" s="115">
        <f t="shared" si="9"/>
        <v>0.12475358083429366</v>
      </c>
      <c r="Q36" s="358"/>
      <c r="R36" s="9">
        <f>+'Ark1'!T30</f>
        <v>4.8744536372151108</v>
      </c>
      <c r="S36" s="115">
        <f t="shared" si="10"/>
        <v>5.7356972688991092E-2</v>
      </c>
      <c r="T36" s="93">
        <f>+'Ark1'!W30</f>
        <v>1.7483609116453322</v>
      </c>
      <c r="U36" s="8"/>
      <c r="V36" s="8">
        <f>+'Ark1'!AH30</f>
        <v>1.7678738682485171</v>
      </c>
      <c r="W36" s="8"/>
      <c r="X36" s="121">
        <f>+'Ark1'!X30</f>
        <v>30.732906650015625</v>
      </c>
      <c r="Y36" s="84">
        <f>+'Ark1'!Y30</f>
        <v>11.688261005307522</v>
      </c>
      <c r="Z36" s="121">
        <f>+'Ark1'!Z30</f>
        <v>7.6088738902258308</v>
      </c>
      <c r="AA36" s="84">
        <f>+'Ark1'!Q30</f>
        <v>813</v>
      </c>
      <c r="AB36" s="84">
        <f t="shared" si="11"/>
        <v>39</v>
      </c>
      <c r="AC36" s="121">
        <f t="shared" si="0"/>
        <v>31.517835178351785</v>
      </c>
      <c r="AD36" s="83">
        <f t="shared" si="1"/>
        <v>2.362168030252922</v>
      </c>
      <c r="AE36" s="85">
        <f>+'Ark1'!AD30</f>
        <v>49.228719500006754</v>
      </c>
      <c r="AF36" s="84">
        <f t="shared" si="2"/>
        <v>328.56339999999994</v>
      </c>
      <c r="AG36" s="40">
        <f t="shared" si="12"/>
        <v>100.41757705065311</v>
      </c>
      <c r="AH36" s="84"/>
      <c r="AI36" s="6"/>
      <c r="AT36" s="311">
        <f t="shared" ref="AT36" si="32">+AT35</f>
        <v>25624</v>
      </c>
      <c r="AU36" s="92">
        <f t="shared" si="15"/>
        <v>12.822486731189509</v>
      </c>
      <c r="AV36" s="1">
        <f t="shared" si="15"/>
        <v>5.4282703715266942</v>
      </c>
      <c r="AW36" s="22">
        <f t="shared" si="15"/>
        <v>4.8744536372151108</v>
      </c>
      <c r="AX36" s="22">
        <f t="shared" si="15"/>
        <v>1.7483609116453322</v>
      </c>
    </row>
    <row r="37" spans="1:50">
      <c r="A37" s="6"/>
      <c r="B37" s="6"/>
      <c r="C37" s="319"/>
      <c r="D37" s="6"/>
      <c r="E37" s="6"/>
      <c r="F37" s="6"/>
      <c r="G37" s="6"/>
      <c r="H37" s="6"/>
      <c r="I37" s="6"/>
      <c r="J37" s="6"/>
      <c r="K37" s="359"/>
      <c r="L37" s="358"/>
      <c r="M37" s="359"/>
      <c r="N37" s="359"/>
      <c r="O37" s="6"/>
      <c r="P37" s="6"/>
      <c r="Q37" s="358"/>
      <c r="R37" s="6"/>
      <c r="S37" s="6"/>
      <c r="T37" s="6"/>
      <c r="U37" s="8"/>
      <c r="V37" s="8"/>
      <c r="W37" s="8"/>
      <c r="X37" s="6"/>
      <c r="Y37" s="6"/>
      <c r="Z37" s="6"/>
      <c r="AA37" s="6"/>
      <c r="AB37" s="6"/>
      <c r="AC37" s="267"/>
      <c r="AD37" s="6"/>
      <c r="AE37" s="6"/>
      <c r="AF37" s="6"/>
      <c r="AG37" s="6"/>
      <c r="AH37" s="6"/>
      <c r="AI37" s="6"/>
    </row>
    <row r="38" spans="1:50">
      <c r="B38">
        <v>18449</v>
      </c>
      <c r="C38" s="320">
        <f>+B36-B38</f>
        <v>7175</v>
      </c>
      <c r="G38" s="571">
        <f>+G36-[5]År!$G$36</f>
        <v>7335</v>
      </c>
    </row>
    <row r="40" spans="1:50" ht="15.6">
      <c r="B40">
        <v>2022</v>
      </c>
      <c r="C40" s="510">
        <f t="shared" ref="C40:C41" si="33">100*G34/B34</f>
        <v>1.8757281553398057</v>
      </c>
      <c r="E40" s="3" t="s">
        <v>665</v>
      </c>
    </row>
    <row r="41" spans="1:50" ht="15.6">
      <c r="B41">
        <v>2023</v>
      </c>
      <c r="C41" s="510">
        <f t="shared" si="33"/>
        <v>14.584671174404109</v>
      </c>
      <c r="E41" s="3" t="s">
        <v>665</v>
      </c>
    </row>
    <row r="42" spans="1:50" ht="15.6">
      <c r="B42" s="531">
        <v>2024</v>
      </c>
      <c r="C42" s="510">
        <f>100*G36/B36</f>
        <v>88.12831720262254</v>
      </c>
      <c r="D42" s="531"/>
      <c r="E42" s="3" t="s">
        <v>665</v>
      </c>
      <c r="F42" s="531"/>
      <c r="G42" s="531"/>
      <c r="H42" s="531"/>
      <c r="I42" s="531"/>
      <c r="J42" s="531"/>
    </row>
    <row r="43" spans="1:50">
      <c r="G43" s="320"/>
    </row>
    <row r="61" spans="29:48" ht="15.6">
      <c r="AC61"/>
      <c r="AT61" s="98" t="s">
        <v>563</v>
      </c>
      <c r="AU61" s="98" t="s">
        <v>0</v>
      </c>
      <c r="AV61" s="98" t="s">
        <v>561</v>
      </c>
    </row>
    <row r="62" spans="29:48" ht="15.6">
      <c r="AC62"/>
      <c r="AT62" s="252">
        <v>1</v>
      </c>
      <c r="AU62" s="98" t="s">
        <v>28</v>
      </c>
      <c r="AV62" s="98" t="s">
        <v>89</v>
      </c>
    </row>
    <row r="63" spans="29:48" ht="15.6">
      <c r="AC63"/>
      <c r="AT63" s="252">
        <v>2</v>
      </c>
      <c r="AU63" s="98" t="s">
        <v>29</v>
      </c>
      <c r="AV63" s="253" t="s">
        <v>90</v>
      </c>
    </row>
    <row r="64" spans="29:48" ht="15.6">
      <c r="AC64"/>
      <c r="AT64" s="252">
        <v>3</v>
      </c>
      <c r="AU64" s="98" t="s">
        <v>30</v>
      </c>
      <c r="AV64" s="98" t="s">
        <v>91</v>
      </c>
    </row>
    <row r="65" spans="29:48" ht="15.6">
      <c r="AC65"/>
      <c r="AT65" s="254">
        <v>4</v>
      </c>
      <c r="AU65" s="255" t="s">
        <v>31</v>
      </c>
      <c r="AV65" s="255" t="s">
        <v>92</v>
      </c>
    </row>
    <row r="66" spans="29:48" ht="15.6">
      <c r="AC66"/>
      <c r="AT66" s="254">
        <v>5</v>
      </c>
      <c r="AU66" s="255" t="s">
        <v>398</v>
      </c>
      <c r="AV66" s="255" t="s">
        <v>562</v>
      </c>
    </row>
    <row r="67" spans="29:48" ht="15.6">
      <c r="AC67"/>
      <c r="AT67" s="254">
        <v>6</v>
      </c>
      <c r="AU67" s="255" t="s">
        <v>32</v>
      </c>
      <c r="AV67" s="255" t="s">
        <v>94</v>
      </c>
    </row>
    <row r="68" spans="29:48" ht="15.6">
      <c r="AC68"/>
      <c r="AT68" s="252">
        <v>7</v>
      </c>
      <c r="AU68" s="98" t="s">
        <v>33</v>
      </c>
      <c r="AV68" s="98" t="s">
        <v>95</v>
      </c>
    </row>
    <row r="69" spans="29:48" ht="15.6">
      <c r="AC69"/>
      <c r="AT69" s="252">
        <v>8</v>
      </c>
      <c r="AU69" s="98" t="s">
        <v>34</v>
      </c>
      <c r="AV69" s="253" t="s">
        <v>96</v>
      </c>
    </row>
    <row r="70" spans="29:48" ht="15.6">
      <c r="AC70"/>
      <c r="AT70" s="252">
        <v>9</v>
      </c>
      <c r="AU70" s="98" t="s">
        <v>35</v>
      </c>
      <c r="AV70" s="98" t="s">
        <v>97</v>
      </c>
    </row>
    <row r="71" spans="29:48" ht="15.6">
      <c r="AC71"/>
      <c r="AT71" s="254">
        <v>10</v>
      </c>
      <c r="AU71" s="255" t="s">
        <v>36</v>
      </c>
      <c r="AV71" s="255" t="s">
        <v>98</v>
      </c>
    </row>
    <row r="72" spans="29:48" ht="15.6">
      <c r="AC72"/>
      <c r="AT72" s="254">
        <v>11</v>
      </c>
      <c r="AU72" s="255" t="s">
        <v>37</v>
      </c>
      <c r="AV72" s="256" t="s">
        <v>99</v>
      </c>
    </row>
    <row r="73" spans="29:48" ht="15.6">
      <c r="AC73"/>
      <c r="AT73" s="254">
        <v>12</v>
      </c>
      <c r="AU73" s="255" t="s">
        <v>38</v>
      </c>
      <c r="AV73" s="255" t="s">
        <v>100</v>
      </c>
    </row>
    <row r="74" spans="29:48" ht="15.6">
      <c r="AC74"/>
      <c r="AT74" s="252">
        <v>13</v>
      </c>
      <c r="AU74" s="98" t="s">
        <v>39</v>
      </c>
      <c r="AV74" s="98" t="s">
        <v>101</v>
      </c>
    </row>
    <row r="75" spans="29:48" ht="15.6">
      <c r="AC75"/>
      <c r="AT75" s="252">
        <v>14</v>
      </c>
      <c r="AU75" s="98" t="s">
        <v>399</v>
      </c>
      <c r="AV75" s="253" t="s">
        <v>102</v>
      </c>
    </row>
    <row r="76" spans="29:48" ht="15.6">
      <c r="AC76"/>
      <c r="AT76" s="252">
        <v>15</v>
      </c>
      <c r="AU76" s="98" t="s">
        <v>40</v>
      </c>
      <c r="AV76" s="98" t="s">
        <v>103</v>
      </c>
    </row>
    <row r="124" spans="1:37">
      <c r="A124" s="30"/>
      <c r="B124" s="30"/>
      <c r="C124" s="321"/>
      <c r="D124" s="30"/>
      <c r="E124" s="30"/>
      <c r="F124" s="30"/>
      <c r="G124" s="30"/>
      <c r="H124" s="30"/>
      <c r="I124" s="30"/>
      <c r="J124" s="30"/>
      <c r="K124" s="360"/>
      <c r="L124" s="360"/>
      <c r="M124" s="360"/>
      <c r="N124" s="360"/>
      <c r="O124" s="30"/>
      <c r="P124" s="30"/>
      <c r="Q124" s="360"/>
      <c r="R124" s="30"/>
      <c r="S124" s="30"/>
    </row>
    <row r="125" spans="1:37">
      <c r="A125" s="38"/>
      <c r="B125" s="38"/>
      <c r="C125" s="322"/>
      <c r="D125" s="38"/>
      <c r="E125" s="38"/>
      <c r="F125" s="38"/>
      <c r="G125" s="38"/>
      <c r="H125" s="38"/>
      <c r="I125" s="38"/>
      <c r="J125" s="38"/>
      <c r="K125" s="361"/>
      <c r="L125" s="361"/>
      <c r="M125" s="361"/>
      <c r="N125" s="361"/>
      <c r="O125" s="38"/>
      <c r="P125" s="38"/>
      <c r="Q125" s="361"/>
      <c r="R125" s="38"/>
      <c r="S125" s="38"/>
      <c r="T125" s="30"/>
      <c r="U125" s="30"/>
      <c r="V125" s="30"/>
      <c r="W125" s="30"/>
      <c r="X125" s="30"/>
      <c r="Y125" s="30"/>
      <c r="Z125" s="30"/>
      <c r="AA125" s="30"/>
      <c r="AB125" s="30"/>
      <c r="AC125" s="268"/>
      <c r="AD125" s="30"/>
      <c r="AE125" s="30"/>
      <c r="AF125" s="30"/>
      <c r="AG125" s="30"/>
      <c r="AH125" s="30"/>
      <c r="AI125" s="30"/>
      <c r="AJ125" s="30"/>
      <c r="AK125" s="30"/>
    </row>
    <row r="126" spans="1:37">
      <c r="A126" s="38"/>
      <c r="B126" s="38"/>
      <c r="C126" s="322"/>
      <c r="D126" s="38"/>
      <c r="E126" s="38"/>
      <c r="F126" s="38"/>
      <c r="G126" s="38"/>
      <c r="H126" s="38"/>
      <c r="I126" s="38"/>
      <c r="J126" s="38"/>
      <c r="K126" s="361"/>
      <c r="L126" s="361"/>
      <c r="M126" s="361"/>
      <c r="N126" s="361"/>
      <c r="O126" s="38"/>
      <c r="P126" s="38"/>
      <c r="Q126" s="361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269"/>
      <c r="AD126" s="38"/>
      <c r="AE126" s="38"/>
      <c r="AF126" s="38"/>
      <c r="AG126" s="38"/>
      <c r="AH126" s="38"/>
      <c r="AI126" s="38"/>
      <c r="AJ126" s="38"/>
      <c r="AK126" s="38"/>
    </row>
    <row r="127" spans="1:37">
      <c r="A127" s="38"/>
      <c r="B127" s="38"/>
      <c r="C127" s="322"/>
      <c r="D127" s="38"/>
      <c r="E127" s="38"/>
      <c r="F127" s="38"/>
      <c r="G127" s="38"/>
      <c r="H127" s="38"/>
      <c r="I127" s="38"/>
      <c r="J127" s="38"/>
      <c r="K127" s="361"/>
      <c r="L127" s="361"/>
      <c r="M127" s="361"/>
      <c r="N127" s="361"/>
      <c r="O127" s="38"/>
      <c r="P127" s="38"/>
      <c r="Q127" s="361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269"/>
      <c r="AD127" s="38"/>
      <c r="AE127" s="38"/>
      <c r="AF127" s="38"/>
      <c r="AG127" s="38"/>
      <c r="AH127" s="38"/>
      <c r="AI127" s="38"/>
      <c r="AJ127" s="38"/>
      <c r="AK127" s="38"/>
    </row>
    <row r="128" spans="1:37">
      <c r="A128" s="38"/>
      <c r="B128" s="38"/>
      <c r="C128" s="322"/>
      <c r="D128" s="38"/>
      <c r="E128" s="38"/>
      <c r="F128" s="38"/>
      <c r="G128" s="38"/>
      <c r="H128" s="38"/>
      <c r="I128" s="38"/>
      <c r="J128" s="38"/>
      <c r="K128" s="361"/>
      <c r="L128" s="361"/>
      <c r="M128" s="361"/>
      <c r="N128" s="361"/>
      <c r="O128" s="38"/>
      <c r="P128" s="38"/>
      <c r="Q128" s="361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269"/>
      <c r="AD128" s="38"/>
      <c r="AE128" s="38"/>
      <c r="AF128" s="38"/>
      <c r="AG128" s="38"/>
      <c r="AH128" s="38"/>
      <c r="AI128" s="38"/>
      <c r="AJ128" s="38"/>
      <c r="AK128" s="38"/>
    </row>
    <row r="129" spans="1:37">
      <c r="A129" s="38"/>
      <c r="B129" s="38"/>
      <c r="C129" s="322"/>
      <c r="D129" s="38"/>
      <c r="E129" s="38"/>
      <c r="F129" s="38"/>
      <c r="G129" s="38"/>
      <c r="H129" s="38"/>
      <c r="I129" s="38"/>
      <c r="J129" s="38"/>
      <c r="K129" s="361"/>
      <c r="L129" s="361"/>
      <c r="M129" s="361"/>
      <c r="N129" s="361"/>
      <c r="O129" s="38"/>
      <c r="P129" s="38"/>
      <c r="Q129" s="361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269"/>
      <c r="AD129" s="38"/>
      <c r="AE129" s="38"/>
      <c r="AF129" s="38"/>
      <c r="AG129" s="38"/>
      <c r="AH129" s="38"/>
      <c r="AI129" s="38"/>
      <c r="AJ129" s="38"/>
      <c r="AK129" s="38"/>
    </row>
    <row r="130" spans="1:37">
      <c r="A130" s="38"/>
      <c r="B130" s="38"/>
      <c r="C130" s="322"/>
      <c r="D130" s="38"/>
      <c r="E130" s="38"/>
      <c r="F130" s="38"/>
      <c r="G130" s="38"/>
      <c r="H130" s="38"/>
      <c r="I130" s="38"/>
      <c r="J130" s="38"/>
      <c r="K130" s="361"/>
      <c r="L130" s="361"/>
      <c r="M130" s="361"/>
      <c r="N130" s="361"/>
      <c r="O130" s="38"/>
      <c r="P130" s="38"/>
      <c r="Q130" s="361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269"/>
      <c r="AD130" s="38"/>
      <c r="AE130" s="38"/>
      <c r="AF130" s="38"/>
      <c r="AG130" s="38"/>
      <c r="AH130" s="38"/>
      <c r="AI130" s="38"/>
      <c r="AJ130" s="38"/>
      <c r="AK130" s="38"/>
    </row>
    <row r="131" spans="1:37">
      <c r="A131" s="38"/>
      <c r="B131" s="38"/>
      <c r="C131" s="322"/>
      <c r="D131" s="38"/>
      <c r="E131" s="38"/>
      <c r="F131" s="38"/>
      <c r="G131" s="38"/>
      <c r="H131" s="38"/>
      <c r="I131" s="38"/>
      <c r="J131" s="38"/>
      <c r="K131" s="361"/>
      <c r="L131" s="361"/>
      <c r="M131" s="361"/>
      <c r="N131" s="361"/>
      <c r="O131" s="38"/>
      <c r="P131" s="38"/>
      <c r="Q131" s="361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269"/>
      <c r="AD131" s="38"/>
      <c r="AE131" s="38"/>
      <c r="AF131" s="38"/>
      <c r="AG131" s="38"/>
      <c r="AH131" s="38"/>
      <c r="AI131" s="38"/>
      <c r="AJ131" s="38"/>
      <c r="AK131" s="38"/>
    </row>
    <row r="132" spans="1:37">
      <c r="A132" s="38"/>
      <c r="B132" s="38"/>
      <c r="C132" s="322"/>
      <c r="D132" s="38"/>
      <c r="E132" s="38"/>
      <c r="F132" s="38"/>
      <c r="G132" s="38"/>
      <c r="H132" s="38"/>
      <c r="I132" s="38"/>
      <c r="J132" s="38"/>
      <c r="K132" s="361"/>
      <c r="L132" s="361"/>
      <c r="M132" s="361"/>
      <c r="N132" s="361"/>
      <c r="O132" s="38"/>
      <c r="P132" s="38"/>
      <c r="Q132" s="361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269"/>
      <c r="AD132" s="38"/>
      <c r="AE132" s="38"/>
      <c r="AF132" s="38"/>
      <c r="AG132" s="38"/>
      <c r="AH132" s="38"/>
      <c r="AI132" s="38"/>
      <c r="AJ132" s="38"/>
      <c r="AK132" s="38"/>
    </row>
    <row r="133" spans="1:37">
      <c r="A133" s="38"/>
      <c r="B133" s="38"/>
      <c r="C133" s="322"/>
      <c r="D133" s="38"/>
      <c r="E133" s="38"/>
      <c r="F133" s="38"/>
      <c r="G133" s="38"/>
      <c r="H133" s="38"/>
      <c r="I133" s="38"/>
      <c r="J133" s="38"/>
      <c r="K133" s="361"/>
      <c r="L133" s="361"/>
      <c r="M133" s="361"/>
      <c r="N133" s="361"/>
      <c r="O133" s="38"/>
      <c r="P133" s="38"/>
      <c r="Q133" s="361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269"/>
      <c r="AD133" s="38"/>
      <c r="AE133" s="38"/>
      <c r="AF133" s="38"/>
      <c r="AG133" s="38"/>
      <c r="AH133" s="38"/>
      <c r="AI133" s="38"/>
      <c r="AJ133" s="38"/>
      <c r="AK133" s="38"/>
    </row>
    <row r="134" spans="1:37">
      <c r="A134" s="38"/>
      <c r="B134" s="38"/>
      <c r="C134" s="322"/>
      <c r="D134" s="38"/>
      <c r="E134" s="38"/>
      <c r="F134" s="38"/>
      <c r="G134" s="38"/>
      <c r="H134" s="38"/>
      <c r="I134" s="38"/>
      <c r="J134" s="38"/>
      <c r="K134" s="361"/>
      <c r="L134" s="361"/>
      <c r="M134" s="361"/>
      <c r="N134" s="361"/>
      <c r="O134" s="38"/>
      <c r="P134" s="38"/>
      <c r="Q134" s="361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269"/>
      <c r="AD134" s="38"/>
      <c r="AE134" s="38"/>
      <c r="AF134" s="38"/>
      <c r="AG134" s="38"/>
      <c r="AH134" s="38"/>
      <c r="AI134" s="38"/>
      <c r="AJ134" s="38"/>
      <c r="AK134" s="38"/>
    </row>
    <row r="135" spans="1:37">
      <c r="A135" s="38"/>
      <c r="B135" s="38"/>
      <c r="C135" s="322"/>
      <c r="D135" s="38"/>
      <c r="E135" s="38"/>
      <c r="F135" s="38"/>
      <c r="G135" s="38"/>
      <c r="H135" s="38"/>
      <c r="I135" s="38"/>
      <c r="J135" s="38"/>
      <c r="K135" s="361"/>
      <c r="L135" s="361"/>
      <c r="M135" s="361"/>
      <c r="N135" s="361"/>
      <c r="O135" s="38"/>
      <c r="P135" s="38"/>
      <c r="Q135" s="361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269"/>
      <c r="AD135" s="38"/>
      <c r="AE135" s="38"/>
      <c r="AF135" s="38"/>
      <c r="AG135" s="38"/>
      <c r="AH135" s="38"/>
      <c r="AI135" s="38"/>
      <c r="AJ135" s="38"/>
      <c r="AK135" s="38"/>
    </row>
    <row r="136" spans="1:37">
      <c r="A136" s="38"/>
      <c r="B136" s="38"/>
      <c r="C136" s="322"/>
      <c r="D136" s="38"/>
      <c r="E136" s="38"/>
      <c r="F136" s="38"/>
      <c r="G136" s="38"/>
      <c r="H136" s="38"/>
      <c r="I136" s="38"/>
      <c r="J136" s="38"/>
      <c r="K136" s="361"/>
      <c r="L136" s="361"/>
      <c r="M136" s="361"/>
      <c r="N136" s="361"/>
      <c r="O136" s="38"/>
      <c r="P136" s="38"/>
      <c r="Q136" s="361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269"/>
      <c r="AD136" s="38"/>
      <c r="AE136" s="38"/>
      <c r="AF136" s="38"/>
      <c r="AG136" s="38"/>
      <c r="AH136" s="38"/>
      <c r="AI136" s="38"/>
      <c r="AJ136" s="38"/>
      <c r="AK136" s="38"/>
    </row>
    <row r="137" spans="1:37">
      <c r="A137" s="38"/>
      <c r="B137" s="38"/>
      <c r="C137" s="322"/>
      <c r="D137" s="38"/>
      <c r="E137" s="38"/>
      <c r="F137" s="38"/>
      <c r="G137" s="38"/>
      <c r="H137" s="38"/>
      <c r="I137" s="38"/>
      <c r="J137" s="38"/>
      <c r="K137" s="361"/>
      <c r="L137" s="361"/>
      <c r="M137" s="361"/>
      <c r="N137" s="361"/>
      <c r="O137" s="38"/>
      <c r="P137" s="38"/>
      <c r="Q137" s="361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269"/>
      <c r="AD137" s="38"/>
      <c r="AE137" s="38"/>
      <c r="AF137" s="38"/>
      <c r="AG137" s="38"/>
      <c r="AH137" s="38"/>
      <c r="AI137" s="38"/>
      <c r="AJ137" s="38"/>
      <c r="AK137" s="38"/>
    </row>
    <row r="138" spans="1:37">
      <c r="A138" s="38"/>
      <c r="B138" s="38"/>
      <c r="C138" s="322"/>
      <c r="D138" s="38"/>
      <c r="E138" s="38"/>
      <c r="F138" s="38"/>
      <c r="G138" s="38"/>
      <c r="H138" s="38"/>
      <c r="I138" s="38"/>
      <c r="J138" s="38"/>
      <c r="K138" s="361"/>
      <c r="L138" s="361"/>
      <c r="M138" s="361"/>
      <c r="N138" s="361"/>
      <c r="O138" s="38"/>
      <c r="P138" s="38"/>
      <c r="Q138" s="361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269"/>
      <c r="AD138" s="38"/>
      <c r="AE138" s="38"/>
      <c r="AF138" s="38"/>
      <c r="AG138" s="38"/>
      <c r="AH138" s="38"/>
      <c r="AI138" s="38"/>
      <c r="AJ138" s="38"/>
      <c r="AK138" s="38"/>
    </row>
    <row r="139" spans="1:37">
      <c r="A139" s="38"/>
      <c r="B139" s="38"/>
      <c r="C139" s="322"/>
      <c r="D139" s="38"/>
      <c r="E139" s="38"/>
      <c r="F139" s="38"/>
      <c r="G139" s="38"/>
      <c r="H139" s="38"/>
      <c r="I139" s="38"/>
      <c r="J139" s="38"/>
      <c r="K139" s="361"/>
      <c r="L139" s="361"/>
      <c r="M139" s="361"/>
      <c r="N139" s="361"/>
      <c r="O139" s="38"/>
      <c r="P139" s="38"/>
      <c r="Q139" s="361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269"/>
      <c r="AD139" s="38"/>
      <c r="AE139" s="38"/>
      <c r="AF139" s="38"/>
      <c r="AG139" s="38"/>
      <c r="AH139" s="38"/>
      <c r="AI139" s="38"/>
      <c r="AJ139" s="38"/>
      <c r="AK139" s="38"/>
    </row>
    <row r="140" spans="1:37">
      <c r="A140" s="38"/>
      <c r="B140" s="38"/>
      <c r="C140" s="322"/>
      <c r="D140" s="38"/>
      <c r="E140" s="38"/>
      <c r="F140" s="38"/>
      <c r="G140" s="38"/>
      <c r="H140" s="38"/>
      <c r="I140" s="38"/>
      <c r="J140" s="38"/>
      <c r="K140" s="361"/>
      <c r="L140" s="361"/>
      <c r="M140" s="361"/>
      <c r="N140" s="361"/>
      <c r="O140" s="38"/>
      <c r="P140" s="38"/>
      <c r="Q140" s="361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269"/>
      <c r="AD140" s="38"/>
      <c r="AE140" s="38"/>
      <c r="AF140" s="38"/>
      <c r="AG140" s="38"/>
      <c r="AH140" s="38"/>
      <c r="AI140" s="38"/>
      <c r="AJ140" s="38"/>
      <c r="AK140" s="38"/>
    </row>
    <row r="141" spans="1:37">
      <c r="A141" s="38"/>
      <c r="B141" s="38"/>
      <c r="C141" s="322"/>
      <c r="D141" s="38"/>
      <c r="E141" s="38"/>
      <c r="F141" s="38"/>
      <c r="G141" s="38"/>
      <c r="H141" s="38"/>
      <c r="I141" s="38"/>
      <c r="J141" s="38"/>
      <c r="K141" s="361"/>
      <c r="L141" s="361"/>
      <c r="M141" s="361"/>
      <c r="N141" s="361"/>
      <c r="O141" s="38"/>
      <c r="P141" s="38"/>
      <c r="Q141" s="361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269"/>
      <c r="AD141" s="38"/>
      <c r="AE141" s="38"/>
      <c r="AF141" s="38"/>
      <c r="AG141" s="38"/>
      <c r="AH141" s="38"/>
      <c r="AI141" s="38"/>
      <c r="AJ141" s="38"/>
      <c r="AK141" s="38"/>
    </row>
    <row r="142" spans="1:37">
      <c r="T142" s="38"/>
      <c r="U142" s="38"/>
      <c r="V142" s="38"/>
      <c r="W142" s="38"/>
      <c r="X142" s="38"/>
      <c r="Y142" s="38"/>
      <c r="Z142" s="38"/>
      <c r="AA142" s="38"/>
      <c r="AB142" s="38"/>
      <c r="AC142" s="269"/>
      <c r="AD142" s="38"/>
      <c r="AE142" s="38"/>
      <c r="AF142" s="38"/>
      <c r="AG142" s="38"/>
      <c r="AH142" s="38"/>
      <c r="AI142" s="38"/>
      <c r="AJ142" s="38"/>
      <c r="AK142" s="38"/>
    </row>
  </sheetData>
  <mergeCells count="3">
    <mergeCell ref="I2:J2"/>
    <mergeCell ref="AB2:AE2"/>
    <mergeCell ref="R2:S2"/>
  </mergeCells>
  <phoneticPr fontId="11" type="noConversion"/>
  <conditionalFormatting sqref="AG9:AG36">
    <cfRule type="cellIs" dxfId="229" priority="13" operator="lessThan">
      <formula>100</formula>
    </cfRule>
    <cfRule type="cellIs" dxfId="228" priority="14" operator="greaterThan">
      <formula>100</formula>
    </cfRule>
  </conditionalFormatting>
  <conditionalFormatting sqref="J9:M33 J34:J36">
    <cfRule type="cellIs" dxfId="227" priority="11" operator="lessThan">
      <formula>0</formula>
    </cfRule>
    <cfRule type="cellIs" dxfId="226" priority="12" operator="greaterThan">
      <formula>0</formula>
    </cfRule>
  </conditionalFormatting>
  <conditionalFormatting sqref="S9:S36">
    <cfRule type="cellIs" dxfId="225" priority="7" operator="lessThan">
      <formula>0</formula>
    </cfRule>
    <cfRule type="cellIs" dxfId="224" priority="8" operator="greaterThan">
      <formula>0</formula>
    </cfRule>
  </conditionalFormatting>
  <conditionalFormatting sqref="C8:C36">
    <cfRule type="cellIs" dxfId="223" priority="5" operator="lessThan">
      <formula>0</formula>
    </cfRule>
    <cfRule type="cellIs" dxfId="222" priority="6" operator="greaterThan">
      <formula>0</formula>
    </cfRule>
  </conditionalFormatting>
  <conditionalFormatting sqref="AB9:AB36">
    <cfRule type="cellIs" dxfId="221" priority="3" operator="lessThan">
      <formula>0</formula>
    </cfRule>
    <cfRule type="cellIs" dxfId="220" priority="4" operator="greaterThan">
      <formula>0</formula>
    </cfRule>
  </conditionalFormatting>
  <conditionalFormatting sqref="P8:P36">
    <cfRule type="cellIs" dxfId="219" priority="1" operator="lessThan">
      <formula>0</formula>
    </cfRule>
    <cfRule type="cellIs" dxfId="218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893FB-C45F-4F23-94AC-C7314852A292}">
  <dimension ref="A1:BT316"/>
  <sheetViews>
    <sheetView zoomScale="99" zoomScaleNormal="99" workbookViewId="0">
      <pane xSplit="1" ySplit="10" topLeftCell="B41" activePane="bottomRight" state="frozen"/>
      <selection pane="topRight" activeCell="B1" sqref="B1"/>
      <selection pane="bottomLeft" activeCell="A11" sqref="A11"/>
      <selection pane="bottomRight" activeCell="P41" sqref="P41"/>
    </sheetView>
  </sheetViews>
  <sheetFormatPr baseColWidth="10" defaultColWidth="11.54296875" defaultRowHeight="15"/>
  <cols>
    <col min="1" max="1" width="3.36328125" style="549" customWidth="1"/>
    <col min="2" max="2" width="5.36328125" style="549" customWidth="1"/>
    <col min="3" max="3" width="4.6328125" style="549" customWidth="1"/>
    <col min="4" max="4" width="10.1796875" style="549" customWidth="1"/>
    <col min="5" max="5" width="3.1796875" style="549" customWidth="1"/>
    <col min="6" max="6" width="4.90625" style="549" customWidth="1"/>
    <col min="7" max="7" width="6.453125" style="549" customWidth="1"/>
    <col min="8" max="8" width="7" style="547" customWidth="1"/>
    <col min="9" max="10" width="6.36328125" style="29" customWidth="1"/>
    <col min="11" max="11" width="2.36328125" style="29" customWidth="1"/>
    <col min="12" max="12" width="6.54296875" style="549" customWidth="1"/>
    <col min="13" max="13" width="2.36328125" style="549" customWidth="1"/>
    <col min="14" max="14" width="6.36328125" style="29" customWidth="1"/>
    <col min="15" max="15" width="2.1796875" style="29" customWidth="1"/>
    <col min="16" max="16" width="7.453125" style="29" customWidth="1"/>
    <col min="17" max="17" width="1.453125" style="29" customWidth="1"/>
    <col min="18" max="18" width="6.36328125" style="29" customWidth="1"/>
    <col min="19" max="19" width="1.6328125" style="29" customWidth="1"/>
    <col min="20" max="20" width="5.1796875" style="29" customWidth="1"/>
    <col min="21" max="21" width="2.08984375" style="29" customWidth="1"/>
    <col min="22" max="22" width="7.54296875" style="549" customWidth="1"/>
    <col min="23" max="23" width="6.54296875" style="34" customWidth="1"/>
    <col min="24" max="24" width="5" style="34" customWidth="1"/>
    <col min="25" max="25" width="4.1796875" style="34" customWidth="1"/>
    <col min="26" max="26" width="4.54296875" style="34" customWidth="1"/>
    <col min="27" max="27" width="6.6328125" style="34" customWidth="1"/>
    <col min="28" max="28" width="7" style="27" customWidth="1"/>
    <col min="29" max="29" width="5.81640625" style="34" customWidth="1"/>
    <col min="30" max="30" width="7.1796875" style="34" customWidth="1"/>
    <col min="31" max="31" width="5.90625" style="29" customWidth="1"/>
    <col min="32" max="32" width="9.453125" style="29" customWidth="1"/>
    <col min="33" max="33" width="8.90625" style="29" customWidth="1"/>
    <col min="34" max="34" width="11.54296875" style="29"/>
    <col min="35" max="35" width="9.81640625" style="34" customWidth="1"/>
    <col min="36" max="36" width="9.1796875" style="29" customWidth="1"/>
    <col min="37" max="37" width="6.81640625" style="29" customWidth="1"/>
    <col min="38" max="38" width="9.90625" style="29" customWidth="1"/>
    <col min="39" max="39" width="10" style="549" customWidth="1"/>
    <col min="40" max="40" width="13.08984375" style="549" customWidth="1"/>
    <col min="41" max="41" width="9.36328125" style="549" customWidth="1"/>
    <col min="42" max="42" width="9.81640625" style="29" customWidth="1"/>
    <col min="43" max="43" width="9.81640625" style="549" customWidth="1"/>
    <col min="44" max="44" width="11.54296875" style="549"/>
    <col min="45" max="45" width="14" style="549" customWidth="1"/>
    <col min="46" max="46" width="12.54296875" style="549" customWidth="1"/>
    <col min="47" max="47" width="10.90625" style="549" customWidth="1"/>
    <col min="48" max="16384" width="11.54296875" style="549"/>
  </cols>
  <sheetData>
    <row r="1" spans="1:72" ht="15.6">
      <c r="A1" s="548"/>
      <c r="B1" s="548"/>
      <c r="C1" s="548"/>
      <c r="D1" s="548"/>
      <c r="E1" s="548"/>
      <c r="F1" s="548"/>
      <c r="G1" s="548"/>
      <c r="H1" s="324"/>
      <c r="I1" s="214"/>
      <c r="J1" s="214"/>
      <c r="K1" s="214"/>
      <c r="L1" s="548"/>
      <c r="M1" s="548"/>
      <c r="N1" s="214"/>
      <c r="O1" s="214"/>
      <c r="P1" s="214"/>
      <c r="Q1" s="214"/>
      <c r="R1" s="214"/>
      <c r="S1" s="214"/>
      <c r="T1" s="214"/>
      <c r="U1" s="214"/>
      <c r="V1" s="548"/>
      <c r="W1" s="215"/>
      <c r="X1" s="215"/>
      <c r="Y1" s="215"/>
      <c r="Z1" s="215"/>
      <c r="AA1" s="215"/>
      <c r="AB1" s="548"/>
      <c r="AC1" s="215"/>
      <c r="AD1" s="215"/>
      <c r="AE1" s="214"/>
      <c r="AF1" s="548"/>
      <c r="AG1" s="216"/>
      <c r="AI1" s="29"/>
      <c r="AJ1" s="27"/>
      <c r="AK1" s="217"/>
      <c r="AL1" s="549"/>
      <c r="AP1" s="549"/>
    </row>
    <row r="2" spans="1:72" s="222" customFormat="1" ht="31.8">
      <c r="A2" s="218"/>
      <c r="B2" s="218"/>
      <c r="C2" s="218"/>
      <c r="D2" s="219" t="s">
        <v>688</v>
      </c>
      <c r="E2" s="218"/>
      <c r="F2" s="218"/>
      <c r="G2" s="218"/>
      <c r="H2" s="325"/>
      <c r="I2" s="220"/>
      <c r="J2" s="220"/>
      <c r="K2" s="220"/>
      <c r="L2" s="218"/>
      <c r="M2" s="218"/>
      <c r="N2" s="220"/>
      <c r="O2" s="220"/>
      <c r="P2" s="220"/>
      <c r="Q2" s="220"/>
      <c r="R2" s="220"/>
      <c r="S2" s="220"/>
      <c r="T2" s="220"/>
      <c r="U2" s="220"/>
      <c r="V2" s="218"/>
      <c r="W2" s="221"/>
      <c r="X2" s="221"/>
      <c r="Y2" s="221"/>
      <c r="Z2" s="221"/>
      <c r="AA2" s="221"/>
      <c r="AB2" s="218"/>
      <c r="AC2" s="221"/>
      <c r="AD2" s="221"/>
      <c r="AE2" s="220"/>
      <c r="AF2" s="218"/>
      <c r="AG2" s="216"/>
      <c r="AH2" s="29"/>
      <c r="AI2" s="29"/>
      <c r="AJ2" s="27"/>
      <c r="AK2" s="217"/>
      <c r="AL2" s="549"/>
      <c r="AM2" s="549"/>
      <c r="AN2" s="549"/>
      <c r="AO2" s="549"/>
      <c r="AP2" s="549"/>
      <c r="AQ2" s="549"/>
      <c r="AR2" s="549"/>
      <c r="AS2" s="549"/>
      <c r="AT2" s="549"/>
      <c r="AU2" s="549"/>
      <c r="AV2" s="549"/>
      <c r="AW2" s="549"/>
      <c r="AX2" s="549"/>
      <c r="AY2" s="549"/>
    </row>
    <row r="3" spans="1:72" ht="15.6">
      <c r="A3" s="548"/>
      <c r="B3" s="548"/>
      <c r="C3" s="548"/>
      <c r="D3" s="548"/>
      <c r="E3" s="548"/>
      <c r="F3" s="548"/>
      <c r="G3" s="548"/>
      <c r="H3" s="324"/>
      <c r="I3" s="214"/>
      <c r="J3" s="214"/>
      <c r="K3" s="214"/>
      <c r="L3" s="548"/>
      <c r="M3" s="548"/>
      <c r="N3" s="214"/>
      <c r="O3" s="214"/>
      <c r="P3" s="214"/>
      <c r="Q3" s="214"/>
      <c r="R3" s="214"/>
      <c r="S3" s="214"/>
      <c r="T3" s="214"/>
      <c r="U3" s="214"/>
      <c r="V3" s="548"/>
      <c r="W3" s="215"/>
      <c r="X3" s="215"/>
      <c r="Y3" s="215"/>
      <c r="Z3" s="215"/>
      <c r="AA3" s="215"/>
      <c r="AB3" s="548"/>
      <c r="AC3" s="215"/>
      <c r="AD3" s="215"/>
      <c r="AE3" s="214"/>
      <c r="AF3" s="548"/>
      <c r="AG3" s="216"/>
      <c r="AI3" s="29"/>
      <c r="AJ3" s="27"/>
      <c r="AK3" s="217"/>
      <c r="AL3" s="549"/>
      <c r="AP3" s="549"/>
      <c r="BI3" s="549">
        <v>1</v>
      </c>
      <c r="BJ3" s="549">
        <f t="shared" ref="BJ3:BT3" si="0">1+BI3</f>
        <v>2</v>
      </c>
      <c r="BK3" s="549">
        <f t="shared" si="0"/>
        <v>3</v>
      </c>
      <c r="BL3" s="549">
        <f t="shared" si="0"/>
        <v>4</v>
      </c>
      <c r="BM3" s="549">
        <f t="shared" si="0"/>
        <v>5</v>
      </c>
      <c r="BN3" s="549">
        <f t="shared" si="0"/>
        <v>6</v>
      </c>
      <c r="BO3" s="549">
        <f t="shared" si="0"/>
        <v>7</v>
      </c>
      <c r="BP3" s="549">
        <f t="shared" si="0"/>
        <v>8</v>
      </c>
      <c r="BQ3" s="549">
        <f t="shared" si="0"/>
        <v>9</v>
      </c>
      <c r="BR3" s="549">
        <f t="shared" si="0"/>
        <v>10</v>
      </c>
      <c r="BS3" s="549">
        <f t="shared" si="0"/>
        <v>11</v>
      </c>
      <c r="BT3" s="549">
        <f t="shared" si="0"/>
        <v>12</v>
      </c>
    </row>
    <row r="4" spans="1:72" ht="15.6">
      <c r="A4" s="548"/>
      <c r="B4" s="548"/>
      <c r="C4" s="548"/>
      <c r="D4" s="548"/>
      <c r="E4" s="548"/>
      <c r="F4" s="548"/>
      <c r="G4" s="548"/>
      <c r="H4" s="324"/>
      <c r="I4" s="214"/>
      <c r="J4" s="214"/>
      <c r="K4" s="214"/>
      <c r="L4" s="548"/>
      <c r="M4" s="548"/>
      <c r="N4" s="214"/>
      <c r="O4" s="214"/>
      <c r="P4" s="214"/>
      <c r="Q4" s="214"/>
      <c r="R4" s="214"/>
      <c r="S4" s="214"/>
      <c r="T4" s="214"/>
      <c r="U4" s="214"/>
      <c r="V4" s="548"/>
      <c r="W4" s="215"/>
      <c r="X4" s="215"/>
      <c r="Y4" s="215"/>
      <c r="Z4" s="215"/>
      <c r="AA4" s="215"/>
      <c r="AB4" s="548"/>
      <c r="AC4" s="215"/>
      <c r="AD4" s="215"/>
      <c r="AE4" s="214"/>
      <c r="AF4" s="548"/>
      <c r="AG4" s="216"/>
      <c r="AI4" s="29"/>
      <c r="AJ4" s="27"/>
      <c r="AK4" s="217"/>
      <c r="AL4" s="549"/>
      <c r="AP4" s="549"/>
      <c r="BH4" s="549">
        <v>1</v>
      </c>
      <c r="BI4" s="549">
        <v>13.785185185185185</v>
      </c>
      <c r="BJ4" s="549">
        <f t="shared" ref="BJ4:BT20" si="1">+BI4</f>
        <v>13.785185185185185</v>
      </c>
      <c r="BK4" s="549">
        <f t="shared" si="1"/>
        <v>13.785185185185185</v>
      </c>
      <c r="BL4" s="549">
        <f t="shared" si="1"/>
        <v>13.785185185185185</v>
      </c>
      <c r="BM4" s="549">
        <f t="shared" si="1"/>
        <v>13.785185185185185</v>
      </c>
      <c r="BN4" s="549">
        <f t="shared" si="1"/>
        <v>13.785185185185185</v>
      </c>
      <c r="BO4" s="549">
        <f t="shared" si="1"/>
        <v>13.785185185185185</v>
      </c>
      <c r="BP4" s="549">
        <f t="shared" si="1"/>
        <v>13.785185185185185</v>
      </c>
      <c r="BQ4" s="549">
        <f t="shared" si="1"/>
        <v>13.785185185185185</v>
      </c>
      <c r="BR4" s="549">
        <f t="shared" si="1"/>
        <v>13.785185185185185</v>
      </c>
      <c r="BS4" s="549">
        <f t="shared" si="1"/>
        <v>13.785185185185185</v>
      </c>
      <c r="BT4" s="549">
        <f t="shared" si="1"/>
        <v>13.785185185185185</v>
      </c>
    </row>
    <row r="5" spans="1:72" s="228" customFormat="1" ht="19.8">
      <c r="A5" s="223"/>
      <c r="B5" s="223"/>
      <c r="C5" s="223"/>
      <c r="D5" s="223"/>
      <c r="E5" s="223"/>
      <c r="F5" s="224" t="s">
        <v>5</v>
      </c>
      <c r="G5" s="224"/>
      <c r="H5" s="546">
        <f>+År!R2</f>
        <v>49</v>
      </c>
      <c r="I5" s="225"/>
      <c r="J5" s="225"/>
      <c r="K5" s="225"/>
      <c r="L5" s="223"/>
      <c r="M5" s="223"/>
      <c r="N5" s="225"/>
      <c r="O5" s="225"/>
      <c r="P5" s="225"/>
      <c r="Q5" s="225"/>
      <c r="R5" s="225"/>
      <c r="S5" s="225"/>
      <c r="T5" s="225"/>
      <c r="U5" s="225"/>
      <c r="V5" s="224" t="s">
        <v>423</v>
      </c>
      <c r="W5" s="226"/>
      <c r="X5" s="226"/>
      <c r="Y5" s="226"/>
      <c r="Z5" s="226"/>
      <c r="AA5" s="598">
        <f>+H12+H27+H42+H57+H72+H87+H102+H117+H132+H147+H162+H192+H207+H222+H237+H252+H267+H282+H297</f>
        <v>25616</v>
      </c>
      <c r="AB5" s="599"/>
      <c r="AC5" s="599"/>
      <c r="AD5" s="226"/>
      <c r="AE5" s="226"/>
      <c r="AF5" s="226"/>
      <c r="AG5" s="216"/>
      <c r="AH5" s="29"/>
      <c r="AI5" s="27"/>
      <c r="AJ5" s="216"/>
      <c r="AK5" s="29"/>
      <c r="AL5" s="29"/>
      <c r="AM5" s="27"/>
      <c r="AN5" s="217"/>
      <c r="AO5" s="549"/>
      <c r="AP5" s="549"/>
      <c r="AQ5" s="549"/>
      <c r="AR5" s="549"/>
      <c r="AS5" s="549"/>
      <c r="AT5" s="549"/>
      <c r="AU5" s="549"/>
      <c r="AV5" s="549"/>
      <c r="AW5" s="549"/>
      <c r="AX5" s="549"/>
      <c r="AY5" s="549"/>
      <c r="AZ5" s="549"/>
      <c r="BA5" s="549"/>
      <c r="BB5" s="549"/>
      <c r="BC5" s="227"/>
      <c r="BD5" s="227"/>
      <c r="BH5" s="228">
        <f>1+BH4</f>
        <v>2</v>
      </c>
      <c r="BI5" s="549">
        <v>15.985227272727276</v>
      </c>
      <c r="BJ5" s="549">
        <f t="shared" si="1"/>
        <v>15.985227272727276</v>
      </c>
      <c r="BK5" s="549">
        <f t="shared" si="1"/>
        <v>15.985227272727276</v>
      </c>
      <c r="BL5" s="549">
        <f t="shared" si="1"/>
        <v>15.985227272727276</v>
      </c>
      <c r="BM5" s="549">
        <f t="shared" si="1"/>
        <v>15.985227272727276</v>
      </c>
      <c r="BN5" s="549">
        <f t="shared" si="1"/>
        <v>15.985227272727276</v>
      </c>
      <c r="BO5" s="549">
        <f t="shared" si="1"/>
        <v>15.985227272727276</v>
      </c>
      <c r="BP5" s="549">
        <f t="shared" si="1"/>
        <v>15.985227272727276</v>
      </c>
      <c r="BQ5" s="549">
        <f t="shared" si="1"/>
        <v>15.985227272727276</v>
      </c>
      <c r="BR5" s="549">
        <f t="shared" si="1"/>
        <v>15.985227272727276</v>
      </c>
      <c r="BS5" s="549">
        <f t="shared" si="1"/>
        <v>15.985227272727276</v>
      </c>
      <c r="BT5" s="549">
        <f t="shared" si="1"/>
        <v>15.985227272727276</v>
      </c>
    </row>
    <row r="6" spans="1:72" ht="19.8">
      <c r="A6" s="548"/>
      <c r="B6" s="548"/>
      <c r="C6" s="548"/>
      <c r="D6" s="548"/>
      <c r="E6" s="548"/>
      <c r="F6" s="548"/>
      <c r="G6" s="548"/>
      <c r="H6" s="324"/>
      <c r="I6" s="214" t="s">
        <v>451</v>
      </c>
      <c r="J6" s="214"/>
      <c r="K6" s="214"/>
      <c r="L6" s="548"/>
      <c r="M6" s="548"/>
      <c r="N6" s="214"/>
      <c r="O6" s="214"/>
      <c r="P6" s="214"/>
      <c r="Q6" s="214"/>
      <c r="R6" s="214"/>
      <c r="S6" s="214"/>
      <c r="T6" s="214"/>
      <c r="U6" s="214"/>
      <c r="V6" s="548"/>
      <c r="W6" s="215"/>
      <c r="X6" s="215"/>
      <c r="Y6" s="215"/>
      <c r="Z6" s="215"/>
      <c r="AA6" s="215"/>
      <c r="AB6" s="548"/>
      <c r="AC6" s="215"/>
      <c r="AD6" s="215"/>
      <c r="AE6" s="214"/>
      <c r="AF6" s="548"/>
      <c r="AG6" s="216"/>
      <c r="AI6" s="29"/>
      <c r="AJ6" s="27"/>
      <c r="AK6" s="217"/>
      <c r="AL6" s="549"/>
      <c r="AP6" s="549"/>
      <c r="BH6" s="228">
        <f>1+BH5</f>
        <v>3</v>
      </c>
      <c r="BI6" s="549">
        <v>17.290000000000003</v>
      </c>
      <c r="BJ6" s="549">
        <f t="shared" si="1"/>
        <v>17.290000000000003</v>
      </c>
      <c r="BK6" s="549">
        <f t="shared" si="1"/>
        <v>17.290000000000003</v>
      </c>
      <c r="BL6" s="549">
        <f t="shared" si="1"/>
        <v>17.290000000000003</v>
      </c>
      <c r="BM6" s="549">
        <f t="shared" si="1"/>
        <v>17.290000000000003</v>
      </c>
      <c r="BN6" s="549">
        <f t="shared" si="1"/>
        <v>17.290000000000003</v>
      </c>
      <c r="BO6" s="549">
        <f t="shared" si="1"/>
        <v>17.290000000000003</v>
      </c>
      <c r="BP6" s="549">
        <f t="shared" si="1"/>
        <v>17.290000000000003</v>
      </c>
      <c r="BQ6" s="549">
        <f t="shared" si="1"/>
        <v>17.290000000000003</v>
      </c>
      <c r="BR6" s="549">
        <f t="shared" si="1"/>
        <v>17.290000000000003</v>
      </c>
      <c r="BS6" s="549">
        <f t="shared" si="1"/>
        <v>17.290000000000003</v>
      </c>
      <c r="BT6" s="549">
        <f t="shared" si="1"/>
        <v>17.290000000000003</v>
      </c>
    </row>
    <row r="7" spans="1:72" ht="15" customHeight="1">
      <c r="A7" s="548"/>
      <c r="B7" s="548"/>
      <c r="C7" s="548"/>
      <c r="D7" s="548"/>
      <c r="E7" s="548"/>
      <c r="F7" s="548"/>
      <c r="G7" s="548"/>
      <c r="H7" s="324"/>
      <c r="I7" s="214"/>
      <c r="J7" s="214"/>
      <c r="K7" s="214"/>
      <c r="L7" s="548"/>
      <c r="M7" s="548"/>
      <c r="N7" s="214"/>
      <c r="O7" s="214"/>
      <c r="P7" s="214"/>
      <c r="Q7" s="214"/>
      <c r="R7" s="214"/>
      <c r="S7" s="214"/>
      <c r="T7" s="214"/>
      <c r="U7" s="214"/>
      <c r="V7" s="548"/>
      <c r="W7" s="215"/>
      <c r="X7" s="215"/>
      <c r="Y7" s="215"/>
      <c r="Z7" s="215"/>
      <c r="AA7" s="215"/>
      <c r="AB7" s="548"/>
      <c r="AC7" s="215"/>
      <c r="AD7" s="231" t="s">
        <v>78</v>
      </c>
      <c r="AE7" s="229" t="s">
        <v>2</v>
      </c>
      <c r="AF7" s="548"/>
      <c r="AG7" s="216"/>
      <c r="AI7" s="29"/>
      <c r="AJ7" s="27"/>
      <c r="AK7" s="217"/>
      <c r="AL7" s="549"/>
      <c r="AP7" s="549"/>
      <c r="BH7" s="228" t="e">
        <f>1+#REF!</f>
        <v>#REF!</v>
      </c>
      <c r="BI7" s="549">
        <v>20.659867330016564</v>
      </c>
      <c r="BJ7" s="549">
        <f t="shared" si="1"/>
        <v>20.659867330016564</v>
      </c>
      <c r="BK7" s="549">
        <f t="shared" si="1"/>
        <v>20.659867330016564</v>
      </c>
      <c r="BL7" s="549">
        <f t="shared" si="1"/>
        <v>20.659867330016564</v>
      </c>
      <c r="BM7" s="549">
        <f t="shared" si="1"/>
        <v>20.659867330016564</v>
      </c>
      <c r="BN7" s="549">
        <f t="shared" si="1"/>
        <v>20.659867330016564</v>
      </c>
      <c r="BO7" s="549">
        <f t="shared" si="1"/>
        <v>20.659867330016564</v>
      </c>
      <c r="BP7" s="549">
        <f t="shared" si="1"/>
        <v>20.659867330016564</v>
      </c>
      <c r="BQ7" s="549">
        <f t="shared" si="1"/>
        <v>20.659867330016564</v>
      </c>
      <c r="BR7" s="549">
        <f t="shared" si="1"/>
        <v>20.659867330016564</v>
      </c>
      <c r="BS7" s="549">
        <f t="shared" si="1"/>
        <v>20.659867330016564</v>
      </c>
      <c r="BT7" s="549">
        <f t="shared" si="1"/>
        <v>20.659867330016564</v>
      </c>
    </row>
    <row r="8" spans="1:72" ht="15" customHeight="1">
      <c r="A8" s="548"/>
      <c r="B8" s="548"/>
      <c r="C8" s="548"/>
      <c r="D8" s="548"/>
      <c r="E8" s="548"/>
      <c r="F8" s="548"/>
      <c r="G8" s="230" t="s">
        <v>2</v>
      </c>
      <c r="H8" s="324"/>
      <c r="I8" s="214"/>
      <c r="J8" s="214"/>
      <c r="K8" s="214"/>
      <c r="L8" s="214"/>
      <c r="M8" s="548"/>
      <c r="N8" s="229" t="s">
        <v>2</v>
      </c>
      <c r="O8" s="229"/>
      <c r="P8" s="229" t="s">
        <v>669</v>
      </c>
      <c r="Q8" s="229"/>
      <c r="R8" s="229" t="s">
        <v>672</v>
      </c>
      <c r="S8" s="229"/>
      <c r="T8" s="229"/>
      <c r="U8" s="229"/>
      <c r="V8" s="230" t="s">
        <v>22</v>
      </c>
      <c r="W8" s="215" t="s">
        <v>401</v>
      </c>
      <c r="X8" s="231" t="s">
        <v>538</v>
      </c>
      <c r="Y8" s="36"/>
      <c r="Z8" s="26"/>
      <c r="AA8" s="231" t="s">
        <v>424</v>
      </c>
      <c r="AB8" s="548"/>
      <c r="AC8" s="231" t="s">
        <v>535</v>
      </c>
      <c r="AD8" s="231" t="s">
        <v>43</v>
      </c>
      <c r="AE8" s="229" t="s">
        <v>8</v>
      </c>
      <c r="AF8" s="548"/>
      <c r="AG8" s="216"/>
      <c r="AI8" s="29"/>
      <c r="AJ8" s="27"/>
      <c r="AK8" s="217"/>
      <c r="AL8" s="549"/>
      <c r="AP8" s="549"/>
      <c r="BH8" s="228" t="e">
        <f t="shared" ref="BH8:BH20" si="2">1+BH7</f>
        <v>#REF!</v>
      </c>
      <c r="BI8" s="549">
        <v>23.875837563451761</v>
      </c>
      <c r="BJ8" s="549">
        <f t="shared" si="1"/>
        <v>23.875837563451761</v>
      </c>
      <c r="BK8" s="549">
        <f t="shared" si="1"/>
        <v>23.875837563451761</v>
      </c>
      <c r="BL8" s="549">
        <f t="shared" si="1"/>
        <v>23.875837563451761</v>
      </c>
      <c r="BM8" s="549">
        <f t="shared" si="1"/>
        <v>23.875837563451761</v>
      </c>
      <c r="BN8" s="549">
        <f t="shared" si="1"/>
        <v>23.875837563451761</v>
      </c>
      <c r="BO8" s="549">
        <f t="shared" si="1"/>
        <v>23.875837563451761</v>
      </c>
      <c r="BP8" s="549">
        <f t="shared" si="1"/>
        <v>23.875837563451761</v>
      </c>
      <c r="BQ8" s="549">
        <f t="shared" si="1"/>
        <v>23.875837563451761</v>
      </c>
      <c r="BR8" s="549">
        <f t="shared" si="1"/>
        <v>23.875837563451761</v>
      </c>
      <c r="BS8" s="549">
        <f t="shared" si="1"/>
        <v>23.875837563451761</v>
      </c>
      <c r="BT8" s="549">
        <f t="shared" si="1"/>
        <v>23.875837563451761</v>
      </c>
    </row>
    <row r="9" spans="1:72" ht="15" customHeight="1">
      <c r="A9" s="548"/>
      <c r="B9" s="548"/>
      <c r="C9" s="548"/>
      <c r="D9" s="548"/>
      <c r="E9" s="230"/>
      <c r="F9" s="230"/>
      <c r="G9" s="230" t="s">
        <v>480</v>
      </c>
      <c r="H9" s="328" t="s">
        <v>2</v>
      </c>
      <c r="I9" s="229" t="s">
        <v>2</v>
      </c>
      <c r="J9" s="229" t="s">
        <v>1</v>
      </c>
      <c r="K9" s="229"/>
      <c r="L9" s="229" t="s">
        <v>22</v>
      </c>
      <c r="M9" s="548"/>
      <c r="N9" s="229" t="s">
        <v>649</v>
      </c>
      <c r="O9" s="229"/>
      <c r="P9" s="229" t="s">
        <v>670</v>
      </c>
      <c r="Q9" s="229"/>
      <c r="R9" s="229" t="s">
        <v>673</v>
      </c>
      <c r="S9" s="229"/>
      <c r="T9" s="229" t="s">
        <v>22</v>
      </c>
      <c r="U9" s="229"/>
      <c r="V9" s="230" t="s">
        <v>482</v>
      </c>
      <c r="W9" s="231" t="s">
        <v>484</v>
      </c>
      <c r="X9" s="231" t="s">
        <v>539</v>
      </c>
      <c r="Y9" s="36"/>
      <c r="Z9" s="26"/>
      <c r="AA9" s="231"/>
      <c r="AB9" s="230" t="s">
        <v>411</v>
      </c>
      <c r="AC9" s="231" t="s">
        <v>1</v>
      </c>
      <c r="AD9" s="231" t="s">
        <v>556</v>
      </c>
      <c r="AE9" s="229" t="s">
        <v>67</v>
      </c>
      <c r="AF9" s="548"/>
      <c r="AG9" s="216"/>
      <c r="AI9" s="29"/>
      <c r="AJ9" s="27"/>
      <c r="AK9" s="217"/>
      <c r="AL9" s="549"/>
      <c r="AP9" s="549"/>
      <c r="BH9" s="228" t="e">
        <f t="shared" si="2"/>
        <v>#REF!</v>
      </c>
      <c r="BI9" s="549">
        <v>26.688850174216036</v>
      </c>
      <c r="BJ9" s="549">
        <f t="shared" si="1"/>
        <v>26.688850174216036</v>
      </c>
      <c r="BK9" s="549">
        <f t="shared" si="1"/>
        <v>26.688850174216036</v>
      </c>
      <c r="BL9" s="549">
        <f t="shared" si="1"/>
        <v>26.688850174216036</v>
      </c>
      <c r="BM9" s="549">
        <f t="shared" si="1"/>
        <v>26.688850174216036</v>
      </c>
      <c r="BN9" s="549">
        <f t="shared" si="1"/>
        <v>26.688850174216036</v>
      </c>
      <c r="BO9" s="549">
        <f t="shared" si="1"/>
        <v>26.688850174216036</v>
      </c>
      <c r="BP9" s="549">
        <f t="shared" si="1"/>
        <v>26.688850174216036</v>
      </c>
      <c r="BQ9" s="549">
        <f t="shared" si="1"/>
        <v>26.688850174216036</v>
      </c>
      <c r="BR9" s="549">
        <f t="shared" si="1"/>
        <v>26.688850174216036</v>
      </c>
      <c r="BS9" s="549">
        <f t="shared" si="1"/>
        <v>26.688850174216036</v>
      </c>
      <c r="BT9" s="549">
        <f t="shared" si="1"/>
        <v>26.688850174216036</v>
      </c>
    </row>
    <row r="10" spans="1:72" ht="15" customHeight="1">
      <c r="A10" s="548"/>
      <c r="B10" s="548"/>
      <c r="C10" s="230" t="s">
        <v>435</v>
      </c>
      <c r="D10" s="230"/>
      <c r="E10" s="230" t="s">
        <v>84</v>
      </c>
      <c r="F10" s="230"/>
      <c r="G10" s="52" t="s">
        <v>481</v>
      </c>
      <c r="H10" s="329" t="s">
        <v>8</v>
      </c>
      <c r="I10" s="96" t="s">
        <v>401</v>
      </c>
      <c r="J10" s="96" t="s">
        <v>401</v>
      </c>
      <c r="K10" s="96"/>
      <c r="L10" s="96" t="s">
        <v>44</v>
      </c>
      <c r="M10" s="548"/>
      <c r="N10" s="96" t="s">
        <v>666</v>
      </c>
      <c r="O10" s="96"/>
      <c r="P10" s="96" t="s">
        <v>671</v>
      </c>
      <c r="Q10" s="96"/>
      <c r="R10" s="96"/>
      <c r="S10" s="96"/>
      <c r="T10" s="229" t="s">
        <v>43</v>
      </c>
      <c r="U10" s="96"/>
      <c r="V10" s="52" t="s">
        <v>412</v>
      </c>
      <c r="W10" s="73" t="s">
        <v>485</v>
      </c>
      <c r="X10" s="73" t="s">
        <v>540</v>
      </c>
      <c r="Y10" s="73" t="s">
        <v>523</v>
      </c>
      <c r="Z10" s="96" t="s">
        <v>553</v>
      </c>
      <c r="AA10" s="73" t="s">
        <v>1</v>
      </c>
      <c r="AB10" s="52" t="s">
        <v>412</v>
      </c>
      <c r="AC10" s="73" t="s">
        <v>505</v>
      </c>
      <c r="AD10" s="73" t="s">
        <v>44</v>
      </c>
      <c r="AE10" s="96" t="s">
        <v>537</v>
      </c>
      <c r="AF10" s="548"/>
      <c r="AG10" s="216"/>
      <c r="AI10" s="29"/>
      <c r="AJ10" s="27"/>
      <c r="AK10" s="217"/>
      <c r="AL10" s="549"/>
      <c r="AP10" s="549"/>
      <c r="BH10" s="228" t="e">
        <f t="shared" si="2"/>
        <v>#REF!</v>
      </c>
      <c r="BI10" s="549">
        <v>29.852938824470282</v>
      </c>
      <c r="BJ10" s="549">
        <f t="shared" si="1"/>
        <v>29.852938824470282</v>
      </c>
      <c r="BK10" s="549">
        <f t="shared" si="1"/>
        <v>29.852938824470282</v>
      </c>
      <c r="BL10" s="549">
        <f t="shared" si="1"/>
        <v>29.852938824470282</v>
      </c>
      <c r="BM10" s="549">
        <f t="shared" si="1"/>
        <v>29.852938824470282</v>
      </c>
      <c r="BN10" s="549">
        <f t="shared" si="1"/>
        <v>29.852938824470282</v>
      </c>
      <c r="BO10" s="549">
        <f t="shared" si="1"/>
        <v>29.852938824470282</v>
      </c>
      <c r="BP10" s="549">
        <f t="shared" si="1"/>
        <v>29.852938824470282</v>
      </c>
      <c r="BQ10" s="549">
        <f t="shared" si="1"/>
        <v>29.852938824470282</v>
      </c>
      <c r="BR10" s="549">
        <f t="shared" si="1"/>
        <v>29.852938824470282</v>
      </c>
      <c r="BS10" s="549">
        <f t="shared" si="1"/>
        <v>29.852938824470282</v>
      </c>
      <c r="BT10" s="549">
        <f t="shared" si="1"/>
        <v>29.852938824470282</v>
      </c>
    </row>
    <row r="11" spans="1:72" ht="15" customHeight="1">
      <c r="A11" s="548"/>
      <c r="B11" s="548"/>
      <c r="C11" s="230"/>
      <c r="D11" s="230"/>
      <c r="E11" s="230"/>
      <c r="F11" s="230"/>
      <c r="G11" s="52"/>
      <c r="H11" s="329"/>
      <c r="I11" s="96"/>
      <c r="J11" s="96"/>
      <c r="K11" s="96"/>
      <c r="L11" s="96"/>
      <c r="M11" s="548"/>
      <c r="N11" s="96"/>
      <c r="O11" s="96"/>
      <c r="P11" s="96"/>
      <c r="Q11" s="96"/>
      <c r="R11" s="96"/>
      <c r="S11" s="96"/>
      <c r="T11" s="96"/>
      <c r="U11" s="96"/>
      <c r="V11" s="52"/>
      <c r="W11" s="73"/>
      <c r="X11" s="73"/>
      <c r="Y11" s="73"/>
      <c r="Z11" s="96"/>
      <c r="AA11" s="73"/>
      <c r="AB11" s="52"/>
      <c r="AC11" s="73"/>
      <c r="AD11" s="73"/>
      <c r="AE11" s="96"/>
      <c r="AF11" s="552"/>
      <c r="AG11" s="216"/>
      <c r="AI11" s="29"/>
      <c r="AJ11" s="27"/>
      <c r="AK11" s="217"/>
      <c r="AL11" s="549"/>
      <c r="AP11" s="549"/>
      <c r="BH11" s="228"/>
    </row>
    <row r="12" spans="1:72" ht="15" customHeight="1">
      <c r="A12" s="548"/>
      <c r="B12" s="548"/>
      <c r="C12" s="230" t="str">
        <f>+D14</f>
        <v>Rudshøgda</v>
      </c>
      <c r="D12" s="548"/>
      <c r="E12" s="230"/>
      <c r="F12" s="230"/>
      <c r="G12" s="548"/>
      <c r="H12" s="327">
        <f>SUM(H14:H25)</f>
        <v>0</v>
      </c>
      <c r="I12" s="214"/>
      <c r="J12" s="214"/>
      <c r="K12" s="214"/>
      <c r="L12" s="263" t="str">
        <f>+Slakteri!M9</f>
        <v/>
      </c>
      <c r="M12" s="548"/>
      <c r="N12" s="214"/>
      <c r="O12" s="96"/>
      <c r="P12" s="214"/>
      <c r="Q12" s="96"/>
      <c r="R12" s="214"/>
      <c r="S12" s="214"/>
      <c r="T12" s="214"/>
      <c r="U12" s="214"/>
      <c r="V12" s="548"/>
      <c r="W12" s="215"/>
      <c r="X12" s="215"/>
      <c r="Y12" s="215"/>
      <c r="Z12" s="215"/>
      <c r="AA12" s="215"/>
      <c r="AB12" s="548"/>
      <c r="AC12" s="215"/>
      <c r="AD12" s="263"/>
      <c r="AE12" s="214"/>
      <c r="AF12" s="552"/>
      <c r="AG12" s="216"/>
      <c r="AI12" s="29"/>
      <c r="AJ12" s="27"/>
      <c r="AK12" s="217"/>
      <c r="AL12" s="549"/>
      <c r="AP12" s="549"/>
      <c r="BH12" s="228"/>
    </row>
    <row r="13" spans="1:72" ht="15" customHeight="1">
      <c r="A13" s="548"/>
      <c r="B13" s="548"/>
      <c r="C13" s="230"/>
      <c r="D13" s="548"/>
      <c r="E13" s="230"/>
      <c r="F13" s="230"/>
      <c r="G13" s="548"/>
      <c r="H13" s="548"/>
      <c r="I13" s="548"/>
      <c r="J13" s="548"/>
      <c r="K13" s="548"/>
      <c r="L13" s="548"/>
      <c r="M13" s="548"/>
      <c r="N13" s="548"/>
      <c r="O13" s="96"/>
      <c r="P13" s="548"/>
      <c r="Q13" s="96"/>
      <c r="R13" s="548"/>
      <c r="S13" s="548"/>
      <c r="T13" s="552"/>
      <c r="U13" s="552"/>
      <c r="V13" s="548"/>
      <c r="W13" s="548"/>
      <c r="X13" s="548"/>
      <c r="Y13" s="548"/>
      <c r="Z13" s="548"/>
      <c r="AA13" s="548"/>
      <c r="AB13" s="548"/>
      <c r="AC13" s="548"/>
      <c r="AD13" s="548"/>
      <c r="AE13" s="548"/>
      <c r="AF13" s="552"/>
      <c r="AG13" s="216"/>
      <c r="AI13" s="29"/>
      <c r="AJ13" s="27"/>
      <c r="AK13" s="217"/>
      <c r="AL13" s="549"/>
      <c r="AP13" s="549"/>
      <c r="BH13" s="228"/>
    </row>
    <row r="14" spans="1:72" ht="15" customHeight="1">
      <c r="A14" s="548"/>
      <c r="B14" s="236">
        <f>+'Ark1'!C3273</f>
        <v>2024</v>
      </c>
      <c r="C14" s="232">
        <f>+'Ark1'!J3273</f>
        <v>103</v>
      </c>
      <c r="D14" s="232" t="str">
        <f>VLOOKUP(C14,RNR!$A$1:$B$26,2)</f>
        <v>Rudshøgda</v>
      </c>
      <c r="E14" s="232">
        <f>+'Ark1'!D3273</f>
        <v>1</v>
      </c>
      <c r="F14" s="232" t="s">
        <v>542</v>
      </c>
      <c r="G14" s="232">
        <f>+'Ark1'!Q3273</f>
        <v>0</v>
      </c>
      <c r="H14" s="330">
        <f>+'Ark1'!R3273</f>
        <v>0</v>
      </c>
      <c r="I14" s="233" t="str">
        <f>+IF(H14=0,"",'Ark1'!AG3273)</f>
        <v/>
      </c>
      <c r="J14" s="233" t="str">
        <f>+IF(H14=0,"",'Ark1'!AH3273)</f>
        <v/>
      </c>
      <c r="K14" s="548"/>
      <c r="L14" s="32" t="str">
        <f>+IF(H14=0,"",'Ark1'!U3273)</f>
        <v/>
      </c>
      <c r="M14" s="548"/>
      <c r="N14" s="239">
        <f>+IF(I14=0,"",'Ark1'!AI3273)</f>
        <v>0</v>
      </c>
      <c r="O14" s="96"/>
      <c r="P14" s="263" t="str">
        <f>+IF(N14=0,"",'Ark1'!AJ3273)</f>
        <v/>
      </c>
      <c r="Q14" s="96"/>
      <c r="R14" s="263" t="str">
        <f>+IF(N14=0,"",'Ark1'!AK3273)</f>
        <v/>
      </c>
      <c r="S14" s="214"/>
      <c r="T14" s="554"/>
      <c r="U14" s="214"/>
      <c r="V14" s="234" t="str">
        <f>+IF(H14=0,"",'Ark1'!T3273)</f>
        <v/>
      </c>
      <c r="W14" s="235" t="str">
        <f>+IF(H14=0,"",'Ark1'!W3273)</f>
        <v/>
      </c>
      <c r="X14" s="235" t="str">
        <f>+IF(H14=0,"",'Ark1'!X3273)</f>
        <v/>
      </c>
      <c r="Y14" s="235" t="str">
        <f>+IF(H14=0,"",'Ark1'!Y3273)</f>
        <v/>
      </c>
      <c r="Z14" s="233" t="str">
        <f>+IF(H14=0,"",'Ark1'!Z3273)</f>
        <v/>
      </c>
      <c r="AA14" s="233" t="str">
        <f>+IF(H14=0,"",'Ark1'!Z3273)</f>
        <v/>
      </c>
      <c r="AB14" s="233" t="str">
        <f>+IF(H14=0,"",'Ark1'!AC3273)</f>
        <v/>
      </c>
      <c r="AC14" s="235" t="str">
        <f>+IF(H14=0,"",'Ark1'!AE3273)</f>
        <v/>
      </c>
      <c r="AD14" s="37" t="str">
        <f t="shared" ref="AD14:AD25" si="3">+IF(H14=0,"",+L14/C14)</f>
        <v/>
      </c>
      <c r="AE14" s="233" t="str">
        <f t="shared" ref="AE14:AE25" si="4">+IF(H14=0,"",G14/H14)</f>
        <v/>
      </c>
      <c r="AF14" s="552"/>
      <c r="AG14" s="216"/>
      <c r="AI14" s="29"/>
      <c r="AJ14" s="27"/>
      <c r="AK14" s="217"/>
      <c r="AL14" s="549"/>
      <c r="AP14" s="549"/>
      <c r="BH14" s="228" t="e">
        <f>1+BH10</f>
        <v>#REF!</v>
      </c>
      <c r="BI14" s="549">
        <v>33.825795880149848</v>
      </c>
      <c r="BJ14" s="549">
        <f t="shared" si="1"/>
        <v>33.825795880149848</v>
      </c>
      <c r="BK14" s="549">
        <f t="shared" si="1"/>
        <v>33.825795880149848</v>
      </c>
      <c r="BL14" s="549">
        <f t="shared" si="1"/>
        <v>33.825795880149848</v>
      </c>
      <c r="BM14" s="549">
        <f t="shared" si="1"/>
        <v>33.825795880149848</v>
      </c>
      <c r="BN14" s="549">
        <f t="shared" si="1"/>
        <v>33.825795880149848</v>
      </c>
      <c r="BO14" s="549">
        <f t="shared" si="1"/>
        <v>33.825795880149848</v>
      </c>
      <c r="BP14" s="549">
        <f t="shared" si="1"/>
        <v>33.825795880149848</v>
      </c>
      <c r="BQ14" s="549">
        <f t="shared" si="1"/>
        <v>33.825795880149848</v>
      </c>
      <c r="BR14" s="549">
        <f t="shared" si="1"/>
        <v>33.825795880149848</v>
      </c>
      <c r="BS14" s="549">
        <f t="shared" si="1"/>
        <v>33.825795880149848</v>
      </c>
      <c r="BT14" s="549">
        <f t="shared" si="1"/>
        <v>33.825795880149848</v>
      </c>
    </row>
    <row r="15" spans="1:72" ht="15" customHeight="1">
      <c r="A15" s="548"/>
      <c r="B15" s="236">
        <f>+'Ark1'!C3274</f>
        <v>2024</v>
      </c>
      <c r="C15" s="232">
        <f>+'Ark1'!J3274</f>
        <v>103</v>
      </c>
      <c r="D15" s="232" t="str">
        <f>VLOOKUP(C15,RNR!$A$1:$B$26,2)</f>
        <v>Rudshøgda</v>
      </c>
      <c r="E15" s="232">
        <f>+'Ark1'!D3274</f>
        <v>2</v>
      </c>
      <c r="F15" s="232" t="s">
        <v>543</v>
      </c>
      <c r="G15" s="232">
        <f>+'Ark1'!Q3274</f>
        <v>0</v>
      </c>
      <c r="H15" s="330">
        <f>+'Ark1'!R3274</f>
        <v>0</v>
      </c>
      <c r="I15" s="233" t="str">
        <f>+IF(H15=0,"",'Ark1'!AG3274)</f>
        <v/>
      </c>
      <c r="J15" s="233" t="str">
        <f>+IF(H15=0,"",'Ark1'!AH3274)</f>
        <v/>
      </c>
      <c r="K15" s="548"/>
      <c r="L15" s="32" t="str">
        <f>+IF(H15=0,"",'Ark1'!U3274)</f>
        <v/>
      </c>
      <c r="M15" s="548"/>
      <c r="N15" s="239">
        <f>+IF(I15=0,"",'Ark1'!AI3274)</f>
        <v>0</v>
      </c>
      <c r="O15" s="96"/>
      <c r="P15" s="263" t="str">
        <f>+IF(N15=0,"",'Ark1'!AJ3274)</f>
        <v/>
      </c>
      <c r="Q15" s="96"/>
      <c r="R15" s="263" t="str">
        <f>+IF(N15=0,"",'Ark1'!AK3274)</f>
        <v/>
      </c>
      <c r="S15" s="214"/>
      <c r="T15" s="554"/>
      <c r="U15" s="214"/>
      <c r="V15" s="234" t="str">
        <f>+IF(H15=0,"",'Ark1'!T3274)</f>
        <v/>
      </c>
      <c r="W15" s="235" t="str">
        <f>+IF(H15=0,"",'Ark1'!W3274)</f>
        <v/>
      </c>
      <c r="X15" s="235" t="str">
        <f>+IF(H15=0,"",'Ark1'!X3274)</f>
        <v/>
      </c>
      <c r="Y15" s="235" t="str">
        <f>+IF(H15=0,"",'Ark1'!Y3274)</f>
        <v/>
      </c>
      <c r="Z15" s="233" t="str">
        <f>+IF(H15=0,"",'Ark1'!Z3274)</f>
        <v/>
      </c>
      <c r="AA15" s="233" t="str">
        <f>+IF(H15=0,"",'Ark1'!Z3274)</f>
        <v/>
      </c>
      <c r="AB15" s="233" t="str">
        <f>+IF(H15=0,"",'Ark1'!AC3274)</f>
        <v/>
      </c>
      <c r="AC15" s="235" t="str">
        <f>+IF(H15=0,"",'Ark1'!AE3274)</f>
        <v/>
      </c>
      <c r="AD15" s="37" t="str">
        <f t="shared" si="3"/>
        <v/>
      </c>
      <c r="AE15" s="233" t="str">
        <f t="shared" si="4"/>
        <v/>
      </c>
      <c r="AF15" s="552"/>
      <c r="AG15" s="216"/>
      <c r="AI15" s="29"/>
      <c r="AJ15" s="27"/>
      <c r="AK15" s="217"/>
      <c r="AL15" s="549"/>
      <c r="AP15" s="549"/>
      <c r="BH15" s="228" t="e">
        <f t="shared" si="2"/>
        <v>#REF!</v>
      </c>
      <c r="BI15" s="549">
        <v>36.800403768506008</v>
      </c>
      <c r="BJ15" s="549">
        <f t="shared" si="1"/>
        <v>36.800403768506008</v>
      </c>
      <c r="BK15" s="549">
        <f t="shared" si="1"/>
        <v>36.800403768506008</v>
      </c>
      <c r="BL15" s="549">
        <f t="shared" si="1"/>
        <v>36.800403768506008</v>
      </c>
      <c r="BM15" s="549">
        <f t="shared" si="1"/>
        <v>36.800403768506008</v>
      </c>
      <c r="BN15" s="549">
        <f t="shared" si="1"/>
        <v>36.800403768506008</v>
      </c>
      <c r="BO15" s="549">
        <f t="shared" si="1"/>
        <v>36.800403768506008</v>
      </c>
      <c r="BP15" s="549">
        <f t="shared" si="1"/>
        <v>36.800403768506008</v>
      </c>
      <c r="BQ15" s="549">
        <f t="shared" si="1"/>
        <v>36.800403768506008</v>
      </c>
      <c r="BR15" s="549">
        <f t="shared" si="1"/>
        <v>36.800403768506008</v>
      </c>
      <c r="BS15" s="549">
        <f t="shared" si="1"/>
        <v>36.800403768506008</v>
      </c>
      <c r="BT15" s="549">
        <f t="shared" si="1"/>
        <v>36.800403768506008</v>
      </c>
    </row>
    <row r="16" spans="1:72" ht="15" customHeight="1">
      <c r="A16" s="548"/>
      <c r="B16" s="236">
        <f>+'Ark1'!C3275</f>
        <v>2024</v>
      </c>
      <c r="C16" s="232">
        <f>+'Ark1'!J3275</f>
        <v>103</v>
      </c>
      <c r="D16" s="232" t="str">
        <f>VLOOKUP(C16,RNR!$A$1:$B$26,2)</f>
        <v>Rudshøgda</v>
      </c>
      <c r="E16" s="232">
        <f>+'Ark1'!D3275</f>
        <v>3</v>
      </c>
      <c r="F16" s="232" t="s">
        <v>544</v>
      </c>
      <c r="G16" s="232">
        <f>+'Ark1'!Q3275</f>
        <v>0</v>
      </c>
      <c r="H16" s="330">
        <f>+'Ark1'!R3275</f>
        <v>0</v>
      </c>
      <c r="I16" s="233" t="str">
        <f>+IF(H16=0,"",'Ark1'!AG3275)</f>
        <v/>
      </c>
      <c r="J16" s="233" t="str">
        <f>+IF(H16=0,"",'Ark1'!AH3275)</f>
        <v/>
      </c>
      <c r="K16" s="548"/>
      <c r="L16" s="32" t="str">
        <f>+IF(H16=0,"",'Ark1'!U3275)</f>
        <v/>
      </c>
      <c r="M16" s="548"/>
      <c r="N16" s="239">
        <f>+IF(I16=0,"",'Ark1'!AI3275)</f>
        <v>0</v>
      </c>
      <c r="O16" s="96"/>
      <c r="P16" s="263" t="str">
        <f>+IF(N16=0,"",'Ark1'!AJ3275)</f>
        <v/>
      </c>
      <c r="Q16" s="96"/>
      <c r="R16" s="263" t="str">
        <f>+IF(N16=0,"",'Ark1'!AK3275)</f>
        <v/>
      </c>
      <c r="S16" s="214"/>
      <c r="T16" s="554"/>
      <c r="U16" s="214"/>
      <c r="V16" s="234" t="str">
        <f>+IF(H16=0,"",'Ark1'!T3275)</f>
        <v/>
      </c>
      <c r="W16" s="235" t="str">
        <f>+IF(H16=0,"",'Ark1'!W3275)</f>
        <v/>
      </c>
      <c r="X16" s="235" t="str">
        <f>+IF(H16=0,"",'Ark1'!X3275)</f>
        <v/>
      </c>
      <c r="Y16" s="235" t="str">
        <f>+IF(H16=0,"",'Ark1'!Y3275)</f>
        <v/>
      </c>
      <c r="Z16" s="233" t="str">
        <f>+IF(H16=0,"",'Ark1'!Z3275)</f>
        <v/>
      </c>
      <c r="AA16" s="233" t="str">
        <f>+IF(H16=0,"",'Ark1'!Z3275)</f>
        <v/>
      </c>
      <c r="AB16" s="233" t="str">
        <f>+IF(H16=0,"",'Ark1'!AC3275)</f>
        <v/>
      </c>
      <c r="AC16" s="235" t="str">
        <f>+IF(H16=0,"",'Ark1'!AE3275)</f>
        <v/>
      </c>
      <c r="AD16" s="37" t="str">
        <f t="shared" si="3"/>
        <v/>
      </c>
      <c r="AE16" s="233" t="str">
        <f t="shared" si="4"/>
        <v/>
      </c>
      <c r="AF16" s="552"/>
      <c r="AG16" s="216"/>
      <c r="AI16" s="29"/>
      <c r="AJ16" s="27"/>
      <c r="AK16" s="217"/>
      <c r="AL16" s="549"/>
      <c r="AP16" s="549"/>
      <c r="BH16" s="228" t="e">
        <f t="shared" si="2"/>
        <v>#REF!</v>
      </c>
      <c r="BI16" s="549">
        <v>39.739449541284394</v>
      </c>
      <c r="BJ16" s="549">
        <f t="shared" si="1"/>
        <v>39.739449541284394</v>
      </c>
      <c r="BK16" s="549">
        <f t="shared" si="1"/>
        <v>39.739449541284394</v>
      </c>
      <c r="BL16" s="549">
        <f t="shared" si="1"/>
        <v>39.739449541284394</v>
      </c>
      <c r="BM16" s="549">
        <f t="shared" si="1"/>
        <v>39.739449541284394</v>
      </c>
      <c r="BN16" s="549">
        <f t="shared" si="1"/>
        <v>39.739449541284394</v>
      </c>
      <c r="BO16" s="549">
        <f t="shared" si="1"/>
        <v>39.739449541284394</v>
      </c>
      <c r="BP16" s="549">
        <f t="shared" si="1"/>
        <v>39.739449541284394</v>
      </c>
      <c r="BQ16" s="549">
        <f t="shared" si="1"/>
        <v>39.739449541284394</v>
      </c>
      <c r="BR16" s="549">
        <f t="shared" si="1"/>
        <v>39.739449541284394</v>
      </c>
      <c r="BS16" s="549">
        <f t="shared" si="1"/>
        <v>39.739449541284394</v>
      </c>
      <c r="BT16" s="549">
        <f t="shared" si="1"/>
        <v>39.739449541284394</v>
      </c>
    </row>
    <row r="17" spans="1:72" ht="15" customHeight="1">
      <c r="A17" s="548"/>
      <c r="B17" s="236">
        <f>+'Ark1'!C3276</f>
        <v>2024</v>
      </c>
      <c r="C17" s="232">
        <f>+'Ark1'!J3276</f>
        <v>103</v>
      </c>
      <c r="D17" s="232" t="str">
        <f>VLOOKUP(C17,RNR!$A$1:$B$26,2)</f>
        <v>Rudshøgda</v>
      </c>
      <c r="E17" s="232">
        <f>+'Ark1'!D3276</f>
        <v>4</v>
      </c>
      <c r="F17" s="232" t="s">
        <v>545</v>
      </c>
      <c r="G17" s="232">
        <f>+'Ark1'!Q3276</f>
        <v>0</v>
      </c>
      <c r="H17" s="330">
        <f>+'Ark1'!R3276</f>
        <v>0</v>
      </c>
      <c r="I17" s="233" t="str">
        <f>+IF(H17=0,"",'Ark1'!AG3276)</f>
        <v/>
      </c>
      <c r="J17" s="233" t="str">
        <f>+IF(H17=0,"",'Ark1'!AH3276)</f>
        <v/>
      </c>
      <c r="K17" s="548"/>
      <c r="L17" s="32" t="str">
        <f>+IF(H17=0,"",'Ark1'!U3276)</f>
        <v/>
      </c>
      <c r="M17" s="548"/>
      <c r="N17" s="239">
        <f>+IF(I17=0,"",'Ark1'!AI3276)</f>
        <v>0</v>
      </c>
      <c r="O17" s="96"/>
      <c r="P17" s="263" t="str">
        <f>+IF(N17=0,"",'Ark1'!AJ3276)</f>
        <v/>
      </c>
      <c r="Q17" s="96"/>
      <c r="R17" s="263" t="str">
        <f>+IF(N17=0,"",'Ark1'!AK3276)</f>
        <v/>
      </c>
      <c r="S17" s="214"/>
      <c r="T17" s="554"/>
      <c r="U17" s="214"/>
      <c r="V17" s="234" t="str">
        <f>+IF(H17=0,"",'Ark1'!T3276)</f>
        <v/>
      </c>
      <c r="W17" s="235" t="str">
        <f>+IF(H17=0,"",'Ark1'!W3276)</f>
        <v/>
      </c>
      <c r="X17" s="235" t="str">
        <f>+IF(H17=0,"",'Ark1'!X3276)</f>
        <v/>
      </c>
      <c r="Y17" s="235" t="str">
        <f>+IF(H17=0,"",'Ark1'!Y3276)</f>
        <v/>
      </c>
      <c r="Z17" s="233" t="str">
        <f>+IF(H17=0,"",'Ark1'!Z3276)</f>
        <v/>
      </c>
      <c r="AA17" s="233" t="str">
        <f>+IF(H17=0,"",'Ark1'!Z3276)</f>
        <v/>
      </c>
      <c r="AB17" s="233" t="str">
        <f>+IF(H17=0,"",'Ark1'!AC3276)</f>
        <v/>
      </c>
      <c r="AC17" s="235" t="str">
        <f>+IF(H17=0,"",'Ark1'!AE3276)</f>
        <v/>
      </c>
      <c r="AD17" s="37" t="str">
        <f t="shared" si="3"/>
        <v/>
      </c>
      <c r="AE17" s="233" t="str">
        <f t="shared" si="4"/>
        <v/>
      </c>
      <c r="AF17" s="552"/>
      <c r="AG17" s="216"/>
      <c r="AI17" s="29"/>
      <c r="AJ17" s="27"/>
      <c r="AK17" s="217"/>
      <c r="AL17" s="549"/>
      <c r="AP17" s="549"/>
      <c r="BH17" s="228" t="e">
        <f t="shared" si="2"/>
        <v>#REF!</v>
      </c>
      <c r="BI17" s="549">
        <v>41.835593220338978</v>
      </c>
      <c r="BJ17" s="549">
        <f t="shared" si="1"/>
        <v>41.835593220338978</v>
      </c>
      <c r="BK17" s="549">
        <f t="shared" si="1"/>
        <v>41.835593220338978</v>
      </c>
      <c r="BL17" s="549">
        <f t="shared" si="1"/>
        <v>41.835593220338978</v>
      </c>
      <c r="BM17" s="549">
        <f t="shared" si="1"/>
        <v>41.835593220338978</v>
      </c>
      <c r="BN17" s="549">
        <f t="shared" si="1"/>
        <v>41.835593220338978</v>
      </c>
      <c r="BO17" s="549">
        <f t="shared" si="1"/>
        <v>41.835593220338978</v>
      </c>
      <c r="BP17" s="549">
        <f t="shared" si="1"/>
        <v>41.835593220338978</v>
      </c>
      <c r="BQ17" s="549">
        <f t="shared" si="1"/>
        <v>41.835593220338978</v>
      </c>
      <c r="BR17" s="549">
        <f t="shared" si="1"/>
        <v>41.835593220338978</v>
      </c>
      <c r="BS17" s="549">
        <f t="shared" si="1"/>
        <v>41.835593220338978</v>
      </c>
      <c r="BT17" s="549">
        <f t="shared" si="1"/>
        <v>41.835593220338978</v>
      </c>
    </row>
    <row r="18" spans="1:72" ht="15" customHeight="1">
      <c r="A18" s="548"/>
      <c r="B18" s="236">
        <f>+'Ark1'!C3277</f>
        <v>2024</v>
      </c>
      <c r="C18" s="232">
        <f>+'Ark1'!J3277</f>
        <v>103</v>
      </c>
      <c r="D18" s="232" t="str">
        <f>VLOOKUP(C18,RNR!$A$1:$B$26,2)</f>
        <v>Rudshøgda</v>
      </c>
      <c r="E18" s="232">
        <f>+'Ark1'!D3277</f>
        <v>5</v>
      </c>
      <c r="F18" s="232" t="s">
        <v>443</v>
      </c>
      <c r="G18" s="232">
        <f>+'Ark1'!Q3277</f>
        <v>0</v>
      </c>
      <c r="H18" s="330">
        <f>+'Ark1'!R3277</f>
        <v>0</v>
      </c>
      <c r="I18" s="233" t="str">
        <f>+IF(H18=0,"",'Ark1'!AG3277)</f>
        <v/>
      </c>
      <c r="J18" s="233" t="str">
        <f>+IF(H18=0,"",'Ark1'!AH3277)</f>
        <v/>
      </c>
      <c r="K18" s="548"/>
      <c r="L18" s="32" t="str">
        <f>+IF(H18=0,"",'Ark1'!U3277)</f>
        <v/>
      </c>
      <c r="M18" s="548"/>
      <c r="N18" s="239">
        <f>+IF(I18=0,"",'Ark1'!AI3277)</f>
        <v>0</v>
      </c>
      <c r="O18" s="96"/>
      <c r="P18" s="263" t="str">
        <f>+IF(N18=0,"",'Ark1'!AJ3277)</f>
        <v/>
      </c>
      <c r="Q18" s="96"/>
      <c r="R18" s="263" t="str">
        <f>+IF(N18=0,"",'Ark1'!AK3277)</f>
        <v/>
      </c>
      <c r="S18" s="214"/>
      <c r="T18" s="554"/>
      <c r="U18" s="214"/>
      <c r="V18" s="234" t="str">
        <f>+IF(H18=0,"",'Ark1'!T3277)</f>
        <v/>
      </c>
      <c r="W18" s="235" t="str">
        <f>+IF(H18=0,"",'Ark1'!W3277)</f>
        <v/>
      </c>
      <c r="X18" s="235" t="str">
        <f>+IF(H18=0,"",'Ark1'!X3277)</f>
        <v/>
      </c>
      <c r="Y18" s="235" t="str">
        <f>+IF(H18=0,"",'Ark1'!Y3277)</f>
        <v/>
      </c>
      <c r="Z18" s="233" t="str">
        <f>+IF(H18=0,"",'Ark1'!Z3277)</f>
        <v/>
      </c>
      <c r="AA18" s="233" t="str">
        <f>+IF(H18=0,"",'Ark1'!Z3277)</f>
        <v/>
      </c>
      <c r="AB18" s="233" t="str">
        <f>+IF(H18=0,"",'Ark1'!AC3277)</f>
        <v/>
      </c>
      <c r="AC18" s="235" t="str">
        <f>+IF(H18=0,"",'Ark1'!AE3277)</f>
        <v/>
      </c>
      <c r="AD18" s="37" t="str">
        <f t="shared" si="3"/>
        <v/>
      </c>
      <c r="AE18" s="233" t="str">
        <f t="shared" si="4"/>
        <v/>
      </c>
      <c r="AF18" s="552"/>
      <c r="AG18" s="216"/>
      <c r="AI18" s="29"/>
      <c r="AJ18" s="27"/>
      <c r="AK18" s="217"/>
      <c r="AL18" s="549"/>
      <c r="AP18" s="549"/>
      <c r="BH18" s="228" t="e">
        <f t="shared" si="2"/>
        <v>#REF!</v>
      </c>
      <c r="BI18" s="549">
        <v>46.533333333333317</v>
      </c>
      <c r="BJ18" s="549">
        <f t="shared" si="1"/>
        <v>46.533333333333317</v>
      </c>
      <c r="BK18" s="549">
        <f t="shared" si="1"/>
        <v>46.533333333333317</v>
      </c>
      <c r="BL18" s="549">
        <f t="shared" si="1"/>
        <v>46.533333333333317</v>
      </c>
      <c r="BM18" s="549">
        <f t="shared" si="1"/>
        <v>46.533333333333317</v>
      </c>
      <c r="BN18" s="549">
        <f t="shared" si="1"/>
        <v>46.533333333333317</v>
      </c>
      <c r="BO18" s="549">
        <f t="shared" si="1"/>
        <v>46.533333333333317</v>
      </c>
      <c r="BP18" s="549">
        <f t="shared" si="1"/>
        <v>46.533333333333317</v>
      </c>
      <c r="BQ18" s="549">
        <f t="shared" si="1"/>
        <v>46.533333333333317</v>
      </c>
      <c r="BR18" s="549">
        <f t="shared" si="1"/>
        <v>46.533333333333317</v>
      </c>
      <c r="BS18" s="549">
        <f t="shared" si="1"/>
        <v>46.533333333333317</v>
      </c>
      <c r="BT18" s="549">
        <f t="shared" si="1"/>
        <v>46.533333333333317</v>
      </c>
    </row>
    <row r="19" spans="1:72" ht="15" customHeight="1">
      <c r="A19" s="548"/>
      <c r="B19" s="236">
        <f>+'Ark1'!C3278</f>
        <v>2024</v>
      </c>
      <c r="C19" s="232">
        <f>+'Ark1'!J3278</f>
        <v>103</v>
      </c>
      <c r="D19" s="232" t="str">
        <f>VLOOKUP(C19,RNR!$A$1:$B$26,2)</f>
        <v>Rudshøgda</v>
      </c>
      <c r="E19" s="232">
        <f>+'Ark1'!D3278</f>
        <v>6</v>
      </c>
      <c r="F19" s="232" t="s">
        <v>546</v>
      </c>
      <c r="G19" s="232">
        <f>+'Ark1'!Q3278</f>
        <v>0</v>
      </c>
      <c r="H19" s="330">
        <f>+'Ark1'!R3278</f>
        <v>0</v>
      </c>
      <c r="I19" s="233" t="str">
        <f>+IF(H19=0,"",'Ark1'!AG3278)</f>
        <v/>
      </c>
      <c r="J19" s="233" t="str">
        <f>+IF(H19=0,"",'Ark1'!AH3278)</f>
        <v/>
      </c>
      <c r="K19" s="548"/>
      <c r="L19" s="32" t="str">
        <f>+IF(H19=0,"",'Ark1'!U3278)</f>
        <v/>
      </c>
      <c r="M19" s="548"/>
      <c r="N19" s="239">
        <f>+IF(I19=0,"",'Ark1'!AI3278)</f>
        <v>0</v>
      </c>
      <c r="O19" s="96"/>
      <c r="P19" s="263" t="str">
        <f>+IF(N19=0,"",'Ark1'!AJ3278)</f>
        <v/>
      </c>
      <c r="Q19" s="96"/>
      <c r="R19" s="263" t="str">
        <f>+IF(N19=0,"",'Ark1'!AK3278)</f>
        <v/>
      </c>
      <c r="S19" s="214"/>
      <c r="T19" s="554"/>
      <c r="U19" s="214"/>
      <c r="V19" s="234" t="str">
        <f>+IF(H19=0,"",'Ark1'!T3278)</f>
        <v/>
      </c>
      <c r="W19" s="235" t="str">
        <f>+IF(H19=0,"",'Ark1'!W3278)</f>
        <v/>
      </c>
      <c r="X19" s="235" t="str">
        <f>+IF(H19=0,"",'Ark1'!X3278)</f>
        <v/>
      </c>
      <c r="Y19" s="235" t="str">
        <f>+IF(H19=0,"",'Ark1'!Y3278)</f>
        <v/>
      </c>
      <c r="Z19" s="233" t="str">
        <f>+IF(H19=0,"",'Ark1'!Z3278)</f>
        <v/>
      </c>
      <c r="AA19" s="233" t="str">
        <f>+IF(H19=0,"",'Ark1'!Z3278)</f>
        <v/>
      </c>
      <c r="AB19" s="233" t="str">
        <f>+IF(H19=0,"",'Ark1'!AC3278)</f>
        <v/>
      </c>
      <c r="AC19" s="235" t="str">
        <f>+IF(H19=0,"",'Ark1'!AE3278)</f>
        <v/>
      </c>
      <c r="AD19" s="37" t="str">
        <f t="shared" si="3"/>
        <v/>
      </c>
      <c r="AE19" s="233" t="str">
        <f t="shared" si="4"/>
        <v/>
      </c>
      <c r="AF19" s="552"/>
      <c r="AG19" s="216"/>
      <c r="AI19" s="29"/>
      <c r="AJ19" s="27"/>
      <c r="AK19" s="217"/>
      <c r="AL19" s="549"/>
      <c r="AM19" s="236"/>
      <c r="AN19" s="236"/>
      <c r="AO19" s="236"/>
      <c r="AP19" s="549"/>
      <c r="BH19" s="228" t="e">
        <f t="shared" si="2"/>
        <v>#REF!</v>
      </c>
      <c r="BI19" s="549">
        <v>57.45</v>
      </c>
      <c r="BJ19" s="549">
        <f t="shared" si="1"/>
        <v>57.45</v>
      </c>
      <c r="BK19" s="549">
        <f t="shared" si="1"/>
        <v>57.45</v>
      </c>
      <c r="BL19" s="549">
        <f t="shared" si="1"/>
        <v>57.45</v>
      </c>
      <c r="BM19" s="549">
        <f t="shared" si="1"/>
        <v>57.45</v>
      </c>
      <c r="BN19" s="549">
        <f t="shared" si="1"/>
        <v>57.45</v>
      </c>
      <c r="BO19" s="549">
        <f t="shared" si="1"/>
        <v>57.45</v>
      </c>
      <c r="BP19" s="549">
        <f t="shared" si="1"/>
        <v>57.45</v>
      </c>
      <c r="BQ19" s="549">
        <f t="shared" si="1"/>
        <v>57.45</v>
      </c>
      <c r="BR19" s="549">
        <f t="shared" si="1"/>
        <v>57.45</v>
      </c>
      <c r="BS19" s="549">
        <f t="shared" si="1"/>
        <v>57.45</v>
      </c>
      <c r="BT19" s="549">
        <f t="shared" si="1"/>
        <v>57.45</v>
      </c>
    </row>
    <row r="20" spans="1:72" ht="15" customHeight="1">
      <c r="A20" s="548"/>
      <c r="B20" s="236">
        <f>+'Ark1'!C3279</f>
        <v>2024</v>
      </c>
      <c r="C20" s="232">
        <f>+'Ark1'!J3279</f>
        <v>103</v>
      </c>
      <c r="D20" s="232" t="str">
        <f>VLOOKUP(C20,RNR!$A$1:$B$26,2)</f>
        <v>Rudshøgda</v>
      </c>
      <c r="E20" s="232">
        <f>+'Ark1'!D3279</f>
        <v>7</v>
      </c>
      <c r="F20" s="232" t="s">
        <v>547</v>
      </c>
      <c r="G20" s="232">
        <f>+'Ark1'!Q3279</f>
        <v>0</v>
      </c>
      <c r="H20" s="330">
        <f>+'Ark1'!R3279</f>
        <v>0</v>
      </c>
      <c r="I20" s="233" t="str">
        <f>+IF(H20=0,"",'Ark1'!AG3279)</f>
        <v/>
      </c>
      <c r="J20" s="233" t="str">
        <f>+IF(H20=0,"",'Ark1'!AH3279)</f>
        <v/>
      </c>
      <c r="K20" s="548"/>
      <c r="L20" s="32" t="str">
        <f>+IF(H20=0,"",'Ark1'!U3279)</f>
        <v/>
      </c>
      <c r="M20" s="548"/>
      <c r="N20" s="239">
        <f>+IF(I20=0,"",'Ark1'!AI3279)</f>
        <v>0</v>
      </c>
      <c r="O20" s="96"/>
      <c r="P20" s="263" t="str">
        <f>+IF(N20=0,"",'Ark1'!AJ3279)</f>
        <v/>
      </c>
      <c r="Q20" s="96"/>
      <c r="R20" s="263" t="str">
        <f>+IF(N20=0,"",'Ark1'!AK3279)</f>
        <v/>
      </c>
      <c r="S20" s="214"/>
      <c r="T20" s="554"/>
      <c r="U20" s="214"/>
      <c r="V20" s="234" t="str">
        <f>+IF(H20=0,"",'Ark1'!T3279)</f>
        <v/>
      </c>
      <c r="W20" s="235" t="str">
        <f>+IF(H20=0,"",'Ark1'!W3279)</f>
        <v/>
      </c>
      <c r="X20" s="235" t="str">
        <f>+IF(H20=0,"",'Ark1'!X3279)</f>
        <v/>
      </c>
      <c r="Y20" s="235" t="str">
        <f>+IF(H20=0,"",'Ark1'!Y3279)</f>
        <v/>
      </c>
      <c r="Z20" s="233" t="str">
        <f>+IF(H20=0,"",'Ark1'!Z3279)</f>
        <v/>
      </c>
      <c r="AA20" s="233" t="str">
        <f>+IF(H20=0,"",'Ark1'!Z3279)</f>
        <v/>
      </c>
      <c r="AB20" s="233" t="str">
        <f>+IF(H20=0,"",'Ark1'!AC3279)</f>
        <v/>
      </c>
      <c r="AC20" s="235" t="str">
        <f>+IF(H20=0,"",'Ark1'!AE3279)</f>
        <v/>
      </c>
      <c r="AD20" s="37" t="str">
        <f t="shared" si="3"/>
        <v/>
      </c>
      <c r="AE20" s="233" t="str">
        <f t="shared" si="4"/>
        <v/>
      </c>
      <c r="AF20" s="552"/>
      <c r="AG20" s="216"/>
      <c r="AI20" s="29"/>
      <c r="AJ20" s="27"/>
      <c r="AK20" s="217"/>
      <c r="AL20" s="549"/>
      <c r="AM20" s="236"/>
      <c r="AN20" s="236"/>
      <c r="AO20" s="236"/>
      <c r="AP20" s="549"/>
      <c r="BH20" s="228" t="e">
        <f t="shared" si="2"/>
        <v>#REF!</v>
      </c>
      <c r="BI20" s="549">
        <v>0</v>
      </c>
      <c r="BJ20" s="549">
        <f t="shared" si="1"/>
        <v>0</v>
      </c>
      <c r="BK20" s="549">
        <f t="shared" si="1"/>
        <v>0</v>
      </c>
      <c r="BL20" s="549">
        <f t="shared" si="1"/>
        <v>0</v>
      </c>
      <c r="BM20" s="549">
        <f t="shared" si="1"/>
        <v>0</v>
      </c>
      <c r="BN20" s="549">
        <f t="shared" si="1"/>
        <v>0</v>
      </c>
      <c r="BO20" s="549">
        <f t="shared" si="1"/>
        <v>0</v>
      </c>
      <c r="BP20" s="549">
        <f t="shared" si="1"/>
        <v>0</v>
      </c>
      <c r="BQ20" s="549">
        <f t="shared" si="1"/>
        <v>0</v>
      </c>
      <c r="BR20" s="549">
        <f t="shared" si="1"/>
        <v>0</v>
      </c>
      <c r="BS20" s="549">
        <f t="shared" si="1"/>
        <v>0</v>
      </c>
      <c r="BT20" s="549">
        <f t="shared" si="1"/>
        <v>0</v>
      </c>
    </row>
    <row r="21" spans="1:72" ht="15" customHeight="1">
      <c r="A21" s="548"/>
      <c r="B21" s="236">
        <f>+'Ark1'!C3280</f>
        <v>2024</v>
      </c>
      <c r="C21" s="232">
        <f>+'Ark1'!J3280</f>
        <v>103</v>
      </c>
      <c r="D21" s="232" t="str">
        <f>VLOOKUP(C21,RNR!$A$1:$B$26,2)</f>
        <v>Rudshøgda</v>
      </c>
      <c r="E21" s="232">
        <f>+'Ark1'!D3280</f>
        <v>8</v>
      </c>
      <c r="F21" s="232" t="s">
        <v>548</v>
      </c>
      <c r="G21" s="232">
        <f>+'Ark1'!Q3280</f>
        <v>0</v>
      </c>
      <c r="H21" s="330">
        <f>+'Ark1'!R3280</f>
        <v>0</v>
      </c>
      <c r="I21" s="233" t="str">
        <f>+IF(H21=0,"",'Ark1'!AG3280)</f>
        <v/>
      </c>
      <c r="J21" s="233" t="str">
        <f>+IF(H21=0,"",'Ark1'!AH3280)</f>
        <v/>
      </c>
      <c r="K21" s="548"/>
      <c r="L21" s="32" t="str">
        <f>+IF(H21=0,"",'Ark1'!U3280)</f>
        <v/>
      </c>
      <c r="M21" s="548"/>
      <c r="N21" s="239">
        <f>+IF(I21=0,"",'Ark1'!AI3280)</f>
        <v>0</v>
      </c>
      <c r="O21" s="96"/>
      <c r="P21" s="263" t="str">
        <f>+IF(N21=0,"",'Ark1'!AJ3280)</f>
        <v/>
      </c>
      <c r="Q21" s="96"/>
      <c r="R21" s="263" t="str">
        <f>+IF(N21=0,"",'Ark1'!AK3280)</f>
        <v/>
      </c>
      <c r="S21" s="214"/>
      <c r="T21" s="554"/>
      <c r="U21" s="214"/>
      <c r="V21" s="234" t="str">
        <f>+IF(H21=0,"",'Ark1'!T3280)</f>
        <v/>
      </c>
      <c r="W21" s="235" t="str">
        <f>+IF(H21=0,"",'Ark1'!W3280)</f>
        <v/>
      </c>
      <c r="X21" s="235" t="str">
        <f>+IF(H21=0,"",'Ark1'!X3280)</f>
        <v/>
      </c>
      <c r="Y21" s="235" t="str">
        <f>+IF(H21=0,"",'Ark1'!Y3280)</f>
        <v/>
      </c>
      <c r="Z21" s="233" t="str">
        <f>+IF(H21=0,"",'Ark1'!Z3280)</f>
        <v/>
      </c>
      <c r="AA21" s="233" t="str">
        <f>+IF(H21=0,"",'Ark1'!Z3280)</f>
        <v/>
      </c>
      <c r="AB21" s="233" t="str">
        <f>+IF(H21=0,"",'Ark1'!AC3280)</f>
        <v/>
      </c>
      <c r="AC21" s="235" t="str">
        <f>+IF(H21=0,"",'Ark1'!AE3280)</f>
        <v/>
      </c>
      <c r="AD21" s="37" t="str">
        <f t="shared" si="3"/>
        <v/>
      </c>
      <c r="AE21" s="233" t="str">
        <f t="shared" si="4"/>
        <v/>
      </c>
      <c r="AF21" s="552"/>
      <c r="AG21" s="216"/>
      <c r="AI21" s="29"/>
      <c r="AJ21" s="27"/>
      <c r="AK21" s="217"/>
      <c r="AL21" s="549"/>
      <c r="AM21" s="236"/>
      <c r="AN21" s="236"/>
      <c r="AO21" s="236"/>
      <c r="AP21" s="549"/>
      <c r="BH21" s="228"/>
    </row>
    <row r="22" spans="1:72" ht="15" customHeight="1">
      <c r="A22" s="548"/>
      <c r="B22" s="236">
        <f>+'Ark1'!C3281</f>
        <v>2024</v>
      </c>
      <c r="C22" s="232">
        <f>+'Ark1'!J3281</f>
        <v>103</v>
      </c>
      <c r="D22" s="232" t="str">
        <f>VLOOKUP(C22,RNR!$A$1:$B$26,2)</f>
        <v>Rudshøgda</v>
      </c>
      <c r="E22" s="232">
        <f>+'Ark1'!D3281</f>
        <v>9</v>
      </c>
      <c r="F22" s="232" t="s">
        <v>549</v>
      </c>
      <c r="G22" s="232">
        <f>+'Ark1'!Q3281</f>
        <v>0</v>
      </c>
      <c r="H22" s="330">
        <f>+'Ark1'!R3281</f>
        <v>0</v>
      </c>
      <c r="I22" s="233" t="str">
        <f>+IF(H22=0,"",'Ark1'!AG3281)</f>
        <v/>
      </c>
      <c r="J22" s="233" t="str">
        <f>+IF(H22=0,"",'Ark1'!AH3281)</f>
        <v/>
      </c>
      <c r="K22" s="548"/>
      <c r="L22" s="32" t="str">
        <f>+IF(H22=0,"",'Ark1'!U3281)</f>
        <v/>
      </c>
      <c r="M22" s="548"/>
      <c r="N22" s="239">
        <f>+IF(I22=0,"",'Ark1'!AI3281)</f>
        <v>0</v>
      </c>
      <c r="O22" s="96"/>
      <c r="P22" s="263" t="str">
        <f>+IF(N22=0,"",'Ark1'!AJ3281)</f>
        <v/>
      </c>
      <c r="Q22" s="96"/>
      <c r="R22" s="263" t="str">
        <f>+IF(N22=0,"",'Ark1'!AK3281)</f>
        <v/>
      </c>
      <c r="S22" s="214"/>
      <c r="T22" s="554"/>
      <c r="U22" s="214"/>
      <c r="V22" s="234" t="str">
        <f>+IF(H22=0,"",'Ark1'!T3281)</f>
        <v/>
      </c>
      <c r="W22" s="235" t="str">
        <f>+IF(H22=0,"",'Ark1'!W3281)</f>
        <v/>
      </c>
      <c r="X22" s="235" t="str">
        <f>+IF(H22=0,"",'Ark1'!X3281)</f>
        <v/>
      </c>
      <c r="Y22" s="235" t="str">
        <f>+IF(H22=0,"",'Ark1'!Y3281)</f>
        <v/>
      </c>
      <c r="Z22" s="233" t="str">
        <f>+IF(H22=0,"",'Ark1'!Z3281)</f>
        <v/>
      </c>
      <c r="AA22" s="233" t="str">
        <f>+IF(H22=0,"",'Ark1'!Z3281)</f>
        <v/>
      </c>
      <c r="AB22" s="233" t="str">
        <f>+IF(H22=0,"",'Ark1'!AC3281)</f>
        <v/>
      </c>
      <c r="AC22" s="235" t="str">
        <f>+IF(H22=0,"",'Ark1'!AE3281)</f>
        <v/>
      </c>
      <c r="AD22" s="37" t="str">
        <f t="shared" si="3"/>
        <v/>
      </c>
      <c r="AE22" s="233" t="str">
        <f t="shared" si="4"/>
        <v/>
      </c>
      <c r="AF22" s="552"/>
      <c r="AG22" s="216"/>
      <c r="AI22" s="29"/>
      <c r="AJ22" s="27"/>
      <c r="AK22" s="217"/>
      <c r="AL22" s="549"/>
      <c r="AM22" s="236"/>
      <c r="AN22" s="236"/>
      <c r="AO22" s="236"/>
      <c r="AP22" s="549"/>
      <c r="BH22" s="228"/>
    </row>
    <row r="23" spans="1:72" ht="15" customHeight="1">
      <c r="A23" s="548"/>
      <c r="B23" s="236">
        <f>+'Ark1'!C3282</f>
        <v>2024</v>
      </c>
      <c r="C23" s="232">
        <f>+'Ark1'!J3282</f>
        <v>103</v>
      </c>
      <c r="D23" s="232" t="str">
        <f>VLOOKUP(C23,RNR!$A$1:$B$26,2)</f>
        <v>Rudshøgda</v>
      </c>
      <c r="E23" s="232">
        <f>+'Ark1'!D3282</f>
        <v>10</v>
      </c>
      <c r="F23" s="232" t="s">
        <v>550</v>
      </c>
      <c r="G23" s="232">
        <f>+'Ark1'!Q3282</f>
        <v>0</v>
      </c>
      <c r="H23" s="330">
        <f>+'Ark1'!R3282</f>
        <v>0</v>
      </c>
      <c r="I23" s="233" t="str">
        <f>+IF(H23=0,"",'Ark1'!AG3282)</f>
        <v/>
      </c>
      <c r="J23" s="233" t="str">
        <f>+IF(H23=0,"",'Ark1'!AH3282)</f>
        <v/>
      </c>
      <c r="K23" s="548"/>
      <c r="L23" s="32" t="str">
        <f>+IF(H23=0,"",'Ark1'!U3282)</f>
        <v/>
      </c>
      <c r="M23" s="548"/>
      <c r="N23" s="239">
        <f>+IF(I23=0,"",'Ark1'!AI3282)</f>
        <v>0</v>
      </c>
      <c r="O23" s="96"/>
      <c r="P23" s="263" t="str">
        <f>+IF(N23=0,"",'Ark1'!AJ3282)</f>
        <v/>
      </c>
      <c r="Q23" s="96"/>
      <c r="R23" s="263" t="str">
        <f>+IF(N23=0,"",'Ark1'!AK3282)</f>
        <v/>
      </c>
      <c r="S23" s="214"/>
      <c r="T23" s="554"/>
      <c r="U23" s="214"/>
      <c r="V23" s="234" t="str">
        <f>+IF(H23=0,"",'Ark1'!T3282)</f>
        <v/>
      </c>
      <c r="W23" s="235" t="str">
        <f>+IF(H23=0,"",'Ark1'!W3282)</f>
        <v/>
      </c>
      <c r="X23" s="235" t="str">
        <f>+IF(H23=0,"",'Ark1'!X3282)</f>
        <v/>
      </c>
      <c r="Y23" s="235" t="str">
        <f>+IF(H23=0,"",'Ark1'!Y3282)</f>
        <v/>
      </c>
      <c r="Z23" s="233" t="str">
        <f>+IF(H23=0,"",'Ark1'!Z3282)</f>
        <v/>
      </c>
      <c r="AA23" s="233" t="str">
        <f>+IF(H23=0,"",'Ark1'!Z3282)</f>
        <v/>
      </c>
      <c r="AB23" s="233" t="str">
        <f>+IF(H23=0,"",'Ark1'!AC3282)</f>
        <v/>
      </c>
      <c r="AC23" s="235" t="str">
        <f>+IF(H23=0,"",'Ark1'!AE3282)</f>
        <v/>
      </c>
      <c r="AD23" s="37" t="str">
        <f t="shared" si="3"/>
        <v/>
      </c>
      <c r="AE23" s="233" t="str">
        <f t="shared" si="4"/>
        <v/>
      </c>
      <c r="AF23" s="552"/>
      <c r="AG23" s="216"/>
      <c r="AI23" s="29"/>
      <c r="AJ23" s="27"/>
      <c r="AK23" s="217"/>
      <c r="AL23" s="549"/>
      <c r="AM23" s="236"/>
      <c r="AN23" s="236"/>
      <c r="AO23" s="236"/>
      <c r="AP23" s="549"/>
      <c r="BH23" s="228"/>
    </row>
    <row r="24" spans="1:72" ht="15" customHeight="1">
      <c r="A24" s="548"/>
      <c r="B24" s="236">
        <f>+'Ark1'!C3283</f>
        <v>2024</v>
      </c>
      <c r="C24" s="232">
        <f>+'Ark1'!J3283</f>
        <v>103</v>
      </c>
      <c r="D24" s="232" t="str">
        <f>VLOOKUP(C24,RNR!$A$1:$B$26,2)</f>
        <v>Rudshøgda</v>
      </c>
      <c r="E24" s="232">
        <f>+'Ark1'!D3283</f>
        <v>11</v>
      </c>
      <c r="F24" s="232" t="s">
        <v>551</v>
      </c>
      <c r="G24" s="232">
        <f>+'Ark1'!Q3283</f>
        <v>0</v>
      </c>
      <c r="H24" s="330">
        <f>+'Ark1'!R3283</f>
        <v>0</v>
      </c>
      <c r="I24" s="233" t="str">
        <f>+IF(H24=0,"",'Ark1'!AG3283)</f>
        <v/>
      </c>
      <c r="J24" s="233" t="str">
        <f>+IF(H24=0,"",'Ark1'!AH3283)</f>
        <v/>
      </c>
      <c r="K24" s="548"/>
      <c r="L24" s="32" t="str">
        <f>+IF(H24=0,"",'Ark1'!U3283)</f>
        <v/>
      </c>
      <c r="M24" s="548"/>
      <c r="N24" s="239">
        <f>+IF(I24=0,"",'Ark1'!AI3283)</f>
        <v>0</v>
      </c>
      <c r="O24" s="96"/>
      <c r="P24" s="263" t="str">
        <f>+IF(N24=0,"",'Ark1'!AJ3283)</f>
        <v/>
      </c>
      <c r="Q24" s="96"/>
      <c r="R24" s="263" t="str">
        <f>+IF(N24=0,"",'Ark1'!AK3283)</f>
        <v/>
      </c>
      <c r="S24" s="214"/>
      <c r="T24" s="554"/>
      <c r="U24" s="214"/>
      <c r="V24" s="234" t="str">
        <f>+IF(H24=0,"",'Ark1'!T3283)</f>
        <v/>
      </c>
      <c r="W24" s="235" t="str">
        <f>+IF(H24=0,"",'Ark1'!W3283)</f>
        <v/>
      </c>
      <c r="X24" s="235" t="str">
        <f>+IF(H24=0,"",'Ark1'!X3283)</f>
        <v/>
      </c>
      <c r="Y24" s="235" t="str">
        <f>+IF(H24=0,"",'Ark1'!Y3283)</f>
        <v/>
      </c>
      <c r="Z24" s="233" t="str">
        <f>+IF(H24=0,"",'Ark1'!Z3283)</f>
        <v/>
      </c>
      <c r="AA24" s="233" t="str">
        <f>+IF(H24=0,"",'Ark1'!Z3283)</f>
        <v/>
      </c>
      <c r="AB24" s="233" t="str">
        <f>+IF(H24=0,"",'Ark1'!AC3283)</f>
        <v/>
      </c>
      <c r="AC24" s="235" t="str">
        <f>+IF(H24=0,"",'Ark1'!AE3283)</f>
        <v/>
      </c>
      <c r="AD24" s="37" t="str">
        <f t="shared" si="3"/>
        <v/>
      </c>
      <c r="AE24" s="233" t="str">
        <f t="shared" si="4"/>
        <v/>
      </c>
      <c r="AF24" s="552"/>
      <c r="AG24" s="216"/>
      <c r="AI24" s="29"/>
      <c r="AJ24" s="27"/>
      <c r="AK24" s="217"/>
      <c r="AL24" s="549"/>
      <c r="AM24" s="236"/>
      <c r="AN24" s="236"/>
      <c r="AO24" s="236"/>
      <c r="AP24" s="549"/>
    </row>
    <row r="25" spans="1:72" ht="15" customHeight="1">
      <c r="A25" s="548"/>
      <c r="B25" s="236">
        <f>+'Ark1'!C3284</f>
        <v>2024</v>
      </c>
      <c r="C25" s="232">
        <f>+'Ark1'!J3284</f>
        <v>103</v>
      </c>
      <c r="D25" s="232" t="str">
        <f>VLOOKUP(C25,RNR!$A$1:$B$26,2)</f>
        <v>Rudshøgda</v>
      </c>
      <c r="E25" s="232">
        <f>+'Ark1'!D3284</f>
        <v>12</v>
      </c>
      <c r="F25" s="232" t="s">
        <v>552</v>
      </c>
      <c r="G25" s="232">
        <f>+'Ark1'!Q3284</f>
        <v>0</v>
      </c>
      <c r="H25" s="330">
        <f>+'Ark1'!R3284</f>
        <v>0</v>
      </c>
      <c r="I25" s="233" t="str">
        <f>+IF(H25=0,"",'Ark1'!AG3284)</f>
        <v/>
      </c>
      <c r="J25" s="233" t="str">
        <f>+IF(H25=0,"",'Ark1'!AH3284)</f>
        <v/>
      </c>
      <c r="K25" s="548"/>
      <c r="L25" s="32" t="str">
        <f>+IF(H25=0,"",'Ark1'!U3284)</f>
        <v/>
      </c>
      <c r="M25" s="548"/>
      <c r="N25" s="239">
        <f>+IF(I25=0,"",'Ark1'!AI3284)</f>
        <v>0</v>
      </c>
      <c r="O25" s="96"/>
      <c r="P25" s="263" t="str">
        <f>+IF(N25=0,"",'Ark1'!AJ3284)</f>
        <v/>
      </c>
      <c r="Q25" s="96"/>
      <c r="R25" s="263" t="str">
        <f>+IF(N25=0,"",'Ark1'!AK3284)</f>
        <v/>
      </c>
      <c r="S25" s="214"/>
      <c r="T25" s="554"/>
      <c r="U25" s="214"/>
      <c r="V25" s="234" t="str">
        <f>+IF(H25=0,"",'Ark1'!T3284)</f>
        <v/>
      </c>
      <c r="W25" s="235" t="str">
        <f>+IF(H25=0,"",'Ark1'!W3284)</f>
        <v/>
      </c>
      <c r="X25" s="235" t="str">
        <f>+IF(H25=0,"",'Ark1'!X3284)</f>
        <v/>
      </c>
      <c r="Y25" s="235" t="str">
        <f>+IF(H25=0,"",'Ark1'!Y3284)</f>
        <v/>
      </c>
      <c r="Z25" s="233" t="str">
        <f>+IF(H25=0,"",'Ark1'!Z3284)</f>
        <v/>
      </c>
      <c r="AA25" s="233" t="str">
        <f>+IF(H25=0,"",'Ark1'!Z3284)</f>
        <v/>
      </c>
      <c r="AB25" s="233" t="str">
        <f>+IF(H25=0,"",'Ark1'!AC3284)</f>
        <v/>
      </c>
      <c r="AC25" s="235" t="str">
        <f>+IF(H25=0,"",'Ark1'!AE3284)</f>
        <v/>
      </c>
      <c r="AD25" s="37" t="str">
        <f t="shared" si="3"/>
        <v/>
      </c>
      <c r="AE25" s="233" t="str">
        <f t="shared" si="4"/>
        <v/>
      </c>
      <c r="AF25" s="552"/>
      <c r="AG25" s="216"/>
      <c r="AI25" s="29"/>
      <c r="AJ25" s="27"/>
      <c r="AK25" s="217"/>
      <c r="AL25" s="549"/>
      <c r="AM25" s="236"/>
      <c r="AN25" s="236"/>
      <c r="AO25" s="216"/>
      <c r="AP25" s="216"/>
      <c r="AQ25" s="216"/>
    </row>
    <row r="26" spans="1:72" ht="15" customHeight="1">
      <c r="A26" s="548"/>
      <c r="B26" s="548"/>
      <c r="C26" s="548"/>
      <c r="D26" s="548"/>
      <c r="E26" s="548"/>
      <c r="F26" s="548"/>
      <c r="G26" s="548"/>
      <c r="H26" s="324"/>
      <c r="I26" s="214"/>
      <c r="J26" s="214"/>
      <c r="K26" s="548"/>
      <c r="L26" s="548"/>
      <c r="M26" s="548"/>
      <c r="N26" s="214"/>
      <c r="O26" s="96"/>
      <c r="P26" s="214"/>
      <c r="Q26" s="96"/>
      <c r="R26" s="214"/>
      <c r="S26" s="214"/>
      <c r="T26" s="214"/>
      <c r="U26" s="214"/>
      <c r="V26" s="548"/>
      <c r="W26" s="215"/>
      <c r="X26" s="215"/>
      <c r="Y26" s="215"/>
      <c r="Z26" s="215"/>
      <c r="AA26" s="215"/>
      <c r="AB26" s="548"/>
      <c r="AC26" s="215"/>
      <c r="AD26" s="215"/>
      <c r="AE26" s="214"/>
      <c r="AF26" s="552"/>
      <c r="AG26" s="216"/>
      <c r="AI26" s="29"/>
      <c r="AJ26" s="27"/>
      <c r="AK26" s="217"/>
      <c r="AL26" s="549"/>
      <c r="AP26" s="549"/>
      <c r="BH26" s="228"/>
    </row>
    <row r="27" spans="1:72" ht="15" customHeight="1">
      <c r="A27" s="548"/>
      <c r="B27" s="548"/>
      <c r="C27" s="230" t="str">
        <f>+D29</f>
        <v>Furuseth</v>
      </c>
      <c r="D27" s="548"/>
      <c r="E27" s="270"/>
      <c r="F27" s="230"/>
      <c r="G27" s="548"/>
      <c r="H27" s="327">
        <f>SUM(H29:H40)</f>
        <v>267</v>
      </c>
      <c r="I27" s="214"/>
      <c r="J27" s="214"/>
      <c r="K27" s="548"/>
      <c r="L27" s="263">
        <f>+Slakteri!M10</f>
        <v>15.451310861423222</v>
      </c>
      <c r="M27" s="548"/>
      <c r="N27" s="327">
        <f>SUM(N29:N40)</f>
        <v>261</v>
      </c>
      <c r="O27" s="96"/>
      <c r="P27" s="214"/>
      <c r="Q27" s="96"/>
      <c r="R27" s="214"/>
      <c r="S27" s="214"/>
      <c r="T27" s="214"/>
      <c r="U27" s="214"/>
      <c r="V27" s="548"/>
      <c r="W27" s="215"/>
      <c r="X27" s="215"/>
      <c r="Y27" s="215"/>
      <c r="Z27" s="215"/>
      <c r="AA27" s="215"/>
      <c r="AB27" s="548"/>
      <c r="AC27" s="215"/>
      <c r="AD27" s="263">
        <f>+L27/C29</f>
        <v>0.14576708359833229</v>
      </c>
      <c r="AE27" s="214"/>
      <c r="AF27" s="552"/>
      <c r="AG27" s="216"/>
      <c r="AI27" s="29"/>
      <c r="AJ27" s="27"/>
      <c r="AK27" s="217"/>
      <c r="AL27" s="549"/>
      <c r="AP27" s="549"/>
      <c r="BH27" s="228"/>
    </row>
    <row r="28" spans="1:72" ht="15" customHeight="1">
      <c r="A28" s="548"/>
      <c r="B28" s="548"/>
      <c r="C28" s="548"/>
      <c r="D28" s="548"/>
      <c r="E28" s="548"/>
      <c r="F28" s="548"/>
      <c r="G28" s="548"/>
      <c r="H28" s="324"/>
      <c r="I28" s="214"/>
      <c r="J28" s="214"/>
      <c r="K28" s="548"/>
      <c r="L28" s="548"/>
      <c r="M28" s="548"/>
      <c r="N28" s="214"/>
      <c r="O28" s="96"/>
      <c r="P28" s="214"/>
      <c r="Q28" s="96"/>
      <c r="R28" s="214"/>
      <c r="S28" s="214"/>
      <c r="T28" s="214"/>
      <c r="U28" s="214"/>
      <c r="V28" s="548"/>
      <c r="W28" s="215"/>
      <c r="X28" s="215"/>
      <c r="Y28" s="215"/>
      <c r="Z28" s="215"/>
      <c r="AA28" s="215"/>
      <c r="AB28" s="548"/>
      <c r="AC28" s="215"/>
      <c r="AD28" s="215"/>
      <c r="AE28" s="215"/>
      <c r="AF28" s="552"/>
      <c r="AG28" s="216"/>
      <c r="AI28" s="29"/>
      <c r="AJ28" s="27"/>
      <c r="AK28" s="217"/>
      <c r="AL28" s="549"/>
      <c r="AP28" s="549"/>
      <c r="BH28" s="228">
        <f>1+BH25</f>
        <v>1</v>
      </c>
      <c r="BI28" s="549">
        <v>20.659867330016564</v>
      </c>
      <c r="BJ28" s="549">
        <f t="shared" ref="BJ28:BT28" si="5">+BI28</f>
        <v>20.659867330016564</v>
      </c>
      <c r="BK28" s="549">
        <f t="shared" si="5"/>
        <v>20.659867330016564</v>
      </c>
      <c r="BL28" s="549">
        <f t="shared" si="5"/>
        <v>20.659867330016564</v>
      </c>
      <c r="BM28" s="549">
        <f t="shared" si="5"/>
        <v>20.659867330016564</v>
      </c>
      <c r="BN28" s="549">
        <f t="shared" si="5"/>
        <v>20.659867330016564</v>
      </c>
      <c r="BO28" s="549">
        <f t="shared" si="5"/>
        <v>20.659867330016564</v>
      </c>
      <c r="BP28" s="549">
        <f t="shared" si="5"/>
        <v>20.659867330016564</v>
      </c>
      <c r="BQ28" s="549">
        <f t="shared" si="5"/>
        <v>20.659867330016564</v>
      </c>
      <c r="BR28" s="549">
        <f t="shared" si="5"/>
        <v>20.659867330016564</v>
      </c>
      <c r="BS28" s="549">
        <f t="shared" si="5"/>
        <v>20.659867330016564</v>
      </c>
      <c r="BT28" s="549">
        <f t="shared" si="5"/>
        <v>20.659867330016564</v>
      </c>
    </row>
    <row r="29" spans="1:72" ht="15" customHeight="1">
      <c r="A29" s="548"/>
      <c r="B29" s="236">
        <f>+'Ark1'!C3285</f>
        <v>2024</v>
      </c>
      <c r="C29" s="549">
        <f>+'Ark1'!J3285</f>
        <v>106</v>
      </c>
      <c r="D29" s="242" t="str">
        <f>VLOOKUP(C29,RNR!$A$1:$B$26,2)</f>
        <v>Furuseth</v>
      </c>
      <c r="E29" s="549">
        <f>+'Ark1'!D3285</f>
        <v>1</v>
      </c>
      <c r="F29" s="549" t="str">
        <f t="shared" ref="F29:F40" si="6">+F14</f>
        <v>Jan</v>
      </c>
      <c r="G29" s="549">
        <f>+'Ark1'!Q3285</f>
        <v>2</v>
      </c>
      <c r="H29" s="547">
        <f>+'Ark1'!R3285</f>
        <v>37</v>
      </c>
      <c r="I29" s="29">
        <f>+IF(H29=0,"",'Ark1'!AG3285)</f>
        <v>3.2804598999971755</v>
      </c>
      <c r="J29" s="29">
        <f>+IF(H29=0,"",'Ark1'!AH3285)</f>
        <v>0</v>
      </c>
      <c r="K29" s="548"/>
      <c r="L29" s="29">
        <f>+IF(H29=0,"",'Ark1'!U3285)</f>
        <v>12.554054054054056</v>
      </c>
      <c r="M29" s="548"/>
      <c r="N29" s="239">
        <f>+IF(I29=0,"",'Ark1'!AI3285)</f>
        <v>37</v>
      </c>
      <c r="O29" s="96"/>
      <c r="P29" s="263">
        <f>+IF(N29=0,"",'Ark1'!AJ3285)</f>
        <v>88.343243243243265</v>
      </c>
      <c r="Q29" s="96"/>
      <c r="R29" s="263">
        <f>+IF(N29=0,"",'Ark1'!AK3285)</f>
        <v>17.597201874413638</v>
      </c>
      <c r="S29" s="214"/>
      <c r="T29" s="214"/>
      <c r="U29" s="214"/>
      <c r="V29" s="27">
        <f>+IF(H29=0,"",'Ark1'!T3285)</f>
        <v>5.6486486486486482</v>
      </c>
      <c r="W29" s="34">
        <f>+IF(H29=0,"",'Ark1'!W3285)</f>
        <v>0</v>
      </c>
      <c r="X29" s="34">
        <f>+IF(H29=0,"",'Ark1'!X3285)</f>
        <v>24.324324324324326</v>
      </c>
      <c r="Y29" s="34">
        <f>+IF(H29=0,"",'Ark1'!Y3285)</f>
        <v>2.7027027027027031</v>
      </c>
      <c r="Z29" s="34">
        <f>+IF(H29=0,"",'Ark1'!Z3285)</f>
        <v>5.0005185998402624</v>
      </c>
      <c r="AA29" s="34">
        <f>+IF(H29=0,"",'Ark1'!Z3285)</f>
        <v>5.0005185998402624</v>
      </c>
      <c r="AB29" s="27">
        <f>+IF(H29=0,"",'Ark1'!AC3285)</f>
        <v>50.871873448060818</v>
      </c>
      <c r="AC29" s="34">
        <f>+IF(H29=0,"",'Ark1'!AE3285)</f>
        <v>38.474188203193286</v>
      </c>
      <c r="AD29" s="34">
        <f t="shared" ref="AD29:AD40" si="7">+IF(H29=0,"",+L29/C29)</f>
        <v>0.11843447220805714</v>
      </c>
      <c r="AE29" s="29">
        <f t="shared" ref="AE29:AE40" si="8">+IF(H29=0,"",G29/H29)</f>
        <v>5.4054054054054057E-2</v>
      </c>
      <c r="AF29" s="552"/>
      <c r="AG29" s="216"/>
      <c r="AI29" s="29"/>
      <c r="AJ29" s="27"/>
      <c r="AK29" s="217"/>
      <c r="AL29" s="549"/>
      <c r="AP29" s="549"/>
    </row>
    <row r="30" spans="1:72" ht="15" customHeight="1">
      <c r="A30" s="548"/>
      <c r="B30" s="236">
        <f>+'Ark1'!C3286</f>
        <v>2024</v>
      </c>
      <c r="C30" s="549">
        <f>+'Ark1'!J3286</f>
        <v>106</v>
      </c>
      <c r="D30" s="242"/>
      <c r="E30" s="549">
        <f>+'Ark1'!D3286</f>
        <v>2</v>
      </c>
      <c r="F30" s="549" t="str">
        <f t="shared" si="6"/>
        <v>Feb</v>
      </c>
      <c r="G30" s="549">
        <f>+'Ark1'!Q3286</f>
        <v>2</v>
      </c>
      <c r="H30" s="547">
        <f>+'Ark1'!R3286</f>
        <v>9</v>
      </c>
      <c r="I30" s="29">
        <f>+IF(H30=0,"",'Ark1'!AG3286)</f>
        <v>1.1038487329319784</v>
      </c>
      <c r="J30" s="29">
        <f>+IF(H30=0,"",'Ark1'!AH3286)</f>
        <v>0</v>
      </c>
      <c r="K30" s="548"/>
      <c r="L30" s="29">
        <f>+IF(H30=0,"",'Ark1'!U3286)</f>
        <v>16.644444444444446</v>
      </c>
      <c r="M30" s="548"/>
      <c r="N30" s="239">
        <f>+IF(I30=0,"",'Ark1'!AI3286)</f>
        <v>9</v>
      </c>
      <c r="O30" s="96"/>
      <c r="P30" s="263">
        <f>+IF(N30=0,"",'Ark1'!AJ3286)</f>
        <v>104.35555555555555</v>
      </c>
      <c r="Q30" s="96"/>
      <c r="R30" s="263">
        <f>+IF(N30=0,"",'Ark1'!AK3286)</f>
        <v>14.588422277098555</v>
      </c>
      <c r="S30" s="214"/>
      <c r="T30" s="214"/>
      <c r="U30" s="214"/>
      <c r="V30" s="27">
        <f>+IF(H30=0,"",'Ark1'!T3286)</f>
        <v>5.2222222222222223</v>
      </c>
      <c r="W30" s="34">
        <f>+IF(H30=0,"",'Ark1'!W3286)</f>
        <v>11.111111111111112</v>
      </c>
      <c r="X30" s="34">
        <f>+IF(H30=0,"",'Ark1'!X3286)</f>
        <v>33.333333333333343</v>
      </c>
      <c r="Y30" s="34">
        <f>+IF(H30=0,"",'Ark1'!Y3286)</f>
        <v>11.111111111111112</v>
      </c>
      <c r="Z30" s="34">
        <f>+IF(H30=0,"",'Ark1'!Z3286)</f>
        <v>7.5812797382193855</v>
      </c>
      <c r="AA30" s="34">
        <f>+IF(H30=0,"",'Ark1'!Z3286)</f>
        <v>7.5812797382193855</v>
      </c>
      <c r="AB30" s="27">
        <f>+IF(H30=0,"",'Ark1'!AC3286)</f>
        <v>76.574941754162097</v>
      </c>
      <c r="AC30" s="34">
        <f>+IF(H30=0,"",'Ark1'!AE3286)</f>
        <v>84.145793617770096</v>
      </c>
      <c r="AD30" s="34">
        <f t="shared" si="7"/>
        <v>0.15702306079664571</v>
      </c>
      <c r="AE30" s="29">
        <f t="shared" si="8"/>
        <v>0.22222222222222221</v>
      </c>
      <c r="AF30" s="552"/>
      <c r="AG30" s="216"/>
      <c r="AI30" s="29"/>
      <c r="AJ30" s="27"/>
      <c r="AK30" s="217"/>
      <c r="AL30" s="549"/>
      <c r="AP30" s="549"/>
    </row>
    <row r="31" spans="1:72" ht="15" customHeight="1">
      <c r="A31" s="548"/>
      <c r="B31" s="236">
        <f>+'Ark1'!C3287</f>
        <v>2024</v>
      </c>
      <c r="C31" s="549">
        <f>+'Ark1'!J3287</f>
        <v>106</v>
      </c>
      <c r="D31" s="242"/>
      <c r="E31" s="549">
        <f>+'Ark1'!D3287</f>
        <v>3</v>
      </c>
      <c r="F31" s="549" t="str">
        <f t="shared" si="6"/>
        <v>Mar</v>
      </c>
      <c r="G31" s="549">
        <f>+'Ark1'!Q3287</f>
        <v>2</v>
      </c>
      <c r="H31" s="547">
        <f>+'Ark1'!R3287</f>
        <v>7</v>
      </c>
      <c r="I31" s="29">
        <f>+IF(H31=0,"",'Ark1'!AG3287)</f>
        <v>0.37772732057200431</v>
      </c>
      <c r="J31" s="29">
        <f>+IF(H31=0,"",'Ark1'!AH3287)</f>
        <v>0</v>
      </c>
      <c r="K31" s="548"/>
      <c r="L31" s="29">
        <f>+IF(H31=0,"",'Ark1'!U3287)</f>
        <v>17.942857142857147</v>
      </c>
      <c r="M31" s="548"/>
      <c r="N31" s="239">
        <f>+IF(I31=0,"",'Ark1'!AI3287)</f>
        <v>7</v>
      </c>
      <c r="O31" s="96"/>
      <c r="P31" s="263">
        <f>+IF(N31=0,"",'Ark1'!AJ3287)</f>
        <v>98.442857142857179</v>
      </c>
      <c r="Q31" s="96"/>
      <c r="R31" s="263">
        <f>+IF(N31=0,"",'Ark1'!AK3287)</f>
        <v>18.16457820542648</v>
      </c>
      <c r="S31" s="214"/>
      <c r="T31" s="214"/>
      <c r="U31" s="214"/>
      <c r="V31" s="27">
        <f>+IF(H31=0,"",'Ark1'!T3287)</f>
        <v>5.1428571428571441</v>
      </c>
      <c r="W31" s="34">
        <f>+IF(H31=0,"",'Ark1'!W3287)</f>
        <v>0</v>
      </c>
      <c r="X31" s="34">
        <f>+IF(H31=0,"",'Ark1'!X3287)</f>
        <v>28.571428571428577</v>
      </c>
      <c r="Y31" s="34">
        <f>+IF(H31=0,"",'Ark1'!Y3287)</f>
        <v>28.571428571428577</v>
      </c>
      <c r="Z31" s="34">
        <f>+IF(H31=0,"",'Ark1'!Z3287)</f>
        <v>6.643978399994376</v>
      </c>
      <c r="AA31" s="34">
        <f>+IF(H31=0,"",'Ark1'!Z3287)</f>
        <v>6.643978399994376</v>
      </c>
      <c r="AB31" s="27">
        <f>+IF(H31=0,"",'Ark1'!AC3287)</f>
        <v>99.067978196171396</v>
      </c>
      <c r="AC31" s="34">
        <f>+IF(H31=0,"",'Ark1'!AE3287)</f>
        <v>75.688926266145728</v>
      </c>
      <c r="AD31" s="34">
        <f t="shared" si="7"/>
        <v>0.16927223719676554</v>
      </c>
      <c r="AE31" s="29">
        <f t="shared" si="8"/>
        <v>0.2857142857142857</v>
      </c>
      <c r="AF31" s="552"/>
      <c r="AG31" s="216"/>
      <c r="AI31" s="29"/>
      <c r="AJ31" s="27"/>
      <c r="AK31" s="217"/>
      <c r="AL31" s="549"/>
      <c r="AM31" s="236"/>
      <c r="AN31" s="236"/>
      <c r="AO31" s="236"/>
      <c r="AP31" s="549"/>
    </row>
    <row r="32" spans="1:72" ht="15" customHeight="1">
      <c r="A32" s="548"/>
      <c r="B32" s="236">
        <f>+'Ark1'!C3288</f>
        <v>2024</v>
      </c>
      <c r="C32" s="549">
        <f>+'Ark1'!J3288</f>
        <v>106</v>
      </c>
      <c r="D32" s="242"/>
      <c r="E32" s="549">
        <f>+'Ark1'!D3288</f>
        <v>4</v>
      </c>
      <c r="F32" s="549" t="str">
        <f t="shared" si="6"/>
        <v>Apr</v>
      </c>
      <c r="G32" s="549">
        <f>+'Ark1'!Q3288</f>
        <v>2</v>
      </c>
      <c r="H32" s="547">
        <f>+'Ark1'!R3288</f>
        <v>7</v>
      </c>
      <c r="I32" s="29">
        <f>+IF(H32=0,"",'Ark1'!AG3288)</f>
        <v>0.22908007985077072</v>
      </c>
      <c r="J32" s="29">
        <f>+IF(H32=0,"",'Ark1'!AH3288)</f>
        <v>0</v>
      </c>
      <c r="K32" s="548"/>
      <c r="L32" s="29">
        <f>+IF(H32=0,"",'Ark1'!U3288)</f>
        <v>11</v>
      </c>
      <c r="M32" s="548"/>
      <c r="N32" s="239">
        <f>+IF(I32=0,"",'Ark1'!AI3288)</f>
        <v>7</v>
      </c>
      <c r="O32" s="96"/>
      <c r="P32" s="263">
        <f>+IF(N32=0,"",'Ark1'!AJ3288)</f>
        <v>91.185714285714297</v>
      </c>
      <c r="Q32" s="96"/>
      <c r="R32" s="263">
        <f>+IF(N32=0,"",'Ark1'!AK3288)</f>
        <v>14.265915885301023</v>
      </c>
      <c r="S32" s="214"/>
      <c r="T32" s="214"/>
      <c r="U32" s="214"/>
      <c r="V32" s="27">
        <f>+IF(H32=0,"",'Ark1'!T3288)</f>
        <v>2.4285714285714279</v>
      </c>
      <c r="W32" s="34">
        <f>+IF(H32=0,"",'Ark1'!W3288)</f>
        <v>0</v>
      </c>
      <c r="X32" s="34">
        <f>+IF(H32=0,"",'Ark1'!X3288)</f>
        <v>0</v>
      </c>
      <c r="Y32" s="34">
        <f>+IF(H32=0,"",'Ark1'!Y3288)</f>
        <v>0</v>
      </c>
      <c r="Z32" s="34">
        <f>+IF(H32=0,"",'Ark1'!Z3288)</f>
        <v>2.6970883771737486</v>
      </c>
      <c r="AA32" s="34">
        <f>+IF(H32=0,"",'Ark1'!Z3288)</f>
        <v>2.6970883771737486</v>
      </c>
      <c r="AB32" s="27">
        <f>+IF(H32=0,"",'Ark1'!AC3288)</f>
        <v>66.60117233248809</v>
      </c>
      <c r="AC32" s="34">
        <f>+IF(H32=0,"",'Ark1'!AE3288)</f>
        <v>16.666666666666913</v>
      </c>
      <c r="AD32" s="34">
        <f t="shared" si="7"/>
        <v>0.10377358490566038</v>
      </c>
      <c r="AE32" s="29">
        <f t="shared" si="8"/>
        <v>0.2857142857142857</v>
      </c>
      <c r="AF32" s="552"/>
      <c r="AG32" s="216"/>
      <c r="AI32" s="29"/>
      <c r="AJ32" s="27"/>
      <c r="AK32" s="217"/>
      <c r="AL32" s="549"/>
      <c r="AM32" s="236"/>
      <c r="AN32" s="236"/>
      <c r="AO32" s="236"/>
      <c r="AP32" s="549"/>
    </row>
    <row r="33" spans="1:72" ht="15" customHeight="1">
      <c r="A33" s="548"/>
      <c r="B33" s="236">
        <f>+'Ark1'!C3289</f>
        <v>2024</v>
      </c>
      <c r="C33" s="549">
        <f>+'Ark1'!J3289</f>
        <v>106</v>
      </c>
      <c r="D33" s="242"/>
      <c r="E33" s="549">
        <f>+'Ark1'!D3289</f>
        <v>5</v>
      </c>
      <c r="F33" s="549" t="str">
        <f t="shared" si="6"/>
        <v>Mai</v>
      </c>
      <c r="G33" s="549">
        <f>+'Ark1'!Q3289</f>
        <v>1</v>
      </c>
      <c r="H33" s="547">
        <f>+'Ark1'!R3289</f>
        <v>19</v>
      </c>
      <c r="I33" s="29">
        <f>+IF(H33=0,"",'Ark1'!AG3289)</f>
        <v>0.42349527277523658</v>
      </c>
      <c r="J33" s="29">
        <f>+IF(H33=0,"",'Ark1'!AH3289)</f>
        <v>0</v>
      </c>
      <c r="K33" s="548"/>
      <c r="L33" s="29">
        <f>+IF(H33=0,"",'Ark1'!U3289)</f>
        <v>4.7315789473684227</v>
      </c>
      <c r="M33" s="548"/>
      <c r="N33" s="239">
        <f>+IF(I33=0,"",'Ark1'!AI3289)</f>
        <v>19</v>
      </c>
      <c r="O33" s="96"/>
      <c r="P33" s="263">
        <f>+IF(N33=0,"",'Ark1'!AJ3289)</f>
        <v>73.542105263157936</v>
      </c>
      <c r="Q33" s="96"/>
      <c r="R33" s="263">
        <f>+IF(N33=0,"",'Ark1'!AK3289)</f>
        <v>11.732829524293997</v>
      </c>
      <c r="S33" s="214"/>
      <c r="T33" s="214"/>
      <c r="U33" s="214"/>
      <c r="V33" s="27">
        <f>+IF(H33=0,"",'Ark1'!T3289)</f>
        <v>2</v>
      </c>
      <c r="W33" s="34">
        <f>+IF(H33=0,"",'Ark1'!W3289)</f>
        <v>0</v>
      </c>
      <c r="X33" s="34">
        <f>+IF(H33=0,"",'Ark1'!X3289)</f>
        <v>0</v>
      </c>
      <c r="Y33" s="34">
        <f>+IF(H33=0,"",'Ark1'!Y3289)</f>
        <v>0</v>
      </c>
      <c r="Z33" s="34">
        <f>+IF(H33=0,"",'Ark1'!Z3289)</f>
        <v>1.1907771153764035</v>
      </c>
      <c r="AA33" s="34">
        <f>+IF(H33=0,"",'Ark1'!Z3289)</f>
        <v>1.1907771153764035</v>
      </c>
      <c r="AB33" s="27">
        <f>+IF(H33=0,"",'Ark1'!AC3289)</f>
        <v>72.920818185694685</v>
      </c>
      <c r="AC33" s="34">
        <f>+IF(H33=0,"",'Ark1'!AE3289)</f>
        <v>0</v>
      </c>
      <c r="AD33" s="34">
        <f t="shared" si="7"/>
        <v>4.4637537239324745E-2</v>
      </c>
      <c r="AE33" s="29">
        <f t="shared" si="8"/>
        <v>5.2631578947368418E-2</v>
      </c>
      <c r="AF33" s="552"/>
      <c r="AG33" s="216"/>
      <c r="AI33" s="29"/>
      <c r="AJ33" s="27"/>
      <c r="AK33" s="217"/>
      <c r="AL33" s="549"/>
      <c r="AM33" s="236"/>
      <c r="AN33" s="236"/>
      <c r="AO33" s="236"/>
      <c r="AP33" s="549"/>
    </row>
    <row r="34" spans="1:72" ht="15" customHeight="1">
      <c r="A34" s="548"/>
      <c r="B34" s="236">
        <f>+'Ark1'!C3290</f>
        <v>2024</v>
      </c>
      <c r="C34" s="549">
        <f>+'Ark1'!J3290</f>
        <v>106</v>
      </c>
      <c r="D34" s="242"/>
      <c r="E34" s="549">
        <f>+'Ark1'!D3290</f>
        <v>6</v>
      </c>
      <c r="F34" s="549" t="str">
        <f t="shared" si="6"/>
        <v>Jun</v>
      </c>
      <c r="G34" s="549">
        <f>+'Ark1'!Q3290</f>
        <v>1</v>
      </c>
      <c r="H34" s="547">
        <f>+'Ark1'!R3290</f>
        <v>10</v>
      </c>
      <c r="I34" s="29">
        <f>+IF(H34=0,"",'Ark1'!AG3290)</f>
        <v>1.1145760076988565</v>
      </c>
      <c r="J34" s="29">
        <f>+IF(H34=0,"",'Ark1'!AH3290)</f>
        <v>0</v>
      </c>
      <c r="K34" s="548"/>
      <c r="L34" s="29">
        <f>+IF(H34=0,"",'Ark1'!U3290)</f>
        <v>24.09</v>
      </c>
      <c r="M34" s="548"/>
      <c r="N34" s="239">
        <f>+IF(I34=0,"",'Ark1'!AI3290)</f>
        <v>10</v>
      </c>
      <c r="O34" s="96"/>
      <c r="P34" s="263">
        <f>+IF(N34=0,"",'Ark1'!AJ3290)</f>
        <v>115.45999999999998</v>
      </c>
      <c r="Q34" s="96"/>
      <c r="R34" s="263">
        <f>+IF(N34=0,"",'Ark1'!AK3290)</f>
        <v>15.814177391389862</v>
      </c>
      <c r="S34" s="214"/>
      <c r="T34" s="214"/>
      <c r="U34" s="214"/>
      <c r="V34" s="27">
        <f>+IF(H34=0,"",'Ark1'!T3290)</f>
        <v>7</v>
      </c>
      <c r="W34" s="34">
        <f>+IF(H34=0,"",'Ark1'!W3290)</f>
        <v>20</v>
      </c>
      <c r="X34" s="34">
        <f>+IF(H34=0,"",'Ark1'!X3290)</f>
        <v>100</v>
      </c>
      <c r="Y34" s="34">
        <f>+IF(H34=0,"",'Ark1'!Y3290)</f>
        <v>50</v>
      </c>
      <c r="Z34" s="34">
        <f>+IF(H34=0,"",'Ark1'!Z3290)</f>
        <v>4.9123212435670593</v>
      </c>
      <c r="AA34" s="34">
        <f>+IF(H34=0,"",'Ark1'!Z3290)</f>
        <v>4.9123212435670593</v>
      </c>
      <c r="AB34" s="27">
        <f>+IF(H34=0,"",'Ark1'!AC3290)</f>
        <v>72.776235922748242</v>
      </c>
      <c r="AC34" s="34">
        <f>+IF(H34=0,"",'Ark1'!AE3290)</f>
        <v>87.831006565368014</v>
      </c>
      <c r="AD34" s="34">
        <f t="shared" si="7"/>
        <v>0.22726415094339622</v>
      </c>
      <c r="AE34" s="29">
        <f t="shared" si="8"/>
        <v>0.1</v>
      </c>
      <c r="AF34" s="552"/>
      <c r="AG34" s="216"/>
      <c r="AI34" s="29"/>
      <c r="AJ34" s="27"/>
      <c r="AK34" s="217"/>
      <c r="AL34" s="549"/>
      <c r="AM34" s="236"/>
      <c r="AN34" s="236"/>
      <c r="AO34" s="236"/>
      <c r="AP34" s="549"/>
    </row>
    <row r="35" spans="1:72" ht="15" customHeight="1">
      <c r="A35" s="548"/>
      <c r="B35" s="236">
        <f>+'Ark1'!C3291</f>
        <v>2024</v>
      </c>
      <c r="C35" s="549">
        <f>+'Ark1'!J3291</f>
        <v>106</v>
      </c>
      <c r="D35" s="242"/>
      <c r="E35" s="549">
        <f>+'Ark1'!D3291</f>
        <v>7</v>
      </c>
      <c r="F35" s="549" t="str">
        <f t="shared" si="6"/>
        <v>Jul</v>
      </c>
      <c r="G35" s="549">
        <f>+'Ark1'!Q3291</f>
        <v>0</v>
      </c>
      <c r="H35" s="547">
        <f>+'Ark1'!R3291</f>
        <v>0</v>
      </c>
      <c r="I35" s="29" t="str">
        <f>+IF(H35=0,"",'Ark1'!AG3291)</f>
        <v/>
      </c>
      <c r="J35" s="29" t="str">
        <f>+IF(H35=0,"",'Ark1'!AH3291)</f>
        <v/>
      </c>
      <c r="K35" s="548"/>
      <c r="L35" s="29" t="str">
        <f>+IF(H35=0,"",'Ark1'!U3291)</f>
        <v/>
      </c>
      <c r="M35" s="548"/>
      <c r="N35" s="239">
        <f>+IF(I35=0,"",'Ark1'!AI3291)</f>
        <v>0</v>
      </c>
      <c r="O35" s="96"/>
      <c r="P35" s="263" t="str">
        <f>+IF(N35=0,"",'Ark1'!AJ3291)</f>
        <v/>
      </c>
      <c r="Q35" s="96"/>
      <c r="R35" s="263" t="str">
        <f>+IF(N35=0,"",'Ark1'!AK3291)</f>
        <v/>
      </c>
      <c r="S35" s="214"/>
      <c r="T35" s="214"/>
      <c r="U35" s="214"/>
      <c r="V35" s="27" t="str">
        <f>+IF(H35=0,"",'Ark1'!T3291)</f>
        <v/>
      </c>
      <c r="W35" s="34" t="str">
        <f>+IF(H35=0,"",'Ark1'!W3291)</f>
        <v/>
      </c>
      <c r="X35" s="34" t="str">
        <f>+IF(H35=0,"",'Ark1'!X3291)</f>
        <v/>
      </c>
      <c r="Y35" s="34" t="str">
        <f>+IF(H35=0,"",'Ark1'!Y3291)</f>
        <v/>
      </c>
      <c r="Z35" s="34" t="str">
        <f>+IF(H35=0,"",'Ark1'!Z3291)</f>
        <v/>
      </c>
      <c r="AA35" s="34" t="str">
        <f>+IF(H35=0,"",'Ark1'!Z3291)</f>
        <v/>
      </c>
      <c r="AB35" s="27" t="str">
        <f>+IF(H35=0,"",'Ark1'!AC3291)</f>
        <v/>
      </c>
      <c r="AC35" s="34" t="str">
        <f>+IF(H35=0,"",'Ark1'!AE3291)</f>
        <v/>
      </c>
      <c r="AD35" s="34" t="str">
        <f t="shared" si="7"/>
        <v/>
      </c>
      <c r="AE35" s="29" t="str">
        <f t="shared" si="8"/>
        <v/>
      </c>
      <c r="AF35" s="552"/>
      <c r="AG35" s="216"/>
      <c r="AI35" s="29"/>
      <c r="AJ35" s="27"/>
      <c r="AK35" s="217"/>
      <c r="AL35" s="549"/>
      <c r="AM35" s="236"/>
      <c r="AN35" s="236"/>
      <c r="AO35" s="236"/>
      <c r="AP35" s="549"/>
    </row>
    <row r="36" spans="1:72" ht="15" customHeight="1">
      <c r="A36" s="548"/>
      <c r="B36" s="236">
        <f>+'Ark1'!C3292</f>
        <v>2024</v>
      </c>
      <c r="C36" s="549">
        <f>+'Ark1'!J3292</f>
        <v>106</v>
      </c>
      <c r="D36" s="242"/>
      <c r="E36" s="549">
        <f>+'Ark1'!D3292</f>
        <v>8</v>
      </c>
      <c r="F36" s="549" t="str">
        <f t="shared" si="6"/>
        <v>Aug</v>
      </c>
      <c r="G36" s="549">
        <f>+'Ark1'!Q3292</f>
        <v>0</v>
      </c>
      <c r="H36" s="547">
        <f>+'Ark1'!R3292</f>
        <v>0</v>
      </c>
      <c r="I36" s="29" t="str">
        <f>+IF(H36=0,"",'Ark1'!AG3292)</f>
        <v/>
      </c>
      <c r="J36" s="29" t="str">
        <f>+IF(H36=0,"",'Ark1'!AH3292)</f>
        <v/>
      </c>
      <c r="K36" s="548"/>
      <c r="L36" s="29" t="str">
        <f>+IF(H36=0,"",'Ark1'!U3292)</f>
        <v/>
      </c>
      <c r="M36" s="548"/>
      <c r="N36" s="239">
        <f>+IF(I36=0,"",'Ark1'!AI3292)</f>
        <v>0</v>
      </c>
      <c r="O36" s="96"/>
      <c r="P36" s="263" t="str">
        <f>+IF(N36=0,"",'Ark1'!AJ3292)</f>
        <v/>
      </c>
      <c r="Q36" s="96"/>
      <c r="R36" s="263" t="str">
        <f>+IF(N36=0,"",'Ark1'!AK3292)</f>
        <v/>
      </c>
      <c r="S36" s="214"/>
      <c r="T36" s="214"/>
      <c r="U36" s="214"/>
      <c r="V36" s="27" t="str">
        <f>+IF(H36=0,"",'Ark1'!T3292)</f>
        <v/>
      </c>
      <c r="W36" s="34" t="str">
        <f>+IF(H36=0,"",'Ark1'!W3292)</f>
        <v/>
      </c>
      <c r="X36" s="34" t="str">
        <f>+IF(H36=0,"",'Ark1'!X3292)</f>
        <v/>
      </c>
      <c r="Y36" s="34" t="str">
        <f>+IF(H36=0,"",'Ark1'!Y3292)</f>
        <v/>
      </c>
      <c r="Z36" s="34" t="str">
        <f>+IF(H36=0,"",'Ark1'!Z3292)</f>
        <v/>
      </c>
      <c r="AA36" s="34" t="str">
        <f>+IF(H36=0,"",'Ark1'!Z3292)</f>
        <v/>
      </c>
      <c r="AB36" s="27" t="str">
        <f>+IF(H36=0,"",'Ark1'!AC3292)</f>
        <v/>
      </c>
      <c r="AC36" s="34" t="str">
        <f>+IF(H36=0,"",'Ark1'!AE3292)</f>
        <v/>
      </c>
      <c r="AD36" s="34" t="str">
        <f t="shared" si="7"/>
        <v/>
      </c>
      <c r="AE36" s="29" t="str">
        <f t="shared" si="8"/>
        <v/>
      </c>
      <c r="AF36" s="552"/>
      <c r="AG36" s="216"/>
      <c r="AI36" s="29"/>
      <c r="AJ36" s="27"/>
      <c r="AK36" s="217"/>
      <c r="AL36" s="549"/>
      <c r="AM36" s="236"/>
      <c r="AN36" s="236"/>
      <c r="AO36" s="216"/>
      <c r="AP36" s="216"/>
      <c r="AQ36" s="216"/>
    </row>
    <row r="37" spans="1:72" ht="15" customHeight="1">
      <c r="A37" s="548"/>
      <c r="B37" s="236">
        <f>+'Ark1'!C3293</f>
        <v>2024</v>
      </c>
      <c r="C37" s="549">
        <f>+'Ark1'!J3293</f>
        <v>106</v>
      </c>
      <c r="D37" s="242"/>
      <c r="E37" s="549">
        <f>+'Ark1'!D3293</f>
        <v>9</v>
      </c>
      <c r="F37" s="549" t="str">
        <f t="shared" si="6"/>
        <v>Sep</v>
      </c>
      <c r="G37" s="549">
        <f>+'Ark1'!Q3293</f>
        <v>5</v>
      </c>
      <c r="H37" s="547">
        <f>+'Ark1'!R3293</f>
        <v>57</v>
      </c>
      <c r="I37" s="29">
        <f>+IF(H37=0,"",'Ark1'!AG3293)</f>
        <v>3.2610099908130445</v>
      </c>
      <c r="J37" s="29">
        <f>+IF(H37=0,"",'Ark1'!AH3293)</f>
        <v>0</v>
      </c>
      <c r="K37" s="548"/>
      <c r="L37" s="29">
        <f>+IF(H37=0,"",'Ark1'!U3293)</f>
        <v>15.942105263157901</v>
      </c>
      <c r="M37" s="548"/>
      <c r="N37" s="239">
        <f>+IF(I37=0,"",'Ark1'!AI3293)</f>
        <v>57</v>
      </c>
      <c r="O37" s="96"/>
      <c r="P37" s="263">
        <f>+IF(N37=0,"",'Ark1'!AJ3293)</f>
        <v>94.649122807017562</v>
      </c>
      <c r="Q37" s="96"/>
      <c r="R37" s="263">
        <f>+IF(N37=0,"",'Ark1'!AK3293)</f>
        <v>17.679385998353123</v>
      </c>
      <c r="S37" s="214"/>
      <c r="T37" s="214"/>
      <c r="U37" s="214"/>
      <c r="V37" s="27">
        <f>+IF(H37=0,"",'Ark1'!T3293)</f>
        <v>4.7192982456140351</v>
      </c>
      <c r="W37" s="34">
        <f>+IF(H37=0,"",'Ark1'!W3293)</f>
        <v>1.7543859649122804</v>
      </c>
      <c r="X37" s="34">
        <f>+IF(H37=0,"",'Ark1'!X3293)</f>
        <v>36.84210526315789</v>
      </c>
      <c r="Y37" s="34">
        <f>+IF(H37=0,"",'Ark1'!Y3293)</f>
        <v>21.052631578947377</v>
      </c>
      <c r="Z37" s="34">
        <f>+IF(H37=0,"",'Ark1'!Z3293)</f>
        <v>7.2605868828667326</v>
      </c>
      <c r="AA37" s="34">
        <f>+IF(H37=0,"",'Ark1'!Z3293)</f>
        <v>7.2605868828667326</v>
      </c>
      <c r="AB37" s="27">
        <f>+IF(H37=0,"",'Ark1'!AC3293)</f>
        <v>15.223553552910522</v>
      </c>
      <c r="AC37" s="34">
        <f>+IF(H37=0,"",'Ark1'!AE3293)</f>
        <v>58.321789487912881</v>
      </c>
      <c r="AD37" s="34">
        <f t="shared" si="7"/>
        <v>0.15039721946375378</v>
      </c>
      <c r="AE37" s="29">
        <f t="shared" si="8"/>
        <v>8.771929824561403E-2</v>
      </c>
      <c r="AF37" s="552"/>
      <c r="AG37" s="216"/>
      <c r="AI37" s="29"/>
      <c r="AJ37" s="27"/>
      <c r="AK37" s="217"/>
      <c r="AL37" s="549"/>
      <c r="AM37" s="27"/>
      <c r="AN37" s="27"/>
      <c r="AO37" s="34"/>
      <c r="AP37" s="34"/>
      <c r="AQ37" s="34"/>
    </row>
    <row r="38" spans="1:72" ht="15" customHeight="1">
      <c r="A38" s="548"/>
      <c r="B38" s="236">
        <f>+'Ark1'!C3294</f>
        <v>2024</v>
      </c>
      <c r="C38" s="549">
        <f>+'Ark1'!J3294</f>
        <v>106</v>
      </c>
      <c r="D38" s="242"/>
      <c r="E38" s="549">
        <f>+'Ark1'!D3294</f>
        <v>10</v>
      </c>
      <c r="F38" s="549" t="str">
        <f t="shared" si="6"/>
        <v>Okt</v>
      </c>
      <c r="G38" s="549">
        <f>+'Ark1'!Q3294</f>
        <v>6</v>
      </c>
      <c r="H38" s="547">
        <f>+'Ark1'!R3294</f>
        <v>107</v>
      </c>
      <c r="I38" s="29">
        <f>+IF(H38=0,"",'Ark1'!AG3294)</f>
        <v>2.2528487362472158</v>
      </c>
      <c r="J38" s="29">
        <f>+IF(H38=0,"",'Ark1'!AH3294)</f>
        <v>0</v>
      </c>
      <c r="K38" s="548"/>
      <c r="L38" s="29">
        <f>+IF(H38=0,"",'Ark1'!U3294)</f>
        <v>17.156074766355129</v>
      </c>
      <c r="M38" s="548"/>
      <c r="N38" s="239">
        <f>+IF(I38=0,"",'Ark1'!AI3294)</f>
        <v>101</v>
      </c>
      <c r="O38" s="96"/>
      <c r="P38" s="263">
        <f>+IF(N38=0,"",'Ark1'!AJ3294)</f>
        <v>102.30990099009904</v>
      </c>
      <c r="Q38" s="96"/>
      <c r="R38" s="263">
        <f>+IF(N38=0,"",'Ark1'!AK3294)</f>
        <v>16.002584312901931</v>
      </c>
      <c r="S38" s="214"/>
      <c r="T38" s="214"/>
      <c r="U38" s="214"/>
      <c r="V38" s="27">
        <f>+IF(H38=0,"",'Ark1'!T3294)</f>
        <v>5.2523364485981308</v>
      </c>
      <c r="W38" s="34">
        <f>+IF(H38=0,"",'Ark1'!W3294)</f>
        <v>4.6728971962616805</v>
      </c>
      <c r="X38" s="34">
        <f>+IF(H38=0,"",'Ark1'!X3294)</f>
        <v>49.532710280373841</v>
      </c>
      <c r="Y38" s="34">
        <f>+IF(H38=0,"",'Ark1'!Y3294)</f>
        <v>14.018691588785048</v>
      </c>
      <c r="Z38" s="34">
        <f>+IF(H38=0,"",'Ark1'!Z3294)</f>
        <v>7.22291495730025</v>
      </c>
      <c r="AA38" s="34">
        <f>+IF(H38=0,"",'Ark1'!Z3294)</f>
        <v>7.22291495730025</v>
      </c>
      <c r="AB38" s="27">
        <f>+IF(H38=0,"",'Ark1'!AC3294)</f>
        <v>34.832560449907803</v>
      </c>
      <c r="AC38" s="34">
        <f>+IF(H38=0,"",'Ark1'!AE3294)</f>
        <v>42.535987761030555</v>
      </c>
      <c r="AD38" s="34">
        <f t="shared" si="7"/>
        <v>0.1618497619467465</v>
      </c>
      <c r="AE38" s="29">
        <f t="shared" si="8"/>
        <v>5.6074766355140186E-2</v>
      </c>
      <c r="AF38" s="552"/>
      <c r="AG38" s="216"/>
      <c r="AI38" s="29"/>
      <c r="AJ38" s="27"/>
      <c r="AK38" s="217"/>
      <c r="AL38" s="549"/>
      <c r="AM38" s="27"/>
      <c r="AN38" s="27"/>
      <c r="AO38" s="34"/>
      <c r="AP38" s="34"/>
      <c r="AQ38" s="34"/>
    </row>
    <row r="39" spans="1:72" ht="15" customHeight="1">
      <c r="A39" s="548"/>
      <c r="B39" s="236">
        <f>+'Ark1'!C3295</f>
        <v>2024</v>
      </c>
      <c r="C39" s="549">
        <f>+'Ark1'!J3295</f>
        <v>106</v>
      </c>
      <c r="D39" s="242"/>
      <c r="E39" s="549">
        <f>+'Ark1'!D3295</f>
        <v>11</v>
      </c>
      <c r="F39" s="549" t="str">
        <f t="shared" si="6"/>
        <v>Nov</v>
      </c>
      <c r="G39" s="549">
        <f>+'Ark1'!Q3295</f>
        <v>4</v>
      </c>
      <c r="H39" s="547">
        <f>+'Ark1'!R3295</f>
        <v>14</v>
      </c>
      <c r="I39" s="29">
        <f>+IF(H39=0,"",'Ark1'!AG3295)</f>
        <v>0.51412409466579745</v>
      </c>
      <c r="J39" s="29">
        <f>+IF(H39=0,"",'Ark1'!AH3295)</f>
        <v>0</v>
      </c>
      <c r="K39" s="548"/>
      <c r="L39" s="29">
        <f>+IF(H39=0,"",'Ark1'!U3295)</f>
        <v>16.671428571428581</v>
      </c>
      <c r="M39" s="548"/>
      <c r="N39" s="239">
        <f>+IF(I39=0,"",'Ark1'!AI3295)</f>
        <v>14</v>
      </c>
      <c r="O39" s="96"/>
      <c r="P39" s="263">
        <f>+IF(N39=0,"",'Ark1'!AJ3295)</f>
        <v>96.899999999999977</v>
      </c>
      <c r="Q39" s="96"/>
      <c r="R39" s="263">
        <f>+IF(N39=0,"",'Ark1'!AK3295)</f>
        <v>18.121255890299516</v>
      </c>
      <c r="S39" s="214"/>
      <c r="T39" s="214"/>
      <c r="U39" s="214"/>
      <c r="V39" s="27">
        <f>+IF(H39=0,"",'Ark1'!T3295)</f>
        <v>5.4285714285714306</v>
      </c>
      <c r="W39" s="34">
        <f>+IF(H39=0,"",'Ark1'!W3295)</f>
        <v>0</v>
      </c>
      <c r="X39" s="34">
        <f>+IF(H39=0,"",'Ark1'!X3295)</f>
        <v>64.285714285714306</v>
      </c>
      <c r="Y39" s="34">
        <f>+IF(H39=0,"",'Ark1'!Y3295)</f>
        <v>0</v>
      </c>
      <c r="Z39" s="34">
        <f>+IF(H39=0,"",'Ark1'!Z3295)</f>
        <v>3.6948668198361991</v>
      </c>
      <c r="AA39" s="34">
        <f>+IF(H39=0,"",'Ark1'!Z3295)</f>
        <v>3.6948668198361991</v>
      </c>
      <c r="AB39" s="27">
        <f>+IF(H39=0,"",'Ark1'!AC3295)</f>
        <v>76.094376557966413</v>
      </c>
      <c r="AC39" s="34">
        <f>+IF(H39=0,"",'Ark1'!AE3295)</f>
        <v>95.482719652825594</v>
      </c>
      <c r="AD39" s="34">
        <f t="shared" si="7"/>
        <v>0.1572776280323451</v>
      </c>
      <c r="AE39" s="29">
        <f t="shared" si="8"/>
        <v>0.2857142857142857</v>
      </c>
      <c r="AF39" s="552"/>
      <c r="AG39" s="216"/>
      <c r="AI39" s="29"/>
      <c r="AJ39" s="27"/>
      <c r="AK39" s="217"/>
      <c r="AL39" s="549"/>
      <c r="AM39" s="27"/>
      <c r="AN39" s="27"/>
      <c r="AO39" s="34"/>
      <c r="AP39" s="34"/>
      <c r="AQ39" s="34"/>
    </row>
    <row r="40" spans="1:72" ht="15" customHeight="1">
      <c r="A40" s="548"/>
      <c r="B40" s="236">
        <f>+'Ark1'!C3296</f>
        <v>2024</v>
      </c>
      <c r="C40" s="549">
        <f>+'Ark1'!J3296</f>
        <v>106</v>
      </c>
      <c r="D40" s="242"/>
      <c r="E40" s="549">
        <f>+'Ark1'!D3296</f>
        <v>12</v>
      </c>
      <c r="F40" s="549" t="str">
        <f t="shared" si="6"/>
        <v>Des</v>
      </c>
      <c r="G40" s="549">
        <f>+'Ark1'!Q3296</f>
        <v>0</v>
      </c>
      <c r="H40" s="547">
        <f>+'Ark1'!R3296</f>
        <v>0</v>
      </c>
      <c r="I40" s="29" t="str">
        <f>+IF(H40=0,"",'Ark1'!AG3296)</f>
        <v/>
      </c>
      <c r="J40" s="29" t="str">
        <f>+IF(H40=0,"",'Ark1'!AH3296)</f>
        <v/>
      </c>
      <c r="K40" s="548"/>
      <c r="L40" s="29" t="str">
        <f>+IF(H40=0,"",'Ark1'!U3296)</f>
        <v/>
      </c>
      <c r="M40" s="548"/>
      <c r="N40" s="239">
        <f>+IF(I40=0,"",'Ark1'!AI3296)</f>
        <v>0</v>
      </c>
      <c r="O40" s="96"/>
      <c r="P40" s="263" t="str">
        <f>+IF(N40=0,"",'Ark1'!AJ3296)</f>
        <v/>
      </c>
      <c r="Q40" s="96"/>
      <c r="R40" s="263" t="str">
        <f>+IF(N40=0,"",'Ark1'!AK3296)</f>
        <v/>
      </c>
      <c r="S40" s="214"/>
      <c r="T40" s="214"/>
      <c r="U40" s="214"/>
      <c r="V40" s="27" t="str">
        <f>+IF(H40=0,"",'Ark1'!T3296)</f>
        <v/>
      </c>
      <c r="W40" s="34" t="str">
        <f>+IF(H40=0,"",'Ark1'!W3296)</f>
        <v/>
      </c>
      <c r="X40" s="34" t="str">
        <f>+IF(H40=0,"",'Ark1'!X3296)</f>
        <v/>
      </c>
      <c r="Y40" s="34" t="str">
        <f>+IF(H40=0,"",'Ark1'!Y3296)</f>
        <v/>
      </c>
      <c r="Z40" s="34" t="str">
        <f>+IF(H40=0,"",'Ark1'!Z3296)</f>
        <v/>
      </c>
      <c r="AA40" s="34" t="str">
        <f>+IF(H40=0,"",'Ark1'!Z3296)</f>
        <v/>
      </c>
      <c r="AB40" s="27" t="str">
        <f>+IF(H40=0,"",'Ark1'!AC3296)</f>
        <v/>
      </c>
      <c r="AC40" s="34" t="str">
        <f>+IF(H40=0,"",'Ark1'!AE3296)</f>
        <v/>
      </c>
      <c r="AD40" s="34" t="str">
        <f t="shared" si="7"/>
        <v/>
      </c>
      <c r="AE40" s="29" t="str">
        <f t="shared" si="8"/>
        <v/>
      </c>
      <c r="AF40" s="552"/>
      <c r="AG40" s="216"/>
      <c r="AI40" s="29"/>
      <c r="AJ40" s="27"/>
      <c r="AK40" s="217"/>
      <c r="AL40" s="549"/>
      <c r="AM40" s="27"/>
      <c r="AN40" s="27"/>
      <c r="AO40" s="34"/>
      <c r="AP40" s="34"/>
      <c r="AQ40" s="34"/>
    </row>
    <row r="41" spans="1:72" ht="15" customHeight="1">
      <c r="A41" s="548"/>
      <c r="B41" s="548"/>
      <c r="C41" s="548"/>
      <c r="D41" s="548"/>
      <c r="E41" s="548"/>
      <c r="F41" s="548"/>
      <c r="G41" s="548"/>
      <c r="H41" s="324"/>
      <c r="I41" s="214"/>
      <c r="J41" s="214"/>
      <c r="K41" s="214"/>
      <c r="L41" s="548"/>
      <c r="M41" s="548"/>
      <c r="N41" s="214"/>
      <c r="O41" s="96"/>
      <c r="P41" s="214"/>
      <c r="Q41" s="96"/>
      <c r="R41" s="214"/>
      <c r="S41" s="214"/>
      <c r="T41" s="214"/>
      <c r="U41" s="214"/>
      <c r="V41" s="548"/>
      <c r="W41" s="215"/>
      <c r="X41" s="215"/>
      <c r="Y41" s="215"/>
      <c r="Z41" s="215"/>
      <c r="AA41" s="215"/>
      <c r="AB41" s="548"/>
      <c r="AC41" s="215"/>
      <c r="AD41" s="215"/>
      <c r="AE41" s="214"/>
      <c r="AF41" s="552"/>
      <c r="AG41" s="216"/>
      <c r="AI41" s="29"/>
      <c r="AJ41" s="27"/>
      <c r="AK41" s="217"/>
      <c r="AL41" s="549"/>
      <c r="AP41" s="549"/>
      <c r="BH41" s="228"/>
    </row>
    <row r="42" spans="1:72" ht="15" customHeight="1">
      <c r="A42" s="548"/>
      <c r="B42" s="548"/>
      <c r="C42" s="230" t="str">
        <f>+D44</f>
        <v>Gol</v>
      </c>
      <c r="D42" s="548"/>
      <c r="E42" s="270"/>
      <c r="F42" s="230"/>
      <c r="G42" s="548"/>
      <c r="H42" s="327">
        <f>SUM(H44:H55)</f>
        <v>5418</v>
      </c>
      <c r="I42" s="214"/>
      <c r="J42" s="214"/>
      <c r="K42" s="214"/>
      <c r="L42" s="263">
        <f>+Slakteri!M11</f>
        <v>10.544186046511626</v>
      </c>
      <c r="M42" s="548"/>
      <c r="N42" s="327">
        <f>SUM(N44:N55)</f>
        <v>5405</v>
      </c>
      <c r="O42" s="96"/>
      <c r="P42" s="214"/>
      <c r="Q42" s="96"/>
      <c r="R42" s="214"/>
      <c r="S42" s="214"/>
      <c r="T42" s="214"/>
      <c r="U42" s="214"/>
      <c r="V42" s="548"/>
      <c r="W42" s="215"/>
      <c r="X42" s="215"/>
      <c r="Y42" s="215"/>
      <c r="Z42" s="215"/>
      <c r="AA42" s="215"/>
      <c r="AB42" s="548"/>
      <c r="AC42" s="215"/>
      <c r="AD42" s="263">
        <f>+L42/C44</f>
        <v>9.5856236786469332E-2</v>
      </c>
      <c r="AE42" s="214"/>
      <c r="AF42" s="552"/>
      <c r="AG42" s="216"/>
      <c r="AI42" s="29"/>
      <c r="AJ42" s="27"/>
      <c r="AK42" s="217"/>
      <c r="AL42" s="549"/>
      <c r="AP42" s="549"/>
      <c r="BH42" s="228"/>
    </row>
    <row r="43" spans="1:72" ht="15" customHeight="1">
      <c r="A43" s="548"/>
      <c r="B43" s="548"/>
      <c r="C43" s="548"/>
      <c r="D43" s="548"/>
      <c r="E43" s="548"/>
      <c r="F43" s="548"/>
      <c r="G43" s="548"/>
      <c r="H43" s="324"/>
      <c r="I43" s="214"/>
      <c r="J43" s="214"/>
      <c r="K43" s="214"/>
      <c r="L43" s="548"/>
      <c r="M43" s="548"/>
      <c r="N43" s="214"/>
      <c r="O43" s="96"/>
      <c r="P43" s="214"/>
      <c r="Q43" s="96"/>
      <c r="R43" s="214"/>
      <c r="S43" s="214"/>
      <c r="T43" s="214"/>
      <c r="U43" s="214"/>
      <c r="V43" s="548"/>
      <c r="W43" s="215"/>
      <c r="X43" s="215"/>
      <c r="Y43" s="215"/>
      <c r="Z43" s="215"/>
      <c r="AA43" s="215"/>
      <c r="AB43" s="548"/>
      <c r="AC43" s="215"/>
      <c r="AD43" s="215"/>
      <c r="AE43" s="215"/>
      <c r="AF43" s="552"/>
      <c r="AG43" s="216"/>
      <c r="AI43" s="29"/>
      <c r="AJ43" s="27"/>
      <c r="AK43" s="217"/>
      <c r="AL43" s="549"/>
      <c r="AP43" s="549"/>
      <c r="BH43" s="228">
        <f>1+BH40</f>
        <v>1</v>
      </c>
      <c r="BI43" s="549">
        <v>20.659867330016564</v>
      </c>
      <c r="BJ43" s="549">
        <f t="shared" ref="BJ43:BT43" si="9">+BI43</f>
        <v>20.659867330016564</v>
      </c>
      <c r="BK43" s="549">
        <f t="shared" si="9"/>
        <v>20.659867330016564</v>
      </c>
      <c r="BL43" s="549">
        <f t="shared" si="9"/>
        <v>20.659867330016564</v>
      </c>
      <c r="BM43" s="549">
        <f t="shared" si="9"/>
        <v>20.659867330016564</v>
      </c>
      <c r="BN43" s="549">
        <f t="shared" si="9"/>
        <v>20.659867330016564</v>
      </c>
      <c r="BO43" s="549">
        <f t="shared" si="9"/>
        <v>20.659867330016564</v>
      </c>
      <c r="BP43" s="549">
        <f t="shared" si="9"/>
        <v>20.659867330016564</v>
      </c>
      <c r="BQ43" s="549">
        <f t="shared" si="9"/>
        <v>20.659867330016564</v>
      </c>
      <c r="BR43" s="549">
        <f t="shared" si="9"/>
        <v>20.659867330016564</v>
      </c>
      <c r="BS43" s="549">
        <f t="shared" si="9"/>
        <v>20.659867330016564</v>
      </c>
      <c r="BT43" s="549">
        <f t="shared" si="9"/>
        <v>20.659867330016564</v>
      </c>
    </row>
    <row r="44" spans="1:72" ht="15" customHeight="1">
      <c r="A44" s="548"/>
      <c r="B44" s="236">
        <f>+'Ark1'!C3297</f>
        <v>2024</v>
      </c>
      <c r="C44" s="232">
        <f>+'Ark1'!J3297</f>
        <v>110</v>
      </c>
      <c r="D44" s="232" t="str">
        <f>VLOOKUP(C44,RNR!$A$1:$B$26,2)</f>
        <v>Gol</v>
      </c>
      <c r="E44" s="232">
        <f>+'Ark1'!D3297</f>
        <v>1</v>
      </c>
      <c r="F44" s="232" t="str">
        <f t="shared" ref="F44:F55" si="10">+F29</f>
        <v>Jan</v>
      </c>
      <c r="G44" s="232">
        <f>+'Ark1'!Q3297</f>
        <v>5</v>
      </c>
      <c r="H44" s="330">
        <f>+'Ark1'!R3297</f>
        <v>29</v>
      </c>
      <c r="I44" s="233">
        <f>+IF(H44=0,"",'Ark1'!AG3297)</f>
        <v>3.345433486821662</v>
      </c>
      <c r="J44" s="233">
        <f>+IF(H44=0,"",'Ark1'!AH3297)</f>
        <v>0</v>
      </c>
      <c r="K44" s="233"/>
      <c r="L44" s="233">
        <f>+IF(H44=0,"",'Ark1'!U3297)</f>
        <v>16.334482758620684</v>
      </c>
      <c r="M44" s="548"/>
      <c r="N44" s="239">
        <f>+IF(I44=0,"",'Ark1'!AI3297)</f>
        <v>29</v>
      </c>
      <c r="O44" s="96"/>
      <c r="P44" s="263">
        <f>+IF(N44=0,"",'Ark1'!AJ3297)</f>
        <v>101.21379310344825</v>
      </c>
      <c r="Q44" s="96"/>
      <c r="R44" s="263">
        <f>+IF(N44=0,"",'Ark1'!AK3297)</f>
        <v>15.118089932455216</v>
      </c>
      <c r="S44" s="214"/>
      <c r="T44" s="214"/>
      <c r="U44" s="214"/>
      <c r="V44" s="234">
        <f>+IF(H44=0,"",'Ark1'!T3297)</f>
        <v>5.6551724137931005</v>
      </c>
      <c r="W44" s="235">
        <f>+IF(H44=0,"",'Ark1'!W3297)</f>
        <v>3.4482758620689653</v>
      </c>
      <c r="X44" s="235">
        <f>+IF(H44=0,"",'Ark1'!X3297)</f>
        <v>44.827586206896555</v>
      </c>
      <c r="Y44" s="235">
        <f>+IF(H44=0,"",'Ark1'!Y3297)</f>
        <v>13.793103448275859</v>
      </c>
      <c r="Z44" s="233">
        <f>+IF(H44=0,"",'Ark1'!Z3297)</f>
        <v>6.6721384599701743</v>
      </c>
      <c r="AA44" s="233">
        <f>+IF(H44=0,"",'Ark1'!Z3297)</f>
        <v>6.6721384599701743</v>
      </c>
      <c r="AB44" s="233">
        <f>+IF(H44=0,"",'Ark1'!AC3297)</f>
        <v>48.691290459763806</v>
      </c>
      <c r="AC44" s="235">
        <f>+IF(H44=0,"",'Ark1'!AE3297)</f>
        <v>67.078486082263979</v>
      </c>
      <c r="AD44" s="235">
        <f t="shared" ref="AD44:AD55" si="11">+IF(H44=0,"",+L44/C44)</f>
        <v>0.14849529780564258</v>
      </c>
      <c r="AE44" s="233">
        <f t="shared" ref="AE44:AE55" si="12">+IF(H44=0,"",G44/H44)</f>
        <v>0.17241379310344829</v>
      </c>
      <c r="AF44" s="552"/>
      <c r="AG44" s="216"/>
      <c r="AI44" s="29"/>
      <c r="AJ44" s="27"/>
      <c r="AK44" s="217"/>
      <c r="AL44" s="549"/>
      <c r="AM44" s="27"/>
      <c r="AN44" s="27"/>
      <c r="AO44" s="34"/>
      <c r="AP44" s="34"/>
      <c r="AQ44" s="34"/>
    </row>
    <row r="45" spans="1:72" ht="15" customHeight="1">
      <c r="A45" s="548"/>
      <c r="B45" s="236">
        <f>+'Ark1'!C3298</f>
        <v>2024</v>
      </c>
      <c r="C45" s="232">
        <f>+'Ark1'!J3298</f>
        <v>110</v>
      </c>
      <c r="D45" s="232" t="str">
        <f>VLOOKUP(C45,RNR!$A$1:$B$26,2)</f>
        <v>Gol</v>
      </c>
      <c r="E45" s="232">
        <f>+'Ark1'!D3298</f>
        <v>2</v>
      </c>
      <c r="F45" s="232" t="str">
        <f t="shared" si="10"/>
        <v>Feb</v>
      </c>
      <c r="G45" s="232">
        <f>+'Ark1'!Q3298</f>
        <v>12</v>
      </c>
      <c r="H45" s="330">
        <f>+'Ark1'!R3298</f>
        <v>400</v>
      </c>
      <c r="I45" s="233">
        <f>+IF(H45=0,"",'Ark1'!AG3298)</f>
        <v>17.534836080673799</v>
      </c>
      <c r="J45" s="233">
        <f>+IF(H45=0,"",'Ark1'!AH3298)</f>
        <v>1.25</v>
      </c>
      <c r="K45" s="233"/>
      <c r="L45" s="233">
        <f>+IF(H45=0,"",'Ark1'!U3298)</f>
        <v>5.9489999999999981</v>
      </c>
      <c r="M45" s="548"/>
      <c r="N45" s="239">
        <f>+IF(I45=0,"",'Ark1'!AI3298)</f>
        <v>399</v>
      </c>
      <c r="O45" s="96"/>
      <c r="P45" s="263">
        <f>+IF(N45=0,"",'Ark1'!AJ3298)</f>
        <v>72.942857142857093</v>
      </c>
      <c r="Q45" s="96"/>
      <c r="R45" s="263">
        <f>+IF(N45=0,"",'Ark1'!AK3298)</f>
        <v>14.761312040056012</v>
      </c>
      <c r="S45" s="214"/>
      <c r="T45" s="214"/>
      <c r="U45" s="214"/>
      <c r="V45" s="234">
        <f>+IF(H45=0,"",'Ark1'!T3298)</f>
        <v>5.1624999999999996</v>
      </c>
      <c r="W45" s="235">
        <f>+IF(H45=0,"",'Ark1'!W3298)</f>
        <v>0</v>
      </c>
      <c r="X45" s="235">
        <f>+IF(H45=0,"",'Ark1'!X3298)</f>
        <v>1.75</v>
      </c>
      <c r="Y45" s="235">
        <f>+IF(H45=0,"",'Ark1'!Y3298)</f>
        <v>0.5</v>
      </c>
      <c r="Z45" s="233">
        <f>+IF(H45=0,"",'Ark1'!Z3298)</f>
        <v>2.5497056692881257</v>
      </c>
      <c r="AA45" s="233">
        <f>+IF(H45=0,"",'Ark1'!Z3298)</f>
        <v>2.5497056692881257</v>
      </c>
      <c r="AB45" s="233">
        <f>+IF(H45=0,"",'Ark1'!AC3298)</f>
        <v>26.061617558719899</v>
      </c>
      <c r="AC45" s="235">
        <f>+IF(H45=0,"",'Ark1'!AE3298)</f>
        <v>59.691955825328741</v>
      </c>
      <c r="AD45" s="235">
        <f t="shared" si="11"/>
        <v>5.4081818181818161E-2</v>
      </c>
      <c r="AE45" s="233">
        <f t="shared" si="12"/>
        <v>0.03</v>
      </c>
      <c r="AF45" s="552"/>
      <c r="AG45" s="216"/>
      <c r="AI45" s="29"/>
      <c r="AJ45" s="27"/>
      <c r="AK45" s="217"/>
      <c r="AL45" s="549"/>
      <c r="AM45" s="27"/>
      <c r="AN45" s="27"/>
      <c r="AO45" s="34"/>
      <c r="AP45" s="34"/>
      <c r="AQ45" s="34"/>
    </row>
    <row r="46" spans="1:72" ht="15" customHeight="1">
      <c r="A46" s="548"/>
      <c r="B46" s="236">
        <f>+'Ark1'!C3299</f>
        <v>2024</v>
      </c>
      <c r="C46" s="232">
        <f>+'Ark1'!J3299</f>
        <v>110</v>
      </c>
      <c r="D46" s="232" t="str">
        <f>VLOOKUP(C46,RNR!$A$1:$B$26,2)</f>
        <v>Gol</v>
      </c>
      <c r="E46" s="232">
        <f>+'Ark1'!D3299</f>
        <v>3</v>
      </c>
      <c r="F46" s="232" t="str">
        <f t="shared" si="10"/>
        <v>Mar</v>
      </c>
      <c r="G46" s="232">
        <f>+'Ark1'!Q3299</f>
        <v>21</v>
      </c>
      <c r="H46" s="330">
        <f>+'Ark1'!R3299</f>
        <v>1164</v>
      </c>
      <c r="I46" s="233">
        <f>+IF(H46=0,"",'Ark1'!AG3299)</f>
        <v>30.078943807046311</v>
      </c>
      <c r="J46" s="233">
        <f>+IF(H46=0,"",'Ark1'!AH3299)</f>
        <v>0</v>
      </c>
      <c r="K46" s="233"/>
      <c r="L46" s="233">
        <f>+IF(H46=0,"",'Ark1'!U3299)</f>
        <v>8.5925257731958844</v>
      </c>
      <c r="M46" s="548"/>
      <c r="N46" s="239">
        <f>+IF(I46=0,"",'Ark1'!AI3299)</f>
        <v>1164</v>
      </c>
      <c r="O46" s="96"/>
      <c r="P46" s="263">
        <f>+IF(N46=0,"",'Ark1'!AJ3299)</f>
        <v>80.350945017182113</v>
      </c>
      <c r="Q46" s="96"/>
      <c r="R46" s="263">
        <f>+IF(N46=0,"",'Ark1'!AK3299)</f>
        <v>15.454390382307375</v>
      </c>
      <c r="S46" s="214"/>
      <c r="T46" s="214"/>
      <c r="U46" s="214"/>
      <c r="V46" s="234">
        <f>+IF(H46=0,"",'Ark1'!T3299)</f>
        <v>5.6898625429553267</v>
      </c>
      <c r="W46" s="235">
        <f>+IF(H46=0,"",'Ark1'!W3299)</f>
        <v>0.68728522336769771</v>
      </c>
      <c r="X46" s="235">
        <f>+IF(H46=0,"",'Ark1'!X3299)</f>
        <v>10.223367697594499</v>
      </c>
      <c r="Y46" s="235">
        <f>+IF(H46=0,"",'Ark1'!Y3299)</f>
        <v>3.6082474226804129</v>
      </c>
      <c r="Z46" s="233">
        <f>+IF(H46=0,"",'Ark1'!Z3299)</f>
        <v>5.0277037463116088</v>
      </c>
      <c r="AA46" s="233">
        <f>+IF(H46=0,"",'Ark1'!Z3299)</f>
        <v>5.0277037463116088</v>
      </c>
      <c r="AB46" s="233">
        <f>+IF(H46=0,"",'Ark1'!AC3299)</f>
        <v>-2.2457989553658049</v>
      </c>
      <c r="AC46" s="235">
        <f>+IF(H46=0,"",'Ark1'!AE3299)</f>
        <v>50.492449642216066</v>
      </c>
      <c r="AD46" s="235">
        <f t="shared" si="11"/>
        <v>7.8113870665417126E-2</v>
      </c>
      <c r="AE46" s="233">
        <f t="shared" si="12"/>
        <v>1.804123711340206E-2</v>
      </c>
      <c r="AF46" s="552"/>
      <c r="AG46" s="216"/>
      <c r="AI46" s="29"/>
      <c r="AJ46" s="27"/>
      <c r="AK46" s="217"/>
      <c r="AL46" s="549"/>
      <c r="AM46" s="27"/>
      <c r="AN46" s="27"/>
      <c r="AO46" s="34"/>
      <c r="AP46" s="34"/>
      <c r="AQ46" s="34"/>
    </row>
    <row r="47" spans="1:72" ht="15" customHeight="1">
      <c r="A47" s="548"/>
      <c r="B47" s="236">
        <f>+'Ark1'!C3300</f>
        <v>2024</v>
      </c>
      <c r="C47" s="232">
        <f>+'Ark1'!J3300</f>
        <v>110</v>
      </c>
      <c r="D47" s="232" t="str">
        <f>VLOOKUP(C47,RNR!$A$1:$B$26,2)</f>
        <v>Gol</v>
      </c>
      <c r="E47" s="232">
        <f>+'Ark1'!D3300</f>
        <v>4</v>
      </c>
      <c r="F47" s="232" t="str">
        <f t="shared" si="10"/>
        <v>Apr</v>
      </c>
      <c r="G47" s="232">
        <f>+'Ark1'!Q3300</f>
        <v>29</v>
      </c>
      <c r="H47" s="330">
        <f>+'Ark1'!R3300</f>
        <v>1156</v>
      </c>
      <c r="I47" s="233">
        <f>+IF(H47=0,"",'Ark1'!AG3300)</f>
        <v>26.844912785941041</v>
      </c>
      <c r="J47" s="233">
        <f>+IF(H47=0,"",'Ark1'!AH3300)</f>
        <v>3.5467128027681656</v>
      </c>
      <c r="K47" s="233"/>
      <c r="L47" s="233">
        <f>+IF(H47=0,"",'Ark1'!U3300)</f>
        <v>7.8056228373702448</v>
      </c>
      <c r="M47" s="548"/>
      <c r="N47" s="239">
        <f>+IF(I47=0,"",'Ark1'!AI3300)</f>
        <v>1150</v>
      </c>
      <c r="O47" s="96"/>
      <c r="P47" s="263">
        <f>+IF(N47=0,"",'Ark1'!AJ3300)</f>
        <v>79.41539130434775</v>
      </c>
      <c r="Q47" s="96"/>
      <c r="R47" s="263">
        <f>+IF(N47=0,"",'Ark1'!AK3300)</f>
        <v>14.578290291242874</v>
      </c>
      <c r="S47" s="214"/>
      <c r="T47" s="214"/>
      <c r="U47" s="214"/>
      <c r="V47" s="234">
        <f>+IF(H47=0,"",'Ark1'!T3300)</f>
        <v>5.0769896193771631</v>
      </c>
      <c r="W47" s="235">
        <f>+IF(H47=0,"",'Ark1'!W3300)</f>
        <v>0.34602076124567477</v>
      </c>
      <c r="X47" s="235">
        <f>+IF(H47=0,"",'Ark1'!X3300)</f>
        <v>6.74740484429066</v>
      </c>
      <c r="Y47" s="235">
        <f>+IF(H47=0,"",'Ark1'!Y3300)</f>
        <v>2.508650519031141</v>
      </c>
      <c r="Z47" s="233">
        <f>+IF(H47=0,"",'Ark1'!Z3300)</f>
        <v>4.4347590420295093</v>
      </c>
      <c r="AA47" s="233">
        <f>+IF(H47=0,"",'Ark1'!Z3300)</f>
        <v>4.4347590420295093</v>
      </c>
      <c r="AB47" s="233">
        <f>+IF(H47=0,"",'Ark1'!AC3300)</f>
        <v>9.9157342323234161</v>
      </c>
      <c r="AC47" s="235">
        <f>+IF(H47=0,"",'Ark1'!AE3300)</f>
        <v>61.595967396166223</v>
      </c>
      <c r="AD47" s="235">
        <f t="shared" si="11"/>
        <v>7.0960207612456777E-2</v>
      </c>
      <c r="AE47" s="233">
        <f t="shared" si="12"/>
        <v>2.5086505190311418E-2</v>
      </c>
      <c r="AF47" s="552"/>
      <c r="AG47" s="216"/>
      <c r="AI47" s="29"/>
      <c r="AJ47" s="27"/>
      <c r="AK47" s="217"/>
      <c r="AL47" s="549"/>
      <c r="AM47" s="27"/>
      <c r="AN47" s="27"/>
      <c r="AO47" s="34"/>
      <c r="AP47" s="34"/>
      <c r="AQ47" s="34"/>
    </row>
    <row r="48" spans="1:72" ht="15" customHeight="1">
      <c r="A48" s="548"/>
      <c r="B48" s="236">
        <f>+'Ark1'!C3301</f>
        <v>2024</v>
      </c>
      <c r="C48" s="232">
        <f>+'Ark1'!J3301</f>
        <v>110</v>
      </c>
      <c r="D48" s="232" t="str">
        <f>VLOOKUP(C48,RNR!$A$1:$B$26,2)</f>
        <v>Gol</v>
      </c>
      <c r="E48" s="232">
        <f>+'Ark1'!D3301</f>
        <v>5</v>
      </c>
      <c r="F48" s="232" t="str">
        <f t="shared" si="10"/>
        <v>Mai</v>
      </c>
      <c r="G48" s="232">
        <f>+'Ark1'!Q3301</f>
        <v>19</v>
      </c>
      <c r="H48" s="330">
        <f>+'Ark1'!R3301</f>
        <v>383</v>
      </c>
      <c r="I48" s="233">
        <f>+IF(H48=0,"",'Ark1'!AG3301)</f>
        <v>17.954503700284061</v>
      </c>
      <c r="J48" s="233">
        <f>+IF(H48=0,"",'Ark1'!AH3301)</f>
        <v>6.5274151436031342</v>
      </c>
      <c r="K48" s="233"/>
      <c r="L48" s="233">
        <f>+IF(H48=0,"",'Ark1'!U3301)</f>
        <v>9.9514360313315926</v>
      </c>
      <c r="M48" s="548"/>
      <c r="N48" s="239">
        <f>+IF(I48=0,"",'Ark1'!AI3301)</f>
        <v>383</v>
      </c>
      <c r="O48" s="96"/>
      <c r="P48" s="263">
        <f>+IF(N48=0,"",'Ark1'!AJ3301)</f>
        <v>83.696083550913812</v>
      </c>
      <c r="Q48" s="96"/>
      <c r="R48" s="263">
        <f>+IF(N48=0,"",'Ark1'!AK3301)</f>
        <v>15.139014519422075</v>
      </c>
      <c r="S48" s="214"/>
      <c r="T48" s="214"/>
      <c r="U48" s="214"/>
      <c r="V48" s="234">
        <f>+IF(H48=0,"",'Ark1'!T3301)</f>
        <v>5.297650130548301</v>
      </c>
      <c r="W48" s="235">
        <f>+IF(H48=0,"",'Ark1'!W3301)</f>
        <v>3.3942558746736289</v>
      </c>
      <c r="X48" s="235">
        <f>+IF(H48=0,"",'Ark1'!X3301)</f>
        <v>17.754569190600517</v>
      </c>
      <c r="Y48" s="235">
        <f>+IF(H48=0,"",'Ark1'!Y3301)</f>
        <v>6.0052219321148819</v>
      </c>
      <c r="Z48" s="233">
        <f>+IF(H48=0,"",'Ark1'!Z3301)</f>
        <v>6.569578736764262</v>
      </c>
      <c r="AA48" s="233">
        <f>+IF(H48=0,"",'Ark1'!Z3301)</f>
        <v>6.569578736764262</v>
      </c>
      <c r="AB48" s="233">
        <f>+IF(H48=0,"",'Ark1'!AC3301)</f>
        <v>24.090010313793218</v>
      </c>
      <c r="AC48" s="235">
        <f>+IF(H48=0,"",'Ark1'!AE3301)</f>
        <v>61.167619004173289</v>
      </c>
      <c r="AD48" s="235">
        <f t="shared" si="11"/>
        <v>9.0467600284832667E-2</v>
      </c>
      <c r="AE48" s="233">
        <f t="shared" si="12"/>
        <v>4.960835509138381E-2</v>
      </c>
      <c r="AF48" s="552"/>
      <c r="AG48" s="216"/>
      <c r="AI48" s="29"/>
      <c r="AJ48" s="27"/>
      <c r="AK48" s="217"/>
      <c r="AL48" s="549"/>
      <c r="AM48" s="27"/>
      <c r="AN48" s="27"/>
      <c r="AO48" s="34"/>
      <c r="AP48" s="34"/>
      <c r="AQ48" s="34"/>
    </row>
    <row r="49" spans="1:72" ht="15" customHeight="1">
      <c r="A49" s="548"/>
      <c r="B49" s="236">
        <f>+'Ark1'!C3302</f>
        <v>2024</v>
      </c>
      <c r="C49" s="232">
        <f>+'Ark1'!J3302</f>
        <v>110</v>
      </c>
      <c r="D49" s="232" t="str">
        <f>VLOOKUP(C49,RNR!$A$1:$B$26,2)</f>
        <v>Gol</v>
      </c>
      <c r="E49" s="232">
        <f>+'Ark1'!D3302</f>
        <v>6</v>
      </c>
      <c r="F49" s="232" t="str">
        <f t="shared" si="10"/>
        <v>Jun</v>
      </c>
      <c r="G49" s="232">
        <f>+'Ark1'!Q3302</f>
        <v>17</v>
      </c>
      <c r="H49" s="330">
        <f>+'Ark1'!R3302</f>
        <v>248</v>
      </c>
      <c r="I49" s="233">
        <f>+IF(H49=0,"",'Ark1'!AG3302)</f>
        <v>15.502276344523812</v>
      </c>
      <c r="J49" s="233">
        <f>+IF(H49=0,"",'Ark1'!AH3302)</f>
        <v>2.0161290322580641</v>
      </c>
      <c r="K49" s="233"/>
      <c r="L49" s="233">
        <f>+IF(H49=0,"",'Ark1'!U3302)</f>
        <v>13.510483870967736</v>
      </c>
      <c r="M49" s="548"/>
      <c r="N49" s="239">
        <f>+IF(I49=0,"",'Ark1'!AI3302)</f>
        <v>248</v>
      </c>
      <c r="O49" s="96"/>
      <c r="P49" s="263">
        <f>+IF(N49=0,"",'Ark1'!AJ3302)</f>
        <v>92.507661290322645</v>
      </c>
      <c r="Q49" s="96"/>
      <c r="R49" s="263">
        <f>+IF(N49=0,"",'Ark1'!AK3302)</f>
        <v>15.358104012147596</v>
      </c>
      <c r="S49" s="214"/>
      <c r="T49" s="214"/>
      <c r="U49" s="214"/>
      <c r="V49" s="234">
        <f>+IF(H49=0,"",'Ark1'!T3302)</f>
        <v>5.3467741935483879</v>
      </c>
      <c r="W49" s="235">
        <f>+IF(H49=0,"",'Ark1'!W3302)</f>
        <v>0.80645161290322565</v>
      </c>
      <c r="X49" s="235">
        <f>+IF(H49=0,"",'Ark1'!X3302)</f>
        <v>38.709677419354847</v>
      </c>
      <c r="Y49" s="235">
        <f>+IF(H49=0,"",'Ark1'!Y3302)</f>
        <v>12.90322580645161</v>
      </c>
      <c r="Z49" s="233">
        <f>+IF(H49=0,"",'Ark1'!Z3302)</f>
        <v>8.0753339943749403</v>
      </c>
      <c r="AA49" s="233">
        <f>+IF(H49=0,"",'Ark1'!Z3302)</f>
        <v>8.0753339943749403</v>
      </c>
      <c r="AB49" s="233">
        <f>+IF(H49=0,"",'Ark1'!AC3302)</f>
        <v>4.6345655492308442</v>
      </c>
      <c r="AC49" s="235">
        <f>+IF(H49=0,"",'Ark1'!AE3302)</f>
        <v>60.876049718795159</v>
      </c>
      <c r="AD49" s="235">
        <f t="shared" si="11"/>
        <v>0.12282258064516123</v>
      </c>
      <c r="AE49" s="233">
        <f t="shared" si="12"/>
        <v>6.8548387096774188E-2</v>
      </c>
      <c r="AF49" s="552"/>
      <c r="AG49" s="216"/>
      <c r="AI49" s="29"/>
      <c r="AJ49" s="27"/>
      <c r="AK49" s="217"/>
      <c r="AL49" s="549"/>
      <c r="AM49" s="27"/>
      <c r="AN49" s="27"/>
      <c r="AO49" s="34"/>
      <c r="AP49" s="34"/>
      <c r="AQ49" s="34"/>
    </row>
    <row r="50" spans="1:72" ht="15" customHeight="1">
      <c r="A50" s="548"/>
      <c r="B50" s="236">
        <f>+'Ark1'!C3303</f>
        <v>2024</v>
      </c>
      <c r="C50" s="232">
        <f>+'Ark1'!J3303</f>
        <v>110</v>
      </c>
      <c r="D50" s="232" t="str">
        <f>VLOOKUP(C50,RNR!$A$1:$B$26,2)</f>
        <v>Gol</v>
      </c>
      <c r="E50" s="232">
        <f>+'Ark1'!D3303</f>
        <v>7</v>
      </c>
      <c r="F50" s="232" t="str">
        <f t="shared" si="10"/>
        <v>Jul</v>
      </c>
      <c r="G50" s="232">
        <f>+'Ark1'!Q3303</f>
        <v>9</v>
      </c>
      <c r="H50" s="330">
        <f>+'Ark1'!R3303</f>
        <v>208</v>
      </c>
      <c r="I50" s="233">
        <f>+IF(H50=0,"",'Ark1'!AG3303)</f>
        <v>27.38238841978287</v>
      </c>
      <c r="J50" s="233">
        <f>+IF(H50=0,"",'Ark1'!AH3303)</f>
        <v>6.7307692307692308</v>
      </c>
      <c r="K50" s="233"/>
      <c r="L50" s="233">
        <f>+IF(H50=0,"",'Ark1'!U3303)</f>
        <v>12.004807692307695</v>
      </c>
      <c r="M50" s="548"/>
      <c r="N50" s="239">
        <f>+IF(I50=0,"",'Ark1'!AI3303)</f>
        <v>208</v>
      </c>
      <c r="O50" s="96"/>
      <c r="P50" s="263">
        <f>+IF(N50=0,"",'Ark1'!AJ3303)</f>
        <v>89.180769230769243</v>
      </c>
      <c r="Q50" s="96"/>
      <c r="R50" s="263">
        <f>+IF(N50=0,"",'Ark1'!AK3303)</f>
        <v>14.426566618578709</v>
      </c>
      <c r="S50" s="214"/>
      <c r="T50" s="214"/>
      <c r="U50" s="214"/>
      <c r="V50" s="234">
        <f>+IF(H50=0,"",'Ark1'!T3303)</f>
        <v>4.7067307692307683</v>
      </c>
      <c r="W50" s="235">
        <f>+IF(H50=0,"",'Ark1'!W3303)</f>
        <v>4.3269230769230793</v>
      </c>
      <c r="X50" s="235">
        <f>+IF(H50=0,"",'Ark1'!X3303)</f>
        <v>31.730769230769241</v>
      </c>
      <c r="Y50" s="235">
        <f>+IF(H50=0,"",'Ark1'!Y3303)</f>
        <v>14.90384615384615</v>
      </c>
      <c r="Z50" s="233">
        <f>+IF(H50=0,"",'Ark1'!Z3303)</f>
        <v>8.5247589612629628</v>
      </c>
      <c r="AA50" s="233">
        <f>+IF(H50=0,"",'Ark1'!Z3303)</f>
        <v>8.5247589612629628</v>
      </c>
      <c r="AB50" s="233">
        <f>+IF(H50=0,"",'Ark1'!AC3303)</f>
        <v>30.253946598692576</v>
      </c>
      <c r="AC50" s="235">
        <f>+IF(H50=0,"",'Ark1'!AE3303)</f>
        <v>71.763839356472189</v>
      </c>
      <c r="AD50" s="235">
        <f t="shared" si="11"/>
        <v>0.10913461538461541</v>
      </c>
      <c r="AE50" s="233">
        <f t="shared" si="12"/>
        <v>4.3269230769230768E-2</v>
      </c>
      <c r="AF50" s="552"/>
      <c r="AG50" s="216"/>
      <c r="AI50" s="29"/>
      <c r="AJ50" s="27"/>
      <c r="AK50" s="217"/>
      <c r="AL50" s="549"/>
      <c r="AM50" s="27"/>
      <c r="AN50" s="27"/>
      <c r="AO50" s="34"/>
      <c r="AP50" s="34"/>
      <c r="AQ50" s="34"/>
    </row>
    <row r="51" spans="1:72" ht="15" customHeight="1">
      <c r="A51" s="548"/>
      <c r="B51" s="236">
        <f>+'Ark1'!C3304</f>
        <v>2024</v>
      </c>
      <c r="C51" s="232">
        <f>+'Ark1'!J3304</f>
        <v>110</v>
      </c>
      <c r="D51" s="232" t="str">
        <f>VLOOKUP(C51,RNR!$A$1:$B$26,2)</f>
        <v>Gol</v>
      </c>
      <c r="E51" s="232">
        <f>+'Ark1'!D3304</f>
        <v>8</v>
      </c>
      <c r="F51" s="232" t="str">
        <f t="shared" si="10"/>
        <v>Aug</v>
      </c>
      <c r="G51" s="232">
        <f>+'Ark1'!Q3304</f>
        <v>17</v>
      </c>
      <c r="H51" s="330">
        <f>+'Ark1'!R3304</f>
        <v>128</v>
      </c>
      <c r="I51" s="233">
        <f>+IF(H51=0,"",'Ark1'!AG3304)</f>
        <v>8.4596486593580789</v>
      </c>
      <c r="J51" s="233">
        <f>+IF(H51=0,"",'Ark1'!AH3304)</f>
        <v>0</v>
      </c>
      <c r="K51" s="233"/>
      <c r="L51" s="233">
        <f>+IF(H51=0,"",'Ark1'!U3304)</f>
        <v>12.509374999999999</v>
      </c>
      <c r="M51" s="548"/>
      <c r="N51" s="239">
        <f>+IF(I51=0,"",'Ark1'!AI3304)</f>
        <v>128</v>
      </c>
      <c r="O51" s="96"/>
      <c r="P51" s="263">
        <f>+IF(N51=0,"",'Ark1'!AJ3304)</f>
        <v>92.703125000000014</v>
      </c>
      <c r="Q51" s="96"/>
      <c r="R51" s="263">
        <f>+IF(N51=0,"",'Ark1'!AK3304)</f>
        <v>14.644538386651401</v>
      </c>
      <c r="S51" s="214"/>
      <c r="T51" s="214"/>
      <c r="U51" s="214"/>
      <c r="V51" s="234">
        <f>+IF(H51=0,"",'Ark1'!T3304)</f>
        <v>4.296875</v>
      </c>
      <c r="W51" s="235">
        <f>+IF(H51=0,"",'Ark1'!W3304)</f>
        <v>0.78125</v>
      </c>
      <c r="X51" s="235">
        <f>+IF(H51=0,"",'Ark1'!X3304)</f>
        <v>21.875</v>
      </c>
      <c r="Y51" s="235">
        <f>+IF(H51=0,"",'Ark1'!Y3304)</f>
        <v>6.25</v>
      </c>
      <c r="Z51" s="233">
        <f>+IF(H51=0,"",'Ark1'!Z3304)</f>
        <v>7.0552555488355644</v>
      </c>
      <c r="AA51" s="233">
        <f>+IF(H51=0,"",'Ark1'!Z3304)</f>
        <v>7.0552555488355644</v>
      </c>
      <c r="AB51" s="233">
        <f>+IF(H51=0,"",'Ark1'!AC3304)</f>
        <v>2.6142588549308994</v>
      </c>
      <c r="AC51" s="235">
        <f>+IF(H51=0,"",'Ark1'!AE3304)</f>
        <v>56.819668644905136</v>
      </c>
      <c r="AD51" s="235">
        <f t="shared" si="11"/>
        <v>0.1137215909090909</v>
      </c>
      <c r="AE51" s="233">
        <f t="shared" si="12"/>
        <v>0.1328125</v>
      </c>
      <c r="AF51" s="552"/>
      <c r="AG51" s="216"/>
      <c r="AI51" s="29"/>
      <c r="AJ51" s="27"/>
      <c r="AK51" s="217"/>
      <c r="AL51" s="549"/>
      <c r="AM51" s="27"/>
      <c r="AN51" s="27"/>
      <c r="AO51" s="34"/>
      <c r="AP51" s="34"/>
      <c r="AQ51" s="34"/>
    </row>
    <row r="52" spans="1:72" ht="15" customHeight="1">
      <c r="A52" s="548"/>
      <c r="B52" s="236">
        <f>+'Ark1'!C3305</f>
        <v>2024</v>
      </c>
      <c r="C52" s="232">
        <f>+'Ark1'!J3305</f>
        <v>110</v>
      </c>
      <c r="D52" s="232" t="str">
        <f>VLOOKUP(C52,RNR!$A$1:$B$26,2)</f>
        <v>Gol</v>
      </c>
      <c r="E52" s="232">
        <f>+'Ark1'!D3305</f>
        <v>9</v>
      </c>
      <c r="F52" s="232" t="str">
        <f t="shared" si="10"/>
        <v>Sep</v>
      </c>
      <c r="G52" s="232">
        <f>+'Ark1'!Q3305</f>
        <v>21</v>
      </c>
      <c r="H52" s="330">
        <f>+'Ark1'!R3305</f>
        <v>329</v>
      </c>
      <c r="I52" s="233">
        <f>+IF(H52=0,"",'Ark1'!AG3305)</f>
        <v>11.927250803858518</v>
      </c>
      <c r="J52" s="233">
        <f>+IF(H52=0,"",'Ark1'!AH3305)</f>
        <v>2.7355623100303954</v>
      </c>
      <c r="K52" s="233"/>
      <c r="L52" s="233">
        <f>+IF(H52=0,"",'Ark1'!U3305)</f>
        <v>10.102127659574473</v>
      </c>
      <c r="M52" s="548"/>
      <c r="N52" s="239">
        <f>+IF(I52=0,"",'Ark1'!AI3305)</f>
        <v>329</v>
      </c>
      <c r="O52" s="96"/>
      <c r="P52" s="263">
        <f>+IF(N52=0,"",'Ark1'!AJ3305)</f>
        <v>91.186018237082052</v>
      </c>
      <c r="Q52" s="96"/>
      <c r="R52" s="263">
        <f>+IF(N52=0,"",'Ark1'!AK3305)</f>
        <v>14.579334559384725</v>
      </c>
      <c r="S52" s="214"/>
      <c r="T52" s="214"/>
      <c r="U52" s="214"/>
      <c r="V52" s="234">
        <f>+IF(H52=0,"",'Ark1'!T3305)</f>
        <v>4.7537993920972648</v>
      </c>
      <c r="W52" s="235">
        <f>+IF(H52=0,"",'Ark1'!W3305)</f>
        <v>0.91185410334346528</v>
      </c>
      <c r="X52" s="235">
        <f>+IF(H52=0,"",'Ark1'!X3305)</f>
        <v>11.550151975683891</v>
      </c>
      <c r="Y52" s="235">
        <f>+IF(H52=0,"",'Ark1'!Y3305)</f>
        <v>2.4316109422492405</v>
      </c>
      <c r="Z52" s="233">
        <f>+IF(H52=0,"",'Ark1'!Z3305)</f>
        <v>5.7066613106973607</v>
      </c>
      <c r="AA52" s="233">
        <f>+IF(H52=0,"",'Ark1'!Z3305)</f>
        <v>5.7066613106973607</v>
      </c>
      <c r="AB52" s="233">
        <f>+IF(H52=0,"",'Ark1'!AC3305)</f>
        <v>-19.027747666108606</v>
      </c>
      <c r="AC52" s="235">
        <f>+IF(H52=0,"",'Ark1'!AE3305)</f>
        <v>61.956820550664141</v>
      </c>
      <c r="AD52" s="235">
        <f t="shared" si="11"/>
        <v>9.1837524177949756E-2</v>
      </c>
      <c r="AE52" s="233">
        <f t="shared" si="12"/>
        <v>6.3829787234042548E-2</v>
      </c>
      <c r="AF52" s="552"/>
      <c r="AG52" s="216"/>
      <c r="AI52" s="29"/>
      <c r="AJ52" s="27"/>
      <c r="AK52" s="217"/>
      <c r="AL52" s="549"/>
      <c r="AM52" s="27"/>
      <c r="AN52" s="27"/>
      <c r="AO52" s="34"/>
      <c r="AP52" s="34"/>
      <c r="AQ52" s="34"/>
    </row>
    <row r="53" spans="1:72" ht="15" customHeight="1">
      <c r="A53" s="548"/>
      <c r="B53" s="236">
        <f>+'Ark1'!C3306</f>
        <v>2024</v>
      </c>
      <c r="C53" s="232">
        <f>+'Ark1'!J3306</f>
        <v>110</v>
      </c>
      <c r="D53" s="232" t="str">
        <f>VLOOKUP(C53,RNR!$A$1:$B$26,2)</f>
        <v>Gol</v>
      </c>
      <c r="E53" s="232">
        <f>+'Ark1'!D3306</f>
        <v>10</v>
      </c>
      <c r="F53" s="232" t="str">
        <f t="shared" si="10"/>
        <v>Okt</v>
      </c>
      <c r="G53" s="232">
        <f>+'Ark1'!Q3306</f>
        <v>65</v>
      </c>
      <c r="H53" s="330">
        <f>+'Ark1'!R3306</f>
        <v>1001</v>
      </c>
      <c r="I53" s="233">
        <f>+IF(H53=0,"",'Ark1'!AG3306)</f>
        <v>17.770468867930298</v>
      </c>
      <c r="J53" s="233">
        <f>+IF(H53=0,"",'Ark1'!AH3306)</f>
        <v>2.4975024975024982</v>
      </c>
      <c r="K53" s="233"/>
      <c r="L53" s="233">
        <f>+IF(H53=0,"",'Ark1'!U3306)</f>
        <v>14.465534465534445</v>
      </c>
      <c r="M53" s="548"/>
      <c r="N53" s="239">
        <f>+IF(I53=0,"",'Ark1'!AI3306)</f>
        <v>995</v>
      </c>
      <c r="O53" s="96"/>
      <c r="P53" s="263">
        <f>+IF(N53=0,"",'Ark1'!AJ3306)</f>
        <v>95.861608040200892</v>
      </c>
      <c r="Q53" s="96"/>
      <c r="R53" s="263">
        <f>+IF(N53=0,"",'Ark1'!AK3306)</f>
        <v>15.411685335443019</v>
      </c>
      <c r="S53" s="214"/>
      <c r="T53" s="214"/>
      <c r="U53" s="214"/>
      <c r="V53" s="234">
        <f>+IF(H53=0,"",'Ark1'!T3306)</f>
        <v>5.5674325674325678</v>
      </c>
      <c r="W53" s="235">
        <f>+IF(H53=0,"",'Ark1'!W3306)</f>
        <v>3.1968031968031978</v>
      </c>
      <c r="X53" s="235">
        <f>+IF(H53=0,"",'Ark1'!X3306)</f>
        <v>38.561438561438557</v>
      </c>
      <c r="Y53" s="235">
        <f>+IF(H53=0,"",'Ark1'!Y3306)</f>
        <v>10.389610389610388</v>
      </c>
      <c r="Z53" s="233">
        <f>+IF(H53=0,"",'Ark1'!Z3306)</f>
        <v>6.5503186384172736</v>
      </c>
      <c r="AA53" s="233">
        <f>+IF(H53=0,"",'Ark1'!Z3306)</f>
        <v>6.5503186384172736</v>
      </c>
      <c r="AB53" s="233">
        <f>+IF(H53=0,"",'Ark1'!AC3306)</f>
        <v>8.20027364714465</v>
      </c>
      <c r="AC53" s="235">
        <f>+IF(H53=0,"",'Ark1'!AE3306)</f>
        <v>61.442427561027301</v>
      </c>
      <c r="AD53" s="235">
        <f t="shared" si="11"/>
        <v>0.13150485877758586</v>
      </c>
      <c r="AE53" s="233">
        <f t="shared" si="12"/>
        <v>6.4935064935064929E-2</v>
      </c>
      <c r="AF53" s="552"/>
      <c r="AG53" s="216"/>
      <c r="AI53" s="29"/>
      <c r="AJ53" s="27"/>
      <c r="AK53" s="217"/>
      <c r="AL53" s="549"/>
      <c r="AM53" s="27"/>
      <c r="AN53" s="27"/>
      <c r="AO53" s="34"/>
      <c r="AP53" s="34"/>
      <c r="AQ53" s="34"/>
    </row>
    <row r="54" spans="1:72" ht="15" customHeight="1">
      <c r="A54" s="548"/>
      <c r="B54" s="236">
        <f>+'Ark1'!C3307</f>
        <v>2024</v>
      </c>
      <c r="C54" s="232">
        <f>+'Ark1'!J3307</f>
        <v>110</v>
      </c>
      <c r="D54" s="232" t="str">
        <f>VLOOKUP(C54,RNR!$A$1:$B$26,2)</f>
        <v>Gol</v>
      </c>
      <c r="E54" s="232">
        <f>+'Ark1'!D3307</f>
        <v>11</v>
      </c>
      <c r="F54" s="232" t="str">
        <f t="shared" si="10"/>
        <v>Nov</v>
      </c>
      <c r="G54" s="232">
        <f>+'Ark1'!Q3307</f>
        <v>20</v>
      </c>
      <c r="H54" s="330">
        <f>+'Ark1'!R3307</f>
        <v>317</v>
      </c>
      <c r="I54" s="233">
        <f>+IF(H54=0,"",'Ark1'!AG3307)</f>
        <v>11.377473699050171</v>
      </c>
      <c r="J54" s="233">
        <f>+IF(H54=0,"",'Ark1'!AH3307)</f>
        <v>0.94637223974763396</v>
      </c>
      <c r="K54" s="233"/>
      <c r="L54" s="233">
        <f>+IF(H54=0,"",'Ark1'!U3307)</f>
        <v>16.293690851735011</v>
      </c>
      <c r="M54" s="548"/>
      <c r="N54" s="239">
        <f>+IF(I54=0,"",'Ark1'!AI3307)</f>
        <v>317</v>
      </c>
      <c r="O54" s="96"/>
      <c r="P54" s="263">
        <f>+IF(N54=0,"",'Ark1'!AJ3307)</f>
        <v>100.48895899053632</v>
      </c>
      <c r="Q54" s="96"/>
      <c r="R54" s="263">
        <f>+IF(N54=0,"",'Ark1'!AK3307)</f>
        <v>14.846979561621405</v>
      </c>
      <c r="S54" s="214"/>
      <c r="T54" s="214"/>
      <c r="U54" s="214"/>
      <c r="V54" s="234">
        <f>+IF(H54=0,"",'Ark1'!T3307)</f>
        <v>5.3753943217665618</v>
      </c>
      <c r="W54" s="235">
        <f>+IF(H54=0,"",'Ark1'!W3307)</f>
        <v>1.8927444794952679</v>
      </c>
      <c r="X54" s="235">
        <f>+IF(H54=0,"",'Ark1'!X3307)</f>
        <v>56.466876971608819</v>
      </c>
      <c r="Y54" s="235">
        <f>+IF(H54=0,"",'Ark1'!Y3307)</f>
        <v>15.772870662460569</v>
      </c>
      <c r="Z54" s="233">
        <f>+IF(H54=0,"",'Ark1'!Z3307)</f>
        <v>7.6049766583355218</v>
      </c>
      <c r="AA54" s="233">
        <f>+IF(H54=0,"",'Ark1'!Z3307)</f>
        <v>7.6049766583355218</v>
      </c>
      <c r="AB54" s="233">
        <f>+IF(H54=0,"",'Ark1'!AC3307)</f>
        <v>17.9718338165384</v>
      </c>
      <c r="AC54" s="235">
        <f>+IF(H54=0,"",'Ark1'!AE3307)</f>
        <v>67.309522499330811</v>
      </c>
      <c r="AD54" s="235">
        <f t="shared" si="11"/>
        <v>0.1481244622885001</v>
      </c>
      <c r="AE54" s="233">
        <f t="shared" si="12"/>
        <v>6.3091482649842268E-2</v>
      </c>
      <c r="AF54" s="552"/>
      <c r="AG54" s="216"/>
      <c r="AI54" s="29"/>
      <c r="AJ54" s="27"/>
      <c r="AK54" s="217"/>
      <c r="AL54" s="549"/>
      <c r="AM54" s="27"/>
      <c r="AN54" s="27"/>
      <c r="AO54" s="34"/>
      <c r="AP54" s="34"/>
      <c r="AQ54" s="34"/>
    </row>
    <row r="55" spans="1:72" ht="15" customHeight="1">
      <c r="A55" s="548"/>
      <c r="B55" s="236">
        <f>+'Ark1'!C3308</f>
        <v>2024</v>
      </c>
      <c r="C55" s="232">
        <f>+'Ark1'!J3308</f>
        <v>110</v>
      </c>
      <c r="D55" s="232" t="str">
        <f>VLOOKUP(C55,RNR!$A$1:$B$26,2)</f>
        <v>Gol</v>
      </c>
      <c r="E55" s="232">
        <f>+'Ark1'!D3308</f>
        <v>12</v>
      </c>
      <c r="F55" s="232" t="str">
        <f t="shared" si="10"/>
        <v>Des</v>
      </c>
      <c r="G55" s="232">
        <f>+'Ark1'!Q3308</f>
        <v>11</v>
      </c>
      <c r="H55" s="330">
        <f>+'Ark1'!R3308</f>
        <v>55</v>
      </c>
      <c r="I55" s="233">
        <f>+IF(H55=0,"",'Ark1'!AG3308)</f>
        <v>12.253419726421891</v>
      </c>
      <c r="J55" s="233">
        <f>+IF(H55=0,"",'Ark1'!AH3308)</f>
        <v>0</v>
      </c>
      <c r="K55" s="233"/>
      <c r="L55" s="233">
        <f>+IF(H55=0,"",'Ark1'!U3308)</f>
        <v>18.567272727272726</v>
      </c>
      <c r="M55" s="548"/>
      <c r="N55" s="239">
        <f>+IF(I55=0,"",'Ark1'!AI3308)</f>
        <v>55</v>
      </c>
      <c r="O55" s="96"/>
      <c r="P55" s="263">
        <f>+IF(N55=0,"",'Ark1'!AJ3308)</f>
        <v>103.50909090909092</v>
      </c>
      <c r="Q55" s="96"/>
      <c r="R55" s="263">
        <f>+IF(N55=0,"",'Ark1'!AK3308)</f>
        <v>16.156047824350363</v>
      </c>
      <c r="S55" s="214"/>
      <c r="T55" s="214"/>
      <c r="U55" s="214"/>
      <c r="V55" s="234">
        <f>+IF(H55=0,"",'Ark1'!T3308)</f>
        <v>5.5272727272727282</v>
      </c>
      <c r="W55" s="235">
        <f>+IF(H55=0,"",'Ark1'!W3308)</f>
        <v>0</v>
      </c>
      <c r="X55" s="235">
        <f>+IF(H55=0,"",'Ark1'!X3308)</f>
        <v>76.363636363636346</v>
      </c>
      <c r="Y55" s="235">
        <f>+IF(H55=0,"",'Ark1'!Y3308)</f>
        <v>16.363636363636363</v>
      </c>
      <c r="Z55" s="233">
        <f>+IF(H55=0,"",'Ark1'!Z3308)</f>
        <v>5.953335338521792</v>
      </c>
      <c r="AA55" s="233">
        <f>+IF(H55=0,"",'Ark1'!Z3308)</f>
        <v>5.953335338521792</v>
      </c>
      <c r="AB55" s="233">
        <f>+IF(H55=0,"",'Ark1'!AC3308)</f>
        <v>-10.848426880138362</v>
      </c>
      <c r="AC55" s="235">
        <f>+IF(H55=0,"",'Ark1'!AE3308)</f>
        <v>46.666216400534317</v>
      </c>
      <c r="AD55" s="235">
        <f t="shared" si="11"/>
        <v>0.16879338842975206</v>
      </c>
      <c r="AE55" s="233">
        <f t="shared" si="12"/>
        <v>0.2</v>
      </c>
      <c r="AF55" s="552"/>
      <c r="AG55" s="216"/>
      <c r="AI55" s="29"/>
      <c r="AJ55" s="27"/>
      <c r="AK55" s="217"/>
      <c r="AL55" s="549"/>
      <c r="AM55" s="27"/>
      <c r="AN55" s="27"/>
      <c r="AO55" s="34"/>
      <c r="AP55" s="34"/>
      <c r="AQ55" s="34"/>
    </row>
    <row r="56" spans="1:72" ht="15" customHeight="1">
      <c r="A56" s="548"/>
      <c r="B56" s="548"/>
      <c r="C56" s="548"/>
      <c r="D56" s="548"/>
      <c r="E56" s="548"/>
      <c r="F56" s="548"/>
      <c r="G56" s="548"/>
      <c r="H56" s="324"/>
      <c r="I56" s="214"/>
      <c r="J56" s="214"/>
      <c r="K56" s="214"/>
      <c r="L56" s="548"/>
      <c r="M56" s="548"/>
      <c r="N56" s="214"/>
      <c r="O56" s="96"/>
      <c r="P56" s="214"/>
      <c r="Q56" s="96"/>
      <c r="R56" s="214"/>
      <c r="S56" s="214"/>
      <c r="T56" s="214"/>
      <c r="U56" s="214"/>
      <c r="V56" s="548"/>
      <c r="W56" s="215"/>
      <c r="X56" s="215"/>
      <c r="Y56" s="215"/>
      <c r="Z56" s="215"/>
      <c r="AA56" s="215"/>
      <c r="AB56" s="548"/>
      <c r="AC56" s="215"/>
      <c r="AD56" s="215"/>
      <c r="AE56" s="214"/>
      <c r="AF56" s="552"/>
      <c r="AG56" s="216"/>
      <c r="AI56" s="29"/>
      <c r="AJ56" s="27"/>
      <c r="AK56" s="217"/>
      <c r="AL56" s="549"/>
      <c r="AP56" s="549"/>
      <c r="BH56" s="228"/>
    </row>
    <row r="57" spans="1:72" ht="15" customHeight="1">
      <c r="A57" s="548"/>
      <c r="B57" s="548"/>
      <c r="C57" s="230" t="str">
        <f>+D59</f>
        <v>Forus</v>
      </c>
      <c r="D57" s="548"/>
      <c r="E57" s="270"/>
      <c r="F57" s="230"/>
      <c r="G57" s="548"/>
      <c r="H57" s="327">
        <f>SUM(H59:H70)</f>
        <v>182</v>
      </c>
      <c r="I57" s="214"/>
      <c r="J57" s="214"/>
      <c r="K57" s="214"/>
      <c r="L57" s="263">
        <f>+Slakteri!M12</f>
        <v>16.529670329670331</v>
      </c>
      <c r="M57" s="548"/>
      <c r="N57" s="214"/>
      <c r="O57" s="96"/>
      <c r="P57" s="214"/>
      <c r="Q57" s="96"/>
      <c r="R57" s="214"/>
      <c r="S57" s="214"/>
      <c r="T57" s="214"/>
      <c r="U57" s="214"/>
      <c r="V57" s="548"/>
      <c r="W57" s="215"/>
      <c r="X57" s="215"/>
      <c r="Y57" s="215"/>
      <c r="Z57" s="215"/>
      <c r="AA57" s="215"/>
      <c r="AB57" s="548"/>
      <c r="AC57" s="215"/>
      <c r="AD57" s="263">
        <f>+L57/C59</f>
        <v>0.14891594891594892</v>
      </c>
      <c r="AE57" s="214"/>
      <c r="AF57" s="552"/>
      <c r="AG57" s="216"/>
      <c r="AI57" s="29"/>
      <c r="AJ57" s="27"/>
      <c r="AK57" s="217"/>
      <c r="AL57" s="549"/>
      <c r="AP57" s="549"/>
      <c r="BH57" s="228"/>
    </row>
    <row r="58" spans="1:72" ht="15" customHeight="1">
      <c r="A58" s="548"/>
      <c r="B58" s="548"/>
      <c r="C58" s="548"/>
      <c r="D58" s="548"/>
      <c r="E58" s="548"/>
      <c r="F58" s="548"/>
      <c r="G58" s="548"/>
      <c r="H58" s="324"/>
      <c r="I58" s="214"/>
      <c r="J58" s="214"/>
      <c r="K58" s="214"/>
      <c r="L58" s="548"/>
      <c r="M58" s="548"/>
      <c r="N58" s="214"/>
      <c r="O58" s="96"/>
      <c r="P58" s="214"/>
      <c r="Q58" s="96"/>
      <c r="R58" s="214"/>
      <c r="S58" s="214"/>
      <c r="T58" s="214"/>
      <c r="U58" s="214"/>
      <c r="V58" s="548"/>
      <c r="W58" s="215"/>
      <c r="X58" s="215"/>
      <c r="Y58" s="215"/>
      <c r="Z58" s="215"/>
      <c r="AA58" s="215"/>
      <c r="AB58" s="548"/>
      <c r="AC58" s="548"/>
      <c r="AD58" s="548"/>
      <c r="AE58" s="548"/>
      <c r="AF58" s="552"/>
      <c r="AG58" s="216"/>
      <c r="AI58" s="29"/>
      <c r="AJ58" s="27"/>
      <c r="AK58" s="217"/>
      <c r="AL58" s="549"/>
      <c r="AP58" s="549"/>
      <c r="BH58" s="228">
        <f>1+BH55</f>
        <v>1</v>
      </c>
      <c r="BI58" s="549">
        <v>20.659867330016564</v>
      </c>
      <c r="BJ58" s="549">
        <f t="shared" ref="BJ58:BT58" si="13">+BI58</f>
        <v>20.659867330016564</v>
      </c>
      <c r="BK58" s="549">
        <f t="shared" si="13"/>
        <v>20.659867330016564</v>
      </c>
      <c r="BL58" s="549">
        <f t="shared" si="13"/>
        <v>20.659867330016564</v>
      </c>
      <c r="BM58" s="549">
        <f t="shared" si="13"/>
        <v>20.659867330016564</v>
      </c>
      <c r="BN58" s="549">
        <f t="shared" si="13"/>
        <v>20.659867330016564</v>
      </c>
      <c r="BO58" s="549">
        <f t="shared" si="13"/>
        <v>20.659867330016564</v>
      </c>
      <c r="BP58" s="549">
        <f t="shared" si="13"/>
        <v>20.659867330016564</v>
      </c>
      <c r="BQ58" s="549">
        <f t="shared" si="13"/>
        <v>20.659867330016564</v>
      </c>
      <c r="BR58" s="549">
        <f t="shared" si="13"/>
        <v>20.659867330016564</v>
      </c>
      <c r="BS58" s="549">
        <f t="shared" si="13"/>
        <v>20.659867330016564</v>
      </c>
      <c r="BT58" s="549">
        <f t="shared" si="13"/>
        <v>20.659867330016564</v>
      </c>
    </row>
    <row r="59" spans="1:72" ht="16.5" customHeight="1">
      <c r="A59" s="548"/>
      <c r="B59" s="236">
        <f>+'Ark1'!C3309</f>
        <v>2024</v>
      </c>
      <c r="C59" s="549">
        <f>+'Ark1'!J3309</f>
        <v>111</v>
      </c>
      <c r="D59" s="242" t="str">
        <f>VLOOKUP(C59,RNR!$A$1:$B$26,2)</f>
        <v>Forus</v>
      </c>
      <c r="E59" s="549">
        <f>+'Ark1'!D3309</f>
        <v>1</v>
      </c>
      <c r="F59" s="549" t="str">
        <f t="shared" ref="F59:F70" si="14">+F44</f>
        <v>Jan</v>
      </c>
      <c r="G59" s="549">
        <f>+'Ark1'!Q3309</f>
        <v>1</v>
      </c>
      <c r="H59" s="547">
        <f>+'Ark1'!R3309</f>
        <v>1</v>
      </c>
      <c r="I59" s="29">
        <f>+IF(H59=0,"",'Ark1'!AG3309)</f>
        <v>0.22599508460690995</v>
      </c>
      <c r="J59" s="29">
        <f>+IF(H59=0,"",'Ark1'!AH3309)</f>
        <v>100</v>
      </c>
      <c r="K59" s="214"/>
      <c r="L59" s="29">
        <f>+IF(H59=0,"",'Ark1'!U3309)</f>
        <v>32</v>
      </c>
      <c r="M59" s="548"/>
      <c r="N59" s="239">
        <f>+IF(I59=0,"",'Ark1'!AI3309)</f>
        <v>1</v>
      </c>
      <c r="O59" s="96"/>
      <c r="P59" s="263">
        <f>+IF(N59=0,"",'Ark1'!AJ3309)</f>
        <v>114.1</v>
      </c>
      <c r="Q59" s="96"/>
      <c r="R59" s="263">
        <f>+IF(N59=0,"",'Ark1'!AK3309)</f>
        <v>21.542348385024443</v>
      </c>
      <c r="S59" s="214"/>
      <c r="T59" s="214"/>
      <c r="U59" s="214"/>
      <c r="V59" s="27">
        <f>+IF(H59=0,"",'Ark1'!T3309)</f>
        <v>8</v>
      </c>
      <c r="W59" s="34">
        <f>+IF(H59=0,"",'Ark1'!W3309)</f>
        <v>0</v>
      </c>
      <c r="X59" s="34">
        <f>+IF(H59=0,"",'Ark1'!X3309)</f>
        <v>100</v>
      </c>
      <c r="Y59" s="34">
        <f>+IF(H59=0,"",'Ark1'!Y3309)</f>
        <v>100</v>
      </c>
      <c r="Z59" s="34">
        <f>+IF(H59=0,"",'Ark1'!Z3309)</f>
        <v>0</v>
      </c>
      <c r="AA59" s="34">
        <f>+IF(H59=0,"",'Ark1'!Z3309)</f>
        <v>0</v>
      </c>
      <c r="AB59" s="27">
        <f>+IF(H59=0,"",'Ark1'!AC3309)</f>
        <v>0</v>
      </c>
      <c r="AC59" s="34">
        <f>+IF(H59=0,"",'Ark1'!AE3309)</f>
        <v>0</v>
      </c>
      <c r="AD59" s="34">
        <f t="shared" ref="AD59:AD70" si="15">+IF(H59=0,"",+L59/C59)</f>
        <v>0.28828828828828829</v>
      </c>
      <c r="AE59" s="29">
        <f t="shared" ref="AE59:AE70" si="16">+IF(H59=0,"",G59/H59)</f>
        <v>1</v>
      </c>
      <c r="AF59" s="552"/>
      <c r="AG59" s="216"/>
      <c r="AI59" s="29"/>
      <c r="AJ59" s="27"/>
      <c r="AK59" s="217"/>
      <c r="AL59" s="549"/>
      <c r="AM59" s="27"/>
      <c r="AN59" s="27"/>
      <c r="AO59" s="34"/>
      <c r="AP59" s="34"/>
      <c r="AQ59" s="34"/>
    </row>
    <row r="60" spans="1:72" ht="15.6">
      <c r="A60" s="548"/>
      <c r="B60" s="236">
        <f>+'Ark1'!C3310</f>
        <v>2024</v>
      </c>
      <c r="C60" s="549">
        <f>+'Ark1'!J3310</f>
        <v>111</v>
      </c>
      <c r="D60" s="242" t="str">
        <f>VLOOKUP(C60,RNR!$A$1:$B$26,2)</f>
        <v>Forus</v>
      </c>
      <c r="E60" s="549">
        <f>+'Ark1'!D3310</f>
        <v>2</v>
      </c>
      <c r="F60" s="549" t="str">
        <f t="shared" si="14"/>
        <v>Feb</v>
      </c>
      <c r="G60" s="549">
        <f>+'Ark1'!Q3310</f>
        <v>3</v>
      </c>
      <c r="H60" s="547">
        <f>+'Ark1'!R3310</f>
        <v>17</v>
      </c>
      <c r="I60" s="29">
        <f>+IF(H60=0,"",'Ark1'!AG3310)</f>
        <v>2.3381255204226759</v>
      </c>
      <c r="J60" s="29">
        <f>+IF(H60=0,"",'Ark1'!AH3310)</f>
        <v>0</v>
      </c>
      <c r="K60" s="214"/>
      <c r="L60" s="29">
        <f>+IF(H60=0,"",'Ark1'!U3310)</f>
        <v>18.664705882352951</v>
      </c>
      <c r="M60" s="548"/>
      <c r="N60" s="239">
        <f>+IF(I60=0,"",'Ark1'!AI3310)</f>
        <v>17</v>
      </c>
      <c r="O60" s="96"/>
      <c r="P60" s="263">
        <f>+IF(N60=0,"",'Ark1'!AJ3310)</f>
        <v>103.96470588235294</v>
      </c>
      <c r="Q60" s="96"/>
      <c r="R60" s="263">
        <f>+IF(N60=0,"",'Ark1'!AK3310)</f>
        <v>16.119500932710885</v>
      </c>
      <c r="S60" s="214"/>
      <c r="T60" s="214"/>
      <c r="U60" s="214"/>
      <c r="V60" s="27">
        <f>+IF(H60=0,"",'Ark1'!T3310)</f>
        <v>5.9411764705882355</v>
      </c>
      <c r="W60" s="34">
        <f>+IF(H60=0,"",'Ark1'!W3310)</f>
        <v>0</v>
      </c>
      <c r="X60" s="34">
        <f>+IF(H60=0,"",'Ark1'!X3310)</f>
        <v>64.705882352941188</v>
      </c>
      <c r="Y60" s="34">
        <f>+IF(H60=0,"",'Ark1'!Y3310)</f>
        <v>17.647058823529413</v>
      </c>
      <c r="Z60" s="34">
        <f>+IF(H60=0,"",'Ark1'!Z3310)</f>
        <v>5.3200996426394473</v>
      </c>
      <c r="AA60" s="34">
        <f>+IF(H60=0,"",'Ark1'!Z3310)</f>
        <v>5.3200996426394473</v>
      </c>
      <c r="AB60" s="27">
        <f>+IF(H60=0,"",'Ark1'!AC3310)</f>
        <v>1.4916018514286331</v>
      </c>
      <c r="AC60" s="34">
        <f>+IF(H60=0,"",'Ark1'!AE3310)</f>
        <v>35.299235491985065</v>
      </c>
      <c r="AD60" s="34">
        <f t="shared" si="15"/>
        <v>0.16815050344462118</v>
      </c>
      <c r="AE60" s="29">
        <f t="shared" si="16"/>
        <v>0.17647058823529413</v>
      </c>
      <c r="AF60" s="552"/>
      <c r="AG60" s="549"/>
      <c r="AI60" s="29"/>
      <c r="AJ60" s="27"/>
      <c r="AK60" s="549"/>
      <c r="AL60" s="549"/>
      <c r="AM60" s="27"/>
      <c r="AN60" s="27"/>
      <c r="AO60" s="34"/>
      <c r="AP60" s="34"/>
      <c r="AQ60" s="34"/>
    </row>
    <row r="61" spans="1:72" ht="17.25" customHeight="1">
      <c r="A61" s="548"/>
      <c r="B61" s="236">
        <f>+'Ark1'!C3311</f>
        <v>2024</v>
      </c>
      <c r="C61" s="549">
        <f>+'Ark1'!J3311</f>
        <v>111</v>
      </c>
      <c r="D61" s="242" t="str">
        <f>VLOOKUP(C61,RNR!$A$1:$B$26,2)</f>
        <v>Forus</v>
      </c>
      <c r="E61" s="549">
        <f>+'Ark1'!D3311</f>
        <v>3</v>
      </c>
      <c r="F61" s="549" t="str">
        <f t="shared" si="14"/>
        <v>Mar</v>
      </c>
      <c r="G61" s="549">
        <f>+'Ark1'!Q3311</f>
        <v>7</v>
      </c>
      <c r="H61" s="547">
        <f>+'Ark1'!R3311</f>
        <v>72</v>
      </c>
      <c r="I61" s="29">
        <f>+IF(H61=0,"",'Ark1'!AG3311)</f>
        <v>3.2870697562515967</v>
      </c>
      <c r="J61" s="29">
        <f>+IF(H61=0,"",'Ark1'!AH3311)</f>
        <v>0</v>
      </c>
      <c r="K61" s="214"/>
      <c r="L61" s="29">
        <f>+IF(H61=0,"",'Ark1'!U3311)</f>
        <v>15.180555555555555</v>
      </c>
      <c r="M61" s="548"/>
      <c r="N61" s="239">
        <f>+IF(I61=0,"",'Ark1'!AI3311)</f>
        <v>72</v>
      </c>
      <c r="O61" s="96"/>
      <c r="P61" s="263">
        <f>+IF(N61=0,"",'Ark1'!AJ3311)</f>
        <v>95.637499999999989</v>
      </c>
      <c r="Q61" s="96"/>
      <c r="R61" s="263">
        <f>+IF(N61=0,"",'Ark1'!AK3311)</f>
        <v>16.069740633074911</v>
      </c>
      <c r="S61" s="214"/>
      <c r="T61" s="214"/>
      <c r="U61" s="214"/>
      <c r="V61" s="27">
        <f>+IF(H61=0,"",'Ark1'!T3311)</f>
        <v>5.2638888888888884</v>
      </c>
      <c r="W61" s="34">
        <f>+IF(H61=0,"",'Ark1'!W3311)</f>
        <v>1.3888888888888891</v>
      </c>
      <c r="X61" s="34">
        <f>+IF(H61=0,"",'Ark1'!X3311)</f>
        <v>40.277777777777779</v>
      </c>
      <c r="Y61" s="34">
        <f>+IF(H61=0,"",'Ark1'!Y3311)</f>
        <v>16.666666666666671</v>
      </c>
      <c r="Z61" s="34">
        <f>+IF(H61=0,"",'Ark1'!Z3311)</f>
        <v>7.6183010443581907</v>
      </c>
      <c r="AA61" s="34">
        <f>+IF(H61=0,"",'Ark1'!Z3311)</f>
        <v>7.6183010443581907</v>
      </c>
      <c r="AB61" s="27">
        <f>+IF(H61=0,"",'Ark1'!AC3311)</f>
        <v>5.6690654673476413</v>
      </c>
      <c r="AC61" s="34">
        <f>+IF(H61=0,"",'Ark1'!AE3311)</f>
        <v>20.120989332023548</v>
      </c>
      <c r="AD61" s="34">
        <f t="shared" si="15"/>
        <v>0.13676176176176175</v>
      </c>
      <c r="AE61" s="29">
        <f t="shared" si="16"/>
        <v>9.7222222222222224E-2</v>
      </c>
      <c r="AF61" s="552"/>
      <c r="AG61" s="236"/>
      <c r="AI61" s="29"/>
      <c r="AJ61" s="27"/>
      <c r="AK61" s="217"/>
      <c r="AL61" s="549"/>
      <c r="AM61" s="27"/>
      <c r="AN61" s="27"/>
      <c r="AO61" s="34"/>
      <c r="AP61" s="34"/>
      <c r="AQ61" s="34"/>
    </row>
    <row r="62" spans="1:72" ht="15.6">
      <c r="A62" s="548"/>
      <c r="B62" s="236">
        <f>+'Ark1'!C3312</f>
        <v>2024</v>
      </c>
      <c r="C62" s="549">
        <f>+'Ark1'!J3312</f>
        <v>111</v>
      </c>
      <c r="D62" s="242" t="str">
        <f>VLOOKUP(C62,RNR!$A$1:$B$26,2)</f>
        <v>Forus</v>
      </c>
      <c r="E62" s="549">
        <f>+'Ark1'!D3312</f>
        <v>4</v>
      </c>
      <c r="F62" s="549" t="str">
        <f t="shared" si="14"/>
        <v>Apr</v>
      </c>
      <c r="G62" s="549">
        <f>+'Ark1'!Q3312</f>
        <v>1</v>
      </c>
      <c r="H62" s="547">
        <f>+'Ark1'!R3312</f>
        <v>3</v>
      </c>
      <c r="I62" s="29">
        <f>+IF(H62=0,"",'Ark1'!AG3312)</f>
        <v>0.14101812707696798</v>
      </c>
      <c r="J62" s="29">
        <f>+IF(H62=0,"",'Ark1'!AH3312)</f>
        <v>0</v>
      </c>
      <c r="K62" s="214"/>
      <c r="L62" s="29">
        <f>+IF(H62=0,"",'Ark1'!U3312)</f>
        <v>15.8</v>
      </c>
      <c r="M62" s="548"/>
      <c r="N62" s="239">
        <f>+IF(I62=0,"",'Ark1'!AI3312)</f>
        <v>3</v>
      </c>
      <c r="O62" s="96"/>
      <c r="P62" s="263">
        <f>+IF(N62=0,"",'Ark1'!AJ3312)</f>
        <v>98.133333333333312</v>
      </c>
      <c r="Q62" s="96"/>
      <c r="R62" s="263">
        <f>+IF(N62=0,"",'Ark1'!AK3312)</f>
        <v>16.695638907155978</v>
      </c>
      <c r="S62" s="214"/>
      <c r="T62" s="214"/>
      <c r="U62" s="214"/>
      <c r="V62" s="27">
        <f>+IF(H62=0,"",'Ark1'!T3312)</f>
        <v>5</v>
      </c>
      <c r="W62" s="34">
        <f>+IF(H62=0,"",'Ark1'!W3312)</f>
        <v>0</v>
      </c>
      <c r="X62" s="34">
        <f>+IF(H62=0,"",'Ark1'!X3312)</f>
        <v>66.666666666666686</v>
      </c>
      <c r="Y62" s="34">
        <f>+IF(H62=0,"",'Ark1'!Y3312)</f>
        <v>0</v>
      </c>
      <c r="Z62" s="34">
        <f>+IF(H62=0,"",'Ark1'!Z3312)</f>
        <v>1.2192894105447978</v>
      </c>
      <c r="AA62" s="34">
        <f>+IF(H62=0,"",'Ark1'!Z3312)</f>
        <v>1.2192894105447978</v>
      </c>
      <c r="AB62" s="27">
        <f>+IF(H62=0,"",'Ark1'!AC3312)</f>
        <v>-34.796010286219094</v>
      </c>
      <c r="AC62" s="34">
        <f>+IF(H62=0,"",'Ark1'!AE3312)</f>
        <v>0</v>
      </c>
      <c r="AD62" s="34">
        <f t="shared" si="15"/>
        <v>0.14234234234234236</v>
      </c>
      <c r="AE62" s="29">
        <f t="shared" si="16"/>
        <v>0.33333333333333331</v>
      </c>
      <c r="AF62" s="552"/>
      <c r="AG62" s="236"/>
      <c r="AI62" s="29"/>
      <c r="AJ62" s="27"/>
      <c r="AK62" s="549"/>
      <c r="AL62" s="549"/>
      <c r="AM62" s="27"/>
      <c r="AN62" s="27"/>
      <c r="AO62" s="34"/>
      <c r="AP62" s="34"/>
      <c r="AQ62" s="34"/>
    </row>
    <row r="63" spans="1:72" ht="15.6">
      <c r="A63" s="548"/>
      <c r="B63" s="236">
        <f>+'Ark1'!C3313</f>
        <v>2024</v>
      </c>
      <c r="C63" s="549">
        <f>+'Ark1'!J3313</f>
        <v>111</v>
      </c>
      <c r="D63" s="242" t="str">
        <f>VLOOKUP(C63,RNR!$A$1:$B$26,2)</f>
        <v>Forus</v>
      </c>
      <c r="E63" s="549">
        <f>+'Ark1'!D3313</f>
        <v>5</v>
      </c>
      <c r="F63" s="549" t="str">
        <f t="shared" si="14"/>
        <v>Mai</v>
      </c>
      <c r="G63" s="549">
        <f>+'Ark1'!Q3313</f>
        <v>0</v>
      </c>
      <c r="H63" s="547">
        <f>+'Ark1'!R3313</f>
        <v>0</v>
      </c>
      <c r="I63" s="29" t="str">
        <f>+IF(H63=0,"",'Ark1'!AG3313)</f>
        <v/>
      </c>
      <c r="J63" s="29" t="str">
        <f>+IF(H63=0,"",'Ark1'!AH3313)</f>
        <v/>
      </c>
      <c r="K63" s="214"/>
      <c r="L63" s="29" t="str">
        <f>+IF(H63=0,"",'Ark1'!U3313)</f>
        <v/>
      </c>
      <c r="M63" s="548"/>
      <c r="N63" s="239">
        <f>+IF(I63=0,"",'Ark1'!AI3313)</f>
        <v>0</v>
      </c>
      <c r="O63" s="96"/>
      <c r="P63" s="263" t="str">
        <f>+IF(N63=0,"",'Ark1'!AJ3313)</f>
        <v/>
      </c>
      <c r="Q63" s="96"/>
      <c r="R63" s="263" t="str">
        <f>+IF(N63=0,"",'Ark1'!AK3313)</f>
        <v/>
      </c>
      <c r="S63" s="214"/>
      <c r="T63" s="214"/>
      <c r="U63" s="214"/>
      <c r="V63" s="27" t="str">
        <f>+IF(H63=0,"",'Ark1'!T3313)</f>
        <v/>
      </c>
      <c r="W63" s="34" t="str">
        <f>+IF(H63=0,"",'Ark1'!W3313)</f>
        <v/>
      </c>
      <c r="X63" s="34" t="str">
        <f>+IF(H63=0,"",'Ark1'!X3313)</f>
        <v/>
      </c>
      <c r="Y63" s="34" t="str">
        <f>+IF(H63=0,"",'Ark1'!Y3313)</f>
        <v/>
      </c>
      <c r="Z63" s="34" t="str">
        <f>+IF(H63=0,"",'Ark1'!Z3313)</f>
        <v/>
      </c>
      <c r="AA63" s="34" t="str">
        <f>+IF(H63=0,"",'Ark1'!Z3313)</f>
        <v/>
      </c>
      <c r="AB63" s="27" t="str">
        <f>+IF(H63=0,"",'Ark1'!AC3313)</f>
        <v/>
      </c>
      <c r="AC63" s="34" t="str">
        <f>+IF(H63=0,"",'Ark1'!AE3313)</f>
        <v/>
      </c>
      <c r="AD63" s="34" t="str">
        <f t="shared" si="15"/>
        <v/>
      </c>
      <c r="AE63" s="29" t="str">
        <f t="shared" si="16"/>
        <v/>
      </c>
      <c r="AF63" s="552"/>
      <c r="AG63" s="237"/>
      <c r="AI63" s="29"/>
      <c r="AJ63" s="27"/>
      <c r="AK63" s="549"/>
      <c r="AL63" s="549"/>
      <c r="AM63" s="27"/>
      <c r="AN63" s="27"/>
      <c r="AO63" s="34"/>
      <c r="AP63" s="34"/>
      <c r="AQ63" s="34"/>
    </row>
    <row r="64" spans="1:72" ht="16.5" customHeight="1">
      <c r="A64" s="548"/>
      <c r="B64" s="236">
        <f>+'Ark1'!C3314</f>
        <v>2024</v>
      </c>
      <c r="C64" s="549">
        <f>+'Ark1'!J3314</f>
        <v>111</v>
      </c>
      <c r="D64" s="242" t="str">
        <f>VLOOKUP(C64,RNR!$A$1:$B$26,2)</f>
        <v>Forus</v>
      </c>
      <c r="E64" s="549">
        <f>+'Ark1'!D3314</f>
        <v>6</v>
      </c>
      <c r="F64" s="549" t="str">
        <f t="shared" si="14"/>
        <v>Jun</v>
      </c>
      <c r="G64" s="549">
        <f>+'Ark1'!Q3314</f>
        <v>0</v>
      </c>
      <c r="H64" s="547">
        <f>+'Ark1'!R3314</f>
        <v>0</v>
      </c>
      <c r="I64" s="29" t="str">
        <f>+IF(H64=0,"",'Ark1'!AG3314)</f>
        <v/>
      </c>
      <c r="J64" s="29" t="str">
        <f>+IF(H64=0,"",'Ark1'!AH3314)</f>
        <v/>
      </c>
      <c r="K64" s="214"/>
      <c r="L64" s="29" t="str">
        <f>+IF(H64=0,"",'Ark1'!U3314)</f>
        <v/>
      </c>
      <c r="M64" s="548"/>
      <c r="N64" s="239">
        <f>+IF(I64=0,"",'Ark1'!AI3314)</f>
        <v>0</v>
      </c>
      <c r="O64" s="96"/>
      <c r="P64" s="263" t="str">
        <f>+IF(N64=0,"",'Ark1'!AJ3314)</f>
        <v/>
      </c>
      <c r="Q64" s="96"/>
      <c r="R64" s="263" t="str">
        <f>+IF(N64=0,"",'Ark1'!AK3314)</f>
        <v/>
      </c>
      <c r="S64" s="214"/>
      <c r="T64" s="214"/>
      <c r="U64" s="214"/>
      <c r="V64" s="27" t="str">
        <f>+IF(H64=0,"",'Ark1'!T3314)</f>
        <v/>
      </c>
      <c r="W64" s="34" t="str">
        <f>+IF(H64=0,"",'Ark1'!W3314)</f>
        <v/>
      </c>
      <c r="X64" s="34" t="str">
        <f>+IF(H64=0,"",'Ark1'!X3314)</f>
        <v/>
      </c>
      <c r="Y64" s="34" t="str">
        <f>+IF(H64=0,"",'Ark1'!Y3314)</f>
        <v/>
      </c>
      <c r="Z64" s="34" t="str">
        <f>+IF(H64=0,"",'Ark1'!Z3314)</f>
        <v/>
      </c>
      <c r="AA64" s="34" t="str">
        <f>+IF(H64=0,"",'Ark1'!Z3314)</f>
        <v/>
      </c>
      <c r="AB64" s="27" t="str">
        <f>+IF(H64=0,"",'Ark1'!AC3314)</f>
        <v/>
      </c>
      <c r="AC64" s="34" t="str">
        <f>+IF(H64=0,"",'Ark1'!AE3314)</f>
        <v/>
      </c>
      <c r="AD64" s="34" t="str">
        <f t="shared" si="15"/>
        <v/>
      </c>
      <c r="AE64" s="29" t="str">
        <f t="shared" si="16"/>
        <v/>
      </c>
      <c r="AF64" s="552"/>
      <c r="AG64" s="236"/>
      <c r="AI64" s="29"/>
      <c r="AJ64" s="27"/>
      <c r="AK64" s="549"/>
      <c r="AL64" s="549"/>
      <c r="AM64" s="238"/>
      <c r="AN64" s="238"/>
      <c r="AO64" s="34"/>
      <c r="AP64" s="34"/>
      <c r="AQ64" s="34"/>
    </row>
    <row r="65" spans="1:60" ht="15.6">
      <c r="A65" s="548"/>
      <c r="B65" s="236">
        <f>+'Ark1'!C3315</f>
        <v>2024</v>
      </c>
      <c r="C65" s="549">
        <f>+'Ark1'!J3315</f>
        <v>111</v>
      </c>
      <c r="D65" s="242" t="str">
        <f>VLOOKUP(C65,RNR!$A$1:$B$26,2)</f>
        <v>Forus</v>
      </c>
      <c r="E65" s="549">
        <f>+'Ark1'!D3315</f>
        <v>7</v>
      </c>
      <c r="F65" s="549" t="str">
        <f t="shared" si="14"/>
        <v>Jul</v>
      </c>
      <c r="G65" s="549">
        <f>+'Ark1'!Q3315</f>
        <v>2</v>
      </c>
      <c r="H65" s="547">
        <f>+'Ark1'!R3315</f>
        <v>15</v>
      </c>
      <c r="I65" s="29">
        <f>+IF(H65=0,"",'Ark1'!AG3315)</f>
        <v>3.2393902840223694</v>
      </c>
      <c r="J65" s="29">
        <f>+IF(H65=0,"",'Ark1'!AH3315)</f>
        <v>0</v>
      </c>
      <c r="K65" s="214"/>
      <c r="L65" s="29">
        <f>+IF(H65=0,"",'Ark1'!U3315)</f>
        <v>19.693333333333328</v>
      </c>
      <c r="M65" s="548"/>
      <c r="N65" s="239">
        <f>+IF(I65=0,"",'Ark1'!AI3315)</f>
        <v>15</v>
      </c>
      <c r="O65" s="96"/>
      <c r="P65" s="263">
        <f>+IF(N65=0,"",'Ark1'!AJ3315)</f>
        <v>104.22666666666665</v>
      </c>
      <c r="Q65" s="96"/>
      <c r="R65" s="263">
        <f>+IF(N65=0,"",'Ark1'!AK3315)</f>
        <v>16.564536844843023</v>
      </c>
      <c r="S65" s="214"/>
      <c r="T65" s="214"/>
      <c r="U65" s="214"/>
      <c r="V65" s="27">
        <f>+IF(H65=0,"",'Ark1'!T3315)</f>
        <v>5.3333333333333321</v>
      </c>
      <c r="W65" s="34">
        <f>+IF(H65=0,"",'Ark1'!W3315)</f>
        <v>0</v>
      </c>
      <c r="X65" s="34">
        <f>+IF(H65=0,"",'Ark1'!X3315)</f>
        <v>73.333333333333314</v>
      </c>
      <c r="Y65" s="34">
        <f>+IF(H65=0,"",'Ark1'!Y3315)</f>
        <v>20</v>
      </c>
      <c r="Z65" s="34">
        <f>+IF(H65=0,"",'Ark1'!Z3315)</f>
        <v>8.1199726326851369</v>
      </c>
      <c r="AA65" s="34">
        <f>+IF(H65=0,"",'Ark1'!Z3315)</f>
        <v>8.1199726326851369</v>
      </c>
      <c r="AB65" s="27">
        <f>+IF(H65=0,"",'Ark1'!AC3315)</f>
        <v>11.74403195021579</v>
      </c>
      <c r="AC65" s="34">
        <f>+IF(H65=0,"",'Ark1'!AE3315)</f>
        <v>30.196922083938944</v>
      </c>
      <c r="AD65" s="34">
        <f t="shared" si="15"/>
        <v>0.17741741741741737</v>
      </c>
      <c r="AE65" s="29">
        <f t="shared" si="16"/>
        <v>0.13333333333333333</v>
      </c>
      <c r="AF65" s="552"/>
      <c r="AG65" s="216"/>
      <c r="AI65" s="29"/>
      <c r="AJ65" s="27"/>
      <c r="AK65" s="216"/>
      <c r="AL65" s="549"/>
      <c r="AP65" s="549"/>
    </row>
    <row r="66" spans="1:60" ht="15.6">
      <c r="A66" s="548"/>
      <c r="B66" s="236">
        <f>+'Ark1'!C3316</f>
        <v>2024</v>
      </c>
      <c r="C66" s="549">
        <f>+'Ark1'!J3316</f>
        <v>111</v>
      </c>
      <c r="D66" s="242" t="str">
        <f>VLOOKUP(C66,RNR!$A$1:$B$26,2)</f>
        <v>Forus</v>
      </c>
      <c r="E66" s="549">
        <f>+'Ark1'!D3316</f>
        <v>8</v>
      </c>
      <c r="F66" s="549" t="str">
        <f t="shared" si="14"/>
        <v>Aug</v>
      </c>
      <c r="G66" s="549">
        <f>+'Ark1'!Q3316</f>
        <v>0</v>
      </c>
      <c r="H66" s="547">
        <f>+'Ark1'!R3316</f>
        <v>0</v>
      </c>
      <c r="I66" s="29" t="str">
        <f>+IF(H66=0,"",'Ark1'!AG3316)</f>
        <v/>
      </c>
      <c r="J66" s="29" t="str">
        <f>+IF(H66=0,"",'Ark1'!AH3316)</f>
        <v/>
      </c>
      <c r="K66" s="214"/>
      <c r="L66" s="29" t="str">
        <f>+IF(H66=0,"",'Ark1'!U3316)</f>
        <v/>
      </c>
      <c r="M66" s="548"/>
      <c r="N66" s="239">
        <f>+IF(I66=0,"",'Ark1'!AI3316)</f>
        <v>0</v>
      </c>
      <c r="O66" s="96"/>
      <c r="P66" s="263" t="str">
        <f>+IF(N66=0,"",'Ark1'!AJ3316)</f>
        <v/>
      </c>
      <c r="Q66" s="96"/>
      <c r="R66" s="263" t="str">
        <f>+IF(N66=0,"",'Ark1'!AK3316)</f>
        <v/>
      </c>
      <c r="S66" s="214"/>
      <c r="T66" s="214"/>
      <c r="U66" s="214"/>
      <c r="V66" s="27" t="str">
        <f>+IF(H66=0,"",'Ark1'!T3316)</f>
        <v/>
      </c>
      <c r="W66" s="34" t="str">
        <f>+IF(H66=0,"",'Ark1'!W3316)</f>
        <v/>
      </c>
      <c r="X66" s="34" t="str">
        <f>+IF(H66=0,"",'Ark1'!X3316)</f>
        <v/>
      </c>
      <c r="Y66" s="34" t="str">
        <f>+IF(H66=0,"",'Ark1'!Y3316)</f>
        <v/>
      </c>
      <c r="Z66" s="34" t="str">
        <f>+IF(H66=0,"",'Ark1'!Z3316)</f>
        <v/>
      </c>
      <c r="AA66" s="34" t="str">
        <f>+IF(H66=0,"",'Ark1'!Z3316)</f>
        <v/>
      </c>
      <c r="AB66" s="27" t="str">
        <f>+IF(H66=0,"",'Ark1'!AC3316)</f>
        <v/>
      </c>
      <c r="AC66" s="34" t="str">
        <f>+IF(H66=0,"",'Ark1'!AE3316)</f>
        <v/>
      </c>
      <c r="AD66" s="34" t="str">
        <f t="shared" si="15"/>
        <v/>
      </c>
      <c r="AE66" s="29" t="str">
        <f t="shared" si="16"/>
        <v/>
      </c>
      <c r="AF66" s="552"/>
      <c r="AG66" s="216"/>
      <c r="AI66" s="29"/>
      <c r="AJ66" s="27"/>
      <c r="AK66" s="239"/>
      <c r="AL66" s="549"/>
      <c r="AM66" s="27"/>
      <c r="AN66" s="217"/>
      <c r="AP66" s="549"/>
    </row>
    <row r="67" spans="1:60" ht="15.6">
      <c r="A67" s="548"/>
      <c r="B67" s="236">
        <f>+'Ark1'!C3317</f>
        <v>2024</v>
      </c>
      <c r="C67" s="549">
        <f>+'Ark1'!J3317</f>
        <v>111</v>
      </c>
      <c r="D67" s="242" t="str">
        <f>VLOOKUP(C67,RNR!$A$1:$B$26,2)</f>
        <v>Forus</v>
      </c>
      <c r="E67" s="549">
        <f>+'Ark1'!D3317</f>
        <v>9</v>
      </c>
      <c r="F67" s="549" t="str">
        <f t="shared" si="14"/>
        <v>Sep</v>
      </c>
      <c r="G67" s="549">
        <f>+'Ark1'!Q3317</f>
        <v>0</v>
      </c>
      <c r="H67" s="547">
        <f>+'Ark1'!R3317</f>
        <v>0</v>
      </c>
      <c r="I67" s="29" t="str">
        <f>+IF(H67=0,"",'Ark1'!AG3317)</f>
        <v/>
      </c>
      <c r="J67" s="29" t="str">
        <f>+IF(H67=0,"",'Ark1'!AH3317)</f>
        <v/>
      </c>
      <c r="K67" s="214"/>
      <c r="L67" s="29" t="str">
        <f>+IF(H67=0,"",'Ark1'!U3317)</f>
        <v/>
      </c>
      <c r="M67" s="548"/>
      <c r="N67" s="239">
        <f>+IF(I67=0,"",'Ark1'!AI3317)</f>
        <v>0</v>
      </c>
      <c r="O67" s="96"/>
      <c r="P67" s="263" t="str">
        <f>+IF(N67=0,"",'Ark1'!AJ3317)</f>
        <v/>
      </c>
      <c r="Q67" s="96"/>
      <c r="R67" s="263" t="str">
        <f>+IF(N67=0,"",'Ark1'!AK3317)</f>
        <v/>
      </c>
      <c r="S67" s="214"/>
      <c r="T67" s="214"/>
      <c r="U67" s="214"/>
      <c r="V67" s="27" t="str">
        <f>+IF(H67=0,"",'Ark1'!T3317)</f>
        <v/>
      </c>
      <c r="W67" s="34" t="str">
        <f>+IF(H67=0,"",'Ark1'!W3317)</f>
        <v/>
      </c>
      <c r="X67" s="34" t="str">
        <f>+IF(H67=0,"",'Ark1'!X3317)</f>
        <v/>
      </c>
      <c r="Y67" s="34" t="str">
        <f>+IF(H67=0,"",'Ark1'!Y3317)</f>
        <v/>
      </c>
      <c r="Z67" s="34" t="str">
        <f>+IF(H67=0,"",'Ark1'!Z3317)</f>
        <v/>
      </c>
      <c r="AA67" s="34" t="str">
        <f>+IF(H67=0,"",'Ark1'!Z3317)</f>
        <v/>
      </c>
      <c r="AB67" s="27" t="str">
        <f>+IF(H67=0,"",'Ark1'!AC3317)</f>
        <v/>
      </c>
      <c r="AC67" s="34" t="str">
        <f>+IF(H67=0,"",'Ark1'!AE3317)</f>
        <v/>
      </c>
      <c r="AD67" s="34" t="str">
        <f t="shared" si="15"/>
        <v/>
      </c>
      <c r="AE67" s="29" t="str">
        <f t="shared" si="16"/>
        <v/>
      </c>
      <c r="AF67" s="552"/>
      <c r="AG67" s="216"/>
      <c r="AI67" s="29"/>
      <c r="AJ67" s="27"/>
      <c r="AK67" s="239"/>
      <c r="AL67" s="549"/>
      <c r="AP67" s="549"/>
    </row>
    <row r="68" spans="1:60" ht="15.6">
      <c r="A68" s="548"/>
      <c r="B68" s="236">
        <f>+'Ark1'!C3318</f>
        <v>2024</v>
      </c>
      <c r="C68" s="549">
        <f>+'Ark1'!J3318</f>
        <v>111</v>
      </c>
      <c r="D68" s="242" t="str">
        <f>VLOOKUP(C68,RNR!$A$1:$B$26,2)</f>
        <v>Forus</v>
      </c>
      <c r="E68" s="549">
        <f>+'Ark1'!D3318</f>
        <v>10</v>
      </c>
      <c r="F68" s="549" t="str">
        <f t="shared" si="14"/>
        <v>Okt</v>
      </c>
      <c r="G68" s="549">
        <f>+'Ark1'!Q3318</f>
        <v>5</v>
      </c>
      <c r="H68" s="547">
        <f>+'Ark1'!R3318</f>
        <v>35</v>
      </c>
      <c r="I68" s="29">
        <f>+IF(H68=0,"",'Ark1'!AG3318)</f>
        <v>0.70578706118416612</v>
      </c>
      <c r="J68" s="29">
        <f>+IF(H68=0,"",'Ark1'!AH3318)</f>
        <v>0</v>
      </c>
      <c r="K68" s="214"/>
      <c r="L68" s="29">
        <f>+IF(H68=0,"",'Ark1'!U3318)</f>
        <v>16.431428571428576</v>
      </c>
      <c r="M68" s="548"/>
      <c r="N68" s="239">
        <f>+IF(I68=0,"",'Ark1'!AI3318)</f>
        <v>35</v>
      </c>
      <c r="O68" s="96"/>
      <c r="P68" s="263">
        <f>+IF(N68=0,"",'Ark1'!AJ3318)</f>
        <v>96.948571428571441</v>
      </c>
      <c r="Q68" s="96"/>
      <c r="R68" s="263">
        <f>+IF(N68=0,"",'Ark1'!AK3318)</f>
        <v>17.336916992595452</v>
      </c>
      <c r="S68" s="214"/>
      <c r="T68" s="214"/>
      <c r="U68" s="214"/>
      <c r="V68" s="27">
        <f>+IF(H68=0,"",'Ark1'!T3318)</f>
        <v>4.2</v>
      </c>
      <c r="W68" s="34">
        <f>+IF(H68=0,"",'Ark1'!W3318)</f>
        <v>2.8571428571428577</v>
      </c>
      <c r="X68" s="34">
        <f>+IF(H68=0,"",'Ark1'!X3318)</f>
        <v>62.857142857142847</v>
      </c>
      <c r="Y68" s="34">
        <f>+IF(H68=0,"",'Ark1'!Y3318)</f>
        <v>11.428571428571431</v>
      </c>
      <c r="Z68" s="34">
        <f>+IF(H68=0,"",'Ark1'!Z3318)</f>
        <v>6.0925608703716412</v>
      </c>
      <c r="AA68" s="34">
        <f>+IF(H68=0,"",'Ark1'!Z3318)</f>
        <v>6.0925608703716412</v>
      </c>
      <c r="AB68" s="27">
        <f>+IF(H68=0,"",'Ark1'!AC3318)</f>
        <v>63.255267582951717</v>
      </c>
      <c r="AC68" s="34">
        <f>+IF(H68=0,"",'Ark1'!AE3318)</f>
        <v>84.635550077203177</v>
      </c>
      <c r="AD68" s="34">
        <f t="shared" si="15"/>
        <v>0.14803088803088807</v>
      </c>
      <c r="AE68" s="29">
        <f t="shared" si="16"/>
        <v>0.14285714285714285</v>
      </c>
      <c r="AF68" s="552"/>
      <c r="AG68" s="216"/>
      <c r="AI68" s="29"/>
      <c r="AJ68" s="27"/>
      <c r="AK68" s="239"/>
      <c r="AL68" s="549"/>
      <c r="AP68" s="549"/>
    </row>
    <row r="69" spans="1:60" ht="15.6">
      <c r="A69" s="548"/>
      <c r="B69" s="236">
        <f>+'Ark1'!C3319</f>
        <v>2024</v>
      </c>
      <c r="C69" s="549">
        <f>+'Ark1'!J3319</f>
        <v>111</v>
      </c>
      <c r="D69" s="242" t="str">
        <f>VLOOKUP(C69,RNR!$A$1:$B$26,2)</f>
        <v>Forus</v>
      </c>
      <c r="E69" s="549">
        <f>+'Ark1'!D3319</f>
        <v>11</v>
      </c>
      <c r="F69" s="549" t="str">
        <f t="shared" si="14"/>
        <v>Nov</v>
      </c>
      <c r="G69" s="549">
        <f>+'Ark1'!Q3319</f>
        <v>5</v>
      </c>
      <c r="H69" s="547">
        <f>+'Ark1'!R3319</f>
        <v>20</v>
      </c>
      <c r="I69" s="29">
        <f>+IF(H69=0,"",'Ark1'!AG3319)</f>
        <v>0.75973179198900398</v>
      </c>
      <c r="J69" s="29">
        <f>+IF(H69=0,"",'Ark1'!AH3319)</f>
        <v>0</v>
      </c>
      <c r="K69" s="214"/>
      <c r="L69" s="29">
        <f>+IF(H69=0,"",'Ark1'!U3319)</f>
        <v>17.245000000000005</v>
      </c>
      <c r="M69" s="548"/>
      <c r="N69" s="239">
        <f>+IF(I69=0,"",'Ark1'!AI3319)</f>
        <v>20</v>
      </c>
      <c r="O69" s="96"/>
      <c r="P69" s="263">
        <f>+IF(N69=0,"",'Ark1'!AJ3319)</f>
        <v>98.5</v>
      </c>
      <c r="Q69" s="96"/>
      <c r="R69" s="263">
        <f>+IF(N69=0,"",'Ark1'!AK3319)</f>
        <v>17.158083610437554</v>
      </c>
      <c r="S69" s="214"/>
      <c r="T69" s="214"/>
      <c r="U69" s="214"/>
      <c r="V69" s="27">
        <f>+IF(H69=0,"",'Ark1'!T3319)</f>
        <v>4.8499999999999996</v>
      </c>
      <c r="W69" s="34">
        <f>+IF(H69=0,"",'Ark1'!W3319)</f>
        <v>0</v>
      </c>
      <c r="X69" s="34">
        <f>+IF(H69=0,"",'Ark1'!X3319)</f>
        <v>55</v>
      </c>
      <c r="Y69" s="34">
        <f>+IF(H69=0,"",'Ark1'!Y3319)</f>
        <v>15</v>
      </c>
      <c r="Z69" s="34">
        <f>+IF(H69=0,"",'Ark1'!Z3319)</f>
        <v>6.3350986574796098</v>
      </c>
      <c r="AA69" s="34">
        <f>+IF(H69=0,"",'Ark1'!Z3319)</f>
        <v>6.3350986574796098</v>
      </c>
      <c r="AB69" s="27">
        <f>+IF(H69=0,"",'Ark1'!AC3319)</f>
        <v>56.499157552916706</v>
      </c>
      <c r="AC69" s="34">
        <f>+IF(H69=0,"",'Ark1'!AE3319)</f>
        <v>60.510981230416242</v>
      </c>
      <c r="AD69" s="34">
        <f t="shared" si="15"/>
        <v>0.15536036036036041</v>
      </c>
      <c r="AE69" s="29">
        <f t="shared" si="16"/>
        <v>0.25</v>
      </c>
      <c r="AF69" s="552"/>
      <c r="AG69" s="216"/>
      <c r="AI69" s="29"/>
      <c r="AJ69" s="27"/>
      <c r="AK69" s="239"/>
      <c r="AL69" s="549"/>
      <c r="AP69" s="549"/>
    </row>
    <row r="70" spans="1:60" ht="15.6">
      <c r="A70" s="548"/>
      <c r="B70" s="236">
        <f>+'Ark1'!C3320</f>
        <v>2024</v>
      </c>
      <c r="C70" s="549">
        <f>+'Ark1'!J3320</f>
        <v>111</v>
      </c>
      <c r="D70" s="242" t="str">
        <f>VLOOKUP(C70,RNR!$A$1:$B$26,2)</f>
        <v>Forus</v>
      </c>
      <c r="E70" s="549">
        <f>+'Ark1'!D3320</f>
        <v>12</v>
      </c>
      <c r="F70" s="549" t="str">
        <f t="shared" si="14"/>
        <v>Des</v>
      </c>
      <c r="G70" s="549">
        <f>+'Ark1'!Q3320</f>
        <v>2</v>
      </c>
      <c r="H70" s="547">
        <f>+'Ark1'!R3320</f>
        <v>19</v>
      </c>
      <c r="I70" s="29">
        <f>+IF(H70=0,"",'Ark1'!AG3320)</f>
        <v>3.639308855291576</v>
      </c>
      <c r="J70" s="29">
        <f>+IF(H70=0,"",'Ark1'!AH3320)</f>
        <v>0</v>
      </c>
      <c r="K70" s="214"/>
      <c r="L70" s="29">
        <f>+IF(H70=0,"",'Ark1'!U3320)</f>
        <v>15.963157894736844</v>
      </c>
      <c r="M70" s="548"/>
      <c r="N70" s="239">
        <f>+IF(I70=0,"",'Ark1'!AI3320)</f>
        <v>19</v>
      </c>
      <c r="O70" s="96"/>
      <c r="P70" s="263">
        <f>+IF(N70=0,"",'Ark1'!AJ3320)</f>
        <v>103.22105263157898</v>
      </c>
      <c r="Q70" s="96"/>
      <c r="R70" s="263">
        <f>+IF(N70=0,"",'Ark1'!AK3320)</f>
        <v>14.300761610731064</v>
      </c>
      <c r="S70" s="214"/>
      <c r="T70" s="214"/>
      <c r="U70" s="214"/>
      <c r="V70" s="27">
        <f>+IF(H70=0,"",'Ark1'!T3320)</f>
        <v>4.3157894736842097</v>
      </c>
      <c r="W70" s="34">
        <f>+IF(H70=0,"",'Ark1'!W3320)</f>
        <v>0</v>
      </c>
      <c r="X70" s="34">
        <f>+IF(H70=0,"",'Ark1'!X3320)</f>
        <v>42.105263157894754</v>
      </c>
      <c r="Y70" s="34">
        <f>+IF(H70=0,"",'Ark1'!Y3320)</f>
        <v>5.2631578947368443</v>
      </c>
      <c r="Z70" s="34">
        <f>+IF(H70=0,"",'Ark1'!Z3320)</f>
        <v>4.2527032302457952</v>
      </c>
      <c r="AA70" s="34">
        <f>+IF(H70=0,"",'Ark1'!Z3320)</f>
        <v>4.2527032302457952</v>
      </c>
      <c r="AB70" s="27">
        <f>+IF(H70=0,"",'Ark1'!AC3320)</f>
        <v>59.430048751112984</v>
      </c>
      <c r="AC70" s="34">
        <f>+IF(H70=0,"",'Ark1'!AE3320)</f>
        <v>90.439054012442526</v>
      </c>
      <c r="AD70" s="34">
        <f t="shared" si="15"/>
        <v>0.1438122332859175</v>
      </c>
      <c r="AE70" s="29">
        <f t="shared" si="16"/>
        <v>0.10526315789473684</v>
      </c>
      <c r="AF70" s="552"/>
      <c r="AG70" s="216"/>
      <c r="AI70" s="29"/>
      <c r="AJ70" s="27"/>
      <c r="AK70" s="239"/>
      <c r="AL70" s="549"/>
      <c r="AP70" s="549"/>
    </row>
    <row r="71" spans="1:60" ht="15" customHeight="1">
      <c r="A71" s="548"/>
      <c r="B71" s="548"/>
      <c r="C71" s="548"/>
      <c r="D71" s="548"/>
      <c r="E71" s="548"/>
      <c r="F71" s="548"/>
      <c r="G71" s="548"/>
      <c r="H71" s="324"/>
      <c r="I71" s="214"/>
      <c r="J71" s="214"/>
      <c r="K71" s="214"/>
      <c r="L71" s="548"/>
      <c r="M71" s="548"/>
      <c r="N71" s="214"/>
      <c r="O71" s="96"/>
      <c r="P71" s="214"/>
      <c r="Q71" s="96"/>
      <c r="R71" s="214"/>
      <c r="S71" s="214"/>
      <c r="T71" s="214"/>
      <c r="U71" s="214"/>
      <c r="V71" s="548"/>
      <c r="W71" s="215"/>
      <c r="X71" s="215"/>
      <c r="Y71" s="215"/>
      <c r="Z71" s="215"/>
      <c r="AA71" s="215"/>
      <c r="AB71" s="548"/>
      <c r="AC71" s="215"/>
      <c r="AD71" s="215"/>
      <c r="AE71" s="214"/>
      <c r="AF71" s="552"/>
      <c r="AG71" s="216"/>
      <c r="AI71" s="29"/>
      <c r="AJ71" s="27"/>
      <c r="AK71" s="217"/>
      <c r="AL71" s="549"/>
      <c r="AP71" s="549"/>
      <c r="BH71" s="228"/>
    </row>
    <row r="72" spans="1:60" ht="15" customHeight="1">
      <c r="A72" s="548"/>
      <c r="B72" s="548"/>
      <c r="C72" s="230" t="str">
        <f>+D74</f>
        <v>Sandeid</v>
      </c>
      <c r="D72" s="548"/>
      <c r="E72" s="270"/>
      <c r="F72" s="230"/>
      <c r="G72" s="548"/>
      <c r="H72" s="327">
        <f>SUM(H74:H85)</f>
        <v>1053</v>
      </c>
      <c r="I72" s="214"/>
      <c r="J72" s="214"/>
      <c r="K72" s="214"/>
      <c r="L72" s="263">
        <f>+Slakteri!M13</f>
        <v>12.10816714150047</v>
      </c>
      <c r="M72" s="548"/>
      <c r="N72" s="214"/>
      <c r="O72" s="96"/>
      <c r="P72" s="214"/>
      <c r="Q72" s="96"/>
      <c r="R72" s="263">
        <f>+Klasse!U13</f>
        <v>14.415805117192429</v>
      </c>
      <c r="S72" s="214"/>
      <c r="T72" s="214"/>
      <c r="U72" s="214"/>
      <c r="V72" s="548"/>
      <c r="W72" s="215"/>
      <c r="X72" s="215"/>
      <c r="Y72" s="215"/>
      <c r="Z72" s="215"/>
      <c r="AA72" s="215"/>
      <c r="AB72" s="548"/>
      <c r="AC72" s="215"/>
      <c r="AD72" s="217">
        <f>+Klasse!L13/Klasse!C13</f>
        <v>2.3416301953297127</v>
      </c>
      <c r="AE72" s="214"/>
      <c r="AF72" s="552"/>
      <c r="AG72" s="216"/>
      <c r="AI72" s="29"/>
      <c r="AJ72" s="27"/>
      <c r="AK72" s="217"/>
      <c r="AL72" s="549"/>
      <c r="AP72" s="549"/>
      <c r="BH72" s="228"/>
    </row>
    <row r="73" spans="1:60" ht="15" customHeight="1">
      <c r="A73" s="548"/>
      <c r="B73" s="548"/>
      <c r="C73" s="548"/>
      <c r="D73" s="548"/>
      <c r="E73" s="548"/>
      <c r="F73" s="548"/>
      <c r="G73" s="548"/>
      <c r="H73" s="324"/>
      <c r="I73" s="214"/>
      <c r="J73" s="214"/>
      <c r="K73" s="214"/>
      <c r="L73" s="548"/>
      <c r="M73" s="548"/>
      <c r="N73" s="214"/>
      <c r="O73" s="96"/>
      <c r="P73" s="214"/>
      <c r="Q73" s="96"/>
      <c r="R73" s="214"/>
      <c r="S73" s="214"/>
      <c r="T73" s="214"/>
      <c r="U73" s="214"/>
      <c r="V73" s="548"/>
      <c r="W73" s="215"/>
      <c r="X73" s="215"/>
      <c r="Y73" s="215"/>
      <c r="Z73" s="215"/>
      <c r="AA73" s="215"/>
      <c r="AB73" s="548"/>
      <c r="AC73" s="215"/>
      <c r="AD73" s="231"/>
      <c r="AE73" s="229"/>
      <c r="AF73" s="552"/>
      <c r="AG73" s="216"/>
      <c r="AI73" s="29"/>
      <c r="AJ73" s="27"/>
      <c r="AK73" s="217"/>
      <c r="AL73" s="549"/>
      <c r="AP73" s="549"/>
      <c r="BH73" s="228"/>
    </row>
    <row r="74" spans="1:60" ht="15" customHeight="1">
      <c r="A74" s="548"/>
      <c r="B74" s="236">
        <f>+'Ark1'!C3321</f>
        <v>2024</v>
      </c>
      <c r="C74" s="232">
        <f>+'Ark1'!J3321</f>
        <v>116</v>
      </c>
      <c r="D74" s="243" t="str">
        <f>VLOOKUP(C74,RNR!$A$1:$B$26,2)</f>
        <v>Sandeid</v>
      </c>
      <c r="E74" s="232">
        <f>+'Ark1'!D3321</f>
        <v>1</v>
      </c>
      <c r="F74" s="232" t="str">
        <f t="shared" ref="F74:F85" si="17">+F59</f>
        <v>Jan</v>
      </c>
      <c r="G74" s="232">
        <f>+'Ark1'!Q3321</f>
        <v>2</v>
      </c>
      <c r="H74" s="330">
        <f>+'Ark1'!R3321</f>
        <v>3</v>
      </c>
      <c r="I74" s="233">
        <f>+IF(H74=0,"",'Ark1'!AG3321)</f>
        <v>0.67374784598434989</v>
      </c>
      <c r="J74" s="233">
        <f>+IF(H74=0,"",'Ark1'!AH3321)</f>
        <v>0</v>
      </c>
      <c r="K74" s="214"/>
      <c r="L74" s="233">
        <f>+IF(H74=0,"",'Ark1'!U3321)</f>
        <v>31.8</v>
      </c>
      <c r="M74" s="548"/>
      <c r="N74" s="239">
        <f>+'Ark1'!AI3321</f>
        <v>0</v>
      </c>
      <c r="O74" s="96"/>
      <c r="P74" s="263" t="str">
        <f>+IF(N74=0,"",'Ark1'!AJ3321)</f>
        <v/>
      </c>
      <c r="Q74" s="96"/>
      <c r="R74" s="263" t="str">
        <f>+IF(N74=0,"",'Ark1'!AK3321)</f>
        <v/>
      </c>
      <c r="S74" s="214"/>
      <c r="T74" s="214"/>
      <c r="U74" s="214"/>
      <c r="V74" s="234">
        <f>+IF(H74=0,"",'Ark1'!T3321)</f>
        <v>6</v>
      </c>
      <c r="W74" s="235">
        <f>+IF(H74=0,"",'Ark1'!W3321)</f>
        <v>0</v>
      </c>
      <c r="X74" s="235">
        <f>+IF(H74=0,"",'Ark1'!X3321)</f>
        <v>100</v>
      </c>
      <c r="Y74" s="235">
        <f>+IF(H74=0,"",'Ark1'!Y3321)</f>
        <v>100</v>
      </c>
      <c r="Z74" s="235">
        <f>+IF(H74=0,"",'Ark1'!Z3321)</f>
        <v>1.3735598518690837</v>
      </c>
      <c r="AA74" s="235">
        <f>+IF(H74=0,"",'Ark1'!Z3321)</f>
        <v>1.3735598518690837</v>
      </c>
      <c r="AB74" s="234">
        <f>+IF(H74=0,"",'Ark1'!AC3321)</f>
        <v>-30.887920037457722</v>
      </c>
      <c r="AC74" s="235">
        <f>+IF(H74=0,"",'Ark1'!AE3321)</f>
        <v>-50.000000000000085</v>
      </c>
      <c r="AD74" s="235">
        <f t="shared" ref="AD74:AD85" si="18">+IF(H74=0,"",+L74/C74)</f>
        <v>0.27413793103448275</v>
      </c>
      <c r="AE74" s="233">
        <f t="shared" ref="AE74:AE85" si="19">+IF(H74=0,"",G74/H74)</f>
        <v>0.66666666666666663</v>
      </c>
      <c r="AF74" s="552"/>
      <c r="AG74" s="216"/>
      <c r="AI74" s="29"/>
      <c r="AJ74" s="27"/>
      <c r="AK74" s="239"/>
      <c r="AL74" s="549"/>
      <c r="AP74" s="549"/>
    </row>
    <row r="75" spans="1:60" ht="15" customHeight="1">
      <c r="A75" s="548"/>
      <c r="B75" s="236">
        <f>+'Ark1'!C3322</f>
        <v>2024</v>
      </c>
      <c r="C75" s="232">
        <f>+'Ark1'!J3322</f>
        <v>116</v>
      </c>
      <c r="D75" s="243" t="str">
        <f>VLOOKUP(C75,RNR!$A$1:$B$26,2)</f>
        <v>Sandeid</v>
      </c>
      <c r="E75" s="232">
        <f>+'Ark1'!D3322</f>
        <v>2</v>
      </c>
      <c r="F75" s="232" t="str">
        <f t="shared" si="17"/>
        <v>Feb</v>
      </c>
      <c r="G75" s="232">
        <f>+'Ark1'!Q3322</f>
        <v>2</v>
      </c>
      <c r="H75" s="330">
        <f>+'Ark1'!R3322</f>
        <v>47</v>
      </c>
      <c r="I75" s="233">
        <f>+IF(H75=0,"",'Ark1'!AG3322)</f>
        <v>2.8340468804114742</v>
      </c>
      <c r="J75" s="233">
        <f>+IF(H75=0,"",'Ark1'!AH3322)</f>
        <v>4.255319148936171</v>
      </c>
      <c r="K75" s="214"/>
      <c r="L75" s="233">
        <f>+IF(H75=0,"",'Ark1'!U3322)</f>
        <v>8.1829787234042577</v>
      </c>
      <c r="M75" s="548"/>
      <c r="N75" s="239">
        <f>+'Ark1'!AI3322</f>
        <v>0</v>
      </c>
      <c r="O75" s="96"/>
      <c r="P75" s="263" t="str">
        <f>+IF(N75=0,"",'Ark1'!AJ3322)</f>
        <v/>
      </c>
      <c r="Q75" s="96"/>
      <c r="R75" s="263" t="str">
        <f>+IF(N75=0,"",'Ark1'!AK3322)</f>
        <v/>
      </c>
      <c r="S75" s="214"/>
      <c r="T75" s="214"/>
      <c r="U75" s="214"/>
      <c r="V75" s="234">
        <f>+IF(H75=0,"",'Ark1'!T3322)</f>
        <v>4.8085106382978715</v>
      </c>
      <c r="W75" s="235">
        <f>+IF(H75=0,"",'Ark1'!W3322)</f>
        <v>0</v>
      </c>
      <c r="X75" s="235">
        <f>+IF(H75=0,"",'Ark1'!X3322)</f>
        <v>0</v>
      </c>
      <c r="Y75" s="235">
        <f>+IF(H75=0,"",'Ark1'!Y3322)</f>
        <v>0</v>
      </c>
      <c r="Z75" s="235">
        <f>+IF(H75=0,"",'Ark1'!Z3322)</f>
        <v>2.8040486799532038</v>
      </c>
      <c r="AA75" s="235">
        <f>+IF(H75=0,"",'Ark1'!Z3322)</f>
        <v>2.8040486799532038</v>
      </c>
      <c r="AB75" s="234">
        <f>+IF(H75=0,"",'Ark1'!AC3322)</f>
        <v>-16.278368043944742</v>
      </c>
      <c r="AC75" s="235">
        <f>+IF(H75=0,"",'Ark1'!AE3322)</f>
        <v>93.048713276891107</v>
      </c>
      <c r="AD75" s="235">
        <f t="shared" si="18"/>
        <v>7.0542920029347048E-2</v>
      </c>
      <c r="AE75" s="233">
        <f t="shared" si="19"/>
        <v>4.2553191489361701E-2</v>
      </c>
      <c r="AF75" s="552"/>
      <c r="AG75" s="216"/>
      <c r="AI75" s="29"/>
      <c r="AJ75" s="27"/>
      <c r="AK75" s="239"/>
      <c r="AL75" s="549"/>
      <c r="AP75" s="549"/>
    </row>
    <row r="76" spans="1:60" ht="15" customHeight="1">
      <c r="A76" s="548"/>
      <c r="B76" s="236">
        <f>+'Ark1'!C3323</f>
        <v>2024</v>
      </c>
      <c r="C76" s="232">
        <f>+'Ark1'!J3323</f>
        <v>116</v>
      </c>
      <c r="D76" s="243" t="str">
        <f>VLOOKUP(C76,RNR!$A$1:$B$26,2)</f>
        <v>Sandeid</v>
      </c>
      <c r="E76" s="232">
        <f>+'Ark1'!D3323</f>
        <v>3</v>
      </c>
      <c r="F76" s="232" t="str">
        <f t="shared" si="17"/>
        <v>Mar</v>
      </c>
      <c r="G76" s="232">
        <f>+'Ark1'!Q3323</f>
        <v>8</v>
      </c>
      <c r="H76" s="330">
        <f>+'Ark1'!R3323</f>
        <v>183</v>
      </c>
      <c r="I76" s="233">
        <f>+IF(H76=0,"",'Ark1'!AG3323)</f>
        <v>4.9561673909447679</v>
      </c>
      <c r="J76" s="233">
        <f>+IF(H76=0,"",'Ark1'!AH3323)</f>
        <v>1.6393442622950822</v>
      </c>
      <c r="K76" s="214"/>
      <c r="L76" s="233">
        <f>+IF(H76=0,"",'Ark1'!U3323)</f>
        <v>9.0054644808743145</v>
      </c>
      <c r="M76" s="548"/>
      <c r="N76" s="239">
        <f>+'Ark1'!AI3323</f>
        <v>0</v>
      </c>
      <c r="O76" s="96"/>
      <c r="P76" s="263" t="str">
        <f>+IF(N76=0,"",'Ark1'!AJ3323)</f>
        <v/>
      </c>
      <c r="Q76" s="96"/>
      <c r="R76" s="263" t="str">
        <f>+IF(N76=0,"",'Ark1'!AK3323)</f>
        <v/>
      </c>
      <c r="S76" s="214"/>
      <c r="T76" s="214"/>
      <c r="U76" s="214"/>
      <c r="V76" s="234">
        <f>+IF(H76=0,"",'Ark1'!T3323)</f>
        <v>3.8852459016393448</v>
      </c>
      <c r="W76" s="235">
        <f>+IF(H76=0,"",'Ark1'!W3323)</f>
        <v>1.0928961748633883</v>
      </c>
      <c r="X76" s="235">
        <f>+IF(H76=0,"",'Ark1'!X3323)</f>
        <v>9.8360655737704921</v>
      </c>
      <c r="Y76" s="235">
        <f>+IF(H76=0,"",'Ark1'!Y3323)</f>
        <v>6.5573770491803289</v>
      </c>
      <c r="Z76" s="235">
        <f>+IF(H76=0,"",'Ark1'!Z3323)</f>
        <v>7.2718765610180514</v>
      </c>
      <c r="AA76" s="235">
        <f>+IF(H76=0,"",'Ark1'!Z3323)</f>
        <v>7.2718765610180514</v>
      </c>
      <c r="AB76" s="234">
        <f>+IF(H76=0,"",'Ark1'!AC3323)</f>
        <v>33.301859379726366</v>
      </c>
      <c r="AC76" s="235">
        <f>+IF(H76=0,"",'Ark1'!AE3323)</f>
        <v>41.636941585921193</v>
      </c>
      <c r="AD76" s="235">
        <f t="shared" si="18"/>
        <v>7.7633314490295813E-2</v>
      </c>
      <c r="AE76" s="233">
        <f t="shared" si="19"/>
        <v>4.3715846994535519E-2</v>
      </c>
      <c r="AF76" s="552"/>
      <c r="AG76" s="216"/>
      <c r="AI76" s="29"/>
      <c r="AJ76" s="27"/>
      <c r="AK76" s="239"/>
      <c r="AL76" s="549"/>
      <c r="AP76" s="549"/>
    </row>
    <row r="77" spans="1:60" ht="15" customHeight="1">
      <c r="A77" s="548"/>
      <c r="B77" s="236">
        <f>+'Ark1'!C3324</f>
        <v>2024</v>
      </c>
      <c r="C77" s="232">
        <f>+'Ark1'!J3324</f>
        <v>116</v>
      </c>
      <c r="D77" s="243" t="str">
        <f>VLOOKUP(C77,RNR!$A$1:$B$26,2)</f>
        <v>Sandeid</v>
      </c>
      <c r="E77" s="232">
        <f>+'Ark1'!D3324</f>
        <v>4</v>
      </c>
      <c r="F77" s="232" t="str">
        <f t="shared" si="17"/>
        <v>Apr</v>
      </c>
      <c r="G77" s="232">
        <f>+'Ark1'!Q3324</f>
        <v>10</v>
      </c>
      <c r="H77" s="330">
        <f>+'Ark1'!R3324</f>
        <v>249</v>
      </c>
      <c r="I77" s="233">
        <f>+IF(H77=0,"",'Ark1'!AG3324)</f>
        <v>6.090257551461205</v>
      </c>
      <c r="J77" s="233">
        <f>+IF(H77=0,"",'Ark1'!AH3324)</f>
        <v>0</v>
      </c>
      <c r="K77" s="214"/>
      <c r="L77" s="233">
        <f>+IF(H77=0,"",'Ark1'!U3324)</f>
        <v>8.2212851405622498</v>
      </c>
      <c r="M77" s="548"/>
      <c r="N77" s="239">
        <f>+'Ark1'!AI3324</f>
        <v>249</v>
      </c>
      <c r="O77" s="96"/>
      <c r="P77" s="263">
        <f>+IF(N77=0,"",'Ark1'!AJ3324)</f>
        <v>80.533734939759057</v>
      </c>
      <c r="Q77" s="96"/>
      <c r="R77" s="263">
        <f>+IF(N77=0,"",'Ark1'!AK3324)</f>
        <v>14.650456776394227</v>
      </c>
      <c r="S77" s="214"/>
      <c r="T77" s="214"/>
      <c r="U77" s="214"/>
      <c r="V77" s="234">
        <f>+IF(H77=0,"",'Ark1'!T3324)</f>
        <v>3.2128514056224904</v>
      </c>
      <c r="W77" s="235">
        <f>+IF(H77=0,"",'Ark1'!W3324)</f>
        <v>0</v>
      </c>
      <c r="X77" s="235">
        <f>+IF(H77=0,"",'Ark1'!X3324)</f>
        <v>8.4337349397590344</v>
      </c>
      <c r="Y77" s="235">
        <f>+IF(H77=0,"",'Ark1'!Y3324)</f>
        <v>2.811244979919679</v>
      </c>
      <c r="Z77" s="235">
        <f>+IF(H77=0,"",'Ark1'!Z3324)</f>
        <v>4.7443296058194191</v>
      </c>
      <c r="AA77" s="235">
        <f>+IF(H77=0,"",'Ark1'!Z3324)</f>
        <v>4.7443296058194191</v>
      </c>
      <c r="AB77" s="234">
        <f>+IF(H77=0,"",'Ark1'!AC3324)</f>
        <v>49.199746255295821</v>
      </c>
      <c r="AC77" s="235">
        <f>+IF(H77=0,"",'Ark1'!AE3324)</f>
        <v>59.065003392010198</v>
      </c>
      <c r="AD77" s="235">
        <f t="shared" si="18"/>
        <v>7.0873147763467675E-2</v>
      </c>
      <c r="AE77" s="233">
        <f t="shared" si="19"/>
        <v>4.0160642570281124E-2</v>
      </c>
      <c r="AF77" s="552"/>
      <c r="AG77" s="216"/>
      <c r="AI77" s="29"/>
      <c r="AJ77" s="27"/>
      <c r="AK77" s="239"/>
      <c r="AL77" s="549"/>
      <c r="AP77" s="549"/>
    </row>
    <row r="78" spans="1:60" ht="15" customHeight="1">
      <c r="A78" s="548"/>
      <c r="B78" s="236">
        <f>+'Ark1'!C3325</f>
        <v>2024</v>
      </c>
      <c r="C78" s="232">
        <f>+'Ark1'!J3325</f>
        <v>116</v>
      </c>
      <c r="D78" s="243" t="str">
        <f>VLOOKUP(C78,RNR!$A$1:$B$26,2)</f>
        <v>Sandeid</v>
      </c>
      <c r="E78" s="232">
        <f>+'Ark1'!D3325</f>
        <v>5</v>
      </c>
      <c r="F78" s="232" t="str">
        <f t="shared" si="17"/>
        <v>Mai</v>
      </c>
      <c r="G78" s="232">
        <f>+'Ark1'!Q3325</f>
        <v>6</v>
      </c>
      <c r="H78" s="330">
        <f>+'Ark1'!R3325</f>
        <v>75</v>
      </c>
      <c r="I78" s="233">
        <f>+IF(H78=0,"",'Ark1'!AG3325)</f>
        <v>5.5332318954593243</v>
      </c>
      <c r="J78" s="233">
        <f>+IF(H78=0,"",'Ark1'!AH3325)</f>
        <v>1.333333333333333</v>
      </c>
      <c r="K78" s="214"/>
      <c r="L78" s="233">
        <f>+IF(H78=0,"",'Ark1'!U3325)</f>
        <v>15.66133333333334</v>
      </c>
      <c r="M78" s="548"/>
      <c r="N78" s="239">
        <f>+'Ark1'!AI3325</f>
        <v>74</v>
      </c>
      <c r="O78" s="96"/>
      <c r="P78" s="263">
        <f>+IF(N78=0,"",'Ark1'!AJ3325)</f>
        <v>94.706756756756775</v>
      </c>
      <c r="Q78" s="96"/>
      <c r="R78" s="263">
        <f>+IF(N78=0,"",'Ark1'!AK3325)</f>
        <v>17.120512579490896</v>
      </c>
      <c r="S78" s="214"/>
      <c r="T78" s="214"/>
      <c r="U78" s="214"/>
      <c r="V78" s="234">
        <f>+IF(H78=0,"",'Ark1'!T3325)</f>
        <v>4.7599999999999989</v>
      </c>
      <c r="W78" s="235">
        <f>+IF(H78=0,"",'Ark1'!W3325)</f>
        <v>5.3333333333333321</v>
      </c>
      <c r="X78" s="235">
        <f>+IF(H78=0,"",'Ark1'!X3325)</f>
        <v>42.666666666666657</v>
      </c>
      <c r="Y78" s="235">
        <f>+IF(H78=0,"",'Ark1'!Y3325)</f>
        <v>21.333333333333329</v>
      </c>
      <c r="Z78" s="235">
        <f>+IF(H78=0,"",'Ark1'!Z3325)</f>
        <v>7.8730577428482</v>
      </c>
      <c r="AA78" s="235">
        <f>+IF(H78=0,"",'Ark1'!Z3325)</f>
        <v>7.8730577428482</v>
      </c>
      <c r="AB78" s="234">
        <f>+IF(H78=0,"",'Ark1'!AC3325)</f>
        <v>21.115508350265966</v>
      </c>
      <c r="AC78" s="235">
        <f>+IF(H78=0,"",'Ark1'!AE3325)</f>
        <v>45.566529638991696</v>
      </c>
      <c r="AD78" s="235">
        <f t="shared" si="18"/>
        <v>0.13501149425287362</v>
      </c>
      <c r="AE78" s="233">
        <f t="shared" si="19"/>
        <v>0.08</v>
      </c>
      <c r="AF78" s="552"/>
      <c r="AG78" s="216"/>
      <c r="AI78" s="29"/>
      <c r="AJ78" s="27"/>
      <c r="AK78" s="239"/>
      <c r="AL78" s="549"/>
      <c r="AP78" s="549"/>
    </row>
    <row r="79" spans="1:60" ht="15" customHeight="1">
      <c r="A79" s="548"/>
      <c r="B79" s="236">
        <f>+'Ark1'!C3326</f>
        <v>2024</v>
      </c>
      <c r="C79" s="232">
        <f>+'Ark1'!J3326</f>
        <v>116</v>
      </c>
      <c r="D79" s="243" t="str">
        <f>VLOOKUP(C79,RNR!$A$1:$B$26,2)</f>
        <v>Sandeid</v>
      </c>
      <c r="E79" s="232">
        <f>+'Ark1'!D3326</f>
        <v>6</v>
      </c>
      <c r="F79" s="232" t="str">
        <f t="shared" si="17"/>
        <v>Jun</v>
      </c>
      <c r="G79" s="232">
        <f>+'Ark1'!Q3326</f>
        <v>5</v>
      </c>
      <c r="H79" s="330">
        <f>+'Ark1'!R3326</f>
        <v>63</v>
      </c>
      <c r="I79" s="233">
        <f>+IF(H79=0,"",'Ark1'!AG3326)</f>
        <v>2.8222970722137912</v>
      </c>
      <c r="J79" s="233">
        <f>+IF(H79=0,"",'Ark1'!AH3326)</f>
        <v>0</v>
      </c>
      <c r="K79" s="214"/>
      <c r="L79" s="233">
        <f>+IF(H79=0,"",'Ark1'!U3326)</f>
        <v>9.6825396825396801</v>
      </c>
      <c r="M79" s="548"/>
      <c r="N79" s="239">
        <f>+'Ark1'!AI3326</f>
        <v>63</v>
      </c>
      <c r="O79" s="96"/>
      <c r="P79" s="263">
        <f>+IF(N79=0,"",'Ark1'!AJ3326)</f>
        <v>86.039682539682531</v>
      </c>
      <c r="Q79" s="96"/>
      <c r="R79" s="263">
        <f>+IF(N79=0,"",'Ark1'!AK3326)</f>
        <v>12.738637357185056</v>
      </c>
      <c r="S79" s="214"/>
      <c r="T79" s="214"/>
      <c r="U79" s="214"/>
      <c r="V79" s="234">
        <f>+IF(H79=0,"",'Ark1'!T3326)</f>
        <v>3.1269841269841274</v>
      </c>
      <c r="W79" s="235">
        <f>+IF(H79=0,"",'Ark1'!W3326)</f>
        <v>0</v>
      </c>
      <c r="X79" s="235">
        <f>+IF(H79=0,"",'Ark1'!X3326)</f>
        <v>12.698412698412696</v>
      </c>
      <c r="Y79" s="235">
        <f>+IF(H79=0,"",'Ark1'!Y3326)</f>
        <v>3.1746031746031735</v>
      </c>
      <c r="Z79" s="235">
        <f>+IF(H79=0,"",'Ark1'!Z3326)</f>
        <v>4.3838643416380592</v>
      </c>
      <c r="AA79" s="235">
        <f>+IF(H79=0,"",'Ark1'!Z3326)</f>
        <v>4.3838643416380592</v>
      </c>
      <c r="AB79" s="234">
        <f>+IF(H79=0,"",'Ark1'!AC3326)</f>
        <v>46.853420048281009</v>
      </c>
      <c r="AC79" s="235">
        <f>+IF(H79=0,"",'Ark1'!AE3326)</f>
        <v>63.010851001208152</v>
      </c>
      <c r="AD79" s="235">
        <f t="shared" si="18"/>
        <v>8.3470169677066205E-2</v>
      </c>
      <c r="AE79" s="233">
        <f t="shared" si="19"/>
        <v>7.9365079365079361E-2</v>
      </c>
      <c r="AF79" s="552"/>
      <c r="AG79" s="216"/>
      <c r="AI79" s="29"/>
      <c r="AJ79" s="27"/>
      <c r="AK79" s="239"/>
      <c r="AL79" s="549"/>
      <c r="AP79" s="549"/>
    </row>
    <row r="80" spans="1:60" ht="15" customHeight="1">
      <c r="A80" s="548"/>
      <c r="B80" s="236">
        <f>+'Ark1'!C3327</f>
        <v>2024</v>
      </c>
      <c r="C80" s="232">
        <f>+'Ark1'!J3327</f>
        <v>116</v>
      </c>
      <c r="D80" s="243" t="str">
        <f>VLOOKUP(C80,RNR!$A$1:$B$26,2)</f>
        <v>Sandeid</v>
      </c>
      <c r="E80" s="232">
        <f>+'Ark1'!D3327</f>
        <v>7</v>
      </c>
      <c r="F80" s="232" t="str">
        <f t="shared" si="17"/>
        <v>Jul</v>
      </c>
      <c r="G80" s="232">
        <f>+'Ark1'!Q3327</f>
        <v>0</v>
      </c>
      <c r="H80" s="330">
        <f>+'Ark1'!R3327</f>
        <v>0</v>
      </c>
      <c r="I80" s="233" t="str">
        <f>+IF(H80=0,"",'Ark1'!AG3327)</f>
        <v/>
      </c>
      <c r="J80" s="233" t="str">
        <f>+IF(H80=0,"",'Ark1'!AH3327)</f>
        <v/>
      </c>
      <c r="K80" s="214"/>
      <c r="L80" s="233" t="str">
        <f>+IF(H80=0,"",'Ark1'!U3327)</f>
        <v/>
      </c>
      <c r="M80" s="548"/>
      <c r="N80" s="239">
        <f>+'Ark1'!AI3327</f>
        <v>0</v>
      </c>
      <c r="O80" s="96"/>
      <c r="P80" s="263" t="str">
        <f>+IF(N80=0,"",'Ark1'!AJ3327)</f>
        <v/>
      </c>
      <c r="Q80" s="96"/>
      <c r="R80" s="263" t="str">
        <f>+IF(N80=0,"",'Ark1'!AK3327)</f>
        <v/>
      </c>
      <c r="S80" s="214"/>
      <c r="T80" s="214"/>
      <c r="U80" s="214"/>
      <c r="V80" s="234" t="str">
        <f>+IF(H80=0,"",'Ark1'!T3327)</f>
        <v/>
      </c>
      <c r="W80" s="235" t="str">
        <f>+IF(H80=0,"",'Ark1'!W3327)</f>
        <v/>
      </c>
      <c r="X80" s="235" t="str">
        <f>+IF(H80=0,"",'Ark1'!X3327)</f>
        <v/>
      </c>
      <c r="Y80" s="235" t="str">
        <f>+IF(H80=0,"",'Ark1'!Y3327)</f>
        <v/>
      </c>
      <c r="Z80" s="235" t="str">
        <f>+IF(H80=0,"",'Ark1'!Z3327)</f>
        <v/>
      </c>
      <c r="AA80" s="235" t="str">
        <f>+IF(H80=0,"",'Ark1'!Z3327)</f>
        <v/>
      </c>
      <c r="AB80" s="234" t="str">
        <f>+IF(H80=0,"",'Ark1'!AC3327)</f>
        <v/>
      </c>
      <c r="AC80" s="235" t="str">
        <f>+IF(H80=0,"",'Ark1'!AE3327)</f>
        <v/>
      </c>
      <c r="AD80" s="235" t="str">
        <f t="shared" si="18"/>
        <v/>
      </c>
      <c r="AE80" s="233" t="str">
        <f t="shared" si="19"/>
        <v/>
      </c>
      <c r="AF80" s="552"/>
      <c r="AG80" s="216"/>
      <c r="AI80" s="29"/>
      <c r="AJ80" s="27"/>
      <c r="AK80" s="239"/>
      <c r="AL80" s="549"/>
      <c r="AP80" s="549"/>
    </row>
    <row r="81" spans="1:72" ht="15" customHeight="1">
      <c r="A81" s="548"/>
      <c r="B81" s="236">
        <f>+'Ark1'!C3328</f>
        <v>2024</v>
      </c>
      <c r="C81" s="232">
        <f>+'Ark1'!J3328</f>
        <v>116</v>
      </c>
      <c r="D81" s="243" t="str">
        <f>VLOOKUP(C81,RNR!$A$1:$B$26,2)</f>
        <v>Sandeid</v>
      </c>
      <c r="E81" s="232">
        <f>+'Ark1'!D3328</f>
        <v>8</v>
      </c>
      <c r="F81" s="232" t="str">
        <f t="shared" si="17"/>
        <v>Aug</v>
      </c>
      <c r="G81" s="232">
        <f>+'Ark1'!Q3328</f>
        <v>11</v>
      </c>
      <c r="H81" s="330">
        <f>+'Ark1'!R3328</f>
        <v>84</v>
      </c>
      <c r="I81" s="233">
        <f>+IF(H81=0,"",'Ark1'!AG3328)</f>
        <v>5.2236164311187423</v>
      </c>
      <c r="J81" s="233">
        <f>+IF(H81=0,"",'Ark1'!AH3328)</f>
        <v>1.1904761904761909</v>
      </c>
      <c r="K81" s="214"/>
      <c r="L81" s="233">
        <f>+IF(H81=0,"",'Ark1'!U3328)</f>
        <v>11.77023809523809</v>
      </c>
      <c r="M81" s="548"/>
      <c r="N81" s="239">
        <f>+'Ark1'!AI3328</f>
        <v>83</v>
      </c>
      <c r="O81" s="96"/>
      <c r="P81" s="263">
        <f>+IF(N81=0,"",'Ark1'!AJ3328)</f>
        <v>91.224096385542154</v>
      </c>
      <c r="Q81" s="96"/>
      <c r="R81" s="263">
        <f>+IF(N81=0,"",'Ark1'!AK3328)</f>
        <v>14.988511534328538</v>
      </c>
      <c r="S81" s="214"/>
      <c r="T81" s="214"/>
      <c r="U81" s="214"/>
      <c r="V81" s="234">
        <f>+IF(H81=0,"",'Ark1'!T3328)</f>
        <v>4.4166666666666679</v>
      </c>
      <c r="W81" s="235">
        <f>+IF(H81=0,"",'Ark1'!W3328)</f>
        <v>1.1904761904761909</v>
      </c>
      <c r="X81" s="235">
        <f>+IF(H81=0,"",'Ark1'!X3328)</f>
        <v>14.285714285714288</v>
      </c>
      <c r="Y81" s="235">
        <f>+IF(H81=0,"",'Ark1'!Y3328)</f>
        <v>3.5714285714285721</v>
      </c>
      <c r="Z81" s="235">
        <f>+IF(H81=0,"",'Ark1'!Z3328)</f>
        <v>4.7140312280999197</v>
      </c>
      <c r="AA81" s="235">
        <f>+IF(H81=0,"",'Ark1'!Z3328)</f>
        <v>4.7140312280999197</v>
      </c>
      <c r="AB81" s="234">
        <f>+IF(H81=0,"",'Ark1'!AC3328)</f>
        <v>34.317750344208726</v>
      </c>
      <c r="AC81" s="235">
        <f>+IF(H81=0,"",'Ark1'!AE3328)</f>
        <v>41.21282168800353</v>
      </c>
      <c r="AD81" s="235">
        <f t="shared" si="18"/>
        <v>0.10146756978653526</v>
      </c>
      <c r="AE81" s="233">
        <f t="shared" si="19"/>
        <v>0.13095238095238096</v>
      </c>
      <c r="AF81" s="552"/>
      <c r="AG81" s="216"/>
      <c r="AI81" s="29"/>
      <c r="AJ81" s="27"/>
      <c r="AK81" s="239"/>
      <c r="AL81" s="549"/>
      <c r="AP81" s="549"/>
    </row>
    <row r="82" spans="1:72" ht="15" customHeight="1">
      <c r="A82" s="548"/>
      <c r="B82" s="236">
        <f>+'Ark1'!C3329</f>
        <v>2024</v>
      </c>
      <c r="C82" s="232">
        <f>+'Ark1'!J3329</f>
        <v>116</v>
      </c>
      <c r="D82" s="243" t="str">
        <f>VLOOKUP(C82,RNR!$A$1:$B$26,2)</f>
        <v>Sandeid</v>
      </c>
      <c r="E82" s="232">
        <f>+'Ark1'!D3329</f>
        <v>9</v>
      </c>
      <c r="F82" s="232" t="str">
        <f t="shared" si="17"/>
        <v>Sep</v>
      </c>
      <c r="G82" s="232">
        <f>+'Ark1'!Q3329</f>
        <v>11</v>
      </c>
      <c r="H82" s="330">
        <f>+'Ark1'!R3329</f>
        <v>88</v>
      </c>
      <c r="I82" s="233">
        <f>+IF(H82=0,"",'Ark1'!AG3329)</f>
        <v>6.4419929949471744</v>
      </c>
      <c r="J82" s="233">
        <f>+IF(H82=0,"",'Ark1'!AH3329)</f>
        <v>0</v>
      </c>
      <c r="K82" s="214"/>
      <c r="L82" s="233">
        <f>+IF(H82=0,"",'Ark1'!U3329)</f>
        <v>20.398863636363643</v>
      </c>
      <c r="M82" s="548"/>
      <c r="N82" s="239">
        <f>+'Ark1'!AI3329</f>
        <v>88</v>
      </c>
      <c r="O82" s="96"/>
      <c r="P82" s="263">
        <f>+IF(N82=0,"",'Ark1'!AJ3329)</f>
        <v>104.42045454545452</v>
      </c>
      <c r="Q82" s="96"/>
      <c r="R82" s="263">
        <f>+IF(N82=0,"",'Ark1'!AK3329)</f>
        <v>16.928620885665502</v>
      </c>
      <c r="S82" s="214"/>
      <c r="T82" s="214"/>
      <c r="U82" s="214"/>
      <c r="V82" s="234">
        <f>+IF(H82=0,"",'Ark1'!T3329)</f>
        <v>6.2045454545454541</v>
      </c>
      <c r="W82" s="235">
        <f>+IF(H82=0,"",'Ark1'!W3329)</f>
        <v>15.909090909090908</v>
      </c>
      <c r="X82" s="235">
        <f>+IF(H82=0,"",'Ark1'!X3329)</f>
        <v>61.363636363636367</v>
      </c>
      <c r="Y82" s="235">
        <f>+IF(H82=0,"",'Ark1'!Y3329)</f>
        <v>40.909090909090907</v>
      </c>
      <c r="Z82" s="235">
        <f>+IF(H82=0,"",'Ark1'!Z3329)</f>
        <v>8.1756914402917289</v>
      </c>
      <c r="AA82" s="235">
        <f>+IF(H82=0,"",'Ark1'!Z3329)</f>
        <v>8.1756914402917289</v>
      </c>
      <c r="AB82" s="234">
        <f>+IF(H82=0,"",'Ark1'!AC3329)</f>
        <v>54.415507086891161</v>
      </c>
      <c r="AC82" s="235">
        <f>+IF(H82=0,"",'Ark1'!AE3329)</f>
        <v>77.110736064259186</v>
      </c>
      <c r="AD82" s="235">
        <f t="shared" si="18"/>
        <v>0.17585227272727277</v>
      </c>
      <c r="AE82" s="233">
        <f t="shared" si="19"/>
        <v>0.125</v>
      </c>
      <c r="AF82" s="552"/>
      <c r="AG82" s="216"/>
      <c r="AI82" s="29"/>
      <c r="AJ82" s="27"/>
      <c r="AK82" s="239"/>
      <c r="AL82" s="549"/>
      <c r="AP82" s="549"/>
    </row>
    <row r="83" spans="1:72" ht="15" customHeight="1">
      <c r="A83" s="548"/>
      <c r="B83" s="236">
        <f>+'Ark1'!C3330</f>
        <v>2024</v>
      </c>
      <c r="C83" s="232">
        <f>+'Ark1'!J3330</f>
        <v>116</v>
      </c>
      <c r="D83" s="243" t="str">
        <f>VLOOKUP(C83,RNR!$A$1:$B$26,2)</f>
        <v>Sandeid</v>
      </c>
      <c r="E83" s="232">
        <f>+'Ark1'!D3330</f>
        <v>10</v>
      </c>
      <c r="F83" s="232" t="str">
        <f t="shared" si="17"/>
        <v>Okt</v>
      </c>
      <c r="G83" s="232">
        <f>+'Ark1'!Q3330</f>
        <v>18</v>
      </c>
      <c r="H83" s="330">
        <f>+'Ark1'!R3330</f>
        <v>161</v>
      </c>
      <c r="I83" s="233">
        <f>+IF(H83=0,"",'Ark1'!AG3330)</f>
        <v>3.1981934992974028</v>
      </c>
      <c r="J83" s="233">
        <f>+IF(H83=0,"",'Ark1'!AH3330)</f>
        <v>0.6211180124223602</v>
      </c>
      <c r="K83" s="214"/>
      <c r="L83" s="233">
        <f>+IF(H83=0,"",'Ark1'!U3330)</f>
        <v>16.186335403726698</v>
      </c>
      <c r="M83" s="548"/>
      <c r="N83" s="239">
        <f>+'Ark1'!AI3330</f>
        <v>160</v>
      </c>
      <c r="O83" s="96"/>
      <c r="P83" s="263">
        <f>+IF(N83=0,"",'Ark1'!AJ3330)</f>
        <v>99.850625000000022</v>
      </c>
      <c r="Q83" s="96"/>
      <c r="R83" s="263">
        <f>+IF(N83=0,"",'Ark1'!AK3330)</f>
        <v>15.562522480207463</v>
      </c>
      <c r="S83" s="214"/>
      <c r="T83" s="214"/>
      <c r="U83" s="214"/>
      <c r="V83" s="234">
        <f>+IF(H83=0,"",'Ark1'!T3330)</f>
        <v>4.3105590062111805</v>
      </c>
      <c r="W83" s="235">
        <f>+IF(H83=0,"",'Ark1'!W3330)</f>
        <v>2.4844720496894408</v>
      </c>
      <c r="X83" s="235">
        <f>+IF(H83=0,"",'Ark1'!X3330)</f>
        <v>39.130434782608695</v>
      </c>
      <c r="Y83" s="235">
        <f>+IF(H83=0,"",'Ark1'!Y3330)</f>
        <v>14.285714285714288</v>
      </c>
      <c r="Z83" s="235">
        <f>+IF(H83=0,"",'Ark1'!Z3330)</f>
        <v>7.0769812922238478</v>
      </c>
      <c r="AA83" s="235">
        <f>+IF(H83=0,"",'Ark1'!Z3330)</f>
        <v>7.0769812922238478</v>
      </c>
      <c r="AB83" s="234">
        <f>+IF(H83=0,"",'Ark1'!AC3330)</f>
        <v>10.045878180105198</v>
      </c>
      <c r="AC83" s="235">
        <f>+IF(H83=0,"",'Ark1'!AE3330)</f>
        <v>62.954841178884976</v>
      </c>
      <c r="AD83" s="235">
        <f t="shared" si="18"/>
        <v>0.13953737417005774</v>
      </c>
      <c r="AE83" s="233">
        <f t="shared" si="19"/>
        <v>0.11180124223602485</v>
      </c>
      <c r="AF83" s="552"/>
      <c r="AG83" s="216"/>
      <c r="AI83" s="29"/>
      <c r="AJ83" s="27"/>
      <c r="AK83" s="239"/>
      <c r="AL83" s="549"/>
      <c r="AP83" s="549"/>
    </row>
    <row r="84" spans="1:72" ht="15" customHeight="1">
      <c r="A84" s="548"/>
      <c r="B84" s="236">
        <f>+'Ark1'!C3331</f>
        <v>2024</v>
      </c>
      <c r="C84" s="232">
        <f>+'Ark1'!J3331</f>
        <v>116</v>
      </c>
      <c r="D84" s="243" t="str">
        <f>VLOOKUP(C84,RNR!$A$1:$B$26,2)</f>
        <v>Sandeid</v>
      </c>
      <c r="E84" s="232">
        <f>+'Ark1'!D3331</f>
        <v>11</v>
      </c>
      <c r="F84" s="232" t="str">
        <f t="shared" si="17"/>
        <v>Nov</v>
      </c>
      <c r="G84" s="232">
        <f>+'Ark1'!Q3331</f>
        <v>13</v>
      </c>
      <c r="H84" s="330">
        <f>+'Ark1'!R3331</f>
        <v>89</v>
      </c>
      <c r="I84" s="233">
        <f>+IF(H84=0,"",'Ark1'!AG3331)</f>
        <v>2.7367085484695224</v>
      </c>
      <c r="J84" s="233">
        <f>+IF(H84=0,"",'Ark1'!AH3331)</f>
        <v>1.1235955056179776</v>
      </c>
      <c r="K84" s="214"/>
      <c r="L84" s="233">
        <f>+IF(H84=0,"",'Ark1'!U3331)</f>
        <v>13.959550561797752</v>
      </c>
      <c r="M84" s="548"/>
      <c r="N84" s="239">
        <f>+'Ark1'!AI3331</f>
        <v>86</v>
      </c>
      <c r="O84" s="96"/>
      <c r="P84" s="263">
        <f>+IF(N84=0,"",'Ark1'!AJ3331)</f>
        <v>95.186046511627879</v>
      </c>
      <c r="Q84" s="96"/>
      <c r="R84" s="263">
        <f>+IF(N84=0,"",'Ark1'!AK3331)</f>
        <v>15.804254252593564</v>
      </c>
      <c r="S84" s="214"/>
      <c r="T84" s="214"/>
      <c r="U84" s="214"/>
      <c r="V84" s="234">
        <f>+IF(H84=0,"",'Ark1'!T3331)</f>
        <v>5.4943820224719104</v>
      </c>
      <c r="W84" s="235">
        <f>+IF(H84=0,"",'Ark1'!W3331)</f>
        <v>4.4943820224719104</v>
      </c>
      <c r="X84" s="235">
        <f>+IF(H84=0,"",'Ark1'!X3331)</f>
        <v>26.966292134831448</v>
      </c>
      <c r="Y84" s="235">
        <f>+IF(H84=0,"",'Ark1'!Y3331)</f>
        <v>10.112359550561798</v>
      </c>
      <c r="Z84" s="235">
        <f>+IF(H84=0,"",'Ark1'!Z3331)</f>
        <v>6.0182441558442648</v>
      </c>
      <c r="AA84" s="235">
        <f>+IF(H84=0,"",'Ark1'!Z3331)</f>
        <v>6.0182441558442648</v>
      </c>
      <c r="AB84" s="234">
        <f>+IF(H84=0,"",'Ark1'!AC3331)</f>
        <v>34.721786366368825</v>
      </c>
      <c r="AC84" s="235">
        <f>+IF(H84=0,"",'Ark1'!AE3331)</f>
        <v>55.028922967574552</v>
      </c>
      <c r="AD84" s="235">
        <f t="shared" si="18"/>
        <v>0.12034095311894613</v>
      </c>
      <c r="AE84" s="233">
        <f t="shared" si="19"/>
        <v>0.14606741573033707</v>
      </c>
      <c r="AF84" s="552"/>
      <c r="AG84" s="216"/>
      <c r="AI84" s="29"/>
      <c r="AJ84" s="27"/>
      <c r="AK84" s="239"/>
      <c r="AL84" s="549"/>
      <c r="AP84" s="549"/>
    </row>
    <row r="85" spans="1:72" ht="15" customHeight="1">
      <c r="A85" s="548"/>
      <c r="B85" s="236">
        <f>+'Ark1'!C3332</f>
        <v>2024</v>
      </c>
      <c r="C85" s="232">
        <f>+'Ark1'!J3332</f>
        <v>116</v>
      </c>
      <c r="D85" s="243" t="str">
        <f>VLOOKUP(C85,RNR!$A$1:$B$26,2)</f>
        <v>Sandeid</v>
      </c>
      <c r="E85" s="232">
        <f>+'Ark1'!D3332</f>
        <v>12</v>
      </c>
      <c r="F85" s="232" t="str">
        <f t="shared" si="17"/>
        <v>Des</v>
      </c>
      <c r="G85" s="232">
        <f>+'Ark1'!Q3332</f>
        <v>3</v>
      </c>
      <c r="H85" s="330">
        <f>+'Ark1'!R3332</f>
        <v>11</v>
      </c>
      <c r="I85" s="233">
        <f>+IF(H85=0,"",'Ark1'!AG3332)</f>
        <v>1.8958483321334296</v>
      </c>
      <c r="J85" s="233">
        <f>+IF(H85=0,"",'Ark1'!AH3332)</f>
        <v>0</v>
      </c>
      <c r="K85" s="214"/>
      <c r="L85" s="233">
        <f>+IF(H85=0,"",'Ark1'!U3332)</f>
        <v>14.363636363636362</v>
      </c>
      <c r="M85" s="548"/>
      <c r="N85" s="239">
        <f>+'Ark1'!AI3332</f>
        <v>11</v>
      </c>
      <c r="O85" s="96"/>
      <c r="P85" s="263">
        <f>+IF(N85=0,"",'Ark1'!AJ3332)</f>
        <v>97.236363636363649</v>
      </c>
      <c r="Q85" s="96"/>
      <c r="R85" s="263">
        <f>+IF(N85=0,"",'Ark1'!AK3332)</f>
        <v>14.354027997647224</v>
      </c>
      <c r="S85" s="214"/>
      <c r="T85" s="214"/>
      <c r="U85" s="214"/>
      <c r="V85" s="234">
        <f>+IF(H85=0,"",'Ark1'!T3332)</f>
        <v>5.4545454545454541</v>
      </c>
      <c r="W85" s="235">
        <f>+IF(H85=0,"",'Ark1'!W3332)</f>
        <v>9.0909090909090917</v>
      </c>
      <c r="X85" s="235">
        <f>+IF(H85=0,"",'Ark1'!X3332)</f>
        <v>54.545454545454554</v>
      </c>
      <c r="Y85" s="235">
        <f>+IF(H85=0,"",'Ark1'!Y3332)</f>
        <v>9.0909090909090917</v>
      </c>
      <c r="Z85" s="235">
        <f>+IF(H85=0,"",'Ark1'!Z3332)</f>
        <v>6.5380387283361321</v>
      </c>
      <c r="AA85" s="235">
        <f>+IF(H85=0,"",'Ark1'!Z3332)</f>
        <v>6.5380387283361321</v>
      </c>
      <c r="AB85" s="234">
        <f>+IF(H85=0,"",'Ark1'!AC3332)</f>
        <v>18.88184100242772</v>
      </c>
      <c r="AC85" s="235">
        <f>+IF(H85=0,"",'Ark1'!AE3332)</f>
        <v>54.309222279524803</v>
      </c>
      <c r="AD85" s="235">
        <f t="shared" si="18"/>
        <v>0.12382445141065829</v>
      </c>
      <c r="AE85" s="233">
        <f t="shared" si="19"/>
        <v>0.27272727272727271</v>
      </c>
      <c r="AF85" s="552"/>
      <c r="AG85" s="216"/>
      <c r="AI85" s="29"/>
      <c r="AJ85" s="27"/>
      <c r="AK85" s="239"/>
      <c r="AL85" s="549"/>
      <c r="AP85" s="549"/>
    </row>
    <row r="86" spans="1:72" ht="15" customHeight="1">
      <c r="A86" s="548"/>
      <c r="B86" s="548"/>
      <c r="C86" s="548"/>
      <c r="D86" s="548"/>
      <c r="E86" s="548"/>
      <c r="F86" s="548"/>
      <c r="G86" s="548"/>
      <c r="H86" s="324"/>
      <c r="I86" s="214"/>
      <c r="J86" s="214"/>
      <c r="K86" s="214"/>
      <c r="L86" s="548"/>
      <c r="M86" s="548"/>
      <c r="N86" s="214"/>
      <c r="O86" s="96"/>
      <c r="P86" s="214"/>
      <c r="Q86" s="96"/>
      <c r="R86" s="214"/>
      <c r="S86" s="214"/>
      <c r="T86" s="214"/>
      <c r="U86" s="214"/>
      <c r="V86" s="548"/>
      <c r="W86" s="215"/>
      <c r="X86" s="215"/>
      <c r="Y86" s="215"/>
      <c r="Z86" s="215"/>
      <c r="AA86" s="215"/>
      <c r="AB86" s="548"/>
      <c r="AC86" s="215"/>
      <c r="AD86" s="215"/>
      <c r="AE86" s="214"/>
      <c r="AF86" s="552"/>
      <c r="AG86" s="216"/>
      <c r="AI86" s="29"/>
      <c r="AJ86" s="27"/>
      <c r="AK86" s="217"/>
      <c r="AL86" s="549"/>
      <c r="AP86" s="549"/>
      <c r="BH86" s="228"/>
    </row>
    <row r="87" spans="1:72" ht="15" customHeight="1">
      <c r="A87" s="548"/>
      <c r="B87" s="548"/>
      <c r="C87" s="230" t="str">
        <f>+D89</f>
        <v>Jæren</v>
      </c>
      <c r="D87" s="548"/>
      <c r="E87" s="270"/>
      <c r="F87" s="230"/>
      <c r="G87" s="548"/>
      <c r="H87" s="327">
        <f>SUM(H89:H100)</f>
        <v>252</v>
      </c>
      <c r="I87" s="214"/>
      <c r="J87" s="214"/>
      <c r="K87" s="214"/>
      <c r="L87" s="263">
        <f>+Slakteri!M14</f>
        <v>12.76865079365079</v>
      </c>
      <c r="M87" s="548"/>
      <c r="N87" s="214"/>
      <c r="O87" s="96"/>
      <c r="P87" s="214"/>
      <c r="Q87" s="96"/>
      <c r="R87" s="263">
        <f>+Slakteri!T14</f>
        <v>15.389034375155067</v>
      </c>
      <c r="S87" s="214"/>
      <c r="T87" s="214"/>
      <c r="U87" s="214"/>
      <c r="V87" s="548"/>
      <c r="W87" s="215"/>
      <c r="X87" s="215"/>
      <c r="Y87" s="215"/>
      <c r="Z87" s="215"/>
      <c r="AA87" s="215"/>
      <c r="AB87" s="548"/>
      <c r="AC87" s="215"/>
      <c r="AD87" s="217">
        <f>+Klasse!L33/Klasse!C33</f>
        <v>2.9428571428571431</v>
      </c>
      <c r="AE87" s="214"/>
      <c r="AF87" s="552"/>
      <c r="AG87" s="216"/>
      <c r="AI87" s="29"/>
      <c r="AJ87" s="27"/>
      <c r="AK87" s="217"/>
      <c r="AL87" s="549"/>
      <c r="AP87" s="549"/>
      <c r="BH87" s="228"/>
    </row>
    <row r="88" spans="1:72" ht="15" customHeight="1">
      <c r="A88" s="548"/>
      <c r="B88" s="548"/>
      <c r="C88" s="548"/>
      <c r="D88" s="548"/>
      <c r="E88" s="548"/>
      <c r="F88" s="548"/>
      <c r="G88" s="548"/>
      <c r="H88" s="324"/>
      <c r="I88" s="214"/>
      <c r="J88" s="214"/>
      <c r="K88" s="214"/>
      <c r="L88" s="548"/>
      <c r="M88" s="548"/>
      <c r="N88" s="214"/>
      <c r="O88" s="96"/>
      <c r="P88" s="214"/>
      <c r="Q88" s="96"/>
      <c r="R88" s="214"/>
      <c r="S88" s="214"/>
      <c r="T88" s="214"/>
      <c r="U88" s="214"/>
      <c r="V88" s="548"/>
      <c r="W88" s="215"/>
      <c r="X88" s="215"/>
      <c r="Y88" s="215"/>
      <c r="Z88" s="215"/>
      <c r="AA88" s="215"/>
      <c r="AB88" s="548"/>
      <c r="AC88" s="215"/>
      <c r="AD88" s="215"/>
      <c r="AE88" s="215"/>
      <c r="AF88" s="552"/>
      <c r="AG88" s="216"/>
      <c r="AI88" s="29"/>
      <c r="AJ88" s="27"/>
      <c r="AK88" s="217"/>
      <c r="AL88" s="549"/>
      <c r="AP88" s="549"/>
      <c r="BH88" s="228">
        <f>1+BH85</f>
        <v>1</v>
      </c>
      <c r="BI88" s="549">
        <v>20.659867330016564</v>
      </c>
      <c r="BJ88" s="549">
        <f t="shared" ref="BJ88:BT88" si="20">+BI88</f>
        <v>20.659867330016564</v>
      </c>
      <c r="BK88" s="549">
        <f t="shared" si="20"/>
        <v>20.659867330016564</v>
      </c>
      <c r="BL88" s="549">
        <f t="shared" si="20"/>
        <v>20.659867330016564</v>
      </c>
      <c r="BM88" s="549">
        <f t="shared" si="20"/>
        <v>20.659867330016564</v>
      </c>
      <c r="BN88" s="549">
        <f t="shared" si="20"/>
        <v>20.659867330016564</v>
      </c>
      <c r="BO88" s="549">
        <f t="shared" si="20"/>
        <v>20.659867330016564</v>
      </c>
      <c r="BP88" s="549">
        <f t="shared" si="20"/>
        <v>20.659867330016564</v>
      </c>
      <c r="BQ88" s="549">
        <f t="shared" si="20"/>
        <v>20.659867330016564</v>
      </c>
      <c r="BR88" s="549">
        <f t="shared" si="20"/>
        <v>20.659867330016564</v>
      </c>
      <c r="BS88" s="549">
        <f t="shared" si="20"/>
        <v>20.659867330016564</v>
      </c>
      <c r="BT88" s="549">
        <f t="shared" si="20"/>
        <v>20.659867330016564</v>
      </c>
    </row>
    <row r="89" spans="1:72" ht="15" customHeight="1">
      <c r="A89" s="548"/>
      <c r="B89" s="236">
        <f>+'Ark1'!C3333</f>
        <v>2024</v>
      </c>
      <c r="C89" s="549">
        <f>+'Ark1'!J3333</f>
        <v>117</v>
      </c>
      <c r="D89" s="549" t="str">
        <f>VLOOKUP(C89,RNR!$A$1:$B$26,2)</f>
        <v>Jæren</v>
      </c>
      <c r="E89" s="549">
        <f>+'Ark1'!D3333</f>
        <v>1</v>
      </c>
      <c r="F89" s="549" t="str">
        <f t="shared" ref="F89:F100" si="21">+F74</f>
        <v>Jan</v>
      </c>
      <c r="G89" s="549">
        <f>+'Ark1'!Q3333</f>
        <v>1</v>
      </c>
      <c r="H89" s="547">
        <f>+'Ark1'!R3333</f>
        <v>2</v>
      </c>
      <c r="I89" s="29">
        <f>+IF(H89=0,"",'Ark1'!AG3333)</f>
        <v>0.24365095059182465</v>
      </c>
      <c r="J89" s="29">
        <f>+IF(H89=0,"",'Ark1'!AH3333)</f>
        <v>0</v>
      </c>
      <c r="K89" s="214"/>
      <c r="L89" s="29">
        <f>+IF(H89=0,"",'Ark1'!U3333)</f>
        <v>17.25</v>
      </c>
      <c r="M89" s="548"/>
      <c r="N89" s="239">
        <f>+IF(I89=0,"",'Ark1'!AI3333)</f>
        <v>2</v>
      </c>
      <c r="O89" s="96"/>
      <c r="P89" s="263">
        <f>+IF(N89=0,"",'Ark1'!AJ3333)</f>
        <v>100.85</v>
      </c>
      <c r="Q89" s="96"/>
      <c r="R89" s="263">
        <f>+IF(N89=0,"",'Ark1'!AK3333)</f>
        <v>16.87007502468191</v>
      </c>
      <c r="S89" s="214"/>
      <c r="T89" s="214"/>
      <c r="U89" s="214"/>
      <c r="V89" s="27">
        <f>+IF(H89=0,"",'Ark1'!T3333)</f>
        <v>4</v>
      </c>
      <c r="W89" s="34">
        <f>+IF(H89=0,"",'Ark1'!W3333)</f>
        <v>0</v>
      </c>
      <c r="X89" s="34">
        <f>+IF(H89=0,"",'Ark1'!X3333)</f>
        <v>100</v>
      </c>
      <c r="Y89" s="34">
        <f>+IF(H89=0,"",'Ark1'!Y3333)</f>
        <v>0</v>
      </c>
      <c r="Z89" s="34">
        <f>+IF(H89=0,"",'Ark1'!Z3333)</f>
        <v>0.44999999999998486</v>
      </c>
      <c r="AA89" s="34">
        <f>+IF(H89=0,"",'Ark1'!Z3333)</f>
        <v>0.44999999999998486</v>
      </c>
      <c r="AB89" s="27">
        <f>+IF(H89=0,"",'Ark1'!AC3333)</f>
        <v>0</v>
      </c>
      <c r="AC89" s="34">
        <f>+IF(H89=0,"",'Ark1'!AE3333)</f>
        <v>0</v>
      </c>
      <c r="AD89" s="34">
        <f t="shared" ref="AD89:AD100" si="22">+IF(H89=0,"",+L89/C89)</f>
        <v>0.14743589743589744</v>
      </c>
      <c r="AE89" s="29">
        <f t="shared" ref="AE89:AE100" si="23">+IF(H89=0,"",G89/H89)</f>
        <v>0.5</v>
      </c>
      <c r="AF89" s="552"/>
      <c r="AG89" s="216"/>
      <c r="AI89" s="29"/>
      <c r="AJ89" s="27"/>
      <c r="AK89" s="239"/>
      <c r="AL89" s="549"/>
      <c r="AP89" s="549"/>
    </row>
    <row r="90" spans="1:72" ht="15" customHeight="1">
      <c r="A90" s="548"/>
      <c r="B90" s="236">
        <f>+'Ark1'!C3334</f>
        <v>2024</v>
      </c>
      <c r="C90" s="549">
        <f>+'Ark1'!J3334</f>
        <v>117</v>
      </c>
      <c r="D90" s="549" t="str">
        <f>VLOOKUP(C90,RNR!$A$1:$B$26,2)</f>
        <v>Jæren</v>
      </c>
      <c r="E90" s="549">
        <f>+'Ark1'!D3334</f>
        <v>2</v>
      </c>
      <c r="F90" s="549" t="str">
        <f t="shared" si="21"/>
        <v>Feb</v>
      </c>
      <c r="G90" s="549">
        <f>+'Ark1'!Q3334</f>
        <v>1</v>
      </c>
      <c r="H90" s="547">
        <f>+'Ark1'!R3334</f>
        <v>2</v>
      </c>
      <c r="I90" s="29">
        <f>+IF(H90=0,"",'Ark1'!AG3334)</f>
        <v>0.46276168510098942</v>
      </c>
      <c r="J90" s="29">
        <f>+IF(H90=0,"",'Ark1'!AH3334)</f>
        <v>0</v>
      </c>
      <c r="K90" s="214"/>
      <c r="L90" s="29">
        <f>+IF(H90=0,"",'Ark1'!U3334)</f>
        <v>31.4</v>
      </c>
      <c r="M90" s="548"/>
      <c r="N90" s="239">
        <f>+IF(I90=0,"",'Ark1'!AI3334)</f>
        <v>2</v>
      </c>
      <c r="O90" s="96"/>
      <c r="P90" s="263">
        <f>+IF(N90=0,"",'Ark1'!AJ3334)</f>
        <v>117.85</v>
      </c>
      <c r="Q90" s="96"/>
      <c r="R90" s="263">
        <f>+IF(N90=0,"",'Ark1'!AK3334)</f>
        <v>18.219220811427313</v>
      </c>
      <c r="S90" s="214"/>
      <c r="T90" s="214"/>
      <c r="U90" s="214"/>
      <c r="V90" s="27">
        <f>+IF(H90=0,"",'Ark1'!T3334)</f>
        <v>8</v>
      </c>
      <c r="W90" s="34">
        <f>+IF(H90=0,"",'Ark1'!W3334)</f>
        <v>50</v>
      </c>
      <c r="X90" s="34">
        <f>+IF(H90=0,"",'Ark1'!X3334)</f>
        <v>100</v>
      </c>
      <c r="Y90" s="34">
        <f>+IF(H90=0,"",'Ark1'!Y3334)</f>
        <v>50</v>
      </c>
      <c r="Z90" s="34">
        <f>+IF(H90=0,"",'Ark1'!Z3334)</f>
        <v>11.399999999999999</v>
      </c>
      <c r="AA90" s="34">
        <f>+IF(H90=0,"",'Ark1'!Z3334)</f>
        <v>11.399999999999999</v>
      </c>
      <c r="AB90" s="27">
        <f>+IF(H90=0,"",'Ark1'!AC3334)</f>
        <v>99.999999999999815</v>
      </c>
      <c r="AC90" s="34">
        <f>+IF(H90=0,"",'Ark1'!AE3334)</f>
        <v>100</v>
      </c>
      <c r="AD90" s="34">
        <f t="shared" si="22"/>
        <v>0.26837606837606837</v>
      </c>
      <c r="AE90" s="29">
        <f t="shared" si="23"/>
        <v>0.5</v>
      </c>
      <c r="AF90" s="552"/>
      <c r="AG90" s="216"/>
      <c r="AI90" s="29"/>
      <c r="AJ90" s="27"/>
      <c r="AK90" s="239"/>
      <c r="AL90" s="549"/>
      <c r="AP90" s="549"/>
    </row>
    <row r="91" spans="1:72" ht="15" customHeight="1">
      <c r="A91" s="548"/>
      <c r="B91" s="236">
        <f>+'Ark1'!C3335</f>
        <v>2024</v>
      </c>
      <c r="C91" s="549">
        <f>+'Ark1'!J3335</f>
        <v>117</v>
      </c>
      <c r="D91" s="549" t="str">
        <f>VLOOKUP(C91,RNR!$A$1:$B$26,2)</f>
        <v>Jæren</v>
      </c>
      <c r="E91" s="549">
        <f>+'Ark1'!D3335</f>
        <v>3</v>
      </c>
      <c r="F91" s="549" t="str">
        <f t="shared" si="21"/>
        <v>Mar</v>
      </c>
      <c r="G91" s="549">
        <f>+'Ark1'!Q3335</f>
        <v>2</v>
      </c>
      <c r="H91" s="547">
        <f>+'Ark1'!R3335</f>
        <v>11</v>
      </c>
      <c r="I91" s="29">
        <f>+IF(H91=0,"",'Ark1'!AG3335)</f>
        <v>0.58583823286167525</v>
      </c>
      <c r="J91" s="29">
        <f>+IF(H91=0,"",'Ark1'!AH3335)</f>
        <v>0</v>
      </c>
      <c r="K91" s="214"/>
      <c r="L91" s="29">
        <f>+IF(H91=0,"",'Ark1'!U3335)</f>
        <v>17.709090909090911</v>
      </c>
      <c r="M91" s="548"/>
      <c r="N91" s="239">
        <f>+IF(I91=0,"",'Ark1'!AI3335)</f>
        <v>10</v>
      </c>
      <c r="O91" s="96"/>
      <c r="P91" s="263">
        <f>+IF(N91=0,"",'Ark1'!AJ3335)</f>
        <v>109.98000000000002</v>
      </c>
      <c r="Q91" s="96"/>
      <c r="R91" s="263">
        <f>+IF(N91=0,"",'Ark1'!AK3335)</f>
        <v>13.103073672634403</v>
      </c>
      <c r="S91" s="214"/>
      <c r="T91" s="214"/>
      <c r="U91" s="214"/>
      <c r="V91" s="27">
        <f>+IF(H91=0,"",'Ark1'!T3335)</f>
        <v>4</v>
      </c>
      <c r="W91" s="34">
        <f>+IF(H91=0,"",'Ark1'!W3335)</f>
        <v>0</v>
      </c>
      <c r="X91" s="34">
        <f>+IF(H91=0,"",'Ark1'!X3335)</f>
        <v>36.363636363636367</v>
      </c>
      <c r="Y91" s="34">
        <f>+IF(H91=0,"",'Ark1'!Y3335)</f>
        <v>18.181818181818183</v>
      </c>
      <c r="Z91" s="34">
        <f>+IF(H91=0,"",'Ark1'!Z3335)</f>
        <v>8.02161336588442</v>
      </c>
      <c r="AA91" s="34">
        <f>+IF(H91=0,"",'Ark1'!Z3335)</f>
        <v>8.02161336588442</v>
      </c>
      <c r="AB91" s="27">
        <f>+IF(H91=0,"",'Ark1'!AC3335)</f>
        <v>66.90647732391119</v>
      </c>
      <c r="AC91" s="34">
        <f>+IF(H91=0,"",'Ark1'!AE3335)</f>
        <v>74.438194336774487</v>
      </c>
      <c r="AD91" s="34">
        <f t="shared" si="22"/>
        <v>0.15135975135975138</v>
      </c>
      <c r="AE91" s="29">
        <f t="shared" si="23"/>
        <v>0.18181818181818182</v>
      </c>
      <c r="AF91" s="552"/>
      <c r="AG91" s="216"/>
      <c r="AI91" s="29"/>
      <c r="AJ91" s="27"/>
      <c r="AK91" s="239"/>
      <c r="AL91" s="549"/>
      <c r="AP91" s="549"/>
    </row>
    <row r="92" spans="1:72" ht="15" customHeight="1">
      <c r="A92" s="548"/>
      <c r="B92" s="236">
        <f>+'Ark1'!C3336</f>
        <v>2024</v>
      </c>
      <c r="C92" s="549">
        <f>+'Ark1'!J3336</f>
        <v>117</v>
      </c>
      <c r="D92" s="549" t="str">
        <f>VLOOKUP(C92,RNR!$A$1:$B$26,2)</f>
        <v>Jæren</v>
      </c>
      <c r="E92" s="549">
        <f>+'Ark1'!D3336</f>
        <v>4</v>
      </c>
      <c r="F92" s="549" t="str">
        <f t="shared" si="21"/>
        <v>Apr</v>
      </c>
      <c r="G92" s="549">
        <f>+'Ark1'!Q3336</f>
        <v>2</v>
      </c>
      <c r="H92" s="547">
        <f>+'Ark1'!R3336</f>
        <v>38</v>
      </c>
      <c r="I92" s="29">
        <f>+IF(H92=0,"",'Ark1'!AG3336)</f>
        <v>1.0885766391869738</v>
      </c>
      <c r="J92" s="29">
        <f>+IF(H92=0,"",'Ark1'!AH3336)</f>
        <v>0</v>
      </c>
      <c r="K92" s="214"/>
      <c r="L92" s="29">
        <f>+IF(H92=0,"",'Ark1'!U3336)</f>
        <v>9.6289473684210503</v>
      </c>
      <c r="M92" s="548"/>
      <c r="N92" s="239">
        <f>+IF(I92=0,"",'Ark1'!AI3336)</f>
        <v>38</v>
      </c>
      <c r="O92" s="96"/>
      <c r="P92" s="263">
        <f>+IF(N92=0,"",'Ark1'!AJ3336)</f>
        <v>86.386842105263142</v>
      </c>
      <c r="Q92" s="96"/>
      <c r="R92" s="263">
        <f>+IF(N92=0,"",'Ark1'!AK3336)</f>
        <v>14.638835306004747</v>
      </c>
      <c r="S92" s="214"/>
      <c r="T92" s="214"/>
      <c r="U92" s="214"/>
      <c r="V92" s="27">
        <f>+IF(H92=0,"",'Ark1'!T3336)</f>
        <v>4.1842105263157885</v>
      </c>
      <c r="W92" s="34">
        <f>+IF(H92=0,"",'Ark1'!W3336)</f>
        <v>0</v>
      </c>
      <c r="X92" s="34">
        <f>+IF(H92=0,"",'Ark1'!X3336)</f>
        <v>2.6315789473684221</v>
      </c>
      <c r="Y92" s="34">
        <f>+IF(H92=0,"",'Ark1'!Y3336)</f>
        <v>0</v>
      </c>
      <c r="Z92" s="34">
        <f>+IF(H92=0,"",'Ark1'!Z3336)</f>
        <v>2.7985812095959672</v>
      </c>
      <c r="AA92" s="34">
        <f>+IF(H92=0,"",'Ark1'!Z3336)</f>
        <v>2.7985812095959672</v>
      </c>
      <c r="AB92" s="27">
        <f>+IF(H92=0,"",'Ark1'!AC3336)</f>
        <v>-23.735988422952421</v>
      </c>
      <c r="AC92" s="34">
        <f>+IF(H92=0,"",'Ark1'!AE3336)</f>
        <v>13.47319245675828</v>
      </c>
      <c r="AD92" s="34">
        <f t="shared" si="22"/>
        <v>8.2298695456590173E-2</v>
      </c>
      <c r="AE92" s="29">
        <f t="shared" si="23"/>
        <v>5.2631578947368418E-2</v>
      </c>
      <c r="AF92" s="552"/>
      <c r="AG92" s="216"/>
      <c r="AI92" s="29"/>
      <c r="AJ92" s="27"/>
      <c r="AK92" s="239"/>
      <c r="AL92" s="549"/>
      <c r="AP92" s="549"/>
    </row>
    <row r="93" spans="1:72" ht="15" customHeight="1">
      <c r="A93" s="548"/>
      <c r="B93" s="236">
        <f>+'Ark1'!C3337</f>
        <v>2024</v>
      </c>
      <c r="C93" s="549">
        <f>+'Ark1'!J3337</f>
        <v>117</v>
      </c>
      <c r="D93" s="549" t="str">
        <f>VLOOKUP(C93,RNR!$A$1:$B$26,2)</f>
        <v>Jæren</v>
      </c>
      <c r="E93" s="549">
        <f>+'Ark1'!D3337</f>
        <v>5</v>
      </c>
      <c r="F93" s="549" t="str">
        <f t="shared" si="21"/>
        <v>Mai</v>
      </c>
      <c r="G93" s="549">
        <f>+'Ark1'!Q3337</f>
        <v>2</v>
      </c>
      <c r="H93" s="547">
        <f>+'Ark1'!R3337</f>
        <v>37</v>
      </c>
      <c r="I93" s="29">
        <f>+IF(H93=0,"",'Ark1'!AG3337)</f>
        <v>1.7966751616960543</v>
      </c>
      <c r="J93" s="29">
        <f>+IF(H93=0,"",'Ark1'!AH3337)</f>
        <v>0</v>
      </c>
      <c r="K93" s="214"/>
      <c r="L93" s="29">
        <f>+IF(H93=0,"",'Ark1'!U3337)</f>
        <v>10.308108108108106</v>
      </c>
      <c r="M93" s="548"/>
      <c r="N93" s="239">
        <f>+IF(I93=0,"",'Ark1'!AI3337)</f>
        <v>37</v>
      </c>
      <c r="O93" s="96"/>
      <c r="P93" s="263">
        <f>+IF(N93=0,"",'Ark1'!AJ3337)</f>
        <v>86.256756756756786</v>
      </c>
      <c r="Q93" s="96"/>
      <c r="R93" s="263">
        <f>+IF(N93=0,"",'Ark1'!AK3337)</f>
        <v>15.718392877014875</v>
      </c>
      <c r="S93" s="214"/>
      <c r="T93" s="214"/>
      <c r="U93" s="214"/>
      <c r="V93" s="27">
        <f>+IF(H93=0,"",'Ark1'!T3337)</f>
        <v>4.3513513513513526</v>
      </c>
      <c r="W93" s="34">
        <f>+IF(H93=0,"",'Ark1'!W3337)</f>
        <v>0</v>
      </c>
      <c r="X93" s="34">
        <f>+IF(H93=0,"",'Ark1'!X3337)</f>
        <v>0</v>
      </c>
      <c r="Y93" s="34">
        <f>+IF(H93=0,"",'Ark1'!Y3337)</f>
        <v>0</v>
      </c>
      <c r="Z93" s="34">
        <f>+IF(H93=0,"",'Ark1'!Z3337)</f>
        <v>2.4279207407672456</v>
      </c>
      <c r="AA93" s="34">
        <f>+IF(H93=0,"",'Ark1'!Z3337)</f>
        <v>2.4279207407672456</v>
      </c>
      <c r="AB93" s="27">
        <f>+IF(H93=0,"",'Ark1'!AC3337)</f>
        <v>58.029425382767698</v>
      </c>
      <c r="AC93" s="34">
        <f>+IF(H93=0,"",'Ark1'!AE3337)</f>
        <v>66.062431564190689</v>
      </c>
      <c r="AD93" s="34">
        <f t="shared" si="22"/>
        <v>8.8103488103488087E-2</v>
      </c>
      <c r="AE93" s="29">
        <f t="shared" si="23"/>
        <v>5.4054054054054057E-2</v>
      </c>
      <c r="AF93" s="552"/>
      <c r="AG93" s="216"/>
      <c r="AI93" s="29"/>
      <c r="AJ93" s="27"/>
      <c r="AK93" s="239"/>
      <c r="AL93" s="549"/>
      <c r="AP93" s="549"/>
    </row>
    <row r="94" spans="1:72" ht="15" customHeight="1">
      <c r="A94" s="548"/>
      <c r="B94" s="236">
        <f>+'Ark1'!C3338</f>
        <v>2024</v>
      </c>
      <c r="C94" s="549">
        <f>+'Ark1'!J3338</f>
        <v>117</v>
      </c>
      <c r="D94" s="549" t="str">
        <f>VLOOKUP(C94,RNR!$A$1:$B$26,2)</f>
        <v>Jæren</v>
      </c>
      <c r="E94" s="549">
        <f>+'Ark1'!D3338</f>
        <v>6</v>
      </c>
      <c r="F94" s="549" t="str">
        <f t="shared" si="21"/>
        <v>Jun</v>
      </c>
      <c r="G94" s="549">
        <f>+'Ark1'!Q3338</f>
        <v>1</v>
      </c>
      <c r="H94" s="547">
        <f>+'Ark1'!R3338</f>
        <v>23</v>
      </c>
      <c r="I94" s="29">
        <f>+IF(H94=0,"",'Ark1'!AG3338)</f>
        <v>1.2279305622385901</v>
      </c>
      <c r="J94" s="29">
        <f>+IF(H94=0,"",'Ark1'!AH3338)</f>
        <v>0</v>
      </c>
      <c r="K94" s="214"/>
      <c r="L94" s="29">
        <f>+IF(H94=0,"",'Ark1'!U3338)</f>
        <v>11.539130434782608</v>
      </c>
      <c r="M94" s="548"/>
      <c r="N94" s="239">
        <f>+IF(I94=0,"",'Ark1'!AI3338)</f>
        <v>23</v>
      </c>
      <c r="O94" s="96"/>
      <c r="P94" s="263">
        <f>+IF(N94=0,"",'Ark1'!AJ3338)</f>
        <v>90.491304347826073</v>
      </c>
      <c r="Q94" s="96"/>
      <c r="R94" s="263">
        <f>+IF(N94=0,"",'Ark1'!AK3338)</f>
        <v>15.161759284171788</v>
      </c>
      <c r="S94" s="214"/>
      <c r="T94" s="214"/>
      <c r="U94" s="214"/>
      <c r="V94" s="27">
        <f>+IF(H94=0,"",'Ark1'!T3338)</f>
        <v>3.2608695652173911</v>
      </c>
      <c r="W94" s="34">
        <f>+IF(H94=0,"",'Ark1'!W3338)</f>
        <v>0</v>
      </c>
      <c r="X94" s="34">
        <f>+IF(H94=0,"",'Ark1'!X3338)</f>
        <v>21.739130434782609</v>
      </c>
      <c r="Y94" s="34">
        <f>+IF(H94=0,"",'Ark1'!Y3338)</f>
        <v>0</v>
      </c>
      <c r="Z94" s="34">
        <f>+IF(H94=0,"",'Ark1'!Z3338)</f>
        <v>3.6073281851199344</v>
      </c>
      <c r="AA94" s="34">
        <f>+IF(H94=0,"",'Ark1'!Z3338)</f>
        <v>3.6073281851199344</v>
      </c>
      <c r="AB94" s="27">
        <f>+IF(H94=0,"",'Ark1'!AC3338)</f>
        <v>-47.826198373542489</v>
      </c>
      <c r="AC94" s="34">
        <f>+IF(H94=0,"",'Ark1'!AE3338)</f>
        <v>49.084654648621715</v>
      </c>
      <c r="AD94" s="34">
        <f t="shared" si="22"/>
        <v>9.8625046451133402E-2</v>
      </c>
      <c r="AE94" s="29">
        <f t="shared" si="23"/>
        <v>4.3478260869565216E-2</v>
      </c>
      <c r="AF94" s="552"/>
      <c r="AG94" s="216"/>
      <c r="AI94" s="29"/>
      <c r="AJ94" s="27"/>
      <c r="AK94" s="239"/>
      <c r="AL94" s="549"/>
      <c r="AP94" s="549"/>
    </row>
    <row r="95" spans="1:72" ht="15" customHeight="1">
      <c r="A95" s="548"/>
      <c r="B95" s="236">
        <f>+'Ark1'!C3339</f>
        <v>2024</v>
      </c>
      <c r="C95" s="549">
        <f>+'Ark1'!J3339</f>
        <v>117</v>
      </c>
      <c r="D95" s="549" t="str">
        <f>VLOOKUP(C95,RNR!$A$1:$B$26,2)</f>
        <v>Jæren</v>
      </c>
      <c r="E95" s="549">
        <f>+'Ark1'!D3339</f>
        <v>7</v>
      </c>
      <c r="F95" s="549" t="str">
        <f t="shared" si="21"/>
        <v>Jul</v>
      </c>
      <c r="G95" s="549">
        <f>+'Ark1'!Q3339</f>
        <v>0</v>
      </c>
      <c r="H95" s="547">
        <f>+'Ark1'!R3339</f>
        <v>0</v>
      </c>
      <c r="I95" s="29" t="str">
        <f>+IF(H95=0,"",'Ark1'!AG3339)</f>
        <v/>
      </c>
      <c r="J95" s="29" t="str">
        <f>+IF(H95=0,"",'Ark1'!AH3339)</f>
        <v/>
      </c>
      <c r="K95" s="214"/>
      <c r="L95" s="29" t="str">
        <f>+IF(H95=0,"",'Ark1'!U3339)</f>
        <v/>
      </c>
      <c r="M95" s="548"/>
      <c r="N95" s="239">
        <f>+IF(I95=0,"",'Ark1'!AI3339)</f>
        <v>0</v>
      </c>
      <c r="O95" s="96"/>
      <c r="P95" s="263" t="str">
        <f>+IF(N95=0,"",'Ark1'!AJ3339)</f>
        <v/>
      </c>
      <c r="Q95" s="96"/>
      <c r="R95" s="263" t="str">
        <f>+IF(N95=0,"",'Ark1'!AK3339)</f>
        <v/>
      </c>
      <c r="S95" s="214"/>
      <c r="T95" s="214"/>
      <c r="U95" s="214"/>
      <c r="V95" s="27" t="str">
        <f>+IF(H95=0,"",'Ark1'!T3339)</f>
        <v/>
      </c>
      <c r="W95" s="34" t="str">
        <f>+IF(H95=0,"",'Ark1'!W3339)</f>
        <v/>
      </c>
      <c r="X95" s="34" t="str">
        <f>+IF(H95=0,"",'Ark1'!X3339)</f>
        <v/>
      </c>
      <c r="Y95" s="34" t="str">
        <f>+IF(H95=0,"",'Ark1'!Y3339)</f>
        <v/>
      </c>
      <c r="Z95" s="34" t="str">
        <f>+IF(H95=0,"",'Ark1'!Z3339)</f>
        <v/>
      </c>
      <c r="AA95" s="34" t="str">
        <f>+IF(H95=0,"",'Ark1'!Z3339)</f>
        <v/>
      </c>
      <c r="AB95" s="27" t="str">
        <f>+IF(H95=0,"",'Ark1'!AC3339)</f>
        <v/>
      </c>
      <c r="AC95" s="34" t="str">
        <f>+IF(H95=0,"",'Ark1'!AE3339)</f>
        <v/>
      </c>
      <c r="AD95" s="34" t="str">
        <f t="shared" si="22"/>
        <v/>
      </c>
      <c r="AE95" s="29" t="str">
        <f t="shared" si="23"/>
        <v/>
      </c>
      <c r="AF95" s="552"/>
      <c r="AG95" s="216"/>
      <c r="AI95" s="29"/>
      <c r="AJ95" s="27"/>
      <c r="AK95" s="239"/>
      <c r="AL95" s="549"/>
      <c r="AP95" s="549"/>
    </row>
    <row r="96" spans="1:72" ht="15" customHeight="1">
      <c r="A96" s="548"/>
      <c r="B96" s="236">
        <f>+'Ark1'!C3340</f>
        <v>2024</v>
      </c>
      <c r="C96" s="549">
        <f>+'Ark1'!J3340</f>
        <v>117</v>
      </c>
      <c r="D96" s="549" t="str">
        <f>VLOOKUP(C96,RNR!$A$1:$B$26,2)</f>
        <v>Jæren</v>
      </c>
      <c r="E96" s="549">
        <f>+'Ark1'!D3340</f>
        <v>8</v>
      </c>
      <c r="F96" s="549" t="str">
        <f t="shared" si="21"/>
        <v>Aug</v>
      </c>
      <c r="G96" s="549">
        <f>+'Ark1'!Q3340</f>
        <v>2</v>
      </c>
      <c r="H96" s="547">
        <f>+'Ark1'!R3340</f>
        <v>77</v>
      </c>
      <c r="I96" s="29">
        <f>+IF(H96=0,"",'Ark1'!AG3340)</f>
        <v>5.5258222163518713</v>
      </c>
      <c r="J96" s="29">
        <f>+IF(H96=0,"",'Ark1'!AH3340)</f>
        <v>0</v>
      </c>
      <c r="K96" s="214"/>
      <c r="L96" s="29">
        <f>+IF(H96=0,"",'Ark1'!U3340)</f>
        <v>13.58311688311689</v>
      </c>
      <c r="M96" s="548"/>
      <c r="N96" s="239">
        <f>+IF(I96=0,"",'Ark1'!AI3340)</f>
        <v>77</v>
      </c>
      <c r="O96" s="96"/>
      <c r="P96" s="263">
        <f>+IF(N96=0,"",'Ark1'!AJ3340)</f>
        <v>93.937662337662374</v>
      </c>
      <c r="Q96" s="96"/>
      <c r="R96" s="263">
        <f>+IF(N96=0,"",'Ark1'!AK3340)</f>
        <v>15.55197595743719</v>
      </c>
      <c r="S96" s="214"/>
      <c r="T96" s="214"/>
      <c r="U96" s="214"/>
      <c r="V96" s="27">
        <f>+IF(H96=0,"",'Ark1'!T3340)</f>
        <v>4.8181818181818192</v>
      </c>
      <c r="W96" s="34">
        <f>+IF(H96=0,"",'Ark1'!W3340)</f>
        <v>0</v>
      </c>
      <c r="X96" s="34">
        <f>+IF(H96=0,"",'Ark1'!X3340)</f>
        <v>22.077922077922075</v>
      </c>
      <c r="Y96" s="34">
        <f>+IF(H96=0,"",'Ark1'!Y3340)</f>
        <v>10.389610389610388</v>
      </c>
      <c r="Z96" s="34">
        <f>+IF(H96=0,"",'Ark1'!Z3340)</f>
        <v>5.8874818244383205</v>
      </c>
      <c r="AA96" s="34">
        <f>+IF(H96=0,"",'Ark1'!Z3340)</f>
        <v>5.8874818244383205</v>
      </c>
      <c r="AB96" s="27">
        <f>+IF(H96=0,"",'Ark1'!AC3340)</f>
        <v>66.086222996162547</v>
      </c>
      <c r="AC96" s="34">
        <f>+IF(H96=0,"",'Ark1'!AE3340)</f>
        <v>68.938896893997608</v>
      </c>
      <c r="AD96" s="34">
        <f t="shared" si="22"/>
        <v>0.11609501609501616</v>
      </c>
      <c r="AE96" s="29">
        <f t="shared" si="23"/>
        <v>2.5974025974025976E-2</v>
      </c>
      <c r="AF96" s="552"/>
      <c r="AG96" s="216"/>
      <c r="AI96" s="29"/>
      <c r="AJ96" s="27"/>
      <c r="AK96" s="239"/>
      <c r="AL96" s="549"/>
      <c r="AP96" s="549"/>
    </row>
    <row r="97" spans="1:72" ht="15" customHeight="1">
      <c r="A97" s="548"/>
      <c r="B97" s="236">
        <f>+'Ark1'!C3341</f>
        <v>2024</v>
      </c>
      <c r="C97" s="549">
        <f>+'Ark1'!J3341</f>
        <v>117</v>
      </c>
      <c r="D97" s="549" t="str">
        <f>VLOOKUP(C97,RNR!$A$1:$B$26,2)</f>
        <v>Jæren</v>
      </c>
      <c r="E97" s="549">
        <f>+'Ark1'!D3341</f>
        <v>9</v>
      </c>
      <c r="F97" s="549" t="str">
        <f t="shared" si="21"/>
        <v>Sep</v>
      </c>
      <c r="G97" s="549">
        <f>+'Ark1'!Q3341</f>
        <v>5</v>
      </c>
      <c r="H97" s="547">
        <f>+'Ark1'!R3341</f>
        <v>27</v>
      </c>
      <c r="I97" s="29">
        <f>+IF(H97=0,"",'Ark1'!AG3341)</f>
        <v>1.2868913642627462</v>
      </c>
      <c r="J97" s="29">
        <f>+IF(H97=0,"",'Ark1'!AH3341)</f>
        <v>0</v>
      </c>
      <c r="K97" s="214"/>
      <c r="L97" s="29">
        <f>+IF(H97=0,"",'Ark1'!U3341)</f>
        <v>13.28148148148148</v>
      </c>
      <c r="M97" s="548"/>
      <c r="N97" s="239">
        <f>+IF(I97=0,"",'Ark1'!AI3341)</f>
        <v>26</v>
      </c>
      <c r="O97" s="96"/>
      <c r="P97" s="263">
        <f>+IF(N97=0,"",'Ark1'!AJ3341)</f>
        <v>90.87307692307688</v>
      </c>
      <c r="Q97" s="96"/>
      <c r="R97" s="263">
        <f>+IF(N97=0,"",'Ark1'!AK3341)</f>
        <v>15.661163179110471</v>
      </c>
      <c r="S97" s="214"/>
      <c r="T97" s="214"/>
      <c r="U97" s="214"/>
      <c r="V97" s="27">
        <f>+IF(H97=0,"",'Ark1'!T3341)</f>
        <v>4.7407407407407405</v>
      </c>
      <c r="W97" s="34">
        <f>+IF(H97=0,"",'Ark1'!W3341)</f>
        <v>0</v>
      </c>
      <c r="X97" s="34">
        <f>+IF(H97=0,"",'Ark1'!X3341)</f>
        <v>22.222222222222225</v>
      </c>
      <c r="Y97" s="34">
        <f>+IF(H97=0,"",'Ark1'!Y3341)</f>
        <v>7.4074074074074083</v>
      </c>
      <c r="Z97" s="34">
        <f>+IF(H97=0,"",'Ark1'!Z3341)</f>
        <v>7.5085155132436174</v>
      </c>
      <c r="AA97" s="34">
        <f>+IF(H97=0,"",'Ark1'!Z3341)</f>
        <v>7.5085155132436174</v>
      </c>
      <c r="AB97" s="27">
        <f>+IF(H97=0,"",'Ark1'!AC3341)</f>
        <v>32.421549524099177</v>
      </c>
      <c r="AC97" s="34">
        <f>+IF(H97=0,"",'Ark1'!AE3341)</f>
        <v>31.470832103030375</v>
      </c>
      <c r="AD97" s="34">
        <f t="shared" si="22"/>
        <v>0.11351693573915794</v>
      </c>
      <c r="AE97" s="29">
        <f t="shared" si="23"/>
        <v>0.18518518518518517</v>
      </c>
      <c r="AF97" s="552"/>
      <c r="AG97" s="216"/>
      <c r="AI97" s="29"/>
      <c r="AJ97" s="27"/>
      <c r="AK97" s="239"/>
      <c r="AL97" s="549"/>
      <c r="AP97" s="549"/>
    </row>
    <row r="98" spans="1:72" ht="15" customHeight="1">
      <c r="A98" s="548"/>
      <c r="B98" s="236">
        <f>+'Ark1'!C3342</f>
        <v>2024</v>
      </c>
      <c r="C98" s="549">
        <f>+'Ark1'!J3342</f>
        <v>117</v>
      </c>
      <c r="D98" s="549" t="str">
        <f>VLOOKUP(C98,RNR!$A$1:$B$26,2)</f>
        <v>Jæren</v>
      </c>
      <c r="E98" s="549">
        <f>+'Ark1'!D3342</f>
        <v>10</v>
      </c>
      <c r="F98" s="549" t="str">
        <f t="shared" si="21"/>
        <v>Okt</v>
      </c>
      <c r="G98" s="549">
        <f>+'Ark1'!Q3342</f>
        <v>6</v>
      </c>
      <c r="H98" s="547">
        <f>+'Ark1'!R3342</f>
        <v>29</v>
      </c>
      <c r="I98" s="29">
        <f>+IF(H98=0,"",'Ark1'!AG3342)</f>
        <v>0.5073419772101101</v>
      </c>
      <c r="J98" s="29">
        <f>+IF(H98=0,"",'Ark1'!AH3342)</f>
        <v>0</v>
      </c>
      <c r="K98" s="214"/>
      <c r="L98" s="29">
        <f>+IF(H98=0,"",'Ark1'!U3342)</f>
        <v>14.255172413793103</v>
      </c>
      <c r="M98" s="548"/>
      <c r="N98" s="239">
        <f>+IF(I98=0,"",'Ark1'!AI3342)</f>
        <v>29</v>
      </c>
      <c r="O98" s="96"/>
      <c r="P98" s="263">
        <f>+IF(N98=0,"",'Ark1'!AJ3342)</f>
        <v>94.458620689655177</v>
      </c>
      <c r="Q98" s="96"/>
      <c r="R98" s="263">
        <f>+IF(N98=0,"",'Ark1'!AK3342)</f>
        <v>15.778083934470597</v>
      </c>
      <c r="S98" s="214"/>
      <c r="T98" s="214"/>
      <c r="U98" s="214"/>
      <c r="V98" s="27">
        <f>+IF(H98=0,"",'Ark1'!T3342)</f>
        <v>4.3793103448275872</v>
      </c>
      <c r="W98" s="34">
        <f>+IF(H98=0,"",'Ark1'!W3342)</f>
        <v>6.8965517241379306</v>
      </c>
      <c r="X98" s="34">
        <f>+IF(H98=0,"",'Ark1'!X3342)</f>
        <v>41.379310344827594</v>
      </c>
      <c r="Y98" s="34">
        <f>+IF(H98=0,"",'Ark1'!Y3342)</f>
        <v>10.344827586206899</v>
      </c>
      <c r="Z98" s="34">
        <f>+IF(H98=0,"",'Ark1'!Z3342)</f>
        <v>6.9990435901750248</v>
      </c>
      <c r="AA98" s="34">
        <f>+IF(H98=0,"",'Ark1'!Z3342)</f>
        <v>6.9990435901750248</v>
      </c>
      <c r="AB98" s="27">
        <f>+IF(H98=0,"",'Ark1'!AC3342)</f>
        <v>30.676642908507059</v>
      </c>
      <c r="AC98" s="34">
        <f>+IF(H98=0,"",'Ark1'!AE3342)</f>
        <v>65.394051563399401</v>
      </c>
      <c r="AD98" s="34">
        <f t="shared" si="22"/>
        <v>0.12183908045977011</v>
      </c>
      <c r="AE98" s="29">
        <f t="shared" si="23"/>
        <v>0.20689655172413793</v>
      </c>
      <c r="AF98" s="552"/>
      <c r="AG98" s="216"/>
      <c r="AI98" s="29"/>
      <c r="AJ98" s="27"/>
      <c r="AK98" s="239"/>
      <c r="AL98" s="549"/>
      <c r="AP98" s="549"/>
    </row>
    <row r="99" spans="1:72" ht="15" customHeight="1">
      <c r="A99" s="548"/>
      <c r="B99" s="236">
        <f>+'Ark1'!C3343</f>
        <v>2024</v>
      </c>
      <c r="C99" s="549">
        <f>+'Ark1'!J3343</f>
        <v>117</v>
      </c>
      <c r="D99" s="549" t="str">
        <f>VLOOKUP(C99,RNR!$A$1:$B$26,2)</f>
        <v>Jæren</v>
      </c>
      <c r="E99" s="549">
        <f>+'Ark1'!D3343</f>
        <v>11</v>
      </c>
      <c r="F99" s="549" t="str">
        <f t="shared" si="21"/>
        <v>Nov</v>
      </c>
      <c r="G99" s="549">
        <f>+'Ark1'!Q3343</f>
        <v>3</v>
      </c>
      <c r="H99" s="547">
        <f>+'Ark1'!R3343</f>
        <v>6</v>
      </c>
      <c r="I99" s="29">
        <f>+IF(H99=0,"",'Ark1'!AG3343)</f>
        <v>0.20926216363860656</v>
      </c>
      <c r="J99" s="29">
        <f>+IF(H99=0,"",'Ark1'!AH3343)</f>
        <v>0</v>
      </c>
      <c r="K99" s="214"/>
      <c r="L99" s="29">
        <f>+IF(H99=0,"",'Ark1'!U3343)</f>
        <v>15.833333333333337</v>
      </c>
      <c r="M99" s="548"/>
      <c r="N99" s="239">
        <f>+IF(I99=0,"",'Ark1'!AI3343)</f>
        <v>6</v>
      </c>
      <c r="O99" s="96"/>
      <c r="P99" s="263">
        <f>+IF(N99=0,"",'Ark1'!AJ3343)</f>
        <v>98.333333333333314</v>
      </c>
      <c r="Q99" s="96"/>
      <c r="R99" s="263">
        <f>+IF(N99=0,"",'Ark1'!AK3343)</f>
        <v>16.202616382890252</v>
      </c>
      <c r="S99" s="214"/>
      <c r="T99" s="214"/>
      <c r="U99" s="214"/>
      <c r="V99" s="27">
        <f>+IF(H99=0,"",'Ark1'!T3343)</f>
        <v>5.833333333333333</v>
      </c>
      <c r="W99" s="34">
        <f>+IF(H99=0,"",'Ark1'!W3343)</f>
        <v>16.666666666666671</v>
      </c>
      <c r="X99" s="34">
        <f>+IF(H99=0,"",'Ark1'!X3343)</f>
        <v>50</v>
      </c>
      <c r="Y99" s="34">
        <f>+IF(H99=0,"",'Ark1'!Y3343)</f>
        <v>16.666666666666671</v>
      </c>
      <c r="Z99" s="34">
        <f>+IF(H99=0,"",'Ark1'!Z3343)</f>
        <v>4.7232286509218282</v>
      </c>
      <c r="AA99" s="34">
        <f>+IF(H99=0,"",'Ark1'!Z3343)</f>
        <v>4.7232286509218282</v>
      </c>
      <c r="AB99" s="27">
        <f>+IF(H99=0,"",'Ark1'!AC3343)</f>
        <v>76.593364967538577</v>
      </c>
      <c r="AC99" s="34">
        <f>+IF(H99=0,"",'Ark1'!AE3343)</f>
        <v>86.37123175429862</v>
      </c>
      <c r="AD99" s="34">
        <f t="shared" si="22"/>
        <v>0.13532763532763536</v>
      </c>
      <c r="AE99" s="29">
        <f t="shared" si="23"/>
        <v>0.5</v>
      </c>
      <c r="AF99" s="552"/>
      <c r="AG99" s="216"/>
      <c r="AI99" s="29"/>
      <c r="AJ99" s="27"/>
      <c r="AK99" s="239"/>
      <c r="AL99" s="549"/>
      <c r="AP99" s="549"/>
    </row>
    <row r="100" spans="1:72" ht="15" customHeight="1">
      <c r="A100" s="548"/>
      <c r="B100" s="236">
        <f>+'Ark1'!C3344</f>
        <v>2024</v>
      </c>
      <c r="C100" s="549">
        <f>+'Ark1'!J3344</f>
        <v>117</v>
      </c>
      <c r="D100" s="549" t="str">
        <f>VLOOKUP(C100,RNR!$A$1:$B$26,2)</f>
        <v>Jæren</v>
      </c>
      <c r="E100" s="549">
        <f>+'Ark1'!D3344</f>
        <v>12</v>
      </c>
      <c r="F100" s="549" t="str">
        <f t="shared" si="21"/>
        <v>Des</v>
      </c>
      <c r="G100" s="549">
        <f>+'Ark1'!Q3344</f>
        <v>0</v>
      </c>
      <c r="H100" s="547">
        <f>+'Ark1'!R3344</f>
        <v>0</v>
      </c>
      <c r="I100" s="29" t="str">
        <f>+IF(H100=0,"",'Ark1'!AG3344)</f>
        <v/>
      </c>
      <c r="J100" s="29" t="str">
        <f>+IF(H100=0,"",'Ark1'!AH3344)</f>
        <v/>
      </c>
      <c r="K100" s="214"/>
      <c r="L100" s="29" t="str">
        <f>+IF(H100=0,"",'Ark1'!U3344)</f>
        <v/>
      </c>
      <c r="M100" s="548"/>
      <c r="N100" s="239">
        <f>+IF(I100=0,"",'Ark1'!AI3344)</f>
        <v>0</v>
      </c>
      <c r="O100" s="96"/>
      <c r="P100" s="263" t="str">
        <f>+IF(N100=0,"",'Ark1'!AJ3344)</f>
        <v/>
      </c>
      <c r="Q100" s="96"/>
      <c r="R100" s="263" t="str">
        <f>+IF(N100=0,"",'Ark1'!AK3344)</f>
        <v/>
      </c>
      <c r="S100" s="214"/>
      <c r="T100" s="214"/>
      <c r="U100" s="214"/>
      <c r="V100" s="27" t="str">
        <f>+IF(H100=0,"",'Ark1'!T3344)</f>
        <v/>
      </c>
      <c r="W100" s="34" t="str">
        <f>+IF(H100=0,"",'Ark1'!W3344)</f>
        <v/>
      </c>
      <c r="X100" s="34" t="str">
        <f>+IF(H100=0,"",'Ark1'!X3344)</f>
        <v/>
      </c>
      <c r="Y100" s="34" t="str">
        <f>+IF(H100=0,"",'Ark1'!Y3344)</f>
        <v/>
      </c>
      <c r="Z100" s="34" t="str">
        <f>+IF(H100=0,"",'Ark1'!Z3344)</f>
        <v/>
      </c>
      <c r="AA100" s="34" t="str">
        <f>+IF(H100=0,"",'Ark1'!Z3344)</f>
        <v/>
      </c>
      <c r="AB100" s="27" t="str">
        <f>+IF(H100=0,"",'Ark1'!AC3344)</f>
        <v/>
      </c>
      <c r="AC100" s="34" t="str">
        <f>+IF(H100=0,"",'Ark1'!AE3344)</f>
        <v/>
      </c>
      <c r="AD100" s="34" t="str">
        <f t="shared" si="22"/>
        <v/>
      </c>
      <c r="AE100" s="29" t="str">
        <f t="shared" si="23"/>
        <v/>
      </c>
      <c r="AF100" s="552"/>
      <c r="AG100" s="216"/>
      <c r="AI100" s="29"/>
      <c r="AJ100" s="27"/>
      <c r="AK100" s="239"/>
      <c r="AL100" s="549"/>
      <c r="AP100" s="549"/>
    </row>
    <row r="101" spans="1:72" ht="15" customHeight="1">
      <c r="A101" s="548"/>
      <c r="B101" s="548"/>
      <c r="C101" s="548"/>
      <c r="D101" s="548"/>
      <c r="E101" s="548"/>
      <c r="F101" s="548"/>
      <c r="G101" s="548"/>
      <c r="H101" s="324"/>
      <c r="I101" s="214"/>
      <c r="J101" s="214"/>
      <c r="K101" s="214"/>
      <c r="L101" s="548"/>
      <c r="M101" s="548"/>
      <c r="N101" s="214"/>
      <c r="O101" s="96"/>
      <c r="P101" s="214"/>
      <c r="Q101" s="96"/>
      <c r="R101" s="214"/>
      <c r="S101" s="214"/>
      <c r="T101" s="214"/>
      <c r="U101" s="214"/>
      <c r="V101" s="548"/>
      <c r="W101" s="215"/>
      <c r="X101" s="215"/>
      <c r="Y101" s="215"/>
      <c r="Z101" s="215"/>
      <c r="AA101" s="215"/>
      <c r="AB101" s="548"/>
      <c r="AC101" s="215"/>
      <c r="AD101" s="215"/>
      <c r="AE101" s="214"/>
      <c r="AF101" s="552"/>
      <c r="AG101" s="216"/>
      <c r="AI101" s="29"/>
      <c r="AJ101" s="27"/>
      <c r="AK101" s="217"/>
      <c r="AL101" s="549"/>
      <c r="AP101" s="549"/>
      <c r="BH101" s="228"/>
    </row>
    <row r="102" spans="1:72" ht="15" customHeight="1">
      <c r="A102" s="548"/>
      <c r="B102" s="548"/>
      <c r="C102" s="230" t="str">
        <f>+D104</f>
        <v>Førde</v>
      </c>
      <c r="D102" s="548"/>
      <c r="E102" s="270"/>
      <c r="F102" s="230"/>
      <c r="G102" s="548"/>
      <c r="H102" s="327">
        <f>SUM(H104:H115)</f>
        <v>5540</v>
      </c>
      <c r="I102" s="214"/>
      <c r="J102" s="214"/>
      <c r="K102" s="214"/>
      <c r="L102" s="263">
        <f>+Slakteri!M15</f>
        <v>12.478176895306852</v>
      </c>
      <c r="M102" s="548"/>
      <c r="N102" s="327">
        <f>SUM(N104:N115)</f>
        <v>5325</v>
      </c>
      <c r="O102" s="96"/>
      <c r="P102" s="214"/>
      <c r="Q102" s="96"/>
      <c r="R102" s="263">
        <f>+Slakteri!T15</f>
        <v>15.250976783368689</v>
      </c>
      <c r="S102" s="214"/>
      <c r="T102" s="214"/>
      <c r="U102" s="214"/>
      <c r="V102" s="548"/>
      <c r="W102" s="215"/>
      <c r="X102" s="215"/>
      <c r="Y102" s="215"/>
      <c r="Z102" s="215"/>
      <c r="AA102" s="215"/>
      <c r="AB102" s="548"/>
      <c r="AC102" s="215"/>
      <c r="AD102" s="217">
        <f>+Klasse!L53/Klasse!C53</f>
        <v>0</v>
      </c>
      <c r="AE102" s="214"/>
      <c r="AF102" s="552"/>
      <c r="AG102" s="216"/>
      <c r="AI102" s="29"/>
      <c r="AJ102" s="27"/>
      <c r="AK102" s="217"/>
      <c r="AL102" s="549"/>
      <c r="AP102" s="549"/>
      <c r="BH102" s="228"/>
    </row>
    <row r="103" spans="1:72" ht="15" customHeight="1">
      <c r="A103" s="548"/>
      <c r="B103" s="548"/>
      <c r="C103" s="548"/>
      <c r="D103" s="548"/>
      <c r="E103" s="548"/>
      <c r="F103" s="548"/>
      <c r="G103" s="548"/>
      <c r="H103" s="324"/>
      <c r="I103" s="214"/>
      <c r="J103" s="214"/>
      <c r="K103" s="214"/>
      <c r="L103" s="548"/>
      <c r="M103" s="548"/>
      <c r="N103" s="214"/>
      <c r="O103" s="96"/>
      <c r="P103" s="214"/>
      <c r="Q103" s="96"/>
      <c r="R103" s="214"/>
      <c r="S103" s="214"/>
      <c r="T103" s="214"/>
      <c r="U103" s="214"/>
      <c r="V103" s="548"/>
      <c r="W103" s="215"/>
      <c r="X103" s="215"/>
      <c r="Y103" s="215"/>
      <c r="Z103" s="215"/>
      <c r="AA103" s="215"/>
      <c r="AB103" s="548"/>
      <c r="AC103" s="215"/>
      <c r="AD103" s="215"/>
      <c r="AE103" s="215"/>
      <c r="AF103" s="552"/>
      <c r="AG103" s="216"/>
      <c r="AI103" s="29"/>
      <c r="AJ103" s="27"/>
      <c r="AK103" s="217"/>
      <c r="AL103" s="549"/>
      <c r="AP103" s="549"/>
      <c r="BH103" s="228">
        <f>1+BH100</f>
        <v>1</v>
      </c>
      <c r="BI103" s="549">
        <v>20.659867330016564</v>
      </c>
      <c r="BJ103" s="549">
        <f t="shared" ref="BJ103:BT103" si="24">+BI103</f>
        <v>20.659867330016564</v>
      </c>
      <c r="BK103" s="549">
        <f t="shared" si="24"/>
        <v>20.659867330016564</v>
      </c>
      <c r="BL103" s="549">
        <f t="shared" si="24"/>
        <v>20.659867330016564</v>
      </c>
      <c r="BM103" s="549">
        <f t="shared" si="24"/>
        <v>20.659867330016564</v>
      </c>
      <c r="BN103" s="549">
        <f t="shared" si="24"/>
        <v>20.659867330016564</v>
      </c>
      <c r="BO103" s="549">
        <f t="shared" si="24"/>
        <v>20.659867330016564</v>
      </c>
      <c r="BP103" s="549">
        <f t="shared" si="24"/>
        <v>20.659867330016564</v>
      </c>
      <c r="BQ103" s="549">
        <f t="shared" si="24"/>
        <v>20.659867330016564</v>
      </c>
      <c r="BR103" s="549">
        <f t="shared" si="24"/>
        <v>20.659867330016564</v>
      </c>
      <c r="BS103" s="549">
        <f t="shared" si="24"/>
        <v>20.659867330016564</v>
      </c>
      <c r="BT103" s="549">
        <f t="shared" si="24"/>
        <v>20.659867330016564</v>
      </c>
    </row>
    <row r="104" spans="1:72" ht="15" customHeight="1">
      <c r="A104" s="548"/>
      <c r="B104" s="236">
        <f>+'Ark1'!C3345</f>
        <v>2024</v>
      </c>
      <c r="C104" s="232">
        <f>+'Ark1'!J3345</f>
        <v>134</v>
      </c>
      <c r="D104" s="232" t="str">
        <f>VLOOKUP(C104,RNR!$A$1:$B$26,2)</f>
        <v>Førde</v>
      </c>
      <c r="E104" s="232">
        <f>+'Ark1'!D3345</f>
        <v>1</v>
      </c>
      <c r="F104" s="232" t="str">
        <f t="shared" ref="F104:F115" si="25">+F89</f>
        <v>Jan</v>
      </c>
      <c r="G104" s="232">
        <f>+'Ark1'!Q3345</f>
        <v>8</v>
      </c>
      <c r="H104" s="330">
        <f>+'Ark1'!R3345</f>
        <v>118</v>
      </c>
      <c r="I104" s="233">
        <f>+IF(H104=0,"",'Ark1'!AG3345)</f>
        <v>17.991327438628211</v>
      </c>
      <c r="J104" s="233">
        <f>+IF(H104=0,"",'Ark1'!AH3345)</f>
        <v>0.84745762711864381</v>
      </c>
      <c r="K104" s="214"/>
      <c r="L104" s="233">
        <f>+IF(H104=0,"",'Ark1'!U3345)</f>
        <v>21.588983050847457</v>
      </c>
      <c r="M104" s="548"/>
      <c r="N104" s="239">
        <f>+IF(I104=0,"",'Ark1'!AI3345)</f>
        <v>0</v>
      </c>
      <c r="O104" s="96"/>
      <c r="P104" s="263" t="str">
        <f>+IF(N104=0,"",'Ark1'!AJ3345)</f>
        <v/>
      </c>
      <c r="Q104" s="96"/>
      <c r="R104" s="263" t="str">
        <f>+IF(N104=0,"",'Ark1'!AK3345)</f>
        <v/>
      </c>
      <c r="S104" s="214"/>
      <c r="T104" s="214"/>
      <c r="U104" s="214"/>
      <c r="V104" s="234">
        <f>+IF(H104=0,"",'Ark1'!T3345)</f>
        <v>5.8644067796610164</v>
      </c>
      <c r="W104" s="235">
        <f>+IF(H104=0,"",'Ark1'!W3345)</f>
        <v>1.6949152542372876</v>
      </c>
      <c r="X104" s="235">
        <f>+IF(H104=0,"",'Ark1'!X3345)</f>
        <v>86.440677966101674</v>
      </c>
      <c r="Y104" s="235">
        <f>+IF(H104=0,"",'Ark1'!Y3345)</f>
        <v>38.135593220338976</v>
      </c>
      <c r="Z104" s="235">
        <f>+IF(H104=0,"",'Ark1'!Z3345)</f>
        <v>5.4984710339854805</v>
      </c>
      <c r="AA104" s="235">
        <f>+IF(H104=0,"",'Ark1'!Z3345)</f>
        <v>5.4984710339854805</v>
      </c>
      <c r="AB104" s="234">
        <f>+IF(H104=0,"",'Ark1'!AC3345)</f>
        <v>15.525489951869297</v>
      </c>
      <c r="AC104" s="235">
        <f>+IF(H104=0,"",'Ark1'!AE3345)</f>
        <v>43.482236922211563</v>
      </c>
      <c r="AD104" s="235">
        <f t="shared" ref="AD104:AD115" si="26">+IF(H104=0,"",+L104/C104)</f>
        <v>0.16111181381229445</v>
      </c>
      <c r="AE104" s="233">
        <f>+IF(H104=0,"",G104/H104)</f>
        <v>6.7796610169491525E-2</v>
      </c>
      <c r="AF104" s="552"/>
      <c r="AG104" s="216"/>
      <c r="AI104" s="29"/>
      <c r="AJ104" s="27"/>
      <c r="AK104" s="239"/>
      <c r="AL104" s="549"/>
      <c r="AP104" s="549"/>
    </row>
    <row r="105" spans="1:72" ht="15" customHeight="1">
      <c r="A105" s="548"/>
      <c r="B105" s="236">
        <f>+'Ark1'!C3346</f>
        <v>2024</v>
      </c>
      <c r="C105" s="232">
        <f>+'Ark1'!J3346</f>
        <v>134</v>
      </c>
      <c r="D105" s="232" t="str">
        <f>VLOOKUP(C105,RNR!$A$1:$B$26,2)</f>
        <v>Førde</v>
      </c>
      <c r="E105" s="232">
        <f>+'Ark1'!D3346</f>
        <v>2</v>
      </c>
      <c r="F105" s="232" t="str">
        <f t="shared" si="25"/>
        <v>Feb</v>
      </c>
      <c r="G105" s="232">
        <f>+'Ark1'!Q3346</f>
        <v>18</v>
      </c>
      <c r="H105" s="330">
        <f>+'Ark1'!R3346</f>
        <v>397</v>
      </c>
      <c r="I105" s="233">
        <f>+IF(H105=0,"",'Ark1'!AG3346)</f>
        <v>23.330410369398777</v>
      </c>
      <c r="J105" s="233">
        <f>+IF(H105=0,"",'Ark1'!AH3346)</f>
        <v>1.5113350125944589</v>
      </c>
      <c r="K105" s="214"/>
      <c r="L105" s="233">
        <f>+IF(H105=0,"",'Ark1'!U3346)</f>
        <v>7.9750629722921884</v>
      </c>
      <c r="M105" s="552"/>
      <c r="N105" s="239">
        <f>+IF(I105=0,"",'Ark1'!AI3346)</f>
        <v>397</v>
      </c>
      <c r="O105" s="96"/>
      <c r="P105" s="263">
        <f>+IF(N105=0,"",'Ark1'!AJ3346)</f>
        <v>77.925440806045302</v>
      </c>
      <c r="Q105" s="96"/>
      <c r="R105" s="263">
        <f>+IF(N105=0,"",'Ark1'!AK3346)</f>
        <v>16.049877816060803</v>
      </c>
      <c r="S105" s="214"/>
      <c r="T105" s="214"/>
      <c r="U105" s="214"/>
      <c r="V105" s="234">
        <f>+IF(H105=0,"",'Ark1'!T3346)</f>
        <v>4.7002518891687668</v>
      </c>
      <c r="W105" s="235">
        <f>+IF(H105=0,"",'Ark1'!W3346)</f>
        <v>0</v>
      </c>
      <c r="X105" s="235">
        <f>+IF(H105=0,"",'Ark1'!X3346)</f>
        <v>4.2821158690176322</v>
      </c>
      <c r="Y105" s="235">
        <f>+IF(H105=0,"",'Ark1'!Y3346)</f>
        <v>2.2670025188916871</v>
      </c>
      <c r="Z105" s="235">
        <f>+IF(H105=0,"",'Ark1'!Z3346)</f>
        <v>4.1561350735007556</v>
      </c>
      <c r="AA105" s="235">
        <f>+IF(H105=0,"",'Ark1'!Z3346)</f>
        <v>4.1561350735007556</v>
      </c>
      <c r="AB105" s="234">
        <f>+IF(H105=0,"",'Ark1'!AC3346)</f>
        <v>9.2295849676390755</v>
      </c>
      <c r="AC105" s="235">
        <f>+IF(H105=0,"",'Ark1'!AE3346)</f>
        <v>34.628924449910883</v>
      </c>
      <c r="AD105" s="235">
        <f t="shared" si="26"/>
        <v>5.9515395315613347E-2</v>
      </c>
      <c r="AE105" s="233">
        <f t="shared" ref="AE105:AE115" si="27">+IF(H105=0,"",G105/H105)</f>
        <v>4.534005037783375E-2</v>
      </c>
      <c r="AF105" s="552"/>
      <c r="AG105" s="216"/>
      <c r="AI105" s="29"/>
      <c r="AJ105" s="27"/>
      <c r="AK105" s="239"/>
      <c r="AL105" s="549"/>
      <c r="AP105" s="549"/>
    </row>
    <row r="106" spans="1:72" ht="15" customHeight="1">
      <c r="A106" s="548"/>
      <c r="B106" s="236">
        <f>+'Ark1'!C3347</f>
        <v>2024</v>
      </c>
      <c r="C106" s="232">
        <f>+'Ark1'!J3347</f>
        <v>134</v>
      </c>
      <c r="D106" s="232" t="str">
        <f>VLOOKUP(C106,RNR!$A$1:$B$26,2)</f>
        <v>Førde</v>
      </c>
      <c r="E106" s="232">
        <f>+'Ark1'!D3347</f>
        <v>3</v>
      </c>
      <c r="F106" s="232" t="str">
        <f t="shared" si="25"/>
        <v>Mar</v>
      </c>
      <c r="G106" s="232">
        <f>+'Ark1'!Q3347</f>
        <v>36</v>
      </c>
      <c r="H106" s="330">
        <f>+'Ark1'!R3347</f>
        <v>586</v>
      </c>
      <c r="I106" s="233">
        <f>+IF(H106=0,"",'Ark1'!AG3347)</f>
        <v>18.592845435544248</v>
      </c>
      <c r="J106" s="233">
        <f>+IF(H106=0,"",'Ark1'!AH3347)</f>
        <v>0.51194539249146764</v>
      </c>
      <c r="K106" s="214"/>
      <c r="L106" s="233">
        <f>+IF(H106=0,"",'Ark1'!U3347)</f>
        <v>10.55017064846416</v>
      </c>
      <c r="M106" s="552"/>
      <c r="N106" s="239">
        <f>+IF(I106=0,"",'Ark1'!AI3347)</f>
        <v>580</v>
      </c>
      <c r="O106" s="96"/>
      <c r="P106" s="263">
        <f>+IF(N106=0,"",'Ark1'!AJ3347)</f>
        <v>83.297758620689734</v>
      </c>
      <c r="Q106" s="96"/>
      <c r="R106" s="263">
        <f>+IF(N106=0,"",'Ark1'!AK3347)</f>
        <v>15.769438257353574</v>
      </c>
      <c r="S106" s="214"/>
      <c r="T106" s="214"/>
      <c r="U106" s="214"/>
      <c r="V106" s="234">
        <f>+IF(H106=0,"",'Ark1'!T3347)</f>
        <v>5.1433447098976117</v>
      </c>
      <c r="W106" s="235">
        <f>+IF(H106=0,"",'Ark1'!W3347)</f>
        <v>1.8771331058020473</v>
      </c>
      <c r="X106" s="235">
        <f>+IF(H106=0,"",'Ark1'!X3347)</f>
        <v>22.354948805460747</v>
      </c>
      <c r="Y106" s="235">
        <f>+IF(H106=0,"",'Ark1'!Y3347)</f>
        <v>11.262798634812288</v>
      </c>
      <c r="Z106" s="235">
        <f>+IF(H106=0,"",'Ark1'!Z3347)</f>
        <v>7.8892531757155453</v>
      </c>
      <c r="AA106" s="235">
        <f>+IF(H106=0,"",'Ark1'!Z3347)</f>
        <v>7.8892531757155453</v>
      </c>
      <c r="AB106" s="234">
        <f>+IF(H106=0,"",'Ark1'!AC3347)</f>
        <v>10.476354315175087</v>
      </c>
      <c r="AC106" s="235">
        <f>+IF(H106=0,"",'Ark1'!AE3347)</f>
        <v>42.489930758400639</v>
      </c>
      <c r="AD106" s="235">
        <f t="shared" si="26"/>
        <v>7.8732616779583278E-2</v>
      </c>
      <c r="AE106" s="233">
        <f t="shared" si="27"/>
        <v>6.1433447098976107E-2</v>
      </c>
      <c r="AF106" s="552"/>
      <c r="AG106" s="216"/>
      <c r="AI106" s="29"/>
      <c r="AJ106" s="27"/>
      <c r="AK106" s="239"/>
      <c r="AL106" s="549"/>
      <c r="AP106" s="549"/>
    </row>
    <row r="107" spans="1:72" ht="15" customHeight="1">
      <c r="A107" s="548"/>
      <c r="B107" s="236">
        <f>+'Ark1'!C3348</f>
        <v>2024</v>
      </c>
      <c r="C107" s="232">
        <f>+'Ark1'!J3348</f>
        <v>134</v>
      </c>
      <c r="D107" s="232" t="str">
        <f>VLOOKUP(C107,RNR!$A$1:$B$26,2)</f>
        <v>Førde</v>
      </c>
      <c r="E107" s="232">
        <f>+'Ark1'!D3348</f>
        <v>4</v>
      </c>
      <c r="F107" s="232" t="str">
        <f t="shared" si="25"/>
        <v>Apr</v>
      </c>
      <c r="G107" s="232">
        <f>+'Ark1'!Q3348</f>
        <v>28</v>
      </c>
      <c r="H107" s="330">
        <f>+'Ark1'!R3348</f>
        <v>1216</v>
      </c>
      <c r="I107" s="233">
        <f>+IF(H107=0,"",'Ark1'!AG3348)</f>
        <v>29.053899270216309</v>
      </c>
      <c r="J107" s="233">
        <f>+IF(H107=0,"",'Ark1'!AH3348)</f>
        <v>0.32894736842105271</v>
      </c>
      <c r="K107" s="214"/>
      <c r="L107" s="233">
        <f>+IF(H107=0,"",'Ark1'!U3348)</f>
        <v>8.0310855263157848</v>
      </c>
      <c r="M107" s="552"/>
      <c r="N107" s="239">
        <f>+IF(I107=0,"",'Ark1'!AI3348)</f>
        <v>1215</v>
      </c>
      <c r="O107" s="96"/>
      <c r="P107" s="263">
        <f>+IF(N107=0,"",'Ark1'!AJ3348)</f>
        <v>78.553497942386755</v>
      </c>
      <c r="Q107" s="96"/>
      <c r="R107" s="263">
        <f>+IF(N107=0,"",'Ark1'!AK3348)</f>
        <v>15.63142841742313</v>
      </c>
      <c r="S107" s="214"/>
      <c r="T107" s="214"/>
      <c r="U107" s="214"/>
      <c r="V107" s="234">
        <f>+IF(H107=0,"",'Ark1'!T3348)</f>
        <v>4.53125</v>
      </c>
      <c r="W107" s="235">
        <f>+IF(H107=0,"",'Ark1'!W3348)</f>
        <v>0.57565789473684204</v>
      </c>
      <c r="X107" s="235">
        <f>+IF(H107=0,"",'Ark1'!X3348)</f>
        <v>8.1414473684210549</v>
      </c>
      <c r="Y107" s="235">
        <f>+IF(H107=0,"",'Ark1'!Y3348)</f>
        <v>2.7960526315789473</v>
      </c>
      <c r="Z107" s="235">
        <f>+IF(H107=0,"",'Ark1'!Z3348)</f>
        <v>4.5355326827583777</v>
      </c>
      <c r="AA107" s="235">
        <f>+IF(H107=0,"",'Ark1'!Z3348)</f>
        <v>4.5355326827583777</v>
      </c>
      <c r="AB107" s="234">
        <f>+IF(H107=0,"",'Ark1'!AC3348)</f>
        <v>2.6580274818057523</v>
      </c>
      <c r="AC107" s="235">
        <f>+IF(H107=0,"",'Ark1'!AE3348)</f>
        <v>53.387334764184843</v>
      </c>
      <c r="AD107" s="235">
        <f t="shared" si="26"/>
        <v>5.9933474076983469E-2</v>
      </c>
      <c r="AE107" s="233">
        <f t="shared" si="27"/>
        <v>2.3026315789473683E-2</v>
      </c>
      <c r="AF107" s="552"/>
      <c r="AG107" s="27"/>
      <c r="AI107" s="29"/>
      <c r="AJ107" s="27"/>
      <c r="AK107" s="549"/>
      <c r="AL107" s="549"/>
      <c r="AP107" s="549"/>
    </row>
    <row r="108" spans="1:72" ht="15" customHeight="1">
      <c r="A108" s="548"/>
      <c r="B108" s="236">
        <f>+'Ark1'!C3349</f>
        <v>2024</v>
      </c>
      <c r="C108" s="232">
        <f>+'Ark1'!J3349</f>
        <v>134</v>
      </c>
      <c r="D108" s="232" t="str">
        <f>VLOOKUP(C108,RNR!$A$1:$B$26,2)</f>
        <v>Førde</v>
      </c>
      <c r="E108" s="232">
        <f>+'Ark1'!D3349</f>
        <v>5</v>
      </c>
      <c r="F108" s="232" t="str">
        <f t="shared" si="25"/>
        <v>Mai</v>
      </c>
      <c r="G108" s="232">
        <f>+'Ark1'!Q3349</f>
        <v>24</v>
      </c>
      <c r="H108" s="330">
        <f>+'Ark1'!R3349</f>
        <v>477</v>
      </c>
      <c r="I108" s="233">
        <f>+IF(H108=0,"",'Ark1'!AG3349)</f>
        <v>23.864594570404314</v>
      </c>
      <c r="J108" s="233">
        <f>+IF(H108=0,"",'Ark1'!AH3349)</f>
        <v>0.41928721174004202</v>
      </c>
      <c r="K108" s="214"/>
      <c r="L108" s="233">
        <f>+IF(H108=0,"",'Ark1'!U3349)</f>
        <v>10.620545073375256</v>
      </c>
      <c r="M108" s="552"/>
      <c r="N108" s="239">
        <f>+IF(I108=0,"",'Ark1'!AI3349)</f>
        <v>441</v>
      </c>
      <c r="O108" s="96"/>
      <c r="P108" s="263">
        <f>+IF(N108=0,"",'Ark1'!AJ3349)</f>
        <v>85.549206349206358</v>
      </c>
      <c r="Q108" s="96"/>
      <c r="R108" s="263">
        <f>+IF(N108=0,"",'Ark1'!AK3349)</f>
        <v>15.093408119656075</v>
      </c>
      <c r="S108" s="214"/>
      <c r="T108" s="214"/>
      <c r="U108" s="214"/>
      <c r="V108" s="234">
        <f>+IF(H108=0,"",'Ark1'!T3349)</f>
        <v>4.8763102725366876</v>
      </c>
      <c r="W108" s="235">
        <f>+IF(H108=0,"",'Ark1'!W3349)</f>
        <v>0.41928721174004202</v>
      </c>
      <c r="X108" s="235">
        <f>+IF(H108=0,"",'Ark1'!X3349)</f>
        <v>20.754716981132077</v>
      </c>
      <c r="Y108" s="235">
        <f>+IF(H108=0,"",'Ark1'!Y3349)</f>
        <v>9.2243186582809216</v>
      </c>
      <c r="Z108" s="235">
        <f>+IF(H108=0,"",'Ark1'!Z3349)</f>
        <v>7.2175215782320494</v>
      </c>
      <c r="AA108" s="235">
        <f>+IF(H108=0,"",'Ark1'!Z3349)</f>
        <v>7.2175215782320494</v>
      </c>
      <c r="AB108" s="234">
        <f>+IF(H108=0,"",'Ark1'!AC3349)</f>
        <v>8.6546465696126482</v>
      </c>
      <c r="AC108" s="235">
        <f>+IF(H108=0,"",'Ark1'!AE3349)</f>
        <v>52.648541693886365</v>
      </c>
      <c r="AD108" s="235">
        <f t="shared" si="26"/>
        <v>7.9257799055039227E-2</v>
      </c>
      <c r="AE108" s="233">
        <f t="shared" si="27"/>
        <v>5.0314465408805034E-2</v>
      </c>
      <c r="AF108" s="552"/>
      <c r="AG108" s="217"/>
      <c r="AI108" s="29"/>
      <c r="AJ108" s="27"/>
      <c r="AK108" s="239"/>
      <c r="AL108" s="549"/>
      <c r="AP108" s="549"/>
    </row>
    <row r="109" spans="1:72" ht="15" customHeight="1">
      <c r="A109" s="548"/>
      <c r="B109" s="236">
        <f>+'Ark1'!C3350</f>
        <v>2024</v>
      </c>
      <c r="C109" s="232">
        <f>+'Ark1'!J3350</f>
        <v>134</v>
      </c>
      <c r="D109" s="232" t="str">
        <f>VLOOKUP(C109,RNR!$A$1:$B$26,2)</f>
        <v>Førde</v>
      </c>
      <c r="E109" s="232">
        <f>+'Ark1'!D3350</f>
        <v>6</v>
      </c>
      <c r="F109" s="232" t="str">
        <f t="shared" si="25"/>
        <v>Jun</v>
      </c>
      <c r="G109" s="232">
        <f>+'Ark1'!Q3350</f>
        <v>16</v>
      </c>
      <c r="H109" s="330">
        <f>+'Ark1'!R3350</f>
        <v>294</v>
      </c>
      <c r="I109" s="233">
        <f>+IF(H109=0,"",'Ark1'!AG3350)</f>
        <v>19.934670762853024</v>
      </c>
      <c r="J109" s="233">
        <f>+IF(H109=0,"",'Ark1'!AH3350)</f>
        <v>1.0204081632653061</v>
      </c>
      <c r="K109" s="214"/>
      <c r="L109" s="233">
        <f>+IF(H109=0,"",'Ark1'!U3350)</f>
        <v>14.655102040816326</v>
      </c>
      <c r="M109" s="552"/>
      <c r="N109" s="239">
        <f>+IF(I109=0,"",'Ark1'!AI3350)</f>
        <v>293</v>
      </c>
      <c r="O109" s="96"/>
      <c r="P109" s="263">
        <f>+IF(N109=0,"",'Ark1'!AJ3350)</f>
        <v>94.355290102389134</v>
      </c>
      <c r="Q109" s="96"/>
      <c r="R109" s="263">
        <f>+IF(N109=0,"",'Ark1'!AK3350)</f>
        <v>15.742692115687795</v>
      </c>
      <c r="S109" s="214"/>
      <c r="T109" s="214"/>
      <c r="U109" s="214"/>
      <c r="V109" s="234">
        <f>+IF(H109=0,"",'Ark1'!T3350)</f>
        <v>4.6938775510204076</v>
      </c>
      <c r="W109" s="235">
        <f>+IF(H109=0,"",'Ark1'!W3350)</f>
        <v>2.3809523809523818</v>
      </c>
      <c r="X109" s="235">
        <f>+IF(H109=0,"",'Ark1'!X3350)</f>
        <v>41.156462585034006</v>
      </c>
      <c r="Y109" s="235">
        <f>+IF(H109=0,"",'Ark1'!Y3350)</f>
        <v>17.687074829931973</v>
      </c>
      <c r="Z109" s="235">
        <f>+IF(H109=0,"",'Ark1'!Z3350)</f>
        <v>8.5415007975145318</v>
      </c>
      <c r="AA109" s="235">
        <f>+IF(H109=0,"",'Ark1'!Z3350)</f>
        <v>8.5415007975145318</v>
      </c>
      <c r="AB109" s="234">
        <f>+IF(H109=0,"",'Ark1'!AC3350)</f>
        <v>15.3861043854527</v>
      </c>
      <c r="AC109" s="235">
        <f>+IF(H109=0,"",'Ark1'!AE3350)</f>
        <v>53.065218362034841</v>
      </c>
      <c r="AD109" s="235">
        <f t="shared" si="26"/>
        <v>0.10936643314042034</v>
      </c>
      <c r="AE109" s="233">
        <f t="shared" si="27"/>
        <v>5.4421768707482991E-2</v>
      </c>
      <c r="AF109" s="552"/>
      <c r="AG109" s="27"/>
      <c r="AI109" s="29"/>
      <c r="AJ109" s="27"/>
      <c r="AK109" s="549"/>
      <c r="AL109" s="549"/>
      <c r="AP109" s="549"/>
    </row>
    <row r="110" spans="1:72" ht="15" customHeight="1">
      <c r="A110" s="548"/>
      <c r="B110" s="236">
        <f>+'Ark1'!C3351</f>
        <v>2024</v>
      </c>
      <c r="C110" s="232">
        <f>+'Ark1'!J3351</f>
        <v>134</v>
      </c>
      <c r="D110" s="232" t="str">
        <f>VLOOKUP(C110,RNR!$A$1:$B$26,2)</f>
        <v>Førde</v>
      </c>
      <c r="E110" s="232">
        <f>+'Ark1'!D3351</f>
        <v>7</v>
      </c>
      <c r="F110" s="232" t="str">
        <f t="shared" si="25"/>
        <v>Jul</v>
      </c>
      <c r="G110" s="232">
        <f>+'Ark1'!Q3351</f>
        <v>0</v>
      </c>
      <c r="H110" s="330">
        <f>+'Ark1'!R3351</f>
        <v>0</v>
      </c>
      <c r="I110" s="233" t="str">
        <f>+IF(H110=0,"",'Ark1'!AG3351)</f>
        <v/>
      </c>
      <c r="J110" s="233" t="str">
        <f>+IF(H110=0,"",'Ark1'!AH3351)</f>
        <v/>
      </c>
      <c r="K110" s="214"/>
      <c r="L110" s="233" t="str">
        <f>+IF(H110=0,"",'Ark1'!U3351)</f>
        <v/>
      </c>
      <c r="M110" s="552"/>
      <c r="N110" s="239">
        <f>+IF(I110=0,"",'Ark1'!AI3351)</f>
        <v>0</v>
      </c>
      <c r="O110" s="96"/>
      <c r="P110" s="263" t="str">
        <f>+IF(N110=0,"",'Ark1'!AJ3351)</f>
        <v/>
      </c>
      <c r="Q110" s="96"/>
      <c r="R110" s="263" t="str">
        <f>+IF(N110=0,"",'Ark1'!AK3351)</f>
        <v/>
      </c>
      <c r="S110" s="214"/>
      <c r="T110" s="214"/>
      <c r="U110" s="214"/>
      <c r="V110" s="234" t="str">
        <f>+IF(H110=0,"",'Ark1'!T3351)</f>
        <v/>
      </c>
      <c r="W110" s="235" t="str">
        <f>+IF(H110=0,"",'Ark1'!W3351)</f>
        <v/>
      </c>
      <c r="X110" s="235" t="str">
        <f>+IF(H110=0,"",'Ark1'!X3351)</f>
        <v/>
      </c>
      <c r="Y110" s="235" t="str">
        <f>+IF(H110=0,"",'Ark1'!Y3351)</f>
        <v/>
      </c>
      <c r="Z110" s="235" t="str">
        <f>+IF(H110=0,"",'Ark1'!Z3351)</f>
        <v/>
      </c>
      <c r="AA110" s="235" t="str">
        <f>+IF(H110=0,"",'Ark1'!Z3351)</f>
        <v/>
      </c>
      <c r="AB110" s="234" t="str">
        <f>+IF(H110=0,"",'Ark1'!AC3351)</f>
        <v/>
      </c>
      <c r="AC110" s="235" t="str">
        <f>+IF(H110=0,"",'Ark1'!AE3351)</f>
        <v/>
      </c>
      <c r="AD110" s="235" t="str">
        <f t="shared" si="26"/>
        <v/>
      </c>
      <c r="AE110" s="233" t="str">
        <f t="shared" si="27"/>
        <v/>
      </c>
      <c r="AF110" s="552"/>
      <c r="AG110" s="27"/>
      <c r="AI110" s="29"/>
      <c r="AJ110" s="27"/>
      <c r="AK110" s="549"/>
      <c r="AL110" s="549"/>
      <c r="AP110" s="549"/>
    </row>
    <row r="111" spans="1:72" ht="15" customHeight="1">
      <c r="A111" s="548"/>
      <c r="B111" s="236">
        <f>+'Ark1'!C3352</f>
        <v>2024</v>
      </c>
      <c r="C111" s="232">
        <f>+'Ark1'!J3352</f>
        <v>134</v>
      </c>
      <c r="D111" s="232" t="str">
        <f>VLOOKUP(C111,RNR!$A$1:$B$26,2)</f>
        <v>Førde</v>
      </c>
      <c r="E111" s="232">
        <f>+'Ark1'!D3352</f>
        <v>8</v>
      </c>
      <c r="F111" s="232" t="str">
        <f t="shared" si="25"/>
        <v>Aug</v>
      </c>
      <c r="G111" s="232">
        <f>+'Ark1'!Q3352</f>
        <v>20</v>
      </c>
      <c r="H111" s="330">
        <f>+'Ark1'!R3352</f>
        <v>277</v>
      </c>
      <c r="I111" s="233">
        <f>+IF(H111=0,"",'Ark1'!AG3352)</f>
        <v>17.959054286091661</v>
      </c>
      <c r="J111" s="233">
        <f>+IF(H111=0,"",'Ark1'!AH3352)</f>
        <v>1.4440433212996389</v>
      </c>
      <c r="K111" s="214"/>
      <c r="L111" s="233">
        <f>+IF(H111=0,"",'Ark1'!U3352)</f>
        <v>12.271480144404331</v>
      </c>
      <c r="M111" s="552"/>
      <c r="N111" s="239">
        <f>+IF(I111=0,"",'Ark1'!AI3352)</f>
        <v>276</v>
      </c>
      <c r="O111" s="96"/>
      <c r="P111" s="263">
        <f>+IF(N111=0,"",'Ark1'!AJ3352)</f>
        <v>93.973550724637676</v>
      </c>
      <c r="Q111" s="96"/>
      <c r="R111" s="263">
        <f>+IF(N111=0,"",'Ark1'!AK3352)</f>
        <v>13.533237702677098</v>
      </c>
      <c r="S111" s="214"/>
      <c r="T111" s="214"/>
      <c r="U111" s="214"/>
      <c r="V111" s="234">
        <f>+IF(H111=0,"",'Ark1'!T3352)</f>
        <v>3.8953068592057751</v>
      </c>
      <c r="W111" s="235">
        <f>+IF(H111=0,"",'Ark1'!W3352)</f>
        <v>0</v>
      </c>
      <c r="X111" s="235">
        <f>+IF(H111=0,"",'Ark1'!X3352)</f>
        <v>22.021660649819495</v>
      </c>
      <c r="Y111" s="235">
        <f>+IF(H111=0,"",'Ark1'!Y3352)</f>
        <v>11.913357400722022</v>
      </c>
      <c r="Z111" s="235">
        <f>+IF(H111=0,"",'Ark1'!Z3352)</f>
        <v>6.9202065590560844</v>
      </c>
      <c r="AA111" s="235">
        <f>+IF(H111=0,"",'Ark1'!Z3352)</f>
        <v>6.9202065590560844</v>
      </c>
      <c r="AB111" s="234">
        <f>+IF(H111=0,"",'Ark1'!AC3352)</f>
        <v>43.520361287191129</v>
      </c>
      <c r="AC111" s="235">
        <f>+IF(H111=0,"",'Ark1'!AE3352)</f>
        <v>70.536757595698816</v>
      </c>
      <c r="AD111" s="235">
        <f t="shared" si="26"/>
        <v>9.1578210032868146E-2</v>
      </c>
      <c r="AE111" s="233">
        <f t="shared" si="27"/>
        <v>7.2202166064981949E-2</v>
      </c>
      <c r="AF111" s="552"/>
      <c r="AG111" s="27"/>
      <c r="AI111" s="29"/>
      <c r="AJ111" s="27"/>
      <c r="AK111" s="549"/>
      <c r="AL111" s="549"/>
      <c r="AP111" s="549"/>
    </row>
    <row r="112" spans="1:72" ht="15" customHeight="1">
      <c r="A112" s="548"/>
      <c r="B112" s="236">
        <f>+'Ark1'!C3353</f>
        <v>2024</v>
      </c>
      <c r="C112" s="232">
        <f>+'Ark1'!J3353</f>
        <v>134</v>
      </c>
      <c r="D112" s="232" t="str">
        <f>VLOOKUP(C112,RNR!$A$1:$B$26,2)</f>
        <v>Førde</v>
      </c>
      <c r="E112" s="232">
        <f>+'Ark1'!D3353</f>
        <v>9</v>
      </c>
      <c r="F112" s="232" t="str">
        <f t="shared" si="25"/>
        <v>Sep</v>
      </c>
      <c r="G112" s="232">
        <f>+'Ark1'!Q3353</f>
        <v>36</v>
      </c>
      <c r="H112" s="330">
        <f>+'Ark1'!R3353</f>
        <v>379</v>
      </c>
      <c r="I112" s="233">
        <f>+IF(H112=0,"",'Ark1'!AG3353)</f>
        <v>17.742664790996788</v>
      </c>
      <c r="J112" s="233">
        <f>+IF(H112=0,"",'Ark1'!AH3353)</f>
        <v>1.0554089709762537</v>
      </c>
      <c r="K112" s="214"/>
      <c r="L112" s="233">
        <f>+IF(H112=0,"",'Ark1'!U3353)</f>
        <v>13.045118733509241</v>
      </c>
      <c r="M112" s="552"/>
      <c r="N112" s="239">
        <f>+IF(I112=0,"",'Ark1'!AI3353)</f>
        <v>375</v>
      </c>
      <c r="O112" s="96"/>
      <c r="P112" s="263">
        <f>+IF(N112=0,"",'Ark1'!AJ3353)</f>
        <v>94.07119999999999</v>
      </c>
      <c r="Q112" s="96"/>
      <c r="R112" s="263">
        <f>+IF(N112=0,"",'Ark1'!AK3353)</f>
        <v>15.190705646029684</v>
      </c>
      <c r="S112" s="214"/>
      <c r="T112" s="214"/>
      <c r="U112" s="214"/>
      <c r="V112" s="234">
        <f>+IF(H112=0,"",'Ark1'!T3353)</f>
        <v>5.0659630606860162</v>
      </c>
      <c r="W112" s="235">
        <f>+IF(H112=0,"",'Ark1'!W3353)</f>
        <v>1.3192612137203172</v>
      </c>
      <c r="X112" s="235">
        <f>+IF(H112=0,"",'Ark1'!X3353)</f>
        <v>18.733509234828496</v>
      </c>
      <c r="Y112" s="235">
        <f>+IF(H112=0,"",'Ark1'!Y3353)</f>
        <v>4.4854881266490754</v>
      </c>
      <c r="Z112" s="235">
        <f>+IF(H112=0,"",'Ark1'!Z3353)</f>
        <v>4.6788465951381761</v>
      </c>
      <c r="AA112" s="235">
        <f>+IF(H112=0,"",'Ark1'!Z3353)</f>
        <v>4.6788465951381761</v>
      </c>
      <c r="AB112" s="234">
        <f>+IF(H112=0,"",'Ark1'!AC3353)</f>
        <v>29.072417902594804</v>
      </c>
      <c r="AC112" s="235">
        <f>+IF(H112=0,"",'Ark1'!AE3353)</f>
        <v>51.017670562701809</v>
      </c>
      <c r="AD112" s="235">
        <f t="shared" si="26"/>
        <v>9.73516323396212E-2</v>
      </c>
      <c r="AE112" s="233">
        <f t="shared" si="27"/>
        <v>9.498680738786279E-2</v>
      </c>
      <c r="AF112" s="552"/>
      <c r="AG112" s="27"/>
      <c r="AI112" s="29"/>
      <c r="AJ112" s="27"/>
      <c r="AK112" s="549"/>
      <c r="AL112" s="549"/>
      <c r="AP112" s="549"/>
    </row>
    <row r="113" spans="1:72" ht="15" customHeight="1">
      <c r="A113" s="548"/>
      <c r="B113" s="236">
        <f>+'Ark1'!C3354</f>
        <v>2024</v>
      </c>
      <c r="C113" s="232">
        <f>+'Ark1'!J3354</f>
        <v>134</v>
      </c>
      <c r="D113" s="232" t="str">
        <f>VLOOKUP(C113,RNR!$A$1:$B$26,2)</f>
        <v>Førde</v>
      </c>
      <c r="E113" s="232">
        <f>+'Ark1'!D3354</f>
        <v>10</v>
      </c>
      <c r="F113" s="232" t="str">
        <f t="shared" si="25"/>
        <v>Okt</v>
      </c>
      <c r="G113" s="232">
        <f>+'Ark1'!Q3354</f>
        <v>76</v>
      </c>
      <c r="H113" s="330">
        <f>+'Ark1'!R3354</f>
        <v>1072</v>
      </c>
      <c r="I113" s="233">
        <f>+IF(H113=0,"",'Ark1'!AG3354)</f>
        <v>21.323703571888782</v>
      </c>
      <c r="J113" s="233">
        <f>+IF(H113=0,"",'Ark1'!AH3354)</f>
        <v>1.0261194029850744</v>
      </c>
      <c r="K113" s="214"/>
      <c r="L113" s="233">
        <f>+IF(H113=0,"",'Ark1'!U3354)</f>
        <v>16.208302238805963</v>
      </c>
      <c r="M113" s="552"/>
      <c r="N113" s="239">
        <f>+IF(I113=0,"",'Ark1'!AI3354)</f>
        <v>1057</v>
      </c>
      <c r="O113" s="96"/>
      <c r="P113" s="263">
        <f>+IF(N113=0,"",'Ark1'!AJ3354)</f>
        <v>100.61778618732262</v>
      </c>
      <c r="Q113" s="96"/>
      <c r="R113" s="263">
        <f>+IF(N113=0,"",'Ark1'!AK3354)</f>
        <v>14.909837922726075</v>
      </c>
      <c r="S113" s="214"/>
      <c r="T113" s="214"/>
      <c r="U113" s="214"/>
      <c r="V113" s="234">
        <f>+IF(H113=0,"",'Ark1'!T3354)</f>
        <v>4.491604477611939</v>
      </c>
      <c r="W113" s="235">
        <f>+IF(H113=0,"",'Ark1'!W3354)</f>
        <v>1.9589552238805967</v>
      </c>
      <c r="X113" s="235">
        <f>+IF(H113=0,"",'Ark1'!X3354)</f>
        <v>52.518656716417915</v>
      </c>
      <c r="Y113" s="235">
        <f>+IF(H113=0,"",'Ark1'!Y3354)</f>
        <v>15.298507462686564</v>
      </c>
      <c r="Z113" s="235">
        <f>+IF(H113=0,"",'Ark1'!Z3354)</f>
        <v>7.606203042882024</v>
      </c>
      <c r="AA113" s="235">
        <f>+IF(H113=0,"",'Ark1'!Z3354)</f>
        <v>7.606203042882024</v>
      </c>
      <c r="AB113" s="234">
        <f>+IF(H113=0,"",'Ark1'!AC3354)</f>
        <v>18.316613400691377</v>
      </c>
      <c r="AC113" s="235">
        <f>+IF(H113=0,"",'Ark1'!AE3354)</f>
        <v>70.099958792751025</v>
      </c>
      <c r="AD113" s="235">
        <f t="shared" si="26"/>
        <v>0.12095747939407435</v>
      </c>
      <c r="AE113" s="233">
        <f t="shared" si="27"/>
        <v>7.0895522388059698E-2</v>
      </c>
      <c r="AF113" s="552"/>
      <c r="AG113" s="27"/>
      <c r="AI113" s="29"/>
      <c r="AJ113" s="27"/>
      <c r="AK113" s="549"/>
      <c r="AL113" s="549"/>
      <c r="AP113" s="549"/>
    </row>
    <row r="114" spans="1:72" ht="15" customHeight="1">
      <c r="A114" s="548"/>
      <c r="B114" s="236">
        <f>+'Ark1'!C3355</f>
        <v>2024</v>
      </c>
      <c r="C114" s="232">
        <f>+'Ark1'!J3355</f>
        <v>134</v>
      </c>
      <c r="D114" s="232" t="str">
        <f>VLOOKUP(C114,RNR!$A$1:$B$26,2)</f>
        <v>Førde</v>
      </c>
      <c r="E114" s="232">
        <f>+'Ark1'!D3355</f>
        <v>11</v>
      </c>
      <c r="F114" s="232" t="str">
        <f t="shared" si="25"/>
        <v>Nov</v>
      </c>
      <c r="G114" s="232">
        <f>+'Ark1'!Q3355</f>
        <v>38</v>
      </c>
      <c r="H114" s="330">
        <f>+'Ark1'!R3355</f>
        <v>567</v>
      </c>
      <c r="I114" s="233">
        <f>+IF(H114=0,"",'Ark1'!AG3355)</f>
        <v>19.852811602375439</v>
      </c>
      <c r="J114" s="233">
        <f>+IF(H114=0,"",'Ark1'!AH3355)</f>
        <v>1.5873015873015868</v>
      </c>
      <c r="K114" s="214"/>
      <c r="L114" s="233">
        <f>+IF(H114=0,"",'Ark1'!U3355)</f>
        <v>15.895414462081121</v>
      </c>
      <c r="M114" s="552"/>
      <c r="N114" s="239">
        <f>+IF(I114=0,"",'Ark1'!AI3355)</f>
        <v>548</v>
      </c>
      <c r="O114" s="96"/>
      <c r="P114" s="263">
        <f>+IF(N114=0,"",'Ark1'!AJ3355)</f>
        <v>100.62864963503648</v>
      </c>
      <c r="Q114" s="96"/>
      <c r="R114" s="263">
        <f>+IF(N114=0,"",'Ark1'!AK3355)</f>
        <v>14.561727549086523</v>
      </c>
      <c r="S114" s="214"/>
      <c r="T114" s="214"/>
      <c r="U114" s="214"/>
      <c r="V114" s="234">
        <f>+IF(H114=0,"",'Ark1'!T3355)</f>
        <v>4.7001763668430323</v>
      </c>
      <c r="W114" s="235">
        <f>+IF(H114=0,"",'Ark1'!W3355)</f>
        <v>3.3509700176366839</v>
      </c>
      <c r="X114" s="235">
        <f>+IF(H114=0,"",'Ark1'!X3355)</f>
        <v>44.797178130511469</v>
      </c>
      <c r="Y114" s="235">
        <f>+IF(H114=0,"",'Ark1'!Y3355)</f>
        <v>14.285714285714288</v>
      </c>
      <c r="Z114" s="235">
        <f>+IF(H114=0,"",'Ark1'!Z3355)</f>
        <v>7.3363543654160193</v>
      </c>
      <c r="AA114" s="235">
        <f>+IF(H114=0,"",'Ark1'!Z3355)</f>
        <v>7.3363543654160193</v>
      </c>
      <c r="AB114" s="234">
        <f>+IF(H114=0,"",'Ark1'!AC3355)</f>
        <v>32.909833152925131</v>
      </c>
      <c r="AC114" s="235">
        <f>+IF(H114=0,"",'Ark1'!AE3355)</f>
        <v>65.498013440657644</v>
      </c>
      <c r="AD114" s="235">
        <f t="shared" si="26"/>
        <v>0.11862249598568</v>
      </c>
      <c r="AE114" s="233">
        <f t="shared" si="27"/>
        <v>6.7019400352733682E-2</v>
      </c>
      <c r="AF114" s="552"/>
      <c r="AG114" s="236"/>
      <c r="AI114" s="29"/>
      <c r="AJ114" s="27"/>
      <c r="AK114" s="549"/>
      <c r="AL114" s="549"/>
      <c r="AP114" s="549"/>
    </row>
    <row r="115" spans="1:72" ht="15" customHeight="1">
      <c r="A115" s="548"/>
      <c r="B115" s="236">
        <f>+'Ark1'!C3356</f>
        <v>2024</v>
      </c>
      <c r="C115" s="232">
        <f>+'Ark1'!J3356</f>
        <v>134</v>
      </c>
      <c r="D115" s="232" t="str">
        <f>VLOOKUP(C115,RNR!$A$1:$B$26,2)</f>
        <v>Førde</v>
      </c>
      <c r="E115" s="232">
        <f>+'Ark1'!D3356</f>
        <v>12</v>
      </c>
      <c r="F115" s="232" t="str">
        <f t="shared" si="25"/>
        <v>Des</v>
      </c>
      <c r="G115" s="232">
        <f>+'Ark1'!Q3356</f>
        <v>11</v>
      </c>
      <c r="H115" s="330">
        <f>+'Ark1'!R3356</f>
        <v>157</v>
      </c>
      <c r="I115" s="233">
        <f>+IF(H115=0,"",'Ark1'!AG3356)</f>
        <v>40.333573314134867</v>
      </c>
      <c r="J115" s="233">
        <f>+IF(H115=0,"",'Ark1'!AH3356)</f>
        <v>6.3694267515923588</v>
      </c>
      <c r="K115" s="214"/>
      <c r="L115" s="233">
        <f>+IF(H115=0,"",'Ark1'!U3356)</f>
        <v>21.410191082802548</v>
      </c>
      <c r="M115" s="552"/>
      <c r="N115" s="239">
        <f>+IF(I115=0,"",'Ark1'!AI3356)</f>
        <v>143</v>
      </c>
      <c r="O115" s="96"/>
      <c r="P115" s="263">
        <f>+IF(N115=0,"",'Ark1'!AJ3356)</f>
        <v>108.21678321678318</v>
      </c>
      <c r="Q115" s="96"/>
      <c r="R115" s="263">
        <f>+IF(N115=0,"",'Ark1'!AK3356)</f>
        <v>15.812411097496422</v>
      </c>
      <c r="S115" s="214"/>
      <c r="T115" s="214"/>
      <c r="U115" s="214"/>
      <c r="V115" s="234">
        <f>+IF(H115=0,"",'Ark1'!T3356)</f>
        <v>5.3248407643312099</v>
      </c>
      <c r="W115" s="235">
        <f>+IF(H115=0,"",'Ark1'!W3356)</f>
        <v>1.9108280254777077</v>
      </c>
      <c r="X115" s="235">
        <f>+IF(H115=0,"",'Ark1'!X3356)</f>
        <v>82.802547770700642</v>
      </c>
      <c r="Y115" s="235">
        <f>+IF(H115=0,"",'Ark1'!Y3356)</f>
        <v>36.942675159235662</v>
      </c>
      <c r="Z115" s="235">
        <f>+IF(H115=0,"",'Ark1'!Z3356)</f>
        <v>6.2682618270868398</v>
      </c>
      <c r="AA115" s="235">
        <f>+IF(H115=0,"",'Ark1'!Z3356)</f>
        <v>6.2682618270868398</v>
      </c>
      <c r="AB115" s="234">
        <f>+IF(H115=0,"",'Ark1'!AC3356)</f>
        <v>-25.496742838498861</v>
      </c>
      <c r="AC115" s="235">
        <f>+IF(H115=0,"",'Ark1'!AE3356)</f>
        <v>28.437808560368552</v>
      </c>
      <c r="AD115" s="235">
        <f t="shared" si="26"/>
        <v>0.15977754539404887</v>
      </c>
      <c r="AE115" s="233">
        <f t="shared" si="27"/>
        <v>7.0063694267515922E-2</v>
      </c>
      <c r="AF115" s="552"/>
      <c r="AG115" s="216"/>
      <c r="AI115" s="29"/>
      <c r="AJ115" s="27"/>
      <c r="AK115" s="216"/>
      <c r="AL115" s="549"/>
      <c r="AP115" s="549"/>
    </row>
    <row r="116" spans="1:72" ht="15" customHeight="1">
      <c r="A116" s="548"/>
      <c r="B116" s="548"/>
      <c r="C116" s="548"/>
      <c r="D116" s="548"/>
      <c r="E116" s="548"/>
      <c r="F116" s="548"/>
      <c r="G116" s="548"/>
      <c r="H116" s="324"/>
      <c r="I116" s="214"/>
      <c r="J116" s="214"/>
      <c r="K116" s="214"/>
      <c r="L116" s="548"/>
      <c r="M116" s="548"/>
      <c r="N116" s="214"/>
      <c r="O116" s="96"/>
      <c r="P116" s="214"/>
      <c r="Q116" s="96"/>
      <c r="R116" s="214"/>
      <c r="S116" s="214"/>
      <c r="T116" s="214"/>
      <c r="U116" s="214"/>
      <c r="V116" s="548"/>
      <c r="W116" s="215"/>
      <c r="X116" s="215"/>
      <c r="Y116" s="215"/>
      <c r="Z116" s="215"/>
      <c r="AA116" s="215"/>
      <c r="AB116" s="548"/>
      <c r="AC116" s="215"/>
      <c r="AD116" s="215"/>
      <c r="AE116" s="214"/>
      <c r="AF116" s="552"/>
      <c r="AG116" s="216"/>
      <c r="AI116" s="29"/>
      <c r="AJ116" s="27"/>
      <c r="AK116" s="217"/>
      <c r="AL116" s="549"/>
      <c r="AP116" s="549"/>
      <c r="BH116" s="228"/>
    </row>
    <row r="117" spans="1:72" ht="15" customHeight="1">
      <c r="A117" s="548"/>
      <c r="B117" s="548"/>
      <c r="C117" s="230" t="str">
        <f>+D119</f>
        <v>Ølen</v>
      </c>
      <c r="D117" s="548"/>
      <c r="E117" s="552"/>
      <c r="F117" s="552"/>
      <c r="G117" s="548"/>
      <c r="H117" s="327">
        <f>SUM(H119:H130)</f>
        <v>1985</v>
      </c>
      <c r="I117" s="214"/>
      <c r="J117" s="214"/>
      <c r="K117" s="214"/>
      <c r="L117" s="263">
        <f>+Slakteri!M16</f>
        <v>14.999294710327421</v>
      </c>
      <c r="M117" s="548"/>
      <c r="N117" s="327">
        <f>SUM(N119:N130)</f>
        <v>1960</v>
      </c>
      <c r="O117" s="96"/>
      <c r="P117" s="214"/>
      <c r="Q117" s="96"/>
      <c r="R117" s="263">
        <f>+Slakteri!T16</f>
        <v>14.907695118346727</v>
      </c>
      <c r="S117" s="214"/>
      <c r="T117" s="214"/>
      <c r="U117" s="214"/>
      <c r="V117" s="548"/>
      <c r="W117" s="215"/>
      <c r="X117" s="215"/>
      <c r="Y117" s="215"/>
      <c r="Z117" s="215"/>
      <c r="AA117" s="215"/>
      <c r="AB117" s="548"/>
      <c r="AC117" s="215"/>
      <c r="AD117" s="217">
        <f>+L117/C119</f>
        <v>0.10637797666898879</v>
      </c>
      <c r="AE117" s="214"/>
      <c r="AF117" s="552"/>
      <c r="AG117" s="216"/>
      <c r="AI117" s="29"/>
      <c r="AJ117" s="27"/>
      <c r="AK117" s="217"/>
      <c r="AL117" s="549"/>
      <c r="AP117" s="549"/>
      <c r="BH117" s="228"/>
    </row>
    <row r="118" spans="1:72" ht="15" customHeight="1">
      <c r="A118" s="548"/>
      <c r="B118" s="548"/>
      <c r="C118" s="548"/>
      <c r="D118" s="548"/>
      <c r="E118" s="548"/>
      <c r="F118" s="548"/>
      <c r="G118" s="548"/>
      <c r="H118" s="324"/>
      <c r="I118" s="214"/>
      <c r="J118" s="214"/>
      <c r="K118" s="214"/>
      <c r="L118" s="548"/>
      <c r="M118" s="548"/>
      <c r="N118" s="214"/>
      <c r="O118" s="96"/>
      <c r="P118" s="214"/>
      <c r="Q118" s="96"/>
      <c r="R118" s="214"/>
      <c r="S118" s="214"/>
      <c r="T118" s="214"/>
      <c r="U118" s="214"/>
      <c r="V118" s="548"/>
      <c r="W118" s="215"/>
      <c r="X118" s="215"/>
      <c r="Y118" s="215"/>
      <c r="Z118" s="215"/>
      <c r="AA118" s="215"/>
      <c r="AB118" s="548"/>
      <c r="AC118" s="215"/>
      <c r="AD118" s="215"/>
      <c r="AE118" s="215"/>
      <c r="AF118" s="552"/>
      <c r="AG118" s="216"/>
      <c r="AI118" s="29"/>
      <c r="AJ118" s="27"/>
      <c r="AK118" s="217"/>
      <c r="AL118" s="549"/>
      <c r="AP118" s="549"/>
      <c r="BH118" s="228">
        <f>1+BH115</f>
        <v>1</v>
      </c>
      <c r="BI118" s="549">
        <v>20.659867330016564</v>
      </c>
      <c r="BJ118" s="549">
        <f t="shared" ref="BJ118:BT118" si="28">+BI118</f>
        <v>20.659867330016564</v>
      </c>
      <c r="BK118" s="549">
        <f t="shared" si="28"/>
        <v>20.659867330016564</v>
      </c>
      <c r="BL118" s="549">
        <f t="shared" si="28"/>
        <v>20.659867330016564</v>
      </c>
      <c r="BM118" s="549">
        <f t="shared" si="28"/>
        <v>20.659867330016564</v>
      </c>
      <c r="BN118" s="549">
        <f t="shared" si="28"/>
        <v>20.659867330016564</v>
      </c>
      <c r="BO118" s="549">
        <f t="shared" si="28"/>
        <v>20.659867330016564</v>
      </c>
      <c r="BP118" s="549">
        <f t="shared" si="28"/>
        <v>20.659867330016564</v>
      </c>
      <c r="BQ118" s="549">
        <f t="shared" si="28"/>
        <v>20.659867330016564</v>
      </c>
      <c r="BR118" s="549">
        <f t="shared" si="28"/>
        <v>20.659867330016564</v>
      </c>
      <c r="BS118" s="549">
        <f t="shared" si="28"/>
        <v>20.659867330016564</v>
      </c>
      <c r="BT118" s="549">
        <f t="shared" si="28"/>
        <v>20.659867330016564</v>
      </c>
    </row>
    <row r="119" spans="1:72" ht="15" customHeight="1">
      <c r="A119" s="548"/>
      <c r="B119" s="236">
        <f>+'Ark1'!C3357</f>
        <v>2024</v>
      </c>
      <c r="C119" s="549">
        <f>+'Ark1'!J3357</f>
        <v>141</v>
      </c>
      <c r="D119" s="549" t="str">
        <f>VLOOKUP(C119,RNR!$A$1:$B$26,2)</f>
        <v>Ølen</v>
      </c>
      <c r="E119" s="549">
        <f>+'Ark1'!D3357</f>
        <v>1</v>
      </c>
      <c r="F119" s="549" t="str">
        <f t="shared" ref="F119:F130" si="29">+F104</f>
        <v>Jan</v>
      </c>
      <c r="G119" s="549">
        <f>+'Ark1'!Q3357</f>
        <v>6</v>
      </c>
      <c r="H119" s="547">
        <f>+'Ark1'!R3357</f>
        <v>32</v>
      </c>
      <c r="I119" s="29">
        <f>+IF(H119=0,"",'Ark1'!AG3357)</f>
        <v>3.6540580242379752</v>
      </c>
      <c r="J119" s="29">
        <f>+IF(H119=0,"",'Ark1'!AH3357)</f>
        <v>0</v>
      </c>
      <c r="L119" s="29">
        <f>+IF(H119=0,"",'Ark1'!U3357)</f>
        <v>16.168749999999999</v>
      </c>
      <c r="M119" s="548"/>
      <c r="N119" s="239">
        <f>+IF(I119=0,"",'Ark1'!AI3357)</f>
        <v>19</v>
      </c>
      <c r="O119" s="96"/>
      <c r="P119" s="263">
        <f>+IF(N119=0,"",'Ark1'!AJ3357)</f>
        <v>100.75789473684216</v>
      </c>
      <c r="Q119" s="96"/>
      <c r="R119" s="263">
        <f>+IF(N119=0,"",'Ark1'!AK3357)</f>
        <v>16.145115698553621</v>
      </c>
      <c r="S119" s="214"/>
      <c r="T119" s="27">
        <f>+IF(H119=0,"",'Ark1'!S3357)</f>
        <v>5.46875</v>
      </c>
      <c r="U119" s="214"/>
      <c r="V119" s="27">
        <f>+IF(H119=0,"",'Ark1'!T3357)</f>
        <v>5.90625</v>
      </c>
      <c r="W119" s="34">
        <f>+IF(H119=0,"",'Ark1'!W3357)</f>
        <v>0</v>
      </c>
      <c r="X119" s="34">
        <f>+IF(H119=0,"",'Ark1'!X3357)</f>
        <v>43.75</v>
      </c>
      <c r="Y119" s="34">
        <f>+IF(H119=0,"",'Ark1'!Y3357)</f>
        <v>25</v>
      </c>
      <c r="Z119" s="34">
        <f>+IF(H119=0,"",'Ark1'!Z3357)</f>
        <v>7.9598381539765004</v>
      </c>
      <c r="AA119" s="34">
        <f>+IF(H119=0,"",'Ark1'!Z3357)</f>
        <v>7.9598381539765004</v>
      </c>
      <c r="AB119" s="27">
        <f>+IF(H119=0,"",'Ark1'!AC3357)</f>
        <v>18.52702057056398</v>
      </c>
      <c r="AC119" s="34">
        <f>+IF(H119=0,"",'Ark1'!AE3357)</f>
        <v>60.391758420637352</v>
      </c>
      <c r="AD119" s="34">
        <f t="shared" ref="AD119:AD130" si="30">+IF(H119=0,"",+L119/C119)</f>
        <v>0.11467198581560283</v>
      </c>
      <c r="AE119" s="29">
        <f>+IF(H119=0,"",G119/H119)</f>
        <v>0.1875</v>
      </c>
      <c r="AF119" s="552"/>
      <c r="AG119" s="216"/>
      <c r="AI119" s="29"/>
      <c r="AJ119" s="27"/>
      <c r="AK119" s="217"/>
      <c r="AL119" s="549"/>
      <c r="AP119" s="549"/>
    </row>
    <row r="120" spans="1:72" ht="15" customHeight="1">
      <c r="A120" s="548"/>
      <c r="B120" s="236">
        <f>+'Ark1'!C3358</f>
        <v>2024</v>
      </c>
      <c r="C120" s="553">
        <f>+'Ark1'!J3358</f>
        <v>141</v>
      </c>
      <c r="D120" s="553" t="str">
        <f>VLOOKUP(C120,RNR!$A$1:$B$26,2)</f>
        <v>Ølen</v>
      </c>
      <c r="E120" s="553">
        <f>+'Ark1'!D3358</f>
        <v>2</v>
      </c>
      <c r="F120" s="553" t="str">
        <f t="shared" si="29"/>
        <v>Feb</v>
      </c>
      <c r="G120" s="553">
        <f>+'Ark1'!Q3358</f>
        <v>4</v>
      </c>
      <c r="H120" s="551">
        <f>+'Ark1'!R3358</f>
        <v>49</v>
      </c>
      <c r="I120" s="29">
        <f>+IF(H120=0,"",'Ark1'!AG3358)</f>
        <v>2.2644373540053202</v>
      </c>
      <c r="J120" s="29">
        <f>+IF(H120=0,"",'Ark1'!AH3358)</f>
        <v>0</v>
      </c>
      <c r="L120" s="29">
        <f>+IF(H120=0,"",'Ark1'!U3358)</f>
        <v>6.2714285714285696</v>
      </c>
      <c r="M120" s="552"/>
      <c r="N120" s="239">
        <f>+IF(I120=0,"",'Ark1'!AI3358)</f>
        <v>49</v>
      </c>
      <c r="O120" s="96"/>
      <c r="P120" s="263">
        <f>+IF(N120=0,"",'Ark1'!AJ3358)</f>
        <v>73.132653061224502</v>
      </c>
      <c r="Q120" s="96"/>
      <c r="R120" s="263">
        <f>+IF(N120=0,"",'Ark1'!AK3358)</f>
        <v>15.556411228474635</v>
      </c>
      <c r="S120" s="214"/>
      <c r="T120" s="27">
        <f>+IF(H120=0,"",'Ark1'!S3358)</f>
        <v>5.1428571428571441</v>
      </c>
      <c r="U120" s="214"/>
      <c r="V120" s="27">
        <f>+IF(H120=0,"",'Ark1'!T3358)</f>
        <v>3.8367346938775513</v>
      </c>
      <c r="W120" s="34">
        <f>+IF(H120=0,"",'Ark1'!W3358)</f>
        <v>0</v>
      </c>
      <c r="X120" s="34">
        <f>+IF(H120=0,"",'Ark1'!X3358)</f>
        <v>2.0408163265306123</v>
      </c>
      <c r="Y120" s="34">
        <f>+IF(H120=0,"",'Ark1'!Y3358)</f>
        <v>2.0408163265306123</v>
      </c>
      <c r="Z120" s="34">
        <f>+IF(H120=0,"",'Ark1'!Z3358)</f>
        <v>2.9482613347461575</v>
      </c>
      <c r="AA120" s="34">
        <f>+IF(H120=0,"",'Ark1'!Z3358)</f>
        <v>2.9482613347461575</v>
      </c>
      <c r="AB120" s="27">
        <f>+IF(H120=0,"",'Ark1'!AC3358)</f>
        <v>23.572705121534199</v>
      </c>
      <c r="AC120" s="34">
        <f>+IF(H120=0,"",'Ark1'!AE3358)</f>
        <v>52.52886289580001</v>
      </c>
      <c r="AD120" s="34">
        <f t="shared" si="30"/>
        <v>4.4478216818642335E-2</v>
      </c>
      <c r="AE120" s="29">
        <f t="shared" ref="AE120:AE130" si="31">+IF(H120=0,"",G120/H120)</f>
        <v>8.1632653061224483E-2</v>
      </c>
      <c r="AF120" s="552"/>
      <c r="AG120" s="216"/>
      <c r="AI120" s="29"/>
      <c r="AJ120" s="27"/>
      <c r="AK120" s="217"/>
      <c r="AL120" s="549"/>
      <c r="AP120" s="549"/>
    </row>
    <row r="121" spans="1:72" ht="15" customHeight="1">
      <c r="A121" s="548"/>
      <c r="B121" s="236">
        <f>+'Ark1'!C3359</f>
        <v>2024</v>
      </c>
      <c r="C121" s="553">
        <f>+'Ark1'!J3359</f>
        <v>141</v>
      </c>
      <c r="D121" s="553" t="str">
        <f>VLOOKUP(C121,RNR!$A$1:$B$26,2)</f>
        <v>Ølen</v>
      </c>
      <c r="E121" s="553">
        <f>+'Ark1'!D3359</f>
        <v>3</v>
      </c>
      <c r="F121" s="553" t="str">
        <f t="shared" si="29"/>
        <v>Mar</v>
      </c>
      <c r="G121" s="553">
        <f>+'Ark1'!Q3359</f>
        <v>16</v>
      </c>
      <c r="H121" s="551">
        <f>+'Ark1'!R3359</f>
        <v>120</v>
      </c>
      <c r="I121" s="29">
        <f>+IF(H121=0,"",'Ark1'!AG3359)</f>
        <v>6.2944528818248751</v>
      </c>
      <c r="J121" s="29">
        <f>+IF(H121=0,"",'Ark1'!AH3359)</f>
        <v>0</v>
      </c>
      <c r="L121" s="29">
        <f>+IF(H121=0,"",'Ark1'!U3359)</f>
        <v>17.441666666666663</v>
      </c>
      <c r="M121" s="552"/>
      <c r="N121" s="239">
        <f>+IF(I121=0,"",'Ark1'!AI3359)</f>
        <v>120</v>
      </c>
      <c r="O121" s="96"/>
      <c r="P121" s="263">
        <f>+IF(N121=0,"",'Ark1'!AJ3359)</f>
        <v>98.36999999999999</v>
      </c>
      <c r="Q121" s="96"/>
      <c r="R121" s="263">
        <f>+IF(N121=0,"",'Ark1'!AK3359)</f>
        <v>15.891577754438149</v>
      </c>
      <c r="S121" s="214"/>
      <c r="T121" s="27">
        <f>+IF(H121=0,"",'Ark1'!S3359)</f>
        <v>5.4583333333333321</v>
      </c>
      <c r="U121" s="214"/>
      <c r="V121" s="27">
        <f>+IF(H121=0,"",'Ark1'!T3359)</f>
        <v>5.7</v>
      </c>
      <c r="W121" s="34">
        <f>+IF(H121=0,"",'Ark1'!W3359)</f>
        <v>1.6666666666666672</v>
      </c>
      <c r="X121" s="34">
        <f>+IF(H121=0,"",'Ark1'!X3359)</f>
        <v>59.16666666666665</v>
      </c>
      <c r="Y121" s="34">
        <f>+IF(H121=0,"",'Ark1'!Y3359)</f>
        <v>35</v>
      </c>
      <c r="Z121" s="34">
        <f>+IF(H121=0,"",'Ark1'!Z3359)</f>
        <v>9.9058701732300634</v>
      </c>
      <c r="AA121" s="34">
        <f>+IF(H121=0,"",'Ark1'!Z3359)</f>
        <v>9.9058701732300634</v>
      </c>
      <c r="AB121" s="27">
        <f>+IF(H121=0,"",'Ark1'!AC3359)</f>
        <v>33.158954033048971</v>
      </c>
      <c r="AC121" s="34">
        <f>+IF(H121=0,"",'Ark1'!AE3359)</f>
        <v>55.683182315217181</v>
      </c>
      <c r="AD121" s="34">
        <f t="shared" si="30"/>
        <v>0.12369976359338059</v>
      </c>
      <c r="AE121" s="29">
        <f t="shared" si="31"/>
        <v>0.13333333333333333</v>
      </c>
      <c r="AF121" s="552"/>
      <c r="AG121" s="216"/>
      <c r="AI121" s="29"/>
      <c r="AJ121" s="27"/>
      <c r="AK121" s="217"/>
      <c r="AL121" s="549"/>
      <c r="AP121" s="549"/>
    </row>
    <row r="122" spans="1:72" ht="15" customHeight="1">
      <c r="A122" s="548"/>
      <c r="B122" s="236">
        <f>+'Ark1'!C3360</f>
        <v>2024</v>
      </c>
      <c r="C122" s="553">
        <f>+'Ark1'!J3360</f>
        <v>141</v>
      </c>
      <c r="D122" s="553" t="str">
        <f>VLOOKUP(C122,RNR!$A$1:$B$26,2)</f>
        <v>Ølen</v>
      </c>
      <c r="E122" s="553">
        <f>+'Ark1'!D3360</f>
        <v>4</v>
      </c>
      <c r="F122" s="553" t="str">
        <f t="shared" si="29"/>
        <v>Apr</v>
      </c>
      <c r="G122" s="553">
        <f>+'Ark1'!Q3360</f>
        <v>10</v>
      </c>
      <c r="H122" s="551">
        <f>+'Ark1'!R3360</f>
        <v>112</v>
      </c>
      <c r="I122" s="29">
        <f>+IF(H122=0,"",'Ark1'!AG3360)</f>
        <v>3.4406637967196918</v>
      </c>
      <c r="J122" s="29">
        <f>+IF(H122=0,"",'Ark1'!AH3360)</f>
        <v>0</v>
      </c>
      <c r="L122" s="29">
        <f>+IF(H122=0,"",'Ark1'!U3360)</f>
        <v>10.325892857142852</v>
      </c>
      <c r="M122" s="552"/>
      <c r="N122" s="239">
        <f>+IF(I122=0,"",'Ark1'!AI3360)</f>
        <v>112</v>
      </c>
      <c r="O122" s="96"/>
      <c r="P122" s="263">
        <f>+IF(N122=0,"",'Ark1'!AJ3360)</f>
        <v>86.537500000000023</v>
      </c>
      <c r="Q122" s="96"/>
      <c r="R122" s="263">
        <f>+IF(N122=0,"",'Ark1'!AK3360)</f>
        <v>14.229437548784215</v>
      </c>
      <c r="S122" s="214"/>
      <c r="T122" s="27">
        <f>+IF(H122=0,"",'Ark1'!S3360)</f>
        <v>4.9375</v>
      </c>
      <c r="U122" s="214"/>
      <c r="V122" s="27">
        <f>+IF(H122=0,"",'Ark1'!T3360)</f>
        <v>4.2321428571428559</v>
      </c>
      <c r="W122" s="34">
        <f>+IF(H122=0,"",'Ark1'!W3360)</f>
        <v>0</v>
      </c>
      <c r="X122" s="34">
        <f>+IF(H122=0,"",'Ark1'!X3360)</f>
        <v>18.75</v>
      </c>
      <c r="Y122" s="34">
        <f>+IF(H122=0,"",'Ark1'!Y3360)</f>
        <v>10.714285714285712</v>
      </c>
      <c r="Z122" s="34">
        <f>+IF(H122=0,"",'Ark1'!Z3360)</f>
        <v>6.790759813574863</v>
      </c>
      <c r="AA122" s="34">
        <f>+IF(H122=0,"",'Ark1'!Z3360)</f>
        <v>6.790759813574863</v>
      </c>
      <c r="AB122" s="27">
        <f>+IF(H122=0,"",'Ark1'!AC3360)</f>
        <v>40.988084515983246</v>
      </c>
      <c r="AC122" s="34">
        <f>+IF(H122=0,"",'Ark1'!AE3360)</f>
        <v>66.708109707233518</v>
      </c>
      <c r="AD122" s="34">
        <f t="shared" si="30"/>
        <v>7.3233282674771999E-2</v>
      </c>
      <c r="AE122" s="29">
        <f t="shared" si="31"/>
        <v>8.9285714285714288E-2</v>
      </c>
      <c r="AF122" s="552"/>
      <c r="AG122" s="216"/>
      <c r="AI122" s="29"/>
      <c r="AJ122" s="27"/>
      <c r="AK122" s="217"/>
      <c r="AL122" s="549"/>
      <c r="AP122" s="549"/>
    </row>
    <row r="123" spans="1:72" ht="15" customHeight="1">
      <c r="A123" s="548"/>
      <c r="B123" s="236">
        <f>+'Ark1'!C3361</f>
        <v>2024</v>
      </c>
      <c r="C123" s="553">
        <f>+'Ark1'!J3361</f>
        <v>141</v>
      </c>
      <c r="D123" s="553" t="str">
        <f>VLOOKUP(C123,RNR!$A$1:$B$26,2)</f>
        <v>Ølen</v>
      </c>
      <c r="E123" s="553">
        <f>+'Ark1'!D3361</f>
        <v>5</v>
      </c>
      <c r="F123" s="553" t="str">
        <f t="shared" si="29"/>
        <v>Mai</v>
      </c>
      <c r="G123" s="553">
        <f>+'Ark1'!Q3361</f>
        <v>10</v>
      </c>
      <c r="H123" s="551">
        <f>+'Ark1'!R3361</f>
        <v>104</v>
      </c>
      <c r="I123" s="29">
        <f>+IF(H123=0,"",'Ark1'!AG3361)</f>
        <v>5.437603930639102</v>
      </c>
      <c r="J123" s="29">
        <f>+IF(H123=0,"",'Ark1'!AH3361)</f>
        <v>0</v>
      </c>
      <c r="L123" s="29">
        <f>+IF(H123=0,"",'Ark1'!U3361)</f>
        <v>11.099038461538456</v>
      </c>
      <c r="M123" s="552"/>
      <c r="N123" s="239">
        <f>+IF(I123=0,"",'Ark1'!AI3361)</f>
        <v>104</v>
      </c>
      <c r="O123" s="96"/>
      <c r="P123" s="263">
        <f>+IF(N123=0,"",'Ark1'!AJ3361)</f>
        <v>89.862499999999983</v>
      </c>
      <c r="Q123" s="96"/>
      <c r="R123" s="263">
        <f>+IF(N123=0,"",'Ark1'!AK3361)</f>
        <v>13.557385110053128</v>
      </c>
      <c r="S123" s="214"/>
      <c r="T123" s="27">
        <f>+IF(H123=0,"",'Ark1'!S3361)</f>
        <v>3.9519230769230775</v>
      </c>
      <c r="U123" s="214"/>
      <c r="V123" s="27">
        <f>+IF(H123=0,"",'Ark1'!T3361)</f>
        <v>3.7596153846153855</v>
      </c>
      <c r="W123" s="34">
        <f>+IF(H123=0,"",'Ark1'!W3361)</f>
        <v>2.8846153846153846</v>
      </c>
      <c r="X123" s="34">
        <f>+IF(H123=0,"",'Ark1'!X3361)</f>
        <v>20.192307692307686</v>
      </c>
      <c r="Y123" s="34">
        <f>+IF(H123=0,"",'Ark1'!Y3361)</f>
        <v>7.6923076923076898</v>
      </c>
      <c r="Z123" s="34">
        <f>+IF(H123=0,"",'Ark1'!Z3361)</f>
        <v>6.812114423701189</v>
      </c>
      <c r="AA123" s="34">
        <f>+IF(H123=0,"",'Ark1'!Z3361)</f>
        <v>6.812114423701189</v>
      </c>
      <c r="AB123" s="27">
        <f>+IF(H123=0,"",'Ark1'!AC3361)</f>
        <v>51.650386481364514</v>
      </c>
      <c r="AC123" s="34">
        <f>+IF(H123=0,"",'Ark1'!AE3361)</f>
        <v>74.424199389599053</v>
      </c>
      <c r="AD123" s="34">
        <f t="shared" si="30"/>
        <v>7.8716584833606065E-2</v>
      </c>
      <c r="AE123" s="29">
        <f t="shared" si="31"/>
        <v>9.6153846153846159E-2</v>
      </c>
      <c r="AF123" s="552"/>
      <c r="AG123" s="216"/>
      <c r="AI123" s="29"/>
      <c r="AJ123" s="27"/>
      <c r="AK123" s="217"/>
      <c r="AL123" s="549"/>
      <c r="AP123" s="549"/>
    </row>
    <row r="124" spans="1:72" ht="15" customHeight="1">
      <c r="A124" s="548"/>
      <c r="B124" s="236">
        <f>+'Ark1'!C3362</f>
        <v>2024</v>
      </c>
      <c r="C124" s="553">
        <f>+'Ark1'!J3362</f>
        <v>141</v>
      </c>
      <c r="D124" s="553" t="str">
        <f>VLOOKUP(C124,RNR!$A$1:$B$26,2)</f>
        <v>Ølen</v>
      </c>
      <c r="E124" s="553">
        <f>+'Ark1'!D3362</f>
        <v>6</v>
      </c>
      <c r="F124" s="553" t="str">
        <f t="shared" si="29"/>
        <v>Jun</v>
      </c>
      <c r="G124" s="553">
        <f>+'Ark1'!Q3362</f>
        <v>14</v>
      </c>
      <c r="H124" s="551">
        <f>+'Ark1'!R3362</f>
        <v>193</v>
      </c>
      <c r="I124" s="29">
        <f>+IF(H124=0,"",'Ark1'!AG3362)</f>
        <v>11.919347077765858</v>
      </c>
      <c r="J124" s="29">
        <f>+IF(H124=0,"",'Ark1'!AH3362)</f>
        <v>0</v>
      </c>
      <c r="L124" s="29">
        <f>+IF(H124=0,"",'Ark1'!U3362)</f>
        <v>13.348186528497417</v>
      </c>
      <c r="M124" s="552"/>
      <c r="N124" s="239">
        <f>+IF(I124=0,"",'Ark1'!AI3362)</f>
        <v>193</v>
      </c>
      <c r="O124" s="96"/>
      <c r="P124" s="263">
        <f>+IF(N124=0,"",'Ark1'!AJ3362)</f>
        <v>92.13108808290157</v>
      </c>
      <c r="Q124" s="96"/>
      <c r="R124" s="263">
        <f>+IF(N124=0,"",'Ark1'!AK3362)</f>
        <v>14.914459348775749</v>
      </c>
      <c r="S124" s="214"/>
      <c r="T124" s="27">
        <f>+IF(H124=0,"",'Ark1'!S3362)</f>
        <v>5.1243523316062189</v>
      </c>
      <c r="U124" s="214"/>
      <c r="V124" s="27">
        <f>+IF(H124=0,"",'Ark1'!T3362)</f>
        <v>4.4974093264248722</v>
      </c>
      <c r="W124" s="34">
        <f>+IF(H124=0,"",'Ark1'!W3362)</f>
        <v>5.1813471502590689</v>
      </c>
      <c r="X124" s="34">
        <f>+IF(H124=0,"",'Ark1'!X3362)</f>
        <v>29.015544041450777</v>
      </c>
      <c r="Y124" s="34">
        <f>+IF(H124=0,"",'Ark1'!Y3362)</f>
        <v>17.616580310880828</v>
      </c>
      <c r="Z124" s="34">
        <f>+IF(H124=0,"",'Ark1'!Z3362)</f>
        <v>8.7643891650650492</v>
      </c>
      <c r="AA124" s="34">
        <f>+IF(H124=0,"",'Ark1'!Z3362)</f>
        <v>8.7643891650650492</v>
      </c>
      <c r="AB124" s="27">
        <f>+IF(H124=0,"",'Ark1'!AC3362)</f>
        <v>57.768931140298896</v>
      </c>
      <c r="AC124" s="34">
        <f>+IF(H124=0,"",'Ark1'!AE3362)</f>
        <v>79.512343556815296</v>
      </c>
      <c r="AD124" s="34">
        <f t="shared" si="30"/>
        <v>9.4667989563811464E-2</v>
      </c>
      <c r="AE124" s="29">
        <f t="shared" si="31"/>
        <v>7.2538860103626937E-2</v>
      </c>
      <c r="AF124" s="552"/>
      <c r="AG124" s="216"/>
      <c r="AI124" s="29"/>
      <c r="AJ124" s="27"/>
      <c r="AK124" s="217"/>
      <c r="AL124" s="549"/>
      <c r="AP124" s="549"/>
    </row>
    <row r="125" spans="1:72" ht="15" customHeight="1">
      <c r="A125" s="548"/>
      <c r="B125" s="236">
        <f>+'Ark1'!C3363</f>
        <v>2024</v>
      </c>
      <c r="C125" s="553">
        <f>+'Ark1'!J3363</f>
        <v>141</v>
      </c>
      <c r="D125" s="553" t="str">
        <f>VLOOKUP(C125,RNR!$A$1:$B$26,2)</f>
        <v>Ølen</v>
      </c>
      <c r="E125" s="553">
        <f>+'Ark1'!D3363</f>
        <v>7</v>
      </c>
      <c r="F125" s="553" t="str">
        <f t="shared" si="29"/>
        <v>Jul</v>
      </c>
      <c r="G125" s="553">
        <f>+'Ark1'!Q3363</f>
        <v>10</v>
      </c>
      <c r="H125" s="551">
        <f>+'Ark1'!R3363</f>
        <v>134</v>
      </c>
      <c r="I125" s="29">
        <f>+IF(H125=0,"",'Ark1'!AG3363)</f>
        <v>15.796688233358912</v>
      </c>
      <c r="J125" s="29">
        <f>+IF(H125=0,"",'Ark1'!AH3363)</f>
        <v>0</v>
      </c>
      <c r="L125" s="29">
        <f>+IF(H125=0,"",'Ark1'!U3363)</f>
        <v>10.749999999999998</v>
      </c>
      <c r="M125" s="552"/>
      <c r="N125" s="239">
        <f>+IF(I125=0,"",'Ark1'!AI3363)</f>
        <v>134</v>
      </c>
      <c r="O125" s="96"/>
      <c r="P125" s="263">
        <f>+IF(N125=0,"",'Ark1'!AJ3363)</f>
        <v>89.608955223880614</v>
      </c>
      <c r="Q125" s="96"/>
      <c r="R125" s="263">
        <f>+IF(N125=0,"",'Ark1'!AK3363)</f>
        <v>13.897120139349598</v>
      </c>
      <c r="S125" s="214"/>
      <c r="T125" s="27">
        <f>+IF(H125=0,"",'Ark1'!S3363)</f>
        <v>4.8582089552238807</v>
      </c>
      <c r="U125" s="214"/>
      <c r="V125" s="27">
        <f>+IF(H125=0,"",'Ark1'!T3363)</f>
        <v>4.0373134328358207</v>
      </c>
      <c r="W125" s="34">
        <f>+IF(H125=0,"",'Ark1'!W3363)</f>
        <v>0</v>
      </c>
      <c r="X125" s="34">
        <f>+IF(H125=0,"",'Ark1'!X3363)</f>
        <v>18.656716417910452</v>
      </c>
      <c r="Y125" s="34">
        <f>+IF(H125=0,"",'Ark1'!Y3363)</f>
        <v>5.2238805970149267</v>
      </c>
      <c r="Z125" s="34">
        <f>+IF(H125=0,"",'Ark1'!Z3363)</f>
        <v>5.5501613530397664</v>
      </c>
      <c r="AA125" s="34">
        <f>+IF(H125=0,"",'Ark1'!Z3363)</f>
        <v>5.5501613530397664</v>
      </c>
      <c r="AB125" s="27">
        <f>+IF(H125=0,"",'Ark1'!AC3363)</f>
        <v>46.10845924755548</v>
      </c>
      <c r="AC125" s="34">
        <f>+IF(H125=0,"",'Ark1'!AE3363)</f>
        <v>83.593140245649465</v>
      </c>
      <c r="AD125" s="34">
        <f t="shared" si="30"/>
        <v>7.6241134751773035E-2</v>
      </c>
      <c r="AE125" s="29">
        <f t="shared" si="31"/>
        <v>7.4626865671641784E-2</v>
      </c>
      <c r="AF125" s="552"/>
      <c r="AG125" s="216"/>
      <c r="AI125" s="29"/>
      <c r="AJ125" s="27"/>
      <c r="AK125" s="217"/>
      <c r="AL125" s="549"/>
      <c r="AP125" s="549"/>
    </row>
    <row r="126" spans="1:72" ht="15" customHeight="1">
      <c r="A126" s="548"/>
      <c r="B126" s="236">
        <f>+'Ark1'!C3364</f>
        <v>2024</v>
      </c>
      <c r="C126" s="553">
        <f>+'Ark1'!J3364</f>
        <v>141</v>
      </c>
      <c r="D126" s="553" t="str">
        <f>VLOOKUP(C126,RNR!$A$1:$B$26,2)</f>
        <v>Ølen</v>
      </c>
      <c r="E126" s="553">
        <f>+'Ark1'!D3364</f>
        <v>8</v>
      </c>
      <c r="F126" s="553" t="str">
        <f t="shared" si="29"/>
        <v>Aug</v>
      </c>
      <c r="G126" s="553">
        <f>+'Ark1'!Q3364</f>
        <v>21</v>
      </c>
      <c r="H126" s="551">
        <f>+'Ark1'!R3364</f>
        <v>172</v>
      </c>
      <c r="I126" s="29">
        <f>+IF(H126=0,"",'Ark1'!AG3364)</f>
        <v>11.6697926297715</v>
      </c>
      <c r="J126" s="29">
        <f>+IF(H126=0,"",'Ark1'!AH3364)</f>
        <v>0.58139534883720945</v>
      </c>
      <c r="L126" s="29">
        <f>+IF(H126=0,"",'Ark1'!U3364)</f>
        <v>12.84186046511628</v>
      </c>
      <c r="M126" s="552"/>
      <c r="N126" s="239">
        <f>+IF(I126=0,"",'Ark1'!AI3364)</f>
        <v>169</v>
      </c>
      <c r="O126" s="96"/>
      <c r="P126" s="263">
        <f>+IF(N126=0,"",'Ark1'!AJ3364)</f>
        <v>92.913017751479273</v>
      </c>
      <c r="Q126" s="96"/>
      <c r="R126" s="263">
        <f>+IF(N126=0,"",'Ark1'!AK3364)</f>
        <v>14.90530229258785</v>
      </c>
      <c r="S126" s="214"/>
      <c r="T126" s="27">
        <f>+IF(H126=0,"",'Ark1'!S3364)</f>
        <v>5.2965116279069759</v>
      </c>
      <c r="U126" s="214"/>
      <c r="V126" s="27">
        <f>+IF(H126=0,"",'Ark1'!T3364)</f>
        <v>4.5174418604651159</v>
      </c>
      <c r="W126" s="34">
        <f>+IF(H126=0,"",'Ark1'!W3364)</f>
        <v>1.7441860465116277</v>
      </c>
      <c r="X126" s="34">
        <f>+IF(H126=0,"",'Ark1'!X3364)</f>
        <v>24.418604651162795</v>
      </c>
      <c r="Y126" s="34">
        <f>+IF(H126=0,"",'Ark1'!Y3364)</f>
        <v>9.3023255813953512</v>
      </c>
      <c r="Z126" s="34">
        <f>+IF(H126=0,"",'Ark1'!Z3364)</f>
        <v>6.8841064866883688</v>
      </c>
      <c r="AA126" s="34">
        <f>+IF(H126=0,"",'Ark1'!Z3364)</f>
        <v>6.8841064866883688</v>
      </c>
      <c r="AB126" s="27">
        <f>+IF(H126=0,"",'Ark1'!AC3364)</f>
        <v>33.965836978601153</v>
      </c>
      <c r="AC126" s="34">
        <f>+IF(H126=0,"",'Ark1'!AE3364)</f>
        <v>57.720815652854299</v>
      </c>
      <c r="AD126" s="34">
        <f t="shared" si="30"/>
        <v>9.1077024575292764E-2</v>
      </c>
      <c r="AE126" s="29">
        <f t="shared" si="31"/>
        <v>0.12209302325581395</v>
      </c>
      <c r="AF126" s="552"/>
      <c r="AG126" s="216"/>
      <c r="AI126" s="29"/>
      <c r="AJ126" s="27"/>
      <c r="AK126" s="217"/>
      <c r="AL126" s="549"/>
      <c r="AP126" s="549"/>
    </row>
    <row r="127" spans="1:72" ht="15" customHeight="1">
      <c r="A127" s="548"/>
      <c r="B127" s="236">
        <f>+'Ark1'!C3365</f>
        <v>2024</v>
      </c>
      <c r="C127" s="553">
        <f>+'Ark1'!J3365</f>
        <v>141</v>
      </c>
      <c r="D127" s="553" t="str">
        <f>VLOOKUP(C127,RNR!$A$1:$B$26,2)</f>
        <v>Ølen</v>
      </c>
      <c r="E127" s="553">
        <f>+'Ark1'!D3365</f>
        <v>9</v>
      </c>
      <c r="F127" s="553" t="str">
        <f t="shared" si="29"/>
        <v>Sep</v>
      </c>
      <c r="G127" s="553">
        <f>+'Ark1'!Q3365</f>
        <v>15</v>
      </c>
      <c r="H127" s="551">
        <f>+'Ark1'!R3365</f>
        <v>132</v>
      </c>
      <c r="I127" s="29">
        <f>+IF(H127=0,"",'Ark1'!AG3365)</f>
        <v>5.3090548920532852</v>
      </c>
      <c r="J127" s="29">
        <f>+IF(H127=0,"",'Ark1'!AH3365)</f>
        <v>0</v>
      </c>
      <c r="L127" s="29">
        <f>+IF(H127=0,"",'Ark1'!U3365)</f>
        <v>11.207575757575762</v>
      </c>
      <c r="M127" s="552"/>
      <c r="N127" s="239">
        <f>+IF(I127=0,"",'Ark1'!AI3365)</f>
        <v>128</v>
      </c>
      <c r="O127" s="96"/>
      <c r="P127" s="263">
        <f>+IF(N127=0,"",'Ark1'!AJ3365)</f>
        <v>92.585156250000011</v>
      </c>
      <c r="Q127" s="96"/>
      <c r="R127" s="263">
        <f>+IF(N127=0,"",'Ark1'!AK3365)</f>
        <v>13.68125544163461</v>
      </c>
      <c r="S127" s="214"/>
      <c r="T127" s="27">
        <f>+IF(H127=0,"",'Ark1'!S3365)</f>
        <v>4.7196969696969688</v>
      </c>
      <c r="U127" s="214"/>
      <c r="V127" s="27">
        <f>+IF(H127=0,"",'Ark1'!T3365)</f>
        <v>4.0757575757575752</v>
      </c>
      <c r="W127" s="34">
        <f>+IF(H127=0,"",'Ark1'!W3365)</f>
        <v>0</v>
      </c>
      <c r="X127" s="34">
        <f>+IF(H127=0,"",'Ark1'!X3365)</f>
        <v>14.393939393939396</v>
      </c>
      <c r="Y127" s="34">
        <f>+IF(H127=0,"",'Ark1'!Y3365)</f>
        <v>1.5151515151515151</v>
      </c>
      <c r="Z127" s="34">
        <f>+IF(H127=0,"",'Ark1'!Z3365)</f>
        <v>4.4621068065826961</v>
      </c>
      <c r="AA127" s="34">
        <f>+IF(H127=0,"",'Ark1'!Z3365)</f>
        <v>4.4621068065826961</v>
      </c>
      <c r="AB127" s="27">
        <f>+IF(H127=0,"",'Ark1'!AC3365)</f>
        <v>29.116472166139879</v>
      </c>
      <c r="AC127" s="34">
        <f>+IF(H127=0,"",'Ark1'!AE3365)</f>
        <v>62.37913830581207</v>
      </c>
      <c r="AD127" s="34">
        <f t="shared" si="30"/>
        <v>7.948635289060825E-2</v>
      </c>
      <c r="AE127" s="29">
        <f t="shared" si="31"/>
        <v>0.11363636363636363</v>
      </c>
      <c r="AF127" s="552"/>
      <c r="AG127" s="216"/>
      <c r="AI127" s="29"/>
      <c r="AJ127" s="27"/>
      <c r="AK127" s="217"/>
      <c r="AL127" s="549"/>
      <c r="AP127" s="549"/>
    </row>
    <row r="128" spans="1:72" ht="15" customHeight="1">
      <c r="A128" s="548"/>
      <c r="B128" s="236">
        <f>+'Ark1'!C3366</f>
        <v>2024</v>
      </c>
      <c r="C128" s="553">
        <f>+'Ark1'!J3366</f>
        <v>141</v>
      </c>
      <c r="D128" s="553" t="str">
        <f>VLOOKUP(C128,RNR!$A$1:$B$26,2)</f>
        <v>Ølen</v>
      </c>
      <c r="E128" s="553">
        <f>+'Ark1'!D3366</f>
        <v>10</v>
      </c>
      <c r="F128" s="553" t="str">
        <f t="shared" si="29"/>
        <v>Okt</v>
      </c>
      <c r="G128" s="553">
        <f>+'Ark1'!Q3366</f>
        <v>38</v>
      </c>
      <c r="H128" s="551">
        <f>+'Ark1'!R3366</f>
        <v>503</v>
      </c>
      <c r="I128" s="29">
        <f>+IF(H128=0,"",'Ark1'!AG3366)</f>
        <v>11.020267906999569</v>
      </c>
      <c r="J128" s="29">
        <f>+IF(H128=0,"",'Ark1'!AH3366)</f>
        <v>0</v>
      </c>
      <c r="L128" s="29">
        <f>+IF(H128=0,"",'Ark1'!U3366)</f>
        <v>17.852286282306149</v>
      </c>
      <c r="M128" s="552"/>
      <c r="N128" s="239">
        <f>+IF(I128=0,"",'Ark1'!AI3366)</f>
        <v>501</v>
      </c>
      <c r="O128" s="96"/>
      <c r="P128" s="263">
        <f>+IF(N128=0,"",'Ark1'!AJ3366)</f>
        <v>102.56267465069863</v>
      </c>
      <c r="Q128" s="96"/>
      <c r="R128" s="263">
        <f>+IF(N128=0,"",'Ark1'!AK3366)</f>
        <v>15.511194827541328</v>
      </c>
      <c r="S128" s="214"/>
      <c r="T128" s="27">
        <f>+IF(H128=0,"",'Ark1'!S3366)</f>
        <v>5.4353876739562628</v>
      </c>
      <c r="U128" s="214"/>
      <c r="V128" s="27">
        <f>+IF(H128=0,"",'Ark1'!T3366)</f>
        <v>4.8866799204771372</v>
      </c>
      <c r="W128" s="34">
        <f>+IF(H128=0,"",'Ark1'!W3366)</f>
        <v>2.1868787276341943</v>
      </c>
      <c r="X128" s="34">
        <f>+IF(H128=0,"",'Ark1'!X3366)</f>
        <v>56.461232604373762</v>
      </c>
      <c r="Y128" s="34">
        <f>+IF(H128=0,"",'Ark1'!Y3366)</f>
        <v>26.8389662027833</v>
      </c>
      <c r="Z128" s="34">
        <f>+IF(H128=0,"",'Ark1'!Z3366)</f>
        <v>7.7173006527774515</v>
      </c>
      <c r="AA128" s="34">
        <f>+IF(H128=0,"",'Ark1'!Z3366)</f>
        <v>7.7173006527774515</v>
      </c>
      <c r="AB128" s="27">
        <f>+IF(H128=0,"",'Ark1'!AC3366)</f>
        <v>55.466865671291721</v>
      </c>
      <c r="AC128" s="34">
        <f>+IF(H128=0,"",'Ark1'!AE3366)</f>
        <v>70.961720693228386</v>
      </c>
      <c r="AD128" s="34">
        <f t="shared" si="30"/>
        <v>0.12661195944897979</v>
      </c>
      <c r="AE128" s="29">
        <f t="shared" si="31"/>
        <v>7.5546719681908542E-2</v>
      </c>
      <c r="AF128" s="552"/>
      <c r="AG128" s="216"/>
      <c r="AI128" s="29"/>
      <c r="AJ128" s="27"/>
      <c r="AK128" s="217"/>
      <c r="AL128" s="549"/>
      <c r="AP128" s="549"/>
    </row>
    <row r="129" spans="1:72" ht="15" customHeight="1">
      <c r="A129" s="548"/>
      <c r="B129" s="236">
        <f>+'Ark1'!C3367</f>
        <v>2024</v>
      </c>
      <c r="C129" s="553">
        <f>+'Ark1'!J3367</f>
        <v>141</v>
      </c>
      <c r="D129" s="553" t="str">
        <f>VLOOKUP(C129,RNR!$A$1:$B$26,2)</f>
        <v>Ølen</v>
      </c>
      <c r="E129" s="553">
        <f>+'Ark1'!D3367</f>
        <v>11</v>
      </c>
      <c r="F129" s="553" t="str">
        <f t="shared" si="29"/>
        <v>Nov</v>
      </c>
      <c r="G129" s="553">
        <f>+'Ark1'!Q3367</f>
        <v>23</v>
      </c>
      <c r="H129" s="551">
        <f>+'Ark1'!R3367</f>
        <v>349</v>
      </c>
      <c r="I129" s="29">
        <f>+IF(H129=0,"",'Ark1'!AG3367)</f>
        <v>13.517895219130539</v>
      </c>
      <c r="J129" s="29">
        <f>+IF(H129=0,"",'Ark1'!AH3367)</f>
        <v>2.005730659025788</v>
      </c>
      <c r="L129" s="29">
        <f>+IF(H129=0,"",'Ark1'!U3367)</f>
        <v>17.583954154727788</v>
      </c>
      <c r="M129" s="552"/>
      <c r="N129" s="239">
        <f>+IF(I129=0,"",'Ark1'!AI3367)</f>
        <v>346</v>
      </c>
      <c r="O129" s="96"/>
      <c r="P129" s="263">
        <f>+IF(N129=0,"",'Ark1'!AJ3367)</f>
        <v>105.00231213872836</v>
      </c>
      <c r="Q129" s="96"/>
      <c r="R129" s="263">
        <f>+IF(N129=0,"",'Ark1'!AK3367)</f>
        <v>14.7732614207616</v>
      </c>
      <c r="S129" s="214"/>
      <c r="T129" s="27">
        <f>+IF(H129=0,"",'Ark1'!S3367)</f>
        <v>4.7994269340974212</v>
      </c>
      <c r="U129" s="214"/>
      <c r="V129" s="27">
        <f>+IF(H129=0,"",'Ark1'!T3367)</f>
        <v>4.8911174785100284</v>
      </c>
      <c r="W129" s="34">
        <f>+IF(H129=0,"",'Ark1'!W3367)</f>
        <v>0</v>
      </c>
      <c r="X129" s="34">
        <f>+IF(H129=0,"",'Ark1'!X3367)</f>
        <v>63.610315186246403</v>
      </c>
      <c r="Y129" s="34">
        <f>+IF(H129=0,"",'Ark1'!Y3367)</f>
        <v>13.46704871060172</v>
      </c>
      <c r="Z129" s="34">
        <f>+IF(H129=0,"",'Ark1'!Z3367)</f>
        <v>5.6905265223044044</v>
      </c>
      <c r="AA129" s="34">
        <f>+IF(H129=0,"",'Ark1'!Z3367)</f>
        <v>5.6905265223044044</v>
      </c>
      <c r="AB129" s="27">
        <f>+IF(H129=0,"",'Ark1'!AC3367)</f>
        <v>40.045151159100946</v>
      </c>
      <c r="AC129" s="34">
        <f>+IF(H129=0,"",'Ark1'!AE3367)</f>
        <v>64.140385006146914</v>
      </c>
      <c r="AD129" s="34">
        <f t="shared" si="30"/>
        <v>0.12470889471438147</v>
      </c>
      <c r="AE129" s="29">
        <f t="shared" si="31"/>
        <v>6.5902578796561598E-2</v>
      </c>
      <c r="AF129" s="552"/>
      <c r="AG129" s="216"/>
      <c r="AI129" s="29"/>
      <c r="AJ129" s="27"/>
      <c r="AK129" s="217"/>
      <c r="AL129" s="549"/>
      <c r="AP129" s="549"/>
    </row>
    <row r="130" spans="1:72" ht="15" customHeight="1">
      <c r="A130" s="548"/>
      <c r="B130" s="236">
        <f>+'Ark1'!C3368</f>
        <v>2024</v>
      </c>
      <c r="C130" s="553">
        <f>+'Ark1'!J3368</f>
        <v>141</v>
      </c>
      <c r="D130" s="553" t="str">
        <f>VLOOKUP(C130,RNR!$A$1:$B$26,2)</f>
        <v>Ølen</v>
      </c>
      <c r="E130" s="553">
        <f>+'Ark1'!D3368</f>
        <v>12</v>
      </c>
      <c r="F130" s="553" t="str">
        <f t="shared" si="29"/>
        <v>Des</v>
      </c>
      <c r="G130" s="553">
        <f>+'Ark1'!Q3368</f>
        <v>8</v>
      </c>
      <c r="H130" s="551">
        <f>+'Ark1'!R3368</f>
        <v>85</v>
      </c>
      <c r="I130" s="29">
        <f>+IF(H130=0,"",'Ark1'!AG3368)</f>
        <v>20.682745380369568</v>
      </c>
      <c r="J130" s="29">
        <f>+IF(H130=0,"",'Ark1'!AH3368)</f>
        <v>0</v>
      </c>
      <c r="L130" s="29">
        <f>+IF(H130=0,"",'Ark1'!U3368)</f>
        <v>20.278823529411763</v>
      </c>
      <c r="M130" s="552"/>
      <c r="N130" s="239">
        <f>+IF(I130=0,"",'Ark1'!AI3368)</f>
        <v>85</v>
      </c>
      <c r="O130" s="96"/>
      <c r="P130" s="263">
        <f>+IF(N130=0,"",'Ark1'!AJ3368)</f>
        <v>106.76823529411762</v>
      </c>
      <c r="Q130" s="96"/>
      <c r="R130" s="263">
        <f>+IF(N130=0,"",'Ark1'!AK3368)</f>
        <v>15.833507045941356</v>
      </c>
      <c r="S130" s="214"/>
      <c r="T130" s="27">
        <f>+IF(H130=0,"",'Ark1'!S3368)</f>
        <v>5.6</v>
      </c>
      <c r="U130" s="214"/>
      <c r="V130" s="27">
        <f>+IF(H130=0,"",'Ark1'!T3368)</f>
        <v>5.7529411764705882</v>
      </c>
      <c r="W130" s="34">
        <f>+IF(H130=0,"",'Ark1'!W3368)</f>
        <v>1.1764705882352939</v>
      </c>
      <c r="X130" s="34">
        <f>+IF(H130=0,"",'Ark1'!X3368)</f>
        <v>70.588235294117652</v>
      </c>
      <c r="Y130" s="34">
        <f>+IF(H130=0,"",'Ark1'!Y3368)</f>
        <v>35.294117647058826</v>
      </c>
      <c r="Z130" s="34">
        <f>+IF(H130=0,"",'Ark1'!Z3368)</f>
        <v>7.5980197748011857</v>
      </c>
      <c r="AA130" s="34">
        <f>+IF(H130=0,"",'Ark1'!Z3368)</f>
        <v>7.5980197748011857</v>
      </c>
      <c r="AB130" s="27">
        <f>+IF(H130=0,"",'Ark1'!AC3368)</f>
        <v>55.824737194793762</v>
      </c>
      <c r="AC130" s="34">
        <f>+IF(H130=0,"",'Ark1'!AE3368)</f>
        <v>65.50489621703835</v>
      </c>
      <c r="AD130" s="34">
        <f t="shared" si="30"/>
        <v>0.14382144347100542</v>
      </c>
      <c r="AE130" s="29">
        <f t="shared" si="31"/>
        <v>9.4117647058823528E-2</v>
      </c>
      <c r="AF130" s="552"/>
      <c r="AG130" s="216"/>
      <c r="AI130" s="29"/>
      <c r="AJ130" s="27"/>
      <c r="AK130" s="217"/>
      <c r="AL130" s="549"/>
      <c r="AP130" s="549"/>
    </row>
    <row r="131" spans="1:72" ht="15" customHeight="1">
      <c r="A131" s="548"/>
      <c r="B131" s="548"/>
      <c r="C131" s="548"/>
      <c r="D131" s="548"/>
      <c r="E131" s="548"/>
      <c r="F131" s="548"/>
      <c r="G131" s="548"/>
      <c r="H131" s="324"/>
      <c r="I131" s="214"/>
      <c r="J131" s="214"/>
      <c r="K131" s="214"/>
      <c r="L131" s="548"/>
      <c r="M131" s="548"/>
      <c r="N131" s="214"/>
      <c r="O131" s="96"/>
      <c r="P131" s="214"/>
      <c r="Q131" s="96"/>
      <c r="R131" s="214"/>
      <c r="S131" s="214"/>
      <c r="T131" s="214"/>
      <c r="U131" s="214"/>
      <c r="V131" s="548"/>
      <c r="W131" s="215"/>
      <c r="X131" s="215"/>
      <c r="Y131" s="215"/>
      <c r="Z131" s="215"/>
      <c r="AA131" s="215"/>
      <c r="AB131" s="548"/>
      <c r="AC131" s="215"/>
      <c r="AD131" s="215"/>
      <c r="AE131" s="214"/>
      <c r="AF131" s="552"/>
      <c r="AG131" s="216"/>
      <c r="AI131" s="29"/>
      <c r="AJ131" s="27"/>
      <c r="AK131" s="217"/>
      <c r="AL131" s="549"/>
      <c r="AP131" s="549"/>
      <c r="BH131" s="228"/>
    </row>
    <row r="132" spans="1:72" ht="15" customHeight="1">
      <c r="A132" s="548"/>
      <c r="B132" s="548"/>
      <c r="C132" s="230" t="str">
        <f>+D134</f>
        <v>Midt-Norge</v>
      </c>
      <c r="D132" s="548"/>
      <c r="E132" s="270"/>
      <c r="F132" s="230"/>
      <c r="G132" s="548"/>
      <c r="H132" s="327">
        <f>SUM(H134:H145)</f>
        <v>102</v>
      </c>
      <c r="I132" s="214"/>
      <c r="J132" s="214"/>
      <c r="K132" s="214"/>
      <c r="L132" s="263">
        <f>+Slakteri!M18</f>
        <v>11.318627450980392</v>
      </c>
      <c r="M132" s="548"/>
      <c r="N132" s="327">
        <f>SUM(N134:N145)</f>
        <v>88</v>
      </c>
      <c r="O132" s="96"/>
      <c r="P132" s="214"/>
      <c r="Q132" s="96"/>
      <c r="R132" s="263">
        <f>+Slakteri!T18</f>
        <v>14.295342558812463</v>
      </c>
      <c r="S132" s="214"/>
      <c r="T132" s="214"/>
      <c r="U132" s="214"/>
      <c r="V132" s="548"/>
      <c r="W132" s="215"/>
      <c r="X132" s="215"/>
      <c r="Y132" s="215"/>
      <c r="Z132" s="215"/>
      <c r="AA132" s="215"/>
      <c r="AB132" s="548"/>
      <c r="AC132" s="215"/>
      <c r="AD132" s="217">
        <f>+Klasse!L90/Klasse!C90</f>
        <v>0</v>
      </c>
      <c r="AE132" s="214"/>
      <c r="AF132" s="552"/>
      <c r="AG132" s="216"/>
      <c r="AI132" s="29"/>
      <c r="AJ132" s="27"/>
      <c r="AK132" s="217"/>
      <c r="AL132" s="549"/>
      <c r="AP132" s="549"/>
      <c r="BH132" s="228"/>
    </row>
    <row r="133" spans="1:72" ht="15" customHeight="1">
      <c r="A133" s="548"/>
      <c r="B133" s="548"/>
      <c r="C133" s="548"/>
      <c r="D133" s="548"/>
      <c r="E133" s="548"/>
      <c r="F133" s="548"/>
      <c r="G133" s="548"/>
      <c r="H133" s="324"/>
      <c r="I133" s="214"/>
      <c r="J133" s="214"/>
      <c r="K133" s="214"/>
      <c r="L133" s="548"/>
      <c r="M133" s="548"/>
      <c r="N133" s="214"/>
      <c r="O133" s="96"/>
      <c r="P133" s="214"/>
      <c r="Q133" s="96"/>
      <c r="R133" s="214"/>
      <c r="S133" s="214"/>
      <c r="T133" s="214"/>
      <c r="U133" s="214"/>
      <c r="V133" s="548"/>
      <c r="W133" s="215"/>
      <c r="X133" s="215"/>
      <c r="Y133" s="215"/>
      <c r="Z133" s="215"/>
      <c r="AA133" s="215"/>
      <c r="AB133" s="548"/>
      <c r="AC133" s="215"/>
      <c r="AD133" s="215"/>
      <c r="AE133" s="215"/>
      <c r="AF133" s="552"/>
      <c r="AG133" s="216"/>
      <c r="AI133" s="29"/>
      <c r="AJ133" s="27"/>
      <c r="AK133" s="217"/>
      <c r="AL133" s="549"/>
      <c r="AP133" s="549"/>
      <c r="BH133" s="228">
        <f>1+BH130</f>
        <v>1</v>
      </c>
      <c r="BI133" s="549">
        <v>20.659867330016564</v>
      </c>
      <c r="BJ133" s="549">
        <f t="shared" ref="BJ133:BT133" si="32">+BI133</f>
        <v>20.659867330016564</v>
      </c>
      <c r="BK133" s="549">
        <f t="shared" si="32"/>
        <v>20.659867330016564</v>
      </c>
      <c r="BL133" s="549">
        <f t="shared" si="32"/>
        <v>20.659867330016564</v>
      </c>
      <c r="BM133" s="549">
        <f t="shared" si="32"/>
        <v>20.659867330016564</v>
      </c>
      <c r="BN133" s="549">
        <f t="shared" si="32"/>
        <v>20.659867330016564</v>
      </c>
      <c r="BO133" s="549">
        <f t="shared" si="32"/>
        <v>20.659867330016564</v>
      </c>
      <c r="BP133" s="549">
        <f t="shared" si="32"/>
        <v>20.659867330016564</v>
      </c>
      <c r="BQ133" s="549">
        <f t="shared" si="32"/>
        <v>20.659867330016564</v>
      </c>
      <c r="BR133" s="549">
        <f t="shared" si="32"/>
        <v>20.659867330016564</v>
      </c>
      <c r="BS133" s="549">
        <f t="shared" si="32"/>
        <v>20.659867330016564</v>
      </c>
      <c r="BT133" s="549">
        <f t="shared" si="32"/>
        <v>20.659867330016564</v>
      </c>
    </row>
    <row r="134" spans="1:72" ht="15" customHeight="1">
      <c r="A134" s="548"/>
      <c r="B134" s="236">
        <f>+'Ark1'!C3369</f>
        <v>2024</v>
      </c>
      <c r="C134" s="232">
        <f>+'Ark1'!J3369</f>
        <v>147</v>
      </c>
      <c r="D134" s="232" t="str">
        <f>VLOOKUP(C134,RNR!$A$1:$B$26,2)</f>
        <v>Midt-Norge</v>
      </c>
      <c r="E134" s="232">
        <f>+'Ark1'!D3369</f>
        <v>1</v>
      </c>
      <c r="F134" s="232" t="str">
        <f t="shared" ref="F134:F145" si="33">+F119</f>
        <v>Jan</v>
      </c>
      <c r="G134" s="232">
        <f>+'Ark1'!Q3369</f>
        <v>0</v>
      </c>
      <c r="H134" s="330">
        <f>+'Ark1'!R3369</f>
        <v>0</v>
      </c>
      <c r="I134" s="233" t="str">
        <f>+IF(H134=0,"",'Ark1'!AG3369)</f>
        <v/>
      </c>
      <c r="J134" s="233" t="str">
        <f>+IF(H134=0,"",'Ark1'!AH3369)</f>
        <v/>
      </c>
      <c r="K134" s="233"/>
      <c r="L134" s="233" t="str">
        <f>+IF(H134=0,"",'Ark1'!U3369)</f>
        <v/>
      </c>
      <c r="M134" s="548"/>
      <c r="N134" s="239">
        <f>+IF(I134=0,"",'Ark1'!AI3369)</f>
        <v>0</v>
      </c>
      <c r="O134" s="96"/>
      <c r="P134" s="263" t="str">
        <f>+IF(N134=0,"",'Ark1'!AJ3369)</f>
        <v/>
      </c>
      <c r="Q134" s="96"/>
      <c r="R134" s="263" t="str">
        <f>+IF(N134=0,"",'Ark1'!AK3369)</f>
        <v/>
      </c>
      <c r="S134" s="214"/>
      <c r="T134" s="27" t="str">
        <f>+IF(H134=0,"",'Ark1'!S3369)</f>
        <v/>
      </c>
      <c r="U134" s="214"/>
      <c r="V134" s="234" t="str">
        <f>+IF(H134=0,"",'Ark1'!T3369)</f>
        <v/>
      </c>
      <c r="W134" s="235" t="str">
        <f>+IF(H134=0,"",'Ark1'!W3369)</f>
        <v/>
      </c>
      <c r="X134" s="235" t="str">
        <f>+IF(H134=0,"",'Ark1'!X3369)</f>
        <v/>
      </c>
      <c r="Y134" s="235" t="str">
        <f>+IF(H134=0,"",'Ark1'!Y3369)</f>
        <v/>
      </c>
      <c r="Z134" s="235" t="str">
        <f>+IF(H134=0,"",'Ark1'!Z3369)</f>
        <v/>
      </c>
      <c r="AA134" s="235" t="str">
        <f>+IF(H134=0,"",'Ark1'!Z3369)</f>
        <v/>
      </c>
      <c r="AB134" s="234" t="str">
        <f>+IF(H134=0,"",'Ark1'!AC3369)</f>
        <v/>
      </c>
      <c r="AC134" s="235" t="str">
        <f>+IF(H134=0,"",'Ark1'!AE3369)</f>
        <v/>
      </c>
      <c r="AD134" s="235" t="str">
        <f t="shared" ref="AD134:AD145" si="34">+IF(H134=0,"",+L134/C134)</f>
        <v/>
      </c>
      <c r="AE134" s="233" t="str">
        <f>+IF(H134=0,"",G134/H134)</f>
        <v/>
      </c>
      <c r="AF134" s="552"/>
      <c r="AG134" s="216"/>
      <c r="AI134" s="29"/>
      <c r="AJ134" s="27"/>
      <c r="AK134" s="217"/>
      <c r="AL134" s="549"/>
      <c r="AP134" s="549"/>
    </row>
    <row r="135" spans="1:72" ht="15" customHeight="1">
      <c r="A135" s="548"/>
      <c r="B135" s="236">
        <f>+'Ark1'!C3370</f>
        <v>2024</v>
      </c>
      <c r="C135" s="232">
        <f>+'Ark1'!J3370</f>
        <v>147</v>
      </c>
      <c r="D135" s="232" t="str">
        <f>VLOOKUP(C135,RNR!$A$1:$B$26,2)</f>
        <v>Midt-Norge</v>
      </c>
      <c r="E135" s="232">
        <f>+'Ark1'!D3370</f>
        <v>2</v>
      </c>
      <c r="F135" s="232" t="str">
        <f t="shared" si="33"/>
        <v>Feb</v>
      </c>
      <c r="G135" s="232">
        <f>+'Ark1'!Q3370</f>
        <v>0</v>
      </c>
      <c r="H135" s="330">
        <f>+'Ark1'!R3370</f>
        <v>0</v>
      </c>
      <c r="I135" s="233" t="str">
        <f>+IF(H135=0,"",'Ark1'!AG3370)</f>
        <v/>
      </c>
      <c r="J135" s="233" t="str">
        <f>+IF(H135=0,"",'Ark1'!AH3370)</f>
        <v/>
      </c>
      <c r="K135" s="233"/>
      <c r="L135" s="233" t="str">
        <f>+IF(H135=0,"",'Ark1'!U3370)</f>
        <v/>
      </c>
      <c r="M135" s="552"/>
      <c r="N135" s="239">
        <f>+IF(I135=0,"",'Ark1'!AI3370)</f>
        <v>0</v>
      </c>
      <c r="O135" s="96"/>
      <c r="P135" s="263" t="str">
        <f>+IF(N135=0,"",'Ark1'!AJ3370)</f>
        <v/>
      </c>
      <c r="Q135" s="96"/>
      <c r="R135" s="263" t="str">
        <f>+IF(N135=0,"",'Ark1'!AK3370)</f>
        <v/>
      </c>
      <c r="S135" s="214"/>
      <c r="T135" s="27" t="str">
        <f>+IF(H135=0,"",'Ark1'!S3370)</f>
        <v/>
      </c>
      <c r="U135" s="214"/>
      <c r="V135" s="234" t="str">
        <f>+IF(H135=0,"",'Ark1'!T3370)</f>
        <v/>
      </c>
      <c r="W135" s="235" t="str">
        <f>+IF(H135=0,"",'Ark1'!W3370)</f>
        <v/>
      </c>
      <c r="X135" s="235" t="str">
        <f>+IF(H135=0,"",'Ark1'!X3370)</f>
        <v/>
      </c>
      <c r="Y135" s="235" t="str">
        <f>+IF(H135=0,"",'Ark1'!Y3370)</f>
        <v/>
      </c>
      <c r="Z135" s="235" t="str">
        <f>+IF(H135=0,"",'Ark1'!Z3370)</f>
        <v/>
      </c>
      <c r="AA135" s="235" t="str">
        <f>+IF(H135=0,"",'Ark1'!Z3370)</f>
        <v/>
      </c>
      <c r="AB135" s="234" t="str">
        <f>+IF(H135=0,"",'Ark1'!AC3370)</f>
        <v/>
      </c>
      <c r="AC135" s="235" t="str">
        <f>+IF(H135=0,"",'Ark1'!AE3370)</f>
        <v/>
      </c>
      <c r="AD135" s="235" t="str">
        <f t="shared" si="34"/>
        <v/>
      </c>
      <c r="AE135" s="233" t="str">
        <f t="shared" ref="AE135:AE145" si="35">+IF(H135=0,"",G135/H135)</f>
        <v/>
      </c>
      <c r="AF135" s="552"/>
      <c r="AG135" s="216"/>
      <c r="AI135" s="29"/>
      <c r="AJ135" s="27"/>
      <c r="AK135" s="217"/>
      <c r="AL135" s="549"/>
      <c r="AP135" s="549"/>
    </row>
    <row r="136" spans="1:72" ht="15" customHeight="1">
      <c r="A136" s="548"/>
      <c r="B136" s="236">
        <f>+'Ark1'!C3371</f>
        <v>2024</v>
      </c>
      <c r="C136" s="232">
        <f>+'Ark1'!J3371</f>
        <v>147</v>
      </c>
      <c r="D136" s="232" t="str">
        <f>VLOOKUP(C136,RNR!$A$1:$B$26,2)</f>
        <v>Midt-Norge</v>
      </c>
      <c r="E136" s="232">
        <f>+'Ark1'!D3371</f>
        <v>3</v>
      </c>
      <c r="F136" s="232" t="str">
        <f t="shared" si="33"/>
        <v>Mar</v>
      </c>
      <c r="G136" s="232">
        <f>+'Ark1'!Q3371</f>
        <v>0</v>
      </c>
      <c r="H136" s="330">
        <f>+'Ark1'!R3371</f>
        <v>0</v>
      </c>
      <c r="I136" s="233" t="str">
        <f>+IF(H136=0,"",'Ark1'!AG3371)</f>
        <v/>
      </c>
      <c r="J136" s="233" t="str">
        <f>+IF(H136=0,"",'Ark1'!AH3371)</f>
        <v/>
      </c>
      <c r="K136" s="233"/>
      <c r="L136" s="233" t="str">
        <f>+IF(H136=0,"",'Ark1'!U3371)</f>
        <v/>
      </c>
      <c r="M136" s="552"/>
      <c r="N136" s="239">
        <f>+IF(I136=0,"",'Ark1'!AI3371)</f>
        <v>0</v>
      </c>
      <c r="O136" s="96"/>
      <c r="P136" s="263" t="str">
        <f>+IF(N136=0,"",'Ark1'!AJ3371)</f>
        <v/>
      </c>
      <c r="Q136" s="96"/>
      <c r="R136" s="263" t="str">
        <f>+IF(N136=0,"",'Ark1'!AK3371)</f>
        <v/>
      </c>
      <c r="S136" s="214"/>
      <c r="T136" s="27" t="str">
        <f>+IF(H136=0,"",'Ark1'!S3371)</f>
        <v/>
      </c>
      <c r="U136" s="214"/>
      <c r="V136" s="234" t="str">
        <f>+IF(H136=0,"",'Ark1'!T3371)</f>
        <v/>
      </c>
      <c r="W136" s="235" t="str">
        <f>+IF(H136=0,"",'Ark1'!W3371)</f>
        <v/>
      </c>
      <c r="X136" s="235" t="str">
        <f>+IF(H136=0,"",'Ark1'!X3371)</f>
        <v/>
      </c>
      <c r="Y136" s="235" t="str">
        <f>+IF(H136=0,"",'Ark1'!Y3371)</f>
        <v/>
      </c>
      <c r="Z136" s="235" t="str">
        <f>+IF(H136=0,"",'Ark1'!Z3371)</f>
        <v/>
      </c>
      <c r="AA136" s="235" t="str">
        <f>+IF(H136=0,"",'Ark1'!Z3371)</f>
        <v/>
      </c>
      <c r="AB136" s="234" t="str">
        <f>+IF(H136=0,"",'Ark1'!AC3371)</f>
        <v/>
      </c>
      <c r="AC136" s="235" t="str">
        <f>+IF(H136=0,"",'Ark1'!AE3371)</f>
        <v/>
      </c>
      <c r="AD136" s="235" t="str">
        <f t="shared" si="34"/>
        <v/>
      </c>
      <c r="AE136" s="233" t="str">
        <f t="shared" si="35"/>
        <v/>
      </c>
      <c r="AF136" s="552"/>
      <c r="AG136" s="216"/>
      <c r="AI136" s="29"/>
      <c r="AJ136" s="27"/>
      <c r="AK136" s="217"/>
      <c r="AL136" s="549"/>
      <c r="AP136" s="549"/>
    </row>
    <row r="137" spans="1:72" ht="15" customHeight="1">
      <c r="A137" s="548"/>
      <c r="B137" s="236">
        <f>+'Ark1'!C3372</f>
        <v>2024</v>
      </c>
      <c r="C137" s="232">
        <f>+'Ark1'!J3372</f>
        <v>147</v>
      </c>
      <c r="D137" s="232" t="str">
        <f>VLOOKUP(C137,RNR!$A$1:$B$26,2)</f>
        <v>Midt-Norge</v>
      </c>
      <c r="E137" s="232">
        <f>+'Ark1'!D3372</f>
        <v>4</v>
      </c>
      <c r="F137" s="232" t="str">
        <f t="shared" si="33"/>
        <v>Apr</v>
      </c>
      <c r="G137" s="232">
        <f>+'Ark1'!Q3372</f>
        <v>2</v>
      </c>
      <c r="H137" s="330">
        <f>+'Ark1'!R3372</f>
        <v>14</v>
      </c>
      <c r="I137" s="233">
        <f>+IF(H137=0,"",'Ark1'!AG3372)</f>
        <v>0.48553076664475009</v>
      </c>
      <c r="J137" s="233">
        <f>+IF(H137=0,"",'Ark1'!AH3372)</f>
        <v>0</v>
      </c>
      <c r="K137" s="233"/>
      <c r="L137" s="233">
        <f>+IF(H137=0,"",'Ark1'!U3372)</f>
        <v>11.65714285714286</v>
      </c>
      <c r="M137" s="552"/>
      <c r="N137" s="239">
        <f>+IF(I137=0,"",'Ark1'!AI3372)</f>
        <v>9</v>
      </c>
      <c r="O137" s="96"/>
      <c r="P137" s="263">
        <f>+IF(N137=0,"",'Ark1'!AJ3372)</f>
        <v>94.755555555555546</v>
      </c>
      <c r="Q137" s="96"/>
      <c r="R137" s="263">
        <f>+IF(N137=0,"",'Ark1'!AK3372)</f>
        <v>13.112904633803296</v>
      </c>
      <c r="S137" s="214"/>
      <c r="T137" s="27">
        <f>+IF(H137=0,"",'Ark1'!S3372)</f>
        <v>5.2142857142857153</v>
      </c>
      <c r="U137" s="214"/>
      <c r="V137" s="234">
        <f>+IF(H137=0,"",'Ark1'!T3372)</f>
        <v>5.2142857142857153</v>
      </c>
      <c r="W137" s="235">
        <f>+IF(H137=0,"",'Ark1'!W3372)</f>
        <v>0</v>
      </c>
      <c r="X137" s="235">
        <f>+IF(H137=0,"",'Ark1'!X3372)</f>
        <v>7.1428571428571441</v>
      </c>
      <c r="Y137" s="235">
        <f>+IF(H137=0,"",'Ark1'!Y3372)</f>
        <v>0</v>
      </c>
      <c r="Z137" s="235">
        <f>+IF(H137=0,"",'Ark1'!Z3372)</f>
        <v>2.7401027837119778</v>
      </c>
      <c r="AA137" s="235">
        <f>+IF(H137=0,"",'Ark1'!Z3372)</f>
        <v>2.7401027837119778</v>
      </c>
      <c r="AB137" s="234">
        <f>+IF(H137=0,"",'Ark1'!AC3372)</f>
        <v>63.44700726922472</v>
      </c>
      <c r="AC137" s="235">
        <f>+IF(H137=0,"",'Ark1'!AE3372)</f>
        <v>47.710101023456019</v>
      </c>
      <c r="AD137" s="235">
        <f t="shared" si="34"/>
        <v>7.9300291545189527E-2</v>
      </c>
      <c r="AE137" s="233">
        <f t="shared" si="35"/>
        <v>0.14285714285714285</v>
      </c>
      <c r="AF137" s="552"/>
      <c r="AG137" s="216"/>
      <c r="AI137" s="29"/>
      <c r="AJ137" s="27"/>
      <c r="AK137" s="217"/>
      <c r="AL137" s="549"/>
      <c r="AP137" s="549"/>
    </row>
    <row r="138" spans="1:72" ht="15" customHeight="1">
      <c r="A138" s="548"/>
      <c r="B138" s="236">
        <f>+'Ark1'!C3373</f>
        <v>2024</v>
      </c>
      <c r="C138" s="232">
        <f>+'Ark1'!J3373</f>
        <v>147</v>
      </c>
      <c r="D138" s="232" t="str">
        <f>VLOOKUP(C138,RNR!$A$1:$B$26,2)</f>
        <v>Midt-Norge</v>
      </c>
      <c r="E138" s="232">
        <f>+'Ark1'!D3373</f>
        <v>5</v>
      </c>
      <c r="F138" s="232" t="str">
        <f t="shared" si="33"/>
        <v>Mai</v>
      </c>
      <c r="G138" s="232">
        <f>+'Ark1'!Q3373</f>
        <v>1</v>
      </c>
      <c r="H138" s="330">
        <f>+'Ark1'!R3373</f>
        <v>8</v>
      </c>
      <c r="I138" s="233">
        <f>+IF(H138=0,"",'Ark1'!AG3373)</f>
        <v>0.30478469575703904</v>
      </c>
      <c r="J138" s="233">
        <f>+IF(H138=0,"",'Ark1'!AH3373)</f>
        <v>0</v>
      </c>
      <c r="K138" s="233"/>
      <c r="L138" s="233">
        <f>+IF(H138=0,"",'Ark1'!U3373)</f>
        <v>8.0875000000000004</v>
      </c>
      <c r="M138" s="552"/>
      <c r="N138" s="239">
        <f>+IF(I138=0,"",'Ark1'!AI3373)</f>
        <v>8</v>
      </c>
      <c r="O138" s="96"/>
      <c r="P138" s="263">
        <f>+IF(N138=0,"",'Ark1'!AJ3373)</f>
        <v>79.95</v>
      </c>
      <c r="Q138" s="96"/>
      <c r="R138" s="263">
        <f>+IF(N138=0,"",'Ark1'!AK3373)</f>
        <v>15.481091154022335</v>
      </c>
      <c r="S138" s="214"/>
      <c r="T138" s="27">
        <f>+IF(H138=0,"",'Ark1'!S3373)</f>
        <v>5.625</v>
      </c>
      <c r="U138" s="214"/>
      <c r="V138" s="234">
        <f>+IF(H138=0,"",'Ark1'!T3373)</f>
        <v>4.625</v>
      </c>
      <c r="W138" s="235">
        <f>+IF(H138=0,"",'Ark1'!W3373)</f>
        <v>0</v>
      </c>
      <c r="X138" s="235">
        <f>+IF(H138=0,"",'Ark1'!X3373)</f>
        <v>0</v>
      </c>
      <c r="Y138" s="235">
        <f>+IF(H138=0,"",'Ark1'!Y3373)</f>
        <v>0</v>
      </c>
      <c r="Z138" s="235">
        <f>+IF(H138=0,"",'Ark1'!Z3373)</f>
        <v>2.9960129756060807</v>
      </c>
      <c r="AA138" s="235">
        <f>+IF(H138=0,"",'Ark1'!Z3373)</f>
        <v>2.9960129756060807</v>
      </c>
      <c r="AB138" s="234">
        <f>+IF(H138=0,"",'Ark1'!AC3373)</f>
        <v>-9.8030695954505447</v>
      </c>
      <c r="AC138" s="235">
        <f>+IF(H138=0,"",'Ark1'!AE3373)</f>
        <v>48.795003647426682</v>
      </c>
      <c r="AD138" s="235">
        <f t="shared" si="34"/>
        <v>5.5017006802721091E-2</v>
      </c>
      <c r="AE138" s="233">
        <f t="shared" si="35"/>
        <v>0.125</v>
      </c>
      <c r="AF138" s="552"/>
      <c r="AG138" s="216"/>
      <c r="AI138" s="29"/>
      <c r="AJ138" s="27"/>
      <c r="AK138" s="217"/>
      <c r="AL138" s="549"/>
      <c r="AP138" s="549"/>
    </row>
    <row r="139" spans="1:72" ht="15" customHeight="1">
      <c r="A139" s="548"/>
      <c r="B139" s="236">
        <f>+'Ark1'!C3374</f>
        <v>2024</v>
      </c>
      <c r="C139" s="232">
        <f>+'Ark1'!J3374</f>
        <v>147</v>
      </c>
      <c r="D139" s="232" t="str">
        <f>VLOOKUP(C139,RNR!$A$1:$B$26,2)</f>
        <v>Midt-Norge</v>
      </c>
      <c r="E139" s="232">
        <f>+'Ark1'!D3374</f>
        <v>6</v>
      </c>
      <c r="F139" s="232" t="str">
        <f t="shared" si="33"/>
        <v>Jun</v>
      </c>
      <c r="G139" s="232">
        <f>+'Ark1'!Q3374</f>
        <v>0</v>
      </c>
      <c r="H139" s="330">
        <f>+'Ark1'!R3374</f>
        <v>0</v>
      </c>
      <c r="I139" s="233" t="str">
        <f>+IF(H139=0,"",'Ark1'!AG3374)</f>
        <v/>
      </c>
      <c r="J139" s="233" t="str">
        <f>+IF(H139=0,"",'Ark1'!AH3374)</f>
        <v/>
      </c>
      <c r="K139" s="233"/>
      <c r="L139" s="233" t="str">
        <f>+IF(H139=0,"",'Ark1'!U3374)</f>
        <v/>
      </c>
      <c r="M139" s="552"/>
      <c r="N139" s="239">
        <f>+IF(I139=0,"",'Ark1'!AI3374)</f>
        <v>0</v>
      </c>
      <c r="O139" s="96"/>
      <c r="P139" s="263" t="str">
        <f>+IF(N139=0,"",'Ark1'!AJ3374)</f>
        <v/>
      </c>
      <c r="Q139" s="96"/>
      <c r="R139" s="263" t="str">
        <f>+IF(N139=0,"",'Ark1'!AK3374)</f>
        <v/>
      </c>
      <c r="S139" s="214"/>
      <c r="T139" s="27" t="str">
        <f>+IF(H139=0,"",'Ark1'!S3374)</f>
        <v/>
      </c>
      <c r="U139" s="214"/>
      <c r="V139" s="234" t="str">
        <f>+IF(H139=0,"",'Ark1'!T3374)</f>
        <v/>
      </c>
      <c r="W139" s="235" t="str">
        <f>+IF(H139=0,"",'Ark1'!W3374)</f>
        <v/>
      </c>
      <c r="X139" s="235" t="str">
        <f>+IF(H139=0,"",'Ark1'!X3374)</f>
        <v/>
      </c>
      <c r="Y139" s="235" t="str">
        <f>+IF(H139=0,"",'Ark1'!Y3374)</f>
        <v/>
      </c>
      <c r="Z139" s="235" t="str">
        <f>+IF(H139=0,"",'Ark1'!Z3374)</f>
        <v/>
      </c>
      <c r="AA139" s="235" t="str">
        <f>+IF(H139=0,"",'Ark1'!Z3374)</f>
        <v/>
      </c>
      <c r="AB139" s="234" t="str">
        <f>+IF(H139=0,"",'Ark1'!AC3374)</f>
        <v/>
      </c>
      <c r="AC139" s="235" t="str">
        <f>+IF(H139=0,"",'Ark1'!AE3374)</f>
        <v/>
      </c>
      <c r="AD139" s="235" t="str">
        <f t="shared" si="34"/>
        <v/>
      </c>
      <c r="AE139" s="233" t="str">
        <f t="shared" si="35"/>
        <v/>
      </c>
      <c r="AF139" s="552"/>
      <c r="AG139" s="216"/>
      <c r="AI139" s="29"/>
      <c r="AJ139" s="27"/>
      <c r="AK139" s="217"/>
      <c r="AL139" s="549"/>
      <c r="AP139" s="549"/>
    </row>
    <row r="140" spans="1:72" ht="15" customHeight="1">
      <c r="A140" s="548"/>
      <c r="B140" s="236">
        <f>+'Ark1'!C3375</f>
        <v>2024</v>
      </c>
      <c r="C140" s="232">
        <f>+'Ark1'!J3375</f>
        <v>147</v>
      </c>
      <c r="D140" s="232" t="str">
        <f>VLOOKUP(C140,RNR!$A$1:$B$26,2)</f>
        <v>Midt-Norge</v>
      </c>
      <c r="E140" s="232">
        <f>+'Ark1'!D3375</f>
        <v>7</v>
      </c>
      <c r="F140" s="232" t="str">
        <f t="shared" si="33"/>
        <v>Jul</v>
      </c>
      <c r="G140" s="232">
        <f>+'Ark1'!Q3375</f>
        <v>0</v>
      </c>
      <c r="H140" s="330">
        <f>+'Ark1'!R3375</f>
        <v>0</v>
      </c>
      <c r="I140" s="233" t="str">
        <f>+IF(H140=0,"",'Ark1'!AG3375)</f>
        <v/>
      </c>
      <c r="J140" s="233" t="str">
        <f>+IF(H140=0,"",'Ark1'!AH3375)</f>
        <v/>
      </c>
      <c r="K140" s="233"/>
      <c r="L140" s="233" t="str">
        <f>+IF(H140=0,"",'Ark1'!U3375)</f>
        <v/>
      </c>
      <c r="M140" s="552"/>
      <c r="N140" s="239">
        <f>+IF(I140=0,"",'Ark1'!AI3375)</f>
        <v>0</v>
      </c>
      <c r="O140" s="96"/>
      <c r="P140" s="263" t="str">
        <f>+IF(N140=0,"",'Ark1'!AJ3375)</f>
        <v/>
      </c>
      <c r="Q140" s="96"/>
      <c r="R140" s="263" t="str">
        <f>+IF(N140=0,"",'Ark1'!AK3375)</f>
        <v/>
      </c>
      <c r="S140" s="214"/>
      <c r="T140" s="27" t="str">
        <f>+IF(H140=0,"",'Ark1'!S3375)</f>
        <v/>
      </c>
      <c r="U140" s="214"/>
      <c r="V140" s="234" t="str">
        <f>+IF(H140=0,"",'Ark1'!T3375)</f>
        <v/>
      </c>
      <c r="W140" s="235" t="str">
        <f>+IF(H140=0,"",'Ark1'!W3375)</f>
        <v/>
      </c>
      <c r="X140" s="235" t="str">
        <f>+IF(H140=0,"",'Ark1'!X3375)</f>
        <v/>
      </c>
      <c r="Y140" s="235" t="str">
        <f>+IF(H140=0,"",'Ark1'!Y3375)</f>
        <v/>
      </c>
      <c r="Z140" s="235" t="str">
        <f>+IF(H140=0,"",'Ark1'!Z3375)</f>
        <v/>
      </c>
      <c r="AA140" s="235" t="str">
        <f>+IF(H140=0,"",'Ark1'!Z3375)</f>
        <v/>
      </c>
      <c r="AB140" s="234" t="str">
        <f>+IF(H140=0,"",'Ark1'!AC3375)</f>
        <v/>
      </c>
      <c r="AC140" s="235" t="str">
        <f>+IF(H140=0,"",'Ark1'!AE3375)</f>
        <v/>
      </c>
      <c r="AD140" s="235" t="str">
        <f t="shared" si="34"/>
        <v/>
      </c>
      <c r="AE140" s="233" t="str">
        <f t="shared" si="35"/>
        <v/>
      </c>
      <c r="AF140" s="552"/>
      <c r="AG140" s="216"/>
      <c r="AI140" s="29"/>
      <c r="AJ140" s="27"/>
      <c r="AK140" s="217"/>
      <c r="AL140" s="549"/>
      <c r="AP140" s="549"/>
    </row>
    <row r="141" spans="1:72" ht="15" customHeight="1">
      <c r="A141" s="548"/>
      <c r="B141" s="236">
        <f>+'Ark1'!C3376</f>
        <v>2024</v>
      </c>
      <c r="C141" s="232">
        <f>+'Ark1'!J3376</f>
        <v>147</v>
      </c>
      <c r="D141" s="232" t="str">
        <f>VLOOKUP(C141,RNR!$A$1:$B$26,2)</f>
        <v>Midt-Norge</v>
      </c>
      <c r="E141" s="232">
        <f>+'Ark1'!D3376</f>
        <v>8</v>
      </c>
      <c r="F141" s="232" t="str">
        <f t="shared" si="33"/>
        <v>Aug</v>
      </c>
      <c r="G141" s="232">
        <f>+'Ark1'!Q3376</f>
        <v>2</v>
      </c>
      <c r="H141" s="330">
        <f>+'Ark1'!R3376</f>
        <v>9</v>
      </c>
      <c r="I141" s="233">
        <f>+IF(H141=0,"",'Ark1'!AG3376)</f>
        <v>0.83582089552238814</v>
      </c>
      <c r="J141" s="233">
        <f>+IF(H141=0,"",'Ark1'!AH3376)</f>
        <v>0</v>
      </c>
      <c r="K141" s="233"/>
      <c r="L141" s="233">
        <f>+IF(H141=0,"",'Ark1'!U3376)</f>
        <v>17.577777777777779</v>
      </c>
      <c r="M141" s="552"/>
      <c r="N141" s="239">
        <f>+IF(I141=0,"",'Ark1'!AI3376)</f>
        <v>9</v>
      </c>
      <c r="O141" s="96"/>
      <c r="P141" s="263">
        <f>+IF(N141=0,"",'Ark1'!AJ3376)</f>
        <v>98.055555555555557</v>
      </c>
      <c r="Q141" s="96"/>
      <c r="R141" s="263">
        <f>+IF(N141=0,"",'Ark1'!AK3376)</f>
        <v>16.86113457841962</v>
      </c>
      <c r="S141" s="214"/>
      <c r="T141" s="27">
        <f>+IF(H141=0,"",'Ark1'!S3376)</f>
        <v>7.6666666666666687</v>
      </c>
      <c r="U141" s="214"/>
      <c r="V141" s="234">
        <f>+IF(H141=0,"",'Ark1'!T3376)</f>
        <v>6</v>
      </c>
      <c r="W141" s="235">
        <f>+IF(H141=0,"",'Ark1'!W3376)</f>
        <v>22.222222222222225</v>
      </c>
      <c r="X141" s="235">
        <f>+IF(H141=0,"",'Ark1'!X3376)</f>
        <v>22.222222222222225</v>
      </c>
      <c r="Y141" s="235">
        <f>+IF(H141=0,"",'Ark1'!Y3376)</f>
        <v>22.222222222222225</v>
      </c>
      <c r="Z141" s="235">
        <f>+IF(H141=0,"",'Ark1'!Z3376)</f>
        <v>10.548172856816675</v>
      </c>
      <c r="AA141" s="235">
        <f>+IF(H141=0,"",'Ark1'!Z3376)</f>
        <v>10.548172856816675</v>
      </c>
      <c r="AB141" s="234">
        <f>+IF(H141=0,"",'Ark1'!AC3376)</f>
        <v>8.3050092784921379</v>
      </c>
      <c r="AC141" s="235">
        <f>+IF(H141=0,"",'Ark1'!AE3376)</f>
        <v>15.990053726670887</v>
      </c>
      <c r="AD141" s="235">
        <f t="shared" si="34"/>
        <v>0.11957671957671959</v>
      </c>
      <c r="AE141" s="233">
        <f t="shared" si="35"/>
        <v>0.22222222222222221</v>
      </c>
      <c r="AF141" s="552"/>
      <c r="AG141" s="216"/>
      <c r="AI141" s="29"/>
      <c r="AJ141" s="27"/>
      <c r="AK141" s="217"/>
      <c r="AL141" s="549"/>
      <c r="AP141" s="549"/>
    </row>
    <row r="142" spans="1:72" ht="15" customHeight="1">
      <c r="A142" s="548"/>
      <c r="B142" s="236">
        <f>+'Ark1'!C3377</f>
        <v>2024</v>
      </c>
      <c r="C142" s="232">
        <f>+'Ark1'!J3377</f>
        <v>147</v>
      </c>
      <c r="D142" s="232" t="str">
        <f>VLOOKUP(C142,RNR!$A$1:$B$26,2)</f>
        <v>Midt-Norge</v>
      </c>
      <c r="E142" s="232">
        <f>+'Ark1'!D3377</f>
        <v>9</v>
      </c>
      <c r="F142" s="232" t="str">
        <f t="shared" si="33"/>
        <v>Sep</v>
      </c>
      <c r="G142" s="232">
        <f>+'Ark1'!Q3377</f>
        <v>1</v>
      </c>
      <c r="H142" s="330">
        <f>+'Ark1'!R3377</f>
        <v>8</v>
      </c>
      <c r="I142" s="233">
        <f>+IF(H142=0,"",'Ark1'!AG3377)</f>
        <v>0.38829237482774448</v>
      </c>
      <c r="J142" s="233">
        <f>+IF(H142=0,"",'Ark1'!AH3377)</f>
        <v>0</v>
      </c>
      <c r="K142" s="233"/>
      <c r="L142" s="233">
        <f>+IF(H142=0,"",'Ark1'!U3377)</f>
        <v>13.525</v>
      </c>
      <c r="M142" s="552"/>
      <c r="N142" s="239">
        <f>+IF(I142=0,"",'Ark1'!AI3377)</f>
        <v>8</v>
      </c>
      <c r="O142" s="96"/>
      <c r="P142" s="263">
        <f>+IF(N142=0,"",'Ark1'!AJ3377)</f>
        <v>97.5625</v>
      </c>
      <c r="Q142" s="96"/>
      <c r="R142" s="263">
        <f>+IF(N142=0,"",'Ark1'!AK3377)</f>
        <v>14.38713561762285</v>
      </c>
      <c r="S142" s="214"/>
      <c r="T142" s="27">
        <f>+IF(H142=0,"",'Ark1'!S3377)</f>
        <v>5.875</v>
      </c>
      <c r="U142" s="214"/>
      <c r="V142" s="234">
        <f>+IF(H142=0,"",'Ark1'!T3377)</f>
        <v>6.125</v>
      </c>
      <c r="W142" s="235">
        <f>+IF(H142=0,"",'Ark1'!W3377)</f>
        <v>0</v>
      </c>
      <c r="X142" s="235">
        <f>+IF(H142=0,"",'Ark1'!X3377)</f>
        <v>12.5</v>
      </c>
      <c r="Y142" s="235">
        <f>+IF(H142=0,"",'Ark1'!Y3377)</f>
        <v>0</v>
      </c>
      <c r="Z142" s="235">
        <f>+IF(H142=0,"",'Ark1'!Z3377)</f>
        <v>2.662118517271534</v>
      </c>
      <c r="AA142" s="235">
        <f>+IF(H142=0,"",'Ark1'!Z3377)</f>
        <v>2.662118517271534</v>
      </c>
      <c r="AB142" s="234">
        <f>+IF(H142=0,"",'Ark1'!AC3377)</f>
        <v>19.802126131762343</v>
      </c>
      <c r="AC142" s="235">
        <f>+IF(H142=0,"",'Ark1'!AE3377)</f>
        <v>1.7946063401938854</v>
      </c>
      <c r="AD142" s="235">
        <f t="shared" si="34"/>
        <v>9.2006802721088438E-2</v>
      </c>
      <c r="AE142" s="233">
        <f t="shared" si="35"/>
        <v>0.125</v>
      </c>
      <c r="AF142" s="552"/>
      <c r="AG142" s="216"/>
      <c r="AI142" s="29"/>
      <c r="AJ142" s="27"/>
      <c r="AK142" s="217"/>
      <c r="AL142" s="549"/>
      <c r="AP142" s="549"/>
    </row>
    <row r="143" spans="1:72" ht="15" customHeight="1">
      <c r="A143" s="548"/>
      <c r="B143" s="236">
        <f>+'Ark1'!C3378</f>
        <v>2024</v>
      </c>
      <c r="C143" s="232">
        <f>+'Ark1'!J3378</f>
        <v>147</v>
      </c>
      <c r="D143" s="232" t="str">
        <f>VLOOKUP(C143,RNR!$A$1:$B$26,2)</f>
        <v>Midt-Norge</v>
      </c>
      <c r="E143" s="232">
        <f>+'Ark1'!D3378</f>
        <v>10</v>
      </c>
      <c r="F143" s="232" t="str">
        <f t="shared" si="33"/>
        <v>Okt</v>
      </c>
      <c r="G143" s="232">
        <f>+'Ark1'!Q3378</f>
        <v>5</v>
      </c>
      <c r="H143" s="330">
        <f>+'Ark1'!R3378</f>
        <v>59</v>
      </c>
      <c r="I143" s="233">
        <f>+IF(H143=0,"",'Ark1'!AG3378)</f>
        <v>0.73266366810458539</v>
      </c>
      <c r="J143" s="233">
        <f>+IF(H143=0,"",'Ark1'!AH3378)</f>
        <v>0</v>
      </c>
      <c r="K143" s="233"/>
      <c r="L143" s="233">
        <f>+IF(H143=0,"",'Ark1'!U3378)</f>
        <v>10.118644067796611</v>
      </c>
      <c r="M143" s="552"/>
      <c r="N143" s="239">
        <f>+IF(I143=0,"",'Ark1'!AI3378)</f>
        <v>50</v>
      </c>
      <c r="O143" s="96"/>
      <c r="P143" s="263">
        <f>+IF(N143=0,"",'Ark1'!AJ3378)</f>
        <v>84.587999999999994</v>
      </c>
      <c r="Q143" s="96"/>
      <c r="R143" s="263">
        <f>+IF(N143=0,"",'Ark1'!AK3378)</f>
        <v>13.742987681303848</v>
      </c>
      <c r="S143" s="214"/>
      <c r="T143" s="27">
        <f>+IF(H143=0,"",'Ark1'!S3378)</f>
        <v>5.2033898305084749</v>
      </c>
      <c r="U143" s="214"/>
      <c r="V143" s="234">
        <f>+IF(H143=0,"",'Ark1'!T3378)</f>
        <v>3.8983050847457639</v>
      </c>
      <c r="W143" s="235">
        <f>+IF(H143=0,"",'Ark1'!W3378)</f>
        <v>0</v>
      </c>
      <c r="X143" s="235">
        <f>+IF(H143=0,"",'Ark1'!X3378)</f>
        <v>10.169491525423728</v>
      </c>
      <c r="Y143" s="235">
        <f>+IF(H143=0,"",'Ark1'!Y3378)</f>
        <v>5.0847457627118642</v>
      </c>
      <c r="Z143" s="235">
        <f>+IF(H143=0,"",'Ark1'!Z3378)</f>
        <v>6.0193043850674259</v>
      </c>
      <c r="AA143" s="235">
        <f>+IF(H143=0,"",'Ark1'!Z3378)</f>
        <v>6.0193043850674259</v>
      </c>
      <c r="AB143" s="234">
        <f>+IF(H143=0,"",'Ark1'!AC3378)</f>
        <v>66.129050973354097</v>
      </c>
      <c r="AC143" s="235">
        <f>+IF(H143=0,"",'Ark1'!AE3378)</f>
        <v>82.16828310460518</v>
      </c>
      <c r="AD143" s="235">
        <f t="shared" si="34"/>
        <v>6.8834313386371498E-2</v>
      </c>
      <c r="AE143" s="233">
        <f t="shared" si="35"/>
        <v>8.4745762711864403E-2</v>
      </c>
      <c r="AF143" s="552"/>
      <c r="AG143" s="216"/>
      <c r="AI143" s="29"/>
      <c r="AJ143" s="27"/>
      <c r="AK143" s="217"/>
      <c r="AL143" s="549"/>
      <c r="AP143" s="549"/>
    </row>
    <row r="144" spans="1:72" ht="15" customHeight="1">
      <c r="A144" s="548"/>
      <c r="B144" s="236">
        <f>+'Ark1'!C3379</f>
        <v>2024</v>
      </c>
      <c r="C144" s="232">
        <f>+'Ark1'!J3379</f>
        <v>147</v>
      </c>
      <c r="D144" s="232" t="str">
        <f>VLOOKUP(C144,RNR!$A$1:$B$26,2)</f>
        <v>Midt-Norge</v>
      </c>
      <c r="E144" s="232">
        <f>+'Ark1'!D3379</f>
        <v>11</v>
      </c>
      <c r="F144" s="232" t="str">
        <f t="shared" si="33"/>
        <v>Nov</v>
      </c>
      <c r="G144" s="232">
        <f>+'Ark1'!Q3379</f>
        <v>1</v>
      </c>
      <c r="H144" s="330">
        <f>+'Ark1'!R3379</f>
        <v>4</v>
      </c>
      <c r="I144" s="233">
        <f>+IF(H144=0,"",'Ark1'!AG3379)</f>
        <v>0.13921440781010452</v>
      </c>
      <c r="J144" s="233">
        <f>+IF(H144=0,"",'Ark1'!AH3379)</f>
        <v>0</v>
      </c>
      <c r="K144" s="233"/>
      <c r="L144" s="233">
        <f>+IF(H144=0,"",'Ark1'!U3379)</f>
        <v>15.8</v>
      </c>
      <c r="M144" s="552"/>
      <c r="N144" s="239">
        <f>+IF(I144=0,"",'Ark1'!AI3379)</f>
        <v>4</v>
      </c>
      <c r="O144" s="96"/>
      <c r="P144" s="263">
        <f>+IF(N144=0,"",'Ark1'!AJ3379)</f>
        <v>100.50000000000001</v>
      </c>
      <c r="Q144" s="96"/>
      <c r="R144" s="263">
        <f>+IF(N144=0,"",'Ark1'!AK3379)</f>
        <v>15.532148506784187</v>
      </c>
      <c r="S144" s="214"/>
      <c r="T144" s="27">
        <f>+IF(H144=0,"",'Ark1'!S3379)</f>
        <v>8</v>
      </c>
      <c r="U144" s="214"/>
      <c r="V144" s="234">
        <f>+IF(H144=0,"",'Ark1'!T3379)</f>
        <v>5.75</v>
      </c>
      <c r="W144" s="235">
        <f>+IF(H144=0,"",'Ark1'!W3379)</f>
        <v>0</v>
      </c>
      <c r="X144" s="235">
        <f>+IF(H144=0,"",'Ark1'!X3379)</f>
        <v>50</v>
      </c>
      <c r="Y144" s="235">
        <f>+IF(H144=0,"",'Ark1'!Y3379)</f>
        <v>0</v>
      </c>
      <c r="Z144" s="235">
        <f>+IF(H144=0,"",'Ark1'!Z3379)</f>
        <v>1.256980508997658</v>
      </c>
      <c r="AA144" s="235">
        <f>+IF(H144=0,"",'Ark1'!Z3379)</f>
        <v>1.256980508997658</v>
      </c>
      <c r="AB144" s="234">
        <f>+IF(H144=0,"",'Ark1'!AC3379)</f>
        <v>0</v>
      </c>
      <c r="AC144" s="235">
        <f>+IF(H144=0,"",'Ark1'!AE3379)</f>
        <v>0</v>
      </c>
      <c r="AD144" s="235">
        <f t="shared" si="34"/>
        <v>0.10748299319727891</v>
      </c>
      <c r="AE144" s="233">
        <f t="shared" si="35"/>
        <v>0.25</v>
      </c>
      <c r="AF144" s="552"/>
      <c r="AG144" s="216"/>
      <c r="AI144" s="29"/>
      <c r="AJ144" s="27"/>
      <c r="AK144" s="217"/>
      <c r="AL144" s="549"/>
      <c r="AP144" s="549"/>
    </row>
    <row r="145" spans="1:72" ht="15" customHeight="1">
      <c r="A145" s="548"/>
      <c r="B145" s="236">
        <f>+'Ark1'!C3380</f>
        <v>2024</v>
      </c>
      <c r="C145" s="232">
        <f>+'Ark1'!J3380</f>
        <v>147</v>
      </c>
      <c r="D145" s="232" t="str">
        <f>VLOOKUP(C145,RNR!$A$1:$B$26,2)</f>
        <v>Midt-Norge</v>
      </c>
      <c r="E145" s="232">
        <f>+'Ark1'!D3380</f>
        <v>12</v>
      </c>
      <c r="F145" s="232" t="str">
        <f t="shared" si="33"/>
        <v>Des</v>
      </c>
      <c r="G145" s="232">
        <f>+'Ark1'!Q3380</f>
        <v>0</v>
      </c>
      <c r="H145" s="330">
        <f>+'Ark1'!R3380</f>
        <v>0</v>
      </c>
      <c r="I145" s="233" t="str">
        <f>+IF(H145=0,"",'Ark1'!AG3380)</f>
        <v/>
      </c>
      <c r="J145" s="233" t="str">
        <f>+IF(H145=0,"",'Ark1'!AH3380)</f>
        <v/>
      </c>
      <c r="K145" s="233"/>
      <c r="L145" s="233" t="str">
        <f>+IF(H145=0,"",'Ark1'!U3380)</f>
        <v/>
      </c>
      <c r="M145" s="552"/>
      <c r="N145" s="239">
        <f>+IF(I145=0,"",'Ark1'!AI3380)</f>
        <v>0</v>
      </c>
      <c r="O145" s="96"/>
      <c r="P145" s="263" t="str">
        <f>+IF(N145=0,"",'Ark1'!AJ3380)</f>
        <v/>
      </c>
      <c r="Q145" s="96"/>
      <c r="R145" s="263" t="str">
        <f>+IF(N145=0,"",'Ark1'!AK3380)</f>
        <v/>
      </c>
      <c r="S145" s="214"/>
      <c r="T145" s="27" t="str">
        <f>+IF(H145=0,"",'Ark1'!S3380)</f>
        <v/>
      </c>
      <c r="U145" s="214"/>
      <c r="V145" s="234" t="str">
        <f>+IF(H145=0,"",'Ark1'!T3380)</f>
        <v/>
      </c>
      <c r="W145" s="235" t="str">
        <f>+IF(H145=0,"",'Ark1'!W3380)</f>
        <v/>
      </c>
      <c r="X145" s="235" t="str">
        <f>+IF(H145=0,"",'Ark1'!X3380)</f>
        <v/>
      </c>
      <c r="Y145" s="235" t="str">
        <f>+IF(H145=0,"",'Ark1'!Y3380)</f>
        <v/>
      </c>
      <c r="Z145" s="235" t="str">
        <f>+IF(H145=0,"",'Ark1'!Z3380)</f>
        <v/>
      </c>
      <c r="AA145" s="235" t="str">
        <f>+IF(H145=0,"",'Ark1'!Z3380)</f>
        <v/>
      </c>
      <c r="AB145" s="234" t="str">
        <f>+IF(H145=0,"",'Ark1'!AC3380)</f>
        <v/>
      </c>
      <c r="AC145" s="235" t="str">
        <f>+IF(H145=0,"",'Ark1'!AE3380)</f>
        <v/>
      </c>
      <c r="AD145" s="235" t="str">
        <f t="shared" si="34"/>
        <v/>
      </c>
      <c r="AE145" s="233" t="str">
        <f t="shared" si="35"/>
        <v/>
      </c>
      <c r="AF145" s="552"/>
      <c r="AG145" s="216"/>
      <c r="AI145" s="29"/>
      <c r="AJ145" s="27"/>
      <c r="AK145" s="217"/>
      <c r="AL145" s="549"/>
      <c r="AP145" s="549"/>
    </row>
    <row r="146" spans="1:72" ht="15" customHeight="1">
      <c r="A146" s="548"/>
      <c r="B146" s="548"/>
      <c r="C146" s="548"/>
      <c r="D146" s="548"/>
      <c r="E146" s="548"/>
      <c r="F146" s="548"/>
      <c r="G146" s="548"/>
      <c r="H146" s="324"/>
      <c r="I146" s="214"/>
      <c r="J146" s="214"/>
      <c r="K146" s="214"/>
      <c r="L146" s="548"/>
      <c r="M146" s="548"/>
      <c r="N146" s="214"/>
      <c r="O146" s="96"/>
      <c r="P146" s="214"/>
      <c r="Q146" s="96"/>
      <c r="R146" s="214"/>
      <c r="S146" s="214"/>
      <c r="T146" s="214"/>
      <c r="U146" s="214"/>
      <c r="V146" s="548"/>
      <c r="W146" s="215"/>
      <c r="X146" s="215"/>
      <c r="Y146" s="215"/>
      <c r="Z146" s="215"/>
      <c r="AA146" s="215"/>
      <c r="AB146" s="548"/>
      <c r="AC146" s="215"/>
      <c r="AD146" s="215"/>
      <c r="AE146" s="214"/>
      <c r="AF146" s="552"/>
      <c r="AG146" s="216"/>
      <c r="AI146" s="29"/>
      <c r="AJ146" s="27"/>
      <c r="AK146" s="217"/>
      <c r="AL146" s="549"/>
      <c r="AP146" s="549"/>
      <c r="BH146" s="228"/>
    </row>
    <row r="147" spans="1:72" ht="15" customHeight="1">
      <c r="A147" s="548"/>
      <c r="B147" s="548"/>
      <c r="C147" s="230" t="str">
        <f>+D149</f>
        <v>Målselv</v>
      </c>
      <c r="D147" s="548"/>
      <c r="E147" s="270"/>
      <c r="F147" s="230"/>
      <c r="G147" s="548"/>
      <c r="H147" s="327">
        <f>SUM(H149:H160)</f>
        <v>2770</v>
      </c>
      <c r="I147" s="214"/>
      <c r="J147" s="214"/>
      <c r="K147" s="214"/>
      <c r="L147" s="263">
        <f>+Slakteri!M19</f>
        <v>17.339602888086663</v>
      </c>
      <c r="M147" s="548"/>
      <c r="N147" s="327">
        <f>SUM(N149:N160)</f>
        <v>2465</v>
      </c>
      <c r="O147" s="96"/>
      <c r="P147" s="214"/>
      <c r="Q147" s="96"/>
      <c r="R147" s="263">
        <f>+Slakteri!T19</f>
        <v>15.815908753290437</v>
      </c>
      <c r="S147" s="214"/>
      <c r="T147" s="214"/>
      <c r="U147" s="214"/>
      <c r="V147" s="548"/>
      <c r="W147" s="215"/>
      <c r="X147" s="215"/>
      <c r="Y147" s="215"/>
      <c r="Z147" s="215"/>
      <c r="AA147" s="215"/>
      <c r="AB147" s="548"/>
      <c r="AC147" s="215"/>
      <c r="AD147" s="217">
        <f>+Klasse!L108/Klasse!C108</f>
        <v>4.1138285639618362</v>
      </c>
      <c r="AE147" s="214"/>
      <c r="AF147" s="552"/>
      <c r="AG147" s="216"/>
      <c r="AI147" s="29"/>
      <c r="AJ147" s="27"/>
      <c r="AK147" s="217"/>
      <c r="AL147" s="549"/>
      <c r="AP147" s="549"/>
      <c r="BH147" s="228"/>
    </row>
    <row r="148" spans="1:72" ht="15" customHeight="1">
      <c r="A148" s="548"/>
      <c r="B148" s="548"/>
      <c r="C148" s="548"/>
      <c r="D148" s="548"/>
      <c r="E148" s="548"/>
      <c r="F148" s="548"/>
      <c r="G148" s="548"/>
      <c r="H148" s="324"/>
      <c r="I148" s="214"/>
      <c r="J148" s="214"/>
      <c r="K148" s="214"/>
      <c r="L148" s="548"/>
      <c r="M148" s="548"/>
      <c r="N148" s="214"/>
      <c r="O148" s="96"/>
      <c r="P148" s="214"/>
      <c r="Q148" s="96"/>
      <c r="R148" s="214"/>
      <c r="S148" s="214"/>
      <c r="T148" s="214"/>
      <c r="U148" s="214"/>
      <c r="V148" s="548"/>
      <c r="W148" s="215"/>
      <c r="X148" s="215"/>
      <c r="Y148" s="215"/>
      <c r="Z148" s="215"/>
      <c r="AA148" s="215"/>
      <c r="AB148" s="548"/>
      <c r="AC148" s="215"/>
      <c r="AD148" s="215"/>
      <c r="AE148" s="215"/>
      <c r="AF148" s="552"/>
      <c r="AG148" s="216"/>
      <c r="AI148" s="29"/>
      <c r="AJ148" s="27"/>
      <c r="AK148" s="217"/>
      <c r="AL148" s="549"/>
      <c r="AP148" s="549"/>
      <c r="BH148" s="228">
        <f>1+BH145</f>
        <v>1</v>
      </c>
      <c r="BI148" s="549">
        <v>20.659867330016564</v>
      </c>
      <c r="BJ148" s="549">
        <f t="shared" ref="BJ148:BT148" si="36">+BI148</f>
        <v>20.659867330016564</v>
      </c>
      <c r="BK148" s="549">
        <f t="shared" si="36"/>
        <v>20.659867330016564</v>
      </c>
      <c r="BL148" s="549">
        <f t="shared" si="36"/>
        <v>20.659867330016564</v>
      </c>
      <c r="BM148" s="549">
        <f t="shared" si="36"/>
        <v>20.659867330016564</v>
      </c>
      <c r="BN148" s="549">
        <f t="shared" si="36"/>
        <v>20.659867330016564</v>
      </c>
      <c r="BO148" s="549">
        <f t="shared" si="36"/>
        <v>20.659867330016564</v>
      </c>
      <c r="BP148" s="549">
        <f t="shared" si="36"/>
        <v>20.659867330016564</v>
      </c>
      <c r="BQ148" s="549">
        <f t="shared" si="36"/>
        <v>20.659867330016564</v>
      </c>
      <c r="BR148" s="549">
        <f t="shared" si="36"/>
        <v>20.659867330016564</v>
      </c>
      <c r="BS148" s="549">
        <f t="shared" si="36"/>
        <v>20.659867330016564</v>
      </c>
      <c r="BT148" s="549">
        <f t="shared" si="36"/>
        <v>20.659867330016564</v>
      </c>
    </row>
    <row r="149" spans="1:72" ht="15" customHeight="1">
      <c r="A149" s="548"/>
      <c r="B149" s="236">
        <f>+'Ark1'!C3381</f>
        <v>2024</v>
      </c>
      <c r="C149" s="549">
        <f>+'Ark1'!J3381</f>
        <v>155</v>
      </c>
      <c r="D149" s="549" t="str">
        <f>VLOOKUP(C149,RNR!$A$1:$B$26,2)</f>
        <v>Målselv</v>
      </c>
      <c r="E149" s="549">
        <f>+'Ark1'!D3381</f>
        <v>1</v>
      </c>
      <c r="F149" s="549" t="str">
        <f t="shared" ref="F149:F160" si="37">+F134</f>
        <v>Jan</v>
      </c>
      <c r="G149" s="549">
        <f>+'Ark1'!Q3381</f>
        <v>9</v>
      </c>
      <c r="H149" s="547">
        <f>+'Ark1'!R3381</f>
        <v>136</v>
      </c>
      <c r="I149" s="29">
        <f>+IF(H149=0,"",'Ark1'!AG3381)</f>
        <v>21.403146981553153</v>
      </c>
      <c r="J149" s="29">
        <f>+IF(H149=0,"",'Ark1'!AH3381)</f>
        <v>2.2058823529411762</v>
      </c>
      <c r="K149" s="214"/>
      <c r="L149" s="29">
        <f>+IF(H149=0,"",'Ark1'!U3381)</f>
        <v>22.283823529411762</v>
      </c>
      <c r="M149" s="548"/>
      <c r="N149" s="239">
        <f>+IF(I149=0,"",'Ark1'!AI3381)</f>
        <v>0</v>
      </c>
      <c r="O149" s="96"/>
      <c r="P149" s="263" t="str">
        <f>+IF(N149=0,"",'Ark1'!AJ3381)</f>
        <v/>
      </c>
      <c r="Q149" s="96"/>
      <c r="R149" s="263" t="str">
        <f>+IF(N149=0,"",'Ark1'!AK3381)</f>
        <v/>
      </c>
      <c r="S149" s="214"/>
      <c r="T149" s="27">
        <f>+IF(H149=0,"",'Ark1'!S3381)</f>
        <v>5.1838235294117645</v>
      </c>
      <c r="U149" s="214"/>
      <c r="V149" s="27">
        <f>+IF(H149=0,"",'Ark1'!T3381)</f>
        <v>5.4852941176470589</v>
      </c>
      <c r="W149" s="34">
        <f>+IF(H149=0,"",'Ark1'!W3381)</f>
        <v>2.9411764705882355</v>
      </c>
      <c r="X149" s="34">
        <f>+IF(H149=0,"",'Ark1'!X3381)</f>
        <v>90.441176470588246</v>
      </c>
      <c r="Y149" s="34">
        <f>+IF(H149=0,"",'Ark1'!Y3381)</f>
        <v>42.647058823529406</v>
      </c>
      <c r="Z149" s="34">
        <f>+IF(H149=0,"",'Ark1'!Z3381)</f>
        <v>5.8762886019633305</v>
      </c>
      <c r="AA149" s="34">
        <f>+IF(H149=0,"",'Ark1'!Z3381)</f>
        <v>5.8762886019633305</v>
      </c>
      <c r="AB149" s="27">
        <f>+IF(H149=0,"",'Ark1'!AC3381)</f>
        <v>35.356210476649693</v>
      </c>
      <c r="AC149" s="34">
        <f>+IF(H149=0,"",'Ark1'!AE3381)</f>
        <v>45.11492744581664</v>
      </c>
      <c r="AD149" s="34">
        <f t="shared" ref="AD149:AD160" si="38">+IF(H149=0,"",+L149/C149)</f>
        <v>0.14376660341555975</v>
      </c>
      <c r="AE149" s="29">
        <f>+IF(H149=0,"",G149/H149)</f>
        <v>6.6176470588235295E-2</v>
      </c>
      <c r="AF149" s="552"/>
      <c r="AG149" s="216"/>
      <c r="AI149" s="29"/>
      <c r="AJ149" s="27"/>
      <c r="AK149" s="217"/>
      <c r="AL149" s="549"/>
      <c r="AP149" s="549"/>
    </row>
    <row r="150" spans="1:72" ht="15" customHeight="1">
      <c r="A150" s="548"/>
      <c r="B150" s="236">
        <f>+'Ark1'!C3382</f>
        <v>2024</v>
      </c>
      <c r="C150" s="553">
        <f>+'Ark1'!J3382</f>
        <v>155</v>
      </c>
      <c r="D150" s="553" t="str">
        <f>VLOOKUP(C150,RNR!$A$1:$B$26,2)</f>
        <v>Målselv</v>
      </c>
      <c r="E150" s="553">
        <f>+'Ark1'!D3382</f>
        <v>2</v>
      </c>
      <c r="F150" s="553" t="str">
        <f t="shared" si="37"/>
        <v>Feb</v>
      </c>
      <c r="G150" s="553">
        <f>+'Ark1'!Q3382</f>
        <v>12</v>
      </c>
      <c r="H150" s="551">
        <f>+'Ark1'!R3382</f>
        <v>146</v>
      </c>
      <c r="I150" s="29">
        <f>+IF(H150=0,"",'Ark1'!AG3382)</f>
        <v>23.339989831033041</v>
      </c>
      <c r="J150" s="29">
        <f>+IF(H150=0,"",'Ark1'!AH3382)</f>
        <v>0.68493150684931503</v>
      </c>
      <c r="K150" s="214"/>
      <c r="L150" s="29">
        <f>+IF(H150=0,"",'Ark1'!U3382)</f>
        <v>21.694520547945203</v>
      </c>
      <c r="M150" s="552"/>
      <c r="N150" s="239">
        <f>+IF(I150=0,"",'Ark1'!AI3382)</f>
        <v>0</v>
      </c>
      <c r="O150" s="96"/>
      <c r="P150" s="263" t="str">
        <f>+IF(N150=0,"",'Ark1'!AJ3382)</f>
        <v/>
      </c>
      <c r="Q150" s="96"/>
      <c r="R150" s="263" t="str">
        <f>+IF(N150=0,"",'Ark1'!AK3382)</f>
        <v/>
      </c>
      <c r="S150" s="214"/>
      <c r="T150" s="27">
        <f>+IF(H150=0,"",'Ark1'!S3382)</f>
        <v>5.1232876712328759</v>
      </c>
      <c r="U150" s="214"/>
      <c r="V150" s="27">
        <f>+IF(H150=0,"",'Ark1'!T3382)</f>
        <v>5.1438356164383556</v>
      </c>
      <c r="W150" s="34">
        <f>+IF(H150=0,"",'Ark1'!W3382)</f>
        <v>2.0547945205479454</v>
      </c>
      <c r="X150" s="34">
        <f>+IF(H150=0,"",'Ark1'!X3382)</f>
        <v>82.876712328767098</v>
      </c>
      <c r="Y150" s="34">
        <f>+IF(H150=0,"",'Ark1'!Y3382)</f>
        <v>39.726027397260282</v>
      </c>
      <c r="Z150" s="34">
        <f>+IF(H150=0,"",'Ark1'!Z3382)</f>
        <v>5.5553230159209965</v>
      </c>
      <c r="AA150" s="34">
        <f>+IF(H150=0,"",'Ark1'!Z3382)</f>
        <v>5.5553230159209965</v>
      </c>
      <c r="AB150" s="27">
        <f>+IF(H150=0,"",'Ark1'!AC3382)</f>
        <v>29.907532929264242</v>
      </c>
      <c r="AC150" s="34">
        <f>+IF(H150=0,"",'Ark1'!AE3382)</f>
        <v>56.931725302333824</v>
      </c>
      <c r="AD150" s="34">
        <f t="shared" si="38"/>
        <v>0.13996464869642067</v>
      </c>
      <c r="AE150" s="29">
        <f t="shared" ref="AE150:AE160" si="39">+IF(H150=0,"",G150/H150)</f>
        <v>8.2191780821917804E-2</v>
      </c>
      <c r="AF150" s="552"/>
      <c r="AG150" s="27"/>
      <c r="AI150" s="29"/>
      <c r="AJ150" s="27"/>
      <c r="AK150" s="549"/>
      <c r="AL150" s="549"/>
      <c r="AP150" s="549"/>
    </row>
    <row r="151" spans="1:72" ht="15" customHeight="1">
      <c r="A151" s="548"/>
      <c r="B151" s="236">
        <f>+'Ark1'!C3383</f>
        <v>2024</v>
      </c>
      <c r="C151" s="553">
        <f>+'Ark1'!J3383</f>
        <v>155</v>
      </c>
      <c r="D151" s="553" t="str">
        <f>VLOOKUP(C151,RNR!$A$1:$B$26,2)</f>
        <v>Målselv</v>
      </c>
      <c r="E151" s="553">
        <f>+'Ark1'!D3383</f>
        <v>3</v>
      </c>
      <c r="F151" s="553" t="str">
        <f t="shared" si="37"/>
        <v>Mar</v>
      </c>
      <c r="G151" s="553">
        <f>+'Ark1'!Q3383</f>
        <v>9</v>
      </c>
      <c r="H151" s="551">
        <f>+'Ark1'!R3383</f>
        <v>112</v>
      </c>
      <c r="I151" s="29">
        <f>+IF(H151=0,"",'Ark1'!AG3383)</f>
        <v>6.6243628107002674</v>
      </c>
      <c r="J151" s="29">
        <f>+IF(H151=0,"",'Ark1'!AH3383)</f>
        <v>1.785714285714286</v>
      </c>
      <c r="K151" s="214"/>
      <c r="L151" s="29">
        <f>+IF(H151=0,"",'Ark1'!U3383)</f>
        <v>19.666964285714279</v>
      </c>
      <c r="M151" s="552"/>
      <c r="N151" s="239">
        <f>+IF(I151=0,"",'Ark1'!AI3383)</f>
        <v>110</v>
      </c>
      <c r="O151" s="96"/>
      <c r="P151" s="263">
        <f>+IF(N151=0,"",'Ark1'!AJ3383)</f>
        <v>105.61272727272733</v>
      </c>
      <c r="Q151" s="96"/>
      <c r="R151" s="263">
        <f>+IF(N151=0,"",'Ark1'!AK3383)</f>
        <v>16.126417855202785</v>
      </c>
      <c r="S151" s="214"/>
      <c r="T151" s="27">
        <f>+IF(H151=0,"",'Ark1'!S3383)</f>
        <v>5.2232142857142847</v>
      </c>
      <c r="U151" s="214"/>
      <c r="V151" s="27">
        <f>+IF(H151=0,"",'Ark1'!T3383)</f>
        <v>5.4017857142857153</v>
      </c>
      <c r="W151" s="34">
        <f>+IF(H151=0,"",'Ark1'!W3383)</f>
        <v>0.89285714285714302</v>
      </c>
      <c r="X151" s="34">
        <f>+IF(H151=0,"",'Ark1'!X3383)</f>
        <v>72.321428571428555</v>
      </c>
      <c r="Y151" s="34">
        <f>+IF(H151=0,"",'Ark1'!Y3383)</f>
        <v>29.464285714285719</v>
      </c>
      <c r="Z151" s="34">
        <f>+IF(H151=0,"",'Ark1'!Z3383)</f>
        <v>6.5980298519554941</v>
      </c>
      <c r="AA151" s="34">
        <f>+IF(H151=0,"",'Ark1'!Z3383)</f>
        <v>6.5980298519554941</v>
      </c>
      <c r="AB151" s="27">
        <f>+IF(H151=0,"",'Ark1'!AC3383)</f>
        <v>24.147687381688247</v>
      </c>
      <c r="AC151" s="34">
        <f>+IF(H151=0,"",'Ark1'!AE3383)</f>
        <v>47.719098108602594</v>
      </c>
      <c r="AD151" s="34">
        <f t="shared" si="38"/>
        <v>0.12688364055299534</v>
      </c>
      <c r="AE151" s="29">
        <f t="shared" si="39"/>
        <v>8.0357142857142863E-2</v>
      </c>
      <c r="AF151" s="552"/>
      <c r="AG151" s="217"/>
      <c r="AI151" s="29"/>
      <c r="AJ151" s="27"/>
      <c r="AK151" s="217"/>
      <c r="AL151" s="549"/>
      <c r="AP151" s="549"/>
    </row>
    <row r="152" spans="1:72" ht="15" customHeight="1">
      <c r="A152" s="548"/>
      <c r="B152" s="236">
        <f>+'Ark1'!C3384</f>
        <v>2024</v>
      </c>
      <c r="C152" s="553">
        <f>+'Ark1'!J3384</f>
        <v>155</v>
      </c>
      <c r="D152" s="553" t="str">
        <f>VLOOKUP(C152,RNR!$A$1:$B$26,2)</f>
        <v>Målselv</v>
      </c>
      <c r="E152" s="553">
        <f>+'Ark1'!D3384</f>
        <v>4</v>
      </c>
      <c r="F152" s="553" t="str">
        <f t="shared" si="37"/>
        <v>Apr</v>
      </c>
      <c r="G152" s="553">
        <f>+'Ark1'!Q3384</f>
        <v>11</v>
      </c>
      <c r="H152" s="551">
        <f>+'Ark1'!R3384</f>
        <v>157</v>
      </c>
      <c r="I152" s="29">
        <f>+IF(H152=0,"",'Ark1'!AG3384)</f>
        <v>9.3179066245793916</v>
      </c>
      <c r="J152" s="29">
        <f>+IF(H152=0,"",'Ark1'!AH3384)</f>
        <v>0.63694267515923564</v>
      </c>
      <c r="K152" s="214"/>
      <c r="L152" s="29">
        <f>+IF(H152=0,"",'Ark1'!U3384)</f>
        <v>19.949044585987256</v>
      </c>
      <c r="M152" s="552"/>
      <c r="N152" s="239">
        <f>+IF(I152=0,"",'Ark1'!AI3384)</f>
        <v>156</v>
      </c>
      <c r="O152" s="96"/>
      <c r="P152" s="263">
        <f>+IF(N152=0,"",'Ark1'!AJ3384)</f>
        <v>103.07884615384611</v>
      </c>
      <c r="Q152" s="96"/>
      <c r="R152" s="263">
        <f>+IF(N152=0,"",'Ark1'!AK3384)</f>
        <v>17.176854620931994</v>
      </c>
      <c r="S152" s="214"/>
      <c r="T152" s="27">
        <f>+IF(H152=0,"",'Ark1'!S3384)</f>
        <v>5.9681528662420371</v>
      </c>
      <c r="U152" s="214"/>
      <c r="V152" s="27">
        <f>+IF(H152=0,"",'Ark1'!T3384)</f>
        <v>6.4522292993630588</v>
      </c>
      <c r="W152" s="34">
        <f>+IF(H152=0,"",'Ark1'!W3384)</f>
        <v>1.9108280254777077</v>
      </c>
      <c r="X152" s="34">
        <f>+IF(H152=0,"",'Ark1'!X3384)</f>
        <v>66.878980891719749</v>
      </c>
      <c r="Y152" s="34">
        <f>+IF(H152=0,"",'Ark1'!Y3384)</f>
        <v>39.490445859872608</v>
      </c>
      <c r="Z152" s="34">
        <f>+IF(H152=0,"",'Ark1'!Z3384)</f>
        <v>8.0408401645693903</v>
      </c>
      <c r="AA152" s="34">
        <f>+IF(H152=0,"",'Ark1'!Z3384)</f>
        <v>8.0408401645693903</v>
      </c>
      <c r="AB152" s="27">
        <f>+IF(H152=0,"",'Ark1'!AC3384)</f>
        <v>46.124871198722758</v>
      </c>
      <c r="AC152" s="34">
        <f>+IF(H152=0,"",'Ark1'!AE3384)</f>
        <v>50.549727660581091</v>
      </c>
      <c r="AD152" s="34">
        <f t="shared" si="38"/>
        <v>0.12870351345798228</v>
      </c>
      <c r="AE152" s="29">
        <f t="shared" si="39"/>
        <v>7.0063694267515922E-2</v>
      </c>
      <c r="AF152" s="552"/>
      <c r="AG152" s="27"/>
      <c r="AI152" s="29"/>
      <c r="AJ152" s="27"/>
      <c r="AK152" s="549"/>
      <c r="AL152" s="549"/>
      <c r="AP152" s="549"/>
    </row>
    <row r="153" spans="1:72" ht="15" customHeight="1">
      <c r="A153" s="548"/>
      <c r="B153" s="236">
        <f>+'Ark1'!C3385</f>
        <v>2024</v>
      </c>
      <c r="C153" s="553">
        <f>+'Ark1'!J3385</f>
        <v>155</v>
      </c>
      <c r="D153" s="553" t="str">
        <f>VLOOKUP(C153,RNR!$A$1:$B$26,2)</f>
        <v>Målselv</v>
      </c>
      <c r="E153" s="553">
        <f>+'Ark1'!D3385</f>
        <v>5</v>
      </c>
      <c r="F153" s="553" t="str">
        <f t="shared" si="37"/>
        <v>Mai</v>
      </c>
      <c r="G153" s="553">
        <f>+'Ark1'!Q3385</f>
        <v>11</v>
      </c>
      <c r="H153" s="551">
        <f>+'Ark1'!R3385</f>
        <v>197</v>
      </c>
      <c r="I153" s="29">
        <f>+IF(H153=0,"",'Ark1'!AG3385)</f>
        <v>16.45743142344346</v>
      </c>
      <c r="J153" s="29">
        <f>+IF(H153=0,"",'Ark1'!AH3385)</f>
        <v>0.50761421319796951</v>
      </c>
      <c r="K153" s="214"/>
      <c r="L153" s="29">
        <f>+IF(H153=0,"",'Ark1'!U3385)</f>
        <v>17.734010152284263</v>
      </c>
      <c r="M153" s="552"/>
      <c r="N153" s="239">
        <f>+IF(I153=0,"",'Ark1'!AI3385)</f>
        <v>196</v>
      </c>
      <c r="O153" s="96"/>
      <c r="P153" s="263">
        <f>+IF(N153=0,"",'Ark1'!AJ3385)</f>
        <v>97.869387755102053</v>
      </c>
      <c r="Q153" s="96"/>
      <c r="R153" s="263">
        <f>+IF(N153=0,"",'Ark1'!AK3385)</f>
        <v>17.952210928176029</v>
      </c>
      <c r="S153" s="214"/>
      <c r="T153" s="27">
        <f>+IF(H153=0,"",'Ark1'!S3385)</f>
        <v>6.1522842639593902</v>
      </c>
      <c r="U153" s="214"/>
      <c r="V153" s="27">
        <f>+IF(H153=0,"",'Ark1'!T3385)</f>
        <v>5.837563451776651</v>
      </c>
      <c r="W153" s="34">
        <f>+IF(H153=0,"",'Ark1'!W3385)</f>
        <v>4.0609137055837561</v>
      </c>
      <c r="X153" s="34">
        <f>+IF(H153=0,"",'Ark1'!X3385)</f>
        <v>47.208121827411162</v>
      </c>
      <c r="Y153" s="34">
        <f>+IF(H153=0,"",'Ark1'!Y3385)</f>
        <v>27.918781725888323</v>
      </c>
      <c r="Z153" s="34">
        <f>+IF(H153=0,"",'Ark1'!Z3385)</f>
        <v>8.1731894662156392</v>
      </c>
      <c r="AA153" s="34">
        <f>+IF(H153=0,"",'Ark1'!Z3385)</f>
        <v>8.1731894662156392</v>
      </c>
      <c r="AB153" s="27">
        <f>+IF(H153=0,"",'Ark1'!AC3385)</f>
        <v>18.117092401461335</v>
      </c>
      <c r="AC153" s="34">
        <f>+IF(H153=0,"",'Ark1'!AE3385)</f>
        <v>39.842679904765554</v>
      </c>
      <c r="AD153" s="34">
        <f t="shared" si="38"/>
        <v>0.1144129687244146</v>
      </c>
      <c r="AE153" s="29">
        <f t="shared" si="39"/>
        <v>5.5837563451776651E-2</v>
      </c>
      <c r="AF153" s="552"/>
      <c r="AG153" s="27"/>
      <c r="AI153" s="29"/>
      <c r="AJ153" s="27"/>
      <c r="AK153" s="549"/>
      <c r="AL153" s="549"/>
      <c r="AP153" s="549"/>
    </row>
    <row r="154" spans="1:72" ht="15" customHeight="1">
      <c r="A154" s="548"/>
      <c r="B154" s="236">
        <f>+'Ark1'!C3386</f>
        <v>2024</v>
      </c>
      <c r="C154" s="553">
        <f>+'Ark1'!J3386</f>
        <v>155</v>
      </c>
      <c r="D154" s="553" t="str">
        <f>VLOOKUP(C154,RNR!$A$1:$B$26,2)</f>
        <v>Målselv</v>
      </c>
      <c r="E154" s="553">
        <f>+'Ark1'!D3386</f>
        <v>6</v>
      </c>
      <c r="F154" s="553" t="str">
        <f t="shared" si="37"/>
        <v>Jun</v>
      </c>
      <c r="G154" s="553">
        <f>+'Ark1'!Q3386</f>
        <v>14</v>
      </c>
      <c r="H154" s="551">
        <f>+'Ark1'!R3386</f>
        <v>274</v>
      </c>
      <c r="I154" s="29">
        <f>+IF(H154=0,"",'Ark1'!AG3386)</f>
        <v>18.339841581226636</v>
      </c>
      <c r="J154" s="29">
        <f>+IF(H154=0,"",'Ark1'!AH3386)</f>
        <v>0.72992700729927051</v>
      </c>
      <c r="K154" s="214"/>
      <c r="L154" s="29">
        <f>+IF(H154=0,"",'Ark1'!U3386)</f>
        <v>14.466788321167877</v>
      </c>
      <c r="M154" s="552"/>
      <c r="N154" s="239">
        <f>+IF(I154=0,"",'Ark1'!AI3386)</f>
        <v>272</v>
      </c>
      <c r="O154" s="96"/>
      <c r="P154" s="263">
        <f>+IF(N154=0,"",'Ark1'!AJ3386)</f>
        <v>95.393382352941103</v>
      </c>
      <c r="Q154" s="96"/>
      <c r="R154" s="263">
        <f>+IF(N154=0,"",'Ark1'!AK3386)</f>
        <v>15.53724429991162</v>
      </c>
      <c r="S154" s="214"/>
      <c r="T154" s="27">
        <f>+IF(H154=0,"",'Ark1'!S3386)</f>
        <v>5.3722627737226256</v>
      </c>
      <c r="U154" s="214"/>
      <c r="V154" s="27">
        <f>+IF(H154=0,"",'Ark1'!T3386)</f>
        <v>4.7153284671532818</v>
      </c>
      <c r="W154" s="34">
        <f>+IF(H154=0,"",'Ark1'!W3386)</f>
        <v>2.5547445255474455</v>
      </c>
      <c r="X154" s="34">
        <f>+IF(H154=0,"",'Ark1'!X3386)</f>
        <v>29.562043795620429</v>
      </c>
      <c r="Y154" s="34">
        <f>+IF(H154=0,"",'Ark1'!Y3386)</f>
        <v>16.423357664233574</v>
      </c>
      <c r="Z154" s="34">
        <f>+IF(H154=0,"",'Ark1'!Z3386)</f>
        <v>7.4341409543345742</v>
      </c>
      <c r="AA154" s="34">
        <f>+IF(H154=0,"",'Ark1'!Z3386)</f>
        <v>7.4341409543345742</v>
      </c>
      <c r="AB154" s="27">
        <f>+IF(H154=0,"",'Ark1'!AC3386)</f>
        <v>32.727960617671577</v>
      </c>
      <c r="AC154" s="34">
        <f>+IF(H154=0,"",'Ark1'!AE3386)</f>
        <v>57.429416795223887</v>
      </c>
      <c r="AD154" s="34">
        <f t="shared" si="38"/>
        <v>9.3334118201083074E-2</v>
      </c>
      <c r="AE154" s="29">
        <f t="shared" si="39"/>
        <v>5.1094890510948905E-2</v>
      </c>
      <c r="AF154" s="552"/>
      <c r="AG154" s="236"/>
      <c r="AI154" s="29"/>
      <c r="AJ154" s="27"/>
      <c r="AK154" s="236"/>
      <c r="AL154" s="549"/>
      <c r="AP154" s="549"/>
    </row>
    <row r="155" spans="1:72" ht="15" customHeight="1">
      <c r="A155" s="548"/>
      <c r="B155" s="236">
        <f>+'Ark1'!C3387</f>
        <v>2024</v>
      </c>
      <c r="C155" s="553">
        <f>+'Ark1'!J3387</f>
        <v>155</v>
      </c>
      <c r="D155" s="553" t="str">
        <f>VLOOKUP(C155,RNR!$A$1:$B$26,2)</f>
        <v>Målselv</v>
      </c>
      <c r="E155" s="553">
        <f>+'Ark1'!D3387</f>
        <v>7</v>
      </c>
      <c r="F155" s="553" t="str">
        <f t="shared" si="37"/>
        <v>Jul</v>
      </c>
      <c r="G155" s="553">
        <f>+'Ark1'!Q3387</f>
        <v>8</v>
      </c>
      <c r="H155" s="551">
        <f>+'Ark1'!R3387</f>
        <v>223</v>
      </c>
      <c r="I155" s="29">
        <f>+IF(H155=0,"",'Ark1'!AG3387)</f>
        <v>26.70029608509704</v>
      </c>
      <c r="J155" s="29">
        <f>+IF(H155=0,"",'Ark1'!AH3387)</f>
        <v>0</v>
      </c>
      <c r="K155" s="214"/>
      <c r="L155" s="29">
        <f>+IF(H155=0,"",'Ark1'!U3387)</f>
        <v>10.918385650224218</v>
      </c>
      <c r="M155" s="552"/>
      <c r="N155" s="239">
        <f>+IF(I155=0,"",'Ark1'!AI3387)</f>
        <v>223</v>
      </c>
      <c r="O155" s="96"/>
      <c r="P155" s="263">
        <f>+IF(N155=0,"",'Ark1'!AJ3387)</f>
        <v>88.147085201793743</v>
      </c>
      <c r="Q155" s="96"/>
      <c r="R155" s="263">
        <f>+IF(N155=0,"",'Ark1'!AK3387)</f>
        <v>15.02851977909522</v>
      </c>
      <c r="S155" s="214"/>
      <c r="T155" s="27">
        <f>+IF(H155=0,"",'Ark1'!S3387)</f>
        <v>5.6412556053811649</v>
      </c>
      <c r="U155" s="214"/>
      <c r="V155" s="27">
        <f>+IF(H155=0,"",'Ark1'!T3387)</f>
        <v>4.3273542600896873</v>
      </c>
      <c r="W155" s="34">
        <f>+IF(H155=0,"",'Ark1'!W3387)</f>
        <v>0.89686098654708513</v>
      </c>
      <c r="X155" s="34">
        <f>+IF(H155=0,"",'Ark1'!X3387)</f>
        <v>12.556053811659195</v>
      </c>
      <c r="Y155" s="34">
        <f>+IF(H155=0,"",'Ark1'!Y3387)</f>
        <v>5.8295964125560529</v>
      </c>
      <c r="Z155" s="34">
        <f>+IF(H155=0,"",'Ark1'!Z3387)</f>
        <v>5.4144279181526</v>
      </c>
      <c r="AA155" s="34">
        <f>+IF(H155=0,"",'Ark1'!Z3387)</f>
        <v>5.4144279181526</v>
      </c>
      <c r="AB155" s="27">
        <f>+IF(H155=0,"",'Ark1'!AC3387)</f>
        <v>36.203804950007559</v>
      </c>
      <c r="AC155" s="34">
        <f>+IF(H155=0,"",'Ark1'!AE3387)</f>
        <v>69.535084846142396</v>
      </c>
      <c r="AD155" s="34">
        <f t="shared" si="38"/>
        <v>7.0441197743382047E-2</v>
      </c>
      <c r="AE155" s="29">
        <f t="shared" si="39"/>
        <v>3.5874439461883408E-2</v>
      </c>
      <c r="AF155" s="552"/>
      <c r="AG155" s="216"/>
      <c r="AI155" s="29"/>
      <c r="AJ155" s="27"/>
      <c r="AK155" s="216"/>
      <c r="AL155" s="549"/>
      <c r="AP155" s="549"/>
    </row>
    <row r="156" spans="1:72" ht="15" customHeight="1">
      <c r="A156" s="548"/>
      <c r="B156" s="236">
        <f>+'Ark1'!C3388</f>
        <v>2024</v>
      </c>
      <c r="C156" s="553">
        <f>+'Ark1'!J3388</f>
        <v>155</v>
      </c>
      <c r="D156" s="553" t="str">
        <f>VLOOKUP(C156,RNR!$A$1:$B$26,2)</f>
        <v>Målselv</v>
      </c>
      <c r="E156" s="553">
        <f>+'Ark1'!D3388</f>
        <v>8</v>
      </c>
      <c r="F156" s="553" t="str">
        <f t="shared" si="37"/>
        <v>Aug</v>
      </c>
      <c r="G156" s="553">
        <f>+'Ark1'!Q3388</f>
        <v>12</v>
      </c>
      <c r="H156" s="551">
        <f>+'Ark1'!R3388</f>
        <v>292</v>
      </c>
      <c r="I156" s="29">
        <f>+IF(H156=0,"",'Ark1'!AG3388)</f>
        <v>20.98850878351605</v>
      </c>
      <c r="J156" s="29">
        <f>+IF(H156=0,"",'Ark1'!AH3388)</f>
        <v>1.0273972602739727</v>
      </c>
      <c r="K156" s="214"/>
      <c r="L156" s="29">
        <f>+IF(H156=0,"",'Ark1'!U3388)</f>
        <v>13.604794520547941</v>
      </c>
      <c r="M156" s="552"/>
      <c r="N156" s="239">
        <f>+IF(I156=0,"",'Ark1'!AI3388)</f>
        <v>289</v>
      </c>
      <c r="O156" s="96"/>
      <c r="P156" s="263">
        <f>+IF(N156=0,"",'Ark1'!AJ3388)</f>
        <v>95.495847750865025</v>
      </c>
      <c r="Q156" s="96"/>
      <c r="R156" s="263">
        <f>+IF(N156=0,"",'Ark1'!AK3388)</f>
        <v>15.073116904820678</v>
      </c>
      <c r="S156" s="214"/>
      <c r="T156" s="27">
        <f>+IF(H156=0,"",'Ark1'!S3388)</f>
        <v>5.60958904109589</v>
      </c>
      <c r="U156" s="214"/>
      <c r="V156" s="27">
        <f>+IF(H156=0,"",'Ark1'!T3388)</f>
        <v>4.7842465753424648</v>
      </c>
      <c r="W156" s="34">
        <f>+IF(H156=0,"",'Ark1'!W3388)</f>
        <v>2.3972602739726026</v>
      </c>
      <c r="X156" s="34">
        <f>+IF(H156=0,"",'Ark1'!X3388)</f>
        <v>26.36986301369863</v>
      </c>
      <c r="Y156" s="34">
        <f>+IF(H156=0,"",'Ark1'!Y3388)</f>
        <v>8.2191780821917817</v>
      </c>
      <c r="Z156" s="34">
        <f>+IF(H156=0,"",'Ark1'!Z3388)</f>
        <v>5.4880047549774407</v>
      </c>
      <c r="AA156" s="34">
        <f>+IF(H156=0,"",'Ark1'!Z3388)</f>
        <v>5.4880047549774407</v>
      </c>
      <c r="AB156" s="27">
        <f>+IF(H156=0,"",'Ark1'!AC3388)</f>
        <v>6.6028953934516244</v>
      </c>
      <c r="AC156" s="34">
        <f>+IF(H156=0,"",'Ark1'!AE3388)</f>
        <v>44.898596092777694</v>
      </c>
      <c r="AD156" s="34">
        <f t="shared" si="38"/>
        <v>8.777286787450285E-2</v>
      </c>
      <c r="AE156" s="29">
        <f t="shared" si="39"/>
        <v>4.1095890410958902E-2</v>
      </c>
      <c r="AF156" s="552"/>
      <c r="AG156" s="216"/>
      <c r="AI156" s="29"/>
      <c r="AJ156" s="27"/>
      <c r="AK156" s="217"/>
      <c r="AL156" s="549"/>
      <c r="AP156" s="549"/>
    </row>
    <row r="157" spans="1:72" ht="15" customHeight="1">
      <c r="A157" s="548"/>
      <c r="B157" s="236">
        <f>+'Ark1'!C3389</f>
        <v>2024</v>
      </c>
      <c r="C157" s="553">
        <f>+'Ark1'!J3389</f>
        <v>155</v>
      </c>
      <c r="D157" s="553" t="str">
        <f>VLOOKUP(C157,RNR!$A$1:$B$26,2)</f>
        <v>Målselv</v>
      </c>
      <c r="E157" s="553">
        <f>+'Ark1'!D3389</f>
        <v>9</v>
      </c>
      <c r="F157" s="553" t="str">
        <f t="shared" si="37"/>
        <v>Sep</v>
      </c>
      <c r="G157" s="553">
        <f>+'Ark1'!Q3389</f>
        <v>16</v>
      </c>
      <c r="H157" s="551">
        <f>+'Ark1'!R3389</f>
        <v>211</v>
      </c>
      <c r="I157" s="29">
        <f>+IF(H157=0,"",'Ark1'!AG3389)</f>
        <v>10.266780546623783</v>
      </c>
      <c r="J157" s="29">
        <f>+IF(H157=0,"",'Ark1'!AH3389)</f>
        <v>1.4218009478672984</v>
      </c>
      <c r="K157" s="214"/>
      <c r="L157" s="29">
        <f>+IF(H157=0,"",'Ark1'!U3389)</f>
        <v>13.558767772511841</v>
      </c>
      <c r="M157" s="552"/>
      <c r="N157" s="239">
        <f>+IF(I157=0,"",'Ark1'!AI3389)</f>
        <v>204</v>
      </c>
      <c r="O157" s="96"/>
      <c r="P157" s="263">
        <f>+IF(N157=0,"",'Ark1'!AJ3389)</f>
        <v>97.725000000000023</v>
      </c>
      <c r="Q157" s="96"/>
      <c r="R157" s="263">
        <f>+IF(N157=0,"",'Ark1'!AK3389)</f>
        <v>14.038171789220023</v>
      </c>
      <c r="S157" s="214"/>
      <c r="T157" s="27">
        <f>+IF(H157=0,"",'Ark1'!S3389)</f>
        <v>5.0047393364928894</v>
      </c>
      <c r="U157" s="214"/>
      <c r="V157" s="27">
        <f>+IF(H157=0,"",'Ark1'!T3389)</f>
        <v>4.2654028436018967</v>
      </c>
      <c r="W157" s="34">
        <f>+IF(H157=0,"",'Ark1'!W3389)</f>
        <v>0.47393364928909959</v>
      </c>
      <c r="X157" s="34">
        <f>+IF(H157=0,"",'Ark1'!X3389)</f>
        <v>25.118483412322274</v>
      </c>
      <c r="Y157" s="34">
        <f>+IF(H157=0,"",'Ark1'!Y3389)</f>
        <v>9.0047393364928894</v>
      </c>
      <c r="Z157" s="34">
        <f>+IF(H157=0,"",'Ark1'!Z3389)</f>
        <v>6.7805238510667989</v>
      </c>
      <c r="AA157" s="34">
        <f>+IF(H157=0,"",'Ark1'!Z3389)</f>
        <v>6.7805238510667989</v>
      </c>
      <c r="AB157" s="27">
        <f>+IF(H157=0,"",'Ark1'!AC3389)</f>
        <v>35.871131693722958</v>
      </c>
      <c r="AC157" s="34">
        <f>+IF(H157=0,"",'Ark1'!AE3389)</f>
        <v>65.013938186659587</v>
      </c>
      <c r="AD157" s="34">
        <f t="shared" si="38"/>
        <v>8.7475921112979624E-2</v>
      </c>
      <c r="AE157" s="29">
        <f t="shared" si="39"/>
        <v>7.582938388625593E-2</v>
      </c>
      <c r="AF157" s="552"/>
      <c r="AG157" s="216"/>
      <c r="AI157" s="29"/>
      <c r="AJ157" s="27"/>
      <c r="AK157" s="217"/>
      <c r="AL157" s="549"/>
      <c r="AP157" s="549"/>
    </row>
    <row r="158" spans="1:72" ht="15" customHeight="1">
      <c r="A158" s="548"/>
      <c r="B158" s="236">
        <f>+'Ark1'!C3390</f>
        <v>2024</v>
      </c>
      <c r="C158" s="553">
        <f>+'Ark1'!J3390</f>
        <v>155</v>
      </c>
      <c r="D158" s="553" t="str">
        <f>VLOOKUP(C158,RNR!$A$1:$B$26,2)</f>
        <v>Målselv</v>
      </c>
      <c r="E158" s="553">
        <f>+'Ark1'!D3390</f>
        <v>10</v>
      </c>
      <c r="F158" s="553" t="str">
        <f t="shared" si="37"/>
        <v>Okt</v>
      </c>
      <c r="G158" s="553">
        <f>+'Ark1'!Q3390</f>
        <v>22</v>
      </c>
      <c r="H158" s="551">
        <f>+'Ark1'!R3390</f>
        <v>460</v>
      </c>
      <c r="I158" s="29">
        <f>+IF(H158=0,"",'Ark1'!AG3390)</f>
        <v>11.486374542085217</v>
      </c>
      <c r="J158" s="29">
        <f>+IF(H158=0,"",'Ark1'!AH3390)</f>
        <v>0</v>
      </c>
      <c r="K158" s="214"/>
      <c r="L158" s="29">
        <f>+IF(H158=0,"",'Ark1'!U3390)</f>
        <v>20.346739130434795</v>
      </c>
      <c r="M158" s="552"/>
      <c r="N158" s="239">
        <f>+IF(I158=0,"",'Ark1'!AI3390)</f>
        <v>459</v>
      </c>
      <c r="O158" s="96"/>
      <c r="P158" s="263">
        <f>+IF(N158=0,"",'Ark1'!AJ3390)</f>
        <v>105.22156862745088</v>
      </c>
      <c r="Q158" s="96"/>
      <c r="R158" s="263">
        <f>+IF(N158=0,"",'Ark1'!AK3390)</f>
        <v>16.8352829114801</v>
      </c>
      <c r="S158" s="214"/>
      <c r="T158" s="27">
        <f>+IF(H158=0,"",'Ark1'!S3390)</f>
        <v>6.1739130434782608</v>
      </c>
      <c r="U158" s="214"/>
      <c r="V158" s="27">
        <f>+IF(H158=0,"",'Ark1'!T3390)</f>
        <v>5.6934782608695649</v>
      </c>
      <c r="W158" s="34">
        <f>+IF(H158=0,"",'Ark1'!W3390)</f>
        <v>10.869565217391305</v>
      </c>
      <c r="X158" s="34">
        <f>+IF(H158=0,"",'Ark1'!X3390)</f>
        <v>68.913043478260875</v>
      </c>
      <c r="Y158" s="34">
        <f>+IF(H158=0,"",'Ark1'!Y3390)</f>
        <v>36.086956521739125</v>
      </c>
      <c r="Z158" s="34">
        <f>+IF(H158=0,"",'Ark1'!Z3390)</f>
        <v>7.1138238217381522</v>
      </c>
      <c r="AA158" s="34">
        <f>+IF(H158=0,"",'Ark1'!Z3390)</f>
        <v>7.1138238217381522</v>
      </c>
      <c r="AB158" s="27">
        <f>+IF(H158=0,"",'Ark1'!AC3390)</f>
        <v>43.617327090199872</v>
      </c>
      <c r="AC158" s="34">
        <f>+IF(H158=0,"",'Ark1'!AE3390)</f>
        <v>70.01367927967695</v>
      </c>
      <c r="AD158" s="34">
        <f t="shared" si="38"/>
        <v>0.13126928471248256</v>
      </c>
      <c r="AE158" s="29">
        <f t="shared" si="39"/>
        <v>4.7826086956521741E-2</v>
      </c>
      <c r="AF158" s="552"/>
      <c r="AG158" s="216"/>
      <c r="AI158" s="29"/>
      <c r="AJ158" s="27"/>
      <c r="AK158" s="217"/>
      <c r="AL158" s="549"/>
      <c r="AP158" s="549"/>
    </row>
    <row r="159" spans="1:72" ht="15" customHeight="1">
      <c r="A159" s="548"/>
      <c r="B159" s="236">
        <f>+'Ark1'!C3391</f>
        <v>2024</v>
      </c>
      <c r="C159" s="553">
        <f>+'Ark1'!J3391</f>
        <v>155</v>
      </c>
      <c r="D159" s="553" t="str">
        <f>VLOOKUP(C159,RNR!$A$1:$B$26,2)</f>
        <v>Målselv</v>
      </c>
      <c r="E159" s="553">
        <f>+'Ark1'!D3391</f>
        <v>11</v>
      </c>
      <c r="F159" s="553" t="str">
        <f t="shared" si="37"/>
        <v>Nov</v>
      </c>
      <c r="G159" s="553">
        <f>+'Ark1'!Q3391</f>
        <v>23</v>
      </c>
      <c r="H159" s="551">
        <f>+'Ark1'!R3391</f>
        <v>517</v>
      </c>
      <c r="I159" s="29">
        <f>+IF(H159=0,"",'Ark1'!AG3391)</f>
        <v>21.018952543746813</v>
      </c>
      <c r="J159" s="29">
        <f>+IF(H159=0,"",'Ark1'!AH3391)</f>
        <v>0.77369439071566715</v>
      </c>
      <c r="K159" s="214"/>
      <c r="L159" s="29">
        <f>+IF(H159=0,"",'Ark1'!U3391)</f>
        <v>18.456673114119919</v>
      </c>
      <c r="M159" s="552"/>
      <c r="N159" s="239">
        <f>+IF(I159=0,"",'Ark1'!AI3391)</f>
        <v>511</v>
      </c>
      <c r="O159" s="96"/>
      <c r="P159" s="263">
        <f>+IF(N159=0,"",'Ark1'!AJ3391)</f>
        <v>105.24755381604702</v>
      </c>
      <c r="Q159" s="96"/>
      <c r="R159" s="263">
        <f>+IF(N159=0,"",'Ark1'!AK3391)</f>
        <v>15.155068424614576</v>
      </c>
      <c r="S159" s="214"/>
      <c r="T159" s="27">
        <f>+IF(H159=0,"",'Ark1'!S3391)</f>
        <v>5.1199226305609287</v>
      </c>
      <c r="U159" s="214"/>
      <c r="V159" s="27">
        <f>+IF(H159=0,"",'Ark1'!T3391)</f>
        <v>4.8510638297872353</v>
      </c>
      <c r="W159" s="34">
        <f>+IF(H159=0,"",'Ark1'!W3391)</f>
        <v>1.5473887814313343</v>
      </c>
      <c r="X159" s="34">
        <f>+IF(H159=0,"",'Ark1'!X3391)</f>
        <v>72.340425531914903</v>
      </c>
      <c r="Y159" s="34">
        <f>+IF(H159=0,"",'Ark1'!Y3391)</f>
        <v>24.371373307543521</v>
      </c>
      <c r="Z159" s="34">
        <f>+IF(H159=0,"",'Ark1'!Z3391)</f>
        <v>6.7826678474714139</v>
      </c>
      <c r="AA159" s="34">
        <f>+IF(H159=0,"",'Ark1'!Z3391)</f>
        <v>6.7826678474714139</v>
      </c>
      <c r="AB159" s="27">
        <f>+IF(H159=0,"",'Ark1'!AC3391)</f>
        <v>46.469754224407083</v>
      </c>
      <c r="AC159" s="34">
        <f>+IF(H159=0,"",'Ark1'!AE3391)</f>
        <v>66.155868212894262</v>
      </c>
      <c r="AD159" s="34">
        <f t="shared" si="38"/>
        <v>0.1190753104136769</v>
      </c>
      <c r="AE159" s="29">
        <f t="shared" si="39"/>
        <v>4.4487427466150871E-2</v>
      </c>
      <c r="AF159" s="552"/>
      <c r="AG159" s="216"/>
      <c r="AI159" s="29"/>
      <c r="AJ159" s="27"/>
      <c r="AK159" s="217"/>
      <c r="AL159" s="549"/>
      <c r="AP159" s="549"/>
    </row>
    <row r="160" spans="1:72" ht="15" customHeight="1">
      <c r="A160" s="548"/>
      <c r="B160" s="236">
        <f>+'Ark1'!C3392</f>
        <v>2024</v>
      </c>
      <c r="C160" s="553">
        <f>+'Ark1'!J3392</f>
        <v>155</v>
      </c>
      <c r="D160" s="553" t="str">
        <f>VLOOKUP(C160,RNR!$A$1:$B$26,2)</f>
        <v>Målselv</v>
      </c>
      <c r="E160" s="553">
        <f>+'Ark1'!D3392</f>
        <v>12</v>
      </c>
      <c r="F160" s="553" t="str">
        <f t="shared" si="37"/>
        <v>Des</v>
      </c>
      <c r="G160" s="553">
        <f>+'Ark1'!Q3392</f>
        <v>5</v>
      </c>
      <c r="H160" s="551">
        <f>+'Ark1'!R3392</f>
        <v>45</v>
      </c>
      <c r="I160" s="29">
        <f>+IF(H160=0,"",'Ark1'!AG3392)</f>
        <v>10.446364290856732</v>
      </c>
      <c r="J160" s="29">
        <f>+IF(H160=0,"",'Ark1'!AH3392)</f>
        <v>0</v>
      </c>
      <c r="K160" s="214"/>
      <c r="L160" s="29">
        <f>+IF(H160=0,"",'Ark1'!U3392)</f>
        <v>19.346666666666671</v>
      </c>
      <c r="M160" s="552"/>
      <c r="N160" s="239">
        <f>+IF(I160=0,"",'Ark1'!AI3392)</f>
        <v>45</v>
      </c>
      <c r="O160" s="96"/>
      <c r="P160" s="263">
        <f>+IF(N160=0,"",'Ark1'!AJ3392)</f>
        <v>104.10222222222222</v>
      </c>
      <c r="Q160" s="96"/>
      <c r="R160" s="263">
        <f>+IF(N160=0,"",'Ark1'!AK3392)</f>
        <v>16.556520841002815</v>
      </c>
      <c r="S160" s="214"/>
      <c r="T160" s="27">
        <f>+IF(H160=0,"",'Ark1'!S3392)</f>
        <v>6.1111111111111116</v>
      </c>
      <c r="U160" s="214"/>
      <c r="V160" s="27">
        <f>+IF(H160=0,"",'Ark1'!T3392)</f>
        <v>5.6888888888888891</v>
      </c>
      <c r="W160" s="34">
        <f>+IF(H160=0,"",'Ark1'!W3392)</f>
        <v>0</v>
      </c>
      <c r="X160" s="34">
        <f>+IF(H160=0,"",'Ark1'!X3392)</f>
        <v>71.111111111111114</v>
      </c>
      <c r="Y160" s="34">
        <f>+IF(H160=0,"",'Ark1'!Y3392)</f>
        <v>22.222222222222225</v>
      </c>
      <c r="Z160" s="34">
        <f>+IF(H160=0,"",'Ark1'!Z3392)</f>
        <v>6.7847410496724994</v>
      </c>
      <c r="AA160" s="34">
        <f>+IF(H160=0,"",'Ark1'!Z3392)</f>
        <v>6.7847410496724994</v>
      </c>
      <c r="AB160" s="27">
        <f>+IF(H160=0,"",'Ark1'!AC3392)</f>
        <v>11.513459151142357</v>
      </c>
      <c r="AC160" s="34">
        <f>+IF(H160=0,"",'Ark1'!AE3392)</f>
        <v>52.658916610333442</v>
      </c>
      <c r="AD160" s="34">
        <f t="shared" si="38"/>
        <v>0.12481720430107529</v>
      </c>
      <c r="AE160" s="29">
        <f t="shared" si="39"/>
        <v>0.1111111111111111</v>
      </c>
      <c r="AF160" s="552"/>
      <c r="AG160" s="216"/>
      <c r="AI160" s="29"/>
      <c r="AJ160" s="27"/>
      <c r="AK160" s="217"/>
      <c r="AL160" s="549"/>
      <c r="AP160" s="549"/>
    </row>
    <row r="161" spans="1:72" ht="15" customHeight="1">
      <c r="A161" s="548"/>
      <c r="B161" s="548"/>
      <c r="C161" s="548"/>
      <c r="D161" s="548"/>
      <c r="E161" s="548"/>
      <c r="F161" s="548"/>
      <c r="G161" s="548"/>
      <c r="H161" s="324"/>
      <c r="I161" s="214"/>
      <c r="J161" s="214"/>
      <c r="K161" s="214"/>
      <c r="L161" s="548"/>
      <c r="M161" s="548"/>
      <c r="N161" s="214"/>
      <c r="O161" s="96"/>
      <c r="P161" s="214"/>
      <c r="Q161" s="96"/>
      <c r="R161" s="214"/>
      <c r="S161" s="214"/>
      <c r="T161" s="214"/>
      <c r="U161" s="214"/>
      <c r="V161" s="548"/>
      <c r="W161" s="215"/>
      <c r="X161" s="215"/>
      <c r="Y161" s="215"/>
      <c r="Z161" s="215"/>
      <c r="AA161" s="215"/>
      <c r="AB161" s="548"/>
      <c r="AC161" s="215"/>
      <c r="AD161" s="215"/>
      <c r="AE161" s="214"/>
      <c r="AF161" s="552"/>
      <c r="AG161" s="216"/>
      <c r="AI161" s="29"/>
      <c r="AJ161" s="27"/>
      <c r="AK161" s="217"/>
      <c r="AL161" s="549"/>
      <c r="AP161" s="549"/>
      <c r="BH161" s="228"/>
    </row>
    <row r="162" spans="1:72" ht="15" customHeight="1">
      <c r="A162" s="548"/>
      <c r="B162" s="548"/>
      <c r="C162" s="230" t="str">
        <f>+D164</f>
        <v>Oslo</v>
      </c>
      <c r="D162" s="548"/>
      <c r="E162" s="552"/>
      <c r="F162" s="552"/>
      <c r="G162" s="548"/>
      <c r="H162" s="327">
        <f>SUM(H164:H175)</f>
        <v>475</v>
      </c>
      <c r="I162" s="214"/>
      <c r="J162" s="214"/>
      <c r="K162" s="214"/>
      <c r="L162" s="263">
        <f>+Slakteri!M20</f>
        <v>12.694736842105264</v>
      </c>
      <c r="M162" s="548"/>
      <c r="N162" s="327">
        <f>SUM(N164:N175)</f>
        <v>467</v>
      </c>
      <c r="O162" s="96"/>
      <c r="P162" s="214"/>
      <c r="Q162" s="96"/>
      <c r="R162" s="263">
        <f>+Slakteri!T20</f>
        <v>14.88241131971367</v>
      </c>
      <c r="S162" s="214"/>
      <c r="T162" s="214"/>
      <c r="U162" s="214"/>
      <c r="V162" s="548"/>
      <c r="W162" s="215"/>
      <c r="X162" s="215"/>
      <c r="Y162" s="215"/>
      <c r="Z162" s="215"/>
      <c r="AA162" s="215"/>
      <c r="AB162" s="548"/>
      <c r="AC162" s="215"/>
      <c r="AD162" s="217">
        <f>+Klasse!L126/Klasse!C126</f>
        <v>2.3639160011830826</v>
      </c>
      <c r="AE162" s="214"/>
      <c r="AF162" s="552"/>
      <c r="AG162" s="216"/>
      <c r="AI162" s="29"/>
      <c r="AJ162" s="27"/>
      <c r="AK162" s="217"/>
      <c r="AL162" s="549"/>
      <c r="AP162" s="549"/>
      <c r="BH162" s="228"/>
    </row>
    <row r="163" spans="1:72" ht="15" customHeight="1">
      <c r="A163" s="548"/>
      <c r="B163" s="548"/>
      <c r="C163" s="548"/>
      <c r="D163" s="548"/>
      <c r="E163" s="548"/>
      <c r="F163" s="548"/>
      <c r="G163" s="548"/>
      <c r="H163" s="324"/>
      <c r="I163" s="214"/>
      <c r="J163" s="214"/>
      <c r="K163" s="214"/>
      <c r="L163" s="548"/>
      <c r="M163" s="548"/>
      <c r="N163" s="214"/>
      <c r="O163" s="96"/>
      <c r="P163" s="214"/>
      <c r="Q163" s="96"/>
      <c r="R163" s="214"/>
      <c r="S163" s="214"/>
      <c r="T163" s="214"/>
      <c r="U163" s="214"/>
      <c r="V163" s="548"/>
      <c r="W163" s="215"/>
      <c r="X163" s="215"/>
      <c r="Y163" s="215"/>
      <c r="Z163" s="215"/>
      <c r="AA163" s="215"/>
      <c r="AB163" s="548"/>
      <c r="AC163" s="215"/>
      <c r="AD163" s="215"/>
      <c r="AE163" s="215"/>
      <c r="AF163" s="552"/>
      <c r="AG163" s="216"/>
      <c r="AI163" s="29"/>
      <c r="AJ163" s="27"/>
      <c r="AK163" s="217"/>
      <c r="AL163" s="549"/>
      <c r="AP163" s="549"/>
      <c r="BH163" s="228">
        <f>1+BH160</f>
        <v>1</v>
      </c>
      <c r="BI163" s="549">
        <v>20.659867330016564</v>
      </c>
      <c r="BJ163" s="549">
        <f t="shared" ref="BJ163:BT163" si="40">+BI163</f>
        <v>20.659867330016564</v>
      </c>
      <c r="BK163" s="549">
        <f t="shared" si="40"/>
        <v>20.659867330016564</v>
      </c>
      <c r="BL163" s="549">
        <f t="shared" si="40"/>
        <v>20.659867330016564</v>
      </c>
      <c r="BM163" s="549">
        <f t="shared" si="40"/>
        <v>20.659867330016564</v>
      </c>
      <c r="BN163" s="549">
        <f t="shared" si="40"/>
        <v>20.659867330016564</v>
      </c>
      <c r="BO163" s="549">
        <f t="shared" si="40"/>
        <v>20.659867330016564</v>
      </c>
      <c r="BP163" s="549">
        <f t="shared" si="40"/>
        <v>20.659867330016564</v>
      </c>
      <c r="BQ163" s="549">
        <f t="shared" si="40"/>
        <v>20.659867330016564</v>
      </c>
      <c r="BR163" s="549">
        <f t="shared" si="40"/>
        <v>20.659867330016564</v>
      </c>
      <c r="BS163" s="549">
        <f t="shared" si="40"/>
        <v>20.659867330016564</v>
      </c>
      <c r="BT163" s="549">
        <f t="shared" si="40"/>
        <v>20.659867330016564</v>
      </c>
    </row>
    <row r="164" spans="1:72" ht="15" customHeight="1">
      <c r="A164" s="548"/>
      <c r="B164" s="236">
        <f>+'Ark1'!C3393</f>
        <v>2024</v>
      </c>
      <c r="C164" s="232">
        <f>+'Ark1'!J3393</f>
        <v>160</v>
      </c>
      <c r="D164" s="243" t="str">
        <f>VLOOKUP(C164,RNR!$A$1:$B$26,2)</f>
        <v>Oslo</v>
      </c>
      <c r="E164" s="232">
        <f>+'Ark1'!D3393</f>
        <v>1</v>
      </c>
      <c r="F164" s="232" t="str">
        <f t="shared" ref="F164:F175" si="41">+F149</f>
        <v>Jan</v>
      </c>
      <c r="G164" s="232">
        <f>+'Ark1'!Q3393</f>
        <v>2</v>
      </c>
      <c r="H164" s="347">
        <f>+'Ark1'!R3393</f>
        <v>3</v>
      </c>
      <c r="I164" s="233">
        <f>+IF(H164=0,"",'Ark1'!AG3393)</f>
        <v>0.22175767677053029</v>
      </c>
      <c r="J164" s="233">
        <f>+IF(H164=0,"",'Ark1'!AH3393)</f>
        <v>0</v>
      </c>
      <c r="K164" s="214"/>
      <c r="L164" s="233">
        <f>+IF(H164=0,"",'Ark1'!U3393)</f>
        <v>10.466666666666669</v>
      </c>
      <c r="M164" s="548"/>
      <c r="N164" s="239">
        <f>+'Ark1'!AI3393</f>
        <v>3</v>
      </c>
      <c r="O164" s="96"/>
      <c r="P164" s="263">
        <f>+IF(N164=0,"",'Ark1'!AJ3393)</f>
        <v>82.966666666666683</v>
      </c>
      <c r="Q164" s="96"/>
      <c r="R164" s="263">
        <f>+IF(N164=0,"",'Ark1'!AK3393)</f>
        <v>17.55630764025841</v>
      </c>
      <c r="S164" s="214"/>
      <c r="T164" s="27">
        <f>+IF(H164=0,"",'Ark1'!S3393)</f>
        <v>6.6666666666666687</v>
      </c>
      <c r="U164" s="214"/>
      <c r="V164" s="234">
        <f>+IF(H164=0,"",'Ark1'!T3393)</f>
        <v>4.6666666666666679</v>
      </c>
      <c r="W164" s="235">
        <f>+IF(H164=0,"",'Ark1'!W3393)</f>
        <v>0</v>
      </c>
      <c r="X164" s="235">
        <f>+IF(H164=0,"",'Ark1'!X3393)</f>
        <v>0</v>
      </c>
      <c r="Y164" s="235">
        <f>+IF(H164=0,"",'Ark1'!Y3393)</f>
        <v>0</v>
      </c>
      <c r="Z164" s="235">
        <f>+IF(H164=0,"",'Ark1'!Z3393)</f>
        <v>3.6745370078721793</v>
      </c>
      <c r="AA164" s="235">
        <f>+IF(H164=0,"",'Ark1'!Z3393)</f>
        <v>3.6745370078721793</v>
      </c>
      <c r="AB164" s="234">
        <f>+IF(H164=0,"",'Ark1'!AC3393)</f>
        <v>98.78291611472595</v>
      </c>
      <c r="AC164" s="235">
        <f>+IF(H164=0,"",'Ark1'!AE3393)</f>
        <v>49.999999999999723</v>
      </c>
      <c r="AD164" s="235">
        <f>+IF(H164=0,"",+L164/C164)</f>
        <v>6.5416666666666679E-2</v>
      </c>
      <c r="AE164" s="233">
        <f t="shared" ref="AE164" si="42">+IF(H164=0,"",G164/H164)</f>
        <v>0.66666666666666663</v>
      </c>
      <c r="AF164" s="552"/>
      <c r="AG164" s="216"/>
      <c r="AI164" s="29"/>
      <c r="AJ164" s="27"/>
      <c r="AK164" s="217"/>
      <c r="AL164" s="549"/>
      <c r="AP164" s="549"/>
    </row>
    <row r="165" spans="1:72" ht="15" customHeight="1">
      <c r="A165" s="548"/>
      <c r="B165" s="236">
        <f>+'Ark1'!C3394</f>
        <v>2024</v>
      </c>
      <c r="C165" s="232">
        <f>+'Ark1'!J3394</f>
        <v>160</v>
      </c>
      <c r="D165" s="243" t="str">
        <f>VLOOKUP(C165,RNR!$A$1:$B$26,2)</f>
        <v>Oslo</v>
      </c>
      <c r="E165" s="232">
        <f>+'Ark1'!D3394</f>
        <v>2</v>
      </c>
      <c r="F165" s="232" t="str">
        <f t="shared" si="41"/>
        <v>Feb</v>
      </c>
      <c r="G165" s="232">
        <f>+'Ark1'!Q3394</f>
        <v>1</v>
      </c>
      <c r="H165" s="347">
        <f>+'Ark1'!R3394</f>
        <v>3</v>
      </c>
      <c r="I165" s="233">
        <f>+IF(H165=0,"",'Ark1'!AG3394)</f>
        <v>0.36254577877338678</v>
      </c>
      <c r="J165" s="233">
        <f>+IF(H165=0,"",'Ark1'!AH3394)</f>
        <v>0</v>
      </c>
      <c r="K165" s="214"/>
      <c r="L165" s="233">
        <f>+IF(H165=0,"",'Ark1'!U3394)</f>
        <v>16.400000000000006</v>
      </c>
      <c r="M165" s="552"/>
      <c r="N165" s="239">
        <f>+'Ark1'!AI3394</f>
        <v>3</v>
      </c>
      <c r="O165" s="96"/>
      <c r="P165" s="263">
        <f>+IF(N165=0,"",'Ark1'!AJ3394)</f>
        <v>103.59999999999998</v>
      </c>
      <c r="Q165" s="96"/>
      <c r="R165" s="263">
        <f>+IF(N165=0,"",'Ark1'!AK3394)</f>
        <v>14.712695241029451</v>
      </c>
      <c r="S165" s="214"/>
      <c r="T165" s="27">
        <f>+IF(H165=0,"",'Ark1'!S3394)</f>
        <v>5.3333333333333321</v>
      </c>
      <c r="U165" s="214"/>
      <c r="V165" s="234">
        <f>+IF(H165=0,"",'Ark1'!T3394)</f>
        <v>5</v>
      </c>
      <c r="W165" s="235">
        <f>+IF(H165=0,"",'Ark1'!W3394)</f>
        <v>0</v>
      </c>
      <c r="X165" s="235">
        <f>+IF(H165=0,"",'Ark1'!X3394)</f>
        <v>66.666666666666686</v>
      </c>
      <c r="Y165" s="235">
        <f>+IF(H165=0,"",'Ark1'!Y3394)</f>
        <v>0</v>
      </c>
      <c r="Z165" s="235">
        <f>+IF(H165=0,"",'Ark1'!Z3394)</f>
        <v>1.7682382946499462</v>
      </c>
      <c r="AA165" s="235">
        <f>+IF(H165=0,"",'Ark1'!Z3394)</f>
        <v>1.7682382946499462</v>
      </c>
      <c r="AB165" s="234">
        <f>+IF(H165=0,"",'Ark1'!AC3394)</f>
        <v>91.975476475642395</v>
      </c>
      <c r="AC165" s="235">
        <f>+IF(H165=0,"",'Ark1'!AE3394)</f>
        <v>0</v>
      </c>
      <c r="AD165" s="235">
        <f t="shared" ref="AD165:AD175" si="43">+IF(H165=0,"",+L165/C165)</f>
        <v>0.10250000000000004</v>
      </c>
      <c r="AE165" s="233">
        <f t="shared" ref="AE165:AE175" si="44">+IF(H165=0,"",G165/H165)</f>
        <v>0.33333333333333331</v>
      </c>
      <c r="AF165" s="552"/>
      <c r="AG165" s="216"/>
      <c r="AI165" s="29"/>
      <c r="AJ165" s="27"/>
      <c r="AK165" s="217"/>
      <c r="AL165" s="549"/>
      <c r="AP165" s="549"/>
    </row>
    <row r="166" spans="1:72" ht="15" customHeight="1">
      <c r="A166" s="548"/>
      <c r="B166" s="236">
        <f>+'Ark1'!C3395</f>
        <v>2024</v>
      </c>
      <c r="C166" s="232">
        <f>+'Ark1'!J3395</f>
        <v>160</v>
      </c>
      <c r="D166" s="243" t="str">
        <f>VLOOKUP(C166,RNR!$A$1:$B$26,2)</f>
        <v>Oslo</v>
      </c>
      <c r="E166" s="232">
        <f>+'Ark1'!D3395</f>
        <v>3</v>
      </c>
      <c r="F166" s="232" t="str">
        <f t="shared" si="41"/>
        <v>Mar</v>
      </c>
      <c r="G166" s="232">
        <f>+'Ark1'!Q3395</f>
        <v>3</v>
      </c>
      <c r="H166" s="347">
        <f>+'Ark1'!R3395</f>
        <v>17</v>
      </c>
      <c r="I166" s="233">
        <f>+IF(H166=0,"",'Ark1'!AG3395)</f>
        <v>0.94882937611837026</v>
      </c>
      <c r="J166" s="233">
        <f>+IF(H166=0,"",'Ark1'!AH3395)</f>
        <v>0</v>
      </c>
      <c r="K166" s="214"/>
      <c r="L166" s="233">
        <f>+IF(H166=0,"",'Ark1'!U3395)</f>
        <v>18.558823529411764</v>
      </c>
      <c r="M166" s="552"/>
      <c r="N166" s="239">
        <f>+'Ark1'!AI3395</f>
        <v>17</v>
      </c>
      <c r="O166" s="96"/>
      <c r="P166" s="263">
        <f>+IF(N166=0,"",'Ark1'!AJ3395)</f>
        <v>105.25294117647056</v>
      </c>
      <c r="Q166" s="96"/>
      <c r="R166" s="263">
        <f>+IF(N166=0,"",'Ark1'!AK3395)</f>
        <v>15.1756272126157</v>
      </c>
      <c r="S166" s="214"/>
      <c r="T166" s="27">
        <f>+IF(H166=0,"",'Ark1'!S3395)</f>
        <v>5.9411764705882355</v>
      </c>
      <c r="U166" s="214"/>
      <c r="V166" s="234">
        <f>+IF(H166=0,"",'Ark1'!T3395)</f>
        <v>6.117647058823529</v>
      </c>
      <c r="W166" s="235">
        <f>+IF(H166=0,"",'Ark1'!W3395)</f>
        <v>0</v>
      </c>
      <c r="X166" s="235">
        <f>+IF(H166=0,"",'Ark1'!X3395)</f>
        <v>70.588235294117652</v>
      </c>
      <c r="Y166" s="235">
        <f>+IF(H166=0,"",'Ark1'!Y3395)</f>
        <v>17.647058823529413</v>
      </c>
      <c r="Z166" s="235">
        <f>+IF(H166=0,"",'Ark1'!Z3395)</f>
        <v>7.0348760450244141</v>
      </c>
      <c r="AA166" s="235">
        <f>+IF(H166=0,"",'Ark1'!Z3395)</f>
        <v>7.0348760450244141</v>
      </c>
      <c r="AB166" s="234">
        <f>+IF(H166=0,"",'Ark1'!AC3395)</f>
        <v>39.73406118665519</v>
      </c>
      <c r="AC166" s="235">
        <f>+IF(H166=0,"",'Ark1'!AE3395)</f>
        <v>23.504640538388141</v>
      </c>
      <c r="AD166" s="235">
        <f t="shared" si="43"/>
        <v>0.11599264705882353</v>
      </c>
      <c r="AE166" s="233">
        <f t="shared" si="44"/>
        <v>0.17647058823529413</v>
      </c>
      <c r="AF166" s="552"/>
      <c r="AG166" s="216"/>
      <c r="AI166" s="29"/>
      <c r="AJ166" s="27"/>
      <c r="AK166" s="217"/>
      <c r="AL166" s="549"/>
      <c r="AP166" s="549"/>
    </row>
    <row r="167" spans="1:72" ht="15" customHeight="1">
      <c r="A167" s="548"/>
      <c r="B167" s="236">
        <f>+'Ark1'!C3396</f>
        <v>2024</v>
      </c>
      <c r="C167" s="232">
        <f>+'Ark1'!J3396</f>
        <v>160</v>
      </c>
      <c r="D167" s="243" t="str">
        <f>VLOOKUP(C167,RNR!$A$1:$B$26,2)</f>
        <v>Oslo</v>
      </c>
      <c r="E167" s="232">
        <f>+'Ark1'!D3396</f>
        <v>4</v>
      </c>
      <c r="F167" s="232" t="str">
        <f t="shared" si="41"/>
        <v>Apr</v>
      </c>
      <c r="G167" s="232">
        <f>+'Ark1'!Q3396</f>
        <v>1</v>
      </c>
      <c r="H167" s="347">
        <f>+'Ark1'!R3396</f>
        <v>2</v>
      </c>
      <c r="I167" s="233">
        <f>+IF(H167=0,"",'Ark1'!AG3396)</f>
        <v>8.2111820829626939E-2</v>
      </c>
      <c r="J167" s="233">
        <f>+IF(H167=0,"",'Ark1'!AH3396)</f>
        <v>0</v>
      </c>
      <c r="K167" s="214"/>
      <c r="L167" s="233">
        <f>+IF(H167=0,"",'Ark1'!U3396)</f>
        <v>13.8</v>
      </c>
      <c r="M167" s="552"/>
      <c r="N167" s="239">
        <f>+'Ark1'!AI3396</f>
        <v>2</v>
      </c>
      <c r="O167" s="96"/>
      <c r="P167" s="263">
        <f>+IF(N167=0,"",'Ark1'!AJ3396)</f>
        <v>104.55</v>
      </c>
      <c r="Q167" s="96"/>
      <c r="R167" s="263">
        <f>+IF(N167=0,"",'Ark1'!AK3396)</f>
        <v>11.976701058911772</v>
      </c>
      <c r="S167" s="214"/>
      <c r="T167" s="27">
        <f>+IF(H167=0,"",'Ark1'!S3396)</f>
        <v>5</v>
      </c>
      <c r="U167" s="214"/>
      <c r="V167" s="234">
        <f>+IF(H167=0,"",'Ark1'!T3396)</f>
        <v>4.5</v>
      </c>
      <c r="W167" s="235">
        <f>+IF(H167=0,"",'Ark1'!W3396)</f>
        <v>0</v>
      </c>
      <c r="X167" s="235">
        <f>+IF(H167=0,"",'Ark1'!X3396)</f>
        <v>50</v>
      </c>
      <c r="Y167" s="235">
        <f>+IF(H167=0,"",'Ark1'!Y3396)</f>
        <v>0</v>
      </c>
      <c r="Z167" s="235">
        <f>+IF(H167=0,"",'Ark1'!Z3396)</f>
        <v>2.2999999999999985</v>
      </c>
      <c r="AA167" s="235">
        <f>+IF(H167=0,"",'Ark1'!Z3396)</f>
        <v>2.2999999999999985</v>
      </c>
      <c r="AB167" s="234">
        <f>+IF(H167=0,"",'Ark1'!AC3396)</f>
        <v>0</v>
      </c>
      <c r="AC167" s="235">
        <f>+IF(H167=0,"",'Ark1'!AE3396)</f>
        <v>0</v>
      </c>
      <c r="AD167" s="235">
        <f t="shared" si="43"/>
        <v>8.6250000000000007E-2</v>
      </c>
      <c r="AE167" s="233">
        <f t="shared" si="44"/>
        <v>0.5</v>
      </c>
      <c r="AF167" s="552"/>
      <c r="AG167" s="216"/>
      <c r="AI167" s="29"/>
      <c r="AJ167" s="27"/>
      <c r="AK167" s="217"/>
      <c r="AL167" s="549"/>
      <c r="AP167" s="549"/>
    </row>
    <row r="168" spans="1:72" ht="15" customHeight="1">
      <c r="A168" s="548"/>
      <c r="B168" s="236">
        <f>+'Ark1'!C3397</f>
        <v>2024</v>
      </c>
      <c r="C168" s="232">
        <f>+'Ark1'!J3397</f>
        <v>160</v>
      </c>
      <c r="D168" s="243" t="str">
        <f>VLOOKUP(C168,RNR!$A$1:$B$26,2)</f>
        <v>Oslo</v>
      </c>
      <c r="E168" s="232">
        <f>+'Ark1'!D3397</f>
        <v>5</v>
      </c>
      <c r="F168" s="232" t="str">
        <f t="shared" si="41"/>
        <v>Mai</v>
      </c>
      <c r="G168" s="232">
        <f>+'Ark1'!Q3397</f>
        <v>3</v>
      </c>
      <c r="H168" s="347">
        <f>+'Ark1'!R3397</f>
        <v>47</v>
      </c>
      <c r="I168" s="233">
        <f>+IF(H168=0,"",'Ark1'!AG3397)</f>
        <v>1.6949232385376001</v>
      </c>
      <c r="J168" s="233">
        <f>+IF(H168=0,"",'Ark1'!AH3397)</f>
        <v>27.659574468085101</v>
      </c>
      <c r="K168" s="214"/>
      <c r="L168" s="233">
        <f>+IF(H168=0,"",'Ark1'!U3397)</f>
        <v>7.655319148936174</v>
      </c>
      <c r="M168" s="552"/>
      <c r="N168" s="239">
        <f>+'Ark1'!AI3397</f>
        <v>47</v>
      </c>
      <c r="O168" s="96"/>
      <c r="P168" s="263">
        <f>+IF(N168=0,"",'Ark1'!AJ3397)</f>
        <v>80.536170212765981</v>
      </c>
      <c r="Q168" s="96"/>
      <c r="R168" s="263">
        <f>+IF(N168=0,"",'Ark1'!AK3397)</f>
        <v>14.270108081146351</v>
      </c>
      <c r="S168" s="214"/>
      <c r="T168" s="27">
        <f>+IF(H168=0,"",'Ark1'!S3397)</f>
        <v>6</v>
      </c>
      <c r="U168" s="214"/>
      <c r="V168" s="234">
        <f>+IF(H168=0,"",'Ark1'!T3397)</f>
        <v>3.5957446808510634</v>
      </c>
      <c r="W168" s="235">
        <f>+IF(H168=0,"",'Ark1'!W3397)</f>
        <v>0</v>
      </c>
      <c r="X168" s="235">
        <f>+IF(H168=0,"",'Ark1'!X3397)</f>
        <v>2.1276595744680855</v>
      </c>
      <c r="Y168" s="235">
        <f>+IF(H168=0,"",'Ark1'!Y3397)</f>
        <v>0</v>
      </c>
      <c r="Z168" s="235">
        <f>+IF(H168=0,"",'Ark1'!Z3397)</f>
        <v>2.3865588607902088</v>
      </c>
      <c r="AA168" s="235">
        <f>+IF(H168=0,"",'Ark1'!Z3397)</f>
        <v>2.3865588607902088</v>
      </c>
      <c r="AB168" s="234">
        <f>+IF(H168=0,"",'Ark1'!AC3397)</f>
        <v>5.7263752164071642</v>
      </c>
      <c r="AC168" s="235">
        <f>+IF(H168=0,"",'Ark1'!AE3397)</f>
        <v>2.3349368760832157</v>
      </c>
      <c r="AD168" s="235">
        <f t="shared" si="43"/>
        <v>4.7845744680851086E-2</v>
      </c>
      <c r="AE168" s="233">
        <f t="shared" si="44"/>
        <v>6.3829787234042548E-2</v>
      </c>
      <c r="AF168" s="552"/>
      <c r="AG168" s="216"/>
      <c r="AI168" s="29"/>
      <c r="AJ168" s="27"/>
      <c r="AK168" s="217"/>
      <c r="AL168" s="549"/>
      <c r="AP168" s="549"/>
    </row>
    <row r="169" spans="1:72" ht="15" customHeight="1">
      <c r="A169" s="548"/>
      <c r="B169" s="236">
        <f>+'Ark1'!C3398</f>
        <v>2024</v>
      </c>
      <c r="C169" s="232">
        <f>+'Ark1'!J3398</f>
        <v>160</v>
      </c>
      <c r="D169" s="243" t="str">
        <f>VLOOKUP(C169,RNR!$A$1:$B$26,2)</f>
        <v>Oslo</v>
      </c>
      <c r="E169" s="232">
        <f>+'Ark1'!D3398</f>
        <v>6</v>
      </c>
      <c r="F169" s="232" t="str">
        <f t="shared" si="41"/>
        <v>Jun</v>
      </c>
      <c r="G169" s="232">
        <f>+'Ark1'!Q3398</f>
        <v>2</v>
      </c>
      <c r="H169" s="347">
        <f>+'Ark1'!R3398</f>
        <v>4</v>
      </c>
      <c r="I169" s="233">
        <f>+IF(H169=0,"",'Ark1'!AG3398)</f>
        <v>0.30397527482696091</v>
      </c>
      <c r="J169" s="233">
        <f>+IF(H169=0,"",'Ark1'!AH3398)</f>
        <v>0</v>
      </c>
      <c r="K169" s="214"/>
      <c r="L169" s="233">
        <f>+IF(H169=0,"",'Ark1'!U3398)</f>
        <v>16.425000000000001</v>
      </c>
      <c r="M169" s="552"/>
      <c r="N169" s="239">
        <f>+'Ark1'!AI3398</f>
        <v>4</v>
      </c>
      <c r="O169" s="96"/>
      <c r="P169" s="263">
        <f>+IF(N169=0,"",'Ark1'!AJ3398)</f>
        <v>102.85</v>
      </c>
      <c r="Q169" s="96"/>
      <c r="R169" s="263">
        <f>+IF(N169=0,"",'Ark1'!AK3398)</f>
        <v>14.550655645465049</v>
      </c>
      <c r="S169" s="214"/>
      <c r="T169" s="27">
        <f>+IF(H169=0,"",'Ark1'!S3398)</f>
        <v>4.75</v>
      </c>
      <c r="U169" s="214"/>
      <c r="V169" s="234">
        <f>+IF(H169=0,"",'Ark1'!T3398)</f>
        <v>5.75</v>
      </c>
      <c r="W169" s="235">
        <f>+IF(H169=0,"",'Ark1'!W3398)</f>
        <v>0</v>
      </c>
      <c r="X169" s="235">
        <f>+IF(H169=0,"",'Ark1'!X3398)</f>
        <v>75</v>
      </c>
      <c r="Y169" s="235">
        <f>+IF(H169=0,"",'Ark1'!Y3398)</f>
        <v>0</v>
      </c>
      <c r="Z169" s="235">
        <f>+IF(H169=0,"",'Ark1'!Z3398)</f>
        <v>5.0161613809764916</v>
      </c>
      <c r="AA169" s="235">
        <f>+IF(H169=0,"",'Ark1'!Z3398)</f>
        <v>5.0161613809764916</v>
      </c>
      <c r="AB169" s="234">
        <f>+IF(H169=0,"",'Ark1'!AC3398)</f>
        <v>-6.3083004992664948</v>
      </c>
      <c r="AC169" s="235">
        <f>+IF(H169=0,"",'Ark1'!AE3398)</f>
        <v>44.022545316281189</v>
      </c>
      <c r="AD169" s="235">
        <f t="shared" si="43"/>
        <v>0.10265625</v>
      </c>
      <c r="AE169" s="233">
        <f t="shared" si="44"/>
        <v>0.5</v>
      </c>
      <c r="AF169" s="552"/>
      <c r="AG169" s="216"/>
      <c r="AI169" s="29"/>
      <c r="AJ169" s="27"/>
      <c r="AK169" s="217"/>
      <c r="AL169" s="549"/>
      <c r="AP169" s="549"/>
    </row>
    <row r="170" spans="1:72" ht="15" customHeight="1">
      <c r="A170" s="548"/>
      <c r="B170" s="236">
        <f>+'Ark1'!C3399</f>
        <v>2024</v>
      </c>
      <c r="C170" s="232">
        <f>+'Ark1'!J3399</f>
        <v>160</v>
      </c>
      <c r="D170" s="243" t="str">
        <f>VLOOKUP(C170,RNR!$A$1:$B$26,2)</f>
        <v>Oslo</v>
      </c>
      <c r="E170" s="232">
        <f>+'Ark1'!D3399</f>
        <v>7</v>
      </c>
      <c r="F170" s="232" t="str">
        <f t="shared" si="41"/>
        <v>Jul</v>
      </c>
      <c r="G170" s="232">
        <f>+'Ark1'!Q3399</f>
        <v>5</v>
      </c>
      <c r="H170" s="347">
        <f>+'Ark1'!R3399</f>
        <v>78</v>
      </c>
      <c r="I170" s="233">
        <f>+IF(H170=0,"",'Ark1'!AG3399)</f>
        <v>11.343349051431078</v>
      </c>
      <c r="J170" s="233">
        <f>+IF(H170=0,"",'Ark1'!AH3399)</f>
        <v>0</v>
      </c>
      <c r="K170" s="214"/>
      <c r="L170" s="233">
        <f>+IF(H170=0,"",'Ark1'!U3399)</f>
        <v>13.261538461538464</v>
      </c>
      <c r="M170" s="552"/>
      <c r="N170" s="239">
        <f>+'Ark1'!AI3399</f>
        <v>78</v>
      </c>
      <c r="O170" s="96"/>
      <c r="P170" s="263">
        <f>+IF(N170=0,"",'Ark1'!AJ3399)</f>
        <v>94.255128205128173</v>
      </c>
      <c r="Q170" s="96"/>
      <c r="R170" s="263">
        <f>+IF(N170=0,"",'Ark1'!AK3399)</f>
        <v>14.018426529285405</v>
      </c>
      <c r="S170" s="214"/>
      <c r="T170" s="27">
        <f>+IF(H170=0,"",'Ark1'!S3399)</f>
        <v>5.0384615384615392</v>
      </c>
      <c r="U170" s="214"/>
      <c r="V170" s="234">
        <f>+IF(H170=0,"",'Ark1'!T3399)</f>
        <v>4.4615384615384608</v>
      </c>
      <c r="W170" s="235">
        <f>+IF(H170=0,"",'Ark1'!W3399)</f>
        <v>5.1282051282051277</v>
      </c>
      <c r="X170" s="235">
        <f>+IF(H170=0,"",'Ark1'!X3399)</f>
        <v>29.487179487179496</v>
      </c>
      <c r="Y170" s="235">
        <f>+IF(H170=0,"",'Ark1'!Y3399)</f>
        <v>17.948717948717952</v>
      </c>
      <c r="Z170" s="235">
        <f>+IF(H170=0,"",'Ark1'!Z3399)</f>
        <v>7.9716682738955855</v>
      </c>
      <c r="AA170" s="235">
        <f>+IF(H170=0,"",'Ark1'!Z3399)</f>
        <v>7.9716682738955855</v>
      </c>
      <c r="AB170" s="234">
        <f>+IF(H170=0,"",'Ark1'!AC3399)</f>
        <v>50.416930160787885</v>
      </c>
      <c r="AC170" s="235">
        <f>+IF(H170=0,"",'Ark1'!AE3399)</f>
        <v>61.795152385969743</v>
      </c>
      <c r="AD170" s="235">
        <f t="shared" si="43"/>
        <v>8.2884615384615404E-2</v>
      </c>
      <c r="AE170" s="233">
        <f t="shared" si="44"/>
        <v>6.4102564102564097E-2</v>
      </c>
      <c r="AF170" s="552"/>
      <c r="AG170" s="216"/>
      <c r="AI170" s="29"/>
      <c r="AJ170" s="27"/>
      <c r="AK170" s="217"/>
      <c r="AL170" s="549"/>
      <c r="AP170" s="549"/>
    </row>
    <row r="171" spans="1:72" ht="15" customHeight="1">
      <c r="A171" s="548"/>
      <c r="B171" s="236">
        <f>+'Ark1'!C3400</f>
        <v>2024</v>
      </c>
      <c r="C171" s="232">
        <f>+'Ark1'!J3400</f>
        <v>160</v>
      </c>
      <c r="D171" s="243" t="str">
        <f>VLOOKUP(C171,RNR!$A$1:$B$26,2)</f>
        <v>Oslo</v>
      </c>
      <c r="E171" s="232">
        <f>+'Ark1'!D3400</f>
        <v>8</v>
      </c>
      <c r="F171" s="232" t="str">
        <f t="shared" si="41"/>
        <v>Aug</v>
      </c>
      <c r="G171" s="232">
        <f>+'Ark1'!Q3400</f>
        <v>4</v>
      </c>
      <c r="H171" s="347">
        <f>+'Ark1'!R3400</f>
        <v>64</v>
      </c>
      <c r="I171" s="233">
        <f>+IF(H171=0,"",'Ark1'!AG3400)</f>
        <v>3.7527407211728976</v>
      </c>
      <c r="J171" s="233">
        <f>+IF(H171=0,"",'Ark1'!AH3400)</f>
        <v>35.9375</v>
      </c>
      <c r="K171" s="214"/>
      <c r="L171" s="233">
        <f>+IF(H171=0,"",'Ark1'!U3400)</f>
        <v>11.098437499999999</v>
      </c>
      <c r="M171" s="552"/>
      <c r="N171" s="239">
        <f>+'Ark1'!AI3400</f>
        <v>64</v>
      </c>
      <c r="O171" s="96"/>
      <c r="P171" s="263">
        <f>+IF(N171=0,"",'Ark1'!AJ3400)</f>
        <v>90.75937500000002</v>
      </c>
      <c r="Q171" s="96"/>
      <c r="R171" s="263">
        <f>+IF(N171=0,"",'Ark1'!AK3400)</f>
        <v>14.414991450798261</v>
      </c>
      <c r="S171" s="214"/>
      <c r="T171" s="27">
        <f>+IF(H171=0,"",'Ark1'!S3400)</f>
        <v>5.203125</v>
      </c>
      <c r="U171" s="214"/>
      <c r="V171" s="234">
        <f>+IF(H171=0,"",'Ark1'!T3400)</f>
        <v>4.4375</v>
      </c>
      <c r="W171" s="235">
        <f>+IF(H171=0,"",'Ark1'!W3400)</f>
        <v>0</v>
      </c>
      <c r="X171" s="235">
        <f>+IF(H171=0,"",'Ark1'!X3400)</f>
        <v>12.5</v>
      </c>
      <c r="Y171" s="235">
        <f>+IF(H171=0,"",'Ark1'!Y3400)</f>
        <v>3.125</v>
      </c>
      <c r="Z171" s="235">
        <f>+IF(H171=0,"",'Ark1'!Z3400)</f>
        <v>4.0583437272603948</v>
      </c>
      <c r="AA171" s="235">
        <f>+IF(H171=0,"",'Ark1'!Z3400)</f>
        <v>4.0583437272603948</v>
      </c>
      <c r="AB171" s="234">
        <f>+IF(H171=0,"",'Ark1'!AC3400)</f>
        <v>31.204806363396596</v>
      </c>
      <c r="AC171" s="235">
        <f>+IF(H171=0,"",'Ark1'!AE3400)</f>
        <v>50.67495709457144</v>
      </c>
      <c r="AD171" s="235">
        <f t="shared" si="43"/>
        <v>6.9365234375000001E-2</v>
      </c>
      <c r="AE171" s="233">
        <f t="shared" si="44"/>
        <v>6.25E-2</v>
      </c>
      <c r="AF171" s="552"/>
      <c r="AG171" s="216"/>
      <c r="AI171" s="29"/>
      <c r="AJ171" s="27"/>
      <c r="AK171" s="217"/>
      <c r="AL171" s="549"/>
      <c r="AP171" s="549"/>
    </row>
    <row r="172" spans="1:72" ht="15" customHeight="1">
      <c r="A172" s="548"/>
      <c r="B172" s="236">
        <f>+'Ark1'!C3401</f>
        <v>2024</v>
      </c>
      <c r="C172" s="232">
        <f>+'Ark1'!J3401</f>
        <v>160</v>
      </c>
      <c r="D172" s="243" t="str">
        <f>VLOOKUP(C172,RNR!$A$1:$B$26,2)</f>
        <v>Oslo</v>
      </c>
      <c r="E172" s="232">
        <f>+'Ark1'!D3401</f>
        <v>9</v>
      </c>
      <c r="F172" s="232" t="str">
        <f t="shared" si="41"/>
        <v>Sep</v>
      </c>
      <c r="G172" s="232">
        <f>+'Ark1'!Q3401</f>
        <v>9</v>
      </c>
      <c r="H172" s="347">
        <f>+'Ark1'!R3401</f>
        <v>79</v>
      </c>
      <c r="I172" s="233">
        <f>+IF(H172=0,"",'Ark1'!AG3401)</f>
        <v>3.3094568213137334</v>
      </c>
      <c r="J172" s="233">
        <f>+IF(H172=0,"",'Ark1'!AH3401)</f>
        <v>0</v>
      </c>
      <c r="K172" s="214"/>
      <c r="L172" s="233">
        <f>+IF(H172=0,"",'Ark1'!U3401)</f>
        <v>11.673417721518984</v>
      </c>
      <c r="M172" s="552"/>
      <c r="N172" s="239">
        <f>+'Ark1'!AI3401</f>
        <v>72</v>
      </c>
      <c r="O172" s="96"/>
      <c r="P172" s="263">
        <f>+IF(N172=0,"",'Ark1'!AJ3401)</f>
        <v>89.847222222222229</v>
      </c>
      <c r="Q172" s="96"/>
      <c r="R172" s="263">
        <f>+IF(N172=0,"",'Ark1'!AK3401)</f>
        <v>15.345859437181076</v>
      </c>
      <c r="S172" s="214"/>
      <c r="T172" s="27">
        <f>+IF(H172=0,"",'Ark1'!S3401)</f>
        <v>5.4177215189873422</v>
      </c>
      <c r="U172" s="214"/>
      <c r="V172" s="234">
        <f>+IF(H172=0,"",'Ark1'!T3401)</f>
        <v>4</v>
      </c>
      <c r="W172" s="235">
        <f>+IF(H172=0,"",'Ark1'!W3401)</f>
        <v>1.2658227848101264</v>
      </c>
      <c r="X172" s="235">
        <f>+IF(H172=0,"",'Ark1'!X3401)</f>
        <v>17.721518987341764</v>
      </c>
      <c r="Y172" s="235">
        <f>+IF(H172=0,"",'Ark1'!Y3401)</f>
        <v>5.0632911392405058</v>
      </c>
      <c r="Z172" s="235">
        <f>+IF(H172=0,"",'Ark1'!Z3401)</f>
        <v>5.46094786738702</v>
      </c>
      <c r="AA172" s="235">
        <f>+IF(H172=0,"",'Ark1'!Z3401)</f>
        <v>5.46094786738702</v>
      </c>
      <c r="AB172" s="234">
        <f>+IF(H172=0,"",'Ark1'!AC3401)</f>
        <v>18.903806944590357</v>
      </c>
      <c r="AC172" s="235">
        <f>+IF(H172=0,"",'Ark1'!AE3401)</f>
        <v>45.050934077828735</v>
      </c>
      <c r="AD172" s="235">
        <f t="shared" si="43"/>
        <v>7.2958860759493649E-2</v>
      </c>
      <c r="AE172" s="233">
        <f t="shared" si="44"/>
        <v>0.11392405063291139</v>
      </c>
      <c r="AF172" s="552"/>
      <c r="AG172" s="216"/>
      <c r="AI172" s="29"/>
      <c r="AJ172" s="27"/>
      <c r="AK172" s="217"/>
      <c r="AL172" s="549"/>
      <c r="AP172" s="549"/>
    </row>
    <row r="173" spans="1:72" ht="15" customHeight="1">
      <c r="A173" s="548"/>
      <c r="B173" s="236">
        <f>+'Ark1'!C3402</f>
        <v>2024</v>
      </c>
      <c r="C173" s="232">
        <f>+'Ark1'!J3402</f>
        <v>160</v>
      </c>
      <c r="D173" s="243" t="str">
        <f>VLOOKUP(C173,RNR!$A$1:$B$26,2)</f>
        <v>Oslo</v>
      </c>
      <c r="E173" s="232">
        <f>+'Ark1'!D3402</f>
        <v>10</v>
      </c>
      <c r="F173" s="232" t="str">
        <f t="shared" si="41"/>
        <v>Okt</v>
      </c>
      <c r="G173" s="232">
        <f>+'Ark1'!Q3402</f>
        <v>10</v>
      </c>
      <c r="H173" s="347">
        <f>+'Ark1'!R3402</f>
        <v>101</v>
      </c>
      <c r="I173" s="233">
        <f>+IF(H173=0,"",'Ark1'!AG3402)</f>
        <v>1.7246436395098397</v>
      </c>
      <c r="J173" s="233">
        <f>+IF(H173=0,"",'Ark1'!AH3402)</f>
        <v>1.98019801980198</v>
      </c>
      <c r="K173" s="214"/>
      <c r="L173" s="233">
        <f>+IF(H173=0,"",'Ark1'!U3402)</f>
        <v>13.913861386138619</v>
      </c>
      <c r="M173" s="552"/>
      <c r="N173" s="239">
        <f>+'Ark1'!AI3402</f>
        <v>101</v>
      </c>
      <c r="O173" s="96"/>
      <c r="P173" s="263">
        <f>+IF(N173=0,"",'Ark1'!AJ3402)</f>
        <v>95.544554455445521</v>
      </c>
      <c r="Q173" s="96"/>
      <c r="R173" s="263">
        <f>+IF(N173=0,"",'Ark1'!AK3402)</f>
        <v>15.021061409709835</v>
      </c>
      <c r="S173" s="214"/>
      <c r="T173" s="27">
        <f>+IF(H173=0,"",'Ark1'!S3402)</f>
        <v>5.1188118811881189</v>
      </c>
      <c r="U173" s="214"/>
      <c r="V173" s="234">
        <f>+IF(H173=0,"",'Ark1'!T3402)</f>
        <v>4.2277227722772279</v>
      </c>
      <c r="W173" s="235">
        <f>+IF(H173=0,"",'Ark1'!W3402)</f>
        <v>1.98019801980198</v>
      </c>
      <c r="X173" s="235">
        <f>+IF(H173=0,"",'Ark1'!X3402)</f>
        <v>32.673267326732677</v>
      </c>
      <c r="Y173" s="235">
        <f>+IF(H173=0,"",'Ark1'!Y3402)</f>
        <v>7.9207920792079198</v>
      </c>
      <c r="Z173" s="235">
        <f>+IF(H173=0,"",'Ark1'!Z3402)</f>
        <v>6.0753035160779598</v>
      </c>
      <c r="AA173" s="235">
        <f>+IF(H173=0,"",'Ark1'!Z3402)</f>
        <v>6.0753035160779598</v>
      </c>
      <c r="AB173" s="234">
        <f>+IF(H173=0,"",'Ark1'!AC3402)</f>
        <v>27.76355558235214</v>
      </c>
      <c r="AC173" s="235">
        <f>+IF(H173=0,"",'Ark1'!AE3402)</f>
        <v>72.357191373589473</v>
      </c>
      <c r="AD173" s="235">
        <f t="shared" si="43"/>
        <v>8.6961633663366372E-2</v>
      </c>
      <c r="AE173" s="233">
        <f t="shared" si="44"/>
        <v>9.9009900990099015E-2</v>
      </c>
      <c r="AF173" s="552"/>
      <c r="AG173" s="216"/>
      <c r="AI173" s="29"/>
      <c r="AJ173" s="27"/>
      <c r="AK173" s="217"/>
      <c r="AL173" s="549"/>
      <c r="AP173" s="549"/>
    </row>
    <row r="174" spans="1:72" ht="15" customHeight="1">
      <c r="A174" s="548"/>
      <c r="B174" s="236">
        <f>+'Ark1'!C3403</f>
        <v>2024</v>
      </c>
      <c r="C174" s="232">
        <f>+'Ark1'!J3403</f>
        <v>160</v>
      </c>
      <c r="D174" s="243" t="str">
        <f>VLOOKUP(C174,RNR!$A$1:$B$26,2)</f>
        <v>Oslo</v>
      </c>
      <c r="E174" s="232">
        <f>+'Ark1'!D3403</f>
        <v>11</v>
      </c>
      <c r="F174" s="232" t="str">
        <f t="shared" si="41"/>
        <v>Nov</v>
      </c>
      <c r="G174" s="232">
        <f>+'Ark1'!Q3403</f>
        <v>7</v>
      </c>
      <c r="H174" s="347">
        <f>+'Ark1'!R3403</f>
        <v>77</v>
      </c>
      <c r="I174" s="233">
        <f>+IF(H174=0,"",'Ark1'!AG3403)</f>
        <v>2.4419793116816755</v>
      </c>
      <c r="J174" s="233">
        <f>+IF(H174=0,"",'Ark1'!AH3403)</f>
        <v>0</v>
      </c>
      <c r="K174" s="214"/>
      <c r="L174" s="233">
        <f>+IF(H174=0,"",'Ark1'!U3403)</f>
        <v>14.3974025974026</v>
      </c>
      <c r="M174" s="552"/>
      <c r="N174" s="239">
        <f>+'Ark1'!AI3403</f>
        <v>76</v>
      </c>
      <c r="O174" s="96"/>
      <c r="P174" s="263">
        <f>+IF(N174=0,"",'Ark1'!AJ3403)</f>
        <v>96.102631578947324</v>
      </c>
      <c r="Q174" s="96"/>
      <c r="R174" s="263">
        <f>+IF(N174=0,"",'Ark1'!AK3403)</f>
        <v>15.847585612385721</v>
      </c>
      <c r="S174" s="214"/>
      <c r="T174" s="27">
        <f>+IF(H174=0,"",'Ark1'!S3403)</f>
        <v>5.0259740259740253</v>
      </c>
      <c r="U174" s="214"/>
      <c r="V174" s="234">
        <f>+IF(H174=0,"",'Ark1'!T3403)</f>
        <v>4.5974025974025965</v>
      </c>
      <c r="W174" s="235">
        <f>+IF(H174=0,"",'Ark1'!W3403)</f>
        <v>0</v>
      </c>
      <c r="X174" s="235">
        <f>+IF(H174=0,"",'Ark1'!X3403)</f>
        <v>41.558441558441551</v>
      </c>
      <c r="Y174" s="235">
        <f>+IF(H174=0,"",'Ark1'!Y3403)</f>
        <v>2.5974025974025969</v>
      </c>
      <c r="Z174" s="235">
        <f>+IF(H174=0,"",'Ark1'!Z3403)</f>
        <v>4.598728622327191</v>
      </c>
      <c r="AA174" s="235">
        <f>+IF(H174=0,"",'Ark1'!Z3403)</f>
        <v>4.598728622327191</v>
      </c>
      <c r="AB174" s="234">
        <f>+IF(H174=0,"",'Ark1'!AC3403)</f>
        <v>16.50970085350346</v>
      </c>
      <c r="AC174" s="235">
        <f>+IF(H174=0,"",'Ark1'!AE3403)</f>
        <v>60.832091602957483</v>
      </c>
      <c r="AD174" s="235">
        <f t="shared" si="43"/>
        <v>8.9983766233766249E-2</v>
      </c>
      <c r="AE174" s="233">
        <f t="shared" si="44"/>
        <v>9.0909090909090912E-2</v>
      </c>
      <c r="AF174" s="552"/>
      <c r="AG174" s="216"/>
      <c r="AI174" s="29"/>
      <c r="AJ174" s="27"/>
      <c r="AK174" s="217"/>
      <c r="AL174" s="549"/>
      <c r="AP174" s="549"/>
    </row>
    <row r="175" spans="1:72" ht="15" customHeight="1">
      <c r="A175" s="548"/>
      <c r="B175" s="236">
        <f>+'Ark1'!C3404</f>
        <v>2024</v>
      </c>
      <c r="C175" s="232">
        <f>+'Ark1'!J3404</f>
        <v>160</v>
      </c>
      <c r="D175" s="243" t="str">
        <f>VLOOKUP(C175,RNR!$A$1:$B$26,2)</f>
        <v>Oslo</v>
      </c>
      <c r="E175" s="232">
        <f>+'Ark1'!D3404</f>
        <v>12</v>
      </c>
      <c r="F175" s="232" t="str">
        <f t="shared" si="41"/>
        <v>Des</v>
      </c>
      <c r="G175" s="232">
        <f>+'Ark1'!Q3404</f>
        <v>0</v>
      </c>
      <c r="H175" s="347">
        <f>+'Ark1'!R3404</f>
        <v>0</v>
      </c>
      <c r="I175" s="233" t="str">
        <f>+IF(H175=0,"",'Ark1'!AG3404)</f>
        <v/>
      </c>
      <c r="J175" s="233" t="str">
        <f>+IF(H175=0,"",'Ark1'!AH3404)</f>
        <v/>
      </c>
      <c r="K175" s="214"/>
      <c r="L175" s="233" t="str">
        <f>+IF(H175=0,"",'Ark1'!U3404)</f>
        <v/>
      </c>
      <c r="M175" s="552"/>
      <c r="N175" s="239">
        <f>+'Ark1'!AI3404</f>
        <v>0</v>
      </c>
      <c r="O175" s="96"/>
      <c r="P175" s="263" t="str">
        <f>+IF(N175=0,"",'Ark1'!AJ3404)</f>
        <v/>
      </c>
      <c r="Q175" s="96"/>
      <c r="R175" s="263" t="str">
        <f>+IF(N175=0,"",'Ark1'!AK3404)</f>
        <v/>
      </c>
      <c r="S175" s="214"/>
      <c r="T175" s="27" t="str">
        <f>+IF(H175=0,"",'Ark1'!S3404)</f>
        <v/>
      </c>
      <c r="U175" s="214"/>
      <c r="V175" s="234" t="str">
        <f>+IF(H175=0,"",'Ark1'!T3404)</f>
        <v/>
      </c>
      <c r="W175" s="235" t="str">
        <f>+IF(H175=0,"",'Ark1'!W3404)</f>
        <v/>
      </c>
      <c r="X175" s="235" t="str">
        <f>+IF(H175=0,"",'Ark1'!X3404)</f>
        <v/>
      </c>
      <c r="Y175" s="235" t="str">
        <f>+IF(H175=0,"",'Ark1'!Y3404)</f>
        <v/>
      </c>
      <c r="Z175" s="235" t="str">
        <f>+IF(H175=0,"",'Ark1'!Z3404)</f>
        <v/>
      </c>
      <c r="AA175" s="235" t="str">
        <f>+IF(H175=0,"",'Ark1'!Z3404)</f>
        <v/>
      </c>
      <c r="AB175" s="234" t="str">
        <f>+IF(H175=0,"",'Ark1'!AC3404)</f>
        <v/>
      </c>
      <c r="AC175" s="235" t="str">
        <f>+IF(H175=0,"",'Ark1'!AE3404)</f>
        <v/>
      </c>
      <c r="AD175" s="235" t="str">
        <f t="shared" si="43"/>
        <v/>
      </c>
      <c r="AE175" s="233" t="str">
        <f t="shared" si="44"/>
        <v/>
      </c>
      <c r="AF175" s="552"/>
      <c r="AG175" s="216"/>
      <c r="AI175" s="29"/>
      <c r="AJ175" s="27"/>
      <c r="AK175" s="217"/>
      <c r="AL175" s="549"/>
      <c r="AP175" s="549"/>
    </row>
    <row r="176" spans="1:72" ht="15" customHeight="1">
      <c r="A176" s="548"/>
      <c r="B176" s="548"/>
      <c r="C176" s="548"/>
      <c r="D176" s="548"/>
      <c r="E176" s="548"/>
      <c r="F176" s="548"/>
      <c r="G176" s="548"/>
      <c r="H176" s="324"/>
      <c r="I176" s="214"/>
      <c r="J176" s="214"/>
      <c r="K176" s="214"/>
      <c r="L176" s="548"/>
      <c r="M176" s="548"/>
      <c r="N176" s="214"/>
      <c r="O176" s="96"/>
      <c r="P176" s="214"/>
      <c r="Q176" s="96"/>
      <c r="R176" s="214"/>
      <c r="S176" s="214"/>
      <c r="T176" s="214"/>
      <c r="U176" s="214"/>
      <c r="V176" s="548"/>
      <c r="W176" s="215"/>
      <c r="X176" s="215"/>
      <c r="Y176" s="215"/>
      <c r="Z176" s="215"/>
      <c r="AA176" s="215"/>
      <c r="AB176" s="548"/>
      <c r="AC176" s="215"/>
      <c r="AD176" s="215"/>
      <c r="AE176" s="214"/>
      <c r="AF176" s="552"/>
      <c r="AG176" s="216"/>
      <c r="AI176" s="29"/>
      <c r="AJ176" s="27"/>
      <c r="AK176" s="217"/>
      <c r="AL176" s="549"/>
      <c r="AP176" s="549"/>
      <c r="BH176" s="228"/>
    </row>
    <row r="177" spans="1:72" ht="15" customHeight="1">
      <c r="A177" s="548"/>
      <c r="B177" s="548"/>
      <c r="C177" s="230" t="str">
        <f>+D179</f>
        <v>Prima</v>
      </c>
      <c r="D177" s="548"/>
      <c r="E177" s="270"/>
      <c r="F177" s="230"/>
      <c r="G177" s="548"/>
      <c r="H177" s="327">
        <f>SUM(H179:H190)</f>
        <v>0</v>
      </c>
      <c r="I177" s="214"/>
      <c r="J177" s="214"/>
      <c r="K177" s="214"/>
      <c r="L177" s="263">
        <f>+Klasse!L144</f>
        <v>0</v>
      </c>
      <c r="M177" s="548"/>
      <c r="N177" s="214"/>
      <c r="O177" s="96"/>
      <c r="P177" s="214"/>
      <c r="Q177" s="96"/>
      <c r="R177" s="214"/>
      <c r="S177" s="214"/>
      <c r="T177" s="214"/>
      <c r="U177" s="214"/>
      <c r="V177" s="548"/>
      <c r="W177" s="215"/>
      <c r="X177" s="215"/>
      <c r="Y177" s="215"/>
      <c r="Z177" s="215"/>
      <c r="AA177" s="215"/>
      <c r="AB177" s="548"/>
      <c r="AC177" s="215"/>
      <c r="AD177" s="217">
        <f>+Klasse!L144/Klasse!C144</f>
        <v>0</v>
      </c>
      <c r="AE177" s="214"/>
      <c r="AF177" s="552"/>
      <c r="AG177" s="216"/>
      <c r="AI177" s="29"/>
      <c r="AJ177" s="27"/>
      <c r="AK177" s="217"/>
      <c r="AL177" s="549"/>
      <c r="AP177" s="549"/>
      <c r="BH177" s="228"/>
    </row>
    <row r="178" spans="1:72" ht="15" customHeight="1">
      <c r="A178" s="548"/>
      <c r="B178" s="548"/>
      <c r="C178" s="548"/>
      <c r="D178" s="548"/>
      <c r="E178" s="548"/>
      <c r="F178" s="548"/>
      <c r="G178" s="548"/>
      <c r="H178" s="324"/>
      <c r="I178" s="214"/>
      <c r="J178" s="214"/>
      <c r="K178" s="214"/>
      <c r="L178" s="548"/>
      <c r="M178" s="548"/>
      <c r="N178" s="214"/>
      <c r="O178" s="96"/>
      <c r="P178" s="214"/>
      <c r="Q178" s="96"/>
      <c r="R178" s="214"/>
      <c r="S178" s="214"/>
      <c r="T178" s="214"/>
      <c r="U178" s="214"/>
      <c r="V178" s="548"/>
      <c r="W178" s="215"/>
      <c r="X178" s="215"/>
      <c r="Y178" s="215"/>
      <c r="Z178" s="215"/>
      <c r="AA178" s="215"/>
      <c r="AB178" s="548"/>
      <c r="AC178" s="215"/>
      <c r="AD178" s="215"/>
      <c r="AE178" s="215"/>
      <c r="AF178" s="552"/>
      <c r="AG178" s="216"/>
      <c r="AI178" s="29"/>
      <c r="AJ178" s="27"/>
      <c r="AK178" s="217"/>
      <c r="AL178" s="549"/>
      <c r="AP178" s="549"/>
      <c r="BH178" s="228">
        <f>1+BH175</f>
        <v>1</v>
      </c>
      <c r="BI178" s="549">
        <v>20.659867330016564</v>
      </c>
      <c r="BJ178" s="549">
        <f t="shared" ref="BJ178:BT178" si="45">+BI178</f>
        <v>20.659867330016564</v>
      </c>
      <c r="BK178" s="549">
        <f t="shared" si="45"/>
        <v>20.659867330016564</v>
      </c>
      <c r="BL178" s="549">
        <f t="shared" si="45"/>
        <v>20.659867330016564</v>
      </c>
      <c r="BM178" s="549">
        <f t="shared" si="45"/>
        <v>20.659867330016564</v>
      </c>
      <c r="BN178" s="549">
        <f t="shared" si="45"/>
        <v>20.659867330016564</v>
      </c>
      <c r="BO178" s="549">
        <f t="shared" si="45"/>
        <v>20.659867330016564</v>
      </c>
      <c r="BP178" s="549">
        <f t="shared" si="45"/>
        <v>20.659867330016564</v>
      </c>
      <c r="BQ178" s="549">
        <f t="shared" si="45"/>
        <v>20.659867330016564</v>
      </c>
      <c r="BR178" s="549">
        <f t="shared" si="45"/>
        <v>20.659867330016564</v>
      </c>
      <c r="BS178" s="549">
        <f t="shared" si="45"/>
        <v>20.659867330016564</v>
      </c>
      <c r="BT178" s="549">
        <f t="shared" si="45"/>
        <v>20.659867330016564</v>
      </c>
    </row>
    <row r="179" spans="1:72" ht="15" customHeight="1">
      <c r="A179" s="548"/>
      <c r="B179" s="236">
        <f>+'Ark1'!C3405</f>
        <v>2024</v>
      </c>
      <c r="C179" s="549">
        <f>+'Ark1'!J3405</f>
        <v>171</v>
      </c>
      <c r="D179" s="549" t="str">
        <f>VLOOKUP(C179,RNR!$A$1:$B$26,2)</f>
        <v>Prima</v>
      </c>
      <c r="E179" s="549">
        <f>+'Ark1'!D3405</f>
        <v>1</v>
      </c>
      <c r="F179" s="549" t="str">
        <f t="shared" ref="F179:F190" si="46">+F164</f>
        <v>Jan</v>
      </c>
      <c r="G179" s="549">
        <f>+'Ark1'!Q3405</f>
        <v>0</v>
      </c>
      <c r="H179" s="547">
        <f>+'Ark1'!R3405</f>
        <v>0</v>
      </c>
      <c r="I179" s="29" t="str">
        <f>+IF(H179=0,"",'Ark1'!AG3405)</f>
        <v/>
      </c>
      <c r="J179" s="29" t="str">
        <f>+IF(H179=0,"",'Ark1'!AH3405)</f>
        <v/>
      </c>
      <c r="K179" s="214"/>
      <c r="L179" s="29" t="str">
        <f>+IF(H179=0,"",'Ark1'!U3405)</f>
        <v/>
      </c>
      <c r="M179" s="548"/>
      <c r="N179" s="239">
        <f>+'Ark1'!AI3405</f>
        <v>0</v>
      </c>
      <c r="O179" s="96"/>
      <c r="P179" s="263" t="str">
        <f>+IF(N179=0,"",'Ark1'!AJ3405)</f>
        <v/>
      </c>
      <c r="Q179" s="96"/>
      <c r="R179" s="263" t="str">
        <f>+IF(N179=0,"",'Ark1'!AK3405)</f>
        <v/>
      </c>
      <c r="S179" s="214"/>
      <c r="T179" s="27" t="str">
        <f>+IF(H179=0,"",'Ark1'!S3405)</f>
        <v/>
      </c>
      <c r="U179" s="214"/>
      <c r="V179" s="27" t="str">
        <f>+IF(H179=0,"",'Ark1'!T3405)</f>
        <v/>
      </c>
      <c r="W179" s="34" t="str">
        <f>+IF(H179=0,"",'Ark1'!W3405)</f>
        <v/>
      </c>
      <c r="X179" s="34" t="str">
        <f>+IF(H179=0,"",'Ark1'!X3405)</f>
        <v/>
      </c>
      <c r="Y179" s="34" t="str">
        <f>+IF(H179=0,"",'Ark1'!Y3405)</f>
        <v/>
      </c>
      <c r="Z179" s="34" t="str">
        <f>+IF(H179=0,"",'Ark1'!Z3405)</f>
        <v/>
      </c>
      <c r="AA179" s="34" t="str">
        <f>+IF(H179=0,"",'Ark1'!Z3405)</f>
        <v/>
      </c>
      <c r="AB179" s="27" t="str">
        <f>+IF(H179=0,"",'Ark1'!AC3405)</f>
        <v/>
      </c>
      <c r="AC179" s="34" t="str">
        <f>+IF(H179=0,"",'Ark1'!AE3405)</f>
        <v/>
      </c>
      <c r="AD179" s="34" t="str">
        <f>+IF(H179=0,"",+L179/C179)</f>
        <v/>
      </c>
      <c r="AE179" s="29" t="str">
        <f t="shared" ref="AE179" si="47">+IF(H179=0,"",G179/H179)</f>
        <v/>
      </c>
      <c r="AF179" s="552"/>
      <c r="AG179" s="216"/>
      <c r="AI179" s="29"/>
      <c r="AJ179" s="27"/>
      <c r="AK179" s="217"/>
      <c r="AL179" s="549"/>
      <c r="AP179" s="549"/>
    </row>
    <row r="180" spans="1:72" ht="15" customHeight="1">
      <c r="A180" s="548"/>
      <c r="B180" s="236">
        <f>+'Ark1'!C3406</f>
        <v>2024</v>
      </c>
      <c r="C180" s="553">
        <f>+'Ark1'!J3406</f>
        <v>171</v>
      </c>
      <c r="D180" s="553" t="str">
        <f>VLOOKUP(C180,RNR!$A$1:$B$26,2)</f>
        <v>Prima</v>
      </c>
      <c r="E180" s="553">
        <f>+'Ark1'!D3406</f>
        <v>2</v>
      </c>
      <c r="F180" s="553" t="str">
        <f t="shared" si="46"/>
        <v>Feb</v>
      </c>
      <c r="G180" s="553">
        <f>+'Ark1'!Q3406</f>
        <v>0</v>
      </c>
      <c r="H180" s="551">
        <f>+'Ark1'!R3406</f>
        <v>0</v>
      </c>
      <c r="I180" s="29" t="str">
        <f>+IF(H180=0,"",'Ark1'!AG3406)</f>
        <v/>
      </c>
      <c r="J180" s="29" t="str">
        <f>+IF(H180=0,"",'Ark1'!AH3406)</f>
        <v/>
      </c>
      <c r="K180" s="214"/>
      <c r="L180" s="29" t="str">
        <f>+IF(H180=0,"",'Ark1'!U3406)</f>
        <v/>
      </c>
      <c r="M180" s="552"/>
      <c r="N180" s="239">
        <f>+'Ark1'!AI3406</f>
        <v>0</v>
      </c>
      <c r="O180" s="96"/>
      <c r="P180" s="263" t="str">
        <f>+IF(N180=0,"",'Ark1'!AJ3406)</f>
        <v/>
      </c>
      <c r="Q180" s="96"/>
      <c r="R180" s="263" t="str">
        <f>+IF(N180=0,"",'Ark1'!AK3406)</f>
        <v/>
      </c>
      <c r="S180" s="214"/>
      <c r="T180" s="27" t="str">
        <f>+IF(H180=0,"",'Ark1'!S3406)</f>
        <v/>
      </c>
      <c r="U180" s="214"/>
      <c r="V180" s="27" t="str">
        <f>+IF(H180=0,"",'Ark1'!T3406)</f>
        <v/>
      </c>
      <c r="W180" s="34" t="str">
        <f>+IF(H180=0,"",'Ark1'!W3406)</f>
        <v/>
      </c>
      <c r="X180" s="34" t="str">
        <f>+IF(H180=0,"",'Ark1'!X3406)</f>
        <v/>
      </c>
      <c r="Y180" s="34" t="str">
        <f>+IF(H180=0,"",'Ark1'!Y3406)</f>
        <v/>
      </c>
      <c r="Z180" s="34" t="str">
        <f>+IF(H180=0,"",'Ark1'!Z3406)</f>
        <v/>
      </c>
      <c r="AA180" s="34" t="str">
        <f>+IF(H180=0,"",'Ark1'!Z3406)</f>
        <v/>
      </c>
      <c r="AB180" s="27" t="str">
        <f>+IF(H180=0,"",'Ark1'!AC3406)</f>
        <v/>
      </c>
      <c r="AC180" s="34" t="str">
        <f>+IF(H180=0,"",'Ark1'!AE3406)</f>
        <v/>
      </c>
      <c r="AD180" s="34" t="str">
        <f t="shared" ref="AD180:AD190" si="48">+IF(H180=0,"",+L180/C180)</f>
        <v/>
      </c>
      <c r="AE180" s="29" t="str">
        <f t="shared" ref="AE180:AE190" si="49">+IF(H180=0,"",G180/H180)</f>
        <v/>
      </c>
      <c r="AF180" s="552"/>
      <c r="AG180" s="216"/>
      <c r="AI180" s="29"/>
      <c r="AJ180" s="27"/>
      <c r="AK180" s="217"/>
      <c r="AL180" s="549"/>
      <c r="AP180" s="549"/>
    </row>
    <row r="181" spans="1:72" ht="15" customHeight="1">
      <c r="A181" s="548"/>
      <c r="B181" s="236">
        <f>+'Ark1'!C3407</f>
        <v>2024</v>
      </c>
      <c r="C181" s="553">
        <f>+'Ark1'!J3407</f>
        <v>171</v>
      </c>
      <c r="D181" s="553" t="str">
        <f>VLOOKUP(C181,RNR!$A$1:$B$26,2)</f>
        <v>Prima</v>
      </c>
      <c r="E181" s="553">
        <f>+'Ark1'!D3407</f>
        <v>3</v>
      </c>
      <c r="F181" s="553" t="str">
        <f t="shared" si="46"/>
        <v>Mar</v>
      </c>
      <c r="G181" s="553">
        <f>+'Ark1'!Q3407</f>
        <v>0</v>
      </c>
      <c r="H181" s="551">
        <f>+'Ark1'!R3407</f>
        <v>0</v>
      </c>
      <c r="I181" s="29" t="str">
        <f>+IF(H181=0,"",'Ark1'!AG3407)</f>
        <v/>
      </c>
      <c r="J181" s="29" t="str">
        <f>+IF(H181=0,"",'Ark1'!AH3407)</f>
        <v/>
      </c>
      <c r="K181" s="214"/>
      <c r="L181" s="29" t="str">
        <f>+IF(H181=0,"",'Ark1'!U3407)</f>
        <v/>
      </c>
      <c r="M181" s="552"/>
      <c r="N181" s="239">
        <f>+'Ark1'!AI3407</f>
        <v>0</v>
      </c>
      <c r="O181" s="96"/>
      <c r="P181" s="263" t="str">
        <f>+IF(N181=0,"",'Ark1'!AJ3407)</f>
        <v/>
      </c>
      <c r="Q181" s="96"/>
      <c r="R181" s="263" t="str">
        <f>+IF(N181=0,"",'Ark1'!AK3407)</f>
        <v/>
      </c>
      <c r="S181" s="214"/>
      <c r="T181" s="27" t="str">
        <f>+IF(H181=0,"",'Ark1'!S3407)</f>
        <v/>
      </c>
      <c r="U181" s="214"/>
      <c r="V181" s="27" t="str">
        <f>+IF(H181=0,"",'Ark1'!T3407)</f>
        <v/>
      </c>
      <c r="W181" s="34" t="str">
        <f>+IF(H181=0,"",'Ark1'!W3407)</f>
        <v/>
      </c>
      <c r="X181" s="34" t="str">
        <f>+IF(H181=0,"",'Ark1'!X3407)</f>
        <v/>
      </c>
      <c r="Y181" s="34" t="str">
        <f>+IF(H181=0,"",'Ark1'!Y3407)</f>
        <v/>
      </c>
      <c r="Z181" s="34" t="str">
        <f>+IF(H181=0,"",'Ark1'!Z3407)</f>
        <v/>
      </c>
      <c r="AA181" s="34" t="str">
        <f>+IF(H181=0,"",'Ark1'!Z3407)</f>
        <v/>
      </c>
      <c r="AB181" s="27" t="str">
        <f>+IF(H181=0,"",'Ark1'!AC3407)</f>
        <v/>
      </c>
      <c r="AC181" s="34" t="str">
        <f>+IF(H181=0,"",'Ark1'!AE3407)</f>
        <v/>
      </c>
      <c r="AD181" s="34" t="str">
        <f t="shared" si="48"/>
        <v/>
      </c>
      <c r="AE181" s="29" t="str">
        <f t="shared" si="49"/>
        <v/>
      </c>
      <c r="AF181" s="552"/>
      <c r="AG181" s="216"/>
      <c r="AI181" s="29"/>
      <c r="AJ181" s="27"/>
      <c r="AK181" s="217"/>
      <c r="AL181" s="549"/>
      <c r="AP181" s="549"/>
    </row>
    <row r="182" spans="1:72" ht="15" customHeight="1">
      <c r="A182" s="548"/>
      <c r="B182" s="236">
        <f>+'Ark1'!C3408</f>
        <v>2024</v>
      </c>
      <c r="C182" s="553">
        <f>+'Ark1'!J3408</f>
        <v>171</v>
      </c>
      <c r="D182" s="553" t="str">
        <f>VLOOKUP(C182,RNR!$A$1:$B$26,2)</f>
        <v>Prima</v>
      </c>
      <c r="E182" s="553">
        <f>+'Ark1'!D3408</f>
        <v>4</v>
      </c>
      <c r="F182" s="553" t="str">
        <f t="shared" si="46"/>
        <v>Apr</v>
      </c>
      <c r="G182" s="553">
        <f>+'Ark1'!Q3408</f>
        <v>0</v>
      </c>
      <c r="H182" s="551">
        <f>+'Ark1'!R3408</f>
        <v>0</v>
      </c>
      <c r="I182" s="29" t="str">
        <f>+IF(H182=0,"",'Ark1'!AG3408)</f>
        <v/>
      </c>
      <c r="J182" s="29" t="str">
        <f>+IF(H182=0,"",'Ark1'!AH3408)</f>
        <v/>
      </c>
      <c r="K182" s="214"/>
      <c r="L182" s="29" t="str">
        <f>+IF(H182=0,"",'Ark1'!U3408)</f>
        <v/>
      </c>
      <c r="M182" s="552"/>
      <c r="N182" s="239">
        <f>+'Ark1'!AI3408</f>
        <v>0</v>
      </c>
      <c r="O182" s="96"/>
      <c r="P182" s="263" t="str">
        <f>+IF(N182=0,"",'Ark1'!AJ3408)</f>
        <v/>
      </c>
      <c r="Q182" s="96"/>
      <c r="R182" s="263" t="str">
        <f>+IF(N182=0,"",'Ark1'!AK3408)</f>
        <v/>
      </c>
      <c r="S182" s="214"/>
      <c r="T182" s="27" t="str">
        <f>+IF(H182=0,"",'Ark1'!S3408)</f>
        <v/>
      </c>
      <c r="U182" s="214"/>
      <c r="V182" s="27" t="str">
        <f>+IF(H182=0,"",'Ark1'!T3408)</f>
        <v/>
      </c>
      <c r="W182" s="34" t="str">
        <f>+IF(H182=0,"",'Ark1'!W3408)</f>
        <v/>
      </c>
      <c r="X182" s="34" t="str">
        <f>+IF(H182=0,"",'Ark1'!X3408)</f>
        <v/>
      </c>
      <c r="Y182" s="34" t="str">
        <f>+IF(H182=0,"",'Ark1'!Y3408)</f>
        <v/>
      </c>
      <c r="Z182" s="34" t="str">
        <f>+IF(H182=0,"",'Ark1'!Z3408)</f>
        <v/>
      </c>
      <c r="AA182" s="34" t="str">
        <f>+IF(H182=0,"",'Ark1'!Z3408)</f>
        <v/>
      </c>
      <c r="AB182" s="27" t="str">
        <f>+IF(H182=0,"",'Ark1'!AC3408)</f>
        <v/>
      </c>
      <c r="AC182" s="34" t="str">
        <f>+IF(H182=0,"",'Ark1'!AE3408)</f>
        <v/>
      </c>
      <c r="AD182" s="34" t="str">
        <f t="shared" si="48"/>
        <v/>
      </c>
      <c r="AE182" s="29" t="str">
        <f t="shared" si="49"/>
        <v/>
      </c>
      <c r="AF182" s="552"/>
      <c r="AG182" s="216"/>
      <c r="AI182" s="29"/>
      <c r="AJ182" s="27"/>
      <c r="AK182" s="217"/>
      <c r="AL182" s="549"/>
      <c r="AP182" s="549"/>
    </row>
    <row r="183" spans="1:72" ht="15" customHeight="1">
      <c r="A183" s="548"/>
      <c r="B183" s="236">
        <f>+'Ark1'!C3409</f>
        <v>2024</v>
      </c>
      <c r="C183" s="553">
        <f>+'Ark1'!J3409</f>
        <v>171</v>
      </c>
      <c r="D183" s="553" t="str">
        <f>VLOOKUP(C183,RNR!$A$1:$B$26,2)</f>
        <v>Prima</v>
      </c>
      <c r="E183" s="553">
        <f>+'Ark1'!D3409</f>
        <v>5</v>
      </c>
      <c r="F183" s="553" t="str">
        <f t="shared" si="46"/>
        <v>Mai</v>
      </c>
      <c r="G183" s="553">
        <f>+'Ark1'!Q3409</f>
        <v>0</v>
      </c>
      <c r="H183" s="551">
        <f>+'Ark1'!R3409</f>
        <v>0</v>
      </c>
      <c r="I183" s="29" t="str">
        <f>+IF(H183=0,"",'Ark1'!AG3409)</f>
        <v/>
      </c>
      <c r="J183" s="29" t="str">
        <f>+IF(H183=0,"",'Ark1'!AH3409)</f>
        <v/>
      </c>
      <c r="K183" s="214"/>
      <c r="L183" s="29" t="str">
        <f>+IF(H183=0,"",'Ark1'!U3409)</f>
        <v/>
      </c>
      <c r="M183" s="552"/>
      <c r="N183" s="239">
        <f>+'Ark1'!AI3409</f>
        <v>0</v>
      </c>
      <c r="O183" s="96"/>
      <c r="P183" s="263" t="str">
        <f>+IF(N183=0,"",'Ark1'!AJ3409)</f>
        <v/>
      </c>
      <c r="Q183" s="96"/>
      <c r="R183" s="263" t="str">
        <f>+IF(N183=0,"",'Ark1'!AK3409)</f>
        <v/>
      </c>
      <c r="S183" s="214"/>
      <c r="T183" s="27" t="str">
        <f>+IF(H183=0,"",'Ark1'!S3409)</f>
        <v/>
      </c>
      <c r="U183" s="214"/>
      <c r="V183" s="27" t="str">
        <f>+IF(H183=0,"",'Ark1'!T3409)</f>
        <v/>
      </c>
      <c r="W183" s="34" t="str">
        <f>+IF(H183=0,"",'Ark1'!W3409)</f>
        <v/>
      </c>
      <c r="X183" s="34" t="str">
        <f>+IF(H183=0,"",'Ark1'!X3409)</f>
        <v/>
      </c>
      <c r="Y183" s="34" t="str">
        <f>+IF(H183=0,"",'Ark1'!Y3409)</f>
        <v/>
      </c>
      <c r="Z183" s="34" t="str">
        <f>+IF(H183=0,"",'Ark1'!Z3409)</f>
        <v/>
      </c>
      <c r="AA183" s="34" t="str">
        <f>+IF(H183=0,"",'Ark1'!Z3409)</f>
        <v/>
      </c>
      <c r="AB183" s="27" t="str">
        <f>+IF(H183=0,"",'Ark1'!AC3409)</f>
        <v/>
      </c>
      <c r="AC183" s="34" t="str">
        <f>+IF(H183=0,"",'Ark1'!AE3409)</f>
        <v/>
      </c>
      <c r="AD183" s="34" t="str">
        <f t="shared" si="48"/>
        <v/>
      </c>
      <c r="AE183" s="29" t="str">
        <f t="shared" si="49"/>
        <v/>
      </c>
      <c r="AF183" s="552"/>
      <c r="AG183" s="216"/>
      <c r="AI183" s="29"/>
      <c r="AJ183" s="27"/>
      <c r="AK183" s="217"/>
      <c r="AL183" s="549"/>
      <c r="AP183" s="549"/>
    </row>
    <row r="184" spans="1:72" ht="15" customHeight="1">
      <c r="A184" s="548"/>
      <c r="B184" s="236">
        <f>+'Ark1'!C3410</f>
        <v>2024</v>
      </c>
      <c r="C184" s="553">
        <f>+'Ark1'!J3410</f>
        <v>171</v>
      </c>
      <c r="D184" s="553" t="str">
        <f>VLOOKUP(C184,RNR!$A$1:$B$26,2)</f>
        <v>Prima</v>
      </c>
      <c r="E184" s="553">
        <f>+'Ark1'!D3410</f>
        <v>6</v>
      </c>
      <c r="F184" s="553" t="str">
        <f t="shared" si="46"/>
        <v>Jun</v>
      </c>
      <c r="G184" s="553">
        <f>+'Ark1'!Q3410</f>
        <v>0</v>
      </c>
      <c r="H184" s="551">
        <f>+'Ark1'!R3410</f>
        <v>0</v>
      </c>
      <c r="I184" s="29" t="str">
        <f>+IF(H184=0,"",'Ark1'!AG3410)</f>
        <v/>
      </c>
      <c r="J184" s="29" t="str">
        <f>+IF(H184=0,"",'Ark1'!AH3410)</f>
        <v/>
      </c>
      <c r="K184" s="214"/>
      <c r="L184" s="29" t="str">
        <f>+IF(H184=0,"",'Ark1'!U3410)</f>
        <v/>
      </c>
      <c r="M184" s="552"/>
      <c r="N184" s="239">
        <f>+'Ark1'!AI3410</f>
        <v>0</v>
      </c>
      <c r="O184" s="96"/>
      <c r="P184" s="263" t="str">
        <f>+IF(N184=0,"",'Ark1'!AJ3410)</f>
        <v/>
      </c>
      <c r="Q184" s="96"/>
      <c r="R184" s="263" t="str">
        <f>+IF(N184=0,"",'Ark1'!AK3410)</f>
        <v/>
      </c>
      <c r="S184" s="214"/>
      <c r="T184" s="27" t="str">
        <f>+IF(H184=0,"",'Ark1'!S3410)</f>
        <v/>
      </c>
      <c r="U184" s="214"/>
      <c r="V184" s="27" t="str">
        <f>+IF(H184=0,"",'Ark1'!T3410)</f>
        <v/>
      </c>
      <c r="W184" s="34" t="str">
        <f>+IF(H184=0,"",'Ark1'!W3410)</f>
        <v/>
      </c>
      <c r="X184" s="34" t="str">
        <f>+IF(H184=0,"",'Ark1'!X3410)</f>
        <v/>
      </c>
      <c r="Y184" s="34" t="str">
        <f>+IF(H184=0,"",'Ark1'!Y3410)</f>
        <v/>
      </c>
      <c r="Z184" s="34" t="str">
        <f>+IF(H184=0,"",'Ark1'!Z3410)</f>
        <v/>
      </c>
      <c r="AA184" s="34" t="str">
        <f>+IF(H184=0,"",'Ark1'!Z3410)</f>
        <v/>
      </c>
      <c r="AB184" s="27" t="str">
        <f>+IF(H184=0,"",'Ark1'!AC3410)</f>
        <v/>
      </c>
      <c r="AC184" s="34" t="str">
        <f>+IF(H184=0,"",'Ark1'!AE3410)</f>
        <v/>
      </c>
      <c r="AD184" s="34" t="str">
        <f t="shared" si="48"/>
        <v/>
      </c>
      <c r="AE184" s="29" t="str">
        <f t="shared" si="49"/>
        <v/>
      </c>
      <c r="AF184" s="552"/>
      <c r="AG184" s="216"/>
      <c r="AI184" s="29"/>
      <c r="AJ184" s="27"/>
      <c r="AK184" s="217"/>
      <c r="AL184" s="549"/>
      <c r="AP184" s="549"/>
    </row>
    <row r="185" spans="1:72" ht="15" customHeight="1">
      <c r="A185" s="548"/>
      <c r="B185" s="236">
        <f>+'Ark1'!C3411</f>
        <v>2024</v>
      </c>
      <c r="C185" s="553">
        <f>+'Ark1'!J3411</f>
        <v>171</v>
      </c>
      <c r="D185" s="553" t="str">
        <f>VLOOKUP(C185,RNR!$A$1:$B$26,2)</f>
        <v>Prima</v>
      </c>
      <c r="E185" s="553">
        <f>+'Ark1'!D3411</f>
        <v>7</v>
      </c>
      <c r="F185" s="553" t="str">
        <f t="shared" si="46"/>
        <v>Jul</v>
      </c>
      <c r="G185" s="553">
        <f>+'Ark1'!Q3411</f>
        <v>0</v>
      </c>
      <c r="H185" s="551">
        <f>+'Ark1'!R3411</f>
        <v>0</v>
      </c>
      <c r="I185" s="29" t="str">
        <f>+IF(H185=0,"",'Ark1'!AG3411)</f>
        <v/>
      </c>
      <c r="J185" s="29" t="str">
        <f>+IF(H185=0,"",'Ark1'!AH3411)</f>
        <v/>
      </c>
      <c r="K185" s="214"/>
      <c r="L185" s="29" t="str">
        <f>+IF(H185=0,"",'Ark1'!U3411)</f>
        <v/>
      </c>
      <c r="M185" s="552"/>
      <c r="N185" s="239">
        <f>+'Ark1'!AI3411</f>
        <v>0</v>
      </c>
      <c r="O185" s="96"/>
      <c r="P185" s="263" t="str">
        <f>+IF(N185=0,"",'Ark1'!AJ3411)</f>
        <v/>
      </c>
      <c r="Q185" s="96"/>
      <c r="R185" s="263" t="str">
        <f>+IF(N185=0,"",'Ark1'!AK3411)</f>
        <v/>
      </c>
      <c r="S185" s="214"/>
      <c r="T185" s="27" t="str">
        <f>+IF(H185=0,"",'Ark1'!S3411)</f>
        <v/>
      </c>
      <c r="U185" s="214"/>
      <c r="V185" s="27" t="str">
        <f>+IF(H185=0,"",'Ark1'!T3411)</f>
        <v/>
      </c>
      <c r="W185" s="34" t="str">
        <f>+IF(H185=0,"",'Ark1'!W3411)</f>
        <v/>
      </c>
      <c r="X185" s="34" t="str">
        <f>+IF(H185=0,"",'Ark1'!X3411)</f>
        <v/>
      </c>
      <c r="Y185" s="34" t="str">
        <f>+IF(H185=0,"",'Ark1'!Y3411)</f>
        <v/>
      </c>
      <c r="Z185" s="34" t="str">
        <f>+IF(H185=0,"",'Ark1'!Z3411)</f>
        <v/>
      </c>
      <c r="AA185" s="34" t="str">
        <f>+IF(H185=0,"",'Ark1'!Z3411)</f>
        <v/>
      </c>
      <c r="AB185" s="27" t="str">
        <f>+IF(H185=0,"",'Ark1'!AC3411)</f>
        <v/>
      </c>
      <c r="AC185" s="34" t="str">
        <f>+IF(H185=0,"",'Ark1'!AE3411)</f>
        <v/>
      </c>
      <c r="AD185" s="34" t="str">
        <f t="shared" si="48"/>
        <v/>
      </c>
      <c r="AE185" s="29" t="str">
        <f t="shared" si="49"/>
        <v/>
      </c>
      <c r="AF185" s="552"/>
      <c r="AG185" s="216"/>
      <c r="AI185" s="29"/>
      <c r="AJ185" s="27"/>
      <c r="AK185" s="217"/>
      <c r="AL185" s="549"/>
      <c r="AP185" s="549"/>
    </row>
    <row r="186" spans="1:72" ht="15" customHeight="1">
      <c r="A186" s="548"/>
      <c r="B186" s="236">
        <f>+'Ark1'!C3412</f>
        <v>2024</v>
      </c>
      <c r="C186" s="553">
        <f>+'Ark1'!J3412</f>
        <v>171</v>
      </c>
      <c r="D186" s="553" t="str">
        <f>VLOOKUP(C186,RNR!$A$1:$B$26,2)</f>
        <v>Prima</v>
      </c>
      <c r="E186" s="553">
        <f>+'Ark1'!D3412</f>
        <v>8</v>
      </c>
      <c r="F186" s="553" t="str">
        <f t="shared" si="46"/>
        <v>Aug</v>
      </c>
      <c r="G186" s="553">
        <f>+'Ark1'!Q3412</f>
        <v>0</v>
      </c>
      <c r="H186" s="551">
        <f>+'Ark1'!R3412</f>
        <v>0</v>
      </c>
      <c r="I186" s="29" t="str">
        <f>+IF(H186=0,"",'Ark1'!AG3412)</f>
        <v/>
      </c>
      <c r="J186" s="29" t="str">
        <f>+IF(H186=0,"",'Ark1'!AH3412)</f>
        <v/>
      </c>
      <c r="K186" s="214"/>
      <c r="L186" s="29" t="str">
        <f>+IF(H186=0,"",'Ark1'!U3412)</f>
        <v/>
      </c>
      <c r="M186" s="552"/>
      <c r="N186" s="239">
        <f>+'Ark1'!AI3412</f>
        <v>0</v>
      </c>
      <c r="O186" s="96"/>
      <c r="P186" s="263" t="str">
        <f>+IF(N186=0,"",'Ark1'!AJ3412)</f>
        <v/>
      </c>
      <c r="Q186" s="96"/>
      <c r="R186" s="263" t="str">
        <f>+IF(N186=0,"",'Ark1'!AK3412)</f>
        <v/>
      </c>
      <c r="S186" s="214"/>
      <c r="T186" s="27" t="str">
        <f>+IF(H186=0,"",'Ark1'!S3412)</f>
        <v/>
      </c>
      <c r="U186" s="214"/>
      <c r="V186" s="27" t="str">
        <f>+IF(H186=0,"",'Ark1'!T3412)</f>
        <v/>
      </c>
      <c r="W186" s="34" t="str">
        <f>+IF(H186=0,"",'Ark1'!W3412)</f>
        <v/>
      </c>
      <c r="X186" s="34" t="str">
        <f>+IF(H186=0,"",'Ark1'!X3412)</f>
        <v/>
      </c>
      <c r="Y186" s="34" t="str">
        <f>+IF(H186=0,"",'Ark1'!Y3412)</f>
        <v/>
      </c>
      <c r="Z186" s="34" t="str">
        <f>+IF(H186=0,"",'Ark1'!Z3412)</f>
        <v/>
      </c>
      <c r="AA186" s="34" t="str">
        <f>+IF(H186=0,"",'Ark1'!Z3412)</f>
        <v/>
      </c>
      <c r="AB186" s="27" t="str">
        <f>+IF(H186=0,"",'Ark1'!AC3412)</f>
        <v/>
      </c>
      <c r="AC186" s="34" t="str">
        <f>+IF(H186=0,"",'Ark1'!AE3412)</f>
        <v/>
      </c>
      <c r="AD186" s="34" t="str">
        <f t="shared" si="48"/>
        <v/>
      </c>
      <c r="AE186" s="29" t="str">
        <f t="shared" si="49"/>
        <v/>
      </c>
      <c r="AF186" s="552"/>
      <c r="AG186" s="216"/>
      <c r="AI186" s="29"/>
      <c r="AJ186" s="27"/>
      <c r="AK186" s="217"/>
      <c r="AL186" s="549"/>
      <c r="AP186" s="549"/>
    </row>
    <row r="187" spans="1:72" ht="15" customHeight="1">
      <c r="A187" s="548"/>
      <c r="B187" s="236">
        <f>+'Ark1'!C3413</f>
        <v>2024</v>
      </c>
      <c r="C187" s="553">
        <f>+'Ark1'!J3413</f>
        <v>171</v>
      </c>
      <c r="D187" s="553" t="str">
        <f>VLOOKUP(C187,RNR!$A$1:$B$26,2)</f>
        <v>Prima</v>
      </c>
      <c r="E187" s="553">
        <f>+'Ark1'!D3413</f>
        <v>9</v>
      </c>
      <c r="F187" s="553" t="str">
        <f t="shared" si="46"/>
        <v>Sep</v>
      </c>
      <c r="G187" s="553">
        <f>+'Ark1'!Q3413</f>
        <v>0</v>
      </c>
      <c r="H187" s="551">
        <f>+'Ark1'!R3413</f>
        <v>0</v>
      </c>
      <c r="I187" s="29" t="str">
        <f>+IF(H187=0,"",'Ark1'!AG3413)</f>
        <v/>
      </c>
      <c r="J187" s="29" t="str">
        <f>+IF(H187=0,"",'Ark1'!AH3413)</f>
        <v/>
      </c>
      <c r="K187" s="214"/>
      <c r="L187" s="29" t="str">
        <f>+IF(H187=0,"",'Ark1'!U3413)</f>
        <v/>
      </c>
      <c r="M187" s="552"/>
      <c r="N187" s="239">
        <f>+'Ark1'!AI3413</f>
        <v>0</v>
      </c>
      <c r="O187" s="96"/>
      <c r="P187" s="263" t="str">
        <f>+IF(N187=0,"",'Ark1'!AJ3413)</f>
        <v/>
      </c>
      <c r="Q187" s="96"/>
      <c r="R187" s="263" t="str">
        <f>+IF(N187=0,"",'Ark1'!AK3413)</f>
        <v/>
      </c>
      <c r="S187" s="214"/>
      <c r="T187" s="27" t="str">
        <f>+IF(H187=0,"",'Ark1'!S3413)</f>
        <v/>
      </c>
      <c r="U187" s="214"/>
      <c r="V187" s="27" t="str">
        <f>+IF(H187=0,"",'Ark1'!T3413)</f>
        <v/>
      </c>
      <c r="W187" s="34" t="str">
        <f>+IF(H187=0,"",'Ark1'!W3413)</f>
        <v/>
      </c>
      <c r="X187" s="34" t="str">
        <f>+IF(H187=0,"",'Ark1'!X3413)</f>
        <v/>
      </c>
      <c r="Y187" s="34" t="str">
        <f>+IF(H187=0,"",'Ark1'!Y3413)</f>
        <v/>
      </c>
      <c r="Z187" s="34" t="str">
        <f>+IF(H187=0,"",'Ark1'!Z3413)</f>
        <v/>
      </c>
      <c r="AA187" s="34" t="str">
        <f>+IF(H187=0,"",'Ark1'!Z3413)</f>
        <v/>
      </c>
      <c r="AB187" s="27" t="str">
        <f>+IF(H187=0,"",'Ark1'!AC3413)</f>
        <v/>
      </c>
      <c r="AC187" s="34" t="str">
        <f>+IF(H187=0,"",'Ark1'!AE3413)</f>
        <v/>
      </c>
      <c r="AD187" s="34" t="str">
        <f t="shared" si="48"/>
        <v/>
      </c>
      <c r="AE187" s="29" t="str">
        <f t="shared" si="49"/>
        <v/>
      </c>
      <c r="AF187" s="552"/>
      <c r="AG187" s="216"/>
      <c r="AI187" s="29"/>
      <c r="AJ187" s="27"/>
      <c r="AK187" s="217"/>
      <c r="AL187" s="549"/>
      <c r="AP187" s="549"/>
    </row>
    <row r="188" spans="1:72" ht="15" customHeight="1">
      <c r="A188" s="548"/>
      <c r="B188" s="236">
        <f>+'Ark1'!C3414</f>
        <v>2024</v>
      </c>
      <c r="C188" s="553">
        <f>+'Ark1'!J3414</f>
        <v>171</v>
      </c>
      <c r="D188" s="553" t="str">
        <f>VLOOKUP(C188,RNR!$A$1:$B$26,2)</f>
        <v>Prima</v>
      </c>
      <c r="E188" s="553">
        <f>+'Ark1'!D3414</f>
        <v>10</v>
      </c>
      <c r="F188" s="553" t="str">
        <f t="shared" si="46"/>
        <v>Okt</v>
      </c>
      <c r="G188" s="553">
        <f>+'Ark1'!Q3414</f>
        <v>0</v>
      </c>
      <c r="H188" s="551">
        <f>+'Ark1'!R3414</f>
        <v>0</v>
      </c>
      <c r="I188" s="29" t="str">
        <f>+IF(H188=0,"",'Ark1'!AG3414)</f>
        <v/>
      </c>
      <c r="J188" s="29" t="str">
        <f>+IF(H188=0,"",'Ark1'!AH3414)</f>
        <v/>
      </c>
      <c r="K188" s="214"/>
      <c r="L188" s="29" t="str">
        <f>+IF(H188=0,"",'Ark1'!U3414)</f>
        <v/>
      </c>
      <c r="M188" s="552"/>
      <c r="N188" s="239">
        <f>+'Ark1'!AI3414</f>
        <v>0</v>
      </c>
      <c r="O188" s="96"/>
      <c r="P188" s="263" t="str">
        <f>+IF(N188=0,"",'Ark1'!AJ3414)</f>
        <v/>
      </c>
      <c r="Q188" s="96"/>
      <c r="R188" s="263" t="str">
        <f>+IF(N188=0,"",'Ark1'!AK3414)</f>
        <v/>
      </c>
      <c r="S188" s="214"/>
      <c r="T188" s="27" t="str">
        <f>+IF(H188=0,"",'Ark1'!S3414)</f>
        <v/>
      </c>
      <c r="U188" s="214"/>
      <c r="V188" s="27" t="str">
        <f>+IF(H188=0,"",'Ark1'!T3414)</f>
        <v/>
      </c>
      <c r="W188" s="34" t="str">
        <f>+IF(H188=0,"",'Ark1'!W3414)</f>
        <v/>
      </c>
      <c r="X188" s="34" t="str">
        <f>+IF(H188=0,"",'Ark1'!X3414)</f>
        <v/>
      </c>
      <c r="Y188" s="34" t="str">
        <f>+IF(H188=0,"",'Ark1'!Y3414)</f>
        <v/>
      </c>
      <c r="Z188" s="34" t="str">
        <f>+IF(H188=0,"",'Ark1'!Z3414)</f>
        <v/>
      </c>
      <c r="AA188" s="34" t="str">
        <f>+IF(H188=0,"",'Ark1'!Z3414)</f>
        <v/>
      </c>
      <c r="AB188" s="27" t="str">
        <f>+IF(H188=0,"",'Ark1'!AC3414)</f>
        <v/>
      </c>
      <c r="AC188" s="34" t="str">
        <f>+IF(H188=0,"",'Ark1'!AE3414)</f>
        <v/>
      </c>
      <c r="AD188" s="34" t="str">
        <f t="shared" si="48"/>
        <v/>
      </c>
      <c r="AE188" s="29" t="str">
        <f t="shared" si="49"/>
        <v/>
      </c>
      <c r="AF188" s="552"/>
      <c r="AG188" s="216"/>
      <c r="AI188" s="29"/>
      <c r="AJ188" s="27"/>
      <c r="AK188" s="217"/>
      <c r="AL188" s="549"/>
      <c r="AP188" s="549"/>
    </row>
    <row r="189" spans="1:72" ht="15" customHeight="1">
      <c r="A189" s="548"/>
      <c r="B189" s="236">
        <f>+'Ark1'!C3415</f>
        <v>2024</v>
      </c>
      <c r="C189" s="553">
        <f>+'Ark1'!J3415</f>
        <v>171</v>
      </c>
      <c r="D189" s="553" t="str">
        <f>VLOOKUP(C189,RNR!$A$1:$B$26,2)</f>
        <v>Prima</v>
      </c>
      <c r="E189" s="553">
        <f>+'Ark1'!D3415</f>
        <v>11</v>
      </c>
      <c r="F189" s="553" t="str">
        <f t="shared" si="46"/>
        <v>Nov</v>
      </c>
      <c r="G189" s="553">
        <f>+'Ark1'!Q3415</f>
        <v>0</v>
      </c>
      <c r="H189" s="551">
        <f>+'Ark1'!R3415</f>
        <v>0</v>
      </c>
      <c r="I189" s="29" t="str">
        <f>+IF(H189=0,"",'Ark1'!AG3415)</f>
        <v/>
      </c>
      <c r="J189" s="29" t="str">
        <f>+IF(H189=0,"",'Ark1'!AH3415)</f>
        <v/>
      </c>
      <c r="K189" s="214"/>
      <c r="L189" s="29" t="str">
        <f>+IF(H189=0,"",'Ark1'!U3415)</f>
        <v/>
      </c>
      <c r="M189" s="552"/>
      <c r="N189" s="239">
        <f>+'Ark1'!AI3415</f>
        <v>0</v>
      </c>
      <c r="O189" s="96"/>
      <c r="P189" s="263" t="str">
        <f>+IF(N189=0,"",'Ark1'!AJ3415)</f>
        <v/>
      </c>
      <c r="Q189" s="96"/>
      <c r="R189" s="263" t="str">
        <f>+IF(N189=0,"",'Ark1'!AK3415)</f>
        <v/>
      </c>
      <c r="S189" s="214"/>
      <c r="T189" s="27" t="str">
        <f>+IF(H189=0,"",'Ark1'!S3415)</f>
        <v/>
      </c>
      <c r="U189" s="214"/>
      <c r="V189" s="27" t="str">
        <f>+IF(H189=0,"",'Ark1'!T3415)</f>
        <v/>
      </c>
      <c r="W189" s="34" t="str">
        <f>+IF(H189=0,"",'Ark1'!W3415)</f>
        <v/>
      </c>
      <c r="X189" s="34" t="str">
        <f>+IF(H189=0,"",'Ark1'!X3415)</f>
        <v/>
      </c>
      <c r="Y189" s="34" t="str">
        <f>+IF(H189=0,"",'Ark1'!Y3415)</f>
        <v/>
      </c>
      <c r="Z189" s="34" t="str">
        <f>+IF(H189=0,"",'Ark1'!Z3415)</f>
        <v/>
      </c>
      <c r="AA189" s="34" t="str">
        <f>+IF(H189=0,"",'Ark1'!Z3415)</f>
        <v/>
      </c>
      <c r="AB189" s="27" t="str">
        <f>+IF(H189=0,"",'Ark1'!AC3415)</f>
        <v/>
      </c>
      <c r="AC189" s="34" t="str">
        <f>+IF(H189=0,"",'Ark1'!AE3415)</f>
        <v/>
      </c>
      <c r="AD189" s="34" t="str">
        <f t="shared" si="48"/>
        <v/>
      </c>
      <c r="AE189" s="29" t="str">
        <f t="shared" si="49"/>
        <v/>
      </c>
      <c r="AF189" s="552"/>
      <c r="AG189" s="216"/>
      <c r="AI189" s="29"/>
      <c r="AJ189" s="27"/>
      <c r="AK189" s="217"/>
      <c r="AL189" s="549"/>
      <c r="AP189" s="549"/>
    </row>
    <row r="190" spans="1:72" ht="15" customHeight="1">
      <c r="A190" s="548"/>
      <c r="B190" s="236">
        <f>+'Ark1'!C3416</f>
        <v>2024</v>
      </c>
      <c r="C190" s="553">
        <f>+'Ark1'!J3416</f>
        <v>171</v>
      </c>
      <c r="D190" s="553" t="str">
        <f>VLOOKUP(C190,RNR!$A$1:$B$26,2)</f>
        <v>Prima</v>
      </c>
      <c r="E190" s="553">
        <f>+'Ark1'!D3416</f>
        <v>12</v>
      </c>
      <c r="F190" s="553" t="str">
        <f t="shared" si="46"/>
        <v>Des</v>
      </c>
      <c r="G190" s="553">
        <f>+'Ark1'!Q3416</f>
        <v>0</v>
      </c>
      <c r="H190" s="551">
        <f>+'Ark1'!R3416</f>
        <v>0</v>
      </c>
      <c r="I190" s="29" t="str">
        <f>+IF(H190=0,"",'Ark1'!AG3416)</f>
        <v/>
      </c>
      <c r="J190" s="29" t="str">
        <f>+IF(H190=0,"",'Ark1'!AH3416)</f>
        <v/>
      </c>
      <c r="K190" s="214"/>
      <c r="L190" s="29" t="str">
        <f>+IF(H190=0,"",'Ark1'!U3416)</f>
        <v/>
      </c>
      <c r="M190" s="552"/>
      <c r="N190" s="239">
        <f>+'Ark1'!AI3416</f>
        <v>0</v>
      </c>
      <c r="O190" s="96"/>
      <c r="P190" s="263" t="str">
        <f>+IF(N190=0,"",'Ark1'!AJ3416)</f>
        <v/>
      </c>
      <c r="Q190" s="96"/>
      <c r="R190" s="263" t="str">
        <f>+IF(N190=0,"",'Ark1'!AK3416)</f>
        <v/>
      </c>
      <c r="S190" s="214"/>
      <c r="T190" s="27" t="str">
        <f>+IF(H190=0,"",'Ark1'!S3416)</f>
        <v/>
      </c>
      <c r="U190" s="214"/>
      <c r="V190" s="27" t="str">
        <f>+IF(H190=0,"",'Ark1'!T3416)</f>
        <v/>
      </c>
      <c r="W190" s="34" t="str">
        <f>+IF(H190=0,"",'Ark1'!W3416)</f>
        <v/>
      </c>
      <c r="X190" s="34" t="str">
        <f>+IF(H190=0,"",'Ark1'!X3416)</f>
        <v/>
      </c>
      <c r="Y190" s="34" t="str">
        <f>+IF(H190=0,"",'Ark1'!Y3416)</f>
        <v/>
      </c>
      <c r="Z190" s="34" t="str">
        <f>+IF(H190=0,"",'Ark1'!Z3416)</f>
        <v/>
      </c>
      <c r="AA190" s="34" t="str">
        <f>+IF(H190=0,"",'Ark1'!Z3416)</f>
        <v/>
      </c>
      <c r="AB190" s="27" t="str">
        <f>+IF(H190=0,"",'Ark1'!AC3416)</f>
        <v/>
      </c>
      <c r="AC190" s="34" t="str">
        <f>+IF(H190=0,"",'Ark1'!AE3416)</f>
        <v/>
      </c>
      <c r="AD190" s="34" t="str">
        <f t="shared" si="48"/>
        <v/>
      </c>
      <c r="AE190" s="29" t="str">
        <f t="shared" si="49"/>
        <v/>
      </c>
      <c r="AF190" s="552"/>
      <c r="AG190" s="216"/>
      <c r="AI190" s="29"/>
      <c r="AJ190" s="27"/>
      <c r="AK190" s="217"/>
      <c r="AL190" s="549"/>
      <c r="AP190" s="549"/>
    </row>
    <row r="191" spans="1:72" ht="15" customHeight="1">
      <c r="A191" s="548"/>
      <c r="B191" s="552"/>
      <c r="C191" s="548"/>
      <c r="D191" s="548"/>
      <c r="E191" s="548"/>
      <c r="F191" s="548"/>
      <c r="G191" s="548"/>
      <c r="H191" s="324"/>
      <c r="I191" s="214"/>
      <c r="J191" s="214"/>
      <c r="K191" s="214"/>
      <c r="L191" s="548"/>
      <c r="M191" s="548"/>
      <c r="N191" s="214"/>
      <c r="O191" s="96"/>
      <c r="P191" s="214"/>
      <c r="Q191" s="96"/>
      <c r="R191" s="214"/>
      <c r="S191" s="214"/>
      <c r="T191" s="214"/>
      <c r="U191" s="214"/>
      <c r="V191" s="548"/>
      <c r="W191" s="215"/>
      <c r="X191" s="215"/>
      <c r="Y191" s="215"/>
      <c r="Z191" s="215"/>
      <c r="AA191" s="215"/>
      <c r="AB191" s="548"/>
      <c r="AC191" s="215"/>
      <c r="AD191" s="215"/>
      <c r="AE191" s="214"/>
      <c r="AF191" s="552"/>
      <c r="AG191" s="216"/>
      <c r="AI191" s="29"/>
      <c r="AJ191" s="27"/>
      <c r="AK191" s="217"/>
      <c r="AL191" s="549"/>
      <c r="AP191" s="549"/>
      <c r="BH191" s="228"/>
    </row>
    <row r="192" spans="1:72" ht="15" customHeight="1">
      <c r="A192" s="548"/>
      <c r="B192" s="552"/>
      <c r="C192" s="230" t="str">
        <f>+D194</f>
        <v>Ole Ringdal</v>
      </c>
      <c r="D192" s="548"/>
      <c r="E192" s="270"/>
      <c r="F192" s="230"/>
      <c r="G192" s="548"/>
      <c r="H192" s="327">
        <f>SUM(H194:H205)</f>
        <v>2036</v>
      </c>
      <c r="I192" s="214"/>
      <c r="J192" s="214"/>
      <c r="K192" s="214"/>
      <c r="L192" s="263">
        <f>+Slakteri!M22</f>
        <v>11.366257367387041</v>
      </c>
      <c r="M192" s="548"/>
      <c r="N192" s="327">
        <f>SUM(N194:N205)</f>
        <v>905</v>
      </c>
      <c r="O192" s="96"/>
      <c r="P192" s="214"/>
      <c r="Q192" s="96"/>
      <c r="R192" s="214"/>
      <c r="S192" s="214"/>
      <c r="T192" s="214"/>
      <c r="U192" s="214"/>
      <c r="V192" s="548"/>
      <c r="W192" s="215"/>
      <c r="X192" s="215"/>
      <c r="Y192" s="215"/>
      <c r="Z192" s="215"/>
      <c r="AA192" s="215"/>
      <c r="AB192" s="548"/>
      <c r="AC192" s="215"/>
      <c r="AD192" s="217" t="e">
        <f>+Klasse!#REF!/Klasse!#REF!</f>
        <v>#REF!</v>
      </c>
      <c r="AE192" s="214"/>
      <c r="AF192" s="552"/>
      <c r="AG192" s="216"/>
      <c r="AI192" s="29"/>
      <c r="AJ192" s="27"/>
      <c r="AK192" s="217"/>
      <c r="AL192" s="549"/>
      <c r="AP192" s="549"/>
      <c r="BH192" s="228"/>
    </row>
    <row r="193" spans="1:72" ht="15" customHeight="1">
      <c r="A193" s="548"/>
      <c r="B193" s="552"/>
      <c r="C193" s="548"/>
      <c r="D193" s="548"/>
      <c r="E193" s="548"/>
      <c r="F193" s="548"/>
      <c r="G193" s="548"/>
      <c r="H193" s="324"/>
      <c r="I193" s="214"/>
      <c r="J193" s="214"/>
      <c r="K193" s="214"/>
      <c r="L193" s="548"/>
      <c r="M193" s="548"/>
      <c r="N193" s="214"/>
      <c r="O193" s="96"/>
      <c r="P193" s="214"/>
      <c r="Q193" s="96"/>
      <c r="R193" s="214"/>
      <c r="S193" s="214"/>
      <c r="T193" s="214"/>
      <c r="U193" s="214"/>
      <c r="V193" s="548"/>
      <c r="W193" s="215"/>
      <c r="X193" s="215"/>
      <c r="Y193" s="215"/>
      <c r="Z193" s="215"/>
      <c r="AA193" s="215"/>
      <c r="AB193" s="548"/>
      <c r="AC193" s="215"/>
      <c r="AD193" s="215"/>
      <c r="AE193" s="215"/>
      <c r="AF193" s="552"/>
      <c r="AG193" s="216"/>
      <c r="AI193" s="29"/>
      <c r="AJ193" s="27"/>
      <c r="AK193" s="217"/>
      <c r="AL193" s="549"/>
      <c r="AP193" s="549"/>
      <c r="BH193" s="228">
        <f>1+BH190</f>
        <v>1</v>
      </c>
      <c r="BI193" s="549">
        <v>20.659867330016564</v>
      </c>
      <c r="BJ193" s="549">
        <f t="shared" ref="BJ193:BT193" si="50">+BI193</f>
        <v>20.659867330016564</v>
      </c>
      <c r="BK193" s="549">
        <f t="shared" si="50"/>
        <v>20.659867330016564</v>
      </c>
      <c r="BL193" s="549">
        <f t="shared" si="50"/>
        <v>20.659867330016564</v>
      </c>
      <c r="BM193" s="549">
        <f t="shared" si="50"/>
        <v>20.659867330016564</v>
      </c>
      <c r="BN193" s="549">
        <f t="shared" si="50"/>
        <v>20.659867330016564</v>
      </c>
      <c r="BO193" s="549">
        <f t="shared" si="50"/>
        <v>20.659867330016564</v>
      </c>
      <c r="BP193" s="549">
        <f t="shared" si="50"/>
        <v>20.659867330016564</v>
      </c>
      <c r="BQ193" s="549">
        <f t="shared" si="50"/>
        <v>20.659867330016564</v>
      </c>
      <c r="BR193" s="549">
        <f t="shared" si="50"/>
        <v>20.659867330016564</v>
      </c>
      <c r="BS193" s="549">
        <f t="shared" si="50"/>
        <v>20.659867330016564</v>
      </c>
      <c r="BT193" s="549">
        <f t="shared" si="50"/>
        <v>20.659867330016564</v>
      </c>
    </row>
    <row r="194" spans="1:72" ht="15" customHeight="1">
      <c r="A194" s="548"/>
      <c r="B194" s="236">
        <f>+'Ark1'!C3417</f>
        <v>2024</v>
      </c>
      <c r="C194" s="232">
        <f>+'Ark1'!J3417</f>
        <v>175</v>
      </c>
      <c r="D194" s="232" t="str">
        <f>VLOOKUP(C194,RNR!$A$1:$B$26,2)</f>
        <v>Ole Ringdal</v>
      </c>
      <c r="E194" s="232">
        <f>+'Ark1'!D3417</f>
        <v>1</v>
      </c>
      <c r="F194" s="232" t="str">
        <f t="shared" ref="F194:F205" si="51">+F179</f>
        <v>Jan</v>
      </c>
      <c r="G194" s="232">
        <f>+'Ark1'!Q3417</f>
        <v>8</v>
      </c>
      <c r="H194" s="330">
        <f>+'Ark1'!R3417</f>
        <v>168</v>
      </c>
      <c r="I194" s="233">
        <f>+IF(H194=0,"",'Ark1'!AG3417)</f>
        <v>16.747648238650815</v>
      </c>
      <c r="J194" s="233">
        <f>+IF(H194=0,"",'Ark1'!AH3417)</f>
        <v>0</v>
      </c>
      <c r="K194" s="214"/>
      <c r="L194" s="233">
        <f>+IF(H194=0,"",'Ark1'!U3417)</f>
        <v>14.115476190476191</v>
      </c>
      <c r="M194" s="548"/>
      <c r="N194" s="239">
        <f>+'Ark1'!AI3417</f>
        <v>0</v>
      </c>
      <c r="O194" s="96"/>
      <c r="P194" s="263" t="str">
        <f>+IF(N194=0,"",'Ark1'!AJ3417)</f>
        <v/>
      </c>
      <c r="Q194" s="96"/>
      <c r="R194" s="263" t="str">
        <f>+IF(N194=0,"",'Ark1'!AK3417)</f>
        <v/>
      </c>
      <c r="S194" s="214"/>
      <c r="T194" s="27">
        <f>+IF(H194=0,"",'Ark1'!S3417)</f>
        <v>5.1190476190476195</v>
      </c>
      <c r="U194" s="214"/>
      <c r="V194" s="234">
        <f>+IF(H194=0,"",'Ark1'!T3417)</f>
        <v>5.1428571428571441</v>
      </c>
      <c r="W194" s="235">
        <f>+IF(H194=0,"",'Ark1'!W3417)</f>
        <v>0.59523809523809557</v>
      </c>
      <c r="X194" s="235">
        <f>+IF(H194=0,"",'Ark1'!X3417)</f>
        <v>38.690476190476176</v>
      </c>
      <c r="Y194" s="235">
        <f>+IF(H194=0,"",'Ark1'!Y3417)</f>
        <v>14.285714285714288</v>
      </c>
      <c r="Z194" s="235">
        <f>+IF(H194=0,"",'Ark1'!Z3417)</f>
        <v>7.8724881715590973</v>
      </c>
      <c r="AA194" s="235">
        <f>+IF(H194=0,"",'Ark1'!Z3417)</f>
        <v>7.8724881715590973</v>
      </c>
      <c r="AB194" s="234">
        <f>+IF(H194=0,"",'Ark1'!AC3417)</f>
        <v>48.606462594881243</v>
      </c>
      <c r="AC194" s="235">
        <f>+IF(H194=0,"",'Ark1'!AE3417)</f>
        <v>59.111051533292567</v>
      </c>
      <c r="AD194" s="235">
        <f>+IF(H194=0,"",+L194/C194)</f>
        <v>8.0659863945578225E-2</v>
      </c>
      <c r="AE194" s="233">
        <f t="shared" ref="AE194" si="52">+IF(H194=0,"",G194/H194)</f>
        <v>4.7619047619047616E-2</v>
      </c>
      <c r="AF194" s="552"/>
      <c r="AG194" s="216"/>
      <c r="AI194" s="29"/>
      <c r="AJ194" s="27"/>
      <c r="AK194" s="217"/>
      <c r="AL194" s="549"/>
      <c r="AP194" s="549"/>
    </row>
    <row r="195" spans="1:72" ht="15" customHeight="1">
      <c r="A195" s="548"/>
      <c r="B195" s="236">
        <f>+'Ark1'!C3418</f>
        <v>2024</v>
      </c>
      <c r="C195" s="232">
        <f>+'Ark1'!J3418</f>
        <v>175</v>
      </c>
      <c r="D195" s="232" t="str">
        <f>VLOOKUP(C195,RNR!$A$1:$B$26,2)</f>
        <v>Ole Ringdal</v>
      </c>
      <c r="E195" s="232">
        <f>+'Ark1'!D3418</f>
        <v>2</v>
      </c>
      <c r="F195" s="232" t="str">
        <f t="shared" si="51"/>
        <v>Feb</v>
      </c>
      <c r="G195" s="232">
        <f>+'Ark1'!Q3418</f>
        <v>5</v>
      </c>
      <c r="H195" s="330">
        <f>+'Ark1'!R3418</f>
        <v>75</v>
      </c>
      <c r="I195" s="233">
        <f>+IF(H195=0,"",'Ark1'!AG3418)</f>
        <v>7.5184036195627328</v>
      </c>
      <c r="J195" s="233">
        <f>+IF(H195=0,"",'Ark1'!AH3418)</f>
        <v>0</v>
      </c>
      <c r="K195" s="214"/>
      <c r="L195" s="233">
        <f>+IF(H195=0,"",'Ark1'!U3418)</f>
        <v>13.603999999999999</v>
      </c>
      <c r="M195" s="552"/>
      <c r="N195" s="239">
        <f>+'Ark1'!AI3418</f>
        <v>0</v>
      </c>
      <c r="O195" s="96"/>
      <c r="P195" s="263" t="str">
        <f>+IF(N195=0,"",'Ark1'!AJ3418)</f>
        <v/>
      </c>
      <c r="Q195" s="96"/>
      <c r="R195" s="263" t="str">
        <f>+IF(N195=0,"",'Ark1'!AK3418)</f>
        <v/>
      </c>
      <c r="S195" s="214"/>
      <c r="T195" s="27">
        <f>+IF(H195=0,"",'Ark1'!S3418)</f>
        <v>5.12</v>
      </c>
      <c r="U195" s="214"/>
      <c r="V195" s="234">
        <f>+IF(H195=0,"",'Ark1'!T3418)</f>
        <v>5.12</v>
      </c>
      <c r="W195" s="235">
        <f>+IF(H195=0,"",'Ark1'!W3418)</f>
        <v>2.6666666666666661</v>
      </c>
      <c r="X195" s="235">
        <f>+IF(H195=0,"",'Ark1'!X3418)</f>
        <v>40</v>
      </c>
      <c r="Y195" s="235">
        <f>+IF(H195=0,"",'Ark1'!Y3418)</f>
        <v>22.666666666666671</v>
      </c>
      <c r="Z195" s="235">
        <f>+IF(H195=0,"",'Ark1'!Z3418)</f>
        <v>9.3838789421006474</v>
      </c>
      <c r="AA195" s="235">
        <f>+IF(H195=0,"",'Ark1'!Z3418)</f>
        <v>9.3838789421006474</v>
      </c>
      <c r="AB195" s="234">
        <f>+IF(H195=0,"",'Ark1'!AC3418)</f>
        <v>41.602970899056075</v>
      </c>
      <c r="AC195" s="235">
        <f>+IF(H195=0,"",'Ark1'!AE3418)</f>
        <v>62.100777705659183</v>
      </c>
      <c r="AD195" s="235">
        <f t="shared" ref="AD195:AD205" si="53">+IF(H195=0,"",+L195/C195)</f>
        <v>7.7737142857142852E-2</v>
      </c>
      <c r="AE195" s="233">
        <f t="shared" ref="AE195:AE205" si="54">+IF(H195=0,"",G195/H195)</f>
        <v>6.6666666666666666E-2</v>
      </c>
      <c r="AF195" s="552"/>
      <c r="AG195" s="27"/>
      <c r="AI195" s="29"/>
      <c r="AJ195" s="27"/>
      <c r="AK195" s="549"/>
      <c r="AL195" s="549"/>
      <c r="AP195" s="549"/>
    </row>
    <row r="196" spans="1:72" ht="15" customHeight="1">
      <c r="A196" s="548"/>
      <c r="B196" s="236">
        <f>+'Ark1'!C3419</f>
        <v>2024</v>
      </c>
      <c r="C196" s="232">
        <f>+'Ark1'!J3419</f>
        <v>175</v>
      </c>
      <c r="D196" s="232" t="str">
        <f>VLOOKUP(C196,RNR!$A$1:$B$26,2)</f>
        <v>Ole Ringdal</v>
      </c>
      <c r="E196" s="232">
        <f>+'Ark1'!D3419</f>
        <v>3</v>
      </c>
      <c r="F196" s="232" t="str">
        <f t="shared" si="51"/>
        <v>Mar</v>
      </c>
      <c r="G196" s="232">
        <f>+'Ark1'!Q3419</f>
        <v>9</v>
      </c>
      <c r="H196" s="330">
        <f>+'Ark1'!R3419</f>
        <v>385</v>
      </c>
      <c r="I196" s="233">
        <f>+IF(H196=0,"",'Ark1'!AG3419)</f>
        <v>11.841871795257353</v>
      </c>
      <c r="J196" s="233">
        <f>+IF(H196=0,"",'Ark1'!AH3419)</f>
        <v>0</v>
      </c>
      <c r="K196" s="214"/>
      <c r="L196" s="233">
        <f>+IF(H196=0,"",'Ark1'!U3419)</f>
        <v>10.227532467532468</v>
      </c>
      <c r="M196" s="552"/>
      <c r="N196" s="239">
        <f>+'Ark1'!AI3419</f>
        <v>0</v>
      </c>
      <c r="O196" s="96"/>
      <c r="P196" s="263" t="str">
        <f>+IF(N196=0,"",'Ark1'!AJ3419)</f>
        <v/>
      </c>
      <c r="Q196" s="96"/>
      <c r="R196" s="263" t="str">
        <f>+IF(N196=0,"",'Ark1'!AK3419)</f>
        <v/>
      </c>
      <c r="S196" s="214"/>
      <c r="T196" s="27">
        <f>+IF(H196=0,"",'Ark1'!S3419)</f>
        <v>5.2</v>
      </c>
      <c r="U196" s="214"/>
      <c r="V196" s="234">
        <f>+IF(H196=0,"",'Ark1'!T3419)</f>
        <v>5.1558441558441563</v>
      </c>
      <c r="W196" s="235">
        <f>+IF(H196=0,"",'Ark1'!W3419)</f>
        <v>1.0389610389610389</v>
      </c>
      <c r="X196" s="235">
        <f>+IF(H196=0,"",'Ark1'!X3419)</f>
        <v>22.337662337662337</v>
      </c>
      <c r="Y196" s="235">
        <f>+IF(H196=0,"",'Ark1'!Y3419)</f>
        <v>9.8701298701298725</v>
      </c>
      <c r="Z196" s="235">
        <f>+IF(H196=0,"",'Ark1'!Z3419)</f>
        <v>7.9387473505395745</v>
      </c>
      <c r="AA196" s="235">
        <f>+IF(H196=0,"",'Ark1'!Z3419)</f>
        <v>7.9387473505395745</v>
      </c>
      <c r="AB196" s="234">
        <f>+IF(H196=0,"",'Ark1'!AC3419)</f>
        <v>41.342377740420872</v>
      </c>
      <c r="AC196" s="235">
        <f>+IF(H196=0,"",'Ark1'!AE3419)</f>
        <v>51.663762717929529</v>
      </c>
      <c r="AD196" s="235">
        <f t="shared" si="53"/>
        <v>5.8443042671614105E-2</v>
      </c>
      <c r="AE196" s="233">
        <f t="shared" si="54"/>
        <v>2.3376623376623377E-2</v>
      </c>
      <c r="AF196" s="552"/>
      <c r="AG196" s="27"/>
      <c r="AI196" s="29"/>
      <c r="AJ196" s="27"/>
      <c r="AK196" s="549"/>
      <c r="AL196" s="549"/>
      <c r="AP196" s="549"/>
    </row>
    <row r="197" spans="1:72" ht="15" customHeight="1">
      <c r="A197" s="548"/>
      <c r="B197" s="236">
        <f>+'Ark1'!C3420</f>
        <v>2024</v>
      </c>
      <c r="C197" s="232">
        <f>+'Ark1'!J3420</f>
        <v>175</v>
      </c>
      <c r="D197" s="232" t="str">
        <f>VLOOKUP(C197,RNR!$A$1:$B$26,2)</f>
        <v>Ole Ringdal</v>
      </c>
      <c r="E197" s="232">
        <f>+'Ark1'!D3420</f>
        <v>4</v>
      </c>
      <c r="F197" s="232" t="str">
        <f t="shared" si="51"/>
        <v>Apr</v>
      </c>
      <c r="G197" s="232">
        <f>+'Ark1'!Q3420</f>
        <v>7</v>
      </c>
      <c r="H197" s="330">
        <f>+'Ark1'!R3420</f>
        <v>272</v>
      </c>
      <c r="I197" s="233">
        <f>+IF(H197=0,"",'Ark1'!AG3420)</f>
        <v>5.6618480514805398</v>
      </c>
      <c r="J197" s="233">
        <f>+IF(H197=0,"",'Ark1'!AH3420)</f>
        <v>0</v>
      </c>
      <c r="K197" s="214"/>
      <c r="L197" s="233">
        <f>+IF(H197=0,"",'Ark1'!U3420)</f>
        <v>6.9966911764705841</v>
      </c>
      <c r="M197" s="552"/>
      <c r="N197" s="239">
        <f>+'Ark1'!AI3420</f>
        <v>0</v>
      </c>
      <c r="O197" s="96"/>
      <c r="P197" s="263" t="str">
        <f>+IF(N197=0,"",'Ark1'!AJ3420)</f>
        <v/>
      </c>
      <c r="Q197" s="96"/>
      <c r="R197" s="263" t="str">
        <f>+IF(N197=0,"",'Ark1'!AK3420)</f>
        <v/>
      </c>
      <c r="S197" s="214"/>
      <c r="T197" s="27">
        <f>+IF(H197=0,"",'Ark1'!S3420)</f>
        <v>4.959558823529413</v>
      </c>
      <c r="U197" s="214"/>
      <c r="V197" s="234">
        <f>+IF(H197=0,"",'Ark1'!T3420)</f>
        <v>5.1617647058823524</v>
      </c>
      <c r="W197" s="235">
        <f>+IF(H197=0,"",'Ark1'!W3420)</f>
        <v>0</v>
      </c>
      <c r="X197" s="235">
        <f>+IF(H197=0,"",'Ark1'!X3420)</f>
        <v>5.5147058823529411</v>
      </c>
      <c r="Y197" s="235">
        <f>+IF(H197=0,"",'Ark1'!Y3420)</f>
        <v>2.9411764705882355</v>
      </c>
      <c r="Z197" s="235">
        <f>+IF(H197=0,"",'Ark1'!Z3420)</f>
        <v>4.9601526238299263</v>
      </c>
      <c r="AA197" s="235">
        <f>+IF(H197=0,"",'Ark1'!Z3420)</f>
        <v>4.9601526238299263</v>
      </c>
      <c r="AB197" s="234">
        <f>+IF(H197=0,"",'Ark1'!AC3420)</f>
        <v>6.3387864700626153</v>
      </c>
      <c r="AC197" s="235">
        <f>+IF(H197=0,"",'Ark1'!AE3420)</f>
        <v>61.433335342402351</v>
      </c>
      <c r="AD197" s="235">
        <f t="shared" si="53"/>
        <v>3.9981092436974765E-2</v>
      </c>
      <c r="AE197" s="233">
        <f t="shared" si="54"/>
        <v>2.5735294117647058E-2</v>
      </c>
      <c r="AF197" s="552"/>
      <c r="AG197" s="27"/>
      <c r="AI197" s="29"/>
      <c r="AJ197" s="27"/>
      <c r="AK197" s="549"/>
      <c r="AL197" s="549"/>
      <c r="AP197" s="549"/>
    </row>
    <row r="198" spans="1:72" ht="15" customHeight="1">
      <c r="A198" s="548"/>
      <c r="B198" s="236">
        <f>+'Ark1'!C3421</f>
        <v>2024</v>
      </c>
      <c r="C198" s="232">
        <f>+'Ark1'!J3421</f>
        <v>175</v>
      </c>
      <c r="D198" s="232" t="str">
        <f>VLOOKUP(C198,RNR!$A$1:$B$26,2)</f>
        <v>Ole Ringdal</v>
      </c>
      <c r="E198" s="232">
        <f>+'Ark1'!D3421</f>
        <v>5</v>
      </c>
      <c r="F198" s="232" t="str">
        <f t="shared" si="51"/>
        <v>Mai</v>
      </c>
      <c r="G198" s="232">
        <f>+'Ark1'!Q3421</f>
        <v>4</v>
      </c>
      <c r="H198" s="330">
        <f>+'Ark1'!R3421</f>
        <v>129</v>
      </c>
      <c r="I198" s="233">
        <f>+IF(H198=0,"",'Ark1'!AG3421)</f>
        <v>5.3796618632849853</v>
      </c>
      <c r="J198" s="233">
        <f>+IF(H198=0,"",'Ark1'!AH3421)</f>
        <v>0</v>
      </c>
      <c r="K198" s="214"/>
      <c r="L198" s="233">
        <f>+IF(H198=0,"",'Ark1'!U3421)</f>
        <v>8.8527131782945769</v>
      </c>
      <c r="M198" s="552"/>
      <c r="N198" s="239">
        <f>+'Ark1'!AI3421</f>
        <v>0</v>
      </c>
      <c r="O198" s="96"/>
      <c r="P198" s="263" t="str">
        <f>+IF(N198=0,"",'Ark1'!AJ3421)</f>
        <v/>
      </c>
      <c r="Q198" s="96"/>
      <c r="R198" s="263" t="str">
        <f>+IF(N198=0,"",'Ark1'!AK3421)</f>
        <v/>
      </c>
      <c r="S198" s="214"/>
      <c r="T198" s="27">
        <f>+IF(H198=0,"",'Ark1'!S3421)</f>
        <v>4.6511627906976756</v>
      </c>
      <c r="U198" s="214"/>
      <c r="V198" s="234">
        <f>+IF(H198=0,"",'Ark1'!T3421)</f>
        <v>5.1782945736434112</v>
      </c>
      <c r="W198" s="235">
        <f>+IF(H198=0,"",'Ark1'!W3421)</f>
        <v>2.3255813953488378</v>
      </c>
      <c r="X198" s="235">
        <f>+IF(H198=0,"",'Ark1'!X3421)</f>
        <v>16.279069767441861</v>
      </c>
      <c r="Y198" s="235">
        <f>+IF(H198=0,"",'Ark1'!Y3421)</f>
        <v>6.9767441860465107</v>
      </c>
      <c r="Z198" s="235">
        <f>+IF(H198=0,"",'Ark1'!Z3421)</f>
        <v>6.3248626852684096</v>
      </c>
      <c r="AA198" s="235">
        <f>+IF(H198=0,"",'Ark1'!Z3421)</f>
        <v>6.3248626852684096</v>
      </c>
      <c r="AB198" s="234">
        <f>+IF(H198=0,"",'Ark1'!AC3421)</f>
        <v>27.333367113533711</v>
      </c>
      <c r="AC198" s="235">
        <f>+IF(H198=0,"",'Ark1'!AE3421)</f>
        <v>68.296138680666118</v>
      </c>
      <c r="AD198" s="235">
        <f t="shared" si="53"/>
        <v>5.0586932447397585E-2</v>
      </c>
      <c r="AE198" s="233">
        <f t="shared" si="54"/>
        <v>3.1007751937984496E-2</v>
      </c>
      <c r="AF198" s="552"/>
      <c r="AG198" s="217"/>
      <c r="AI198" s="29"/>
      <c r="AJ198" s="27"/>
      <c r="AK198" s="217"/>
      <c r="AL198" s="549"/>
      <c r="AP198" s="549"/>
    </row>
    <row r="199" spans="1:72" ht="15" customHeight="1">
      <c r="A199" s="548"/>
      <c r="B199" s="236">
        <f>+'Ark1'!C3422</f>
        <v>2024</v>
      </c>
      <c r="C199" s="232">
        <f>+'Ark1'!J3422</f>
        <v>175</v>
      </c>
      <c r="D199" s="232" t="str">
        <f>VLOOKUP(C199,RNR!$A$1:$B$26,2)</f>
        <v>Ole Ringdal</v>
      </c>
      <c r="E199" s="232">
        <f>+'Ark1'!D3422</f>
        <v>6</v>
      </c>
      <c r="F199" s="232" t="str">
        <f t="shared" si="51"/>
        <v>Jun</v>
      </c>
      <c r="G199" s="232">
        <f>+'Ark1'!Q3422</f>
        <v>6</v>
      </c>
      <c r="H199" s="330">
        <f>+'Ark1'!R3422</f>
        <v>252</v>
      </c>
      <c r="I199" s="233">
        <f>+IF(H199=0,"",'Ark1'!AG3422)</f>
        <v>10.947273938631238</v>
      </c>
      <c r="J199" s="233">
        <f>+IF(H199=0,"",'Ark1'!AH3422)</f>
        <v>0</v>
      </c>
      <c r="K199" s="214"/>
      <c r="L199" s="233">
        <f>+IF(H199=0,"",'Ark1'!U3422)</f>
        <v>9.3892857142857178</v>
      </c>
      <c r="M199" s="552"/>
      <c r="N199" s="239">
        <f>+'Ark1'!AI3422</f>
        <v>150</v>
      </c>
      <c r="O199" s="96"/>
      <c r="P199" s="263">
        <f>+IF(N199=0,"",'Ark1'!AJ3422)</f>
        <v>77.814666666666653</v>
      </c>
      <c r="Q199" s="96"/>
      <c r="R199" s="263">
        <f>+IF(N199=0,"",'Ark1'!AK3422)</f>
        <v>14.322255436803378</v>
      </c>
      <c r="S199" s="214"/>
      <c r="T199" s="27">
        <f>+IF(H199=0,"",'Ark1'!S3422)</f>
        <v>5.0992063492063489</v>
      </c>
      <c r="U199" s="214"/>
      <c r="V199" s="234">
        <f>+IF(H199=0,"",'Ark1'!T3422)</f>
        <v>4.0595238095238111</v>
      </c>
      <c r="W199" s="235">
        <f>+IF(H199=0,"",'Ark1'!W3422)</f>
        <v>0.39682539682539669</v>
      </c>
      <c r="X199" s="235">
        <f>+IF(H199=0,"",'Ark1'!X3422)</f>
        <v>13.492063492063489</v>
      </c>
      <c r="Y199" s="235">
        <f>+IF(H199=0,"",'Ark1'!Y3422)</f>
        <v>5.1587301587301599</v>
      </c>
      <c r="Z199" s="235">
        <f>+IF(H199=0,"",'Ark1'!Z3422)</f>
        <v>5.7206743800719551</v>
      </c>
      <c r="AA199" s="235">
        <f>+IF(H199=0,"",'Ark1'!Z3422)</f>
        <v>5.7206743800719551</v>
      </c>
      <c r="AB199" s="234">
        <f>+IF(H199=0,"",'Ark1'!AC3422)</f>
        <v>47.477876021109218</v>
      </c>
      <c r="AC199" s="235">
        <f>+IF(H199=0,"",'Ark1'!AE3422)</f>
        <v>74.735882221050943</v>
      </c>
      <c r="AD199" s="235">
        <f t="shared" si="53"/>
        <v>5.3653061224489818E-2</v>
      </c>
      <c r="AE199" s="233">
        <f t="shared" si="54"/>
        <v>2.3809523809523808E-2</v>
      </c>
      <c r="AF199" s="552"/>
      <c r="AG199" s="217"/>
      <c r="AI199" s="29"/>
      <c r="AJ199" s="27"/>
      <c r="AK199" s="217"/>
      <c r="AL199" s="549"/>
      <c r="AP199" s="549"/>
    </row>
    <row r="200" spans="1:72" ht="15" customHeight="1">
      <c r="A200" s="548"/>
      <c r="B200" s="236">
        <f>+'Ark1'!C3423</f>
        <v>2024</v>
      </c>
      <c r="C200" s="232">
        <f>+'Ark1'!J3423</f>
        <v>175</v>
      </c>
      <c r="D200" s="232" t="str">
        <f>VLOOKUP(C200,RNR!$A$1:$B$26,2)</f>
        <v>Ole Ringdal</v>
      </c>
      <c r="E200" s="232">
        <f>+'Ark1'!D3423</f>
        <v>7</v>
      </c>
      <c r="F200" s="232" t="str">
        <f t="shared" si="51"/>
        <v>Jul</v>
      </c>
      <c r="G200" s="232">
        <f>+'Ark1'!Q3423</f>
        <v>1</v>
      </c>
      <c r="H200" s="330">
        <f>+'Ark1'!R3423</f>
        <v>8</v>
      </c>
      <c r="I200" s="233">
        <f>+IF(H200=0,"",'Ark1'!AG3423)</f>
        <v>1.5681544028950538</v>
      </c>
      <c r="J200" s="233">
        <f>+IF(H200=0,"",'Ark1'!AH3423)</f>
        <v>0</v>
      </c>
      <c r="K200" s="214"/>
      <c r="L200" s="233">
        <f>+IF(H200=0,"",'Ark1'!U3423)</f>
        <v>17.874999999999996</v>
      </c>
      <c r="M200" s="552"/>
      <c r="N200" s="239">
        <f>+'Ark1'!AI3423</f>
        <v>8</v>
      </c>
      <c r="O200" s="96"/>
      <c r="P200" s="263">
        <f>+IF(N200=0,"",'Ark1'!AJ3423)</f>
        <v>104.93750000000001</v>
      </c>
      <c r="Q200" s="96"/>
      <c r="R200" s="263">
        <f>+IF(N200=0,"",'Ark1'!AK3423)</f>
        <v>14.711913369113644</v>
      </c>
      <c r="S200" s="214"/>
      <c r="T200" s="27">
        <f>+IF(H200=0,"",'Ark1'!S3423)</f>
        <v>4.75</v>
      </c>
      <c r="U200" s="214"/>
      <c r="V200" s="234">
        <f>+IF(H200=0,"",'Ark1'!T3423)</f>
        <v>4.5</v>
      </c>
      <c r="W200" s="235">
        <f>+IF(H200=0,"",'Ark1'!W3423)</f>
        <v>0</v>
      </c>
      <c r="X200" s="235">
        <f>+IF(H200=0,"",'Ark1'!X3423)</f>
        <v>75</v>
      </c>
      <c r="Y200" s="235">
        <f>+IF(H200=0,"",'Ark1'!Y3423)</f>
        <v>25</v>
      </c>
      <c r="Z200" s="235">
        <f>+IF(H200=0,"",'Ark1'!Z3423)</f>
        <v>6.5568189695918955</v>
      </c>
      <c r="AA200" s="235">
        <f>+IF(H200=0,"",'Ark1'!Z3423)</f>
        <v>6.5568189695918955</v>
      </c>
      <c r="AB200" s="234">
        <f>+IF(H200=0,"",'Ark1'!AC3423)</f>
        <v>-41.311724870094515</v>
      </c>
      <c r="AC200" s="235">
        <f>+IF(H200=0,"",'Ark1'!AE3423)</f>
        <v>48.686449556014757</v>
      </c>
      <c r="AD200" s="235">
        <f t="shared" si="53"/>
        <v>0.10214285714285712</v>
      </c>
      <c r="AE200" s="233">
        <f t="shared" si="54"/>
        <v>0.125</v>
      </c>
      <c r="AF200" s="552"/>
      <c r="AG200" s="27"/>
      <c r="AI200" s="29"/>
      <c r="AJ200" s="27"/>
      <c r="AK200" s="549"/>
      <c r="AL200" s="549"/>
      <c r="AP200" s="549"/>
    </row>
    <row r="201" spans="1:72" ht="15" customHeight="1">
      <c r="A201" s="548"/>
      <c r="B201" s="236">
        <f>+'Ark1'!C3424</f>
        <v>2024</v>
      </c>
      <c r="C201" s="232">
        <f>+'Ark1'!J3424</f>
        <v>175</v>
      </c>
      <c r="D201" s="232" t="str">
        <f>VLOOKUP(C201,RNR!$A$1:$B$26,2)</f>
        <v>Ole Ringdal</v>
      </c>
      <c r="E201" s="232">
        <f>+'Ark1'!D3424</f>
        <v>8</v>
      </c>
      <c r="F201" s="232" t="str">
        <f t="shared" si="51"/>
        <v>Aug</v>
      </c>
      <c r="G201" s="232">
        <f>+'Ark1'!Q3424</f>
        <v>7</v>
      </c>
      <c r="H201" s="330">
        <f>+'Ark1'!R3424</f>
        <v>241</v>
      </c>
      <c r="I201" s="233">
        <f>+IF(H201=0,"",'Ark1'!AG3424)</f>
        <v>13.059305243693045</v>
      </c>
      <c r="J201" s="233">
        <f>+IF(H201=0,"",'Ark1'!AH3424)</f>
        <v>0</v>
      </c>
      <c r="K201" s="214"/>
      <c r="L201" s="233">
        <f>+IF(H201=0,"",'Ark1'!U3424)</f>
        <v>10.25643153526971</v>
      </c>
      <c r="M201" s="552"/>
      <c r="N201" s="239">
        <f>+'Ark1'!AI3424</f>
        <v>241</v>
      </c>
      <c r="O201" s="96"/>
      <c r="P201" s="263">
        <f>+IF(N201=0,"",'Ark1'!AJ3424)</f>
        <v>88.177593360995857</v>
      </c>
      <c r="Q201" s="96"/>
      <c r="R201" s="263">
        <f>+IF(N201=0,"",'Ark1'!AK3424)</f>
        <v>14.056056742373038</v>
      </c>
      <c r="S201" s="214"/>
      <c r="T201" s="27">
        <f>+IF(H201=0,"",'Ark1'!S3424)</f>
        <v>4.9211618257261422</v>
      </c>
      <c r="U201" s="214"/>
      <c r="V201" s="234">
        <f>+IF(H201=0,"",'Ark1'!T3424)</f>
        <v>3.2904564315352696</v>
      </c>
      <c r="W201" s="235">
        <f>+IF(H201=0,"",'Ark1'!W3424)</f>
        <v>1.2448132780082983</v>
      </c>
      <c r="X201" s="235">
        <f>+IF(H201=0,"",'Ark1'!X3424)</f>
        <v>8.2987551867219906</v>
      </c>
      <c r="Y201" s="235">
        <f>+IF(H201=0,"",'Ark1'!Y3424)</f>
        <v>5.3941908713692959</v>
      </c>
      <c r="Z201" s="235">
        <f>+IF(H201=0,"",'Ark1'!Z3424)</f>
        <v>5.2513394976112071</v>
      </c>
      <c r="AA201" s="235">
        <f>+IF(H201=0,"",'Ark1'!Z3424)</f>
        <v>5.2513394976112071</v>
      </c>
      <c r="AB201" s="234">
        <f>+IF(H201=0,"",'Ark1'!AC3424)</f>
        <v>55.786891083730787</v>
      </c>
      <c r="AC201" s="235">
        <f>+IF(H201=0,"",'Ark1'!AE3424)</f>
        <v>69.891551167970803</v>
      </c>
      <c r="AD201" s="235">
        <f t="shared" si="53"/>
        <v>5.8608180201541203E-2</v>
      </c>
      <c r="AE201" s="233">
        <f t="shared" si="54"/>
        <v>2.9045643153526972E-2</v>
      </c>
      <c r="AF201" s="552"/>
      <c r="AG201" s="27"/>
      <c r="AI201" s="29"/>
      <c r="AJ201" s="27"/>
      <c r="AK201" s="549"/>
      <c r="AL201" s="549"/>
      <c r="AP201" s="549"/>
    </row>
    <row r="202" spans="1:72" ht="15" customHeight="1">
      <c r="A202" s="548"/>
      <c r="B202" s="236">
        <f>+'Ark1'!C3425</f>
        <v>2024</v>
      </c>
      <c r="C202" s="232">
        <f>+'Ark1'!J3425</f>
        <v>175</v>
      </c>
      <c r="D202" s="232" t="str">
        <f>VLOOKUP(C202,RNR!$A$1:$B$26,2)</f>
        <v>Ole Ringdal</v>
      </c>
      <c r="E202" s="232">
        <f>+'Ark1'!D3425</f>
        <v>9</v>
      </c>
      <c r="F202" s="232" t="str">
        <f t="shared" si="51"/>
        <v>Sep</v>
      </c>
      <c r="G202" s="232">
        <f>+'Ark1'!Q3425</f>
        <v>10</v>
      </c>
      <c r="H202" s="330">
        <f>+'Ark1'!R3425</f>
        <v>197</v>
      </c>
      <c r="I202" s="233">
        <f>+IF(H202=0,"",'Ark1'!AG3425)</f>
        <v>10.924939710610936</v>
      </c>
      <c r="J202" s="233">
        <f>+IF(H202=0,"",'Ark1'!AH3425)</f>
        <v>0</v>
      </c>
      <c r="K202" s="214"/>
      <c r="L202" s="233">
        <f>+IF(H202=0,"",'Ark1'!U3425)</f>
        <v>15.453299492385797</v>
      </c>
      <c r="M202" s="552"/>
      <c r="N202" s="239">
        <f>+'Ark1'!AI3425</f>
        <v>197</v>
      </c>
      <c r="O202" s="96"/>
      <c r="P202" s="263">
        <f>+IF(N202=0,"",'Ark1'!AJ3425)</f>
        <v>100.38477157360413</v>
      </c>
      <c r="Q202" s="96"/>
      <c r="R202" s="263">
        <f>+IF(N202=0,"",'Ark1'!AK3425)</f>
        <v>14.417930076892588</v>
      </c>
      <c r="S202" s="214"/>
      <c r="T202" s="27">
        <f>+IF(H202=0,"",'Ark1'!S3425)</f>
        <v>5.5177664974619285</v>
      </c>
      <c r="U202" s="214"/>
      <c r="V202" s="234">
        <f>+IF(H202=0,"",'Ark1'!T3425)</f>
        <v>4.2842639593908638</v>
      </c>
      <c r="W202" s="235">
        <f>+IF(H202=0,"",'Ark1'!W3425)</f>
        <v>0</v>
      </c>
      <c r="X202" s="235">
        <f>+IF(H202=0,"",'Ark1'!X3425)</f>
        <v>56.345177664974607</v>
      </c>
      <c r="Y202" s="235">
        <f>+IF(H202=0,"",'Ark1'!Y3425)</f>
        <v>5.5837563451776644</v>
      </c>
      <c r="Z202" s="235">
        <f>+IF(H202=0,"",'Ark1'!Z3425)</f>
        <v>5.8913988562910999</v>
      </c>
      <c r="AA202" s="235">
        <f>+IF(H202=0,"",'Ark1'!Z3425)</f>
        <v>5.8913988562910999</v>
      </c>
      <c r="AB202" s="234">
        <f>+IF(H202=0,"",'Ark1'!AC3425)</f>
        <v>42.754442404283331</v>
      </c>
      <c r="AC202" s="235">
        <f>+IF(H202=0,"",'Ark1'!AE3425)</f>
        <v>75.437271511520507</v>
      </c>
      <c r="AD202" s="235">
        <f t="shared" si="53"/>
        <v>8.8304568527918847E-2</v>
      </c>
      <c r="AE202" s="233">
        <f t="shared" si="54"/>
        <v>5.0761421319796954E-2</v>
      </c>
      <c r="AF202" s="552"/>
      <c r="AG202" s="27"/>
      <c r="AI202" s="29"/>
      <c r="AJ202" s="27"/>
      <c r="AK202" s="549"/>
      <c r="AL202" s="549"/>
      <c r="AP202" s="549"/>
    </row>
    <row r="203" spans="1:72" ht="15" customHeight="1">
      <c r="A203" s="548"/>
      <c r="B203" s="236">
        <f>+'Ark1'!C3426</f>
        <v>2024</v>
      </c>
      <c r="C203" s="232">
        <f>+'Ark1'!J3426</f>
        <v>175</v>
      </c>
      <c r="D203" s="232" t="str">
        <f>VLOOKUP(C203,RNR!$A$1:$B$26,2)</f>
        <v>Ole Ringdal</v>
      </c>
      <c r="E203" s="232">
        <f>+'Ark1'!D3426</f>
        <v>10</v>
      </c>
      <c r="F203" s="232" t="str">
        <f t="shared" si="51"/>
        <v>Okt</v>
      </c>
      <c r="G203" s="232">
        <f>+'Ark1'!Q3426</f>
        <v>14</v>
      </c>
      <c r="H203" s="330">
        <f>+'Ark1'!R3426</f>
        <v>240</v>
      </c>
      <c r="I203" s="233">
        <f>+IF(H203=0,"",'Ark1'!AG3426)</f>
        <v>4.411322537691678</v>
      </c>
      <c r="J203" s="233">
        <f>+IF(H203=0,"",'Ark1'!AH3426)</f>
        <v>0</v>
      </c>
      <c r="K203" s="214"/>
      <c r="L203" s="233">
        <f>+IF(H203=0,"",'Ark1'!U3426)</f>
        <v>14.977083333333328</v>
      </c>
      <c r="M203" s="552"/>
      <c r="N203" s="239">
        <f>+'Ark1'!AI3426</f>
        <v>240</v>
      </c>
      <c r="O203" s="96"/>
      <c r="P203" s="263">
        <f>+IF(N203=0,"",'Ark1'!AJ3426)</f>
        <v>98.015833333333319</v>
      </c>
      <c r="Q203" s="96"/>
      <c r="R203" s="263">
        <f>+IF(N203=0,"",'Ark1'!AK3426)</f>
        <v>14.720421518706528</v>
      </c>
      <c r="S203" s="214"/>
      <c r="T203" s="27">
        <f>+IF(H203=0,"",'Ark1'!S3426)</f>
        <v>4.6666666666666679</v>
      </c>
      <c r="U203" s="214"/>
      <c r="V203" s="234">
        <f>+IF(H203=0,"",'Ark1'!T3426)</f>
        <v>3.6583333333333328</v>
      </c>
      <c r="W203" s="235">
        <f>+IF(H203=0,"",'Ark1'!W3426)</f>
        <v>0.83333333333333359</v>
      </c>
      <c r="X203" s="235">
        <f>+IF(H203=0,"",'Ark1'!X3426)</f>
        <v>46.25</v>
      </c>
      <c r="Y203" s="235">
        <f>+IF(H203=0,"",'Ark1'!Y3426)</f>
        <v>11.666666666666664</v>
      </c>
      <c r="Z203" s="235">
        <f>+IF(H203=0,"",'Ark1'!Z3426)</f>
        <v>6.9866133779575694</v>
      </c>
      <c r="AA203" s="235">
        <f>+IF(H203=0,"",'Ark1'!Z3426)</f>
        <v>6.9866133779575694</v>
      </c>
      <c r="AB203" s="234">
        <f>+IF(H203=0,"",'Ark1'!AC3426)</f>
        <v>36.246662318898551</v>
      </c>
      <c r="AC203" s="235">
        <f>+IF(H203=0,"",'Ark1'!AE3426)</f>
        <v>66.369156549939959</v>
      </c>
      <c r="AD203" s="235">
        <f t="shared" si="53"/>
        <v>8.5583333333333303E-2</v>
      </c>
      <c r="AE203" s="233">
        <f t="shared" si="54"/>
        <v>5.8333333333333334E-2</v>
      </c>
      <c r="AF203" s="552"/>
      <c r="AG203" s="27"/>
      <c r="AI203" s="29"/>
      <c r="AJ203" s="27"/>
      <c r="AK203" s="549"/>
      <c r="AL203" s="549"/>
      <c r="AP203" s="549"/>
    </row>
    <row r="204" spans="1:72" ht="15" customHeight="1">
      <c r="A204" s="548"/>
      <c r="B204" s="236">
        <f>+'Ark1'!C3427</f>
        <v>2024</v>
      </c>
      <c r="C204" s="232">
        <f>+'Ark1'!J3427</f>
        <v>175</v>
      </c>
      <c r="D204" s="232" t="str">
        <f>VLOOKUP(C204,RNR!$A$1:$B$26,2)</f>
        <v>Ole Ringdal</v>
      </c>
      <c r="E204" s="232">
        <f>+'Ark1'!D3427</f>
        <v>11</v>
      </c>
      <c r="F204" s="232" t="str">
        <f t="shared" si="51"/>
        <v>Nov</v>
      </c>
      <c r="G204" s="232">
        <f>+'Ark1'!Q3427</f>
        <v>6</v>
      </c>
      <c r="H204" s="330">
        <f>+'Ark1'!R3427</f>
        <v>48</v>
      </c>
      <c r="I204" s="233">
        <f>+IF(H204=0,"",'Ark1'!AG3427)</f>
        <v>1.7705781803443359</v>
      </c>
      <c r="J204" s="233">
        <f>+IF(H204=0,"",'Ark1'!AH3427)</f>
        <v>0</v>
      </c>
      <c r="K204" s="214"/>
      <c r="L204" s="233">
        <f>+IF(H204=0,"",'Ark1'!U3427)</f>
        <v>16.745833333333337</v>
      </c>
      <c r="M204" s="552"/>
      <c r="N204" s="239">
        <f>+'Ark1'!AI3427</f>
        <v>48</v>
      </c>
      <c r="O204" s="96"/>
      <c r="P204" s="263">
        <f>+IF(N204=0,"",'Ark1'!AJ3427)</f>
        <v>99.641666666666637</v>
      </c>
      <c r="Q204" s="96"/>
      <c r="R204" s="263">
        <f>+IF(N204=0,"",'Ark1'!AK3427)</f>
        <v>15.91465673261343</v>
      </c>
      <c r="S204" s="214"/>
      <c r="T204" s="27">
        <f>+IF(H204=0,"",'Ark1'!S3427)</f>
        <v>5.3958333333333321</v>
      </c>
      <c r="U204" s="214"/>
      <c r="V204" s="234">
        <f>+IF(H204=0,"",'Ark1'!T3427)</f>
        <v>4.020833333333333</v>
      </c>
      <c r="W204" s="235">
        <f>+IF(H204=0,"",'Ark1'!W3427)</f>
        <v>0</v>
      </c>
      <c r="X204" s="235">
        <f>+IF(H204=0,"",'Ark1'!X3427)</f>
        <v>50</v>
      </c>
      <c r="Y204" s="235">
        <f>+IF(H204=0,"",'Ark1'!Y3427)</f>
        <v>20.833333333333329</v>
      </c>
      <c r="Z204" s="235">
        <f>+IF(H204=0,"",'Ark1'!Z3427)</f>
        <v>7.0778692160062491</v>
      </c>
      <c r="AA204" s="235">
        <f>+IF(H204=0,"",'Ark1'!Z3427)</f>
        <v>7.0778692160062491</v>
      </c>
      <c r="AB204" s="234">
        <f>+IF(H204=0,"",'Ark1'!AC3427)</f>
        <v>50.14544814497269</v>
      </c>
      <c r="AC204" s="235">
        <f>+IF(H204=0,"",'Ark1'!AE3427)</f>
        <v>60.316707026519786</v>
      </c>
      <c r="AD204" s="235">
        <f t="shared" si="53"/>
        <v>9.5690476190476215E-2</v>
      </c>
      <c r="AE204" s="233">
        <f t="shared" si="54"/>
        <v>0.125</v>
      </c>
      <c r="AF204" s="552"/>
      <c r="AG204" s="27"/>
      <c r="AI204" s="29"/>
      <c r="AJ204" s="27"/>
      <c r="AK204" s="549"/>
      <c r="AL204" s="549"/>
      <c r="AP204" s="549"/>
    </row>
    <row r="205" spans="1:72" ht="15" customHeight="1">
      <c r="A205" s="548"/>
      <c r="B205" s="236">
        <f>+'Ark1'!C3428</f>
        <v>2024</v>
      </c>
      <c r="C205" s="232">
        <f>+'Ark1'!J3428</f>
        <v>175</v>
      </c>
      <c r="D205" s="232" t="str">
        <f>VLOOKUP(C205,RNR!$A$1:$B$26,2)</f>
        <v>Ole Ringdal</v>
      </c>
      <c r="E205" s="232">
        <f>+'Ark1'!D3428</f>
        <v>12</v>
      </c>
      <c r="F205" s="232" t="str">
        <f t="shared" si="51"/>
        <v>Des</v>
      </c>
      <c r="G205" s="232">
        <f>+'Ark1'!Q3428</f>
        <v>1</v>
      </c>
      <c r="H205" s="330">
        <f>+'Ark1'!R3428</f>
        <v>21</v>
      </c>
      <c r="I205" s="233">
        <f>+IF(H205=0,"",'Ark1'!AG3428)</f>
        <v>4.125269978401727</v>
      </c>
      <c r="J205" s="233">
        <f>+IF(H205=0,"",'Ark1'!AH3428)</f>
        <v>0</v>
      </c>
      <c r="K205" s="214"/>
      <c r="L205" s="233">
        <f>+IF(H205=0,"",'Ark1'!U3428)</f>
        <v>16.371428571428563</v>
      </c>
      <c r="M205" s="552"/>
      <c r="N205" s="239">
        <f>+'Ark1'!AI3428</f>
        <v>21</v>
      </c>
      <c r="O205" s="96"/>
      <c r="P205" s="263">
        <f>+IF(N205=0,"",'Ark1'!AJ3428)</f>
        <v>97.561904761904771</v>
      </c>
      <c r="Q205" s="96"/>
      <c r="R205" s="263">
        <f>+IF(N205=0,"",'Ark1'!AK3428)</f>
        <v>16.598007793997851</v>
      </c>
      <c r="S205" s="214"/>
      <c r="T205" s="27">
        <f>+IF(H205=0,"",'Ark1'!S3428)</f>
        <v>5.4285714285714306</v>
      </c>
      <c r="U205" s="214"/>
      <c r="V205" s="234">
        <f>+IF(H205=0,"",'Ark1'!T3428)</f>
        <v>4.1904761904761907</v>
      </c>
      <c r="W205" s="235">
        <f>+IF(H205=0,"",'Ark1'!W3428)</f>
        <v>0</v>
      </c>
      <c r="X205" s="235">
        <f>+IF(H205=0,"",'Ark1'!X3428)</f>
        <v>61.904761904761877</v>
      </c>
      <c r="Y205" s="235">
        <f>+IF(H205=0,"",'Ark1'!Y3428)</f>
        <v>14.285714285714288</v>
      </c>
      <c r="Z205" s="235">
        <f>+IF(H205=0,"",'Ark1'!Z3428)</f>
        <v>6.7689869015584145</v>
      </c>
      <c r="AA205" s="235">
        <f>+IF(H205=0,"",'Ark1'!Z3428)</f>
        <v>6.7689869015584145</v>
      </c>
      <c r="AB205" s="234">
        <f>+IF(H205=0,"",'Ark1'!AC3428)</f>
        <v>-14.134343714519748</v>
      </c>
      <c r="AC205" s="235">
        <f>+IF(H205=0,"",'Ark1'!AE3428)</f>
        <v>80.862746575810561</v>
      </c>
      <c r="AD205" s="235">
        <f t="shared" si="53"/>
        <v>9.3551020408163224E-2</v>
      </c>
      <c r="AE205" s="233">
        <f t="shared" si="54"/>
        <v>4.7619047619047616E-2</v>
      </c>
      <c r="AF205" s="552"/>
      <c r="AG205" s="27"/>
      <c r="AI205" s="29"/>
      <c r="AJ205" s="27"/>
      <c r="AK205" s="549"/>
      <c r="AL205" s="549"/>
      <c r="AP205" s="549"/>
    </row>
    <row r="206" spans="1:72" ht="15" customHeight="1">
      <c r="A206" s="548"/>
      <c r="B206" s="552"/>
      <c r="C206" s="548"/>
      <c r="D206" s="548"/>
      <c r="E206" s="548"/>
      <c r="F206" s="548"/>
      <c r="G206" s="548"/>
      <c r="H206" s="324"/>
      <c r="I206" s="214"/>
      <c r="J206" s="214"/>
      <c r="K206" s="214"/>
      <c r="L206" s="548"/>
      <c r="M206" s="548"/>
      <c r="N206" s="214"/>
      <c r="O206" s="96"/>
      <c r="P206" s="214"/>
      <c r="Q206" s="96"/>
      <c r="R206" s="214"/>
      <c r="S206" s="214"/>
      <c r="T206" s="214"/>
      <c r="U206" s="214"/>
      <c r="V206" s="548"/>
      <c r="W206" s="215"/>
      <c r="X206" s="215"/>
      <c r="Y206" s="215"/>
      <c r="Z206" s="215"/>
      <c r="AA206" s="215"/>
      <c r="AB206" s="548"/>
      <c r="AC206" s="215"/>
      <c r="AD206" s="215"/>
      <c r="AE206" s="214"/>
      <c r="AF206" s="552"/>
      <c r="AG206" s="216"/>
      <c r="AI206" s="29"/>
      <c r="AJ206" s="27"/>
      <c r="AK206" s="217"/>
      <c r="AL206" s="549"/>
      <c r="AP206" s="549"/>
      <c r="BH206" s="228"/>
    </row>
    <row r="207" spans="1:72" ht="15" customHeight="1">
      <c r="A207" s="548"/>
      <c r="B207" s="552"/>
      <c r="C207" s="230" t="str">
        <f>+D209</f>
        <v>Slakthuset</v>
      </c>
      <c r="D207" s="548"/>
      <c r="E207" s="552"/>
      <c r="F207" s="552"/>
      <c r="G207" s="548"/>
      <c r="H207" s="327">
        <f>SUM(H209:H220)</f>
        <v>940</v>
      </c>
      <c r="I207" s="214"/>
      <c r="J207" s="214"/>
      <c r="K207" s="214"/>
      <c r="L207" s="263">
        <f>+Slakteri!G23</f>
        <v>940</v>
      </c>
      <c r="M207" s="548"/>
      <c r="N207" s="327">
        <f>SUM(N209:N220)</f>
        <v>903</v>
      </c>
      <c r="O207" s="96"/>
      <c r="P207" s="214"/>
      <c r="Q207" s="96"/>
      <c r="R207" s="214"/>
      <c r="S207" s="214"/>
      <c r="T207" s="214"/>
      <c r="U207" s="214"/>
      <c r="V207" s="548"/>
      <c r="W207" s="215"/>
      <c r="X207" s="215"/>
      <c r="Y207" s="215"/>
      <c r="Z207" s="215"/>
      <c r="AA207" s="215"/>
      <c r="AB207" s="548"/>
      <c r="AC207" s="215"/>
      <c r="AD207" s="217" t="e">
        <f>+Klasse!#REF!/Klasse!#REF!</f>
        <v>#REF!</v>
      </c>
      <c r="AE207" s="214"/>
      <c r="AF207" s="552"/>
      <c r="AG207" s="216"/>
      <c r="AI207" s="29"/>
      <c r="AJ207" s="27"/>
      <c r="AK207" s="217"/>
      <c r="AL207" s="549"/>
      <c r="AP207" s="549"/>
      <c r="BH207" s="228"/>
    </row>
    <row r="208" spans="1:72" ht="15" customHeight="1">
      <c r="A208" s="548"/>
      <c r="B208" s="552"/>
      <c r="C208" s="548"/>
      <c r="D208" s="548"/>
      <c r="E208" s="548"/>
      <c r="F208" s="548"/>
      <c r="G208" s="548"/>
      <c r="H208" s="324"/>
      <c r="I208" s="214"/>
      <c r="J208" s="214"/>
      <c r="K208" s="214"/>
      <c r="L208" s="548"/>
      <c r="M208" s="548"/>
      <c r="N208" s="214"/>
      <c r="O208" s="96"/>
      <c r="P208" s="214"/>
      <c r="Q208" s="96"/>
      <c r="R208" s="214"/>
      <c r="S208" s="214"/>
      <c r="T208" s="214"/>
      <c r="U208" s="214"/>
      <c r="V208" s="548"/>
      <c r="W208" s="215"/>
      <c r="X208" s="215"/>
      <c r="Y208" s="215"/>
      <c r="Z208" s="215"/>
      <c r="AA208" s="215"/>
      <c r="AB208" s="548"/>
      <c r="AC208" s="215"/>
      <c r="AD208" s="215"/>
      <c r="AE208" s="215"/>
      <c r="AF208" s="552"/>
      <c r="AG208" s="216"/>
      <c r="AI208" s="29"/>
      <c r="AJ208" s="27"/>
      <c r="AK208" s="217"/>
      <c r="AL208" s="549"/>
      <c r="AP208" s="549"/>
      <c r="BH208" s="228">
        <f>1+BH205</f>
        <v>1</v>
      </c>
      <c r="BI208" s="549">
        <v>20.659867330016564</v>
      </c>
      <c r="BJ208" s="549">
        <f t="shared" ref="BJ208:BT208" si="55">+BI208</f>
        <v>20.659867330016564</v>
      </c>
      <c r="BK208" s="549">
        <f t="shared" si="55"/>
        <v>20.659867330016564</v>
      </c>
      <c r="BL208" s="549">
        <f t="shared" si="55"/>
        <v>20.659867330016564</v>
      </c>
      <c r="BM208" s="549">
        <f t="shared" si="55"/>
        <v>20.659867330016564</v>
      </c>
      <c r="BN208" s="549">
        <f t="shared" si="55"/>
        <v>20.659867330016564</v>
      </c>
      <c r="BO208" s="549">
        <f t="shared" si="55"/>
        <v>20.659867330016564</v>
      </c>
      <c r="BP208" s="549">
        <f t="shared" si="55"/>
        <v>20.659867330016564</v>
      </c>
      <c r="BQ208" s="549">
        <f t="shared" si="55"/>
        <v>20.659867330016564</v>
      </c>
      <c r="BR208" s="549">
        <f t="shared" si="55"/>
        <v>20.659867330016564</v>
      </c>
      <c r="BS208" s="549">
        <f t="shared" si="55"/>
        <v>20.659867330016564</v>
      </c>
      <c r="BT208" s="549">
        <f t="shared" si="55"/>
        <v>20.659867330016564</v>
      </c>
    </row>
    <row r="209" spans="1:72" ht="15" customHeight="1">
      <c r="A209" s="548"/>
      <c r="B209" s="236">
        <f>+'Ark1'!C3429</f>
        <v>2024</v>
      </c>
      <c r="C209" s="549">
        <f>+'Ark1'!J3429</f>
        <v>177</v>
      </c>
      <c r="D209" s="242" t="str">
        <f>VLOOKUP(C209,RNR!$A$1:$B$26,2)</f>
        <v>Slakthuset</v>
      </c>
      <c r="E209" s="549">
        <f>+'Ark1'!D3429</f>
        <v>1</v>
      </c>
      <c r="F209" s="549" t="str">
        <f t="shared" ref="F209:F220" si="56">+F194</f>
        <v>Jan</v>
      </c>
      <c r="G209" s="549">
        <f>+'Ark1'!Q3429</f>
        <v>0</v>
      </c>
      <c r="H209" s="547">
        <f>+'Ark1'!R3429</f>
        <v>0</v>
      </c>
      <c r="I209" s="29" t="str">
        <f>+IF(H209=0,"",'Ark1'!AG3429)</f>
        <v/>
      </c>
      <c r="J209" s="29" t="str">
        <f>+IF(H209=0,"",'Ark1'!AH3429)</f>
        <v/>
      </c>
      <c r="K209" s="214"/>
      <c r="L209" s="29" t="str">
        <f>+IF(H209=0,"",'Ark1'!U3429)</f>
        <v/>
      </c>
      <c r="M209" s="548"/>
      <c r="N209" s="239">
        <f>+'Ark1'!AI3429</f>
        <v>0</v>
      </c>
      <c r="O209" s="96"/>
      <c r="P209" s="263" t="str">
        <f>+IF(N209=0,"",'Ark1'!AJ3429)</f>
        <v/>
      </c>
      <c r="Q209" s="96"/>
      <c r="R209" s="263" t="str">
        <f>+IF(N209=0,"",'Ark1'!AK3429)</f>
        <v/>
      </c>
      <c r="S209" s="214"/>
      <c r="T209" s="27" t="str">
        <f>+IF(H209=0,"",'Ark1'!S3429)</f>
        <v/>
      </c>
      <c r="U209" s="214"/>
      <c r="V209" s="27" t="str">
        <f>+IF(H209=0,"",'Ark1'!T3429)</f>
        <v/>
      </c>
      <c r="W209" s="34" t="str">
        <f>+IF(H209=0,"",'Ark1'!W3429)</f>
        <v/>
      </c>
      <c r="X209" s="34" t="str">
        <f>+IF(H209=0,"",'Ark1'!X3429)</f>
        <v/>
      </c>
      <c r="Y209" s="34" t="str">
        <f>+IF(H209=0,"",'Ark1'!Y3429)</f>
        <v/>
      </c>
      <c r="Z209" s="34" t="str">
        <f>+IF(H209=0,"",'Ark1'!Z3429)</f>
        <v/>
      </c>
      <c r="AA209" s="34" t="str">
        <f>+IF(H209=0,"",'Ark1'!Z3429)</f>
        <v/>
      </c>
      <c r="AB209" s="27" t="str">
        <f>+IF(H209=0,"",'Ark1'!AC3429)</f>
        <v/>
      </c>
      <c r="AC209" s="34" t="str">
        <f>+IF(H209=0,"",'Ark1'!AE3429)</f>
        <v/>
      </c>
      <c r="AD209" s="34" t="str">
        <f>+IF(H209=0,"",+L209/C209)</f>
        <v/>
      </c>
      <c r="AE209" s="29" t="str">
        <f t="shared" ref="AE209" si="57">+IF(H209=0,"",G209/H209)</f>
        <v/>
      </c>
      <c r="AF209" s="552"/>
      <c r="AG209" s="27"/>
      <c r="AI209" s="29"/>
      <c r="AJ209" s="27"/>
      <c r="AK209" s="549"/>
      <c r="AL209" s="549"/>
      <c r="AP209" s="549"/>
    </row>
    <row r="210" spans="1:72" ht="15" customHeight="1">
      <c r="A210" s="548"/>
      <c r="B210" s="236">
        <f>+'Ark1'!C3430</f>
        <v>2024</v>
      </c>
      <c r="C210" s="553">
        <f>+'Ark1'!J3430</f>
        <v>177</v>
      </c>
      <c r="D210" s="242" t="str">
        <f>VLOOKUP(C210,RNR!$A$1:$B$26,2)</f>
        <v>Slakthuset</v>
      </c>
      <c r="E210" s="553">
        <f>+'Ark1'!D3430</f>
        <v>2</v>
      </c>
      <c r="F210" s="553" t="str">
        <f t="shared" si="56"/>
        <v>Feb</v>
      </c>
      <c r="G210" s="553">
        <f>+'Ark1'!Q3430</f>
        <v>0</v>
      </c>
      <c r="H210" s="551">
        <f>+'Ark1'!R3430</f>
        <v>0</v>
      </c>
      <c r="I210" s="29" t="str">
        <f>+IF(H210=0,"",'Ark1'!AG3430)</f>
        <v/>
      </c>
      <c r="J210" s="29" t="str">
        <f>+IF(H210=0,"",'Ark1'!AH3430)</f>
        <v/>
      </c>
      <c r="K210" s="214"/>
      <c r="L210" s="29" t="str">
        <f>+IF(H210=0,"",'Ark1'!U3430)</f>
        <v/>
      </c>
      <c r="M210" s="552"/>
      <c r="N210" s="239">
        <f>+'Ark1'!AI3430</f>
        <v>0</v>
      </c>
      <c r="O210" s="96"/>
      <c r="P210" s="263" t="str">
        <f>+IF(N210=0,"",'Ark1'!AJ3430)</f>
        <v/>
      </c>
      <c r="Q210" s="96"/>
      <c r="R210" s="263" t="str">
        <f>+IF(N210=0,"",'Ark1'!AK3430)</f>
        <v/>
      </c>
      <c r="S210" s="214"/>
      <c r="T210" s="27" t="str">
        <f>+IF(H210=0,"",'Ark1'!S3430)</f>
        <v/>
      </c>
      <c r="U210" s="214"/>
      <c r="V210" s="27" t="str">
        <f>+IF(H210=0,"",'Ark1'!T3430)</f>
        <v/>
      </c>
      <c r="W210" s="34" t="str">
        <f>+IF(H210=0,"",'Ark1'!W3430)</f>
        <v/>
      </c>
      <c r="X210" s="34" t="str">
        <f>+IF(H210=0,"",'Ark1'!X3430)</f>
        <v/>
      </c>
      <c r="Y210" s="34" t="str">
        <f>+IF(H210=0,"",'Ark1'!Y3430)</f>
        <v/>
      </c>
      <c r="Z210" s="34" t="str">
        <f>+IF(H210=0,"",'Ark1'!Z3430)</f>
        <v/>
      </c>
      <c r="AA210" s="34" t="str">
        <f>+IF(H210=0,"",'Ark1'!Z3430)</f>
        <v/>
      </c>
      <c r="AB210" s="27" t="str">
        <f>+IF(H210=0,"",'Ark1'!AC3430)</f>
        <v/>
      </c>
      <c r="AC210" s="34" t="str">
        <f>+IF(H210=0,"",'Ark1'!AE3430)</f>
        <v/>
      </c>
      <c r="AD210" s="34" t="str">
        <f t="shared" ref="AD210:AD220" si="58">+IF(H210=0,"",+L210/C210)</f>
        <v/>
      </c>
      <c r="AE210" s="29" t="str">
        <f t="shared" ref="AE210:AE220" si="59">+IF(H210=0,"",G210/H210)</f>
        <v/>
      </c>
      <c r="AF210" s="552"/>
      <c r="AG210" s="27"/>
      <c r="AI210" s="29"/>
      <c r="AJ210" s="27"/>
      <c r="AK210" s="549"/>
      <c r="AL210" s="549"/>
      <c r="AP210" s="549"/>
    </row>
    <row r="211" spans="1:72" ht="15" customHeight="1">
      <c r="A211" s="548"/>
      <c r="B211" s="236">
        <f>+'Ark1'!C3431</f>
        <v>2024</v>
      </c>
      <c r="C211" s="553">
        <f>+'Ark1'!J3431</f>
        <v>177</v>
      </c>
      <c r="D211" s="242" t="str">
        <f>VLOOKUP(C211,RNR!$A$1:$B$26,2)</f>
        <v>Slakthuset</v>
      </c>
      <c r="E211" s="553">
        <f>+'Ark1'!D3431</f>
        <v>3</v>
      </c>
      <c r="F211" s="553" t="str">
        <f t="shared" si="56"/>
        <v>Mar</v>
      </c>
      <c r="G211" s="553">
        <f>+'Ark1'!Q3431</f>
        <v>3</v>
      </c>
      <c r="H211" s="551">
        <f>+'Ark1'!R3431</f>
        <v>61</v>
      </c>
      <c r="I211" s="29">
        <f>+IF(H211=0,"",'Ark1'!AG3431)</f>
        <v>1.5827857389892177</v>
      </c>
      <c r="J211" s="29">
        <f>+IF(H211=0,"",'Ark1'!AH3431)</f>
        <v>0</v>
      </c>
      <c r="K211" s="214"/>
      <c r="L211" s="29">
        <f>+IF(H211=0,"",'Ark1'!U3431)</f>
        <v>8.6278688524590148</v>
      </c>
      <c r="M211" s="552"/>
      <c r="N211" s="239">
        <f>+'Ark1'!AI3431</f>
        <v>61</v>
      </c>
      <c r="O211" s="96"/>
      <c r="P211" s="263">
        <f>+IF(N211=0,"",'Ark1'!AJ3431)</f>
        <v>80.56557377049181</v>
      </c>
      <c r="Q211" s="96"/>
      <c r="R211" s="263">
        <f>+IF(N211=0,"",'Ark1'!AK3431)</f>
        <v>16.354764345471438</v>
      </c>
      <c r="S211" s="214"/>
      <c r="T211" s="27">
        <f>+IF(H211=0,"",'Ark1'!S3431)</f>
        <v>6.8524590163934418</v>
      </c>
      <c r="U211" s="214"/>
      <c r="V211" s="27">
        <f>+IF(H211=0,"",'Ark1'!T3431)</f>
        <v>4.7049180327868836</v>
      </c>
      <c r="W211" s="34">
        <f>+IF(H211=0,"",'Ark1'!W3431)</f>
        <v>0</v>
      </c>
      <c r="X211" s="34">
        <f>+IF(H211=0,"",'Ark1'!X3431)</f>
        <v>0</v>
      </c>
      <c r="Y211" s="34">
        <f>+IF(H211=0,"",'Ark1'!Y3431)</f>
        <v>0</v>
      </c>
      <c r="Z211" s="34">
        <f>+IF(H211=0,"",'Ark1'!Z3431)</f>
        <v>1.9819787386612564</v>
      </c>
      <c r="AA211" s="34">
        <f>+IF(H211=0,"",'Ark1'!Z3431)</f>
        <v>1.9819787386612564</v>
      </c>
      <c r="AB211" s="27">
        <f>+IF(H211=0,"",'Ark1'!AC3431)</f>
        <v>28.072806728341515</v>
      </c>
      <c r="AC211" s="34">
        <f>+IF(H211=0,"",'Ark1'!AE3431)</f>
        <v>1.0205990299817203</v>
      </c>
      <c r="AD211" s="34">
        <f t="shared" si="58"/>
        <v>4.8745021765305166E-2</v>
      </c>
      <c r="AE211" s="29">
        <f t="shared" si="59"/>
        <v>4.9180327868852458E-2</v>
      </c>
      <c r="AF211" s="552"/>
      <c r="AG211" s="27"/>
      <c r="AI211" s="29"/>
      <c r="AJ211" s="27"/>
      <c r="AK211" s="549"/>
      <c r="AL211" s="549"/>
      <c r="AP211" s="549"/>
    </row>
    <row r="212" spans="1:72" ht="15" customHeight="1">
      <c r="A212" s="548"/>
      <c r="B212" s="236">
        <f>+'Ark1'!C3432</f>
        <v>2024</v>
      </c>
      <c r="C212" s="553">
        <f>+'Ark1'!J3432</f>
        <v>177</v>
      </c>
      <c r="D212" s="242" t="str">
        <f>VLOOKUP(C212,RNR!$A$1:$B$26,2)</f>
        <v>Slakthuset</v>
      </c>
      <c r="E212" s="553">
        <f>+'Ark1'!D3432</f>
        <v>4</v>
      </c>
      <c r="F212" s="553" t="str">
        <f t="shared" si="56"/>
        <v>Apr</v>
      </c>
      <c r="G212" s="553">
        <f>+'Ark1'!Q3432</f>
        <v>1</v>
      </c>
      <c r="H212" s="551">
        <f>+'Ark1'!R3432</f>
        <v>2</v>
      </c>
      <c r="I212" s="29">
        <f>+IF(H212=0,"",'Ark1'!AG3432)</f>
        <v>6.9914050344066406E-2</v>
      </c>
      <c r="J212" s="29">
        <f>+IF(H212=0,"",'Ark1'!AH3432)</f>
        <v>0</v>
      </c>
      <c r="K212" s="214"/>
      <c r="L212" s="29">
        <f>+IF(H212=0,"",'Ark1'!U3432)</f>
        <v>11.75</v>
      </c>
      <c r="M212" s="552"/>
      <c r="N212" s="239">
        <f>+'Ark1'!AI3432</f>
        <v>2</v>
      </c>
      <c r="O212" s="96"/>
      <c r="P212" s="263">
        <f>+IF(N212=0,"",'Ark1'!AJ3432)</f>
        <v>97.75</v>
      </c>
      <c r="Q212" s="96"/>
      <c r="R212" s="263">
        <f>+IF(N212=0,"",'Ark1'!AK3432)</f>
        <v>12.272372636346036</v>
      </c>
      <c r="S212" s="214"/>
      <c r="T212" s="27">
        <f>+IF(H212=0,"",'Ark1'!S3432)</f>
        <v>4</v>
      </c>
      <c r="U212" s="214"/>
      <c r="V212" s="27">
        <f>+IF(H212=0,"",'Ark1'!T3432)</f>
        <v>3.5</v>
      </c>
      <c r="W212" s="34">
        <f>+IF(H212=0,"",'Ark1'!W3432)</f>
        <v>0</v>
      </c>
      <c r="X212" s="34">
        <f>+IF(H212=0,"",'Ark1'!X3432)</f>
        <v>0</v>
      </c>
      <c r="Y212" s="34">
        <f>+IF(H212=0,"",'Ark1'!Y3432)</f>
        <v>0</v>
      </c>
      <c r="Z212" s="34">
        <f>+IF(H212=0,"",'Ark1'!Z3432)</f>
        <v>3.0500000000000007</v>
      </c>
      <c r="AA212" s="34">
        <f>+IF(H212=0,"",'Ark1'!Z3432)</f>
        <v>3.0500000000000007</v>
      </c>
      <c r="AB212" s="27">
        <f>+IF(H212=0,"",'Ark1'!AC3432)</f>
        <v>100.00000000000011</v>
      </c>
      <c r="AC212" s="34">
        <f>+IF(H212=0,"",'Ark1'!AE3432)</f>
        <v>100</v>
      </c>
      <c r="AD212" s="34">
        <f t="shared" si="58"/>
        <v>6.6384180790960451E-2</v>
      </c>
      <c r="AE212" s="29">
        <f t="shared" si="59"/>
        <v>0.5</v>
      </c>
      <c r="AF212" s="552"/>
      <c r="AG212" s="27"/>
      <c r="AI212" s="29"/>
      <c r="AJ212" s="27"/>
      <c r="AK212" s="549"/>
      <c r="AL212" s="549"/>
      <c r="AP212" s="549"/>
    </row>
    <row r="213" spans="1:72" ht="15" customHeight="1">
      <c r="A213" s="548"/>
      <c r="B213" s="236">
        <f>+'Ark1'!C3433</f>
        <v>2024</v>
      </c>
      <c r="C213" s="553">
        <f>+'Ark1'!J3433</f>
        <v>177</v>
      </c>
      <c r="D213" s="242" t="str">
        <f>VLOOKUP(C213,RNR!$A$1:$B$26,2)</f>
        <v>Slakthuset</v>
      </c>
      <c r="E213" s="553">
        <f>+'Ark1'!D3433</f>
        <v>5</v>
      </c>
      <c r="F213" s="553" t="str">
        <f t="shared" si="56"/>
        <v>Mai</v>
      </c>
      <c r="G213" s="553">
        <f>+'Ark1'!Q3433</f>
        <v>2</v>
      </c>
      <c r="H213" s="551">
        <f>+'Ark1'!R3433</f>
        <v>14</v>
      </c>
      <c r="I213" s="29">
        <f>+IF(H213=0,"",'Ark1'!AG3433)</f>
        <v>0.86771778915682507</v>
      </c>
      <c r="J213" s="29">
        <f>+IF(H213=0,"",'Ark1'!AH3433)</f>
        <v>0</v>
      </c>
      <c r="K213" s="214"/>
      <c r="L213" s="29">
        <f>+IF(H213=0,"",'Ark1'!U3433)</f>
        <v>13.157142857142851</v>
      </c>
      <c r="M213" s="552"/>
      <c r="N213" s="239">
        <f>+'Ark1'!AI3433</f>
        <v>14</v>
      </c>
      <c r="O213" s="96"/>
      <c r="P213" s="263">
        <f>+IF(N213=0,"",'Ark1'!AJ3433)</f>
        <v>95.3</v>
      </c>
      <c r="Q213" s="96"/>
      <c r="R213" s="263">
        <f>+IF(N213=0,"",'Ark1'!AK3433)</f>
        <v>14.783875076666847</v>
      </c>
      <c r="S213" s="214"/>
      <c r="T213" s="27">
        <f>+IF(H213=0,"",'Ark1'!S3433)</f>
        <v>5.5714285714285694</v>
      </c>
      <c r="U213" s="214"/>
      <c r="V213" s="27">
        <f>+IF(H213=0,"",'Ark1'!T3433)</f>
        <v>3.9285714285714279</v>
      </c>
      <c r="W213" s="34">
        <f>+IF(H213=0,"",'Ark1'!W3433)</f>
        <v>0</v>
      </c>
      <c r="X213" s="34">
        <f>+IF(H213=0,"",'Ark1'!X3433)</f>
        <v>14.285714285714288</v>
      </c>
      <c r="Y213" s="34">
        <f>+IF(H213=0,"",'Ark1'!Y3433)</f>
        <v>0</v>
      </c>
      <c r="Z213" s="34">
        <f>+IF(H213=0,"",'Ark1'!Z3433)</f>
        <v>3.7905360129282686</v>
      </c>
      <c r="AA213" s="34">
        <f>+IF(H213=0,"",'Ark1'!Z3433)</f>
        <v>3.7905360129282686</v>
      </c>
      <c r="AB213" s="27">
        <f>+IF(H213=0,"",'Ark1'!AC3433)</f>
        <v>22.842402681424289</v>
      </c>
      <c r="AC213" s="34">
        <f>+IF(H213=0,"",'Ark1'!AE3433)</f>
        <v>32.793357968071994</v>
      </c>
      <c r="AD213" s="34">
        <f t="shared" si="58"/>
        <v>7.4334140435835319E-2</v>
      </c>
      <c r="AE213" s="29">
        <f t="shared" si="59"/>
        <v>0.14285714285714285</v>
      </c>
      <c r="AF213" s="552"/>
      <c r="AG213" s="27"/>
      <c r="AI213" s="29"/>
      <c r="AJ213" s="27"/>
      <c r="AK213" s="549"/>
      <c r="AL213" s="549"/>
      <c r="AP213" s="549"/>
    </row>
    <row r="214" spans="1:72" ht="15" customHeight="1">
      <c r="A214" s="548"/>
      <c r="B214" s="236">
        <f>+'Ark1'!C3434</f>
        <v>2024</v>
      </c>
      <c r="C214" s="553">
        <f>+'Ark1'!J3434</f>
        <v>177</v>
      </c>
      <c r="D214" s="242" t="str">
        <f>VLOOKUP(C214,RNR!$A$1:$B$26,2)</f>
        <v>Slakthuset</v>
      </c>
      <c r="E214" s="553">
        <f>+'Ark1'!D3434</f>
        <v>6</v>
      </c>
      <c r="F214" s="553" t="str">
        <f t="shared" si="56"/>
        <v>Jun</v>
      </c>
      <c r="G214" s="553">
        <f>+'Ark1'!Q3434</f>
        <v>0</v>
      </c>
      <c r="H214" s="551">
        <f>+'Ark1'!R3434</f>
        <v>0</v>
      </c>
      <c r="I214" s="29" t="str">
        <f>+IF(H214=0,"",'Ark1'!AG3434)</f>
        <v/>
      </c>
      <c r="J214" s="29" t="str">
        <f>+IF(H214=0,"",'Ark1'!AH3434)</f>
        <v/>
      </c>
      <c r="K214" s="214"/>
      <c r="L214" s="29" t="str">
        <f>+IF(H214=0,"",'Ark1'!U3434)</f>
        <v/>
      </c>
      <c r="M214" s="552"/>
      <c r="N214" s="239">
        <f>+'Ark1'!AI3434</f>
        <v>0</v>
      </c>
      <c r="O214" s="96"/>
      <c r="P214" s="263" t="str">
        <f>+IF(N214=0,"",'Ark1'!AJ3434)</f>
        <v/>
      </c>
      <c r="Q214" s="96"/>
      <c r="R214" s="263" t="str">
        <f>+IF(N214=0,"",'Ark1'!AK3434)</f>
        <v/>
      </c>
      <c r="S214" s="214"/>
      <c r="T214" s="27" t="str">
        <f>+IF(H214=0,"",'Ark1'!S3434)</f>
        <v/>
      </c>
      <c r="U214" s="214"/>
      <c r="V214" s="27" t="str">
        <f>+IF(H214=0,"",'Ark1'!T3434)</f>
        <v/>
      </c>
      <c r="W214" s="34" t="str">
        <f>+IF(H214=0,"",'Ark1'!W3434)</f>
        <v/>
      </c>
      <c r="X214" s="34" t="str">
        <f>+IF(H214=0,"",'Ark1'!X3434)</f>
        <v/>
      </c>
      <c r="Y214" s="34" t="str">
        <f>+IF(H214=0,"",'Ark1'!Y3434)</f>
        <v/>
      </c>
      <c r="Z214" s="34" t="str">
        <f>+IF(H214=0,"",'Ark1'!Z3434)</f>
        <v/>
      </c>
      <c r="AA214" s="34" t="str">
        <f>+IF(H214=0,"",'Ark1'!Z3434)</f>
        <v/>
      </c>
      <c r="AB214" s="27" t="str">
        <f>+IF(H214=0,"",'Ark1'!AC3434)</f>
        <v/>
      </c>
      <c r="AC214" s="34" t="str">
        <f>+IF(H214=0,"",'Ark1'!AE3434)</f>
        <v/>
      </c>
      <c r="AD214" s="34" t="str">
        <f t="shared" si="58"/>
        <v/>
      </c>
      <c r="AE214" s="29" t="str">
        <f t="shared" si="59"/>
        <v/>
      </c>
      <c r="AF214" s="552"/>
      <c r="AG214" s="27"/>
      <c r="AI214" s="29"/>
      <c r="AJ214" s="27"/>
      <c r="AK214" s="549"/>
      <c r="AL214" s="549"/>
      <c r="AP214" s="549"/>
    </row>
    <row r="215" spans="1:72" ht="15" customHeight="1">
      <c r="A215" s="548"/>
      <c r="B215" s="236">
        <f>+'Ark1'!C3435</f>
        <v>2024</v>
      </c>
      <c r="C215" s="553">
        <f>+'Ark1'!J3435</f>
        <v>177</v>
      </c>
      <c r="D215" s="242" t="str">
        <f>VLOOKUP(C215,RNR!$A$1:$B$26,2)</f>
        <v>Slakthuset</v>
      </c>
      <c r="E215" s="553">
        <f>+'Ark1'!D3435</f>
        <v>7</v>
      </c>
      <c r="F215" s="553" t="str">
        <f t="shared" si="56"/>
        <v>Jul</v>
      </c>
      <c r="G215" s="553">
        <f>+'Ark1'!Q3435</f>
        <v>0</v>
      </c>
      <c r="H215" s="551">
        <f>+'Ark1'!R3435</f>
        <v>0</v>
      </c>
      <c r="I215" s="29" t="str">
        <f>+IF(H215=0,"",'Ark1'!AG3435)</f>
        <v/>
      </c>
      <c r="J215" s="29" t="str">
        <f>+IF(H215=0,"",'Ark1'!AH3435)</f>
        <v/>
      </c>
      <c r="K215" s="214"/>
      <c r="L215" s="29" t="str">
        <f>+IF(H215=0,"",'Ark1'!U3435)</f>
        <v/>
      </c>
      <c r="M215" s="552"/>
      <c r="N215" s="239">
        <f>+'Ark1'!AI3435</f>
        <v>0</v>
      </c>
      <c r="O215" s="96"/>
      <c r="P215" s="263" t="str">
        <f>+IF(N215=0,"",'Ark1'!AJ3435)</f>
        <v/>
      </c>
      <c r="Q215" s="96"/>
      <c r="R215" s="263" t="str">
        <f>+IF(N215=0,"",'Ark1'!AK3435)</f>
        <v/>
      </c>
      <c r="S215" s="214"/>
      <c r="T215" s="27" t="str">
        <f>+IF(H215=0,"",'Ark1'!S3435)</f>
        <v/>
      </c>
      <c r="U215" s="214"/>
      <c r="V215" s="27" t="str">
        <f>+IF(H215=0,"",'Ark1'!T3435)</f>
        <v/>
      </c>
      <c r="W215" s="34" t="str">
        <f>+IF(H215=0,"",'Ark1'!W3435)</f>
        <v/>
      </c>
      <c r="X215" s="34" t="str">
        <f>+IF(H215=0,"",'Ark1'!X3435)</f>
        <v/>
      </c>
      <c r="Y215" s="34" t="str">
        <f>+IF(H215=0,"",'Ark1'!Y3435)</f>
        <v/>
      </c>
      <c r="Z215" s="34" t="str">
        <f>+IF(H215=0,"",'Ark1'!Z3435)</f>
        <v/>
      </c>
      <c r="AA215" s="34" t="str">
        <f>+IF(H215=0,"",'Ark1'!Z3435)</f>
        <v/>
      </c>
      <c r="AB215" s="27" t="str">
        <f>+IF(H215=0,"",'Ark1'!AC3435)</f>
        <v/>
      </c>
      <c r="AC215" s="34" t="str">
        <f>+IF(H215=0,"",'Ark1'!AE3435)</f>
        <v/>
      </c>
      <c r="AD215" s="34" t="str">
        <f t="shared" si="58"/>
        <v/>
      </c>
      <c r="AE215" s="29" t="str">
        <f t="shared" si="59"/>
        <v/>
      </c>
      <c r="AF215" s="552"/>
      <c r="AG215" s="27"/>
      <c r="AI215" s="29"/>
      <c r="AJ215" s="27"/>
      <c r="AK215" s="549"/>
      <c r="AL215" s="549"/>
      <c r="AP215" s="549"/>
    </row>
    <row r="216" spans="1:72" ht="15" customHeight="1">
      <c r="A216" s="548"/>
      <c r="B216" s="236">
        <f>+'Ark1'!C3436</f>
        <v>2024</v>
      </c>
      <c r="C216" s="553">
        <f>+'Ark1'!J3436</f>
        <v>177</v>
      </c>
      <c r="D216" s="242" t="str">
        <f>VLOOKUP(C216,RNR!$A$1:$B$26,2)</f>
        <v>Slakthuset</v>
      </c>
      <c r="E216" s="553">
        <f>+'Ark1'!D3436</f>
        <v>8</v>
      </c>
      <c r="F216" s="553" t="str">
        <f t="shared" si="56"/>
        <v>Aug</v>
      </c>
      <c r="G216" s="553">
        <f>+'Ark1'!Q3436</f>
        <v>1</v>
      </c>
      <c r="H216" s="551">
        <f>+'Ark1'!R3436</f>
        <v>20</v>
      </c>
      <c r="I216" s="29">
        <f>+IF(H216=0,"",'Ark1'!AG3436)</f>
        <v>2.5211993131686712</v>
      </c>
      <c r="J216" s="29">
        <f>+IF(H216=0,"",'Ark1'!AH3436)</f>
        <v>0</v>
      </c>
      <c r="K216" s="214"/>
      <c r="L216" s="29">
        <f>+IF(H216=0,"",'Ark1'!U3436)</f>
        <v>23.86</v>
      </c>
      <c r="M216" s="552"/>
      <c r="N216" s="239">
        <f>+'Ark1'!AI3436</f>
        <v>14</v>
      </c>
      <c r="O216" s="96"/>
      <c r="P216" s="263">
        <f>+IF(N216=0,"",'Ark1'!AJ3436)</f>
        <v>107.14285714285712</v>
      </c>
      <c r="Q216" s="96"/>
      <c r="R216" s="263">
        <f>+IF(N216=0,"",'Ark1'!AK3436)</f>
        <v>19.461248675144137</v>
      </c>
      <c r="S216" s="214"/>
      <c r="T216" s="27">
        <f>+IF(H216=0,"",'Ark1'!S3436)</f>
        <v>6.5</v>
      </c>
      <c r="U216" s="214"/>
      <c r="V216" s="27">
        <f>+IF(H216=0,"",'Ark1'!T3436)</f>
        <v>5.9</v>
      </c>
      <c r="W216" s="34">
        <f>+IF(H216=0,"",'Ark1'!W3436)</f>
        <v>0</v>
      </c>
      <c r="X216" s="34">
        <f>+IF(H216=0,"",'Ark1'!X3436)</f>
        <v>90</v>
      </c>
      <c r="Y216" s="34">
        <f>+IF(H216=0,"",'Ark1'!Y3436)</f>
        <v>60</v>
      </c>
      <c r="Z216" s="34">
        <f>+IF(H216=0,"",'Ark1'!Z3436)</f>
        <v>5.8058935574121637</v>
      </c>
      <c r="AA216" s="34">
        <f>+IF(H216=0,"",'Ark1'!Z3436)</f>
        <v>5.8058935574121637</v>
      </c>
      <c r="AB216" s="27">
        <f>+IF(H216=0,"",'Ark1'!AC3436)</f>
        <v>80.208152242284186</v>
      </c>
      <c r="AC216" s="34">
        <f>+IF(H216=0,"",'Ark1'!AE3436)</f>
        <v>82.841686957951424</v>
      </c>
      <c r="AD216" s="34">
        <f t="shared" si="58"/>
        <v>0.13480225988700564</v>
      </c>
      <c r="AE216" s="29">
        <f t="shared" si="59"/>
        <v>0.05</v>
      </c>
      <c r="AF216" s="552"/>
      <c r="AG216" s="27"/>
      <c r="AI216" s="29"/>
      <c r="AJ216" s="27"/>
      <c r="AK216" s="549"/>
      <c r="AL216" s="549"/>
      <c r="AP216" s="549"/>
    </row>
    <row r="217" spans="1:72" ht="15" customHeight="1">
      <c r="A217" s="548"/>
      <c r="B217" s="236">
        <f>+'Ark1'!C3437</f>
        <v>2024</v>
      </c>
      <c r="C217" s="553">
        <f>+'Ark1'!J3437</f>
        <v>177</v>
      </c>
      <c r="D217" s="242" t="str">
        <f>VLOOKUP(C217,RNR!$A$1:$B$26,2)</f>
        <v>Slakthuset</v>
      </c>
      <c r="E217" s="553">
        <f>+'Ark1'!D3437</f>
        <v>9</v>
      </c>
      <c r="F217" s="553" t="str">
        <f t="shared" si="56"/>
        <v>Sep</v>
      </c>
      <c r="G217" s="553">
        <f>+'Ark1'!Q3437</f>
        <v>13</v>
      </c>
      <c r="H217" s="551">
        <f>+'Ark1'!R3437</f>
        <v>251</v>
      </c>
      <c r="I217" s="29">
        <f>+IF(H217=0,"",'Ark1'!AG3437)</f>
        <v>12.412436839687643</v>
      </c>
      <c r="J217" s="29">
        <f>+IF(H217=0,"",'Ark1'!AH3437)</f>
        <v>5.179282868525898</v>
      </c>
      <c r="K217" s="214"/>
      <c r="L217" s="29">
        <f>+IF(H217=0,"",'Ark1'!U3437)</f>
        <v>13.780079681274904</v>
      </c>
      <c r="M217" s="552"/>
      <c r="N217" s="239">
        <f>+'Ark1'!AI3437</f>
        <v>228</v>
      </c>
      <c r="O217" s="96"/>
      <c r="P217" s="263">
        <f>+IF(N217=0,"",'Ark1'!AJ3437)</f>
        <v>95.562719298245597</v>
      </c>
      <c r="Q217" s="96"/>
      <c r="R217" s="263">
        <f>+IF(N217=0,"",'Ark1'!AK3437)</f>
        <v>15.317208457201158</v>
      </c>
      <c r="S217" s="214"/>
      <c r="T217" s="27">
        <f>+IF(H217=0,"",'Ark1'!S3437)</f>
        <v>6.3545816733067726</v>
      </c>
      <c r="U217" s="214"/>
      <c r="V217" s="27">
        <f>+IF(H217=0,"",'Ark1'!T3437)</f>
        <v>4.5936254980079676</v>
      </c>
      <c r="W217" s="34">
        <f>+IF(H217=0,"",'Ark1'!W3437)</f>
        <v>0</v>
      </c>
      <c r="X217" s="34">
        <f>+IF(H217=0,"",'Ark1'!X3437)</f>
        <v>19.521912350597606</v>
      </c>
      <c r="Y217" s="34">
        <f>+IF(H217=0,"",'Ark1'!Y3437)</f>
        <v>2.3904382470119523</v>
      </c>
      <c r="Z217" s="34">
        <f>+IF(H217=0,"",'Ark1'!Z3437)</f>
        <v>3.8857387625395594</v>
      </c>
      <c r="AA217" s="34">
        <f>+IF(H217=0,"",'Ark1'!Z3437)</f>
        <v>3.8857387625395594</v>
      </c>
      <c r="AB217" s="27">
        <f>+IF(H217=0,"",'Ark1'!AC3437)</f>
        <v>46.797771773480719</v>
      </c>
      <c r="AC217" s="34">
        <f>+IF(H217=0,"",'Ark1'!AE3437)</f>
        <v>31.225966950285478</v>
      </c>
      <c r="AD217" s="34">
        <f t="shared" si="58"/>
        <v>7.7853557521327138E-2</v>
      </c>
      <c r="AE217" s="29">
        <f t="shared" si="59"/>
        <v>5.1792828685258967E-2</v>
      </c>
      <c r="AF217" s="552"/>
      <c r="AG217" s="27"/>
      <c r="AI217" s="29"/>
      <c r="AJ217" s="27"/>
      <c r="AK217" s="549"/>
      <c r="AL217" s="549"/>
      <c r="AP217" s="549"/>
    </row>
    <row r="218" spans="1:72" ht="15" customHeight="1">
      <c r="A218" s="548"/>
      <c r="B218" s="236">
        <f>+'Ark1'!C3438</f>
        <v>2024</v>
      </c>
      <c r="C218" s="553">
        <f>+'Ark1'!J3438</f>
        <v>177</v>
      </c>
      <c r="D218" s="242" t="str">
        <f>VLOOKUP(C218,RNR!$A$1:$B$26,2)</f>
        <v>Slakthuset</v>
      </c>
      <c r="E218" s="553">
        <f>+'Ark1'!D3438</f>
        <v>10</v>
      </c>
      <c r="F218" s="553" t="str">
        <f t="shared" si="56"/>
        <v>Okt</v>
      </c>
      <c r="G218" s="553">
        <f>+'Ark1'!Q3438</f>
        <v>29</v>
      </c>
      <c r="H218" s="551">
        <f>+'Ark1'!R3438</f>
        <v>468</v>
      </c>
      <c r="I218" s="29">
        <f>+IF(H218=0,"",'Ark1'!AG3438)</f>
        <v>7.6269428780059805</v>
      </c>
      <c r="J218" s="29">
        <f>+IF(H218=0,"",'Ark1'!AH3438)</f>
        <v>4.9145299145299139</v>
      </c>
      <c r="K218" s="214"/>
      <c r="L218" s="29">
        <f>+IF(H218=0,"",'Ark1'!U3438)</f>
        <v>13.279273504273505</v>
      </c>
      <c r="M218" s="552"/>
      <c r="N218" s="239">
        <f>+'Ark1'!AI3438</f>
        <v>463</v>
      </c>
      <c r="O218" s="96"/>
      <c r="P218" s="263">
        <f>+IF(N218=0,"",'Ark1'!AJ3438)</f>
        <v>94.862203023758113</v>
      </c>
      <c r="Q218" s="96"/>
      <c r="R218" s="263">
        <f>+IF(N218=0,"",'Ark1'!AK3438)</f>
        <v>15.081732569420154</v>
      </c>
      <c r="S218" s="214"/>
      <c r="T218" s="27">
        <f>+IF(H218=0,"",'Ark1'!S3438)</f>
        <v>5.5982905982905988</v>
      </c>
      <c r="U218" s="214"/>
      <c r="V218" s="27">
        <f>+IF(H218=0,"",'Ark1'!T3438)</f>
        <v>4.5021367521367504</v>
      </c>
      <c r="W218" s="34">
        <f>+IF(H218=0,"",'Ark1'!W3438)</f>
        <v>0.21367521367521369</v>
      </c>
      <c r="X218" s="34">
        <f>+IF(H218=0,"",'Ark1'!X3438)</f>
        <v>21.36752136752137</v>
      </c>
      <c r="Y218" s="34">
        <f>+IF(H218=0,"",'Ark1'!Y3438)</f>
        <v>4.2735042735042734</v>
      </c>
      <c r="Z218" s="34">
        <f>+IF(H218=0,"",'Ark1'!Z3438)</f>
        <v>5.2192872407315987</v>
      </c>
      <c r="AA218" s="34">
        <f>+IF(H218=0,"",'Ark1'!Z3438)</f>
        <v>5.2192872407315987</v>
      </c>
      <c r="AB218" s="27">
        <f>+IF(H218=0,"",'Ark1'!AC3438)</f>
        <v>18.413315664914368</v>
      </c>
      <c r="AC218" s="34">
        <f>+IF(H218=0,"",'Ark1'!AE3438)</f>
        <v>47.567252807568323</v>
      </c>
      <c r="AD218" s="34">
        <f t="shared" si="58"/>
        <v>7.5024144091940706E-2</v>
      </c>
      <c r="AE218" s="29">
        <f t="shared" si="59"/>
        <v>6.1965811965811968E-2</v>
      </c>
      <c r="AF218" s="552"/>
      <c r="AG218" s="27"/>
      <c r="AI218" s="29"/>
      <c r="AJ218" s="27"/>
      <c r="AK218" s="549"/>
      <c r="AL218" s="549"/>
      <c r="AP218" s="549"/>
    </row>
    <row r="219" spans="1:72" ht="15" customHeight="1">
      <c r="A219" s="548"/>
      <c r="B219" s="236">
        <f>+'Ark1'!C3439</f>
        <v>2024</v>
      </c>
      <c r="C219" s="553">
        <f>+'Ark1'!J3439</f>
        <v>177</v>
      </c>
      <c r="D219" s="242" t="str">
        <f>VLOOKUP(C219,RNR!$A$1:$B$26,2)</f>
        <v>Slakthuset</v>
      </c>
      <c r="E219" s="553">
        <f>+'Ark1'!D3439</f>
        <v>11</v>
      </c>
      <c r="F219" s="553" t="str">
        <f t="shared" si="56"/>
        <v>Nov</v>
      </c>
      <c r="G219" s="553">
        <f>+'Ark1'!Q3439</f>
        <v>14</v>
      </c>
      <c r="H219" s="551">
        <f>+'Ark1'!R3439</f>
        <v>124</v>
      </c>
      <c r="I219" s="29">
        <f>+IF(H219=0,"",'Ark1'!AG3439)</f>
        <v>3.4162598903906822</v>
      </c>
      <c r="J219" s="29">
        <f>+IF(H219=0,"",'Ark1'!AH3439)</f>
        <v>0</v>
      </c>
      <c r="K219" s="214"/>
      <c r="L219" s="29">
        <f>+IF(H219=0,"",'Ark1'!U3439)</f>
        <v>12.507258064516124</v>
      </c>
      <c r="M219" s="552"/>
      <c r="N219" s="239">
        <f>+'Ark1'!AI3439</f>
        <v>121</v>
      </c>
      <c r="O219" s="96"/>
      <c r="P219" s="263">
        <f>+IF(N219=0,"",'Ark1'!AJ3439)</f>
        <v>91.267768595041318</v>
      </c>
      <c r="Q219" s="96"/>
      <c r="R219" s="263">
        <f>+IF(N219=0,"",'Ark1'!AK3439)</f>
        <v>15.26272238911112</v>
      </c>
      <c r="S219" s="214"/>
      <c r="T219" s="27">
        <f>+IF(H219=0,"",'Ark1'!S3439)</f>
        <v>5.3387096774193559</v>
      </c>
      <c r="U219" s="214"/>
      <c r="V219" s="27">
        <f>+IF(H219=0,"",'Ark1'!T3439)</f>
        <v>3.9838709677419359</v>
      </c>
      <c r="W219" s="34">
        <f>+IF(H219=0,"",'Ark1'!W3439)</f>
        <v>0.80645161290322565</v>
      </c>
      <c r="X219" s="34">
        <f>+IF(H219=0,"",'Ark1'!X3439)</f>
        <v>28.2258064516129</v>
      </c>
      <c r="Y219" s="34">
        <f>+IF(H219=0,"",'Ark1'!Y3439)</f>
        <v>8.870967741935484</v>
      </c>
      <c r="Z219" s="34">
        <f>+IF(H219=0,"",'Ark1'!Z3439)</f>
        <v>6.4746798823234544</v>
      </c>
      <c r="AA219" s="34">
        <f>+IF(H219=0,"",'Ark1'!Z3439)</f>
        <v>6.4746798823234544</v>
      </c>
      <c r="AB219" s="27">
        <f>+IF(H219=0,"",'Ark1'!AC3439)</f>
        <v>68.772994706352407</v>
      </c>
      <c r="AC219" s="34">
        <f>+IF(H219=0,"",'Ark1'!AE3439)</f>
        <v>77.280340618167884</v>
      </c>
      <c r="AD219" s="34">
        <f t="shared" si="58"/>
        <v>7.0662474940769063E-2</v>
      </c>
      <c r="AE219" s="29">
        <f t="shared" si="59"/>
        <v>0.11290322580645161</v>
      </c>
      <c r="AF219" s="552"/>
      <c r="AG219" s="27"/>
      <c r="AI219" s="29"/>
      <c r="AJ219" s="27"/>
      <c r="AK219" s="549"/>
      <c r="AL219" s="549"/>
      <c r="AP219" s="549"/>
    </row>
    <row r="220" spans="1:72" ht="15" customHeight="1">
      <c r="A220" s="548"/>
      <c r="B220" s="236">
        <f>+'Ark1'!C3440</f>
        <v>2024</v>
      </c>
      <c r="C220" s="553">
        <f>+'Ark1'!J3440</f>
        <v>177</v>
      </c>
      <c r="D220" s="242" t="str">
        <f>VLOOKUP(C220,RNR!$A$1:$B$26,2)</f>
        <v>Slakthuset</v>
      </c>
      <c r="E220" s="553">
        <f>+'Ark1'!D3440</f>
        <v>12</v>
      </c>
      <c r="F220" s="553" t="str">
        <f t="shared" si="56"/>
        <v>Des</v>
      </c>
      <c r="G220" s="553">
        <f>+'Ark1'!Q3440</f>
        <v>0</v>
      </c>
      <c r="H220" s="551">
        <f>+'Ark1'!R3440</f>
        <v>0</v>
      </c>
      <c r="I220" s="29" t="str">
        <f>+IF(H220=0,"",'Ark1'!AG3440)</f>
        <v/>
      </c>
      <c r="J220" s="29" t="str">
        <f>+IF(H220=0,"",'Ark1'!AH3440)</f>
        <v/>
      </c>
      <c r="K220" s="214"/>
      <c r="L220" s="29" t="str">
        <f>+IF(H220=0,"",'Ark1'!U3440)</f>
        <v/>
      </c>
      <c r="M220" s="552"/>
      <c r="N220" s="239">
        <f>+'Ark1'!AI3440</f>
        <v>0</v>
      </c>
      <c r="O220" s="96"/>
      <c r="P220" s="263" t="str">
        <f>+IF(N220=0,"",'Ark1'!AJ3440)</f>
        <v/>
      </c>
      <c r="Q220" s="96"/>
      <c r="R220" s="263" t="str">
        <f>+IF(N220=0,"",'Ark1'!AK3440)</f>
        <v/>
      </c>
      <c r="S220" s="214"/>
      <c r="T220" s="27" t="str">
        <f>+IF(H220=0,"",'Ark1'!S3440)</f>
        <v/>
      </c>
      <c r="U220" s="214"/>
      <c r="V220" s="27" t="str">
        <f>+IF(H220=0,"",'Ark1'!T3440)</f>
        <v/>
      </c>
      <c r="W220" s="34" t="str">
        <f>+IF(H220=0,"",'Ark1'!W3440)</f>
        <v/>
      </c>
      <c r="X220" s="34" t="str">
        <f>+IF(H220=0,"",'Ark1'!X3440)</f>
        <v/>
      </c>
      <c r="Y220" s="34" t="str">
        <f>+IF(H220=0,"",'Ark1'!Y3440)</f>
        <v/>
      </c>
      <c r="Z220" s="34" t="str">
        <f>+IF(H220=0,"",'Ark1'!Z3440)</f>
        <v/>
      </c>
      <c r="AA220" s="34" t="str">
        <f>+IF(H220=0,"",'Ark1'!Z3440)</f>
        <v/>
      </c>
      <c r="AB220" s="27" t="str">
        <f>+IF(H220=0,"",'Ark1'!AC3440)</f>
        <v/>
      </c>
      <c r="AC220" s="34" t="str">
        <f>+IF(H220=0,"",'Ark1'!AE3440)</f>
        <v/>
      </c>
      <c r="AD220" s="34" t="str">
        <f t="shared" si="58"/>
        <v/>
      </c>
      <c r="AE220" s="29" t="str">
        <f t="shared" si="59"/>
        <v/>
      </c>
      <c r="AF220" s="552"/>
      <c r="AG220" s="27"/>
      <c r="AI220" s="29"/>
      <c r="AJ220" s="27"/>
      <c r="AK220" s="549"/>
      <c r="AL220" s="549"/>
      <c r="AP220" s="549"/>
    </row>
    <row r="221" spans="1:72" ht="15" customHeight="1">
      <c r="A221" s="548"/>
      <c r="B221" s="552"/>
      <c r="C221" s="548"/>
      <c r="D221" s="548"/>
      <c r="E221" s="548"/>
      <c r="F221" s="548"/>
      <c r="G221" s="548"/>
      <c r="H221" s="324"/>
      <c r="I221" s="214"/>
      <c r="J221" s="214"/>
      <c r="K221" s="214"/>
      <c r="L221" s="548"/>
      <c r="M221" s="548"/>
      <c r="N221" s="214"/>
      <c r="O221" s="96"/>
      <c r="P221" s="214"/>
      <c r="Q221" s="96"/>
      <c r="R221" s="214"/>
      <c r="S221" s="214"/>
      <c r="T221" s="214"/>
      <c r="U221" s="214"/>
      <c r="V221" s="548"/>
      <c r="W221" s="215"/>
      <c r="X221" s="215"/>
      <c r="Y221" s="215"/>
      <c r="Z221" s="215"/>
      <c r="AA221" s="215"/>
      <c r="AB221" s="548"/>
      <c r="AC221" s="215"/>
      <c r="AD221" s="215"/>
      <c r="AE221" s="214"/>
      <c r="AF221" s="552"/>
      <c r="AG221" s="216"/>
      <c r="AI221" s="29"/>
      <c r="AJ221" s="27"/>
      <c r="AK221" s="217"/>
      <c r="AL221" s="549"/>
      <c r="AP221" s="549"/>
      <c r="BH221" s="228"/>
    </row>
    <row r="222" spans="1:72" ht="15" customHeight="1">
      <c r="A222" s="548"/>
      <c r="B222" s="552"/>
      <c r="C222" s="230" t="str">
        <f>+D224</f>
        <v>Røros</v>
      </c>
      <c r="D222" s="548"/>
      <c r="E222" s="270"/>
      <c r="F222" s="230"/>
      <c r="G222" s="548"/>
      <c r="H222" s="327">
        <f>SUM(H224:H235)</f>
        <v>525</v>
      </c>
      <c r="I222" s="214"/>
      <c r="J222" s="214"/>
      <c r="K222" s="214"/>
      <c r="L222" s="263">
        <f>+Slakteri!M24</f>
        <v>12.026095238095236</v>
      </c>
      <c r="M222" s="548"/>
      <c r="N222" s="327">
        <f>SUM(N224:N235)</f>
        <v>495</v>
      </c>
      <c r="O222" s="96"/>
      <c r="P222" s="214"/>
      <c r="Q222" s="96"/>
      <c r="R222" s="214"/>
      <c r="S222" s="214"/>
      <c r="T222" s="214"/>
      <c r="U222" s="214"/>
      <c r="V222" s="548"/>
      <c r="W222" s="215"/>
      <c r="X222" s="215"/>
      <c r="Y222" s="215"/>
      <c r="Z222" s="215"/>
      <c r="AA222" s="215"/>
      <c r="AB222" s="548"/>
      <c r="AC222" s="215"/>
      <c r="AD222" s="217" t="e">
        <f>+Klasse!#REF!/Klasse!#REF!</f>
        <v>#REF!</v>
      </c>
      <c r="AE222" s="214"/>
      <c r="AF222" s="552"/>
      <c r="AG222" s="216"/>
      <c r="AI222" s="29"/>
      <c r="AJ222" s="27"/>
      <c r="AK222" s="217"/>
      <c r="AL222" s="549"/>
      <c r="AP222" s="549"/>
      <c r="BH222" s="228"/>
    </row>
    <row r="223" spans="1:72" ht="15" customHeight="1">
      <c r="A223" s="548"/>
      <c r="B223" s="552"/>
      <c r="C223" s="548"/>
      <c r="D223" s="548"/>
      <c r="E223" s="548"/>
      <c r="F223" s="548"/>
      <c r="G223" s="548"/>
      <c r="H223" s="324"/>
      <c r="I223" s="214"/>
      <c r="J223" s="214"/>
      <c r="K223" s="214"/>
      <c r="L223" s="548"/>
      <c r="M223" s="548"/>
      <c r="N223" s="214"/>
      <c r="O223" s="96"/>
      <c r="P223" s="214"/>
      <c r="Q223" s="96"/>
      <c r="R223" s="214"/>
      <c r="S223" s="214"/>
      <c r="T223" s="214"/>
      <c r="U223" s="214"/>
      <c r="V223" s="548"/>
      <c r="W223" s="215"/>
      <c r="X223" s="215"/>
      <c r="Y223" s="215"/>
      <c r="Z223" s="215"/>
      <c r="AA223" s="215"/>
      <c r="AB223" s="548"/>
      <c r="AC223" s="215"/>
      <c r="AD223" s="215"/>
      <c r="AE223" s="215"/>
      <c r="AF223" s="552"/>
      <c r="AG223" s="216"/>
      <c r="AI223" s="29"/>
      <c r="AJ223" s="27"/>
      <c r="AK223" s="217"/>
      <c r="AL223" s="549"/>
      <c r="AP223" s="549"/>
      <c r="BH223" s="228">
        <f>1+BH220</f>
        <v>1</v>
      </c>
      <c r="BI223" s="549">
        <v>20.659867330016564</v>
      </c>
      <c r="BJ223" s="549">
        <f t="shared" ref="BJ223:BT223" si="60">+BI223</f>
        <v>20.659867330016564</v>
      </c>
      <c r="BK223" s="549">
        <f t="shared" si="60"/>
        <v>20.659867330016564</v>
      </c>
      <c r="BL223" s="549">
        <f t="shared" si="60"/>
        <v>20.659867330016564</v>
      </c>
      <c r="BM223" s="549">
        <f t="shared" si="60"/>
        <v>20.659867330016564</v>
      </c>
      <c r="BN223" s="549">
        <f t="shared" si="60"/>
        <v>20.659867330016564</v>
      </c>
      <c r="BO223" s="549">
        <f t="shared" si="60"/>
        <v>20.659867330016564</v>
      </c>
      <c r="BP223" s="549">
        <f t="shared" si="60"/>
        <v>20.659867330016564</v>
      </c>
      <c r="BQ223" s="549">
        <f t="shared" si="60"/>
        <v>20.659867330016564</v>
      </c>
      <c r="BR223" s="549">
        <f t="shared" si="60"/>
        <v>20.659867330016564</v>
      </c>
      <c r="BS223" s="549">
        <f t="shared" si="60"/>
        <v>20.659867330016564</v>
      </c>
      <c r="BT223" s="549">
        <f t="shared" si="60"/>
        <v>20.659867330016564</v>
      </c>
    </row>
    <row r="224" spans="1:72" ht="15" customHeight="1">
      <c r="A224" s="548"/>
      <c r="B224" s="236">
        <f>+'Ark1'!C3441</f>
        <v>2024</v>
      </c>
      <c r="C224" s="232">
        <f>+'Ark1'!J3441</f>
        <v>178</v>
      </c>
      <c r="D224" s="232" t="str">
        <f>VLOOKUP(C224,RNR!$A$1:$B$26,2)</f>
        <v>Røros</v>
      </c>
      <c r="E224" s="232">
        <f>+'Ark1'!D3441</f>
        <v>1</v>
      </c>
      <c r="F224" s="232" t="str">
        <f t="shared" ref="F224:F235" si="61">+F209</f>
        <v>Jan</v>
      </c>
      <c r="G224" s="232">
        <f>+'Ark1'!Q3441</f>
        <v>3</v>
      </c>
      <c r="H224" s="330">
        <f>+'Ark1'!R3441</f>
        <v>28</v>
      </c>
      <c r="I224" s="234">
        <f>+IF(H224=0,"",'Ark1'!AG3441)</f>
        <v>2.2408825108053905</v>
      </c>
      <c r="J224" s="234">
        <f>+IF(H224=0,"",'Ark1'!AH3441)</f>
        <v>50</v>
      </c>
      <c r="K224" s="552"/>
      <c r="L224" s="233">
        <f>+IF(H224=0,"",'Ark1'!U3441)</f>
        <v>11.332142857142861</v>
      </c>
      <c r="M224" s="548"/>
      <c r="N224" s="239">
        <f>+'Ark1'!AI3441</f>
        <v>0</v>
      </c>
      <c r="O224" s="96"/>
      <c r="P224" s="263" t="str">
        <f>+IF(N224=0,"",'Ark1'!AJ3441)</f>
        <v/>
      </c>
      <c r="Q224" s="96"/>
      <c r="R224" s="263" t="str">
        <f>+IF(N224=0,"",'Ark1'!AK3441)</f>
        <v/>
      </c>
      <c r="S224" s="214"/>
      <c r="T224" s="27">
        <f>+IF(H224=0,"",'Ark1'!S3441)</f>
        <v>6</v>
      </c>
      <c r="U224" s="214"/>
      <c r="V224" s="234">
        <f>+IF(H224=0,"",'Ark1'!T3441)</f>
        <v>4.4642857142857153</v>
      </c>
      <c r="W224" s="235">
        <f>+IF(H224=0,"",'Ark1'!W3441)</f>
        <v>0</v>
      </c>
      <c r="X224" s="235">
        <f>+IF(H224=0,"",'Ark1'!X3441)</f>
        <v>3.5714285714285721</v>
      </c>
      <c r="Y224" s="235">
        <f>+IF(H224=0,"",'Ark1'!Y3441)</f>
        <v>3.5714285714285721</v>
      </c>
      <c r="Z224" s="235">
        <f>+IF(H224=0,"",'Ark1'!Z3441)</f>
        <v>3.8597791916330224</v>
      </c>
      <c r="AA224" s="235">
        <f>+IF(H224=0,"",'Ark1'!Z3441)</f>
        <v>3.8597791916330224</v>
      </c>
      <c r="AB224" s="234">
        <f>+IF(H224=0,"",'Ark1'!AC3441)</f>
        <v>-11.879326428433064</v>
      </c>
      <c r="AC224" s="235">
        <f>+IF(H224=0,"",'Ark1'!AE3441)</f>
        <v>74.491874951376346</v>
      </c>
      <c r="AD224" s="234">
        <f>+T224/L224</f>
        <v>0.52946738102741864</v>
      </c>
      <c r="AE224" s="233">
        <f t="shared" ref="AE224" si="62">+IF(H224=0,"",G224/H224)</f>
        <v>0.10714285714285714</v>
      </c>
      <c r="AF224" s="552"/>
      <c r="AG224" s="27"/>
      <c r="AI224" s="29"/>
      <c r="AJ224" s="27"/>
      <c r="AK224" s="549"/>
      <c r="AL224" s="549"/>
      <c r="AP224" s="549"/>
    </row>
    <row r="225" spans="1:42" ht="15" customHeight="1">
      <c r="A225" s="548"/>
      <c r="B225" s="236">
        <f>+'Ark1'!C3442</f>
        <v>2024</v>
      </c>
      <c r="C225" s="232">
        <f>+'Ark1'!J3442</f>
        <v>178</v>
      </c>
      <c r="D225" s="232" t="str">
        <f>VLOOKUP(C225,RNR!$A$1:$B$26,2)</f>
        <v>Røros</v>
      </c>
      <c r="E225" s="232">
        <f>+'Ark1'!D3442</f>
        <v>2</v>
      </c>
      <c r="F225" s="232" t="str">
        <f t="shared" si="61"/>
        <v>Feb</v>
      </c>
      <c r="G225" s="232">
        <f>+'Ark1'!Q3442</f>
        <v>2</v>
      </c>
      <c r="H225" s="330">
        <f>+'Ark1'!R3442</f>
        <v>49</v>
      </c>
      <c r="I225" s="234">
        <f>+IF(H225=0,"",'Ark1'!AG3442)</f>
        <v>2.9018399935154409</v>
      </c>
      <c r="J225" s="234">
        <f>+IF(H225=0,"",'Ark1'!AH3442)</f>
        <v>0</v>
      </c>
      <c r="K225" s="552"/>
      <c r="L225" s="233">
        <f>+IF(H225=0,"",'Ark1'!U3442)</f>
        <v>8.0367346938775501</v>
      </c>
      <c r="M225" s="552"/>
      <c r="N225" s="239">
        <f>+'Ark1'!AI3442</f>
        <v>49</v>
      </c>
      <c r="O225" s="96"/>
      <c r="P225" s="263">
        <f>+IF(N225=0,"",'Ark1'!AJ3442)</f>
        <v>80.228571428571385</v>
      </c>
      <c r="Q225" s="96"/>
      <c r="R225" s="263">
        <f>+IF(N225=0,"",'Ark1'!AK3442)</f>
        <v>13.597942323302423</v>
      </c>
      <c r="S225" s="214"/>
      <c r="T225" s="27">
        <f>+IF(H225=0,"",'Ark1'!S3442)</f>
        <v>4.7142857142857153</v>
      </c>
      <c r="U225" s="214"/>
      <c r="V225" s="234">
        <f>+IF(H225=0,"",'Ark1'!T3442)</f>
        <v>4.0816326530612246</v>
      </c>
      <c r="W225" s="235">
        <f>+IF(H225=0,"",'Ark1'!W3442)</f>
        <v>0</v>
      </c>
      <c r="X225" s="235">
        <f>+IF(H225=0,"",'Ark1'!X3442)</f>
        <v>14.285714285714288</v>
      </c>
      <c r="Y225" s="235">
        <f>+IF(H225=0,"",'Ark1'!Y3442)</f>
        <v>2.0408163265306123</v>
      </c>
      <c r="Z225" s="235">
        <f>+IF(H225=0,"",'Ark1'!Z3442)</f>
        <v>6.1079304046110323</v>
      </c>
      <c r="AA225" s="235">
        <f>+IF(H225=0,"",'Ark1'!Z3442)</f>
        <v>6.1079304046110323</v>
      </c>
      <c r="AB225" s="234">
        <f>+IF(H225=0,"",'Ark1'!AC3442)</f>
        <v>70.076736021436176</v>
      </c>
      <c r="AC225" s="235">
        <f>+IF(H225=0,"",'Ark1'!AE3442)</f>
        <v>61.943936604411022</v>
      </c>
      <c r="AD225" s="234">
        <f t="shared" ref="AD225:AD228" si="63">+T225/L225</f>
        <v>0.58659217877094993</v>
      </c>
      <c r="AE225" s="233">
        <f t="shared" ref="AE225:AE235" si="64">+IF(H225=0,"",G225/H225)</f>
        <v>4.0816326530612242E-2</v>
      </c>
      <c r="AF225" s="552"/>
      <c r="AG225" s="27"/>
      <c r="AI225" s="29"/>
      <c r="AJ225" s="27"/>
      <c r="AK225" s="549"/>
      <c r="AL225" s="549"/>
      <c r="AP225" s="549"/>
    </row>
    <row r="226" spans="1:42" ht="15" customHeight="1">
      <c r="A226" s="548"/>
      <c r="B226" s="236">
        <f>+'Ark1'!C3443</f>
        <v>2024</v>
      </c>
      <c r="C226" s="232">
        <f>+'Ark1'!J3443</f>
        <v>178</v>
      </c>
      <c r="D226" s="232" t="str">
        <f>VLOOKUP(C226,RNR!$A$1:$B$26,2)</f>
        <v>Røros</v>
      </c>
      <c r="E226" s="232">
        <f>+'Ark1'!D3443</f>
        <v>3</v>
      </c>
      <c r="F226" s="232" t="str">
        <f t="shared" si="61"/>
        <v>Mar</v>
      </c>
      <c r="G226" s="232">
        <f>+'Ark1'!Q3443</f>
        <v>3</v>
      </c>
      <c r="H226" s="330">
        <f>+'Ark1'!R3443</f>
        <v>56</v>
      </c>
      <c r="I226" s="234">
        <f>+IF(H226=0,"",'Ark1'!AG3443)</f>
        <v>1.3274589116280471</v>
      </c>
      <c r="J226" s="234">
        <f>+IF(H226=0,"",'Ark1'!AH3443)</f>
        <v>0</v>
      </c>
      <c r="K226" s="552"/>
      <c r="L226" s="233">
        <f>+IF(H226=0,"",'Ark1'!U3443)</f>
        <v>7.8821428571428607</v>
      </c>
      <c r="M226" s="552"/>
      <c r="N226" s="239">
        <f>+'Ark1'!AI3443</f>
        <v>56</v>
      </c>
      <c r="O226" s="96"/>
      <c r="P226" s="263">
        <f>+IF(N226=0,"",'Ark1'!AJ3443)</f>
        <v>79.582142857142813</v>
      </c>
      <c r="Q226" s="96"/>
      <c r="R226" s="263">
        <f>+IF(N226=0,"",'Ark1'!AK3443)</f>
        <v>13.701557007989845</v>
      </c>
      <c r="S226" s="214"/>
      <c r="T226" s="27">
        <f>+IF(H226=0,"",'Ark1'!S3443)</f>
        <v>5.125</v>
      </c>
      <c r="U226" s="214"/>
      <c r="V226" s="234">
        <f>+IF(H226=0,"",'Ark1'!T3443)</f>
        <v>5.0535714285714306</v>
      </c>
      <c r="W226" s="235">
        <f>+IF(H226=0,"",'Ark1'!W3443)</f>
        <v>0</v>
      </c>
      <c r="X226" s="235">
        <f>+IF(H226=0,"",'Ark1'!X3443)</f>
        <v>10.714285714285712</v>
      </c>
      <c r="Y226" s="235">
        <f>+IF(H226=0,"",'Ark1'!Y3443)</f>
        <v>5.3571428571428559</v>
      </c>
      <c r="Z226" s="235">
        <f>+IF(H226=0,"",'Ark1'!Z3443)</f>
        <v>6.2363023368607342</v>
      </c>
      <c r="AA226" s="235">
        <f>+IF(H226=0,"",'Ark1'!Z3443)</f>
        <v>6.2363023368607342</v>
      </c>
      <c r="AB226" s="234">
        <f>+IF(H226=0,"",'Ark1'!AC3443)</f>
        <v>35.93912038649438</v>
      </c>
      <c r="AC226" s="235">
        <f>+IF(H226=0,"",'Ark1'!AE3443)</f>
        <v>45.251670882894942</v>
      </c>
      <c r="AD226" s="234">
        <f t="shared" si="63"/>
        <v>0.65020389669234224</v>
      </c>
      <c r="AE226" s="233">
        <f t="shared" si="64"/>
        <v>5.3571428571428568E-2</v>
      </c>
      <c r="AF226" s="552"/>
      <c r="AG226" s="27"/>
      <c r="AI226" s="29"/>
      <c r="AJ226" s="27"/>
      <c r="AK226" s="549"/>
      <c r="AL226" s="549"/>
      <c r="AP226" s="549"/>
    </row>
    <row r="227" spans="1:42" ht="15" customHeight="1">
      <c r="A227" s="548"/>
      <c r="B227" s="236">
        <f>+'Ark1'!C3444</f>
        <v>2024</v>
      </c>
      <c r="C227" s="232">
        <f>+'Ark1'!J3444</f>
        <v>178</v>
      </c>
      <c r="D227" s="232" t="str">
        <f>VLOOKUP(C227,RNR!$A$1:$B$26,2)</f>
        <v>Røros</v>
      </c>
      <c r="E227" s="232">
        <f>+'Ark1'!D3444</f>
        <v>4</v>
      </c>
      <c r="F227" s="232" t="str">
        <f t="shared" si="61"/>
        <v>Apr</v>
      </c>
      <c r="G227" s="232">
        <f>+'Ark1'!Q3444</f>
        <v>2</v>
      </c>
      <c r="H227" s="330">
        <f>+'Ark1'!R3444</f>
        <v>11</v>
      </c>
      <c r="I227" s="234">
        <f>+IF(H227=0,"",'Ark1'!AG3444)</f>
        <v>0.3227946579715405</v>
      </c>
      <c r="J227" s="234">
        <f>+IF(H227=0,"",'Ark1'!AH3444)</f>
        <v>0</v>
      </c>
      <c r="K227" s="552"/>
      <c r="L227" s="233">
        <f>+IF(H227=0,"",'Ark1'!U3444)</f>
        <v>9.8636363636363615</v>
      </c>
      <c r="M227" s="552"/>
      <c r="N227" s="239">
        <f>+'Ark1'!AI3444</f>
        <v>11</v>
      </c>
      <c r="O227" s="96"/>
      <c r="P227" s="263">
        <f>+IF(N227=0,"",'Ark1'!AJ3444)</f>
        <v>87.972727272727283</v>
      </c>
      <c r="Q227" s="96"/>
      <c r="R227" s="263">
        <f>+IF(N227=0,"",'Ark1'!AK3444)</f>
        <v>13.505892438179139</v>
      </c>
      <c r="S227" s="214"/>
      <c r="T227" s="27">
        <f>+IF(H227=0,"",'Ark1'!S3444)</f>
        <v>5.1818181818181808</v>
      </c>
      <c r="U227" s="214"/>
      <c r="V227" s="234">
        <f>+IF(H227=0,"",'Ark1'!T3444)</f>
        <v>5</v>
      </c>
      <c r="W227" s="235">
        <f>+IF(H227=0,"",'Ark1'!W3444)</f>
        <v>0</v>
      </c>
      <c r="X227" s="235">
        <f>+IF(H227=0,"",'Ark1'!X3444)</f>
        <v>9.0909090909090917</v>
      </c>
      <c r="Y227" s="235">
        <f>+IF(H227=0,"",'Ark1'!Y3444)</f>
        <v>0</v>
      </c>
      <c r="Z227" s="235">
        <f>+IF(H227=0,"",'Ark1'!Z3444)</f>
        <v>4.5393777561713442</v>
      </c>
      <c r="AA227" s="235">
        <f>+IF(H227=0,"",'Ark1'!Z3444)</f>
        <v>4.5393777561713442</v>
      </c>
      <c r="AB227" s="234">
        <f>+IF(H227=0,"",'Ark1'!AC3444)</f>
        <v>40.490972560648245</v>
      </c>
      <c r="AC227" s="235">
        <f>+IF(H227=0,"",'Ark1'!AE3444)</f>
        <v>0</v>
      </c>
      <c r="AD227" s="234">
        <f t="shared" si="63"/>
        <v>0.52534562211981572</v>
      </c>
      <c r="AE227" s="233">
        <f t="shared" si="64"/>
        <v>0.18181818181818182</v>
      </c>
      <c r="AF227" s="552"/>
      <c r="AG227" s="27"/>
      <c r="AI227" s="29"/>
      <c r="AJ227" s="27"/>
      <c r="AK227" s="549"/>
      <c r="AL227" s="549"/>
      <c r="AP227" s="549"/>
    </row>
    <row r="228" spans="1:42" ht="15" customHeight="1">
      <c r="A228" s="548"/>
      <c r="B228" s="236">
        <f>+'Ark1'!C3445</f>
        <v>2024</v>
      </c>
      <c r="C228" s="232">
        <f>+'Ark1'!J3445</f>
        <v>178</v>
      </c>
      <c r="D228" s="232" t="str">
        <f>VLOOKUP(C228,RNR!$A$1:$B$26,2)</f>
        <v>Røros</v>
      </c>
      <c r="E228" s="232">
        <f>+'Ark1'!D3445</f>
        <v>5</v>
      </c>
      <c r="F228" s="232" t="str">
        <f t="shared" si="61"/>
        <v>Mai</v>
      </c>
      <c r="G228" s="232">
        <f>+'Ark1'!Q3445</f>
        <v>1</v>
      </c>
      <c r="H228" s="330">
        <f>+'Ark1'!R3445</f>
        <v>32</v>
      </c>
      <c r="I228" s="234">
        <f>+IF(H228=0,"",'Ark1'!AG3445)</f>
        <v>1.0057423886263963</v>
      </c>
      <c r="J228" s="234">
        <f>+IF(H228=0,"",'Ark1'!AH3445)</f>
        <v>0</v>
      </c>
      <c r="K228" s="552"/>
      <c r="L228" s="233">
        <f>+IF(H228=0,"",'Ark1'!U3445)</f>
        <v>6.6718749999999982</v>
      </c>
      <c r="M228" s="552"/>
      <c r="N228" s="239">
        <f>+'Ark1'!AI3445</f>
        <v>30</v>
      </c>
      <c r="O228" s="96"/>
      <c r="P228" s="263">
        <f>+IF(N228=0,"",'Ark1'!AJ3445)</f>
        <v>82.996666666666684</v>
      </c>
      <c r="Q228" s="96"/>
      <c r="R228" s="263">
        <f>+IF(N228=0,"",'Ark1'!AK3445)</f>
        <v>11.511749902912008</v>
      </c>
      <c r="S228" s="214"/>
      <c r="T228" s="27">
        <f>+IF(H228=0,"",'Ark1'!S3445)</f>
        <v>4.59375</v>
      </c>
      <c r="U228" s="214"/>
      <c r="V228" s="234">
        <f>+IF(H228=0,"",'Ark1'!T3445)</f>
        <v>4.0625</v>
      </c>
      <c r="W228" s="235">
        <f>+IF(H228=0,"",'Ark1'!W3445)</f>
        <v>0</v>
      </c>
      <c r="X228" s="235">
        <f>+IF(H228=0,"",'Ark1'!X3445)</f>
        <v>0</v>
      </c>
      <c r="Y228" s="235">
        <f>+IF(H228=0,"",'Ark1'!Y3445)</f>
        <v>0</v>
      </c>
      <c r="Z228" s="235">
        <f>+IF(H228=0,"",'Ark1'!Z3445)</f>
        <v>1.213011329038197</v>
      </c>
      <c r="AA228" s="235">
        <f>+IF(H228=0,"",'Ark1'!Z3445)</f>
        <v>1.213011329038197</v>
      </c>
      <c r="AB228" s="234">
        <f>+IF(H228=0,"",'Ark1'!AC3445)</f>
        <v>76.013122182231712</v>
      </c>
      <c r="AC228" s="235">
        <f>+IF(H228=0,"",'Ark1'!AE3445)</f>
        <v>48.534591154884957</v>
      </c>
      <c r="AD228" s="234">
        <f t="shared" si="63"/>
        <v>0.68852459016393464</v>
      </c>
      <c r="AE228" s="233">
        <f t="shared" si="64"/>
        <v>3.125E-2</v>
      </c>
      <c r="AF228" s="552"/>
      <c r="AG228" s="27"/>
      <c r="AI228" s="29"/>
      <c r="AJ228" s="27"/>
      <c r="AK228" s="549"/>
      <c r="AL228" s="549"/>
      <c r="AP228" s="549"/>
    </row>
    <row r="229" spans="1:42" ht="15" customHeight="1">
      <c r="A229" s="548"/>
      <c r="B229" s="236">
        <f>+'Ark1'!C3446</f>
        <v>2024</v>
      </c>
      <c r="C229" s="232">
        <f>+'Ark1'!J3446</f>
        <v>178</v>
      </c>
      <c r="D229" s="232" t="str">
        <f>VLOOKUP(C229,RNR!$A$1:$B$26,2)</f>
        <v>Røros</v>
      </c>
      <c r="E229" s="232">
        <f>+'Ark1'!D3446</f>
        <v>6</v>
      </c>
      <c r="F229" s="232" t="str">
        <f t="shared" si="61"/>
        <v>Jun</v>
      </c>
      <c r="G229" s="232">
        <f>+'Ark1'!Q3446</f>
        <v>0</v>
      </c>
      <c r="H229" s="330">
        <f>+'Ark1'!R3446</f>
        <v>0</v>
      </c>
      <c r="I229" s="234" t="str">
        <f>+IF(H229=0,"",'Ark1'!AG3446)</f>
        <v/>
      </c>
      <c r="J229" s="234" t="str">
        <f>+IF(H229=0,"",'Ark1'!AH3446)</f>
        <v/>
      </c>
      <c r="K229" s="552"/>
      <c r="L229" s="233" t="str">
        <f>+IF(H229=0,"",'Ark1'!U3446)</f>
        <v/>
      </c>
      <c r="M229" s="552"/>
      <c r="N229" s="239">
        <f>+'Ark1'!AI3446</f>
        <v>0</v>
      </c>
      <c r="O229" s="96"/>
      <c r="P229" s="263" t="str">
        <f>+IF(N229=0,"",'Ark1'!AJ3446)</f>
        <v/>
      </c>
      <c r="Q229" s="96"/>
      <c r="R229" s="263" t="str">
        <f>+IF(N229=0,"",'Ark1'!AK3446)</f>
        <v/>
      </c>
      <c r="S229" s="214"/>
      <c r="T229" s="27" t="str">
        <f>+IF(H229=0,"",'Ark1'!S3446)</f>
        <v/>
      </c>
      <c r="U229" s="214"/>
      <c r="V229" s="234" t="str">
        <f>+IF(H229=0,"",'Ark1'!T3446)</f>
        <v/>
      </c>
      <c r="W229" s="235" t="str">
        <f>+IF(H229=0,"",'Ark1'!W3446)</f>
        <v/>
      </c>
      <c r="X229" s="235" t="str">
        <f>+IF(H229=0,"",'Ark1'!X3446)</f>
        <v/>
      </c>
      <c r="Y229" s="235" t="str">
        <f>+IF(H229=0,"",'Ark1'!Y3446)</f>
        <v/>
      </c>
      <c r="Z229" s="235" t="str">
        <f>+IF(H229=0,"",'Ark1'!Z3446)</f>
        <v/>
      </c>
      <c r="AA229" s="235" t="str">
        <f>+IF(H229=0,"",'Ark1'!Z3446)</f>
        <v/>
      </c>
      <c r="AB229" s="234" t="str">
        <f>+IF(H229=0,"",'Ark1'!AC3446)</f>
        <v/>
      </c>
      <c r="AC229" s="235" t="str">
        <f>+IF(H229=0,"",'Ark1'!AE3446)</f>
        <v/>
      </c>
      <c r="AD229" s="235" t="str">
        <f t="shared" ref="AD229:AD235" si="65">+IF(H229=0,"",+L229/C229)</f>
        <v/>
      </c>
      <c r="AE229" s="233" t="str">
        <f t="shared" si="64"/>
        <v/>
      </c>
      <c r="AF229" s="552"/>
      <c r="AG229" s="27"/>
      <c r="AI229" s="29"/>
      <c r="AJ229" s="27"/>
      <c r="AK229" s="549"/>
      <c r="AL229" s="549"/>
      <c r="AP229" s="549"/>
    </row>
    <row r="230" spans="1:42" ht="15" customHeight="1">
      <c r="A230" s="548"/>
      <c r="B230" s="236">
        <f>+'Ark1'!C3447</f>
        <v>2024</v>
      </c>
      <c r="C230" s="232">
        <f>+'Ark1'!J3447</f>
        <v>178</v>
      </c>
      <c r="D230" s="232" t="str">
        <f>VLOOKUP(C230,RNR!$A$1:$B$26,2)</f>
        <v>Røros</v>
      </c>
      <c r="E230" s="232">
        <f>+'Ark1'!D3447</f>
        <v>7</v>
      </c>
      <c r="F230" s="232" t="str">
        <f t="shared" si="61"/>
        <v>Jul</v>
      </c>
      <c r="G230" s="232">
        <f>+'Ark1'!Q3447</f>
        <v>5</v>
      </c>
      <c r="H230" s="330">
        <f>+'Ark1'!R3447</f>
        <v>64</v>
      </c>
      <c r="I230" s="234">
        <f>+IF(H230=0,"",'Ark1'!AG3447)</f>
        <v>7.9844281171181022</v>
      </c>
      <c r="J230" s="234">
        <f>+IF(H230=0,"",'Ark1'!AH3447)</f>
        <v>0</v>
      </c>
      <c r="K230" s="552"/>
      <c r="L230" s="233">
        <f>+IF(H230=0,"",'Ark1'!U3447)</f>
        <v>11.3765625</v>
      </c>
      <c r="M230" s="552"/>
      <c r="N230" s="239">
        <f>+'Ark1'!AI3447</f>
        <v>64</v>
      </c>
      <c r="O230" s="96"/>
      <c r="P230" s="263">
        <f>+IF(N230=0,"",'Ark1'!AJ3447)</f>
        <v>91.2421875</v>
      </c>
      <c r="Q230" s="96"/>
      <c r="R230" s="263">
        <f>+IF(N230=0,"",'Ark1'!AK3447)</f>
        <v>13.305821072276229</v>
      </c>
      <c r="S230" s="214"/>
      <c r="T230" s="27">
        <f>+IF(H230=0,"",'Ark1'!S3447)</f>
        <v>5.109375</v>
      </c>
      <c r="U230" s="214"/>
      <c r="V230" s="234">
        <f>+IF(H230=0,"",'Ark1'!T3447)</f>
        <v>3.890625</v>
      </c>
      <c r="W230" s="235">
        <f>+IF(H230=0,"",'Ark1'!W3447)</f>
        <v>0</v>
      </c>
      <c r="X230" s="235">
        <f>+IF(H230=0,"",'Ark1'!X3447)</f>
        <v>25</v>
      </c>
      <c r="Y230" s="235">
        <f>+IF(H230=0,"",'Ark1'!Y3447)</f>
        <v>9.375</v>
      </c>
      <c r="Z230" s="235">
        <f>+IF(H230=0,"",'Ark1'!Z3447)</f>
        <v>6.7761240346966609</v>
      </c>
      <c r="AA230" s="235">
        <f>+IF(H230=0,"",'Ark1'!Z3447)</f>
        <v>6.7761240346966609</v>
      </c>
      <c r="AB230" s="234">
        <f>+IF(H230=0,"",'Ark1'!AC3447)</f>
        <v>76.530392446052062</v>
      </c>
      <c r="AC230" s="235">
        <f>+IF(H230=0,"",'Ark1'!AE3447)</f>
        <v>61.566861806731673</v>
      </c>
      <c r="AD230" s="235">
        <f t="shared" si="65"/>
        <v>6.3913272471910115E-2</v>
      </c>
      <c r="AE230" s="233">
        <f t="shared" si="64"/>
        <v>7.8125E-2</v>
      </c>
      <c r="AF230" s="552"/>
      <c r="AG230" s="27"/>
      <c r="AI230" s="29"/>
      <c r="AJ230" s="27"/>
      <c r="AK230" s="549"/>
      <c r="AL230" s="549"/>
      <c r="AP230" s="549"/>
    </row>
    <row r="231" spans="1:42" ht="15" customHeight="1">
      <c r="A231" s="548"/>
      <c r="B231" s="236">
        <f>+'Ark1'!C3448</f>
        <v>2024</v>
      </c>
      <c r="C231" s="232">
        <f>+'Ark1'!J3448</f>
        <v>178</v>
      </c>
      <c r="D231" s="232" t="str">
        <f>VLOOKUP(C231,RNR!$A$1:$B$26,2)</f>
        <v>Røros</v>
      </c>
      <c r="E231" s="232">
        <f>+'Ark1'!D3448</f>
        <v>8</v>
      </c>
      <c r="F231" s="232" t="str">
        <f t="shared" si="61"/>
        <v>Aug</v>
      </c>
      <c r="G231" s="232">
        <f>+'Ark1'!Q3448</f>
        <v>1</v>
      </c>
      <c r="H231" s="330">
        <f>+'Ark1'!R3448</f>
        <v>7</v>
      </c>
      <c r="I231" s="234">
        <f>+IF(H231=0,"",'Ark1'!AG3448)</f>
        <v>0.59014661207238173</v>
      </c>
      <c r="J231" s="234">
        <f>+IF(H231=0,"",'Ark1'!AH3448)</f>
        <v>0</v>
      </c>
      <c r="K231" s="552"/>
      <c r="L231" s="233">
        <f>+IF(H231=0,"",'Ark1'!U3448)</f>
        <v>15.957142857142861</v>
      </c>
      <c r="M231" s="552"/>
      <c r="N231" s="239">
        <f>+'Ark1'!AI3448</f>
        <v>7</v>
      </c>
      <c r="O231" s="96"/>
      <c r="P231" s="263">
        <f>+IF(N231=0,"",'Ark1'!AJ3448)</f>
        <v>100.55714285714282</v>
      </c>
      <c r="Q231" s="96"/>
      <c r="R231" s="263">
        <f>+IF(N231=0,"",'Ark1'!AK3448)</f>
        <v>14.569832596391942</v>
      </c>
      <c r="S231" s="214"/>
      <c r="T231" s="27">
        <f>+IF(H231=0,"",'Ark1'!S3448)</f>
        <v>4.4285714285714306</v>
      </c>
      <c r="U231" s="214"/>
      <c r="V231" s="234">
        <f>+IF(H231=0,"",'Ark1'!T3448)</f>
        <v>4.2857142857142847</v>
      </c>
      <c r="W231" s="235">
        <f>+IF(H231=0,"",'Ark1'!W3448)</f>
        <v>0</v>
      </c>
      <c r="X231" s="235">
        <f>+IF(H231=0,"",'Ark1'!X3448)</f>
        <v>57.142857142857153</v>
      </c>
      <c r="Y231" s="235">
        <f>+IF(H231=0,"",'Ark1'!Y3448)</f>
        <v>14.285714285714288</v>
      </c>
      <c r="Z231" s="235">
        <f>+IF(H231=0,"",'Ark1'!Z3448)</f>
        <v>6.5259607158874386</v>
      </c>
      <c r="AA231" s="235">
        <f>+IF(H231=0,"",'Ark1'!Z3448)</f>
        <v>6.5259607158874386</v>
      </c>
      <c r="AB231" s="234">
        <f>+IF(H231=0,"",'Ark1'!AC3448)</f>
        <v>30.984623050245208</v>
      </c>
      <c r="AC231" s="235">
        <f>+IF(H231=0,"",'Ark1'!AE3448)</f>
        <v>76.108824662382986</v>
      </c>
      <c r="AD231" s="235">
        <f t="shared" si="65"/>
        <v>8.9646869983948663E-2</v>
      </c>
      <c r="AE231" s="233">
        <f t="shared" si="64"/>
        <v>0.14285714285714285</v>
      </c>
      <c r="AF231" s="552"/>
      <c r="AG231" s="27"/>
      <c r="AI231" s="29"/>
      <c r="AJ231" s="27"/>
      <c r="AK231" s="549"/>
      <c r="AL231" s="549"/>
      <c r="AP231" s="549"/>
    </row>
    <row r="232" spans="1:42" ht="15" customHeight="1">
      <c r="A232" s="548"/>
      <c r="B232" s="236">
        <f>+'Ark1'!C3449</f>
        <v>2024</v>
      </c>
      <c r="C232" s="232">
        <f>+'Ark1'!J3449</f>
        <v>178</v>
      </c>
      <c r="D232" s="232" t="str">
        <f>VLOOKUP(C232,RNR!$A$1:$B$26,2)</f>
        <v>Røros</v>
      </c>
      <c r="E232" s="232">
        <f>+'Ark1'!D3449</f>
        <v>9</v>
      </c>
      <c r="F232" s="232" t="str">
        <f t="shared" si="61"/>
        <v>Sep</v>
      </c>
      <c r="G232" s="232">
        <f>+'Ark1'!Q3449</f>
        <v>2</v>
      </c>
      <c r="H232" s="330">
        <f>+'Ark1'!R3449</f>
        <v>38</v>
      </c>
      <c r="I232" s="234">
        <f>+IF(H232=0,"",'Ark1'!AG3449)</f>
        <v>2.1890790078089104</v>
      </c>
      <c r="J232" s="234">
        <f>+IF(H232=0,"",'Ark1'!AH3449)</f>
        <v>0</v>
      </c>
      <c r="K232" s="552"/>
      <c r="L232" s="233">
        <f>+IF(H232=0,"",'Ark1'!U3449)</f>
        <v>16.052631578947373</v>
      </c>
      <c r="M232" s="552"/>
      <c r="N232" s="239">
        <f>+'Ark1'!AI3449</f>
        <v>38</v>
      </c>
      <c r="O232" s="96"/>
      <c r="P232" s="263">
        <f>+IF(N232=0,"",'Ark1'!AJ3449)</f>
        <v>95.149999999999977</v>
      </c>
      <c r="Q232" s="96"/>
      <c r="R232" s="263">
        <f>+IF(N232=0,"",'Ark1'!AK3449)</f>
        <v>17.026168614948546</v>
      </c>
      <c r="S232" s="214"/>
      <c r="T232" s="27">
        <f>+IF(H232=0,"",'Ark1'!S3449)</f>
        <v>6.6315789473684221</v>
      </c>
      <c r="U232" s="214"/>
      <c r="V232" s="234">
        <f>+IF(H232=0,"",'Ark1'!T3449)</f>
        <v>3.8421052631578951</v>
      </c>
      <c r="W232" s="235">
        <f>+IF(H232=0,"",'Ark1'!W3449)</f>
        <v>0</v>
      </c>
      <c r="X232" s="235">
        <f>+IF(H232=0,"",'Ark1'!X3449)</f>
        <v>34.21052631578948</v>
      </c>
      <c r="Y232" s="235">
        <f>+IF(H232=0,"",'Ark1'!Y3449)</f>
        <v>23.684210526315795</v>
      </c>
      <c r="Z232" s="235">
        <f>+IF(H232=0,"",'Ark1'!Z3449)</f>
        <v>9.0142792233709681</v>
      </c>
      <c r="AA232" s="235">
        <f>+IF(H232=0,"",'Ark1'!Z3449)</f>
        <v>9.0142792233709681</v>
      </c>
      <c r="AB232" s="234">
        <f>+IF(H232=0,"",'Ark1'!AC3449)</f>
        <v>42.820723111028045</v>
      </c>
      <c r="AC232" s="235">
        <f>+IF(H232=0,"",'Ark1'!AE3449)</f>
        <v>79.031350962283099</v>
      </c>
      <c r="AD232" s="235">
        <f t="shared" si="65"/>
        <v>9.018332347723243E-2</v>
      </c>
      <c r="AE232" s="233">
        <f t="shared" si="64"/>
        <v>5.2631578947368418E-2</v>
      </c>
      <c r="AF232" s="552"/>
      <c r="AG232" s="27"/>
      <c r="AI232" s="29"/>
      <c r="AJ232" s="27"/>
      <c r="AK232" s="549"/>
      <c r="AL232" s="549"/>
      <c r="AP232" s="549"/>
    </row>
    <row r="233" spans="1:42" ht="15" customHeight="1">
      <c r="A233" s="548"/>
      <c r="B233" s="236">
        <f>+'Ark1'!C3450</f>
        <v>2024</v>
      </c>
      <c r="C233" s="232">
        <f>+'Ark1'!J3450</f>
        <v>178</v>
      </c>
      <c r="D233" s="232" t="str">
        <f>VLOOKUP(C233,RNR!$A$1:$B$26,2)</f>
        <v>Røros</v>
      </c>
      <c r="E233" s="232">
        <f>+'Ark1'!D3450</f>
        <v>10</v>
      </c>
      <c r="F233" s="232" t="str">
        <f t="shared" si="61"/>
        <v>Okt</v>
      </c>
      <c r="G233" s="232">
        <f>+'Ark1'!Q3450</f>
        <v>9</v>
      </c>
      <c r="H233" s="330">
        <f>+'Ark1'!R3450</f>
        <v>136</v>
      </c>
      <c r="I233" s="234">
        <f>+IF(H233=0,"",'Ark1'!AG3450)</f>
        <v>2.5929175845416559</v>
      </c>
      <c r="J233" s="234">
        <f>+IF(H233=0,"",'Ark1'!AH3450)</f>
        <v>0</v>
      </c>
      <c r="K233" s="552"/>
      <c r="L233" s="233">
        <f>+IF(H233=0,"",'Ark1'!U3450)</f>
        <v>15.53529411764706</v>
      </c>
      <c r="M233" s="552"/>
      <c r="N233" s="239">
        <f>+'Ark1'!AI3450</f>
        <v>136</v>
      </c>
      <c r="O233" s="96"/>
      <c r="P233" s="263">
        <f>+IF(N233=0,"",'Ark1'!AJ3450)</f>
        <v>100.10882352941177</v>
      </c>
      <c r="Q233" s="96"/>
      <c r="R233" s="263">
        <f>+IF(N233=0,"",'Ark1'!AK3450)</f>
        <v>14.83538482072462</v>
      </c>
      <c r="S233" s="214"/>
      <c r="T233" s="27">
        <f>+IF(H233=0,"",'Ark1'!S3450)</f>
        <v>5.4485294117647056</v>
      </c>
      <c r="U233" s="214"/>
      <c r="V233" s="234">
        <f>+IF(H233=0,"",'Ark1'!T3450)</f>
        <v>4.6102941176470589</v>
      </c>
      <c r="W233" s="235">
        <f>+IF(H233=0,"",'Ark1'!W3450)</f>
        <v>0.73529411764705888</v>
      </c>
      <c r="X233" s="235">
        <f>+IF(H233=0,"",'Ark1'!X3450)</f>
        <v>40.441176470588239</v>
      </c>
      <c r="Y233" s="235">
        <f>+IF(H233=0,"",'Ark1'!Y3450)</f>
        <v>12.5</v>
      </c>
      <c r="Z233" s="235">
        <f>+IF(H233=0,"",'Ark1'!Z3450)</f>
        <v>5.9225830192051561</v>
      </c>
      <c r="AA233" s="235">
        <f>+IF(H233=0,"",'Ark1'!Z3450)</f>
        <v>5.9225830192051561</v>
      </c>
      <c r="AB233" s="234">
        <f>+IF(H233=0,"",'Ark1'!AC3450)</f>
        <v>24.397207778820167</v>
      </c>
      <c r="AC233" s="235">
        <f>+IF(H233=0,"",'Ark1'!AE3450)</f>
        <v>48.027787225552913</v>
      </c>
      <c r="AD233" s="235">
        <f t="shared" si="65"/>
        <v>8.7276933245208202E-2</v>
      </c>
      <c r="AE233" s="233">
        <f t="shared" si="64"/>
        <v>6.6176470588235295E-2</v>
      </c>
      <c r="AF233" s="552"/>
      <c r="AG233" s="27"/>
      <c r="AI233" s="29"/>
      <c r="AJ233" s="27"/>
      <c r="AK233" s="549"/>
      <c r="AL233" s="549"/>
      <c r="AP233" s="549"/>
    </row>
    <row r="234" spans="1:42" ht="15" customHeight="1">
      <c r="A234" s="548"/>
      <c r="B234" s="236">
        <f>+'Ark1'!C3451</f>
        <v>2024</v>
      </c>
      <c r="C234" s="232">
        <f>+'Ark1'!J3451</f>
        <v>178</v>
      </c>
      <c r="D234" s="232" t="str">
        <f>VLOOKUP(C234,RNR!$A$1:$B$26,2)</f>
        <v>Røros</v>
      </c>
      <c r="E234" s="232">
        <f>+'Ark1'!D3451</f>
        <v>11</v>
      </c>
      <c r="F234" s="232" t="str">
        <f t="shared" si="61"/>
        <v>Nov</v>
      </c>
      <c r="G234" s="232">
        <f>+'Ark1'!Q3451</f>
        <v>4</v>
      </c>
      <c r="H234" s="330">
        <f>+'Ark1'!R3451</f>
        <v>104</v>
      </c>
      <c r="I234" s="234">
        <f>+IF(H234=0,"",'Ark1'!AG3451)</f>
        <v>2.8120429273794221</v>
      </c>
      <c r="J234" s="234">
        <f>+IF(H234=0,"",'Ark1'!AH3451)</f>
        <v>45.192307692307679</v>
      </c>
      <c r="K234" s="552"/>
      <c r="L234" s="233">
        <f>+IF(H234=0,"",'Ark1'!U3451)</f>
        <v>12.275000000000002</v>
      </c>
      <c r="M234" s="552"/>
      <c r="N234" s="239">
        <f>+'Ark1'!AI3451</f>
        <v>104</v>
      </c>
      <c r="O234" s="96"/>
      <c r="P234" s="263">
        <f>+IF(N234=0,"",'Ark1'!AJ3451)</f>
        <v>94.169230769230779</v>
      </c>
      <c r="Q234" s="96"/>
      <c r="R234" s="263">
        <f>+IF(N234=0,"",'Ark1'!AK3451)</f>
        <v>14.386105267417005</v>
      </c>
      <c r="S234" s="214"/>
      <c r="T234" s="27">
        <f>+IF(H234=0,"",'Ark1'!S3451)</f>
        <v>5.2788461538461515</v>
      </c>
      <c r="U234" s="214"/>
      <c r="V234" s="234">
        <f>+IF(H234=0,"",'Ark1'!T3451)</f>
        <v>4.9615384615384608</v>
      </c>
      <c r="W234" s="235">
        <f>+IF(H234=0,"",'Ark1'!W3451)</f>
        <v>0.96153846153846112</v>
      </c>
      <c r="X234" s="235">
        <f>+IF(H234=0,"",'Ark1'!X3451)</f>
        <v>23.07692307692308</v>
      </c>
      <c r="Y234" s="235">
        <f>+IF(H234=0,"",'Ark1'!Y3451)</f>
        <v>6.7307692307692308</v>
      </c>
      <c r="Z234" s="235">
        <f>+IF(H234=0,"",'Ark1'!Z3451)</f>
        <v>6.2747471600915432</v>
      </c>
      <c r="AA234" s="235">
        <f>+IF(H234=0,"",'Ark1'!Z3451)</f>
        <v>6.2747471600915432</v>
      </c>
      <c r="AB234" s="234">
        <f>+IF(H234=0,"",'Ark1'!AC3451)</f>
        <v>42.199220259749502</v>
      </c>
      <c r="AC234" s="235">
        <f>+IF(H234=0,"",'Ark1'!AE3451)</f>
        <v>78.628209890240512</v>
      </c>
      <c r="AD234" s="235">
        <f t="shared" si="65"/>
        <v>6.8960674157303378E-2</v>
      </c>
      <c r="AE234" s="233">
        <f t="shared" si="64"/>
        <v>3.8461538461538464E-2</v>
      </c>
      <c r="AF234" s="552"/>
      <c r="AG234" s="27"/>
      <c r="AI234" s="29"/>
      <c r="AJ234" s="27"/>
      <c r="AK234" s="549"/>
      <c r="AL234" s="549"/>
      <c r="AP234" s="549"/>
    </row>
    <row r="235" spans="1:42" ht="15" customHeight="1">
      <c r="A235" s="548"/>
      <c r="B235" s="236">
        <f>+'Ark1'!C3452</f>
        <v>2024</v>
      </c>
      <c r="C235" s="232">
        <f>+'Ark1'!J3452</f>
        <v>178</v>
      </c>
      <c r="D235" s="232" t="str">
        <f>VLOOKUP(C235,RNR!$A$1:$B$26,2)</f>
        <v>Røros</v>
      </c>
      <c r="E235" s="232">
        <f>+'Ark1'!D3452</f>
        <v>12</v>
      </c>
      <c r="F235" s="232" t="str">
        <f t="shared" si="61"/>
        <v>Des</v>
      </c>
      <c r="G235" s="232">
        <f>+'Ark1'!Q3452</f>
        <v>0</v>
      </c>
      <c r="H235" s="330">
        <f>+'Ark1'!R3452</f>
        <v>0</v>
      </c>
      <c r="I235" s="234" t="str">
        <f>+IF(H235=0,"",'Ark1'!AG3452)</f>
        <v/>
      </c>
      <c r="J235" s="234" t="str">
        <f>+IF(H235=0,"",'Ark1'!AH3452)</f>
        <v/>
      </c>
      <c r="K235" s="552"/>
      <c r="L235" s="233" t="str">
        <f>+IF(H235=0,"",'Ark1'!U3452)</f>
        <v/>
      </c>
      <c r="M235" s="552"/>
      <c r="N235" s="239">
        <f>+'Ark1'!AI3452</f>
        <v>0</v>
      </c>
      <c r="O235" s="96"/>
      <c r="P235" s="263" t="str">
        <f>+IF(N235=0,"",'Ark1'!AJ3452)</f>
        <v/>
      </c>
      <c r="Q235" s="96"/>
      <c r="R235" s="263" t="str">
        <f>+IF(N235=0,"",'Ark1'!AK3452)</f>
        <v/>
      </c>
      <c r="S235" s="214"/>
      <c r="T235" s="27" t="str">
        <f>+IF(H235=0,"",'Ark1'!S3452)</f>
        <v/>
      </c>
      <c r="U235" s="214"/>
      <c r="V235" s="234" t="str">
        <f>+IF(H235=0,"",'Ark1'!T3452)</f>
        <v/>
      </c>
      <c r="W235" s="235" t="str">
        <f>+IF(H235=0,"",'Ark1'!W3452)</f>
        <v/>
      </c>
      <c r="X235" s="235" t="str">
        <f>+IF(H235=0,"",'Ark1'!X3452)</f>
        <v/>
      </c>
      <c r="Y235" s="235" t="str">
        <f>+IF(H235=0,"",'Ark1'!Y3452)</f>
        <v/>
      </c>
      <c r="Z235" s="235" t="str">
        <f>+IF(H235=0,"",'Ark1'!Z3452)</f>
        <v/>
      </c>
      <c r="AA235" s="235" t="str">
        <f>+IF(H235=0,"",'Ark1'!Z3452)</f>
        <v/>
      </c>
      <c r="AB235" s="234" t="str">
        <f>+IF(H235=0,"",'Ark1'!AC3452)</f>
        <v/>
      </c>
      <c r="AC235" s="235" t="str">
        <f>+IF(H235=0,"",'Ark1'!AE3452)</f>
        <v/>
      </c>
      <c r="AD235" s="235" t="str">
        <f t="shared" si="65"/>
        <v/>
      </c>
      <c r="AE235" s="233" t="str">
        <f t="shared" si="64"/>
        <v/>
      </c>
      <c r="AF235" s="552"/>
      <c r="AG235" s="27"/>
      <c r="AI235" s="29"/>
      <c r="AJ235" s="27"/>
      <c r="AK235" s="549"/>
      <c r="AL235" s="549"/>
      <c r="AP235" s="549"/>
    </row>
    <row r="236" spans="1:42" ht="15" customHeight="1">
      <c r="A236" s="548"/>
      <c r="B236" s="548"/>
      <c r="C236" s="548"/>
      <c r="D236" s="548"/>
      <c r="E236" s="548"/>
      <c r="F236" s="548"/>
      <c r="G236" s="548"/>
      <c r="H236" s="324"/>
      <c r="I236" s="548"/>
      <c r="J236" s="548"/>
      <c r="K236" s="552"/>
      <c r="L236" s="548"/>
      <c r="M236" s="548"/>
      <c r="N236" s="548"/>
      <c r="O236" s="96"/>
      <c r="P236" s="548"/>
      <c r="Q236" s="96"/>
      <c r="R236" s="548"/>
      <c r="S236" s="548"/>
      <c r="T236" s="552"/>
      <c r="U236" s="552"/>
      <c r="V236" s="548"/>
      <c r="W236" s="548"/>
      <c r="X236" s="548"/>
      <c r="Y236" s="548"/>
      <c r="Z236" s="548"/>
      <c r="AA236" s="548"/>
      <c r="AB236" s="548"/>
      <c r="AC236" s="548"/>
      <c r="AD236" s="548"/>
      <c r="AE236" s="548"/>
      <c r="AF236" s="552"/>
      <c r="AG236" s="27"/>
      <c r="AI236" s="29"/>
      <c r="AJ236" s="27"/>
      <c r="AK236" s="549"/>
      <c r="AL236" s="549"/>
      <c r="AP236" s="549"/>
    </row>
    <row r="237" spans="1:42" ht="15" customHeight="1">
      <c r="A237" s="552"/>
      <c r="B237" s="552"/>
      <c r="C237" s="230" t="str">
        <f>+D239</f>
        <v>Horns</v>
      </c>
      <c r="D237" s="552"/>
      <c r="E237" s="552"/>
      <c r="F237" s="552"/>
      <c r="G237" s="552"/>
      <c r="H237" s="556">
        <f>SUM(H239:H250)</f>
        <v>615</v>
      </c>
      <c r="I237" s="552"/>
      <c r="J237" s="552"/>
      <c r="K237" s="552"/>
      <c r="L237" s="557">
        <f>+Slakteri!M25</f>
        <v>14.29837398373984</v>
      </c>
      <c r="M237" s="552"/>
      <c r="N237" s="556">
        <f>SUM(N239:N250)</f>
        <v>358</v>
      </c>
      <c r="O237" s="552"/>
      <c r="P237" s="552"/>
      <c r="Q237" s="96"/>
      <c r="R237" s="552"/>
      <c r="S237" s="552"/>
      <c r="T237" s="552"/>
      <c r="U237" s="552"/>
      <c r="V237" s="552"/>
      <c r="W237" s="552"/>
      <c r="X237" s="552"/>
      <c r="Y237" s="552"/>
      <c r="Z237" s="552"/>
      <c r="AA237" s="552"/>
      <c r="AB237" s="552"/>
      <c r="AC237" s="552"/>
      <c r="AD237" s="552"/>
      <c r="AE237" s="552"/>
      <c r="AF237" s="552"/>
      <c r="AG237" s="27"/>
      <c r="AI237" s="29"/>
      <c r="AJ237" s="27"/>
      <c r="AK237" s="549"/>
      <c r="AL237" s="549"/>
      <c r="AP237" s="549"/>
    </row>
    <row r="238" spans="1:42" ht="15" customHeight="1">
      <c r="A238" s="552"/>
      <c r="B238" s="552"/>
      <c r="C238" s="552"/>
      <c r="D238" s="552"/>
      <c r="E238" s="552"/>
      <c r="F238" s="552"/>
      <c r="G238" s="552"/>
      <c r="H238" s="552"/>
      <c r="I238" s="552"/>
      <c r="J238" s="552"/>
      <c r="K238" s="552"/>
      <c r="L238" s="552"/>
      <c r="M238" s="552"/>
      <c r="N238" s="552"/>
      <c r="O238" s="552"/>
      <c r="P238" s="552"/>
      <c r="Q238" s="96"/>
      <c r="R238" s="552"/>
      <c r="S238" s="552"/>
      <c r="T238" s="552"/>
      <c r="U238" s="552"/>
      <c r="V238" s="552"/>
      <c r="W238" s="552"/>
      <c r="X238" s="552"/>
      <c r="Y238" s="552"/>
      <c r="Z238" s="552"/>
      <c r="AA238" s="552"/>
      <c r="AB238" s="552"/>
      <c r="AC238" s="552"/>
      <c r="AD238" s="552"/>
      <c r="AE238" s="552"/>
      <c r="AF238" s="552"/>
      <c r="AG238" s="27"/>
      <c r="AI238" s="29"/>
      <c r="AJ238" s="27"/>
      <c r="AK238" s="549"/>
      <c r="AL238" s="549"/>
      <c r="AP238" s="549"/>
    </row>
    <row r="239" spans="1:42" ht="15" customHeight="1">
      <c r="A239" s="552"/>
      <c r="B239" s="292">
        <f>+'Ark1'!C3453</f>
        <v>2024</v>
      </c>
      <c r="C239" s="232">
        <f>+'Ark1'!J3453</f>
        <v>181</v>
      </c>
      <c r="D239" s="232" t="str">
        <f>VLOOKUP(C239,RNR!$A$1:$B$26,2)</f>
        <v>Horns</v>
      </c>
      <c r="E239" s="232">
        <f>+'Ark1'!D3453</f>
        <v>1</v>
      </c>
      <c r="F239" s="232" t="str">
        <f>+F224</f>
        <v>Jan</v>
      </c>
      <c r="G239" s="232">
        <f>+'Ark1'!Q3453</f>
        <v>5</v>
      </c>
      <c r="H239" s="347">
        <f>+'Ark1'!R3453</f>
        <v>50</v>
      </c>
      <c r="I239" s="234">
        <f>+IF(H239=0,"",'Ark1'!AG3453)</f>
        <v>6.8250515551286801</v>
      </c>
      <c r="J239" s="234">
        <f>+IF(H239=0,"",'Ark1'!AH3453)</f>
        <v>0</v>
      </c>
      <c r="K239" s="552"/>
      <c r="L239" s="233">
        <f>+IF(H239=0,"",'Ark1'!U3453)</f>
        <v>19.328000000000003</v>
      </c>
      <c r="M239" s="552"/>
      <c r="N239" s="239">
        <f>+'Ark1'!AI3453</f>
        <v>0</v>
      </c>
      <c r="O239" s="552"/>
      <c r="P239" s="263" t="str">
        <f>+IF(N239=0,"",'Ark1'!AJ3453)</f>
        <v/>
      </c>
      <c r="Q239" s="96"/>
      <c r="R239" s="263" t="str">
        <f>+IF(N239=0,"",'Ark1'!AK3453)</f>
        <v/>
      </c>
      <c r="S239" s="214"/>
      <c r="T239" s="27">
        <f>+IF(H239=0,"",'Ark1'!S3453)</f>
        <v>5.9</v>
      </c>
      <c r="U239" s="214"/>
      <c r="V239" s="234">
        <f>+IF(H239=0,"",'Ark1'!T3453)</f>
        <v>5.72</v>
      </c>
      <c r="W239" s="235">
        <f>+IF(H239=0,"",'Ark1'!W3453)</f>
        <v>2</v>
      </c>
      <c r="X239" s="235">
        <f>+IF(H239=0,"",'Ark1'!X3453)</f>
        <v>60</v>
      </c>
      <c r="Y239" s="235">
        <f>+IF(H239=0,"",'Ark1'!Y3453)</f>
        <v>32</v>
      </c>
      <c r="Z239" s="235">
        <f>+IF(H239=0,"",'Ark1'!Z3453)</f>
        <v>7.5965529024683107</v>
      </c>
      <c r="AA239" s="235">
        <f>+IF(H239=0,"",'Ark1'!Z3453)</f>
        <v>7.5965529024683107</v>
      </c>
      <c r="AB239" s="234">
        <f>+IF(H239=0,"",'Ark1'!AC3453)</f>
        <v>44.937327904096634</v>
      </c>
      <c r="AC239" s="235">
        <f>+IF(H239=0,"",'Ark1'!AE3453)</f>
        <v>36.011558625585202</v>
      </c>
      <c r="AD239" s="235">
        <f>+IF(H239=0,"",+L239/C239)</f>
        <v>0.10678453038674035</v>
      </c>
      <c r="AE239" s="233">
        <f>+IF(H239=0,"",G239/H239)</f>
        <v>0.1</v>
      </c>
      <c r="AF239" s="552"/>
      <c r="AG239" s="27"/>
      <c r="AI239" s="29"/>
      <c r="AJ239" s="27"/>
      <c r="AK239" s="549"/>
      <c r="AL239" s="549"/>
      <c r="AP239" s="549"/>
    </row>
    <row r="240" spans="1:42" ht="15" customHeight="1">
      <c r="A240" s="552"/>
      <c r="B240" s="292">
        <f>+'Ark1'!C3454</f>
        <v>2024</v>
      </c>
      <c r="C240" s="232">
        <f>+'Ark1'!J3454</f>
        <v>181</v>
      </c>
      <c r="D240" s="232" t="str">
        <f>VLOOKUP(C240,RNR!$A$1:$B$26,2)</f>
        <v>Horns</v>
      </c>
      <c r="E240" s="232">
        <f>+'Ark1'!D3454</f>
        <v>2</v>
      </c>
      <c r="F240" s="232" t="str">
        <f t="shared" ref="F240:F250" si="66">+F225</f>
        <v>Feb</v>
      </c>
      <c r="G240" s="232">
        <f>+'Ark1'!Q3454</f>
        <v>2</v>
      </c>
      <c r="H240" s="347">
        <f>+'Ark1'!R3454</f>
        <v>15</v>
      </c>
      <c r="I240" s="234">
        <f>+IF(H240=0,"",'Ark1'!AG3454)</f>
        <v>1.4133390318848695</v>
      </c>
      <c r="J240" s="234">
        <f>+IF(H240=0,"",'Ark1'!AH3454)</f>
        <v>0</v>
      </c>
      <c r="K240" s="552"/>
      <c r="L240" s="233">
        <f>+IF(H240=0,"",'Ark1'!U3454)</f>
        <v>12.786666666666671</v>
      </c>
      <c r="M240" s="552"/>
      <c r="N240" s="239">
        <f>+'Ark1'!AI3454</f>
        <v>0</v>
      </c>
      <c r="O240" s="552"/>
      <c r="P240" s="263" t="str">
        <f>+IF(N240=0,"",'Ark1'!AJ3454)</f>
        <v/>
      </c>
      <c r="Q240" s="96"/>
      <c r="R240" s="263" t="str">
        <f>+IF(N240=0,"",'Ark1'!AK3454)</f>
        <v/>
      </c>
      <c r="S240" s="214"/>
      <c r="T240" s="27">
        <f>+IF(H240=0,"",'Ark1'!S3454)</f>
        <v>5.3333333333333321</v>
      </c>
      <c r="U240" s="214"/>
      <c r="V240" s="234">
        <f>+IF(H240=0,"",'Ark1'!T3454)</f>
        <v>3.6</v>
      </c>
      <c r="W240" s="235">
        <f>+IF(H240=0,"",'Ark1'!W3454)</f>
        <v>0</v>
      </c>
      <c r="X240" s="235">
        <f>+IF(H240=0,"",'Ark1'!X3454)</f>
        <v>26.666666666666675</v>
      </c>
      <c r="Y240" s="235">
        <f>+IF(H240=0,"",'Ark1'!Y3454)</f>
        <v>13.333333333333337</v>
      </c>
      <c r="Z240" s="235">
        <f>+IF(H240=0,"",'Ark1'!Z3454)</f>
        <v>7.1232826390334614</v>
      </c>
      <c r="AA240" s="235">
        <f>+IF(H240=0,"",'Ark1'!Z3454)</f>
        <v>7.1232826390334614</v>
      </c>
      <c r="AB240" s="234">
        <f>+IF(H240=0,"",'Ark1'!AC3454)</f>
        <v>-2.1892932743922944</v>
      </c>
      <c r="AC240" s="235">
        <f>+IF(H240=0,"",'Ark1'!AE3454)</f>
        <v>-7.1210911486985493</v>
      </c>
      <c r="AD240" s="235">
        <f t="shared" ref="AD240:AD250" si="67">+IF(H240=0,"",+L240/C240)</f>
        <v>7.0644567219152882E-2</v>
      </c>
      <c r="AE240" s="233">
        <f t="shared" ref="AE240:AE250" si="68">+IF(H240=0,"",G240/H240)</f>
        <v>0.13333333333333333</v>
      </c>
      <c r="AF240" s="552"/>
      <c r="AG240" s="27"/>
      <c r="AI240" s="29"/>
      <c r="AJ240" s="27"/>
      <c r="AK240" s="549"/>
      <c r="AL240" s="549"/>
      <c r="AP240" s="549"/>
    </row>
    <row r="241" spans="1:46" ht="15" customHeight="1">
      <c r="A241" s="552"/>
      <c r="B241" s="292">
        <f>+'Ark1'!C3455</f>
        <v>2024</v>
      </c>
      <c r="C241" s="232">
        <f>+'Ark1'!J3455</f>
        <v>181</v>
      </c>
      <c r="D241" s="232" t="str">
        <f>VLOOKUP(C241,RNR!$A$1:$B$26,2)</f>
        <v>Horns</v>
      </c>
      <c r="E241" s="232">
        <f>+'Ark1'!D3455</f>
        <v>3</v>
      </c>
      <c r="F241" s="232" t="str">
        <f t="shared" si="66"/>
        <v>Mar</v>
      </c>
      <c r="G241" s="232">
        <f>+'Ark1'!Q3455</f>
        <v>3</v>
      </c>
      <c r="H241" s="347">
        <f>+'Ark1'!R3455</f>
        <v>10</v>
      </c>
      <c r="I241" s="234">
        <f>+IF(H241=0,"",'Ark1'!AG3455)</f>
        <v>0.56839541073335043</v>
      </c>
      <c r="J241" s="234">
        <f>+IF(H241=0,"",'Ark1'!AH3455)</f>
        <v>0</v>
      </c>
      <c r="K241" s="552"/>
      <c r="L241" s="233">
        <f>+IF(H241=0,"",'Ark1'!U3455)</f>
        <v>18.899999999999999</v>
      </c>
      <c r="M241" s="552"/>
      <c r="N241" s="239">
        <f>+'Ark1'!AI3455</f>
        <v>0</v>
      </c>
      <c r="O241" s="552"/>
      <c r="P241" s="263" t="str">
        <f>+IF(N241=0,"",'Ark1'!AJ3455)</f>
        <v/>
      </c>
      <c r="Q241" s="96"/>
      <c r="R241" s="263" t="str">
        <f>+IF(N241=0,"",'Ark1'!AK3455)</f>
        <v/>
      </c>
      <c r="S241" s="214"/>
      <c r="T241" s="27">
        <f>+IF(H241=0,"",'Ark1'!S3455)</f>
        <v>4.7</v>
      </c>
      <c r="U241" s="214"/>
      <c r="V241" s="234">
        <f>+IF(H241=0,"",'Ark1'!T3455)</f>
        <v>5.3</v>
      </c>
      <c r="W241" s="235">
        <f>+IF(H241=0,"",'Ark1'!W3455)</f>
        <v>0</v>
      </c>
      <c r="X241" s="235">
        <f>+IF(H241=0,"",'Ark1'!X3455)</f>
        <v>90</v>
      </c>
      <c r="Y241" s="235">
        <f>+IF(H241=0,"",'Ark1'!Y3455)</f>
        <v>10</v>
      </c>
      <c r="Z241" s="235">
        <f>+IF(H241=0,"",'Ark1'!Z3455)</f>
        <v>3.4997142740515321</v>
      </c>
      <c r="AA241" s="235">
        <f>+IF(H241=0,"",'Ark1'!Z3455)</f>
        <v>3.4997142740515321</v>
      </c>
      <c r="AB241" s="234">
        <f>+IF(H241=0,"",'Ark1'!AC3455)</f>
        <v>79.371558940496556</v>
      </c>
      <c r="AC241" s="235">
        <f>+IF(H241=0,"",'Ark1'!AE3455)</f>
        <v>11.111111111111191</v>
      </c>
      <c r="AD241" s="235">
        <f t="shared" si="67"/>
        <v>0.10441988950276242</v>
      </c>
      <c r="AE241" s="233">
        <f t="shared" si="68"/>
        <v>0.3</v>
      </c>
      <c r="AF241" s="552"/>
      <c r="AI241" s="29"/>
      <c r="AJ241" s="27"/>
      <c r="AM241" s="27"/>
      <c r="AN241" s="27"/>
      <c r="AO241" s="27"/>
      <c r="AQ241" s="27"/>
      <c r="AR241" s="237"/>
      <c r="AS241" s="27"/>
      <c r="AT241" s="27"/>
    </row>
    <row r="242" spans="1:46" ht="15" customHeight="1">
      <c r="A242" s="552"/>
      <c r="B242" s="292">
        <f>+'Ark1'!C3456</f>
        <v>2024</v>
      </c>
      <c r="C242" s="232">
        <f>+'Ark1'!J3456</f>
        <v>181</v>
      </c>
      <c r="D242" s="232" t="str">
        <f>VLOOKUP(C242,RNR!$A$1:$B$26,2)</f>
        <v>Horns</v>
      </c>
      <c r="E242" s="232">
        <f>+'Ark1'!D3456</f>
        <v>4</v>
      </c>
      <c r="F242" s="232" t="str">
        <f t="shared" si="66"/>
        <v>Apr</v>
      </c>
      <c r="G242" s="232">
        <f>+'Ark1'!Q3456</f>
        <v>5</v>
      </c>
      <c r="H242" s="347">
        <f>+'Ark1'!R3456</f>
        <v>167</v>
      </c>
      <c r="I242" s="234">
        <f>+IF(H242=0,"",'Ark1'!AG3456)</f>
        <v>5.7302745688385643</v>
      </c>
      <c r="J242" s="234">
        <f>+IF(H242=0,"",'Ark1'!AH3456)</f>
        <v>0</v>
      </c>
      <c r="K242" s="552"/>
      <c r="L242" s="233">
        <f>+IF(H242=0,"",'Ark1'!U3456)</f>
        <v>11.533532934131737</v>
      </c>
      <c r="M242" s="552"/>
      <c r="N242" s="239">
        <f>+'Ark1'!AI3456</f>
        <v>0</v>
      </c>
      <c r="O242" s="552"/>
      <c r="P242" s="263" t="str">
        <f>+IF(N242=0,"",'Ark1'!AJ3456)</f>
        <v/>
      </c>
      <c r="Q242" s="96"/>
      <c r="R242" s="263" t="str">
        <f>+IF(N242=0,"",'Ark1'!AK3456)</f>
        <v/>
      </c>
      <c r="S242" s="214"/>
      <c r="T242" s="27">
        <f>+IF(H242=0,"",'Ark1'!S3456)</f>
        <v>5.5089820359281436</v>
      </c>
      <c r="U242" s="214"/>
      <c r="V242" s="234">
        <f>+IF(H242=0,"",'Ark1'!T3456)</f>
        <v>5.0359281437125745</v>
      </c>
      <c r="W242" s="235">
        <f>+IF(H242=0,"",'Ark1'!W3456)</f>
        <v>0</v>
      </c>
      <c r="X242" s="235">
        <f>+IF(H242=0,"",'Ark1'!X3456)</f>
        <v>27.54491017964072</v>
      </c>
      <c r="Y242" s="235">
        <f>+IF(H242=0,"",'Ark1'!Y3456)</f>
        <v>11.377245508982032</v>
      </c>
      <c r="Z242" s="235">
        <f>+IF(H242=0,"",'Ark1'!Z3456)</f>
        <v>7.7960961425117503</v>
      </c>
      <c r="AA242" s="235">
        <f>+IF(H242=0,"",'Ark1'!Z3456)</f>
        <v>7.7960961425117503</v>
      </c>
      <c r="AB242" s="234">
        <f>+IF(H242=0,"",'Ark1'!AC3456)</f>
        <v>2.3974328877867954</v>
      </c>
      <c r="AC242" s="235">
        <f>+IF(H242=0,"",'Ark1'!AE3456)</f>
        <v>35.753445093980659</v>
      </c>
      <c r="AD242" s="235">
        <f t="shared" si="67"/>
        <v>6.3721176431667054E-2</v>
      </c>
      <c r="AE242" s="233">
        <f t="shared" si="68"/>
        <v>2.9940119760479042E-2</v>
      </c>
      <c r="AF242" s="552"/>
      <c r="AI242" s="29"/>
      <c r="AJ242" s="27"/>
      <c r="AM242" s="27"/>
      <c r="AN242" s="27"/>
      <c r="AO242" s="27"/>
      <c r="AQ242" s="27"/>
      <c r="AR242" s="237"/>
      <c r="AS242" s="27"/>
      <c r="AT242" s="27"/>
    </row>
    <row r="243" spans="1:46" ht="15" customHeight="1">
      <c r="A243" s="552"/>
      <c r="B243" s="292">
        <f>+'Ark1'!C3457</f>
        <v>2024</v>
      </c>
      <c r="C243" s="232">
        <f>+'Ark1'!J3457</f>
        <v>181</v>
      </c>
      <c r="D243" s="232" t="str">
        <f>VLOOKUP(C243,RNR!$A$1:$B$26,2)</f>
        <v>Horns</v>
      </c>
      <c r="E243" s="232">
        <f>+'Ark1'!D3457</f>
        <v>5</v>
      </c>
      <c r="F243" s="232" t="str">
        <f t="shared" si="66"/>
        <v>Mai</v>
      </c>
      <c r="G243" s="232">
        <f>+'Ark1'!Q3457</f>
        <v>3</v>
      </c>
      <c r="H243" s="347">
        <f>+'Ark1'!R3457</f>
        <v>75</v>
      </c>
      <c r="I243" s="234">
        <f>+IF(H243=0,"",'Ark1'!AG3457)</f>
        <v>3.0681031274584178</v>
      </c>
      <c r="J243" s="234">
        <f>+IF(H243=0,"",'Ark1'!AH3457)</f>
        <v>0</v>
      </c>
      <c r="K243" s="552"/>
      <c r="L243" s="233">
        <f>+IF(H243=0,"",'Ark1'!U3457)</f>
        <v>8.6839999999999993</v>
      </c>
      <c r="M243" s="552"/>
      <c r="N243" s="239">
        <f>+'Ark1'!AI3457</f>
        <v>60</v>
      </c>
      <c r="O243" s="552"/>
      <c r="P243" s="263">
        <f>+IF(N243=0,"",'Ark1'!AJ3457)</f>
        <v>81.748333333333349</v>
      </c>
      <c r="Q243" s="96"/>
      <c r="R243" s="263">
        <f>+IF(N243=0,"",'Ark1'!AK3457)</f>
        <v>15.27007758397208</v>
      </c>
      <c r="S243" s="214"/>
      <c r="T243" s="27">
        <f>+IF(H243=0,"",'Ark1'!S3457)</f>
        <v>5.7733333333333352</v>
      </c>
      <c r="U243" s="214"/>
      <c r="V243" s="234">
        <f>+IF(H243=0,"",'Ark1'!T3457)</f>
        <v>3.64</v>
      </c>
      <c r="W243" s="235">
        <f>+IF(H243=0,"",'Ark1'!W3457)</f>
        <v>0</v>
      </c>
      <c r="X243" s="235">
        <f>+IF(H243=0,"",'Ark1'!X3457)</f>
        <v>12</v>
      </c>
      <c r="Y243" s="235">
        <f>+IF(H243=0,"",'Ark1'!Y3457)</f>
        <v>4</v>
      </c>
      <c r="Z243" s="235">
        <f>+IF(H243=0,"",'Ark1'!Z3457)</f>
        <v>5.4332320644959244</v>
      </c>
      <c r="AA243" s="235">
        <f>+IF(H243=0,"",'Ark1'!Z3457)</f>
        <v>5.4332320644959244</v>
      </c>
      <c r="AB243" s="234">
        <f>+IF(H243=0,"",'Ark1'!AC3457)</f>
        <v>22.69536768757634</v>
      </c>
      <c r="AC243" s="235">
        <f>+IF(H243=0,"",'Ark1'!AE3457)</f>
        <v>26.794432932160795</v>
      </c>
      <c r="AD243" s="235">
        <f t="shared" si="67"/>
        <v>4.7977900552486186E-2</v>
      </c>
      <c r="AE243" s="233">
        <f t="shared" si="68"/>
        <v>0.04</v>
      </c>
      <c r="AF243" s="552"/>
      <c r="AI243" s="29"/>
      <c r="AJ243" s="27"/>
      <c r="AM243" s="27"/>
      <c r="AN243" s="27"/>
      <c r="AO243" s="27"/>
      <c r="AQ243" s="27"/>
      <c r="AR243" s="237"/>
      <c r="AS243" s="27"/>
      <c r="AT243" s="27"/>
    </row>
    <row r="244" spans="1:46" ht="15" customHeight="1">
      <c r="A244" s="552"/>
      <c r="B244" s="292">
        <f>+'Ark1'!C3458</f>
        <v>2024</v>
      </c>
      <c r="C244" s="232">
        <f>+'Ark1'!J3458</f>
        <v>181</v>
      </c>
      <c r="D244" s="232" t="str">
        <f>VLOOKUP(C244,RNR!$A$1:$B$26,2)</f>
        <v>Horns</v>
      </c>
      <c r="E244" s="232">
        <f>+'Ark1'!D3458</f>
        <v>6</v>
      </c>
      <c r="F244" s="232" t="str">
        <f t="shared" si="66"/>
        <v>Jun</v>
      </c>
      <c r="G244" s="232">
        <f>+'Ark1'!Q3458</f>
        <v>3</v>
      </c>
      <c r="H244" s="347">
        <f>+'Ark1'!R3458</f>
        <v>52</v>
      </c>
      <c r="I244" s="234">
        <f>+IF(H244=0,"",'Ark1'!AG3458)</f>
        <v>5.041270311285488</v>
      </c>
      <c r="J244" s="234">
        <f>+IF(H244=0,"",'Ark1'!AH3458)</f>
        <v>0</v>
      </c>
      <c r="K244" s="552"/>
      <c r="L244" s="233">
        <f>+IF(H244=0,"",'Ark1'!U3458)</f>
        <v>20.953846153846158</v>
      </c>
      <c r="M244" s="552"/>
      <c r="N244" s="239">
        <f>+'Ark1'!AI3458</f>
        <v>52</v>
      </c>
      <c r="O244" s="552"/>
      <c r="P244" s="263">
        <f>+IF(N244=0,"",'Ark1'!AJ3458)</f>
        <v>106.02692307692303</v>
      </c>
      <c r="Q244" s="96"/>
      <c r="R244" s="263">
        <f>+IF(N244=0,"",'Ark1'!AK3458)</f>
        <v>16.606923399571322</v>
      </c>
      <c r="S244" s="214"/>
      <c r="T244" s="27">
        <f>+IF(H244=0,"",'Ark1'!S3458)</f>
        <v>5.9807692307692308</v>
      </c>
      <c r="U244" s="214"/>
      <c r="V244" s="234">
        <f>+IF(H244=0,"",'Ark1'!T3458)</f>
        <v>5.5192307692307692</v>
      </c>
      <c r="W244" s="235">
        <f>+IF(H244=0,"",'Ark1'!W3458)</f>
        <v>1.9230769230769225</v>
      </c>
      <c r="X244" s="235">
        <f>+IF(H244=0,"",'Ark1'!X3458)</f>
        <v>76.923076923076891</v>
      </c>
      <c r="Y244" s="235">
        <f>+IF(H244=0,"",'Ark1'!Y3458)</f>
        <v>46.15384615384616</v>
      </c>
      <c r="Z244" s="235">
        <f>+IF(H244=0,"",'Ark1'!Z3458)</f>
        <v>8.0724951232436677</v>
      </c>
      <c r="AA244" s="235">
        <f>+IF(H244=0,"",'Ark1'!Z3458)</f>
        <v>8.0724951232436677</v>
      </c>
      <c r="AB244" s="234">
        <f>+IF(H244=0,"",'Ark1'!AC3458)</f>
        <v>66.989185683284376</v>
      </c>
      <c r="AC244" s="235">
        <f>+IF(H244=0,"",'Ark1'!AE3458)</f>
        <v>83.098029863320491</v>
      </c>
      <c r="AD244" s="235">
        <f t="shared" si="67"/>
        <v>0.11576710582235446</v>
      </c>
      <c r="AE244" s="233">
        <f t="shared" si="68"/>
        <v>5.7692307692307696E-2</v>
      </c>
      <c r="AF244" s="552"/>
      <c r="AI244" s="29"/>
      <c r="AJ244" s="27"/>
      <c r="AM244" s="27"/>
      <c r="AN244" s="27"/>
      <c r="AO244" s="27"/>
      <c r="AQ244" s="27"/>
      <c r="AR244" s="237"/>
      <c r="AS244" s="27"/>
      <c r="AT244" s="27"/>
    </row>
    <row r="245" spans="1:46" ht="15" customHeight="1">
      <c r="A245" s="552"/>
      <c r="B245" s="292">
        <f>+'Ark1'!C3459</f>
        <v>2024</v>
      </c>
      <c r="C245" s="232">
        <f>+'Ark1'!J3459</f>
        <v>181</v>
      </c>
      <c r="D245" s="232" t="str">
        <f>VLOOKUP(C245,RNR!$A$1:$B$26,2)</f>
        <v>Horns</v>
      </c>
      <c r="E245" s="232">
        <f>+'Ark1'!D3459</f>
        <v>7</v>
      </c>
      <c r="F245" s="232" t="str">
        <f t="shared" si="66"/>
        <v>Jul</v>
      </c>
      <c r="G245" s="232">
        <f>+'Ark1'!Q3459</f>
        <v>2</v>
      </c>
      <c r="H245" s="347">
        <f>+'Ark1'!R3459</f>
        <v>18</v>
      </c>
      <c r="I245" s="234">
        <f>+IF(H245=0,"",'Ark1'!AG3459)</f>
        <v>2.309463756990898</v>
      </c>
      <c r="J245" s="234">
        <f>+IF(H245=0,"",'Ark1'!AH3459)</f>
        <v>0</v>
      </c>
      <c r="K245" s="552"/>
      <c r="L245" s="233">
        <f>+IF(H245=0,"",'Ark1'!U3459)</f>
        <v>11.700000000000003</v>
      </c>
      <c r="M245" s="552"/>
      <c r="N245" s="239">
        <f>+'Ark1'!AI3459</f>
        <v>18</v>
      </c>
      <c r="O245" s="552"/>
      <c r="P245" s="263">
        <f>+IF(N245=0,"",'Ark1'!AJ3459)</f>
        <v>91.1</v>
      </c>
      <c r="Q245" s="96"/>
      <c r="R245" s="263">
        <f>+IF(N245=0,"",'Ark1'!AK3459)</f>
        <v>14.95268008714447</v>
      </c>
      <c r="S245" s="214"/>
      <c r="T245" s="27">
        <f>+IF(H245=0,"",'Ark1'!S3459)</f>
        <v>5.8888888888888884</v>
      </c>
      <c r="U245" s="214"/>
      <c r="V245" s="234">
        <f>+IF(H245=0,"",'Ark1'!T3459)</f>
        <v>3.3888888888888888</v>
      </c>
      <c r="W245" s="235">
        <f>+IF(H245=0,"",'Ark1'!W3459)</f>
        <v>0</v>
      </c>
      <c r="X245" s="235">
        <f>+IF(H245=0,"",'Ark1'!X3459)</f>
        <v>11.111111111111112</v>
      </c>
      <c r="Y245" s="235">
        <f>+IF(H245=0,"",'Ark1'!Y3459)</f>
        <v>5.5555555555555562</v>
      </c>
      <c r="Z245" s="235">
        <f>+IF(H245=0,"",'Ark1'!Z3459)</f>
        <v>4.6194035208984312</v>
      </c>
      <c r="AA245" s="235">
        <f>+IF(H245=0,"",'Ark1'!Z3459)</f>
        <v>4.6194035208984312</v>
      </c>
      <c r="AB245" s="234">
        <f>+IF(H245=0,"",'Ark1'!AC3459)</f>
        <v>-1.7798371549652516</v>
      </c>
      <c r="AC245" s="235">
        <f>+IF(H245=0,"",'Ark1'!AE3459)</f>
        <v>34.604194376755544</v>
      </c>
      <c r="AD245" s="235">
        <f t="shared" si="67"/>
        <v>6.4640883977900562E-2</v>
      </c>
      <c r="AE245" s="233">
        <f t="shared" si="68"/>
        <v>0.1111111111111111</v>
      </c>
      <c r="AF245" s="552"/>
      <c r="AI245" s="29"/>
      <c r="AJ245" s="27"/>
      <c r="AM245" s="27"/>
      <c r="AN245" s="27"/>
      <c r="AO245" s="27"/>
      <c r="AQ245" s="27"/>
      <c r="AR245" s="237"/>
      <c r="AS245" s="27"/>
      <c r="AT245" s="27"/>
    </row>
    <row r="246" spans="1:46" ht="15" customHeight="1">
      <c r="A246" s="552"/>
      <c r="B246" s="292">
        <f>+'Ark1'!C3460</f>
        <v>2024</v>
      </c>
      <c r="C246" s="232">
        <f>+'Ark1'!J3460</f>
        <v>181</v>
      </c>
      <c r="D246" s="232" t="str">
        <f>VLOOKUP(C246,RNR!$A$1:$B$26,2)</f>
        <v>Horns</v>
      </c>
      <c r="E246" s="232">
        <f>+'Ark1'!D3460</f>
        <v>8</v>
      </c>
      <c r="F246" s="232" t="str">
        <f t="shared" si="66"/>
        <v>Aug</v>
      </c>
      <c r="G246" s="232">
        <f>+'Ark1'!Q3460</f>
        <v>2</v>
      </c>
      <c r="H246" s="347">
        <f>+'Ark1'!R3460</f>
        <v>13</v>
      </c>
      <c r="I246" s="234">
        <f>+IF(H246=0,"",'Ark1'!AG3460)</f>
        <v>1.05560692114648</v>
      </c>
      <c r="J246" s="234">
        <f>+IF(H246=0,"",'Ark1'!AH3460)</f>
        <v>0</v>
      </c>
      <c r="K246" s="552"/>
      <c r="L246" s="233">
        <f>+IF(H246=0,"",'Ark1'!U3460)</f>
        <v>15.369230769230764</v>
      </c>
      <c r="M246" s="552"/>
      <c r="N246" s="239">
        <f>+'Ark1'!AI3460</f>
        <v>13</v>
      </c>
      <c r="O246" s="552"/>
      <c r="P246" s="263">
        <f>+IF(N246=0,"",'Ark1'!AJ3460)</f>
        <v>94.984615384615367</v>
      </c>
      <c r="Q246" s="96"/>
      <c r="R246" s="263">
        <f>+IF(N246=0,"",'Ark1'!AK3460)</f>
        <v>16.154776521204099</v>
      </c>
      <c r="S246" s="214"/>
      <c r="T246" s="27">
        <f>+IF(H246=0,"",'Ark1'!S3460)</f>
        <v>5.3846153846153859</v>
      </c>
      <c r="U246" s="214"/>
      <c r="V246" s="234">
        <f>+IF(H246=0,"",'Ark1'!T3460)</f>
        <v>3.692307692307693</v>
      </c>
      <c r="W246" s="235">
        <f>+IF(H246=0,"",'Ark1'!W3460)</f>
        <v>0</v>
      </c>
      <c r="X246" s="235">
        <f>+IF(H246=0,"",'Ark1'!X3460)</f>
        <v>53.84615384615384</v>
      </c>
      <c r="Y246" s="235">
        <f>+IF(H246=0,"",'Ark1'!Y3460)</f>
        <v>23.07692307692308</v>
      </c>
      <c r="Z246" s="235">
        <f>+IF(H246=0,"",'Ark1'!Z3460)</f>
        <v>8.0919128303781136</v>
      </c>
      <c r="AA246" s="235">
        <f>+IF(H246=0,"",'Ark1'!Z3460)</f>
        <v>8.0919128303781136</v>
      </c>
      <c r="AB246" s="234">
        <f>+IF(H246=0,"",'Ark1'!AC3460)</f>
        <v>46.340991038801</v>
      </c>
      <c r="AC246" s="235">
        <f>+IF(H246=0,"",'Ark1'!AE3460)</f>
        <v>72.107751855801411</v>
      </c>
      <c r="AD246" s="235">
        <f t="shared" si="67"/>
        <v>8.4912877178070528E-2</v>
      </c>
      <c r="AE246" s="233">
        <f t="shared" si="68"/>
        <v>0.15384615384615385</v>
      </c>
      <c r="AF246" s="552"/>
      <c r="AI246" s="29"/>
      <c r="AJ246" s="27"/>
      <c r="AM246" s="27"/>
      <c r="AN246" s="27"/>
      <c r="AO246" s="27"/>
      <c r="AQ246" s="27"/>
      <c r="AR246" s="237"/>
      <c r="AS246" s="27"/>
      <c r="AT246" s="27"/>
    </row>
    <row r="247" spans="1:46" ht="15" customHeight="1">
      <c r="A247" s="552"/>
      <c r="B247" s="292">
        <f>+'Ark1'!C3461</f>
        <v>2024</v>
      </c>
      <c r="C247" s="232">
        <f>+'Ark1'!J3461</f>
        <v>181</v>
      </c>
      <c r="D247" s="232" t="str">
        <f>VLOOKUP(C247,RNR!$A$1:$B$26,2)</f>
        <v>Horns</v>
      </c>
      <c r="E247" s="232">
        <f>+'Ark1'!D3461</f>
        <v>9</v>
      </c>
      <c r="F247" s="232" t="str">
        <f t="shared" si="66"/>
        <v>Sep</v>
      </c>
      <c r="G247" s="232">
        <f>+'Ark1'!Q3461</f>
        <v>4</v>
      </c>
      <c r="H247" s="347">
        <f>+'Ark1'!R3461</f>
        <v>20</v>
      </c>
      <c r="I247" s="234">
        <f>+IF(H247=0,"",'Ark1'!AG3461)</f>
        <v>0.87383727606798267</v>
      </c>
      <c r="J247" s="234">
        <f>+IF(H247=0,"",'Ark1'!AH3461)</f>
        <v>0</v>
      </c>
      <c r="K247" s="552"/>
      <c r="L247" s="233">
        <f>+IF(H247=0,"",'Ark1'!U3461)</f>
        <v>12.174999999999997</v>
      </c>
      <c r="M247" s="552"/>
      <c r="N247" s="239">
        <f>+'Ark1'!AI3461</f>
        <v>20</v>
      </c>
      <c r="O247" s="552"/>
      <c r="P247" s="263">
        <f>+IF(N247=0,"",'Ark1'!AJ3461)</f>
        <v>91.844999999999999</v>
      </c>
      <c r="Q247" s="96"/>
      <c r="R247" s="263">
        <f>+IF(N247=0,"",'Ark1'!AK3461)</f>
        <v>15.422052385601775</v>
      </c>
      <c r="S247" s="214"/>
      <c r="T247" s="27">
        <f>+IF(H247=0,"",'Ark1'!S3461)</f>
        <v>5.95</v>
      </c>
      <c r="U247" s="214"/>
      <c r="V247" s="234">
        <f>+IF(H247=0,"",'Ark1'!T3461)</f>
        <v>2.4500000000000002</v>
      </c>
      <c r="W247" s="235">
        <f>+IF(H247=0,"",'Ark1'!W3461)</f>
        <v>0</v>
      </c>
      <c r="X247" s="235">
        <f>+IF(H247=0,"",'Ark1'!X3461)</f>
        <v>5</v>
      </c>
      <c r="Y247" s="235">
        <f>+IF(H247=0,"",'Ark1'!Y3461)</f>
        <v>5</v>
      </c>
      <c r="Z247" s="235">
        <f>+IF(H247=0,"",'Ark1'!Z3461)</f>
        <v>3.2566662401910378</v>
      </c>
      <c r="AA247" s="235">
        <f>+IF(H247=0,"",'Ark1'!Z3461)</f>
        <v>3.2566662401910378</v>
      </c>
      <c r="AB247" s="234">
        <f>+IF(H247=0,"",'Ark1'!AC3461)</f>
        <v>38.588304665078553</v>
      </c>
      <c r="AC247" s="235">
        <f>+IF(H247=0,"",'Ark1'!AE3461)</f>
        <v>-11.034424168127599</v>
      </c>
      <c r="AD247" s="235">
        <f t="shared" si="67"/>
        <v>6.7265193370165732E-2</v>
      </c>
      <c r="AE247" s="233">
        <f t="shared" si="68"/>
        <v>0.2</v>
      </c>
      <c r="AF247" s="552"/>
      <c r="AI247" s="29"/>
      <c r="AJ247" s="27"/>
      <c r="AM247" s="27"/>
      <c r="AN247" s="27"/>
      <c r="AO247" s="27"/>
      <c r="AQ247" s="27"/>
      <c r="AR247" s="237"/>
      <c r="AS247" s="27"/>
      <c r="AT247" s="27"/>
    </row>
    <row r="248" spans="1:46" ht="15" customHeight="1">
      <c r="A248" s="552"/>
      <c r="B248" s="292">
        <f>+'Ark1'!C3462</f>
        <v>2024</v>
      </c>
      <c r="C248" s="232">
        <f>+'Ark1'!J3462</f>
        <v>181</v>
      </c>
      <c r="D248" s="232" t="str">
        <f>VLOOKUP(C248,RNR!$A$1:$B$26,2)</f>
        <v>Horns</v>
      </c>
      <c r="E248" s="232">
        <f>+'Ark1'!D3462</f>
        <v>10</v>
      </c>
      <c r="F248" s="232" t="str">
        <f t="shared" si="66"/>
        <v>Okt</v>
      </c>
      <c r="G248" s="232">
        <f>+'Ark1'!Q3462</f>
        <v>8</v>
      </c>
      <c r="H248" s="347">
        <f>+'Ark1'!R3462</f>
        <v>120</v>
      </c>
      <c r="I248" s="234">
        <f>+IF(H248=0,"",'Ark1'!AG3462)</f>
        <v>2.0960071670951788</v>
      </c>
      <c r="J248" s="234">
        <f>+IF(H248=0,"",'Ark1'!AH3462)</f>
        <v>0</v>
      </c>
      <c r="K248" s="552"/>
      <c r="L248" s="233">
        <f>+IF(H248=0,"",'Ark1'!U3462)</f>
        <v>14.2325</v>
      </c>
      <c r="M248" s="552"/>
      <c r="N248" s="239">
        <f>+'Ark1'!AI3462</f>
        <v>120</v>
      </c>
      <c r="O248" s="552"/>
      <c r="P248" s="263">
        <f>+IF(N248=0,"",'Ark1'!AJ3462)</f>
        <v>94.476666666666688</v>
      </c>
      <c r="Q248" s="96"/>
      <c r="R248" s="263">
        <f>+IF(N248=0,"",'Ark1'!AK3462)</f>
        <v>15.650797399571628</v>
      </c>
      <c r="S248" s="214"/>
      <c r="T248" s="27">
        <f>+IF(H248=0,"",'Ark1'!S3462)</f>
        <v>5.6833333333333353</v>
      </c>
      <c r="U248" s="214"/>
      <c r="V248" s="234">
        <f>+IF(H248=0,"",'Ark1'!T3462)</f>
        <v>4.4583333333333321</v>
      </c>
      <c r="W248" s="235">
        <f>+IF(H248=0,"",'Ark1'!W3462)</f>
        <v>0.83333333333333359</v>
      </c>
      <c r="X248" s="235">
        <f>+IF(H248=0,"",'Ark1'!X3462)</f>
        <v>37.5</v>
      </c>
      <c r="Y248" s="235">
        <f>+IF(H248=0,"",'Ark1'!Y3462)</f>
        <v>10</v>
      </c>
      <c r="Z248" s="235">
        <f>+IF(H248=0,"",'Ark1'!Z3462)</f>
        <v>6.9050242879128749</v>
      </c>
      <c r="AA248" s="235">
        <f>+IF(H248=0,"",'Ark1'!Z3462)</f>
        <v>6.9050242879128749</v>
      </c>
      <c r="AB248" s="234">
        <f>+IF(H248=0,"",'Ark1'!AC3462)</f>
        <v>42.436453012756246</v>
      </c>
      <c r="AC248" s="235">
        <f>+IF(H248=0,"",'Ark1'!AE3462)</f>
        <v>60.427028813562991</v>
      </c>
      <c r="AD248" s="235">
        <f t="shared" si="67"/>
        <v>7.8632596685082878E-2</v>
      </c>
      <c r="AE248" s="233">
        <f t="shared" si="68"/>
        <v>6.6666666666666666E-2</v>
      </c>
      <c r="AF248" s="552"/>
      <c r="AI248" s="29"/>
      <c r="AJ248" s="27"/>
      <c r="AM248" s="27"/>
      <c r="AN248" s="27"/>
      <c r="AO248" s="27"/>
      <c r="AQ248" s="27"/>
      <c r="AR248" s="237"/>
      <c r="AS248" s="27"/>
      <c r="AT248" s="27"/>
    </row>
    <row r="249" spans="1:46" ht="15" customHeight="1">
      <c r="A249" s="552"/>
      <c r="B249" s="292">
        <f>+'Ark1'!C3463</f>
        <v>2024</v>
      </c>
      <c r="C249" s="232">
        <f>+'Ark1'!J3463</f>
        <v>181</v>
      </c>
      <c r="D249" s="232" t="str">
        <f>VLOOKUP(C249,RNR!$A$1:$B$26,2)</f>
        <v>Horns</v>
      </c>
      <c r="E249" s="232">
        <f>+'Ark1'!D3463</f>
        <v>11</v>
      </c>
      <c r="F249" s="232" t="str">
        <f t="shared" si="66"/>
        <v>Nov</v>
      </c>
      <c r="G249" s="232">
        <f>+'Ark1'!Q3463</f>
        <v>7</v>
      </c>
      <c r="H249" s="347">
        <f>+'Ark1'!R3463</f>
        <v>75</v>
      </c>
      <c r="I249" s="234">
        <f>+IF(H249=0,"",'Ark1'!AG3463)</f>
        <v>3.1224117574497336</v>
      </c>
      <c r="J249" s="234">
        <f>+IF(H249=0,"",'Ark1'!AH3463)</f>
        <v>9.3333333333333357</v>
      </c>
      <c r="K249" s="552"/>
      <c r="L249" s="233">
        <f>+IF(H249=0,"",'Ark1'!U3463)</f>
        <v>18.900000000000006</v>
      </c>
      <c r="M249" s="552"/>
      <c r="N249" s="239">
        <f>+'Ark1'!AI3463</f>
        <v>75</v>
      </c>
      <c r="O249" s="552"/>
      <c r="P249" s="263">
        <f>+IF(N249=0,"",'Ark1'!AJ3463)</f>
        <v>104.08799999999999</v>
      </c>
      <c r="Q249" s="96"/>
      <c r="R249" s="263">
        <f>+IF(N249=0,"",'Ark1'!AK3463)</f>
        <v>16.236048110735499</v>
      </c>
      <c r="S249" s="214"/>
      <c r="T249" s="27">
        <f>+IF(H249=0,"",'Ark1'!S3463)</f>
        <v>5.6133333333333351</v>
      </c>
      <c r="U249" s="214"/>
      <c r="V249" s="234">
        <f>+IF(H249=0,"",'Ark1'!T3463)</f>
        <v>4.8533333333333317</v>
      </c>
      <c r="W249" s="235">
        <f>+IF(H249=0,"",'Ark1'!W3463)</f>
        <v>0</v>
      </c>
      <c r="X249" s="235">
        <f>+IF(H249=0,"",'Ark1'!X3463)</f>
        <v>72</v>
      </c>
      <c r="Y249" s="235">
        <f>+IF(H249=0,"",'Ark1'!Y3463)</f>
        <v>24</v>
      </c>
      <c r="Z249" s="235">
        <f>+IF(H249=0,"",'Ark1'!Z3463)</f>
        <v>5.9068096295716144</v>
      </c>
      <c r="AA249" s="235">
        <f>+IF(H249=0,"",'Ark1'!Z3463)</f>
        <v>5.9068096295716144</v>
      </c>
      <c r="AB249" s="234">
        <f>+IF(H249=0,"",'Ark1'!AC3463)</f>
        <v>45.614488838284288</v>
      </c>
      <c r="AC249" s="235">
        <f>+IF(H249=0,"",'Ark1'!AE3463)</f>
        <v>44.38905724394413</v>
      </c>
      <c r="AD249" s="235">
        <f t="shared" si="67"/>
        <v>0.10441988950276246</v>
      </c>
      <c r="AE249" s="233">
        <f t="shared" si="68"/>
        <v>9.3333333333333338E-2</v>
      </c>
      <c r="AF249" s="552"/>
      <c r="AI249" s="29"/>
      <c r="AJ249" s="27"/>
      <c r="AM249" s="27"/>
      <c r="AN249" s="27"/>
      <c r="AO249" s="27"/>
      <c r="AQ249" s="27"/>
      <c r="AR249" s="237"/>
      <c r="AS249" s="27"/>
      <c r="AT249" s="27"/>
    </row>
    <row r="250" spans="1:46" ht="15" customHeight="1">
      <c r="A250" s="552"/>
      <c r="B250" s="292">
        <f>+'Ark1'!C3464</f>
        <v>2024</v>
      </c>
      <c r="C250" s="232">
        <f>+'Ark1'!J3464</f>
        <v>181</v>
      </c>
      <c r="D250" s="232" t="str">
        <f>VLOOKUP(C250,RNR!$A$1:$B$26,2)</f>
        <v>Horns</v>
      </c>
      <c r="E250" s="232">
        <f>+'Ark1'!D3464</f>
        <v>12</v>
      </c>
      <c r="F250" s="232" t="str">
        <f t="shared" si="66"/>
        <v>Des</v>
      </c>
      <c r="G250" s="232">
        <f>+'Ark1'!Q3464</f>
        <v>0</v>
      </c>
      <c r="H250" s="347">
        <f>+'Ark1'!R3464</f>
        <v>0</v>
      </c>
      <c r="I250" s="234" t="str">
        <f>+IF(H250=0,"",'Ark1'!AG3464)</f>
        <v/>
      </c>
      <c r="J250" s="234" t="str">
        <f>+IF(H250=0,"",'Ark1'!AH3464)</f>
        <v/>
      </c>
      <c r="K250" s="552"/>
      <c r="L250" s="233" t="str">
        <f>+IF(H250=0,"",'Ark1'!U3464)</f>
        <v/>
      </c>
      <c r="M250" s="552"/>
      <c r="N250" s="239">
        <f>+'Ark1'!AI3464</f>
        <v>0</v>
      </c>
      <c r="O250" s="552"/>
      <c r="P250" s="263" t="str">
        <f>+IF(N250=0,"",'Ark1'!AJ3464)</f>
        <v/>
      </c>
      <c r="Q250" s="96"/>
      <c r="R250" s="263" t="str">
        <f>+IF(N250=0,"",'Ark1'!AK3464)</f>
        <v/>
      </c>
      <c r="S250" s="214"/>
      <c r="T250" s="27" t="str">
        <f>+IF(H250=0,"",'Ark1'!S3464)</f>
        <v/>
      </c>
      <c r="U250" s="214"/>
      <c r="V250" s="234" t="str">
        <f>+IF(H250=0,"",'Ark1'!T3464)</f>
        <v/>
      </c>
      <c r="W250" s="235" t="str">
        <f>+IF(H250=0,"",'Ark1'!W3464)</f>
        <v/>
      </c>
      <c r="X250" s="235" t="str">
        <f>+IF(H250=0,"",'Ark1'!X3464)</f>
        <v/>
      </c>
      <c r="Y250" s="235" t="str">
        <f>+IF(H250=0,"",'Ark1'!Y3464)</f>
        <v/>
      </c>
      <c r="Z250" s="235" t="str">
        <f>+IF(H250=0,"",'Ark1'!Z3464)</f>
        <v/>
      </c>
      <c r="AA250" s="235" t="str">
        <f>+IF(H250=0,"",'Ark1'!Z3464)</f>
        <v/>
      </c>
      <c r="AB250" s="234" t="str">
        <f>+IF(H250=0,"",'Ark1'!AC3464)</f>
        <v/>
      </c>
      <c r="AC250" s="235" t="str">
        <f>+IF(H250=0,"",'Ark1'!AE3464)</f>
        <v/>
      </c>
      <c r="AD250" s="235" t="str">
        <f t="shared" si="67"/>
        <v/>
      </c>
      <c r="AE250" s="233" t="str">
        <f t="shared" si="68"/>
        <v/>
      </c>
      <c r="AF250" s="552"/>
      <c r="AI250" s="29"/>
      <c r="AJ250" s="27"/>
      <c r="AM250" s="27"/>
      <c r="AN250" s="27"/>
      <c r="AO250" s="27"/>
      <c r="AQ250" s="27"/>
      <c r="AR250" s="237"/>
      <c r="AS250" s="27"/>
      <c r="AT250" s="27"/>
    </row>
    <row r="251" spans="1:46" ht="15" customHeight="1">
      <c r="A251" s="552"/>
      <c r="B251" s="552"/>
      <c r="C251" s="552"/>
      <c r="D251" s="552"/>
      <c r="E251" s="552"/>
      <c r="F251" s="552"/>
      <c r="G251" s="552"/>
      <c r="H251" s="552"/>
      <c r="I251" s="552"/>
      <c r="J251" s="552"/>
      <c r="K251" s="552"/>
      <c r="L251" s="552"/>
      <c r="M251" s="552"/>
      <c r="N251" s="552"/>
      <c r="O251" s="552"/>
      <c r="P251" s="552"/>
      <c r="Q251" s="96"/>
      <c r="R251" s="552"/>
      <c r="S251" s="552"/>
      <c r="T251" s="552"/>
      <c r="U251" s="552"/>
      <c r="V251" s="552"/>
      <c r="W251" s="552"/>
      <c r="X251" s="552"/>
      <c r="Y251" s="552"/>
      <c r="Z251" s="552"/>
      <c r="AA251" s="552"/>
      <c r="AB251" s="552"/>
      <c r="AC251" s="552"/>
      <c r="AD251" s="552"/>
      <c r="AE251" s="552"/>
      <c r="AF251" s="552"/>
      <c r="AG251" s="27"/>
      <c r="AI251" s="29"/>
      <c r="AJ251" s="27"/>
      <c r="AK251" s="549"/>
      <c r="AL251" s="549"/>
      <c r="AP251" s="549"/>
    </row>
    <row r="252" spans="1:46" ht="15" customHeight="1">
      <c r="A252" s="552"/>
      <c r="B252" s="552"/>
      <c r="C252" s="230" t="str">
        <f>+D254</f>
        <v>Malvik</v>
      </c>
      <c r="D252" s="552"/>
      <c r="E252" s="552"/>
      <c r="F252" s="552"/>
      <c r="G252" s="552"/>
      <c r="H252" s="556">
        <f>SUM(H254:H265)</f>
        <v>1321</v>
      </c>
      <c r="I252" s="552"/>
      <c r="J252" s="552"/>
      <c r="K252" s="552"/>
      <c r="L252" s="557">
        <f>+Slakteri!M28</f>
        <v>12.201589704769113</v>
      </c>
      <c r="M252" s="552"/>
      <c r="N252" s="556">
        <f>SUM(N254:N265)</f>
        <v>1305</v>
      </c>
      <c r="O252" s="552"/>
      <c r="P252" s="552"/>
      <c r="Q252" s="96"/>
      <c r="R252" s="552"/>
      <c r="S252" s="552"/>
      <c r="T252" s="558">
        <f>+Slakteri!V28</f>
        <v>5.7509462528387596</v>
      </c>
      <c r="U252" s="552"/>
      <c r="V252" s="552"/>
      <c r="W252" s="552"/>
      <c r="X252" s="552"/>
      <c r="Y252" s="552"/>
      <c r="Z252" s="552"/>
      <c r="AA252" s="552"/>
      <c r="AB252" s="552"/>
      <c r="AC252" s="552"/>
      <c r="AD252" s="552"/>
      <c r="AE252" s="552"/>
      <c r="AF252" s="552"/>
      <c r="AG252" s="27"/>
      <c r="AI252" s="29"/>
      <c r="AJ252" s="27"/>
      <c r="AK252" s="549"/>
      <c r="AL252" s="549"/>
      <c r="AP252" s="549"/>
    </row>
    <row r="253" spans="1:46" ht="15" customHeight="1">
      <c r="A253" s="552"/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552"/>
      <c r="M253" s="552"/>
      <c r="N253" s="552"/>
      <c r="O253" s="552"/>
      <c r="P253" s="552"/>
      <c r="Q253" s="96"/>
      <c r="R253" s="552"/>
      <c r="S253" s="552"/>
      <c r="T253" s="552"/>
      <c r="U253" s="552"/>
      <c r="V253" s="552"/>
      <c r="W253" s="552"/>
      <c r="X253" s="552"/>
      <c r="Y253" s="552"/>
      <c r="Z253" s="552"/>
      <c r="AA253" s="552"/>
      <c r="AB253" s="552"/>
      <c r="AC253" s="552"/>
      <c r="AD253" s="552"/>
      <c r="AE253" s="552"/>
      <c r="AF253" s="552"/>
      <c r="AI253" s="29"/>
      <c r="AJ253" s="27"/>
      <c r="AM253" s="27"/>
      <c r="AN253" s="27"/>
      <c r="AO253" s="27"/>
      <c r="AQ253" s="27"/>
      <c r="AR253" s="237"/>
      <c r="AS253" s="27"/>
      <c r="AT253" s="27"/>
    </row>
    <row r="254" spans="1:46" ht="15" customHeight="1">
      <c r="A254" s="552"/>
      <c r="B254" s="292">
        <f>+'Ark1'!C3465</f>
        <v>2024</v>
      </c>
      <c r="C254" s="232">
        <f>+'Ark1'!J3465</f>
        <v>309</v>
      </c>
      <c r="D254" s="232" t="str">
        <f>VLOOKUP(C254,RNR!$A$1:$B$26,2)</f>
        <v>Malvik</v>
      </c>
      <c r="E254" s="232">
        <f>+'Ark1'!D3465</f>
        <v>1</v>
      </c>
      <c r="F254" s="232" t="str">
        <f t="shared" ref="F254:F265" si="69">+F239</f>
        <v>Jan</v>
      </c>
      <c r="G254" s="232">
        <f>+'Ark1'!Q3465</f>
        <v>3</v>
      </c>
      <c r="H254" s="330">
        <f>+'Ark1'!R3465</f>
        <v>29</v>
      </c>
      <c r="I254" s="234">
        <f>+IF(H254=0,"",'Ark1'!AG3465)</f>
        <v>4.1251165287155009</v>
      </c>
      <c r="J254" s="234">
        <f>+IF(H254=0,"",'Ark1'!AH3465)</f>
        <v>0</v>
      </c>
      <c r="K254" s="552"/>
      <c r="L254" s="233">
        <f>+IF(H254=0,"",'Ark1'!U3465)</f>
        <v>20.141379310344824</v>
      </c>
      <c r="M254" s="552"/>
      <c r="N254" s="239">
        <f>+'Ark1'!AI3465</f>
        <v>29</v>
      </c>
      <c r="O254" s="552"/>
      <c r="P254" s="263">
        <f>+IF(N254=0,"",'Ark1'!AJ3465)</f>
        <v>99.758620689655189</v>
      </c>
      <c r="Q254" s="96"/>
      <c r="R254" s="263">
        <f>+IF(N254=0,"",'Ark1'!AK3465)</f>
        <v>18.868440327507848</v>
      </c>
      <c r="S254" s="214"/>
      <c r="T254" s="27">
        <f>+IF(H254=0,"",'Ark1'!S3465)</f>
        <v>7.2068965517241388</v>
      </c>
      <c r="U254" s="214"/>
      <c r="V254" s="234">
        <f>+IF(H254=0,"",'Ark1'!T3465)</f>
        <v>7.7586206896551699</v>
      </c>
      <c r="W254" s="235">
        <f>+IF(H254=0,"",'Ark1'!W3465)</f>
        <v>27.586206896551719</v>
      </c>
      <c r="X254" s="235">
        <f>+IF(H254=0,"",'Ark1'!X3465)</f>
        <v>62.068965517241359</v>
      </c>
      <c r="Y254" s="235">
        <f>+IF(H254=0,"",'Ark1'!Y3465)</f>
        <v>27.586206896551719</v>
      </c>
      <c r="Z254" s="235">
        <f>+IF(H254=0,"",'Ark1'!Z3465)</f>
        <v>9.1216497767250022</v>
      </c>
      <c r="AA254" s="235">
        <f>+IF(H254=0,"",'Ark1'!Z3465)</f>
        <v>9.1216497767250022</v>
      </c>
      <c r="AB254" s="234">
        <f>+IF(H254=0,"",'Ark1'!AC3465)</f>
        <v>73.248656540745415</v>
      </c>
      <c r="AC254" s="235">
        <f>+IF(H254=0,"",'Ark1'!AE3465)</f>
        <v>70.639194180495451</v>
      </c>
      <c r="AD254" s="235">
        <f>+IF(H254=0,"",+L254/C254)</f>
        <v>6.5182457315031792E-2</v>
      </c>
      <c r="AE254" s="233">
        <f>+IF(H254=0,"",G254/H254)</f>
        <v>0.10344827586206896</v>
      </c>
      <c r="AF254" s="552"/>
      <c r="AI254" s="29"/>
      <c r="AJ254" s="27"/>
      <c r="AM254" s="27"/>
      <c r="AN254" s="27"/>
      <c r="AO254" s="27"/>
      <c r="AQ254" s="27"/>
      <c r="AR254" s="237"/>
      <c r="AS254" s="27"/>
      <c r="AT254" s="27"/>
    </row>
    <row r="255" spans="1:46" ht="15" customHeight="1">
      <c r="A255" s="552"/>
      <c r="B255" s="292">
        <f>+'Ark1'!C3466</f>
        <v>2024</v>
      </c>
      <c r="C255" s="232">
        <f>+'Ark1'!J3466</f>
        <v>309</v>
      </c>
      <c r="D255" s="232" t="str">
        <f>VLOOKUP(C255,RNR!$A$1:$B$26,2)</f>
        <v>Malvik</v>
      </c>
      <c r="E255" s="232">
        <f>+'Ark1'!D3466</f>
        <v>2</v>
      </c>
      <c r="F255" s="232" t="str">
        <f t="shared" si="69"/>
        <v>Feb</v>
      </c>
      <c r="G255" s="232">
        <f>+'Ark1'!Q3466</f>
        <v>2</v>
      </c>
      <c r="H255" s="330">
        <f>+'Ark1'!R3466</f>
        <v>95</v>
      </c>
      <c r="I255" s="234">
        <f>+IF(H255=0,"",'Ark1'!AG3466)</f>
        <v>4.2414908589829556</v>
      </c>
      <c r="J255" s="234">
        <f>+IF(H255=0,"",'Ark1'!AH3466)</f>
        <v>0</v>
      </c>
      <c r="K255" s="552"/>
      <c r="L255" s="233">
        <f>+IF(H255=0,"",'Ark1'!U3466)</f>
        <v>6.0589473684210509</v>
      </c>
      <c r="M255" s="552"/>
      <c r="N255" s="239">
        <f>+'Ark1'!AI3466</f>
        <v>95</v>
      </c>
      <c r="O255" s="552"/>
      <c r="P255" s="263">
        <f>+IF(N255=0,"",'Ark1'!AJ3466)</f>
        <v>71.202105263157861</v>
      </c>
      <c r="Q255" s="96"/>
      <c r="R255" s="263">
        <f>+IF(N255=0,"",'Ark1'!AK3466)</f>
        <v>16.753547848868749</v>
      </c>
      <c r="S255" s="214"/>
      <c r="T255" s="27">
        <f>+IF(H255=0,"",'Ark1'!S3466)</f>
        <v>6.9157894736842094</v>
      </c>
      <c r="U255" s="214"/>
      <c r="V255" s="234">
        <f>+IF(H255=0,"",'Ark1'!T3466)</f>
        <v>4.8210526315789473</v>
      </c>
      <c r="W255" s="235">
        <f>+IF(H255=0,"",'Ark1'!W3466)</f>
        <v>0</v>
      </c>
      <c r="X255" s="235">
        <f>+IF(H255=0,"",'Ark1'!X3466)</f>
        <v>0</v>
      </c>
      <c r="Y255" s="235">
        <f>+IF(H255=0,"",'Ark1'!Y3466)</f>
        <v>0</v>
      </c>
      <c r="Z255" s="235">
        <f>+IF(H255=0,"",'Ark1'!Z3466)</f>
        <v>0.73506100525088924</v>
      </c>
      <c r="AA255" s="235">
        <f>+IF(H255=0,"",'Ark1'!Z3466)</f>
        <v>0.73506100525088924</v>
      </c>
      <c r="AB255" s="234">
        <f>+IF(H255=0,"",'Ark1'!AC3466)</f>
        <v>19.483537631190757</v>
      </c>
      <c r="AC255" s="235">
        <f>+IF(H255=0,"",'Ark1'!AE3466)</f>
        <v>23.350933343314995</v>
      </c>
      <c r="AD255" s="235">
        <f t="shared" ref="AD255:AD265" si="70">+IF(H255=0,"",+L255/C255)</f>
        <v>1.9608243910747739E-2</v>
      </c>
      <c r="AE255" s="233">
        <f t="shared" ref="AE255:AE265" si="71">+IF(H255=0,"",G255/H255)</f>
        <v>2.1052631578947368E-2</v>
      </c>
      <c r="AF255" s="552"/>
      <c r="AI255" s="29"/>
      <c r="AJ255" s="27"/>
      <c r="AM255" s="27"/>
      <c r="AN255" s="27"/>
      <c r="AO255" s="27"/>
      <c r="AQ255" s="27"/>
      <c r="AR255" s="237"/>
      <c r="AS255" s="27"/>
      <c r="AT255" s="27"/>
    </row>
    <row r="256" spans="1:46" ht="15" customHeight="1">
      <c r="A256" s="552"/>
      <c r="B256" s="292">
        <f>+'Ark1'!C3467</f>
        <v>2024</v>
      </c>
      <c r="C256" s="232">
        <f>+'Ark1'!J3467</f>
        <v>309</v>
      </c>
      <c r="D256" s="232" t="str">
        <f>VLOOKUP(C256,RNR!$A$1:$B$26,2)</f>
        <v>Malvik</v>
      </c>
      <c r="E256" s="232">
        <f>+'Ark1'!D3467</f>
        <v>3</v>
      </c>
      <c r="F256" s="232" t="str">
        <f t="shared" si="69"/>
        <v>Mar</v>
      </c>
      <c r="G256" s="232">
        <f>+'Ark1'!Q3467</f>
        <v>6</v>
      </c>
      <c r="H256" s="330">
        <f>+'Ark1'!R3467</f>
        <v>142</v>
      </c>
      <c r="I256" s="234">
        <f>+IF(H256=0,"",'Ark1'!AG3467)</f>
        <v>3.7667473647805343</v>
      </c>
      <c r="J256" s="234">
        <f>+IF(H256=0,"",'Ark1'!AH3467)</f>
        <v>2.1126760563380276</v>
      </c>
      <c r="K256" s="552"/>
      <c r="L256" s="233">
        <f>+IF(H256=0,"",'Ark1'!U3467)</f>
        <v>8.8204225352112662</v>
      </c>
      <c r="M256" s="552"/>
      <c r="N256" s="239">
        <f>+'Ark1'!AI3467</f>
        <v>142</v>
      </c>
      <c r="O256" s="552"/>
      <c r="P256" s="263">
        <f>+IF(N256=0,"",'Ark1'!AJ3467)</f>
        <v>79.919718309859149</v>
      </c>
      <c r="Q256" s="96"/>
      <c r="R256" s="263">
        <f>+IF(N256=0,"",'Ark1'!AK3467)</f>
        <v>16.568719831901429</v>
      </c>
      <c r="S256" s="214"/>
      <c r="T256" s="27">
        <f>+IF(H256=0,"",'Ark1'!S3467)</f>
        <v>6.3732394366197198</v>
      </c>
      <c r="U256" s="214"/>
      <c r="V256" s="234">
        <f>+IF(H256=0,"",'Ark1'!T3467)</f>
        <v>5.1760563380281681</v>
      </c>
      <c r="W256" s="235">
        <f>+IF(H256=0,"",'Ark1'!W3467)</f>
        <v>0</v>
      </c>
      <c r="X256" s="235">
        <f>+IF(H256=0,"",'Ark1'!X3467)</f>
        <v>7.746478873239437</v>
      </c>
      <c r="Y256" s="235">
        <f>+IF(H256=0,"",'Ark1'!Y3467)</f>
        <v>1.4084507042253516</v>
      </c>
      <c r="Z256" s="235">
        <f>+IF(H256=0,"",'Ark1'!Z3467)</f>
        <v>4.0711547784277045</v>
      </c>
      <c r="AA256" s="235">
        <f>+IF(H256=0,"",'Ark1'!Z3467)</f>
        <v>4.0711547784277045</v>
      </c>
      <c r="AB256" s="234">
        <f>+IF(H256=0,"",'Ark1'!AC3467)</f>
        <v>15.050971716027963</v>
      </c>
      <c r="AC256" s="235">
        <f>+IF(H256=0,"",'Ark1'!AE3467)</f>
        <v>31.651436213198124</v>
      </c>
      <c r="AD256" s="235">
        <f t="shared" si="70"/>
        <v>2.8545056748256525E-2</v>
      </c>
      <c r="AE256" s="233">
        <f t="shared" si="71"/>
        <v>4.2253521126760563E-2</v>
      </c>
      <c r="AF256" s="552"/>
      <c r="AI256" s="29"/>
      <c r="AJ256" s="27"/>
      <c r="AM256" s="27"/>
      <c r="AN256" s="27"/>
      <c r="AO256" s="27"/>
      <c r="AQ256" s="27"/>
      <c r="AR256" s="237"/>
      <c r="AS256" s="27"/>
      <c r="AT256" s="27"/>
    </row>
    <row r="257" spans="1:46" ht="15" customHeight="1">
      <c r="A257" s="552"/>
      <c r="B257" s="292">
        <f>+'Ark1'!C3468</f>
        <v>2024</v>
      </c>
      <c r="C257" s="232">
        <f>+'Ark1'!J3468</f>
        <v>309</v>
      </c>
      <c r="D257" s="232" t="str">
        <f>VLOOKUP(C257,RNR!$A$1:$B$26,2)</f>
        <v>Malvik</v>
      </c>
      <c r="E257" s="232">
        <f>+'Ark1'!D3468</f>
        <v>4</v>
      </c>
      <c r="F257" s="232" t="str">
        <f t="shared" si="69"/>
        <v>Apr</v>
      </c>
      <c r="G257" s="232">
        <f>+'Ark1'!Q3468</f>
        <v>7</v>
      </c>
      <c r="H257" s="330">
        <f>+'Ark1'!R3468</f>
        <v>104</v>
      </c>
      <c r="I257" s="234">
        <f>+IF(H257=0,"",'Ark1'!AG3468)</f>
        <v>3.4397712769280662</v>
      </c>
      <c r="J257" s="234">
        <f>+IF(H257=0,"",'Ark1'!AH3468)</f>
        <v>1.9230769230769225</v>
      </c>
      <c r="K257" s="552"/>
      <c r="L257" s="233">
        <f>+IF(H257=0,"",'Ark1'!U3468)</f>
        <v>11.117307692307696</v>
      </c>
      <c r="M257" s="552"/>
      <c r="N257" s="239">
        <f>+'Ark1'!AI3468</f>
        <v>102</v>
      </c>
      <c r="O257" s="552"/>
      <c r="P257" s="263">
        <f>+IF(N257=0,"",'Ark1'!AJ3468)</f>
        <v>86.190196078431342</v>
      </c>
      <c r="Q257" s="96"/>
      <c r="R257" s="263">
        <f>+IF(N257=0,"",'Ark1'!AK3468)</f>
        <v>15.91917216165554</v>
      </c>
      <c r="S257" s="214"/>
      <c r="T257" s="27">
        <f>+IF(H257=0,"",'Ark1'!S3468)</f>
        <v>5.6538461538461524</v>
      </c>
      <c r="U257" s="214"/>
      <c r="V257" s="234">
        <f>+IF(H257=0,"",'Ark1'!T3468)</f>
        <v>5.4038461538461515</v>
      </c>
      <c r="W257" s="235">
        <f>+IF(H257=0,"",'Ark1'!W3468)</f>
        <v>0.96153846153846112</v>
      </c>
      <c r="X257" s="235">
        <f>+IF(H257=0,"",'Ark1'!X3468)</f>
        <v>21.153846153846157</v>
      </c>
      <c r="Y257" s="235">
        <f>+IF(H257=0,"",'Ark1'!Y3468)</f>
        <v>4.8076923076923057</v>
      </c>
      <c r="Z257" s="235">
        <f>+IF(H257=0,"",'Ark1'!Z3468)</f>
        <v>6.6841437272745612</v>
      </c>
      <c r="AA257" s="235">
        <f>+IF(H257=0,"",'Ark1'!Z3468)</f>
        <v>6.6841437272745612</v>
      </c>
      <c r="AB257" s="234">
        <f>+IF(H257=0,"",'Ark1'!AC3468)</f>
        <v>27.935404458497473</v>
      </c>
      <c r="AC257" s="235">
        <f>+IF(H257=0,"",'Ark1'!AE3468)</f>
        <v>46.542533966307751</v>
      </c>
      <c r="AD257" s="235">
        <f t="shared" si="70"/>
        <v>3.5978342046303222E-2</v>
      </c>
      <c r="AE257" s="233">
        <f t="shared" si="71"/>
        <v>6.7307692307692304E-2</v>
      </c>
      <c r="AF257" s="552"/>
      <c r="AI257" s="29"/>
      <c r="AJ257" s="27"/>
      <c r="AM257" s="27"/>
      <c r="AN257" s="27"/>
      <c r="AO257" s="27"/>
      <c r="AQ257" s="27"/>
      <c r="AR257" s="237"/>
      <c r="AS257" s="27"/>
      <c r="AT257" s="27"/>
    </row>
    <row r="258" spans="1:46" ht="15" customHeight="1">
      <c r="A258" s="552"/>
      <c r="B258" s="292">
        <f>+'Ark1'!C3469</f>
        <v>2024</v>
      </c>
      <c r="C258" s="232">
        <f>+'Ark1'!J3469</f>
        <v>309</v>
      </c>
      <c r="D258" s="232" t="str">
        <f>VLOOKUP(C258,RNR!$A$1:$B$26,2)</f>
        <v>Malvik</v>
      </c>
      <c r="E258" s="232">
        <f>+'Ark1'!D3469</f>
        <v>5</v>
      </c>
      <c r="F258" s="232" t="str">
        <f t="shared" si="69"/>
        <v>Mai</v>
      </c>
      <c r="G258" s="232">
        <f>+'Ark1'!Q3469</f>
        <v>7</v>
      </c>
      <c r="H258" s="330">
        <f>+'Ark1'!R3469</f>
        <v>82</v>
      </c>
      <c r="I258" s="234">
        <f>+IF(H258=0,"",'Ark1'!AG3469)</f>
        <v>3.1364088166157114</v>
      </c>
      <c r="J258" s="234">
        <f>+IF(H258=0,"",'Ark1'!AH3469)</f>
        <v>1.2195121951219512</v>
      </c>
      <c r="K258" s="552"/>
      <c r="L258" s="233">
        <f>+IF(H258=0,"",'Ark1'!U3469)</f>
        <v>8.1195121951219456</v>
      </c>
      <c r="M258" s="552"/>
      <c r="N258" s="239">
        <f>+'Ark1'!AI3469</f>
        <v>82</v>
      </c>
      <c r="O258" s="552"/>
      <c r="P258" s="263">
        <f>+IF(N258=0,"",'Ark1'!AJ3469)</f>
        <v>81.158536585365894</v>
      </c>
      <c r="Q258" s="96"/>
      <c r="R258" s="263">
        <f>+IF(N258=0,"",'Ark1'!AK3469)</f>
        <v>13.521132102868956</v>
      </c>
      <c r="S258" s="214"/>
      <c r="T258" s="27">
        <f>+IF(H258=0,"",'Ark1'!S3469)</f>
        <v>4.463414634146341</v>
      </c>
      <c r="U258" s="214"/>
      <c r="V258" s="234">
        <f>+IF(H258=0,"",'Ark1'!T3469)</f>
        <v>4.0853658536585362</v>
      </c>
      <c r="W258" s="235">
        <f>+IF(H258=0,"",'Ark1'!W3469)</f>
        <v>0</v>
      </c>
      <c r="X258" s="235">
        <f>+IF(H258=0,"",'Ark1'!X3469)</f>
        <v>10.975609756097562</v>
      </c>
      <c r="Y258" s="235">
        <f>+IF(H258=0,"",'Ark1'!Y3469)</f>
        <v>2.4390243902439024</v>
      </c>
      <c r="Z258" s="235">
        <f>+IF(H258=0,"",'Ark1'!Z3469)</f>
        <v>5.6102136610847637</v>
      </c>
      <c r="AA258" s="235">
        <f>+IF(H258=0,"",'Ark1'!Z3469)</f>
        <v>5.6102136610847637</v>
      </c>
      <c r="AB258" s="234">
        <f>+IF(H258=0,"",'Ark1'!AC3469)</f>
        <v>67.738866973467438</v>
      </c>
      <c r="AC258" s="235">
        <f>+IF(H258=0,"",'Ark1'!AE3469)</f>
        <v>74.382127890392894</v>
      </c>
      <c r="AD258" s="235">
        <f t="shared" si="70"/>
        <v>2.6276738495540276E-2</v>
      </c>
      <c r="AE258" s="233">
        <f t="shared" si="71"/>
        <v>8.5365853658536592E-2</v>
      </c>
      <c r="AF258" s="552"/>
      <c r="AI258" s="29"/>
      <c r="AJ258" s="27"/>
      <c r="AM258" s="27"/>
      <c r="AN258" s="27"/>
      <c r="AO258" s="27"/>
      <c r="AQ258" s="27"/>
      <c r="AR258" s="237"/>
      <c r="AS258" s="27"/>
      <c r="AT258" s="27"/>
    </row>
    <row r="259" spans="1:46" ht="15" customHeight="1">
      <c r="A259" s="552"/>
      <c r="B259" s="292">
        <f>+'Ark1'!C3470</f>
        <v>2024</v>
      </c>
      <c r="C259" s="232">
        <f>+'Ark1'!J3470</f>
        <v>309</v>
      </c>
      <c r="D259" s="232" t="str">
        <f>VLOOKUP(C259,RNR!$A$1:$B$26,2)</f>
        <v>Malvik</v>
      </c>
      <c r="E259" s="232">
        <f>+'Ark1'!D3470</f>
        <v>6</v>
      </c>
      <c r="F259" s="232" t="str">
        <f t="shared" si="69"/>
        <v>Jun</v>
      </c>
      <c r="G259" s="232">
        <f>+'Ark1'!Q3470</f>
        <v>7</v>
      </c>
      <c r="H259" s="330">
        <f>+'Ark1'!R3470</f>
        <v>137</v>
      </c>
      <c r="I259" s="234">
        <f>+IF(H259=0,"",'Ark1'!AG3470)</f>
        <v>5.6968760410112154</v>
      </c>
      <c r="J259" s="234">
        <f>+IF(H259=0,"",'Ark1'!AH3470)</f>
        <v>1.4598540145985412</v>
      </c>
      <c r="K259" s="552"/>
      <c r="L259" s="233">
        <f>+IF(H259=0,"",'Ark1'!U3470)</f>
        <v>8.9875912408759131</v>
      </c>
      <c r="M259" s="552"/>
      <c r="N259" s="239">
        <f>+'Ark1'!AI3470</f>
        <v>137</v>
      </c>
      <c r="O259" s="552"/>
      <c r="P259" s="263">
        <f>+IF(N259=0,"",'Ark1'!AJ3470)</f>
        <v>85.149635036496306</v>
      </c>
      <c r="Q259" s="96"/>
      <c r="R259" s="263">
        <f>+IF(N259=0,"",'Ark1'!AK3470)</f>
        <v>13.304191092910797</v>
      </c>
      <c r="S259" s="214"/>
      <c r="T259" s="27">
        <f>+IF(H259=0,"",'Ark1'!S3470)</f>
        <v>4.5328467153284677</v>
      </c>
      <c r="U259" s="214"/>
      <c r="V259" s="234">
        <f>+IF(H259=0,"",'Ark1'!T3470)</f>
        <v>3.8394160583941601</v>
      </c>
      <c r="W259" s="235">
        <f>+IF(H259=0,"",'Ark1'!W3470)</f>
        <v>0.72992700729927051</v>
      </c>
      <c r="X259" s="235">
        <f>+IF(H259=0,"",'Ark1'!X3470)</f>
        <v>16.058394160583941</v>
      </c>
      <c r="Y259" s="235">
        <f>+IF(H259=0,"",'Ark1'!Y3470)</f>
        <v>2.9197080291970825</v>
      </c>
      <c r="Z259" s="235">
        <f>+IF(H259=0,"",'Ark1'!Z3470)</f>
        <v>5.4981144114224394</v>
      </c>
      <c r="AA259" s="235">
        <f>+IF(H259=0,"",'Ark1'!Z3470)</f>
        <v>5.4981144114224394</v>
      </c>
      <c r="AB259" s="234">
        <f>+IF(H259=0,"",'Ark1'!AC3470)</f>
        <v>2.7112649796945458</v>
      </c>
      <c r="AC259" s="235">
        <f>+IF(H259=0,"",'Ark1'!AE3470)</f>
        <v>40.692252954445642</v>
      </c>
      <c r="AD259" s="235">
        <f t="shared" si="70"/>
        <v>2.9086055795714928E-2</v>
      </c>
      <c r="AE259" s="233">
        <f t="shared" si="71"/>
        <v>5.1094890510948905E-2</v>
      </c>
      <c r="AF259" s="552"/>
      <c r="AI259" s="29"/>
      <c r="AJ259" s="27"/>
      <c r="AM259" s="27"/>
      <c r="AN259" s="27"/>
      <c r="AO259" s="27"/>
      <c r="AQ259" s="27"/>
      <c r="AR259" s="237"/>
      <c r="AS259" s="27"/>
      <c r="AT259" s="27"/>
    </row>
    <row r="260" spans="1:46" ht="15" customHeight="1">
      <c r="A260" s="552"/>
      <c r="B260" s="292">
        <f>+'Ark1'!C3471</f>
        <v>2024</v>
      </c>
      <c r="C260" s="232">
        <f>+'Ark1'!J3471</f>
        <v>309</v>
      </c>
      <c r="D260" s="232" t="str">
        <f>VLOOKUP(C260,RNR!$A$1:$B$26,2)</f>
        <v>Malvik</v>
      </c>
      <c r="E260" s="232">
        <f>+'Ark1'!D3471</f>
        <v>7</v>
      </c>
      <c r="F260" s="232" t="str">
        <f t="shared" si="69"/>
        <v>Jul</v>
      </c>
      <c r="G260" s="232">
        <f>+'Ark1'!Q3471</f>
        <v>0</v>
      </c>
      <c r="H260" s="330">
        <f>+'Ark1'!R3471</f>
        <v>0</v>
      </c>
      <c r="I260" s="234" t="str">
        <f>+IF(H260=0,"",'Ark1'!AG3471)</f>
        <v/>
      </c>
      <c r="J260" s="234" t="str">
        <f>+IF(H260=0,"",'Ark1'!AH3471)</f>
        <v/>
      </c>
      <c r="K260" s="552"/>
      <c r="L260" s="233" t="str">
        <f>+IF(H260=0,"",'Ark1'!U3471)</f>
        <v/>
      </c>
      <c r="M260" s="552"/>
      <c r="N260" s="239">
        <f>+'Ark1'!AI3471</f>
        <v>0</v>
      </c>
      <c r="O260" s="552"/>
      <c r="P260" s="263" t="str">
        <f>+IF(N260=0,"",'Ark1'!AJ3471)</f>
        <v/>
      </c>
      <c r="Q260" s="96"/>
      <c r="R260" s="263" t="str">
        <f>+IF(N260=0,"",'Ark1'!AK3471)</f>
        <v/>
      </c>
      <c r="S260" s="214"/>
      <c r="T260" s="27" t="str">
        <f>+IF(H260=0,"",'Ark1'!S3471)</f>
        <v/>
      </c>
      <c r="U260" s="214"/>
      <c r="V260" s="234" t="str">
        <f>+IF(H260=0,"",'Ark1'!T3471)</f>
        <v/>
      </c>
      <c r="W260" s="235" t="str">
        <f>+IF(H260=0,"",'Ark1'!W3471)</f>
        <v/>
      </c>
      <c r="X260" s="235" t="str">
        <f>+IF(H260=0,"",'Ark1'!X3471)</f>
        <v/>
      </c>
      <c r="Y260" s="235" t="str">
        <f>+IF(H260=0,"",'Ark1'!Y3471)</f>
        <v/>
      </c>
      <c r="Z260" s="235" t="str">
        <f>+IF(H260=0,"",'Ark1'!Z3471)</f>
        <v/>
      </c>
      <c r="AA260" s="235" t="str">
        <f>+IF(H260=0,"",'Ark1'!Z3471)</f>
        <v/>
      </c>
      <c r="AB260" s="234" t="str">
        <f>+IF(H260=0,"",'Ark1'!AC3471)</f>
        <v/>
      </c>
      <c r="AC260" s="235" t="str">
        <f>+IF(H260=0,"",'Ark1'!AE3471)</f>
        <v/>
      </c>
      <c r="AD260" s="235" t="str">
        <f t="shared" si="70"/>
        <v/>
      </c>
      <c r="AE260" s="233" t="str">
        <f t="shared" si="71"/>
        <v/>
      </c>
      <c r="AF260" s="552"/>
      <c r="AI260" s="29"/>
      <c r="AJ260" s="27"/>
      <c r="AM260" s="27"/>
      <c r="AN260" s="27"/>
      <c r="AO260" s="27"/>
      <c r="AQ260" s="27"/>
      <c r="AR260" s="237"/>
      <c r="AS260" s="27"/>
      <c r="AT260" s="27"/>
    </row>
    <row r="261" spans="1:46" ht="15" customHeight="1">
      <c r="A261" s="552"/>
      <c r="B261" s="292">
        <f>+'Ark1'!C3472</f>
        <v>2024</v>
      </c>
      <c r="C261" s="232">
        <f>+'Ark1'!J3472</f>
        <v>309</v>
      </c>
      <c r="D261" s="232" t="str">
        <f>VLOOKUP(C261,RNR!$A$1:$B$26,2)</f>
        <v>Malvik</v>
      </c>
      <c r="E261" s="232">
        <f>+'Ark1'!D3472</f>
        <v>8</v>
      </c>
      <c r="F261" s="232" t="str">
        <f t="shared" si="69"/>
        <v>Aug</v>
      </c>
      <c r="G261" s="232">
        <f>+'Ark1'!Q3472</f>
        <v>4</v>
      </c>
      <c r="H261" s="330">
        <f>+'Ark1'!R3472</f>
        <v>31</v>
      </c>
      <c r="I261" s="234">
        <f>+IF(H261=0,"",'Ark1'!AG3472)</f>
        <v>1.8734645357284376</v>
      </c>
      <c r="J261" s="234">
        <f>+IF(H261=0,"",'Ark1'!AH3472)</f>
        <v>0</v>
      </c>
      <c r="K261" s="552"/>
      <c r="L261" s="233">
        <f>+IF(H261=0,"",'Ark1'!U3472)</f>
        <v>11.438709677419356</v>
      </c>
      <c r="M261" s="552"/>
      <c r="N261" s="239">
        <f>+'Ark1'!AI3472</f>
        <v>31</v>
      </c>
      <c r="O261" s="552"/>
      <c r="P261" s="263">
        <f>+IF(N261=0,"",'Ark1'!AJ3472)</f>
        <v>90.30322580645165</v>
      </c>
      <c r="Q261" s="96"/>
      <c r="R261" s="263">
        <f>+IF(N261=0,"",'Ark1'!AK3472)</f>
        <v>14.268529883094276</v>
      </c>
      <c r="S261" s="214"/>
      <c r="T261" s="27">
        <f>+IF(H261=0,"",'Ark1'!S3472)</f>
        <v>5</v>
      </c>
      <c r="U261" s="214"/>
      <c r="V261" s="234">
        <f>+IF(H261=0,"",'Ark1'!T3472)</f>
        <v>4.0322580645161281</v>
      </c>
      <c r="W261" s="235">
        <f>+IF(H261=0,"",'Ark1'!W3472)</f>
        <v>0</v>
      </c>
      <c r="X261" s="235">
        <f>+IF(H261=0,"",'Ark1'!X3472)</f>
        <v>9.6774193548387117</v>
      </c>
      <c r="Y261" s="235">
        <f>+IF(H261=0,"",'Ark1'!Y3472)</f>
        <v>6.4516129032258052</v>
      </c>
      <c r="Z261" s="235">
        <f>+IF(H261=0,"",'Ark1'!Z3472)</f>
        <v>7.5113968212334141</v>
      </c>
      <c r="AA261" s="235">
        <f>+IF(H261=0,"",'Ark1'!Z3472)</f>
        <v>7.5113968212334141</v>
      </c>
      <c r="AB261" s="234">
        <f>+IF(H261=0,"",'Ark1'!AC3472)</f>
        <v>40.071148969204408</v>
      </c>
      <c r="AC261" s="235">
        <f>+IF(H261=0,"",'Ark1'!AE3472)</f>
        <v>60.475140205683118</v>
      </c>
      <c r="AD261" s="235">
        <f t="shared" si="70"/>
        <v>3.7018477920450987E-2</v>
      </c>
      <c r="AE261" s="233">
        <f t="shared" si="71"/>
        <v>0.12903225806451613</v>
      </c>
      <c r="AF261" s="552"/>
      <c r="AI261" s="29"/>
      <c r="AJ261" s="27"/>
      <c r="AM261" s="27"/>
      <c r="AN261" s="27"/>
      <c r="AO261" s="27"/>
      <c r="AQ261" s="27"/>
      <c r="AR261" s="237"/>
      <c r="AS261" s="27"/>
      <c r="AT261" s="27"/>
    </row>
    <row r="262" spans="1:46" ht="15" customHeight="1">
      <c r="A262" s="552"/>
      <c r="B262" s="292">
        <f>+'Ark1'!C3473</f>
        <v>2024</v>
      </c>
      <c r="C262" s="232">
        <f>+'Ark1'!J3473</f>
        <v>309</v>
      </c>
      <c r="D262" s="232" t="str">
        <f>VLOOKUP(C262,RNR!$A$1:$B$26,2)</f>
        <v>Malvik</v>
      </c>
      <c r="E262" s="232">
        <f>+'Ark1'!D3473</f>
        <v>9</v>
      </c>
      <c r="F262" s="232" t="str">
        <f t="shared" si="69"/>
        <v>Sep</v>
      </c>
      <c r="G262" s="232">
        <f>+'Ark1'!Q3473</f>
        <v>7</v>
      </c>
      <c r="H262" s="330">
        <f>+'Ark1'!R3473</f>
        <v>92</v>
      </c>
      <c r="I262" s="234">
        <f>+IF(H262=0,"",'Ark1'!AG3473)</f>
        <v>4.3311466467615967</v>
      </c>
      <c r="J262" s="234">
        <f>+IF(H262=0,"",'Ark1'!AH3473)</f>
        <v>2.1739130434782608</v>
      </c>
      <c r="K262" s="552"/>
      <c r="L262" s="233">
        <f>+IF(H262=0,"",'Ark1'!U3473)</f>
        <v>13.118478260869564</v>
      </c>
      <c r="M262" s="552"/>
      <c r="N262" s="239">
        <f>+'Ark1'!AI3473</f>
        <v>89</v>
      </c>
      <c r="O262" s="552"/>
      <c r="P262" s="263">
        <f>+IF(N262=0,"",'Ark1'!AJ3473)</f>
        <v>93.962921348314595</v>
      </c>
      <c r="Q262" s="96"/>
      <c r="R262" s="263">
        <f>+IF(N262=0,"",'Ark1'!AK3473)</f>
        <v>15.55788801054433</v>
      </c>
      <c r="S262" s="214"/>
      <c r="T262" s="27">
        <f>+IF(H262=0,"",'Ark1'!S3473)</f>
        <v>5.4347826086956523</v>
      </c>
      <c r="U262" s="214"/>
      <c r="V262" s="234">
        <f>+IF(H262=0,"",'Ark1'!T3473)</f>
        <v>5.5434782608695663</v>
      </c>
      <c r="W262" s="235">
        <f>+IF(H262=0,"",'Ark1'!W3473)</f>
        <v>0</v>
      </c>
      <c r="X262" s="235">
        <f>+IF(H262=0,"",'Ark1'!X3473)</f>
        <v>17.391304347826086</v>
      </c>
      <c r="Y262" s="235">
        <f>+IF(H262=0,"",'Ark1'!Y3473)</f>
        <v>2.1739130434782608</v>
      </c>
      <c r="Z262" s="235">
        <f>+IF(H262=0,"",'Ark1'!Z3473)</f>
        <v>4.0560992545265568</v>
      </c>
      <c r="AA262" s="235">
        <f>+IF(H262=0,"",'Ark1'!Z3473)</f>
        <v>4.0560992545265568</v>
      </c>
      <c r="AB262" s="234">
        <f>+IF(H262=0,"",'Ark1'!AC3473)</f>
        <v>54.966873452139758</v>
      </c>
      <c r="AC262" s="235">
        <f>+IF(H262=0,"",'Ark1'!AE3473)</f>
        <v>58.672727773906331</v>
      </c>
      <c r="AD262" s="235">
        <f t="shared" si="70"/>
        <v>4.245462220346137E-2</v>
      </c>
      <c r="AE262" s="233">
        <f t="shared" si="71"/>
        <v>7.6086956521739135E-2</v>
      </c>
      <c r="AF262" s="552"/>
      <c r="AI262" s="29"/>
      <c r="AJ262" s="27"/>
      <c r="AM262" s="27"/>
      <c r="AN262" s="27"/>
      <c r="AO262" s="27"/>
      <c r="AQ262" s="27"/>
      <c r="AR262" s="237"/>
      <c r="AS262" s="27"/>
      <c r="AT262" s="27"/>
    </row>
    <row r="263" spans="1:46" ht="15" customHeight="1">
      <c r="A263" s="552"/>
      <c r="B263" s="292">
        <f>+'Ark1'!C3474</f>
        <v>2024</v>
      </c>
      <c r="C263" s="232">
        <f>+'Ark1'!J3474</f>
        <v>309</v>
      </c>
      <c r="D263" s="232" t="str">
        <f>VLOOKUP(C263,RNR!$A$1:$B$26,2)</f>
        <v>Malvik</v>
      </c>
      <c r="E263" s="232">
        <f>+'Ark1'!D3474</f>
        <v>10</v>
      </c>
      <c r="F263" s="232" t="str">
        <f t="shared" si="69"/>
        <v>Okt</v>
      </c>
      <c r="G263" s="232">
        <f>+'Ark1'!Q3474</f>
        <v>28</v>
      </c>
      <c r="H263" s="330">
        <f>+'Ark1'!R3474</f>
        <v>406</v>
      </c>
      <c r="I263" s="234">
        <f>+IF(H263=0,"",'Ark1'!AG3474)</f>
        <v>6.7633324538096691</v>
      </c>
      <c r="J263" s="234">
        <f>+IF(H263=0,"",'Ark1'!AH3474)</f>
        <v>1.2315270935960589</v>
      </c>
      <c r="K263" s="552"/>
      <c r="L263" s="233">
        <f>+IF(H263=0,"",'Ark1'!U3474)</f>
        <v>13.573891625615763</v>
      </c>
      <c r="M263" s="552"/>
      <c r="N263" s="239">
        <f>+'Ark1'!AI3474</f>
        <v>399</v>
      </c>
      <c r="O263" s="552"/>
      <c r="P263" s="263">
        <f>+IF(N263=0,"",'Ark1'!AJ3474)</f>
        <v>93.159899749373366</v>
      </c>
      <c r="Q263" s="96"/>
      <c r="R263" s="263">
        <f>+IF(N263=0,"",'Ark1'!AK3474)</f>
        <v>15.753672448475974</v>
      </c>
      <c r="S263" s="214"/>
      <c r="T263" s="27">
        <f>+IF(H263=0,"",'Ark1'!S3474)</f>
        <v>6.0517241379310356</v>
      </c>
      <c r="U263" s="214"/>
      <c r="V263" s="234">
        <f>+IF(H263=0,"",'Ark1'!T3474)</f>
        <v>4.916256157635468</v>
      </c>
      <c r="W263" s="235">
        <f>+IF(H263=0,"",'Ark1'!W3474)</f>
        <v>1.4778325123152705</v>
      </c>
      <c r="X263" s="235">
        <f>+IF(H263=0,"",'Ark1'!X3474)</f>
        <v>26.354679802955658</v>
      </c>
      <c r="Y263" s="235">
        <f>+IF(H263=0,"",'Ark1'!Y3474)</f>
        <v>8.6206896551724128</v>
      </c>
      <c r="Z263" s="235">
        <f>+IF(H263=0,"",'Ark1'!Z3474)</f>
        <v>6.7378723840777148</v>
      </c>
      <c r="AA263" s="235">
        <f>+IF(H263=0,"",'Ark1'!Z3474)</f>
        <v>6.7378723840777148</v>
      </c>
      <c r="AB263" s="234">
        <f>+IF(H263=0,"",'Ark1'!AC3474)</f>
        <v>34.760965365296542</v>
      </c>
      <c r="AC263" s="235">
        <f>+IF(H263=0,"",'Ark1'!AE3474)</f>
        <v>55.626666529450794</v>
      </c>
      <c r="AD263" s="235">
        <f t="shared" si="70"/>
        <v>4.3928451862834186E-2</v>
      </c>
      <c r="AE263" s="233">
        <f t="shared" si="71"/>
        <v>6.8965517241379309E-2</v>
      </c>
      <c r="AF263" s="552"/>
      <c r="AI263" s="29"/>
      <c r="AJ263" s="27"/>
      <c r="AM263" s="27"/>
      <c r="AN263" s="27"/>
      <c r="AO263" s="27"/>
      <c r="AQ263" s="27"/>
      <c r="AS263" s="27"/>
      <c r="AT263" s="27"/>
    </row>
    <row r="264" spans="1:46" ht="15" customHeight="1">
      <c r="A264" s="552"/>
      <c r="B264" s="292">
        <f>+'Ark1'!C3475</f>
        <v>2024</v>
      </c>
      <c r="C264" s="232">
        <f>+'Ark1'!J3475</f>
        <v>309</v>
      </c>
      <c r="D264" s="232" t="str">
        <f>VLOOKUP(C264,RNR!$A$1:$B$26,2)</f>
        <v>Malvik</v>
      </c>
      <c r="E264" s="232">
        <f>+'Ark1'!D3475</f>
        <v>11</v>
      </c>
      <c r="F264" s="232" t="str">
        <f t="shared" si="69"/>
        <v>Nov</v>
      </c>
      <c r="G264" s="232">
        <f>+'Ark1'!Q3475</f>
        <v>16</v>
      </c>
      <c r="H264" s="330">
        <f>+'Ark1'!R3475</f>
        <v>177</v>
      </c>
      <c r="I264" s="234">
        <f>+IF(H264=0,"",'Ark1'!AG3475)</f>
        <v>6.9906779212998016</v>
      </c>
      <c r="J264" s="234">
        <f>+IF(H264=0,"",'Ark1'!AH3475)</f>
        <v>0</v>
      </c>
      <c r="K264" s="552"/>
      <c r="L264" s="233">
        <f>+IF(H264=0,"",'Ark1'!U3475)</f>
        <v>17.929943502824859</v>
      </c>
      <c r="M264" s="552"/>
      <c r="N264" s="239">
        <f>+'Ark1'!AI3475</f>
        <v>175</v>
      </c>
      <c r="O264" s="552"/>
      <c r="P264" s="263">
        <f>+IF(N264=0,"",'Ark1'!AJ3475)</f>
        <v>102.50914285714282</v>
      </c>
      <c r="Q264" s="96"/>
      <c r="R264" s="263">
        <f>+IF(N264=0,"",'Ark1'!AK3475)</f>
        <v>15.93840730761873</v>
      </c>
      <c r="S264" s="214"/>
      <c r="T264" s="27">
        <f>+IF(H264=0,"",'Ark1'!S3475)</f>
        <v>5.6327683615819204</v>
      </c>
      <c r="U264" s="214"/>
      <c r="V264" s="234">
        <f>+IF(H264=0,"",'Ark1'!T3475)</f>
        <v>5.8644067796610164</v>
      </c>
      <c r="W264" s="235">
        <f>+IF(H264=0,"",'Ark1'!W3475)</f>
        <v>6.214689265536725</v>
      </c>
      <c r="X264" s="235">
        <f>+IF(H264=0,"",'Ark1'!X3475)</f>
        <v>57.062146892655377</v>
      </c>
      <c r="Y264" s="235">
        <f>+IF(H264=0,"",'Ark1'!Y3475)</f>
        <v>22.033898305084747</v>
      </c>
      <c r="Z264" s="235">
        <f>+IF(H264=0,"",'Ark1'!Z3475)</f>
        <v>8.038969809000946</v>
      </c>
      <c r="AA264" s="235">
        <f>+IF(H264=0,"",'Ark1'!Z3475)</f>
        <v>8.038969809000946</v>
      </c>
      <c r="AB264" s="234">
        <f>+IF(H264=0,"",'Ark1'!AC3475)</f>
        <v>59.387357272569446</v>
      </c>
      <c r="AC264" s="235">
        <f>+IF(H264=0,"",'Ark1'!AE3475)</f>
        <v>53.840190275841472</v>
      </c>
      <c r="AD264" s="235">
        <f t="shared" si="70"/>
        <v>5.8025707128883039E-2</v>
      </c>
      <c r="AE264" s="233">
        <f t="shared" si="71"/>
        <v>9.03954802259887E-2</v>
      </c>
      <c r="AF264" s="552"/>
      <c r="AI264" s="29"/>
      <c r="AJ264" s="27"/>
      <c r="AM264" s="27"/>
      <c r="AN264" s="27"/>
      <c r="AO264" s="27"/>
      <c r="AQ264" s="27"/>
      <c r="AS264" s="27"/>
      <c r="AT264" s="27"/>
    </row>
    <row r="265" spans="1:46" ht="15" customHeight="1">
      <c r="A265" s="552"/>
      <c r="B265" s="292">
        <f>+'Ark1'!C3476</f>
        <v>2024</v>
      </c>
      <c r="C265" s="232">
        <f>+'Ark1'!J3476</f>
        <v>309</v>
      </c>
      <c r="D265" s="232" t="str">
        <f>VLOOKUP(C265,RNR!$A$1:$B$26,2)</f>
        <v>Malvik</v>
      </c>
      <c r="E265" s="232">
        <f>+'Ark1'!D3476</f>
        <v>12</v>
      </c>
      <c r="F265" s="232" t="str">
        <f t="shared" si="69"/>
        <v>Des</v>
      </c>
      <c r="G265" s="232">
        <f>+'Ark1'!Q3476</f>
        <v>3</v>
      </c>
      <c r="H265" s="330">
        <f>+'Ark1'!R3476</f>
        <v>26</v>
      </c>
      <c r="I265" s="234">
        <f>+IF(H265=0,"",'Ark1'!AG3476)</f>
        <v>4.8800095992320625</v>
      </c>
      <c r="J265" s="234">
        <f>+IF(H265=0,"",'Ark1'!AH3476)</f>
        <v>7.6923076923076898</v>
      </c>
      <c r="K265" s="552"/>
      <c r="L265" s="233">
        <f>+IF(H265=0,"",'Ark1'!U3476)</f>
        <v>15.642307692307696</v>
      </c>
      <c r="M265" s="552"/>
      <c r="N265" s="239">
        <f>+'Ark1'!AI3476</f>
        <v>24</v>
      </c>
      <c r="O265" s="552"/>
      <c r="P265" s="263">
        <f>+IF(N265=0,"",'Ark1'!AJ3476)</f>
        <v>97.40416666666664</v>
      </c>
      <c r="Q265" s="96"/>
      <c r="R265" s="263">
        <f>+IF(N265=0,"",'Ark1'!AK3476)</f>
        <v>15.939387359631755</v>
      </c>
      <c r="S265" s="214"/>
      <c r="T265" s="27">
        <f>+IF(H265=0,"",'Ark1'!S3476)</f>
        <v>5.461538461538459</v>
      </c>
      <c r="U265" s="214"/>
      <c r="V265" s="234">
        <f>+IF(H265=0,"",'Ark1'!T3476)</f>
        <v>5.6923076923076943</v>
      </c>
      <c r="W265" s="235">
        <f>+IF(H265=0,"",'Ark1'!W3476)</f>
        <v>3.8461538461538449</v>
      </c>
      <c r="X265" s="235">
        <f>+IF(H265=0,"",'Ark1'!X3476)</f>
        <v>34.615384615384635</v>
      </c>
      <c r="Y265" s="235">
        <f>+IF(H265=0,"",'Ark1'!Y3476)</f>
        <v>19.230769230769223</v>
      </c>
      <c r="Z265" s="235">
        <f>+IF(H265=0,"",'Ark1'!Z3476)</f>
        <v>7.5946424981401348</v>
      </c>
      <c r="AA265" s="235">
        <f>+IF(H265=0,"",'Ark1'!Z3476)</f>
        <v>7.5946424981401348</v>
      </c>
      <c r="AB265" s="234">
        <f>+IF(H265=0,"",'Ark1'!AC3476)</f>
        <v>55.541118294813089</v>
      </c>
      <c r="AC265" s="235">
        <f>+IF(H265=0,"",'Ark1'!AE3476)</f>
        <v>55.274778901326656</v>
      </c>
      <c r="AD265" s="235">
        <f t="shared" si="70"/>
        <v>5.062235499128704E-2</v>
      </c>
      <c r="AE265" s="233">
        <f t="shared" si="71"/>
        <v>0.11538461538461539</v>
      </c>
      <c r="AF265" s="552"/>
      <c r="AI265" s="29"/>
      <c r="AJ265" s="27"/>
      <c r="AM265" s="27"/>
      <c r="AN265" s="27"/>
      <c r="AO265" s="27"/>
      <c r="AQ265" s="27"/>
      <c r="AS265" s="27"/>
      <c r="AT265" s="27"/>
    </row>
    <row r="266" spans="1:46" ht="15" customHeight="1">
      <c r="A266" s="552"/>
      <c r="B266" s="552"/>
      <c r="C266" s="552"/>
      <c r="D266" s="552"/>
      <c r="E266" s="552"/>
      <c r="F266" s="552"/>
      <c r="G266" s="552"/>
      <c r="H266" s="552"/>
      <c r="I266" s="552"/>
      <c r="J266" s="552"/>
      <c r="K266" s="552"/>
      <c r="L266" s="552"/>
      <c r="M266" s="552"/>
      <c r="N266" s="552"/>
      <c r="O266" s="552"/>
      <c r="P266" s="552"/>
      <c r="Q266" s="96"/>
      <c r="R266" s="552"/>
      <c r="S266" s="552"/>
      <c r="T266" s="552"/>
      <c r="U266" s="552"/>
      <c r="V266" s="552"/>
      <c r="W266" s="552"/>
      <c r="X266" s="552"/>
      <c r="Y266" s="552"/>
      <c r="Z266" s="552"/>
      <c r="AA266" s="552"/>
      <c r="AB266" s="552"/>
      <c r="AC266" s="552"/>
      <c r="AD266" s="552"/>
      <c r="AE266" s="552"/>
      <c r="AF266" s="552"/>
      <c r="AG266" s="27"/>
      <c r="AI266" s="29"/>
      <c r="AJ266" s="27"/>
      <c r="AK266" s="549"/>
      <c r="AL266" s="549"/>
      <c r="AP266" s="549"/>
    </row>
    <row r="267" spans="1:46" ht="15" customHeight="1">
      <c r="A267" s="552"/>
      <c r="B267" s="552"/>
      <c r="C267" s="230" t="str">
        <f>+D269</f>
        <v>Jens Eide</v>
      </c>
      <c r="D267" s="552"/>
      <c r="E267" s="552"/>
      <c r="F267" s="552"/>
      <c r="G267" s="552"/>
      <c r="H267" s="556">
        <f>SUM(H269:H280)</f>
        <v>960</v>
      </c>
      <c r="I267" s="552"/>
      <c r="J267" s="552"/>
      <c r="K267" s="552"/>
      <c r="L267" s="557">
        <f>+Slakteri!M29</f>
        <v>9.4028124999999978</v>
      </c>
      <c r="M267" s="552"/>
      <c r="N267" s="556">
        <f>SUM(N269:N280)</f>
        <v>951</v>
      </c>
      <c r="O267" s="552"/>
      <c r="P267" s="552"/>
      <c r="Q267" s="96"/>
      <c r="R267" s="552"/>
      <c r="S267" s="552"/>
      <c r="T267" s="558">
        <f>+Slakteri!V43</f>
        <v>5.5649350649350637</v>
      </c>
      <c r="U267" s="552"/>
      <c r="V267" s="552"/>
      <c r="W267" s="552"/>
      <c r="X267" s="552"/>
      <c r="Y267" s="552"/>
      <c r="Z267" s="552"/>
      <c r="AA267" s="552"/>
      <c r="AB267" s="552"/>
      <c r="AC267" s="552"/>
      <c r="AD267" s="552"/>
      <c r="AE267" s="552"/>
      <c r="AF267" s="552"/>
      <c r="AG267" s="27"/>
      <c r="AI267" s="29"/>
      <c r="AJ267" s="27"/>
      <c r="AK267" s="549"/>
      <c r="AL267" s="549"/>
      <c r="AP267" s="549"/>
    </row>
    <row r="268" spans="1:46" ht="15" customHeight="1">
      <c r="A268" s="552"/>
      <c r="B268" s="552"/>
      <c r="C268" s="552"/>
      <c r="D268" s="552"/>
      <c r="E268" s="552"/>
      <c r="F268" s="552"/>
      <c r="G268" s="552"/>
      <c r="H268" s="552"/>
      <c r="I268" s="552"/>
      <c r="J268" s="552"/>
      <c r="K268" s="552"/>
      <c r="L268" s="552"/>
      <c r="M268" s="552"/>
      <c r="N268" s="552"/>
      <c r="O268" s="552"/>
      <c r="P268" s="552"/>
      <c r="Q268" s="96"/>
      <c r="R268" s="552"/>
      <c r="S268" s="552"/>
      <c r="T268" s="552"/>
      <c r="U268" s="552"/>
      <c r="V268" s="552"/>
      <c r="W268" s="552"/>
      <c r="X268" s="552"/>
      <c r="Y268" s="552"/>
      <c r="Z268" s="552"/>
      <c r="AA268" s="552"/>
      <c r="AB268" s="552"/>
      <c r="AC268" s="552"/>
      <c r="AD268" s="552"/>
      <c r="AE268" s="552"/>
      <c r="AF268" s="552"/>
      <c r="AI268" s="29"/>
      <c r="AJ268" s="27"/>
      <c r="AM268" s="27"/>
      <c r="AN268" s="27"/>
      <c r="AO268" s="27"/>
      <c r="AQ268" s="27"/>
      <c r="AR268" s="237"/>
      <c r="AS268" s="27"/>
      <c r="AT268" s="27"/>
    </row>
    <row r="269" spans="1:46" ht="15" customHeight="1">
      <c r="A269" s="552"/>
      <c r="B269" s="292">
        <f>+'Ark1'!C3477</f>
        <v>2024</v>
      </c>
      <c r="C269" s="232">
        <f>+'Ark1'!J3477</f>
        <v>470</v>
      </c>
      <c r="D269" s="232" t="str">
        <f>VLOOKUP(C269,RNR!$A$1:$B$26,2)</f>
        <v>Jens Eide</v>
      </c>
      <c r="E269" s="232">
        <f>+'Ark1'!D3477</f>
        <v>1</v>
      </c>
      <c r="F269" s="232" t="str">
        <f t="shared" ref="F269:F280" si="72">+F254</f>
        <v>Jan</v>
      </c>
      <c r="G269" s="232">
        <f>+'Ark1'!Q3477</f>
        <v>1</v>
      </c>
      <c r="H269" s="330">
        <f>+'Ark1'!R3477</f>
        <v>2</v>
      </c>
      <c r="I269" s="234">
        <f>+IF(H269=0,"",'Ark1'!AG3477)</f>
        <v>0.57558123110822357</v>
      </c>
      <c r="J269" s="234">
        <f>+IF(H269=0,"",'Ark1'!AH3477)</f>
        <v>0</v>
      </c>
      <c r="K269" s="552"/>
      <c r="L269" s="233">
        <f>+IF(H269=0,"",'Ark1'!U3477)</f>
        <v>40.75</v>
      </c>
      <c r="M269" s="552"/>
      <c r="N269" s="239">
        <f>+'Ark1'!AI3477</f>
        <v>0</v>
      </c>
      <c r="O269" s="552"/>
      <c r="P269" s="263" t="str">
        <f>+IF(N269=0,"",'Ark1'!AJ3477)</f>
        <v/>
      </c>
      <c r="Q269" s="96"/>
      <c r="R269" s="263" t="str">
        <f>+IF(N269=0,"",'Ark1'!AK3477)</f>
        <v/>
      </c>
      <c r="S269" s="552"/>
      <c r="T269" s="27">
        <f>+IF(H269=0,"",'Ark1'!S3477)</f>
        <v>8</v>
      </c>
      <c r="U269" s="552"/>
      <c r="V269" s="234">
        <f>+IF(H269=0,"",'Ark1'!T3477)</f>
        <v>8</v>
      </c>
      <c r="W269" s="235">
        <f>+IF(H269=0,"",'Ark1'!W3477)</f>
        <v>0</v>
      </c>
      <c r="X269" s="235">
        <f>+IF(H269=0,"",'Ark1'!X3477)</f>
        <v>100</v>
      </c>
      <c r="Y269" s="235">
        <f>+IF(H269=0,"",'Ark1'!Y3477)</f>
        <v>100</v>
      </c>
      <c r="Z269" s="235">
        <f>+IF(H269=0,"",'Ark1'!Z3477)</f>
        <v>3.4500000000000535</v>
      </c>
      <c r="AA269" s="235">
        <f>+IF(H269=0,"",'Ark1'!Z3477)</f>
        <v>3.4500000000000535</v>
      </c>
      <c r="AB269" s="234">
        <f>+IF(H269=0,"",'Ark1'!AC3477)</f>
        <v>0</v>
      </c>
      <c r="AC269" s="235">
        <f>+IF(H269=0,"",'Ark1'!AE3477)</f>
        <v>0</v>
      </c>
      <c r="AD269" s="235">
        <f>+IF(H269=0,"",+L269/C269)</f>
        <v>8.6702127659574468E-2</v>
      </c>
      <c r="AE269" s="233">
        <f>+IF(H269=0,"",G269/H269)</f>
        <v>0.5</v>
      </c>
      <c r="AF269" s="552"/>
      <c r="AI269" s="29"/>
      <c r="AJ269" s="27"/>
      <c r="AM269" s="27"/>
      <c r="AN269" s="27"/>
      <c r="AO269" s="27"/>
      <c r="AQ269" s="27"/>
      <c r="AS269" s="27"/>
      <c r="AT269" s="27"/>
    </row>
    <row r="270" spans="1:46" ht="15" customHeight="1">
      <c r="A270" s="552"/>
      <c r="B270" s="292">
        <f>+'Ark1'!C3478</f>
        <v>2024</v>
      </c>
      <c r="C270" s="232">
        <f>+'Ark1'!J3478</f>
        <v>470</v>
      </c>
      <c r="D270" s="232" t="str">
        <f>VLOOKUP(C270,RNR!$A$1:$B$26,2)</f>
        <v>Jens Eide</v>
      </c>
      <c r="E270" s="232">
        <f>+'Ark1'!D3478</f>
        <v>2</v>
      </c>
      <c r="F270" s="232" t="str">
        <f t="shared" si="72"/>
        <v>Feb</v>
      </c>
      <c r="G270" s="232">
        <f>+'Ark1'!Q3478</f>
        <v>5</v>
      </c>
      <c r="H270" s="330">
        <f>+'Ark1'!R3478</f>
        <v>113</v>
      </c>
      <c r="I270" s="234">
        <f>+IF(H270=0,"",'Ark1'!AG3478)</f>
        <v>7.9037927299255006</v>
      </c>
      <c r="J270" s="234">
        <f>+IF(H270=0,"",'Ark1'!AH3478)</f>
        <v>0</v>
      </c>
      <c r="K270" s="552"/>
      <c r="L270" s="233">
        <f>+IF(H270=0,"",'Ark1'!U3478)</f>
        <v>9.4920353982300902</v>
      </c>
      <c r="M270" s="552"/>
      <c r="N270" s="239">
        <f>+'Ark1'!AI3478</f>
        <v>106</v>
      </c>
      <c r="O270" s="552"/>
      <c r="P270" s="263">
        <f>+IF(N270=0,"",'Ark1'!AJ3478)</f>
        <v>78.914150943396223</v>
      </c>
      <c r="Q270" s="96"/>
      <c r="R270" s="263">
        <f>+IF(N270=0,"",'Ark1'!AK3478)</f>
        <v>14.558518002679461</v>
      </c>
      <c r="S270" s="552"/>
      <c r="T270" s="27">
        <f>+IF(H270=0,"",'Ark1'!S3478)</f>
        <v>5.8318584070796478</v>
      </c>
      <c r="U270" s="552"/>
      <c r="V270" s="234">
        <f>+IF(H270=0,"",'Ark1'!T3478)</f>
        <v>5.1592920353982308</v>
      </c>
      <c r="W270" s="235">
        <f>+IF(H270=0,"",'Ark1'!W3478)</f>
        <v>0.88495575221238942</v>
      </c>
      <c r="X270" s="235">
        <f>+IF(H270=0,"",'Ark1'!X3478)</f>
        <v>15.929203539823012</v>
      </c>
      <c r="Y270" s="235">
        <f>+IF(H270=0,"",'Ark1'!Y3478)</f>
        <v>13.274336283185839</v>
      </c>
      <c r="Z270" s="235">
        <f>+IF(H270=0,"",'Ark1'!Z3478)</f>
        <v>8.6697943917492672</v>
      </c>
      <c r="AA270" s="235">
        <f>+IF(H270=0,"",'Ark1'!Z3478)</f>
        <v>8.6697943917492672</v>
      </c>
      <c r="AB270" s="234">
        <f>+IF(H270=0,"",'Ark1'!AC3478)</f>
        <v>37.337805200296089</v>
      </c>
      <c r="AC270" s="235">
        <f>+IF(H270=0,"",'Ark1'!AE3478)</f>
        <v>62.450596751011048</v>
      </c>
      <c r="AD270" s="235">
        <f t="shared" ref="AD270:AD280" si="73">+IF(H270=0,"",+L270/C270)</f>
        <v>2.0195819996234234E-2</v>
      </c>
      <c r="AE270" s="233">
        <f t="shared" ref="AE270:AE280" si="74">+IF(H270=0,"",G270/H270)</f>
        <v>4.4247787610619468E-2</v>
      </c>
      <c r="AF270" s="552"/>
      <c r="AI270" s="29"/>
      <c r="AJ270" s="27"/>
      <c r="AM270" s="27"/>
      <c r="AN270" s="27"/>
      <c r="AO270" s="27"/>
      <c r="AQ270" s="27"/>
      <c r="AS270" s="27"/>
      <c r="AT270" s="27"/>
    </row>
    <row r="271" spans="1:46" ht="15" customHeight="1">
      <c r="A271" s="552"/>
      <c r="B271" s="292">
        <f>+'Ark1'!C3479</f>
        <v>2024</v>
      </c>
      <c r="C271" s="232">
        <f>+'Ark1'!J3479</f>
        <v>470</v>
      </c>
      <c r="D271" s="232" t="str">
        <f>VLOOKUP(C271,RNR!$A$1:$B$26,2)</f>
        <v>Jens Eide</v>
      </c>
      <c r="E271" s="232">
        <f>+'Ark1'!D3479</f>
        <v>3</v>
      </c>
      <c r="F271" s="232" t="str">
        <f t="shared" si="72"/>
        <v>Mar</v>
      </c>
      <c r="G271" s="232">
        <f>+'Ark1'!Q3479</f>
        <v>5</v>
      </c>
      <c r="H271" s="330">
        <f>+'Ark1'!R3479</f>
        <v>64</v>
      </c>
      <c r="I271" s="234">
        <f>+IF(H271=0,"",'Ark1'!AG3479)</f>
        <v>2.2964377546877581</v>
      </c>
      <c r="J271" s="234">
        <f>+IF(H271=0,"",'Ark1'!AH3479)</f>
        <v>0</v>
      </c>
      <c r="K271" s="552"/>
      <c r="L271" s="233">
        <f>+IF(H271=0,"",'Ark1'!U3479)</f>
        <v>11.93125</v>
      </c>
      <c r="M271" s="552"/>
      <c r="N271" s="239">
        <f>+'Ark1'!AI3479</f>
        <v>64</v>
      </c>
      <c r="O271" s="552"/>
      <c r="P271" s="263">
        <f>+IF(N271=0,"",'Ark1'!AJ3479)</f>
        <v>86.2</v>
      </c>
      <c r="Q271" s="96"/>
      <c r="R271" s="263">
        <f>+IF(N271=0,"",'Ark1'!AK3479)</f>
        <v>15.73147327192992</v>
      </c>
      <c r="S271" s="552"/>
      <c r="T271" s="27">
        <f>+IF(H271=0,"",'Ark1'!S3479)</f>
        <v>6.640625</v>
      </c>
      <c r="U271" s="552"/>
      <c r="V271" s="234">
        <f>+IF(H271=0,"",'Ark1'!T3479)</f>
        <v>5.6875</v>
      </c>
      <c r="W271" s="235">
        <f>+IF(H271=0,"",'Ark1'!W3479)</f>
        <v>3.125</v>
      </c>
      <c r="X271" s="235">
        <f>+IF(H271=0,"",'Ark1'!X3479)</f>
        <v>23.4375</v>
      </c>
      <c r="Y271" s="235">
        <f>+IF(H271=0,"",'Ark1'!Y3479)</f>
        <v>21.875</v>
      </c>
      <c r="Z271" s="235">
        <f>+IF(H271=0,"",'Ark1'!Z3479)</f>
        <v>8.911559820676743</v>
      </c>
      <c r="AA271" s="235">
        <f>+IF(H271=0,"",'Ark1'!Z3479)</f>
        <v>8.911559820676743</v>
      </c>
      <c r="AB271" s="234">
        <f>+IF(H271=0,"",'Ark1'!AC3479)</f>
        <v>51.053923483035241</v>
      </c>
      <c r="AC271" s="235">
        <f>+IF(H271=0,"",'Ark1'!AE3479)</f>
        <v>59.116358408412353</v>
      </c>
      <c r="AD271" s="235">
        <f t="shared" si="73"/>
        <v>2.538563829787234E-2</v>
      </c>
      <c r="AE271" s="233">
        <f t="shared" si="74"/>
        <v>7.8125E-2</v>
      </c>
      <c r="AF271" s="552"/>
      <c r="AI271" s="29"/>
      <c r="AJ271" s="27"/>
      <c r="AM271" s="27"/>
      <c r="AN271" s="27"/>
      <c r="AO271" s="27"/>
      <c r="AQ271" s="27"/>
      <c r="AS271" s="27"/>
      <c r="AT271" s="27"/>
    </row>
    <row r="272" spans="1:46" ht="15" customHeight="1">
      <c r="A272" s="552"/>
      <c r="B272" s="292">
        <f>+'Ark1'!C3480</f>
        <v>2024</v>
      </c>
      <c r="C272" s="232">
        <f>+'Ark1'!J3480</f>
        <v>470</v>
      </c>
      <c r="D272" s="232" t="str">
        <f>VLOOKUP(C272,RNR!$A$1:$B$26,2)</f>
        <v>Jens Eide</v>
      </c>
      <c r="E272" s="232">
        <f>+'Ark1'!D3480</f>
        <v>4</v>
      </c>
      <c r="F272" s="232" t="str">
        <f t="shared" si="72"/>
        <v>Apr</v>
      </c>
      <c r="G272" s="232">
        <f>+'Ark1'!Q3480</f>
        <v>3</v>
      </c>
      <c r="H272" s="330">
        <f>+'Ark1'!R3480</f>
        <v>128</v>
      </c>
      <c r="I272" s="234">
        <f>+IF(H272=0,"",'Ark1'!AG3480)</f>
        <v>1.8963070506088475</v>
      </c>
      <c r="J272" s="234">
        <f>+IF(H272=0,"",'Ark1'!AH3480)</f>
        <v>0</v>
      </c>
      <c r="K272" s="552"/>
      <c r="L272" s="233">
        <f>+IF(H272=0,"",'Ark1'!U3480)</f>
        <v>4.9796874999999998</v>
      </c>
      <c r="M272" s="552"/>
      <c r="N272" s="239">
        <f>+'Ark1'!AI3480</f>
        <v>128</v>
      </c>
      <c r="O272" s="552"/>
      <c r="P272" s="263">
        <f>+IF(N272=0,"",'Ark1'!AJ3480)</f>
        <v>70.96250000000002</v>
      </c>
      <c r="Q272" s="96"/>
      <c r="R272" s="263">
        <f>+IF(N272=0,"",'Ark1'!AK3480)</f>
        <v>13.367244691096118</v>
      </c>
      <c r="S272" s="552"/>
      <c r="T272" s="27">
        <f>+IF(H272=0,"",'Ark1'!S3480)</f>
        <v>5.859375</v>
      </c>
      <c r="U272" s="552"/>
      <c r="V272" s="234">
        <f>+IF(H272=0,"",'Ark1'!T3480)</f>
        <v>5.1484375</v>
      </c>
      <c r="W272" s="235">
        <f>+IF(H272=0,"",'Ark1'!W3480)</f>
        <v>0</v>
      </c>
      <c r="X272" s="235">
        <f>+IF(H272=0,"",'Ark1'!X3480)</f>
        <v>1.5625</v>
      </c>
      <c r="Y272" s="235">
        <f>+IF(H272=0,"",'Ark1'!Y3480)</f>
        <v>0</v>
      </c>
      <c r="Z272" s="235">
        <f>+IF(H272=0,"",'Ark1'!Z3480)</f>
        <v>2.1040644957661718</v>
      </c>
      <c r="AA272" s="235">
        <f>+IF(H272=0,"",'Ark1'!Z3480)</f>
        <v>2.1040644957661718</v>
      </c>
      <c r="AB272" s="234">
        <f>+IF(H272=0,"",'Ark1'!AC3480)</f>
        <v>21.241003784033595</v>
      </c>
      <c r="AC272" s="235">
        <f>+IF(H272=0,"",'Ark1'!AE3480)</f>
        <v>51.209909108770994</v>
      </c>
      <c r="AD272" s="235">
        <f t="shared" si="73"/>
        <v>1.0595079787234042E-2</v>
      </c>
      <c r="AE272" s="233">
        <f t="shared" si="74"/>
        <v>2.34375E-2</v>
      </c>
      <c r="AF272" s="552"/>
      <c r="AI272" s="29"/>
      <c r="AJ272" s="27"/>
      <c r="AM272" s="27"/>
      <c r="AN272" s="27"/>
      <c r="AO272" s="27"/>
      <c r="AQ272" s="27"/>
      <c r="AS272" s="27"/>
      <c r="AT272" s="27"/>
    </row>
    <row r="273" spans="1:46" ht="15" customHeight="1">
      <c r="A273" s="552"/>
      <c r="B273" s="292">
        <f>+'Ark1'!C3481</f>
        <v>2024</v>
      </c>
      <c r="C273" s="232">
        <f>+'Ark1'!J3481</f>
        <v>470</v>
      </c>
      <c r="D273" s="232" t="str">
        <f>VLOOKUP(C273,RNR!$A$1:$B$26,2)</f>
        <v>Jens Eide</v>
      </c>
      <c r="E273" s="232">
        <f>+'Ark1'!D3481</f>
        <v>5</v>
      </c>
      <c r="F273" s="232" t="str">
        <f t="shared" si="72"/>
        <v>Mai</v>
      </c>
      <c r="G273" s="232">
        <f>+'Ark1'!Q3481</f>
        <v>8</v>
      </c>
      <c r="H273" s="330">
        <f>+'Ark1'!R3481</f>
        <v>348</v>
      </c>
      <c r="I273" s="234">
        <f>+IF(H273=0,"",'Ark1'!AG3481)</f>
        <v>10.232663309481298</v>
      </c>
      <c r="J273" s="234">
        <f>+IF(H273=0,"",'Ark1'!AH3481)</f>
        <v>1.4367816091954024</v>
      </c>
      <c r="K273" s="552"/>
      <c r="L273" s="233">
        <f>+IF(H273=0,"",'Ark1'!U3481)</f>
        <v>6.2419540229885042</v>
      </c>
      <c r="M273" s="552"/>
      <c r="N273" s="239">
        <f>+'Ark1'!AI3481</f>
        <v>348</v>
      </c>
      <c r="O273" s="552"/>
      <c r="P273" s="263">
        <f>+IF(N273=0,"",'Ark1'!AJ3481)</f>
        <v>75.33764367816093</v>
      </c>
      <c r="Q273" s="96"/>
      <c r="R273" s="263">
        <f>+IF(N273=0,"",'Ark1'!AK3481)</f>
        <v>12.926091315817111</v>
      </c>
      <c r="S273" s="552"/>
      <c r="T273" s="27">
        <f>+IF(H273=0,"",'Ark1'!S3481)</f>
        <v>5.2988505747126418</v>
      </c>
      <c r="U273" s="552"/>
      <c r="V273" s="234">
        <f>+IF(H273=0,"",'Ark1'!T3481)</f>
        <v>4.6982758620689662</v>
      </c>
      <c r="W273" s="235">
        <f>+IF(H273=0,"",'Ark1'!W3481)</f>
        <v>0.86206896551724133</v>
      </c>
      <c r="X273" s="235">
        <f>+IF(H273=0,"",'Ark1'!X3481)</f>
        <v>5.45977011494253</v>
      </c>
      <c r="Y273" s="235">
        <f>+IF(H273=0,"",'Ark1'!Y3481)</f>
        <v>3.7356321839080464</v>
      </c>
      <c r="Z273" s="235">
        <f>+IF(H273=0,"",'Ark1'!Z3481)</f>
        <v>5.1002894529264955</v>
      </c>
      <c r="AA273" s="235">
        <f>+IF(H273=0,"",'Ark1'!Z3481)</f>
        <v>5.1002894529264955</v>
      </c>
      <c r="AB273" s="234">
        <f>+IF(H273=0,"",'Ark1'!AC3481)</f>
        <v>41.201996556180895</v>
      </c>
      <c r="AC273" s="235">
        <f>+IF(H273=0,"",'Ark1'!AE3481)</f>
        <v>73.508342854222192</v>
      </c>
      <c r="AD273" s="235">
        <f t="shared" si="73"/>
        <v>1.3280753240401073E-2</v>
      </c>
      <c r="AE273" s="233">
        <f t="shared" si="74"/>
        <v>2.2988505747126436E-2</v>
      </c>
      <c r="AF273" s="552"/>
      <c r="AI273" s="29"/>
      <c r="AJ273" s="27"/>
      <c r="AM273" s="27"/>
      <c r="AN273" s="27"/>
      <c r="AO273" s="27"/>
      <c r="AQ273" s="27"/>
      <c r="AS273" s="27"/>
      <c r="AT273" s="27"/>
    </row>
    <row r="274" spans="1:46" ht="15" customHeight="1">
      <c r="A274" s="552"/>
      <c r="B274" s="292">
        <f>+'Ark1'!C3482</f>
        <v>2024</v>
      </c>
      <c r="C274" s="232">
        <f>+'Ark1'!J3482</f>
        <v>470</v>
      </c>
      <c r="D274" s="232" t="str">
        <f>VLOOKUP(C274,RNR!$A$1:$B$26,2)</f>
        <v>Jens Eide</v>
      </c>
      <c r="E274" s="232">
        <f>+'Ark1'!D3482</f>
        <v>6</v>
      </c>
      <c r="F274" s="232" t="str">
        <f t="shared" si="72"/>
        <v>Jun</v>
      </c>
      <c r="G274" s="232">
        <f>+'Ark1'!Q3482</f>
        <v>1</v>
      </c>
      <c r="H274" s="330">
        <f>+'Ark1'!R3482</f>
        <v>17</v>
      </c>
      <c r="I274" s="234">
        <f>+IF(H274=0,"",'Ark1'!AG3482)</f>
        <v>0.49181996520709192</v>
      </c>
      <c r="J274" s="234">
        <f>+IF(H274=0,"",'Ark1'!AH3482)</f>
        <v>0</v>
      </c>
      <c r="K274" s="552"/>
      <c r="L274" s="233">
        <f>+IF(H274=0,"",'Ark1'!U3482)</f>
        <v>6.2529411764705882</v>
      </c>
      <c r="M274" s="552"/>
      <c r="N274" s="239">
        <f>+'Ark1'!AI3482</f>
        <v>17</v>
      </c>
      <c r="O274" s="552"/>
      <c r="P274" s="263">
        <f>+IF(N274=0,"",'Ark1'!AJ3482)</f>
        <v>78.123529411764707</v>
      </c>
      <c r="Q274" s="96"/>
      <c r="R274" s="263">
        <f>+IF(N274=0,"",'Ark1'!AK3482)</f>
        <v>12.927049735793007</v>
      </c>
      <c r="S274" s="552"/>
      <c r="T274" s="27">
        <f>+IF(H274=0,"",'Ark1'!S3482)</f>
        <v>5.5294117647058814</v>
      </c>
      <c r="U274" s="552"/>
      <c r="V274" s="234">
        <f>+IF(H274=0,"",'Ark1'!T3482)</f>
        <v>5.2352941176470589</v>
      </c>
      <c r="W274" s="235">
        <f>+IF(H274=0,"",'Ark1'!W3482)</f>
        <v>0</v>
      </c>
      <c r="X274" s="235">
        <f>+IF(H274=0,"",'Ark1'!X3482)</f>
        <v>0</v>
      </c>
      <c r="Y274" s="235">
        <f>+IF(H274=0,"",'Ark1'!Y3482)</f>
        <v>0</v>
      </c>
      <c r="Z274" s="235">
        <f>+IF(H274=0,"",'Ark1'!Z3482)</f>
        <v>1.465733162080376</v>
      </c>
      <c r="AA274" s="235">
        <f>+IF(H274=0,"",'Ark1'!Z3482)</f>
        <v>1.465733162080376</v>
      </c>
      <c r="AB274" s="234">
        <f>+IF(H274=0,"",'Ark1'!AC3482)</f>
        <v>80.284259288290144</v>
      </c>
      <c r="AC274" s="235">
        <f>+IF(H274=0,"",'Ark1'!AE3482)</f>
        <v>37.437206112962471</v>
      </c>
      <c r="AD274" s="235">
        <f t="shared" si="73"/>
        <v>1.3304130162703379E-2</v>
      </c>
      <c r="AE274" s="233">
        <f t="shared" si="74"/>
        <v>5.8823529411764705E-2</v>
      </c>
      <c r="AF274" s="552"/>
      <c r="AI274" s="29"/>
      <c r="AJ274" s="27"/>
      <c r="AM274" s="27"/>
      <c r="AN274" s="27"/>
      <c r="AO274" s="27"/>
      <c r="AQ274" s="27"/>
      <c r="AS274" s="27"/>
      <c r="AT274" s="27"/>
    </row>
    <row r="275" spans="1:46" ht="15" customHeight="1">
      <c r="A275" s="552"/>
      <c r="B275" s="292">
        <f>+'Ark1'!C3483</f>
        <v>2024</v>
      </c>
      <c r="C275" s="232">
        <f>+'Ark1'!J3483</f>
        <v>470</v>
      </c>
      <c r="D275" s="232" t="str">
        <f>VLOOKUP(C275,RNR!$A$1:$B$26,2)</f>
        <v>Jens Eide</v>
      </c>
      <c r="E275" s="232">
        <f>+'Ark1'!D3483</f>
        <v>7</v>
      </c>
      <c r="F275" s="232" t="str">
        <f t="shared" si="72"/>
        <v>Jul</v>
      </c>
      <c r="G275" s="232">
        <f>+'Ark1'!Q3483</f>
        <v>2</v>
      </c>
      <c r="H275" s="330">
        <f>+'Ark1'!R3483</f>
        <v>43</v>
      </c>
      <c r="I275" s="234">
        <f>+IF(H275=0,"",'Ark1'!AG3483)</f>
        <v>3.6758416493036496</v>
      </c>
      <c r="J275" s="234">
        <f>+IF(H275=0,"",'Ark1'!AH3483)</f>
        <v>67.441860465116264</v>
      </c>
      <c r="K275" s="552"/>
      <c r="L275" s="233">
        <f>+IF(H275=0,"",'Ark1'!U3483)</f>
        <v>7.7953488372093007</v>
      </c>
      <c r="M275" s="552"/>
      <c r="N275" s="239">
        <f>+'Ark1'!AI3483</f>
        <v>43</v>
      </c>
      <c r="O275" s="552"/>
      <c r="P275" s="263">
        <f>+IF(N275=0,"",'Ark1'!AJ3483)</f>
        <v>85.286046511627902</v>
      </c>
      <c r="Q275" s="96"/>
      <c r="R275" s="263">
        <f>+IF(N275=0,"",'Ark1'!AK3483)</f>
        <v>11.822115058553811</v>
      </c>
      <c r="S275" s="552"/>
      <c r="T275" s="27">
        <f>+IF(H275=0,"",'Ark1'!S3483)</f>
        <v>3.4883720930232553</v>
      </c>
      <c r="U275" s="552"/>
      <c r="V275" s="234">
        <f>+IF(H275=0,"",'Ark1'!T3483)</f>
        <v>3.8604651162790704</v>
      </c>
      <c r="W275" s="235">
        <f>+IF(H275=0,"",'Ark1'!W3483)</f>
        <v>0</v>
      </c>
      <c r="X275" s="235">
        <f>+IF(H275=0,"",'Ark1'!X3483)</f>
        <v>2.3255813953488378</v>
      </c>
      <c r="Y275" s="235">
        <f>+IF(H275=0,"",'Ark1'!Y3483)</f>
        <v>0</v>
      </c>
      <c r="Z275" s="235">
        <f>+IF(H275=0,"",'Ark1'!Z3483)</f>
        <v>3.4088771586790476</v>
      </c>
      <c r="AA275" s="235">
        <f>+IF(H275=0,"",'Ark1'!Z3483)</f>
        <v>3.4088771586790476</v>
      </c>
      <c r="AB275" s="234">
        <f>+IF(H275=0,"",'Ark1'!AC3483)</f>
        <v>66.908007761651007</v>
      </c>
      <c r="AC275" s="235">
        <f>+IF(H275=0,"",'Ark1'!AE3483)</f>
        <v>72.565607398653697</v>
      </c>
      <c r="AD275" s="235">
        <f t="shared" si="73"/>
        <v>1.6585848589807023E-2</v>
      </c>
      <c r="AE275" s="233">
        <f t="shared" si="74"/>
        <v>4.6511627906976744E-2</v>
      </c>
      <c r="AF275" s="552"/>
      <c r="AI275" s="29"/>
      <c r="AJ275" s="27"/>
      <c r="AM275" s="27"/>
      <c r="AN275" s="27"/>
      <c r="AO275" s="27"/>
      <c r="AQ275" s="27"/>
      <c r="AS275" s="27"/>
      <c r="AT275" s="27"/>
    </row>
    <row r="276" spans="1:46" ht="15" customHeight="1">
      <c r="A276" s="552"/>
      <c r="B276" s="292">
        <f>+'Ark1'!C3484</f>
        <v>2024</v>
      </c>
      <c r="C276" s="232">
        <f>+'Ark1'!J3484</f>
        <v>470</v>
      </c>
      <c r="D276" s="232" t="str">
        <f>VLOOKUP(C276,RNR!$A$1:$B$26,2)</f>
        <v>Jens Eide</v>
      </c>
      <c r="E276" s="232">
        <f>+'Ark1'!D3484</f>
        <v>8</v>
      </c>
      <c r="F276" s="232" t="str">
        <f t="shared" si="72"/>
        <v>Aug</v>
      </c>
      <c r="G276" s="232">
        <f>+'Ark1'!Q3484</f>
        <v>2</v>
      </c>
      <c r="H276" s="330">
        <f>+'Ark1'!R3484</f>
        <v>23</v>
      </c>
      <c r="I276" s="234">
        <f>+IF(H276=0,"",'Ark1'!AG3484)</f>
        <v>1.6933033945317659</v>
      </c>
      <c r="J276" s="234">
        <f>+IF(H276=0,"",'Ark1'!AH3484)</f>
        <v>0</v>
      </c>
      <c r="K276" s="552"/>
      <c r="L276" s="233">
        <f>+IF(H276=0,"",'Ark1'!U3484)</f>
        <v>13.934782608695652</v>
      </c>
      <c r="M276" s="552"/>
      <c r="N276" s="239">
        <f>+'Ark1'!AI3484</f>
        <v>23</v>
      </c>
      <c r="O276" s="552"/>
      <c r="P276" s="263">
        <f>+IF(N276=0,"",'Ark1'!AJ3484)</f>
        <v>93.847826086956516</v>
      </c>
      <c r="Q276" s="96"/>
      <c r="R276" s="263">
        <f>+IF(N276=0,"",'Ark1'!AK3484)</f>
        <v>16.235409850584741</v>
      </c>
      <c r="S276" s="552"/>
      <c r="T276" s="27">
        <f>+IF(H276=0,"",'Ark1'!S3484)</f>
        <v>6.2608695652173916</v>
      </c>
      <c r="U276" s="552"/>
      <c r="V276" s="234">
        <f>+IF(H276=0,"",'Ark1'!T3484)</f>
        <v>5.2173913043478253</v>
      </c>
      <c r="W276" s="235">
        <f>+IF(H276=0,"",'Ark1'!W3484)</f>
        <v>0</v>
      </c>
      <c r="X276" s="235">
        <f>+IF(H276=0,"",'Ark1'!X3484)</f>
        <v>21.739130434782609</v>
      </c>
      <c r="Y276" s="235">
        <f>+IF(H276=0,"",'Ark1'!Y3484)</f>
        <v>17.391304347826086</v>
      </c>
      <c r="Z276" s="235">
        <f>+IF(H276=0,"",'Ark1'!Z3484)</f>
        <v>5.6842733997561856</v>
      </c>
      <c r="AA276" s="235">
        <f>+IF(H276=0,"",'Ark1'!Z3484)</f>
        <v>5.6842733997561856</v>
      </c>
      <c r="AB276" s="234">
        <f>+IF(H276=0,"",'Ark1'!AC3484)</f>
        <v>12.254925434921622</v>
      </c>
      <c r="AC276" s="235">
        <f>+IF(H276=0,"",'Ark1'!AE3484)</f>
        <v>54.096078642952115</v>
      </c>
      <c r="AD276" s="235">
        <f t="shared" si="73"/>
        <v>2.9648473635522664E-2</v>
      </c>
      <c r="AE276" s="233">
        <f t="shared" si="74"/>
        <v>8.6956521739130432E-2</v>
      </c>
      <c r="AF276" s="552"/>
      <c r="AI276" s="29"/>
      <c r="AJ276" s="27"/>
      <c r="AM276" s="27"/>
      <c r="AN276" s="27"/>
      <c r="AO276" s="27"/>
      <c r="AQ276" s="27"/>
      <c r="AS276" s="27"/>
      <c r="AT276" s="27"/>
    </row>
    <row r="277" spans="1:46" ht="15" customHeight="1">
      <c r="A277" s="552"/>
      <c r="B277" s="292">
        <f>+'Ark1'!C3485</f>
        <v>2024</v>
      </c>
      <c r="C277" s="232">
        <f>+'Ark1'!J3485</f>
        <v>470</v>
      </c>
      <c r="D277" s="232" t="str">
        <f>VLOOKUP(C277,RNR!$A$1:$B$26,2)</f>
        <v>Jens Eide</v>
      </c>
      <c r="E277" s="232">
        <f>+'Ark1'!D3485</f>
        <v>9</v>
      </c>
      <c r="F277" s="232" t="str">
        <f t="shared" si="72"/>
        <v>Sep</v>
      </c>
      <c r="G277" s="232">
        <f>+'Ark1'!Q3485</f>
        <v>5</v>
      </c>
      <c r="H277" s="330">
        <f>+'Ark1'!R3485</f>
        <v>50</v>
      </c>
      <c r="I277" s="234">
        <f>+IF(H277=0,"",'Ark1'!AG3485)</f>
        <v>2.2066634129536049</v>
      </c>
      <c r="J277" s="234">
        <f>+IF(H277=0,"",'Ark1'!AH3485)</f>
        <v>32</v>
      </c>
      <c r="K277" s="552"/>
      <c r="L277" s="233">
        <f>+IF(H277=0,"",'Ark1'!U3485)</f>
        <v>12.298</v>
      </c>
      <c r="M277" s="552"/>
      <c r="N277" s="239">
        <f>+'Ark1'!AI3485</f>
        <v>50</v>
      </c>
      <c r="O277" s="552"/>
      <c r="P277" s="263">
        <f>+IF(N277=0,"",'Ark1'!AJ3485)</f>
        <v>95.292000000000016</v>
      </c>
      <c r="Q277" s="96"/>
      <c r="R277" s="263">
        <f>+IF(N277=0,"",'Ark1'!AK3485)</f>
        <v>13.298547616112128</v>
      </c>
      <c r="S277" s="552"/>
      <c r="T277" s="27">
        <f>+IF(H277=0,"",'Ark1'!S3485)</f>
        <v>4.7</v>
      </c>
      <c r="U277" s="552"/>
      <c r="V277" s="234">
        <f>+IF(H277=0,"",'Ark1'!T3485)</f>
        <v>4.2400000000000011</v>
      </c>
      <c r="W277" s="235">
        <f>+IF(H277=0,"",'Ark1'!W3485)</f>
        <v>0</v>
      </c>
      <c r="X277" s="235">
        <f>+IF(H277=0,"",'Ark1'!X3485)</f>
        <v>24</v>
      </c>
      <c r="Y277" s="235">
        <f>+IF(H277=0,"",'Ark1'!Y3485)</f>
        <v>4</v>
      </c>
      <c r="Z277" s="235">
        <f>+IF(H277=0,"",'Ark1'!Z3485)</f>
        <v>5.8325462707123021</v>
      </c>
      <c r="AA277" s="235">
        <f>+IF(H277=0,"",'Ark1'!Z3485)</f>
        <v>5.8325462707123021</v>
      </c>
      <c r="AB277" s="234">
        <f>+IF(H277=0,"",'Ark1'!AC3485)</f>
        <v>38.85990304805685</v>
      </c>
      <c r="AC277" s="235">
        <f>+IF(H277=0,"",'Ark1'!AE3485)</f>
        <v>78.001717502402116</v>
      </c>
      <c r="AD277" s="235">
        <f t="shared" si="73"/>
        <v>2.616595744680851E-2</v>
      </c>
      <c r="AE277" s="233">
        <f t="shared" si="74"/>
        <v>0.1</v>
      </c>
      <c r="AF277" s="552"/>
      <c r="AI277" s="29"/>
      <c r="AJ277" s="27"/>
      <c r="AM277" s="27"/>
      <c r="AN277" s="27"/>
      <c r="AO277" s="27"/>
      <c r="AQ277" s="27"/>
      <c r="AS277" s="27"/>
      <c r="AT277" s="27"/>
    </row>
    <row r="278" spans="1:46" ht="15" customHeight="1">
      <c r="A278" s="552"/>
      <c r="B278" s="292">
        <f>+'Ark1'!C3486</f>
        <v>2024</v>
      </c>
      <c r="C278" s="232">
        <f>+'Ark1'!J3486</f>
        <v>470</v>
      </c>
      <c r="D278" s="232" t="str">
        <f>VLOOKUP(C278,RNR!$A$1:$B$26,2)</f>
        <v>Jens Eide</v>
      </c>
      <c r="E278" s="232">
        <f>+'Ark1'!D3486</f>
        <v>10</v>
      </c>
      <c r="F278" s="232" t="str">
        <f t="shared" si="72"/>
        <v>Okt</v>
      </c>
      <c r="G278" s="232">
        <f>+'Ark1'!Q3486</f>
        <v>10</v>
      </c>
      <c r="H278" s="330">
        <f>+'Ark1'!R3486</f>
        <v>97</v>
      </c>
      <c r="I278" s="234">
        <f>+IF(H278=0,"",'Ark1'!AG3486)</f>
        <v>2.268925610706463</v>
      </c>
      <c r="J278" s="234">
        <f>+IF(H278=0,"",'Ark1'!AH3486)</f>
        <v>6.1855670103092786</v>
      </c>
      <c r="K278" s="552"/>
      <c r="L278" s="233">
        <f>+IF(H278=0,"",'Ark1'!U3486)</f>
        <v>19.059793814432989</v>
      </c>
      <c r="M278" s="552"/>
      <c r="N278" s="239">
        <f>+'Ark1'!AI3486</f>
        <v>97</v>
      </c>
      <c r="O278" s="552"/>
      <c r="P278" s="263">
        <f>+IF(N278=0,"",'Ark1'!AJ3486)</f>
        <v>105.27319587628868</v>
      </c>
      <c r="Q278" s="96"/>
      <c r="R278" s="263">
        <f>+IF(N278=0,"",'Ark1'!AK3486)</f>
        <v>16.153516389896847</v>
      </c>
      <c r="S278" s="552"/>
      <c r="T278" s="27">
        <f>+IF(H278=0,"",'Ark1'!S3486)</f>
        <v>5.783505154639176</v>
      </c>
      <c r="U278" s="552"/>
      <c r="V278" s="234">
        <f>+IF(H278=0,"",'Ark1'!T3486)</f>
        <v>5.6494845360824764</v>
      </c>
      <c r="W278" s="235">
        <f>+IF(H278=0,"",'Ark1'!W3486)</f>
        <v>4.123711340206186</v>
      </c>
      <c r="X278" s="235">
        <f>+IF(H278=0,"",'Ark1'!X3486)</f>
        <v>69.072164948453604</v>
      </c>
      <c r="Y278" s="235">
        <f>+IF(H278=0,"",'Ark1'!Y3486)</f>
        <v>24.742268041237111</v>
      </c>
      <c r="Z278" s="235">
        <f>+IF(H278=0,"",'Ark1'!Z3486)</f>
        <v>4.9060589469019957</v>
      </c>
      <c r="AA278" s="235">
        <f>+IF(H278=0,"",'Ark1'!Z3486)</f>
        <v>4.9060589469019957</v>
      </c>
      <c r="AB278" s="234">
        <f>+IF(H278=0,"",'Ark1'!AC3486)</f>
        <v>7.1636324087553023</v>
      </c>
      <c r="AC278" s="235">
        <f>+IF(H278=0,"",'Ark1'!AE3486)</f>
        <v>55.272053546031472</v>
      </c>
      <c r="AD278" s="235">
        <f t="shared" si="73"/>
        <v>4.0552752796665932E-2</v>
      </c>
      <c r="AE278" s="233">
        <f t="shared" si="74"/>
        <v>0.10309278350515463</v>
      </c>
      <c r="AF278" s="552"/>
      <c r="AI278" s="29"/>
      <c r="AJ278" s="27"/>
      <c r="AM278" s="27"/>
      <c r="AN278" s="27"/>
      <c r="AO278" s="27"/>
      <c r="AQ278" s="27"/>
      <c r="AS278" s="27"/>
      <c r="AT278" s="27"/>
    </row>
    <row r="279" spans="1:46" ht="15" customHeight="1">
      <c r="A279" s="552"/>
      <c r="B279" s="292">
        <f>+'Ark1'!C3487</f>
        <v>2024</v>
      </c>
      <c r="C279" s="232">
        <f>+'Ark1'!J3487</f>
        <v>470</v>
      </c>
      <c r="D279" s="232" t="str">
        <f>VLOOKUP(C279,RNR!$A$1:$B$26,2)</f>
        <v>Jens Eide</v>
      </c>
      <c r="E279" s="232">
        <f>+'Ark1'!D3487</f>
        <v>11</v>
      </c>
      <c r="F279" s="232" t="str">
        <f t="shared" si="72"/>
        <v>Nov</v>
      </c>
      <c r="G279" s="232">
        <f>+'Ark1'!Q3487</f>
        <v>10</v>
      </c>
      <c r="H279" s="330">
        <f>+'Ark1'!R3487</f>
        <v>75</v>
      </c>
      <c r="I279" s="234">
        <f>+IF(H279=0,"",'Ark1'!AG3487)</f>
        <v>2.3651030010397034</v>
      </c>
      <c r="J279" s="234">
        <f>+IF(H279=0,"",'Ark1'!AH3487)</f>
        <v>9.3333333333333357</v>
      </c>
      <c r="K279" s="552"/>
      <c r="L279" s="233">
        <f>+IF(H279=0,"",'Ark1'!U3487)</f>
        <v>14.316000000000001</v>
      </c>
      <c r="M279" s="552"/>
      <c r="N279" s="239">
        <f>+'Ark1'!AI3487</f>
        <v>75</v>
      </c>
      <c r="O279" s="552"/>
      <c r="P279" s="263">
        <f>+IF(N279=0,"",'Ark1'!AJ3487)</f>
        <v>94.638666666666694</v>
      </c>
      <c r="Q279" s="96"/>
      <c r="R279" s="263">
        <f>+IF(N279=0,"",'Ark1'!AK3487)</f>
        <v>15.862801374001462</v>
      </c>
      <c r="S279" s="552"/>
      <c r="T279" s="27">
        <f>+IF(H279=0,"",'Ark1'!S3487)</f>
        <v>6.293333333333333</v>
      </c>
      <c r="U279" s="552"/>
      <c r="V279" s="234">
        <f>+IF(H279=0,"",'Ark1'!T3487)</f>
        <v>5.5333333333333323</v>
      </c>
      <c r="W279" s="235">
        <f>+IF(H279=0,"",'Ark1'!W3487)</f>
        <v>2.6666666666666661</v>
      </c>
      <c r="X279" s="235">
        <f>+IF(H279=0,"",'Ark1'!X3487)</f>
        <v>32</v>
      </c>
      <c r="Y279" s="235">
        <f>+IF(H279=0,"",'Ark1'!Y3487)</f>
        <v>12</v>
      </c>
      <c r="Z279" s="235">
        <f>+IF(H279=0,"",'Ark1'!Z3487)</f>
        <v>6.2265247664059507</v>
      </c>
      <c r="AA279" s="235">
        <f>+IF(H279=0,"",'Ark1'!Z3487)</f>
        <v>6.2265247664059507</v>
      </c>
      <c r="AB279" s="234">
        <f>+IF(H279=0,"",'Ark1'!AC3487)</f>
        <v>29.826286339397299</v>
      </c>
      <c r="AC279" s="235">
        <f>+IF(H279=0,"",'Ark1'!AE3487)</f>
        <v>41.527393439415746</v>
      </c>
      <c r="AD279" s="235">
        <f t="shared" si="73"/>
        <v>3.0459574468085109E-2</v>
      </c>
      <c r="AE279" s="233">
        <f t="shared" si="74"/>
        <v>0.13333333333333333</v>
      </c>
      <c r="AF279" s="552"/>
      <c r="AI279" s="29"/>
      <c r="AJ279" s="27"/>
      <c r="AM279" s="27"/>
      <c r="AN279" s="27"/>
      <c r="AO279" s="27"/>
      <c r="AQ279" s="27"/>
      <c r="AS279" s="27"/>
      <c r="AT279" s="27"/>
    </row>
    <row r="280" spans="1:46" ht="15" customHeight="1">
      <c r="A280" s="552"/>
      <c r="B280" s="292">
        <f>+'Ark1'!C3488</f>
        <v>2024</v>
      </c>
      <c r="C280" s="232">
        <f>+'Ark1'!J3488</f>
        <v>470</v>
      </c>
      <c r="D280" s="232" t="str">
        <f>VLOOKUP(C280,RNR!$A$1:$B$26,2)</f>
        <v>Jens Eide</v>
      </c>
      <c r="E280" s="232">
        <f>+'Ark1'!D3488</f>
        <v>12</v>
      </c>
      <c r="F280" s="232" t="str">
        <f t="shared" si="72"/>
        <v>Des</v>
      </c>
      <c r="G280" s="232">
        <f>+'Ark1'!Q3488</f>
        <v>0</v>
      </c>
      <c r="H280" s="330">
        <f>+'Ark1'!R3488</f>
        <v>0</v>
      </c>
      <c r="I280" s="234" t="str">
        <f>+IF(H280=0,"",'Ark1'!AG3488)</f>
        <v/>
      </c>
      <c r="J280" s="234" t="str">
        <f>+IF(H280=0,"",'Ark1'!AH3488)</f>
        <v/>
      </c>
      <c r="K280" s="552"/>
      <c r="L280" s="233" t="str">
        <f>+IF(H280=0,"",'Ark1'!U3488)</f>
        <v/>
      </c>
      <c r="M280" s="552"/>
      <c r="N280" s="239">
        <f>+'Ark1'!AI3488</f>
        <v>0</v>
      </c>
      <c r="O280" s="552"/>
      <c r="P280" s="263" t="str">
        <f>+IF(N280=0,"",'Ark1'!AJ3488)</f>
        <v/>
      </c>
      <c r="Q280" s="96"/>
      <c r="R280" s="263" t="str">
        <f>+IF(N280=0,"",'Ark1'!AK3488)</f>
        <v/>
      </c>
      <c r="S280" s="552"/>
      <c r="T280" s="27" t="str">
        <f>+IF(H280=0,"",'Ark1'!S3488)</f>
        <v/>
      </c>
      <c r="U280" s="552"/>
      <c r="V280" s="234" t="str">
        <f>+IF(H280=0,"",'Ark1'!T3488)</f>
        <v/>
      </c>
      <c r="W280" s="235" t="str">
        <f>+IF(H280=0,"",'Ark1'!W3488)</f>
        <v/>
      </c>
      <c r="X280" s="235" t="str">
        <f>+IF(H280=0,"",'Ark1'!X3488)</f>
        <v/>
      </c>
      <c r="Y280" s="235" t="str">
        <f>+IF(H280=0,"",'Ark1'!Y3488)</f>
        <v/>
      </c>
      <c r="Z280" s="235" t="str">
        <f>+IF(H280=0,"",'Ark1'!Z3488)</f>
        <v/>
      </c>
      <c r="AA280" s="235" t="str">
        <f>+IF(H280=0,"",'Ark1'!Z3488)</f>
        <v/>
      </c>
      <c r="AB280" s="234" t="str">
        <f>+IF(H280=0,"",'Ark1'!AC3488)</f>
        <v/>
      </c>
      <c r="AC280" s="235" t="str">
        <f>+IF(H280=0,"",'Ark1'!AE3488)</f>
        <v/>
      </c>
      <c r="AD280" s="235" t="str">
        <f t="shared" si="73"/>
        <v/>
      </c>
      <c r="AE280" s="233" t="str">
        <f t="shared" si="74"/>
        <v/>
      </c>
      <c r="AF280" s="552"/>
      <c r="AI280" s="29"/>
      <c r="AJ280" s="27"/>
      <c r="AM280" s="27"/>
      <c r="AN280" s="27"/>
      <c r="AO280" s="27"/>
      <c r="AQ280" s="27"/>
      <c r="AS280" s="27"/>
      <c r="AT280" s="27"/>
    </row>
    <row r="281" spans="1:46" ht="15" customHeight="1">
      <c r="A281" s="552"/>
      <c r="B281" s="552"/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96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27"/>
      <c r="AI281" s="29"/>
      <c r="AJ281" s="27"/>
      <c r="AK281" s="549"/>
      <c r="AL281" s="549"/>
      <c r="AP281" s="549"/>
    </row>
    <row r="282" spans="1:46" ht="15" customHeight="1">
      <c r="A282" s="552"/>
      <c r="B282" s="552"/>
      <c r="C282" s="230" t="str">
        <f>+D284</f>
        <v>Bø</v>
      </c>
      <c r="D282" s="552"/>
      <c r="E282" s="552"/>
      <c r="F282" s="552"/>
      <c r="G282" s="552"/>
      <c r="H282" s="556">
        <f>SUM(H284:H295)</f>
        <v>320</v>
      </c>
      <c r="I282" s="552"/>
      <c r="J282" s="552"/>
      <c r="K282" s="552"/>
      <c r="L282" s="557">
        <f>+Slakteri!M30</f>
        <v>21.853124999999995</v>
      </c>
      <c r="M282" s="552"/>
      <c r="N282" s="556">
        <f>SUM(N284:N295)</f>
        <v>0</v>
      </c>
      <c r="O282" s="552"/>
      <c r="P282" s="552"/>
      <c r="Q282" s="96"/>
      <c r="R282" s="552"/>
      <c r="S282" s="552"/>
      <c r="T282" s="558">
        <f>+Slakteri!Y30</f>
        <v>5.9375</v>
      </c>
      <c r="U282" s="552"/>
      <c r="V282" s="552"/>
      <c r="W282" s="552"/>
      <c r="X282" s="552"/>
      <c r="Y282" s="552"/>
      <c r="Z282" s="552"/>
      <c r="AA282" s="552"/>
      <c r="AB282" s="552"/>
      <c r="AC282" s="552"/>
      <c r="AD282" s="552"/>
      <c r="AE282" s="552"/>
      <c r="AF282" s="552"/>
      <c r="AG282" s="27"/>
      <c r="AI282" s="29"/>
      <c r="AJ282" s="27"/>
      <c r="AK282" s="549"/>
      <c r="AL282" s="549"/>
      <c r="AP282" s="549"/>
    </row>
    <row r="283" spans="1:46" ht="15" customHeight="1">
      <c r="A283" s="552"/>
      <c r="B283" s="552"/>
      <c r="C283" s="552"/>
      <c r="D283" s="552"/>
      <c r="E283" s="552"/>
      <c r="F283" s="552"/>
      <c r="G283" s="552"/>
      <c r="H283" s="552"/>
      <c r="I283" s="552"/>
      <c r="J283" s="552"/>
      <c r="K283" s="552"/>
      <c r="L283" s="552"/>
      <c r="M283" s="552"/>
      <c r="N283" s="552"/>
      <c r="O283" s="552"/>
      <c r="P283" s="552"/>
      <c r="Q283" s="96"/>
      <c r="R283" s="552"/>
      <c r="S283" s="552"/>
      <c r="T283" s="552"/>
      <c r="U283" s="552"/>
      <c r="V283" s="552"/>
      <c r="W283" s="552"/>
      <c r="X283" s="552"/>
      <c r="Y283" s="552"/>
      <c r="Z283" s="552"/>
      <c r="AA283" s="552"/>
      <c r="AB283" s="552"/>
      <c r="AC283" s="552"/>
      <c r="AD283" s="552"/>
      <c r="AE283" s="552"/>
      <c r="AF283" s="552"/>
      <c r="AI283" s="29"/>
      <c r="AJ283" s="27"/>
      <c r="AM283" s="27"/>
      <c r="AN283" s="27"/>
      <c r="AO283" s="27"/>
      <c r="AQ283" s="27"/>
      <c r="AS283" s="27"/>
      <c r="AT283" s="27"/>
    </row>
    <row r="284" spans="1:46" ht="15" customHeight="1">
      <c r="A284" s="552"/>
      <c r="B284" s="292">
        <f>+'Ark1'!C3489</f>
        <v>2024</v>
      </c>
      <c r="C284" s="232">
        <f>+'Ark1'!J3489</f>
        <v>629</v>
      </c>
      <c r="D284" s="232" t="str">
        <f>VLOOKUP(C284,RNR!$A$1:$B$26,2)</f>
        <v>Bø</v>
      </c>
      <c r="E284" s="232">
        <f>+'Ark1'!D3489</f>
        <v>1</v>
      </c>
      <c r="F284" s="232" t="str">
        <f t="shared" ref="F284:F295" si="75">+F269</f>
        <v>Jan</v>
      </c>
      <c r="G284" s="232">
        <f>+'Ark1'!Q3489</f>
        <v>1</v>
      </c>
      <c r="H284" s="330">
        <f>+'Ark1'!R3489</f>
        <v>80</v>
      </c>
      <c r="I284" s="234">
        <f>+IF(H284=0,"",'Ark1'!AG3489)</f>
        <v>14.75253538235544</v>
      </c>
      <c r="J284" s="234">
        <f>+IF(H284=0,"",'Ark1'!AH3489)</f>
        <v>0</v>
      </c>
      <c r="K284" s="234"/>
      <c r="L284" s="233">
        <f>+IF(H284=0,"",'Ark1'!U3489)</f>
        <v>26.111249999999998</v>
      </c>
      <c r="M284" s="552"/>
      <c r="N284" s="239">
        <f>+'Ark1'!AI3489</f>
        <v>0</v>
      </c>
      <c r="O284" s="552"/>
      <c r="P284" s="263" t="str">
        <f>+IF(N284=0,"",'Ark1'!AJ3489)</f>
        <v/>
      </c>
      <c r="Q284" s="96"/>
      <c r="R284" s="263" t="str">
        <f>+IF(N284=0,"",'Ark1'!AK3489)</f>
        <v/>
      </c>
      <c r="S284" s="552"/>
      <c r="T284" s="27">
        <f>+IF(H284=0,"",'Ark1'!S3489)</f>
        <v>6.625</v>
      </c>
      <c r="U284" s="552"/>
      <c r="V284" s="234">
        <f>+IF(H284=0,"",'Ark1'!T3489)</f>
        <v>7.9625000000000004</v>
      </c>
      <c r="W284" s="235">
        <f>+IF(H284=0,"",'Ark1'!W3489)</f>
        <v>25</v>
      </c>
      <c r="X284" s="235">
        <f>+IF(H284=0,"",'Ark1'!X3489)</f>
        <v>100</v>
      </c>
      <c r="Y284" s="235">
        <f>+IF(H284=0,"",'Ark1'!Y3489)</f>
        <v>76.25</v>
      </c>
      <c r="Z284" s="235">
        <f>+IF(H284=0,"",'Ark1'!Z3489)</f>
        <v>4.5607015290961668</v>
      </c>
      <c r="AA284" s="235">
        <f>+IF(H284=0,"",'Ark1'!Z3489)</f>
        <v>4.5607015290961668</v>
      </c>
      <c r="AB284" s="234">
        <f>+IF(H284=0,"",'Ark1'!AC3489)</f>
        <v>67.702255439112179</v>
      </c>
      <c r="AC284" s="235">
        <f>+IF(H284=0,"",'Ark1'!AE3489)</f>
        <v>68.887720960603261</v>
      </c>
      <c r="AD284" s="235">
        <f>+IF(H284=0,"",+L284/C284)</f>
        <v>4.1512321144674083E-2</v>
      </c>
      <c r="AE284" s="233">
        <f>+IF(H284=0,"",G284/H284)</f>
        <v>1.2500000000000001E-2</v>
      </c>
      <c r="AF284" s="552"/>
      <c r="AI284" s="29"/>
      <c r="AJ284" s="27"/>
      <c r="AM284" s="27"/>
      <c r="AN284" s="27"/>
      <c r="AO284" s="27"/>
      <c r="AQ284" s="27"/>
      <c r="AS284" s="27"/>
      <c r="AT284" s="27"/>
    </row>
    <row r="285" spans="1:46" ht="15" customHeight="1">
      <c r="A285" s="552"/>
      <c r="B285" s="292">
        <f>+'Ark1'!C3490</f>
        <v>2024</v>
      </c>
      <c r="C285" s="232">
        <f>+'Ark1'!J3490</f>
        <v>629</v>
      </c>
      <c r="D285" s="232" t="str">
        <f>VLOOKUP(C285,RNR!$A$1:$B$26,2)</f>
        <v>Bø</v>
      </c>
      <c r="E285" s="232">
        <f>+'Ark1'!D3490</f>
        <v>2</v>
      </c>
      <c r="F285" s="232" t="str">
        <f t="shared" si="75"/>
        <v>Feb</v>
      </c>
      <c r="G285" s="232">
        <f>+'Ark1'!Q3490</f>
        <v>0</v>
      </c>
      <c r="H285" s="330">
        <f>+'Ark1'!R3490</f>
        <v>0</v>
      </c>
      <c r="I285" s="234" t="str">
        <f>+IF(H285=0,"",'Ark1'!AG3490)</f>
        <v/>
      </c>
      <c r="J285" s="234" t="str">
        <f>+IF(H285=0,"",'Ark1'!AH3490)</f>
        <v/>
      </c>
      <c r="K285" s="234"/>
      <c r="L285" s="233" t="str">
        <f>+IF(H285=0,"",'Ark1'!U3490)</f>
        <v/>
      </c>
      <c r="M285" s="552"/>
      <c r="N285" s="239">
        <f>+'Ark1'!AI3490</f>
        <v>0</v>
      </c>
      <c r="O285" s="552"/>
      <c r="P285" s="263" t="str">
        <f>+IF(N285=0,"",'Ark1'!AJ3490)</f>
        <v/>
      </c>
      <c r="Q285" s="96"/>
      <c r="R285" s="263" t="str">
        <f>+IF(N285=0,"",'Ark1'!AK3490)</f>
        <v/>
      </c>
      <c r="S285" s="552"/>
      <c r="T285" s="27" t="str">
        <f>+IF(H285=0,"",'Ark1'!S3490)</f>
        <v/>
      </c>
      <c r="U285" s="552"/>
      <c r="V285" s="234" t="str">
        <f>+IF(H285=0,"",'Ark1'!T3490)</f>
        <v/>
      </c>
      <c r="W285" s="235" t="str">
        <f>+IF(H285=0,"",'Ark1'!W3490)</f>
        <v/>
      </c>
      <c r="X285" s="235" t="str">
        <f>+IF(H285=0,"",'Ark1'!X3490)</f>
        <v/>
      </c>
      <c r="Y285" s="235" t="str">
        <f>+IF(H285=0,"",'Ark1'!Y3490)</f>
        <v/>
      </c>
      <c r="Z285" s="235" t="str">
        <f>+IF(H285=0,"",'Ark1'!Z3490)</f>
        <v/>
      </c>
      <c r="AA285" s="235" t="str">
        <f>+IF(H285=0,"",'Ark1'!Z3490)</f>
        <v/>
      </c>
      <c r="AB285" s="234" t="str">
        <f>+IF(H285=0,"",'Ark1'!AC3490)</f>
        <v/>
      </c>
      <c r="AC285" s="235" t="str">
        <f>+IF(H285=0,"",'Ark1'!AE3490)</f>
        <v/>
      </c>
      <c r="AD285" s="235" t="str">
        <f t="shared" ref="AD285:AD295" si="76">+IF(H285=0,"",+L285/C285)</f>
        <v/>
      </c>
      <c r="AE285" s="233" t="str">
        <f t="shared" ref="AE285:AE295" si="77">+IF(H285=0,"",G285/H285)</f>
        <v/>
      </c>
      <c r="AF285" s="552"/>
      <c r="AI285" s="29"/>
      <c r="AJ285" s="27"/>
      <c r="AM285" s="27"/>
      <c r="AN285" s="27"/>
      <c r="AO285" s="27"/>
      <c r="AQ285" s="27"/>
      <c r="AS285" s="27"/>
      <c r="AT285" s="27"/>
    </row>
    <row r="286" spans="1:46" ht="15" customHeight="1">
      <c r="A286" s="552"/>
      <c r="B286" s="292">
        <f>+'Ark1'!C3491</f>
        <v>2024</v>
      </c>
      <c r="C286" s="232">
        <f>+'Ark1'!J3491</f>
        <v>629</v>
      </c>
      <c r="D286" s="232" t="str">
        <f>VLOOKUP(C286,RNR!$A$1:$B$26,2)</f>
        <v>Bø</v>
      </c>
      <c r="E286" s="232">
        <f>+'Ark1'!D3491</f>
        <v>3</v>
      </c>
      <c r="F286" s="232" t="str">
        <f t="shared" si="75"/>
        <v>Mar</v>
      </c>
      <c r="G286" s="232">
        <f>+'Ark1'!Q3491</f>
        <v>0</v>
      </c>
      <c r="H286" s="330">
        <f>+'Ark1'!R3491</f>
        <v>0</v>
      </c>
      <c r="I286" s="234" t="str">
        <f>+IF(H286=0,"",'Ark1'!AG3491)</f>
        <v/>
      </c>
      <c r="J286" s="234" t="str">
        <f>+IF(H286=0,"",'Ark1'!AH3491)</f>
        <v/>
      </c>
      <c r="K286" s="234"/>
      <c r="L286" s="233" t="str">
        <f>+IF(H286=0,"",'Ark1'!U3491)</f>
        <v/>
      </c>
      <c r="M286" s="552"/>
      <c r="N286" s="239">
        <f>+'Ark1'!AI3491</f>
        <v>0</v>
      </c>
      <c r="O286" s="552"/>
      <c r="P286" s="263" t="str">
        <f>+IF(N286=0,"",'Ark1'!AJ3491)</f>
        <v/>
      </c>
      <c r="Q286" s="96"/>
      <c r="R286" s="263" t="str">
        <f>+IF(N286=0,"",'Ark1'!AK3491)</f>
        <v/>
      </c>
      <c r="S286" s="552"/>
      <c r="T286" s="27" t="str">
        <f>+IF(H286=0,"",'Ark1'!S3491)</f>
        <v/>
      </c>
      <c r="U286" s="552"/>
      <c r="V286" s="234" t="str">
        <f>+IF(H286=0,"",'Ark1'!T3491)</f>
        <v/>
      </c>
      <c r="W286" s="235" t="str">
        <f>+IF(H286=0,"",'Ark1'!W3491)</f>
        <v/>
      </c>
      <c r="X286" s="235" t="str">
        <f>+IF(H286=0,"",'Ark1'!X3491)</f>
        <v/>
      </c>
      <c r="Y286" s="235" t="str">
        <f>+IF(H286=0,"",'Ark1'!Y3491)</f>
        <v/>
      </c>
      <c r="Z286" s="235" t="str">
        <f>+IF(H286=0,"",'Ark1'!Z3491)</f>
        <v/>
      </c>
      <c r="AA286" s="235" t="str">
        <f>+IF(H286=0,"",'Ark1'!Z3491)</f>
        <v/>
      </c>
      <c r="AB286" s="234" t="str">
        <f>+IF(H286=0,"",'Ark1'!AC3491)</f>
        <v/>
      </c>
      <c r="AC286" s="235" t="str">
        <f>+IF(H286=0,"",'Ark1'!AE3491)</f>
        <v/>
      </c>
      <c r="AD286" s="235" t="str">
        <f t="shared" si="76"/>
        <v/>
      </c>
      <c r="AE286" s="233" t="str">
        <f t="shared" si="77"/>
        <v/>
      </c>
      <c r="AF286" s="552"/>
      <c r="AI286" s="29"/>
      <c r="AJ286" s="27"/>
      <c r="AM286" s="27"/>
      <c r="AN286" s="27"/>
      <c r="AO286" s="27"/>
      <c r="AQ286" s="27"/>
      <c r="AS286" s="27"/>
      <c r="AT286" s="27"/>
    </row>
    <row r="287" spans="1:46" ht="15" customHeight="1">
      <c r="A287" s="552"/>
      <c r="B287" s="292">
        <f>+'Ark1'!C3492</f>
        <v>2024</v>
      </c>
      <c r="C287" s="232">
        <f>+'Ark1'!J3492</f>
        <v>629</v>
      </c>
      <c r="D287" s="232" t="str">
        <f>VLOOKUP(C287,RNR!$A$1:$B$26,2)</f>
        <v>Bø</v>
      </c>
      <c r="E287" s="232">
        <f>+'Ark1'!D3492</f>
        <v>4</v>
      </c>
      <c r="F287" s="232" t="str">
        <f t="shared" si="75"/>
        <v>Apr</v>
      </c>
      <c r="G287" s="232">
        <f>+'Ark1'!Q3492</f>
        <v>2</v>
      </c>
      <c r="H287" s="330">
        <f>+'Ark1'!R3492</f>
        <v>49</v>
      </c>
      <c r="I287" s="234">
        <f>+IF(H287=0,"",'Ark1'!AG3492)</f>
        <v>3.0068991779892711</v>
      </c>
      <c r="J287" s="234">
        <f>+IF(H287=0,"",'Ark1'!AH3492)</f>
        <v>0</v>
      </c>
      <c r="K287" s="234"/>
      <c r="L287" s="233">
        <f>+IF(H287=0,"",'Ark1'!U3492)</f>
        <v>20.626530612244899</v>
      </c>
      <c r="M287" s="552"/>
      <c r="N287" s="239">
        <f>+'Ark1'!AI3492</f>
        <v>0</v>
      </c>
      <c r="O287" s="552"/>
      <c r="P287" s="263" t="str">
        <f>+IF(N287=0,"",'Ark1'!AJ3492)</f>
        <v/>
      </c>
      <c r="Q287" s="96"/>
      <c r="R287" s="263" t="str">
        <f>+IF(N287=0,"",'Ark1'!AK3492)</f>
        <v/>
      </c>
      <c r="S287" s="552"/>
      <c r="T287" s="27">
        <f>+IF(H287=0,"",'Ark1'!S3492)</f>
        <v>5.4897959183673484</v>
      </c>
      <c r="U287" s="552"/>
      <c r="V287" s="234">
        <f>+IF(H287=0,"",'Ark1'!T3492)</f>
        <v>5.9183673469387754</v>
      </c>
      <c r="W287" s="235">
        <f>+IF(H287=0,"",'Ark1'!W3492)</f>
        <v>0</v>
      </c>
      <c r="X287" s="235">
        <f>+IF(H287=0,"",'Ark1'!X3492)</f>
        <v>81.632653061224502</v>
      </c>
      <c r="Y287" s="235">
        <f>+IF(H287=0,"",'Ark1'!Y3492)</f>
        <v>34.693877551020407</v>
      </c>
      <c r="Z287" s="235">
        <f>+IF(H287=0,"",'Ark1'!Z3492)</f>
        <v>5.222274721754034</v>
      </c>
      <c r="AA287" s="235">
        <f>+IF(H287=0,"",'Ark1'!Z3492)</f>
        <v>5.222274721754034</v>
      </c>
      <c r="AB287" s="234">
        <f>+IF(H287=0,"",'Ark1'!AC3492)</f>
        <v>68.902849666116353</v>
      </c>
      <c r="AC287" s="235">
        <f>+IF(H287=0,"",'Ark1'!AE3492)</f>
        <v>63.631701063620781</v>
      </c>
      <c r="AD287" s="235">
        <f t="shared" si="76"/>
        <v>3.2792576490055486E-2</v>
      </c>
      <c r="AE287" s="233">
        <f t="shared" si="77"/>
        <v>4.0816326530612242E-2</v>
      </c>
      <c r="AF287" s="552"/>
      <c r="AI287" s="29"/>
      <c r="AJ287" s="27"/>
      <c r="AM287" s="27"/>
      <c r="AN287" s="27"/>
      <c r="AO287" s="27"/>
      <c r="AQ287" s="27"/>
      <c r="AS287" s="27"/>
      <c r="AT287" s="27"/>
    </row>
    <row r="288" spans="1:46" ht="15" customHeight="1">
      <c r="A288" s="552"/>
      <c r="B288" s="292">
        <f>+'Ark1'!C3493</f>
        <v>2024</v>
      </c>
      <c r="C288" s="232">
        <f>+'Ark1'!J3493</f>
        <v>629</v>
      </c>
      <c r="D288" s="232" t="str">
        <f>VLOOKUP(C288,RNR!$A$1:$B$26,2)</f>
        <v>Bø</v>
      </c>
      <c r="E288" s="232">
        <f>+'Ark1'!D3493</f>
        <v>5</v>
      </c>
      <c r="F288" s="232" t="str">
        <f t="shared" si="75"/>
        <v>Mai</v>
      </c>
      <c r="G288" s="232">
        <f>+'Ark1'!Q3493</f>
        <v>0</v>
      </c>
      <c r="H288" s="330">
        <f>+'Ark1'!R3493</f>
        <v>0</v>
      </c>
      <c r="I288" s="234" t="str">
        <f>+IF(H288=0,"",'Ark1'!AG3493)</f>
        <v/>
      </c>
      <c r="J288" s="234" t="str">
        <f>+IF(H288=0,"",'Ark1'!AH3493)</f>
        <v/>
      </c>
      <c r="K288" s="234"/>
      <c r="L288" s="233" t="str">
        <f>+IF(H288=0,"",'Ark1'!U3493)</f>
        <v/>
      </c>
      <c r="M288" s="552"/>
      <c r="N288" s="239">
        <f>+'Ark1'!AI3493</f>
        <v>0</v>
      </c>
      <c r="O288" s="552"/>
      <c r="P288" s="263" t="str">
        <f>+IF(N288=0,"",'Ark1'!AJ3493)</f>
        <v/>
      </c>
      <c r="Q288" s="96"/>
      <c r="R288" s="263" t="str">
        <f>+IF(N288=0,"",'Ark1'!AK3493)</f>
        <v/>
      </c>
      <c r="S288" s="552"/>
      <c r="T288" s="27" t="str">
        <f>+IF(H288=0,"",'Ark1'!S3493)</f>
        <v/>
      </c>
      <c r="U288" s="552"/>
      <c r="V288" s="234" t="str">
        <f>+IF(H288=0,"",'Ark1'!T3493)</f>
        <v/>
      </c>
      <c r="W288" s="235" t="str">
        <f>+IF(H288=0,"",'Ark1'!W3493)</f>
        <v/>
      </c>
      <c r="X288" s="235" t="str">
        <f>+IF(H288=0,"",'Ark1'!X3493)</f>
        <v/>
      </c>
      <c r="Y288" s="235" t="str">
        <f>+IF(H288=0,"",'Ark1'!Y3493)</f>
        <v/>
      </c>
      <c r="Z288" s="235" t="str">
        <f>+IF(H288=0,"",'Ark1'!Z3493)</f>
        <v/>
      </c>
      <c r="AA288" s="235" t="str">
        <f>+IF(H288=0,"",'Ark1'!Z3493)</f>
        <v/>
      </c>
      <c r="AB288" s="234" t="str">
        <f>+IF(H288=0,"",'Ark1'!AC3493)</f>
        <v/>
      </c>
      <c r="AC288" s="235" t="str">
        <f>+IF(H288=0,"",'Ark1'!AE3493)</f>
        <v/>
      </c>
      <c r="AD288" s="235" t="str">
        <f t="shared" si="76"/>
        <v/>
      </c>
      <c r="AE288" s="233" t="str">
        <f t="shared" si="77"/>
        <v/>
      </c>
      <c r="AF288" s="552"/>
      <c r="AI288" s="29"/>
      <c r="AJ288" s="27"/>
      <c r="AM288" s="27"/>
      <c r="AN288" s="27"/>
      <c r="AO288" s="27"/>
      <c r="AQ288" s="27"/>
      <c r="AS288" s="27"/>
      <c r="AT288" s="27"/>
    </row>
    <row r="289" spans="1:46" ht="15" customHeight="1">
      <c r="A289" s="552"/>
      <c r="B289" s="292">
        <f>+'Ark1'!C3494</f>
        <v>2024</v>
      </c>
      <c r="C289" s="232">
        <f>+'Ark1'!J3494</f>
        <v>629</v>
      </c>
      <c r="D289" s="232" t="str">
        <f>VLOOKUP(C289,RNR!$A$1:$B$26,2)</f>
        <v>Bø</v>
      </c>
      <c r="E289" s="232">
        <f>+'Ark1'!D3494</f>
        <v>6</v>
      </c>
      <c r="F289" s="232" t="str">
        <f t="shared" si="75"/>
        <v>Jun</v>
      </c>
      <c r="G289" s="232">
        <f>+'Ark1'!Q3494</f>
        <v>0</v>
      </c>
      <c r="H289" s="330">
        <f>+'Ark1'!R3494</f>
        <v>0</v>
      </c>
      <c r="I289" s="234" t="str">
        <f>+IF(H289=0,"",'Ark1'!AG3494)</f>
        <v/>
      </c>
      <c r="J289" s="234" t="str">
        <f>+IF(H289=0,"",'Ark1'!AH3494)</f>
        <v/>
      </c>
      <c r="K289" s="234"/>
      <c r="L289" s="233" t="str">
        <f>+IF(H289=0,"",'Ark1'!U3494)</f>
        <v/>
      </c>
      <c r="M289" s="552"/>
      <c r="N289" s="239">
        <f>+'Ark1'!AI3494</f>
        <v>0</v>
      </c>
      <c r="O289" s="552"/>
      <c r="P289" s="263" t="str">
        <f>+IF(N289=0,"",'Ark1'!AJ3494)</f>
        <v/>
      </c>
      <c r="Q289" s="96"/>
      <c r="R289" s="263" t="str">
        <f>+IF(N289=0,"",'Ark1'!AK3494)</f>
        <v/>
      </c>
      <c r="S289" s="552"/>
      <c r="T289" s="27" t="str">
        <f>+IF(H289=0,"",'Ark1'!S3494)</f>
        <v/>
      </c>
      <c r="U289" s="552"/>
      <c r="V289" s="234" t="str">
        <f>+IF(H289=0,"",'Ark1'!T3494)</f>
        <v/>
      </c>
      <c r="W289" s="235" t="str">
        <f>+IF(H289=0,"",'Ark1'!W3494)</f>
        <v/>
      </c>
      <c r="X289" s="235" t="str">
        <f>+IF(H289=0,"",'Ark1'!X3494)</f>
        <v/>
      </c>
      <c r="Y289" s="235" t="str">
        <f>+IF(H289=0,"",'Ark1'!Y3494)</f>
        <v/>
      </c>
      <c r="Z289" s="235" t="str">
        <f>+IF(H289=0,"",'Ark1'!Z3494)</f>
        <v/>
      </c>
      <c r="AA289" s="235" t="str">
        <f>+IF(H289=0,"",'Ark1'!Z3494)</f>
        <v/>
      </c>
      <c r="AB289" s="234" t="str">
        <f>+IF(H289=0,"",'Ark1'!AC3494)</f>
        <v/>
      </c>
      <c r="AC289" s="235" t="str">
        <f>+IF(H289=0,"",'Ark1'!AE3494)</f>
        <v/>
      </c>
      <c r="AD289" s="235" t="str">
        <f t="shared" si="76"/>
        <v/>
      </c>
      <c r="AE289" s="233" t="str">
        <f t="shared" si="77"/>
        <v/>
      </c>
      <c r="AF289" s="552"/>
      <c r="AI289" s="29"/>
      <c r="AJ289" s="27"/>
      <c r="AM289" s="27"/>
      <c r="AN289" s="27"/>
      <c r="AO289" s="27"/>
      <c r="AQ289" s="27"/>
      <c r="AS289" s="27"/>
      <c r="AT289" s="27"/>
    </row>
    <row r="290" spans="1:46" ht="15" customHeight="1">
      <c r="A290" s="552"/>
      <c r="B290" s="292">
        <f>+'Ark1'!C3495</f>
        <v>2024</v>
      </c>
      <c r="C290" s="232">
        <f>+'Ark1'!J3495</f>
        <v>629</v>
      </c>
      <c r="D290" s="232" t="str">
        <f>VLOOKUP(C290,RNR!$A$1:$B$26,2)</f>
        <v>Bø</v>
      </c>
      <c r="E290" s="232">
        <f>+'Ark1'!D3495</f>
        <v>7</v>
      </c>
      <c r="F290" s="232" t="str">
        <f t="shared" si="75"/>
        <v>Jul</v>
      </c>
      <c r="G290" s="232">
        <f>+'Ark1'!Q3495</f>
        <v>0</v>
      </c>
      <c r="H290" s="330">
        <f>+'Ark1'!R3495</f>
        <v>0</v>
      </c>
      <c r="I290" s="234" t="str">
        <f>+IF(H290=0,"",'Ark1'!AG3495)</f>
        <v/>
      </c>
      <c r="J290" s="234" t="str">
        <f>+IF(H290=0,"",'Ark1'!AH3495)</f>
        <v/>
      </c>
      <c r="K290" s="234"/>
      <c r="L290" s="233" t="str">
        <f>+IF(H290=0,"",'Ark1'!U3495)</f>
        <v/>
      </c>
      <c r="M290" s="552"/>
      <c r="N290" s="239">
        <f>+'Ark1'!AI3495</f>
        <v>0</v>
      </c>
      <c r="O290" s="552"/>
      <c r="P290" s="263" t="str">
        <f>+IF(N290=0,"",'Ark1'!AJ3495)</f>
        <v/>
      </c>
      <c r="Q290" s="96"/>
      <c r="R290" s="263" t="str">
        <f>+IF(N290=0,"",'Ark1'!AK3495)</f>
        <v/>
      </c>
      <c r="S290" s="552"/>
      <c r="T290" s="27" t="str">
        <f>+IF(H290=0,"",'Ark1'!S3495)</f>
        <v/>
      </c>
      <c r="U290" s="552"/>
      <c r="V290" s="234" t="str">
        <f>+IF(H290=0,"",'Ark1'!T3495)</f>
        <v/>
      </c>
      <c r="W290" s="235" t="str">
        <f>+IF(H290=0,"",'Ark1'!W3495)</f>
        <v/>
      </c>
      <c r="X290" s="235" t="str">
        <f>+IF(H290=0,"",'Ark1'!X3495)</f>
        <v/>
      </c>
      <c r="Y290" s="235" t="str">
        <f>+IF(H290=0,"",'Ark1'!Y3495)</f>
        <v/>
      </c>
      <c r="Z290" s="235" t="str">
        <f>+IF(H290=0,"",'Ark1'!Z3495)</f>
        <v/>
      </c>
      <c r="AA290" s="235" t="str">
        <f>+IF(H290=0,"",'Ark1'!Z3495)</f>
        <v/>
      </c>
      <c r="AB290" s="234" t="str">
        <f>+IF(H290=0,"",'Ark1'!AC3495)</f>
        <v/>
      </c>
      <c r="AC290" s="235" t="str">
        <f>+IF(H290=0,"",'Ark1'!AE3495)</f>
        <v/>
      </c>
      <c r="AD290" s="235" t="str">
        <f t="shared" si="76"/>
        <v/>
      </c>
      <c r="AE290" s="233" t="str">
        <f t="shared" si="77"/>
        <v/>
      </c>
      <c r="AF290" s="552"/>
      <c r="AI290" s="29"/>
      <c r="AJ290" s="27"/>
      <c r="AM290" s="27"/>
      <c r="AN290" s="27"/>
      <c r="AO290" s="27"/>
      <c r="AQ290" s="27"/>
      <c r="AS290" s="27"/>
      <c r="AT290" s="27"/>
    </row>
    <row r="291" spans="1:46" ht="15" customHeight="1">
      <c r="A291" s="552"/>
      <c r="B291" s="292">
        <f>+'Ark1'!C3496</f>
        <v>2024</v>
      </c>
      <c r="C291" s="232">
        <f>+'Ark1'!J3496</f>
        <v>629</v>
      </c>
      <c r="D291" s="232" t="str">
        <f>VLOOKUP(C291,RNR!$A$1:$B$26,2)</f>
        <v>Bø</v>
      </c>
      <c r="E291" s="232">
        <f>+'Ark1'!D3496</f>
        <v>8</v>
      </c>
      <c r="F291" s="232" t="str">
        <f t="shared" si="75"/>
        <v>Aug</v>
      </c>
      <c r="G291" s="232">
        <f>+'Ark1'!Q3496</f>
        <v>3</v>
      </c>
      <c r="H291" s="330">
        <f>+'Ark1'!R3496</f>
        <v>44</v>
      </c>
      <c r="I291" s="234">
        <f>+IF(H291=0,"",'Ark1'!AG3496)</f>
        <v>4.7919693567560433</v>
      </c>
      <c r="J291" s="234">
        <f>+IF(H291=0,"",'Ark1'!AH3496)</f>
        <v>0</v>
      </c>
      <c r="K291" s="234"/>
      <c r="L291" s="233">
        <f>+IF(H291=0,"",'Ark1'!U3496)</f>
        <v>20.61363636363636</v>
      </c>
      <c r="M291" s="552"/>
      <c r="N291" s="239">
        <f>+'Ark1'!AI3496</f>
        <v>0</v>
      </c>
      <c r="O291" s="552"/>
      <c r="P291" s="263" t="str">
        <f>+IF(N291=0,"",'Ark1'!AJ3496)</f>
        <v/>
      </c>
      <c r="Q291" s="96"/>
      <c r="R291" s="263" t="str">
        <f>+IF(N291=0,"",'Ark1'!AK3496)</f>
        <v/>
      </c>
      <c r="S291" s="552"/>
      <c r="T291" s="27">
        <f>+IF(H291=0,"",'Ark1'!S3496)</f>
        <v>5.3409090909090899</v>
      </c>
      <c r="U291" s="552"/>
      <c r="V291" s="234">
        <f>+IF(H291=0,"",'Ark1'!T3496)</f>
        <v>2.7727272727272729</v>
      </c>
      <c r="W291" s="235">
        <f>+IF(H291=0,"",'Ark1'!W3496)</f>
        <v>6.8181818181818192</v>
      </c>
      <c r="X291" s="235">
        <f>+IF(H291=0,"",'Ark1'!X3496)</f>
        <v>72.727272727272734</v>
      </c>
      <c r="Y291" s="235">
        <f>+IF(H291=0,"",'Ark1'!Y3496)</f>
        <v>34.090909090909093</v>
      </c>
      <c r="Z291" s="235">
        <f>+IF(H291=0,"",'Ark1'!Z3496)</f>
        <v>8.3063664222387814</v>
      </c>
      <c r="AA291" s="235">
        <f>+IF(H291=0,"",'Ark1'!Z3496)</f>
        <v>8.3063664222387814</v>
      </c>
      <c r="AB291" s="234">
        <f>+IF(H291=0,"",'Ark1'!AC3496)</f>
        <v>60.108731793606552</v>
      </c>
      <c r="AC291" s="235">
        <f>+IF(H291=0,"",'Ark1'!AE3496)</f>
        <v>54.517903028863913</v>
      </c>
      <c r="AD291" s="235">
        <f t="shared" si="76"/>
        <v>3.2772076889723945E-2</v>
      </c>
      <c r="AE291" s="233">
        <f t="shared" si="77"/>
        <v>6.8181818181818177E-2</v>
      </c>
      <c r="AF291" s="552"/>
      <c r="AI291" s="29"/>
      <c r="AJ291" s="27"/>
      <c r="AM291" s="27"/>
      <c r="AN291" s="27"/>
      <c r="AO291" s="27"/>
      <c r="AQ291" s="27"/>
      <c r="AS291" s="27"/>
      <c r="AT291" s="27"/>
    </row>
    <row r="292" spans="1:46" ht="15" customHeight="1">
      <c r="A292" s="552"/>
      <c r="B292" s="292">
        <f>+'Ark1'!C3497</f>
        <v>2024</v>
      </c>
      <c r="C292" s="232">
        <f>+'Ark1'!J3497</f>
        <v>629</v>
      </c>
      <c r="D292" s="232" t="str">
        <f>VLOOKUP(C292,RNR!$A$1:$B$26,2)</f>
        <v>Bø</v>
      </c>
      <c r="E292" s="232">
        <f>+'Ark1'!D3497</f>
        <v>9</v>
      </c>
      <c r="F292" s="232" t="str">
        <f t="shared" si="75"/>
        <v>Sep</v>
      </c>
      <c r="G292" s="232">
        <f>+'Ark1'!Q3497</f>
        <v>1</v>
      </c>
      <c r="H292" s="330">
        <f>+'Ark1'!R3497</f>
        <v>25</v>
      </c>
      <c r="I292" s="234">
        <f>+IF(H292=0,"",'Ark1'!AG3497)</f>
        <v>1.2650005741846573</v>
      </c>
      <c r="J292" s="234">
        <f>+IF(H292=0,"",'Ark1'!AH3497)</f>
        <v>0</v>
      </c>
      <c r="K292" s="234"/>
      <c r="L292" s="233">
        <f>+IF(H292=0,"",'Ark1'!U3497)</f>
        <v>14.1</v>
      </c>
      <c r="M292" s="552"/>
      <c r="N292" s="239">
        <f>+'Ark1'!AI3497</f>
        <v>0</v>
      </c>
      <c r="O292" s="552"/>
      <c r="P292" s="263" t="str">
        <f>+IF(N292=0,"",'Ark1'!AJ3497)</f>
        <v/>
      </c>
      <c r="Q292" s="96"/>
      <c r="R292" s="263" t="str">
        <f>+IF(N292=0,"",'Ark1'!AK3497)</f>
        <v/>
      </c>
      <c r="S292" s="552"/>
      <c r="T292" s="27">
        <f>+IF(H292=0,"",'Ark1'!S3497)</f>
        <v>4.4400000000000004</v>
      </c>
      <c r="U292" s="552"/>
      <c r="V292" s="234">
        <f>+IF(H292=0,"",'Ark1'!T3497)</f>
        <v>3.96</v>
      </c>
      <c r="W292" s="235">
        <f>+IF(H292=0,"",'Ark1'!W3497)</f>
        <v>0</v>
      </c>
      <c r="X292" s="235">
        <f>+IF(H292=0,"",'Ark1'!X3497)</f>
        <v>48</v>
      </c>
      <c r="Y292" s="235">
        <f>+IF(H292=0,"",'Ark1'!Y3497)</f>
        <v>4</v>
      </c>
      <c r="Z292" s="235">
        <f>+IF(H292=0,"",'Ark1'!Z3497)</f>
        <v>5.3971844511745193</v>
      </c>
      <c r="AA292" s="235">
        <f>+IF(H292=0,"",'Ark1'!Z3497)</f>
        <v>5.3971844511745193</v>
      </c>
      <c r="AB292" s="234">
        <f>+IF(H292=0,"",'Ark1'!AC3497)</f>
        <v>20.111242265283888</v>
      </c>
      <c r="AC292" s="235">
        <f>+IF(H292=0,"",'Ark1'!AE3497)</f>
        <v>56.78909217326688</v>
      </c>
      <c r="AD292" s="235">
        <f t="shared" si="76"/>
        <v>2.2416534181240063E-2</v>
      </c>
      <c r="AE292" s="233">
        <f t="shared" si="77"/>
        <v>0.04</v>
      </c>
      <c r="AF292" s="552"/>
      <c r="AI292" s="29"/>
      <c r="AJ292" s="27"/>
      <c r="AM292" s="27"/>
      <c r="AN292" s="27"/>
      <c r="AO292" s="27"/>
      <c r="AQ292" s="27"/>
      <c r="AS292" s="27"/>
      <c r="AT292" s="27"/>
    </row>
    <row r="293" spans="1:46" ht="15" customHeight="1">
      <c r="A293" s="552"/>
      <c r="B293" s="292">
        <f>+'Ark1'!C3498</f>
        <v>2024</v>
      </c>
      <c r="C293" s="232">
        <f>+'Ark1'!J3498</f>
        <v>629</v>
      </c>
      <c r="D293" s="232" t="str">
        <f>VLOOKUP(C293,RNR!$A$1:$B$26,2)</f>
        <v>Bø</v>
      </c>
      <c r="E293" s="232">
        <f>+'Ark1'!D3498</f>
        <v>10</v>
      </c>
      <c r="F293" s="232" t="str">
        <f t="shared" si="75"/>
        <v>Okt</v>
      </c>
      <c r="G293" s="232">
        <f>+'Ark1'!Q3498</f>
        <v>2</v>
      </c>
      <c r="H293" s="330">
        <f>+'Ark1'!R3498</f>
        <v>57</v>
      </c>
      <c r="I293" s="234">
        <f>+IF(H293=0,"",'Ark1'!AG3498)</f>
        <v>1.3359759951401202</v>
      </c>
      <c r="J293" s="234">
        <f>+IF(H293=0,"",'Ark1'!AH3498)</f>
        <v>0</v>
      </c>
      <c r="K293" s="234"/>
      <c r="L293" s="233">
        <f>+IF(H293=0,"",'Ark1'!U3498)</f>
        <v>19.098245614035079</v>
      </c>
      <c r="M293" s="552"/>
      <c r="N293" s="239">
        <f>+'Ark1'!AI3498</f>
        <v>0</v>
      </c>
      <c r="O293" s="552"/>
      <c r="P293" s="263" t="str">
        <f>+IF(N293=0,"",'Ark1'!AJ3498)</f>
        <v/>
      </c>
      <c r="Q293" s="552"/>
      <c r="R293" s="263" t="str">
        <f>+IF(N293=0,"",'Ark1'!AK3498)</f>
        <v/>
      </c>
      <c r="S293" s="552"/>
      <c r="T293" s="27">
        <f>+IF(H293=0,"",'Ark1'!S3498)</f>
        <v>5.6315789473684204</v>
      </c>
      <c r="U293" s="552"/>
      <c r="V293" s="234">
        <f>+IF(H293=0,"",'Ark1'!T3498)</f>
        <v>5.228070175438595</v>
      </c>
      <c r="W293" s="235">
        <f>+IF(H293=0,"",'Ark1'!W3498)</f>
        <v>1.7543859649122804</v>
      </c>
      <c r="X293" s="235">
        <f>+IF(H293=0,"",'Ark1'!X3498)</f>
        <v>68.421052631578959</v>
      </c>
      <c r="Y293" s="235">
        <f>+IF(H293=0,"",'Ark1'!Y3498)</f>
        <v>24.561403508771935</v>
      </c>
      <c r="Z293" s="235">
        <f>+IF(H293=0,"",'Ark1'!Z3498)</f>
        <v>5.7287361585922092</v>
      </c>
      <c r="AA293" s="235">
        <f>+IF(H293=0,"",'Ark1'!Z3498)</f>
        <v>5.7287361585922092</v>
      </c>
      <c r="AB293" s="234">
        <f>+IF(H293=0,"",'Ark1'!AC3498)</f>
        <v>41.703135016292805</v>
      </c>
      <c r="AC293" s="235">
        <f>+IF(H293=0,"",'Ark1'!AE3498)</f>
        <v>67.495841772487125</v>
      </c>
      <c r="AD293" s="235">
        <f t="shared" si="76"/>
        <v>3.0362870610548615E-2</v>
      </c>
      <c r="AE293" s="233">
        <f t="shared" si="77"/>
        <v>3.5087719298245612E-2</v>
      </c>
      <c r="AF293" s="552"/>
      <c r="AI293" s="29"/>
      <c r="AJ293" s="27"/>
      <c r="AM293" s="27"/>
      <c r="AN293" s="27"/>
      <c r="AO293" s="27"/>
      <c r="AQ293" s="27"/>
      <c r="AS293" s="27"/>
      <c r="AT293" s="27"/>
    </row>
    <row r="294" spans="1:46" ht="15" customHeight="1">
      <c r="A294" s="552"/>
      <c r="B294" s="292">
        <f>+'Ark1'!C3499</f>
        <v>2024</v>
      </c>
      <c r="C294" s="232">
        <f>+'Ark1'!J3499</f>
        <v>629</v>
      </c>
      <c r="D294" s="232" t="str">
        <f>VLOOKUP(C294,RNR!$A$1:$B$26,2)</f>
        <v>Bø</v>
      </c>
      <c r="E294" s="232">
        <f>+'Ark1'!D3499</f>
        <v>11</v>
      </c>
      <c r="F294" s="232" t="str">
        <f t="shared" si="75"/>
        <v>Nov</v>
      </c>
      <c r="G294" s="232">
        <f>+'Ark1'!Q3499</f>
        <v>2</v>
      </c>
      <c r="H294" s="330">
        <f>+'Ark1'!R3499</f>
        <v>65</v>
      </c>
      <c r="I294" s="234">
        <f>+IF(H294=0,"",'Ark1'!AG3499)</f>
        <v>3.4039244365340906</v>
      </c>
      <c r="J294" s="234">
        <f>+IF(H294=0,"",'Ark1'!AH3499)</f>
        <v>0</v>
      </c>
      <c r="K294" s="234"/>
      <c r="L294" s="233">
        <f>+IF(H294=0,"",'Ark1'!U3499)</f>
        <v>23.773846153846161</v>
      </c>
      <c r="M294" s="552"/>
      <c r="N294" s="239">
        <f>+'Ark1'!AI3499</f>
        <v>0</v>
      </c>
      <c r="O294" s="552"/>
      <c r="P294" s="263" t="str">
        <f>+IF(N294=0,"",'Ark1'!AJ3499)</f>
        <v/>
      </c>
      <c r="Q294" s="552"/>
      <c r="R294" s="263" t="str">
        <f>+IF(N294=0,"",'Ark1'!AK3499)</f>
        <v/>
      </c>
      <c r="S294" s="552"/>
      <c r="T294" s="27">
        <f>+IF(H294=0,"",'Ark1'!S3499)</f>
        <v>6.2</v>
      </c>
      <c r="U294" s="552"/>
      <c r="V294" s="234">
        <f>+IF(H294=0,"",'Ark1'!T3499)</f>
        <v>6.9846153846153829</v>
      </c>
      <c r="W294" s="235">
        <f>+IF(H294=0,"",'Ark1'!W3499)</f>
        <v>12.307692307692305</v>
      </c>
      <c r="X294" s="235">
        <f>+IF(H294=0,"",'Ark1'!X3499)</f>
        <v>96.923076923076891</v>
      </c>
      <c r="Y294" s="235">
        <f>+IF(H294=0,"",'Ark1'!Y3499)</f>
        <v>52.307692307692321</v>
      </c>
      <c r="Z294" s="235">
        <f>+IF(H294=0,"",'Ark1'!Z3499)</f>
        <v>4.582484274951466</v>
      </c>
      <c r="AA294" s="235">
        <f>+IF(H294=0,"",'Ark1'!Z3499)</f>
        <v>4.582484274951466</v>
      </c>
      <c r="AB294" s="234">
        <f>+IF(H294=0,"",'Ark1'!AC3499)</f>
        <v>69.657170844978452</v>
      </c>
      <c r="AC294" s="235">
        <f>+IF(H294=0,"",'Ark1'!AE3499)</f>
        <v>56.042239088710801</v>
      </c>
      <c r="AD294" s="235">
        <f t="shared" si="76"/>
        <v>3.7796257796257809E-2</v>
      </c>
      <c r="AE294" s="233">
        <f t="shared" si="77"/>
        <v>3.0769230769230771E-2</v>
      </c>
      <c r="AF294" s="552"/>
      <c r="AI294" s="29"/>
      <c r="AJ294" s="27"/>
      <c r="AM294" s="27"/>
      <c r="AN294" s="27"/>
      <c r="AO294" s="27"/>
      <c r="AQ294" s="27"/>
      <c r="AS294" s="27"/>
      <c r="AT294" s="27"/>
    </row>
    <row r="295" spans="1:46" ht="15" customHeight="1">
      <c r="A295" s="552"/>
      <c r="B295" s="292">
        <f>+'Ark1'!C3500</f>
        <v>2024</v>
      </c>
      <c r="C295" s="232">
        <f>+'Ark1'!J3500</f>
        <v>629</v>
      </c>
      <c r="D295" s="232" t="str">
        <f>VLOOKUP(C295,RNR!$A$1:$B$26,2)</f>
        <v>Bø</v>
      </c>
      <c r="E295" s="232">
        <f>+'Ark1'!D3500</f>
        <v>12</v>
      </c>
      <c r="F295" s="232" t="str">
        <f t="shared" si="75"/>
        <v>Des</v>
      </c>
      <c r="G295" s="232">
        <f>+'Ark1'!Q3500</f>
        <v>0</v>
      </c>
      <c r="H295" s="330">
        <f>+'Ark1'!R3500</f>
        <v>0</v>
      </c>
      <c r="I295" s="234" t="str">
        <f>+IF(H295=0,"",'Ark1'!AG3500)</f>
        <v/>
      </c>
      <c r="J295" s="234" t="str">
        <f>+IF(H295=0,"",'Ark1'!AH3500)</f>
        <v/>
      </c>
      <c r="K295" s="234"/>
      <c r="L295" s="233" t="str">
        <f>+IF(H295=0,"",'Ark1'!U3500)</f>
        <v/>
      </c>
      <c r="M295" s="552"/>
      <c r="N295" s="239">
        <f>+'Ark1'!AI3500</f>
        <v>0</v>
      </c>
      <c r="O295" s="552"/>
      <c r="P295" s="263" t="str">
        <f>+IF(N295=0,"",'Ark1'!AJ3500)</f>
        <v/>
      </c>
      <c r="Q295" s="552"/>
      <c r="R295" s="263" t="str">
        <f>+IF(N295=0,"",'Ark1'!AK3500)</f>
        <v/>
      </c>
      <c r="S295" s="552"/>
      <c r="T295" s="27" t="str">
        <f>+IF(H295=0,"",'Ark1'!S3500)</f>
        <v/>
      </c>
      <c r="U295" s="552"/>
      <c r="V295" s="234" t="str">
        <f>+IF(H295=0,"",'Ark1'!T3500)</f>
        <v/>
      </c>
      <c r="W295" s="235" t="str">
        <f>+IF(H295=0,"",'Ark1'!W3500)</f>
        <v/>
      </c>
      <c r="X295" s="235" t="str">
        <f>+IF(H295=0,"",'Ark1'!X3500)</f>
        <v/>
      </c>
      <c r="Y295" s="235" t="str">
        <f>+IF(H295=0,"",'Ark1'!Y3500)</f>
        <v/>
      </c>
      <c r="Z295" s="235" t="str">
        <f>+IF(H295=0,"",'Ark1'!Z3500)</f>
        <v/>
      </c>
      <c r="AA295" s="235" t="str">
        <f>+IF(H295=0,"",'Ark1'!Z3500)</f>
        <v/>
      </c>
      <c r="AB295" s="234" t="str">
        <f>+IF(H295=0,"",'Ark1'!AC3500)</f>
        <v/>
      </c>
      <c r="AC295" s="235" t="str">
        <f>+IF(H295=0,"",'Ark1'!AE3500)</f>
        <v/>
      </c>
      <c r="AD295" s="235" t="str">
        <f t="shared" si="76"/>
        <v/>
      </c>
      <c r="AE295" s="233" t="str">
        <f t="shared" si="77"/>
        <v/>
      </c>
      <c r="AF295" s="552"/>
      <c r="AI295" s="29"/>
      <c r="AJ295" s="27"/>
      <c r="AM295" s="27"/>
      <c r="AN295" s="27"/>
      <c r="AO295" s="27"/>
      <c r="AQ295" s="27"/>
      <c r="AS295" s="27"/>
      <c r="AT295" s="27"/>
    </row>
    <row r="296" spans="1:46" ht="15" customHeight="1">
      <c r="A296" s="552"/>
      <c r="B296" s="552"/>
      <c r="C296" s="552"/>
      <c r="D296" s="552"/>
      <c r="E296" s="552"/>
      <c r="F296" s="552"/>
      <c r="G296" s="552"/>
      <c r="H296" s="552"/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552"/>
      <c r="Z296" s="552"/>
      <c r="AA296" s="552"/>
      <c r="AB296" s="552"/>
      <c r="AC296" s="552"/>
      <c r="AD296" s="552"/>
      <c r="AE296" s="552"/>
      <c r="AF296" s="552"/>
      <c r="AG296" s="27"/>
      <c r="AI296" s="29"/>
      <c r="AJ296" s="27"/>
      <c r="AK296" s="549"/>
      <c r="AL296" s="549"/>
      <c r="AP296" s="549"/>
    </row>
    <row r="297" spans="1:46" ht="15" customHeight="1">
      <c r="A297" s="552"/>
      <c r="B297" s="552"/>
      <c r="C297" s="230" t="str">
        <f>+D299</f>
        <v>Bjerka</v>
      </c>
      <c r="D297" s="552"/>
      <c r="E297" s="552"/>
      <c r="F297" s="552"/>
      <c r="G297" s="552"/>
      <c r="H297" s="556">
        <f>SUM(H299:H310)</f>
        <v>855</v>
      </c>
      <c r="I297" s="552"/>
      <c r="J297" s="552"/>
      <c r="K297" s="552"/>
      <c r="L297" s="557">
        <f>+Slakteri!M45</f>
        <v>16.67771129394167</v>
      </c>
      <c r="M297" s="552"/>
      <c r="N297" s="556">
        <f>SUM(N299:N310)</f>
        <v>448</v>
      </c>
      <c r="O297" s="552"/>
      <c r="P297" s="555">
        <f>+Slakteri!R31</f>
        <v>99.197544642857125</v>
      </c>
      <c r="Q297" s="552"/>
      <c r="R297" s="555">
        <f>+Slakteri!S31</f>
        <v>0</v>
      </c>
      <c r="S297" s="552"/>
      <c r="T297" s="558">
        <f>+Slakteri!V31</f>
        <v>5.1485380116959059</v>
      </c>
      <c r="U297" s="552"/>
      <c r="V297" s="552"/>
      <c r="W297" s="552"/>
      <c r="X297" s="552"/>
      <c r="Y297" s="552"/>
      <c r="Z297" s="552"/>
      <c r="AA297" s="552"/>
      <c r="AB297" s="552"/>
      <c r="AC297" s="552"/>
      <c r="AD297" s="552"/>
      <c r="AE297" s="552"/>
      <c r="AF297" s="552"/>
      <c r="AG297" s="27"/>
      <c r="AI297" s="29"/>
      <c r="AJ297" s="27"/>
      <c r="AK297" s="549"/>
      <c r="AL297" s="549"/>
      <c r="AP297" s="549"/>
    </row>
    <row r="298" spans="1:46" ht="15" customHeight="1">
      <c r="A298" s="552"/>
      <c r="B298" s="552"/>
      <c r="C298" s="552"/>
      <c r="D298" s="552"/>
      <c r="E298" s="552"/>
      <c r="F298" s="552"/>
      <c r="G298" s="552"/>
      <c r="H298" s="552"/>
      <c r="I298" s="552"/>
      <c r="J298" s="552"/>
      <c r="K298" s="552"/>
      <c r="L298" s="552"/>
      <c r="M298" s="552"/>
      <c r="N298" s="552"/>
      <c r="O298" s="552"/>
      <c r="P298" s="552"/>
      <c r="Q298" s="552"/>
      <c r="R298" s="552"/>
      <c r="S298" s="552"/>
      <c r="T298" s="552"/>
      <c r="U298" s="552"/>
      <c r="V298" s="552"/>
      <c r="W298" s="552"/>
      <c r="X298" s="552"/>
      <c r="Y298" s="552"/>
      <c r="Z298" s="552"/>
      <c r="AA298" s="552"/>
      <c r="AB298" s="552"/>
      <c r="AC298" s="552"/>
      <c r="AD298" s="552"/>
      <c r="AE298" s="552"/>
      <c r="AF298" s="552"/>
      <c r="AI298" s="29"/>
      <c r="AJ298" s="27"/>
      <c r="AM298" s="27"/>
      <c r="AN298" s="27"/>
      <c r="AO298" s="27"/>
      <c r="AQ298" s="27"/>
      <c r="AS298" s="27"/>
      <c r="AT298" s="27"/>
    </row>
    <row r="299" spans="1:46" ht="15" customHeight="1">
      <c r="A299" s="552"/>
      <c r="B299" s="292">
        <f>+'Ark1'!C3501</f>
        <v>2024</v>
      </c>
      <c r="C299" s="232">
        <f>+'Ark1'!J3501</f>
        <v>643</v>
      </c>
      <c r="D299" s="232" t="str">
        <f>VLOOKUP(C299,RNR!A1:B26,2)</f>
        <v>Bjerka</v>
      </c>
      <c r="E299" s="232">
        <f>+'Ark1'!D3501</f>
        <v>1</v>
      </c>
      <c r="F299" s="232" t="str">
        <f t="shared" ref="F299:F310" si="78">+F284</f>
        <v>Jan</v>
      </c>
      <c r="G299" s="232">
        <f>+'Ark1'!Q3501</f>
        <v>5</v>
      </c>
      <c r="H299" s="330">
        <f>+'Ark1'!R3501</f>
        <v>29</v>
      </c>
      <c r="I299" s="234">
        <f>+IF(H299=0,"",'Ark1'!AG3501)</f>
        <v>3.6936071640441823</v>
      </c>
      <c r="J299" s="234">
        <f>+IF(H299=0,"",'Ark1'!AH3501)</f>
        <v>0</v>
      </c>
      <c r="K299" s="234"/>
      <c r="L299" s="233">
        <f>+IF(H299=0,"",'Ark1'!U3501)</f>
        <v>18.034482758620697</v>
      </c>
      <c r="M299" s="552"/>
      <c r="N299" s="239">
        <f>+'Ark1'!AI3501</f>
        <v>0</v>
      </c>
      <c r="O299" s="552"/>
      <c r="P299" s="263" t="str">
        <f>+IF(N299=0,"",'Ark1'!AJ3501)</f>
        <v/>
      </c>
      <c r="Q299" s="552"/>
      <c r="R299" s="263" t="str">
        <f>+IF(N299=0,"",'Ark1'!AK3501)</f>
        <v/>
      </c>
      <c r="S299" s="552"/>
      <c r="T299" s="27">
        <f>+IF(H299=0,"",'Ark1'!S3501)</f>
        <v>5.3448275862068977</v>
      </c>
      <c r="U299" s="552"/>
      <c r="V299" s="234">
        <f>+IF(H299=0,"",'Ark1'!T3501)</f>
        <v>4.3793103448275872</v>
      </c>
      <c r="W299" s="235">
        <f>+IF(H299=0,"",'Ark1'!W3501)</f>
        <v>0</v>
      </c>
      <c r="X299" s="235">
        <f>+IF(H299=0,"",'Ark1'!X3501)</f>
        <v>48.275862068965509</v>
      </c>
      <c r="Y299" s="235">
        <f>+IF(H299=0,"",'Ark1'!Y3501)</f>
        <v>34.482758620689651</v>
      </c>
      <c r="Z299" s="235">
        <f>+IF(H299=0,"",'Ark1'!Z3501)</f>
        <v>7.1494526369732325</v>
      </c>
      <c r="AA299" s="235">
        <f>+IF(H299=0,"",'Ark1'!Z3501)</f>
        <v>7.1494526369732325</v>
      </c>
      <c r="AB299" s="234">
        <f>+IF(H299=0,"",'Ark1'!AC3501)</f>
        <v>28.925920217135488</v>
      </c>
      <c r="AC299" s="235">
        <f>+IF(H299=0,"",'Ark1'!AE3501)</f>
        <v>46.064117311959265</v>
      </c>
      <c r="AD299" s="235">
        <f>+IF(H299=0,"",+L299/C299)</f>
        <v>2.8047407089612283E-2</v>
      </c>
      <c r="AE299" s="233">
        <f>+IF(H299=0,"",G299/H299)</f>
        <v>0.17241379310344829</v>
      </c>
      <c r="AF299" s="552"/>
      <c r="AI299" s="29"/>
      <c r="AJ299" s="27"/>
      <c r="AM299" s="27"/>
      <c r="AN299" s="27"/>
      <c r="AO299" s="27"/>
      <c r="AQ299" s="27"/>
      <c r="AS299" s="27"/>
      <c r="AT299" s="27"/>
    </row>
    <row r="300" spans="1:46" ht="15" customHeight="1">
      <c r="A300" s="552"/>
      <c r="B300" s="292">
        <f>+'Ark1'!C3502</f>
        <v>2024</v>
      </c>
      <c r="C300" s="232">
        <f>+'Ark1'!J3502</f>
        <v>643</v>
      </c>
      <c r="D300" s="232" t="str">
        <f>VLOOKUP(C300,RNR!A2:B27,2)</f>
        <v>Bjerka</v>
      </c>
      <c r="E300" s="232">
        <f>+'Ark1'!D3502</f>
        <v>2</v>
      </c>
      <c r="F300" s="232" t="str">
        <f t="shared" si="78"/>
        <v>Feb</v>
      </c>
      <c r="G300" s="232">
        <f>+'Ark1'!Q3502</f>
        <v>5</v>
      </c>
      <c r="H300" s="330">
        <f>+'Ark1'!R3502</f>
        <v>14</v>
      </c>
      <c r="I300" s="234">
        <f>+IF(H300=0,"",'Ark1'!AG3502)</f>
        <v>2.1494838143942472</v>
      </c>
      <c r="J300" s="234">
        <f>+IF(H300=0,"",'Ark1'!AH3502)</f>
        <v>0</v>
      </c>
      <c r="K300" s="234"/>
      <c r="L300" s="233">
        <f>+IF(H300=0,"",'Ark1'!U3502)</f>
        <v>20.835714285714296</v>
      </c>
      <c r="M300" s="552"/>
      <c r="N300" s="239">
        <f>+'Ark1'!AI3502</f>
        <v>0</v>
      </c>
      <c r="O300" s="552"/>
      <c r="P300" s="263" t="str">
        <f>+IF(N300=0,"",'Ark1'!AJ3502)</f>
        <v/>
      </c>
      <c r="Q300" s="552"/>
      <c r="R300" s="263" t="str">
        <f>+IF(N300=0,"",'Ark1'!AK3502)</f>
        <v/>
      </c>
      <c r="S300" s="552"/>
      <c r="T300" s="27">
        <f>+IF(H300=0,"",'Ark1'!S3502)</f>
        <v>5.5</v>
      </c>
      <c r="U300" s="552"/>
      <c r="V300" s="234">
        <f>+IF(H300=0,"",'Ark1'!T3502)</f>
        <v>6.0714285714285694</v>
      </c>
      <c r="W300" s="235">
        <f>+IF(H300=0,"",'Ark1'!W3502)</f>
        <v>0</v>
      </c>
      <c r="X300" s="235">
        <f>+IF(H300=0,"",'Ark1'!X3502)</f>
        <v>85.714285714285694</v>
      </c>
      <c r="Y300" s="235">
        <f>+IF(H300=0,"",'Ark1'!Y3502)</f>
        <v>42.857142857142847</v>
      </c>
      <c r="Z300" s="235">
        <f>+IF(H300=0,"",'Ark1'!Z3502)</f>
        <v>4.7585422652106208</v>
      </c>
      <c r="AA300" s="235">
        <f>+IF(H300=0,"",'Ark1'!Z3502)</f>
        <v>4.7585422652106208</v>
      </c>
      <c r="AB300" s="234">
        <f>+IF(H300=0,"",'Ark1'!AC3502)</f>
        <v>46.819575105470896</v>
      </c>
      <c r="AC300" s="235">
        <f>+IF(H300=0,"",'Ark1'!AE3502)</f>
        <v>46.683268113889689</v>
      </c>
      <c r="AD300" s="235">
        <f t="shared" ref="AD300:AD310" si="79">+IF(H300=0,"",+L300/C300)</f>
        <v>3.2403910242168425E-2</v>
      </c>
      <c r="AE300" s="233">
        <f t="shared" ref="AE300:AE310" si="80">+IF(H300=0,"",G300/H300)</f>
        <v>0.35714285714285715</v>
      </c>
      <c r="AF300" s="552"/>
      <c r="AI300" s="29"/>
      <c r="AJ300" s="27"/>
      <c r="AM300" s="27"/>
      <c r="AN300" s="27"/>
      <c r="AO300" s="27"/>
      <c r="AQ300" s="27"/>
    </row>
    <row r="301" spans="1:46" ht="15" customHeight="1">
      <c r="A301" s="552"/>
      <c r="B301" s="292">
        <f>+'Ark1'!C3503</f>
        <v>2024</v>
      </c>
      <c r="C301" s="232">
        <f>+'Ark1'!J3503</f>
        <v>643</v>
      </c>
      <c r="D301" s="232" t="str">
        <f>VLOOKUP(C301,RNR!A3:B28,2)</f>
        <v>Bjerka</v>
      </c>
      <c r="E301" s="232">
        <f>+'Ark1'!D3503</f>
        <v>3</v>
      </c>
      <c r="F301" s="232" t="str">
        <f t="shared" si="78"/>
        <v>Mar</v>
      </c>
      <c r="G301" s="232">
        <f>+'Ark1'!Q3503</f>
        <v>10</v>
      </c>
      <c r="H301" s="330">
        <f>+'Ark1'!R3503</f>
        <v>279</v>
      </c>
      <c r="I301" s="234">
        <f>+IF(H301=0,"",'Ark1'!AG3503)</f>
        <v>6.6772927537103568</v>
      </c>
      <c r="J301" s="234">
        <f>+IF(H301=0,"",'Ark1'!AH3503)</f>
        <v>1.0752688172043012</v>
      </c>
      <c r="K301" s="234"/>
      <c r="L301" s="233">
        <f>+IF(H301=0,"",'Ark1'!U3503)</f>
        <v>7.9580645161290304</v>
      </c>
      <c r="M301" s="552"/>
      <c r="N301" s="239">
        <f>+'Ark1'!AI3503</f>
        <v>0</v>
      </c>
      <c r="O301" s="552"/>
      <c r="P301" s="263" t="str">
        <f>+IF(N301=0,"",'Ark1'!AJ3503)</f>
        <v/>
      </c>
      <c r="Q301" s="552"/>
      <c r="R301" s="263" t="str">
        <f>+IF(N301=0,"",'Ark1'!AK3503)</f>
        <v/>
      </c>
      <c r="S301" s="552"/>
      <c r="T301" s="27">
        <f>+IF(H301=0,"",'Ark1'!S3503)</f>
        <v>5.0286738351254474</v>
      </c>
      <c r="U301" s="552"/>
      <c r="V301" s="234">
        <f>+IF(H301=0,"",'Ark1'!T3503)</f>
        <v>5.3799283154121884</v>
      </c>
      <c r="W301" s="235">
        <f>+IF(H301=0,"",'Ark1'!W3503)</f>
        <v>0</v>
      </c>
      <c r="X301" s="235">
        <f>+IF(H301=0,"",'Ark1'!X3503)</f>
        <v>12.90322580645161</v>
      </c>
      <c r="Y301" s="235">
        <f>+IF(H301=0,"",'Ark1'!Y3503)</f>
        <v>2.1505376344086025</v>
      </c>
      <c r="Z301" s="235">
        <f>+IF(H301=0,"",'Ark1'!Z3503)</f>
        <v>5.5082601234178794</v>
      </c>
      <c r="AA301" s="235">
        <f>+IF(H301=0,"",'Ark1'!Z3503)</f>
        <v>5.5082601234178794</v>
      </c>
      <c r="AB301" s="234">
        <f>+IF(H301=0,"",'Ark1'!AC3503)</f>
        <v>-4.8367567142031964</v>
      </c>
      <c r="AC301" s="235">
        <f>+IF(H301=0,"",'Ark1'!AE3503)</f>
        <v>42.417223480118679</v>
      </c>
      <c r="AD301" s="235">
        <f t="shared" si="79"/>
        <v>1.2376461144835194E-2</v>
      </c>
      <c r="AE301" s="233">
        <f t="shared" si="80"/>
        <v>3.5842293906810034E-2</v>
      </c>
      <c r="AF301" s="552"/>
      <c r="AI301" s="29"/>
      <c r="AJ301" s="27"/>
      <c r="AM301" s="27"/>
      <c r="AN301" s="27"/>
      <c r="AO301" s="27"/>
      <c r="AQ301" s="27"/>
    </row>
    <row r="302" spans="1:46" ht="15" customHeight="1">
      <c r="A302" s="552"/>
      <c r="B302" s="292">
        <f>+'Ark1'!C3504</f>
        <v>2024</v>
      </c>
      <c r="C302" s="232">
        <f>+'Ark1'!J3504</f>
        <v>643</v>
      </c>
      <c r="D302" s="232" t="str">
        <f>VLOOKUP(C302,RNR!A4:B29,2)</f>
        <v>Bjerka</v>
      </c>
      <c r="E302" s="232">
        <f>+'Ark1'!D3504</f>
        <v>4</v>
      </c>
      <c r="F302" s="232" t="str">
        <f t="shared" si="78"/>
        <v>Apr</v>
      </c>
      <c r="G302" s="232">
        <f>+'Ark1'!Q3504</f>
        <v>4</v>
      </c>
      <c r="H302" s="330">
        <f>+'Ark1'!R3504</f>
        <v>70</v>
      </c>
      <c r="I302" s="234">
        <f>+IF(H302=0,"",'Ark1'!AG3504)</f>
        <v>3.0982337033323737</v>
      </c>
      <c r="J302" s="234">
        <f>+IF(H302=0,"",'Ark1'!AH3504)</f>
        <v>0</v>
      </c>
      <c r="K302" s="234"/>
      <c r="L302" s="233">
        <f>+IF(H302=0,"",'Ark1'!U3504)</f>
        <v>14.87714285714287</v>
      </c>
      <c r="M302" s="552"/>
      <c r="N302" s="239">
        <f>+'Ark1'!AI3504</f>
        <v>0</v>
      </c>
      <c r="O302" s="552"/>
      <c r="P302" s="263" t="str">
        <f>+IF(N302=0,"",'Ark1'!AJ3504)</f>
        <v/>
      </c>
      <c r="Q302" s="552"/>
      <c r="R302" s="263" t="str">
        <f>+IF(N302=0,"",'Ark1'!AK3504)</f>
        <v/>
      </c>
      <c r="S302" s="552"/>
      <c r="T302" s="27">
        <f>+IF(H302=0,"",'Ark1'!S3504)</f>
        <v>4.5285714285714276</v>
      </c>
      <c r="U302" s="552"/>
      <c r="V302" s="234">
        <f>+IF(H302=0,"",'Ark1'!T3504)</f>
        <v>3.8</v>
      </c>
      <c r="W302" s="235">
        <f>+IF(H302=0,"",'Ark1'!W3504)</f>
        <v>0</v>
      </c>
      <c r="X302" s="235">
        <f>+IF(H302=0,"",'Ark1'!X3504)</f>
        <v>45.714285714285722</v>
      </c>
      <c r="Y302" s="235">
        <f>+IF(H302=0,"",'Ark1'!Y3504)</f>
        <v>18.571428571428577</v>
      </c>
      <c r="Z302" s="235">
        <f>+IF(H302=0,"",'Ark1'!Z3504)</f>
        <v>8.016343509687303</v>
      </c>
      <c r="AA302" s="235">
        <f>+IF(H302=0,"",'Ark1'!Z3504)</f>
        <v>8.016343509687303</v>
      </c>
      <c r="AB302" s="234">
        <f>+IF(H302=0,"",'Ark1'!AC3504)</f>
        <v>65.414611140716559</v>
      </c>
      <c r="AC302" s="235">
        <f>+IF(H302=0,"",'Ark1'!AE3504)</f>
        <v>47.666270759303856</v>
      </c>
      <c r="AD302" s="235">
        <f t="shared" si="79"/>
        <v>2.3137080648744743E-2</v>
      </c>
      <c r="AE302" s="233">
        <f t="shared" si="80"/>
        <v>5.7142857142857141E-2</v>
      </c>
      <c r="AF302" s="552"/>
      <c r="AI302" s="29"/>
      <c r="AJ302" s="27"/>
      <c r="AM302" s="27"/>
      <c r="AN302" s="27"/>
      <c r="AO302" s="27"/>
      <c r="AQ302" s="27"/>
    </row>
    <row r="303" spans="1:46" ht="15" customHeight="1">
      <c r="A303" s="552"/>
      <c r="B303" s="292">
        <f>+'Ark1'!C3505</f>
        <v>2024</v>
      </c>
      <c r="C303" s="232">
        <f>+'Ark1'!J3505</f>
        <v>643</v>
      </c>
      <c r="D303" s="232" t="str">
        <f>VLOOKUP(C303,RNR!A5:B30,2)</f>
        <v>Bjerka</v>
      </c>
      <c r="E303" s="232">
        <f>+'Ark1'!D3505</f>
        <v>5</v>
      </c>
      <c r="F303" s="232" t="str">
        <f t="shared" si="78"/>
        <v>Mai</v>
      </c>
      <c r="G303" s="232">
        <f>+'Ark1'!Q3505</f>
        <v>4</v>
      </c>
      <c r="H303" s="330">
        <f>+'Ark1'!R3505</f>
        <v>30</v>
      </c>
      <c r="I303" s="234">
        <f>+IF(H303=0,"",'Ark1'!AG3505)</f>
        <v>2.8424588163801761</v>
      </c>
      <c r="J303" s="234">
        <f>+IF(H303=0,"",'Ark1'!AH3505)</f>
        <v>0</v>
      </c>
      <c r="K303" s="234"/>
      <c r="L303" s="233">
        <f>+IF(H303=0,"",'Ark1'!U3505)</f>
        <v>20.11333333333333</v>
      </c>
      <c r="M303" s="552"/>
      <c r="N303" s="239">
        <f>+'Ark1'!AI3505</f>
        <v>30</v>
      </c>
      <c r="O303" s="552"/>
      <c r="P303" s="263">
        <f>+IF(N303=0,"",'Ark1'!AJ3505)</f>
        <v>108.31666666666663</v>
      </c>
      <c r="Q303" s="552"/>
      <c r="R303" s="263">
        <f>+IF(N303=0,"",'Ark1'!AK3505)</f>
        <v>15.539375913088683</v>
      </c>
      <c r="S303" s="552"/>
      <c r="T303" s="27">
        <f>+IF(H303=0,"",'Ark1'!S3505)</f>
        <v>5.2666666666666648</v>
      </c>
      <c r="U303" s="552"/>
      <c r="V303" s="234">
        <f>+IF(H303=0,"",'Ark1'!T3505)</f>
        <v>5.6</v>
      </c>
      <c r="W303" s="235">
        <f>+IF(H303=0,"",'Ark1'!W3505)</f>
        <v>3.3333333333333344</v>
      </c>
      <c r="X303" s="235">
        <f>+IF(H303=0,"",'Ark1'!X3505)</f>
        <v>80</v>
      </c>
      <c r="Y303" s="235">
        <f>+IF(H303=0,"",'Ark1'!Y3505)</f>
        <v>33.333333333333343</v>
      </c>
      <c r="Z303" s="235">
        <f>+IF(H303=0,"",'Ark1'!Z3505)</f>
        <v>5.709683781864725</v>
      </c>
      <c r="AA303" s="235">
        <f>+IF(H303=0,"",'Ark1'!Z3505)</f>
        <v>5.709683781864725</v>
      </c>
      <c r="AB303" s="234">
        <f>+IF(H303=0,"",'Ark1'!AC3505)</f>
        <v>31.441950572650967</v>
      </c>
      <c r="AC303" s="235">
        <f>+IF(H303=0,"",'Ark1'!AE3505)</f>
        <v>77.092218367941413</v>
      </c>
      <c r="AD303" s="235">
        <f t="shared" si="79"/>
        <v>3.1280456194919641E-2</v>
      </c>
      <c r="AE303" s="233">
        <f t="shared" si="80"/>
        <v>0.13333333333333333</v>
      </c>
      <c r="AF303" s="552"/>
      <c r="AI303" s="29"/>
      <c r="AJ303" s="27"/>
      <c r="AM303" s="27"/>
      <c r="AN303" s="27"/>
      <c r="AO303" s="27"/>
      <c r="AQ303" s="27"/>
    </row>
    <row r="304" spans="1:46" ht="15" customHeight="1">
      <c r="A304" s="552"/>
      <c r="B304" s="292">
        <f>+'Ark1'!C3506</f>
        <v>2024</v>
      </c>
      <c r="C304" s="232">
        <f>+'Ark1'!J3506</f>
        <v>643</v>
      </c>
      <c r="D304" s="232" t="str">
        <f>VLOOKUP(C304,RNR!A6:B31,2)</f>
        <v>Bjerka</v>
      </c>
      <c r="E304" s="232">
        <f>+'Ark1'!D3506</f>
        <v>6</v>
      </c>
      <c r="F304" s="232" t="str">
        <f t="shared" si="78"/>
        <v>Jun</v>
      </c>
      <c r="G304" s="232">
        <f>+'Ark1'!Q3506</f>
        <v>8</v>
      </c>
      <c r="H304" s="330">
        <f>+'Ark1'!R3506</f>
        <v>109</v>
      </c>
      <c r="I304" s="234">
        <f>+IF(H304=0,"",'Ark1'!AG3506)</f>
        <v>6.6578450605174551</v>
      </c>
      <c r="J304" s="234">
        <f>+IF(H304=0,"",'Ark1'!AH3506)</f>
        <v>0</v>
      </c>
      <c r="K304" s="234"/>
      <c r="L304" s="233">
        <f>+IF(H304=0,"",'Ark1'!U3506)</f>
        <v>13.201834862385317</v>
      </c>
      <c r="M304" s="552"/>
      <c r="N304" s="239">
        <f>+'Ark1'!AI3506</f>
        <v>109</v>
      </c>
      <c r="O304" s="552"/>
      <c r="P304" s="263">
        <f>+IF(N304=0,"",'Ark1'!AJ3506)</f>
        <v>96.933027522935774</v>
      </c>
      <c r="Q304" s="552"/>
      <c r="R304" s="263">
        <f>+IF(N304=0,"",'Ark1'!AK3506)</f>
        <v>13.759658775078128</v>
      </c>
      <c r="S304" s="552"/>
      <c r="T304" s="27">
        <f>+IF(H304=0,"",'Ark1'!S3506)</f>
        <v>4.660550458715595</v>
      </c>
      <c r="U304" s="552"/>
      <c r="V304" s="234">
        <f>+IF(H304=0,"",'Ark1'!T3506)</f>
        <v>4.2660550458715596</v>
      </c>
      <c r="W304" s="235">
        <f>+IF(H304=0,"",'Ark1'!W3506)</f>
        <v>2.7522935779816518</v>
      </c>
      <c r="X304" s="235">
        <f>+IF(H304=0,"",'Ark1'!X3506)</f>
        <v>32.110091743119241</v>
      </c>
      <c r="Y304" s="235">
        <f>+IF(H304=0,"",'Ark1'!Y3506)</f>
        <v>7.339449541284405</v>
      </c>
      <c r="Z304" s="235">
        <f>+IF(H304=0,"",'Ark1'!Z3506)</f>
        <v>5.8823009548295193</v>
      </c>
      <c r="AA304" s="235">
        <f>+IF(H304=0,"",'Ark1'!Z3506)</f>
        <v>5.8823009548295193</v>
      </c>
      <c r="AB304" s="234">
        <f>+IF(H304=0,"",'Ark1'!AC3506)</f>
        <v>-4.578978592381751</v>
      </c>
      <c r="AC304" s="235">
        <f>+IF(H304=0,"",'Ark1'!AE3506)</f>
        <v>51.313654988603822</v>
      </c>
      <c r="AD304" s="235">
        <f t="shared" si="79"/>
        <v>2.0531624980381521E-2</v>
      </c>
      <c r="AE304" s="233">
        <f t="shared" si="80"/>
        <v>7.3394495412844041E-2</v>
      </c>
      <c r="AF304" s="552"/>
      <c r="AI304" s="29"/>
      <c r="AJ304" s="27"/>
      <c r="AM304" s="27"/>
      <c r="AN304" s="27"/>
      <c r="AO304" s="27"/>
      <c r="AQ304" s="27"/>
    </row>
    <row r="305" spans="1:43" ht="15" customHeight="1">
      <c r="A305" s="552"/>
      <c r="B305" s="292">
        <f>+'Ark1'!C3507</f>
        <v>2024</v>
      </c>
      <c r="C305" s="232">
        <f>+'Ark1'!J3507</f>
        <v>643</v>
      </c>
      <c r="D305" s="232" t="str">
        <f>VLOOKUP(C305,RNR!A7:B32,2)</f>
        <v>Bjerka</v>
      </c>
      <c r="E305" s="232">
        <f>+'Ark1'!D3507</f>
        <v>7</v>
      </c>
      <c r="F305" s="232" t="str">
        <f t="shared" si="78"/>
        <v>Jul</v>
      </c>
      <c r="G305" s="232">
        <f>+'Ark1'!Q3507</f>
        <v>0</v>
      </c>
      <c r="H305" s="330">
        <f>+'Ark1'!R3507</f>
        <v>0</v>
      </c>
      <c r="I305" s="234" t="str">
        <f>+IF(H305=0,"",'Ark1'!AG3507)</f>
        <v/>
      </c>
      <c r="J305" s="234" t="str">
        <f>+IF(H305=0,"",'Ark1'!AH3507)</f>
        <v/>
      </c>
      <c r="K305" s="234"/>
      <c r="L305" s="233" t="str">
        <f>+IF(H305=0,"",'Ark1'!U3507)</f>
        <v/>
      </c>
      <c r="M305" s="552"/>
      <c r="N305" s="239">
        <f>+'Ark1'!AI3507</f>
        <v>0</v>
      </c>
      <c r="O305" s="552"/>
      <c r="P305" s="263" t="str">
        <f>+IF(N305=0,"",'Ark1'!AJ3507)</f>
        <v/>
      </c>
      <c r="Q305" s="552"/>
      <c r="R305" s="263" t="str">
        <f>+IF(N305=0,"",'Ark1'!AK3507)</f>
        <v/>
      </c>
      <c r="S305" s="552"/>
      <c r="T305" s="27" t="str">
        <f>+IF(H305=0,"",'Ark1'!S3507)</f>
        <v/>
      </c>
      <c r="U305" s="552"/>
      <c r="V305" s="234" t="str">
        <f>+IF(H305=0,"",'Ark1'!T3507)</f>
        <v/>
      </c>
      <c r="W305" s="235" t="str">
        <f>+IF(H305=0,"",'Ark1'!W3507)</f>
        <v/>
      </c>
      <c r="X305" s="235" t="str">
        <f>+IF(H305=0,"",'Ark1'!X3507)</f>
        <v/>
      </c>
      <c r="Y305" s="235" t="str">
        <f>+IF(H305=0,"",'Ark1'!Y3507)</f>
        <v/>
      </c>
      <c r="Z305" s="235" t="str">
        <f>+IF(H305=0,"",'Ark1'!Z3507)</f>
        <v/>
      </c>
      <c r="AA305" s="235" t="str">
        <f>+IF(H305=0,"",'Ark1'!Z3507)</f>
        <v/>
      </c>
      <c r="AB305" s="234" t="str">
        <f>+IF(H305=0,"",'Ark1'!AC3507)</f>
        <v/>
      </c>
      <c r="AC305" s="235" t="str">
        <f>+IF(H305=0,"",'Ark1'!AE3507)</f>
        <v/>
      </c>
      <c r="AD305" s="235" t="str">
        <f t="shared" si="79"/>
        <v/>
      </c>
      <c r="AE305" s="233" t="str">
        <f t="shared" si="80"/>
        <v/>
      </c>
      <c r="AF305" s="552"/>
      <c r="AI305" s="29"/>
      <c r="AJ305" s="27"/>
      <c r="AM305" s="27"/>
      <c r="AN305" s="27"/>
      <c r="AO305" s="27"/>
      <c r="AQ305" s="27"/>
    </row>
    <row r="306" spans="1:43" ht="15" customHeight="1">
      <c r="A306" s="552"/>
      <c r="B306" s="292">
        <f>+'Ark1'!C3508</f>
        <v>2024</v>
      </c>
      <c r="C306" s="232">
        <f>+'Ark1'!J3508</f>
        <v>643</v>
      </c>
      <c r="D306" s="232" t="str">
        <f>VLOOKUP(C306,RNR!A8:B33,2)</f>
        <v>Bjerka</v>
      </c>
      <c r="E306" s="232">
        <f>+'Ark1'!D3508</f>
        <v>8</v>
      </c>
      <c r="F306" s="232" t="str">
        <f t="shared" si="78"/>
        <v>Aug</v>
      </c>
      <c r="G306" s="232">
        <f>+'Ark1'!Q3508</f>
        <v>0</v>
      </c>
      <c r="H306" s="330">
        <f>+'Ark1'!R3508</f>
        <v>0</v>
      </c>
      <c r="I306" s="234" t="str">
        <f>+IF(H306=0,"",'Ark1'!AG3508)</f>
        <v/>
      </c>
      <c r="J306" s="234" t="str">
        <f>+IF(H306=0,"",'Ark1'!AH3508)</f>
        <v/>
      </c>
      <c r="K306" s="234"/>
      <c r="L306" s="233" t="str">
        <f>+IF(H306=0,"",'Ark1'!U3508)</f>
        <v/>
      </c>
      <c r="M306" s="552"/>
      <c r="N306" s="239">
        <f>+'Ark1'!AI3508</f>
        <v>0</v>
      </c>
      <c r="O306" s="552"/>
      <c r="P306" s="263" t="str">
        <f>+IF(N306=0,"",'Ark1'!AJ3508)</f>
        <v/>
      </c>
      <c r="Q306" s="552"/>
      <c r="R306" s="263" t="str">
        <f>+IF(N306=0,"",'Ark1'!AK3508)</f>
        <v/>
      </c>
      <c r="S306" s="552"/>
      <c r="T306" s="27" t="str">
        <f>+IF(H306=0,"",'Ark1'!S3508)</f>
        <v/>
      </c>
      <c r="U306" s="552"/>
      <c r="V306" s="234" t="str">
        <f>+IF(H306=0,"",'Ark1'!T3508)</f>
        <v/>
      </c>
      <c r="W306" s="235" t="str">
        <f>+IF(H306=0,"",'Ark1'!W3508)</f>
        <v/>
      </c>
      <c r="X306" s="235" t="str">
        <f>+IF(H306=0,"",'Ark1'!X3508)</f>
        <v/>
      </c>
      <c r="Y306" s="235" t="str">
        <f>+IF(H306=0,"",'Ark1'!Y3508)</f>
        <v/>
      </c>
      <c r="Z306" s="235" t="str">
        <f>+IF(H306=0,"",'Ark1'!Z3508)</f>
        <v/>
      </c>
      <c r="AA306" s="235" t="str">
        <f>+IF(H306=0,"",'Ark1'!Z3508)</f>
        <v/>
      </c>
      <c r="AB306" s="234" t="str">
        <f>+IF(H306=0,"",'Ark1'!AC3508)</f>
        <v/>
      </c>
      <c r="AC306" s="235" t="str">
        <f>+IF(H306=0,"",'Ark1'!AE3508)</f>
        <v/>
      </c>
      <c r="AD306" s="235" t="str">
        <f t="shared" si="79"/>
        <v/>
      </c>
      <c r="AE306" s="233" t="str">
        <f t="shared" si="80"/>
        <v/>
      </c>
      <c r="AF306" s="552"/>
      <c r="AI306" s="29"/>
      <c r="AJ306" s="27"/>
      <c r="AM306" s="27"/>
      <c r="AN306" s="27"/>
      <c r="AO306" s="27"/>
      <c r="AQ306" s="27"/>
    </row>
    <row r="307" spans="1:43" ht="15" customHeight="1">
      <c r="A307" s="552"/>
      <c r="B307" s="292">
        <f>+'Ark1'!C3509</f>
        <v>2024</v>
      </c>
      <c r="C307" s="232">
        <f>+'Ark1'!J3509</f>
        <v>643</v>
      </c>
      <c r="D307" s="232" t="str">
        <f>VLOOKUP(C307,RNR!A9:B34,2)</f>
        <v>Bjerka</v>
      </c>
      <c r="E307" s="232">
        <f>+'Ark1'!D3509</f>
        <v>9</v>
      </c>
      <c r="F307" s="232" t="str">
        <f t="shared" si="78"/>
        <v>Sep</v>
      </c>
      <c r="G307" s="232">
        <f>+'Ark1'!Q3509</f>
        <v>7</v>
      </c>
      <c r="H307" s="330">
        <f>+'Ark1'!R3509</f>
        <v>134</v>
      </c>
      <c r="I307" s="234">
        <f>+IF(H307=0,"",'Ark1'!AG3509)</f>
        <v>5.8635019522278355</v>
      </c>
      <c r="J307" s="234">
        <f>+IF(H307=0,"",'Ark1'!AH3509)</f>
        <v>3.7313432835820906</v>
      </c>
      <c r="K307" s="234"/>
      <c r="L307" s="233">
        <f>+IF(H307=0,"",'Ark1'!U3509)</f>
        <v>12.193283582089553</v>
      </c>
      <c r="M307" s="552"/>
      <c r="N307" s="239">
        <f>+'Ark1'!AI3509</f>
        <v>129</v>
      </c>
      <c r="O307" s="552"/>
      <c r="P307" s="263">
        <f>+IF(N307=0,"",'Ark1'!AJ3509)</f>
        <v>91.575968992248036</v>
      </c>
      <c r="Q307" s="552"/>
      <c r="R307" s="263">
        <f>+IF(N307=0,"",'Ark1'!AK3509)</f>
        <v>14.443622920001696</v>
      </c>
      <c r="S307" s="552"/>
      <c r="T307" s="27">
        <f>+IF(H307=0,"",'Ark1'!S3509)</f>
        <v>5.179104477611939</v>
      </c>
      <c r="U307" s="552"/>
      <c r="V307" s="234">
        <f>+IF(H307=0,"",'Ark1'!T3509)</f>
        <v>4.6567164179104488</v>
      </c>
      <c r="W307" s="235">
        <f>+IF(H307=0,"",'Ark1'!W3509)</f>
        <v>6.716417910447765</v>
      </c>
      <c r="X307" s="235">
        <f>+IF(H307=0,"",'Ark1'!X3509)</f>
        <v>17.910447761194028</v>
      </c>
      <c r="Y307" s="235">
        <f>+IF(H307=0,"",'Ark1'!Y3509)</f>
        <v>10.447761194029852</v>
      </c>
      <c r="Z307" s="235">
        <f>+IF(H307=0,"",'Ark1'!Z3509)</f>
        <v>7.857235450181018</v>
      </c>
      <c r="AA307" s="235">
        <f>+IF(H307=0,"",'Ark1'!Z3509)</f>
        <v>7.857235450181018</v>
      </c>
      <c r="AB307" s="234">
        <f>+IF(H307=0,"",'Ark1'!AC3509)</f>
        <v>56.348498000971745</v>
      </c>
      <c r="AC307" s="235">
        <f>+IF(H307=0,"",'Ark1'!AE3509)</f>
        <v>65.678225041876587</v>
      </c>
      <c r="AD307" s="235">
        <f t="shared" si="79"/>
        <v>1.8963115990808015E-2</v>
      </c>
      <c r="AE307" s="233">
        <f t="shared" si="80"/>
        <v>5.2238805970149252E-2</v>
      </c>
      <c r="AF307" s="552"/>
      <c r="AI307" s="29"/>
      <c r="AJ307" s="27"/>
      <c r="AM307" s="27"/>
      <c r="AN307" s="27"/>
      <c r="AO307" s="27"/>
      <c r="AQ307" s="27"/>
    </row>
    <row r="308" spans="1:43" ht="15" customHeight="1">
      <c r="A308" s="552"/>
      <c r="B308" s="292">
        <f>+'Ark1'!C3510</f>
        <v>2024</v>
      </c>
      <c r="C308" s="232">
        <f>+'Ark1'!J3510</f>
        <v>643</v>
      </c>
      <c r="D308" s="232" t="str">
        <f>VLOOKUP(C308,RNR!A10:B35,2)</f>
        <v>Bjerka</v>
      </c>
      <c r="E308" s="232">
        <f>+'Ark1'!D3510</f>
        <v>10</v>
      </c>
      <c r="F308" s="232" t="str">
        <f t="shared" si="78"/>
        <v>Okt</v>
      </c>
      <c r="G308" s="232">
        <f>+'Ark1'!Q3510</f>
        <v>9</v>
      </c>
      <c r="H308" s="330">
        <f>+'Ark1'!R3510</f>
        <v>89</v>
      </c>
      <c r="I308" s="234">
        <f>+IF(H308=0,"",'Ark1'!AG3510)</f>
        <v>2.1538102806089596</v>
      </c>
      <c r="J308" s="234">
        <f>+IF(H308=0,"",'Ark1'!AH3510)</f>
        <v>0</v>
      </c>
      <c r="K308" s="234"/>
      <c r="L308" s="233">
        <f>+IF(H308=0,"",'Ark1'!U3510)</f>
        <v>19.719101123595504</v>
      </c>
      <c r="M308" s="552"/>
      <c r="N308" s="239">
        <f>+'Ark1'!AI3510</f>
        <v>89</v>
      </c>
      <c r="O308" s="552"/>
      <c r="P308" s="263">
        <f>+IF(N308=0,"",'Ark1'!AJ3510)</f>
        <v>106.20337078651684</v>
      </c>
      <c r="Q308" s="552"/>
      <c r="R308" s="263">
        <f>+IF(N308=0,"",'Ark1'!AK3510)</f>
        <v>15.982557752428955</v>
      </c>
      <c r="S308" s="552"/>
      <c r="T308" s="27">
        <f>+IF(H308=0,"",'Ark1'!S3510)</f>
        <v>5.6741573033707882</v>
      </c>
      <c r="U308" s="552"/>
      <c r="V308" s="234">
        <f>+IF(H308=0,"",'Ark1'!T3510)</f>
        <v>5.01123595505618</v>
      </c>
      <c r="W308" s="235">
        <f>+IF(H308=0,"",'Ark1'!W3510)</f>
        <v>3.3707865168539315</v>
      </c>
      <c r="X308" s="235">
        <f>+IF(H308=0,"",'Ark1'!X3510)</f>
        <v>68.539325842696599</v>
      </c>
      <c r="Y308" s="235">
        <f>+IF(H308=0,"",'Ark1'!Y3510)</f>
        <v>23.59550561797753</v>
      </c>
      <c r="Z308" s="235">
        <f>+IF(H308=0,"",'Ark1'!Z3510)</f>
        <v>6.6314347830547664</v>
      </c>
      <c r="AA308" s="235">
        <f>+IF(H308=0,"",'Ark1'!Z3510)</f>
        <v>6.6314347830547664</v>
      </c>
      <c r="AB308" s="234">
        <f>+IF(H308=0,"",'Ark1'!AC3510)</f>
        <v>31.955997649423303</v>
      </c>
      <c r="AC308" s="235">
        <f>+IF(H308=0,"",'Ark1'!AE3510)</f>
        <v>77.67043629709201</v>
      </c>
      <c r="AD308" s="235">
        <f t="shared" si="79"/>
        <v>3.0667342338406692E-2</v>
      </c>
      <c r="AE308" s="233">
        <f t="shared" si="80"/>
        <v>0.10112359550561797</v>
      </c>
      <c r="AF308" s="552"/>
      <c r="AI308" s="29"/>
      <c r="AJ308" s="27"/>
      <c r="AM308" s="27"/>
      <c r="AN308" s="27"/>
      <c r="AO308" s="27"/>
      <c r="AQ308" s="27"/>
    </row>
    <row r="309" spans="1:43" ht="15" customHeight="1">
      <c r="A309" s="552"/>
      <c r="B309" s="292">
        <f>+'Ark1'!C3511</f>
        <v>2024</v>
      </c>
      <c r="C309" s="232">
        <f>+'Ark1'!J3511</f>
        <v>643</v>
      </c>
      <c r="D309" s="232" t="str">
        <f>VLOOKUP(C309,RNR!A11:B36,2)</f>
        <v>Bjerka</v>
      </c>
      <c r="E309" s="232">
        <f>+'Ark1'!D3511</f>
        <v>11</v>
      </c>
      <c r="F309" s="232" t="str">
        <f t="shared" si="78"/>
        <v>Nov</v>
      </c>
      <c r="G309" s="232">
        <f>+'Ark1'!Q3511</f>
        <v>9</v>
      </c>
      <c r="H309" s="330">
        <f>+'Ark1'!R3511</f>
        <v>91</v>
      </c>
      <c r="I309" s="234">
        <f>+IF(H309=0,"",'Ark1'!AG3511)</f>
        <v>3.5297020106789772</v>
      </c>
      <c r="J309" s="234">
        <f>+IF(H309=0,"",'Ark1'!AH3511)</f>
        <v>0</v>
      </c>
      <c r="K309" s="234"/>
      <c r="L309" s="233">
        <f>+IF(H309=0,"",'Ark1'!U3511)</f>
        <v>17.608791208791196</v>
      </c>
      <c r="M309" s="552"/>
      <c r="N309" s="239">
        <f>+'Ark1'!AI3511</f>
        <v>81</v>
      </c>
      <c r="O309" s="552"/>
      <c r="P309" s="263">
        <f>+IF(N309=0,"",'Ark1'!AJ3511)</f>
        <v>103.69135802469135</v>
      </c>
      <c r="Q309" s="552"/>
      <c r="R309" s="263">
        <f>+IF(N309=0,"",'Ark1'!AK3511)</f>
        <v>15.400380759856278</v>
      </c>
      <c r="S309" s="552"/>
      <c r="T309" s="27">
        <f>+IF(H309=0,"",'Ark1'!S3511)</f>
        <v>5.7582417582417591</v>
      </c>
      <c r="U309" s="552"/>
      <c r="V309" s="234">
        <f>+IF(H309=0,"",'Ark1'!T3511)</f>
        <v>5.0439560439560438</v>
      </c>
      <c r="W309" s="235">
        <f>+IF(H309=0,"",'Ark1'!W3511)</f>
        <v>3.2967032967032961</v>
      </c>
      <c r="X309" s="235">
        <f>+IF(H309=0,"",'Ark1'!X3511)</f>
        <v>46.15384615384616</v>
      </c>
      <c r="Y309" s="235">
        <f>+IF(H309=0,"",'Ark1'!Y3511)</f>
        <v>21.978021978021971</v>
      </c>
      <c r="Z309" s="235">
        <f>+IF(H309=0,"",'Ark1'!Z3511)</f>
        <v>7.3406836875295713</v>
      </c>
      <c r="AA309" s="235">
        <f>+IF(H309=0,"",'Ark1'!Z3511)</f>
        <v>7.3406836875295713</v>
      </c>
      <c r="AB309" s="234">
        <f>+IF(H309=0,"",'Ark1'!AC3511)</f>
        <v>37.045777705134753</v>
      </c>
      <c r="AC309" s="235">
        <f>+IF(H309=0,"",'Ark1'!AE3511)</f>
        <v>62.346624857408997</v>
      </c>
      <c r="AD309" s="235">
        <f t="shared" si="79"/>
        <v>2.7385367354263137E-2</v>
      </c>
      <c r="AE309" s="233">
        <f t="shared" si="80"/>
        <v>9.8901098901098897E-2</v>
      </c>
      <c r="AF309" s="552"/>
      <c r="AI309" s="29"/>
      <c r="AJ309" s="27"/>
      <c r="AM309" s="27"/>
      <c r="AN309" s="27"/>
      <c r="AO309" s="27"/>
      <c r="AQ309" s="27"/>
    </row>
    <row r="310" spans="1:43" ht="15" customHeight="1">
      <c r="A310" s="552"/>
      <c r="B310" s="292">
        <f>+'Ark1'!C3512</f>
        <v>2024</v>
      </c>
      <c r="C310" s="232">
        <f>+'Ark1'!J3512</f>
        <v>643</v>
      </c>
      <c r="D310" s="232" t="str">
        <f>VLOOKUP(C310,RNR!A12:B37,2)</f>
        <v>Bjerka</v>
      </c>
      <c r="E310" s="232">
        <f>+'Ark1'!D3512</f>
        <v>12</v>
      </c>
      <c r="F310" s="232" t="str">
        <f t="shared" si="78"/>
        <v>Des</v>
      </c>
      <c r="G310" s="232">
        <f>+'Ark1'!Q3512</f>
        <v>1</v>
      </c>
      <c r="H310" s="330">
        <f>+'Ark1'!R3512</f>
        <v>10</v>
      </c>
      <c r="I310" s="234">
        <f>+IF(H310=0,"",'Ark1'!AG3512)</f>
        <v>1.7434605231581477</v>
      </c>
      <c r="J310" s="234">
        <f>+IF(H310=0,"",'Ark1'!AH3512)</f>
        <v>0</v>
      </c>
      <c r="K310" s="234"/>
      <c r="L310" s="233">
        <f>+IF(H310=0,"",'Ark1'!U3512)</f>
        <v>14.53</v>
      </c>
      <c r="M310" s="552"/>
      <c r="N310" s="239">
        <f>+'Ark1'!AI3512</f>
        <v>10</v>
      </c>
      <c r="O310" s="552"/>
      <c r="P310" s="263">
        <f>+IF(N310=0,"",'Ark1'!AJ3512)</f>
        <v>96.09</v>
      </c>
      <c r="Q310" s="552"/>
      <c r="R310" s="263">
        <f>+IF(N310=0,"",'Ark1'!AK3512)</f>
        <v>15.782522160671093</v>
      </c>
      <c r="S310" s="552"/>
      <c r="T310" s="27">
        <f>+IF(H310=0,"",'Ark1'!S3512)</f>
        <v>6.1</v>
      </c>
      <c r="U310" s="552"/>
      <c r="V310" s="234">
        <f>+IF(H310=0,"",'Ark1'!T3512)</f>
        <v>4.9000000000000004</v>
      </c>
      <c r="W310" s="235">
        <f>+IF(H310=0,"",'Ark1'!W3512)</f>
        <v>0</v>
      </c>
      <c r="X310" s="235">
        <f>+IF(H310=0,"",'Ark1'!X3512)</f>
        <v>40</v>
      </c>
      <c r="Y310" s="235">
        <f>+IF(H310=0,"",'Ark1'!Y3512)</f>
        <v>0</v>
      </c>
      <c r="Z310" s="235">
        <f>+IF(H310=0,"",'Ark1'!Z3512)</f>
        <v>4.7318178325036966</v>
      </c>
      <c r="AA310" s="235">
        <f>+IF(H310=0,"",'Ark1'!Z3512)</f>
        <v>4.7318178325036966</v>
      </c>
      <c r="AB310" s="234">
        <f>+IF(H310=0,"",'Ark1'!AC3512)</f>
        <v>-18.506931515808237</v>
      </c>
      <c r="AC310" s="235">
        <f>+IF(H310=0,"",'Ark1'!AE3512)</f>
        <v>1.2577870090368819</v>
      </c>
      <c r="AD310" s="235">
        <f t="shared" si="79"/>
        <v>2.2597200622083979E-2</v>
      </c>
      <c r="AE310" s="233">
        <f t="shared" si="80"/>
        <v>0.1</v>
      </c>
      <c r="AF310" s="552"/>
      <c r="AI310" s="29"/>
      <c r="AJ310" s="27"/>
      <c r="AM310" s="27"/>
      <c r="AN310" s="27"/>
      <c r="AO310" s="27"/>
      <c r="AQ310" s="27"/>
    </row>
    <row r="311" spans="1:43" ht="15" customHeight="1">
      <c r="A311" s="552"/>
      <c r="B311" s="552"/>
      <c r="C311" s="552"/>
      <c r="D311" s="552"/>
      <c r="E311" s="552"/>
      <c r="F311" s="552"/>
      <c r="G311" s="552"/>
      <c r="H311" s="552"/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552"/>
      <c r="Z311" s="552"/>
      <c r="AA311" s="552"/>
      <c r="AB311" s="552"/>
      <c r="AC311" s="552"/>
      <c r="AD311" s="552"/>
      <c r="AE311" s="552"/>
      <c r="AF311" s="552"/>
      <c r="AG311" s="27"/>
      <c r="AI311" s="29"/>
      <c r="AJ311" s="27"/>
      <c r="AK311" s="549"/>
      <c r="AL311" s="549"/>
      <c r="AP311" s="549"/>
    </row>
    <row r="312" spans="1:43" ht="15" customHeight="1">
      <c r="A312" s="552"/>
      <c r="B312" s="552"/>
      <c r="C312" s="552"/>
      <c r="D312" s="552"/>
      <c r="E312" s="552"/>
      <c r="F312" s="552"/>
      <c r="G312" s="552"/>
      <c r="H312" s="552"/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552"/>
      <c r="Z312" s="552"/>
      <c r="AA312" s="552"/>
      <c r="AB312" s="552"/>
      <c r="AC312" s="552"/>
      <c r="AD312" s="552"/>
      <c r="AE312" s="552"/>
      <c r="AF312" s="552"/>
      <c r="AG312" s="27"/>
      <c r="AI312" s="29"/>
      <c r="AJ312" s="27"/>
      <c r="AK312" s="549"/>
      <c r="AL312" s="549"/>
      <c r="AP312" s="549"/>
    </row>
    <row r="313" spans="1:43">
      <c r="A313" s="35"/>
      <c r="B313" s="35"/>
      <c r="C313" s="35"/>
      <c r="D313" s="35"/>
      <c r="E313" s="35"/>
      <c r="F313" s="35"/>
      <c r="G313" s="35"/>
      <c r="H313" s="335"/>
      <c r="I313" s="159"/>
      <c r="J313" s="159"/>
      <c r="K313" s="159"/>
      <c r="L313" s="35"/>
      <c r="N313" s="159"/>
      <c r="O313" s="159"/>
      <c r="P313" s="159"/>
      <c r="Q313" s="159"/>
      <c r="R313" s="159"/>
      <c r="S313" s="159"/>
      <c r="T313" s="159"/>
      <c r="U313" s="159"/>
      <c r="V313" s="35"/>
    </row>
    <row r="314" spans="1:43">
      <c r="A314" s="35"/>
      <c r="B314" s="35"/>
      <c r="C314" s="35"/>
      <c r="D314" s="35"/>
      <c r="E314" s="35"/>
      <c r="F314" s="35"/>
      <c r="G314" s="35"/>
      <c r="H314" s="335"/>
      <c r="I314" s="159"/>
      <c r="J314" s="159"/>
      <c r="K314" s="159"/>
      <c r="L314" s="35"/>
      <c r="N314" s="159"/>
      <c r="O314" s="159"/>
      <c r="P314" s="159"/>
      <c r="Q314" s="159"/>
      <c r="R314" s="159"/>
      <c r="S314" s="159"/>
      <c r="T314" s="159"/>
      <c r="U314" s="159"/>
      <c r="V314" s="35"/>
    </row>
    <row r="315" spans="1:43">
      <c r="A315" s="35"/>
      <c r="B315" s="35"/>
      <c r="C315" s="35"/>
      <c r="D315" s="35"/>
      <c r="E315" s="35"/>
      <c r="F315" s="35"/>
      <c r="G315" s="35"/>
      <c r="H315" s="335"/>
      <c r="I315" s="159"/>
      <c r="J315" s="159"/>
      <c r="K315" s="159"/>
      <c r="L315" s="35"/>
      <c r="N315" s="159"/>
      <c r="O315" s="159"/>
      <c r="P315" s="159"/>
      <c r="Q315" s="159"/>
      <c r="R315" s="159"/>
      <c r="S315" s="159"/>
      <c r="T315" s="159"/>
      <c r="U315" s="159"/>
      <c r="V315" s="35"/>
    </row>
    <row r="316" spans="1:43">
      <c r="A316" s="35"/>
      <c r="B316" s="35"/>
      <c r="C316" s="35"/>
      <c r="D316" s="35"/>
      <c r="E316" s="35"/>
      <c r="F316" s="35"/>
      <c r="G316" s="35"/>
      <c r="H316" s="335"/>
      <c r="I316" s="159"/>
      <c r="J316" s="159"/>
      <c r="K316" s="159"/>
      <c r="L316" s="35"/>
      <c r="N316" s="159"/>
      <c r="O316" s="159"/>
      <c r="P316" s="159"/>
      <c r="Q316" s="159"/>
      <c r="R316" s="159"/>
      <c r="S316" s="159"/>
      <c r="T316" s="159"/>
      <c r="U316" s="159"/>
      <c r="V316" s="35"/>
    </row>
  </sheetData>
  <mergeCells count="1">
    <mergeCell ref="AA5:AC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1F59-AF5F-4AA5-89BC-DF0BFC0DABE2}">
  <dimension ref="A1:I27"/>
  <sheetViews>
    <sheetView workbookViewId="0">
      <selection activeCell="H4" sqref="H4"/>
    </sheetView>
  </sheetViews>
  <sheetFormatPr baseColWidth="10" defaultRowHeight="15"/>
  <sheetData>
    <row r="1" spans="1:9">
      <c r="A1" s="53">
        <v>103</v>
      </c>
      <c r="B1" s="64" t="s">
        <v>52</v>
      </c>
      <c r="D1" s="3" t="s">
        <v>664</v>
      </c>
    </row>
    <row r="2" spans="1:9" ht="15.6">
      <c r="A2" s="53">
        <v>106</v>
      </c>
      <c r="B2" s="64" t="s">
        <v>53</v>
      </c>
      <c r="D2" s="65">
        <v>0</v>
      </c>
      <c r="E2" s="3" t="s">
        <v>61</v>
      </c>
      <c r="H2" s="3" t="s">
        <v>686</v>
      </c>
    </row>
    <row r="3" spans="1:9" ht="15.6">
      <c r="A3" s="53">
        <v>110</v>
      </c>
      <c r="B3" s="64" t="s">
        <v>47</v>
      </c>
      <c r="D3" s="65">
        <v>4</v>
      </c>
      <c r="E3" t="s">
        <v>62</v>
      </c>
      <c r="H3" s="3" t="s">
        <v>687</v>
      </c>
    </row>
    <row r="4" spans="1:9" ht="15.6">
      <c r="A4" s="53">
        <v>111</v>
      </c>
      <c r="B4" s="64" t="s">
        <v>54</v>
      </c>
      <c r="D4" s="65">
        <v>7</v>
      </c>
      <c r="E4" t="s">
        <v>63</v>
      </c>
    </row>
    <row r="5" spans="1:9" ht="15.6">
      <c r="A5" s="53">
        <v>116</v>
      </c>
      <c r="B5" s="64" t="s">
        <v>55</v>
      </c>
      <c r="D5" s="65">
        <v>9</v>
      </c>
      <c r="E5" t="s">
        <v>663</v>
      </c>
    </row>
    <row r="6" spans="1:9">
      <c r="A6" s="53">
        <v>117</v>
      </c>
      <c r="B6" s="64" t="s">
        <v>56</v>
      </c>
    </row>
    <row r="7" spans="1:9">
      <c r="A7" s="53">
        <v>123</v>
      </c>
      <c r="B7" s="64" t="s">
        <v>76</v>
      </c>
      <c r="D7" s="3" t="s">
        <v>653</v>
      </c>
    </row>
    <row r="8" spans="1:9" ht="15.6">
      <c r="A8" s="53">
        <v>134</v>
      </c>
      <c r="B8" s="64" t="s">
        <v>49</v>
      </c>
      <c r="D8" s="410">
        <v>186</v>
      </c>
      <c r="E8" s="411" t="s">
        <v>659</v>
      </c>
    </row>
    <row r="9" spans="1:9" ht="15.6">
      <c r="A9" s="53">
        <v>141</v>
      </c>
      <c r="B9" s="64" t="s">
        <v>48</v>
      </c>
      <c r="D9" s="410">
        <v>187</v>
      </c>
      <c r="E9" s="411" t="s">
        <v>660</v>
      </c>
    </row>
    <row r="10" spans="1:9">
      <c r="A10" s="53">
        <v>143</v>
      </c>
      <c r="B10" s="64" t="s">
        <v>57</v>
      </c>
    </row>
    <row r="11" spans="1:9">
      <c r="A11" s="53">
        <v>147</v>
      </c>
      <c r="B11" s="64" t="s">
        <v>3</v>
      </c>
      <c r="F11" s="3" t="s">
        <v>668</v>
      </c>
      <c r="H11" s="53">
        <v>1</v>
      </c>
      <c r="I11" s="64" t="s">
        <v>679</v>
      </c>
    </row>
    <row r="12" spans="1:9">
      <c r="A12" s="53">
        <v>155</v>
      </c>
      <c r="B12" s="64" t="s">
        <v>51</v>
      </c>
      <c r="D12">
        <v>1</v>
      </c>
      <c r="E12" s="3" t="s">
        <v>542</v>
      </c>
      <c r="F12">
        <f>+D12</f>
        <v>1</v>
      </c>
      <c r="G12" s="3" t="s">
        <v>28</v>
      </c>
      <c r="H12" s="53">
        <v>2</v>
      </c>
      <c r="I12" s="64" t="s">
        <v>680</v>
      </c>
    </row>
    <row r="13" spans="1:9">
      <c r="A13" s="53">
        <v>160</v>
      </c>
      <c r="B13" s="64" t="s">
        <v>46</v>
      </c>
      <c r="D13">
        <v>2</v>
      </c>
      <c r="E13" s="3" t="s">
        <v>543</v>
      </c>
      <c r="F13">
        <f t="shared" ref="F13:F23" si="0">+D13</f>
        <v>2</v>
      </c>
      <c r="G13" s="3" t="s">
        <v>29</v>
      </c>
      <c r="H13" s="53">
        <v>3</v>
      </c>
      <c r="I13" s="64" t="s">
        <v>681</v>
      </c>
    </row>
    <row r="14" spans="1:9">
      <c r="A14" s="53">
        <v>171</v>
      </c>
      <c r="B14" s="64" t="s">
        <v>474</v>
      </c>
      <c r="D14">
        <v>3</v>
      </c>
      <c r="E14" s="3" t="s">
        <v>544</v>
      </c>
      <c r="F14">
        <f t="shared" si="0"/>
        <v>3</v>
      </c>
      <c r="G14" s="3" t="s">
        <v>30</v>
      </c>
      <c r="H14" s="53">
        <v>4</v>
      </c>
      <c r="I14" s="64" t="s">
        <v>608</v>
      </c>
    </row>
    <row r="15" spans="1:9">
      <c r="A15" s="53">
        <v>175</v>
      </c>
      <c r="B15" s="64" t="s">
        <v>58</v>
      </c>
      <c r="D15">
        <v>4</v>
      </c>
      <c r="E15" s="3" t="s">
        <v>545</v>
      </c>
      <c r="F15">
        <f t="shared" si="0"/>
        <v>4</v>
      </c>
      <c r="G15" s="3" t="s">
        <v>31</v>
      </c>
      <c r="H15" s="53">
        <v>7</v>
      </c>
      <c r="I15" s="64" t="s">
        <v>682</v>
      </c>
    </row>
    <row r="16" spans="1:9">
      <c r="A16" s="53">
        <v>177</v>
      </c>
      <c r="B16" s="64" t="s">
        <v>645</v>
      </c>
      <c r="D16">
        <v>5</v>
      </c>
      <c r="E16" s="3" t="s">
        <v>443</v>
      </c>
      <c r="F16">
        <f t="shared" si="0"/>
        <v>5</v>
      </c>
      <c r="G16" s="3" t="s">
        <v>398</v>
      </c>
      <c r="H16" s="53">
        <v>8</v>
      </c>
      <c r="I16" s="64" t="s">
        <v>683</v>
      </c>
    </row>
    <row r="17" spans="1:9">
      <c r="A17" s="53">
        <v>178</v>
      </c>
      <c r="B17" s="64" t="s">
        <v>50</v>
      </c>
      <c r="D17">
        <v>6</v>
      </c>
      <c r="E17" s="3" t="s">
        <v>546</v>
      </c>
      <c r="F17">
        <f t="shared" si="0"/>
        <v>6</v>
      </c>
      <c r="G17" s="3" t="s">
        <v>32</v>
      </c>
      <c r="H17" s="53">
        <v>9</v>
      </c>
      <c r="I17" s="64" t="s">
        <v>610</v>
      </c>
    </row>
    <row r="18" spans="1:9">
      <c r="A18" s="53">
        <v>181</v>
      </c>
      <c r="B18" s="64" t="s">
        <v>59</v>
      </c>
      <c r="D18">
        <v>7</v>
      </c>
      <c r="E18" s="3" t="s">
        <v>547</v>
      </c>
      <c r="F18">
        <f t="shared" si="0"/>
        <v>7</v>
      </c>
      <c r="G18" s="3" t="s">
        <v>33</v>
      </c>
      <c r="H18" s="53">
        <v>11</v>
      </c>
      <c r="I18" s="64" t="s">
        <v>108</v>
      </c>
    </row>
    <row r="19" spans="1:9">
      <c r="A19" s="53">
        <v>262</v>
      </c>
      <c r="B19" s="64" t="s">
        <v>528</v>
      </c>
      <c r="D19">
        <v>8</v>
      </c>
      <c r="E19" s="3" t="s">
        <v>548</v>
      </c>
      <c r="F19">
        <f t="shared" si="0"/>
        <v>8</v>
      </c>
      <c r="G19" s="3" t="s">
        <v>34</v>
      </c>
      <c r="H19" s="53">
        <v>14</v>
      </c>
      <c r="I19" s="64" t="s">
        <v>611</v>
      </c>
    </row>
    <row r="20" spans="1:9">
      <c r="A20" s="53">
        <v>267</v>
      </c>
      <c r="B20" s="64" t="s">
        <v>641</v>
      </c>
      <c r="D20">
        <v>9</v>
      </c>
      <c r="E20" s="3" t="s">
        <v>549</v>
      </c>
      <c r="F20">
        <f t="shared" si="0"/>
        <v>9</v>
      </c>
      <c r="G20" s="3" t="s">
        <v>35</v>
      </c>
      <c r="H20" s="53">
        <v>15</v>
      </c>
      <c r="I20" s="64" t="s">
        <v>602</v>
      </c>
    </row>
    <row r="21" spans="1:9">
      <c r="A21" s="53">
        <v>309</v>
      </c>
      <c r="B21" s="64" t="s">
        <v>83</v>
      </c>
      <c r="D21">
        <v>10</v>
      </c>
      <c r="E21" s="3" t="s">
        <v>550</v>
      </c>
      <c r="F21">
        <f t="shared" si="0"/>
        <v>10</v>
      </c>
      <c r="G21" s="3" t="s">
        <v>36</v>
      </c>
      <c r="H21" s="53">
        <v>16</v>
      </c>
      <c r="I21" s="64" t="s">
        <v>575</v>
      </c>
    </row>
    <row r="22" spans="1:9">
      <c r="A22" s="53">
        <v>470</v>
      </c>
      <c r="B22" s="64" t="s">
        <v>60</v>
      </c>
      <c r="D22">
        <v>11</v>
      </c>
      <c r="E22" s="3" t="s">
        <v>551</v>
      </c>
      <c r="F22">
        <f t="shared" si="0"/>
        <v>11</v>
      </c>
      <c r="G22" s="3" t="s">
        <v>37</v>
      </c>
      <c r="H22" s="53">
        <v>18</v>
      </c>
      <c r="I22" s="64" t="s">
        <v>109</v>
      </c>
    </row>
    <row r="23" spans="1:9">
      <c r="A23" s="53">
        <v>629</v>
      </c>
      <c r="B23" s="64" t="s">
        <v>198</v>
      </c>
      <c r="D23">
        <v>12</v>
      </c>
      <c r="E23" s="3" t="s">
        <v>552</v>
      </c>
      <c r="F23">
        <f t="shared" si="0"/>
        <v>12</v>
      </c>
      <c r="G23" s="3" t="s">
        <v>38</v>
      </c>
      <c r="H23" s="53">
        <v>55</v>
      </c>
      <c r="I23" s="64" t="s">
        <v>684</v>
      </c>
    </row>
    <row r="24" spans="1:9">
      <c r="A24" s="53">
        <v>643</v>
      </c>
      <c r="B24" s="64" t="s">
        <v>79</v>
      </c>
      <c r="F24">
        <v>13</v>
      </c>
      <c r="G24" s="3" t="s">
        <v>39</v>
      </c>
      <c r="H24" s="53">
        <v>56</v>
      </c>
      <c r="I24" s="64" t="s">
        <v>685</v>
      </c>
    </row>
    <row r="25" spans="1:9">
      <c r="A25" s="53">
        <v>704</v>
      </c>
      <c r="B25" s="64" t="s">
        <v>82</v>
      </c>
      <c r="F25">
        <v>14</v>
      </c>
      <c r="G25" s="3" t="s">
        <v>399</v>
      </c>
    </row>
    <row r="26" spans="1:9">
      <c r="A26" s="53">
        <v>802</v>
      </c>
      <c r="B26" s="64" t="s">
        <v>77</v>
      </c>
      <c r="F26">
        <v>15</v>
      </c>
      <c r="G26" s="3" t="s">
        <v>40</v>
      </c>
    </row>
    <row r="27" spans="1:9">
      <c r="F27">
        <v>99</v>
      </c>
      <c r="G27" s="3" t="s">
        <v>677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87"/>
  <sheetViews>
    <sheetView zoomScale="96" zoomScaleNormal="96" workbookViewId="0">
      <pane ySplit="8" topLeftCell="A9" activePane="bottomLeft" state="frozen"/>
      <selection pane="bottomLeft" activeCell="M9" sqref="M9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8.6328125" customWidth="1"/>
    <col min="5" max="5" width="7.36328125" customWidth="1"/>
    <col min="6" max="6" width="1.6328125" style="545" customWidth="1"/>
    <col min="7" max="7" width="7.6328125" style="320" customWidth="1"/>
    <col min="8" max="8" width="6.81640625" style="92" customWidth="1"/>
    <col min="9" max="9" width="4.6328125" style="92" customWidth="1"/>
    <col min="10" max="10" width="6.6328125" style="92" customWidth="1"/>
    <col min="11" max="11" width="1.6328125" style="92" customWidth="1"/>
    <col min="12" max="12" width="7.453125" style="92" customWidth="1"/>
    <col min="13" max="13" width="4.6328125" style="92" customWidth="1"/>
    <col min="14" max="14" width="1.81640625" style="92" customWidth="1"/>
    <col min="15" max="15" width="6.6328125" style="524" customWidth="1"/>
    <col min="16" max="16" width="1.453125" style="92" customWidth="1"/>
    <col min="17" max="17" width="5.08984375" style="92" customWidth="1"/>
    <col min="18" max="18" width="1.90625" style="92" customWidth="1"/>
    <col min="19" max="19" width="6.36328125" style="92" customWidth="1"/>
    <col min="20" max="20" width="1.6328125" style="92" customWidth="1"/>
    <col min="21" max="21" width="6.6328125" style="92" customWidth="1"/>
    <col min="22" max="22" width="1.90625" style="92" customWidth="1"/>
    <col min="23" max="23" width="7.453125" customWidth="1"/>
    <col min="24" max="24" width="5.81640625" style="92" customWidth="1"/>
    <col min="25" max="25" width="6.6328125" style="92" customWidth="1"/>
    <col min="26" max="26" width="1.81640625" style="92" customWidth="1"/>
    <col min="27" max="27" width="6" style="11" customWidth="1"/>
    <col min="28" max="28" width="5.453125" style="11" customWidth="1"/>
    <col min="29" max="29" width="5.1796875" style="11" customWidth="1"/>
    <col min="30" max="30" width="1.81640625" style="11" customWidth="1"/>
    <col min="31" max="31" width="7.90625" style="92" customWidth="1"/>
    <col min="32" max="32" width="6.36328125" customWidth="1"/>
    <col min="33" max="33" width="6.08984375" style="11" customWidth="1"/>
    <col min="34" max="34" width="7" style="92" customWidth="1"/>
    <col min="47" max="47" width="14" customWidth="1"/>
    <col min="48" max="48" width="12.54296875" customWidth="1"/>
    <col min="49" max="49" width="10.90625" customWidth="1"/>
  </cols>
  <sheetData>
    <row r="1" spans="1:52" ht="15.6">
      <c r="A1" s="47"/>
      <c r="B1" s="47"/>
      <c r="C1" s="47"/>
      <c r="D1" s="47"/>
      <c r="E1" s="47"/>
      <c r="F1" s="47"/>
      <c r="G1" s="336"/>
      <c r="H1" s="90"/>
      <c r="I1" s="90"/>
      <c r="J1" s="90"/>
      <c r="K1" s="90"/>
      <c r="L1" s="90"/>
      <c r="M1" s="90"/>
      <c r="N1" s="90"/>
      <c r="O1" s="336"/>
      <c r="P1" s="90"/>
      <c r="Q1" s="90"/>
      <c r="R1" s="90"/>
      <c r="S1" s="90"/>
      <c r="T1" s="90"/>
      <c r="U1" s="90"/>
      <c r="V1" s="90"/>
      <c r="W1" s="47"/>
      <c r="X1" s="90"/>
      <c r="Y1" s="90"/>
      <c r="Z1" s="90"/>
      <c r="AA1" s="71"/>
      <c r="AB1" s="71"/>
      <c r="AC1" s="71"/>
      <c r="AD1" s="71"/>
      <c r="AE1" s="90"/>
      <c r="AF1" s="47"/>
      <c r="AG1" s="71"/>
      <c r="AH1" s="90"/>
      <c r="AI1" s="47"/>
      <c r="AJ1" s="2"/>
      <c r="AK1" s="5"/>
      <c r="AL1" s="5"/>
    </row>
    <row r="2" spans="1:52" s="180" customFormat="1" ht="31.8">
      <c r="A2" s="179"/>
      <c r="B2" s="179"/>
      <c r="C2" s="141" t="s">
        <v>27</v>
      </c>
      <c r="D2" s="179"/>
      <c r="E2" s="179"/>
      <c r="F2" s="179"/>
      <c r="G2" s="348"/>
      <c r="H2" s="190"/>
      <c r="I2" s="190"/>
      <c r="J2" s="190"/>
      <c r="K2" s="190"/>
      <c r="L2" s="190"/>
      <c r="M2" s="190"/>
      <c r="N2" s="169" t="str">
        <f>+År!B2</f>
        <v>ALL GEIT</v>
      </c>
      <c r="O2" s="190"/>
      <c r="P2" s="190"/>
      <c r="Q2" s="190"/>
      <c r="R2" s="190"/>
      <c r="S2" s="190"/>
      <c r="T2" s="179"/>
      <c r="U2" s="190"/>
      <c r="V2" s="190"/>
      <c r="W2" s="190"/>
      <c r="X2" s="195"/>
      <c r="Y2" s="195"/>
      <c r="Z2" s="195"/>
      <c r="AA2" s="195"/>
      <c r="AB2" s="190"/>
      <c r="AC2" s="179"/>
      <c r="AD2" s="195"/>
      <c r="AE2" s="190"/>
      <c r="AF2" s="179"/>
      <c r="AG2" s="179"/>
      <c r="AH2" s="179"/>
      <c r="AI2" s="179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52" ht="15.6">
      <c r="A3" s="47"/>
      <c r="B3" s="47"/>
      <c r="C3" s="47"/>
      <c r="D3" s="47"/>
      <c r="E3" s="47"/>
      <c r="F3" s="47"/>
      <c r="G3" s="336"/>
      <c r="H3" s="90"/>
      <c r="I3" s="90"/>
      <c r="J3" s="90"/>
      <c r="K3" s="90"/>
      <c r="L3" s="90"/>
      <c r="M3" s="90"/>
      <c r="N3" s="90"/>
      <c r="O3" s="336"/>
      <c r="P3" s="90"/>
      <c r="Q3" s="90"/>
      <c r="R3" s="90"/>
      <c r="S3" s="90"/>
      <c r="T3" s="90"/>
      <c r="U3" s="90"/>
      <c r="V3" s="90"/>
      <c r="W3" s="47"/>
      <c r="X3" s="90"/>
      <c r="Y3" s="90"/>
      <c r="Z3" s="90"/>
      <c r="AA3" s="71"/>
      <c r="AB3" s="71"/>
      <c r="AC3" s="71"/>
      <c r="AD3" s="71"/>
      <c r="AE3" s="90"/>
      <c r="AF3" s="47"/>
      <c r="AG3" s="71"/>
      <c r="AH3" s="90"/>
      <c r="AI3" s="47"/>
      <c r="AJ3" s="2"/>
      <c r="AK3" s="5"/>
      <c r="AL3" s="5"/>
    </row>
    <row r="4" spans="1:52" s="184" customFormat="1" ht="19.8">
      <c r="A4" s="47"/>
      <c r="B4" s="182"/>
      <c r="C4" s="178" t="s">
        <v>5</v>
      </c>
      <c r="D4" s="178"/>
      <c r="E4" s="181">
        <f>+År!R2</f>
        <v>49</v>
      </c>
      <c r="F4" s="47"/>
      <c r="G4" s="477"/>
      <c r="H4" s="203"/>
      <c r="I4" s="199"/>
      <c r="J4" s="199"/>
      <c r="K4" s="199"/>
      <c r="L4" s="182"/>
      <c r="M4" s="182"/>
      <c r="N4" s="199"/>
      <c r="O4" s="477"/>
      <c r="P4" s="477"/>
      <c r="Q4" s="203" t="s">
        <v>423</v>
      </c>
      <c r="R4" s="203"/>
      <c r="S4" s="203"/>
      <c r="T4" s="203"/>
      <c r="U4" s="203"/>
      <c r="V4" s="199"/>
      <c r="W4" s="199"/>
      <c r="X4" s="600">
        <f>SUM(G9:G25)</f>
        <v>25621</v>
      </c>
      <c r="Y4" s="601"/>
      <c r="Z4" s="601"/>
      <c r="AA4" s="90"/>
      <c r="AB4" s="71"/>
      <c r="AC4" s="203"/>
      <c r="AD4" s="201"/>
      <c r="AE4" s="201"/>
      <c r="AF4" s="182"/>
      <c r="AG4" s="182"/>
      <c r="AH4" s="182"/>
      <c r="AI4" s="182"/>
      <c r="AJ4" s="182"/>
      <c r="AK4" s="182"/>
      <c r="AL4" s="182"/>
      <c r="AM4"/>
      <c r="AN4"/>
      <c r="AO4"/>
      <c r="AP4"/>
      <c r="AQ4"/>
      <c r="AR4"/>
      <c r="AS4"/>
      <c r="AT4"/>
      <c r="AU4"/>
      <c r="AV4"/>
      <c r="AW4"/>
      <c r="AX4" s="181"/>
      <c r="AY4" s="183"/>
      <c r="AZ4" s="183"/>
    </row>
    <row r="5" spans="1:52" ht="15.6">
      <c r="A5" s="51"/>
      <c r="B5" s="51"/>
      <c r="C5" s="51"/>
      <c r="D5" s="51"/>
      <c r="E5" s="51"/>
      <c r="F5" s="47"/>
      <c r="G5" s="350"/>
      <c r="H5" s="95"/>
      <c r="I5" s="95"/>
      <c r="J5" s="95"/>
      <c r="K5" s="95"/>
      <c r="L5" s="95"/>
      <c r="M5" s="95"/>
      <c r="N5" s="95"/>
      <c r="O5" s="323">
        <f>SUM(O9:O25)</f>
        <v>22579</v>
      </c>
      <c r="P5" s="95"/>
      <c r="Q5" s="95"/>
      <c r="R5" s="95"/>
      <c r="S5" s="95"/>
      <c r="T5" s="95"/>
      <c r="U5" s="95"/>
      <c r="V5" s="95"/>
      <c r="W5" s="51"/>
      <c r="X5" s="95"/>
      <c r="Y5" s="90"/>
      <c r="Z5" s="90"/>
      <c r="AA5" s="71"/>
      <c r="AB5" s="71"/>
      <c r="AC5" s="71"/>
      <c r="AD5" s="71"/>
      <c r="AE5" s="90"/>
      <c r="AF5" s="47"/>
      <c r="AG5" s="71"/>
      <c r="AH5" s="95" t="s">
        <v>2</v>
      </c>
      <c r="AI5" s="47"/>
      <c r="AJ5" s="2"/>
      <c r="AK5" s="5"/>
      <c r="AL5" s="5"/>
    </row>
    <row r="6" spans="1:52" ht="15.75" customHeight="1">
      <c r="A6" s="61"/>
      <c r="B6" s="47"/>
      <c r="C6" s="47"/>
      <c r="D6" s="47"/>
      <c r="E6" s="51" t="s">
        <v>2</v>
      </c>
      <c r="F6" s="47"/>
      <c r="G6" s="336"/>
      <c r="H6" s="90"/>
      <c r="I6" s="90"/>
      <c r="J6" s="90"/>
      <c r="K6" s="90"/>
      <c r="L6" s="90"/>
      <c r="M6" s="90"/>
      <c r="N6" s="90"/>
      <c r="O6" s="336"/>
      <c r="P6" s="90"/>
      <c r="Q6" s="490" t="s">
        <v>401</v>
      </c>
      <c r="R6" s="90"/>
      <c r="S6" s="90"/>
      <c r="T6" s="90"/>
      <c r="U6" s="90"/>
      <c r="V6" s="90"/>
      <c r="W6" s="51" t="s">
        <v>22</v>
      </c>
      <c r="X6" s="90"/>
      <c r="Y6" s="148" t="s">
        <v>401</v>
      </c>
      <c r="Z6" s="148"/>
      <c r="AA6" s="72" t="s">
        <v>580</v>
      </c>
      <c r="AB6" s="71"/>
      <c r="AC6" s="71"/>
      <c r="AD6" s="71"/>
      <c r="AE6" s="95" t="s">
        <v>424</v>
      </c>
      <c r="AF6" s="47"/>
      <c r="AG6" s="72" t="s">
        <v>534</v>
      </c>
      <c r="AH6" s="95" t="s">
        <v>8</v>
      </c>
      <c r="AI6" s="47"/>
      <c r="AJ6" s="2"/>
      <c r="AK6" s="5"/>
      <c r="AL6" s="5"/>
    </row>
    <row r="7" spans="1:52" ht="15.6">
      <c r="A7" s="47"/>
      <c r="B7" s="47"/>
      <c r="C7" s="47"/>
      <c r="D7" s="47"/>
      <c r="E7" s="51" t="s">
        <v>480</v>
      </c>
      <c r="F7" s="47"/>
      <c r="G7" s="350" t="s">
        <v>2</v>
      </c>
      <c r="H7" s="95" t="s">
        <v>2</v>
      </c>
      <c r="I7" s="209"/>
      <c r="J7" s="95" t="s">
        <v>1</v>
      </c>
      <c r="K7" s="95"/>
      <c r="L7" s="95" t="s">
        <v>22</v>
      </c>
      <c r="M7" s="209"/>
      <c r="N7" s="95"/>
      <c r="O7" s="350" t="s">
        <v>2</v>
      </c>
      <c r="P7" s="95"/>
      <c r="Q7" s="491" t="s">
        <v>649</v>
      </c>
      <c r="R7" s="95"/>
      <c r="S7" s="209" t="s">
        <v>22</v>
      </c>
      <c r="T7" s="209"/>
      <c r="U7" s="209" t="s">
        <v>22</v>
      </c>
      <c r="V7" s="209"/>
      <c r="W7" s="51" t="s">
        <v>482</v>
      </c>
      <c r="X7" s="209"/>
      <c r="Y7" s="95" t="s">
        <v>518</v>
      </c>
      <c r="Z7" s="95"/>
      <c r="AA7" s="72" t="s">
        <v>531</v>
      </c>
      <c r="AB7" s="72" t="s">
        <v>531</v>
      </c>
      <c r="AC7" s="72" t="s">
        <v>531</v>
      </c>
      <c r="AD7" s="71"/>
      <c r="AE7" s="95" t="s">
        <v>413</v>
      </c>
      <c r="AF7" s="51" t="s">
        <v>411</v>
      </c>
      <c r="AG7" s="72" t="s">
        <v>1</v>
      </c>
      <c r="AH7" s="95" t="s">
        <v>67</v>
      </c>
      <c r="AI7" s="47"/>
      <c r="AJ7" s="4"/>
      <c r="AK7" s="4"/>
      <c r="AL7" s="4"/>
      <c r="AM7" s="4"/>
      <c r="AN7" s="4"/>
    </row>
    <row r="8" spans="1:52" ht="15.6">
      <c r="A8" s="47"/>
      <c r="B8" s="51" t="s">
        <v>86</v>
      </c>
      <c r="C8" s="51" t="s">
        <v>0</v>
      </c>
      <c r="D8" s="48"/>
      <c r="E8" s="52" t="s">
        <v>481</v>
      </c>
      <c r="F8" s="47"/>
      <c r="G8" s="329" t="s">
        <v>8</v>
      </c>
      <c r="H8" s="96" t="s">
        <v>401</v>
      </c>
      <c r="I8" s="209" t="s">
        <v>483</v>
      </c>
      <c r="J8" s="96" t="s">
        <v>401</v>
      </c>
      <c r="K8" s="96"/>
      <c r="L8" s="96" t="s">
        <v>44</v>
      </c>
      <c r="M8" s="209" t="s">
        <v>483</v>
      </c>
      <c r="N8" s="96"/>
      <c r="O8" s="329" t="s">
        <v>649</v>
      </c>
      <c r="P8" s="96"/>
      <c r="Q8" s="492" t="s">
        <v>666</v>
      </c>
      <c r="R8" s="96"/>
      <c r="S8" s="209" t="s">
        <v>649</v>
      </c>
      <c r="T8" s="209"/>
      <c r="U8" s="209" t="s">
        <v>650</v>
      </c>
      <c r="V8" s="209"/>
      <c r="W8" s="52" t="s">
        <v>412</v>
      </c>
      <c r="X8" s="209" t="s">
        <v>483</v>
      </c>
      <c r="Y8" s="96" t="s">
        <v>485</v>
      </c>
      <c r="Z8" s="96"/>
      <c r="AA8" s="73" t="s">
        <v>473</v>
      </c>
      <c r="AB8" s="73" t="s">
        <v>70</v>
      </c>
      <c r="AC8" s="73" t="s">
        <v>471</v>
      </c>
      <c r="AD8" s="71"/>
      <c r="AE8" s="96" t="s">
        <v>44</v>
      </c>
      <c r="AF8" s="52" t="s">
        <v>513</v>
      </c>
      <c r="AG8" s="73" t="s">
        <v>505</v>
      </c>
      <c r="AH8" s="96" t="s">
        <v>537</v>
      </c>
      <c r="AI8" s="47"/>
      <c r="AJ8" s="4"/>
      <c r="AK8" s="58"/>
      <c r="AL8" s="58"/>
      <c r="AM8" s="1"/>
      <c r="AN8" s="5"/>
    </row>
    <row r="9" spans="1:52" ht="15.6">
      <c r="A9" s="47"/>
      <c r="B9" s="65">
        <f>+'Ark1'!C899</f>
        <v>2024</v>
      </c>
      <c r="C9" s="65">
        <f>+'Ark1'!L899</f>
        <v>1</v>
      </c>
      <c r="D9" s="65" t="str">
        <f>VLOOKUP(C9,RNR!$F$12:$G$27,2)</f>
        <v>P-</v>
      </c>
      <c r="E9" s="65">
        <f>+'Ark1'!Q899</f>
        <v>62</v>
      </c>
      <c r="F9" s="47"/>
      <c r="G9" s="448">
        <f>+'Ark1'!R899</f>
        <v>135</v>
      </c>
      <c r="H9" s="193">
        <f>+'Ark1'!AG899</f>
        <v>0.3896051720915959</v>
      </c>
      <c r="I9" s="210">
        <f t="shared" ref="I9:I22" si="0">+H9-H27</f>
        <v>-0.16223345973001851</v>
      </c>
      <c r="J9" s="193">
        <f>+'Ark1'!AH899</f>
        <v>5.185185185185186</v>
      </c>
      <c r="K9" s="96"/>
      <c r="L9" s="272">
        <f>+'Ark1'!U899</f>
        <v>9.482222222222223</v>
      </c>
      <c r="M9" s="210">
        <f t="shared" ref="M9:M22" si="1">+L9-L27</f>
        <v>0.67441734417343824</v>
      </c>
      <c r="N9" s="96"/>
      <c r="O9" s="519">
        <f>+'Ark1'!AI899</f>
        <v>132</v>
      </c>
      <c r="P9" s="96"/>
      <c r="Q9" s="493">
        <f>IF(G9=0,"",100*O9/G9)</f>
        <v>97.777777777777771</v>
      </c>
      <c r="R9" s="96"/>
      <c r="S9" s="122">
        <f>+IF(O9=0,"",'Ark1'!AJ899)</f>
        <v>96.575757575757578</v>
      </c>
      <c r="T9" s="209"/>
      <c r="U9" s="122">
        <f>+IF(O9=0,"",'Ark1'!AK899)</f>
        <v>9.4149546396430424</v>
      </c>
      <c r="V9" s="209"/>
      <c r="W9" s="66">
        <f>+IF(G9=0,"",'Ark1'!T899)</f>
        <v>2.3703703703703702</v>
      </c>
      <c r="X9" s="112">
        <f t="shared" ref="X9:X22" si="2">+IF(G9=0,"",W9-W27)</f>
        <v>0.1654923215898827</v>
      </c>
      <c r="Y9" s="139">
        <f>+'Ark1'!W899</f>
        <v>0</v>
      </c>
      <c r="Z9" s="96"/>
      <c r="AA9" s="140">
        <f>+'Ark1'!X899</f>
        <v>8.148148148148147</v>
      </c>
      <c r="AB9" s="140">
        <f>+'Ark1'!Y899</f>
        <v>0</v>
      </c>
      <c r="AC9" s="140">
        <f>+'Ark1'!Z899</f>
        <v>5.0962421401084654</v>
      </c>
      <c r="AD9" s="71"/>
      <c r="AE9" s="139">
        <f>+'Ark1'!Z899</f>
        <v>5.0962421401084654</v>
      </c>
      <c r="AF9" s="66">
        <f>+'Ark1'!AB899</f>
        <v>0.76730158000465565</v>
      </c>
      <c r="AG9" s="140">
        <f>+'Ark1'!AD899</f>
        <v>44.059447654299106</v>
      </c>
      <c r="AH9" s="139">
        <f t="shared" ref="AH9:AH23" si="3">+G9/E9</f>
        <v>2.1774193548387095</v>
      </c>
      <c r="AI9" s="47"/>
      <c r="AJ9" s="4"/>
      <c r="AK9" s="58"/>
      <c r="AL9" s="58"/>
      <c r="AM9" s="1"/>
      <c r="AN9" s="5"/>
    </row>
    <row r="10" spans="1:52" ht="15.6">
      <c r="A10" s="47"/>
      <c r="B10" s="65">
        <f>+'Ark1'!C900</f>
        <v>2024</v>
      </c>
      <c r="C10" s="65">
        <f>+'Ark1'!L900</f>
        <v>2</v>
      </c>
      <c r="D10" s="65" t="str">
        <f>VLOOKUP(C10,RNR!$F$12:$G$27,2)</f>
        <v>P</v>
      </c>
      <c r="E10" s="65">
        <f>+'Ark1'!Q900</f>
        <v>226</v>
      </c>
      <c r="F10" s="47"/>
      <c r="G10" s="448">
        <f>+'Ark1'!R900</f>
        <v>652</v>
      </c>
      <c r="H10" s="193">
        <f>+'Ark1'!AG900</f>
        <v>2.2410895431444877</v>
      </c>
      <c r="I10" s="210">
        <f t="shared" si="0"/>
        <v>-0.80530053794119416</v>
      </c>
      <c r="J10" s="193">
        <f>+'Ark1'!AH900</f>
        <v>1.8404907975460123</v>
      </c>
      <c r="K10" s="96"/>
      <c r="L10" s="272">
        <f>+'Ark1'!U900</f>
        <v>11.293558282208595</v>
      </c>
      <c r="M10" s="210">
        <f t="shared" si="1"/>
        <v>1.1740658964217907</v>
      </c>
      <c r="N10" s="96"/>
      <c r="O10" s="519">
        <f>+'Ark1'!AI900</f>
        <v>598</v>
      </c>
      <c r="P10" s="96"/>
      <c r="Q10" s="493">
        <f t="shared" ref="Q10:Q22" si="4">IF(G10=0,"",100*O10/G10)</f>
        <v>91.717791411042938</v>
      </c>
      <c r="R10" s="96"/>
      <c r="S10" s="122">
        <f>+IF(O10=0,"",'Ark1'!AJ900)</f>
        <v>96.440468227424773</v>
      </c>
      <c r="T10" s="209"/>
      <c r="U10" s="122">
        <f>+IF(O10=0,"",'Ark1'!AK900)</f>
        <v>11.294266208839639</v>
      </c>
      <c r="V10" s="209"/>
      <c r="W10" s="66">
        <f>+IF(G10=0,"",'Ark1'!T900)</f>
        <v>2.6825153374233124</v>
      </c>
      <c r="X10" s="112">
        <f t="shared" si="2"/>
        <v>7.1347824732956422E-2</v>
      </c>
      <c r="Y10" s="139">
        <f>+'Ark1'!W900</f>
        <v>0</v>
      </c>
      <c r="Z10" s="96"/>
      <c r="AA10" s="140">
        <f>+'Ark1'!X900</f>
        <v>24.386503067484661</v>
      </c>
      <c r="AB10" s="140">
        <f>+'Ark1'!Y900</f>
        <v>0.15337423312883436</v>
      </c>
      <c r="AC10" s="140">
        <f>+'Ark1'!Z900</f>
        <v>5.6366805030291358</v>
      </c>
      <c r="AD10" s="71"/>
      <c r="AE10" s="139">
        <f>+'Ark1'!Z900</f>
        <v>5.6366805030291358</v>
      </c>
      <c r="AF10" s="66">
        <f>+'Ark1'!AB900</f>
        <v>0.79808116778825189</v>
      </c>
      <c r="AG10" s="140">
        <f>+'Ark1'!AD900</f>
        <v>34.359106980647589</v>
      </c>
      <c r="AH10" s="139">
        <f t="shared" si="3"/>
        <v>2.8849557522123894</v>
      </c>
      <c r="AI10" s="47"/>
      <c r="AJ10" s="4"/>
      <c r="AK10" s="58"/>
      <c r="AL10" s="58"/>
      <c r="AM10" s="1"/>
      <c r="AN10" s="5"/>
    </row>
    <row r="11" spans="1:52" ht="15.6">
      <c r="A11" s="47"/>
      <c r="B11" s="65">
        <f>+'Ark1'!C901</f>
        <v>2024</v>
      </c>
      <c r="C11" s="65">
        <f>+'Ark1'!L901</f>
        <v>3</v>
      </c>
      <c r="D11" s="65" t="str">
        <f>VLOOKUP(C11,RNR!$F$12:$G$27,2)</f>
        <v>P+</v>
      </c>
      <c r="E11" s="65">
        <f>+'Ark1'!Q901</f>
        <v>329</v>
      </c>
      <c r="F11" s="47"/>
      <c r="G11" s="448">
        <f>+'Ark1'!R901</f>
        <v>1437</v>
      </c>
      <c r="H11" s="193">
        <f>+'Ark1'!AG901</f>
        <v>4.7079498203390786</v>
      </c>
      <c r="I11" s="210">
        <f t="shared" si="0"/>
        <v>-1.2115708600092416</v>
      </c>
      <c r="J11" s="193">
        <f>+'Ark1'!AH901</f>
        <v>1.7397355601948501</v>
      </c>
      <c r="K11" s="96"/>
      <c r="L11" s="272">
        <f>+'Ark1'!U901</f>
        <v>10.764509394572015</v>
      </c>
      <c r="M11" s="210">
        <f t="shared" si="1"/>
        <v>-0.16579534583429734</v>
      </c>
      <c r="N11" s="96"/>
      <c r="O11" s="519">
        <f>+'Ark1'!AI901</f>
        <v>1315</v>
      </c>
      <c r="P11" s="96"/>
      <c r="Q11" s="493">
        <f t="shared" si="4"/>
        <v>91.510090466249125</v>
      </c>
      <c r="R11" s="96"/>
      <c r="S11" s="122">
        <f>+IF(O11=0,"",'Ark1'!AJ901)</f>
        <v>92.746996197718587</v>
      </c>
      <c r="T11" s="209"/>
      <c r="U11" s="122">
        <f>+IF(O11=0,"",'Ark1'!AK901)</f>
        <v>12.200662548243598</v>
      </c>
      <c r="V11" s="209"/>
      <c r="W11" s="66">
        <f>+IF(G11=0,"",'Ark1'!T901)</f>
        <v>3.0521920668058442</v>
      </c>
      <c r="X11" s="112">
        <f t="shared" si="2"/>
        <v>-0.2508553372573612</v>
      </c>
      <c r="Y11" s="139">
        <f>+'Ark1'!W901</f>
        <v>0</v>
      </c>
      <c r="Z11" s="96"/>
      <c r="AA11" s="140">
        <f>+'Ark1'!X901</f>
        <v>27.766179540709821</v>
      </c>
      <c r="AB11" s="140">
        <f>+'Ark1'!Y901</f>
        <v>0.97425191370911612</v>
      </c>
      <c r="AC11" s="140">
        <f>+'Ark1'!Z901</f>
        <v>5.9499788002828975</v>
      </c>
      <c r="AD11" s="71"/>
      <c r="AE11" s="139">
        <f>+'Ark1'!Z901</f>
        <v>5.9499788002828975</v>
      </c>
      <c r="AF11" s="66">
        <f>+'Ark1'!AB901</f>
        <v>1.0535705256237762</v>
      </c>
      <c r="AG11" s="140">
        <f>+'Ark1'!AD901</f>
        <v>40.812599589962673</v>
      </c>
      <c r="AH11" s="139">
        <f t="shared" si="3"/>
        <v>4.3677811550151979</v>
      </c>
      <c r="AI11" s="47"/>
      <c r="AJ11" s="4"/>
      <c r="AK11" s="58"/>
      <c r="AL11" s="58"/>
      <c r="AM11" s="1"/>
      <c r="AN11" s="5"/>
    </row>
    <row r="12" spans="1:52" ht="15.6">
      <c r="A12" s="47"/>
      <c r="B12" s="65">
        <f>+'Ark1'!C902</f>
        <v>2024</v>
      </c>
      <c r="C12" s="65">
        <f>+'Ark1'!L902</f>
        <v>4</v>
      </c>
      <c r="D12" s="65" t="str">
        <f>VLOOKUP(C12,RNR!$F$12:$G$27,2)</f>
        <v>O-</v>
      </c>
      <c r="E12" s="65">
        <f>+'Ark1'!Q902</f>
        <v>493</v>
      </c>
      <c r="F12" s="47"/>
      <c r="G12" s="448">
        <f>+'Ark1'!R902</f>
        <v>3518</v>
      </c>
      <c r="H12" s="193">
        <f>+'Ark1'!AG902</f>
        <v>12.10253485324292</v>
      </c>
      <c r="I12" s="210">
        <f t="shared" si="0"/>
        <v>0.93101163375229667</v>
      </c>
      <c r="J12" s="193">
        <f>+'Ark1'!AH902</f>
        <v>1.6770892552586698</v>
      </c>
      <c r="K12" s="96"/>
      <c r="L12" s="272">
        <f>+'Ark1'!U902</f>
        <v>11.303155201819211</v>
      </c>
      <c r="M12" s="210">
        <f t="shared" si="1"/>
        <v>0.15217899681616665</v>
      </c>
      <c r="N12" s="96"/>
      <c r="O12" s="519">
        <f>+'Ark1'!AI902</f>
        <v>3221</v>
      </c>
      <c r="P12" s="96"/>
      <c r="Q12" s="493">
        <f t="shared" si="4"/>
        <v>91.557703240477551</v>
      </c>
      <c r="R12" s="96"/>
      <c r="S12" s="122">
        <f>+IF(O12=0,"",'Ark1'!AJ902)</f>
        <v>92.425085377212028</v>
      </c>
      <c r="T12" s="209"/>
      <c r="U12" s="122">
        <f>+IF(O12=0,"",'Ark1'!AK902)</f>
        <v>13.159633290375984</v>
      </c>
      <c r="V12" s="209"/>
      <c r="W12" s="66">
        <f>+IF(G12=0,"",'Ark1'!T902)</f>
        <v>3.7384877771461058</v>
      </c>
      <c r="X12" s="112">
        <f t="shared" si="2"/>
        <v>-0.23375139307964155</v>
      </c>
      <c r="Y12" s="139">
        <f>+'Ark1'!W902</f>
        <v>0</v>
      </c>
      <c r="Z12" s="96"/>
      <c r="AA12" s="140">
        <f>+'Ark1'!X902</f>
        <v>28.08413871517908</v>
      </c>
      <c r="AB12" s="140">
        <f>+'Ark1'!Y902</f>
        <v>1.4212620807276859</v>
      </c>
      <c r="AC12" s="140">
        <f>+'Ark1'!Z902</f>
        <v>5.8117139501568751</v>
      </c>
      <c r="AD12" s="71"/>
      <c r="AE12" s="139">
        <f>+'Ark1'!Z902</f>
        <v>5.8117139501568751</v>
      </c>
      <c r="AF12" s="66">
        <f>+'Ark1'!AB902</f>
        <v>1.2217715116867409</v>
      </c>
      <c r="AG12" s="140">
        <f>+'Ark1'!AD902</f>
        <v>49.918218386687101</v>
      </c>
      <c r="AH12" s="139">
        <f t="shared" si="3"/>
        <v>7.1359026369168355</v>
      </c>
      <c r="AI12" s="47"/>
      <c r="AJ12" s="4"/>
      <c r="AK12" s="58"/>
      <c r="AL12" s="58"/>
      <c r="AM12" s="1"/>
      <c r="AN12" s="5"/>
    </row>
    <row r="13" spans="1:52" ht="15.6">
      <c r="A13" s="47"/>
      <c r="B13" s="65">
        <f>+'Ark1'!C903</f>
        <v>2024</v>
      </c>
      <c r="C13" s="65">
        <f>+'Ark1'!L903</f>
        <v>5</v>
      </c>
      <c r="D13" s="65" t="str">
        <f>VLOOKUP(C13,RNR!$F$12:$G$27,2)</f>
        <v>O</v>
      </c>
      <c r="E13" s="65">
        <f>+'Ark1'!Q903</f>
        <v>605</v>
      </c>
      <c r="F13" s="47"/>
      <c r="G13" s="448">
        <f>+'Ark1'!R903</f>
        <v>6809</v>
      </c>
      <c r="H13" s="193">
        <f>+'Ark1'!AG903</f>
        <v>24.263445045918079</v>
      </c>
      <c r="I13" s="210">
        <f t="shared" si="0"/>
        <v>-6.3697115437950025</v>
      </c>
      <c r="J13" s="193">
        <f>+'Ark1'!AH903</f>
        <v>1.3952122191217502</v>
      </c>
      <c r="K13" s="96"/>
      <c r="L13" s="272">
        <f>+'Ark1'!U903</f>
        <v>11.708150976648565</v>
      </c>
      <c r="M13" s="210">
        <f t="shared" si="1"/>
        <v>0.2701959384196293</v>
      </c>
      <c r="N13" s="96"/>
      <c r="O13" s="519">
        <f>+'Ark1'!AI903</f>
        <v>5619</v>
      </c>
      <c r="P13" s="96"/>
      <c r="Q13" s="493">
        <f t="shared" si="4"/>
        <v>82.523131149948597</v>
      </c>
      <c r="R13" s="96"/>
      <c r="S13" s="122">
        <f>+IF(O13=0,"",'Ark1'!AJ903)</f>
        <v>90.145096992347277</v>
      </c>
      <c r="T13" s="209"/>
      <c r="U13" s="122">
        <f>+IF(O13=0,"",'Ark1'!AK903)</f>
        <v>14.415805117192429</v>
      </c>
      <c r="V13" s="209"/>
      <c r="W13" s="66">
        <f>+IF(G13=0,"",'Ark1'!T903)</f>
        <v>4.6423850785724783</v>
      </c>
      <c r="X13" s="112">
        <f t="shared" si="2"/>
        <v>-2.8047421712813048E-2</v>
      </c>
      <c r="Y13" s="139">
        <f>+'Ark1'!W903</f>
        <v>0.10280511088265532</v>
      </c>
      <c r="Z13" s="96"/>
      <c r="AA13" s="140">
        <f>+'Ark1'!X903</f>
        <v>31.061829930973705</v>
      </c>
      <c r="AB13" s="140">
        <f>+'Ark1'!Y903</f>
        <v>6.0948744309002798</v>
      </c>
      <c r="AC13" s="140">
        <f>+'Ark1'!Z903</f>
        <v>6.820131638593784</v>
      </c>
      <c r="AD13" s="71"/>
      <c r="AE13" s="139">
        <f>+'Ark1'!Z903</f>
        <v>6.820131638593784</v>
      </c>
      <c r="AF13" s="66">
        <f>+'Ark1'!AB903</f>
        <v>1.2406328518770984</v>
      </c>
      <c r="AG13" s="140">
        <f>+'Ark1'!AD903</f>
        <v>31.820587329993479</v>
      </c>
      <c r="AH13" s="139">
        <f t="shared" si="3"/>
        <v>11.254545454545454</v>
      </c>
      <c r="AI13" s="47"/>
      <c r="AJ13" s="4"/>
      <c r="AK13" s="58"/>
      <c r="AL13" s="58"/>
      <c r="AM13" s="1"/>
      <c r="AN13" s="5"/>
      <c r="AP13" s="2"/>
      <c r="AQ13" s="2"/>
      <c r="AR13" s="2"/>
    </row>
    <row r="14" spans="1:52" ht="15.6">
      <c r="A14" s="47"/>
      <c r="B14" s="65">
        <f>+'Ark1'!C904</f>
        <v>2024</v>
      </c>
      <c r="C14" s="65">
        <f>+'Ark1'!L904</f>
        <v>6</v>
      </c>
      <c r="D14" s="65" t="str">
        <f>VLOOKUP(C14,RNR!$F$12:$G$27,2)</f>
        <v>O+</v>
      </c>
      <c r="E14" s="65">
        <f>+'Ark1'!Q904</f>
        <v>676</v>
      </c>
      <c r="F14" s="47"/>
      <c r="G14" s="448">
        <f>+'Ark1'!R904</f>
        <v>7804</v>
      </c>
      <c r="H14" s="193">
        <f>+'Ark1'!AG904</f>
        <v>29.485907438260075</v>
      </c>
      <c r="I14" s="210">
        <f t="shared" si="0"/>
        <v>-2.7622084527426516</v>
      </c>
      <c r="J14" s="193">
        <f>+'Ark1'!AH904</f>
        <v>1.2813941568426443</v>
      </c>
      <c r="K14" s="96"/>
      <c r="L14" s="272">
        <f>+'Ark1'!U904</f>
        <v>12.414133777550015</v>
      </c>
      <c r="M14" s="210">
        <f t="shared" si="1"/>
        <v>-0.61078907148098871</v>
      </c>
      <c r="N14" s="96"/>
      <c r="O14" s="519">
        <f>+'Ark1'!AI904</f>
        <v>6817</v>
      </c>
      <c r="P14" s="96"/>
      <c r="Q14" s="493">
        <f t="shared" si="4"/>
        <v>87.35263967196309</v>
      </c>
      <c r="R14" s="96"/>
      <c r="S14" s="122">
        <f>+IF(O14=0,"",'Ark1'!AJ904)</f>
        <v>88.813084934722042</v>
      </c>
      <c r="T14" s="209"/>
      <c r="U14" s="122">
        <f>+IF(O14=0,"",'Ark1'!AK904)</f>
        <v>15.684014698950396</v>
      </c>
      <c r="V14" s="209"/>
      <c r="W14" s="66">
        <f>+IF(G14=0,"",'Ark1'!T904)</f>
        <v>5.2947206560738085</v>
      </c>
      <c r="X14" s="112">
        <f t="shared" si="2"/>
        <v>-0.12312899211777406</v>
      </c>
      <c r="Y14" s="139">
        <f>+'Ark1'!W904</f>
        <v>0.56381342901076359</v>
      </c>
      <c r="Z14" s="96"/>
      <c r="AA14" s="140">
        <f>+'Ark1'!X904</f>
        <v>27.05023065094824</v>
      </c>
      <c r="AB14" s="140">
        <f>+'Ark1'!Y904</f>
        <v>13.36494105586879</v>
      </c>
      <c r="AC14" s="140">
        <f>+'Ark1'!Z904</f>
        <v>7.2781718251137422</v>
      </c>
      <c r="AD14" s="71"/>
      <c r="AE14" s="139">
        <f>+'Ark1'!Z904</f>
        <v>7.2781718251137422</v>
      </c>
      <c r="AF14" s="66">
        <f>+'Ark1'!AB904</f>
        <v>1.3647903887058337</v>
      </c>
      <c r="AG14" s="140">
        <f>+'Ark1'!AD904</f>
        <v>42.075350136159358</v>
      </c>
      <c r="AH14" s="139">
        <f t="shared" si="3"/>
        <v>11.544378698224852</v>
      </c>
      <c r="AI14" s="47"/>
      <c r="AJ14" s="4"/>
      <c r="AK14" s="58"/>
      <c r="AL14" s="58"/>
      <c r="AM14" s="13"/>
      <c r="AN14" s="5"/>
      <c r="AP14" s="2"/>
      <c r="AQ14" s="2"/>
      <c r="AR14" s="4"/>
      <c r="AS14" s="4"/>
      <c r="AT14" s="4"/>
    </row>
    <row r="15" spans="1:52" ht="15.6">
      <c r="A15" s="47"/>
      <c r="B15" s="65">
        <f>+'Ark1'!C905</f>
        <v>2024</v>
      </c>
      <c r="C15" s="65">
        <f>+'Ark1'!L905</f>
        <v>7</v>
      </c>
      <c r="D15" s="65" t="str">
        <f>VLOOKUP(C15,RNR!$F$12:$G$27,2)</f>
        <v>R-</v>
      </c>
      <c r="E15" s="65">
        <f>+'Ark1'!Q905</f>
        <v>524</v>
      </c>
      <c r="F15" s="47"/>
      <c r="G15" s="448">
        <f>+'Ark1'!R905</f>
        <v>2639</v>
      </c>
      <c r="H15" s="193">
        <f>+'Ark1'!AG905</f>
        <v>12.825743829044844</v>
      </c>
      <c r="I15" s="210">
        <f t="shared" si="0"/>
        <v>12.813152030401152</v>
      </c>
      <c r="J15" s="193">
        <f>+'Ark1'!AH905</f>
        <v>0.53050397877984079</v>
      </c>
      <c r="K15" s="96"/>
      <c r="L15" s="272">
        <f>+'Ark1'!U905</f>
        <v>15.968435013262598</v>
      </c>
      <c r="M15" s="210">
        <f t="shared" si="1"/>
        <v>-4.6315649867374038</v>
      </c>
      <c r="N15" s="96"/>
      <c r="O15" s="519">
        <f>+'Ark1'!AI905</f>
        <v>2574</v>
      </c>
      <c r="P15" s="96"/>
      <c r="Q15" s="493">
        <f t="shared" si="4"/>
        <v>97.536945812807886</v>
      </c>
      <c r="R15" s="96"/>
      <c r="S15" s="122">
        <f>+IF(O15=0,"",'Ark1'!AJ905)</f>
        <v>94.983838383838318</v>
      </c>
      <c r="T15" s="209"/>
      <c r="U15" s="122">
        <f>+IF(O15=0,"",'Ark1'!AK905)</f>
        <v>17.197930168781973</v>
      </c>
      <c r="V15" s="209"/>
      <c r="W15" s="66">
        <f>+IF(G15=0,"",'Ark1'!T905)</f>
        <v>5.7968927624100006</v>
      </c>
      <c r="X15" s="112">
        <f t="shared" si="2"/>
        <v>-4.7031072375899994</v>
      </c>
      <c r="Y15" s="139">
        <f>+'Ark1'!W905</f>
        <v>3.1451307313376278</v>
      </c>
      <c r="Z15" s="96"/>
      <c r="AA15" s="140">
        <f>+'Ark1'!X905</f>
        <v>35.316407730200837</v>
      </c>
      <c r="AB15" s="140">
        <f>+'Ark1'!Y905</f>
        <v>24.137931034482754</v>
      </c>
      <c r="AC15" s="140">
        <f>+'Ark1'!Z905</f>
        <v>7.7952089481381348</v>
      </c>
      <c r="AD15" s="71"/>
      <c r="AE15" s="139">
        <f>+'Ark1'!Z905</f>
        <v>7.7952089481381348</v>
      </c>
      <c r="AF15" s="66">
        <f>+'Ark1'!AB905</f>
        <v>1.4764970015114951</v>
      </c>
      <c r="AG15" s="140">
        <f>+'Ark1'!AD905</f>
        <v>55.975077253274463</v>
      </c>
      <c r="AH15" s="139">
        <f t="shared" si="3"/>
        <v>5.0362595419847329</v>
      </c>
      <c r="AI15" s="47"/>
      <c r="AJ15" s="4"/>
      <c r="AK15" s="58"/>
      <c r="AL15" s="58"/>
      <c r="AM15" s="1"/>
      <c r="AN15" s="5"/>
    </row>
    <row r="16" spans="1:52" ht="15.6">
      <c r="A16" s="47"/>
      <c r="B16" s="65">
        <f>+'Ark1'!C906</f>
        <v>2024</v>
      </c>
      <c r="C16" s="65">
        <f>+'Ark1'!L906</f>
        <v>8</v>
      </c>
      <c r="D16" s="65" t="str">
        <f>VLOOKUP(C16,RNR!$F$12:$G$27,2)</f>
        <v>R</v>
      </c>
      <c r="E16" s="65">
        <f>+'Ark1'!Q906</f>
        <v>429</v>
      </c>
      <c r="F16" s="47"/>
      <c r="G16" s="448">
        <f>+'Ark1'!R906</f>
        <v>2185</v>
      </c>
      <c r="H16" s="193">
        <f>+'Ark1'!AG906</f>
        <v>11.236096290700656</v>
      </c>
      <c r="I16" s="210">
        <f t="shared" si="0"/>
        <v>-4.3273362702847198</v>
      </c>
      <c r="J16" s="193">
        <f>+'Ark1'!AH906</f>
        <v>0.96109839816933629</v>
      </c>
      <c r="K16" s="96"/>
      <c r="L16" s="272">
        <f>+'Ark1'!U906</f>
        <v>16.895972540045765</v>
      </c>
      <c r="M16" s="210">
        <f t="shared" si="1"/>
        <v>1.1058640129140045</v>
      </c>
      <c r="N16" s="96"/>
      <c r="O16" s="519">
        <f>+'Ark1'!AI906</f>
        <v>1991</v>
      </c>
      <c r="P16" s="96"/>
      <c r="Q16" s="493">
        <f t="shared" si="4"/>
        <v>91.121281464530895</v>
      </c>
      <c r="R16" s="96"/>
      <c r="S16" s="122">
        <f>+IF(O16=0,"",'Ark1'!AJ906)</f>
        <v>91.766248116524238</v>
      </c>
      <c r="T16" s="209"/>
      <c r="U16" s="122">
        <f>+IF(O16=0,"",'Ark1'!AK906)</f>
        <v>18.70430791470578</v>
      </c>
      <c r="V16" s="209"/>
      <c r="W16" s="66">
        <f>+IF(G16=0,"",'Ark1'!T906)</f>
        <v>6.5089244851258599</v>
      </c>
      <c r="X16" s="112">
        <f t="shared" si="2"/>
        <v>0.3483043300870996</v>
      </c>
      <c r="Y16" s="139">
        <f>+'Ark1'!W906</f>
        <v>9.5652173913043494</v>
      </c>
      <c r="Z16" s="96"/>
      <c r="AA16" s="140">
        <f>+'Ark1'!X906</f>
        <v>41.693363844393595</v>
      </c>
      <c r="AB16" s="140">
        <f>+'Ark1'!Y906</f>
        <v>30.251716247139591</v>
      </c>
      <c r="AC16" s="140">
        <f>+'Ark1'!Z906</f>
        <v>9.8307639431704157</v>
      </c>
      <c r="AD16" s="71"/>
      <c r="AE16" s="139">
        <f>+'Ark1'!Z906</f>
        <v>9.8307639431704157</v>
      </c>
      <c r="AF16" s="66">
        <f>+'Ark1'!AB906</f>
        <v>1.7628347221039748</v>
      </c>
      <c r="AG16" s="140">
        <f>+'Ark1'!AD906</f>
        <v>61.524670177289536</v>
      </c>
      <c r="AH16" s="139">
        <f t="shared" si="3"/>
        <v>5.0932400932400936</v>
      </c>
      <c r="AI16" s="47"/>
      <c r="AJ16" s="4"/>
      <c r="AK16" s="58"/>
      <c r="AL16" s="58"/>
      <c r="AM16" s="1"/>
      <c r="AN16" s="5"/>
    </row>
    <row r="17" spans="1:46" ht="15.6">
      <c r="A17" s="47"/>
      <c r="B17" s="65">
        <f>+'Ark1'!C907</f>
        <v>2024</v>
      </c>
      <c r="C17" s="65">
        <f>+'Ark1'!L907</f>
        <v>9</v>
      </c>
      <c r="D17" s="65" t="str">
        <f>VLOOKUP(C17,RNR!$F$12:$G$27,2)</f>
        <v>R+</v>
      </c>
      <c r="E17" s="65">
        <f>+'Ark1'!Q907</f>
        <v>109</v>
      </c>
      <c r="F17" s="47"/>
      <c r="G17" s="448">
        <f>+'Ark1'!R907</f>
        <v>216</v>
      </c>
      <c r="H17" s="193">
        <f>+'Ark1'!AG907</f>
        <v>1.5731514830927589</v>
      </c>
      <c r="I17" s="210">
        <f t="shared" si="0"/>
        <v>1.5731514830927589</v>
      </c>
      <c r="J17" s="193">
        <f>+'Ark1'!AH907</f>
        <v>1.3888888888888891</v>
      </c>
      <c r="K17" s="96"/>
      <c r="L17" s="272">
        <f>+'Ark1'!U907</f>
        <v>23.92962962962963</v>
      </c>
      <c r="M17" s="210">
        <f t="shared" si="1"/>
        <v>23.92962962962963</v>
      </c>
      <c r="N17" s="96"/>
      <c r="O17" s="519">
        <f>+'Ark1'!AI907</f>
        <v>211</v>
      </c>
      <c r="P17" s="96"/>
      <c r="Q17" s="493">
        <f t="shared" si="4"/>
        <v>97.68518518518519</v>
      </c>
      <c r="R17" s="96"/>
      <c r="S17" s="122">
        <f>+IF(O17=0,"",'Ark1'!AJ907)</f>
        <v>100.85450236966832</v>
      </c>
      <c r="T17" s="209"/>
      <c r="U17" s="122">
        <f>+IF(O17=0,"",'Ark1'!AK907)</f>
        <v>21.784098791741265</v>
      </c>
      <c r="V17" s="209"/>
      <c r="W17" s="66">
        <f>+IF(G17=0,"",'Ark1'!T907)</f>
        <v>7.7685185185185182</v>
      </c>
      <c r="X17" s="112">
        <f t="shared" si="2"/>
        <v>7.7685185185185182</v>
      </c>
      <c r="Y17" s="139">
        <f>+'Ark1'!W907</f>
        <v>34.25925925925926</v>
      </c>
      <c r="Z17" s="96"/>
      <c r="AA17" s="140">
        <f>+'Ark1'!X907</f>
        <v>73.148148148148138</v>
      </c>
      <c r="AB17" s="140">
        <f>+'Ark1'!Y907</f>
        <v>49.537037037037031</v>
      </c>
      <c r="AC17" s="140">
        <f>+'Ark1'!Z907</f>
        <v>10.082031681451349</v>
      </c>
      <c r="AD17" s="71"/>
      <c r="AE17" s="139">
        <f>+'Ark1'!Z907</f>
        <v>10.082031681451349</v>
      </c>
      <c r="AF17" s="66">
        <f>+'Ark1'!AB907</f>
        <v>1.9654727142338575</v>
      </c>
      <c r="AG17" s="140">
        <f>+'Ark1'!AD907</f>
        <v>62.738937801548879</v>
      </c>
      <c r="AH17" s="139">
        <f t="shared" si="3"/>
        <v>1.9816513761467891</v>
      </c>
      <c r="AI17" s="47"/>
      <c r="AJ17" s="4"/>
      <c r="AK17" s="58"/>
      <c r="AL17" s="58"/>
      <c r="AM17" s="1"/>
      <c r="AN17" s="5"/>
      <c r="AP17" s="2"/>
      <c r="AQ17" s="2"/>
      <c r="AR17" s="2"/>
    </row>
    <row r="18" spans="1:46" ht="15.6">
      <c r="A18" s="47"/>
      <c r="B18" s="65">
        <f>+'Ark1'!C908</f>
        <v>2024</v>
      </c>
      <c r="C18" s="65">
        <f>+'Ark1'!L908</f>
        <v>10</v>
      </c>
      <c r="D18" s="65" t="str">
        <f>VLOOKUP(C18,RNR!$F$12:$G$27,2)</f>
        <v>U-</v>
      </c>
      <c r="E18" s="65">
        <f>+'Ark1'!Q908</f>
        <v>20</v>
      </c>
      <c r="F18" s="47"/>
      <c r="G18" s="448">
        <f>+'Ark1'!R908</f>
        <v>33</v>
      </c>
      <c r="H18" s="193">
        <f>+'Ark1'!AG908</f>
        <v>0.33199072081674302</v>
      </c>
      <c r="I18" s="210">
        <f t="shared" si="0"/>
        <v>0.33199072081674302</v>
      </c>
      <c r="J18" s="193">
        <f>+'Ark1'!AH908</f>
        <v>0</v>
      </c>
      <c r="K18" s="96"/>
      <c r="L18" s="272">
        <f>+'Ark1'!U908</f>
        <v>33.054545454545462</v>
      </c>
      <c r="M18" s="210">
        <f t="shared" si="1"/>
        <v>33.054545454545462</v>
      </c>
      <c r="N18" s="96"/>
      <c r="O18" s="519">
        <f>+'Ark1'!AI908</f>
        <v>32</v>
      </c>
      <c r="P18" s="96"/>
      <c r="Q18" s="493">
        <f t="shared" si="4"/>
        <v>96.969696969696969</v>
      </c>
      <c r="R18" s="96"/>
      <c r="S18" s="122">
        <f>+IF(O18=0,"",'Ark1'!AJ908)</f>
        <v>109.14374999999998</v>
      </c>
      <c r="T18" s="209"/>
      <c r="U18" s="122">
        <f>+IF(O18=0,"",'Ark1'!AK908)</f>
        <v>24.719223475112599</v>
      </c>
      <c r="V18" s="209"/>
      <c r="W18" s="66">
        <f>+IF(G18=0,"",'Ark1'!T908)</f>
        <v>9.8787878787878789</v>
      </c>
      <c r="X18" s="112">
        <f t="shared" si="2"/>
        <v>9.8787878787878789</v>
      </c>
      <c r="Y18" s="139">
        <f>+'Ark1'!W908</f>
        <v>78.787878787878782</v>
      </c>
      <c r="Z18" s="96"/>
      <c r="AA18" s="140">
        <f>+'Ark1'!X908</f>
        <v>100</v>
      </c>
      <c r="AB18" s="140">
        <f>+'Ark1'!Y908</f>
        <v>81.818181818181813</v>
      </c>
      <c r="AC18" s="140">
        <f>+'Ark1'!Z908</f>
        <v>7.7974778715315924</v>
      </c>
      <c r="AD18" s="71"/>
      <c r="AE18" s="139">
        <f>+'Ark1'!Z908</f>
        <v>7.7974778715315924</v>
      </c>
      <c r="AF18" s="66">
        <f>+'Ark1'!AB908</f>
        <v>2.0854121859497279</v>
      </c>
      <c r="AG18" s="140">
        <f>+'Ark1'!AD908</f>
        <v>54.195291569153483</v>
      </c>
      <c r="AH18" s="139">
        <f t="shared" si="3"/>
        <v>1.65</v>
      </c>
      <c r="AI18" s="47"/>
      <c r="AJ18" s="4"/>
      <c r="AK18" s="58"/>
      <c r="AL18" s="58"/>
      <c r="AM18" s="1"/>
      <c r="AN18" s="5"/>
      <c r="AP18" s="2"/>
      <c r="AQ18" s="2"/>
      <c r="AR18" s="2"/>
    </row>
    <row r="19" spans="1:46" ht="15.6">
      <c r="A19" s="47"/>
      <c r="B19" s="65">
        <f>+'Ark1'!C909</f>
        <v>2024</v>
      </c>
      <c r="C19" s="65">
        <f>+'Ark1'!L909</f>
        <v>11</v>
      </c>
      <c r="D19" s="65" t="str">
        <f>VLOOKUP(C19,RNR!$F$12:$G$27,2)</f>
        <v>U</v>
      </c>
      <c r="E19" s="65">
        <f>+'Ark1'!Q909</f>
        <v>13</v>
      </c>
      <c r="F19" s="47"/>
      <c r="G19" s="448">
        <f>+'Ark1'!R909</f>
        <v>16</v>
      </c>
      <c r="H19" s="193">
        <f>+'Ark1'!AG909</f>
        <v>0.10774176308134124</v>
      </c>
      <c r="I19" s="210">
        <f t="shared" si="0"/>
        <v>-0.74568878382753945</v>
      </c>
      <c r="J19" s="193">
        <f>+'Ark1'!AH909</f>
        <v>0</v>
      </c>
      <c r="K19" s="96"/>
      <c r="L19" s="272">
        <f>+'Ark1'!U909</f>
        <v>22.125</v>
      </c>
      <c r="M19" s="210">
        <f t="shared" si="1"/>
        <v>2.4602112676056329</v>
      </c>
      <c r="N19" s="96"/>
      <c r="O19" s="519">
        <f>+'Ark1'!AI909</f>
        <v>15</v>
      </c>
      <c r="P19" s="96"/>
      <c r="Q19" s="493">
        <f t="shared" si="4"/>
        <v>93.75</v>
      </c>
      <c r="R19" s="96"/>
      <c r="S19" s="122">
        <f>+IF(O19=0,"",'Ark1'!AJ909)</f>
        <v>95.093333333333362</v>
      </c>
      <c r="T19" s="209"/>
      <c r="U19" s="122">
        <f>+IF(O19=0,"",'Ark1'!AK909)</f>
        <v>23.095428109435975</v>
      </c>
      <c r="V19" s="209"/>
      <c r="W19" s="66">
        <f>+IF(G19=0,"",'Ark1'!T909)</f>
        <v>7.75</v>
      </c>
      <c r="X19" s="112">
        <f t="shared" si="2"/>
        <v>1.2781690140845079</v>
      </c>
      <c r="Y19" s="139">
        <f>+'Ark1'!W909</f>
        <v>31.25</v>
      </c>
      <c r="Z19" s="96"/>
      <c r="AA19" s="140">
        <f>+'Ark1'!X909</f>
        <v>68.75</v>
      </c>
      <c r="AB19" s="140">
        <f>+'Ark1'!Y909</f>
        <v>50</v>
      </c>
      <c r="AC19" s="140">
        <f>+'Ark1'!Z909</f>
        <v>11.035029451705148</v>
      </c>
      <c r="AD19" s="71"/>
      <c r="AE19" s="139">
        <f>+'Ark1'!Z909</f>
        <v>11.035029451705148</v>
      </c>
      <c r="AF19" s="66">
        <f>+'Ark1'!AB909</f>
        <v>2.8173569173961601</v>
      </c>
      <c r="AG19" s="140">
        <f>+'Ark1'!AD909</f>
        <v>81.397755265407653</v>
      </c>
      <c r="AH19" s="139">
        <f t="shared" si="3"/>
        <v>1.2307692307692308</v>
      </c>
      <c r="AI19" s="47"/>
      <c r="AJ19" s="4"/>
      <c r="AK19" s="58"/>
      <c r="AL19" s="58"/>
      <c r="AM19" s="1"/>
      <c r="AN19" s="5"/>
      <c r="AP19" s="2"/>
      <c r="AQ19" s="2"/>
      <c r="AR19" s="2"/>
    </row>
    <row r="20" spans="1:46" ht="15.6">
      <c r="A20" s="47"/>
      <c r="B20" s="65">
        <f>+'Ark1'!C910</f>
        <v>2024</v>
      </c>
      <c r="C20" s="65">
        <f>+'Ark1'!L910</f>
        <v>12</v>
      </c>
      <c r="D20" s="65" t="str">
        <f>VLOOKUP(C20,RNR!$F$12:$G$27,2)</f>
        <v>U+</v>
      </c>
      <c r="E20" s="65">
        <f>+'Ark1'!Q910</f>
        <v>0</v>
      </c>
      <c r="F20" s="47"/>
      <c r="G20" s="448">
        <f>+'Ark1'!R910</f>
        <v>0</v>
      </c>
      <c r="H20" s="193">
        <f>+'Ark1'!AG910</f>
        <v>0</v>
      </c>
      <c r="I20" s="210">
        <f t="shared" si="0"/>
        <v>0</v>
      </c>
      <c r="J20" s="193">
        <f>+'Ark1'!AH910</f>
        <v>0</v>
      </c>
      <c r="K20" s="96"/>
      <c r="L20" s="272">
        <f>+'Ark1'!U910</f>
        <v>0</v>
      </c>
      <c r="M20" s="210">
        <f t="shared" si="1"/>
        <v>0</v>
      </c>
      <c r="N20" s="96"/>
      <c r="O20" s="519">
        <f>+'Ark1'!AI910</f>
        <v>0</v>
      </c>
      <c r="P20" s="96"/>
      <c r="Q20" s="493" t="str">
        <f t="shared" si="4"/>
        <v/>
      </c>
      <c r="R20" s="96"/>
      <c r="S20" s="122" t="str">
        <f>+IF(O20=0,"",'Ark1'!AJ910)</f>
        <v/>
      </c>
      <c r="T20" s="209"/>
      <c r="U20" s="122" t="str">
        <f>+IF(O20=0,"",'Ark1'!AK910)</f>
        <v/>
      </c>
      <c r="V20" s="209"/>
      <c r="W20" s="66" t="str">
        <f>+IF(G20=0,"",'Ark1'!T910)</f>
        <v/>
      </c>
      <c r="X20" s="112" t="str">
        <f t="shared" si="2"/>
        <v/>
      </c>
      <c r="Y20" s="139">
        <f>+'Ark1'!W910</f>
        <v>0</v>
      </c>
      <c r="Z20" s="96"/>
      <c r="AA20" s="140">
        <f>+'Ark1'!X910</f>
        <v>0</v>
      </c>
      <c r="AB20" s="140">
        <f>+'Ark1'!Y910</f>
        <v>0</v>
      </c>
      <c r="AC20" s="140">
        <f>+'Ark1'!Z910</f>
        <v>0</v>
      </c>
      <c r="AD20" s="71"/>
      <c r="AE20" s="139">
        <f>+'Ark1'!Z910</f>
        <v>0</v>
      </c>
      <c r="AF20" s="66">
        <f>+'Ark1'!AB910</f>
        <v>0</v>
      </c>
      <c r="AG20" s="140">
        <f>+'Ark1'!AD910</f>
        <v>0</v>
      </c>
      <c r="AH20" s="139" t="e">
        <f t="shared" si="3"/>
        <v>#DIV/0!</v>
      </c>
      <c r="AI20" s="47"/>
      <c r="AJ20" s="4"/>
      <c r="AK20" s="58"/>
      <c r="AL20" s="58"/>
      <c r="AM20" s="1"/>
      <c r="AN20" s="5"/>
      <c r="AP20" s="2"/>
      <c r="AQ20" s="2"/>
      <c r="AR20" s="2"/>
    </row>
    <row r="21" spans="1:46" ht="15.6">
      <c r="A21" s="47"/>
      <c r="B21" s="65">
        <f>+'Ark1'!C911</f>
        <v>2024</v>
      </c>
      <c r="C21" s="65">
        <f>+'Ark1'!L911</f>
        <v>13</v>
      </c>
      <c r="D21" s="65" t="str">
        <f>VLOOKUP(C21,RNR!$F$12:$G$27,2)</f>
        <v>E-</v>
      </c>
      <c r="E21" s="65">
        <f>+'Ark1'!Q911</f>
        <v>0</v>
      </c>
      <c r="F21" s="47"/>
      <c r="G21" s="448">
        <f>+'Ark1'!R911</f>
        <v>0</v>
      </c>
      <c r="H21" s="193">
        <f>+'Ark1'!AG911</f>
        <v>0</v>
      </c>
      <c r="I21" s="210">
        <f t="shared" si="0"/>
        <v>0</v>
      </c>
      <c r="J21" s="193">
        <f>+'Ark1'!AH911</f>
        <v>0</v>
      </c>
      <c r="K21" s="96"/>
      <c r="L21" s="272">
        <f>+'Ark1'!U911</f>
        <v>0</v>
      </c>
      <c r="M21" s="210">
        <f t="shared" si="1"/>
        <v>0</v>
      </c>
      <c r="N21" s="96"/>
      <c r="O21" s="519">
        <f>+'Ark1'!AI911</f>
        <v>0</v>
      </c>
      <c r="P21" s="96"/>
      <c r="Q21" s="493" t="str">
        <f t="shared" si="4"/>
        <v/>
      </c>
      <c r="R21" s="96"/>
      <c r="S21" s="122" t="str">
        <f>+IF(O21=0,"",'Ark1'!AJ911)</f>
        <v/>
      </c>
      <c r="T21" s="209"/>
      <c r="U21" s="122" t="str">
        <f>+IF(O21=0,"",'Ark1'!AK911)</f>
        <v/>
      </c>
      <c r="V21" s="209"/>
      <c r="W21" s="66" t="str">
        <f>+IF(G21=0,"",'Ark1'!T911)</f>
        <v/>
      </c>
      <c r="X21" s="112" t="str">
        <f t="shared" si="2"/>
        <v/>
      </c>
      <c r="Y21" s="139">
        <f>+'Ark1'!W911</f>
        <v>0</v>
      </c>
      <c r="Z21" s="96"/>
      <c r="AA21" s="140">
        <f>+'Ark1'!X911</f>
        <v>0</v>
      </c>
      <c r="AB21" s="140">
        <f>+'Ark1'!Y911</f>
        <v>0</v>
      </c>
      <c r="AC21" s="140">
        <f>+'Ark1'!Z911</f>
        <v>0</v>
      </c>
      <c r="AD21" s="71"/>
      <c r="AE21" s="139">
        <f>+'Ark1'!Z911</f>
        <v>0</v>
      </c>
      <c r="AF21" s="66">
        <f>+'Ark1'!AB911</f>
        <v>0</v>
      </c>
      <c r="AG21" s="140">
        <f>+'Ark1'!AD911</f>
        <v>0</v>
      </c>
      <c r="AH21" s="139" t="e">
        <f t="shared" si="3"/>
        <v>#DIV/0!</v>
      </c>
      <c r="AI21" s="47"/>
      <c r="AJ21" s="4"/>
      <c r="AK21" s="58"/>
      <c r="AL21" s="58"/>
      <c r="AM21" s="13"/>
      <c r="AN21" s="5"/>
      <c r="AP21" s="2"/>
      <c r="AQ21" s="2"/>
      <c r="AR21" s="4"/>
      <c r="AS21" s="4"/>
      <c r="AT21" s="4"/>
    </row>
    <row r="22" spans="1:46" ht="15.6">
      <c r="A22" s="47"/>
      <c r="B22" s="65">
        <f>+'Ark1'!C912</f>
        <v>2024</v>
      </c>
      <c r="C22" s="65">
        <f>+'Ark1'!L912</f>
        <v>14</v>
      </c>
      <c r="D22" s="65" t="str">
        <f>VLOOKUP(C22,RNR!$F$12:$G$27,2)</f>
        <v>E</v>
      </c>
      <c r="E22" s="65">
        <f>+'Ark1'!Q912</f>
        <v>0</v>
      </c>
      <c r="F22" s="47"/>
      <c r="G22" s="448">
        <f>+'Ark1'!R912</f>
        <v>0</v>
      </c>
      <c r="H22" s="193">
        <f>+'Ark1'!AG912</f>
        <v>0</v>
      </c>
      <c r="I22" s="210">
        <f t="shared" si="0"/>
        <v>0</v>
      </c>
      <c r="J22" s="193">
        <f>+'Ark1'!AH912</f>
        <v>0</v>
      </c>
      <c r="K22" s="96"/>
      <c r="L22" s="272">
        <f>+'Ark1'!U912</f>
        <v>0</v>
      </c>
      <c r="M22" s="210">
        <f t="shared" si="1"/>
        <v>0</v>
      </c>
      <c r="N22" s="96"/>
      <c r="O22" s="519">
        <f>+'Ark1'!AI912</f>
        <v>0</v>
      </c>
      <c r="P22" s="96"/>
      <c r="Q22" s="493" t="str">
        <f t="shared" si="4"/>
        <v/>
      </c>
      <c r="R22" s="96"/>
      <c r="S22" s="122" t="str">
        <f>+IF(O22=0,"",'Ark1'!AJ912)</f>
        <v/>
      </c>
      <c r="T22" s="209"/>
      <c r="U22" s="122" t="str">
        <f>+IF(O22=0,"",'Ark1'!AK912)</f>
        <v/>
      </c>
      <c r="V22" s="209"/>
      <c r="W22" s="66" t="str">
        <f>+IF(G22=0,"",'Ark1'!T912)</f>
        <v/>
      </c>
      <c r="X22" s="112" t="str">
        <f t="shared" si="2"/>
        <v/>
      </c>
      <c r="Y22" s="139">
        <f>+'Ark1'!W912</f>
        <v>0</v>
      </c>
      <c r="Z22" s="96"/>
      <c r="AA22" s="140">
        <f>+'Ark1'!X912</f>
        <v>0</v>
      </c>
      <c r="AB22" s="140">
        <f>+'Ark1'!Y912</f>
        <v>0</v>
      </c>
      <c r="AC22" s="140">
        <f>+'Ark1'!Z912</f>
        <v>0</v>
      </c>
      <c r="AD22" s="71"/>
      <c r="AE22" s="139">
        <f>+'Ark1'!Z912</f>
        <v>0</v>
      </c>
      <c r="AF22" s="66">
        <f>+'Ark1'!AB912</f>
        <v>0</v>
      </c>
      <c r="AG22" s="140">
        <f>+'Ark1'!AD912</f>
        <v>0</v>
      </c>
      <c r="AH22" s="139" t="e">
        <f t="shared" si="3"/>
        <v>#DIV/0!</v>
      </c>
      <c r="AI22" s="47"/>
      <c r="AJ22" s="4"/>
      <c r="AK22" s="58"/>
      <c r="AL22" s="58"/>
      <c r="AM22" s="13"/>
      <c r="AN22" s="5"/>
      <c r="AP22" s="1"/>
      <c r="AQ22" s="1"/>
      <c r="AR22" s="11"/>
      <c r="AS22" s="11"/>
      <c r="AT22" s="11"/>
    </row>
    <row r="23" spans="1:46" s="538" customFormat="1" ht="15.6">
      <c r="A23" s="47"/>
      <c r="B23" s="65">
        <f>+'Ark1'!C913</f>
        <v>2024</v>
      </c>
      <c r="C23" s="65">
        <f>+'Ark1'!L913</f>
        <v>15</v>
      </c>
      <c r="D23" s="65" t="str">
        <f>VLOOKUP(C23,RNR!$F$12:$G$27,2)</f>
        <v>E+</v>
      </c>
      <c r="E23" s="65">
        <f>+'Ark1'!Q913</f>
        <v>0</v>
      </c>
      <c r="F23" s="47"/>
      <c r="G23" s="448">
        <f>+'Ark1'!R913</f>
        <v>0</v>
      </c>
      <c r="H23" s="193">
        <f>+'Ark1'!AG913</f>
        <v>0</v>
      </c>
      <c r="I23" s="210">
        <f>+H23-H43</f>
        <v>0</v>
      </c>
      <c r="J23" s="193">
        <f>+'Ark1'!AH913</f>
        <v>0</v>
      </c>
      <c r="K23" s="96"/>
      <c r="L23" s="272">
        <f>+'Ark1'!U913</f>
        <v>0</v>
      </c>
      <c r="M23" s="210">
        <f>+L23-L43</f>
        <v>0</v>
      </c>
      <c r="N23" s="96"/>
      <c r="O23" s="519">
        <f>+'Ark1'!AI913</f>
        <v>0</v>
      </c>
      <c r="P23" s="96"/>
      <c r="Q23" s="493" t="str">
        <f t="shared" ref="Q23:Q25" si="5">IF(G23=0,"",100*O23/G23)</f>
        <v/>
      </c>
      <c r="R23" s="96"/>
      <c r="S23" s="122" t="str">
        <f>+IF(O23=0,"",'Ark1'!AJ913)</f>
        <v/>
      </c>
      <c r="T23" s="209"/>
      <c r="U23" s="122" t="str">
        <f>+IF(O23=0,"",'Ark1'!AK913)</f>
        <v/>
      </c>
      <c r="V23" s="209"/>
      <c r="W23" s="66" t="str">
        <f>+IF(G23=0,"",'Ark1'!T913)</f>
        <v/>
      </c>
      <c r="X23" s="112" t="str">
        <f>+IF(G23=0,"",W23-W43)</f>
        <v/>
      </c>
      <c r="Y23" s="139">
        <f>+'Ark1'!W913</f>
        <v>0</v>
      </c>
      <c r="Z23" s="96"/>
      <c r="AA23" s="140">
        <f>+'Ark1'!X913</f>
        <v>0</v>
      </c>
      <c r="AB23" s="140">
        <f>+'Ark1'!Y913</f>
        <v>0</v>
      </c>
      <c r="AC23" s="140">
        <f>+'Ark1'!Z913</f>
        <v>0</v>
      </c>
      <c r="AD23" s="71"/>
      <c r="AE23" s="139">
        <f>+'Ark1'!Z913</f>
        <v>0</v>
      </c>
      <c r="AF23" s="66">
        <f>+'Ark1'!AB913</f>
        <v>0</v>
      </c>
      <c r="AG23" s="140">
        <f>+'Ark1'!AD913</f>
        <v>0</v>
      </c>
      <c r="AH23" s="139" t="e">
        <f t="shared" si="3"/>
        <v>#DIV/0!</v>
      </c>
      <c r="AI23" s="47"/>
      <c r="AJ23" s="4"/>
      <c r="AK23" s="58"/>
      <c r="AL23" s="58"/>
      <c r="AM23" s="13"/>
      <c r="AN23" s="5"/>
      <c r="AP23" s="1"/>
      <c r="AQ23" s="1"/>
      <c r="AR23" s="11"/>
      <c r="AS23" s="11"/>
      <c r="AT23" s="11"/>
    </row>
    <row r="24" spans="1:46" s="538" customFormat="1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96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"/>
      <c r="AK24" s="58"/>
      <c r="AL24" s="58"/>
      <c r="AM24" s="13"/>
      <c r="AN24" s="5"/>
      <c r="AP24" s="1"/>
      <c r="AQ24" s="1"/>
      <c r="AR24" s="11"/>
      <c r="AS24" s="11"/>
      <c r="AT24" s="11"/>
    </row>
    <row r="25" spans="1:46" ht="15.6">
      <c r="A25" s="47"/>
      <c r="B25" s="65">
        <f>+'Ark1'!C914</f>
        <v>2024</v>
      </c>
      <c r="C25" s="65">
        <f>+'Ark1'!L914</f>
        <v>99</v>
      </c>
      <c r="D25" s="65" t="str">
        <f>VLOOKUP(C25,RNR!$F$12:$G$27,2)</f>
        <v>Kasserte</v>
      </c>
      <c r="E25" s="65">
        <f>+'Ark1'!Q914</f>
        <v>90</v>
      </c>
      <c r="F25" s="47"/>
      <c r="G25" s="448">
        <f>+'Ark1'!R914</f>
        <v>177</v>
      </c>
      <c r="H25" s="193">
        <f>+'Ark1'!AG914</f>
        <v>0.745000812628551</v>
      </c>
      <c r="I25" s="210"/>
      <c r="J25" s="193"/>
      <c r="K25" s="96"/>
      <c r="L25" s="272">
        <f>+'Ark1'!U914</f>
        <v>13.82937853107344</v>
      </c>
      <c r="M25" s="210"/>
      <c r="N25" s="96"/>
      <c r="O25" s="519">
        <f>+'Ark1'!AI914</f>
        <v>54</v>
      </c>
      <c r="P25" s="96"/>
      <c r="Q25" s="493">
        <f t="shared" si="5"/>
        <v>30.508474576271187</v>
      </c>
      <c r="R25" s="96"/>
      <c r="S25" s="122">
        <f>+IF(O25=0,"",'Ark1'!AJ914)</f>
        <v>85.690740740740765</v>
      </c>
      <c r="T25" s="209"/>
      <c r="U25" s="122">
        <f>+IF(O25=0,"",'Ark1'!AK914)</f>
        <v>14.141250881305112</v>
      </c>
      <c r="V25" s="209"/>
      <c r="W25" s="66">
        <f>+IF(G25=0,"",'Ark1'!T914)</f>
        <v>4.1525423728813564</v>
      </c>
      <c r="X25" s="112"/>
      <c r="Y25" s="139">
        <f>+'Ark1'!W914</f>
        <v>0</v>
      </c>
      <c r="Z25" s="96"/>
      <c r="AA25" s="140">
        <f>+'Ark1'!X914</f>
        <v>26.553672316384169</v>
      </c>
      <c r="AB25" s="140">
        <f>+'Ark1'!Y914</f>
        <v>18.079096045197737</v>
      </c>
      <c r="AC25" s="140">
        <f>+'Ark1'!Z914</f>
        <v>12.846351288271944</v>
      </c>
      <c r="AD25" s="71"/>
      <c r="AE25" s="139">
        <f>+'Ark1'!Z914</f>
        <v>12.846351288271944</v>
      </c>
      <c r="AF25" s="66">
        <f>+'Ark1'!AB914</f>
        <v>1.6619390960378202</v>
      </c>
      <c r="AG25" s="140">
        <f>+'Ark1'!AD914</f>
        <v>27.306893793691994</v>
      </c>
      <c r="AH25" s="139">
        <f>+G25/E25</f>
        <v>1.9666666666666666</v>
      </c>
      <c r="AI25" s="47"/>
      <c r="AJ25" s="4"/>
      <c r="AK25" s="58"/>
      <c r="AL25" s="58"/>
      <c r="AM25" s="13"/>
      <c r="AN25" s="5"/>
      <c r="AP25" s="1"/>
      <c r="AQ25" s="1"/>
      <c r="AR25" s="11"/>
      <c r="AS25" s="11"/>
      <c r="AT25" s="11"/>
    </row>
    <row r="26" spans="1:46" ht="15.6">
      <c r="A26" s="47"/>
      <c r="B26" s="47"/>
      <c r="C26" s="47"/>
      <c r="D26" s="47"/>
      <c r="E26" s="47"/>
      <c r="F26" s="47"/>
      <c r="G26" s="336"/>
      <c r="H26" s="47"/>
      <c r="I26" s="47"/>
      <c r="J26" s="47"/>
      <c r="K26" s="96"/>
      <c r="L26" s="96"/>
      <c r="M26" s="47"/>
      <c r="N26" s="96"/>
      <c r="O26" s="329"/>
      <c r="P26" s="96"/>
      <c r="Q26" s="492"/>
      <c r="R26" s="96"/>
      <c r="S26" s="47"/>
      <c r="T26" s="47"/>
      <c r="U26" s="47"/>
      <c r="V26" s="209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140">
        <f>+'Ark1'!AD915</f>
        <v>30.55621848101455</v>
      </c>
      <c r="AH26" s="47"/>
      <c r="AI26" s="47"/>
      <c r="AJ26" s="4"/>
      <c r="AK26" s="58"/>
      <c r="AL26" s="58"/>
      <c r="AM26" s="13"/>
      <c r="AN26" s="5"/>
      <c r="AP26" s="1"/>
      <c r="AQ26" s="1"/>
      <c r="AR26" s="11"/>
      <c r="AS26" s="11"/>
      <c r="AT26" s="11"/>
    </row>
    <row r="27" spans="1:46" ht="15.6">
      <c r="A27" s="47"/>
      <c r="B27">
        <f>+'Ark1'!C915</f>
        <v>2023</v>
      </c>
      <c r="C27">
        <f>+'Ark1'!L915</f>
        <v>1</v>
      </c>
      <c r="D27" s="65" t="str">
        <f>VLOOKUP(C27,RNR!$F$12:$G$27,2)</f>
        <v>P-</v>
      </c>
      <c r="E27">
        <f>+'Ark1'!Q915</f>
        <v>82</v>
      </c>
      <c r="F27" s="47"/>
      <c r="G27" s="320">
        <f>+'Ark1'!R915</f>
        <v>205</v>
      </c>
      <c r="H27" s="194">
        <f>+'Ark1'!AG915</f>
        <v>0.55183863182161441</v>
      </c>
      <c r="I27" s="194">
        <f t="shared" ref="I27:I41" si="6">+H27-H45</f>
        <v>-0.24470967024601242</v>
      </c>
      <c r="J27" s="194">
        <f>+'Ark1'!AH915</f>
        <v>0</v>
      </c>
      <c r="K27" s="96"/>
      <c r="L27" s="92">
        <f>+'Ark1'!U915</f>
        <v>8.8078048780487848</v>
      </c>
      <c r="M27" s="194">
        <f t="shared" ref="M27:M41" si="7">+L27-L45</f>
        <v>-0.52772239467849325</v>
      </c>
      <c r="N27" s="96"/>
      <c r="O27" s="519">
        <f>+'Ark1'!AI915</f>
        <v>28</v>
      </c>
      <c r="P27" s="96"/>
      <c r="Q27" s="493">
        <f>IF(G27=0,"",100*O27/G27)</f>
        <v>13.658536585365853</v>
      </c>
      <c r="R27" s="96"/>
      <c r="S27" s="122">
        <f>+IF(O27=0,"",'Ark1'!AJ915)</f>
        <v>106.9392857142857</v>
      </c>
      <c r="T27" s="209"/>
      <c r="U27" s="122">
        <f>+IF(O27=0,"",'Ark1'!AK915)</f>
        <v>11.982933130651839</v>
      </c>
      <c r="V27" s="209"/>
      <c r="W27" s="1">
        <f>+'Ark1'!T915</f>
        <v>2.2048780487804875</v>
      </c>
      <c r="X27" s="194">
        <f t="shared" ref="X27:X41" si="8">+W27-W45</f>
        <v>-7.8758314855876588E-2</v>
      </c>
      <c r="Y27" s="92">
        <f>+'Ark1'!W915</f>
        <v>0</v>
      </c>
      <c r="Z27" s="96"/>
      <c r="AA27" s="11">
        <f>+'Ark1'!X915</f>
        <v>19.024390243902435</v>
      </c>
      <c r="AB27" s="11">
        <f>+'Ark1'!Y915</f>
        <v>0.97560975609756095</v>
      </c>
      <c r="AC27" s="11">
        <f>+'Ark1'!Z915</f>
        <v>5.8727595674893012</v>
      </c>
      <c r="AD27" s="71"/>
      <c r="AE27" s="92">
        <f>+'Ark1'!Z915</f>
        <v>5.8727595674893012</v>
      </c>
      <c r="AF27" s="66">
        <f>+'Ark1'!AB916</f>
        <v>1.2049294510849098</v>
      </c>
      <c r="AG27" s="140">
        <f>+'Ark1'!AD916</f>
        <v>41.44516104014167</v>
      </c>
      <c r="AH27" s="92">
        <f t="shared" ref="AH27:AH41" si="9">+G27/E27</f>
        <v>2.5</v>
      </c>
      <c r="AI27" s="47"/>
      <c r="AJ27" s="4"/>
      <c r="AK27" s="58"/>
      <c r="AL27" s="58"/>
      <c r="AM27" s="13"/>
      <c r="AN27" s="5"/>
      <c r="AP27" s="1"/>
      <c r="AQ27" s="1"/>
      <c r="AR27" s="11"/>
      <c r="AS27" s="11"/>
      <c r="AT27" s="11"/>
    </row>
    <row r="28" spans="1:46" ht="15.6">
      <c r="A28" s="47"/>
      <c r="B28">
        <f>+'Ark1'!C916</f>
        <v>2023</v>
      </c>
      <c r="C28">
        <f>+'Ark1'!L916</f>
        <v>2</v>
      </c>
      <c r="D28" s="65" t="str">
        <f>VLOOKUP(C28,RNR!$F$12:$G$27,2)</f>
        <v>P</v>
      </c>
      <c r="E28">
        <f>+'Ark1'!Q916</f>
        <v>246</v>
      </c>
      <c r="F28" s="47"/>
      <c r="G28" s="320">
        <f>+'Ark1'!R916</f>
        <v>985</v>
      </c>
      <c r="H28" s="194">
        <f>+'Ark1'!AG916</f>
        <v>3.0463900810856819</v>
      </c>
      <c r="I28" s="194">
        <f t="shared" si="6"/>
        <v>-0.29103520382413661</v>
      </c>
      <c r="J28" s="194">
        <f>+'Ark1'!AH916</f>
        <v>0.50761421319796951</v>
      </c>
      <c r="K28" s="96"/>
      <c r="L28" s="92">
        <f>+'Ark1'!U916</f>
        <v>10.119492385786804</v>
      </c>
      <c r="M28" s="194">
        <f t="shared" si="7"/>
        <v>-1.0851951142131941</v>
      </c>
      <c r="N28" s="96"/>
      <c r="O28" s="519">
        <f>+'Ark1'!AI916</f>
        <v>141</v>
      </c>
      <c r="P28" s="96"/>
      <c r="Q28" s="493">
        <f t="shared" ref="Q28:Q40" si="10">IF(G28=0,"",100*O28/G28)</f>
        <v>14.314720812182742</v>
      </c>
      <c r="R28" s="96"/>
      <c r="S28" s="122">
        <f>+IF(O28=0,"",'Ark1'!AJ916)</f>
        <v>101.40638297872341</v>
      </c>
      <c r="T28" s="209"/>
      <c r="U28" s="122">
        <f>+IF(O28=0,"",'Ark1'!AK916)</f>
        <v>11.705010071164722</v>
      </c>
      <c r="V28" s="209"/>
      <c r="W28" s="1">
        <f>+'Ark1'!T916</f>
        <v>2.611167512690356</v>
      </c>
      <c r="X28" s="194">
        <f t="shared" si="8"/>
        <v>-6.5915820642977963E-2</v>
      </c>
      <c r="Y28" s="92">
        <f>+'Ark1'!W916</f>
        <v>0</v>
      </c>
      <c r="Z28" s="96"/>
      <c r="AA28" s="11">
        <f>+'Ark1'!X916</f>
        <v>25.177664974619297</v>
      </c>
      <c r="AB28" s="11">
        <f>+'Ark1'!Y916</f>
        <v>0.71065989847715749</v>
      </c>
      <c r="AC28" s="11">
        <f>+'Ark1'!Z916</f>
        <v>6.0615996737884146</v>
      </c>
      <c r="AD28" s="71"/>
      <c r="AE28" s="92">
        <f>+'Ark1'!Z916</f>
        <v>6.0615996737884146</v>
      </c>
      <c r="AF28" s="66">
        <f>+'Ark1'!AB917</f>
        <v>1.5686444277999962</v>
      </c>
      <c r="AG28" s="140">
        <f>+'Ark1'!AD917</f>
        <v>41.261305098801998</v>
      </c>
      <c r="AH28" s="92">
        <f t="shared" si="9"/>
        <v>4.0040650406504064</v>
      </c>
      <c r="AI28" s="47"/>
      <c r="AJ28" s="4"/>
      <c r="AK28" s="58"/>
      <c r="AL28" s="58"/>
      <c r="AM28" s="5"/>
      <c r="AN28" s="5"/>
      <c r="AP28" s="1"/>
      <c r="AQ28" s="1"/>
      <c r="AR28" s="11"/>
      <c r="AS28" s="11"/>
      <c r="AT28" s="11"/>
    </row>
    <row r="29" spans="1:46" ht="15.6">
      <c r="A29" s="47"/>
      <c r="B29">
        <f>+'Ark1'!C917</f>
        <v>2023</v>
      </c>
      <c r="C29">
        <f>+'Ark1'!L917</f>
        <v>3</v>
      </c>
      <c r="D29" s="65" t="str">
        <f>VLOOKUP(C29,RNR!$F$12:$G$27,2)</f>
        <v>P+</v>
      </c>
      <c r="E29">
        <f>+'Ark1'!Q917</f>
        <v>327</v>
      </c>
      <c r="F29" s="47"/>
      <c r="G29" s="320">
        <f>+'Ark1'!R917</f>
        <v>1772</v>
      </c>
      <c r="H29" s="194">
        <f>+'Ark1'!AG917</f>
        <v>5.9195206803483202</v>
      </c>
      <c r="I29" s="194">
        <f t="shared" si="6"/>
        <v>-0.77120643405634937</v>
      </c>
      <c r="J29" s="194">
        <f>+'Ark1'!AH917</f>
        <v>0.3950338600451469</v>
      </c>
      <c r="K29" s="96"/>
      <c r="L29" s="92">
        <f>+'Ark1'!U917</f>
        <v>10.930304740406312</v>
      </c>
      <c r="M29" s="194">
        <f t="shared" si="7"/>
        <v>-0.65088215540466088</v>
      </c>
      <c r="N29" s="96"/>
      <c r="O29" s="519">
        <f>+'Ark1'!AI917</f>
        <v>253</v>
      </c>
      <c r="P29" s="96"/>
      <c r="Q29" s="493">
        <f t="shared" si="10"/>
        <v>14.27765237020316</v>
      </c>
      <c r="R29" s="96"/>
      <c r="S29" s="122">
        <f>+IF(O29=0,"",'Ark1'!AJ917)</f>
        <v>101.78695652173911</v>
      </c>
      <c r="T29" s="209"/>
      <c r="U29" s="122">
        <f>+IF(O29=0,"",'Ark1'!AK917)</f>
        <v>12.440931577090812</v>
      </c>
      <c r="V29" s="209"/>
      <c r="W29" s="1">
        <f>+'Ark1'!T917</f>
        <v>3.3030474040632054</v>
      </c>
      <c r="X29" s="194">
        <f t="shared" si="8"/>
        <v>-4.8187826871274542E-2</v>
      </c>
      <c r="Y29" s="92">
        <f>+'Ark1'!W917</f>
        <v>5.6433408577878111E-2</v>
      </c>
      <c r="Z29" s="96"/>
      <c r="AA29" s="11">
        <f>+'Ark1'!X917</f>
        <v>26.918735891647859</v>
      </c>
      <c r="AB29" s="11">
        <f>+'Ark1'!Y917</f>
        <v>2.0880361173814888</v>
      </c>
      <c r="AC29" s="11">
        <f>+'Ark1'!Z917</f>
        <v>6.09402357916602</v>
      </c>
      <c r="AD29" s="71"/>
      <c r="AE29" s="92">
        <f>+'Ark1'!Z917</f>
        <v>6.09402357916602</v>
      </c>
      <c r="AF29" s="66">
        <f>+'Ark1'!AB918</f>
        <v>1.6103381843183973</v>
      </c>
      <c r="AG29" s="140">
        <f>+'Ark1'!AD918</f>
        <v>36.135612376737249</v>
      </c>
      <c r="AH29" s="92">
        <f t="shared" si="9"/>
        <v>5.4189602446483178</v>
      </c>
      <c r="AI29" s="47"/>
      <c r="AJ29" s="4"/>
      <c r="AK29" s="58"/>
      <c r="AL29" s="58"/>
      <c r="AM29" s="5"/>
      <c r="AN29" s="5"/>
      <c r="AP29" s="1"/>
      <c r="AQ29" s="1"/>
      <c r="AR29" s="11"/>
      <c r="AS29" s="11"/>
      <c r="AT29" s="11"/>
    </row>
    <row r="30" spans="1:46" ht="15.6">
      <c r="A30" s="47"/>
      <c r="B30">
        <f>+'Ark1'!C918</f>
        <v>2023</v>
      </c>
      <c r="C30">
        <f>+'Ark1'!L918</f>
        <v>4</v>
      </c>
      <c r="D30" s="65" t="str">
        <f>VLOOKUP(C30,RNR!$F$12:$G$27,2)</f>
        <v>O-</v>
      </c>
      <c r="E30">
        <f>+'Ark1'!Q918</f>
        <v>432</v>
      </c>
      <c r="F30" s="47"/>
      <c r="G30" s="320">
        <f>+'Ark1'!R918</f>
        <v>3278</v>
      </c>
      <c r="H30" s="194">
        <f>+'Ark1'!AG918</f>
        <v>11.171523219490624</v>
      </c>
      <c r="I30" s="194">
        <f t="shared" si="6"/>
        <v>-0.89949398858007612</v>
      </c>
      <c r="J30" s="194">
        <f>+'Ark1'!AH918</f>
        <v>0.48810250152532031</v>
      </c>
      <c r="K30" s="96"/>
      <c r="L30" s="92">
        <f>+'Ark1'!U918</f>
        <v>11.150976205003044</v>
      </c>
      <c r="M30" s="194">
        <f t="shared" si="7"/>
        <v>0.26851186933869364</v>
      </c>
      <c r="N30" s="96"/>
      <c r="O30" s="519">
        <f>+'Ark1'!AI918</f>
        <v>384</v>
      </c>
      <c r="P30" s="96"/>
      <c r="Q30" s="493">
        <f t="shared" si="10"/>
        <v>11.714460036607688</v>
      </c>
      <c r="R30" s="96"/>
      <c r="S30" s="122">
        <f>+IF(O30=0,"",'Ark1'!AJ918)</f>
        <v>97.214843749999929</v>
      </c>
      <c r="T30" s="209"/>
      <c r="U30" s="122">
        <f>+IF(O30=0,"",'Ark1'!AK918)</f>
        <v>13.116912178591171</v>
      </c>
      <c r="V30" s="209"/>
      <c r="W30" s="1">
        <f>+'Ark1'!T918</f>
        <v>3.9722391702257474</v>
      </c>
      <c r="X30" s="194">
        <f t="shared" si="8"/>
        <v>-8.5662927676351863E-2</v>
      </c>
      <c r="Y30" s="92">
        <f>+'Ark1'!W918</f>
        <v>9.1519219035997565E-2</v>
      </c>
      <c r="Z30" s="96"/>
      <c r="AA30" s="11">
        <f>+'Ark1'!X918</f>
        <v>27.425259304453945</v>
      </c>
      <c r="AB30" s="11">
        <f>+'Ark1'!Y918</f>
        <v>4.1488712629652236</v>
      </c>
      <c r="AC30" s="11">
        <f>+'Ark1'!Z918</f>
        <v>6.5133038835137027</v>
      </c>
      <c r="AD30" s="71"/>
      <c r="AE30" s="92">
        <f>+'Ark1'!Z918</f>
        <v>6.5133038835137027</v>
      </c>
      <c r="AF30" s="66">
        <f>+'Ark1'!AB919</f>
        <v>1.5336839174507337</v>
      </c>
      <c r="AG30" s="140">
        <f>+'Ark1'!AD919</f>
        <v>32.833029438370176</v>
      </c>
      <c r="AH30" s="92">
        <f t="shared" si="9"/>
        <v>7.5879629629629628</v>
      </c>
      <c r="AI30" s="47"/>
      <c r="AJ30" s="4"/>
      <c r="AK30" s="58"/>
      <c r="AL30" s="58"/>
      <c r="AM30" s="5"/>
      <c r="AN30" s="5"/>
      <c r="AP30" s="1"/>
      <c r="AQ30" s="1"/>
      <c r="AR30" s="11"/>
      <c r="AS30" s="11"/>
      <c r="AT30" s="11"/>
    </row>
    <row r="31" spans="1:46" ht="15.6">
      <c r="A31" s="47"/>
      <c r="B31">
        <f>+'Ark1'!C919</f>
        <v>2023</v>
      </c>
      <c r="C31">
        <f>+'Ark1'!L919</f>
        <v>5</v>
      </c>
      <c r="D31" s="65" t="str">
        <f>VLOOKUP(C31,RNR!$F$12:$G$27,2)</f>
        <v>O</v>
      </c>
      <c r="E31">
        <f>+'Ark1'!Q919</f>
        <v>612</v>
      </c>
      <c r="F31" s="47"/>
      <c r="G31" s="320">
        <f>+'Ark1'!R919</f>
        <v>8763</v>
      </c>
      <c r="H31" s="194">
        <f>+'Ark1'!AG919</f>
        <v>30.633156589713082</v>
      </c>
      <c r="I31" s="194">
        <f t="shared" si="6"/>
        <v>0.90479381144502469</v>
      </c>
      <c r="J31" s="194">
        <f>+'Ark1'!AH919</f>
        <v>0.78740157480314976</v>
      </c>
      <c r="K31" s="96"/>
      <c r="L31" s="92">
        <f>+'Ark1'!U919</f>
        <v>11.437955038228935</v>
      </c>
      <c r="M31" s="194">
        <f t="shared" si="7"/>
        <v>0.11238529827621591</v>
      </c>
      <c r="N31" s="96"/>
      <c r="O31" s="519">
        <f>+'Ark1'!AI919</f>
        <v>1262</v>
      </c>
      <c r="P31" s="96"/>
      <c r="Q31" s="493">
        <f t="shared" si="10"/>
        <v>14.401460686979345</v>
      </c>
      <c r="R31" s="96"/>
      <c r="S31" s="122">
        <f>+IF(O31=0,"",'Ark1'!AJ919)</f>
        <v>91.399841521394691</v>
      </c>
      <c r="T31" s="209"/>
      <c r="U31" s="122">
        <f>+IF(O31=0,"",'Ark1'!AK919)</f>
        <v>13.742957079658751</v>
      </c>
      <c r="V31" s="209"/>
      <c r="W31" s="1">
        <f>+'Ark1'!T919</f>
        <v>4.6704325002852913</v>
      </c>
      <c r="X31" s="194">
        <f t="shared" si="8"/>
        <v>-0.10675426094402241</v>
      </c>
      <c r="Y31" s="92">
        <f>+'Ark1'!W919</f>
        <v>0.20540910647038685</v>
      </c>
      <c r="Z31" s="96"/>
      <c r="AA31" s="11">
        <f>+'Ark1'!X919</f>
        <v>24.694739244550956</v>
      </c>
      <c r="AB31" s="11">
        <f>+'Ark1'!Y919</f>
        <v>6.8355585986534297</v>
      </c>
      <c r="AC31" s="11">
        <f>+'Ark1'!Z919</f>
        <v>6.6764878259525355</v>
      </c>
      <c r="AD31" s="71"/>
      <c r="AE31" s="92">
        <f>+'Ark1'!Z919</f>
        <v>6.6764878259525355</v>
      </c>
      <c r="AF31" s="66">
        <f>+'Ark1'!AB920</f>
        <v>1.6878553155075475</v>
      </c>
      <c r="AG31" s="140">
        <f>+'Ark1'!AD920</f>
        <v>45.246594125984487</v>
      </c>
      <c r="AH31" s="92">
        <f t="shared" si="9"/>
        <v>14.318627450980392</v>
      </c>
      <c r="AI31" s="47"/>
      <c r="AJ31" s="4"/>
      <c r="AK31" s="58"/>
      <c r="AL31" s="58"/>
      <c r="AM31" s="5"/>
      <c r="AN31" s="5"/>
      <c r="AP31" s="1"/>
      <c r="AQ31" s="1"/>
      <c r="AR31" s="11"/>
      <c r="AS31" s="11"/>
      <c r="AT31" s="11"/>
    </row>
    <row r="32" spans="1:46" ht="15.6">
      <c r="A32" s="47"/>
      <c r="B32">
        <f>+'Ark1'!C920</f>
        <v>2023</v>
      </c>
      <c r="C32">
        <f>+'Ark1'!L920</f>
        <v>6</v>
      </c>
      <c r="D32" s="65" t="str">
        <f>VLOOKUP(C32,RNR!$F$12:$G$27,2)</f>
        <v>O+</v>
      </c>
      <c r="E32">
        <f>+'Ark1'!Q920</f>
        <v>646</v>
      </c>
      <c r="F32" s="47"/>
      <c r="G32" s="320">
        <f>+'Ark1'!R920</f>
        <v>8101</v>
      </c>
      <c r="H32" s="194">
        <f>+'Ark1'!AG920</f>
        <v>32.248115891002726</v>
      </c>
      <c r="I32" s="194">
        <f t="shared" si="6"/>
        <v>2.2239895762723449E-3</v>
      </c>
      <c r="J32" s="194">
        <f>+'Ark1'!AH920</f>
        <v>0.97518824836439932</v>
      </c>
      <c r="K32" s="96"/>
      <c r="L32" s="92">
        <f>+'Ark1'!U920</f>
        <v>13.024922849031004</v>
      </c>
      <c r="M32" s="194">
        <f t="shared" si="7"/>
        <v>-0.54628373232185545</v>
      </c>
      <c r="N32" s="96"/>
      <c r="O32" s="519">
        <f>+'Ark1'!AI920</f>
        <v>1274</v>
      </c>
      <c r="P32" s="96"/>
      <c r="Q32" s="493">
        <f t="shared" si="10"/>
        <v>15.726453524256264</v>
      </c>
      <c r="R32" s="96"/>
      <c r="S32" s="122">
        <f>+IF(O32=0,"",'Ark1'!AJ920)</f>
        <v>90.778963893249639</v>
      </c>
      <c r="T32" s="209"/>
      <c r="U32" s="122">
        <f>+IF(O32=0,"",'Ark1'!AK920)</f>
        <v>15.837087646907229</v>
      </c>
      <c r="V32" s="209"/>
      <c r="W32" s="1">
        <f>+'Ark1'!T920</f>
        <v>5.4178496481915825</v>
      </c>
      <c r="X32" s="194">
        <f t="shared" si="8"/>
        <v>6.3845136917137779E-3</v>
      </c>
      <c r="Y32" s="92">
        <f>+'Ark1'!W920</f>
        <v>1.172694729045797</v>
      </c>
      <c r="Z32" s="96"/>
      <c r="AA32" s="11">
        <f>+'Ark1'!X920</f>
        <v>29.786446117763241</v>
      </c>
      <c r="AB32" s="11">
        <f>+'Ark1'!Y920</f>
        <v>13.504505616590547</v>
      </c>
      <c r="AC32" s="11">
        <f>+'Ark1'!Z920</f>
        <v>7.5735630118087007</v>
      </c>
      <c r="AD32" s="71"/>
      <c r="AE32" s="92">
        <f>+'Ark1'!Z920</f>
        <v>7.5735630118087007</v>
      </c>
      <c r="AF32" s="66">
        <f>+'Ark1'!AB921</f>
        <v>1.5</v>
      </c>
      <c r="AG32" s="140">
        <f>+'Ark1'!AD921</f>
        <v>-100.0000000003524</v>
      </c>
      <c r="AH32" s="92">
        <f t="shared" si="9"/>
        <v>12.540247678018575</v>
      </c>
      <c r="AI32" s="47"/>
      <c r="AJ32" s="4"/>
      <c r="AK32" s="58"/>
      <c r="AL32" s="58"/>
      <c r="AM32" s="5"/>
      <c r="AN32" s="5"/>
      <c r="AP32" s="1"/>
      <c r="AQ32" s="1"/>
      <c r="AR32" s="11"/>
      <c r="AS32" s="11"/>
      <c r="AT32" s="11"/>
    </row>
    <row r="33" spans="1:46" ht="15.6">
      <c r="A33" s="47"/>
      <c r="B33">
        <f>+'Ark1'!C921</f>
        <v>2023</v>
      </c>
      <c r="C33">
        <f>+'Ark1'!L921</f>
        <v>7</v>
      </c>
      <c r="D33" s="65" t="str">
        <f>VLOOKUP(C33,RNR!$F$12:$G$27,2)</f>
        <v>R-</v>
      </c>
      <c r="E33">
        <f>+'Ark1'!Q921</f>
        <v>1</v>
      </c>
      <c r="F33" s="47"/>
      <c r="G33" s="320">
        <f>+'Ark1'!R921</f>
        <v>2</v>
      </c>
      <c r="H33" s="194">
        <f>+'Ark1'!AG921</f>
        <v>1.2591798643692129E-2</v>
      </c>
      <c r="I33" s="194">
        <f t="shared" si="6"/>
        <v>1.2591798643692129E-2</v>
      </c>
      <c r="J33" s="194">
        <f>+'Ark1'!AH921</f>
        <v>0</v>
      </c>
      <c r="K33" s="96"/>
      <c r="L33" s="92">
        <f>+'Ark1'!U921</f>
        <v>20.6</v>
      </c>
      <c r="M33" s="194">
        <f t="shared" si="7"/>
        <v>20.6</v>
      </c>
      <c r="N33" s="96"/>
      <c r="O33" s="519">
        <f>+'Ark1'!AI921</f>
        <v>0</v>
      </c>
      <c r="P33" s="96"/>
      <c r="Q33" s="493">
        <f t="shared" si="10"/>
        <v>0</v>
      </c>
      <c r="R33" s="96"/>
      <c r="S33" s="122" t="str">
        <f>+IF(O33=0,"",'Ark1'!AJ921)</f>
        <v/>
      </c>
      <c r="T33" s="209"/>
      <c r="U33" s="122" t="str">
        <f>+IF(O33=0,"",'Ark1'!AK921)</f>
        <v/>
      </c>
      <c r="V33" s="209"/>
      <c r="W33" s="1">
        <f>+'Ark1'!T921</f>
        <v>10.5</v>
      </c>
      <c r="X33" s="194">
        <f t="shared" si="8"/>
        <v>10.5</v>
      </c>
      <c r="Y33" s="92">
        <f>+'Ark1'!W921</f>
        <v>100</v>
      </c>
      <c r="Z33" s="96"/>
      <c r="AA33" s="11">
        <f>+'Ark1'!X921</f>
        <v>100</v>
      </c>
      <c r="AB33" s="11">
        <f>+'Ark1'!Y921</f>
        <v>0</v>
      </c>
      <c r="AC33" s="11">
        <f>+'Ark1'!Z921</f>
        <v>9.9999999999670325E-2</v>
      </c>
      <c r="AD33" s="71"/>
      <c r="AE33" s="92">
        <f>+'Ark1'!Z921</f>
        <v>9.9999999999670325E-2</v>
      </c>
      <c r="AF33" s="66">
        <f>+'Ark1'!AB922</f>
        <v>2.1022541434433628</v>
      </c>
      <c r="AG33" s="140">
        <f>+'Ark1'!AD922</f>
        <v>58.752352854883583</v>
      </c>
      <c r="AH33" s="92">
        <f t="shared" si="9"/>
        <v>2</v>
      </c>
      <c r="AI33" s="47"/>
      <c r="AJ33" s="4"/>
      <c r="AK33" s="58"/>
      <c r="AL33" s="58"/>
      <c r="AM33" s="5"/>
      <c r="AN33" s="5"/>
      <c r="AP33" s="1"/>
      <c r="AQ33" s="1"/>
      <c r="AR33" s="11"/>
      <c r="AS33" s="11"/>
      <c r="AT33" s="11"/>
    </row>
    <row r="34" spans="1:46" ht="15.6">
      <c r="A34" s="47"/>
      <c r="B34">
        <f>+'Ark1'!C922</f>
        <v>2023</v>
      </c>
      <c r="C34">
        <f>+'Ark1'!L922</f>
        <v>8</v>
      </c>
      <c r="D34" s="65" t="str">
        <f>VLOOKUP(C34,RNR!$F$12:$G$27,2)</f>
        <v>R</v>
      </c>
      <c r="E34">
        <f>+'Ark1'!Q922</f>
        <v>456</v>
      </c>
      <c r="F34" s="47"/>
      <c r="G34" s="320">
        <f>+'Ark1'!R922</f>
        <v>3225</v>
      </c>
      <c r="H34" s="194">
        <f>+'Ark1'!AG922</f>
        <v>15.563432560985376</v>
      </c>
      <c r="I34" s="194">
        <f t="shared" si="6"/>
        <v>1.2938164416850952</v>
      </c>
      <c r="J34" s="194">
        <f>+'Ark1'!AH922</f>
        <v>2.6046511627906974</v>
      </c>
      <c r="K34" s="96"/>
      <c r="L34" s="92">
        <f>+'Ark1'!U922</f>
        <v>15.79010852713176</v>
      </c>
      <c r="M34" s="194">
        <f t="shared" si="7"/>
        <v>-0.56511195650980284</v>
      </c>
      <c r="N34" s="96"/>
      <c r="O34" s="519">
        <f>+'Ark1'!AI922</f>
        <v>501</v>
      </c>
      <c r="P34" s="96"/>
      <c r="Q34" s="493">
        <f t="shared" si="10"/>
        <v>15.534883720930232</v>
      </c>
      <c r="R34" s="96"/>
      <c r="S34" s="122">
        <f>+IF(O34=0,"",'Ark1'!AJ922)</f>
        <v>95.682834331337361</v>
      </c>
      <c r="T34" s="209"/>
      <c r="U34" s="122">
        <f>+IF(O34=0,"",'Ark1'!AK922)</f>
        <v>18.323408679801798</v>
      </c>
      <c r="V34" s="209"/>
      <c r="W34" s="1">
        <f>+'Ark1'!T922</f>
        <v>6.1606201550387603</v>
      </c>
      <c r="X34" s="194">
        <f t="shared" si="8"/>
        <v>5.7135091027380902E-2</v>
      </c>
      <c r="Y34" s="92">
        <f>+'Ark1'!W922</f>
        <v>7.5348837209302353</v>
      </c>
      <c r="Z34" s="96"/>
      <c r="AA34" s="11">
        <f>+'Ark1'!X922</f>
        <v>39.224806201550386</v>
      </c>
      <c r="AB34" s="11">
        <f>+'Ark1'!Y922</f>
        <v>25.240310077519378</v>
      </c>
      <c r="AC34" s="11">
        <f>+'Ark1'!Z922</f>
        <v>9.2710474469402158</v>
      </c>
      <c r="AD34" s="71"/>
      <c r="AE34" s="92">
        <f>+'Ark1'!Z922</f>
        <v>9.2710474469402158</v>
      </c>
      <c r="AF34" s="66">
        <f>+'Ark1'!AB923</f>
        <v>0</v>
      </c>
      <c r="AG34" s="140">
        <f>+'Ark1'!AD923</f>
        <v>0</v>
      </c>
      <c r="AH34" s="92">
        <f t="shared" si="9"/>
        <v>7.0723684210526319</v>
      </c>
      <c r="AI34" s="47"/>
      <c r="AJ34" s="4"/>
      <c r="AK34" s="58"/>
      <c r="AL34" s="58"/>
      <c r="AM34" s="5"/>
      <c r="AN34" s="5"/>
      <c r="AP34" s="13"/>
      <c r="AQ34" s="13"/>
      <c r="AR34" s="11"/>
      <c r="AS34" s="11"/>
      <c r="AT34" s="11"/>
    </row>
    <row r="35" spans="1:46" ht="16.5" customHeight="1">
      <c r="A35" s="47"/>
      <c r="B35">
        <f>+'Ark1'!C923</f>
        <v>2023</v>
      </c>
      <c r="C35">
        <f>+'Ark1'!L923</f>
        <v>9</v>
      </c>
      <c r="D35" s="65" t="str">
        <f>VLOOKUP(C35,RNR!$F$12:$G$27,2)</f>
        <v>R+</v>
      </c>
      <c r="E35">
        <f>+'Ark1'!Q923</f>
        <v>0</v>
      </c>
      <c r="F35" s="47"/>
      <c r="G35" s="320">
        <f>+'Ark1'!R923</f>
        <v>0</v>
      </c>
      <c r="H35" s="194">
        <f>+'Ark1'!AG923</f>
        <v>0</v>
      </c>
      <c r="I35" s="194">
        <f t="shared" si="6"/>
        <v>0</v>
      </c>
      <c r="J35" s="194">
        <f>+'Ark1'!AH923</f>
        <v>0</v>
      </c>
      <c r="K35" s="96"/>
      <c r="L35" s="92">
        <f>+'Ark1'!U923</f>
        <v>0</v>
      </c>
      <c r="M35" s="194">
        <f t="shared" si="7"/>
        <v>0</v>
      </c>
      <c r="N35" s="96"/>
      <c r="O35" s="519">
        <f>+'Ark1'!AI923</f>
        <v>0</v>
      </c>
      <c r="P35" s="96"/>
      <c r="Q35" s="493" t="str">
        <f t="shared" si="10"/>
        <v/>
      </c>
      <c r="R35" s="96"/>
      <c r="S35" s="122" t="str">
        <f>+IF(O35=0,"",'Ark1'!AJ923)</f>
        <v/>
      </c>
      <c r="T35" s="209"/>
      <c r="U35" s="122" t="str">
        <f>+IF(O35=0,"",'Ark1'!AK923)</f>
        <v/>
      </c>
      <c r="V35" s="209"/>
      <c r="W35" s="1">
        <f>+'Ark1'!T923</f>
        <v>0</v>
      </c>
      <c r="X35" s="194">
        <f t="shared" si="8"/>
        <v>0</v>
      </c>
      <c r="Y35" s="92">
        <f>+'Ark1'!W923</f>
        <v>0</v>
      </c>
      <c r="Z35" s="96"/>
      <c r="AA35" s="11">
        <f>+'Ark1'!X923</f>
        <v>0</v>
      </c>
      <c r="AB35" s="11">
        <f>+'Ark1'!Y923</f>
        <v>0</v>
      </c>
      <c r="AC35" s="11">
        <f>+'Ark1'!Z923</f>
        <v>0</v>
      </c>
      <c r="AD35" s="71"/>
      <c r="AE35" s="92">
        <f>+'Ark1'!Z923</f>
        <v>0</v>
      </c>
      <c r="AF35" s="66">
        <f>+'Ark1'!AB924</f>
        <v>0</v>
      </c>
      <c r="AG35" s="140">
        <f>+'Ark1'!AD924</f>
        <v>0</v>
      </c>
      <c r="AH35" s="92" t="e">
        <f t="shared" si="9"/>
        <v>#DIV/0!</v>
      </c>
      <c r="AI35" s="47"/>
      <c r="AJ35" s="4"/>
      <c r="AK35" s="58"/>
      <c r="AL35" s="58"/>
      <c r="AM35" s="5"/>
      <c r="AN35" s="5"/>
      <c r="AP35" s="13"/>
      <c r="AQ35" s="13"/>
      <c r="AR35" s="11"/>
      <c r="AS35" s="11"/>
      <c r="AT35" s="11"/>
    </row>
    <row r="36" spans="1:46" ht="16.5" customHeight="1">
      <c r="A36" s="47"/>
      <c r="B36">
        <f>+'Ark1'!C924</f>
        <v>2023</v>
      </c>
      <c r="C36">
        <f>+'Ark1'!L924</f>
        <v>10</v>
      </c>
      <c r="D36" s="65" t="str">
        <f>VLOOKUP(C36,RNR!$F$12:$G$27,2)</f>
        <v>U-</v>
      </c>
      <c r="E36">
        <f>+'Ark1'!Q924</f>
        <v>0</v>
      </c>
      <c r="F36" s="47"/>
      <c r="G36" s="320">
        <f>+'Ark1'!R924</f>
        <v>0</v>
      </c>
      <c r="H36" s="194">
        <f>+'Ark1'!AG924</f>
        <v>0</v>
      </c>
      <c r="I36" s="194">
        <f t="shared" si="6"/>
        <v>0</v>
      </c>
      <c r="J36" s="194">
        <f>+'Ark1'!AH924</f>
        <v>0</v>
      </c>
      <c r="K36" s="96"/>
      <c r="L36" s="92">
        <f>+'Ark1'!U924</f>
        <v>0</v>
      </c>
      <c r="M36" s="194">
        <f t="shared" si="7"/>
        <v>0</v>
      </c>
      <c r="N36" s="96"/>
      <c r="O36" s="519">
        <f>+'Ark1'!AI924</f>
        <v>0</v>
      </c>
      <c r="P36" s="96"/>
      <c r="Q36" s="493" t="str">
        <f t="shared" si="10"/>
        <v/>
      </c>
      <c r="R36" s="96"/>
      <c r="S36" s="122" t="str">
        <f>+IF(O36=0,"",'Ark1'!AJ924)</f>
        <v/>
      </c>
      <c r="T36" s="209"/>
      <c r="U36" s="122" t="str">
        <f>+IF(O36=0,"",'Ark1'!AK924)</f>
        <v/>
      </c>
      <c r="V36" s="209"/>
      <c r="W36" s="1">
        <f>+'Ark1'!T924</f>
        <v>0</v>
      </c>
      <c r="X36" s="194">
        <f t="shared" si="8"/>
        <v>0</v>
      </c>
      <c r="Y36" s="92">
        <f>+'Ark1'!W924</f>
        <v>0</v>
      </c>
      <c r="Z36" s="96"/>
      <c r="AA36" s="11">
        <f>+'Ark1'!X924</f>
        <v>0</v>
      </c>
      <c r="AB36" s="11">
        <f>+'Ark1'!Y924</f>
        <v>0</v>
      </c>
      <c r="AC36" s="11">
        <f>+'Ark1'!Z924</f>
        <v>0</v>
      </c>
      <c r="AD36" s="71"/>
      <c r="AE36" s="92">
        <f>+'Ark1'!Z924</f>
        <v>0</v>
      </c>
      <c r="AF36" s="66">
        <f>+'Ark1'!AB925</f>
        <v>2.339777472180113</v>
      </c>
      <c r="AG36" s="140">
        <f>+'Ark1'!AD925</f>
        <v>39.367488594525874</v>
      </c>
      <c r="AH36" s="92" t="e">
        <f t="shared" si="9"/>
        <v>#DIV/0!</v>
      </c>
      <c r="AI36" s="47"/>
      <c r="AJ36" s="4"/>
      <c r="AK36" s="58"/>
      <c r="AL36" s="57"/>
      <c r="AM36" s="5"/>
      <c r="AN36" s="5"/>
      <c r="AP36" s="13"/>
      <c r="AQ36" s="13"/>
      <c r="AR36" s="11"/>
      <c r="AS36" s="11"/>
      <c r="AT36" s="11"/>
    </row>
    <row r="37" spans="1:46" ht="15.6">
      <c r="A37" s="47"/>
      <c r="B37">
        <f>+'Ark1'!C925</f>
        <v>2023</v>
      </c>
      <c r="C37">
        <f>+'Ark1'!L925</f>
        <v>11</v>
      </c>
      <c r="D37" s="65" t="str">
        <f>VLOOKUP(C37,RNR!$F$12:$G$27,2)</f>
        <v>U</v>
      </c>
      <c r="E37">
        <f>+'Ark1'!Q925</f>
        <v>28</v>
      </c>
      <c r="F37" s="47"/>
      <c r="G37" s="320">
        <f>+'Ark1'!R925</f>
        <v>142</v>
      </c>
      <c r="H37" s="194">
        <f>+'Ark1'!AG925</f>
        <v>0.85343054690888065</v>
      </c>
      <c r="I37" s="194">
        <f t="shared" si="6"/>
        <v>-6.9807446435217191E-3</v>
      </c>
      <c r="J37" s="194">
        <f>+'Ark1'!AH925</f>
        <v>2.1126760563380276</v>
      </c>
      <c r="K37" s="96"/>
      <c r="L37" s="92">
        <f>+'Ark1'!U925</f>
        <v>19.664788732394367</v>
      </c>
      <c r="M37" s="194">
        <f t="shared" si="7"/>
        <v>0.92762657023220285</v>
      </c>
      <c r="N37" s="96"/>
      <c r="O37" s="519">
        <f>+'Ark1'!AI925</f>
        <v>18</v>
      </c>
      <c r="P37" s="96"/>
      <c r="Q37" s="493">
        <f t="shared" si="10"/>
        <v>12.67605633802817</v>
      </c>
      <c r="R37" s="96"/>
      <c r="S37" s="122">
        <f>+IF(O37=0,"",'Ark1'!AJ925)</f>
        <v>101.44999999999997</v>
      </c>
      <c r="T37" s="209"/>
      <c r="U37" s="122">
        <f>+IF(O37=0,"",'Ark1'!AK925)</f>
        <v>20.292076662182403</v>
      </c>
      <c r="V37" s="209"/>
      <c r="W37" s="1">
        <f>+'Ark1'!T925</f>
        <v>6.4718309859154921</v>
      </c>
      <c r="X37" s="194">
        <f t="shared" si="8"/>
        <v>0.43804720213170967</v>
      </c>
      <c r="Y37" s="92">
        <f>+'Ark1'!W925</f>
        <v>9.8591549295774623</v>
      </c>
      <c r="Z37" s="96"/>
      <c r="AA37" s="11">
        <f>+'Ark1'!X925</f>
        <v>61.267605633802802</v>
      </c>
      <c r="AB37" s="11">
        <f>+'Ark1'!Y925</f>
        <v>32.394366197183096</v>
      </c>
      <c r="AC37" s="11">
        <f>+'Ark1'!Z925</f>
        <v>9.3721658415224347</v>
      </c>
      <c r="AD37" s="71"/>
      <c r="AE37" s="92">
        <f>+'Ark1'!Z925</f>
        <v>9.3721658415224347</v>
      </c>
      <c r="AF37" s="66">
        <f>+'Ark1'!AB926</f>
        <v>0</v>
      </c>
      <c r="AG37" s="140">
        <f>+'Ark1'!AD926</f>
        <v>0</v>
      </c>
      <c r="AH37" s="92">
        <f t="shared" si="9"/>
        <v>5.0714285714285712</v>
      </c>
      <c r="AI37" s="47"/>
      <c r="AK37" s="58"/>
      <c r="AP37" s="13"/>
      <c r="AQ37" s="13"/>
      <c r="AR37" s="11"/>
      <c r="AS37" s="11"/>
      <c r="AT37" s="11"/>
    </row>
    <row r="38" spans="1:46" ht="17.25" customHeight="1">
      <c r="A38" s="47"/>
      <c r="B38">
        <f>+'Ark1'!C926</f>
        <v>2023</v>
      </c>
      <c r="C38">
        <f>+'Ark1'!L926</f>
        <v>12</v>
      </c>
      <c r="D38" s="65" t="str">
        <f>VLOOKUP(C38,RNR!$F$12:$G$27,2)</f>
        <v>U+</v>
      </c>
      <c r="E38">
        <f>+'Ark1'!Q926</f>
        <v>0</v>
      </c>
      <c r="F38" s="47"/>
      <c r="G38" s="320">
        <f>+'Ark1'!R926</f>
        <v>0</v>
      </c>
      <c r="H38" s="194">
        <f>+'Ark1'!AG926</f>
        <v>0</v>
      </c>
      <c r="I38" s="194">
        <f t="shared" si="6"/>
        <v>0</v>
      </c>
      <c r="J38" s="194">
        <f>+'Ark1'!AH926</f>
        <v>0</v>
      </c>
      <c r="K38" s="96"/>
      <c r="L38" s="92">
        <f>+'Ark1'!U926</f>
        <v>0</v>
      </c>
      <c r="M38" s="194">
        <f t="shared" si="7"/>
        <v>0</v>
      </c>
      <c r="N38" s="96"/>
      <c r="O38" s="519">
        <f>+'Ark1'!AI926</f>
        <v>0</v>
      </c>
      <c r="P38" s="96"/>
      <c r="Q38" s="493" t="str">
        <f t="shared" si="10"/>
        <v/>
      </c>
      <c r="R38" s="96"/>
      <c r="S38" s="122" t="str">
        <f>+IF(O38=0,"",'Ark1'!AJ926)</f>
        <v/>
      </c>
      <c r="T38" s="209"/>
      <c r="U38" s="122" t="str">
        <f>+IF(O38=0,"",'Ark1'!AK926)</f>
        <v/>
      </c>
      <c r="V38" s="209"/>
      <c r="W38" s="1">
        <f>+'Ark1'!T926</f>
        <v>0</v>
      </c>
      <c r="X38" s="194">
        <f t="shared" si="8"/>
        <v>0</v>
      </c>
      <c r="Y38" s="92">
        <f>+'Ark1'!W926</f>
        <v>0</v>
      </c>
      <c r="Z38" s="96"/>
      <c r="AA38" s="11">
        <f>+'Ark1'!X926</f>
        <v>0</v>
      </c>
      <c r="AB38" s="11">
        <f>+'Ark1'!Y926</f>
        <v>0</v>
      </c>
      <c r="AC38" s="11">
        <f>+'Ark1'!Z926</f>
        <v>0</v>
      </c>
      <c r="AD38" s="71"/>
      <c r="AE38" s="92">
        <f>+'Ark1'!Z926</f>
        <v>0</v>
      </c>
      <c r="AF38" s="66">
        <f>+'Ark1'!AB927</f>
        <v>0</v>
      </c>
      <c r="AG38" s="140">
        <f>+'Ark1'!AD927</f>
        <v>0</v>
      </c>
      <c r="AH38" s="92" t="e">
        <f t="shared" si="9"/>
        <v>#DIV/0!</v>
      </c>
      <c r="AI38" s="47"/>
      <c r="AJ38" s="2"/>
      <c r="AK38" s="58"/>
      <c r="AL38" s="57"/>
      <c r="AN38" s="5"/>
      <c r="AP38" s="13"/>
      <c r="AQ38" s="13"/>
      <c r="AR38" s="11"/>
      <c r="AS38" s="11"/>
      <c r="AT38" s="11"/>
    </row>
    <row r="39" spans="1:46" ht="15.6">
      <c r="A39" s="47"/>
      <c r="B39">
        <f>+'Ark1'!C927</f>
        <v>2023</v>
      </c>
      <c r="C39">
        <f>+'Ark1'!L927</f>
        <v>13</v>
      </c>
      <c r="D39" s="65" t="str">
        <f>VLOOKUP(C39,RNR!$F$12:$G$27,2)</f>
        <v>E-</v>
      </c>
      <c r="E39">
        <f>+'Ark1'!Q927</f>
        <v>0</v>
      </c>
      <c r="F39" s="47"/>
      <c r="G39" s="320">
        <f>+'Ark1'!R927</f>
        <v>0</v>
      </c>
      <c r="H39" s="194">
        <f>+'Ark1'!AG927</f>
        <v>0</v>
      </c>
      <c r="I39" s="194">
        <f t="shared" si="6"/>
        <v>0</v>
      </c>
      <c r="J39" s="194">
        <f>+'Ark1'!AH927</f>
        <v>0</v>
      </c>
      <c r="K39" s="96"/>
      <c r="L39" s="92">
        <f>+'Ark1'!U927</f>
        <v>0</v>
      </c>
      <c r="M39" s="194">
        <f t="shared" si="7"/>
        <v>0</v>
      </c>
      <c r="N39" s="96"/>
      <c r="O39" s="519">
        <f>+'Ark1'!AI927</f>
        <v>0</v>
      </c>
      <c r="P39" s="96"/>
      <c r="Q39" s="493" t="str">
        <f t="shared" si="10"/>
        <v/>
      </c>
      <c r="R39" s="96"/>
      <c r="S39" s="122" t="str">
        <f>+IF(O39=0,"",'Ark1'!AJ927)</f>
        <v/>
      </c>
      <c r="T39" s="209"/>
      <c r="U39" s="122" t="str">
        <f>+IF(O39=0,"",'Ark1'!AK927)</f>
        <v/>
      </c>
      <c r="V39" s="209"/>
      <c r="W39" s="1">
        <f>+'Ark1'!T927</f>
        <v>0</v>
      </c>
      <c r="X39" s="194">
        <f t="shared" si="8"/>
        <v>0</v>
      </c>
      <c r="Y39" s="92">
        <f>+'Ark1'!W927</f>
        <v>0</v>
      </c>
      <c r="Z39" s="96"/>
      <c r="AA39" s="11">
        <f>+'Ark1'!X927</f>
        <v>0</v>
      </c>
      <c r="AB39" s="11">
        <f>+'Ark1'!Y927</f>
        <v>0</v>
      </c>
      <c r="AC39" s="11">
        <f>+'Ark1'!Z927</f>
        <v>0</v>
      </c>
      <c r="AD39" s="71"/>
      <c r="AE39" s="92">
        <f>+'Ark1'!Z927</f>
        <v>0</v>
      </c>
      <c r="AF39" s="66">
        <f>+'Ark1'!AB928</f>
        <v>0</v>
      </c>
      <c r="AG39" s="140">
        <f>+'Ark1'!AD928</f>
        <v>0</v>
      </c>
      <c r="AH39" s="92" t="e">
        <f t="shared" si="9"/>
        <v>#DIV/0!</v>
      </c>
      <c r="AI39" s="47"/>
      <c r="AJ39" s="2"/>
      <c r="AK39" s="58"/>
      <c r="AL39" s="57"/>
      <c r="AP39" s="13"/>
      <c r="AQ39" s="13"/>
      <c r="AR39" s="11"/>
      <c r="AS39" s="11"/>
      <c r="AT39" s="11"/>
    </row>
    <row r="40" spans="1:46" ht="15.6">
      <c r="A40" s="47"/>
      <c r="B40">
        <f>+'Ark1'!C928</f>
        <v>2023</v>
      </c>
      <c r="C40">
        <f>+'Ark1'!L928</f>
        <v>14</v>
      </c>
      <c r="D40" s="65" t="str">
        <f>VLOOKUP(C40,RNR!$F$12:$G$27,2)</f>
        <v>E</v>
      </c>
      <c r="E40">
        <f>+'Ark1'!Q928</f>
        <v>0</v>
      </c>
      <c r="F40" s="47"/>
      <c r="G40" s="320">
        <f>+'Ark1'!R928</f>
        <v>0</v>
      </c>
      <c r="H40" s="194">
        <f>+'Ark1'!AG928</f>
        <v>0</v>
      </c>
      <c r="I40" s="194">
        <f t="shared" si="6"/>
        <v>0</v>
      </c>
      <c r="J40" s="194">
        <f>+'Ark1'!AH928</f>
        <v>0</v>
      </c>
      <c r="K40" s="96"/>
      <c r="L40" s="92">
        <f>+'Ark1'!U928</f>
        <v>0</v>
      </c>
      <c r="M40" s="194">
        <f t="shared" si="7"/>
        <v>0</v>
      </c>
      <c r="N40" s="96"/>
      <c r="O40" s="519">
        <f>+'Ark1'!AI928</f>
        <v>0</v>
      </c>
      <c r="P40" s="96"/>
      <c r="Q40" s="493" t="str">
        <f t="shared" si="10"/>
        <v/>
      </c>
      <c r="R40" s="96"/>
      <c r="S40" s="122" t="str">
        <f>+IF(O40=0,"",'Ark1'!AJ928)</f>
        <v/>
      </c>
      <c r="T40" s="209"/>
      <c r="U40" s="122" t="str">
        <f>+IF(O40=0,"",'Ark1'!AK928)</f>
        <v/>
      </c>
      <c r="V40" s="209"/>
      <c r="W40" s="1">
        <f>+'Ark1'!T928</f>
        <v>0</v>
      </c>
      <c r="X40" s="194">
        <f t="shared" si="8"/>
        <v>0</v>
      </c>
      <c r="Y40" s="92">
        <f>+'Ark1'!W928</f>
        <v>0</v>
      </c>
      <c r="Z40" s="96"/>
      <c r="AA40" s="11">
        <f>+'Ark1'!X928</f>
        <v>0</v>
      </c>
      <c r="AB40" s="11">
        <f>+'Ark1'!Y928</f>
        <v>0</v>
      </c>
      <c r="AC40" s="11">
        <f>+'Ark1'!Z928</f>
        <v>0</v>
      </c>
      <c r="AD40" s="71"/>
      <c r="AE40" s="92">
        <f>+'Ark1'!Z928</f>
        <v>0</v>
      </c>
      <c r="AF40" s="66">
        <f>+'Ark1'!AB929</f>
        <v>0</v>
      </c>
      <c r="AG40" s="140">
        <f>+'Ark1'!AD929</f>
        <v>0</v>
      </c>
      <c r="AH40" s="92" t="e">
        <f t="shared" si="9"/>
        <v>#DIV/0!</v>
      </c>
      <c r="AI40" s="47"/>
      <c r="AJ40" s="14"/>
      <c r="AK40" s="58"/>
      <c r="AL40" s="13"/>
      <c r="AP40" s="13"/>
      <c r="AQ40" s="13"/>
      <c r="AR40" s="11"/>
      <c r="AS40" s="11"/>
      <c r="AT40" s="11"/>
    </row>
    <row r="41" spans="1:46" s="538" customFormat="1" ht="15.6">
      <c r="A41" s="47"/>
      <c r="B41" s="538">
        <f>+'Ark1'!C929</f>
        <v>2023</v>
      </c>
      <c r="C41" s="538">
        <f>+'Ark1'!L929</f>
        <v>15</v>
      </c>
      <c r="D41" s="65" t="str">
        <f>VLOOKUP(C41,RNR!$F$12:$G$27,2)</f>
        <v>E+</v>
      </c>
      <c r="E41" s="538">
        <f>+'Ark1'!Q929</f>
        <v>0</v>
      </c>
      <c r="F41" s="47"/>
      <c r="G41" s="539">
        <f>+'Ark1'!R929</f>
        <v>0</v>
      </c>
      <c r="H41" s="194">
        <f>+'Ark1'!AG929</f>
        <v>0</v>
      </c>
      <c r="I41" s="194">
        <f t="shared" si="6"/>
        <v>0</v>
      </c>
      <c r="J41" s="194">
        <f>+'Ark1'!AH929</f>
        <v>0</v>
      </c>
      <c r="K41" s="96"/>
      <c r="L41" s="92">
        <f>+'Ark1'!U929</f>
        <v>0</v>
      </c>
      <c r="M41" s="194">
        <f t="shared" si="7"/>
        <v>0</v>
      </c>
      <c r="N41" s="96"/>
      <c r="O41" s="519">
        <f>+'Ark1'!AI929</f>
        <v>0</v>
      </c>
      <c r="P41" s="96"/>
      <c r="Q41" s="493" t="str">
        <f t="shared" ref="Q41:Q43" si="11">IF(G41=0,"",100*O41/G41)</f>
        <v/>
      </c>
      <c r="R41" s="96"/>
      <c r="S41" s="122" t="str">
        <f>+IF(O41=0,"",'Ark1'!AJ929)</f>
        <v/>
      </c>
      <c r="T41" s="209"/>
      <c r="U41" s="122" t="str">
        <f>+IF(O41=0,"",'Ark1'!AK929)</f>
        <v/>
      </c>
      <c r="V41" s="209"/>
      <c r="W41" s="1">
        <f>+'Ark1'!T929</f>
        <v>0</v>
      </c>
      <c r="X41" s="194">
        <f t="shared" si="8"/>
        <v>0</v>
      </c>
      <c r="Y41" s="92">
        <f>+'Ark1'!W929</f>
        <v>0</v>
      </c>
      <c r="Z41" s="96"/>
      <c r="AA41" s="11">
        <f>+'Ark1'!X929</f>
        <v>0</v>
      </c>
      <c r="AB41" s="11">
        <f>+'Ark1'!Y929</f>
        <v>0</v>
      </c>
      <c r="AC41" s="11">
        <f>+'Ark1'!Z929</f>
        <v>0</v>
      </c>
      <c r="AD41" s="71"/>
      <c r="AE41" s="92">
        <f>+'Ark1'!Z929</f>
        <v>0</v>
      </c>
      <c r="AF41" s="66">
        <f>+'Ark1'!AB930</f>
        <v>0</v>
      </c>
      <c r="AG41" s="140">
        <f>+'Ark1'!AD930</f>
        <v>0</v>
      </c>
      <c r="AH41" s="92" t="e">
        <f t="shared" si="9"/>
        <v>#DIV/0!</v>
      </c>
      <c r="AI41" s="47"/>
      <c r="AJ41" s="14"/>
      <c r="AK41" s="58"/>
      <c r="AL41" s="13"/>
      <c r="AP41" s="13"/>
      <c r="AQ41" s="13"/>
      <c r="AR41" s="11"/>
      <c r="AS41" s="11"/>
      <c r="AT41" s="11"/>
    </row>
    <row r="42" spans="1:46" s="538" customFormat="1" ht="15.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96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14"/>
      <c r="AK42" s="58"/>
      <c r="AL42" s="13"/>
      <c r="AP42" s="13"/>
      <c r="AQ42" s="13"/>
      <c r="AR42" s="11"/>
      <c r="AS42" s="11"/>
      <c r="AT42" s="11"/>
    </row>
    <row r="43" spans="1:46" ht="21">
      <c r="A43" s="47"/>
      <c r="B43" s="538">
        <f>+'Ark1'!C930</f>
        <v>2023</v>
      </c>
      <c r="C43" s="538">
        <f>+'Ark1'!L930</f>
        <v>99</v>
      </c>
      <c r="D43" s="65" t="str">
        <f>VLOOKUP(C43,RNR!$F$12:$G$27,2)</f>
        <v>Kasserte</v>
      </c>
      <c r="E43" s="538">
        <f>+'Ark1'!Q930</f>
        <v>0</v>
      </c>
      <c r="F43" s="47"/>
      <c r="G43" s="539">
        <f>+'Ark1'!R930</f>
        <v>0</v>
      </c>
      <c r="H43" s="194">
        <f>+'Ark1'!AG930</f>
        <v>0</v>
      </c>
      <c r="I43" s="194">
        <f t="shared" ref="I43" si="12">+H43-H61</f>
        <v>-1.1066179462319317</v>
      </c>
      <c r="J43" s="194">
        <f>+'Ark1'!AH930</f>
        <v>0</v>
      </c>
      <c r="K43" s="96"/>
      <c r="L43" s="92">
        <f>+'Ark1'!U930</f>
        <v>0</v>
      </c>
      <c r="M43" s="194">
        <f t="shared" ref="M43" si="13">+L43-L61</f>
        <v>-10.036118598382759</v>
      </c>
      <c r="N43" s="96"/>
      <c r="O43" s="519">
        <f>+'Ark1'!AI930</f>
        <v>0</v>
      </c>
      <c r="P43" s="96"/>
      <c r="Q43" s="493" t="str">
        <f t="shared" si="11"/>
        <v/>
      </c>
      <c r="R43" s="96"/>
      <c r="S43" s="122" t="str">
        <f>+IF(O43=0,"",'Ark1'!AJ930)</f>
        <v/>
      </c>
      <c r="T43" s="209"/>
      <c r="U43" s="122" t="str">
        <f>+IF(O43=0,"",'Ark1'!AK930)</f>
        <v/>
      </c>
      <c r="V43" s="209"/>
      <c r="W43" s="1">
        <f>+'Ark1'!T930</f>
        <v>0</v>
      </c>
      <c r="X43" s="194">
        <f t="shared" ref="X43" si="14">+W43-W61</f>
        <v>-2.1940700808625335</v>
      </c>
      <c r="Y43" s="92">
        <f>+'Ark1'!W930</f>
        <v>0</v>
      </c>
      <c r="Z43" s="96"/>
      <c r="AA43" s="11">
        <f>+'Ark1'!X930</f>
        <v>0</v>
      </c>
      <c r="AB43" s="11">
        <f>+'Ark1'!Y930</f>
        <v>0</v>
      </c>
      <c r="AC43" s="11">
        <f>+'Ark1'!Z930</f>
        <v>0</v>
      </c>
      <c r="AD43" s="71"/>
      <c r="AE43" s="92">
        <f>+'Ark1'!Z930</f>
        <v>0</v>
      </c>
      <c r="AF43" s="66">
        <f>+'Ark1'!AB931</f>
        <v>0.87775822646798973</v>
      </c>
      <c r="AG43" s="140">
        <f>+'Ark1'!AD931</f>
        <v>38.650871211319526</v>
      </c>
      <c r="AH43" s="92" t="e">
        <f>+G43/E43</f>
        <v>#DIV/0!</v>
      </c>
      <c r="AI43" s="47"/>
      <c r="AJ43" s="2"/>
      <c r="AK43" s="58"/>
      <c r="AL43" s="5"/>
      <c r="AP43" s="56"/>
      <c r="AQ43" s="56"/>
      <c r="AR43" s="11"/>
      <c r="AS43" s="11"/>
      <c r="AT43" s="11"/>
    </row>
    <row r="44" spans="1:46" ht="18.600000000000001" customHeight="1">
      <c r="A44" s="47"/>
      <c r="B44" s="47"/>
      <c r="C44" s="47"/>
      <c r="D44" s="47"/>
      <c r="E44" s="47"/>
      <c r="F44" s="47"/>
      <c r="G44" s="336"/>
      <c r="H44" s="47"/>
      <c r="I44" s="47"/>
      <c r="J44" s="47"/>
      <c r="K44" s="96"/>
      <c r="L44" s="47"/>
      <c r="M44" s="47"/>
      <c r="N44" s="47"/>
      <c r="O44" s="336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96"/>
      <c r="AA44" s="47"/>
      <c r="AB44" s="47"/>
      <c r="AC44" s="47"/>
      <c r="AD44" s="71"/>
      <c r="AE44" s="47"/>
      <c r="AF44" s="47"/>
      <c r="AG44" s="47"/>
      <c r="AH44" s="47"/>
      <c r="AI44" s="47"/>
      <c r="AJ44" s="2"/>
      <c r="AK44" s="58"/>
      <c r="AL44" s="5"/>
      <c r="AP44" s="56"/>
      <c r="AQ44" s="56"/>
      <c r="AR44" s="11"/>
      <c r="AS44" s="11"/>
      <c r="AT44" s="11"/>
    </row>
    <row r="45" spans="1:46" ht="15.6">
      <c r="A45" s="47"/>
      <c r="B45" s="53">
        <f>+'Ark1'!C931</f>
        <v>2022</v>
      </c>
      <c r="C45" s="53">
        <f>+'Ark1'!L931</f>
        <v>1</v>
      </c>
      <c r="D45" s="65" t="s">
        <v>28</v>
      </c>
      <c r="E45" s="53">
        <f>+'Ark1'!Q931</f>
        <v>85</v>
      </c>
      <c r="F45" s="47"/>
      <c r="G45" s="352">
        <f>+'Ark1'!R931</f>
        <v>275</v>
      </c>
      <c r="H45" s="176">
        <f>+'Ark1'!AG931</f>
        <v>0.79654830206762683</v>
      </c>
      <c r="I45" s="176">
        <f t="shared" ref="I45:I59" si="15">+H45-H61</f>
        <v>-0.31006964416430483</v>
      </c>
      <c r="J45" s="176">
        <f>+'Ark1'!AH931</f>
        <v>0</v>
      </c>
      <c r="K45" s="176"/>
      <c r="L45" s="155">
        <f>+'Ark1'!U931</f>
        <v>9.335527272727278</v>
      </c>
      <c r="M45" s="176">
        <f t="shared" ref="M45:M59" si="16">+L45-L61</f>
        <v>-0.70059132565548055</v>
      </c>
      <c r="N45" s="176"/>
      <c r="O45" s="508"/>
      <c r="P45" s="176"/>
      <c r="Q45" s="176"/>
      <c r="R45" s="176"/>
      <c r="S45" s="176"/>
      <c r="T45" s="176"/>
      <c r="U45" s="176"/>
      <c r="V45" s="176"/>
      <c r="W45" s="55">
        <f>+'Ark1'!T931</f>
        <v>2.2836363636363641</v>
      </c>
      <c r="X45" s="176">
        <f t="shared" ref="X45:X59" si="17">+W45-W61</f>
        <v>8.9566282773830608E-2</v>
      </c>
      <c r="Y45" s="155">
        <f>+'Ark1'!W931</f>
        <v>0</v>
      </c>
      <c r="Z45" s="96"/>
      <c r="AA45" s="74">
        <f>+'Ark1'!X931</f>
        <v>18.181818181818183</v>
      </c>
      <c r="AB45" s="74">
        <f>+'Ark1'!Y931</f>
        <v>0.7272727272727274</v>
      </c>
      <c r="AC45" s="74">
        <f>+'Ark1'!Z931</f>
        <v>5.65634298771836</v>
      </c>
      <c r="AD45" s="71"/>
      <c r="AE45" s="155">
        <f>+'Ark1'!Z931</f>
        <v>5.65634298771836</v>
      </c>
      <c r="AF45" s="66">
        <f>+'Ark1'!AB933</f>
        <v>1.623916999925511</v>
      </c>
      <c r="AG45" s="140">
        <f>+'Ark1'!AD933</f>
        <v>44.110583215476801</v>
      </c>
      <c r="AH45" s="155">
        <f t="shared" ref="AH45:AH59" si="18">+G45/E45</f>
        <v>3.2352941176470589</v>
      </c>
      <c r="AI45" s="47"/>
      <c r="AJ45" s="4"/>
      <c r="AK45" s="58"/>
      <c r="AL45" s="4"/>
      <c r="AM45" s="4"/>
      <c r="AN45" s="4"/>
    </row>
    <row r="46" spans="1:46" ht="15.6">
      <c r="A46" s="47"/>
      <c r="B46" s="53">
        <f>+'Ark1'!C932</f>
        <v>2022</v>
      </c>
      <c r="C46" s="53">
        <f>+'Ark1'!L932</f>
        <v>2</v>
      </c>
      <c r="D46" s="65" t="s">
        <v>29</v>
      </c>
      <c r="E46" s="53">
        <f>+'Ark1'!Q932</f>
        <v>246</v>
      </c>
      <c r="F46" s="47"/>
      <c r="G46" s="352">
        <f>+'Ark1'!R932</f>
        <v>960</v>
      </c>
      <c r="H46" s="176">
        <f>+'Ark1'!AG932</f>
        <v>3.3374252849098185</v>
      </c>
      <c r="I46" s="176">
        <f t="shared" si="15"/>
        <v>-0.18646959654973916</v>
      </c>
      <c r="J46" s="176">
        <f>+'Ark1'!AH932</f>
        <v>0.83333333333333359</v>
      </c>
      <c r="K46" s="176"/>
      <c r="L46" s="155">
        <f>+'Ark1'!U932</f>
        <v>11.204687499999999</v>
      </c>
      <c r="M46" s="176">
        <f t="shared" si="16"/>
        <v>0.42584204545455506</v>
      </c>
      <c r="N46" s="176"/>
      <c r="O46" s="508"/>
      <c r="P46" s="176"/>
      <c r="Q46" s="176"/>
      <c r="R46" s="176"/>
      <c r="S46" s="176"/>
      <c r="T46" s="176"/>
      <c r="U46" s="176"/>
      <c r="V46" s="176"/>
      <c r="W46" s="55">
        <f>+'Ark1'!T932</f>
        <v>2.6770833333333339</v>
      </c>
      <c r="X46" s="176">
        <f t="shared" si="17"/>
        <v>0.1289015151515156</v>
      </c>
      <c r="Y46" s="155">
        <f>+'Ark1'!W932</f>
        <v>0</v>
      </c>
      <c r="Z46" s="96"/>
      <c r="AA46" s="74">
        <f>+'Ark1'!X932</f>
        <v>28.958333333333325</v>
      </c>
      <c r="AB46" s="74">
        <f>+'Ark1'!Y932</f>
        <v>2.2916666666666661</v>
      </c>
      <c r="AC46" s="74">
        <f>+'Ark1'!Z932</f>
        <v>6.20906413256811</v>
      </c>
      <c r="AD46" s="71"/>
      <c r="AE46" s="155">
        <f>+'Ark1'!Z932</f>
        <v>6.20906413256811</v>
      </c>
      <c r="AF46" s="66">
        <f>+'Ark1'!AB934</f>
        <v>1.6240340230111228</v>
      </c>
      <c r="AG46" s="140">
        <f>+'Ark1'!AD934</f>
        <v>33.089017398965659</v>
      </c>
      <c r="AH46" s="155">
        <f t="shared" si="18"/>
        <v>3.9024390243902438</v>
      </c>
      <c r="AI46" s="47"/>
      <c r="AJ46" s="4"/>
      <c r="AK46" s="58"/>
      <c r="AL46" s="16"/>
      <c r="AM46" s="1"/>
      <c r="AN46" s="18"/>
      <c r="AP46" s="1"/>
      <c r="AQ46" s="5"/>
    </row>
    <row r="47" spans="1:46" ht="15.6">
      <c r="A47" s="47"/>
      <c r="B47" s="53">
        <f>+'Ark1'!C933</f>
        <v>2022</v>
      </c>
      <c r="C47" s="53">
        <f>+'Ark1'!L933</f>
        <v>3</v>
      </c>
      <c r="D47" s="65" t="s">
        <v>30</v>
      </c>
      <c r="E47" s="53">
        <f>+'Ark1'!Q933</f>
        <v>324</v>
      </c>
      <c r="F47" s="47"/>
      <c r="G47" s="352">
        <f>+'Ark1'!R933</f>
        <v>1862</v>
      </c>
      <c r="H47" s="176">
        <f>+'Ark1'!AG933</f>
        <v>6.6907271144046696</v>
      </c>
      <c r="I47" s="176">
        <f t="shared" si="15"/>
        <v>0.5512295321482199</v>
      </c>
      <c r="J47" s="176">
        <f>+'Ark1'!AH933</f>
        <v>0.48335123523093448</v>
      </c>
      <c r="K47" s="176"/>
      <c r="L47" s="155">
        <f>+'Ark1'!U933</f>
        <v>11.581186895810973</v>
      </c>
      <c r="M47" s="176">
        <f t="shared" si="16"/>
        <v>0.26766479711991131</v>
      </c>
      <c r="N47" s="176"/>
      <c r="O47" s="508"/>
      <c r="P47" s="176"/>
      <c r="Q47" s="176"/>
      <c r="R47" s="176"/>
      <c r="S47" s="176"/>
      <c r="T47" s="176"/>
      <c r="U47" s="176"/>
      <c r="V47" s="176"/>
      <c r="W47" s="55">
        <f>+'Ark1'!T933</f>
        <v>3.3512352309344799</v>
      </c>
      <c r="X47" s="176">
        <f t="shared" si="17"/>
        <v>7.4494993243477747E-2</v>
      </c>
      <c r="Y47" s="155">
        <f>+'Ark1'!W933</f>
        <v>0</v>
      </c>
      <c r="Z47" s="96"/>
      <c r="AA47" s="74">
        <f>+'Ark1'!X933</f>
        <v>32.008592910848549</v>
      </c>
      <c r="AB47" s="74">
        <f>+'Ark1'!Y933</f>
        <v>3.0612244897959182</v>
      </c>
      <c r="AC47" s="74">
        <f>+'Ark1'!Z933</f>
        <v>6.4439803664289341</v>
      </c>
      <c r="AD47" s="71"/>
      <c r="AE47" s="155">
        <f>+'Ark1'!Z933</f>
        <v>6.4439803664289341</v>
      </c>
      <c r="AF47" s="66">
        <f>+'Ark1'!AB935</f>
        <v>1.5256280745508826</v>
      </c>
      <c r="AG47" s="140">
        <f>+'Ark1'!AD935</f>
        <v>25.975871820371086</v>
      </c>
      <c r="AH47" s="155">
        <f t="shared" si="18"/>
        <v>5.7469135802469138</v>
      </c>
      <c r="AI47" s="47"/>
      <c r="AJ47" s="4"/>
      <c r="AK47" s="58"/>
      <c r="AL47" s="16"/>
      <c r="AM47" s="1"/>
      <c r="AN47" s="18"/>
    </row>
    <row r="48" spans="1:46" ht="15.6">
      <c r="A48" s="47"/>
      <c r="B48" s="53">
        <f>+'Ark1'!C934</f>
        <v>2022</v>
      </c>
      <c r="C48" s="53">
        <f>+'Ark1'!L934</f>
        <v>4</v>
      </c>
      <c r="D48" s="65" t="s">
        <v>31</v>
      </c>
      <c r="E48" s="53">
        <f>+'Ark1'!Q934</f>
        <v>426</v>
      </c>
      <c r="F48" s="47"/>
      <c r="G48" s="352">
        <f>+'Ark1'!R934</f>
        <v>3575</v>
      </c>
      <c r="H48" s="176">
        <f>+'Ark1'!AG934</f>
        <v>12.0710172080707</v>
      </c>
      <c r="I48" s="176">
        <f t="shared" si="15"/>
        <v>0.51223910401984973</v>
      </c>
      <c r="J48" s="176">
        <f>+'Ark1'!AH934</f>
        <v>0.4475524475524475</v>
      </c>
      <c r="K48" s="176"/>
      <c r="L48" s="155">
        <f>+'Ark1'!U934</f>
        <v>10.88246433566435</v>
      </c>
      <c r="M48" s="176">
        <f t="shared" si="16"/>
        <v>0.7886595082571386</v>
      </c>
      <c r="N48" s="176"/>
      <c r="O48" s="508"/>
      <c r="P48" s="176"/>
      <c r="Q48" s="176"/>
      <c r="R48" s="176"/>
      <c r="S48" s="176"/>
      <c r="T48" s="176"/>
      <c r="U48" s="176"/>
      <c r="V48" s="176"/>
      <c r="W48" s="55">
        <f>+'Ark1'!T934</f>
        <v>4.0579020979020992</v>
      </c>
      <c r="X48" s="176">
        <f t="shared" si="17"/>
        <v>6.7764542750268664E-2</v>
      </c>
      <c r="Y48" s="155">
        <f>+'Ark1'!W934</f>
        <v>0</v>
      </c>
      <c r="Z48" s="96"/>
      <c r="AA48" s="74">
        <f>+'Ark1'!X934</f>
        <v>25.342657342657343</v>
      </c>
      <c r="AB48" s="74">
        <f>+'Ark1'!Y934</f>
        <v>4.3076923076923057</v>
      </c>
      <c r="AC48" s="74">
        <f>+'Ark1'!Z934</f>
        <v>6.4854221463648658</v>
      </c>
      <c r="AD48" s="71"/>
      <c r="AE48" s="155">
        <f>+'Ark1'!Z934</f>
        <v>6.4854221463648658</v>
      </c>
      <c r="AF48" s="66">
        <f>+'Ark1'!AB936</f>
        <v>1.6743370992769062</v>
      </c>
      <c r="AG48" s="140">
        <f>+'Ark1'!AD936</f>
        <v>41.743784681884243</v>
      </c>
      <c r="AH48" s="155">
        <f t="shared" si="18"/>
        <v>8.3920187793427239</v>
      </c>
      <c r="AI48" s="47"/>
      <c r="AJ48" s="4"/>
      <c r="AK48" s="58"/>
      <c r="AL48" s="16"/>
      <c r="AM48" s="1"/>
      <c r="AN48" s="18"/>
    </row>
    <row r="49" spans="1:46" ht="15.6">
      <c r="A49" s="47"/>
      <c r="B49" s="53">
        <f>+'Ark1'!C935</f>
        <v>2022</v>
      </c>
      <c r="C49" s="53">
        <f>+'Ark1'!L935</f>
        <v>5</v>
      </c>
      <c r="D49" s="65" t="s">
        <v>398</v>
      </c>
      <c r="E49" s="53">
        <f>+'Ark1'!Q935</f>
        <v>588</v>
      </c>
      <c r="F49" s="47"/>
      <c r="G49" s="352">
        <f>+'Ark1'!R935</f>
        <v>8460</v>
      </c>
      <c r="H49" s="176">
        <f>+'Ark1'!AG935</f>
        <v>29.728362778268057</v>
      </c>
      <c r="I49" s="176">
        <f t="shared" si="15"/>
        <v>-0.68763212785369632</v>
      </c>
      <c r="J49" s="176">
        <f>+'Ark1'!AH935</f>
        <v>0.87470449172576847</v>
      </c>
      <c r="K49" s="176"/>
      <c r="L49" s="155">
        <f>+'Ark1'!U935</f>
        <v>11.325569739952719</v>
      </c>
      <c r="M49" s="176">
        <f t="shared" si="16"/>
        <v>7.3138231201497206E-3</v>
      </c>
      <c r="N49" s="176"/>
      <c r="O49" s="508"/>
      <c r="P49" s="176"/>
      <c r="Q49" s="176"/>
      <c r="R49" s="176"/>
      <c r="S49" s="176"/>
      <c r="T49" s="176"/>
      <c r="U49" s="176"/>
      <c r="V49" s="176"/>
      <c r="W49" s="55">
        <f>+'Ark1'!T935</f>
        <v>4.7771867612293137</v>
      </c>
      <c r="X49" s="176">
        <f t="shared" si="17"/>
        <v>2.0263984777120214E-3</v>
      </c>
      <c r="Y49" s="155">
        <f>+'Ark1'!W935</f>
        <v>0.22458628841607567</v>
      </c>
      <c r="Z49" s="96"/>
      <c r="AA49" s="74">
        <f>+'Ark1'!X935</f>
        <v>24.917257683215141</v>
      </c>
      <c r="AB49" s="74">
        <f>+'Ark1'!Y935</f>
        <v>7.0685579196217523</v>
      </c>
      <c r="AC49" s="74">
        <f>+'Ark1'!Z935</f>
        <v>6.7550801367651951</v>
      </c>
      <c r="AD49" s="71"/>
      <c r="AE49" s="155">
        <f>+'Ark1'!Z935</f>
        <v>6.7550801367651951</v>
      </c>
      <c r="AF49" s="66">
        <f>+'Ark1'!AB937</f>
        <v>0</v>
      </c>
      <c r="AG49" s="140">
        <f>+'Ark1'!AD937</f>
        <v>0</v>
      </c>
      <c r="AH49" s="155">
        <f t="shared" si="18"/>
        <v>14.387755102040817</v>
      </c>
      <c r="AI49" s="47"/>
      <c r="AJ49" s="4"/>
      <c r="AK49" s="58"/>
      <c r="AL49" s="16"/>
      <c r="AM49" s="1"/>
      <c r="AN49" s="18"/>
    </row>
    <row r="50" spans="1:46" ht="15.6">
      <c r="A50" s="47"/>
      <c r="B50" s="53">
        <f>+'Ark1'!C936</f>
        <v>2022</v>
      </c>
      <c r="C50" s="53">
        <f>+'Ark1'!L936</f>
        <v>6</v>
      </c>
      <c r="D50" s="65" t="s">
        <v>32</v>
      </c>
      <c r="E50" s="53">
        <f>+'Ark1'!Q936</f>
        <v>604</v>
      </c>
      <c r="F50" s="47"/>
      <c r="G50" s="352">
        <f>+'Ark1'!R936</f>
        <v>7658</v>
      </c>
      <c r="H50" s="176">
        <f>+'Ark1'!AG936</f>
        <v>32.245891901426454</v>
      </c>
      <c r="I50" s="176">
        <f t="shared" si="15"/>
        <v>0.89861887921699335</v>
      </c>
      <c r="J50" s="176">
        <f>+'Ark1'!AH936</f>
        <v>0.88796030295116235</v>
      </c>
      <c r="K50" s="176"/>
      <c r="L50" s="155">
        <f>+'Ark1'!U936</f>
        <v>13.571206581352859</v>
      </c>
      <c r="M50" s="176">
        <f t="shared" si="16"/>
        <v>-0.78278225914796806</v>
      </c>
      <c r="N50" s="176"/>
      <c r="O50" s="508"/>
      <c r="P50" s="176"/>
      <c r="Q50" s="176"/>
      <c r="R50" s="176"/>
      <c r="S50" s="176"/>
      <c r="T50" s="176"/>
      <c r="U50" s="176"/>
      <c r="V50" s="176"/>
      <c r="W50" s="55">
        <f>+'Ark1'!T936</f>
        <v>5.4114651344998688</v>
      </c>
      <c r="X50" s="176">
        <f t="shared" si="17"/>
        <v>-3.3009552489787097E-2</v>
      </c>
      <c r="Y50" s="155">
        <f>+'Ark1'!W936</f>
        <v>0.94019326194828923</v>
      </c>
      <c r="Z50" s="96"/>
      <c r="AA50" s="74">
        <f>+'Ark1'!X936</f>
        <v>32.044920344737527</v>
      </c>
      <c r="AB50" s="74">
        <f>+'Ark1'!Y936</f>
        <v>16.009401932619483</v>
      </c>
      <c r="AC50" s="74">
        <f>+'Ark1'!Z936</f>
        <v>7.83409145884377</v>
      </c>
      <c r="AD50" s="71"/>
      <c r="AE50" s="155">
        <f>+'Ark1'!Z936</f>
        <v>7.83409145884377</v>
      </c>
      <c r="AF50" s="66">
        <f>+'Ark1'!AB938</f>
        <v>2.147386337370353</v>
      </c>
      <c r="AG50" s="140">
        <f>+'Ark1'!AD938</f>
        <v>64.747823924903884</v>
      </c>
      <c r="AH50" s="155">
        <f t="shared" si="18"/>
        <v>12.678807947019868</v>
      </c>
      <c r="AI50" s="47"/>
      <c r="AJ50" s="4"/>
      <c r="AK50" s="58"/>
      <c r="AL50" s="16"/>
      <c r="AM50" s="13"/>
      <c r="AN50" s="18"/>
    </row>
    <row r="51" spans="1:46" ht="15.6">
      <c r="A51" s="47"/>
      <c r="B51" s="53">
        <f>+'Ark1'!C937</f>
        <v>2022</v>
      </c>
      <c r="C51" s="53">
        <f>+'Ark1'!L937</f>
        <v>7</v>
      </c>
      <c r="D51" s="65" t="s">
        <v>33</v>
      </c>
      <c r="E51" s="53">
        <f>+'Ark1'!Q937</f>
        <v>0</v>
      </c>
      <c r="F51" s="47"/>
      <c r="G51" s="352">
        <f>+'Ark1'!R937</f>
        <v>0</v>
      </c>
      <c r="H51" s="176">
        <f>+'Ark1'!AG937</f>
        <v>0</v>
      </c>
      <c r="I51" s="176">
        <f t="shared" si="15"/>
        <v>0</v>
      </c>
      <c r="J51" s="176">
        <f>+'Ark1'!AH937</f>
        <v>0</v>
      </c>
      <c r="K51" s="176"/>
      <c r="L51" s="155">
        <f>+'Ark1'!U937</f>
        <v>0</v>
      </c>
      <c r="M51" s="176">
        <f t="shared" si="16"/>
        <v>0</v>
      </c>
      <c r="N51" s="176"/>
      <c r="O51" s="508"/>
      <c r="P51" s="176"/>
      <c r="Q51" s="176"/>
      <c r="R51" s="176"/>
      <c r="S51" s="176"/>
      <c r="T51" s="176"/>
      <c r="U51" s="176"/>
      <c r="V51" s="176"/>
      <c r="W51" s="55">
        <f>+'Ark1'!T937</f>
        <v>0</v>
      </c>
      <c r="X51" s="176">
        <f t="shared" si="17"/>
        <v>0</v>
      </c>
      <c r="Y51" s="155">
        <f>+'Ark1'!W937</f>
        <v>0</v>
      </c>
      <c r="Z51" s="96"/>
      <c r="AA51" s="74">
        <f>+'Ark1'!X937</f>
        <v>0</v>
      </c>
      <c r="AB51" s="74">
        <f>+'Ark1'!Y937</f>
        <v>0</v>
      </c>
      <c r="AC51" s="74">
        <f>+'Ark1'!Z937</f>
        <v>0</v>
      </c>
      <c r="AD51" s="71"/>
      <c r="AE51" s="155">
        <f>+'Ark1'!Z937</f>
        <v>0</v>
      </c>
      <c r="AF51" s="66">
        <f>+'Ark1'!AB939</f>
        <v>0</v>
      </c>
      <c r="AG51" s="140">
        <f>+'Ark1'!AD939</f>
        <v>0</v>
      </c>
      <c r="AH51" s="155" t="e">
        <f t="shared" si="18"/>
        <v>#DIV/0!</v>
      </c>
      <c r="AI51" s="47"/>
      <c r="AJ51" s="4"/>
      <c r="AK51" s="58"/>
      <c r="AL51" s="16"/>
      <c r="AM51" s="13"/>
      <c r="AN51" s="18"/>
    </row>
    <row r="52" spans="1:46" ht="15.6">
      <c r="A52" s="47"/>
      <c r="B52" s="53">
        <f>+'Ark1'!C938</f>
        <v>2022</v>
      </c>
      <c r="C52" s="53">
        <f>+'Ark1'!L938</f>
        <v>8</v>
      </c>
      <c r="D52" s="65" t="s">
        <v>34</v>
      </c>
      <c r="E52" s="53">
        <f>+'Ark1'!Q938</f>
        <v>411</v>
      </c>
      <c r="F52" s="47"/>
      <c r="G52" s="352">
        <f>+'Ark1'!R938</f>
        <v>2812</v>
      </c>
      <c r="H52" s="176">
        <f>+'Ark1'!AG938</f>
        <v>14.269616119300281</v>
      </c>
      <c r="I52" s="176">
        <f t="shared" si="15"/>
        <v>-0.58001740452446171</v>
      </c>
      <c r="J52" s="176">
        <f>+'Ark1'!AH938</f>
        <v>1.3513513513513515</v>
      </c>
      <c r="K52" s="176"/>
      <c r="L52" s="155">
        <f>+'Ark1'!U938</f>
        <v>16.355220483641563</v>
      </c>
      <c r="M52" s="176">
        <f t="shared" si="16"/>
        <v>-1.8135286072675321</v>
      </c>
      <c r="N52" s="176"/>
      <c r="O52" s="508"/>
      <c r="P52" s="176"/>
      <c r="Q52" s="176"/>
      <c r="R52" s="176"/>
      <c r="S52" s="176"/>
      <c r="T52" s="176"/>
      <c r="U52" s="176"/>
      <c r="V52" s="176"/>
      <c r="W52" s="55">
        <f>+'Ark1'!T938</f>
        <v>6.1034850640113794</v>
      </c>
      <c r="X52" s="176">
        <f t="shared" si="17"/>
        <v>-0.19251493598862091</v>
      </c>
      <c r="Y52" s="155">
        <f>+'Ark1'!W938</f>
        <v>7.0768136557610255</v>
      </c>
      <c r="Z52" s="96"/>
      <c r="AA52" s="74">
        <f>+'Ark1'!X938</f>
        <v>41.856330014224753</v>
      </c>
      <c r="AB52" s="74">
        <f>+'Ark1'!Y938</f>
        <v>28.449502133712656</v>
      </c>
      <c r="AC52" s="74">
        <f>+'Ark1'!Z938</f>
        <v>9.647983629198448</v>
      </c>
      <c r="AD52" s="71"/>
      <c r="AE52" s="155">
        <f>+'Ark1'!Z938</f>
        <v>9.647983629198448</v>
      </c>
      <c r="AF52" s="66">
        <f>+'Ark1'!AB940</f>
        <v>0</v>
      </c>
      <c r="AG52" s="140">
        <f>+'Ark1'!AD940</f>
        <v>0</v>
      </c>
      <c r="AH52" s="155">
        <f t="shared" si="18"/>
        <v>6.8418491484184916</v>
      </c>
      <c r="AI52" s="47"/>
      <c r="AJ52" s="4"/>
      <c r="AK52" s="58"/>
      <c r="AL52" s="16"/>
      <c r="AM52" s="13"/>
      <c r="AN52" s="18"/>
    </row>
    <row r="53" spans="1:46" ht="15.6">
      <c r="A53" s="47"/>
      <c r="B53" s="53">
        <f>+'Ark1'!C939</f>
        <v>2022</v>
      </c>
      <c r="C53" s="53">
        <f>+'Ark1'!L939</f>
        <v>9</v>
      </c>
      <c r="D53" s="65" t="s">
        <v>35</v>
      </c>
      <c r="E53" s="53">
        <f>+'Ark1'!Q939</f>
        <v>0</v>
      </c>
      <c r="F53" s="47"/>
      <c r="G53" s="352">
        <f>+'Ark1'!R939</f>
        <v>0</v>
      </c>
      <c r="H53" s="176">
        <f>+'Ark1'!AG939</f>
        <v>0</v>
      </c>
      <c r="I53" s="176">
        <f t="shared" si="15"/>
        <v>0</v>
      </c>
      <c r="J53" s="176">
        <f>+'Ark1'!AH939</f>
        <v>0</v>
      </c>
      <c r="K53" s="176"/>
      <c r="L53" s="155">
        <f>+'Ark1'!U939</f>
        <v>0</v>
      </c>
      <c r="M53" s="176">
        <f t="shared" si="16"/>
        <v>0</v>
      </c>
      <c r="N53" s="176"/>
      <c r="O53" s="508"/>
      <c r="P53" s="176"/>
      <c r="Q53" s="176"/>
      <c r="R53" s="176"/>
      <c r="S53" s="176"/>
      <c r="T53" s="176"/>
      <c r="U53" s="176"/>
      <c r="V53" s="176"/>
      <c r="W53" s="55">
        <f>+'Ark1'!T939</f>
        <v>0</v>
      </c>
      <c r="X53" s="176">
        <f t="shared" si="17"/>
        <v>0</v>
      </c>
      <c r="Y53" s="155">
        <f>+'Ark1'!W939</f>
        <v>0</v>
      </c>
      <c r="Z53" s="96"/>
      <c r="AA53" s="74">
        <f>+'Ark1'!X939</f>
        <v>0</v>
      </c>
      <c r="AB53" s="74">
        <f>+'Ark1'!Y939</f>
        <v>0</v>
      </c>
      <c r="AC53" s="74">
        <f>+'Ark1'!Z939</f>
        <v>0</v>
      </c>
      <c r="AD53" s="71"/>
      <c r="AE53" s="155">
        <f>+'Ark1'!Z939</f>
        <v>0</v>
      </c>
      <c r="AF53" s="66">
        <f>+'Ark1'!AB941</f>
        <v>2.3835459064984823</v>
      </c>
      <c r="AG53" s="140">
        <f>+'Ark1'!AD941</f>
        <v>59.947557685129901</v>
      </c>
      <c r="AH53" s="155" t="e">
        <f t="shared" si="18"/>
        <v>#DIV/0!</v>
      </c>
      <c r="AI53" s="47"/>
      <c r="AJ53" s="4"/>
      <c r="AK53" s="58"/>
      <c r="AL53" s="16"/>
      <c r="AM53" s="13"/>
      <c r="AN53" s="18"/>
    </row>
    <row r="54" spans="1:46" ht="15.6">
      <c r="A54" s="47"/>
      <c r="B54" s="53">
        <f>+'Ark1'!C940</f>
        <v>2022</v>
      </c>
      <c r="C54" s="53">
        <f>+'Ark1'!L940</f>
        <v>10</v>
      </c>
      <c r="D54" s="65" t="s">
        <v>36</v>
      </c>
      <c r="E54" s="53">
        <f>+'Ark1'!Q940</f>
        <v>0</v>
      </c>
      <c r="F54" s="47"/>
      <c r="G54" s="352">
        <f>+'Ark1'!R940</f>
        <v>0</v>
      </c>
      <c r="H54" s="176">
        <f>+'Ark1'!AG940</f>
        <v>0</v>
      </c>
      <c r="I54" s="176">
        <f t="shared" si="15"/>
        <v>0</v>
      </c>
      <c r="J54" s="176">
        <f>+'Ark1'!AH940</f>
        <v>0</v>
      </c>
      <c r="K54" s="176"/>
      <c r="L54" s="155">
        <f>+'Ark1'!U940</f>
        <v>0</v>
      </c>
      <c r="M54" s="176">
        <f t="shared" si="16"/>
        <v>0</v>
      </c>
      <c r="N54" s="176"/>
      <c r="O54" s="508"/>
      <c r="P54" s="176"/>
      <c r="Q54" s="176"/>
      <c r="R54" s="176"/>
      <c r="S54" s="176"/>
      <c r="T54" s="176"/>
      <c r="U54" s="176"/>
      <c r="V54" s="176"/>
      <c r="W54" s="55">
        <f>+'Ark1'!T940</f>
        <v>0</v>
      </c>
      <c r="X54" s="176">
        <f t="shared" si="17"/>
        <v>0</v>
      </c>
      <c r="Y54" s="155">
        <f>+'Ark1'!W940</f>
        <v>0</v>
      </c>
      <c r="Z54" s="96"/>
      <c r="AA54" s="74">
        <f>+'Ark1'!X940</f>
        <v>0</v>
      </c>
      <c r="AB54" s="74">
        <f>+'Ark1'!Y940</f>
        <v>0</v>
      </c>
      <c r="AC54" s="74">
        <f>+'Ark1'!Z940</f>
        <v>0</v>
      </c>
      <c r="AD54" s="71"/>
      <c r="AE54" s="155">
        <f>+'Ark1'!Z940</f>
        <v>0</v>
      </c>
      <c r="AF54" s="66">
        <f>+'Ark1'!AB942</f>
        <v>0</v>
      </c>
      <c r="AG54" s="140">
        <f>+'Ark1'!AD942</f>
        <v>0</v>
      </c>
      <c r="AH54" s="155" t="e">
        <f t="shared" si="18"/>
        <v>#DIV/0!</v>
      </c>
      <c r="AI54" s="47"/>
      <c r="AJ54" s="4"/>
      <c r="AK54" s="58"/>
      <c r="AL54" s="16"/>
      <c r="AM54" s="5"/>
      <c r="AN54" s="18"/>
    </row>
    <row r="55" spans="1:46" ht="15.6">
      <c r="A55" s="47"/>
      <c r="B55" s="53">
        <f>+'Ark1'!C941</f>
        <v>2022</v>
      </c>
      <c r="C55" s="53">
        <f>+'Ark1'!L941</f>
        <v>11</v>
      </c>
      <c r="D55" s="65" t="s">
        <v>37</v>
      </c>
      <c r="E55" s="53">
        <f>+'Ark1'!Q941</f>
        <v>23</v>
      </c>
      <c r="F55" s="47"/>
      <c r="G55" s="352">
        <f>+'Ark1'!R941</f>
        <v>148</v>
      </c>
      <c r="H55" s="176">
        <f>+'Ark1'!AG941</f>
        <v>0.86041129155240237</v>
      </c>
      <c r="I55" s="176">
        <f t="shared" si="15"/>
        <v>-0.19418366351327354</v>
      </c>
      <c r="J55" s="176">
        <f>+'Ark1'!AH941</f>
        <v>0</v>
      </c>
      <c r="K55" s="176"/>
      <c r="L55" s="155">
        <f>+'Ark1'!U941</f>
        <v>18.737162162162164</v>
      </c>
      <c r="M55" s="176">
        <f t="shared" si="16"/>
        <v>0.81615206115206362</v>
      </c>
      <c r="N55" s="176"/>
      <c r="O55" s="508"/>
      <c r="P55" s="176"/>
      <c r="Q55" s="176"/>
      <c r="R55" s="176"/>
      <c r="S55" s="176"/>
      <c r="T55" s="176"/>
      <c r="U55" s="176"/>
      <c r="V55" s="176"/>
      <c r="W55" s="55">
        <f>+'Ark1'!T941</f>
        <v>6.0337837837837824</v>
      </c>
      <c r="X55" s="176">
        <f t="shared" si="17"/>
        <v>0.89742014742014664</v>
      </c>
      <c r="Y55" s="155">
        <f>+'Ark1'!W941</f>
        <v>9.4594594594594632</v>
      </c>
      <c r="Z55" s="96"/>
      <c r="AA55" s="74">
        <f>+'Ark1'!X941</f>
        <v>52.02702702702701</v>
      </c>
      <c r="AB55" s="74">
        <f>+'Ark1'!Y941</f>
        <v>29.054054054054056</v>
      </c>
      <c r="AC55" s="74">
        <f>+'Ark1'!Z941</f>
        <v>9.9644183215688482</v>
      </c>
      <c r="AD55" s="71"/>
      <c r="AE55" s="155">
        <f>+'Ark1'!Z941</f>
        <v>9.9644183215688482</v>
      </c>
      <c r="AF55" s="66">
        <f>+'Ark1'!AB943</f>
        <v>0</v>
      </c>
      <c r="AG55" s="140">
        <f>+'Ark1'!AD943</f>
        <v>0</v>
      </c>
      <c r="AH55" s="155">
        <f t="shared" si="18"/>
        <v>6.4347826086956523</v>
      </c>
      <c r="AI55" s="47"/>
      <c r="AJ55" s="4"/>
      <c r="AK55" s="58"/>
      <c r="AL55" s="16"/>
      <c r="AM55" s="5"/>
      <c r="AN55" s="18"/>
    </row>
    <row r="56" spans="1:46" ht="15.6">
      <c r="A56" s="47"/>
      <c r="B56" s="53">
        <f>+'Ark1'!C942</f>
        <v>2022</v>
      </c>
      <c r="C56" s="53">
        <f>+'Ark1'!L942</f>
        <v>12</v>
      </c>
      <c r="D56" s="65" t="s">
        <v>38</v>
      </c>
      <c r="E56" s="53">
        <f>+'Ark1'!Q942</f>
        <v>0</v>
      </c>
      <c r="F56" s="47"/>
      <c r="G56" s="352">
        <f>+'Ark1'!R942</f>
        <v>0</v>
      </c>
      <c r="H56" s="176">
        <f>+'Ark1'!AG942</f>
        <v>0</v>
      </c>
      <c r="I56" s="176">
        <f t="shared" si="15"/>
        <v>0</v>
      </c>
      <c r="J56" s="176">
        <f>+'Ark1'!AH942</f>
        <v>0</v>
      </c>
      <c r="K56" s="176"/>
      <c r="L56" s="155">
        <f>+'Ark1'!U942</f>
        <v>0</v>
      </c>
      <c r="M56" s="176">
        <f t="shared" si="16"/>
        <v>0</v>
      </c>
      <c r="N56" s="176"/>
      <c r="O56" s="508"/>
      <c r="P56" s="176"/>
      <c r="Q56" s="176"/>
      <c r="R56" s="176"/>
      <c r="S56" s="176"/>
      <c r="T56" s="176"/>
      <c r="U56" s="176"/>
      <c r="V56" s="176"/>
      <c r="W56" s="55">
        <f>+'Ark1'!T942</f>
        <v>0</v>
      </c>
      <c r="X56" s="176">
        <f t="shared" si="17"/>
        <v>0</v>
      </c>
      <c r="Y56" s="155">
        <f>+'Ark1'!W942</f>
        <v>0</v>
      </c>
      <c r="Z56" s="96"/>
      <c r="AA56" s="74">
        <f>+'Ark1'!X942</f>
        <v>0</v>
      </c>
      <c r="AB56" s="74">
        <f>+'Ark1'!Y942</f>
        <v>0</v>
      </c>
      <c r="AC56" s="74">
        <f>+'Ark1'!Z942</f>
        <v>0</v>
      </c>
      <c r="AD56" s="71"/>
      <c r="AE56" s="155">
        <f>+'Ark1'!Z942</f>
        <v>0</v>
      </c>
      <c r="AF56" s="66">
        <f>+'Ark1'!AB944</f>
        <v>0</v>
      </c>
      <c r="AG56" s="140">
        <f>+'Ark1'!AD944</f>
        <v>0</v>
      </c>
      <c r="AH56" s="155" t="e">
        <f t="shared" si="18"/>
        <v>#DIV/0!</v>
      </c>
      <c r="AI56" s="47"/>
      <c r="AJ56" s="4"/>
      <c r="AK56" s="58"/>
      <c r="AL56" s="16"/>
      <c r="AM56" s="5"/>
      <c r="AN56" s="18"/>
    </row>
    <row r="57" spans="1:46" ht="15.6">
      <c r="A57" s="47"/>
      <c r="B57" s="53">
        <f>+'Ark1'!C943</f>
        <v>2022</v>
      </c>
      <c r="C57" s="53">
        <f>+'Ark1'!L943</f>
        <v>13</v>
      </c>
      <c r="D57" s="65" t="s">
        <v>39</v>
      </c>
      <c r="E57" s="53">
        <f>+'Ark1'!Q943</f>
        <v>0</v>
      </c>
      <c r="F57" s="47"/>
      <c r="G57" s="352">
        <f>+'Ark1'!R943</f>
        <v>0</v>
      </c>
      <c r="H57" s="176">
        <f>+'Ark1'!AG943</f>
        <v>0</v>
      </c>
      <c r="I57" s="176">
        <f t="shared" si="15"/>
        <v>0</v>
      </c>
      <c r="J57" s="176">
        <f>+'Ark1'!AH943</f>
        <v>0</v>
      </c>
      <c r="K57" s="176"/>
      <c r="L57" s="155">
        <f>+'Ark1'!U943</f>
        <v>0</v>
      </c>
      <c r="M57" s="176">
        <f t="shared" si="16"/>
        <v>0</v>
      </c>
      <c r="N57" s="176"/>
      <c r="O57" s="508"/>
      <c r="P57" s="176"/>
      <c r="Q57" s="176"/>
      <c r="R57" s="176"/>
      <c r="S57" s="176"/>
      <c r="T57" s="176"/>
      <c r="U57" s="176"/>
      <c r="V57" s="176"/>
      <c r="W57" s="55">
        <f>+'Ark1'!T943</f>
        <v>0</v>
      </c>
      <c r="X57" s="176">
        <f t="shared" si="17"/>
        <v>0</v>
      </c>
      <c r="Y57" s="155">
        <f>+'Ark1'!W943</f>
        <v>0</v>
      </c>
      <c r="Z57" s="96"/>
      <c r="AA57" s="74">
        <f>+'Ark1'!X943</f>
        <v>0</v>
      </c>
      <c r="AB57" s="74">
        <f>+'Ark1'!Y943</f>
        <v>0</v>
      </c>
      <c r="AC57" s="74">
        <f>+'Ark1'!Z943</f>
        <v>0</v>
      </c>
      <c r="AD57" s="71"/>
      <c r="AE57" s="155">
        <f>+'Ark1'!Z943</f>
        <v>0</v>
      </c>
      <c r="AF57" s="66">
        <f>+'Ark1'!AB945</f>
        <v>0</v>
      </c>
      <c r="AG57" s="140">
        <f>+'Ark1'!AD945</f>
        <v>0</v>
      </c>
      <c r="AH57" s="155" t="e">
        <f t="shared" si="18"/>
        <v>#DIV/0!</v>
      </c>
      <c r="AI57" s="47"/>
      <c r="AJ57" s="4"/>
      <c r="AK57" s="58"/>
      <c r="AL57" s="16"/>
      <c r="AM57" s="5"/>
      <c r="AN57" s="18"/>
    </row>
    <row r="58" spans="1:46" ht="15.6">
      <c r="A58" s="47"/>
      <c r="B58" s="53">
        <f>+'Ark1'!C944</f>
        <v>2022</v>
      </c>
      <c r="C58" s="53">
        <f>+'Ark1'!L944</f>
        <v>14</v>
      </c>
      <c r="D58" s="65" t="s">
        <v>399</v>
      </c>
      <c r="E58" s="53">
        <f>+'Ark1'!Q944</f>
        <v>0</v>
      </c>
      <c r="F58" s="47"/>
      <c r="G58" s="352">
        <f>+'Ark1'!R944</f>
        <v>0</v>
      </c>
      <c r="H58" s="176">
        <f>+'Ark1'!AG944</f>
        <v>0</v>
      </c>
      <c r="I58" s="176">
        <f t="shared" si="15"/>
        <v>-3.7150787795829474E-3</v>
      </c>
      <c r="J58" s="176">
        <f>+'Ark1'!AH944</f>
        <v>0</v>
      </c>
      <c r="K58" s="176"/>
      <c r="L58" s="155">
        <f>+'Ark1'!U944</f>
        <v>0</v>
      </c>
      <c r="M58" s="176">
        <f t="shared" si="16"/>
        <v>-12.5</v>
      </c>
      <c r="N58" s="176"/>
      <c r="O58" s="508"/>
      <c r="P58" s="176"/>
      <c r="Q58" s="176"/>
      <c r="R58" s="176"/>
      <c r="S58" s="176"/>
      <c r="T58" s="176"/>
      <c r="U58" s="176"/>
      <c r="V58" s="176"/>
      <c r="W58" s="55">
        <f>+'Ark1'!T944</f>
        <v>0</v>
      </c>
      <c r="X58" s="176">
        <f t="shared" si="17"/>
        <v>-2</v>
      </c>
      <c r="Y58" s="155">
        <f>+'Ark1'!W944</f>
        <v>0</v>
      </c>
      <c r="Z58" s="96"/>
      <c r="AA58" s="74">
        <f>+'Ark1'!X944</f>
        <v>0</v>
      </c>
      <c r="AB58" s="74">
        <f>+'Ark1'!Y944</f>
        <v>0</v>
      </c>
      <c r="AC58" s="74">
        <f>+'Ark1'!Z944</f>
        <v>0</v>
      </c>
      <c r="AD58" s="71"/>
      <c r="AE58" s="155">
        <f>+'Ark1'!Z944</f>
        <v>0</v>
      </c>
      <c r="AF58" s="66">
        <f>+'Ark1'!AB946</f>
        <v>0.800988193878585</v>
      </c>
      <c r="AG58" s="140">
        <f>+'Ark1'!AD946</f>
        <v>33.170802932569899</v>
      </c>
      <c r="AH58" s="155" t="e">
        <f t="shared" si="18"/>
        <v>#DIV/0!</v>
      </c>
      <c r="AI58" s="47"/>
      <c r="AJ58" s="4"/>
      <c r="AK58" s="58"/>
      <c r="AL58" s="16"/>
      <c r="AM58" s="5"/>
      <c r="AN58" s="18"/>
    </row>
    <row r="59" spans="1:46" ht="15.6">
      <c r="A59" s="47"/>
      <c r="B59" s="53">
        <f>+'Ark1'!C945</f>
        <v>2022</v>
      </c>
      <c r="C59" s="53">
        <f>+'Ark1'!L945</f>
        <v>15</v>
      </c>
      <c r="D59" s="65" t="s">
        <v>40</v>
      </c>
      <c r="E59" s="53">
        <f>+'Ark1'!Q945</f>
        <v>0</v>
      </c>
      <c r="F59" s="47"/>
      <c r="G59" s="352">
        <f>+'Ark1'!R945</f>
        <v>0</v>
      </c>
      <c r="H59" s="176">
        <f>+'Ark1'!AG945</f>
        <v>0</v>
      </c>
      <c r="I59" s="176">
        <f t="shared" si="15"/>
        <v>0</v>
      </c>
      <c r="J59" s="176">
        <f>+'Ark1'!AH945</f>
        <v>0</v>
      </c>
      <c r="K59" s="176"/>
      <c r="L59" s="155">
        <f>+'Ark1'!U945</f>
        <v>0</v>
      </c>
      <c r="M59" s="176">
        <f t="shared" si="16"/>
        <v>0</v>
      </c>
      <c r="N59" s="176"/>
      <c r="O59" s="508"/>
      <c r="P59" s="176"/>
      <c r="Q59" s="176"/>
      <c r="R59" s="176"/>
      <c r="S59" s="176"/>
      <c r="T59" s="176"/>
      <c r="U59" s="176"/>
      <c r="V59" s="176"/>
      <c r="W59" s="55">
        <f>+'Ark1'!T945</f>
        <v>0</v>
      </c>
      <c r="X59" s="176">
        <f t="shared" si="17"/>
        <v>0</v>
      </c>
      <c r="Y59" s="155">
        <f>+'Ark1'!W945</f>
        <v>0</v>
      </c>
      <c r="Z59" s="96"/>
      <c r="AA59" s="74">
        <f>+'Ark1'!X945</f>
        <v>0</v>
      </c>
      <c r="AB59" s="74">
        <f>+'Ark1'!Y945</f>
        <v>0</v>
      </c>
      <c r="AC59" s="74">
        <f>+'Ark1'!Z945</f>
        <v>0</v>
      </c>
      <c r="AD59" s="71"/>
      <c r="AE59" s="155">
        <f>+'Ark1'!Z945</f>
        <v>0</v>
      </c>
      <c r="AF59" s="66">
        <f>+'Ark1'!AB947</f>
        <v>1.2607524317703598</v>
      </c>
      <c r="AG59" s="140">
        <f>+'Ark1'!AD947</f>
        <v>35.489681311144224</v>
      </c>
      <c r="AH59" s="155" t="e">
        <f t="shared" si="18"/>
        <v>#DIV/0!</v>
      </c>
      <c r="AI59" s="47"/>
      <c r="AJ59" s="4"/>
      <c r="AK59" s="58"/>
      <c r="AL59" s="16"/>
      <c r="AM59" s="5"/>
      <c r="AN59" s="18"/>
    </row>
    <row r="60" spans="1:46" s="543" customFormat="1" ht="18.600000000000001" customHeight="1">
      <c r="A60" s="47"/>
      <c r="B60" s="47"/>
      <c r="C60" s="47"/>
      <c r="D60" s="47"/>
      <c r="E60" s="47"/>
      <c r="F60" s="47"/>
      <c r="G60" s="336"/>
      <c r="H60" s="47"/>
      <c r="I60" s="47"/>
      <c r="J60" s="47"/>
      <c r="K60" s="47"/>
      <c r="L60" s="47"/>
      <c r="M60" s="47"/>
      <c r="N60" s="47"/>
      <c r="O60" s="336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96"/>
      <c r="AA60" s="47"/>
      <c r="AB60" s="47"/>
      <c r="AC60" s="47"/>
      <c r="AD60" s="71"/>
      <c r="AE60" s="47"/>
      <c r="AF60" s="47"/>
      <c r="AG60" s="47"/>
      <c r="AH60" s="47"/>
      <c r="AI60" s="47"/>
      <c r="AJ60" s="2"/>
      <c r="AK60" s="58"/>
      <c r="AL60" s="5"/>
      <c r="AP60" s="56"/>
      <c r="AQ60" s="56"/>
      <c r="AR60" s="11"/>
      <c r="AS60" s="11"/>
      <c r="AT60" s="11"/>
    </row>
    <row r="61" spans="1:46" ht="15.6">
      <c r="A61" s="47"/>
      <c r="B61">
        <f>+'Ark1'!C946</f>
        <v>2021</v>
      </c>
      <c r="C61">
        <f>+'Ark1'!L946</f>
        <v>1</v>
      </c>
      <c r="D61" s="3" t="str">
        <f t="shared" ref="D61:D75" si="19">+D45</f>
        <v>P-</v>
      </c>
      <c r="E61">
        <f>+'Ark1'!Q946</f>
        <v>85</v>
      </c>
      <c r="G61" s="320">
        <f>+'Ark1'!R946</f>
        <v>371</v>
      </c>
      <c r="H61" s="194">
        <f>+'Ark1'!AG946</f>
        <v>1.1066179462319317</v>
      </c>
      <c r="I61" s="194">
        <f t="shared" ref="I61:I80" si="20">+H61-H76</f>
        <v>0.29796880553566418</v>
      </c>
      <c r="J61" s="194">
        <f>+'Ark1'!AH946</f>
        <v>0.80862533692722383</v>
      </c>
      <c r="K61" s="194"/>
      <c r="L61" s="92">
        <f>+'Ark1'!U946</f>
        <v>10.036118598382759</v>
      </c>
      <c r="M61" s="194">
        <f t="shared" ref="M61:M80" si="21">+L61-L76</f>
        <v>0.5241968901977021</v>
      </c>
      <c r="N61" s="194"/>
      <c r="O61" s="507"/>
      <c r="P61" s="194"/>
      <c r="Q61" s="194"/>
      <c r="R61" s="194"/>
      <c r="S61" s="194"/>
      <c r="T61" s="194"/>
      <c r="U61" s="194"/>
      <c r="V61" s="194"/>
      <c r="W61" s="1">
        <f>+'Ark1'!T946</f>
        <v>2.1940700808625335</v>
      </c>
      <c r="X61" s="194">
        <f t="shared" ref="X61:X80" si="22">+W61-W76</f>
        <v>-8.3509990311843918E-2</v>
      </c>
      <c r="Y61" s="92">
        <f>+'Ark1'!W946</f>
        <v>0</v>
      </c>
      <c r="Z61" s="96"/>
      <c r="AA61" s="11">
        <f>+'Ark1'!X946</f>
        <v>21.293800539083559</v>
      </c>
      <c r="AB61" s="11">
        <f>+'Ark1'!Y946</f>
        <v>0.53908355795148244</v>
      </c>
      <c r="AC61" s="11">
        <f>+'Ark1'!Z946</f>
        <v>6.0988524418310162</v>
      </c>
      <c r="AD61" s="71"/>
      <c r="AE61" s="92">
        <f>+'Ark1'!Z946</f>
        <v>6.0988524418310162</v>
      </c>
      <c r="AF61" s="66">
        <f>+'Ark1'!AB948</f>
        <v>1.6711127585650301</v>
      </c>
      <c r="AG61" s="140">
        <f>+'Ark1'!AD948</f>
        <v>46.477936116794574</v>
      </c>
      <c r="AH61" s="92">
        <f t="shared" ref="AH61:AH95" si="23">+G61/E61</f>
        <v>4.3647058823529408</v>
      </c>
      <c r="AI61" s="47"/>
      <c r="AJ61" s="4"/>
      <c r="AK61" s="58"/>
      <c r="AL61" s="16"/>
      <c r="AM61" s="5"/>
      <c r="AN61" s="18"/>
    </row>
    <row r="62" spans="1:46" ht="15.6">
      <c r="A62" s="47"/>
      <c r="B62">
        <f>+'Ark1'!C947</f>
        <v>2021</v>
      </c>
      <c r="C62">
        <f>+'Ark1'!L947</f>
        <v>2</v>
      </c>
      <c r="D62" s="3" t="str">
        <f t="shared" si="19"/>
        <v>P</v>
      </c>
      <c r="E62">
        <f>+'Ark1'!Q947</f>
        <v>233</v>
      </c>
      <c r="G62" s="320">
        <f>+'Ark1'!R947</f>
        <v>1100</v>
      </c>
      <c r="H62" s="194">
        <f>+'Ark1'!AG947</f>
        <v>3.5238948814595576</v>
      </c>
      <c r="I62" s="194">
        <f t="shared" si="20"/>
        <v>-0.8452126610554429</v>
      </c>
      <c r="J62" s="194">
        <f>+'Ark1'!AH947</f>
        <v>0.63636363636363635</v>
      </c>
      <c r="K62" s="194"/>
      <c r="L62" s="92">
        <f>+'Ark1'!U947</f>
        <v>10.778845454545444</v>
      </c>
      <c r="M62" s="194">
        <f t="shared" si="21"/>
        <v>-0.83928004827031799</v>
      </c>
      <c r="N62" s="194"/>
      <c r="O62" s="507"/>
      <c r="P62" s="194"/>
      <c r="Q62" s="194"/>
      <c r="R62" s="194"/>
      <c r="S62" s="194"/>
      <c r="T62" s="194"/>
      <c r="U62" s="194"/>
      <c r="V62" s="194"/>
      <c r="W62" s="1">
        <f>+'Ark1'!T947</f>
        <v>2.5481818181818183</v>
      </c>
      <c r="X62" s="194">
        <f t="shared" si="22"/>
        <v>-0.27724054706355572</v>
      </c>
      <c r="Y62" s="92">
        <f>+'Ark1'!W947</f>
        <v>9.0909090909090912E-2</v>
      </c>
      <c r="Z62" s="96"/>
      <c r="AA62" s="11">
        <f>+'Ark1'!X947</f>
        <v>26.818181818181817</v>
      </c>
      <c r="AB62" s="11">
        <f>+'Ark1'!Y947</f>
        <v>2</v>
      </c>
      <c r="AC62" s="11">
        <f>+'Ark1'!Z947</f>
        <v>6.2333327021839509</v>
      </c>
      <c r="AD62" s="71"/>
      <c r="AE62" s="92">
        <f>+'Ark1'!Z947</f>
        <v>6.2333327021839509</v>
      </c>
      <c r="AF62" s="66">
        <f>+'Ark1'!AB949</f>
        <v>1.650615912470194</v>
      </c>
      <c r="AG62" s="140">
        <f>+'Ark1'!AD949</f>
        <v>25.822645610546623</v>
      </c>
      <c r="AH62" s="92">
        <f t="shared" si="23"/>
        <v>4.7210300429184553</v>
      </c>
      <c r="AI62" s="47"/>
      <c r="AJ62" s="4"/>
      <c r="AK62" s="58"/>
      <c r="AL62" s="16"/>
      <c r="AM62" s="5"/>
      <c r="AN62" s="18"/>
    </row>
    <row r="63" spans="1:46" ht="15.6">
      <c r="A63" s="47"/>
      <c r="B63">
        <f>+'Ark1'!C948</f>
        <v>2021</v>
      </c>
      <c r="C63">
        <f>+'Ark1'!L948</f>
        <v>3</v>
      </c>
      <c r="D63" s="3" t="str">
        <f t="shared" si="19"/>
        <v>P+</v>
      </c>
      <c r="E63">
        <f>+'Ark1'!Q948</f>
        <v>323</v>
      </c>
      <c r="G63" s="320">
        <f>+'Ark1'!R948</f>
        <v>1825.9</v>
      </c>
      <c r="H63" s="194">
        <f>+'Ark1'!AG948</f>
        <v>6.1394975822564497</v>
      </c>
      <c r="I63" s="194">
        <f t="shared" si="20"/>
        <v>-0.63101820813186205</v>
      </c>
      <c r="J63" s="194">
        <f>+'Ark1'!AH948</f>
        <v>0.43814009529547071</v>
      </c>
      <c r="K63" s="194"/>
      <c r="L63" s="92">
        <f>+'Ark1'!U948</f>
        <v>11.313522098691061</v>
      </c>
      <c r="M63" s="194">
        <f t="shared" si="21"/>
        <v>-0.44003357357784267</v>
      </c>
      <c r="N63" s="194"/>
      <c r="O63" s="507"/>
      <c r="P63" s="194"/>
      <c r="Q63" s="194"/>
      <c r="R63" s="194"/>
      <c r="S63" s="194"/>
      <c r="T63" s="194"/>
      <c r="U63" s="194"/>
      <c r="V63" s="194"/>
      <c r="W63" s="1">
        <f>+'Ark1'!T948</f>
        <v>3.2767402376910022</v>
      </c>
      <c r="X63" s="194">
        <f t="shared" si="22"/>
        <v>-0.1759908547459732</v>
      </c>
      <c r="Y63" s="92">
        <f>+'Ark1'!W948</f>
        <v>0.10953502382386768</v>
      </c>
      <c r="Z63" s="96"/>
      <c r="AA63" s="11">
        <f>+'Ark1'!X948</f>
        <v>29.903061503915879</v>
      </c>
      <c r="AB63" s="11">
        <f>+'Ark1'!Y948</f>
        <v>3.4503532504518324</v>
      </c>
      <c r="AC63" s="11">
        <f>+'Ark1'!Z948</f>
        <v>6.5574287100577582</v>
      </c>
      <c r="AD63" s="71"/>
      <c r="AE63" s="92">
        <f>+'Ark1'!Z948</f>
        <v>6.5574287100577582</v>
      </c>
      <c r="AF63" s="66">
        <f>+'Ark1'!AB950</f>
        <v>1.7381666471428372</v>
      </c>
      <c r="AG63" s="140">
        <f>+'Ark1'!AD950</f>
        <v>22.302684011491497</v>
      </c>
      <c r="AH63" s="92">
        <f t="shared" si="23"/>
        <v>5.6529411764705886</v>
      </c>
      <c r="AI63" s="47"/>
      <c r="AJ63" s="4"/>
      <c r="AK63" s="58"/>
      <c r="AL63" s="18"/>
      <c r="AM63" s="5"/>
      <c r="AN63" s="18"/>
    </row>
    <row r="64" spans="1:46" ht="15.6">
      <c r="A64" s="47"/>
      <c r="B64">
        <f>+'Ark1'!C949</f>
        <v>2021</v>
      </c>
      <c r="C64">
        <f>+'Ark1'!L949</f>
        <v>4</v>
      </c>
      <c r="D64" s="3" t="str">
        <f t="shared" si="19"/>
        <v>O-</v>
      </c>
      <c r="E64">
        <f>+'Ark1'!Q949</f>
        <v>407</v>
      </c>
      <c r="G64" s="320">
        <f>+'Ark1'!R949</f>
        <v>3853</v>
      </c>
      <c r="H64" s="194">
        <f>+'Ark1'!AG949</f>
        <v>11.55877810405085</v>
      </c>
      <c r="I64" s="194">
        <f t="shared" si="20"/>
        <v>-2.2655416183657628</v>
      </c>
      <c r="J64" s="194">
        <f>+'Ark1'!AH949</f>
        <v>0.49312224240851266</v>
      </c>
      <c r="K64" s="194"/>
      <c r="L64" s="92">
        <f>+'Ark1'!U949</f>
        <v>10.093804827407212</v>
      </c>
      <c r="M64" s="194">
        <f t="shared" si="21"/>
        <v>-1.0782978620793671</v>
      </c>
      <c r="N64" s="194"/>
      <c r="O64" s="507"/>
      <c r="P64" s="194"/>
      <c r="Q64" s="194"/>
      <c r="R64" s="194"/>
      <c r="S64" s="194"/>
      <c r="T64" s="194"/>
      <c r="U64" s="194"/>
      <c r="V64" s="194"/>
      <c r="W64" s="1">
        <f>+'Ark1'!T949</f>
        <v>3.9901375551518306</v>
      </c>
      <c r="X64" s="194">
        <f t="shared" si="22"/>
        <v>-0.19690400964034493</v>
      </c>
      <c r="Y64" s="92">
        <f>+'Ark1'!W949</f>
        <v>5.1907604464053993E-2</v>
      </c>
      <c r="Z64" s="96"/>
      <c r="AA64" s="11">
        <f>+'Ark1'!X949</f>
        <v>22.268362315079155</v>
      </c>
      <c r="AB64" s="11">
        <f>+'Ark1'!Y949</f>
        <v>4.1007007526602646</v>
      </c>
      <c r="AC64" s="11">
        <f>+'Ark1'!Z949</f>
        <v>6.3839352382113201</v>
      </c>
      <c r="AD64" s="71"/>
      <c r="AE64" s="92">
        <f>+'Ark1'!Z949</f>
        <v>6.3839352382113201</v>
      </c>
      <c r="AF64" s="66">
        <f>+'Ark1'!AB951</f>
        <v>1.8168878165948721</v>
      </c>
      <c r="AG64" s="140">
        <f>+'Ark1'!AD951</f>
        <v>41.596840588694505</v>
      </c>
      <c r="AH64" s="92">
        <f t="shared" si="23"/>
        <v>9.4668304668304675</v>
      </c>
      <c r="AI64" s="47"/>
      <c r="AJ64" s="13"/>
      <c r="AK64" s="58"/>
    </row>
    <row r="65" spans="1:40" ht="15.6">
      <c r="A65" s="47"/>
      <c r="B65">
        <f>+'Ark1'!C950</f>
        <v>2021</v>
      </c>
      <c r="C65">
        <f>+'Ark1'!L950</f>
        <v>5</v>
      </c>
      <c r="D65" s="3" t="str">
        <f t="shared" si="19"/>
        <v>O</v>
      </c>
      <c r="E65">
        <f>+'Ark1'!Q950</f>
        <v>577</v>
      </c>
      <c r="G65" s="320">
        <f>+'Ark1'!R950</f>
        <v>9042</v>
      </c>
      <c r="H65" s="194">
        <f>+'Ark1'!AG950</f>
        <v>30.415994906121753</v>
      </c>
      <c r="I65" s="194">
        <f t="shared" si="20"/>
        <v>-1.2465103974379055</v>
      </c>
      <c r="J65" s="194">
        <f>+'Ark1'!AH950</f>
        <v>0.55297500552974999</v>
      </c>
      <c r="K65" s="194"/>
      <c r="L65" s="92">
        <f>+'Ark1'!U950</f>
        <v>11.31825591683257</v>
      </c>
      <c r="M65" s="194">
        <f t="shared" si="21"/>
        <v>-8.0822614917792635E-2</v>
      </c>
      <c r="N65" s="194"/>
      <c r="O65" s="507"/>
      <c r="P65" s="194"/>
      <c r="Q65" s="194"/>
      <c r="R65" s="194"/>
      <c r="S65" s="194"/>
      <c r="T65" s="194"/>
      <c r="U65" s="194"/>
      <c r="V65" s="194"/>
      <c r="W65" s="1">
        <f>+'Ark1'!T950</f>
        <v>4.7751603627516017</v>
      </c>
      <c r="X65" s="194">
        <f t="shared" si="22"/>
        <v>-0.30859957625286594</v>
      </c>
      <c r="Y65" s="92">
        <f>+'Ark1'!W950</f>
        <v>0.14377350143773501</v>
      </c>
      <c r="Z65" s="96"/>
      <c r="AA65" s="11">
        <f>+'Ark1'!X950</f>
        <v>24.120769741207695</v>
      </c>
      <c r="AB65" s="11">
        <f>+'Ark1'!Y950</f>
        <v>7.4430435744304351</v>
      </c>
      <c r="AC65" s="11">
        <f>+'Ark1'!Z950</f>
        <v>6.794026288512832</v>
      </c>
      <c r="AD65" s="71"/>
      <c r="AE65" s="92">
        <f>+'Ark1'!Z950</f>
        <v>6.794026288512832</v>
      </c>
      <c r="AF65" s="66">
        <f>+'Ark1'!AB952</f>
        <v>0</v>
      </c>
      <c r="AG65" s="140">
        <f>+'Ark1'!AD952</f>
        <v>0</v>
      </c>
      <c r="AH65" s="92">
        <f t="shared" si="23"/>
        <v>15.670710571923744</v>
      </c>
      <c r="AI65" s="47"/>
      <c r="AJ65" s="5"/>
      <c r="AK65" s="58"/>
      <c r="AL65" s="18"/>
      <c r="AN65" s="18"/>
    </row>
    <row r="66" spans="1:40" ht="15.6">
      <c r="A66" s="47"/>
      <c r="B66">
        <f>+'Ark1'!C951</f>
        <v>2021</v>
      </c>
      <c r="C66">
        <f>+'Ark1'!L951</f>
        <v>6</v>
      </c>
      <c r="D66" s="3" t="str">
        <f t="shared" si="19"/>
        <v>O+</v>
      </c>
      <c r="E66">
        <f>+'Ark1'!Q951</f>
        <v>600</v>
      </c>
      <c r="G66" s="320">
        <f>+'Ark1'!R951</f>
        <v>7348</v>
      </c>
      <c r="H66" s="194">
        <f>+'Ark1'!AG951</f>
        <v>31.34727302220946</v>
      </c>
      <c r="I66" s="194">
        <f t="shared" si="20"/>
        <v>2.4174200261127439</v>
      </c>
      <c r="J66" s="194">
        <f>+'Ark1'!AH951</f>
        <v>0.78933043004899295</v>
      </c>
      <c r="K66" s="194"/>
      <c r="L66" s="92">
        <f>+'Ark1'!U951</f>
        <v>14.353988840500827</v>
      </c>
      <c r="M66" s="194">
        <f t="shared" si="21"/>
        <v>0.68189418794149148</v>
      </c>
      <c r="N66" s="194"/>
      <c r="O66" s="507"/>
      <c r="P66" s="194"/>
      <c r="Q66" s="194"/>
      <c r="R66" s="194"/>
      <c r="S66" s="194"/>
      <c r="T66" s="194"/>
      <c r="U66" s="194"/>
      <c r="V66" s="194"/>
      <c r="W66" s="1">
        <f>+'Ark1'!T951</f>
        <v>5.4444746869896559</v>
      </c>
      <c r="X66" s="194">
        <f t="shared" si="22"/>
        <v>-1.9351449698934431E-2</v>
      </c>
      <c r="Y66" s="92">
        <f>+'Ark1'!W951</f>
        <v>1.1839956450734899</v>
      </c>
      <c r="Z66" s="96"/>
      <c r="AA66" s="11">
        <f>+'Ark1'!X951</f>
        <v>35.383777898747958</v>
      </c>
      <c r="AB66" s="11">
        <f>+'Ark1'!Y951</f>
        <v>18.630919978225368</v>
      </c>
      <c r="AC66" s="11">
        <f>+'Ark1'!Z951</f>
        <v>7.9905950158980099</v>
      </c>
      <c r="AD66" s="71"/>
      <c r="AE66" s="92">
        <f>+'Ark1'!Z951</f>
        <v>7.9905950158980099</v>
      </c>
      <c r="AF66" s="66">
        <f>+'Ark1'!AB953</f>
        <v>2.4032596046354886</v>
      </c>
      <c r="AG66" s="140">
        <f>+'Ark1'!AD953</f>
        <v>62.140225961618611</v>
      </c>
      <c r="AH66" s="92">
        <f t="shared" si="23"/>
        <v>12.246666666666666</v>
      </c>
      <c r="AI66" s="47"/>
      <c r="AJ66" s="13"/>
      <c r="AK66" s="58"/>
    </row>
    <row r="67" spans="1:40" ht="15.6">
      <c r="A67" s="47"/>
      <c r="B67">
        <f>+'Ark1'!C952</f>
        <v>2021</v>
      </c>
      <c r="C67">
        <f>+'Ark1'!L952</f>
        <v>7</v>
      </c>
      <c r="D67" s="3" t="str">
        <f t="shared" si="19"/>
        <v>R-</v>
      </c>
      <c r="E67">
        <f>+'Ark1'!Q952</f>
        <v>0</v>
      </c>
      <c r="G67" s="320">
        <f>+'Ark1'!R952</f>
        <v>0</v>
      </c>
      <c r="H67" s="194">
        <f>+'Ark1'!AG952</f>
        <v>0</v>
      </c>
      <c r="I67" s="194">
        <f t="shared" si="20"/>
        <v>0</v>
      </c>
      <c r="J67" s="194">
        <f>+'Ark1'!AH952</f>
        <v>0</v>
      </c>
      <c r="K67" s="194"/>
      <c r="L67" s="92">
        <f>+'Ark1'!U952</f>
        <v>0</v>
      </c>
      <c r="M67" s="194">
        <f t="shared" si="21"/>
        <v>0</v>
      </c>
      <c r="N67" s="194"/>
      <c r="O67" s="507"/>
      <c r="P67" s="194"/>
      <c r="Q67" s="194"/>
      <c r="R67" s="194"/>
      <c r="S67" s="194"/>
      <c r="T67" s="194"/>
      <c r="U67" s="194"/>
      <c r="V67" s="194"/>
      <c r="W67" s="1">
        <f>+'Ark1'!T952</f>
        <v>0</v>
      </c>
      <c r="X67" s="194">
        <f t="shared" si="22"/>
        <v>0</v>
      </c>
      <c r="Y67" s="92">
        <f>+'Ark1'!W952</f>
        <v>0</v>
      </c>
      <c r="Z67" s="96"/>
      <c r="AA67" s="11">
        <f>+'Ark1'!X952</f>
        <v>0</v>
      </c>
      <c r="AB67" s="11">
        <f>+'Ark1'!Y952</f>
        <v>0</v>
      </c>
      <c r="AC67" s="11">
        <f>+'Ark1'!Z952</f>
        <v>0</v>
      </c>
      <c r="AD67" s="71"/>
      <c r="AE67" s="92">
        <f>+'Ark1'!Z952</f>
        <v>0</v>
      </c>
      <c r="AF67" s="66">
        <f>+'Ark1'!AB954</f>
        <v>0</v>
      </c>
      <c r="AG67" s="140">
        <f>+'Ark1'!AD954</f>
        <v>0</v>
      </c>
      <c r="AH67" s="92" t="e">
        <f t="shared" si="23"/>
        <v>#DIV/0!</v>
      </c>
      <c r="AI67" s="47"/>
      <c r="AJ67" s="13"/>
      <c r="AK67" s="58"/>
    </row>
    <row r="68" spans="1:40" ht="15.6">
      <c r="A68" s="47"/>
      <c r="B68">
        <f>+'Ark1'!C953</f>
        <v>2021</v>
      </c>
      <c r="C68">
        <f>+'Ark1'!L953</f>
        <v>8</v>
      </c>
      <c r="D68" s="3" t="str">
        <f t="shared" si="19"/>
        <v>R</v>
      </c>
      <c r="E68">
        <f>+'Ark1'!Q953</f>
        <v>428</v>
      </c>
      <c r="G68" s="320">
        <f>+'Ark1'!R953</f>
        <v>2750</v>
      </c>
      <c r="H68" s="194">
        <f>+'Ark1'!AG953</f>
        <v>14.849633523824743</v>
      </c>
      <c r="I68" s="194">
        <f t="shared" si="20"/>
        <v>2.4823647100141191</v>
      </c>
      <c r="J68" s="194">
        <f>+'Ark1'!AH953</f>
        <v>1.2363636363636361</v>
      </c>
      <c r="K68" s="194"/>
      <c r="L68" s="92">
        <f>+'Ark1'!U953</f>
        <v>18.168749090909095</v>
      </c>
      <c r="M68" s="194">
        <f t="shared" si="21"/>
        <v>2.3735906674160461</v>
      </c>
      <c r="N68" s="194"/>
      <c r="O68" s="507"/>
      <c r="P68" s="194"/>
      <c r="Q68" s="194"/>
      <c r="R68" s="194"/>
      <c r="S68" s="194"/>
      <c r="T68" s="194"/>
      <c r="U68" s="194"/>
      <c r="V68" s="194"/>
      <c r="W68" s="1">
        <f>+'Ark1'!T953</f>
        <v>6.2960000000000003</v>
      </c>
      <c r="X68" s="194">
        <f t="shared" si="22"/>
        <v>0.31647913446676768</v>
      </c>
      <c r="Y68" s="92">
        <f>+'Ark1'!W953</f>
        <v>9.1999999999999993</v>
      </c>
      <c r="Z68" s="96"/>
      <c r="AA68" s="11">
        <f>+'Ark1'!X953</f>
        <v>49.818181818181827</v>
      </c>
      <c r="AB68" s="11">
        <f>+'Ark1'!Y953</f>
        <v>33.345454545454537</v>
      </c>
      <c r="AC68" s="11">
        <f>+'Ark1'!Z953</f>
        <v>9.8923760230129698</v>
      </c>
      <c r="AD68" s="71"/>
      <c r="AE68" s="92">
        <f>+'Ark1'!Z953</f>
        <v>9.8923760230129698</v>
      </c>
      <c r="AF68" s="66">
        <f>+'Ark1'!AB955</f>
        <v>0</v>
      </c>
      <c r="AG68" s="140">
        <f>+'Ark1'!AD955</f>
        <v>0</v>
      </c>
      <c r="AH68" s="92">
        <f t="shared" si="23"/>
        <v>6.4252336448598131</v>
      </c>
      <c r="AI68" s="47"/>
      <c r="AJ68" s="2"/>
      <c r="AK68" s="58"/>
      <c r="AL68" s="5"/>
    </row>
    <row r="69" spans="1:40" ht="15.6">
      <c r="A69" s="47"/>
      <c r="B69">
        <f>+'Ark1'!C954</f>
        <v>2021</v>
      </c>
      <c r="C69">
        <f>+'Ark1'!L954</f>
        <v>9</v>
      </c>
      <c r="D69" s="3" t="str">
        <f t="shared" si="19"/>
        <v>R+</v>
      </c>
      <c r="E69">
        <f>+'Ark1'!Q954</f>
        <v>0</v>
      </c>
      <c r="G69" s="320">
        <f>+'Ark1'!R954</f>
        <v>0</v>
      </c>
      <c r="H69" s="194">
        <f>+'Ark1'!AG954</f>
        <v>0</v>
      </c>
      <c r="I69" s="194">
        <f t="shared" si="20"/>
        <v>0</v>
      </c>
      <c r="J69" s="194">
        <f>+'Ark1'!AH954</f>
        <v>0</v>
      </c>
      <c r="K69" s="194"/>
      <c r="L69" s="92">
        <f>+'Ark1'!U954</f>
        <v>0</v>
      </c>
      <c r="M69" s="194">
        <f t="shared" si="21"/>
        <v>0</v>
      </c>
      <c r="N69" s="194"/>
      <c r="O69" s="507"/>
      <c r="P69" s="194"/>
      <c r="Q69" s="194"/>
      <c r="R69" s="194"/>
      <c r="S69" s="194"/>
      <c r="T69" s="194"/>
      <c r="U69" s="194"/>
      <c r="V69" s="194"/>
      <c r="W69" s="1">
        <f>+'Ark1'!T954</f>
        <v>0</v>
      </c>
      <c r="X69" s="194">
        <f t="shared" si="22"/>
        <v>0</v>
      </c>
      <c r="Y69" s="92">
        <f>+'Ark1'!W954</f>
        <v>0</v>
      </c>
      <c r="Z69" s="96"/>
      <c r="AA69" s="11">
        <f>+'Ark1'!X954</f>
        <v>0</v>
      </c>
      <c r="AB69" s="11">
        <f>+'Ark1'!Y954</f>
        <v>0</v>
      </c>
      <c r="AC69" s="11">
        <f>+'Ark1'!Z954</f>
        <v>0</v>
      </c>
      <c r="AD69" s="71"/>
      <c r="AE69" s="92">
        <f>+'Ark1'!Z954</f>
        <v>0</v>
      </c>
      <c r="AF69" s="66">
        <f>+'Ark1'!AB956</f>
        <v>2.1382969975161945</v>
      </c>
      <c r="AG69" s="140">
        <f>+'Ark1'!AD956</f>
        <v>62.867953152307685</v>
      </c>
      <c r="AH69" s="92" t="e">
        <f t="shared" si="23"/>
        <v>#DIV/0!</v>
      </c>
      <c r="AI69" s="47"/>
      <c r="AJ69" s="4"/>
      <c r="AK69" s="58"/>
      <c r="AL69" s="4"/>
      <c r="AM69" s="4"/>
      <c r="AN69" s="4"/>
    </row>
    <row r="70" spans="1:40" ht="15.6">
      <c r="A70" s="47"/>
      <c r="B70">
        <f>+'Ark1'!C955</f>
        <v>2021</v>
      </c>
      <c r="C70">
        <f>+'Ark1'!L955</f>
        <v>10</v>
      </c>
      <c r="D70" s="3" t="str">
        <f t="shared" si="19"/>
        <v>U-</v>
      </c>
      <c r="E70">
        <f>+'Ark1'!Q955</f>
        <v>0</v>
      </c>
      <c r="G70" s="320">
        <f>+'Ark1'!R955</f>
        <v>0</v>
      </c>
      <c r="H70" s="194">
        <f>+'Ark1'!AG955</f>
        <v>0</v>
      </c>
      <c r="I70" s="194">
        <f t="shared" si="20"/>
        <v>0</v>
      </c>
      <c r="J70" s="194">
        <f>+'Ark1'!AH955</f>
        <v>0</v>
      </c>
      <c r="K70" s="194"/>
      <c r="L70" s="92">
        <f>+'Ark1'!U955</f>
        <v>0</v>
      </c>
      <c r="M70" s="194">
        <f t="shared" si="21"/>
        <v>0</v>
      </c>
      <c r="N70" s="194"/>
      <c r="O70" s="507"/>
      <c r="P70" s="194"/>
      <c r="Q70" s="194"/>
      <c r="R70" s="194"/>
      <c r="S70" s="194"/>
      <c r="T70" s="194"/>
      <c r="U70" s="194"/>
      <c r="V70" s="194"/>
      <c r="W70" s="1">
        <f>+'Ark1'!T955</f>
        <v>0</v>
      </c>
      <c r="X70" s="194">
        <f t="shared" si="22"/>
        <v>0</v>
      </c>
      <c r="Y70" s="92">
        <f>+'Ark1'!W955</f>
        <v>0</v>
      </c>
      <c r="Z70" s="96"/>
      <c r="AA70" s="11">
        <f>+'Ark1'!X955</f>
        <v>0</v>
      </c>
      <c r="AB70" s="11">
        <f>+'Ark1'!Y955</f>
        <v>0</v>
      </c>
      <c r="AC70" s="11">
        <f>+'Ark1'!Z955</f>
        <v>0</v>
      </c>
      <c r="AD70" s="71"/>
      <c r="AE70" s="92">
        <f>+'Ark1'!Z955</f>
        <v>0</v>
      </c>
      <c r="AF70" s="66">
        <f>+'Ark1'!AB957</f>
        <v>0</v>
      </c>
      <c r="AG70" s="140">
        <f>+'Ark1'!AD957</f>
        <v>0</v>
      </c>
      <c r="AH70" s="92" t="e">
        <f t="shared" si="23"/>
        <v>#DIV/0!</v>
      </c>
      <c r="AI70" s="47"/>
      <c r="AJ70" s="4"/>
      <c r="AK70" s="58"/>
      <c r="AL70" s="13"/>
      <c r="AM70" s="1"/>
      <c r="AN70" s="5"/>
    </row>
    <row r="71" spans="1:40" ht="15.6">
      <c r="A71" s="47"/>
      <c r="B71">
        <f>+'Ark1'!C956</f>
        <v>2021</v>
      </c>
      <c r="C71">
        <f>+'Ark1'!L956</f>
        <v>11</v>
      </c>
      <c r="D71" s="3" t="str">
        <f t="shared" si="19"/>
        <v>U</v>
      </c>
      <c r="E71">
        <f>+'Ark1'!Q956</f>
        <v>30</v>
      </c>
      <c r="G71" s="320">
        <f>+'Ark1'!R956</f>
        <v>198</v>
      </c>
      <c r="H71" s="194">
        <f>+'Ark1'!AG956</f>
        <v>1.0545949550656759</v>
      </c>
      <c r="I71" s="194">
        <f t="shared" si="20"/>
        <v>-0.21318573545113506</v>
      </c>
      <c r="J71" s="194">
        <f>+'Ark1'!AH956</f>
        <v>0</v>
      </c>
      <c r="K71" s="194"/>
      <c r="L71" s="92">
        <f>+'Ark1'!U956</f>
        <v>17.921010101010101</v>
      </c>
      <c r="M71" s="194">
        <f t="shared" si="21"/>
        <v>0.16495077897620902</v>
      </c>
      <c r="N71" s="194"/>
      <c r="O71" s="507"/>
      <c r="P71" s="194"/>
      <c r="Q71" s="194"/>
      <c r="R71" s="194"/>
      <c r="S71" s="194"/>
      <c r="T71" s="194"/>
      <c r="U71" s="194"/>
      <c r="V71" s="194"/>
      <c r="W71" s="1">
        <f>+'Ark1'!T956</f>
        <v>5.1363636363636358</v>
      </c>
      <c r="X71" s="194">
        <f t="shared" si="22"/>
        <v>-7.9738058551618529E-2</v>
      </c>
      <c r="Y71" s="92">
        <f>+'Ark1'!W956</f>
        <v>3.535353535353535</v>
      </c>
      <c r="Z71" s="96"/>
      <c r="AA71" s="11">
        <f>+'Ark1'!X956</f>
        <v>55.050505050505059</v>
      </c>
      <c r="AB71" s="11">
        <f>+'Ark1'!Y956</f>
        <v>22.222222222222225</v>
      </c>
      <c r="AC71" s="11">
        <f>+'Ark1'!Z956</f>
        <v>7.8481655187692816</v>
      </c>
      <c r="AD71" s="71"/>
      <c r="AE71" s="92">
        <f>+'Ark1'!Z956</f>
        <v>7.8481655187692816</v>
      </c>
      <c r="AF71" s="66">
        <f>+'Ark1'!AB958</f>
        <v>0</v>
      </c>
      <c r="AG71" s="140">
        <f>+'Ark1'!AD958</f>
        <v>0</v>
      </c>
      <c r="AH71" s="92">
        <f t="shared" si="23"/>
        <v>6.6</v>
      </c>
      <c r="AI71" s="47"/>
      <c r="AJ71" s="4"/>
      <c r="AK71" s="58"/>
      <c r="AL71" s="13"/>
      <c r="AM71" s="1"/>
      <c r="AN71" s="5"/>
    </row>
    <row r="72" spans="1:40" ht="15.6">
      <c r="A72" s="47"/>
      <c r="B72">
        <f>+'Ark1'!C957</f>
        <v>2021</v>
      </c>
      <c r="C72">
        <f>+'Ark1'!L957</f>
        <v>12</v>
      </c>
      <c r="D72" s="3" t="str">
        <f t="shared" si="19"/>
        <v>U+</v>
      </c>
      <c r="E72">
        <f>+'Ark1'!Q957</f>
        <v>0</v>
      </c>
      <c r="G72" s="320">
        <f>+'Ark1'!R957</f>
        <v>0</v>
      </c>
      <c r="H72" s="194">
        <f>+'Ark1'!AG957</f>
        <v>0</v>
      </c>
      <c r="I72" s="194">
        <f t="shared" si="20"/>
        <v>0</v>
      </c>
      <c r="J72" s="194">
        <f>+'Ark1'!AH957</f>
        <v>0</v>
      </c>
      <c r="K72" s="194"/>
      <c r="L72" s="92">
        <f>+'Ark1'!U957</f>
        <v>0</v>
      </c>
      <c r="M72" s="194">
        <f t="shared" si="21"/>
        <v>0</v>
      </c>
      <c r="N72" s="194"/>
      <c r="O72" s="507"/>
      <c r="P72" s="194"/>
      <c r="Q72" s="194"/>
      <c r="R72" s="194"/>
      <c r="S72" s="194"/>
      <c r="T72" s="194"/>
      <c r="U72" s="194"/>
      <c r="V72" s="194"/>
      <c r="W72" s="1">
        <f>+'Ark1'!T957</f>
        <v>0</v>
      </c>
      <c r="X72" s="194">
        <f t="shared" si="22"/>
        <v>0</v>
      </c>
      <c r="Y72" s="92">
        <f>+'Ark1'!W957</f>
        <v>0</v>
      </c>
      <c r="Z72" s="96"/>
      <c r="AA72" s="11">
        <f>+'Ark1'!X957</f>
        <v>0</v>
      </c>
      <c r="AB72" s="11">
        <f>+'Ark1'!Y957</f>
        <v>0</v>
      </c>
      <c r="AC72" s="11">
        <f>+'Ark1'!Z957</f>
        <v>0</v>
      </c>
      <c r="AD72" s="71"/>
      <c r="AE72" s="92">
        <f>+'Ark1'!Z957</f>
        <v>0</v>
      </c>
      <c r="AF72" s="66">
        <f>+'Ark1'!AB959</f>
        <v>0</v>
      </c>
      <c r="AG72" s="140">
        <f>+'Ark1'!AD959</f>
        <v>0</v>
      </c>
      <c r="AH72" s="92" t="e">
        <f t="shared" si="23"/>
        <v>#DIV/0!</v>
      </c>
      <c r="AI72" s="47"/>
      <c r="AJ72" s="4"/>
      <c r="AK72" s="58"/>
      <c r="AL72" s="13"/>
      <c r="AM72" s="1"/>
      <c r="AN72" s="5"/>
    </row>
    <row r="73" spans="1:40" ht="15.6">
      <c r="A73" s="47"/>
      <c r="B73">
        <f>+'Ark1'!C958</f>
        <v>2021</v>
      </c>
      <c r="C73">
        <f>+'Ark1'!L958</f>
        <v>13</v>
      </c>
      <c r="D73" s="3" t="str">
        <f t="shared" si="19"/>
        <v>E-</v>
      </c>
      <c r="E73">
        <f>+'Ark1'!Q958</f>
        <v>0</v>
      </c>
      <c r="G73" s="320">
        <f>+'Ark1'!R958</f>
        <v>0</v>
      </c>
      <c r="H73" s="194">
        <f>+'Ark1'!AG958</f>
        <v>0</v>
      </c>
      <c r="I73" s="194">
        <f t="shared" si="20"/>
        <v>0</v>
      </c>
      <c r="J73" s="194">
        <f>+'Ark1'!AH958</f>
        <v>0</v>
      </c>
      <c r="K73" s="194"/>
      <c r="L73" s="92">
        <f>+'Ark1'!U958</f>
        <v>0</v>
      </c>
      <c r="M73" s="194">
        <f t="shared" si="21"/>
        <v>0</v>
      </c>
      <c r="N73" s="194"/>
      <c r="O73" s="507"/>
      <c r="P73" s="194"/>
      <c r="Q73" s="194"/>
      <c r="R73" s="194"/>
      <c r="S73" s="194"/>
      <c r="T73" s="194"/>
      <c r="U73" s="194"/>
      <c r="V73" s="194"/>
      <c r="W73" s="1">
        <f>+'Ark1'!T958</f>
        <v>0</v>
      </c>
      <c r="X73" s="194">
        <f t="shared" si="22"/>
        <v>0</v>
      </c>
      <c r="Y73" s="92">
        <f>+'Ark1'!W958</f>
        <v>0</v>
      </c>
      <c r="Z73" s="96"/>
      <c r="AA73" s="11">
        <f>+'Ark1'!X958</f>
        <v>0</v>
      </c>
      <c r="AB73" s="11">
        <f>+'Ark1'!Y958</f>
        <v>0</v>
      </c>
      <c r="AC73" s="11">
        <f>+'Ark1'!Z958</f>
        <v>0</v>
      </c>
      <c r="AD73" s="71"/>
      <c r="AE73" s="92">
        <f>+'Ark1'!Z958</f>
        <v>0</v>
      </c>
      <c r="AF73" s="66">
        <f>+'Ark1'!AB960</f>
        <v>0</v>
      </c>
      <c r="AG73" s="140">
        <f>+'Ark1'!AD960</f>
        <v>0</v>
      </c>
      <c r="AH73" s="92" t="e">
        <f t="shared" si="23"/>
        <v>#DIV/0!</v>
      </c>
      <c r="AI73" s="47"/>
      <c r="AJ73" s="4"/>
      <c r="AK73" s="58"/>
      <c r="AL73" s="13"/>
      <c r="AM73" s="1"/>
      <c r="AN73" s="5"/>
    </row>
    <row r="74" spans="1:40" ht="15.6">
      <c r="A74" s="47"/>
      <c r="B74">
        <f>+'Ark1'!C959</f>
        <v>2021</v>
      </c>
      <c r="C74">
        <f>+'Ark1'!L959</f>
        <v>14</v>
      </c>
      <c r="D74" s="3" t="str">
        <f t="shared" si="19"/>
        <v>E</v>
      </c>
      <c r="E74">
        <f>+'Ark1'!Q959</f>
        <v>1</v>
      </c>
      <c r="G74" s="320">
        <f>+'Ark1'!R959</f>
        <v>1</v>
      </c>
      <c r="H74" s="194">
        <f>+'Ark1'!AG959</f>
        <v>3.7150787795829474E-3</v>
      </c>
      <c r="I74" s="194">
        <f t="shared" si="20"/>
        <v>3.7150787795829474E-3</v>
      </c>
      <c r="J74" s="194">
        <f>+'Ark1'!AH959</f>
        <v>0</v>
      </c>
      <c r="K74" s="194"/>
      <c r="L74" s="92">
        <f>+'Ark1'!U959</f>
        <v>12.5</v>
      </c>
      <c r="M74" s="194">
        <f t="shared" si="21"/>
        <v>12.5</v>
      </c>
      <c r="N74" s="194"/>
      <c r="O74" s="507"/>
      <c r="P74" s="194"/>
      <c r="Q74" s="194"/>
      <c r="R74" s="194"/>
      <c r="S74" s="194"/>
      <c r="T74" s="194"/>
      <c r="U74" s="194"/>
      <c r="V74" s="194"/>
      <c r="W74" s="1">
        <f>+'Ark1'!T959</f>
        <v>2</v>
      </c>
      <c r="X74" s="194">
        <f t="shared" si="22"/>
        <v>2</v>
      </c>
      <c r="Y74" s="92">
        <f>+'Ark1'!W959</f>
        <v>0</v>
      </c>
      <c r="Z74" s="96"/>
      <c r="AA74" s="11">
        <f>+'Ark1'!X959</f>
        <v>0</v>
      </c>
      <c r="AB74" s="11">
        <f>+'Ark1'!Y959</f>
        <v>0</v>
      </c>
      <c r="AC74" s="11">
        <f>+'Ark1'!Z959</f>
        <v>0</v>
      </c>
      <c r="AD74" s="71"/>
      <c r="AE74" s="92">
        <f>+'Ark1'!Z959</f>
        <v>0</v>
      </c>
      <c r="AF74" s="66">
        <f>+'Ark1'!AB961</f>
        <v>0.90539850735007166</v>
      </c>
      <c r="AG74" s="140">
        <f>+'Ark1'!AD961</f>
        <v>31.466542354688055</v>
      </c>
      <c r="AH74" s="92">
        <f t="shared" si="23"/>
        <v>1</v>
      </c>
      <c r="AI74" s="47"/>
      <c r="AJ74" s="4"/>
      <c r="AK74" s="58"/>
      <c r="AL74" s="13"/>
      <c r="AM74" s="13"/>
      <c r="AN74" s="5"/>
    </row>
    <row r="75" spans="1:40" ht="15.6">
      <c r="A75" s="47"/>
      <c r="B75">
        <f>+'Ark1'!C960</f>
        <v>2021</v>
      </c>
      <c r="C75">
        <f>+'Ark1'!L960</f>
        <v>15</v>
      </c>
      <c r="D75" s="3" t="str">
        <f t="shared" si="19"/>
        <v>E+</v>
      </c>
      <c r="E75">
        <f>+'Ark1'!Q960</f>
        <v>0</v>
      </c>
      <c r="G75" s="320">
        <f>+'Ark1'!R960</f>
        <v>0</v>
      </c>
      <c r="H75" s="194">
        <f>+'Ark1'!AG960</f>
        <v>0</v>
      </c>
      <c r="I75" s="194">
        <f t="shared" si="20"/>
        <v>0</v>
      </c>
      <c r="J75" s="194">
        <f>+'Ark1'!AH960</f>
        <v>0</v>
      </c>
      <c r="K75" s="194"/>
      <c r="L75" s="92">
        <f>+'Ark1'!U960</f>
        <v>0</v>
      </c>
      <c r="M75" s="194">
        <f t="shared" si="21"/>
        <v>0</v>
      </c>
      <c r="N75" s="194"/>
      <c r="O75" s="507"/>
      <c r="P75" s="194"/>
      <c r="Q75" s="194"/>
      <c r="R75" s="194"/>
      <c r="S75" s="194"/>
      <c r="T75" s="194"/>
      <c r="U75" s="194"/>
      <c r="V75" s="194"/>
      <c r="W75" s="1">
        <f>+'Ark1'!T960</f>
        <v>0</v>
      </c>
      <c r="X75" s="194">
        <f t="shared" si="22"/>
        <v>0</v>
      </c>
      <c r="Y75" s="92">
        <f>+'Ark1'!W960</f>
        <v>0</v>
      </c>
      <c r="Z75" s="96"/>
      <c r="AA75" s="11">
        <f>+'Ark1'!X960</f>
        <v>0</v>
      </c>
      <c r="AB75" s="11">
        <f>+'Ark1'!Y960</f>
        <v>0</v>
      </c>
      <c r="AC75" s="11">
        <f>+'Ark1'!Z960</f>
        <v>0</v>
      </c>
      <c r="AD75" s="71"/>
      <c r="AE75" s="92">
        <f>+'Ark1'!Z960</f>
        <v>0</v>
      </c>
      <c r="AF75" s="66">
        <f>+'Ark1'!AB962</f>
        <v>1.4537981584406123</v>
      </c>
      <c r="AG75" s="140">
        <f>+'Ark1'!AD962</f>
        <v>40.836890697975157</v>
      </c>
      <c r="AH75" s="92" t="e">
        <f t="shared" si="23"/>
        <v>#DIV/0!</v>
      </c>
      <c r="AI75" s="47"/>
      <c r="AJ75" s="4"/>
      <c r="AK75" s="58"/>
      <c r="AL75" s="13"/>
      <c r="AM75" s="13"/>
      <c r="AN75" s="5"/>
    </row>
    <row r="76" spans="1:40" ht="15.6">
      <c r="A76" s="47"/>
      <c r="B76" s="53">
        <f>+'Ark1'!C961</f>
        <v>2020</v>
      </c>
      <c r="C76" s="53">
        <f>+'Ark1'!L961</f>
        <v>1</v>
      </c>
      <c r="D76" s="65" t="s">
        <v>28</v>
      </c>
      <c r="E76" s="53">
        <f>+'Ark1'!Q961</f>
        <v>95</v>
      </c>
      <c r="F76" s="53"/>
      <c r="G76" s="352">
        <f>+'Ark1'!R961</f>
        <v>281</v>
      </c>
      <c r="H76" s="176">
        <f>+'Ark1'!AG961</f>
        <v>0.80864914069626748</v>
      </c>
      <c r="I76" s="176">
        <f t="shared" si="20"/>
        <v>-8.3842042193865374E-2</v>
      </c>
      <c r="J76" s="176">
        <f>+'Ark1'!AH961</f>
        <v>0</v>
      </c>
      <c r="K76" s="176"/>
      <c r="L76" s="155">
        <f>+'Ark1'!U961</f>
        <v>9.5119217081850564</v>
      </c>
      <c r="M76" s="176">
        <f t="shared" si="21"/>
        <v>-0.90339297712962896</v>
      </c>
      <c r="N76" s="176"/>
      <c r="O76" s="508"/>
      <c r="P76" s="176"/>
      <c r="Q76" s="176"/>
      <c r="R76" s="176"/>
      <c r="S76" s="176"/>
      <c r="T76" s="176"/>
      <c r="U76" s="176"/>
      <c r="V76" s="176"/>
      <c r="W76" s="55">
        <f>+'Ark1'!T961</f>
        <v>2.2775800711743774</v>
      </c>
      <c r="X76" s="176">
        <f t="shared" si="22"/>
        <v>-6.8573774979469704E-2</v>
      </c>
      <c r="Y76" s="155">
        <f>+'Ark1'!W961</f>
        <v>0</v>
      </c>
      <c r="Z76" s="96"/>
      <c r="AA76" s="74">
        <f>+'Ark1'!X961</f>
        <v>19.217081850533813</v>
      </c>
      <c r="AB76" s="74">
        <f>+'Ark1'!Y961</f>
        <v>0.35587188612099646</v>
      </c>
      <c r="AC76" s="74">
        <f>+'Ark1'!Z961</f>
        <v>5.8927347034874478</v>
      </c>
      <c r="AD76" s="71"/>
      <c r="AE76" s="155">
        <f>+'Ark1'!Z961</f>
        <v>5.8927347034874478</v>
      </c>
      <c r="AF76" s="66">
        <f>+'Ark1'!AB963</f>
        <v>1.6974006632855814</v>
      </c>
      <c r="AG76" s="140">
        <f>+'Ark1'!AD963</f>
        <v>42.82259790603193</v>
      </c>
      <c r="AH76" s="155">
        <f t="shared" si="23"/>
        <v>2.9578947368421051</v>
      </c>
      <c r="AI76" s="47"/>
      <c r="AJ76" s="4"/>
      <c r="AK76" s="58"/>
      <c r="AL76" s="13"/>
      <c r="AM76" s="13"/>
      <c r="AN76" s="5"/>
    </row>
    <row r="77" spans="1:40" ht="15.6">
      <c r="A77" s="47"/>
      <c r="B77" s="53">
        <f>+'Ark1'!C962</f>
        <v>2020</v>
      </c>
      <c r="C77" s="53">
        <f>+'Ark1'!L962</f>
        <v>2</v>
      </c>
      <c r="D77" s="65" t="s">
        <v>29</v>
      </c>
      <c r="E77" s="53">
        <f>+'Ark1'!Q962</f>
        <v>276</v>
      </c>
      <c r="F77" s="53"/>
      <c r="G77" s="352">
        <f>+'Ark1'!R962</f>
        <v>1243</v>
      </c>
      <c r="H77" s="176">
        <f>+'Ark1'!AG962</f>
        <v>4.3691075425150006</v>
      </c>
      <c r="I77" s="176">
        <f t="shared" si="20"/>
        <v>-0.16791988460511753</v>
      </c>
      <c r="J77" s="176">
        <f>+'Ark1'!AH962</f>
        <v>1.0458567980691875</v>
      </c>
      <c r="K77" s="176"/>
      <c r="L77" s="155">
        <f>+'Ark1'!U962</f>
        <v>11.618125502815762</v>
      </c>
      <c r="M77" s="176">
        <f t="shared" si="21"/>
        <v>0.35116865757766469</v>
      </c>
      <c r="N77" s="176"/>
      <c r="O77" s="508"/>
      <c r="P77" s="176"/>
      <c r="Q77" s="176"/>
      <c r="R77" s="176"/>
      <c r="S77" s="176"/>
      <c r="T77" s="176"/>
      <c r="U77" s="176"/>
      <c r="V77" s="176"/>
      <c r="W77" s="55">
        <f>+'Ark1'!T962</f>
        <v>2.825422365245374</v>
      </c>
      <c r="X77" s="176">
        <f t="shared" si="22"/>
        <v>1.5154508102516395E-2</v>
      </c>
      <c r="Y77" s="155">
        <f>+'Ark1'!W962</f>
        <v>0</v>
      </c>
      <c r="Z77" s="96"/>
      <c r="AA77" s="74">
        <f>+'Ark1'!X962</f>
        <v>34.191472244569589</v>
      </c>
      <c r="AB77" s="74">
        <f>+'Ark1'!Y962</f>
        <v>2.3330651649235721</v>
      </c>
      <c r="AC77" s="74">
        <f>+'Ark1'!Z962</f>
        <v>6.4881123383881523</v>
      </c>
      <c r="AD77" s="71"/>
      <c r="AE77" s="155">
        <f>+'Ark1'!Z962</f>
        <v>6.4881123383881523</v>
      </c>
      <c r="AF77" s="66">
        <f>+'Ark1'!AB964</f>
        <v>1.7208567550431098</v>
      </c>
      <c r="AG77" s="140">
        <f>+'Ark1'!AD964</f>
        <v>32.028732299901989</v>
      </c>
      <c r="AH77" s="155">
        <f t="shared" si="23"/>
        <v>4.5036231884057969</v>
      </c>
      <c r="AI77" s="47"/>
      <c r="AJ77" s="4"/>
      <c r="AK77" s="58"/>
      <c r="AL77" s="13"/>
      <c r="AM77" s="13"/>
      <c r="AN77" s="5"/>
    </row>
    <row r="78" spans="1:40" ht="15.6">
      <c r="A78" s="47"/>
      <c r="B78" s="53">
        <f>+'Ark1'!C963</f>
        <v>2020</v>
      </c>
      <c r="C78" s="53">
        <f>+'Ark1'!L963</f>
        <v>3</v>
      </c>
      <c r="D78" s="65" t="s">
        <v>30</v>
      </c>
      <c r="E78" s="53">
        <f>+'Ark1'!Q963</f>
        <v>321</v>
      </c>
      <c r="F78" s="53"/>
      <c r="G78" s="352">
        <f>+'Ark1'!R963</f>
        <v>1904</v>
      </c>
      <c r="H78" s="176">
        <f>+'Ark1'!AG963</f>
        <v>6.7705157903883117</v>
      </c>
      <c r="I78" s="176">
        <f t="shared" si="20"/>
        <v>-0.88406467242066711</v>
      </c>
      <c r="J78" s="176">
        <f>+'Ark1'!AH963</f>
        <v>0.52521008403361324</v>
      </c>
      <c r="K78" s="176"/>
      <c r="L78" s="155">
        <f>+'Ark1'!U963</f>
        <v>11.753555672268904</v>
      </c>
      <c r="M78" s="176">
        <f t="shared" si="21"/>
        <v>0.60211961814406756</v>
      </c>
      <c r="N78" s="176"/>
      <c r="O78" s="508"/>
      <c r="P78" s="176"/>
      <c r="Q78" s="176"/>
      <c r="R78" s="176"/>
      <c r="S78" s="176"/>
      <c r="T78" s="176"/>
      <c r="U78" s="176"/>
      <c r="V78" s="176"/>
      <c r="W78" s="55">
        <f>+'Ark1'!T963</f>
        <v>3.4527310924369754</v>
      </c>
      <c r="X78" s="176">
        <f t="shared" si="22"/>
        <v>-3.1773490714484431E-2</v>
      </c>
      <c r="Y78" s="155">
        <f>+'Ark1'!W963</f>
        <v>0</v>
      </c>
      <c r="Z78" s="96"/>
      <c r="AA78" s="74">
        <f>+'Ark1'!X963</f>
        <v>34.138655462184879</v>
      </c>
      <c r="AB78" s="74">
        <f>+'Ark1'!Y963</f>
        <v>3.3613445378151243</v>
      </c>
      <c r="AC78" s="74">
        <f>+'Ark1'!Z963</f>
        <v>6.6020683442630892</v>
      </c>
      <c r="AD78" s="71"/>
      <c r="AE78" s="155">
        <f>+'Ark1'!Z963</f>
        <v>6.6020683442630892</v>
      </c>
      <c r="AF78" s="66">
        <f>+'Ark1'!AB965</f>
        <v>1.7643737615327124</v>
      </c>
      <c r="AG78" s="140">
        <f>+'Ark1'!AD965</f>
        <v>20.069306837668496</v>
      </c>
      <c r="AH78" s="155">
        <f t="shared" si="23"/>
        <v>5.9314641744548284</v>
      </c>
      <c r="AI78" s="47"/>
      <c r="AJ78" s="4"/>
      <c r="AK78" s="58"/>
      <c r="AL78" s="13"/>
      <c r="AM78" s="5"/>
      <c r="AN78" s="5"/>
    </row>
    <row r="79" spans="1:40" ht="15.6">
      <c r="A79" s="47"/>
      <c r="B79" s="53">
        <f>+'Ark1'!C964</f>
        <v>2020</v>
      </c>
      <c r="C79" s="53">
        <f>+'Ark1'!L964</f>
        <v>4</v>
      </c>
      <c r="D79" s="65" t="s">
        <v>31</v>
      </c>
      <c r="E79" s="53">
        <f>+'Ark1'!Q964</f>
        <v>434</v>
      </c>
      <c r="F79" s="53"/>
      <c r="G79" s="352">
        <f>+'Ark1'!R964</f>
        <v>4090</v>
      </c>
      <c r="H79" s="176">
        <f>+'Ark1'!AG964</f>
        <v>13.824319722416613</v>
      </c>
      <c r="I79" s="176">
        <f t="shared" si="20"/>
        <v>-0.11835096661948263</v>
      </c>
      <c r="J79" s="176">
        <f>+'Ark1'!AH964</f>
        <v>0.63569682151589246</v>
      </c>
      <c r="K79" s="176"/>
      <c r="L79" s="155">
        <f>+'Ark1'!U964</f>
        <v>11.172102689486579</v>
      </c>
      <c r="M79" s="176">
        <f t="shared" si="21"/>
        <v>0.3019601994141663</v>
      </c>
      <c r="N79" s="176"/>
      <c r="O79" s="508"/>
      <c r="P79" s="176"/>
      <c r="Q79" s="176"/>
      <c r="R79" s="176"/>
      <c r="S79" s="176"/>
      <c r="T79" s="176"/>
      <c r="U79" s="176"/>
      <c r="V79" s="176"/>
      <c r="W79" s="55">
        <f>+'Ark1'!T964</f>
        <v>4.1870415647921755</v>
      </c>
      <c r="X79" s="176">
        <f t="shared" si="22"/>
        <v>8.5429791841931113E-2</v>
      </c>
      <c r="Y79" s="155">
        <f>+'Ark1'!W964</f>
        <v>4.8899755501222497E-2</v>
      </c>
      <c r="Z79" s="96"/>
      <c r="AA79" s="74">
        <f>+'Ark1'!X964</f>
        <v>28.606356968215156</v>
      </c>
      <c r="AB79" s="74">
        <f>+'Ark1'!Y964</f>
        <v>4.6943765281173588</v>
      </c>
      <c r="AC79" s="74">
        <f>+'Ark1'!Z964</f>
        <v>6.7221437507384172</v>
      </c>
      <c r="AD79" s="71"/>
      <c r="AE79" s="155">
        <f>+'Ark1'!Z964</f>
        <v>6.7221437507384172</v>
      </c>
      <c r="AF79" s="66">
        <f>+'Ark1'!AB966</f>
        <v>1.9871386583609372</v>
      </c>
      <c r="AG79" s="140">
        <f>+'Ark1'!AD966</f>
        <v>40.603154609907151</v>
      </c>
      <c r="AH79" s="155">
        <f t="shared" si="23"/>
        <v>9.4239631336405534</v>
      </c>
      <c r="AI79" s="47"/>
      <c r="AJ79" s="4"/>
      <c r="AK79" s="58"/>
      <c r="AL79" s="13"/>
      <c r="AM79" s="5"/>
      <c r="AN79" s="5"/>
    </row>
    <row r="80" spans="1:40" ht="15.6">
      <c r="A80" s="47"/>
      <c r="B80" s="53">
        <f>+'Ark1'!C965</f>
        <v>2020</v>
      </c>
      <c r="C80" s="53">
        <f>+'Ark1'!L965</f>
        <v>5</v>
      </c>
      <c r="D80" s="65" t="s">
        <v>398</v>
      </c>
      <c r="E80" s="53">
        <f>+'Ark1'!Q965</f>
        <v>574</v>
      </c>
      <c r="F80" s="53"/>
      <c r="G80" s="352">
        <f>+'Ark1'!R965</f>
        <v>9181</v>
      </c>
      <c r="H80" s="176">
        <f>+'Ark1'!AG965</f>
        <v>31.662505303559659</v>
      </c>
      <c r="I80" s="176">
        <f t="shared" si="20"/>
        <v>-8.1019747483086491E-2</v>
      </c>
      <c r="J80" s="176">
        <f>+'Ark1'!AH965</f>
        <v>0.5228188650473804</v>
      </c>
      <c r="K80" s="176"/>
      <c r="L80" s="155">
        <f>+'Ark1'!U965</f>
        <v>11.399078531750362</v>
      </c>
      <c r="M80" s="176">
        <f t="shared" si="21"/>
        <v>0.28767423180275564</v>
      </c>
      <c r="N80" s="176"/>
      <c r="O80" s="508"/>
      <c r="P80" s="176"/>
      <c r="Q80" s="176"/>
      <c r="R80" s="176"/>
      <c r="S80" s="176"/>
      <c r="T80" s="176"/>
      <c r="U80" s="176"/>
      <c r="V80" s="176"/>
      <c r="W80" s="55">
        <f>+'Ark1'!T965</f>
        <v>5.0837599390044677</v>
      </c>
      <c r="X80" s="176">
        <f t="shared" si="22"/>
        <v>0.20006827670766647</v>
      </c>
      <c r="Y80" s="155">
        <f>+'Ark1'!W965</f>
        <v>0.38122208909704824</v>
      </c>
      <c r="Z80" s="96"/>
      <c r="AA80" s="74">
        <f>+'Ark1'!X965</f>
        <v>25.247794357913079</v>
      </c>
      <c r="AB80" s="74">
        <f>+'Ark1'!Y965</f>
        <v>8.73543187016665</v>
      </c>
      <c r="AC80" s="74">
        <f>+'Ark1'!Z965</f>
        <v>7.1580910292270801</v>
      </c>
      <c r="AD80" s="71"/>
      <c r="AE80" s="155">
        <f>+'Ark1'!Z965</f>
        <v>7.1580910292270801</v>
      </c>
      <c r="AF80" s="66">
        <f>+'Ark1'!AB967</f>
        <v>0</v>
      </c>
      <c r="AG80" s="140">
        <f>+'Ark1'!AD967</f>
        <v>0</v>
      </c>
      <c r="AH80" s="155">
        <f t="shared" si="23"/>
        <v>15.994773519163763</v>
      </c>
      <c r="AI80" s="47"/>
      <c r="AJ80" s="4"/>
      <c r="AK80" s="58"/>
      <c r="AL80" s="13"/>
      <c r="AM80" s="5"/>
      <c r="AN80" s="5"/>
    </row>
    <row r="81" spans="1:40" ht="15.6">
      <c r="A81" s="47"/>
      <c r="B81" s="53">
        <f>+'Ark1'!C966</f>
        <v>2020</v>
      </c>
      <c r="C81" s="53">
        <f>+'Ark1'!L966</f>
        <v>6</v>
      </c>
      <c r="D81" s="65" t="s">
        <v>32</v>
      </c>
      <c r="E81" s="53">
        <f>+'Ark1'!Q966</f>
        <v>573</v>
      </c>
      <c r="F81" s="53"/>
      <c r="G81" s="352">
        <f>+'Ark1'!R966</f>
        <v>6994</v>
      </c>
      <c r="H81" s="176">
        <f>+'Ark1'!AG966</f>
        <v>28.929852996096717</v>
      </c>
      <c r="I81" s="176">
        <f t="shared" ref="I81:I135" si="24">+H81-H96</f>
        <v>2.7534064124182578</v>
      </c>
      <c r="J81" s="176">
        <f>+'Ark1'!AH966</f>
        <v>0.47183299971404047</v>
      </c>
      <c r="K81" s="176"/>
      <c r="L81" s="155">
        <f>+'Ark1'!U966</f>
        <v>13.672094652559336</v>
      </c>
      <c r="M81" s="176">
        <f t="shared" ref="M81:M135" si="25">+L81-L96</f>
        <v>-1.314187626268648E-2</v>
      </c>
      <c r="N81" s="176"/>
      <c r="O81" s="508"/>
      <c r="P81" s="176"/>
      <c r="Q81" s="176"/>
      <c r="R81" s="176"/>
      <c r="S81" s="176"/>
      <c r="T81" s="176"/>
      <c r="U81" s="176"/>
      <c r="V81" s="176"/>
      <c r="W81" s="55">
        <f>+'Ark1'!T966</f>
        <v>5.4638261366885903</v>
      </c>
      <c r="X81" s="176">
        <f t="shared" ref="X81:X135" si="26">+W81-W96</f>
        <v>6.3450196838965134E-2</v>
      </c>
      <c r="Y81" s="155">
        <f>+'Ark1'!W966</f>
        <v>2.0017157563625965</v>
      </c>
      <c r="Z81" s="96"/>
      <c r="AA81" s="74">
        <f>+'Ark1'!X966</f>
        <v>31.698598798970551</v>
      </c>
      <c r="AB81" s="74">
        <f>+'Ark1'!Y966</f>
        <v>17.958249928510156</v>
      </c>
      <c r="AC81" s="74">
        <f>+'Ark1'!Z966</f>
        <v>8.2468203126587145</v>
      </c>
      <c r="AD81" s="71"/>
      <c r="AE81" s="155">
        <f>+'Ark1'!Z966</f>
        <v>8.2468203126587145</v>
      </c>
      <c r="AF81" s="66">
        <f>+'Ark1'!AB968</f>
        <v>2.2984366205563633</v>
      </c>
      <c r="AG81" s="140">
        <f>+'Ark1'!AD968</f>
        <v>62.062724800090152</v>
      </c>
      <c r="AH81" s="155">
        <f t="shared" si="23"/>
        <v>12.205933682373473</v>
      </c>
      <c r="AI81" s="47"/>
      <c r="AJ81" s="4"/>
      <c r="AK81" s="58"/>
      <c r="AL81" s="13"/>
      <c r="AM81" s="5"/>
      <c r="AN81" s="5"/>
    </row>
    <row r="82" spans="1:40" ht="15.6">
      <c r="A82" s="47"/>
      <c r="B82" s="53">
        <f>+'Ark1'!C967</f>
        <v>2020</v>
      </c>
      <c r="C82" s="53">
        <f>+'Ark1'!L967</f>
        <v>7</v>
      </c>
      <c r="D82" s="65" t="s">
        <v>33</v>
      </c>
      <c r="E82" s="53">
        <f>+'Ark1'!Q967</f>
        <v>0</v>
      </c>
      <c r="F82" s="53"/>
      <c r="G82" s="352">
        <f>+'Ark1'!R967</f>
        <v>0</v>
      </c>
      <c r="H82" s="176">
        <f>+'Ark1'!AG967</f>
        <v>0</v>
      </c>
      <c r="I82" s="176">
        <f t="shared" si="24"/>
        <v>0</v>
      </c>
      <c r="J82" s="176">
        <f>+'Ark1'!AH967</f>
        <v>0</v>
      </c>
      <c r="K82" s="176"/>
      <c r="L82" s="155">
        <f>+'Ark1'!U967</f>
        <v>0</v>
      </c>
      <c r="M82" s="176">
        <f t="shared" si="25"/>
        <v>0</v>
      </c>
      <c r="N82" s="176"/>
      <c r="O82" s="508"/>
      <c r="P82" s="176"/>
      <c r="Q82" s="176"/>
      <c r="R82" s="176"/>
      <c r="S82" s="176"/>
      <c r="T82" s="176"/>
      <c r="U82" s="176"/>
      <c r="V82" s="176"/>
      <c r="W82" s="55">
        <f>+'Ark1'!T967</f>
        <v>0</v>
      </c>
      <c r="X82" s="176">
        <f t="shared" si="26"/>
        <v>0</v>
      </c>
      <c r="Y82" s="155">
        <f>+'Ark1'!W967</f>
        <v>0</v>
      </c>
      <c r="Z82" s="96"/>
      <c r="AA82" s="74">
        <f>+'Ark1'!X967</f>
        <v>0</v>
      </c>
      <c r="AB82" s="74">
        <f>+'Ark1'!Y967</f>
        <v>0</v>
      </c>
      <c r="AC82" s="74">
        <f>+'Ark1'!Z967</f>
        <v>0</v>
      </c>
      <c r="AD82" s="71"/>
      <c r="AE82" s="155">
        <f>+'Ark1'!Z967</f>
        <v>0</v>
      </c>
      <c r="AF82" s="66">
        <f>+'Ark1'!AB969</f>
        <v>0</v>
      </c>
      <c r="AG82" s="140">
        <f>+'Ark1'!AD969</f>
        <v>0</v>
      </c>
      <c r="AH82" s="155" t="e">
        <f t="shared" si="23"/>
        <v>#DIV/0!</v>
      </c>
      <c r="AI82" s="47"/>
      <c r="AJ82" s="4"/>
      <c r="AK82" s="58"/>
      <c r="AL82" s="13"/>
      <c r="AM82" s="5"/>
      <c r="AN82" s="5"/>
    </row>
    <row r="83" spans="1:40" ht="15.6">
      <c r="A83" s="47"/>
      <c r="B83" s="53">
        <f>+'Ark1'!C968</f>
        <v>2020</v>
      </c>
      <c r="C83" s="53">
        <f>+'Ark1'!L968</f>
        <v>8</v>
      </c>
      <c r="D83" s="65" t="s">
        <v>34</v>
      </c>
      <c r="E83" s="53">
        <f>+'Ark1'!Q968</f>
        <v>417</v>
      </c>
      <c r="F83" s="53"/>
      <c r="G83" s="352">
        <f>+'Ark1'!R968</f>
        <v>2588</v>
      </c>
      <c r="H83" s="176">
        <f>+'Ark1'!AG968</f>
        <v>12.367268813810623</v>
      </c>
      <c r="I83" s="176">
        <f t="shared" si="24"/>
        <v>-1.6379737531871772</v>
      </c>
      <c r="J83" s="176">
        <f>+'Ark1'!AH968</f>
        <v>0.54095826893353938</v>
      </c>
      <c r="K83" s="176"/>
      <c r="L83" s="155">
        <f>+'Ark1'!U968</f>
        <v>15.795158423493049</v>
      </c>
      <c r="M83" s="176">
        <f t="shared" si="25"/>
        <v>-1.3901062823892971</v>
      </c>
      <c r="N83" s="176"/>
      <c r="O83" s="508"/>
      <c r="P83" s="176"/>
      <c r="Q83" s="176"/>
      <c r="R83" s="176"/>
      <c r="S83" s="176"/>
      <c r="T83" s="176"/>
      <c r="U83" s="176"/>
      <c r="V83" s="176"/>
      <c r="W83" s="55">
        <f>+'Ark1'!T968</f>
        <v>5.9795208655332326</v>
      </c>
      <c r="X83" s="176">
        <f t="shared" si="26"/>
        <v>-5.5037957996179721E-2</v>
      </c>
      <c r="Y83" s="155">
        <f>+'Ark1'!W968</f>
        <v>7.4188562596599699</v>
      </c>
      <c r="Z83" s="96"/>
      <c r="AA83" s="74">
        <f>+'Ark1'!X968</f>
        <v>39.489953632148378</v>
      </c>
      <c r="AB83" s="74">
        <f>+'Ark1'!Y968</f>
        <v>26.738794435857805</v>
      </c>
      <c r="AC83" s="74">
        <f>+'Ark1'!Z968</f>
        <v>9.873822130270451</v>
      </c>
      <c r="AD83" s="71"/>
      <c r="AE83" s="155">
        <f>+'Ark1'!Z968</f>
        <v>9.873822130270451</v>
      </c>
      <c r="AF83" s="66">
        <f>+'Ark1'!AB970</f>
        <v>0</v>
      </c>
      <c r="AG83" s="140">
        <f>+'Ark1'!AD970</f>
        <v>0</v>
      </c>
      <c r="AH83" s="155">
        <f t="shared" si="23"/>
        <v>6.2062350119904073</v>
      </c>
      <c r="AI83" s="47"/>
      <c r="AJ83" s="4"/>
      <c r="AK83" s="58"/>
      <c r="AL83" s="13"/>
      <c r="AM83" s="5"/>
      <c r="AN83" s="5"/>
    </row>
    <row r="84" spans="1:40" ht="15.6">
      <c r="A84" s="47"/>
      <c r="B84" s="53">
        <f>+'Ark1'!C969</f>
        <v>2020</v>
      </c>
      <c r="C84" s="53">
        <f>+'Ark1'!L969</f>
        <v>9</v>
      </c>
      <c r="D84" s="65" t="s">
        <v>35</v>
      </c>
      <c r="E84" s="53">
        <f>+'Ark1'!Q969</f>
        <v>0</v>
      </c>
      <c r="F84" s="53"/>
      <c r="G84" s="352">
        <f>+'Ark1'!R969</f>
        <v>0</v>
      </c>
      <c r="H84" s="176">
        <f>+'Ark1'!AG969</f>
        <v>0</v>
      </c>
      <c r="I84" s="176">
        <f t="shared" si="24"/>
        <v>0</v>
      </c>
      <c r="J84" s="176">
        <f>+'Ark1'!AH969</f>
        <v>0</v>
      </c>
      <c r="K84" s="176"/>
      <c r="L84" s="155">
        <f>+'Ark1'!U969</f>
        <v>0</v>
      </c>
      <c r="M84" s="176">
        <f t="shared" si="25"/>
        <v>0</v>
      </c>
      <c r="N84" s="176"/>
      <c r="O84" s="508"/>
      <c r="P84" s="176"/>
      <c r="Q84" s="176"/>
      <c r="R84" s="176"/>
      <c r="S84" s="176"/>
      <c r="T84" s="176"/>
      <c r="U84" s="176"/>
      <c r="V84" s="176"/>
      <c r="W84" s="55">
        <f>+'Ark1'!T969</f>
        <v>0</v>
      </c>
      <c r="X84" s="176">
        <f t="shared" si="26"/>
        <v>0</v>
      </c>
      <c r="Y84" s="155">
        <f>+'Ark1'!W969</f>
        <v>0</v>
      </c>
      <c r="Z84" s="96"/>
      <c r="AA84" s="74">
        <f>+'Ark1'!X969</f>
        <v>0</v>
      </c>
      <c r="AB84" s="74">
        <f>+'Ark1'!Y969</f>
        <v>0</v>
      </c>
      <c r="AC84" s="74">
        <f>+'Ark1'!Z969</f>
        <v>0</v>
      </c>
      <c r="AD84" s="71"/>
      <c r="AE84" s="155">
        <f>+'Ark1'!Z969</f>
        <v>0</v>
      </c>
      <c r="AF84" s="66">
        <f>+'Ark1'!AB971</f>
        <v>2.4684267390241361</v>
      </c>
      <c r="AG84" s="140">
        <f>+'Ark1'!AD971</f>
        <v>66.809809252620397</v>
      </c>
      <c r="AH84" s="155" t="e">
        <f t="shared" si="23"/>
        <v>#DIV/0!</v>
      </c>
      <c r="AI84" s="47"/>
      <c r="AJ84" s="4"/>
      <c r="AK84" s="58"/>
      <c r="AL84" s="13"/>
      <c r="AM84" s="5"/>
      <c r="AN84" s="5"/>
    </row>
    <row r="85" spans="1:40" ht="15.6">
      <c r="A85" s="47"/>
      <c r="B85" s="53">
        <f>+'Ark1'!C970</f>
        <v>2020</v>
      </c>
      <c r="C85" s="53">
        <f>+'Ark1'!L970</f>
        <v>10</v>
      </c>
      <c r="D85" s="65" t="s">
        <v>36</v>
      </c>
      <c r="E85" s="53">
        <f>+'Ark1'!Q970</f>
        <v>0</v>
      </c>
      <c r="F85" s="53"/>
      <c r="G85" s="352">
        <f>+'Ark1'!R970</f>
        <v>0</v>
      </c>
      <c r="H85" s="176">
        <f>+'Ark1'!AG970</f>
        <v>0</v>
      </c>
      <c r="I85" s="176">
        <f t="shared" si="24"/>
        <v>0</v>
      </c>
      <c r="J85" s="176">
        <f>+'Ark1'!AH970</f>
        <v>0</v>
      </c>
      <c r="K85" s="176"/>
      <c r="L85" s="155">
        <f>+'Ark1'!U970</f>
        <v>0</v>
      </c>
      <c r="M85" s="176">
        <f t="shared" si="25"/>
        <v>0</v>
      </c>
      <c r="N85" s="176"/>
      <c r="O85" s="508"/>
      <c r="P85" s="176"/>
      <c r="Q85" s="176"/>
      <c r="R85" s="176"/>
      <c r="S85" s="176"/>
      <c r="T85" s="176"/>
      <c r="U85" s="176"/>
      <c r="V85" s="176"/>
      <c r="W85" s="55">
        <f>+'Ark1'!T970</f>
        <v>0</v>
      </c>
      <c r="X85" s="176">
        <f t="shared" si="26"/>
        <v>0</v>
      </c>
      <c r="Y85" s="155">
        <f>+'Ark1'!W970</f>
        <v>0</v>
      </c>
      <c r="Z85" s="96"/>
      <c r="AA85" s="74">
        <f>+'Ark1'!X970</f>
        <v>0</v>
      </c>
      <c r="AB85" s="74">
        <f>+'Ark1'!Y970</f>
        <v>0</v>
      </c>
      <c r="AC85" s="74">
        <f>+'Ark1'!Z970</f>
        <v>0</v>
      </c>
      <c r="AD85" s="71"/>
      <c r="AE85" s="155">
        <f>+'Ark1'!Z970</f>
        <v>0</v>
      </c>
      <c r="AF85" s="66">
        <f>+'Ark1'!AB972</f>
        <v>0</v>
      </c>
      <c r="AG85" s="140">
        <f>+'Ark1'!AD972</f>
        <v>0</v>
      </c>
      <c r="AH85" s="155" t="e">
        <f t="shared" si="23"/>
        <v>#DIV/0!</v>
      </c>
      <c r="AI85" s="47"/>
      <c r="AJ85" s="4"/>
      <c r="AK85" s="58"/>
      <c r="AL85" s="13"/>
      <c r="AM85" s="5"/>
      <c r="AN85" s="5"/>
    </row>
    <row r="86" spans="1:40" ht="15.6">
      <c r="A86" s="47"/>
      <c r="B86" s="53">
        <f>+'Ark1'!C971</f>
        <v>2020</v>
      </c>
      <c r="C86" s="53">
        <f>+'Ark1'!L971</f>
        <v>11</v>
      </c>
      <c r="D86" s="65" t="s">
        <v>37</v>
      </c>
      <c r="E86" s="53">
        <f>+'Ark1'!Q971</f>
        <v>35</v>
      </c>
      <c r="F86" s="53"/>
      <c r="G86" s="352">
        <f>+'Ark1'!R971</f>
        <v>236</v>
      </c>
      <c r="H86" s="176">
        <f>+'Ark1'!AG971</f>
        <v>1.267780690516811</v>
      </c>
      <c r="I86" s="176">
        <f t="shared" si="24"/>
        <v>0.24448300274005597</v>
      </c>
      <c r="J86" s="176">
        <f>+'Ark1'!AH971</f>
        <v>0</v>
      </c>
      <c r="K86" s="176"/>
      <c r="L86" s="155">
        <f>+'Ark1'!U971</f>
        <v>17.756059322033892</v>
      </c>
      <c r="M86" s="176">
        <f t="shared" si="25"/>
        <v>-3.8601432096116852</v>
      </c>
      <c r="N86" s="176"/>
      <c r="O86" s="508"/>
      <c r="P86" s="176"/>
      <c r="Q86" s="176"/>
      <c r="R86" s="176"/>
      <c r="S86" s="176"/>
      <c r="T86" s="176"/>
      <c r="U86" s="176"/>
      <c r="V86" s="176"/>
      <c r="W86" s="55">
        <f>+'Ark1'!T971</f>
        <v>5.2161016949152543</v>
      </c>
      <c r="X86" s="176">
        <f t="shared" si="26"/>
        <v>-0.99908817850246745</v>
      </c>
      <c r="Y86" s="155">
        <f>+'Ark1'!W971</f>
        <v>5.9322033898305069</v>
      </c>
      <c r="Z86" s="96"/>
      <c r="AA86" s="74">
        <f>+'Ark1'!X971</f>
        <v>58.47457627118645</v>
      </c>
      <c r="AB86" s="74">
        <f>+'Ark1'!Y971</f>
        <v>19.49152542372882</v>
      </c>
      <c r="AC86" s="74">
        <f>+'Ark1'!Z971</f>
        <v>7.3054298459275646</v>
      </c>
      <c r="AD86" s="71"/>
      <c r="AE86" s="155">
        <f>+'Ark1'!Z971</f>
        <v>7.3054298459275646</v>
      </c>
      <c r="AF86" s="66">
        <f>+'Ark1'!AB973</f>
        <v>0</v>
      </c>
      <c r="AG86" s="140">
        <f>+'Ark1'!AD973</f>
        <v>0</v>
      </c>
      <c r="AH86" s="155">
        <f t="shared" si="23"/>
        <v>6.7428571428571429</v>
      </c>
      <c r="AI86" s="47"/>
      <c r="AJ86" s="4"/>
      <c r="AK86" s="58"/>
      <c r="AL86" s="5"/>
      <c r="AM86" s="5"/>
      <c r="AN86" s="5"/>
    </row>
    <row r="87" spans="1:40" ht="15.6">
      <c r="A87" s="47"/>
      <c r="B87" s="53">
        <f>+'Ark1'!C972</f>
        <v>2020</v>
      </c>
      <c r="C87" s="53">
        <f>+'Ark1'!L972</f>
        <v>12</v>
      </c>
      <c r="D87" s="65" t="s">
        <v>38</v>
      </c>
      <c r="E87" s="53">
        <f>+'Ark1'!Q972</f>
        <v>0</v>
      </c>
      <c r="F87" s="53"/>
      <c r="G87" s="352">
        <f>+'Ark1'!R972</f>
        <v>0</v>
      </c>
      <c r="H87" s="176">
        <f>+'Ark1'!AG972</f>
        <v>0</v>
      </c>
      <c r="I87" s="176">
        <f t="shared" si="24"/>
        <v>0</v>
      </c>
      <c r="J87" s="176">
        <f>+'Ark1'!AH972</f>
        <v>0</v>
      </c>
      <c r="K87" s="176"/>
      <c r="L87" s="155">
        <f>+'Ark1'!U972</f>
        <v>0</v>
      </c>
      <c r="M87" s="176">
        <f t="shared" si="25"/>
        <v>0</v>
      </c>
      <c r="N87" s="176"/>
      <c r="O87" s="508"/>
      <c r="P87" s="176"/>
      <c r="Q87" s="176"/>
      <c r="R87" s="176"/>
      <c r="S87" s="176"/>
      <c r="T87" s="176"/>
      <c r="U87" s="176"/>
      <c r="V87" s="176"/>
      <c r="W87" s="55">
        <f>+'Ark1'!T972</f>
        <v>0</v>
      </c>
      <c r="X87" s="176">
        <f t="shared" si="26"/>
        <v>0</v>
      </c>
      <c r="Y87" s="155">
        <f>+'Ark1'!W972</f>
        <v>0</v>
      </c>
      <c r="Z87" s="96"/>
      <c r="AA87" s="74">
        <f>+'Ark1'!X972</f>
        <v>0</v>
      </c>
      <c r="AB87" s="74">
        <f>+'Ark1'!Y972</f>
        <v>0</v>
      </c>
      <c r="AC87" s="74">
        <f>+'Ark1'!Z972</f>
        <v>0</v>
      </c>
      <c r="AD87" s="71"/>
      <c r="AE87" s="155">
        <f>+'Ark1'!Z972</f>
        <v>0</v>
      </c>
      <c r="AF87" s="66">
        <f>+'Ark1'!AB974</f>
        <v>0</v>
      </c>
      <c r="AG87" s="140">
        <f>+'Ark1'!AD974</f>
        <v>0</v>
      </c>
      <c r="AH87" s="155" t="e">
        <f t="shared" si="23"/>
        <v>#DIV/0!</v>
      </c>
      <c r="AI87" s="47"/>
      <c r="AJ87" s="13"/>
      <c r="AK87" s="58"/>
    </row>
    <row r="88" spans="1:40" ht="15.6">
      <c r="A88" s="47"/>
      <c r="B88" s="53">
        <f>+'Ark1'!C973</f>
        <v>2020</v>
      </c>
      <c r="C88" s="53">
        <f>+'Ark1'!L973</f>
        <v>13</v>
      </c>
      <c r="D88" s="65" t="s">
        <v>39</v>
      </c>
      <c r="E88" s="53">
        <f>+'Ark1'!Q973</f>
        <v>0</v>
      </c>
      <c r="F88" s="53"/>
      <c r="G88" s="352">
        <f>+'Ark1'!R973</f>
        <v>0</v>
      </c>
      <c r="H88" s="176">
        <f>+'Ark1'!AG973</f>
        <v>0</v>
      </c>
      <c r="I88" s="176">
        <f t="shared" si="24"/>
        <v>0</v>
      </c>
      <c r="J88" s="176">
        <f>+'Ark1'!AH973</f>
        <v>0</v>
      </c>
      <c r="K88" s="176"/>
      <c r="L88" s="155">
        <f>+'Ark1'!U973</f>
        <v>0</v>
      </c>
      <c r="M88" s="176">
        <f t="shared" si="25"/>
        <v>0</v>
      </c>
      <c r="N88" s="176"/>
      <c r="O88" s="508"/>
      <c r="P88" s="176"/>
      <c r="Q88" s="176"/>
      <c r="R88" s="176"/>
      <c r="S88" s="176"/>
      <c r="T88" s="176"/>
      <c r="U88" s="176"/>
      <c r="V88" s="176"/>
      <c r="W88" s="55">
        <f>+'Ark1'!T973</f>
        <v>0</v>
      </c>
      <c r="X88" s="176">
        <f t="shared" si="26"/>
        <v>0</v>
      </c>
      <c r="Y88" s="155">
        <f>+'Ark1'!W973</f>
        <v>0</v>
      </c>
      <c r="Z88" s="96"/>
      <c r="AA88" s="74">
        <f>+'Ark1'!X973</f>
        <v>0</v>
      </c>
      <c r="AB88" s="74">
        <f>+'Ark1'!Y973</f>
        <v>0</v>
      </c>
      <c r="AC88" s="74">
        <f>+'Ark1'!Z973</f>
        <v>0</v>
      </c>
      <c r="AD88" s="71"/>
      <c r="AE88" s="155">
        <f>+'Ark1'!Z973</f>
        <v>0</v>
      </c>
      <c r="AF88" s="66">
        <f>+'Ark1'!AB975</f>
        <v>0</v>
      </c>
      <c r="AG88" s="140">
        <f>+'Ark1'!AD975</f>
        <v>0</v>
      </c>
      <c r="AH88" s="155" t="e">
        <f t="shared" si="23"/>
        <v>#DIV/0!</v>
      </c>
      <c r="AI88" s="47"/>
      <c r="AJ88" s="5"/>
      <c r="AK88" s="58"/>
      <c r="AL88" s="5"/>
      <c r="AN88" s="5"/>
    </row>
    <row r="89" spans="1:40" ht="15.6">
      <c r="A89" s="47"/>
      <c r="B89" s="53">
        <f>+'Ark1'!C974</f>
        <v>2020</v>
      </c>
      <c r="C89" s="53">
        <f>+'Ark1'!L974</f>
        <v>14</v>
      </c>
      <c r="D89" s="65" t="s">
        <v>399</v>
      </c>
      <c r="E89" s="53">
        <f>+'Ark1'!Q974</f>
        <v>0</v>
      </c>
      <c r="F89" s="53"/>
      <c r="G89" s="352">
        <f>+'Ark1'!R974</f>
        <v>0</v>
      </c>
      <c r="H89" s="176">
        <f>+'Ark1'!AG974</f>
        <v>0</v>
      </c>
      <c r="I89" s="176">
        <f t="shared" si="24"/>
        <v>-2.4718348648922025E-2</v>
      </c>
      <c r="J89" s="176">
        <f>+'Ark1'!AH974</f>
        <v>0</v>
      </c>
      <c r="K89" s="176"/>
      <c r="L89" s="155">
        <f>+'Ark1'!U974</f>
        <v>0</v>
      </c>
      <c r="M89" s="176">
        <f t="shared" si="25"/>
        <v>-27.5</v>
      </c>
      <c r="N89" s="176"/>
      <c r="O89" s="508"/>
      <c r="P89" s="176"/>
      <c r="Q89" s="176"/>
      <c r="R89" s="176"/>
      <c r="S89" s="176"/>
      <c r="T89" s="176"/>
      <c r="U89" s="176"/>
      <c r="V89" s="176"/>
      <c r="W89" s="55">
        <f>+'Ark1'!T974</f>
        <v>0</v>
      </c>
      <c r="X89" s="176">
        <f t="shared" si="26"/>
        <v>-10</v>
      </c>
      <c r="Y89" s="155">
        <f>+'Ark1'!W974</f>
        <v>0</v>
      </c>
      <c r="Z89" s="96"/>
      <c r="AA89" s="74">
        <f>+'Ark1'!X974</f>
        <v>0</v>
      </c>
      <c r="AB89" s="74">
        <f>+'Ark1'!Y974</f>
        <v>0</v>
      </c>
      <c r="AC89" s="74">
        <f>+'Ark1'!Z974</f>
        <v>0</v>
      </c>
      <c r="AD89" s="71"/>
      <c r="AE89" s="155">
        <f>+'Ark1'!Z974</f>
        <v>0</v>
      </c>
      <c r="AF89" s="66">
        <f>+'Ark1'!AB976</f>
        <v>0.95845659956747042</v>
      </c>
      <c r="AG89" s="140">
        <f>+'Ark1'!AD976</f>
        <v>38.053127496834705</v>
      </c>
      <c r="AH89" s="155" t="e">
        <f t="shared" si="23"/>
        <v>#DIV/0!</v>
      </c>
      <c r="AI89" s="47"/>
      <c r="AJ89" s="13"/>
      <c r="AK89" s="58"/>
    </row>
    <row r="90" spans="1:40" ht="15.6">
      <c r="A90" s="47"/>
      <c r="B90" s="53">
        <f>+'Ark1'!C975</f>
        <v>2020</v>
      </c>
      <c r="C90" s="53">
        <f>+'Ark1'!L975</f>
        <v>15</v>
      </c>
      <c r="D90" s="65" t="s">
        <v>40</v>
      </c>
      <c r="E90" s="53">
        <f>+'Ark1'!Q975</f>
        <v>0</v>
      </c>
      <c r="F90" s="53"/>
      <c r="G90" s="352">
        <f>+'Ark1'!R975</f>
        <v>0</v>
      </c>
      <c r="H90" s="176">
        <f>+'Ark1'!AG975</f>
        <v>0</v>
      </c>
      <c r="I90" s="176">
        <f t="shared" si="24"/>
        <v>0</v>
      </c>
      <c r="J90" s="176">
        <f>+'Ark1'!AH975</f>
        <v>0</v>
      </c>
      <c r="K90" s="176"/>
      <c r="L90" s="155">
        <f>+'Ark1'!U975</f>
        <v>0</v>
      </c>
      <c r="M90" s="176">
        <f t="shared" si="25"/>
        <v>0</v>
      </c>
      <c r="N90" s="176"/>
      <c r="O90" s="508"/>
      <c r="P90" s="176"/>
      <c r="Q90" s="176"/>
      <c r="R90" s="176"/>
      <c r="S90" s="176"/>
      <c r="T90" s="176"/>
      <c r="U90" s="176"/>
      <c r="V90" s="176"/>
      <c r="W90" s="55">
        <f>+'Ark1'!T975</f>
        <v>0</v>
      </c>
      <c r="X90" s="176">
        <f t="shared" si="26"/>
        <v>0</v>
      </c>
      <c r="Y90" s="155">
        <f>+'Ark1'!W975</f>
        <v>0</v>
      </c>
      <c r="Z90" s="96"/>
      <c r="AA90" s="74">
        <f>+'Ark1'!X975</f>
        <v>0</v>
      </c>
      <c r="AB90" s="74">
        <f>+'Ark1'!Y975</f>
        <v>0</v>
      </c>
      <c r="AC90" s="74">
        <f>+'Ark1'!Z975</f>
        <v>0</v>
      </c>
      <c r="AD90" s="71"/>
      <c r="AE90" s="155">
        <f>+'Ark1'!Z975</f>
        <v>0</v>
      </c>
      <c r="AF90" s="66">
        <f>+'Ark1'!AB977</f>
        <v>1.438371450026922</v>
      </c>
      <c r="AG90" s="140">
        <f>+'Ark1'!AD977</f>
        <v>40.44222585761689</v>
      </c>
      <c r="AH90" s="155" t="e">
        <f t="shared" si="23"/>
        <v>#DIV/0!</v>
      </c>
      <c r="AI90" s="47"/>
      <c r="AJ90" s="13"/>
      <c r="AK90" s="58"/>
    </row>
    <row r="91" spans="1:40" ht="15.6">
      <c r="A91" s="47"/>
      <c r="B91">
        <f>+'Ark1'!C976</f>
        <v>2019</v>
      </c>
      <c r="C91">
        <f>+'Ark1'!L976</f>
        <v>1</v>
      </c>
      <c r="D91" s="3" t="str">
        <f t="shared" ref="D91" si="27">+D76</f>
        <v>P-</v>
      </c>
      <c r="E91">
        <f>+'Ark1'!Q976</f>
        <v>109</v>
      </c>
      <c r="G91" s="320">
        <f>+'Ark1'!R976</f>
        <v>286</v>
      </c>
      <c r="H91" s="194">
        <f>+'Ark1'!AG976</f>
        <v>0.89249118289013285</v>
      </c>
      <c r="I91" s="194">
        <f t="shared" si="24"/>
        <v>-9.477714334444598E-2</v>
      </c>
      <c r="J91" s="194">
        <f>+'Ark1'!AH976</f>
        <v>0</v>
      </c>
      <c r="K91" s="194"/>
      <c r="L91" s="92">
        <f>+'Ark1'!U976</f>
        <v>10.415314685314685</v>
      </c>
      <c r="M91" s="194">
        <f t="shared" si="25"/>
        <v>0.53461497685987247</v>
      </c>
      <c r="N91" s="194"/>
      <c r="O91" s="507"/>
      <c r="P91" s="194"/>
      <c r="Q91" s="194"/>
      <c r="R91" s="194"/>
      <c r="S91" s="194"/>
      <c r="T91" s="194"/>
      <c r="U91" s="194"/>
      <c r="V91" s="194"/>
      <c r="W91" s="1">
        <f>+'Ark1'!T976</f>
        <v>2.3461538461538471</v>
      </c>
      <c r="X91" s="194">
        <f t="shared" si="26"/>
        <v>0.11000224265530489</v>
      </c>
      <c r="Y91" s="92">
        <f>+'Ark1'!W976</f>
        <v>0</v>
      </c>
      <c r="Z91" s="96"/>
      <c r="AA91" s="11">
        <f>+'Ark1'!X976</f>
        <v>27.272727272727277</v>
      </c>
      <c r="AB91" s="11">
        <f>+'Ark1'!Y976</f>
        <v>1.0489510489510487</v>
      </c>
      <c r="AC91" s="11">
        <f>+'Ark1'!Z976</f>
        <v>6.3817410326075379</v>
      </c>
      <c r="AD91" s="71"/>
      <c r="AE91" s="92">
        <f>+'Ark1'!Z976</f>
        <v>6.3817410326075379</v>
      </c>
      <c r="AF91" s="66">
        <f>+'Ark1'!AB978</f>
        <v>1.6844216397490179</v>
      </c>
      <c r="AG91" s="140">
        <f>+'Ark1'!AD978</f>
        <v>38.19475342975641</v>
      </c>
      <c r="AH91" s="92">
        <f t="shared" si="23"/>
        <v>2.6238532110091741</v>
      </c>
      <c r="AI91" s="47"/>
      <c r="AJ91" s="2"/>
      <c r="AK91" s="58"/>
      <c r="AL91" s="5"/>
      <c r="AN91" s="2"/>
    </row>
    <row r="92" spans="1:40" ht="15.6">
      <c r="A92" s="47"/>
      <c r="B92">
        <f>+'Ark1'!C977</f>
        <v>2019</v>
      </c>
      <c r="C92">
        <f>+'Ark1'!L977</f>
        <v>2</v>
      </c>
      <c r="D92" s="3" t="str">
        <f t="shared" ref="D92:D124" si="28">+D77</f>
        <v>P</v>
      </c>
      <c r="E92">
        <f>+'Ark1'!Q977</f>
        <v>291</v>
      </c>
      <c r="G92" s="320">
        <f>+'Ark1'!R977</f>
        <v>1344</v>
      </c>
      <c r="H92" s="194">
        <f>+'Ark1'!AG977</f>
        <v>4.5370274271201181</v>
      </c>
      <c r="I92" s="194">
        <f t="shared" si="24"/>
        <v>-0.11015249684307538</v>
      </c>
      <c r="J92" s="194">
        <f>+'Ark1'!AH977</f>
        <v>0.44642857142857151</v>
      </c>
      <c r="K92" s="194"/>
      <c r="L92" s="92">
        <f>+'Ark1'!U977</f>
        <v>11.266956845238097</v>
      </c>
      <c r="M92" s="194">
        <f t="shared" si="25"/>
        <v>-0.54990982142855849</v>
      </c>
      <c r="N92" s="194"/>
      <c r="O92" s="507"/>
      <c r="P92" s="194"/>
      <c r="Q92" s="194"/>
      <c r="R92" s="194"/>
      <c r="S92" s="194"/>
      <c r="T92" s="194"/>
      <c r="U92" s="194"/>
      <c r="V92" s="194"/>
      <c r="W92" s="1">
        <f>+'Ark1'!T977</f>
        <v>2.8102678571428577</v>
      </c>
      <c r="X92" s="194">
        <f t="shared" si="26"/>
        <v>3.5453042328043249E-2</v>
      </c>
      <c r="Y92" s="92">
        <f>+'Ark1'!W977</f>
        <v>7.4404761904761932E-2</v>
      </c>
      <c r="Z92" s="96"/>
      <c r="AA92" s="11">
        <f>+'Ark1'!X977</f>
        <v>32.440476190476197</v>
      </c>
      <c r="AB92" s="11">
        <f>+'Ark1'!Y977</f>
        <v>2.0089285714285721</v>
      </c>
      <c r="AC92" s="11">
        <f>+'Ark1'!Z977</f>
        <v>6.6368227421886958</v>
      </c>
      <c r="AD92" s="71"/>
      <c r="AE92" s="92">
        <f>+'Ark1'!Z977</f>
        <v>6.6368227421886958</v>
      </c>
      <c r="AF92" s="66">
        <f>+'Ark1'!AB979</f>
        <v>1.7351363557472621</v>
      </c>
      <c r="AG92" s="140">
        <f>+'Ark1'!AD979</f>
        <v>37.920483102752577</v>
      </c>
      <c r="AH92" s="92">
        <f t="shared" si="23"/>
        <v>4.6185567010309274</v>
      </c>
      <c r="AI92" s="47"/>
      <c r="AJ92" s="4"/>
      <c r="AK92" s="58"/>
      <c r="AL92" s="4"/>
      <c r="AM92" s="4"/>
      <c r="AN92" s="4"/>
    </row>
    <row r="93" spans="1:40" ht="15.6">
      <c r="A93" s="47"/>
      <c r="B93">
        <f>+'Ark1'!C978</f>
        <v>2019</v>
      </c>
      <c r="C93">
        <f>+'Ark1'!L978</f>
        <v>3</v>
      </c>
      <c r="D93" s="3" t="str">
        <f t="shared" si="28"/>
        <v>P+</v>
      </c>
      <c r="E93">
        <f>+'Ark1'!Q978</f>
        <v>368</v>
      </c>
      <c r="G93" s="320">
        <f>+'Ark1'!R978</f>
        <v>2291</v>
      </c>
      <c r="H93" s="194">
        <f>+'Ark1'!AG978</f>
        <v>7.6545804628089789</v>
      </c>
      <c r="I93" s="194">
        <f t="shared" si="24"/>
        <v>-1.516727697436747</v>
      </c>
      <c r="J93" s="194">
        <f>+'Ark1'!AH978</f>
        <v>0.43649061545176759</v>
      </c>
      <c r="K93" s="194"/>
      <c r="L93" s="92">
        <f>+'Ark1'!U978</f>
        <v>11.151436054124837</v>
      </c>
      <c r="M93" s="194">
        <f t="shared" si="25"/>
        <v>-1.1900496377606729</v>
      </c>
      <c r="N93" s="194"/>
      <c r="O93" s="507"/>
      <c r="P93" s="194"/>
      <c r="Q93" s="194"/>
      <c r="R93" s="194"/>
      <c r="S93" s="194"/>
      <c r="T93" s="194"/>
      <c r="U93" s="194"/>
      <c r="V93" s="194"/>
      <c r="W93" s="1">
        <f>+'Ark1'!T978</f>
        <v>3.4845045831514598</v>
      </c>
      <c r="X93" s="194">
        <f t="shared" si="26"/>
        <v>6.4277221332564416E-2</v>
      </c>
      <c r="Y93" s="92">
        <f>+'Ark1'!W978</f>
        <v>0</v>
      </c>
      <c r="Z93" s="96"/>
      <c r="AA93" s="11">
        <f>+'Ark1'!X978</f>
        <v>31.296377127891756</v>
      </c>
      <c r="AB93" s="11">
        <f>+'Ark1'!Y978</f>
        <v>2.8808380619816658</v>
      </c>
      <c r="AC93" s="11">
        <f>+'Ark1'!Z978</f>
        <v>6.6882304285954222</v>
      </c>
      <c r="AD93" s="71"/>
      <c r="AE93" s="92">
        <f>+'Ark1'!Z978</f>
        <v>6.6882304285954222</v>
      </c>
      <c r="AF93" s="66">
        <f>+'Ark1'!AB980</f>
        <v>1.6964138755246581</v>
      </c>
      <c r="AG93" s="140">
        <f>+'Ark1'!AD980</f>
        <v>29.443842512832873</v>
      </c>
      <c r="AH93" s="92">
        <f t="shared" si="23"/>
        <v>6.2255434782608692</v>
      </c>
      <c r="AI93" s="47"/>
      <c r="AJ93" s="4"/>
      <c r="AK93" s="58"/>
      <c r="AL93" s="13"/>
      <c r="AM93" s="1"/>
      <c r="AN93" s="5"/>
    </row>
    <row r="94" spans="1:40" ht="15.6">
      <c r="A94" s="47"/>
      <c r="B94">
        <f>+'Ark1'!C979</f>
        <v>2019</v>
      </c>
      <c r="C94">
        <f>+'Ark1'!L979</f>
        <v>4</v>
      </c>
      <c r="D94" s="3" t="str">
        <f t="shared" si="28"/>
        <v>O-</v>
      </c>
      <c r="E94">
        <f>+'Ark1'!Q979</f>
        <v>445</v>
      </c>
      <c r="G94" s="320">
        <f>+'Ark1'!R979</f>
        <v>4281</v>
      </c>
      <c r="H94" s="194">
        <f>+'Ark1'!AG979</f>
        <v>13.942670689036095</v>
      </c>
      <c r="I94" s="194">
        <f t="shared" si="24"/>
        <v>-9.6993489184669102E-2</v>
      </c>
      <c r="J94" s="194">
        <f>+'Ark1'!AH979</f>
        <v>0.49053959355290816</v>
      </c>
      <c r="K94" s="194"/>
      <c r="L94" s="92">
        <f>+'Ark1'!U979</f>
        <v>10.870142490072412</v>
      </c>
      <c r="M94" s="194">
        <f t="shared" si="25"/>
        <v>-0.39830501986445555</v>
      </c>
      <c r="N94" s="194"/>
      <c r="O94" s="507"/>
      <c r="P94" s="194"/>
      <c r="Q94" s="194"/>
      <c r="R94" s="194"/>
      <c r="S94" s="194"/>
      <c r="T94" s="194"/>
      <c r="U94" s="194"/>
      <c r="V94" s="194"/>
      <c r="W94" s="1">
        <f>+'Ark1'!T979</f>
        <v>4.1016117729502444</v>
      </c>
      <c r="X94" s="194">
        <f t="shared" si="26"/>
        <v>0.14860733058409936</v>
      </c>
      <c r="Y94" s="92">
        <f>+'Ark1'!W979</f>
        <v>4.6718056528848403E-2</v>
      </c>
      <c r="Z94" s="96"/>
      <c r="AA94" s="11">
        <f>+'Ark1'!X979</f>
        <v>25.344545666900256</v>
      </c>
      <c r="AB94" s="11">
        <f>+'Ark1'!Y979</f>
        <v>4.9053959355290813</v>
      </c>
      <c r="AC94" s="11">
        <f>+'Ark1'!Z979</f>
        <v>6.567516026867251</v>
      </c>
      <c r="AD94" s="71"/>
      <c r="AE94" s="92">
        <f>+'Ark1'!Z979</f>
        <v>6.567516026867251</v>
      </c>
      <c r="AF94" s="66">
        <f>+'Ark1'!AB981</f>
        <v>1.890677527450032</v>
      </c>
      <c r="AG94" s="140">
        <f>+'Ark1'!AD981</f>
        <v>48.127485906175195</v>
      </c>
      <c r="AH94" s="92">
        <f t="shared" si="23"/>
        <v>9.6202247191011239</v>
      </c>
      <c r="AI94" s="47"/>
      <c r="AJ94" s="4"/>
      <c r="AK94" s="58"/>
      <c r="AL94" s="13"/>
      <c r="AM94" s="1"/>
      <c r="AN94" s="5"/>
    </row>
    <row r="95" spans="1:40" ht="15.6">
      <c r="A95" s="47"/>
      <c r="B95">
        <f>+'Ark1'!C980</f>
        <v>2019</v>
      </c>
      <c r="C95">
        <f>+'Ark1'!L980</f>
        <v>5</v>
      </c>
      <c r="D95" s="3" t="str">
        <f t="shared" si="28"/>
        <v>O</v>
      </c>
      <c r="E95">
        <f>+'Ark1'!Q980</f>
        <v>560</v>
      </c>
      <c r="G95" s="320">
        <f>+'Ark1'!R980</f>
        <v>9535</v>
      </c>
      <c r="H95" s="194">
        <f>+'Ark1'!AG980</f>
        <v>31.743525051042745</v>
      </c>
      <c r="I95" s="194">
        <f t="shared" si="24"/>
        <v>2.1795042796871691</v>
      </c>
      <c r="J95" s="194">
        <f>+'Ark1'!AH980</f>
        <v>0.48243314105925528</v>
      </c>
      <c r="K95" s="194"/>
      <c r="L95" s="92">
        <f>+'Ark1'!U980</f>
        <v>11.111404299947607</v>
      </c>
      <c r="M95" s="194">
        <f t="shared" si="25"/>
        <v>9.219365933957846E-2</v>
      </c>
      <c r="N95" s="194"/>
      <c r="O95" s="507"/>
      <c r="P95" s="194"/>
      <c r="Q95" s="194"/>
      <c r="R95" s="194"/>
      <c r="S95" s="194"/>
      <c r="T95" s="194"/>
      <c r="U95" s="194"/>
      <c r="V95" s="194"/>
      <c r="W95" s="1">
        <f>+'Ark1'!T980</f>
        <v>4.8836916622968012</v>
      </c>
      <c r="X95" s="194">
        <f t="shared" si="26"/>
        <v>0.18282304123274074</v>
      </c>
      <c r="Y95" s="92">
        <f>+'Ark1'!W980</f>
        <v>0.34609334032511802</v>
      </c>
      <c r="Z95" s="96"/>
      <c r="AA95" s="11">
        <f>+'Ark1'!X980</f>
        <v>23.282642894598844</v>
      </c>
      <c r="AB95" s="11">
        <f>+'Ark1'!Y980</f>
        <v>7.5721027792343998</v>
      </c>
      <c r="AC95" s="11">
        <f>+'Ark1'!Z980</f>
        <v>6.8718660889498446</v>
      </c>
      <c r="AD95" s="71"/>
      <c r="AE95" s="92">
        <f>+'Ark1'!Z980</f>
        <v>6.8718660889498446</v>
      </c>
      <c r="AF95" s="66">
        <f>+'Ark1'!AB982</f>
        <v>0</v>
      </c>
      <c r="AG95" s="140">
        <f>+'Ark1'!AD982</f>
        <v>0</v>
      </c>
      <c r="AH95" s="92">
        <f t="shared" si="23"/>
        <v>17.026785714285715</v>
      </c>
      <c r="AI95" s="47"/>
      <c r="AJ95" s="4"/>
      <c r="AK95" s="58"/>
      <c r="AL95" s="13"/>
      <c r="AM95" s="1"/>
      <c r="AN95" s="5"/>
    </row>
    <row r="96" spans="1:40" ht="15.6">
      <c r="A96" s="47"/>
      <c r="B96">
        <f>+'Ark1'!C981</f>
        <v>2019</v>
      </c>
      <c r="C96">
        <f>+'Ark1'!L981</f>
        <v>6</v>
      </c>
      <c r="D96" s="3" t="str">
        <f t="shared" si="28"/>
        <v>O+</v>
      </c>
      <c r="E96">
        <f>+'Ark1'!Q981</f>
        <v>555</v>
      </c>
      <c r="G96" s="320">
        <f>+'Ark1'!R981</f>
        <v>6384</v>
      </c>
      <c r="H96" s="194">
        <f>+'Ark1'!AG981</f>
        <v>26.176446583678459</v>
      </c>
      <c r="I96" s="194">
        <f t="shared" si="24"/>
        <v>-0.65815485991325318</v>
      </c>
      <c r="J96" s="194">
        <f>+'Ark1'!AH981</f>
        <v>0.81453634085213023</v>
      </c>
      <c r="K96" s="194"/>
      <c r="L96" s="92">
        <f>+'Ark1'!U981</f>
        <v>13.685236528822022</v>
      </c>
      <c r="M96" s="194">
        <f t="shared" si="25"/>
        <v>0.94247542770152215</v>
      </c>
      <c r="N96" s="194"/>
      <c r="O96" s="507"/>
      <c r="P96" s="194"/>
      <c r="Q96" s="194"/>
      <c r="R96" s="194"/>
      <c r="S96" s="194"/>
      <c r="T96" s="194"/>
      <c r="U96" s="194"/>
      <c r="V96" s="194"/>
      <c r="W96" s="1">
        <f>+'Ark1'!T981</f>
        <v>5.4003759398496252</v>
      </c>
      <c r="X96" s="194">
        <f t="shared" si="26"/>
        <v>0.13035242345731923</v>
      </c>
      <c r="Y96" s="92">
        <f>+'Ark1'!W981</f>
        <v>2.1146616541353378</v>
      </c>
      <c r="Z96" s="96"/>
      <c r="AA96" s="11">
        <f>+'Ark1'!X981</f>
        <v>31.25</v>
      </c>
      <c r="AB96" s="11">
        <f>+'Ark1'!Y981</f>
        <v>16.807644110275685</v>
      </c>
      <c r="AC96" s="11">
        <f>+'Ark1'!Z981</f>
        <v>8.1514842741291016</v>
      </c>
      <c r="AD96" s="71"/>
      <c r="AE96" s="92">
        <f>+'Ark1'!Z981</f>
        <v>8.1514842741291016</v>
      </c>
      <c r="AF96" s="66">
        <f>+'Ark1'!AB983</f>
        <v>2.3113173820696802</v>
      </c>
      <c r="AG96" s="140">
        <f>+'Ark1'!AD983</f>
        <v>62.727903412020403</v>
      </c>
      <c r="AH96" s="92">
        <f t="shared" ref="AH96:AH150" si="29">+G96/E96</f>
        <v>11.502702702702702</v>
      </c>
      <c r="AI96" s="47"/>
      <c r="AJ96" s="4"/>
      <c r="AK96" s="58"/>
      <c r="AL96" s="13"/>
      <c r="AM96" s="1"/>
      <c r="AN96" s="5"/>
    </row>
    <row r="97" spans="1:40" ht="15.6">
      <c r="A97" s="47"/>
      <c r="B97">
        <f>+'Ark1'!C982</f>
        <v>2019</v>
      </c>
      <c r="C97">
        <f>+'Ark1'!L982</f>
        <v>7</v>
      </c>
      <c r="D97" s="3" t="str">
        <f t="shared" si="28"/>
        <v>R-</v>
      </c>
      <c r="E97">
        <f>+'Ark1'!Q982</f>
        <v>0</v>
      </c>
      <c r="G97" s="320">
        <f>+'Ark1'!R982</f>
        <v>0</v>
      </c>
      <c r="H97" s="194">
        <f>+'Ark1'!AG982</f>
        <v>0</v>
      </c>
      <c r="I97" s="194">
        <f t="shared" si="24"/>
        <v>0</v>
      </c>
      <c r="J97" s="194">
        <f>+'Ark1'!AH982</f>
        <v>0</v>
      </c>
      <c r="K97" s="194"/>
      <c r="L97" s="92">
        <f>+'Ark1'!U982</f>
        <v>0</v>
      </c>
      <c r="M97" s="194">
        <f t="shared" si="25"/>
        <v>0</v>
      </c>
      <c r="N97" s="194"/>
      <c r="O97" s="507"/>
      <c r="P97" s="194"/>
      <c r="Q97" s="194"/>
      <c r="R97" s="194"/>
      <c r="S97" s="194"/>
      <c r="T97" s="194"/>
      <c r="U97" s="194"/>
      <c r="V97" s="194"/>
      <c r="W97" s="1">
        <f>+'Ark1'!T982</f>
        <v>0</v>
      </c>
      <c r="X97" s="194">
        <f t="shared" si="26"/>
        <v>0</v>
      </c>
      <c r="Y97" s="92">
        <f>+'Ark1'!W982</f>
        <v>0</v>
      </c>
      <c r="Z97" s="96"/>
      <c r="AA97" s="11">
        <f>+'Ark1'!X982</f>
        <v>0</v>
      </c>
      <c r="AB97" s="11">
        <f>+'Ark1'!Y982</f>
        <v>0</v>
      </c>
      <c r="AC97" s="11">
        <f>+'Ark1'!Z982</f>
        <v>0</v>
      </c>
      <c r="AD97" s="71"/>
      <c r="AE97" s="92">
        <f>+'Ark1'!Z982</f>
        <v>0</v>
      </c>
      <c r="AF97" s="66">
        <f>+'Ark1'!AB984</f>
        <v>0</v>
      </c>
      <c r="AG97" s="140">
        <f>+'Ark1'!AD984</f>
        <v>0</v>
      </c>
      <c r="AH97" s="92" t="e">
        <f t="shared" si="29"/>
        <v>#DIV/0!</v>
      </c>
      <c r="AI97" s="47"/>
      <c r="AJ97" s="4"/>
      <c r="AK97" s="58"/>
      <c r="AL97" s="13"/>
      <c r="AM97" s="13"/>
      <c r="AN97" s="5"/>
    </row>
    <row r="98" spans="1:40" ht="15.6">
      <c r="A98" s="47"/>
      <c r="B98">
        <f>+'Ark1'!C983</f>
        <v>2019</v>
      </c>
      <c r="C98">
        <f>+'Ark1'!L983</f>
        <v>8</v>
      </c>
      <c r="D98" s="3" t="str">
        <f t="shared" si="28"/>
        <v>R</v>
      </c>
      <c r="E98">
        <f>+'Ark1'!Q983</f>
        <v>393</v>
      </c>
      <c r="G98" s="320">
        <f>+'Ark1'!R983</f>
        <v>2720</v>
      </c>
      <c r="H98" s="194">
        <f>+'Ark1'!AG983</f>
        <v>14.005242566997801</v>
      </c>
      <c r="I98" s="194">
        <f t="shared" si="24"/>
        <v>0.16313517728672444</v>
      </c>
      <c r="J98" s="194">
        <f>+'Ark1'!AH983</f>
        <v>1.0294117647058827</v>
      </c>
      <c r="K98" s="194"/>
      <c r="L98" s="92">
        <f>+'Ark1'!U983</f>
        <v>17.185264705882346</v>
      </c>
      <c r="M98" s="194">
        <f t="shared" si="25"/>
        <v>1.7275613877300913</v>
      </c>
      <c r="N98" s="194"/>
      <c r="O98" s="507"/>
      <c r="P98" s="194"/>
      <c r="Q98" s="194"/>
      <c r="R98" s="194"/>
      <c r="S98" s="194"/>
      <c r="T98" s="194"/>
      <c r="U98" s="194"/>
      <c r="V98" s="194"/>
      <c r="W98" s="1">
        <f>+'Ark1'!T983</f>
        <v>6.0345588235294123</v>
      </c>
      <c r="X98" s="194">
        <f t="shared" si="26"/>
        <v>0.27886591526656268</v>
      </c>
      <c r="Y98" s="92">
        <f>+'Ark1'!W983</f>
        <v>7.6470588235294112</v>
      </c>
      <c r="Z98" s="96"/>
      <c r="AA98" s="11">
        <f>+'Ark1'!X983</f>
        <v>45.919117647058819</v>
      </c>
      <c r="AB98" s="11">
        <f>+'Ark1'!Y983</f>
        <v>28.823529411764703</v>
      </c>
      <c r="AC98" s="11">
        <f>+'Ark1'!Z983</f>
        <v>9.5296749992691492</v>
      </c>
      <c r="AD98" s="71"/>
      <c r="AE98" s="92">
        <f>+'Ark1'!Z983</f>
        <v>9.5296749992691492</v>
      </c>
      <c r="AF98" s="66">
        <f>+'Ark1'!AB985</f>
        <v>0</v>
      </c>
      <c r="AG98" s="140">
        <f>+'Ark1'!AD985</f>
        <v>0</v>
      </c>
      <c r="AH98" s="92">
        <f t="shared" si="29"/>
        <v>6.9211195928753177</v>
      </c>
      <c r="AI98" s="47"/>
      <c r="AJ98" s="4"/>
      <c r="AK98" s="58"/>
      <c r="AL98" s="13"/>
      <c r="AM98" s="13"/>
      <c r="AN98" s="5"/>
    </row>
    <row r="99" spans="1:40" ht="15.6">
      <c r="A99" s="47"/>
      <c r="B99">
        <f>+'Ark1'!C984</f>
        <v>2019</v>
      </c>
      <c r="C99">
        <f>+'Ark1'!L984</f>
        <v>9</v>
      </c>
      <c r="D99" s="3" t="str">
        <f t="shared" si="28"/>
        <v>R+</v>
      </c>
      <c r="E99">
        <f>+'Ark1'!Q984</f>
        <v>0</v>
      </c>
      <c r="G99" s="320">
        <f>+'Ark1'!R984</f>
        <v>0</v>
      </c>
      <c r="H99" s="194">
        <f>+'Ark1'!AG984</f>
        <v>0</v>
      </c>
      <c r="I99" s="194">
        <f t="shared" si="24"/>
        <v>0</v>
      </c>
      <c r="J99" s="194">
        <f>+'Ark1'!AH984</f>
        <v>0</v>
      </c>
      <c r="K99" s="194"/>
      <c r="L99" s="92">
        <f>+'Ark1'!U984</f>
        <v>0</v>
      </c>
      <c r="M99" s="194">
        <f t="shared" si="25"/>
        <v>0</v>
      </c>
      <c r="N99" s="194"/>
      <c r="O99" s="507"/>
      <c r="P99" s="194"/>
      <c r="Q99" s="194"/>
      <c r="R99" s="194"/>
      <c r="S99" s="194"/>
      <c r="T99" s="194"/>
      <c r="U99" s="194"/>
      <c r="V99" s="194"/>
      <c r="W99" s="1">
        <f>+'Ark1'!T984</f>
        <v>0</v>
      </c>
      <c r="X99" s="194">
        <f t="shared" si="26"/>
        <v>0</v>
      </c>
      <c r="Y99" s="92">
        <f>+'Ark1'!W984</f>
        <v>0</v>
      </c>
      <c r="Z99" s="96"/>
      <c r="AA99" s="11">
        <f>+'Ark1'!X984</f>
        <v>0</v>
      </c>
      <c r="AB99" s="11">
        <f>+'Ark1'!Y984</f>
        <v>0</v>
      </c>
      <c r="AC99" s="11">
        <f>+'Ark1'!Z984</f>
        <v>0</v>
      </c>
      <c r="AD99" s="71"/>
      <c r="AE99" s="92">
        <f>+'Ark1'!Z984</f>
        <v>0</v>
      </c>
      <c r="AF99" s="66">
        <f>+'Ark1'!AB986</f>
        <v>1.7550713936645077</v>
      </c>
      <c r="AG99" s="140">
        <f>+'Ark1'!AD986</f>
        <v>55.236494559678256</v>
      </c>
      <c r="AH99" s="92" t="e">
        <f t="shared" si="29"/>
        <v>#DIV/0!</v>
      </c>
      <c r="AI99" s="47"/>
      <c r="AJ99" s="4"/>
      <c r="AK99" s="58"/>
      <c r="AL99" s="13"/>
      <c r="AM99" s="13"/>
      <c r="AN99" s="5"/>
    </row>
    <row r="100" spans="1:40" ht="15.6">
      <c r="A100" s="47"/>
      <c r="B100">
        <f>+'Ark1'!C985</f>
        <v>2019</v>
      </c>
      <c r="C100">
        <f>+'Ark1'!L985</f>
        <v>10</v>
      </c>
      <c r="D100" s="3" t="str">
        <f t="shared" si="28"/>
        <v>U-</v>
      </c>
      <c r="E100">
        <f>+'Ark1'!Q985</f>
        <v>0</v>
      </c>
      <c r="G100" s="320">
        <f>+'Ark1'!R985</f>
        <v>0</v>
      </c>
      <c r="H100" s="194">
        <f>+'Ark1'!AG985</f>
        <v>0</v>
      </c>
      <c r="I100" s="194">
        <f t="shared" si="24"/>
        <v>0</v>
      </c>
      <c r="J100" s="194">
        <f>+'Ark1'!AH985</f>
        <v>0</v>
      </c>
      <c r="K100" s="194"/>
      <c r="L100" s="92">
        <f>+'Ark1'!U985</f>
        <v>0</v>
      </c>
      <c r="M100" s="194">
        <f t="shared" si="25"/>
        <v>0</v>
      </c>
      <c r="N100" s="194"/>
      <c r="O100" s="507"/>
      <c r="P100" s="194"/>
      <c r="Q100" s="194"/>
      <c r="R100" s="194"/>
      <c r="S100" s="194"/>
      <c r="T100" s="194"/>
      <c r="U100" s="194"/>
      <c r="V100" s="194"/>
      <c r="W100" s="1">
        <f>+'Ark1'!T985</f>
        <v>0</v>
      </c>
      <c r="X100" s="194">
        <f t="shared" si="26"/>
        <v>0</v>
      </c>
      <c r="Y100" s="92">
        <f>+'Ark1'!W985</f>
        <v>0</v>
      </c>
      <c r="Z100" s="96"/>
      <c r="AA100" s="11">
        <f>+'Ark1'!X985</f>
        <v>0</v>
      </c>
      <c r="AB100" s="11">
        <f>+'Ark1'!Y985</f>
        <v>0</v>
      </c>
      <c r="AC100" s="11">
        <f>+'Ark1'!Z985</f>
        <v>0</v>
      </c>
      <c r="AD100" s="71"/>
      <c r="AE100" s="92">
        <f>+'Ark1'!Z985</f>
        <v>0</v>
      </c>
      <c r="AF100" s="66">
        <f>+'Ark1'!AB987</f>
        <v>0</v>
      </c>
      <c r="AG100" s="140">
        <f>+'Ark1'!AD987</f>
        <v>0</v>
      </c>
      <c r="AH100" s="92" t="e">
        <f t="shared" si="29"/>
        <v>#DIV/0!</v>
      </c>
      <c r="AI100" s="47"/>
      <c r="AJ100" s="4"/>
      <c r="AK100" s="58"/>
      <c r="AL100" s="13"/>
      <c r="AM100" s="13"/>
      <c r="AN100" s="5"/>
    </row>
    <row r="101" spans="1:40" ht="15.6">
      <c r="A101" s="47"/>
      <c r="B101">
        <f>+'Ark1'!C986</f>
        <v>2019</v>
      </c>
      <c r="C101">
        <f>+'Ark1'!L986</f>
        <v>11</v>
      </c>
      <c r="D101" s="3" t="str">
        <f t="shared" si="28"/>
        <v>U</v>
      </c>
      <c r="E101">
        <f>+'Ark1'!Q986</f>
        <v>34</v>
      </c>
      <c r="G101" s="320">
        <f>+'Ark1'!R986</f>
        <v>158</v>
      </c>
      <c r="H101" s="194">
        <f>+'Ark1'!AG986</f>
        <v>1.023297687776755</v>
      </c>
      <c r="I101" s="194">
        <f t="shared" si="24"/>
        <v>0.10944788109937242</v>
      </c>
      <c r="J101" s="194">
        <f>+'Ark1'!AH986</f>
        <v>0</v>
      </c>
      <c r="K101" s="194"/>
      <c r="L101" s="92">
        <f>+'Ark1'!U986</f>
        <v>21.616202531645577</v>
      </c>
      <c r="M101" s="194">
        <f t="shared" si="25"/>
        <v>1.7614556962025461</v>
      </c>
      <c r="N101" s="194"/>
      <c r="O101" s="507"/>
      <c r="P101" s="194"/>
      <c r="Q101" s="194"/>
      <c r="R101" s="194"/>
      <c r="S101" s="194"/>
      <c r="T101" s="194"/>
      <c r="U101" s="194"/>
      <c r="V101" s="194"/>
      <c r="W101" s="1">
        <f>+'Ark1'!T986</f>
        <v>6.2151898734177218</v>
      </c>
      <c r="X101" s="194">
        <f t="shared" si="26"/>
        <v>0.44936708860759556</v>
      </c>
      <c r="Y101" s="92">
        <f>+'Ark1'!W986</f>
        <v>3.164556962025316</v>
      </c>
      <c r="Z101" s="96"/>
      <c r="AA101" s="11">
        <f>+'Ark1'!X986</f>
        <v>71.518987341772146</v>
      </c>
      <c r="AB101" s="11">
        <f>+'Ark1'!Y986</f>
        <v>43.037974683544313</v>
      </c>
      <c r="AC101" s="11">
        <f>+'Ark1'!Z986</f>
        <v>8.9114427654287596</v>
      </c>
      <c r="AD101" s="71"/>
      <c r="AE101" s="92">
        <f>+'Ark1'!Z986</f>
        <v>8.9114427654287596</v>
      </c>
      <c r="AF101" s="66">
        <f>+'Ark1'!AB988</f>
        <v>0</v>
      </c>
      <c r="AG101" s="140">
        <f>+'Ark1'!AD988</f>
        <v>0</v>
      </c>
      <c r="AH101" s="92">
        <f t="shared" si="29"/>
        <v>4.6470588235294121</v>
      </c>
      <c r="AI101" s="47"/>
      <c r="AJ101" s="4"/>
      <c r="AK101" s="58"/>
      <c r="AL101" s="13"/>
      <c r="AM101" s="5"/>
      <c r="AN101" s="5"/>
    </row>
    <row r="102" spans="1:40" ht="15.6">
      <c r="A102" s="47"/>
      <c r="B102">
        <f>+'Ark1'!C987</f>
        <v>2019</v>
      </c>
      <c r="C102">
        <f>+'Ark1'!L987</f>
        <v>12</v>
      </c>
      <c r="D102" s="3" t="str">
        <f t="shared" si="28"/>
        <v>U+</v>
      </c>
      <c r="E102">
        <f>+'Ark1'!Q987</f>
        <v>0</v>
      </c>
      <c r="G102" s="320">
        <f>+'Ark1'!R987</f>
        <v>0</v>
      </c>
      <c r="H102" s="194">
        <f>+'Ark1'!AG987</f>
        <v>0</v>
      </c>
      <c r="I102" s="194">
        <f t="shared" si="24"/>
        <v>0</v>
      </c>
      <c r="J102" s="194">
        <f>+'Ark1'!AH987</f>
        <v>0</v>
      </c>
      <c r="K102" s="194"/>
      <c r="L102" s="92">
        <f>+'Ark1'!U987</f>
        <v>0</v>
      </c>
      <c r="M102" s="194">
        <f t="shared" si="25"/>
        <v>0</v>
      </c>
      <c r="N102" s="194"/>
      <c r="O102" s="507"/>
      <c r="P102" s="194"/>
      <c r="Q102" s="194"/>
      <c r="R102" s="194"/>
      <c r="S102" s="194"/>
      <c r="T102" s="194"/>
      <c r="U102" s="194"/>
      <c r="V102" s="194"/>
      <c r="W102" s="1">
        <f>+'Ark1'!T987</f>
        <v>0</v>
      </c>
      <c r="X102" s="194">
        <f t="shared" si="26"/>
        <v>0</v>
      </c>
      <c r="Y102" s="92">
        <f>+'Ark1'!W987</f>
        <v>0</v>
      </c>
      <c r="Z102" s="96"/>
      <c r="AA102" s="11">
        <f>+'Ark1'!X987</f>
        <v>0</v>
      </c>
      <c r="AB102" s="11">
        <f>+'Ark1'!Y987</f>
        <v>0</v>
      </c>
      <c r="AC102" s="11">
        <f>+'Ark1'!Z987</f>
        <v>0</v>
      </c>
      <c r="AD102" s="71"/>
      <c r="AE102" s="92">
        <f>+'Ark1'!Z987</f>
        <v>0</v>
      </c>
      <c r="AF102" s="66">
        <f>+'Ark1'!AB989</f>
        <v>1.4142135623730951</v>
      </c>
      <c r="AG102" s="140">
        <f>+'Ark1'!AD989</f>
        <v>88.544750189816355</v>
      </c>
      <c r="AH102" s="92" t="e">
        <f t="shared" si="29"/>
        <v>#DIV/0!</v>
      </c>
      <c r="AI102" s="47"/>
      <c r="AJ102" s="4"/>
      <c r="AK102" s="58"/>
      <c r="AL102" s="13"/>
      <c r="AM102" s="5"/>
      <c r="AN102" s="5"/>
    </row>
    <row r="103" spans="1:40" ht="15.6">
      <c r="A103" s="47"/>
      <c r="B103">
        <f>+'Ark1'!C988</f>
        <v>2019</v>
      </c>
      <c r="C103">
        <f>+'Ark1'!L988</f>
        <v>13</v>
      </c>
      <c r="D103" s="3" t="str">
        <f t="shared" si="28"/>
        <v>E-</v>
      </c>
      <c r="E103">
        <f>+'Ark1'!Q988</f>
        <v>0</v>
      </c>
      <c r="G103" s="320">
        <f>+'Ark1'!R988</f>
        <v>0</v>
      </c>
      <c r="H103" s="194">
        <f>+'Ark1'!AG988</f>
        <v>0</v>
      </c>
      <c r="I103" s="194">
        <f t="shared" si="24"/>
        <v>0</v>
      </c>
      <c r="J103" s="194">
        <f>+'Ark1'!AH988</f>
        <v>0</v>
      </c>
      <c r="K103" s="194"/>
      <c r="L103" s="92">
        <f>+'Ark1'!U988</f>
        <v>0</v>
      </c>
      <c r="M103" s="194">
        <f t="shared" si="25"/>
        <v>0</v>
      </c>
      <c r="N103" s="194"/>
      <c r="O103" s="507"/>
      <c r="P103" s="194"/>
      <c r="Q103" s="194"/>
      <c r="R103" s="194"/>
      <c r="S103" s="194"/>
      <c r="T103" s="194"/>
      <c r="U103" s="194"/>
      <c r="V103" s="194"/>
      <c r="W103" s="1">
        <f>+'Ark1'!T988</f>
        <v>0</v>
      </c>
      <c r="X103" s="194">
        <f t="shared" si="26"/>
        <v>0</v>
      </c>
      <c r="Y103" s="92">
        <f>+'Ark1'!W988</f>
        <v>0</v>
      </c>
      <c r="Z103" s="96"/>
      <c r="AA103" s="11">
        <f>+'Ark1'!X988</f>
        <v>0</v>
      </c>
      <c r="AB103" s="11">
        <f>+'Ark1'!Y988</f>
        <v>0</v>
      </c>
      <c r="AC103" s="11">
        <f>+'Ark1'!Z988</f>
        <v>0</v>
      </c>
      <c r="AD103" s="71"/>
      <c r="AE103" s="92">
        <f>+'Ark1'!Z988</f>
        <v>0</v>
      </c>
      <c r="AF103" s="66">
        <f>+'Ark1'!AB990</f>
        <v>0</v>
      </c>
      <c r="AG103" s="140">
        <f>+'Ark1'!AD990</f>
        <v>0</v>
      </c>
      <c r="AH103" s="92" t="e">
        <f t="shared" si="29"/>
        <v>#DIV/0!</v>
      </c>
      <c r="AI103" s="47"/>
      <c r="AJ103" s="4"/>
      <c r="AK103" s="58"/>
      <c r="AL103" s="13"/>
      <c r="AM103" s="5"/>
      <c r="AN103" s="5"/>
    </row>
    <row r="104" spans="1:40" ht="15.6">
      <c r="A104" s="47"/>
      <c r="B104">
        <f>+'Ark1'!C989</f>
        <v>2019</v>
      </c>
      <c r="C104">
        <f>+'Ark1'!L989</f>
        <v>14</v>
      </c>
      <c r="D104" s="3" t="str">
        <f t="shared" si="28"/>
        <v>E</v>
      </c>
      <c r="E104">
        <f>+'Ark1'!Q989</f>
        <v>2</v>
      </c>
      <c r="G104" s="320">
        <f>+'Ark1'!R989</f>
        <v>3</v>
      </c>
      <c r="H104" s="194">
        <f>+'Ark1'!AG989</f>
        <v>2.4718348648922025E-2</v>
      </c>
      <c r="I104" s="194">
        <f t="shared" si="24"/>
        <v>2.4718348648922025E-2</v>
      </c>
      <c r="J104" s="194">
        <f>+'Ark1'!AH989</f>
        <v>0</v>
      </c>
      <c r="K104" s="194"/>
      <c r="L104" s="92">
        <f>+'Ark1'!U989</f>
        <v>27.5</v>
      </c>
      <c r="M104" s="194">
        <f t="shared" si="25"/>
        <v>27.5</v>
      </c>
      <c r="N104" s="194"/>
      <c r="O104" s="507"/>
      <c r="P104" s="194"/>
      <c r="Q104" s="194"/>
      <c r="R104" s="194"/>
      <c r="S104" s="194"/>
      <c r="T104" s="194"/>
      <c r="U104" s="194"/>
      <c r="V104" s="194"/>
      <c r="W104" s="1">
        <f>+'Ark1'!T989</f>
        <v>10</v>
      </c>
      <c r="X104" s="194">
        <f t="shared" si="26"/>
        <v>10</v>
      </c>
      <c r="Y104" s="92">
        <f>+'Ark1'!W989</f>
        <v>66.666666666666686</v>
      </c>
      <c r="Z104" s="96"/>
      <c r="AA104" s="11">
        <f>+'Ark1'!X989</f>
        <v>100</v>
      </c>
      <c r="AB104" s="11">
        <f>+'Ark1'!Y989</f>
        <v>100</v>
      </c>
      <c r="AC104" s="11">
        <f>+'Ark1'!Z989</f>
        <v>1.7568911937472784</v>
      </c>
      <c r="AD104" s="71"/>
      <c r="AE104" s="92">
        <f>+'Ark1'!Z989</f>
        <v>1.7568911937472784</v>
      </c>
      <c r="AF104" s="66">
        <f>+'Ark1'!AB991</f>
        <v>0.83974124870193301</v>
      </c>
      <c r="AG104" s="140">
        <f>+'Ark1'!AD991</f>
        <v>28.667901600771</v>
      </c>
      <c r="AH104" s="92">
        <f t="shared" si="29"/>
        <v>1.5</v>
      </c>
      <c r="AI104" s="47"/>
      <c r="AJ104" s="4"/>
      <c r="AK104" s="58"/>
      <c r="AL104" s="13"/>
      <c r="AM104" s="5"/>
      <c r="AN104" s="5"/>
    </row>
    <row r="105" spans="1:40" ht="15.6">
      <c r="A105" s="47"/>
      <c r="B105">
        <f>+'Ark1'!C990</f>
        <v>2019</v>
      </c>
      <c r="C105">
        <f>+'Ark1'!L990</f>
        <v>15</v>
      </c>
      <c r="D105" s="3" t="str">
        <f t="shared" si="28"/>
        <v>E+</v>
      </c>
      <c r="E105">
        <f>+'Ark1'!Q990</f>
        <v>0</v>
      </c>
      <c r="G105" s="320">
        <f>+'Ark1'!R990</f>
        <v>0</v>
      </c>
      <c r="H105" s="194">
        <f>+'Ark1'!AG990</f>
        <v>0</v>
      </c>
      <c r="I105" s="194">
        <f t="shared" si="24"/>
        <v>0</v>
      </c>
      <c r="J105" s="194">
        <f>+'Ark1'!AH990</f>
        <v>0</v>
      </c>
      <c r="K105" s="194"/>
      <c r="L105" s="92">
        <f>+'Ark1'!U990</f>
        <v>0</v>
      </c>
      <c r="M105" s="194">
        <f t="shared" si="25"/>
        <v>0</v>
      </c>
      <c r="N105" s="194"/>
      <c r="O105" s="507"/>
      <c r="P105" s="194"/>
      <c r="Q105" s="194"/>
      <c r="R105" s="194"/>
      <c r="S105" s="194"/>
      <c r="T105" s="194"/>
      <c r="U105" s="194"/>
      <c r="V105" s="194"/>
      <c r="W105" s="1">
        <f>+'Ark1'!T990</f>
        <v>0</v>
      </c>
      <c r="X105" s="194">
        <f t="shared" si="26"/>
        <v>0</v>
      </c>
      <c r="Y105" s="92">
        <f>+'Ark1'!W990</f>
        <v>0</v>
      </c>
      <c r="Z105" s="96"/>
      <c r="AA105" s="11">
        <f>+'Ark1'!X990</f>
        <v>0</v>
      </c>
      <c r="AB105" s="11">
        <f>+'Ark1'!Y990</f>
        <v>0</v>
      </c>
      <c r="AC105" s="11">
        <f>+'Ark1'!Z990</f>
        <v>0</v>
      </c>
      <c r="AD105" s="71"/>
      <c r="AE105" s="92">
        <f>+'Ark1'!Z990</f>
        <v>0</v>
      </c>
      <c r="AF105" s="66">
        <f>+'Ark1'!AB992</f>
        <v>1.3623356044087596</v>
      </c>
      <c r="AG105" s="140">
        <f>+'Ark1'!AD992</f>
        <v>38.977208398551213</v>
      </c>
      <c r="AH105" s="92" t="e">
        <f t="shared" si="29"/>
        <v>#DIV/0!</v>
      </c>
      <c r="AI105" s="47"/>
      <c r="AJ105" s="4"/>
      <c r="AK105" s="58"/>
      <c r="AL105" s="13"/>
      <c r="AM105" s="5"/>
      <c r="AN105" s="5"/>
    </row>
    <row r="106" spans="1:40" ht="15.6">
      <c r="A106" s="47"/>
      <c r="B106" s="53">
        <f>+'Ark1'!C991</f>
        <v>2018</v>
      </c>
      <c r="C106" s="53">
        <f>+'Ark1'!L991</f>
        <v>1</v>
      </c>
      <c r="D106" s="65" t="s">
        <v>28</v>
      </c>
      <c r="E106" s="53">
        <f>+'Ark1'!Q991</f>
        <v>114</v>
      </c>
      <c r="F106" s="53"/>
      <c r="G106" s="352">
        <f>+'Ark1'!R991</f>
        <v>343</v>
      </c>
      <c r="H106" s="176">
        <f>+'Ark1'!AG991</f>
        <v>0.98726832623457883</v>
      </c>
      <c r="I106" s="176">
        <f t="shared" si="24"/>
        <v>-0.24961528822943635</v>
      </c>
      <c r="J106" s="176">
        <f>+'Ark1'!AH991</f>
        <v>0.87463556851311941</v>
      </c>
      <c r="K106" s="176"/>
      <c r="L106" s="155">
        <f>+'Ark1'!U991</f>
        <v>9.8806997084548129</v>
      </c>
      <c r="M106" s="176">
        <f t="shared" si="25"/>
        <v>-0.4877599492468967</v>
      </c>
      <c r="N106" s="176"/>
      <c r="O106" s="508"/>
      <c r="P106" s="176"/>
      <c r="Q106" s="176"/>
      <c r="R106" s="176"/>
      <c r="S106" s="176"/>
      <c r="T106" s="176"/>
      <c r="U106" s="176"/>
      <c r="V106" s="176"/>
      <c r="W106" s="55">
        <f>+'Ark1'!T991</f>
        <v>2.2361516034985423</v>
      </c>
      <c r="X106" s="176">
        <f t="shared" si="26"/>
        <v>5.0332532593895696E-2</v>
      </c>
      <c r="Y106" s="155">
        <f>+'Ark1'!W991</f>
        <v>0</v>
      </c>
      <c r="Z106" s="96"/>
      <c r="AA106" s="74">
        <f>+'Ark1'!X991</f>
        <v>20.991253644314877</v>
      </c>
      <c r="AB106" s="74">
        <f>+'Ark1'!Y991</f>
        <v>0.87463556851311941</v>
      </c>
      <c r="AC106" s="74">
        <f>+'Ark1'!Z991</f>
        <v>6.1468798010725454</v>
      </c>
      <c r="AD106" s="71"/>
      <c r="AE106" s="155">
        <f>+'Ark1'!Z991</f>
        <v>6.1468798010725454</v>
      </c>
      <c r="AF106" s="66">
        <f>+'Ark1'!AB993</f>
        <v>1.5873268516469092</v>
      </c>
      <c r="AG106" s="140">
        <f>+'Ark1'!AD993</f>
        <v>42.753529674307053</v>
      </c>
      <c r="AH106" s="155">
        <f t="shared" si="29"/>
        <v>3.0087719298245612</v>
      </c>
      <c r="AI106" s="47"/>
      <c r="AJ106" s="4"/>
      <c r="AK106" s="58"/>
      <c r="AL106" s="13"/>
      <c r="AM106" s="5"/>
      <c r="AN106" s="5"/>
    </row>
    <row r="107" spans="1:40" ht="15.6">
      <c r="A107" s="47"/>
      <c r="B107" s="53">
        <f>+'Ark1'!C992</f>
        <v>2018</v>
      </c>
      <c r="C107" s="53">
        <f>+'Ark1'!L992</f>
        <v>2</v>
      </c>
      <c r="D107" s="65" t="s">
        <v>29</v>
      </c>
      <c r="E107" s="53">
        <f>+'Ark1'!Q992</f>
        <v>298</v>
      </c>
      <c r="F107" s="53"/>
      <c r="G107" s="352">
        <f>+'Ark1'!R992</f>
        <v>1350</v>
      </c>
      <c r="H107" s="176">
        <f>+'Ark1'!AG992</f>
        <v>4.6471799239631935</v>
      </c>
      <c r="I107" s="176">
        <f t="shared" si="24"/>
        <v>-1.0221203254727067</v>
      </c>
      <c r="J107" s="176">
        <f>+'Ark1'!AH992</f>
        <v>0.74074074074074081</v>
      </c>
      <c r="K107" s="176"/>
      <c r="L107" s="155">
        <f>+'Ark1'!U992</f>
        <v>11.816866666666655</v>
      </c>
      <c r="M107" s="176">
        <f t="shared" si="25"/>
        <v>6.5113341394607005E-2</v>
      </c>
      <c r="N107" s="176"/>
      <c r="O107" s="508"/>
      <c r="P107" s="176"/>
      <c r="Q107" s="176"/>
      <c r="R107" s="176"/>
      <c r="S107" s="176"/>
      <c r="T107" s="176"/>
      <c r="U107" s="176"/>
      <c r="V107" s="176"/>
      <c r="W107" s="55">
        <f>+'Ark1'!T992</f>
        <v>2.7748148148148144</v>
      </c>
      <c r="X107" s="176">
        <f t="shared" si="26"/>
        <v>0.11580635048591459</v>
      </c>
      <c r="Y107" s="155">
        <f>+'Ark1'!W992</f>
        <v>0</v>
      </c>
      <c r="Z107" s="96"/>
      <c r="AA107" s="74">
        <f>+'Ark1'!X992</f>
        <v>33.333333333333343</v>
      </c>
      <c r="AB107" s="74">
        <f>+'Ark1'!Y992</f>
        <v>1.7037037037037035</v>
      </c>
      <c r="AC107" s="74">
        <f>+'Ark1'!Z992</f>
        <v>6.0851981340274222</v>
      </c>
      <c r="AD107" s="71"/>
      <c r="AE107" s="155">
        <f>+'Ark1'!Z992</f>
        <v>6.0851981340274222</v>
      </c>
      <c r="AF107" s="66">
        <f>+'Ark1'!AB994</f>
        <v>1.7128128390411461</v>
      </c>
      <c r="AG107" s="140">
        <f>+'Ark1'!AD994</f>
        <v>39.836527635349945</v>
      </c>
      <c r="AH107" s="155">
        <f t="shared" si="29"/>
        <v>4.5302013422818792</v>
      </c>
      <c r="AI107" s="47"/>
      <c r="AJ107" s="4"/>
      <c r="AK107" s="58"/>
      <c r="AL107" s="13"/>
      <c r="AM107" s="5"/>
      <c r="AN107" s="5"/>
    </row>
    <row r="108" spans="1:40" ht="15.6">
      <c r="A108" s="47"/>
      <c r="B108" s="53">
        <f>+'Ark1'!C993</f>
        <v>2018</v>
      </c>
      <c r="C108" s="53">
        <f>+'Ark1'!L993</f>
        <v>3</v>
      </c>
      <c r="D108" s="65" t="s">
        <v>30</v>
      </c>
      <c r="E108" s="53">
        <f>+'Ark1'!Q993</f>
        <v>398</v>
      </c>
      <c r="F108" s="53"/>
      <c r="G108" s="352">
        <f>+'Ark1'!R993</f>
        <v>2551</v>
      </c>
      <c r="H108" s="176">
        <f>+'Ark1'!AG993</f>
        <v>9.1713081602457258</v>
      </c>
      <c r="I108" s="176">
        <f t="shared" si="24"/>
        <v>2.2009450825727583E-2</v>
      </c>
      <c r="J108" s="176">
        <f>+'Ark1'!AH993</f>
        <v>0.62720501764014147</v>
      </c>
      <c r="K108" s="176"/>
      <c r="L108" s="155">
        <f>+'Ark1'!U993</f>
        <v>12.341485691885509</v>
      </c>
      <c r="M108" s="176">
        <f t="shared" si="25"/>
        <v>0.84269536930485778</v>
      </c>
      <c r="N108" s="176"/>
      <c r="O108" s="508"/>
      <c r="P108" s="176"/>
      <c r="Q108" s="176"/>
      <c r="R108" s="176"/>
      <c r="S108" s="176"/>
      <c r="T108" s="176"/>
      <c r="U108" s="176"/>
      <c r="V108" s="176"/>
      <c r="W108" s="55">
        <f>+'Ark1'!T993</f>
        <v>3.4202273618188954</v>
      </c>
      <c r="X108" s="176">
        <f t="shared" si="26"/>
        <v>0.18305727384235659</v>
      </c>
      <c r="Y108" s="155">
        <f>+'Ark1'!W993</f>
        <v>7.8400627205017684E-2</v>
      </c>
      <c r="Z108" s="96"/>
      <c r="AA108" s="74">
        <f>+'Ark1'!X993</f>
        <v>35.672285378283028</v>
      </c>
      <c r="AB108" s="74">
        <f>+'Ark1'!Y993</f>
        <v>3.3712269698157575</v>
      </c>
      <c r="AC108" s="74">
        <f>+'Ark1'!Z993</f>
        <v>6.4957700517310748</v>
      </c>
      <c r="AD108" s="71"/>
      <c r="AE108" s="155">
        <f>+'Ark1'!Z993</f>
        <v>6.4957700517310748</v>
      </c>
      <c r="AF108" s="66">
        <f>+'Ark1'!AB995</f>
        <v>1.5523752614422339</v>
      </c>
      <c r="AG108" s="140">
        <f>+'Ark1'!AD995</f>
        <v>31.222935085212033</v>
      </c>
      <c r="AH108" s="155">
        <f t="shared" si="29"/>
        <v>6.4095477386934672</v>
      </c>
      <c r="AI108" s="47"/>
      <c r="AJ108" s="4"/>
      <c r="AK108" s="58"/>
      <c r="AL108" s="13"/>
      <c r="AM108" s="5"/>
      <c r="AN108" s="5"/>
    </row>
    <row r="109" spans="1:40" ht="15.6">
      <c r="A109" s="47"/>
      <c r="B109" s="53">
        <f>+'Ark1'!C994</f>
        <v>2018</v>
      </c>
      <c r="C109" s="53">
        <f>+'Ark1'!L994</f>
        <v>4</v>
      </c>
      <c r="D109" s="65" t="s">
        <v>31</v>
      </c>
      <c r="E109" s="53">
        <f>+'Ark1'!Q994</f>
        <v>481</v>
      </c>
      <c r="F109" s="53"/>
      <c r="G109" s="352">
        <f>+'Ark1'!R994</f>
        <v>4277</v>
      </c>
      <c r="H109" s="176">
        <f>+'Ark1'!AG994</f>
        <v>14.039664178220765</v>
      </c>
      <c r="I109" s="176">
        <f t="shared" si="24"/>
        <v>-0.89216095063889611</v>
      </c>
      <c r="J109" s="176">
        <f>+'Ark1'!AH994</f>
        <v>0.77156885667523989</v>
      </c>
      <c r="K109" s="176"/>
      <c r="L109" s="155">
        <f>+'Ark1'!U994</f>
        <v>11.268447509936868</v>
      </c>
      <c r="M109" s="176">
        <f t="shared" si="25"/>
        <v>0.14892101124007162</v>
      </c>
      <c r="N109" s="176"/>
      <c r="O109" s="508"/>
      <c r="P109" s="176"/>
      <c r="Q109" s="176"/>
      <c r="R109" s="176"/>
      <c r="S109" s="176"/>
      <c r="T109" s="176"/>
      <c r="U109" s="176"/>
      <c r="V109" s="176"/>
      <c r="W109" s="55">
        <f>+'Ark1'!T994</f>
        <v>3.953004442366145</v>
      </c>
      <c r="X109" s="176">
        <f t="shared" si="26"/>
        <v>-2.9184958155142215E-2</v>
      </c>
      <c r="Y109" s="155">
        <f>+'Ark1'!W994</f>
        <v>0.11690437222352119</v>
      </c>
      <c r="Z109" s="96"/>
      <c r="AA109" s="74">
        <f>+'Ark1'!X994</f>
        <v>28.173953705868598</v>
      </c>
      <c r="AB109" s="74">
        <f>+'Ark1'!Y994</f>
        <v>4.6761748889408477</v>
      </c>
      <c r="AC109" s="74">
        <f>+'Ark1'!Z994</f>
        <v>6.574432714022949</v>
      </c>
      <c r="AD109" s="71"/>
      <c r="AE109" s="155">
        <f>+'Ark1'!Z994</f>
        <v>6.574432714022949</v>
      </c>
      <c r="AF109" s="66">
        <f>+'Ark1'!AB996</f>
        <v>1.7202670116089755</v>
      </c>
      <c r="AG109" s="140">
        <f>+'Ark1'!AD996</f>
        <v>48.694804136572543</v>
      </c>
      <c r="AH109" s="155">
        <f t="shared" si="29"/>
        <v>8.8918918918918912</v>
      </c>
      <c r="AI109" s="47"/>
      <c r="AJ109" s="4"/>
      <c r="AK109" s="58"/>
      <c r="AL109" s="5"/>
      <c r="AM109" s="5"/>
      <c r="AN109" s="5"/>
    </row>
    <row r="110" spans="1:40" ht="15.6">
      <c r="A110" s="47"/>
      <c r="B110" s="53">
        <f>+'Ark1'!C995</f>
        <v>2018</v>
      </c>
      <c r="C110" s="53">
        <f>+'Ark1'!L995</f>
        <v>5</v>
      </c>
      <c r="D110" s="65" t="s">
        <v>398</v>
      </c>
      <c r="E110" s="53">
        <f>+'Ark1'!Q995</f>
        <v>612</v>
      </c>
      <c r="F110" s="53"/>
      <c r="G110" s="352">
        <f>+'Ark1'!R995</f>
        <v>9210</v>
      </c>
      <c r="H110" s="176">
        <f>+'Ark1'!AG995</f>
        <v>29.564020771355576</v>
      </c>
      <c r="I110" s="176">
        <f t="shared" si="24"/>
        <v>-2.8412974169324237</v>
      </c>
      <c r="J110" s="176">
        <f>+'Ark1'!AH995</f>
        <v>0.80347448425624302</v>
      </c>
      <c r="K110" s="176"/>
      <c r="L110" s="155">
        <f>+'Ark1'!U995</f>
        <v>11.019210640608028</v>
      </c>
      <c r="M110" s="176">
        <f t="shared" si="25"/>
        <v>-0.21577773030917413</v>
      </c>
      <c r="N110" s="176"/>
      <c r="O110" s="508"/>
      <c r="P110" s="176"/>
      <c r="Q110" s="176"/>
      <c r="R110" s="176"/>
      <c r="S110" s="176"/>
      <c r="T110" s="176"/>
      <c r="U110" s="176"/>
      <c r="V110" s="176"/>
      <c r="W110" s="55">
        <f>+'Ark1'!T995</f>
        <v>4.7008686210640604</v>
      </c>
      <c r="X110" s="176">
        <f t="shared" si="26"/>
        <v>5.0954575154461779E-2</v>
      </c>
      <c r="Y110" s="155">
        <f>+'Ark1'!W995</f>
        <v>0.33659066232356127</v>
      </c>
      <c r="Z110" s="96"/>
      <c r="AA110" s="74">
        <f>+'Ark1'!X995</f>
        <v>22.703583061889255</v>
      </c>
      <c r="AB110" s="74">
        <f>+'Ark1'!Y995</f>
        <v>6.623235613463625</v>
      </c>
      <c r="AC110" s="74">
        <f>+'Ark1'!Z995</f>
        <v>6.6954346768188415</v>
      </c>
      <c r="AD110" s="71"/>
      <c r="AE110" s="155">
        <f>+'Ark1'!Z995</f>
        <v>6.6954346768188415</v>
      </c>
      <c r="AF110" s="66">
        <f>+'Ark1'!AB997</f>
        <v>0</v>
      </c>
      <c r="AG110" s="140">
        <f>+'Ark1'!AD997</f>
        <v>0</v>
      </c>
      <c r="AH110" s="155">
        <f t="shared" si="29"/>
        <v>15.049019607843137</v>
      </c>
      <c r="AI110" s="47"/>
      <c r="AJ110" s="13"/>
      <c r="AK110" s="58"/>
    </row>
    <row r="111" spans="1:40" ht="15.6">
      <c r="A111" s="47"/>
      <c r="B111" s="53">
        <f>+'Ark1'!C996</f>
        <v>2018</v>
      </c>
      <c r="C111" s="53">
        <f>+'Ark1'!L996</f>
        <v>6</v>
      </c>
      <c r="D111" s="65" t="s">
        <v>32</v>
      </c>
      <c r="E111" s="53">
        <f>+'Ark1'!Q996</f>
        <v>593</v>
      </c>
      <c r="F111" s="53"/>
      <c r="G111" s="352">
        <f>+'Ark1'!R996</f>
        <v>7229</v>
      </c>
      <c r="H111" s="176">
        <f>+'Ark1'!AG996</f>
        <v>26.834601443591712</v>
      </c>
      <c r="I111" s="176">
        <f t="shared" si="24"/>
        <v>3.5231938923803696</v>
      </c>
      <c r="J111" s="176">
        <f>+'Ark1'!AH996</f>
        <v>0.58099322174574608</v>
      </c>
      <c r="K111" s="176"/>
      <c r="L111" s="155">
        <f>+'Ark1'!U996</f>
        <v>12.7427611011205</v>
      </c>
      <c r="M111" s="176">
        <f t="shared" si="25"/>
        <v>-1.4407349059779957</v>
      </c>
      <c r="N111" s="176"/>
      <c r="O111" s="508"/>
      <c r="P111" s="176"/>
      <c r="Q111" s="176"/>
      <c r="R111" s="176"/>
      <c r="S111" s="176"/>
      <c r="T111" s="176"/>
      <c r="U111" s="176"/>
      <c r="V111" s="176"/>
      <c r="W111" s="55">
        <f>+'Ark1'!T996</f>
        <v>5.2700235163923059</v>
      </c>
      <c r="X111" s="176">
        <f t="shared" si="26"/>
        <v>-6.8397069233249397E-2</v>
      </c>
      <c r="Y111" s="155">
        <f>+'Ark1'!W996</f>
        <v>1.6323142896666205</v>
      </c>
      <c r="Z111" s="96"/>
      <c r="AA111" s="74">
        <f>+'Ark1'!X996</f>
        <v>28.095172222990723</v>
      </c>
      <c r="AB111" s="74">
        <f>+'Ark1'!Y996</f>
        <v>14.469497855858348</v>
      </c>
      <c r="AC111" s="74">
        <f>+'Ark1'!Z996</f>
        <v>7.8369016773151854</v>
      </c>
      <c r="AD111" s="71"/>
      <c r="AE111" s="155">
        <f>+'Ark1'!Z996</f>
        <v>7.8369016773151854</v>
      </c>
      <c r="AF111" s="66">
        <f>+'Ark1'!AB998</f>
        <v>2.3409403555505399</v>
      </c>
      <c r="AG111" s="140">
        <f>+'Ark1'!AD998</f>
        <v>66.331625579664006</v>
      </c>
      <c r="AH111" s="155">
        <f t="shared" si="29"/>
        <v>12.190556492411467</v>
      </c>
      <c r="AI111" s="47"/>
      <c r="AJ111" s="5"/>
      <c r="AK111" s="58"/>
      <c r="AL111" s="5"/>
      <c r="AN111" s="5"/>
    </row>
    <row r="112" spans="1:40" ht="15.6">
      <c r="A112" s="47"/>
      <c r="B112" s="53">
        <f>+'Ark1'!C997</f>
        <v>2018</v>
      </c>
      <c r="C112" s="53">
        <f>+'Ark1'!L997</f>
        <v>7</v>
      </c>
      <c r="D112" s="65" t="s">
        <v>33</v>
      </c>
      <c r="E112" s="53">
        <f>+'Ark1'!Q997</f>
        <v>0</v>
      </c>
      <c r="F112" s="53"/>
      <c r="G112" s="352">
        <f>+'Ark1'!R997</f>
        <v>0</v>
      </c>
      <c r="H112" s="176">
        <f>+'Ark1'!AG997</f>
        <v>0</v>
      </c>
      <c r="I112" s="176">
        <f t="shared" si="24"/>
        <v>0</v>
      </c>
      <c r="J112" s="176">
        <f>+'Ark1'!AH997</f>
        <v>0</v>
      </c>
      <c r="K112" s="176"/>
      <c r="L112" s="155">
        <f>+'Ark1'!U997</f>
        <v>0</v>
      </c>
      <c r="M112" s="176">
        <f t="shared" si="25"/>
        <v>0</v>
      </c>
      <c r="N112" s="176"/>
      <c r="O112" s="508"/>
      <c r="P112" s="176"/>
      <c r="Q112" s="176"/>
      <c r="R112" s="176"/>
      <c r="S112" s="176"/>
      <c r="T112" s="176"/>
      <c r="U112" s="176"/>
      <c r="V112" s="176"/>
      <c r="W112" s="55">
        <f>+'Ark1'!T997</f>
        <v>0</v>
      </c>
      <c r="X112" s="176">
        <f t="shared" si="26"/>
        <v>0</v>
      </c>
      <c r="Y112" s="155">
        <f>+'Ark1'!W997</f>
        <v>0</v>
      </c>
      <c r="Z112" s="96"/>
      <c r="AA112" s="74">
        <f>+'Ark1'!X997</f>
        <v>0</v>
      </c>
      <c r="AB112" s="74">
        <f>+'Ark1'!Y997</f>
        <v>0</v>
      </c>
      <c r="AC112" s="74">
        <f>+'Ark1'!Z997</f>
        <v>0</v>
      </c>
      <c r="AD112" s="71"/>
      <c r="AE112" s="155">
        <f>+'Ark1'!Z997</f>
        <v>0</v>
      </c>
      <c r="AF112" s="66">
        <f>+'Ark1'!AB999</f>
        <v>0</v>
      </c>
      <c r="AG112" s="140">
        <f>+'Ark1'!AD999</f>
        <v>0</v>
      </c>
      <c r="AH112" s="155" t="e">
        <f t="shared" si="29"/>
        <v>#DIV/0!</v>
      </c>
      <c r="AI112" s="47"/>
      <c r="AJ112" s="13"/>
      <c r="AK112" s="58"/>
    </row>
    <row r="113" spans="1:37" ht="15.6">
      <c r="A113" s="47"/>
      <c r="B113" s="53">
        <f>+'Ark1'!C998</f>
        <v>2018</v>
      </c>
      <c r="C113" s="53">
        <f>+'Ark1'!L998</f>
        <v>8</v>
      </c>
      <c r="D113" s="65" t="s">
        <v>34</v>
      </c>
      <c r="E113" s="53">
        <f>+'Ark1'!Q998</f>
        <v>438</v>
      </c>
      <c r="F113" s="53"/>
      <c r="G113" s="352">
        <f>+'Ark1'!R998</f>
        <v>3074</v>
      </c>
      <c r="H113" s="176">
        <f>+'Ark1'!AG998</f>
        <v>13.842107389711076</v>
      </c>
      <c r="I113" s="176">
        <f t="shared" si="24"/>
        <v>1.0459459960433666</v>
      </c>
      <c r="J113" s="176">
        <f>+'Ark1'!AH998</f>
        <v>0.42290175666883534</v>
      </c>
      <c r="K113" s="176"/>
      <c r="L113" s="155">
        <f>+'Ark1'!U998</f>
        <v>15.457703318152255</v>
      </c>
      <c r="M113" s="176">
        <f t="shared" si="25"/>
        <v>-0.8637624556572483</v>
      </c>
      <c r="N113" s="176"/>
      <c r="O113" s="508"/>
      <c r="P113" s="176"/>
      <c r="Q113" s="176"/>
      <c r="R113" s="176"/>
      <c r="S113" s="176"/>
      <c r="T113" s="176"/>
      <c r="U113" s="176"/>
      <c r="V113" s="176"/>
      <c r="W113" s="55">
        <f>+'Ark1'!T998</f>
        <v>5.7556929082628496</v>
      </c>
      <c r="X113" s="176">
        <f t="shared" si="26"/>
        <v>-0.11112256792762576</v>
      </c>
      <c r="Y113" s="155">
        <f>+'Ark1'!W998</f>
        <v>7.0917371502927766</v>
      </c>
      <c r="Z113" s="96"/>
      <c r="AA113" s="74">
        <f>+'Ark1'!X998</f>
        <v>38.451528952504873</v>
      </c>
      <c r="AB113" s="74">
        <f>+'Ark1'!Y998</f>
        <v>25.601821730644112</v>
      </c>
      <c r="AC113" s="74">
        <f>+'Ark1'!Z998</f>
        <v>9.7933363975802106</v>
      </c>
      <c r="AD113" s="71"/>
      <c r="AE113" s="155">
        <f>+'Ark1'!Z998</f>
        <v>9.7933363975802106</v>
      </c>
      <c r="AF113" s="66">
        <f>+'Ark1'!AB1000</f>
        <v>0</v>
      </c>
      <c r="AG113" s="140">
        <f>+'Ark1'!AD1000</f>
        <v>0</v>
      </c>
      <c r="AH113" s="155">
        <f t="shared" si="29"/>
        <v>7.0182648401826482</v>
      </c>
      <c r="AI113" s="47"/>
      <c r="AJ113" s="13"/>
      <c r="AK113" s="58"/>
    </row>
    <row r="114" spans="1:37" ht="15.6">
      <c r="A114" s="47"/>
      <c r="B114" s="53">
        <f>+'Ark1'!C999</f>
        <v>2018</v>
      </c>
      <c r="C114" s="53">
        <f>+'Ark1'!L999</f>
        <v>9</v>
      </c>
      <c r="D114" s="65" t="s">
        <v>35</v>
      </c>
      <c r="E114" s="53">
        <f>+'Ark1'!Q999</f>
        <v>0</v>
      </c>
      <c r="F114" s="53"/>
      <c r="G114" s="352">
        <f>+'Ark1'!R999</f>
        <v>0</v>
      </c>
      <c r="H114" s="176">
        <f>+'Ark1'!AG999</f>
        <v>0</v>
      </c>
      <c r="I114" s="176">
        <f t="shared" si="24"/>
        <v>0</v>
      </c>
      <c r="J114" s="176">
        <f>+'Ark1'!AH999</f>
        <v>0</v>
      </c>
      <c r="K114" s="176"/>
      <c r="L114" s="155">
        <f>+'Ark1'!U999</f>
        <v>0</v>
      </c>
      <c r="M114" s="176">
        <f t="shared" si="25"/>
        <v>0</v>
      </c>
      <c r="N114" s="176"/>
      <c r="O114" s="508"/>
      <c r="P114" s="176"/>
      <c r="Q114" s="176"/>
      <c r="R114" s="176"/>
      <c r="S114" s="176"/>
      <c r="T114" s="176"/>
      <c r="U114" s="176"/>
      <c r="V114" s="176"/>
      <c r="W114" s="55">
        <f>+'Ark1'!T999</f>
        <v>0</v>
      </c>
      <c r="X114" s="176">
        <f t="shared" si="26"/>
        <v>0</v>
      </c>
      <c r="Y114" s="155">
        <f>+'Ark1'!W999</f>
        <v>0</v>
      </c>
      <c r="Z114" s="96"/>
      <c r="AA114" s="74">
        <f>+'Ark1'!X999</f>
        <v>0</v>
      </c>
      <c r="AB114" s="74">
        <f>+'Ark1'!Y999</f>
        <v>0</v>
      </c>
      <c r="AC114" s="74">
        <f>+'Ark1'!Z999</f>
        <v>0</v>
      </c>
      <c r="AD114" s="71"/>
      <c r="AE114" s="155">
        <f>+'Ark1'!Z999</f>
        <v>0</v>
      </c>
      <c r="AF114" s="66">
        <f>+'Ark1'!AB1001</f>
        <v>2.8488676887204321</v>
      </c>
      <c r="AG114" s="140">
        <f>+'Ark1'!AD1001</f>
        <v>73.004057812371926</v>
      </c>
      <c r="AH114" s="155" t="e">
        <f t="shared" si="29"/>
        <v>#DIV/0!</v>
      </c>
      <c r="AI114" s="47"/>
      <c r="AJ114" s="13"/>
      <c r="AK114" s="58"/>
    </row>
    <row r="115" spans="1:37" ht="15.6">
      <c r="A115" s="47"/>
      <c r="B115" s="53">
        <f>+'Ark1'!C1000</f>
        <v>2018</v>
      </c>
      <c r="C115" s="53">
        <f>+'Ark1'!L1000</f>
        <v>10</v>
      </c>
      <c r="D115" s="65" t="s">
        <v>36</v>
      </c>
      <c r="E115" s="53">
        <f>+'Ark1'!Q1000</f>
        <v>0</v>
      </c>
      <c r="F115" s="53"/>
      <c r="G115" s="352">
        <f>+'Ark1'!R1000</f>
        <v>0</v>
      </c>
      <c r="H115" s="176">
        <f>+'Ark1'!AG1000</f>
        <v>0</v>
      </c>
      <c r="I115" s="176">
        <f t="shared" si="24"/>
        <v>0</v>
      </c>
      <c r="J115" s="176">
        <f>+'Ark1'!AH1000</f>
        <v>0</v>
      </c>
      <c r="K115" s="176"/>
      <c r="L115" s="155">
        <f>+'Ark1'!U1000</f>
        <v>0</v>
      </c>
      <c r="M115" s="176">
        <f t="shared" si="25"/>
        <v>0</v>
      </c>
      <c r="N115" s="176"/>
      <c r="O115" s="508"/>
      <c r="P115" s="176"/>
      <c r="Q115" s="176"/>
      <c r="R115" s="176"/>
      <c r="S115" s="176"/>
      <c r="T115" s="176"/>
      <c r="U115" s="176"/>
      <c r="V115" s="176"/>
      <c r="W115" s="55">
        <f>+'Ark1'!T1000</f>
        <v>0</v>
      </c>
      <c r="X115" s="176">
        <f t="shared" si="26"/>
        <v>0</v>
      </c>
      <c r="Y115" s="155">
        <f>+'Ark1'!W1000</f>
        <v>0</v>
      </c>
      <c r="Z115" s="96"/>
      <c r="AA115" s="74">
        <f>+'Ark1'!X1000</f>
        <v>0</v>
      </c>
      <c r="AB115" s="74">
        <f>+'Ark1'!Y1000</f>
        <v>0</v>
      </c>
      <c r="AC115" s="74">
        <f>+'Ark1'!Z1000</f>
        <v>0</v>
      </c>
      <c r="AD115" s="71"/>
      <c r="AE115" s="155">
        <f>+'Ark1'!Z1000</f>
        <v>0</v>
      </c>
      <c r="AF115" s="66">
        <f>+'Ark1'!AB1002</f>
        <v>0</v>
      </c>
      <c r="AG115" s="140">
        <f>+'Ark1'!AD1002</f>
        <v>0</v>
      </c>
      <c r="AH115" s="155" t="e">
        <f t="shared" si="29"/>
        <v>#DIV/0!</v>
      </c>
      <c r="AI115" s="47"/>
      <c r="AJ115" s="13"/>
      <c r="AK115" s="58"/>
    </row>
    <row r="116" spans="1:37" ht="15.6">
      <c r="A116" s="47"/>
      <c r="B116" s="53">
        <f>+'Ark1'!C1001</f>
        <v>2018</v>
      </c>
      <c r="C116" s="53">
        <f>+'Ark1'!L1001</f>
        <v>11</v>
      </c>
      <c r="D116" s="65" t="s">
        <v>37</v>
      </c>
      <c r="E116" s="53">
        <f>+'Ark1'!Q1001</f>
        <v>35</v>
      </c>
      <c r="F116" s="53"/>
      <c r="G116" s="352">
        <f>+'Ark1'!R1001</f>
        <v>158</v>
      </c>
      <c r="H116" s="176">
        <f>+'Ark1'!AG1001</f>
        <v>0.91384980667738258</v>
      </c>
      <c r="I116" s="176">
        <f t="shared" si="24"/>
        <v>0.41710717367017508</v>
      </c>
      <c r="J116" s="176">
        <f>+'Ark1'!AH1001</f>
        <v>0</v>
      </c>
      <c r="K116" s="176"/>
      <c r="L116" s="155">
        <f>+'Ark1'!U1001</f>
        <v>19.854746835443031</v>
      </c>
      <c r="M116" s="176">
        <f t="shared" si="25"/>
        <v>3.3197953791323549</v>
      </c>
      <c r="N116" s="176"/>
      <c r="O116" s="508"/>
      <c r="P116" s="176"/>
      <c r="Q116" s="176"/>
      <c r="R116" s="176"/>
      <c r="S116" s="176"/>
      <c r="T116" s="176"/>
      <c r="U116" s="176"/>
      <c r="V116" s="176"/>
      <c r="W116" s="55">
        <f>+'Ark1'!T1001</f>
        <v>5.7658227848101262</v>
      </c>
      <c r="X116" s="176">
        <f t="shared" si="26"/>
        <v>8.6211134324691407E-2</v>
      </c>
      <c r="Y116" s="155">
        <f>+'Ark1'!W1001</f>
        <v>8.8607594936708818</v>
      </c>
      <c r="Z116" s="96"/>
      <c r="AA116" s="74">
        <f>+'Ark1'!X1001</f>
        <v>63.291139240506354</v>
      </c>
      <c r="AB116" s="74">
        <f>+'Ark1'!Y1001</f>
        <v>31.645569620253177</v>
      </c>
      <c r="AC116" s="74">
        <f>+'Ark1'!Z1001</f>
        <v>10.149050507398751</v>
      </c>
      <c r="AD116" s="71"/>
      <c r="AE116" s="155">
        <f>+'Ark1'!Z1001</f>
        <v>10.149050507398751</v>
      </c>
      <c r="AF116" s="66">
        <f>+'Ark1'!AB1003</f>
        <v>0</v>
      </c>
      <c r="AG116" s="140">
        <f>+'Ark1'!AD1003</f>
        <v>0</v>
      </c>
      <c r="AH116" s="155">
        <f t="shared" si="29"/>
        <v>4.5142857142857142</v>
      </c>
      <c r="AI116" s="47"/>
      <c r="AJ116" s="13"/>
      <c r="AK116" s="58"/>
    </row>
    <row r="117" spans="1:37" ht="15.6">
      <c r="A117" s="47"/>
      <c r="B117" s="53">
        <f>+'Ark1'!C1002</f>
        <v>2018</v>
      </c>
      <c r="C117" s="53">
        <f>+'Ark1'!L1002</f>
        <v>12</v>
      </c>
      <c r="D117" s="65" t="s">
        <v>38</v>
      </c>
      <c r="E117" s="53">
        <f>+'Ark1'!Q1002</f>
        <v>0</v>
      </c>
      <c r="F117" s="53"/>
      <c r="G117" s="352">
        <f>+'Ark1'!R1002</f>
        <v>0</v>
      </c>
      <c r="H117" s="176">
        <f>+'Ark1'!AG1002</f>
        <v>0</v>
      </c>
      <c r="I117" s="176">
        <f t="shared" si="24"/>
        <v>0</v>
      </c>
      <c r="J117" s="176">
        <f>+'Ark1'!AH1002</f>
        <v>0</v>
      </c>
      <c r="K117" s="176"/>
      <c r="L117" s="155">
        <f>+'Ark1'!U1002</f>
        <v>0</v>
      </c>
      <c r="M117" s="176">
        <f t="shared" si="25"/>
        <v>0</v>
      </c>
      <c r="N117" s="176"/>
      <c r="O117" s="508"/>
      <c r="P117" s="176"/>
      <c r="Q117" s="176"/>
      <c r="R117" s="176"/>
      <c r="S117" s="176"/>
      <c r="T117" s="176"/>
      <c r="U117" s="176"/>
      <c r="V117" s="176"/>
      <c r="W117" s="55">
        <f>+'Ark1'!T1002</f>
        <v>0</v>
      </c>
      <c r="X117" s="176">
        <f t="shared" si="26"/>
        <v>0</v>
      </c>
      <c r="Y117" s="155">
        <f>+'Ark1'!W1002</f>
        <v>0</v>
      </c>
      <c r="Z117" s="96"/>
      <c r="AA117" s="74">
        <f>+'Ark1'!X1002</f>
        <v>0</v>
      </c>
      <c r="AB117" s="74">
        <f>+'Ark1'!Y1002</f>
        <v>0</v>
      </c>
      <c r="AC117" s="74">
        <f>+'Ark1'!Z1002</f>
        <v>0</v>
      </c>
      <c r="AD117" s="71"/>
      <c r="AE117" s="155">
        <f>+'Ark1'!Z1002</f>
        <v>0</v>
      </c>
      <c r="AF117" s="66">
        <f>+'Ark1'!AB1004</f>
        <v>0</v>
      </c>
      <c r="AG117" s="140">
        <f>+'Ark1'!AD1004</f>
        <v>0</v>
      </c>
      <c r="AH117" s="155" t="e">
        <f t="shared" si="29"/>
        <v>#DIV/0!</v>
      </c>
      <c r="AI117" s="47"/>
      <c r="AJ117" s="13"/>
      <c r="AK117" s="58"/>
    </row>
    <row r="118" spans="1:37" ht="15.6">
      <c r="A118" s="47"/>
      <c r="B118" s="53">
        <f>+'Ark1'!C1003</f>
        <v>2018</v>
      </c>
      <c r="C118" s="53">
        <f>+'Ark1'!L1003</f>
        <v>13</v>
      </c>
      <c r="D118" s="65" t="s">
        <v>39</v>
      </c>
      <c r="E118" s="53">
        <f>+'Ark1'!Q1003</f>
        <v>0</v>
      </c>
      <c r="F118" s="53"/>
      <c r="G118" s="352">
        <f>+'Ark1'!R1003</f>
        <v>0</v>
      </c>
      <c r="H118" s="176">
        <f>+'Ark1'!AG1003</f>
        <v>0</v>
      </c>
      <c r="I118" s="176">
        <f t="shared" si="24"/>
        <v>0</v>
      </c>
      <c r="J118" s="176">
        <f>+'Ark1'!AH1003</f>
        <v>0</v>
      </c>
      <c r="K118" s="176"/>
      <c r="L118" s="155">
        <f>+'Ark1'!U1003</f>
        <v>0</v>
      </c>
      <c r="M118" s="176">
        <f t="shared" si="25"/>
        <v>0</v>
      </c>
      <c r="N118" s="176"/>
      <c r="O118" s="508"/>
      <c r="P118" s="176"/>
      <c r="Q118" s="176"/>
      <c r="R118" s="176"/>
      <c r="S118" s="176"/>
      <c r="T118" s="176"/>
      <c r="U118" s="176"/>
      <c r="V118" s="176"/>
      <c r="W118" s="55">
        <f>+'Ark1'!T1003</f>
        <v>0</v>
      </c>
      <c r="X118" s="176">
        <f t="shared" si="26"/>
        <v>0</v>
      </c>
      <c r="Y118" s="155">
        <f>+'Ark1'!W1003</f>
        <v>0</v>
      </c>
      <c r="Z118" s="96"/>
      <c r="AA118" s="74">
        <f>+'Ark1'!X1003</f>
        <v>0</v>
      </c>
      <c r="AB118" s="74">
        <f>+'Ark1'!Y1003</f>
        <v>0</v>
      </c>
      <c r="AC118" s="74">
        <f>+'Ark1'!Z1003</f>
        <v>0</v>
      </c>
      <c r="AD118" s="71"/>
      <c r="AE118" s="155">
        <f>+'Ark1'!Z1003</f>
        <v>0</v>
      </c>
      <c r="AF118" s="66">
        <f>+'Ark1'!AB1005</f>
        <v>0</v>
      </c>
      <c r="AG118" s="140">
        <f>+'Ark1'!AD1005</f>
        <v>0</v>
      </c>
      <c r="AH118" s="155" t="e">
        <f t="shared" si="29"/>
        <v>#DIV/0!</v>
      </c>
      <c r="AI118" s="47"/>
      <c r="AJ118" s="13"/>
      <c r="AK118" s="58"/>
    </row>
    <row r="119" spans="1:37" ht="15.6">
      <c r="A119" s="47"/>
      <c r="B119" s="53">
        <f>+'Ark1'!C1004</f>
        <v>2018</v>
      </c>
      <c r="C119" s="53">
        <f>+'Ark1'!L1004</f>
        <v>14</v>
      </c>
      <c r="D119" s="65" t="s">
        <v>399</v>
      </c>
      <c r="E119" s="53">
        <f>+'Ark1'!Q1004</f>
        <v>0</v>
      </c>
      <c r="F119" s="53"/>
      <c r="G119" s="352">
        <f>+'Ark1'!R1004</f>
        <v>0</v>
      </c>
      <c r="H119" s="176">
        <f>+'Ark1'!AG1004</f>
        <v>0</v>
      </c>
      <c r="I119" s="176">
        <f t="shared" si="24"/>
        <v>-3.0625316461603404E-3</v>
      </c>
      <c r="J119" s="176">
        <f>+'Ark1'!AH1004</f>
        <v>0</v>
      </c>
      <c r="K119" s="176"/>
      <c r="L119" s="155">
        <f>+'Ark1'!U1004</f>
        <v>0</v>
      </c>
      <c r="M119" s="176">
        <f t="shared" si="25"/>
        <v>-10.5</v>
      </c>
      <c r="N119" s="176"/>
      <c r="O119" s="508"/>
      <c r="P119" s="176"/>
      <c r="Q119" s="176"/>
      <c r="R119" s="176"/>
      <c r="S119" s="176"/>
      <c r="T119" s="176"/>
      <c r="U119" s="176"/>
      <c r="V119" s="176"/>
      <c r="W119" s="55">
        <f>+'Ark1'!T1004</f>
        <v>0</v>
      </c>
      <c r="X119" s="176">
        <f t="shared" si="26"/>
        <v>-8</v>
      </c>
      <c r="Y119" s="155">
        <f>+'Ark1'!W1004</f>
        <v>0</v>
      </c>
      <c r="Z119" s="96"/>
      <c r="AA119" s="74">
        <f>+'Ark1'!X1004</f>
        <v>0</v>
      </c>
      <c r="AB119" s="74">
        <f>+'Ark1'!Y1004</f>
        <v>0</v>
      </c>
      <c r="AC119" s="74">
        <f>+'Ark1'!Z1004</f>
        <v>0</v>
      </c>
      <c r="AD119" s="71"/>
      <c r="AE119" s="155">
        <f>+'Ark1'!Z1004</f>
        <v>0</v>
      </c>
      <c r="AF119" s="66">
        <f>+'Ark1'!AB1006</f>
        <v>0.78475347788614014</v>
      </c>
      <c r="AG119" s="140">
        <f>+'Ark1'!AD1006</f>
        <v>31.149977010445824</v>
      </c>
      <c r="AH119" s="155" t="e">
        <f t="shared" si="29"/>
        <v>#DIV/0!</v>
      </c>
      <c r="AI119" s="47"/>
      <c r="AJ119" s="13"/>
      <c r="AK119" s="58"/>
    </row>
    <row r="120" spans="1:37" ht="15.6">
      <c r="A120" s="47"/>
      <c r="B120" s="53">
        <f>+'Ark1'!C1005</f>
        <v>2018</v>
      </c>
      <c r="C120" s="53">
        <f>+'Ark1'!L1005</f>
        <v>15</v>
      </c>
      <c r="D120" s="65" t="s">
        <v>40</v>
      </c>
      <c r="E120" s="53">
        <f>+'Ark1'!Q1005</f>
        <v>0</v>
      </c>
      <c r="F120" s="53"/>
      <c r="G120" s="352">
        <f>+'Ark1'!R1005</f>
        <v>0</v>
      </c>
      <c r="H120" s="176">
        <f>+'Ark1'!AG1005</f>
        <v>0</v>
      </c>
      <c r="I120" s="176">
        <f t="shared" si="24"/>
        <v>0</v>
      </c>
      <c r="J120" s="176">
        <f>+'Ark1'!AH1005</f>
        <v>0</v>
      </c>
      <c r="K120" s="176"/>
      <c r="L120" s="155">
        <f>+'Ark1'!U1005</f>
        <v>0</v>
      </c>
      <c r="M120" s="176">
        <f t="shared" si="25"/>
        <v>0</v>
      </c>
      <c r="N120" s="176"/>
      <c r="O120" s="508"/>
      <c r="P120" s="176"/>
      <c r="Q120" s="176"/>
      <c r="R120" s="176"/>
      <c r="S120" s="176"/>
      <c r="T120" s="176"/>
      <c r="U120" s="176"/>
      <c r="V120" s="176"/>
      <c r="W120" s="55">
        <f>+'Ark1'!T1005</f>
        <v>0</v>
      </c>
      <c r="X120" s="176">
        <f t="shared" si="26"/>
        <v>0</v>
      </c>
      <c r="Y120" s="155">
        <f>+'Ark1'!W1005</f>
        <v>0</v>
      </c>
      <c r="Z120" s="96"/>
      <c r="AA120" s="74">
        <f>+'Ark1'!X1005</f>
        <v>0</v>
      </c>
      <c r="AB120" s="74">
        <f>+'Ark1'!Y1005</f>
        <v>0</v>
      </c>
      <c r="AC120" s="74">
        <f>+'Ark1'!Z1005</f>
        <v>0</v>
      </c>
      <c r="AD120" s="71"/>
      <c r="AE120" s="155">
        <f>+'Ark1'!Z1005</f>
        <v>0</v>
      </c>
      <c r="AF120" s="66">
        <f>+'Ark1'!AB1007</f>
        <v>1.2977705685281149</v>
      </c>
      <c r="AG120" s="140">
        <f>+'Ark1'!AD1007</f>
        <v>40.882682614499075</v>
      </c>
      <c r="AH120" s="155" t="e">
        <f t="shared" si="29"/>
        <v>#DIV/0!</v>
      </c>
      <c r="AI120" s="47"/>
      <c r="AJ120" s="13"/>
      <c r="AK120" s="58"/>
    </row>
    <row r="121" spans="1:37" ht="15.6">
      <c r="A121" s="47"/>
      <c r="B121">
        <f>+'Ark1'!C1006</f>
        <v>2017</v>
      </c>
      <c r="C121">
        <f>+'Ark1'!L1006</f>
        <v>1</v>
      </c>
      <c r="D121" s="3" t="str">
        <f t="shared" ref="D121" si="30">+D106</f>
        <v>P-</v>
      </c>
      <c r="E121">
        <f>+'Ark1'!Q1006</f>
        <v>121</v>
      </c>
      <c r="G121" s="320">
        <f>+'Ark1'!R1006</f>
        <v>409</v>
      </c>
      <c r="H121" s="194">
        <f>+'Ark1'!AG1006</f>
        <v>1.2368836144640152</v>
      </c>
      <c r="I121" s="194">
        <f t="shared" si="24"/>
        <v>0.30735573223236456</v>
      </c>
      <c r="J121" s="194">
        <f>+'Ark1'!AH1006</f>
        <v>0</v>
      </c>
      <c r="K121" s="194"/>
      <c r="L121" s="92">
        <f>+'Ark1'!U1006</f>
        <v>10.36845965770171</v>
      </c>
      <c r="M121" s="194">
        <f t="shared" si="25"/>
        <v>0.26584771740319901</v>
      </c>
      <c r="N121" s="194"/>
      <c r="O121" s="507"/>
      <c r="P121" s="194"/>
      <c r="Q121" s="194"/>
      <c r="R121" s="194"/>
      <c r="S121" s="194"/>
      <c r="T121" s="194"/>
      <c r="U121" s="194"/>
      <c r="V121" s="194"/>
      <c r="W121" s="1">
        <f>+'Ark1'!T1006</f>
        <v>2.1858190709046466</v>
      </c>
      <c r="X121" s="194">
        <f t="shared" si="26"/>
        <v>-2.3136152975950175E-2</v>
      </c>
      <c r="Y121" s="92">
        <f>+'Ark1'!W1006</f>
        <v>0</v>
      </c>
      <c r="Z121" s="96"/>
      <c r="AA121" s="11">
        <f>+'Ark1'!X1006</f>
        <v>18.82640586797066</v>
      </c>
      <c r="AB121" s="11">
        <f>+'Ark1'!Y1006</f>
        <v>0.48899755501222497</v>
      </c>
      <c r="AC121" s="11">
        <f>+'Ark1'!Z1006</f>
        <v>5.7511055872550596</v>
      </c>
      <c r="AD121" s="71"/>
      <c r="AE121" s="92">
        <f>+'Ark1'!Z1006</f>
        <v>5.7511055872550596</v>
      </c>
      <c r="AF121" s="66">
        <f>+'Ark1'!AB1008</f>
        <v>1.5820138889014588</v>
      </c>
      <c r="AG121" s="140">
        <f>+'Ark1'!AD1008</f>
        <v>42.829509200928527</v>
      </c>
      <c r="AH121" s="92">
        <f t="shared" si="29"/>
        <v>3.3801652892561984</v>
      </c>
      <c r="AI121" s="47"/>
      <c r="AJ121" s="13"/>
      <c r="AK121" s="58"/>
    </row>
    <row r="122" spans="1:37" ht="15.6">
      <c r="A122" s="47"/>
      <c r="B122">
        <f>+'Ark1'!C1007</f>
        <v>2017</v>
      </c>
      <c r="C122">
        <f>+'Ark1'!L1007</f>
        <v>2</v>
      </c>
      <c r="D122" s="3" t="str">
        <f t="shared" si="28"/>
        <v>P</v>
      </c>
      <c r="E122">
        <f>+'Ark1'!Q1007</f>
        <v>322</v>
      </c>
      <c r="G122" s="320">
        <f>+'Ark1'!R1007</f>
        <v>1654</v>
      </c>
      <c r="H122" s="194">
        <f>+'Ark1'!AG1007</f>
        <v>5.6693002494359002</v>
      </c>
      <c r="I122" s="194">
        <f t="shared" si="24"/>
        <v>1.1598798319568662</v>
      </c>
      <c r="J122" s="194">
        <f>+'Ark1'!AH1007</f>
        <v>0.60459492140266013</v>
      </c>
      <c r="K122" s="194"/>
      <c r="L122" s="92">
        <f>+'Ark1'!U1007</f>
        <v>11.751753325272048</v>
      </c>
      <c r="M122" s="194">
        <f t="shared" si="25"/>
        <v>0.67679548378808363</v>
      </c>
      <c r="N122" s="194"/>
      <c r="O122" s="507"/>
      <c r="P122" s="194"/>
      <c r="Q122" s="194"/>
      <c r="R122" s="194"/>
      <c r="S122" s="194"/>
      <c r="T122" s="194"/>
      <c r="U122" s="194"/>
      <c r="V122" s="194"/>
      <c r="W122" s="1">
        <f>+'Ark1'!T1007</f>
        <v>2.6590084643288998</v>
      </c>
      <c r="X122" s="194">
        <f t="shared" si="26"/>
        <v>0.17840138169820863</v>
      </c>
      <c r="Y122" s="92">
        <f>+'Ark1'!W1007</f>
        <v>0</v>
      </c>
      <c r="Z122" s="96"/>
      <c r="AA122" s="11">
        <f>+'Ark1'!X1007</f>
        <v>31.015719467956472</v>
      </c>
      <c r="AB122" s="11">
        <f>+'Ark1'!Y1007</f>
        <v>1.8137847642079807</v>
      </c>
      <c r="AC122" s="11">
        <f>+'Ark1'!Z1007</f>
        <v>6.0433905613688044</v>
      </c>
      <c r="AD122" s="71"/>
      <c r="AE122" s="92">
        <f>+'Ark1'!Z1007</f>
        <v>6.0433905613688044</v>
      </c>
      <c r="AF122" s="66">
        <f>+'Ark1'!AB1009</f>
        <v>1.6735367800628138</v>
      </c>
      <c r="AG122" s="140">
        <f>+'Ark1'!AD1009</f>
        <v>30.570059641085241</v>
      </c>
      <c r="AH122" s="92">
        <f t="shared" si="29"/>
        <v>5.1366459627329188</v>
      </c>
      <c r="AI122" s="47"/>
      <c r="AJ122" s="13"/>
      <c r="AK122" s="58"/>
    </row>
    <row r="123" spans="1:37" ht="15.6">
      <c r="A123" s="47"/>
      <c r="B123">
        <f>+'Ark1'!C1008</f>
        <v>2017</v>
      </c>
      <c r="C123">
        <f>+'Ark1'!L1008</f>
        <v>3</v>
      </c>
      <c r="D123" s="3" t="str">
        <f t="shared" si="28"/>
        <v>P+</v>
      </c>
      <c r="E123">
        <f>+'Ark1'!Q1008</f>
        <v>391</v>
      </c>
      <c r="G123" s="320">
        <f>+'Ark1'!R1008</f>
        <v>2728</v>
      </c>
      <c r="H123" s="194">
        <f>+'Ark1'!AG1008</f>
        <v>9.1492987094199982</v>
      </c>
      <c r="I123" s="194">
        <f t="shared" si="24"/>
        <v>0.67142078638524971</v>
      </c>
      <c r="J123" s="194">
        <f>+'Ark1'!AH1008</f>
        <v>0.69648093841642245</v>
      </c>
      <c r="K123" s="194"/>
      <c r="L123" s="92">
        <f>+'Ark1'!U1008</f>
        <v>11.498790322580652</v>
      </c>
      <c r="M123" s="194">
        <f t="shared" si="25"/>
        <v>-0.21567836812142716</v>
      </c>
      <c r="N123" s="194"/>
      <c r="O123" s="507"/>
      <c r="P123" s="194"/>
      <c r="Q123" s="194"/>
      <c r="R123" s="194"/>
      <c r="S123" s="194"/>
      <c r="T123" s="194"/>
      <c r="U123" s="194"/>
      <c r="V123" s="194"/>
      <c r="W123" s="1">
        <f>+'Ark1'!T1008</f>
        <v>3.2371700879765388</v>
      </c>
      <c r="X123" s="194">
        <f t="shared" si="26"/>
        <v>3.8877867862686877E-2</v>
      </c>
      <c r="Y123" s="92">
        <f>+'Ark1'!W1008</f>
        <v>3.6656891495601175E-2</v>
      </c>
      <c r="Z123" s="96"/>
      <c r="AA123" s="11">
        <f>+'Ark1'!X1008</f>
        <v>29.985337243401759</v>
      </c>
      <c r="AB123" s="11">
        <f>+'Ark1'!Y1008</f>
        <v>2.5659824046920821</v>
      </c>
      <c r="AC123" s="11">
        <f>+'Ark1'!Z1008</f>
        <v>6.329925493070518</v>
      </c>
      <c r="AD123" s="71"/>
      <c r="AE123" s="92">
        <f>+'Ark1'!Z1008</f>
        <v>6.329925493070518</v>
      </c>
      <c r="AF123" s="66">
        <f>+'Ark1'!AB1010</f>
        <v>1.6450651966280061</v>
      </c>
      <c r="AG123" s="140">
        <f>+'Ark1'!AD1010</f>
        <v>36.245780441481656</v>
      </c>
      <c r="AH123" s="92">
        <f t="shared" si="29"/>
        <v>6.9769820971867009</v>
      </c>
      <c r="AI123" s="47"/>
      <c r="AJ123" s="13"/>
      <c r="AK123" s="58"/>
    </row>
    <row r="124" spans="1:37" ht="15.6">
      <c r="A124" s="47"/>
      <c r="B124">
        <f>+'Ark1'!C1009</f>
        <v>2017</v>
      </c>
      <c r="C124">
        <f>+'Ark1'!L1009</f>
        <v>4</v>
      </c>
      <c r="D124" s="3" t="str">
        <f t="shared" si="28"/>
        <v>O-</v>
      </c>
      <c r="E124">
        <f>+'Ark1'!Q1009</f>
        <v>482</v>
      </c>
      <c r="G124" s="320">
        <f>+'Ark1'!R1009</f>
        <v>4604</v>
      </c>
      <c r="H124" s="194">
        <f>+'Ark1'!AG1009</f>
        <v>14.931825128859661</v>
      </c>
      <c r="I124" s="194">
        <f t="shared" si="24"/>
        <v>1.1273318786224813</v>
      </c>
      <c r="J124" s="194">
        <f>+'Ark1'!AH1009</f>
        <v>0.4561251086012163</v>
      </c>
      <c r="K124" s="194"/>
      <c r="L124" s="92">
        <f>+'Ark1'!U1009</f>
        <v>11.119526498696796</v>
      </c>
      <c r="M124" s="194">
        <f t="shared" si="25"/>
        <v>-0.3230745257767591</v>
      </c>
      <c r="N124" s="194"/>
      <c r="O124" s="507"/>
      <c r="P124" s="194"/>
      <c r="Q124" s="194"/>
      <c r="R124" s="194"/>
      <c r="S124" s="194"/>
      <c r="T124" s="194"/>
      <c r="U124" s="194"/>
      <c r="V124" s="194"/>
      <c r="W124" s="1">
        <f>+'Ark1'!T1009</f>
        <v>3.9821894005212872</v>
      </c>
      <c r="X124" s="194">
        <f t="shared" si="26"/>
        <v>0.13016891105059836</v>
      </c>
      <c r="Y124" s="92">
        <f>+'Ark1'!W1009</f>
        <v>8.6880973066898362E-2</v>
      </c>
      <c r="Z124" s="96"/>
      <c r="AA124" s="11">
        <f>+'Ark1'!X1009</f>
        <v>27.715030408340567</v>
      </c>
      <c r="AB124" s="11">
        <f>+'Ark1'!Y1009</f>
        <v>4.1268462206776722</v>
      </c>
      <c r="AC124" s="11">
        <f>+'Ark1'!Z1009</f>
        <v>6.4973779140835006</v>
      </c>
      <c r="AD124" s="71"/>
      <c r="AE124" s="92">
        <f>+'Ark1'!Z1009</f>
        <v>6.4973779140835006</v>
      </c>
      <c r="AF124" s="66">
        <f>+'Ark1'!AB1011</f>
        <v>1.8973493836929021</v>
      </c>
      <c r="AG124" s="140">
        <f>+'Ark1'!AD1011</f>
        <v>53.686666803673795</v>
      </c>
      <c r="AH124" s="92">
        <f t="shared" si="29"/>
        <v>9.5518672199170123</v>
      </c>
      <c r="AI124" s="47"/>
      <c r="AJ124" s="13"/>
      <c r="AK124" s="58"/>
    </row>
    <row r="125" spans="1:37" ht="15.6">
      <c r="A125" s="47"/>
      <c r="B125">
        <f>+'Ark1'!C1010</f>
        <v>2017</v>
      </c>
      <c r="C125">
        <f>+'Ark1'!L1010</f>
        <v>5</v>
      </c>
      <c r="D125" s="3" t="str">
        <f t="shared" ref="D125:D135" si="31">+D110</f>
        <v>O</v>
      </c>
      <c r="E125">
        <f>+'Ark1'!Q1010</f>
        <v>617</v>
      </c>
      <c r="G125" s="320">
        <f>+'Ark1'!R1010</f>
        <v>9889</v>
      </c>
      <c r="H125" s="194">
        <f>+'Ark1'!AG1010</f>
        <v>32.405318188288</v>
      </c>
      <c r="I125" s="194">
        <f t="shared" si="24"/>
        <v>2.0969758514943919</v>
      </c>
      <c r="J125" s="194">
        <f>+'Ark1'!AH1010</f>
        <v>0.41460208312266161</v>
      </c>
      <c r="K125" s="194"/>
      <c r="L125" s="92">
        <f>+'Ark1'!U1010</f>
        <v>11.234988370917202</v>
      </c>
      <c r="M125" s="194">
        <f t="shared" si="25"/>
        <v>-0.39166775972943846</v>
      </c>
      <c r="N125" s="194"/>
      <c r="O125" s="507"/>
      <c r="P125" s="194"/>
      <c r="Q125" s="194"/>
      <c r="R125" s="194"/>
      <c r="S125" s="194"/>
      <c r="T125" s="194"/>
      <c r="U125" s="194"/>
      <c r="V125" s="194"/>
      <c r="W125" s="1">
        <f>+'Ark1'!T1010</f>
        <v>4.6499140459095987</v>
      </c>
      <c r="X125" s="194">
        <f t="shared" si="26"/>
        <v>6.7272138889975075E-2</v>
      </c>
      <c r="Y125" s="92">
        <f>+'Ark1'!W1010</f>
        <v>0.34381636161391443</v>
      </c>
      <c r="Z125" s="96"/>
      <c r="AA125" s="11">
        <f>+'Ark1'!X1010</f>
        <v>25.088482151885927</v>
      </c>
      <c r="AB125" s="11">
        <f>+'Ark1'!Y1010</f>
        <v>7.8066538578218223</v>
      </c>
      <c r="AC125" s="11">
        <f>+'Ark1'!Z1010</f>
        <v>6.9965502530741315</v>
      </c>
      <c r="AD125" s="71"/>
      <c r="AE125" s="92">
        <f>+'Ark1'!Z1010</f>
        <v>6.9965502530741315</v>
      </c>
      <c r="AF125" s="66">
        <f>+'Ark1'!AB1012</f>
        <v>0</v>
      </c>
      <c r="AG125" s="140">
        <f>+'Ark1'!AD1012</f>
        <v>0</v>
      </c>
      <c r="AH125" s="92">
        <f t="shared" si="29"/>
        <v>16.027552674230147</v>
      </c>
      <c r="AI125" s="47"/>
      <c r="AJ125" s="13"/>
      <c r="AK125" s="58"/>
    </row>
    <row r="126" spans="1:37" ht="15.6">
      <c r="A126" s="47"/>
      <c r="B126">
        <f>+'Ark1'!C1011</f>
        <v>2017</v>
      </c>
      <c r="C126">
        <f>+'Ark1'!L1011</f>
        <v>6</v>
      </c>
      <c r="D126" s="3" t="str">
        <f t="shared" si="31"/>
        <v>O+</v>
      </c>
      <c r="E126">
        <f>+'Ark1'!Q1011</f>
        <v>562</v>
      </c>
      <c r="G126" s="320">
        <f>+'Ark1'!R1011</f>
        <v>5635</v>
      </c>
      <c r="H126" s="194">
        <f>+'Ark1'!AG1011</f>
        <v>23.311407551211342</v>
      </c>
      <c r="I126" s="194">
        <f t="shared" si="24"/>
        <v>-2.5271673580931804</v>
      </c>
      <c r="J126" s="194">
        <f>+'Ark1'!AH1011</f>
        <v>0.90505767524401093</v>
      </c>
      <c r="K126" s="194"/>
      <c r="L126" s="92">
        <f>+'Ark1'!U1011</f>
        <v>14.183496007098496</v>
      </c>
      <c r="M126" s="194">
        <f t="shared" si="25"/>
        <v>0.58851768339907906</v>
      </c>
      <c r="N126" s="194"/>
      <c r="O126" s="507"/>
      <c r="P126" s="194"/>
      <c r="Q126" s="194"/>
      <c r="R126" s="194"/>
      <c r="S126" s="194"/>
      <c r="T126" s="194"/>
      <c r="U126" s="194"/>
      <c r="V126" s="194"/>
      <c r="W126" s="1">
        <f>+'Ark1'!T1011</f>
        <v>5.3384205856255553</v>
      </c>
      <c r="X126" s="194">
        <f t="shared" si="26"/>
        <v>9.3478389093764491E-2</v>
      </c>
      <c r="Y126" s="92">
        <f>+'Ark1'!W1011</f>
        <v>2.0940550133096711</v>
      </c>
      <c r="Z126" s="96"/>
      <c r="AA126" s="11">
        <f>+'Ark1'!X1011</f>
        <v>36.610470275066554</v>
      </c>
      <c r="AB126" s="11">
        <f>+'Ark1'!Y1011</f>
        <v>19.148181011535048</v>
      </c>
      <c r="AC126" s="11">
        <f>+'Ark1'!Z1011</f>
        <v>8.5072556863528419</v>
      </c>
      <c r="AD126" s="71"/>
      <c r="AE126" s="92">
        <f>+'Ark1'!Z1011</f>
        <v>8.5072556863528419</v>
      </c>
      <c r="AF126" s="66">
        <f>+'Ark1'!AB1013</f>
        <v>2.627006031995633</v>
      </c>
      <c r="AG126" s="140">
        <f>+'Ark1'!AD1013</f>
        <v>65.659416864743761</v>
      </c>
      <c r="AH126" s="92">
        <f t="shared" si="29"/>
        <v>10.026690391459075</v>
      </c>
      <c r="AI126" s="47"/>
      <c r="AJ126" s="13"/>
      <c r="AK126" s="58"/>
    </row>
    <row r="127" spans="1:37" ht="15.6">
      <c r="A127" s="47"/>
      <c r="B127">
        <f>+'Ark1'!C1012</f>
        <v>2017</v>
      </c>
      <c r="C127">
        <f>+'Ark1'!L1012</f>
        <v>7</v>
      </c>
      <c r="D127" s="3" t="str">
        <f t="shared" si="31"/>
        <v>R-</v>
      </c>
      <c r="E127">
        <f>+'Ark1'!Q1012</f>
        <v>0</v>
      </c>
      <c r="G127" s="320">
        <f>+'Ark1'!R1012</f>
        <v>0</v>
      </c>
      <c r="H127" s="194">
        <f>+'Ark1'!AG1012</f>
        <v>0</v>
      </c>
      <c r="I127" s="194">
        <f t="shared" si="24"/>
        <v>0</v>
      </c>
      <c r="J127" s="194">
        <f>+'Ark1'!AH1012</f>
        <v>0</v>
      </c>
      <c r="K127" s="194"/>
      <c r="L127" s="92">
        <f>+'Ark1'!U1012</f>
        <v>0</v>
      </c>
      <c r="M127" s="194">
        <f t="shared" si="25"/>
        <v>0</v>
      </c>
      <c r="N127" s="194"/>
      <c r="O127" s="507"/>
      <c r="P127" s="194"/>
      <c r="Q127" s="194"/>
      <c r="R127" s="194"/>
      <c r="S127" s="194"/>
      <c r="T127" s="194"/>
      <c r="U127" s="194"/>
      <c r="V127" s="194"/>
      <c r="W127" s="1">
        <f>+'Ark1'!T1012</f>
        <v>0</v>
      </c>
      <c r="X127" s="194">
        <f t="shared" si="26"/>
        <v>0</v>
      </c>
      <c r="Y127" s="92">
        <f>+'Ark1'!W1012</f>
        <v>0</v>
      </c>
      <c r="Z127" s="96"/>
      <c r="AA127" s="11">
        <f>+'Ark1'!X1012</f>
        <v>0</v>
      </c>
      <c r="AB127" s="11">
        <f>+'Ark1'!Y1012</f>
        <v>0</v>
      </c>
      <c r="AC127" s="11">
        <f>+'Ark1'!Z1012</f>
        <v>0</v>
      </c>
      <c r="AD127" s="71"/>
      <c r="AE127" s="92">
        <f>+'Ark1'!Z1012</f>
        <v>0</v>
      </c>
      <c r="AF127" s="66">
        <f>+'Ark1'!AB1014</f>
        <v>0</v>
      </c>
      <c r="AG127" s="140">
        <f>+'Ark1'!AD1014</f>
        <v>0</v>
      </c>
      <c r="AH127" s="92" t="e">
        <f t="shared" si="29"/>
        <v>#DIV/0!</v>
      </c>
      <c r="AI127" s="47"/>
      <c r="AJ127" s="13"/>
      <c r="AK127" s="58"/>
    </row>
    <row r="128" spans="1:37" ht="15.6">
      <c r="A128" s="47"/>
      <c r="B128">
        <f>+'Ark1'!C1013</f>
        <v>2017</v>
      </c>
      <c r="C128">
        <f>+'Ark1'!L1013</f>
        <v>8</v>
      </c>
      <c r="D128" s="3" t="str">
        <f t="shared" si="31"/>
        <v>R</v>
      </c>
      <c r="E128">
        <f>+'Ark1'!Q1013</f>
        <v>414</v>
      </c>
      <c r="G128" s="320">
        <f>+'Ark1'!R1013</f>
        <v>2688</v>
      </c>
      <c r="H128" s="194">
        <f>+'Ark1'!AG1013</f>
        <v>12.79616139366771</v>
      </c>
      <c r="I128" s="194">
        <f t="shared" si="24"/>
        <v>-2.7281730111546381</v>
      </c>
      <c r="J128" s="194">
        <f>+'Ark1'!AH1013</f>
        <v>0.89285714285714302</v>
      </c>
      <c r="K128" s="194"/>
      <c r="L128" s="92">
        <f>+'Ark1'!U1013</f>
        <v>16.321465773809503</v>
      </c>
      <c r="M128" s="194">
        <f t="shared" si="25"/>
        <v>9.6564446217129785E-2</v>
      </c>
      <c r="N128" s="194"/>
      <c r="O128" s="507"/>
      <c r="P128" s="194"/>
      <c r="Q128" s="194"/>
      <c r="R128" s="194"/>
      <c r="S128" s="194"/>
      <c r="T128" s="194"/>
      <c r="U128" s="194"/>
      <c r="V128" s="194"/>
      <c r="W128" s="1">
        <f>+'Ark1'!T1013</f>
        <v>5.8668154761904754</v>
      </c>
      <c r="X128" s="194">
        <f t="shared" si="26"/>
        <v>0.15745056768670729</v>
      </c>
      <c r="Y128" s="92">
        <f>+'Ark1'!W1013</f>
        <v>9.5238095238095273</v>
      </c>
      <c r="Z128" s="96"/>
      <c r="AA128" s="11">
        <f>+'Ark1'!X1013</f>
        <v>41.815476190476176</v>
      </c>
      <c r="AB128" s="11">
        <f>+'Ark1'!Y1013</f>
        <v>28.236607142857153</v>
      </c>
      <c r="AC128" s="11">
        <f>+'Ark1'!Z1013</f>
        <v>9.9113107927897364</v>
      </c>
      <c r="AD128" s="71"/>
      <c r="AE128" s="92">
        <f>+'Ark1'!Z1013</f>
        <v>9.9113107927897364</v>
      </c>
      <c r="AF128" s="66">
        <f>+'Ark1'!AB1015</f>
        <v>0</v>
      </c>
      <c r="AG128" s="140">
        <f>+'Ark1'!AD1015</f>
        <v>0</v>
      </c>
      <c r="AH128" s="92">
        <f t="shared" si="29"/>
        <v>6.4927536231884062</v>
      </c>
      <c r="AI128" s="47"/>
      <c r="AJ128" s="13"/>
      <c r="AK128" s="58"/>
    </row>
    <row r="129" spans="1:37" ht="15.6">
      <c r="A129" s="47"/>
      <c r="B129">
        <f>+'Ark1'!C1014</f>
        <v>2017</v>
      </c>
      <c r="C129">
        <f>+'Ark1'!L1014</f>
        <v>9</v>
      </c>
      <c r="D129" s="3" t="str">
        <f t="shared" si="31"/>
        <v>R+</v>
      </c>
      <c r="E129">
        <f>+'Ark1'!Q1014</f>
        <v>0</v>
      </c>
      <c r="G129" s="320">
        <f>+'Ark1'!R1014</f>
        <v>0</v>
      </c>
      <c r="H129" s="194">
        <f>+'Ark1'!AG1014</f>
        <v>0</v>
      </c>
      <c r="I129" s="194">
        <f t="shared" si="24"/>
        <v>0</v>
      </c>
      <c r="J129" s="194">
        <f>+'Ark1'!AH1014</f>
        <v>0</v>
      </c>
      <c r="K129" s="194"/>
      <c r="L129" s="92">
        <f>+'Ark1'!U1014</f>
        <v>0</v>
      </c>
      <c r="M129" s="194">
        <f t="shared" si="25"/>
        <v>0</v>
      </c>
      <c r="N129" s="194"/>
      <c r="O129" s="507"/>
      <c r="P129" s="194"/>
      <c r="Q129" s="194"/>
      <c r="R129" s="194"/>
      <c r="S129" s="194"/>
      <c r="T129" s="194"/>
      <c r="U129" s="194"/>
      <c r="V129" s="194"/>
      <c r="W129" s="1">
        <f>+'Ark1'!T1014</f>
        <v>0</v>
      </c>
      <c r="X129" s="194">
        <f t="shared" si="26"/>
        <v>0</v>
      </c>
      <c r="Y129" s="92">
        <f>+'Ark1'!W1014</f>
        <v>0</v>
      </c>
      <c r="Z129" s="96"/>
      <c r="AA129" s="11">
        <f>+'Ark1'!X1014</f>
        <v>0</v>
      </c>
      <c r="AB129" s="11">
        <f>+'Ark1'!Y1014</f>
        <v>0</v>
      </c>
      <c r="AC129" s="11">
        <f>+'Ark1'!Z1014</f>
        <v>0</v>
      </c>
      <c r="AD129" s="71"/>
      <c r="AE129" s="92">
        <f>+'Ark1'!Z1014</f>
        <v>0</v>
      </c>
      <c r="AF129" s="66">
        <f>+'Ark1'!AB1016</f>
        <v>2.2478191900863767</v>
      </c>
      <c r="AG129" s="140">
        <f>+'Ark1'!AD1016</f>
        <v>56.062439264450383</v>
      </c>
      <c r="AH129" s="92" t="e">
        <f t="shared" si="29"/>
        <v>#DIV/0!</v>
      </c>
      <c r="AI129" s="47"/>
      <c r="AJ129" s="13"/>
      <c r="AK129" s="58"/>
    </row>
    <row r="130" spans="1:37" ht="15.6">
      <c r="A130" s="47"/>
      <c r="B130">
        <f>+'Ark1'!C1015</f>
        <v>2017</v>
      </c>
      <c r="C130">
        <f>+'Ark1'!L1015</f>
        <v>10</v>
      </c>
      <c r="D130" s="3" t="str">
        <f t="shared" si="31"/>
        <v>U-</v>
      </c>
      <c r="E130">
        <f>+'Ark1'!Q1015</f>
        <v>0</v>
      </c>
      <c r="G130" s="320">
        <f>+'Ark1'!R1015</f>
        <v>0</v>
      </c>
      <c r="H130" s="194">
        <f>+'Ark1'!AG1015</f>
        <v>0</v>
      </c>
      <c r="I130" s="194">
        <f t="shared" si="24"/>
        <v>0</v>
      </c>
      <c r="J130" s="194">
        <f>+'Ark1'!AH1015</f>
        <v>0</v>
      </c>
      <c r="K130" s="194"/>
      <c r="L130" s="92">
        <f>+'Ark1'!U1015</f>
        <v>0</v>
      </c>
      <c r="M130" s="194">
        <f t="shared" si="25"/>
        <v>0</v>
      </c>
      <c r="N130" s="194"/>
      <c r="O130" s="507"/>
      <c r="P130" s="194"/>
      <c r="Q130" s="194"/>
      <c r="R130" s="194"/>
      <c r="S130" s="194"/>
      <c r="T130" s="194"/>
      <c r="U130" s="194"/>
      <c r="V130" s="194"/>
      <c r="W130" s="1">
        <f>+'Ark1'!T1015</f>
        <v>0</v>
      </c>
      <c r="X130" s="194">
        <f t="shared" si="26"/>
        <v>0</v>
      </c>
      <c r="Y130" s="92">
        <f>+'Ark1'!W1015</f>
        <v>0</v>
      </c>
      <c r="Z130" s="96"/>
      <c r="AA130" s="11">
        <f>+'Ark1'!X1015</f>
        <v>0</v>
      </c>
      <c r="AB130" s="11">
        <f>+'Ark1'!Y1015</f>
        <v>0</v>
      </c>
      <c r="AC130" s="11">
        <f>+'Ark1'!Z1015</f>
        <v>0</v>
      </c>
      <c r="AD130" s="71"/>
      <c r="AE130" s="92">
        <f>+'Ark1'!Z1015</f>
        <v>0</v>
      </c>
      <c r="AF130" s="66">
        <f>+'Ark1'!AB1017</f>
        <v>0</v>
      </c>
      <c r="AG130" s="140">
        <f>+'Ark1'!AD1017</f>
        <v>0</v>
      </c>
      <c r="AH130" s="92" t="e">
        <f t="shared" si="29"/>
        <v>#DIV/0!</v>
      </c>
      <c r="AI130" s="47"/>
      <c r="AJ130" s="13"/>
      <c r="AK130" s="58"/>
    </row>
    <row r="131" spans="1:37" ht="15.6">
      <c r="A131" s="47"/>
      <c r="B131">
        <f>+'Ark1'!C1016</f>
        <v>2017</v>
      </c>
      <c r="C131">
        <f>+'Ark1'!L1016</f>
        <v>11</v>
      </c>
      <c r="D131" s="3" t="str">
        <f t="shared" si="31"/>
        <v>U</v>
      </c>
      <c r="E131">
        <f>+'Ark1'!Q1016</f>
        <v>24</v>
      </c>
      <c r="G131" s="320">
        <f>+'Ark1'!R1016</f>
        <v>103</v>
      </c>
      <c r="H131" s="194">
        <f>+'Ark1'!AG1016</f>
        <v>0.4967426330072075</v>
      </c>
      <c r="I131" s="194">
        <f t="shared" si="24"/>
        <v>-0.11068624308973013</v>
      </c>
      <c r="J131" s="194">
        <f>+'Ark1'!AH1016</f>
        <v>0</v>
      </c>
      <c r="K131" s="194"/>
      <c r="L131" s="92">
        <f>+'Ark1'!U1016</f>
        <v>16.534951456310676</v>
      </c>
      <c r="M131" s="194">
        <f t="shared" si="25"/>
        <v>-3.3448238245882003</v>
      </c>
      <c r="N131" s="194"/>
      <c r="O131" s="507"/>
      <c r="P131" s="194"/>
      <c r="Q131" s="194"/>
      <c r="R131" s="194"/>
      <c r="S131" s="194"/>
      <c r="T131" s="194"/>
      <c r="U131" s="194"/>
      <c r="V131" s="194"/>
      <c r="W131" s="1">
        <f>+'Ark1'!T1016</f>
        <v>5.6796116504854348</v>
      </c>
      <c r="X131" s="194">
        <f t="shared" si="26"/>
        <v>-0.62375913603141786</v>
      </c>
      <c r="Y131" s="92">
        <f>+'Ark1'!W1016</f>
        <v>6.7961165048543695</v>
      </c>
      <c r="Z131" s="96"/>
      <c r="AA131" s="11">
        <f>+'Ark1'!X1016</f>
        <v>44.660194174757294</v>
      </c>
      <c r="AB131" s="11">
        <f>+'Ark1'!Y1016</f>
        <v>26.213592233009713</v>
      </c>
      <c r="AC131" s="11">
        <f>+'Ark1'!Z1016</f>
        <v>9.9589030153671185</v>
      </c>
      <c r="AD131" s="71"/>
      <c r="AE131" s="92">
        <f>+'Ark1'!Z1016</f>
        <v>9.9589030153671185</v>
      </c>
      <c r="AF131" s="66">
        <f>+'Ark1'!AB1018</f>
        <v>0</v>
      </c>
      <c r="AG131" s="140">
        <f>+'Ark1'!AD1018</f>
        <v>0</v>
      </c>
      <c r="AH131" s="92">
        <f t="shared" si="29"/>
        <v>4.291666666666667</v>
      </c>
      <c r="AI131" s="47"/>
      <c r="AJ131" s="13"/>
      <c r="AK131" s="58"/>
    </row>
    <row r="132" spans="1:37" ht="15.6">
      <c r="A132" s="47"/>
      <c r="B132">
        <f>+'Ark1'!C1017</f>
        <v>2017</v>
      </c>
      <c r="C132">
        <f>+'Ark1'!L1017</f>
        <v>12</v>
      </c>
      <c r="D132" s="3" t="str">
        <f t="shared" si="31"/>
        <v>U+</v>
      </c>
      <c r="E132">
        <f>+'Ark1'!Q1017</f>
        <v>0</v>
      </c>
      <c r="G132" s="320">
        <f>+'Ark1'!R1017</f>
        <v>0</v>
      </c>
      <c r="H132" s="194">
        <f>+'Ark1'!AG1017</f>
        <v>0</v>
      </c>
      <c r="I132" s="194">
        <f t="shared" si="24"/>
        <v>0</v>
      </c>
      <c r="J132" s="194">
        <f>+'Ark1'!AH1017</f>
        <v>0</v>
      </c>
      <c r="K132" s="194"/>
      <c r="L132" s="92">
        <f>+'Ark1'!U1017</f>
        <v>0</v>
      </c>
      <c r="M132" s="194">
        <f t="shared" si="25"/>
        <v>0</v>
      </c>
      <c r="N132" s="194"/>
      <c r="O132" s="507"/>
      <c r="P132" s="194"/>
      <c r="Q132" s="194"/>
      <c r="R132" s="194"/>
      <c r="S132" s="194"/>
      <c r="T132" s="194"/>
      <c r="U132" s="194"/>
      <c r="V132" s="194"/>
      <c r="W132" s="1">
        <f>+'Ark1'!T1017</f>
        <v>0</v>
      </c>
      <c r="X132" s="194">
        <f t="shared" si="26"/>
        <v>0</v>
      </c>
      <c r="Y132" s="92">
        <f>+'Ark1'!W1017</f>
        <v>0</v>
      </c>
      <c r="Z132" s="96"/>
      <c r="AA132" s="11">
        <f>+'Ark1'!X1017</f>
        <v>0</v>
      </c>
      <c r="AB132" s="11">
        <f>+'Ark1'!Y1017</f>
        <v>0</v>
      </c>
      <c r="AC132" s="11">
        <f>+'Ark1'!Z1017</f>
        <v>0</v>
      </c>
      <c r="AD132" s="71"/>
      <c r="AE132" s="92">
        <f>+'Ark1'!Z1017</f>
        <v>0</v>
      </c>
      <c r="AF132" s="66">
        <f>+'Ark1'!AB1019</f>
        <v>0</v>
      </c>
      <c r="AG132" s="140">
        <f>+'Ark1'!AD1019</f>
        <v>0</v>
      </c>
      <c r="AH132" s="92" t="e">
        <f t="shared" si="29"/>
        <v>#DIV/0!</v>
      </c>
      <c r="AI132" s="47"/>
      <c r="AJ132" s="13"/>
      <c r="AK132" s="58"/>
    </row>
    <row r="133" spans="1:37" ht="15.6">
      <c r="A133" s="47"/>
      <c r="B133">
        <f>+'Ark1'!C1018</f>
        <v>2017</v>
      </c>
      <c r="C133">
        <f>+'Ark1'!L1018</f>
        <v>13</v>
      </c>
      <c r="D133" s="3" t="str">
        <f t="shared" si="31"/>
        <v>E-</v>
      </c>
      <c r="E133">
        <f>+'Ark1'!Q1018</f>
        <v>0</v>
      </c>
      <c r="G133" s="320">
        <f>+'Ark1'!R1018</f>
        <v>0</v>
      </c>
      <c r="H133" s="194">
        <f>+'Ark1'!AG1018</f>
        <v>0</v>
      </c>
      <c r="I133" s="194">
        <f t="shared" si="24"/>
        <v>0</v>
      </c>
      <c r="J133" s="194">
        <f>+'Ark1'!AH1018</f>
        <v>0</v>
      </c>
      <c r="K133" s="194"/>
      <c r="L133" s="92">
        <f>+'Ark1'!U1018</f>
        <v>0</v>
      </c>
      <c r="M133" s="194">
        <f t="shared" si="25"/>
        <v>0</v>
      </c>
      <c r="N133" s="194"/>
      <c r="O133" s="507"/>
      <c r="P133" s="194"/>
      <c r="Q133" s="194"/>
      <c r="R133" s="194"/>
      <c r="S133" s="194"/>
      <c r="T133" s="194"/>
      <c r="U133" s="194"/>
      <c r="V133" s="194"/>
      <c r="W133" s="1">
        <f>+'Ark1'!T1018</f>
        <v>0</v>
      </c>
      <c r="X133" s="194">
        <f t="shared" si="26"/>
        <v>0</v>
      </c>
      <c r="Y133" s="92">
        <f>+'Ark1'!W1018</f>
        <v>0</v>
      </c>
      <c r="Z133" s="96"/>
      <c r="AA133" s="11">
        <f>+'Ark1'!X1018</f>
        <v>0</v>
      </c>
      <c r="AB133" s="11">
        <f>+'Ark1'!Y1018</f>
        <v>0</v>
      </c>
      <c r="AC133" s="11">
        <f>+'Ark1'!Z1018</f>
        <v>0</v>
      </c>
      <c r="AD133" s="71"/>
      <c r="AE133" s="92">
        <f>+'Ark1'!Z1018</f>
        <v>0</v>
      </c>
      <c r="AF133" s="66">
        <f>+'Ark1'!AB1020</f>
        <v>0</v>
      </c>
      <c r="AG133" s="140">
        <f>+'Ark1'!AD1020</f>
        <v>0</v>
      </c>
      <c r="AH133" s="92" t="e">
        <f t="shared" si="29"/>
        <v>#DIV/0!</v>
      </c>
      <c r="AI133" s="47"/>
      <c r="AJ133" s="13"/>
      <c r="AK133" s="58"/>
    </row>
    <row r="134" spans="1:37" ht="15.6">
      <c r="A134" s="47"/>
      <c r="B134">
        <f>+'Ark1'!C1019</f>
        <v>2017</v>
      </c>
      <c r="C134">
        <f>+'Ark1'!L1019</f>
        <v>14</v>
      </c>
      <c r="D134" s="3" t="str">
        <f t="shared" si="31"/>
        <v>E</v>
      </c>
      <c r="E134">
        <f>+'Ark1'!Q1019</f>
        <v>1</v>
      </c>
      <c r="G134" s="320">
        <f>+'Ark1'!R1019</f>
        <v>1</v>
      </c>
      <c r="H134" s="194">
        <f>+'Ark1'!AG1019</f>
        <v>3.0625316461603404E-3</v>
      </c>
      <c r="I134" s="194">
        <f t="shared" si="24"/>
        <v>3.0625316461603404E-3</v>
      </c>
      <c r="J134" s="194">
        <f>+'Ark1'!AH1019</f>
        <v>0</v>
      </c>
      <c r="K134" s="194"/>
      <c r="L134" s="92">
        <f>+'Ark1'!U1019</f>
        <v>10.5</v>
      </c>
      <c r="M134" s="194">
        <f t="shared" si="25"/>
        <v>10.5</v>
      </c>
      <c r="N134" s="194"/>
      <c r="O134" s="507"/>
      <c r="P134" s="194"/>
      <c r="Q134" s="194"/>
      <c r="R134" s="194"/>
      <c r="S134" s="194"/>
      <c r="T134" s="194"/>
      <c r="U134" s="194"/>
      <c r="V134" s="194"/>
      <c r="W134" s="1">
        <f>+'Ark1'!T1019</f>
        <v>8</v>
      </c>
      <c r="X134" s="194">
        <f t="shared" si="26"/>
        <v>8</v>
      </c>
      <c r="Y134" s="92">
        <f>+'Ark1'!W1019</f>
        <v>0</v>
      </c>
      <c r="Z134" s="96"/>
      <c r="AA134" s="11">
        <f>+'Ark1'!X1019</f>
        <v>0</v>
      </c>
      <c r="AB134" s="11">
        <f>+'Ark1'!Y1019</f>
        <v>0</v>
      </c>
      <c r="AC134" s="11">
        <f>+'Ark1'!Z1019</f>
        <v>0</v>
      </c>
      <c r="AD134" s="71"/>
      <c r="AE134" s="92">
        <f>+'Ark1'!Z1019</f>
        <v>0</v>
      </c>
      <c r="AF134" s="66">
        <f>+'Ark1'!AB1021</f>
        <v>0.89003292632092945</v>
      </c>
      <c r="AG134" s="140">
        <f>+'Ark1'!AD1021</f>
        <v>34.091249008770042</v>
      </c>
      <c r="AH134" s="92">
        <f t="shared" si="29"/>
        <v>1</v>
      </c>
      <c r="AI134" s="47"/>
      <c r="AJ134" s="13"/>
      <c r="AK134" s="58"/>
    </row>
    <row r="135" spans="1:37" ht="15.6">
      <c r="A135" s="47"/>
      <c r="B135">
        <f>+'Ark1'!C1020</f>
        <v>2017</v>
      </c>
      <c r="C135">
        <f>+'Ark1'!L1020</f>
        <v>15</v>
      </c>
      <c r="D135" s="3" t="str">
        <f t="shared" si="31"/>
        <v>E+</v>
      </c>
      <c r="E135">
        <f>+'Ark1'!Q1020</f>
        <v>0</v>
      </c>
      <c r="G135" s="320">
        <f>+'Ark1'!R1020</f>
        <v>0</v>
      </c>
      <c r="H135" s="194">
        <f>+'Ark1'!AG1020</f>
        <v>0</v>
      </c>
      <c r="I135" s="194">
        <f t="shared" si="24"/>
        <v>0</v>
      </c>
      <c r="J135" s="194">
        <f>+'Ark1'!AH1020</f>
        <v>0</v>
      </c>
      <c r="K135" s="194"/>
      <c r="L135" s="92">
        <f>+'Ark1'!U1020</f>
        <v>0</v>
      </c>
      <c r="M135" s="194">
        <f t="shared" si="25"/>
        <v>0</v>
      </c>
      <c r="N135" s="194"/>
      <c r="O135" s="507"/>
      <c r="P135" s="194"/>
      <c r="Q135" s="194"/>
      <c r="R135" s="194"/>
      <c r="S135" s="194"/>
      <c r="T135" s="194"/>
      <c r="U135" s="194"/>
      <c r="V135" s="194"/>
      <c r="W135" s="1">
        <f>+'Ark1'!T1020</f>
        <v>0</v>
      </c>
      <c r="X135" s="194">
        <f t="shared" si="26"/>
        <v>0</v>
      </c>
      <c r="Y135" s="92">
        <f>+'Ark1'!W1020</f>
        <v>0</v>
      </c>
      <c r="Z135" s="96"/>
      <c r="AA135" s="11">
        <f>+'Ark1'!X1020</f>
        <v>0</v>
      </c>
      <c r="AB135" s="11">
        <f>+'Ark1'!Y1020</f>
        <v>0</v>
      </c>
      <c r="AC135" s="11">
        <f>+'Ark1'!Z1020</f>
        <v>0</v>
      </c>
      <c r="AD135" s="71"/>
      <c r="AE135" s="92">
        <f>+'Ark1'!Z1020</f>
        <v>0</v>
      </c>
      <c r="AF135" s="66">
        <f>+'Ark1'!AB1022</f>
        <v>1.1607892452649862</v>
      </c>
      <c r="AG135" s="140">
        <f>+'Ark1'!AD1022</f>
        <v>40.785630518811445</v>
      </c>
      <c r="AH135" s="92" t="e">
        <f t="shared" si="29"/>
        <v>#DIV/0!</v>
      </c>
      <c r="AI135" s="47"/>
      <c r="AJ135" s="13"/>
      <c r="AK135" s="58"/>
    </row>
    <row r="136" spans="1:37" ht="15.6">
      <c r="A136" s="47"/>
      <c r="B136" s="53">
        <f>+'Ark1'!C1021</f>
        <v>2016</v>
      </c>
      <c r="C136" s="53">
        <f>+'Ark1'!L1021</f>
        <v>1</v>
      </c>
      <c r="D136" s="65" t="s">
        <v>28</v>
      </c>
      <c r="E136" s="53">
        <f>+'Ark1'!Q1021</f>
        <v>88</v>
      </c>
      <c r="F136" s="53"/>
      <c r="G136" s="352">
        <f>+'Ark1'!R1021</f>
        <v>268</v>
      </c>
      <c r="H136" s="176">
        <f>+'Ark1'!AG1021</f>
        <v>0.92952788223165062</v>
      </c>
      <c r="I136" s="176" t="e">
        <f>+H136-#REF!</f>
        <v>#REF!</v>
      </c>
      <c r="J136" s="176">
        <f>+'Ark1'!AH1021</f>
        <v>1.1194029850746268</v>
      </c>
      <c r="K136" s="176"/>
      <c r="L136" s="155">
        <f>+'Ark1'!U1021</f>
        <v>10.102611940298511</v>
      </c>
      <c r="M136" s="176" t="e">
        <f>+L136-#REF!</f>
        <v>#REF!</v>
      </c>
      <c r="N136" s="176"/>
      <c r="O136" s="508"/>
      <c r="P136" s="176"/>
      <c r="Q136" s="176"/>
      <c r="R136" s="176"/>
      <c r="S136" s="176"/>
      <c r="T136" s="176"/>
      <c r="U136" s="176"/>
      <c r="V136" s="176"/>
      <c r="W136" s="55">
        <f>+'Ark1'!T1021</f>
        <v>2.2089552238805967</v>
      </c>
      <c r="X136" s="176" t="e">
        <f>+W136-#REF!</f>
        <v>#REF!</v>
      </c>
      <c r="Y136" s="155">
        <f>+'Ark1'!W1021</f>
        <v>0</v>
      </c>
      <c r="Z136" s="96"/>
      <c r="AA136" s="74">
        <f>+'Ark1'!X1021</f>
        <v>23.880597014925382</v>
      </c>
      <c r="AB136" s="74">
        <f>+'Ark1'!Y1021</f>
        <v>0.74626865671641807</v>
      </c>
      <c r="AC136" s="74">
        <f>+'Ark1'!Z1021</f>
        <v>6.2982016420591451</v>
      </c>
      <c r="AD136" s="71"/>
      <c r="AE136" s="155">
        <f>+'Ark1'!Z1021</f>
        <v>6.2982016420591451</v>
      </c>
      <c r="AF136" s="66">
        <f>+'Ark1'!AB1023</f>
        <v>1.5424286912361884</v>
      </c>
      <c r="AG136" s="140">
        <f>+'Ark1'!AD1023</f>
        <v>49.280052722784816</v>
      </c>
      <c r="AH136" s="155">
        <f t="shared" si="29"/>
        <v>3.0454545454545454</v>
      </c>
      <c r="AI136" s="47"/>
      <c r="AJ136" s="13"/>
      <c r="AK136" s="58"/>
    </row>
    <row r="137" spans="1:37" ht="15.6">
      <c r="A137" s="47"/>
      <c r="B137" s="53">
        <f>+'Ark1'!C1022</f>
        <v>2016</v>
      </c>
      <c r="C137" s="53">
        <f>+'Ark1'!L1022</f>
        <v>2</v>
      </c>
      <c r="D137" s="65" t="s">
        <v>29</v>
      </c>
      <c r="E137" s="53">
        <f>+'Ark1'!Q1022</f>
        <v>278</v>
      </c>
      <c r="F137" s="53"/>
      <c r="G137" s="352">
        <f>+'Ark1'!R1022</f>
        <v>1186</v>
      </c>
      <c r="H137" s="176">
        <f>+'Ark1'!AG1022</f>
        <v>4.509420417479034</v>
      </c>
      <c r="I137" s="176" t="e">
        <f>+H137-#REF!</f>
        <v>#REF!</v>
      </c>
      <c r="J137" s="176">
        <f>+'Ark1'!AH1022</f>
        <v>0.75885328836424948</v>
      </c>
      <c r="K137" s="176"/>
      <c r="L137" s="155">
        <f>+'Ark1'!U1022</f>
        <v>11.074957841483965</v>
      </c>
      <c r="M137" s="176" t="e">
        <f>+L137-#REF!</f>
        <v>#REF!</v>
      </c>
      <c r="N137" s="176"/>
      <c r="O137" s="508"/>
      <c r="P137" s="176"/>
      <c r="Q137" s="176"/>
      <c r="R137" s="176"/>
      <c r="S137" s="176"/>
      <c r="T137" s="176"/>
      <c r="U137" s="176"/>
      <c r="V137" s="176"/>
      <c r="W137" s="55">
        <f>+'Ark1'!T1022</f>
        <v>2.4806070826306912</v>
      </c>
      <c r="X137" s="176" t="e">
        <f>+W137-#REF!</f>
        <v>#REF!</v>
      </c>
      <c r="Y137" s="155">
        <f>+'Ark1'!W1022</f>
        <v>0</v>
      </c>
      <c r="Z137" s="96"/>
      <c r="AA137" s="74">
        <f>+'Ark1'!X1022</f>
        <v>28.077571669477223</v>
      </c>
      <c r="AB137" s="74">
        <f>+'Ark1'!Y1022</f>
        <v>1.5177065767284987</v>
      </c>
      <c r="AC137" s="74">
        <f>+'Ark1'!Z1022</f>
        <v>6.3403580478778139</v>
      </c>
      <c r="AD137" s="71"/>
      <c r="AE137" s="155">
        <f>+'Ark1'!Z1022</f>
        <v>6.3403580478778139</v>
      </c>
      <c r="AF137" s="66">
        <f>+'Ark1'!AB1024</f>
        <v>1.6188497865271072</v>
      </c>
      <c r="AG137" s="140">
        <f>+'Ark1'!AD1024</f>
        <v>36.945305402816878</v>
      </c>
      <c r="AH137" s="155">
        <f t="shared" si="29"/>
        <v>4.2661870503597124</v>
      </c>
      <c r="AI137" s="47"/>
      <c r="AJ137" s="13"/>
      <c r="AK137" s="58"/>
    </row>
    <row r="138" spans="1:37" ht="15.6">
      <c r="A138" s="47"/>
      <c r="B138" s="53">
        <f>+'Ark1'!C1023</f>
        <v>2016</v>
      </c>
      <c r="C138" s="53">
        <f>+'Ark1'!L1023</f>
        <v>3</v>
      </c>
      <c r="D138" s="65" t="s">
        <v>30</v>
      </c>
      <c r="E138" s="53">
        <f>+'Ark1'!Q1023</f>
        <v>380</v>
      </c>
      <c r="F138" s="53"/>
      <c r="G138" s="352">
        <f>+'Ark1'!R1023</f>
        <v>2108</v>
      </c>
      <c r="H138" s="176">
        <f>+'Ark1'!AG1023</f>
        <v>8.4778779230347485</v>
      </c>
      <c r="I138" s="176" t="e">
        <f>+H138-#REF!</f>
        <v>#REF!</v>
      </c>
      <c r="J138" s="176">
        <f>+'Ark1'!AH1023</f>
        <v>0.47438330170777993</v>
      </c>
      <c r="K138" s="176"/>
      <c r="L138" s="155">
        <f>+'Ark1'!U1023</f>
        <v>11.714468690702079</v>
      </c>
      <c r="M138" s="176" t="e">
        <f>+L138-#REF!</f>
        <v>#REF!</v>
      </c>
      <c r="N138" s="176"/>
      <c r="O138" s="508"/>
      <c r="P138" s="176"/>
      <c r="Q138" s="176"/>
      <c r="R138" s="176"/>
      <c r="S138" s="176"/>
      <c r="T138" s="176"/>
      <c r="U138" s="176"/>
      <c r="V138" s="176"/>
      <c r="W138" s="55">
        <f>+'Ark1'!T1023</f>
        <v>3.1982922201138519</v>
      </c>
      <c r="X138" s="176" t="e">
        <f>+W138-#REF!</f>
        <v>#REF!</v>
      </c>
      <c r="Y138" s="155">
        <f>+'Ark1'!W1023</f>
        <v>0</v>
      </c>
      <c r="Z138" s="96"/>
      <c r="AA138" s="74">
        <f>+'Ark1'!X1023</f>
        <v>32.258064516129025</v>
      </c>
      <c r="AB138" s="74">
        <f>+'Ark1'!Y1023</f>
        <v>3.3681214421252363</v>
      </c>
      <c r="AC138" s="74">
        <f>+'Ark1'!Z1023</f>
        <v>6.3770085091726099</v>
      </c>
      <c r="AD138" s="71"/>
      <c r="AE138" s="155">
        <f>+'Ark1'!Z1023</f>
        <v>6.3770085091726099</v>
      </c>
      <c r="AF138" s="66">
        <f>+'Ark1'!AB1025</f>
        <v>1.6426583272247093</v>
      </c>
      <c r="AG138" s="140">
        <f>+'Ark1'!AD1025</f>
        <v>39.070543668757566</v>
      </c>
      <c r="AH138" s="155">
        <f t="shared" si="29"/>
        <v>5.5473684210526315</v>
      </c>
      <c r="AI138" s="47"/>
      <c r="AJ138" s="13"/>
      <c r="AK138" s="58"/>
    </row>
    <row r="139" spans="1:37" ht="15.6">
      <c r="A139" s="47"/>
      <c r="B139" s="53">
        <f>+'Ark1'!C1024</f>
        <v>2016</v>
      </c>
      <c r="C139" s="53">
        <f>+'Ark1'!L1024</f>
        <v>4</v>
      </c>
      <c r="D139" s="65" t="s">
        <v>31</v>
      </c>
      <c r="E139" s="53">
        <f>+'Ark1'!Q1024</f>
        <v>450</v>
      </c>
      <c r="F139" s="53"/>
      <c r="G139" s="352">
        <f>+'Ark1'!R1024</f>
        <v>3514</v>
      </c>
      <c r="H139" s="176">
        <f>+'Ark1'!AG1024</f>
        <v>13.804493250237179</v>
      </c>
      <c r="I139" s="176" t="e">
        <f>+H139-#REF!</f>
        <v>#REF!</v>
      </c>
      <c r="J139" s="176">
        <f>+'Ark1'!AH1024</f>
        <v>0.28457598178713711</v>
      </c>
      <c r="K139" s="176"/>
      <c r="L139" s="155">
        <f>+'Ark1'!U1024</f>
        <v>11.442601024473555</v>
      </c>
      <c r="M139" s="176" t="e">
        <f>+L139-#REF!</f>
        <v>#REF!</v>
      </c>
      <c r="N139" s="176"/>
      <c r="O139" s="508"/>
      <c r="P139" s="176"/>
      <c r="Q139" s="176"/>
      <c r="R139" s="176"/>
      <c r="S139" s="176"/>
      <c r="T139" s="176"/>
      <c r="U139" s="176"/>
      <c r="V139" s="176"/>
      <c r="W139" s="55">
        <f>+'Ark1'!T1024</f>
        <v>3.8520204894706889</v>
      </c>
      <c r="X139" s="176" t="e">
        <f>+W139-#REF!</f>
        <v>#REF!</v>
      </c>
      <c r="Y139" s="155">
        <f>+'Ark1'!W1024</f>
        <v>2.8457598178713711E-2</v>
      </c>
      <c r="Z139" s="96"/>
      <c r="AA139" s="74">
        <f>+'Ark1'!X1024</f>
        <v>28.372225384177568</v>
      </c>
      <c r="AB139" s="74">
        <f>+'Ark1'!Y1024</f>
        <v>4.7808764940239046</v>
      </c>
      <c r="AC139" s="74">
        <f>+'Ark1'!Z1024</f>
        <v>6.6292304847794066</v>
      </c>
      <c r="AD139" s="71"/>
      <c r="AE139" s="155">
        <f>+'Ark1'!Z1024</f>
        <v>6.6292304847794066</v>
      </c>
      <c r="AF139" s="66">
        <f>+'Ark1'!AB1026</f>
        <v>1.8075717023361764</v>
      </c>
      <c r="AG139" s="140">
        <f>+'Ark1'!AD1026</f>
        <v>50.605307593352258</v>
      </c>
      <c r="AH139" s="155">
        <f t="shared" si="29"/>
        <v>7.8088888888888892</v>
      </c>
      <c r="AI139" s="47"/>
      <c r="AJ139" s="13"/>
      <c r="AK139" s="58"/>
    </row>
    <row r="140" spans="1:37" ht="15.6">
      <c r="A140" s="47"/>
      <c r="B140" s="53">
        <f>+'Ark1'!C1025</f>
        <v>2016</v>
      </c>
      <c r="C140" s="53">
        <f>+'Ark1'!L1025</f>
        <v>5</v>
      </c>
      <c r="D140" s="65" t="s">
        <v>398</v>
      </c>
      <c r="E140" s="53">
        <f>+'Ark1'!Q1025</f>
        <v>582</v>
      </c>
      <c r="F140" s="53"/>
      <c r="G140" s="352">
        <f>+'Ark1'!R1025</f>
        <v>7593</v>
      </c>
      <c r="H140" s="176">
        <f>+'Ark1'!AG1025</f>
        <v>30.308342336793608</v>
      </c>
      <c r="I140" s="176" t="e">
        <f>+H140-#REF!</f>
        <v>#REF!</v>
      </c>
      <c r="J140" s="176">
        <f>+'Ark1'!AH1025</f>
        <v>0.40827077571447373</v>
      </c>
      <c r="K140" s="176"/>
      <c r="L140" s="155">
        <f>+'Ark1'!U1025</f>
        <v>11.626656130646641</v>
      </c>
      <c r="M140" s="176" t="e">
        <f>+L140-#REF!</f>
        <v>#REF!</v>
      </c>
      <c r="N140" s="176"/>
      <c r="O140" s="508"/>
      <c r="P140" s="176"/>
      <c r="Q140" s="176"/>
      <c r="R140" s="176"/>
      <c r="S140" s="176"/>
      <c r="T140" s="176"/>
      <c r="U140" s="176"/>
      <c r="V140" s="176"/>
      <c r="W140" s="55">
        <f>+'Ark1'!T1025</f>
        <v>4.5826419070196236</v>
      </c>
      <c r="X140" s="176" t="e">
        <f>+W140-#REF!</f>
        <v>#REF!</v>
      </c>
      <c r="Y140" s="155">
        <f>+'Ark1'!W1025</f>
        <v>0.18438035032266559</v>
      </c>
      <c r="Z140" s="96"/>
      <c r="AA140" s="74">
        <f>+'Ark1'!X1025</f>
        <v>27.880942973791647</v>
      </c>
      <c r="AB140" s="74">
        <f>+'Ark1'!Y1025</f>
        <v>8.823916765441858</v>
      </c>
      <c r="AC140" s="74">
        <f>+'Ark1'!Z1025</f>
        <v>7.2344680040312257</v>
      </c>
      <c r="AD140" s="71"/>
      <c r="AE140" s="155">
        <f>+'Ark1'!Z1025</f>
        <v>7.2344680040312257</v>
      </c>
      <c r="AF140" s="66">
        <f>+'Ark1'!AB1027</f>
        <v>0</v>
      </c>
      <c r="AG140" s="140">
        <f>+'Ark1'!AD1027</f>
        <v>0</v>
      </c>
      <c r="AH140" s="155">
        <f t="shared" si="29"/>
        <v>13.046391752577319</v>
      </c>
      <c r="AI140" s="47"/>
      <c r="AJ140" s="13"/>
      <c r="AK140" s="58"/>
    </row>
    <row r="141" spans="1:37" ht="15.6">
      <c r="A141" s="47"/>
      <c r="B141" s="53">
        <f>+'Ark1'!C1026</f>
        <v>2016</v>
      </c>
      <c r="C141" s="53">
        <f>+'Ark1'!L1026</f>
        <v>6</v>
      </c>
      <c r="D141" s="65" t="s">
        <v>32</v>
      </c>
      <c r="E141" s="53">
        <f>+'Ark1'!Q1026</f>
        <v>540</v>
      </c>
      <c r="F141" s="53"/>
      <c r="G141" s="352">
        <f>+'Ark1'!R1026</f>
        <v>5536</v>
      </c>
      <c r="H141" s="176">
        <f>+'Ark1'!AG1026</f>
        <v>25.838574909304523</v>
      </c>
      <c r="I141" s="176" t="e">
        <f>+H141-#REF!</f>
        <v>#REF!</v>
      </c>
      <c r="J141" s="176">
        <f>+'Ark1'!AH1026</f>
        <v>0.52384393063583812</v>
      </c>
      <c r="K141" s="176"/>
      <c r="L141" s="155">
        <f>+'Ark1'!U1026</f>
        <v>13.594978323699417</v>
      </c>
      <c r="M141" s="176" t="e">
        <f>+L141-#REF!</f>
        <v>#REF!</v>
      </c>
      <c r="N141" s="176"/>
      <c r="O141" s="508"/>
      <c r="P141" s="176"/>
      <c r="Q141" s="176"/>
      <c r="R141" s="176"/>
      <c r="S141" s="176"/>
      <c r="T141" s="176"/>
      <c r="U141" s="176"/>
      <c r="V141" s="176"/>
      <c r="W141" s="55">
        <f>+'Ark1'!T1026</f>
        <v>5.2449421965317908</v>
      </c>
      <c r="X141" s="176" t="e">
        <f>+W141-#REF!</f>
        <v>#REF!</v>
      </c>
      <c r="Y141" s="155">
        <f>+'Ark1'!W1026</f>
        <v>1.6076589595375723</v>
      </c>
      <c r="Z141" s="96"/>
      <c r="AA141" s="74">
        <f>+'Ark1'!X1026</f>
        <v>34.230491329479754</v>
      </c>
      <c r="AB141" s="74">
        <f>+'Ark1'!Y1026</f>
        <v>18.171965317919071</v>
      </c>
      <c r="AC141" s="74">
        <f>+'Ark1'!Z1026</f>
        <v>8.4682668062503623</v>
      </c>
      <c r="AD141" s="71"/>
      <c r="AE141" s="155">
        <f>+'Ark1'!Z1026</f>
        <v>8.4682668062503623</v>
      </c>
      <c r="AF141" s="66">
        <f>+'Ark1'!AB1028</f>
        <v>2.6986279106034754</v>
      </c>
      <c r="AG141" s="140">
        <f>+'Ark1'!AD1028</f>
        <v>64.506506595282985</v>
      </c>
      <c r="AH141" s="155">
        <f t="shared" si="29"/>
        <v>10.251851851851852</v>
      </c>
      <c r="AI141" s="47"/>
      <c r="AJ141" s="13"/>
      <c r="AK141" s="58"/>
    </row>
    <row r="142" spans="1:37" ht="15.6">
      <c r="A142" s="47"/>
      <c r="B142" s="53">
        <f>+'Ark1'!C1027</f>
        <v>2016</v>
      </c>
      <c r="C142" s="53">
        <f>+'Ark1'!L1027</f>
        <v>7</v>
      </c>
      <c r="D142" s="65" t="s">
        <v>33</v>
      </c>
      <c r="E142" s="53">
        <f>+'Ark1'!Q1027</f>
        <v>0</v>
      </c>
      <c r="F142" s="53"/>
      <c r="G142" s="352">
        <f>+'Ark1'!R1027</f>
        <v>0</v>
      </c>
      <c r="H142" s="176">
        <f>+'Ark1'!AG1027</f>
        <v>0</v>
      </c>
      <c r="I142" s="176" t="e">
        <f>+H142-#REF!</f>
        <v>#REF!</v>
      </c>
      <c r="J142" s="176">
        <f>+'Ark1'!AH1027</f>
        <v>0</v>
      </c>
      <c r="K142" s="176"/>
      <c r="L142" s="155">
        <f>+'Ark1'!U1027</f>
        <v>0</v>
      </c>
      <c r="M142" s="176" t="e">
        <f>+L142-#REF!</f>
        <v>#REF!</v>
      </c>
      <c r="N142" s="176"/>
      <c r="O142" s="508"/>
      <c r="P142" s="176"/>
      <c r="Q142" s="176"/>
      <c r="R142" s="176"/>
      <c r="S142" s="176"/>
      <c r="T142" s="176"/>
      <c r="U142" s="176"/>
      <c r="V142" s="176"/>
      <c r="W142" s="55">
        <f>+'Ark1'!T1027</f>
        <v>0</v>
      </c>
      <c r="X142" s="176" t="e">
        <f>+W142-#REF!</f>
        <v>#REF!</v>
      </c>
      <c r="Y142" s="155">
        <f>+'Ark1'!W1027</f>
        <v>0</v>
      </c>
      <c r="Z142" s="96"/>
      <c r="AA142" s="74">
        <f>+'Ark1'!X1027</f>
        <v>0</v>
      </c>
      <c r="AB142" s="74">
        <f>+'Ark1'!Y1027</f>
        <v>0</v>
      </c>
      <c r="AC142" s="74">
        <f>+'Ark1'!Z1027</f>
        <v>0</v>
      </c>
      <c r="AD142" s="71"/>
      <c r="AE142" s="155">
        <f>+'Ark1'!Z1027</f>
        <v>0</v>
      </c>
      <c r="AF142" s="66">
        <f>+'Ark1'!AB1029</f>
        <v>0</v>
      </c>
      <c r="AG142" s="140">
        <f>+'Ark1'!AD1029</f>
        <v>0</v>
      </c>
      <c r="AH142" s="155" t="e">
        <f t="shared" si="29"/>
        <v>#DIV/0!</v>
      </c>
      <c r="AI142" s="47"/>
      <c r="AJ142" s="13"/>
      <c r="AK142" s="58"/>
    </row>
    <row r="143" spans="1:37" ht="15.6">
      <c r="A143" s="47"/>
      <c r="B143" s="53">
        <f>+'Ark1'!C1028</f>
        <v>2016</v>
      </c>
      <c r="C143" s="53">
        <f>+'Ark1'!L1028</f>
        <v>8</v>
      </c>
      <c r="D143" s="65" t="s">
        <v>34</v>
      </c>
      <c r="E143" s="53">
        <f>+'Ark1'!Q1028</f>
        <v>413</v>
      </c>
      <c r="F143" s="53"/>
      <c r="G143" s="352">
        <f>+'Ark1'!R1028</f>
        <v>2787</v>
      </c>
      <c r="H143" s="176">
        <f>+'Ark1'!AG1028</f>
        <v>15.524334404822348</v>
      </c>
      <c r="I143" s="176" t="e">
        <f>+H143-#REF!</f>
        <v>#REF!</v>
      </c>
      <c r="J143" s="176">
        <f>+'Ark1'!AH1028</f>
        <v>0.68173663437387855</v>
      </c>
      <c r="K143" s="176"/>
      <c r="L143" s="155">
        <f>+'Ark1'!U1028</f>
        <v>16.224901327592374</v>
      </c>
      <c r="M143" s="176" t="e">
        <f>+L143-#REF!</f>
        <v>#REF!</v>
      </c>
      <c r="N143" s="176"/>
      <c r="O143" s="508"/>
      <c r="P143" s="176"/>
      <c r="Q143" s="176"/>
      <c r="R143" s="176"/>
      <c r="S143" s="176"/>
      <c r="T143" s="176"/>
      <c r="U143" s="176"/>
      <c r="V143" s="176"/>
      <c r="W143" s="55">
        <f>+'Ark1'!T1028</f>
        <v>5.7093649085037681</v>
      </c>
      <c r="X143" s="176" t="e">
        <f>+W143-#REF!</f>
        <v>#REF!</v>
      </c>
      <c r="Y143" s="155">
        <f>+'Ark1'!W1028</f>
        <v>8.7908144958736969</v>
      </c>
      <c r="Z143" s="96"/>
      <c r="AA143" s="74">
        <f>+'Ark1'!X1028</f>
        <v>41.837100825260144</v>
      </c>
      <c r="AB143" s="74">
        <f>+'Ark1'!Y1028</f>
        <v>29.637603157517045</v>
      </c>
      <c r="AC143" s="74">
        <f>+'Ark1'!Z1028</f>
        <v>10.291561783100121</v>
      </c>
      <c r="AD143" s="71"/>
      <c r="AE143" s="155">
        <f>+'Ark1'!Z1028</f>
        <v>10.291561783100121</v>
      </c>
      <c r="AF143" s="66">
        <f>+'Ark1'!AB1030</f>
        <v>0</v>
      </c>
      <c r="AG143" s="140">
        <f>+'Ark1'!AD1030</f>
        <v>0</v>
      </c>
      <c r="AH143" s="155">
        <f t="shared" si="29"/>
        <v>6.7481840193704601</v>
      </c>
      <c r="AI143" s="47"/>
      <c r="AJ143" s="13"/>
      <c r="AK143" s="58"/>
    </row>
    <row r="144" spans="1:37" ht="15.6">
      <c r="A144" s="47"/>
      <c r="B144" s="53">
        <f>+'Ark1'!C1029</f>
        <v>2016</v>
      </c>
      <c r="C144" s="53">
        <f>+'Ark1'!L1029</f>
        <v>9</v>
      </c>
      <c r="D144" s="65" t="s">
        <v>35</v>
      </c>
      <c r="E144" s="53">
        <f>+'Ark1'!Q1029</f>
        <v>0</v>
      </c>
      <c r="F144" s="53"/>
      <c r="G144" s="352">
        <f>+'Ark1'!R1029</f>
        <v>0</v>
      </c>
      <c r="H144" s="176">
        <f>+'Ark1'!AG1029</f>
        <v>0</v>
      </c>
      <c r="I144" s="176" t="e">
        <f>+H144-#REF!</f>
        <v>#REF!</v>
      </c>
      <c r="J144" s="176">
        <f>+'Ark1'!AH1029</f>
        <v>0</v>
      </c>
      <c r="K144" s="176"/>
      <c r="L144" s="155">
        <f>+'Ark1'!U1029</f>
        <v>0</v>
      </c>
      <c r="M144" s="176" t="e">
        <f>+L144-#REF!</f>
        <v>#REF!</v>
      </c>
      <c r="N144" s="176"/>
      <c r="O144" s="508"/>
      <c r="P144" s="176"/>
      <c r="Q144" s="176"/>
      <c r="R144" s="176"/>
      <c r="S144" s="176"/>
      <c r="T144" s="176"/>
      <c r="U144" s="176"/>
      <c r="V144" s="176"/>
      <c r="W144" s="55">
        <f>+'Ark1'!T1029</f>
        <v>0</v>
      </c>
      <c r="X144" s="176" t="e">
        <f>+W144-#REF!</f>
        <v>#REF!</v>
      </c>
      <c r="Y144" s="155">
        <f>+'Ark1'!W1029</f>
        <v>0</v>
      </c>
      <c r="Z144" s="96"/>
      <c r="AA144" s="74">
        <f>+'Ark1'!X1029</f>
        <v>0</v>
      </c>
      <c r="AB144" s="74">
        <f>+'Ark1'!Y1029</f>
        <v>0</v>
      </c>
      <c r="AC144" s="74">
        <f>+'Ark1'!Z1029</f>
        <v>0</v>
      </c>
      <c r="AD144" s="71"/>
      <c r="AE144" s="155">
        <f>+'Ark1'!Z1029</f>
        <v>0</v>
      </c>
      <c r="AF144" s="66">
        <f>+'Ark1'!AB1031</f>
        <v>2.9505455385194295</v>
      </c>
      <c r="AG144" s="140">
        <f>+'Ark1'!AD1031</f>
        <v>50.375714531538009</v>
      </c>
      <c r="AH144" s="155" t="e">
        <f t="shared" si="29"/>
        <v>#DIV/0!</v>
      </c>
      <c r="AI144" s="47"/>
      <c r="AJ144" s="13"/>
      <c r="AK144" s="58"/>
    </row>
    <row r="145" spans="1:37" ht="15.6">
      <c r="A145" s="47"/>
      <c r="B145" s="53">
        <f>+'Ark1'!C1030</f>
        <v>2016</v>
      </c>
      <c r="C145" s="53">
        <f>+'Ark1'!L1030</f>
        <v>10</v>
      </c>
      <c r="D145" s="65" t="s">
        <v>36</v>
      </c>
      <c r="E145" s="53">
        <f>+'Ark1'!Q1030</f>
        <v>0</v>
      </c>
      <c r="F145" s="53"/>
      <c r="G145" s="352">
        <f>+'Ark1'!R1030</f>
        <v>0</v>
      </c>
      <c r="H145" s="176">
        <f>+'Ark1'!AG1030</f>
        <v>0</v>
      </c>
      <c r="I145" s="176" t="e">
        <f>+H145-#REF!</f>
        <v>#REF!</v>
      </c>
      <c r="J145" s="176">
        <f>+'Ark1'!AH1030</f>
        <v>0</v>
      </c>
      <c r="K145" s="176"/>
      <c r="L145" s="155">
        <f>+'Ark1'!U1030</f>
        <v>0</v>
      </c>
      <c r="M145" s="176" t="e">
        <f>+L145-#REF!</f>
        <v>#REF!</v>
      </c>
      <c r="N145" s="176"/>
      <c r="O145" s="508"/>
      <c r="P145" s="176"/>
      <c r="Q145" s="176"/>
      <c r="R145" s="176"/>
      <c r="S145" s="176"/>
      <c r="T145" s="176"/>
      <c r="U145" s="176"/>
      <c r="V145" s="176"/>
      <c r="W145" s="55">
        <f>+'Ark1'!T1030</f>
        <v>0</v>
      </c>
      <c r="X145" s="176" t="e">
        <f>+W145-#REF!</f>
        <v>#REF!</v>
      </c>
      <c r="Y145" s="155">
        <f>+'Ark1'!W1030</f>
        <v>0</v>
      </c>
      <c r="Z145" s="96"/>
      <c r="AA145" s="74">
        <f>+'Ark1'!X1030</f>
        <v>0</v>
      </c>
      <c r="AB145" s="74">
        <f>+'Ark1'!Y1030</f>
        <v>0</v>
      </c>
      <c r="AC145" s="74">
        <f>+'Ark1'!Z1030</f>
        <v>0</v>
      </c>
      <c r="AD145" s="71"/>
      <c r="AE145" s="155">
        <f>+'Ark1'!Z1030</f>
        <v>0</v>
      </c>
      <c r="AF145" s="66">
        <f>+'Ark1'!AB1032</f>
        <v>0</v>
      </c>
      <c r="AG145" s="140">
        <f>+'Ark1'!AD1032</f>
        <v>0</v>
      </c>
      <c r="AH145" s="155" t="e">
        <f t="shared" si="29"/>
        <v>#DIV/0!</v>
      </c>
      <c r="AI145" s="47"/>
      <c r="AJ145" s="13"/>
      <c r="AK145" s="58"/>
    </row>
    <row r="146" spans="1:37" ht="15.6">
      <c r="A146" s="47"/>
      <c r="B146" s="53">
        <f>+'Ark1'!C1031</f>
        <v>2016</v>
      </c>
      <c r="C146" s="53">
        <f>+'Ark1'!L1031</f>
        <v>11</v>
      </c>
      <c r="D146" s="65" t="s">
        <v>37</v>
      </c>
      <c r="E146" s="53">
        <f>+'Ark1'!Q1031</f>
        <v>27</v>
      </c>
      <c r="F146" s="53"/>
      <c r="G146" s="352">
        <f>+'Ark1'!R1031</f>
        <v>89</v>
      </c>
      <c r="H146" s="176">
        <f>+'Ark1'!AG1031</f>
        <v>0.60742887609693763</v>
      </c>
      <c r="I146" s="176" t="e">
        <f>+H146-#REF!</f>
        <v>#REF!</v>
      </c>
      <c r="J146" s="176">
        <f>+'Ark1'!AH1031</f>
        <v>0</v>
      </c>
      <c r="K146" s="176"/>
      <c r="L146" s="155">
        <f>+'Ark1'!U1031</f>
        <v>19.879775280898876</v>
      </c>
      <c r="M146" s="176" t="e">
        <f>+L146-#REF!</f>
        <v>#REF!</v>
      </c>
      <c r="N146" s="176"/>
      <c r="O146" s="508"/>
      <c r="P146" s="176"/>
      <c r="Q146" s="176"/>
      <c r="R146" s="176"/>
      <c r="S146" s="176"/>
      <c r="T146" s="176"/>
      <c r="U146" s="176"/>
      <c r="V146" s="176"/>
      <c r="W146" s="55">
        <f>+'Ark1'!T1031</f>
        <v>6.3033707865168527</v>
      </c>
      <c r="X146" s="176" t="e">
        <f>+W146-#REF!</f>
        <v>#REF!</v>
      </c>
      <c r="Y146" s="155">
        <f>+'Ark1'!W1031</f>
        <v>13.483146067415724</v>
      </c>
      <c r="Z146" s="96"/>
      <c r="AA146" s="74">
        <f>+'Ark1'!X1031</f>
        <v>51.685393258426949</v>
      </c>
      <c r="AB146" s="74">
        <f>+'Ark1'!Y1031</f>
        <v>35.955056179775283</v>
      </c>
      <c r="AC146" s="74">
        <f>+'Ark1'!Z1031</f>
        <v>10.47538773812731</v>
      </c>
      <c r="AD146" s="71"/>
      <c r="AE146" s="155">
        <f>+'Ark1'!Z1031</f>
        <v>10.47538773812731</v>
      </c>
      <c r="AF146" s="66">
        <f>+'Ark1'!AB1033</f>
        <v>0</v>
      </c>
      <c r="AG146" s="140">
        <f>+'Ark1'!AD1033</f>
        <v>0</v>
      </c>
      <c r="AH146" s="155">
        <f t="shared" si="29"/>
        <v>3.2962962962962963</v>
      </c>
      <c r="AI146" s="47"/>
      <c r="AJ146" s="13"/>
      <c r="AK146" s="58"/>
    </row>
    <row r="147" spans="1:37" ht="15.6">
      <c r="A147" s="47"/>
      <c r="B147" s="53">
        <f>+'Ark1'!C1032</f>
        <v>2016</v>
      </c>
      <c r="C147" s="53">
        <f>+'Ark1'!L1032</f>
        <v>12</v>
      </c>
      <c r="D147" s="65" t="s">
        <v>38</v>
      </c>
      <c r="E147" s="53">
        <f>+'Ark1'!Q1032</f>
        <v>0</v>
      </c>
      <c r="F147" s="53"/>
      <c r="G147" s="352">
        <f>+'Ark1'!R1032</f>
        <v>0</v>
      </c>
      <c r="H147" s="176">
        <f>+'Ark1'!AG1032</f>
        <v>0</v>
      </c>
      <c r="I147" s="176" t="e">
        <f>+H147-#REF!</f>
        <v>#REF!</v>
      </c>
      <c r="J147" s="176">
        <f>+'Ark1'!AH1032</f>
        <v>0</v>
      </c>
      <c r="K147" s="176"/>
      <c r="L147" s="155">
        <f>+'Ark1'!U1032</f>
        <v>0</v>
      </c>
      <c r="M147" s="176" t="e">
        <f>+L147-#REF!</f>
        <v>#REF!</v>
      </c>
      <c r="N147" s="176"/>
      <c r="O147" s="508"/>
      <c r="P147" s="176"/>
      <c r="Q147" s="176"/>
      <c r="R147" s="176"/>
      <c r="S147" s="176"/>
      <c r="T147" s="176"/>
      <c r="U147" s="176"/>
      <c r="V147" s="176"/>
      <c r="W147" s="55">
        <f>+'Ark1'!T1032</f>
        <v>0</v>
      </c>
      <c r="X147" s="176" t="e">
        <f>+W147-#REF!</f>
        <v>#REF!</v>
      </c>
      <c r="Y147" s="155">
        <f>+'Ark1'!W1032</f>
        <v>0</v>
      </c>
      <c r="Z147" s="96"/>
      <c r="AA147" s="74">
        <f>+'Ark1'!X1032</f>
        <v>0</v>
      </c>
      <c r="AB147" s="74">
        <f>+'Ark1'!Y1032</f>
        <v>0</v>
      </c>
      <c r="AC147" s="74">
        <f>+'Ark1'!Z1032</f>
        <v>0</v>
      </c>
      <c r="AD147" s="71"/>
      <c r="AE147" s="155">
        <f>+'Ark1'!Z1032</f>
        <v>0</v>
      </c>
      <c r="AF147" s="66">
        <f>+'Ark1'!AB1034</f>
        <v>0</v>
      </c>
      <c r="AG147" s="140">
        <f>+'Ark1'!AD1034</f>
        <v>0</v>
      </c>
      <c r="AH147" s="155" t="e">
        <f t="shared" si="29"/>
        <v>#DIV/0!</v>
      </c>
      <c r="AI147" s="47"/>
      <c r="AJ147" s="13"/>
      <c r="AK147" s="58"/>
    </row>
    <row r="148" spans="1:37" ht="15.6">
      <c r="A148" s="47"/>
      <c r="B148" s="53">
        <f>+'Ark1'!C1033</f>
        <v>2016</v>
      </c>
      <c r="C148" s="53">
        <f>+'Ark1'!L1033</f>
        <v>13</v>
      </c>
      <c r="D148" s="65" t="s">
        <v>39</v>
      </c>
      <c r="E148" s="53">
        <f>+'Ark1'!Q1033</f>
        <v>0</v>
      </c>
      <c r="F148" s="53"/>
      <c r="G148" s="352">
        <f>+'Ark1'!R1033</f>
        <v>0</v>
      </c>
      <c r="H148" s="176">
        <f>+'Ark1'!AG1033</f>
        <v>0</v>
      </c>
      <c r="I148" s="176" t="e">
        <f>+H148-#REF!</f>
        <v>#REF!</v>
      </c>
      <c r="J148" s="176">
        <f>+'Ark1'!AH1033</f>
        <v>0</v>
      </c>
      <c r="K148" s="176"/>
      <c r="L148" s="155">
        <f>+'Ark1'!U1033</f>
        <v>0</v>
      </c>
      <c r="M148" s="176" t="e">
        <f>+L148-#REF!</f>
        <v>#REF!</v>
      </c>
      <c r="N148" s="176"/>
      <c r="O148" s="508"/>
      <c r="P148" s="176"/>
      <c r="Q148" s="176"/>
      <c r="R148" s="176"/>
      <c r="S148" s="176"/>
      <c r="T148" s="176"/>
      <c r="U148" s="176"/>
      <c r="V148" s="176"/>
      <c r="W148" s="55">
        <f>+'Ark1'!T1033</f>
        <v>0</v>
      </c>
      <c r="X148" s="176" t="e">
        <f>+W148-#REF!</f>
        <v>#REF!</v>
      </c>
      <c r="Y148" s="155">
        <f>+'Ark1'!W1033</f>
        <v>0</v>
      </c>
      <c r="Z148" s="96"/>
      <c r="AA148" s="74">
        <f>+'Ark1'!X1033</f>
        <v>0</v>
      </c>
      <c r="AB148" s="74">
        <f>+'Ark1'!Y1033</f>
        <v>0</v>
      </c>
      <c r="AC148" s="74">
        <f>+'Ark1'!Z1033</f>
        <v>0</v>
      </c>
      <c r="AD148" s="71"/>
      <c r="AE148" s="155">
        <f>+'Ark1'!Z1033</f>
        <v>0</v>
      </c>
      <c r="AF148" s="66">
        <f>+'Ark1'!AB1035</f>
        <v>0</v>
      </c>
      <c r="AG148" s="140">
        <f>+'Ark1'!AD1035</f>
        <v>0</v>
      </c>
      <c r="AH148" s="155" t="e">
        <f t="shared" si="29"/>
        <v>#DIV/0!</v>
      </c>
      <c r="AI148" s="47"/>
      <c r="AJ148" s="13"/>
      <c r="AK148" s="58"/>
    </row>
    <row r="149" spans="1:37" ht="15.6">
      <c r="A149" s="47"/>
      <c r="B149" s="53">
        <f>+'Ark1'!C1034</f>
        <v>2016</v>
      </c>
      <c r="C149" s="53">
        <f>+'Ark1'!L1034</f>
        <v>14</v>
      </c>
      <c r="D149" s="65" t="s">
        <v>399</v>
      </c>
      <c r="E149" s="53">
        <f>+'Ark1'!Q1034</f>
        <v>0</v>
      </c>
      <c r="F149" s="53"/>
      <c r="G149" s="352">
        <f>+'Ark1'!R1034</f>
        <v>0</v>
      </c>
      <c r="H149" s="176">
        <f>+'Ark1'!AG1034</f>
        <v>0</v>
      </c>
      <c r="I149" s="176" t="e">
        <f>+H149-#REF!</f>
        <v>#REF!</v>
      </c>
      <c r="J149" s="176">
        <f>+'Ark1'!AH1034</f>
        <v>0</v>
      </c>
      <c r="K149" s="176"/>
      <c r="L149" s="155">
        <f>+'Ark1'!U1034</f>
        <v>0</v>
      </c>
      <c r="M149" s="176" t="e">
        <f>+L149-#REF!</f>
        <v>#REF!</v>
      </c>
      <c r="N149" s="176"/>
      <c r="O149" s="508"/>
      <c r="P149" s="176"/>
      <c r="Q149" s="176"/>
      <c r="R149" s="176"/>
      <c r="S149" s="176"/>
      <c r="T149" s="176"/>
      <c r="U149" s="176"/>
      <c r="V149" s="176"/>
      <c r="W149" s="55">
        <f>+'Ark1'!T1034</f>
        <v>0</v>
      </c>
      <c r="X149" s="176" t="e">
        <f>+W149-#REF!</f>
        <v>#REF!</v>
      </c>
      <c r="Y149" s="155">
        <f>+'Ark1'!W1034</f>
        <v>0</v>
      </c>
      <c r="Z149" s="96"/>
      <c r="AA149" s="74">
        <f>+'Ark1'!X1034</f>
        <v>0</v>
      </c>
      <c r="AB149" s="74">
        <f>+'Ark1'!Y1034</f>
        <v>0</v>
      </c>
      <c r="AC149" s="74">
        <f>+'Ark1'!Z1034</f>
        <v>0</v>
      </c>
      <c r="AD149" s="71"/>
      <c r="AE149" s="155">
        <f>+'Ark1'!Z1034</f>
        <v>0</v>
      </c>
      <c r="AF149" s="66">
        <f>+'Ark1'!AB1051</f>
        <v>0</v>
      </c>
      <c r="AG149" s="140">
        <f>+'Ark1'!AD1051</f>
        <v>0</v>
      </c>
      <c r="AH149" s="155" t="e">
        <f t="shared" si="29"/>
        <v>#DIV/0!</v>
      </c>
      <c r="AI149" s="47"/>
      <c r="AJ149" s="13"/>
      <c r="AK149" s="58"/>
    </row>
    <row r="150" spans="1:37" ht="15.6">
      <c r="A150" s="47"/>
      <c r="B150" s="53">
        <f>+'Ark1'!C1035</f>
        <v>2016</v>
      </c>
      <c r="C150" s="53">
        <f>+'Ark1'!L1035</f>
        <v>15</v>
      </c>
      <c r="D150" s="65" t="s">
        <v>40</v>
      </c>
      <c r="E150" s="53">
        <f>+'Ark1'!Q1035</f>
        <v>0</v>
      </c>
      <c r="F150" s="53"/>
      <c r="G150" s="352">
        <f>+'Ark1'!R1035</f>
        <v>0</v>
      </c>
      <c r="H150" s="176">
        <f>+'Ark1'!AG1035</f>
        <v>0</v>
      </c>
      <c r="I150" s="176" t="e">
        <f>+H150-#REF!</f>
        <v>#REF!</v>
      </c>
      <c r="J150" s="176">
        <f>+'Ark1'!AH1035</f>
        <v>0</v>
      </c>
      <c r="K150" s="176"/>
      <c r="L150" s="155">
        <f>+'Ark1'!U1035</f>
        <v>0</v>
      </c>
      <c r="M150" s="176" t="e">
        <f>+L150-#REF!</f>
        <v>#REF!</v>
      </c>
      <c r="N150" s="176"/>
      <c r="O150" s="508"/>
      <c r="P150" s="176"/>
      <c r="Q150" s="176"/>
      <c r="R150" s="176"/>
      <c r="S150" s="176"/>
      <c r="T150" s="176"/>
      <c r="U150" s="176"/>
      <c r="V150" s="176"/>
      <c r="W150" s="55">
        <f>+'Ark1'!T1035</f>
        <v>0</v>
      </c>
      <c r="X150" s="176" t="e">
        <f>+W150-#REF!</f>
        <v>#REF!</v>
      </c>
      <c r="Y150" s="155">
        <f>+'Ark1'!W1035</f>
        <v>0</v>
      </c>
      <c r="Z150" s="96"/>
      <c r="AA150" s="74">
        <f>+'Ark1'!X1035</f>
        <v>0</v>
      </c>
      <c r="AB150" s="74">
        <f>+'Ark1'!Y1035</f>
        <v>0</v>
      </c>
      <c r="AC150" s="74">
        <f>+'Ark1'!Z1035</f>
        <v>0</v>
      </c>
      <c r="AD150" s="71"/>
      <c r="AE150" s="155">
        <f>+'Ark1'!Z1035</f>
        <v>0</v>
      </c>
      <c r="AF150" s="66">
        <f>+'Ark1'!AB1052</f>
        <v>0</v>
      </c>
      <c r="AG150" s="140">
        <f>+'Ark1'!AD1052</f>
        <v>0</v>
      </c>
      <c r="AH150" s="155" t="e">
        <f t="shared" si="29"/>
        <v>#DIV/0!</v>
      </c>
      <c r="AI150" s="47"/>
      <c r="AJ150" s="13"/>
      <c r="AK150" s="58"/>
    </row>
    <row r="151" spans="1:37">
      <c r="A151" s="47"/>
      <c r="B151" s="47"/>
      <c r="C151" s="47"/>
      <c r="D151" s="47"/>
      <c r="E151" s="47"/>
      <c r="F151" s="47"/>
      <c r="G151" s="336"/>
      <c r="H151" s="90"/>
      <c r="I151" s="90"/>
      <c r="J151" s="90"/>
      <c r="K151" s="90"/>
      <c r="L151" s="90"/>
      <c r="M151" s="90"/>
      <c r="N151" s="90"/>
      <c r="O151" s="336"/>
      <c r="P151" s="90"/>
      <c r="Q151" s="90"/>
      <c r="R151" s="90"/>
      <c r="S151" s="90"/>
      <c r="T151" s="90"/>
      <c r="U151" s="90"/>
      <c r="V151" s="90"/>
      <c r="W151" s="47"/>
      <c r="X151" s="90"/>
      <c r="Y151" s="90"/>
      <c r="Z151" s="90"/>
      <c r="AA151" s="71"/>
      <c r="AB151" s="71"/>
      <c r="AC151" s="71"/>
      <c r="AD151" s="71"/>
      <c r="AE151" s="90"/>
      <c r="AF151" s="47"/>
      <c r="AG151" s="71"/>
      <c r="AH151" s="90"/>
      <c r="AI151" s="47"/>
      <c r="AK151" s="58"/>
    </row>
    <row r="152" spans="1:37">
      <c r="A152" s="47"/>
      <c r="B152" s="47"/>
      <c r="C152" s="47"/>
      <c r="D152" s="47"/>
      <c r="E152" s="47"/>
      <c r="F152" s="47"/>
      <c r="G152" s="336"/>
      <c r="H152" s="90"/>
      <c r="I152" s="90"/>
      <c r="J152" s="90"/>
      <c r="K152" s="90"/>
      <c r="L152" s="90"/>
      <c r="M152" s="90"/>
      <c r="N152" s="90"/>
      <c r="O152" s="336"/>
      <c r="P152" s="90"/>
      <c r="Q152" s="90"/>
      <c r="R152" s="90"/>
      <c r="S152" s="90"/>
      <c r="T152" s="90"/>
      <c r="U152" s="90"/>
      <c r="V152" s="90"/>
      <c r="W152" s="47"/>
      <c r="X152" s="90"/>
      <c r="Y152" s="90"/>
      <c r="Z152" s="90"/>
      <c r="AA152" s="71"/>
      <c r="AB152" s="71"/>
      <c r="AC152" s="71"/>
      <c r="AD152" s="71"/>
      <c r="AE152" s="90"/>
      <c r="AF152" s="47"/>
      <c r="AG152" s="71"/>
      <c r="AH152" s="90"/>
      <c r="AI152" s="47"/>
      <c r="AK152" s="58"/>
    </row>
    <row r="153" spans="1:37">
      <c r="A153" s="35"/>
      <c r="B153" s="35"/>
      <c r="C153" s="35"/>
      <c r="D153" s="35"/>
      <c r="E153" s="35"/>
      <c r="F153" s="35"/>
      <c r="G153" s="335"/>
      <c r="H153" s="159"/>
      <c r="I153" s="159"/>
      <c r="J153" s="159"/>
      <c r="K153" s="159"/>
      <c r="L153" s="159"/>
      <c r="M153" s="159"/>
      <c r="N153" s="159"/>
      <c r="O153" s="335"/>
      <c r="P153" s="159"/>
      <c r="Q153" s="159"/>
      <c r="R153" s="159"/>
      <c r="S153" s="159"/>
      <c r="T153" s="159"/>
      <c r="U153" s="159"/>
      <c r="V153" s="159"/>
      <c r="W153" s="35"/>
      <c r="X153" s="159"/>
      <c r="AK153" s="58"/>
    </row>
    <row r="154" spans="1:37">
      <c r="A154" s="35"/>
      <c r="B154" s="35"/>
      <c r="C154" s="35"/>
      <c r="D154" s="35"/>
      <c r="E154" s="35"/>
      <c r="F154" s="35"/>
      <c r="G154" s="335"/>
      <c r="H154" s="159"/>
      <c r="I154" s="159"/>
      <c r="J154" s="159"/>
      <c r="K154" s="159"/>
      <c r="L154" s="159"/>
      <c r="M154" s="159"/>
      <c r="N154" s="159"/>
      <c r="O154" s="335"/>
      <c r="P154" s="159"/>
      <c r="Q154" s="159"/>
      <c r="R154" s="159"/>
      <c r="S154" s="159"/>
      <c r="T154" s="159"/>
      <c r="U154" s="159"/>
      <c r="V154" s="159"/>
      <c r="W154" s="35"/>
      <c r="X154" s="159"/>
      <c r="AK154" s="58"/>
    </row>
    <row r="155" spans="1:37">
      <c r="A155" s="35"/>
      <c r="B155" s="35"/>
      <c r="C155" s="35"/>
      <c r="D155" s="35"/>
      <c r="E155" s="35"/>
      <c r="F155" s="35"/>
      <c r="G155" s="335"/>
      <c r="H155" s="159"/>
      <c r="I155" s="159"/>
      <c r="J155" s="159"/>
      <c r="K155" s="159"/>
      <c r="L155" s="159"/>
      <c r="M155" s="159"/>
      <c r="N155" s="159"/>
      <c r="O155" s="335"/>
      <c r="P155" s="159"/>
      <c r="Q155" s="159"/>
      <c r="R155" s="159"/>
      <c r="S155" s="159"/>
      <c r="T155" s="159"/>
      <c r="U155" s="159"/>
      <c r="V155" s="159"/>
      <c r="W155" s="35"/>
      <c r="X155" s="159"/>
      <c r="AK155" s="58"/>
    </row>
    <row r="156" spans="1:37">
      <c r="A156" s="35"/>
      <c r="B156" s="35"/>
      <c r="C156" s="35"/>
      <c r="D156" s="35"/>
      <c r="E156" s="35"/>
      <c r="F156" s="35"/>
      <c r="G156" s="335"/>
      <c r="H156" s="159"/>
      <c r="I156" s="159"/>
      <c r="J156" s="159"/>
      <c r="K156" s="159"/>
      <c r="L156" s="159"/>
      <c r="M156" s="159"/>
      <c r="N156" s="159"/>
      <c r="O156" s="335"/>
      <c r="P156" s="159"/>
      <c r="Q156" s="159"/>
      <c r="R156" s="159"/>
      <c r="S156" s="159"/>
      <c r="T156" s="159"/>
      <c r="U156" s="159"/>
      <c r="V156" s="159"/>
      <c r="W156" s="35"/>
      <c r="X156" s="159"/>
      <c r="AK156" s="58"/>
    </row>
    <row r="157" spans="1:37">
      <c r="A157" s="35"/>
      <c r="B157" s="35"/>
      <c r="C157" s="35"/>
      <c r="D157" s="35"/>
      <c r="E157" s="35"/>
      <c r="F157" s="35"/>
      <c r="G157" s="335"/>
      <c r="H157" s="159"/>
      <c r="I157" s="159"/>
      <c r="J157" s="159"/>
      <c r="K157" s="159"/>
      <c r="L157" s="159"/>
      <c r="M157" s="159"/>
      <c r="N157" s="159"/>
      <c r="O157" s="335"/>
      <c r="P157" s="159"/>
      <c r="Q157" s="159"/>
      <c r="R157" s="159"/>
      <c r="S157" s="159"/>
      <c r="T157" s="159"/>
      <c r="U157" s="159"/>
      <c r="V157" s="159"/>
      <c r="W157" s="35"/>
      <c r="X157" s="159"/>
      <c r="AK157" s="58"/>
    </row>
    <row r="158" spans="1:37">
      <c r="A158" s="35"/>
      <c r="B158" s="35"/>
      <c r="C158" s="35"/>
      <c r="D158" s="35"/>
      <c r="E158" s="35"/>
      <c r="F158" s="35"/>
      <c r="G158" s="335"/>
      <c r="H158" s="159"/>
      <c r="I158" s="159"/>
      <c r="J158" s="159"/>
      <c r="K158" s="159"/>
      <c r="L158" s="159"/>
      <c r="M158" s="159"/>
      <c r="N158" s="159"/>
      <c r="O158" s="335"/>
      <c r="P158" s="159"/>
      <c r="Q158" s="159"/>
      <c r="R158" s="159"/>
      <c r="S158" s="159"/>
      <c r="T158" s="159"/>
      <c r="U158" s="159"/>
      <c r="V158" s="159"/>
      <c r="W158" s="35"/>
      <c r="X158" s="159"/>
      <c r="AK158" s="58"/>
    </row>
    <row r="159" spans="1:37">
      <c r="A159" s="35"/>
      <c r="B159" s="35"/>
      <c r="C159" s="35"/>
      <c r="D159" s="35"/>
      <c r="E159" s="35"/>
      <c r="F159" s="35"/>
      <c r="G159" s="335"/>
      <c r="H159" s="159"/>
      <c r="I159" s="159"/>
      <c r="J159" s="159"/>
      <c r="K159" s="159"/>
      <c r="L159" s="159"/>
      <c r="M159" s="159"/>
      <c r="N159" s="159"/>
      <c r="O159" s="335"/>
      <c r="P159" s="159"/>
      <c r="Q159" s="159"/>
      <c r="R159" s="159"/>
      <c r="S159" s="159"/>
      <c r="T159" s="159"/>
      <c r="U159" s="159"/>
      <c r="V159" s="159"/>
      <c r="W159" s="35"/>
      <c r="X159" s="159"/>
      <c r="AK159" s="58"/>
    </row>
    <row r="160" spans="1:37">
      <c r="A160" s="35"/>
      <c r="B160" s="35"/>
      <c r="C160" s="35"/>
      <c r="D160" s="35"/>
      <c r="E160" s="35"/>
      <c r="F160" s="35"/>
      <c r="G160" s="335"/>
      <c r="H160" s="159"/>
      <c r="I160" s="159"/>
      <c r="J160" s="159"/>
      <c r="K160" s="159"/>
      <c r="L160" s="159"/>
      <c r="M160" s="159"/>
      <c r="N160" s="159"/>
      <c r="O160" s="335"/>
      <c r="P160" s="159"/>
      <c r="Q160" s="159"/>
      <c r="R160" s="159"/>
      <c r="S160" s="159"/>
      <c r="T160" s="159"/>
      <c r="U160" s="159"/>
      <c r="V160" s="159"/>
      <c r="W160" s="35"/>
      <c r="X160" s="159"/>
      <c r="AK160" s="58"/>
    </row>
    <row r="161" spans="1:37">
      <c r="A161" s="35"/>
      <c r="B161" s="35"/>
      <c r="C161" s="35"/>
      <c r="D161" s="35"/>
      <c r="E161" s="35"/>
      <c r="F161" s="35"/>
      <c r="G161" s="335"/>
      <c r="H161" s="159"/>
      <c r="I161" s="159"/>
      <c r="J161" s="159"/>
      <c r="K161" s="159"/>
      <c r="L161" s="159"/>
      <c r="M161" s="159"/>
      <c r="N161" s="159"/>
      <c r="O161" s="335"/>
      <c r="P161" s="159"/>
      <c r="Q161" s="159"/>
      <c r="R161" s="159"/>
      <c r="S161" s="159"/>
      <c r="T161" s="159"/>
      <c r="U161" s="159"/>
      <c r="V161" s="159"/>
      <c r="W161" s="35"/>
      <c r="X161" s="159"/>
      <c r="AK161" s="58"/>
    </row>
    <row r="162" spans="1:37">
      <c r="A162" s="35"/>
      <c r="B162" s="35"/>
      <c r="C162" s="35"/>
      <c r="D162" s="35"/>
      <c r="E162" s="35"/>
      <c r="F162" s="35"/>
      <c r="G162" s="335"/>
      <c r="H162" s="159"/>
      <c r="I162" s="159"/>
      <c r="J162" s="159"/>
      <c r="K162" s="159"/>
      <c r="L162" s="159"/>
      <c r="M162" s="159"/>
      <c r="N162" s="159"/>
      <c r="O162" s="335"/>
      <c r="P162" s="159"/>
      <c r="Q162" s="159"/>
      <c r="R162" s="159"/>
      <c r="S162" s="159"/>
      <c r="T162" s="159"/>
      <c r="U162" s="159"/>
      <c r="V162" s="159"/>
      <c r="W162" s="35"/>
      <c r="X162" s="159"/>
      <c r="AK162" s="58"/>
    </row>
    <row r="163" spans="1:37">
      <c r="A163" s="35"/>
      <c r="B163" s="35"/>
      <c r="C163" s="35"/>
      <c r="D163" s="35"/>
      <c r="E163" s="35"/>
      <c r="F163" s="35"/>
      <c r="G163" s="335"/>
      <c r="H163" s="159"/>
      <c r="I163" s="159"/>
      <c r="J163" s="159"/>
      <c r="K163" s="159"/>
      <c r="L163" s="159"/>
      <c r="M163" s="159"/>
      <c r="N163" s="159"/>
      <c r="O163" s="335"/>
      <c r="P163" s="159"/>
      <c r="Q163" s="159"/>
      <c r="R163" s="159"/>
      <c r="S163" s="159"/>
      <c r="T163" s="159"/>
      <c r="U163" s="159"/>
      <c r="V163" s="159"/>
      <c r="W163" s="35"/>
      <c r="X163" s="159"/>
      <c r="AK163" s="58"/>
    </row>
    <row r="164" spans="1:37">
      <c r="A164" s="35"/>
      <c r="B164" s="35"/>
      <c r="C164" s="35"/>
      <c r="D164" s="35"/>
      <c r="E164" s="35"/>
      <c r="F164" s="35"/>
      <c r="G164" s="335"/>
      <c r="H164" s="159"/>
      <c r="I164" s="159"/>
      <c r="J164" s="159"/>
      <c r="K164" s="159"/>
      <c r="L164" s="159"/>
      <c r="M164" s="159"/>
      <c r="N164" s="159"/>
      <c r="O164" s="335"/>
      <c r="P164" s="159"/>
      <c r="Q164" s="159"/>
      <c r="R164" s="159"/>
      <c r="S164" s="159"/>
      <c r="T164" s="159"/>
      <c r="U164" s="159"/>
      <c r="V164" s="159"/>
      <c r="W164" s="35"/>
      <c r="X164" s="159"/>
      <c r="AK164" s="58"/>
    </row>
    <row r="180" spans="25:45">
      <c r="AB180" s="16"/>
      <c r="AF180" s="60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</row>
    <row r="181" spans="25:45">
      <c r="AB181" s="16"/>
      <c r="AF181" s="60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</row>
    <row r="182" spans="25:45">
      <c r="AB182" s="16"/>
      <c r="AF182" s="60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</row>
    <row r="183" spans="25:45">
      <c r="AB183" s="16"/>
      <c r="AF183" s="60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</row>
    <row r="184" spans="25:45">
      <c r="AB184" s="16"/>
      <c r="AF184" s="60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</row>
    <row r="185" spans="25:45">
      <c r="AB185" s="16"/>
      <c r="AF185" s="60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</row>
    <row r="186" spans="25:45">
      <c r="Y186" s="159"/>
      <c r="Z186" s="159"/>
      <c r="AA186" s="77"/>
      <c r="AB186" s="77"/>
      <c r="AC186" s="77"/>
      <c r="AD186" s="77"/>
      <c r="AE186" s="159"/>
    </row>
    <row r="187" spans="25:45">
      <c r="Y187" s="159"/>
      <c r="Z187" s="159"/>
      <c r="AA187" s="77"/>
      <c r="AB187" s="77"/>
      <c r="AC187" s="77"/>
      <c r="AD187" s="77"/>
      <c r="AE187" s="159"/>
    </row>
  </sheetData>
  <mergeCells count="1">
    <mergeCell ref="X4:Z4"/>
  </mergeCells>
  <conditionalFormatting sqref="AL38:AL39 AL111">
    <cfRule type="cellIs" dxfId="66" priority="9" stopIfTrue="1" operator="lessThan">
      <formula>0</formula>
    </cfRule>
  </conditionalFormatting>
  <conditionalFormatting sqref="AL88">
    <cfRule type="cellIs" dxfId="65" priority="10" stopIfTrue="1" operator="greaterThan">
      <formula>0</formula>
    </cfRule>
  </conditionalFormatting>
  <conditionalFormatting sqref="AL65">
    <cfRule type="cellIs" dxfId="64" priority="11" stopIfTrue="1" operator="greaterThan">
      <formula>0</formula>
    </cfRule>
    <cfRule type="cellIs" dxfId="63" priority="12" stopIfTrue="1" operator="lessThan">
      <formula>0</formula>
    </cfRule>
  </conditionalFormatting>
  <conditionalFormatting sqref="AL88">
    <cfRule type="cellIs" dxfId="62" priority="8" operator="lessThan">
      <formula>0</formula>
    </cfRule>
  </conditionalFormatting>
  <conditionalFormatting sqref="I9:I23 I25">
    <cfRule type="cellIs" dxfId="61" priority="6" operator="lessThan">
      <formula>0</formula>
    </cfRule>
    <cfRule type="cellIs" dxfId="60" priority="7" operator="greaterThan">
      <formula>0</formula>
    </cfRule>
  </conditionalFormatting>
  <conditionalFormatting sqref="M9:M23 M25">
    <cfRule type="cellIs" dxfId="59" priority="4" operator="lessThan">
      <formula>0</formula>
    </cfRule>
    <cfRule type="cellIs" dxfId="58" priority="5" operator="greaterThan">
      <formula>0</formula>
    </cfRule>
  </conditionalFormatting>
  <conditionalFormatting sqref="X9:X23 X25">
    <cfRule type="cellIs" dxfId="57" priority="2" operator="lessThan">
      <formula>0</formula>
    </cfRule>
    <cfRule type="cellIs" dxfId="56" priority="3" operator="greaterThan">
      <formula>0</formula>
    </cfRule>
  </conditionalFormatting>
  <conditionalFormatting sqref="O9:O23 O25 O27:O41 O43">
    <cfRule type="cellIs" dxfId="55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L1:AN390"/>
  <sheetViews>
    <sheetView zoomScale="95" zoomScaleNormal="95" workbookViewId="0">
      <selection activeCell="A13" sqref="A13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3:40" ht="15.6">
      <c r="W1" s="2"/>
      <c r="X1" s="5"/>
    </row>
    <row r="2" spans="23:40" s="180" customFormat="1" ht="31.8">
      <c r="W2" s="2"/>
      <c r="X2" s="5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23:40" ht="15.6">
      <c r="W3" s="2"/>
      <c r="X3" s="5"/>
    </row>
    <row r="4" spans="23:40" ht="15.6">
      <c r="W4" s="2"/>
      <c r="X4" s="5"/>
    </row>
    <row r="5" spans="23:40" s="184" customFormat="1" ht="19.8">
      <c r="W5" s="2"/>
      <c r="X5" s="5"/>
      <c r="Y5"/>
      <c r="Z5"/>
      <c r="AA5"/>
      <c r="AB5"/>
      <c r="AC5"/>
      <c r="AD5"/>
      <c r="AE5"/>
      <c r="AF5"/>
      <c r="AG5"/>
      <c r="AH5"/>
      <c r="AI5"/>
      <c r="AJ5"/>
      <c r="AK5"/>
      <c r="AL5" s="181"/>
      <c r="AM5" s="183"/>
      <c r="AN5" s="183"/>
    </row>
    <row r="6" spans="23:40" ht="15.6">
      <c r="X6" s="5"/>
    </row>
    <row r="7" spans="23:40" ht="15.6">
      <c r="X7" s="5"/>
    </row>
    <row r="8" spans="23:40" ht="15.75" customHeight="1">
      <c r="X8" s="5"/>
    </row>
    <row r="9" spans="23:40">
      <c r="X9" s="4"/>
      <c r="Y9" s="4"/>
      <c r="Z9" s="4"/>
    </row>
    <row r="10" spans="23:40" ht="15.6">
      <c r="X10" s="58"/>
      <c r="Y10" s="1"/>
      <c r="Z10" s="5"/>
    </row>
    <row r="11" spans="23:40" ht="15.6">
      <c r="X11" s="58"/>
      <c r="Y11" s="1"/>
      <c r="Z11" s="5"/>
    </row>
    <row r="12" spans="23:40" ht="15.6">
      <c r="X12" s="58"/>
      <c r="Y12" s="1"/>
      <c r="Z12" s="5"/>
    </row>
    <row r="13" spans="23:40" ht="15.6">
      <c r="X13" s="58"/>
      <c r="Y13" s="1"/>
      <c r="Z13" s="5"/>
    </row>
    <row r="14" spans="23:40" ht="15.6">
      <c r="X14" s="58"/>
      <c r="Y14" s="1"/>
      <c r="Z14" s="5"/>
    </row>
    <row r="15" spans="23:40" ht="15.6">
      <c r="X15" s="58"/>
      <c r="Y15" s="1"/>
      <c r="Z15" s="5"/>
      <c r="AB15" s="2"/>
      <c r="AC15" s="2"/>
      <c r="AD15" s="2"/>
    </row>
    <row r="16" spans="23:40" ht="15.6">
      <c r="X16" s="58"/>
      <c r="Y16" s="13"/>
      <c r="Z16" s="5"/>
      <c r="AB16" s="2"/>
      <c r="AC16" s="2"/>
      <c r="AD16" s="4"/>
      <c r="AE16" s="4"/>
      <c r="AF16" s="4"/>
    </row>
    <row r="17" spans="24:32" ht="15.6">
      <c r="X17" s="58"/>
      <c r="Y17" s="1"/>
      <c r="Z17" s="5"/>
    </row>
    <row r="18" spans="24:32" ht="15.6">
      <c r="X18" s="58"/>
      <c r="Y18" s="1"/>
      <c r="Z18" s="5"/>
    </row>
    <row r="19" spans="24:32" ht="15.6">
      <c r="X19" s="58"/>
      <c r="Y19" s="1"/>
      <c r="Z19" s="5"/>
      <c r="AB19" s="2"/>
      <c r="AC19" s="2"/>
      <c r="AD19" s="2"/>
    </row>
    <row r="20" spans="24:32" ht="15.6">
      <c r="X20" s="58"/>
      <c r="Y20" s="1"/>
      <c r="Z20" s="5"/>
      <c r="AB20" s="2"/>
      <c r="AC20" s="2"/>
      <c r="AD20" s="2"/>
    </row>
    <row r="21" spans="24:32" ht="15.6">
      <c r="X21" s="58"/>
      <c r="Y21" s="1"/>
      <c r="Z21" s="5"/>
      <c r="AB21" s="2"/>
      <c r="AC21" s="2"/>
      <c r="AD21" s="2"/>
    </row>
    <row r="22" spans="24:32" ht="15.6">
      <c r="X22" s="58"/>
      <c r="Y22" s="1"/>
      <c r="Z22" s="5"/>
      <c r="AB22" s="2"/>
      <c r="AC22" s="2"/>
      <c r="AD22" s="2"/>
    </row>
    <row r="23" spans="24:32" ht="15.6">
      <c r="X23" s="58"/>
      <c r="Y23" s="13"/>
      <c r="Z23" s="5"/>
      <c r="AB23" s="2"/>
      <c r="AC23" s="2"/>
      <c r="AD23" s="4"/>
      <c r="AE23" s="4"/>
      <c r="AF23" s="4"/>
    </row>
    <row r="24" spans="24:32" ht="15.6">
      <c r="X24" s="58"/>
      <c r="Y24" s="13"/>
      <c r="Z24" s="5"/>
      <c r="AB24" s="1"/>
      <c r="AC24" s="1"/>
      <c r="AD24" s="11"/>
      <c r="AE24" s="11"/>
      <c r="AF24" s="11"/>
    </row>
    <row r="25" spans="24:32" ht="15.6">
      <c r="X25" s="58"/>
      <c r="Y25" s="13"/>
      <c r="Z25" s="5"/>
      <c r="AB25" s="1"/>
      <c r="AC25" s="1"/>
      <c r="AD25" s="11"/>
      <c r="AE25" s="11"/>
      <c r="AF25" s="11"/>
    </row>
    <row r="26" spans="24:32" ht="15.6">
      <c r="X26" s="58"/>
      <c r="Y26" s="13"/>
      <c r="Z26" s="5"/>
      <c r="AB26" s="1"/>
      <c r="AC26" s="1"/>
      <c r="AD26" s="11"/>
      <c r="AE26" s="11"/>
      <c r="AF26" s="11"/>
    </row>
    <row r="27" spans="24:32" ht="15.6">
      <c r="X27" s="58"/>
      <c r="Y27" s="5"/>
      <c r="Z27" s="5"/>
      <c r="AB27" s="1"/>
      <c r="AC27" s="1"/>
      <c r="AD27" s="11"/>
      <c r="AE27" s="11"/>
      <c r="AF27" s="11"/>
    </row>
    <row r="28" spans="24:32" ht="15.6">
      <c r="X28" s="58"/>
      <c r="Y28" s="5"/>
      <c r="Z28" s="5"/>
      <c r="AB28" s="1"/>
      <c r="AC28" s="1"/>
      <c r="AD28" s="11"/>
      <c r="AE28" s="11"/>
      <c r="AF28" s="11"/>
    </row>
    <row r="29" spans="24:32" ht="15.6">
      <c r="X29" s="58"/>
      <c r="Y29" s="5"/>
      <c r="Z29" s="5"/>
      <c r="AB29" s="1"/>
      <c r="AC29" s="1"/>
      <c r="AD29" s="11"/>
      <c r="AE29" s="11"/>
      <c r="AF29" s="11"/>
    </row>
    <row r="30" spans="24:32" ht="15.6">
      <c r="X30" s="58"/>
      <c r="Y30" s="5"/>
      <c r="Z30" s="5"/>
      <c r="AB30" s="1"/>
      <c r="AC30" s="1"/>
      <c r="AD30" s="11"/>
      <c r="AE30" s="11"/>
      <c r="AF30" s="11"/>
    </row>
    <row r="31" spans="24:32" ht="15.6">
      <c r="X31" s="58"/>
      <c r="Y31" s="5"/>
      <c r="Z31" s="5"/>
      <c r="AB31" s="1"/>
      <c r="AC31" s="1"/>
      <c r="AD31" s="11"/>
      <c r="AE31" s="11"/>
      <c r="AF31" s="11"/>
    </row>
    <row r="32" spans="24:32">
      <c r="X32" s="4"/>
      <c r="Y32" s="4"/>
      <c r="Z32" s="4"/>
    </row>
    <row r="33" spans="24:26" ht="15.6">
      <c r="X33" s="13"/>
      <c r="Y33" s="1"/>
      <c r="Z33" s="5"/>
    </row>
    <row r="34" spans="24:26" ht="15.6">
      <c r="X34" s="13"/>
      <c r="Y34" s="1"/>
      <c r="Z34" s="5"/>
    </row>
    <row r="35" spans="24:26" ht="15.6">
      <c r="X35" s="13"/>
      <c r="Y35" s="1"/>
      <c r="Z35" s="5"/>
    </row>
    <row r="36" spans="24:26" ht="15.6">
      <c r="X36" s="13"/>
      <c r="Y36" s="1"/>
      <c r="Z36" s="5"/>
    </row>
    <row r="37" spans="24:26" ht="15.6">
      <c r="X37" s="13"/>
      <c r="Y37" s="13"/>
      <c r="Z37" s="5"/>
    </row>
    <row r="38" spans="24:26" ht="15.6">
      <c r="X38" s="13"/>
      <c r="Y38" s="13"/>
      <c r="Z38" s="5"/>
    </row>
    <row r="39" spans="24:26" ht="15.6">
      <c r="X39" s="13"/>
      <c r="Y39" s="13"/>
      <c r="Z39" s="5"/>
    </row>
    <row r="40" spans="24:26" ht="15.6">
      <c r="X40" s="13"/>
      <c r="Y40" s="13"/>
      <c r="Z40" s="5"/>
    </row>
    <row r="41" spans="24:26" ht="15.6">
      <c r="X41" s="13"/>
      <c r="Y41" s="5"/>
      <c r="Z41" s="5"/>
    </row>
    <row r="42" spans="24:26" ht="15.6">
      <c r="X42" s="13"/>
      <c r="Y42" s="5"/>
      <c r="Z42" s="5"/>
    </row>
    <row r="43" spans="24:26" ht="15.6">
      <c r="X43" s="13"/>
      <c r="Y43" s="5"/>
      <c r="Z43" s="5"/>
    </row>
    <row r="44" spans="24:26" ht="15.6">
      <c r="X44" s="13"/>
      <c r="Y44" s="5"/>
      <c r="Z44" s="5"/>
    </row>
    <row r="45" spans="24:26" ht="15.6">
      <c r="X45" s="13"/>
      <c r="Y45" s="5"/>
      <c r="Z45" s="5"/>
    </row>
    <row r="46" spans="24:26" ht="15.6">
      <c r="X46" s="13"/>
      <c r="Y46" s="5"/>
      <c r="Z46" s="5"/>
    </row>
    <row r="47" spans="24:26" ht="15.6">
      <c r="X47" s="13"/>
      <c r="Y47" s="5"/>
      <c r="Z47" s="5"/>
    </row>
    <row r="48" spans="24:26" ht="15.6">
      <c r="X48" s="13"/>
      <c r="Y48" s="5"/>
      <c r="Z48" s="5"/>
    </row>
    <row r="49" spans="24:26" ht="15.6">
      <c r="X49" s="5"/>
      <c r="Y49" s="5"/>
      <c r="Z49" s="5"/>
    </row>
    <row r="51" spans="24:26" ht="15.6">
      <c r="X51" s="5"/>
      <c r="Z51" s="5"/>
    </row>
    <row r="54" spans="24:26" ht="15.6">
      <c r="X54" s="5"/>
      <c r="Z54" s="2"/>
    </row>
    <row r="55" spans="24:26">
      <c r="X55" s="4"/>
      <c r="Y55" s="4"/>
      <c r="Z55" s="4"/>
    </row>
    <row r="56" spans="24:26" ht="15.6">
      <c r="X56" s="13"/>
      <c r="Y56" s="1"/>
      <c r="Z56" s="5"/>
    </row>
    <row r="57" spans="24:26" ht="15.6">
      <c r="X57" s="13"/>
      <c r="Y57" s="1"/>
      <c r="Z57" s="5"/>
    </row>
    <row r="58" spans="24:26" ht="15.6">
      <c r="X58" s="13"/>
      <c r="Y58" s="1"/>
      <c r="Z58" s="5"/>
    </row>
    <row r="59" spans="24:26" ht="15.6">
      <c r="X59" s="13"/>
      <c r="Y59" s="1"/>
      <c r="Z59" s="5"/>
    </row>
    <row r="60" spans="24:26" ht="15.6">
      <c r="X60" s="13"/>
      <c r="Y60" s="13"/>
      <c r="Z60" s="5"/>
    </row>
    <row r="61" spans="24:26" ht="15.6">
      <c r="X61" s="13"/>
      <c r="Y61" s="13"/>
      <c r="Z61" s="5"/>
    </row>
    <row r="62" spans="24:26" ht="15.6">
      <c r="X62" s="13"/>
      <c r="Y62" s="13"/>
      <c r="Z62" s="5"/>
    </row>
    <row r="63" spans="24:26" ht="15.6">
      <c r="X63" s="13"/>
      <c r="Y63" s="13"/>
      <c r="Z63" s="5"/>
    </row>
    <row r="130" s="572" customFormat="1"/>
    <row r="131" s="572" customFormat="1"/>
    <row r="132" s="572" customFormat="1"/>
    <row r="133" s="572" customFormat="1"/>
    <row r="134" s="572" customFormat="1"/>
    <row r="135" s="572" customFormat="1"/>
    <row r="136" s="572" customFormat="1"/>
    <row r="137" s="572" customFormat="1"/>
    <row r="138" s="572" customFormat="1"/>
    <row r="139" s="572" customFormat="1"/>
    <row r="140" s="572" customFormat="1"/>
    <row r="141" s="572" customFormat="1"/>
    <row r="142" s="572" customFormat="1"/>
    <row r="143" s="572" customFormat="1"/>
    <row r="144" s="572" customFormat="1"/>
    <row r="145" s="572" customFormat="1"/>
    <row r="146" s="572" customFormat="1"/>
    <row r="147" s="572" customFormat="1"/>
    <row r="148" s="572" customFormat="1"/>
    <row r="149" s="572" customFormat="1"/>
    <row r="150" s="572" customFormat="1"/>
    <row r="151" s="572" customFormat="1"/>
    <row r="152" s="572" customFormat="1"/>
    <row r="153" s="572" customFormat="1"/>
    <row r="154" s="572" customFormat="1"/>
    <row r="155" s="572" customFormat="1"/>
    <row r="156" s="572" customFormat="1"/>
    <row r="157" s="572" customFormat="1"/>
    <row r="158" s="572" customFormat="1"/>
    <row r="159" s="572" customFormat="1"/>
    <row r="160" s="572" customFormat="1"/>
    <row r="161" s="572" customFormat="1"/>
    <row r="162" s="572" customFormat="1"/>
    <row r="163" s="572" customFormat="1"/>
    <row r="164" s="572" customFormat="1"/>
    <row r="165" s="572" customFormat="1"/>
    <row r="166" s="572" customFormat="1"/>
    <row r="167" s="572" customFormat="1"/>
    <row r="168" s="572" customFormat="1"/>
    <row r="169" s="572" customFormat="1"/>
    <row r="170" s="572" customFormat="1"/>
    <row r="171" s="572" customFormat="1"/>
    <row r="172" s="572" customFormat="1"/>
    <row r="173" s="572" customFormat="1"/>
    <row r="174" s="572" customFormat="1"/>
    <row r="175" s="572" customFormat="1"/>
    <row r="176" s="572" customFormat="1"/>
    <row r="177" s="572" customFormat="1"/>
    <row r="178" s="572" customFormat="1"/>
    <row r="179" s="572" customFormat="1"/>
    <row r="180" s="572" customFormat="1"/>
    <row r="181" s="572" customFormat="1"/>
    <row r="182" s="572" customFormat="1"/>
    <row r="183" s="572" customFormat="1"/>
    <row r="184" s="572" customFormat="1"/>
    <row r="185" s="572" customFormat="1"/>
    <row r="186" s="572" customFormat="1"/>
    <row r="187" s="572" customFormat="1"/>
    <row r="188" s="572" customFormat="1"/>
    <row r="189" s="572" customFormat="1"/>
    <row r="190" s="572" customFormat="1"/>
    <row r="191" s="572" customFormat="1"/>
    <row r="192" s="572" customFormat="1"/>
    <row r="193" s="572" customFormat="1"/>
    <row r="194" s="572" customFormat="1"/>
    <row r="195" s="572" customFormat="1"/>
    <row r="209" spans="12:13">
      <c r="L209">
        <v>2</v>
      </c>
      <c r="M209" s="286" t="s">
        <v>90</v>
      </c>
    </row>
    <row r="210" spans="12:13">
      <c r="L210">
        <v>3</v>
      </c>
      <c r="M210" s="3" t="s">
        <v>91</v>
      </c>
    </row>
    <row r="211" spans="12:13">
      <c r="L211">
        <v>4</v>
      </c>
      <c r="M211" s="3" t="s">
        <v>92</v>
      </c>
    </row>
    <row r="236" spans="15:16">
      <c r="O236">
        <v>1</v>
      </c>
      <c r="P236" s="3" t="s">
        <v>89</v>
      </c>
    </row>
    <row r="237" spans="15:16">
      <c r="O237">
        <v>2</v>
      </c>
      <c r="P237" s="286" t="s">
        <v>90</v>
      </c>
    </row>
    <row r="238" spans="15:16">
      <c r="O238">
        <v>3</v>
      </c>
      <c r="P238" s="3" t="s">
        <v>91</v>
      </c>
    </row>
    <row r="239" spans="15:16">
      <c r="O239">
        <v>4</v>
      </c>
      <c r="P239" s="3" t="s">
        <v>92</v>
      </c>
    </row>
    <row r="240" spans="15:16">
      <c r="O240">
        <v>5</v>
      </c>
      <c r="P240" s="286" t="s">
        <v>93</v>
      </c>
    </row>
    <row r="241" spans="15:16">
      <c r="O241">
        <v>6</v>
      </c>
      <c r="P241" s="3" t="s">
        <v>94</v>
      </c>
    </row>
    <row r="242" spans="15:16">
      <c r="O242">
        <v>7</v>
      </c>
      <c r="P242" s="3" t="s">
        <v>95</v>
      </c>
    </row>
    <row r="341" spans="16:31">
      <c r="P341" s="3" t="s">
        <v>637</v>
      </c>
      <c r="X341" s="1"/>
      <c r="Y341" s="1"/>
      <c r="Z341" s="1"/>
      <c r="AA341" s="1"/>
      <c r="AB341" s="1"/>
      <c r="AC341" s="1"/>
      <c r="AD341" s="1"/>
      <c r="AE341" s="1"/>
    </row>
    <row r="342" spans="16:31">
      <c r="X342" s="1"/>
      <c r="Y342" s="1"/>
      <c r="Z342" s="1"/>
      <c r="AA342" s="1"/>
      <c r="AB342" s="1"/>
      <c r="AC342" s="1"/>
      <c r="AD342" s="1"/>
      <c r="AE342" s="1"/>
    </row>
    <row r="343" spans="16:31">
      <c r="X343" s="1"/>
      <c r="Y343" s="1"/>
      <c r="Z343" s="1"/>
      <c r="AA343" s="1"/>
      <c r="AB343" s="1"/>
      <c r="AC343" s="1"/>
      <c r="AD343" s="1"/>
      <c r="AE343" s="1"/>
    </row>
    <row r="344" spans="16:31">
      <c r="X344" s="1"/>
      <c r="Y344" s="1"/>
      <c r="Z344" s="1"/>
      <c r="AA344" s="1"/>
      <c r="AB344" s="1"/>
      <c r="AC344" s="1"/>
      <c r="AD344" s="1"/>
      <c r="AE344" s="1"/>
    </row>
    <row r="345" spans="16:31">
      <c r="X345" s="1"/>
      <c r="Y345" s="1"/>
      <c r="Z345" s="1"/>
      <c r="AA345" s="1"/>
      <c r="AB345" s="1"/>
      <c r="AC345" s="1"/>
      <c r="AD345" s="1"/>
      <c r="AE345" s="1"/>
    </row>
    <row r="346" spans="16:31">
      <c r="X346" s="1"/>
      <c r="Y346" s="1"/>
      <c r="Z346" s="1"/>
      <c r="AA346" s="1"/>
      <c r="AB346" s="1"/>
      <c r="AC346" s="1"/>
      <c r="AD346" s="1"/>
      <c r="AE346" s="1"/>
    </row>
    <row r="390" spans="16:16">
      <c r="P390" s="3"/>
    </row>
  </sheetData>
  <conditionalFormatting sqref="X51">
    <cfRule type="cellIs" dxfId="54" priority="9" stopIfTrue="1" operator="greaterThan">
      <formula>0</formula>
    </cfRule>
  </conditionalFormatting>
  <conditionalFormatting sqref="X51">
    <cfRule type="cellIs" dxfId="5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500"/>
  <sheetViews>
    <sheetView zoomScale="99" zoomScaleNormal="99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4" sqref="B14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28" customWidth="1"/>
    <col min="8" max="8" width="7" style="331" customWidth="1"/>
    <col min="9" max="11" width="6.36328125" style="29" customWidth="1"/>
    <col min="12" max="12" width="2.1796875" style="29" customWidth="1"/>
    <col min="13" max="13" width="7.453125" style="29" customWidth="1"/>
    <col min="14" max="14" width="6.36328125" style="29" customWidth="1"/>
    <col min="15" max="15" width="1.6328125" style="29" customWidth="1"/>
    <col min="16" max="16" width="7.54296875" style="28" customWidth="1"/>
    <col min="17" max="17" width="6.54296875" style="28" customWidth="1"/>
    <col min="18" max="18" width="2.36328125" style="28" customWidth="1"/>
    <col min="19" max="19" width="6.54296875" style="34" customWidth="1"/>
    <col min="20" max="20" width="5" style="34" customWidth="1"/>
    <col min="21" max="21" width="4.1796875" style="34" customWidth="1"/>
    <col min="22" max="22" width="4.54296875" style="34" customWidth="1"/>
    <col min="23" max="23" width="6.6328125" style="34" customWidth="1"/>
    <col min="24" max="24" width="7" style="27" customWidth="1"/>
    <col min="25" max="25" width="5.81640625" style="34" customWidth="1"/>
    <col min="26" max="26" width="7.1796875" style="34" customWidth="1"/>
    <col min="27" max="27" width="5.90625" style="29" customWidth="1"/>
    <col min="28" max="28" width="9.453125" style="29" customWidth="1"/>
    <col min="29" max="29" width="8.90625" style="29" customWidth="1"/>
    <col min="30" max="30" width="11.54296875" style="29"/>
    <col min="31" max="31" width="9.81640625" style="34" customWidth="1"/>
    <col min="32" max="32" width="9.1796875" style="29" customWidth="1"/>
    <col min="33" max="33" width="6.81640625" style="29" customWidth="1"/>
    <col min="34" max="34" width="9.90625" style="29" customWidth="1"/>
    <col min="35" max="35" width="10" style="28" customWidth="1"/>
    <col min="36" max="36" width="13.08984375" style="28" customWidth="1"/>
    <col min="37" max="37" width="9.36328125" style="28" customWidth="1"/>
    <col min="38" max="38" width="9.81640625" style="29" customWidth="1"/>
    <col min="39" max="39" width="9.81640625" style="28" customWidth="1"/>
    <col min="40" max="40" width="11.54296875" style="28"/>
    <col min="41" max="41" width="14" style="28" customWidth="1"/>
    <col min="42" max="42" width="12.54296875" style="28" customWidth="1"/>
    <col min="43" max="43" width="10.90625" style="28" customWidth="1"/>
    <col min="44" max="16384" width="11.54296875" style="28"/>
  </cols>
  <sheetData>
    <row r="1" spans="1:68" ht="15.6">
      <c r="A1" s="213"/>
      <c r="B1" s="213"/>
      <c r="C1" s="213"/>
      <c r="D1" s="213"/>
      <c r="E1" s="213"/>
      <c r="F1" s="213"/>
      <c r="G1" s="213"/>
      <c r="H1" s="324"/>
      <c r="I1" s="214"/>
      <c r="J1" s="214"/>
      <c r="K1" s="214"/>
      <c r="L1" s="214"/>
      <c r="M1" s="214"/>
      <c r="N1" s="214"/>
      <c r="O1" s="214"/>
      <c r="P1" s="213"/>
      <c r="Q1" s="213"/>
      <c r="R1" s="213"/>
      <c r="S1" s="215"/>
      <c r="T1" s="215"/>
      <c r="U1" s="215"/>
      <c r="V1" s="215"/>
      <c r="W1" s="215"/>
      <c r="X1" s="213"/>
      <c r="Y1" s="215"/>
      <c r="Z1" s="215"/>
      <c r="AA1" s="214"/>
      <c r="AB1" s="213"/>
      <c r="AC1" s="216"/>
      <c r="AE1" s="29"/>
      <c r="AF1" s="27"/>
      <c r="AG1" s="217"/>
      <c r="AH1" s="28"/>
      <c r="AL1" s="28"/>
    </row>
    <row r="2" spans="1:68" s="222" customFormat="1" ht="31.8">
      <c r="A2" s="218"/>
      <c r="B2" s="218"/>
      <c r="C2" s="218"/>
      <c r="D2" s="219" t="s">
        <v>445</v>
      </c>
      <c r="E2" s="218"/>
      <c r="F2" s="218"/>
      <c r="G2" s="218"/>
      <c r="H2" s="325"/>
      <c r="I2" s="220"/>
      <c r="J2" s="220"/>
      <c r="K2" s="220"/>
      <c r="L2" s="220"/>
      <c r="M2" s="220"/>
      <c r="N2" s="220"/>
      <c r="O2" s="220"/>
      <c r="P2" s="218"/>
      <c r="Q2" s="218"/>
      <c r="R2" s="218"/>
      <c r="S2" s="221"/>
      <c r="T2" s="221"/>
      <c r="U2" s="221"/>
      <c r="V2" s="221"/>
      <c r="W2" s="221"/>
      <c r="X2" s="218"/>
      <c r="Y2" s="221"/>
      <c r="Z2" s="221"/>
      <c r="AA2" s="220"/>
      <c r="AB2" s="218"/>
      <c r="AC2" s="216"/>
      <c r="AD2" s="29"/>
      <c r="AE2" s="29"/>
      <c r="AF2" s="27"/>
      <c r="AG2" s="217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</row>
    <row r="3" spans="1:68" ht="15.6">
      <c r="A3" s="213"/>
      <c r="B3" s="213"/>
      <c r="C3" s="213"/>
      <c r="D3" s="213"/>
      <c r="E3" s="213"/>
      <c r="F3" s="213"/>
      <c r="G3" s="213"/>
      <c r="H3" s="324"/>
      <c r="I3" s="214"/>
      <c r="J3" s="214"/>
      <c r="K3" s="214"/>
      <c r="L3" s="214"/>
      <c r="M3" s="214"/>
      <c r="N3" s="214"/>
      <c r="O3" s="214"/>
      <c r="P3" s="213"/>
      <c r="Q3" s="213"/>
      <c r="R3" s="213"/>
      <c r="S3" s="215"/>
      <c r="T3" s="215"/>
      <c r="U3" s="215"/>
      <c r="V3" s="215"/>
      <c r="W3" s="215"/>
      <c r="X3" s="213"/>
      <c r="Y3" s="215"/>
      <c r="Z3" s="215"/>
      <c r="AA3" s="214"/>
      <c r="AB3" s="213"/>
      <c r="AC3" s="216"/>
      <c r="AE3" s="29"/>
      <c r="AF3" s="27"/>
      <c r="AG3" s="217"/>
      <c r="AH3" s="28"/>
      <c r="AL3" s="28"/>
      <c r="BE3" s="28">
        <v>1</v>
      </c>
      <c r="BF3" s="28">
        <f t="shared" ref="BF3:BP3" si="0">1+BE3</f>
        <v>2</v>
      </c>
      <c r="BG3" s="28">
        <f t="shared" si="0"/>
        <v>3</v>
      </c>
      <c r="BH3" s="28">
        <f t="shared" si="0"/>
        <v>4</v>
      </c>
      <c r="BI3" s="28">
        <f t="shared" si="0"/>
        <v>5</v>
      </c>
      <c r="BJ3" s="28">
        <f t="shared" si="0"/>
        <v>6</v>
      </c>
      <c r="BK3" s="28">
        <f t="shared" si="0"/>
        <v>7</v>
      </c>
      <c r="BL3" s="28">
        <f t="shared" si="0"/>
        <v>8</v>
      </c>
      <c r="BM3" s="28">
        <f t="shared" si="0"/>
        <v>9</v>
      </c>
      <c r="BN3" s="28">
        <f t="shared" si="0"/>
        <v>10</v>
      </c>
      <c r="BO3" s="28">
        <f t="shared" si="0"/>
        <v>11</v>
      </c>
      <c r="BP3" s="28">
        <f t="shared" si="0"/>
        <v>12</v>
      </c>
    </row>
    <row r="4" spans="1:68" ht="15.6">
      <c r="A4" s="213"/>
      <c r="B4" s="213"/>
      <c r="C4" s="213"/>
      <c r="D4" s="213"/>
      <c r="E4" s="213"/>
      <c r="F4" s="213"/>
      <c r="G4" s="213"/>
      <c r="H4" s="324"/>
      <c r="I4" s="214"/>
      <c r="J4" s="214"/>
      <c r="K4" s="214"/>
      <c r="L4" s="214"/>
      <c r="M4" s="214"/>
      <c r="N4" s="214"/>
      <c r="O4" s="214"/>
      <c r="P4" s="213"/>
      <c r="Q4" s="213"/>
      <c r="R4" s="213"/>
      <c r="S4" s="215"/>
      <c r="T4" s="215"/>
      <c r="U4" s="215"/>
      <c r="V4" s="215"/>
      <c r="W4" s="215"/>
      <c r="X4" s="213"/>
      <c r="Y4" s="215"/>
      <c r="Z4" s="215"/>
      <c r="AA4" s="214"/>
      <c r="AB4" s="213"/>
      <c r="AC4" s="216"/>
      <c r="AE4" s="29"/>
      <c r="AF4" s="27"/>
      <c r="AG4" s="217"/>
      <c r="AH4" s="28"/>
      <c r="AL4" s="28"/>
      <c r="BD4" s="28">
        <v>1</v>
      </c>
      <c r="BE4" s="28">
        <v>13.785185185185185</v>
      </c>
      <c r="BF4" s="28">
        <f t="shared" ref="BF4:BP20" si="1">+BE4</f>
        <v>13.785185185185185</v>
      </c>
      <c r="BG4" s="28">
        <f t="shared" si="1"/>
        <v>13.785185185185185</v>
      </c>
      <c r="BH4" s="28">
        <f t="shared" si="1"/>
        <v>13.785185185185185</v>
      </c>
      <c r="BI4" s="28">
        <f t="shared" si="1"/>
        <v>13.785185185185185</v>
      </c>
      <c r="BJ4" s="28">
        <f t="shared" si="1"/>
        <v>13.785185185185185</v>
      </c>
      <c r="BK4" s="28">
        <f t="shared" si="1"/>
        <v>13.785185185185185</v>
      </c>
      <c r="BL4" s="28">
        <f t="shared" si="1"/>
        <v>13.785185185185185</v>
      </c>
      <c r="BM4" s="28">
        <f t="shared" si="1"/>
        <v>13.785185185185185</v>
      </c>
      <c r="BN4" s="28">
        <f t="shared" si="1"/>
        <v>13.785185185185185</v>
      </c>
      <c r="BO4" s="28">
        <f t="shared" si="1"/>
        <v>13.785185185185185</v>
      </c>
      <c r="BP4" s="28">
        <f t="shared" si="1"/>
        <v>13.785185185185185</v>
      </c>
    </row>
    <row r="5" spans="1:68" s="228" customFormat="1" ht="19.8">
      <c r="A5" s="223"/>
      <c r="B5" s="223"/>
      <c r="C5" s="223"/>
      <c r="D5" s="223"/>
      <c r="E5" s="223"/>
      <c r="F5" s="224" t="s">
        <v>5</v>
      </c>
      <c r="G5" s="224"/>
      <c r="H5" s="326">
        <f>+År!R2</f>
        <v>49</v>
      </c>
      <c r="I5" s="225"/>
      <c r="J5" s="225"/>
      <c r="K5" s="225"/>
      <c r="L5" s="225"/>
      <c r="M5" s="225"/>
      <c r="N5" s="225"/>
      <c r="O5" s="225"/>
      <c r="P5" s="224" t="s">
        <v>423</v>
      </c>
      <c r="Q5" s="223"/>
      <c r="R5" s="223"/>
      <c r="S5" s="226"/>
      <c r="T5" s="226"/>
      <c r="U5" s="598">
        <f>+H12+H27+H42+H57+H72+H87+H117+H162+H207</f>
        <v>22556</v>
      </c>
      <c r="V5" s="599"/>
      <c r="W5" s="599"/>
      <c r="X5" s="226"/>
      <c r="Y5" s="226"/>
      <c r="Z5" s="223"/>
      <c r="AA5" s="226"/>
      <c r="AB5" s="226"/>
      <c r="AC5" s="216"/>
      <c r="AD5" s="29"/>
      <c r="AE5" s="27"/>
      <c r="AF5" s="216"/>
      <c r="AG5" s="29"/>
      <c r="AH5" s="29"/>
      <c r="AI5" s="27"/>
      <c r="AJ5" s="217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27"/>
      <c r="AZ5" s="227"/>
      <c r="BD5" s="228">
        <f t="shared" ref="BD5:BD20" si="2">1+BD4</f>
        <v>2</v>
      </c>
      <c r="BE5" s="28">
        <v>15.985227272727276</v>
      </c>
      <c r="BF5" s="28">
        <f t="shared" si="1"/>
        <v>15.985227272727276</v>
      </c>
      <c r="BG5" s="28">
        <f t="shared" si="1"/>
        <v>15.985227272727276</v>
      </c>
      <c r="BH5" s="28">
        <f t="shared" si="1"/>
        <v>15.985227272727276</v>
      </c>
      <c r="BI5" s="28">
        <f t="shared" si="1"/>
        <v>15.985227272727276</v>
      </c>
      <c r="BJ5" s="28">
        <f t="shared" si="1"/>
        <v>15.985227272727276</v>
      </c>
      <c r="BK5" s="28">
        <f t="shared" si="1"/>
        <v>15.985227272727276</v>
      </c>
      <c r="BL5" s="28">
        <f t="shared" si="1"/>
        <v>15.985227272727276</v>
      </c>
      <c r="BM5" s="28">
        <f t="shared" si="1"/>
        <v>15.985227272727276</v>
      </c>
      <c r="BN5" s="28">
        <f t="shared" si="1"/>
        <v>15.985227272727276</v>
      </c>
      <c r="BO5" s="28">
        <f t="shared" si="1"/>
        <v>15.985227272727276</v>
      </c>
      <c r="BP5" s="28">
        <f t="shared" si="1"/>
        <v>15.985227272727276</v>
      </c>
    </row>
    <row r="6" spans="1:68" ht="19.8">
      <c r="A6" s="213"/>
      <c r="B6" s="213"/>
      <c r="C6" s="213"/>
      <c r="D6" s="213"/>
      <c r="E6" s="213"/>
      <c r="F6" s="213"/>
      <c r="G6" s="213"/>
      <c r="H6" s="324"/>
      <c r="I6" s="214" t="s">
        <v>451</v>
      </c>
      <c r="J6" s="214"/>
      <c r="K6" s="214"/>
      <c r="L6" s="214"/>
      <c r="M6" s="214"/>
      <c r="N6" s="214"/>
      <c r="O6" s="214"/>
      <c r="P6" s="213"/>
      <c r="Q6" s="213"/>
      <c r="R6" s="213"/>
      <c r="S6" s="215"/>
      <c r="T6" s="215"/>
      <c r="U6" s="215"/>
      <c r="V6" s="215"/>
      <c r="W6" s="215"/>
      <c r="X6" s="213"/>
      <c r="Y6" s="215"/>
      <c r="Z6" s="215"/>
      <c r="AA6" s="214"/>
      <c r="AB6" s="213"/>
      <c r="AC6" s="216"/>
      <c r="AE6" s="29"/>
      <c r="AF6" s="27"/>
      <c r="AG6" s="217"/>
      <c r="AH6" s="28"/>
      <c r="AL6" s="28"/>
      <c r="BD6" s="228">
        <f t="shared" si="2"/>
        <v>3</v>
      </c>
      <c r="BE6" s="28">
        <v>17.290000000000003</v>
      </c>
      <c r="BF6" s="28">
        <f t="shared" si="1"/>
        <v>17.290000000000003</v>
      </c>
      <c r="BG6" s="28">
        <f t="shared" si="1"/>
        <v>17.290000000000003</v>
      </c>
      <c r="BH6" s="28">
        <f t="shared" si="1"/>
        <v>17.290000000000003</v>
      </c>
      <c r="BI6" s="28">
        <f t="shared" si="1"/>
        <v>17.290000000000003</v>
      </c>
      <c r="BJ6" s="28">
        <f t="shared" si="1"/>
        <v>17.290000000000003</v>
      </c>
      <c r="BK6" s="28">
        <f t="shared" si="1"/>
        <v>17.290000000000003</v>
      </c>
      <c r="BL6" s="28">
        <f t="shared" si="1"/>
        <v>17.290000000000003</v>
      </c>
      <c r="BM6" s="28">
        <f t="shared" si="1"/>
        <v>17.290000000000003</v>
      </c>
      <c r="BN6" s="28">
        <f t="shared" si="1"/>
        <v>17.290000000000003</v>
      </c>
      <c r="BO6" s="28">
        <f t="shared" si="1"/>
        <v>17.290000000000003</v>
      </c>
      <c r="BP6" s="28">
        <f t="shared" si="1"/>
        <v>17.290000000000003</v>
      </c>
    </row>
    <row r="7" spans="1:68" ht="15" customHeight="1">
      <c r="A7" s="213"/>
      <c r="B7" s="213"/>
      <c r="C7" s="213"/>
      <c r="D7" s="213"/>
      <c r="E7" s="213"/>
      <c r="F7" s="213"/>
      <c r="G7" s="213"/>
      <c r="H7" s="324"/>
      <c r="I7" s="214"/>
      <c r="J7" s="214"/>
      <c r="K7" s="214"/>
      <c r="L7" s="214"/>
      <c r="M7" s="214"/>
      <c r="N7" s="214"/>
      <c r="O7" s="214"/>
      <c r="P7" s="213"/>
      <c r="Q7" s="213"/>
      <c r="R7" s="213"/>
      <c r="S7" s="215"/>
      <c r="T7" s="215"/>
      <c r="U7" s="215"/>
      <c r="V7" s="215"/>
      <c r="W7" s="215"/>
      <c r="X7" s="213"/>
      <c r="Y7" s="215"/>
      <c r="Z7" s="231" t="s">
        <v>78</v>
      </c>
      <c r="AA7" s="229" t="s">
        <v>2</v>
      </c>
      <c r="AB7" s="213"/>
      <c r="AC7" s="216"/>
      <c r="AE7" s="29"/>
      <c r="AF7" s="27"/>
      <c r="AG7" s="217"/>
      <c r="AH7" s="28"/>
      <c r="AL7" s="28"/>
      <c r="BD7" s="228" t="e">
        <f>1+#REF!</f>
        <v>#REF!</v>
      </c>
      <c r="BE7" s="28">
        <v>20.659867330016564</v>
      </c>
      <c r="BF7" s="28">
        <f t="shared" si="1"/>
        <v>20.659867330016564</v>
      </c>
      <c r="BG7" s="28">
        <f t="shared" si="1"/>
        <v>20.659867330016564</v>
      </c>
      <c r="BH7" s="28">
        <f t="shared" si="1"/>
        <v>20.659867330016564</v>
      </c>
      <c r="BI7" s="28">
        <f t="shared" si="1"/>
        <v>20.659867330016564</v>
      </c>
      <c r="BJ7" s="28">
        <f t="shared" si="1"/>
        <v>20.659867330016564</v>
      </c>
      <c r="BK7" s="28">
        <f t="shared" si="1"/>
        <v>20.659867330016564</v>
      </c>
      <c r="BL7" s="28">
        <f t="shared" si="1"/>
        <v>20.659867330016564</v>
      </c>
      <c r="BM7" s="28">
        <f t="shared" si="1"/>
        <v>20.659867330016564</v>
      </c>
      <c r="BN7" s="28">
        <f t="shared" si="1"/>
        <v>20.659867330016564</v>
      </c>
      <c r="BO7" s="28">
        <f t="shared" si="1"/>
        <v>20.659867330016564</v>
      </c>
      <c r="BP7" s="28">
        <f t="shared" si="1"/>
        <v>20.659867330016564</v>
      </c>
    </row>
    <row r="8" spans="1:68" ht="15" customHeight="1">
      <c r="A8" s="213"/>
      <c r="B8" s="213"/>
      <c r="C8" s="213"/>
      <c r="D8" s="213"/>
      <c r="E8" s="213"/>
      <c r="F8" s="213"/>
      <c r="G8" s="230" t="s">
        <v>2</v>
      </c>
      <c r="H8" s="324"/>
      <c r="I8" s="214"/>
      <c r="J8" s="214"/>
      <c r="K8" s="229" t="s">
        <v>2</v>
      </c>
      <c r="L8" s="229"/>
      <c r="M8" s="229" t="s">
        <v>669</v>
      </c>
      <c r="N8" s="229" t="s">
        <v>672</v>
      </c>
      <c r="O8" s="229"/>
      <c r="P8" s="230" t="s">
        <v>22</v>
      </c>
      <c r="Q8" s="214"/>
      <c r="R8" s="213"/>
      <c r="S8" s="215" t="s">
        <v>401</v>
      </c>
      <c r="T8" s="231" t="s">
        <v>538</v>
      </c>
      <c r="U8" s="36"/>
      <c r="V8" s="26"/>
      <c r="W8" s="231" t="s">
        <v>424</v>
      </c>
      <c r="X8" s="213"/>
      <c r="Y8" s="231" t="s">
        <v>535</v>
      </c>
      <c r="Z8" s="231" t="s">
        <v>43</v>
      </c>
      <c r="AA8" s="229" t="s">
        <v>8</v>
      </c>
      <c r="AB8" s="213"/>
      <c r="AC8" s="216"/>
      <c r="AE8" s="29"/>
      <c r="AF8" s="27"/>
      <c r="AG8" s="217"/>
      <c r="AH8" s="28"/>
      <c r="AL8" s="28"/>
      <c r="BD8" s="228" t="e">
        <f t="shared" si="2"/>
        <v>#REF!</v>
      </c>
      <c r="BE8" s="28">
        <v>23.875837563451761</v>
      </c>
      <c r="BF8" s="28">
        <f t="shared" si="1"/>
        <v>23.875837563451761</v>
      </c>
      <c r="BG8" s="28">
        <f t="shared" si="1"/>
        <v>23.875837563451761</v>
      </c>
      <c r="BH8" s="28">
        <f t="shared" si="1"/>
        <v>23.875837563451761</v>
      </c>
      <c r="BI8" s="28">
        <f t="shared" si="1"/>
        <v>23.875837563451761</v>
      </c>
      <c r="BJ8" s="28">
        <f t="shared" si="1"/>
        <v>23.875837563451761</v>
      </c>
      <c r="BK8" s="28">
        <f t="shared" si="1"/>
        <v>23.875837563451761</v>
      </c>
      <c r="BL8" s="28">
        <f t="shared" si="1"/>
        <v>23.875837563451761</v>
      </c>
      <c r="BM8" s="28">
        <f t="shared" si="1"/>
        <v>23.875837563451761</v>
      </c>
      <c r="BN8" s="28">
        <f t="shared" si="1"/>
        <v>23.875837563451761</v>
      </c>
      <c r="BO8" s="28">
        <f t="shared" si="1"/>
        <v>23.875837563451761</v>
      </c>
      <c r="BP8" s="28">
        <f t="shared" si="1"/>
        <v>23.875837563451761</v>
      </c>
    </row>
    <row r="9" spans="1:68" ht="15" customHeight="1">
      <c r="A9" s="213"/>
      <c r="B9" s="213"/>
      <c r="C9" s="213"/>
      <c r="D9" s="213"/>
      <c r="E9" s="230"/>
      <c r="F9" s="230"/>
      <c r="G9" s="230" t="s">
        <v>480</v>
      </c>
      <c r="H9" s="328" t="s">
        <v>2</v>
      </c>
      <c r="I9" s="229" t="s">
        <v>2</v>
      </c>
      <c r="J9" s="229" t="s">
        <v>1</v>
      </c>
      <c r="K9" s="229" t="s">
        <v>649</v>
      </c>
      <c r="L9" s="229"/>
      <c r="M9" s="229" t="s">
        <v>670</v>
      </c>
      <c r="N9" s="229" t="s">
        <v>673</v>
      </c>
      <c r="O9" s="229"/>
      <c r="P9" s="230" t="s">
        <v>482</v>
      </c>
      <c r="Q9" s="229" t="s">
        <v>22</v>
      </c>
      <c r="R9" s="213"/>
      <c r="S9" s="231" t="s">
        <v>484</v>
      </c>
      <c r="T9" s="231" t="s">
        <v>539</v>
      </c>
      <c r="U9" s="36"/>
      <c r="V9" s="26"/>
      <c r="W9" s="231"/>
      <c r="X9" s="230" t="s">
        <v>411</v>
      </c>
      <c r="Y9" s="231" t="s">
        <v>1</v>
      </c>
      <c r="Z9" s="231" t="s">
        <v>556</v>
      </c>
      <c r="AA9" s="229" t="s">
        <v>67</v>
      </c>
      <c r="AB9" s="213"/>
      <c r="AC9" s="216"/>
      <c r="AE9" s="29"/>
      <c r="AF9" s="27"/>
      <c r="AG9" s="217"/>
      <c r="AH9" s="28"/>
      <c r="AL9" s="28"/>
      <c r="BD9" s="228" t="e">
        <f t="shared" si="2"/>
        <v>#REF!</v>
      </c>
      <c r="BE9" s="28">
        <v>26.688850174216036</v>
      </c>
      <c r="BF9" s="28">
        <f t="shared" si="1"/>
        <v>26.688850174216036</v>
      </c>
      <c r="BG9" s="28">
        <f t="shared" si="1"/>
        <v>26.688850174216036</v>
      </c>
      <c r="BH9" s="28">
        <f t="shared" si="1"/>
        <v>26.688850174216036</v>
      </c>
      <c r="BI9" s="28">
        <f t="shared" si="1"/>
        <v>26.688850174216036</v>
      </c>
      <c r="BJ9" s="28">
        <f t="shared" si="1"/>
        <v>26.688850174216036</v>
      </c>
      <c r="BK9" s="28">
        <f t="shared" si="1"/>
        <v>26.688850174216036</v>
      </c>
      <c r="BL9" s="28">
        <f t="shared" si="1"/>
        <v>26.688850174216036</v>
      </c>
      <c r="BM9" s="28">
        <f t="shared" si="1"/>
        <v>26.688850174216036</v>
      </c>
      <c r="BN9" s="28">
        <f t="shared" si="1"/>
        <v>26.688850174216036</v>
      </c>
      <c r="BO9" s="28">
        <f t="shared" si="1"/>
        <v>26.688850174216036</v>
      </c>
      <c r="BP9" s="28">
        <f t="shared" si="1"/>
        <v>26.688850174216036</v>
      </c>
    </row>
    <row r="10" spans="1:68" ht="15" customHeight="1">
      <c r="A10" s="213"/>
      <c r="B10" s="213"/>
      <c r="C10" s="230" t="s">
        <v>0</v>
      </c>
      <c r="D10" s="230"/>
      <c r="E10" s="230" t="s">
        <v>84</v>
      </c>
      <c r="F10" s="230"/>
      <c r="G10" s="52" t="s">
        <v>481</v>
      </c>
      <c r="H10" s="329" t="s">
        <v>8</v>
      </c>
      <c r="I10" s="96" t="s">
        <v>401</v>
      </c>
      <c r="J10" s="96" t="s">
        <v>401</v>
      </c>
      <c r="K10" s="96" t="s">
        <v>666</v>
      </c>
      <c r="L10" s="96"/>
      <c r="M10" s="96" t="s">
        <v>671</v>
      </c>
      <c r="N10" s="96"/>
      <c r="O10" s="96"/>
      <c r="P10" s="52" t="s">
        <v>412</v>
      </c>
      <c r="Q10" s="96" t="s">
        <v>44</v>
      </c>
      <c r="R10" s="213"/>
      <c r="S10" s="73" t="s">
        <v>485</v>
      </c>
      <c r="T10" s="73" t="s">
        <v>540</v>
      </c>
      <c r="U10" s="73" t="s">
        <v>523</v>
      </c>
      <c r="V10" s="96" t="s">
        <v>553</v>
      </c>
      <c r="W10" s="73" t="s">
        <v>1</v>
      </c>
      <c r="X10" s="52" t="s">
        <v>412</v>
      </c>
      <c r="Y10" s="73" t="s">
        <v>505</v>
      </c>
      <c r="Z10" s="73" t="s">
        <v>44</v>
      </c>
      <c r="AA10" s="96" t="s">
        <v>537</v>
      </c>
      <c r="AB10" s="213"/>
      <c r="AC10" s="216"/>
      <c r="AE10" s="29"/>
      <c r="AF10" s="27"/>
      <c r="AG10" s="217"/>
      <c r="AH10" s="28"/>
      <c r="AL10" s="28"/>
      <c r="BD10" s="228" t="e">
        <f t="shared" si="2"/>
        <v>#REF!</v>
      </c>
      <c r="BE10" s="28">
        <v>29.852938824470282</v>
      </c>
      <c r="BF10" s="28">
        <f t="shared" si="1"/>
        <v>29.852938824470282</v>
      </c>
      <c r="BG10" s="28">
        <f t="shared" si="1"/>
        <v>29.852938824470282</v>
      </c>
      <c r="BH10" s="28">
        <f t="shared" si="1"/>
        <v>29.852938824470282</v>
      </c>
      <c r="BI10" s="28">
        <f t="shared" si="1"/>
        <v>29.852938824470282</v>
      </c>
      <c r="BJ10" s="28">
        <f t="shared" si="1"/>
        <v>29.852938824470282</v>
      </c>
      <c r="BK10" s="28">
        <f t="shared" si="1"/>
        <v>29.852938824470282</v>
      </c>
      <c r="BL10" s="28">
        <f t="shared" si="1"/>
        <v>29.852938824470282</v>
      </c>
      <c r="BM10" s="28">
        <f t="shared" si="1"/>
        <v>29.852938824470282</v>
      </c>
      <c r="BN10" s="28">
        <f t="shared" si="1"/>
        <v>29.852938824470282</v>
      </c>
      <c r="BO10" s="28">
        <f t="shared" si="1"/>
        <v>29.852938824470282</v>
      </c>
      <c r="BP10" s="28">
        <f t="shared" si="1"/>
        <v>29.852938824470282</v>
      </c>
    </row>
    <row r="11" spans="1:68" ht="15" customHeight="1">
      <c r="A11" s="213"/>
      <c r="B11" s="213"/>
      <c r="C11" s="230"/>
      <c r="D11" s="230"/>
      <c r="E11" s="230"/>
      <c r="F11" s="230"/>
      <c r="G11" s="52"/>
      <c r="H11" s="329"/>
      <c r="I11" s="96"/>
      <c r="J11" s="96"/>
      <c r="K11" s="96"/>
      <c r="L11" s="96"/>
      <c r="M11" s="96"/>
      <c r="N11" s="96"/>
      <c r="O11" s="96"/>
      <c r="P11" s="52"/>
      <c r="Q11" s="96"/>
      <c r="R11" s="213"/>
      <c r="S11" s="73"/>
      <c r="T11" s="73"/>
      <c r="U11" s="73"/>
      <c r="V11" s="96"/>
      <c r="W11" s="73"/>
      <c r="X11" s="52"/>
      <c r="Y11" s="73"/>
      <c r="Z11" s="73"/>
      <c r="AA11" s="96"/>
      <c r="AB11" s="213"/>
      <c r="AC11" s="216"/>
      <c r="AE11" s="29"/>
      <c r="AF11" s="27"/>
      <c r="AG11" s="217"/>
      <c r="AH11" s="28"/>
      <c r="AL11" s="28"/>
      <c r="BD11" s="228"/>
    </row>
    <row r="12" spans="1:68" ht="15" customHeight="1">
      <c r="A12" s="213"/>
      <c r="B12" s="213"/>
      <c r="C12" s="230" t="s">
        <v>0</v>
      </c>
      <c r="D12" s="213"/>
      <c r="E12" s="230" t="str">
        <f>+D14</f>
        <v>P-</v>
      </c>
      <c r="F12" s="230" t="s">
        <v>569</v>
      </c>
      <c r="G12" s="213"/>
      <c r="H12" s="327">
        <f>+Klasse!G9</f>
        <v>135</v>
      </c>
      <c r="I12" s="214"/>
      <c r="J12" s="214"/>
      <c r="K12" s="214"/>
      <c r="L12" s="96"/>
      <c r="M12" s="214"/>
      <c r="N12" s="214"/>
      <c r="O12" s="214"/>
      <c r="P12" s="213"/>
      <c r="Q12" s="263">
        <f>+Klasse!L9</f>
        <v>9.482222222222223</v>
      </c>
      <c r="R12" s="213"/>
      <c r="S12" s="215"/>
      <c r="T12" s="215"/>
      <c r="U12" s="215"/>
      <c r="V12" s="215"/>
      <c r="W12" s="215"/>
      <c r="X12" s="213"/>
      <c r="Y12" s="215"/>
      <c r="Z12" s="263">
        <f>+Klasse!L9/Klasse!C9</f>
        <v>9.482222222222223</v>
      </c>
      <c r="AA12" s="214"/>
      <c r="AB12" s="213"/>
      <c r="AC12" s="216"/>
      <c r="AE12" s="29"/>
      <c r="AF12" s="27"/>
      <c r="AG12" s="217"/>
      <c r="AH12" s="28"/>
      <c r="AL12" s="28"/>
      <c r="BD12" s="228"/>
    </row>
    <row r="13" spans="1:68" ht="15" customHeight="1">
      <c r="A13" s="213"/>
      <c r="B13" s="213"/>
      <c r="C13" s="230"/>
      <c r="D13" s="213"/>
      <c r="E13" s="230"/>
      <c r="F13" s="230"/>
      <c r="G13" s="213"/>
      <c r="H13" s="213"/>
      <c r="I13" s="213"/>
      <c r="J13" s="213"/>
      <c r="K13" s="213"/>
      <c r="L13" s="96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6"/>
      <c r="AE13" s="29"/>
      <c r="AF13" s="27"/>
      <c r="AG13" s="217"/>
      <c r="AH13" s="28"/>
      <c r="AL13" s="28"/>
      <c r="BD13" s="228"/>
    </row>
    <row r="14" spans="1:68" ht="15" customHeight="1">
      <c r="A14" s="213"/>
      <c r="B14" s="236">
        <f>+'Ark1'!C1473</f>
        <v>2024</v>
      </c>
      <c r="C14" s="232">
        <f>+'Ark1'!L1473</f>
        <v>1</v>
      </c>
      <c r="D14" s="232" t="s">
        <v>28</v>
      </c>
      <c r="E14" s="232">
        <f>+'Ark1'!D1473</f>
        <v>1</v>
      </c>
      <c r="F14" s="232" t="s">
        <v>542</v>
      </c>
      <c r="G14" s="232">
        <f>+'Ark1'!Q1473</f>
        <v>0</v>
      </c>
      <c r="H14" s="330">
        <f>+'Ark1'!R1473</f>
        <v>0</v>
      </c>
      <c r="I14" s="233" t="str">
        <f>+IF(H14=0,"",'Ark1'!AG1473)</f>
        <v/>
      </c>
      <c r="J14" s="233" t="str">
        <f>+IF(H14=0,"",'Ark1'!AH1473)</f>
        <v/>
      </c>
      <c r="K14" s="239">
        <f>+IF(I14=0,"",'Ark1'!AI1473)</f>
        <v>0</v>
      </c>
      <c r="L14" s="96"/>
      <c r="M14" s="263" t="str">
        <f>+IF(K14=0,"",'Ark1'!AJ1473)</f>
        <v/>
      </c>
      <c r="N14" s="263" t="str">
        <f>+IF(K14=0,"",'Ark1'!AK1473)</f>
        <v/>
      </c>
      <c r="O14" s="214"/>
      <c r="P14" s="234" t="str">
        <f>+IF(H14=0,"",'Ark1'!T1473)</f>
        <v/>
      </c>
      <c r="Q14" s="32" t="str">
        <f>+IF(H14=0,"",'Ark1'!U1473)</f>
        <v/>
      </c>
      <c r="R14" s="213"/>
      <c r="S14" s="235" t="str">
        <f>+IF(H14=0,"",'Ark1'!W1473)</f>
        <v/>
      </c>
      <c r="T14" s="235" t="str">
        <f>+IF(H14=0,"",'Ark1'!X1473)</f>
        <v/>
      </c>
      <c r="U14" s="235" t="str">
        <f>+IF(H14=0,"",'Ark1'!Y1473)</f>
        <v/>
      </c>
      <c r="V14" s="233" t="str">
        <f>+IF(H14=0,"",'Ark1'!Z1473)</f>
        <v/>
      </c>
      <c r="W14" s="233" t="str">
        <f>+IF(H14=0,"",'Ark1'!Z1473)</f>
        <v/>
      </c>
      <c r="X14" s="233" t="str">
        <f>+IF(H14=0,"",'Ark1'!AC1473)</f>
        <v/>
      </c>
      <c r="Y14" s="235" t="str">
        <f>+IF(H14=0,"",'Ark1'!AE1473)</f>
        <v/>
      </c>
      <c r="Z14" s="37" t="str">
        <f t="shared" ref="Z14:Z92" si="3">+IF(H14=0,"",+Q14/C14)</f>
        <v/>
      </c>
      <c r="AA14" s="233" t="str">
        <f t="shared" ref="AA14:AA92" si="4">+IF(H14=0,"",G14/H14)</f>
        <v/>
      </c>
      <c r="AB14" s="213"/>
      <c r="AC14" s="216"/>
      <c r="AE14" s="29"/>
      <c r="AF14" s="27"/>
      <c r="AG14" s="217"/>
      <c r="AH14" s="28"/>
      <c r="AL14" s="28"/>
      <c r="BD14" s="228" t="e">
        <f>1+BD10</f>
        <v>#REF!</v>
      </c>
      <c r="BE14" s="28">
        <v>33.825795880149848</v>
      </c>
      <c r="BF14" s="28">
        <f t="shared" si="1"/>
        <v>33.825795880149848</v>
      </c>
      <c r="BG14" s="28">
        <f t="shared" si="1"/>
        <v>33.825795880149848</v>
      </c>
      <c r="BH14" s="28">
        <f t="shared" si="1"/>
        <v>33.825795880149848</v>
      </c>
      <c r="BI14" s="28">
        <f t="shared" si="1"/>
        <v>33.825795880149848</v>
      </c>
      <c r="BJ14" s="28">
        <f t="shared" si="1"/>
        <v>33.825795880149848</v>
      </c>
      <c r="BK14" s="28">
        <f t="shared" si="1"/>
        <v>33.825795880149848</v>
      </c>
      <c r="BL14" s="28">
        <f t="shared" si="1"/>
        <v>33.825795880149848</v>
      </c>
      <c r="BM14" s="28">
        <f t="shared" si="1"/>
        <v>33.825795880149848</v>
      </c>
      <c r="BN14" s="28">
        <f t="shared" si="1"/>
        <v>33.825795880149848</v>
      </c>
      <c r="BO14" s="28">
        <f t="shared" si="1"/>
        <v>33.825795880149848</v>
      </c>
      <c r="BP14" s="28">
        <f t="shared" si="1"/>
        <v>33.825795880149848</v>
      </c>
    </row>
    <row r="15" spans="1:68" ht="15" customHeight="1">
      <c r="A15" s="213"/>
      <c r="B15" s="236">
        <f>+'Ark1'!C1474</f>
        <v>2024</v>
      </c>
      <c r="C15" s="232">
        <f>+'Ark1'!L1474</f>
        <v>1</v>
      </c>
      <c r="D15" s="232" t="s">
        <v>28</v>
      </c>
      <c r="E15" s="232">
        <f>+'Ark1'!D1474</f>
        <v>2</v>
      </c>
      <c r="F15" s="232" t="s">
        <v>543</v>
      </c>
      <c r="G15" s="232">
        <f>+'Ark1'!Q1474</f>
        <v>1</v>
      </c>
      <c r="H15" s="330">
        <f>+'Ark1'!R1474</f>
        <v>1</v>
      </c>
      <c r="I15" s="233">
        <f>+IF(H15=0,"",'Ark1'!AG1474)</f>
        <v>2.8001503238594912E-2</v>
      </c>
      <c r="J15" s="233">
        <f>+IF(H15=0,"",'Ark1'!AH1474)</f>
        <v>0</v>
      </c>
      <c r="K15" s="239">
        <f>+IF(I15=0,"",'Ark1'!AI1474)</f>
        <v>1</v>
      </c>
      <c r="L15" s="96"/>
      <c r="M15" s="263">
        <f>+IF(K15=0,"",'Ark1'!AJ1474)</f>
        <v>70.8</v>
      </c>
      <c r="N15" s="263">
        <f>+IF(K15=0,"",'Ark1'!AK1474)</f>
        <v>10.707394982320851</v>
      </c>
      <c r="O15" s="214"/>
      <c r="P15" s="234">
        <f>+IF(H15=0,"",'Ark1'!T1474)</f>
        <v>2</v>
      </c>
      <c r="Q15" s="32">
        <f>+IF(H15=0,"",'Ark1'!U1474)</f>
        <v>3.8</v>
      </c>
      <c r="R15" s="213"/>
      <c r="S15" s="235">
        <f>+IF(H15=0,"",'Ark1'!W1474)</f>
        <v>0</v>
      </c>
      <c r="T15" s="235">
        <f>+IF(H15=0,"",'Ark1'!X1474)</f>
        <v>0</v>
      </c>
      <c r="U15" s="235">
        <f>+IF(H15=0,"",'Ark1'!Y1474)</f>
        <v>0</v>
      </c>
      <c r="V15" s="233">
        <f>+IF(H15=0,"",'Ark1'!Z1474)</f>
        <v>0</v>
      </c>
      <c r="W15" s="233">
        <f>+IF(H15=0,"",'Ark1'!Z1474)</f>
        <v>0</v>
      </c>
      <c r="X15" s="233">
        <f>+IF(H15=0,"",'Ark1'!AC1474)</f>
        <v>0</v>
      </c>
      <c r="Y15" s="235">
        <f>+IF(H15=0,"",'Ark1'!AE1474)</f>
        <v>0</v>
      </c>
      <c r="Z15" s="37">
        <f t="shared" si="3"/>
        <v>3.8</v>
      </c>
      <c r="AA15" s="233">
        <f t="shared" si="4"/>
        <v>1</v>
      </c>
      <c r="AB15" s="213"/>
      <c r="AC15" s="216"/>
      <c r="AE15" s="29"/>
      <c r="AF15" s="27"/>
      <c r="AG15" s="217"/>
      <c r="AH15" s="28"/>
      <c r="AL15" s="28"/>
      <c r="BD15" s="228" t="e">
        <f t="shared" si="2"/>
        <v>#REF!</v>
      </c>
      <c r="BE15" s="28">
        <v>36.800403768506008</v>
      </c>
      <c r="BF15" s="28">
        <f t="shared" si="1"/>
        <v>36.800403768506008</v>
      </c>
      <c r="BG15" s="28">
        <f t="shared" si="1"/>
        <v>36.800403768506008</v>
      </c>
      <c r="BH15" s="28">
        <f t="shared" si="1"/>
        <v>36.800403768506008</v>
      </c>
      <c r="BI15" s="28">
        <f t="shared" si="1"/>
        <v>36.800403768506008</v>
      </c>
      <c r="BJ15" s="28">
        <f t="shared" si="1"/>
        <v>36.800403768506008</v>
      </c>
      <c r="BK15" s="28">
        <f t="shared" si="1"/>
        <v>36.800403768506008</v>
      </c>
      <c r="BL15" s="28">
        <f t="shared" si="1"/>
        <v>36.800403768506008</v>
      </c>
      <c r="BM15" s="28">
        <f t="shared" si="1"/>
        <v>36.800403768506008</v>
      </c>
      <c r="BN15" s="28">
        <f t="shared" si="1"/>
        <v>36.800403768506008</v>
      </c>
      <c r="BO15" s="28">
        <f t="shared" si="1"/>
        <v>36.800403768506008</v>
      </c>
      <c r="BP15" s="28">
        <f t="shared" si="1"/>
        <v>36.800403768506008</v>
      </c>
    </row>
    <row r="16" spans="1:68" ht="15" customHeight="1">
      <c r="A16" s="213"/>
      <c r="B16" s="236">
        <f>+'Ark1'!C1475</f>
        <v>2024</v>
      </c>
      <c r="C16" s="232">
        <f>+'Ark1'!L1475</f>
        <v>1</v>
      </c>
      <c r="D16" s="232" t="s">
        <v>28</v>
      </c>
      <c r="E16" s="232">
        <f>+'Ark1'!D1475</f>
        <v>3</v>
      </c>
      <c r="F16" s="232" t="s">
        <v>544</v>
      </c>
      <c r="G16" s="232">
        <f>+'Ark1'!Q1475</f>
        <v>6</v>
      </c>
      <c r="H16" s="330">
        <f>+'Ark1'!R1475</f>
        <v>7</v>
      </c>
      <c r="I16" s="233">
        <f>+IF(H16=0,"",'Ark1'!AG1475)</f>
        <v>0.28179179886621658</v>
      </c>
      <c r="J16" s="233">
        <f>+IF(H16=0,"",'Ark1'!AH1475)</f>
        <v>0</v>
      </c>
      <c r="K16" s="239">
        <f>+IF(I16=0,"",'Ark1'!AI1475)</f>
        <v>7</v>
      </c>
      <c r="L16" s="96"/>
      <c r="M16" s="263">
        <f>+IF(K16=0,"",'Ark1'!AJ1475)</f>
        <v>105.98571428571429</v>
      </c>
      <c r="N16" s="263">
        <f>+IF(K16=0,"",'Ark1'!AK1475)</f>
        <v>10.895726649983873</v>
      </c>
      <c r="O16" s="214"/>
      <c r="P16" s="234">
        <f>+IF(H16=0,"",'Ark1'!T1475)</f>
        <v>2.1428571428571423</v>
      </c>
      <c r="Q16" s="32">
        <f>+IF(H16=0,"",'Ark1'!U1475)</f>
        <v>13.385714285714288</v>
      </c>
      <c r="R16" s="213"/>
      <c r="S16" s="235">
        <f>+IF(H16=0,"",'Ark1'!W1475)</f>
        <v>0</v>
      </c>
      <c r="T16" s="235">
        <f>+IF(H16=0,"",'Ark1'!X1475)</f>
        <v>28.571428571428577</v>
      </c>
      <c r="U16" s="235">
        <f>+IF(H16=0,"",'Ark1'!Y1475)</f>
        <v>0</v>
      </c>
      <c r="V16" s="233">
        <f>+IF(H16=0,"",'Ark1'!Z1475)</f>
        <v>3.6084933822574623</v>
      </c>
      <c r="W16" s="233">
        <f>+IF(H16=0,"",'Ark1'!Z1475)</f>
        <v>3.6084933822574623</v>
      </c>
      <c r="X16" s="233">
        <f>+IF(H16=0,"",'Ark1'!AC1475)</f>
        <v>0</v>
      </c>
      <c r="Y16" s="235">
        <f>+IF(H16=0,"",'Ark1'!AE1475)</f>
        <v>0</v>
      </c>
      <c r="Z16" s="37">
        <f t="shared" si="3"/>
        <v>13.385714285714288</v>
      </c>
      <c r="AA16" s="233">
        <f t="shared" si="4"/>
        <v>0.8571428571428571</v>
      </c>
      <c r="AB16" s="213"/>
      <c r="AC16" s="216"/>
      <c r="AE16" s="29"/>
      <c r="AF16" s="27"/>
      <c r="AG16" s="217"/>
      <c r="AH16" s="28"/>
      <c r="AL16" s="28"/>
      <c r="BD16" s="228" t="e">
        <f t="shared" si="2"/>
        <v>#REF!</v>
      </c>
      <c r="BE16" s="28">
        <v>39.739449541284394</v>
      </c>
      <c r="BF16" s="28">
        <f t="shared" si="1"/>
        <v>39.739449541284394</v>
      </c>
      <c r="BG16" s="28">
        <f t="shared" si="1"/>
        <v>39.739449541284394</v>
      </c>
      <c r="BH16" s="28">
        <f t="shared" si="1"/>
        <v>39.739449541284394</v>
      </c>
      <c r="BI16" s="28">
        <f t="shared" si="1"/>
        <v>39.739449541284394</v>
      </c>
      <c r="BJ16" s="28">
        <f t="shared" si="1"/>
        <v>39.739449541284394</v>
      </c>
      <c r="BK16" s="28">
        <f t="shared" si="1"/>
        <v>39.739449541284394</v>
      </c>
      <c r="BL16" s="28">
        <f t="shared" si="1"/>
        <v>39.739449541284394</v>
      </c>
      <c r="BM16" s="28">
        <f t="shared" si="1"/>
        <v>39.739449541284394</v>
      </c>
      <c r="BN16" s="28">
        <f t="shared" si="1"/>
        <v>39.739449541284394</v>
      </c>
      <c r="BO16" s="28">
        <f t="shared" si="1"/>
        <v>39.739449541284394</v>
      </c>
      <c r="BP16" s="28">
        <f t="shared" si="1"/>
        <v>39.739449541284394</v>
      </c>
    </row>
    <row r="17" spans="1:68" ht="15" customHeight="1">
      <c r="A17" s="213"/>
      <c r="B17" s="236">
        <f>+'Ark1'!C1476</f>
        <v>2024</v>
      </c>
      <c r="C17" s="232">
        <f>+'Ark1'!L1476</f>
        <v>1</v>
      </c>
      <c r="D17" s="232" t="s">
        <v>28</v>
      </c>
      <c r="E17" s="232">
        <f>+'Ark1'!D1476</f>
        <v>4</v>
      </c>
      <c r="F17" s="232" t="s">
        <v>545</v>
      </c>
      <c r="G17" s="232">
        <f>+'Ark1'!Q1476</f>
        <v>6</v>
      </c>
      <c r="H17" s="330">
        <f>+'Ark1'!R1476</f>
        <v>9</v>
      </c>
      <c r="I17" s="233">
        <f>+IF(H17=0,"",'Ark1'!AG1476)</f>
        <v>0.32576972394362858</v>
      </c>
      <c r="J17" s="233">
        <f>+IF(H17=0,"",'Ark1'!AH1476)</f>
        <v>0</v>
      </c>
      <c r="K17" s="239">
        <f>+IF(I17=0,"",'Ark1'!AI1476)</f>
        <v>9</v>
      </c>
      <c r="L17" s="96"/>
      <c r="M17" s="263">
        <f>+IF(K17=0,"",'Ark1'!AJ1476)</f>
        <v>100.44444444444444</v>
      </c>
      <c r="N17" s="263">
        <f>+IF(K17=0,"",'Ark1'!AK1476)</f>
        <v>11.120836909056548</v>
      </c>
      <c r="O17" s="214"/>
      <c r="P17" s="234">
        <f>+IF(H17=0,"",'Ark1'!T1476)</f>
        <v>3.4444444444444442</v>
      </c>
      <c r="Q17" s="32">
        <f>+IF(H17=0,"",'Ark1'!U1476)</f>
        <v>12.166666666666664</v>
      </c>
      <c r="R17" s="213"/>
      <c r="S17" s="235">
        <f>+IF(H17=0,"",'Ark1'!W1476)</f>
        <v>0</v>
      </c>
      <c r="T17" s="235">
        <f>+IF(H17=0,"",'Ark1'!X1476)</f>
        <v>22.222222222222225</v>
      </c>
      <c r="U17" s="235">
        <f>+IF(H17=0,"",'Ark1'!Y1476)</f>
        <v>0</v>
      </c>
      <c r="V17" s="233">
        <f>+IF(H17=0,"",'Ark1'!Z1476)</f>
        <v>5.5483731349328398</v>
      </c>
      <c r="W17" s="233">
        <f>+IF(H17=0,"",'Ark1'!Z1476)</f>
        <v>5.5483731349328398</v>
      </c>
      <c r="X17" s="233">
        <f>+IF(H17=0,"",'Ark1'!AC1476)</f>
        <v>0</v>
      </c>
      <c r="Y17" s="235">
        <f>+IF(H17=0,"",'Ark1'!AE1476)</f>
        <v>0</v>
      </c>
      <c r="Z17" s="37">
        <f t="shared" si="3"/>
        <v>12.166666666666664</v>
      </c>
      <c r="AA17" s="233">
        <f t="shared" si="4"/>
        <v>0.66666666666666663</v>
      </c>
      <c r="AB17" s="213"/>
      <c r="AC17" s="216"/>
      <c r="AE17" s="29"/>
      <c r="AF17" s="27"/>
      <c r="AG17" s="217"/>
      <c r="AH17" s="28"/>
      <c r="AL17" s="28"/>
      <c r="BD17" s="228" t="e">
        <f t="shared" si="2"/>
        <v>#REF!</v>
      </c>
      <c r="BE17" s="28">
        <v>41.835593220338978</v>
      </c>
      <c r="BF17" s="28">
        <f t="shared" si="1"/>
        <v>41.835593220338978</v>
      </c>
      <c r="BG17" s="28">
        <f t="shared" si="1"/>
        <v>41.835593220338978</v>
      </c>
      <c r="BH17" s="28">
        <f t="shared" si="1"/>
        <v>41.835593220338978</v>
      </c>
      <c r="BI17" s="28">
        <f t="shared" si="1"/>
        <v>41.835593220338978</v>
      </c>
      <c r="BJ17" s="28">
        <f t="shared" si="1"/>
        <v>41.835593220338978</v>
      </c>
      <c r="BK17" s="28">
        <f t="shared" si="1"/>
        <v>41.835593220338978</v>
      </c>
      <c r="BL17" s="28">
        <f t="shared" si="1"/>
        <v>41.835593220338978</v>
      </c>
      <c r="BM17" s="28">
        <f t="shared" si="1"/>
        <v>41.835593220338978</v>
      </c>
      <c r="BN17" s="28">
        <f t="shared" si="1"/>
        <v>41.835593220338978</v>
      </c>
      <c r="BO17" s="28">
        <f t="shared" si="1"/>
        <v>41.835593220338978</v>
      </c>
      <c r="BP17" s="28">
        <f t="shared" si="1"/>
        <v>41.835593220338978</v>
      </c>
    </row>
    <row r="18" spans="1:68" ht="15" customHeight="1">
      <c r="A18" s="213"/>
      <c r="B18" s="236">
        <f>+'Ark1'!C1477</f>
        <v>2024</v>
      </c>
      <c r="C18" s="232">
        <f>+'Ark1'!L1477</f>
        <v>1</v>
      </c>
      <c r="D18" s="232" t="s">
        <v>28</v>
      </c>
      <c r="E18" s="232">
        <f>+'Ark1'!D1477</f>
        <v>5</v>
      </c>
      <c r="F18" s="232" t="s">
        <v>443</v>
      </c>
      <c r="G18" s="232">
        <f>+'Ark1'!Q1477</f>
        <v>10</v>
      </c>
      <c r="H18" s="330">
        <f>+'Ark1'!R1477</f>
        <v>37</v>
      </c>
      <c r="I18" s="233">
        <f>+IF(H18=0,"",'Ark1'!AG1477)</f>
        <v>1.2224362990564404</v>
      </c>
      <c r="J18" s="233">
        <f>+IF(H18=0,"",'Ark1'!AH1477)</f>
        <v>2.7027027027027031</v>
      </c>
      <c r="K18" s="239">
        <f>+IF(I18=0,"",'Ark1'!AI1477)</f>
        <v>34</v>
      </c>
      <c r="L18" s="96"/>
      <c r="M18" s="263">
        <f>+IF(K18=0,"",'Ark1'!AJ1477)</f>
        <v>85.870588235294093</v>
      </c>
      <c r="N18" s="263">
        <f>+IF(K18=0,"",'Ark1'!AK1477)</f>
        <v>8.5019072948836811</v>
      </c>
      <c r="O18" s="214"/>
      <c r="P18" s="234">
        <f>+IF(H18=0,"",'Ark1'!T1477)</f>
        <v>2.3243243243243246</v>
      </c>
      <c r="Q18" s="32">
        <f>+IF(H18=0,"",'Ark1'!U1477)</f>
        <v>7.0135135135135149</v>
      </c>
      <c r="R18" s="213"/>
      <c r="S18" s="235">
        <f>+IF(H18=0,"",'Ark1'!W1477)</f>
        <v>0</v>
      </c>
      <c r="T18" s="235">
        <f>+IF(H18=0,"",'Ark1'!X1477)</f>
        <v>8.1081081081081106</v>
      </c>
      <c r="U18" s="235">
        <f>+IF(H18=0,"",'Ark1'!Y1477)</f>
        <v>0</v>
      </c>
      <c r="V18" s="233">
        <f>+IF(H18=0,"",'Ark1'!Z1477)</f>
        <v>5.3880328939264643</v>
      </c>
      <c r="W18" s="233">
        <f>+IF(H18=0,"",'Ark1'!Z1477)</f>
        <v>5.3880328939264643</v>
      </c>
      <c r="X18" s="233">
        <f>+IF(H18=0,"",'Ark1'!AC1477)</f>
        <v>0</v>
      </c>
      <c r="Y18" s="235">
        <f>+IF(H18=0,"",'Ark1'!AE1477)</f>
        <v>0</v>
      </c>
      <c r="Z18" s="37">
        <f t="shared" si="3"/>
        <v>7.0135135135135149</v>
      </c>
      <c r="AA18" s="233">
        <f t="shared" si="4"/>
        <v>0.27027027027027029</v>
      </c>
      <c r="AB18" s="213"/>
      <c r="AC18" s="216"/>
      <c r="AE18" s="29"/>
      <c r="AF18" s="27"/>
      <c r="AG18" s="217"/>
      <c r="AH18" s="28"/>
      <c r="AL18" s="28"/>
      <c r="BD18" s="228" t="e">
        <f t="shared" si="2"/>
        <v>#REF!</v>
      </c>
      <c r="BE18" s="28">
        <v>46.533333333333317</v>
      </c>
      <c r="BF18" s="28">
        <f t="shared" si="1"/>
        <v>46.533333333333317</v>
      </c>
      <c r="BG18" s="28">
        <f t="shared" si="1"/>
        <v>46.533333333333317</v>
      </c>
      <c r="BH18" s="28">
        <f t="shared" si="1"/>
        <v>46.533333333333317</v>
      </c>
      <c r="BI18" s="28">
        <f t="shared" si="1"/>
        <v>46.533333333333317</v>
      </c>
      <c r="BJ18" s="28">
        <f t="shared" si="1"/>
        <v>46.533333333333317</v>
      </c>
      <c r="BK18" s="28">
        <f t="shared" si="1"/>
        <v>46.533333333333317</v>
      </c>
      <c r="BL18" s="28">
        <f t="shared" si="1"/>
        <v>46.533333333333317</v>
      </c>
      <c r="BM18" s="28">
        <f t="shared" si="1"/>
        <v>46.533333333333317</v>
      </c>
      <c r="BN18" s="28">
        <f t="shared" si="1"/>
        <v>46.533333333333317</v>
      </c>
      <c r="BO18" s="28">
        <f t="shared" si="1"/>
        <v>46.533333333333317</v>
      </c>
      <c r="BP18" s="28">
        <f t="shared" si="1"/>
        <v>46.533333333333317</v>
      </c>
    </row>
    <row r="19" spans="1:68" ht="15" customHeight="1">
      <c r="A19" s="213"/>
      <c r="B19" s="236">
        <f>+'Ark1'!C1478</f>
        <v>2024</v>
      </c>
      <c r="C19" s="232">
        <f>+'Ark1'!L1478</f>
        <v>1</v>
      </c>
      <c r="D19" s="232" t="s">
        <v>28</v>
      </c>
      <c r="E19" s="232">
        <f>+'Ark1'!D1478</f>
        <v>6</v>
      </c>
      <c r="F19" s="232" t="s">
        <v>546</v>
      </c>
      <c r="G19" s="232">
        <f>+'Ark1'!Q1478</f>
        <v>10</v>
      </c>
      <c r="H19" s="330">
        <f>+'Ark1'!R1478</f>
        <v>18</v>
      </c>
      <c r="I19" s="233">
        <f>+IF(H19=0,"",'Ark1'!AG1478)</f>
        <v>0.7134396861235518</v>
      </c>
      <c r="J19" s="233">
        <f>+IF(H19=0,"",'Ark1'!AH1478)</f>
        <v>0</v>
      </c>
      <c r="K19" s="239">
        <f>+IF(I19=0,"",'Ark1'!AI1478)</f>
        <v>18</v>
      </c>
      <c r="L19" s="96"/>
      <c r="M19" s="263">
        <f>+IF(K19=0,"",'Ark1'!AJ1478)</f>
        <v>91.727777777777774</v>
      </c>
      <c r="N19" s="263">
        <f>+IF(K19=0,"",'Ark1'!AK1478)</f>
        <v>9.8864859478255287</v>
      </c>
      <c r="O19" s="214"/>
      <c r="P19" s="234">
        <f>+IF(H19=0,"",'Ark1'!T1478)</f>
        <v>1.8888888888888888</v>
      </c>
      <c r="Q19" s="32">
        <f>+IF(H19=0,"",'Ark1'!U1478)</f>
        <v>8.5666666666666647</v>
      </c>
      <c r="R19" s="213"/>
      <c r="S19" s="235">
        <f>+IF(H19=0,"",'Ark1'!W1478)</f>
        <v>0</v>
      </c>
      <c r="T19" s="235">
        <f>+IF(H19=0,"",'Ark1'!X1478)</f>
        <v>5.5555555555555562</v>
      </c>
      <c r="U19" s="235">
        <f>+IF(H19=0,"",'Ark1'!Y1478)</f>
        <v>0</v>
      </c>
      <c r="V19" s="233">
        <f>+IF(H19=0,"",'Ark1'!Z1478)</f>
        <v>5.2198339692624991</v>
      </c>
      <c r="W19" s="233">
        <f>+IF(H19=0,"",'Ark1'!Z1478)</f>
        <v>5.2198339692624991</v>
      </c>
      <c r="X19" s="233">
        <f>+IF(H19=0,"",'Ark1'!AC1478)</f>
        <v>0</v>
      </c>
      <c r="Y19" s="235">
        <f>+IF(H19=0,"",'Ark1'!AE1478)</f>
        <v>0</v>
      </c>
      <c r="Z19" s="37">
        <f t="shared" si="3"/>
        <v>8.5666666666666647</v>
      </c>
      <c r="AA19" s="233">
        <f t="shared" si="4"/>
        <v>0.55555555555555558</v>
      </c>
      <c r="AB19" s="213"/>
      <c r="AC19" s="216"/>
      <c r="AE19" s="29"/>
      <c r="AF19" s="27"/>
      <c r="AG19" s="217"/>
      <c r="AH19" s="28"/>
      <c r="AI19" s="236"/>
      <c r="AJ19" s="236"/>
      <c r="AK19" s="236"/>
      <c r="AL19" s="28"/>
      <c r="BD19" s="228" t="e">
        <f t="shared" si="2"/>
        <v>#REF!</v>
      </c>
      <c r="BE19" s="28">
        <v>57.45</v>
      </c>
      <c r="BF19" s="28">
        <f t="shared" si="1"/>
        <v>57.45</v>
      </c>
      <c r="BG19" s="28">
        <f t="shared" si="1"/>
        <v>57.45</v>
      </c>
      <c r="BH19" s="28">
        <f t="shared" si="1"/>
        <v>57.45</v>
      </c>
      <c r="BI19" s="28">
        <f t="shared" si="1"/>
        <v>57.45</v>
      </c>
      <c r="BJ19" s="28">
        <f t="shared" si="1"/>
        <v>57.45</v>
      </c>
      <c r="BK19" s="28">
        <f t="shared" si="1"/>
        <v>57.45</v>
      </c>
      <c r="BL19" s="28">
        <f t="shared" si="1"/>
        <v>57.45</v>
      </c>
      <c r="BM19" s="28">
        <f t="shared" si="1"/>
        <v>57.45</v>
      </c>
      <c r="BN19" s="28">
        <f t="shared" si="1"/>
        <v>57.45</v>
      </c>
      <c r="BO19" s="28">
        <f t="shared" si="1"/>
        <v>57.45</v>
      </c>
      <c r="BP19" s="28">
        <f t="shared" si="1"/>
        <v>57.45</v>
      </c>
    </row>
    <row r="20" spans="1:68" ht="15" customHeight="1">
      <c r="A20" s="213"/>
      <c r="B20" s="236">
        <f>+'Ark1'!C1479</f>
        <v>2024</v>
      </c>
      <c r="C20" s="232">
        <f>+'Ark1'!L1479</f>
        <v>1</v>
      </c>
      <c r="D20" s="232" t="s">
        <v>28</v>
      </c>
      <c r="E20" s="232">
        <f>+'Ark1'!D1479</f>
        <v>7</v>
      </c>
      <c r="F20" s="232" t="s">
        <v>547</v>
      </c>
      <c r="G20" s="232">
        <f>+'Ark1'!Q1479</f>
        <v>4</v>
      </c>
      <c r="H20" s="330">
        <f>+'Ark1'!R1479</f>
        <v>12</v>
      </c>
      <c r="I20" s="233">
        <f>+IF(H20=0,"",'Ark1'!AG1479)</f>
        <v>0.81916876850531872</v>
      </c>
      <c r="J20" s="233">
        <f>+IF(H20=0,"",'Ark1'!AH1479)</f>
        <v>50</v>
      </c>
      <c r="K20" s="239">
        <f>+IF(I20=0,"",'Ark1'!AI1479)</f>
        <v>12</v>
      </c>
      <c r="L20" s="96"/>
      <c r="M20" s="263">
        <f>+IF(K20=0,"",'Ark1'!AJ1479)</f>
        <v>83.833333333333314</v>
      </c>
      <c r="N20" s="263">
        <f>+IF(K20=0,"",'Ark1'!AK1479)</f>
        <v>9.0325084786823009</v>
      </c>
      <c r="O20" s="214"/>
      <c r="P20" s="234">
        <f>+IF(H20=0,"",'Ark1'!T1479)</f>
        <v>1.9166666666666672</v>
      </c>
      <c r="Q20" s="32">
        <f>+IF(H20=0,"",'Ark1'!U1479)</f>
        <v>6.2250000000000014</v>
      </c>
      <c r="R20" s="213"/>
      <c r="S20" s="235">
        <f>+IF(H20=0,"",'Ark1'!W1479)</f>
        <v>0</v>
      </c>
      <c r="T20" s="235">
        <f>+IF(H20=0,"",'Ark1'!X1479)</f>
        <v>0</v>
      </c>
      <c r="U20" s="235">
        <f>+IF(H20=0,"",'Ark1'!Y1479)</f>
        <v>0</v>
      </c>
      <c r="V20" s="233">
        <f>+IF(H20=0,"",'Ark1'!Z1479)</f>
        <v>3.7839848924997903</v>
      </c>
      <c r="W20" s="233">
        <f>+IF(H20=0,"",'Ark1'!Z1479)</f>
        <v>3.7839848924997903</v>
      </c>
      <c r="X20" s="233">
        <f>+IF(H20=0,"",'Ark1'!AC1479)</f>
        <v>0</v>
      </c>
      <c r="Y20" s="235">
        <f>+IF(H20=0,"",'Ark1'!AE1479)</f>
        <v>0</v>
      </c>
      <c r="Z20" s="37">
        <f t="shared" si="3"/>
        <v>6.2250000000000014</v>
      </c>
      <c r="AA20" s="233">
        <f t="shared" si="4"/>
        <v>0.33333333333333331</v>
      </c>
      <c r="AB20" s="213"/>
      <c r="AC20" s="216"/>
      <c r="AE20" s="29"/>
      <c r="AF20" s="27"/>
      <c r="AG20" s="217"/>
      <c r="AH20" s="28"/>
      <c r="AI20" s="236"/>
      <c r="AJ20" s="236"/>
      <c r="AK20" s="236"/>
      <c r="AL20" s="28"/>
      <c r="BD20" s="228" t="e">
        <f t="shared" si="2"/>
        <v>#REF!</v>
      </c>
      <c r="BE20" s="28">
        <v>0</v>
      </c>
      <c r="BF20" s="28">
        <f t="shared" si="1"/>
        <v>0</v>
      </c>
      <c r="BG20" s="28">
        <f t="shared" si="1"/>
        <v>0</v>
      </c>
      <c r="BH20" s="28">
        <f t="shared" si="1"/>
        <v>0</v>
      </c>
      <c r="BI20" s="28">
        <f t="shared" si="1"/>
        <v>0</v>
      </c>
      <c r="BJ20" s="28">
        <f t="shared" si="1"/>
        <v>0</v>
      </c>
      <c r="BK20" s="28">
        <f t="shared" si="1"/>
        <v>0</v>
      </c>
      <c r="BL20" s="28">
        <f t="shared" si="1"/>
        <v>0</v>
      </c>
      <c r="BM20" s="28">
        <f t="shared" si="1"/>
        <v>0</v>
      </c>
      <c r="BN20" s="28">
        <f t="shared" si="1"/>
        <v>0</v>
      </c>
      <c r="BO20" s="28">
        <f t="shared" si="1"/>
        <v>0</v>
      </c>
      <c r="BP20" s="28">
        <f t="shared" si="1"/>
        <v>0</v>
      </c>
    </row>
    <row r="21" spans="1:68" ht="15" customHeight="1">
      <c r="A21" s="213"/>
      <c r="B21" s="236">
        <f>+'Ark1'!C1480</f>
        <v>2024</v>
      </c>
      <c r="C21" s="232">
        <f>+'Ark1'!L1480</f>
        <v>1</v>
      </c>
      <c r="D21" s="232" t="s">
        <v>28</v>
      </c>
      <c r="E21" s="232">
        <f>+'Ark1'!D1480</f>
        <v>8</v>
      </c>
      <c r="F21" s="232" t="s">
        <v>548</v>
      </c>
      <c r="G21" s="232">
        <f>+'Ark1'!Q1480</f>
        <v>4</v>
      </c>
      <c r="H21" s="330">
        <f>+'Ark1'!R1480</f>
        <v>5</v>
      </c>
      <c r="I21" s="233">
        <f>+IF(H21=0,"",'Ark1'!AG1480)</f>
        <v>0.3809272222956015</v>
      </c>
      <c r="J21" s="233">
        <f>+IF(H21=0,"",'Ark1'!AH1480)</f>
        <v>0</v>
      </c>
      <c r="K21" s="239">
        <f>+IF(I21=0,"",'Ark1'!AI1480)</f>
        <v>5</v>
      </c>
      <c r="L21" s="96"/>
      <c r="M21" s="263">
        <f>+IF(K21=0,"",'Ark1'!AJ1480)</f>
        <v>112.3</v>
      </c>
      <c r="N21" s="263">
        <f>+IF(K21=0,"",'Ark1'!AK1480)</f>
        <v>10.135822926188602</v>
      </c>
      <c r="O21" s="214"/>
      <c r="P21" s="234">
        <f>+IF(H21=0,"",'Ark1'!T1480)</f>
        <v>3</v>
      </c>
      <c r="Q21" s="32">
        <f>+IF(H21=0,"",'Ark1'!U1480)</f>
        <v>14.42</v>
      </c>
      <c r="R21" s="213"/>
      <c r="S21" s="235">
        <f>+IF(H21=0,"",'Ark1'!W1480)</f>
        <v>0</v>
      </c>
      <c r="T21" s="235">
        <f>+IF(H21=0,"",'Ark1'!X1480)</f>
        <v>20</v>
      </c>
      <c r="U21" s="235">
        <f>+IF(H21=0,"",'Ark1'!Y1480)</f>
        <v>0</v>
      </c>
      <c r="V21" s="233">
        <f>+IF(H21=0,"",'Ark1'!Z1480)</f>
        <v>1.8312837027615505</v>
      </c>
      <c r="W21" s="233">
        <f>+IF(H21=0,"",'Ark1'!Z1480)</f>
        <v>1.8312837027615505</v>
      </c>
      <c r="X21" s="233">
        <f>+IF(H21=0,"",'Ark1'!AC1480)</f>
        <v>0</v>
      </c>
      <c r="Y21" s="235">
        <f>+IF(H21=0,"",'Ark1'!AE1480)</f>
        <v>0</v>
      </c>
      <c r="Z21" s="37">
        <f t="shared" si="3"/>
        <v>14.42</v>
      </c>
      <c r="AA21" s="233">
        <f t="shared" si="4"/>
        <v>0.8</v>
      </c>
      <c r="AB21" s="213"/>
      <c r="AC21" s="216"/>
      <c r="AE21" s="29"/>
      <c r="AF21" s="27"/>
      <c r="AG21" s="217"/>
      <c r="AH21" s="28"/>
      <c r="AI21" s="236"/>
      <c r="AJ21" s="236"/>
      <c r="AK21" s="236"/>
      <c r="AL21" s="28"/>
      <c r="BD21" s="228"/>
    </row>
    <row r="22" spans="1:68" ht="15" customHeight="1">
      <c r="A22" s="213"/>
      <c r="B22" s="236">
        <f>+'Ark1'!C1481</f>
        <v>2024</v>
      </c>
      <c r="C22" s="232">
        <f>+'Ark1'!L1481</f>
        <v>1</v>
      </c>
      <c r="D22" s="232" t="s">
        <v>28</v>
      </c>
      <c r="E22" s="232">
        <f>+'Ark1'!D1481</f>
        <v>9</v>
      </c>
      <c r="F22" s="232" t="s">
        <v>549</v>
      </c>
      <c r="G22" s="232">
        <f>+'Ark1'!Q1481</f>
        <v>6</v>
      </c>
      <c r="H22" s="330">
        <f>+'Ark1'!R1481</f>
        <v>11</v>
      </c>
      <c r="I22" s="233">
        <f>+IF(H22=0,"",'Ark1'!AG1481)</f>
        <v>0.36604271933853938</v>
      </c>
      <c r="J22" s="233">
        <f>+IF(H22=0,"",'Ark1'!AH1481)</f>
        <v>0</v>
      </c>
      <c r="K22" s="239">
        <f>+IF(I22=0,"",'Ark1'!AI1481)</f>
        <v>11</v>
      </c>
      <c r="L22" s="96"/>
      <c r="M22" s="263">
        <f>+IF(K22=0,"",'Ark1'!AJ1481)</f>
        <v>114.5</v>
      </c>
      <c r="N22" s="263">
        <f>+IF(K22=0,"",'Ark1'!AK1481)</f>
        <v>6.7128875692527465</v>
      </c>
      <c r="O22" s="214"/>
      <c r="P22" s="234">
        <f>+IF(H22=0,"",'Ark1'!T1481)</f>
        <v>2.4545454545454546</v>
      </c>
      <c r="Q22" s="32">
        <f>+IF(H22=0,"",'Ark1'!U1481)</f>
        <v>9.2727272727272734</v>
      </c>
      <c r="R22" s="213"/>
      <c r="S22" s="235">
        <f>+IF(H22=0,"",'Ark1'!W1481)</f>
        <v>0</v>
      </c>
      <c r="T22" s="235">
        <f>+IF(H22=0,"",'Ark1'!X1481)</f>
        <v>0</v>
      </c>
      <c r="U22" s="235">
        <f>+IF(H22=0,"",'Ark1'!Y1481)</f>
        <v>0</v>
      </c>
      <c r="V22" s="233">
        <f>+IF(H22=0,"",'Ark1'!Z1481)</f>
        <v>3.9719678908092688</v>
      </c>
      <c r="W22" s="233">
        <f>+IF(H22=0,"",'Ark1'!Z1481)</f>
        <v>3.9719678908092688</v>
      </c>
      <c r="X22" s="233">
        <f>+IF(H22=0,"",'Ark1'!AC1481)</f>
        <v>0</v>
      </c>
      <c r="Y22" s="235">
        <f>+IF(H22=0,"",'Ark1'!AE1481)</f>
        <v>0</v>
      </c>
      <c r="Z22" s="37">
        <f t="shared" si="3"/>
        <v>9.2727272727272734</v>
      </c>
      <c r="AA22" s="233">
        <f t="shared" si="4"/>
        <v>0.54545454545454541</v>
      </c>
      <c r="AB22" s="213"/>
      <c r="AC22" s="216"/>
      <c r="AE22" s="29"/>
      <c r="AF22" s="27"/>
      <c r="AG22" s="217"/>
      <c r="AH22" s="28"/>
      <c r="AI22" s="236"/>
      <c r="AJ22" s="236"/>
      <c r="AK22" s="236"/>
      <c r="AL22" s="28"/>
      <c r="BD22" s="228"/>
    </row>
    <row r="23" spans="1:68" ht="15" customHeight="1">
      <c r="A23" s="213"/>
      <c r="B23" s="236">
        <f>+'Ark1'!C1482</f>
        <v>2024</v>
      </c>
      <c r="C23" s="232">
        <f>+'Ark1'!L1482</f>
        <v>1</v>
      </c>
      <c r="D23" s="232" t="s">
        <v>28</v>
      </c>
      <c r="E23" s="232">
        <f>+'Ark1'!D1482</f>
        <v>10</v>
      </c>
      <c r="F23" s="232" t="s">
        <v>550</v>
      </c>
      <c r="G23" s="232">
        <f>+'Ark1'!Q1482</f>
        <v>13</v>
      </c>
      <c r="H23" s="330">
        <f>+'Ark1'!R1482</f>
        <v>20</v>
      </c>
      <c r="I23" s="233">
        <f>+IF(H23=0,"",'Ark1'!AG1482)</f>
        <v>0.28975191296397435</v>
      </c>
      <c r="J23" s="233">
        <f>+IF(H23=0,"",'Ark1'!AH1482)</f>
        <v>0</v>
      </c>
      <c r="K23" s="239">
        <f>+IF(I23=0,"",'Ark1'!AI1482)</f>
        <v>20</v>
      </c>
      <c r="L23" s="96"/>
      <c r="M23" s="263">
        <f>+IF(K23=0,"",'Ark1'!AJ1482)</f>
        <v>104.2</v>
      </c>
      <c r="N23" s="263">
        <f>+IF(K23=0,"",'Ark1'!AK1482)</f>
        <v>10.014570265788294</v>
      </c>
      <c r="O23" s="214"/>
      <c r="P23" s="234">
        <f>+IF(H23=0,"",'Ark1'!T1482)</f>
        <v>2.35</v>
      </c>
      <c r="Q23" s="32">
        <f>+IF(H23=0,"",'Ark1'!U1482)</f>
        <v>11.805</v>
      </c>
      <c r="R23" s="213"/>
      <c r="S23" s="235">
        <f>+IF(H23=0,"",'Ark1'!W1482)</f>
        <v>0</v>
      </c>
      <c r="T23" s="235">
        <f>+IF(H23=0,"",'Ark1'!X1482)</f>
        <v>10</v>
      </c>
      <c r="U23" s="235">
        <f>+IF(H23=0,"",'Ark1'!Y1482)</f>
        <v>0</v>
      </c>
      <c r="V23" s="233">
        <f>+IF(H23=0,"",'Ark1'!Z1482)</f>
        <v>3.4674882840465395</v>
      </c>
      <c r="W23" s="233">
        <f>+IF(H23=0,"",'Ark1'!Z1482)</f>
        <v>3.4674882840465395</v>
      </c>
      <c r="X23" s="233">
        <f>+IF(H23=0,"",'Ark1'!AC1482)</f>
        <v>0</v>
      </c>
      <c r="Y23" s="235">
        <f>+IF(H23=0,"",'Ark1'!AE1482)</f>
        <v>0</v>
      </c>
      <c r="Z23" s="37">
        <f t="shared" si="3"/>
        <v>11.805</v>
      </c>
      <c r="AA23" s="233">
        <f t="shared" si="4"/>
        <v>0.65</v>
      </c>
      <c r="AB23" s="213"/>
      <c r="AC23" s="216"/>
      <c r="AE23" s="29"/>
      <c r="AF23" s="27"/>
      <c r="AG23" s="217"/>
      <c r="AH23" s="28"/>
      <c r="AI23" s="236"/>
      <c r="AJ23" s="236"/>
      <c r="AK23" s="236"/>
      <c r="AL23" s="28"/>
      <c r="BD23" s="228"/>
    </row>
    <row r="24" spans="1:68" ht="15" customHeight="1">
      <c r="A24" s="213"/>
      <c r="B24" s="236">
        <f>+'Ark1'!C1483</f>
        <v>2024</v>
      </c>
      <c r="C24" s="232">
        <f>+'Ark1'!L1483</f>
        <v>1</v>
      </c>
      <c r="D24" s="232" t="s">
        <v>28</v>
      </c>
      <c r="E24" s="232">
        <f>+'Ark1'!D1483</f>
        <v>11</v>
      </c>
      <c r="F24" s="232" t="s">
        <v>551</v>
      </c>
      <c r="G24" s="232">
        <f>+'Ark1'!Q1483</f>
        <v>11</v>
      </c>
      <c r="H24" s="330">
        <f>+'Ark1'!R1483</f>
        <v>15</v>
      </c>
      <c r="I24" s="233">
        <f>+IF(H24=0,"",'Ark1'!AG1483)</f>
        <v>0.38438155320986128</v>
      </c>
      <c r="J24" s="233">
        <f>+IF(H24=0,"",'Ark1'!AH1483)</f>
        <v>0</v>
      </c>
      <c r="K24" s="239">
        <f>+IF(I24=0,"",'Ark1'!AI1483)</f>
        <v>15</v>
      </c>
      <c r="L24" s="96"/>
      <c r="M24" s="263">
        <f>+IF(K24=0,"",'Ark1'!AJ1483)</f>
        <v>103.30666666666664</v>
      </c>
      <c r="N24" s="263">
        <f>+IF(K24=0,"",'Ark1'!AK1483)</f>
        <v>10.365667911972219</v>
      </c>
      <c r="O24" s="214"/>
      <c r="P24" s="234">
        <f>+IF(H24=0,"",'Ark1'!T1483)</f>
        <v>2.6666666666666661</v>
      </c>
      <c r="Q24" s="32">
        <f>+IF(H24=0,"",'Ark1'!U1483)</f>
        <v>11.633333333333329</v>
      </c>
      <c r="R24" s="213"/>
      <c r="S24" s="235">
        <f>+IF(H24=0,"",'Ark1'!W1483)</f>
        <v>0</v>
      </c>
      <c r="T24" s="235">
        <f>+IF(H24=0,"",'Ark1'!X1483)</f>
        <v>0</v>
      </c>
      <c r="U24" s="235">
        <f>+IF(H24=0,"",'Ark1'!Y1483)</f>
        <v>0</v>
      </c>
      <c r="V24" s="233">
        <f>+IF(H24=0,"",'Ark1'!Z1483)</f>
        <v>2.5738859510259737</v>
      </c>
      <c r="W24" s="233">
        <f>+IF(H24=0,"",'Ark1'!Z1483)</f>
        <v>2.5738859510259737</v>
      </c>
      <c r="X24" s="233">
        <f>+IF(H24=0,"",'Ark1'!AC1483)</f>
        <v>0</v>
      </c>
      <c r="Y24" s="235">
        <f>+IF(H24=0,"",'Ark1'!AE1483)</f>
        <v>0</v>
      </c>
      <c r="Z24" s="37">
        <f t="shared" si="3"/>
        <v>11.633333333333329</v>
      </c>
      <c r="AA24" s="233">
        <f t="shared" si="4"/>
        <v>0.73333333333333328</v>
      </c>
      <c r="AB24" s="213"/>
      <c r="AC24" s="216"/>
      <c r="AE24" s="29"/>
      <c r="AF24" s="27"/>
      <c r="AG24" s="217"/>
      <c r="AH24" s="28"/>
      <c r="AI24" s="236"/>
      <c r="AJ24" s="236"/>
      <c r="AK24" s="236"/>
      <c r="AL24" s="28"/>
    </row>
    <row r="25" spans="1:68" ht="15" customHeight="1">
      <c r="A25" s="213"/>
      <c r="B25" s="236">
        <f>+'Ark1'!C1484</f>
        <v>2024</v>
      </c>
      <c r="C25" s="232">
        <f>+'Ark1'!L1484</f>
        <v>1</v>
      </c>
      <c r="D25" s="232" t="s">
        <v>28</v>
      </c>
      <c r="E25" s="232">
        <f>+'Ark1'!D1484</f>
        <v>12</v>
      </c>
      <c r="F25" s="232" t="s">
        <v>552</v>
      </c>
      <c r="G25" s="232">
        <f>+'Ark1'!Q1484</f>
        <v>0</v>
      </c>
      <c r="H25" s="330">
        <f>+'Ark1'!R1484</f>
        <v>0</v>
      </c>
      <c r="I25" s="233" t="str">
        <f>+IF(H25=0,"",'Ark1'!AG1484)</f>
        <v/>
      </c>
      <c r="J25" s="233" t="str">
        <f>+IF(H25=0,"",'Ark1'!AH1484)</f>
        <v/>
      </c>
      <c r="K25" s="239">
        <f>+IF(I25=0,"",'Ark1'!AI1484)</f>
        <v>0</v>
      </c>
      <c r="L25" s="96"/>
      <c r="M25" s="263" t="str">
        <f>+IF(K25=0,"",'Ark1'!AJ1484)</f>
        <v/>
      </c>
      <c r="N25" s="263" t="str">
        <f>+IF(K25=0,"",'Ark1'!AK1484)</f>
        <v/>
      </c>
      <c r="O25" s="214"/>
      <c r="P25" s="234" t="str">
        <f>+IF(H25=0,"",'Ark1'!T1484)</f>
        <v/>
      </c>
      <c r="Q25" s="32" t="str">
        <f>+IF(H25=0,"",'Ark1'!U1484)</f>
        <v/>
      </c>
      <c r="R25" s="213"/>
      <c r="S25" s="235" t="str">
        <f>+IF(H25=0,"",'Ark1'!W1484)</f>
        <v/>
      </c>
      <c r="T25" s="235" t="str">
        <f>+IF(H25=0,"",'Ark1'!X1484)</f>
        <v/>
      </c>
      <c r="U25" s="235" t="str">
        <f>+IF(H25=0,"",'Ark1'!Y1484)</f>
        <v/>
      </c>
      <c r="V25" s="233" t="str">
        <f>+IF(H25=0,"",'Ark1'!Z1484)</f>
        <v/>
      </c>
      <c r="W25" s="233" t="str">
        <f>+IF(H25=0,"",'Ark1'!Z1484)</f>
        <v/>
      </c>
      <c r="X25" s="233" t="str">
        <f>+IF(H25=0,"",'Ark1'!AC1484)</f>
        <v/>
      </c>
      <c r="Y25" s="235" t="str">
        <f>+IF(H25=0,"",'Ark1'!AE1484)</f>
        <v/>
      </c>
      <c r="Z25" s="37" t="str">
        <f t="shared" si="3"/>
        <v/>
      </c>
      <c r="AA25" s="233" t="str">
        <f t="shared" si="4"/>
        <v/>
      </c>
      <c r="AB25" s="213"/>
      <c r="AC25" s="216"/>
      <c r="AE25" s="29"/>
      <c r="AF25" s="27"/>
      <c r="AG25" s="217"/>
      <c r="AH25" s="28"/>
      <c r="AI25" s="236"/>
      <c r="AJ25" s="236"/>
      <c r="AK25" s="216"/>
      <c r="AL25" s="216"/>
      <c r="AM25" s="216"/>
    </row>
    <row r="26" spans="1:68" ht="15" customHeight="1">
      <c r="A26" s="213"/>
      <c r="B26" s="213"/>
      <c r="C26" s="213"/>
      <c r="D26" s="213"/>
      <c r="E26" s="213"/>
      <c r="F26" s="213"/>
      <c r="G26" s="213"/>
      <c r="H26" s="324"/>
      <c r="I26" s="214"/>
      <c r="J26" s="214"/>
      <c r="K26" s="214"/>
      <c r="L26" s="96"/>
      <c r="M26" s="214"/>
      <c r="N26" s="214"/>
      <c r="O26" s="214"/>
      <c r="P26" s="213"/>
      <c r="Q26" s="213"/>
      <c r="R26" s="213"/>
      <c r="S26" s="215"/>
      <c r="T26" s="215"/>
      <c r="U26" s="215"/>
      <c r="V26" s="215"/>
      <c r="W26" s="215"/>
      <c r="X26" s="213"/>
      <c r="Y26" s="215"/>
      <c r="Z26" s="215"/>
      <c r="AA26" s="214"/>
      <c r="AB26" s="213"/>
      <c r="AC26" s="216"/>
      <c r="AE26" s="29"/>
      <c r="AF26" s="27"/>
      <c r="AG26" s="217"/>
      <c r="AH26" s="28"/>
      <c r="AL26" s="28"/>
      <c r="BD26" s="228"/>
    </row>
    <row r="27" spans="1:68" ht="15" customHeight="1">
      <c r="A27" s="213"/>
      <c r="B27" s="213"/>
      <c r="C27" s="230" t="s">
        <v>0</v>
      </c>
      <c r="D27" s="213"/>
      <c r="E27" s="270" t="str">
        <f>+D29</f>
        <v>P</v>
      </c>
      <c r="F27" s="230" t="s">
        <v>569</v>
      </c>
      <c r="G27" s="213"/>
      <c r="H27" s="327">
        <f>SUM(Klasse!G10)</f>
        <v>652</v>
      </c>
      <c r="I27" s="214"/>
      <c r="J27" s="214"/>
      <c r="K27" s="214"/>
      <c r="L27" s="96"/>
      <c r="M27" s="214"/>
      <c r="N27" s="214"/>
      <c r="O27" s="214"/>
      <c r="P27" s="213"/>
      <c r="Q27" s="263">
        <f>+Klasse!L10</f>
        <v>11.293558282208595</v>
      </c>
      <c r="R27" s="213"/>
      <c r="S27" s="215"/>
      <c r="T27" s="215"/>
      <c r="U27" s="215"/>
      <c r="V27" s="215"/>
      <c r="W27" s="215"/>
      <c r="X27" s="213"/>
      <c r="Y27" s="215"/>
      <c r="Z27" s="263">
        <f>+Q27/C29</f>
        <v>5.6467791411042976</v>
      </c>
      <c r="AA27" s="214"/>
      <c r="AB27" s="213"/>
      <c r="AC27" s="216"/>
      <c r="AE27" s="29"/>
      <c r="AF27" s="27"/>
      <c r="AG27" s="217"/>
      <c r="AH27" s="28"/>
      <c r="AL27" s="28"/>
      <c r="BD27" s="228"/>
    </row>
    <row r="28" spans="1:68" ht="15" customHeight="1">
      <c r="A28" s="213"/>
      <c r="B28" s="213"/>
      <c r="C28" s="213"/>
      <c r="D28" s="213"/>
      <c r="E28" s="213"/>
      <c r="F28" s="213"/>
      <c r="G28" s="213"/>
      <c r="H28" s="324"/>
      <c r="I28" s="214"/>
      <c r="J28" s="214"/>
      <c r="K28" s="214"/>
      <c r="L28" s="96"/>
      <c r="M28" s="214"/>
      <c r="N28" s="214"/>
      <c r="O28" s="214"/>
      <c r="P28" s="213"/>
      <c r="Q28" s="213"/>
      <c r="R28" s="213"/>
      <c r="S28" s="215"/>
      <c r="T28" s="215"/>
      <c r="U28" s="215"/>
      <c r="V28" s="215"/>
      <c r="W28" s="215"/>
      <c r="X28" s="213"/>
      <c r="Y28" s="215"/>
      <c r="Z28" s="215"/>
      <c r="AA28" s="215"/>
      <c r="AB28" s="215"/>
      <c r="AC28" s="216"/>
      <c r="AE28" s="29"/>
      <c r="AF28" s="27"/>
      <c r="AG28" s="217"/>
      <c r="AH28" s="28"/>
      <c r="AL28" s="28"/>
      <c r="BD28" s="228">
        <f>1+BD25</f>
        <v>1</v>
      </c>
      <c r="BE28" s="28">
        <v>20.659867330016564</v>
      </c>
      <c r="BF28" s="28">
        <f t="shared" ref="BF28" si="5">+BE28</f>
        <v>20.659867330016564</v>
      </c>
      <c r="BG28" s="28">
        <f t="shared" ref="BG28" si="6">+BF28</f>
        <v>20.659867330016564</v>
      </c>
      <c r="BH28" s="28">
        <f t="shared" ref="BH28" si="7">+BG28</f>
        <v>20.659867330016564</v>
      </c>
      <c r="BI28" s="28">
        <f t="shared" ref="BI28" si="8">+BH28</f>
        <v>20.659867330016564</v>
      </c>
      <c r="BJ28" s="28">
        <f t="shared" ref="BJ28" si="9">+BI28</f>
        <v>20.659867330016564</v>
      </c>
      <c r="BK28" s="28">
        <f t="shared" ref="BK28" si="10">+BJ28</f>
        <v>20.659867330016564</v>
      </c>
      <c r="BL28" s="28">
        <f t="shared" ref="BL28" si="11">+BK28</f>
        <v>20.659867330016564</v>
      </c>
      <c r="BM28" s="28">
        <f t="shared" ref="BM28" si="12">+BL28</f>
        <v>20.659867330016564</v>
      </c>
      <c r="BN28" s="28">
        <f t="shared" ref="BN28" si="13">+BM28</f>
        <v>20.659867330016564</v>
      </c>
      <c r="BO28" s="28">
        <f t="shared" ref="BO28" si="14">+BN28</f>
        <v>20.659867330016564</v>
      </c>
      <c r="BP28" s="28">
        <f t="shared" ref="BP28" si="15">+BO28</f>
        <v>20.659867330016564</v>
      </c>
    </row>
    <row r="29" spans="1:68" ht="15" customHeight="1">
      <c r="A29" s="213"/>
      <c r="B29" s="236">
        <f>+'Ark1'!C1485</f>
        <v>2024</v>
      </c>
      <c r="C29" s="28">
        <f>+'Ark1'!L1485</f>
        <v>2</v>
      </c>
      <c r="D29" s="242" t="s">
        <v>29</v>
      </c>
      <c r="E29" s="28">
        <f>+'Ark1'!D1485</f>
        <v>1</v>
      </c>
      <c r="F29" s="28" t="str">
        <f t="shared" ref="F29:F40" si="16">+F14</f>
        <v>Jan</v>
      </c>
      <c r="G29" s="28">
        <f>+'Ark1'!Q1485</f>
        <v>7</v>
      </c>
      <c r="H29" s="331">
        <f>+'Ark1'!R1485</f>
        <v>8</v>
      </c>
      <c r="I29" s="29">
        <f>+IF(H29=0,"",'Ark1'!AG1485)</f>
        <v>0.60736178988106992</v>
      </c>
      <c r="J29" s="29">
        <f>+IF(H29=0,"",'Ark1'!AH1485)</f>
        <v>0</v>
      </c>
      <c r="K29" s="239">
        <f>+IF(I29=0,"",'Ark1'!AI1485)</f>
        <v>1</v>
      </c>
      <c r="L29" s="96"/>
      <c r="M29" s="263">
        <f>+IF(K29=0,"",'Ark1'!AJ1485)</f>
        <v>62.6</v>
      </c>
      <c r="N29" s="263">
        <f>+IF(K29=0,"",'Ark1'!AK1485)</f>
        <v>16.713247983477324</v>
      </c>
      <c r="O29" s="214"/>
      <c r="P29" s="27">
        <f>+IF(H29=0,"",'Ark1'!T1485)</f>
        <v>2.75</v>
      </c>
      <c r="Q29" s="29">
        <f>+IF(H29=0,"",'Ark1'!U1485)</f>
        <v>10.75</v>
      </c>
      <c r="R29" s="213"/>
      <c r="S29" s="34">
        <f>+IF(H29=0,"",'Ark1'!W1485)</f>
        <v>0</v>
      </c>
      <c r="T29" s="34">
        <f>+IF(H29=0,"",'Ark1'!X1485)</f>
        <v>25</v>
      </c>
      <c r="U29" s="34">
        <f>+IF(H29=0,"",'Ark1'!Y1485)</f>
        <v>12.5</v>
      </c>
      <c r="V29" s="34">
        <f>+IF(H29=0,"",'Ark1'!Z1485)</f>
        <v>7.7001623359511076</v>
      </c>
      <c r="W29" s="34">
        <f>+IF(H29=0,"",'Ark1'!Z1485)</f>
        <v>7.7001623359511076</v>
      </c>
      <c r="X29" s="27">
        <f>+IF(H29=0,"",'Ark1'!AC1485)</f>
        <v>0</v>
      </c>
      <c r="Y29" s="34">
        <f>+IF(H29=0,"",'Ark1'!AE1485)</f>
        <v>0</v>
      </c>
      <c r="Z29" s="34">
        <f t="shared" si="3"/>
        <v>5.375</v>
      </c>
      <c r="AA29" s="29">
        <f t="shared" si="4"/>
        <v>0.875</v>
      </c>
      <c r="AB29" s="213"/>
      <c r="AC29" s="216"/>
      <c r="AE29" s="29"/>
      <c r="AF29" s="27"/>
      <c r="AG29" s="217"/>
      <c r="AH29" s="28"/>
      <c r="AL29" s="28"/>
    </row>
    <row r="30" spans="1:68" ht="15" customHeight="1">
      <c r="A30" s="213"/>
      <c r="B30" s="236">
        <f>+'Ark1'!C1486</f>
        <v>2024</v>
      </c>
      <c r="C30" s="28">
        <f>+'Ark1'!L1486</f>
        <v>2</v>
      </c>
      <c r="D30" s="242" t="str">
        <f t="shared" ref="D30:D40" si="17">+D29</f>
        <v>P</v>
      </c>
      <c r="E30" s="28">
        <f>+'Ark1'!D1486</f>
        <v>2</v>
      </c>
      <c r="F30" s="28" t="str">
        <f t="shared" si="16"/>
        <v>Feb</v>
      </c>
      <c r="G30" s="28">
        <f>+'Ark1'!Q1486</f>
        <v>9</v>
      </c>
      <c r="H30" s="331">
        <f>+'Ark1'!R1486</f>
        <v>13</v>
      </c>
      <c r="I30" s="29">
        <f>+IF(H30=0,"",'Ark1'!AG1486)</f>
        <v>0.9977377732909869</v>
      </c>
      <c r="J30" s="29">
        <f>+IF(H30=0,"",'Ark1'!AH1486)</f>
        <v>0</v>
      </c>
      <c r="K30" s="239">
        <f>+IF(I30=0,"",'Ark1'!AI1486)</f>
        <v>8</v>
      </c>
      <c r="L30" s="96"/>
      <c r="M30" s="263">
        <f>+IF(K30=0,"",'Ark1'!AJ1486)</f>
        <v>87.825000000000003</v>
      </c>
      <c r="N30" s="263">
        <f>+IF(K30=0,"",'Ark1'!AK1486)</f>
        <v>10.908699935034521</v>
      </c>
      <c r="O30" s="214"/>
      <c r="P30" s="27">
        <f>+IF(H30=0,"",'Ark1'!T1486)</f>
        <v>2.7692307692307705</v>
      </c>
      <c r="Q30" s="29">
        <f>+IF(H30=0,"",'Ark1'!U1486)</f>
        <v>10.415384615384617</v>
      </c>
      <c r="R30" s="213"/>
      <c r="S30" s="34">
        <f>+IF(H30=0,"",'Ark1'!W1486)</f>
        <v>0</v>
      </c>
      <c r="T30" s="34">
        <f>+IF(H30=0,"",'Ark1'!X1486)</f>
        <v>15.38461538461538</v>
      </c>
      <c r="U30" s="34">
        <f>+IF(H30=0,"",'Ark1'!Y1486)</f>
        <v>0</v>
      </c>
      <c r="V30" s="34">
        <f>+IF(H30=0,"",'Ark1'!Z1486)</f>
        <v>4.8500350758202142</v>
      </c>
      <c r="W30" s="34">
        <f>+IF(H30=0,"",'Ark1'!Z1486)</f>
        <v>4.8500350758202142</v>
      </c>
      <c r="X30" s="27">
        <f>+IF(H30=0,"",'Ark1'!AC1486)</f>
        <v>0</v>
      </c>
      <c r="Y30" s="34">
        <f>+IF(H30=0,"",'Ark1'!AE1486)</f>
        <v>0</v>
      </c>
      <c r="Z30" s="34">
        <f t="shared" si="3"/>
        <v>5.2076923076923087</v>
      </c>
      <c r="AA30" s="29">
        <f t="shared" si="4"/>
        <v>0.69230769230769229</v>
      </c>
      <c r="AB30" s="213"/>
      <c r="AC30" s="216"/>
      <c r="AE30" s="29"/>
      <c r="AF30" s="27"/>
      <c r="AG30" s="217"/>
      <c r="AH30" s="28"/>
      <c r="AL30" s="28"/>
    </row>
    <row r="31" spans="1:68" ht="15" customHeight="1">
      <c r="A31" s="213"/>
      <c r="B31" s="236">
        <f>+'Ark1'!C1487</f>
        <v>2024</v>
      </c>
      <c r="C31" s="28">
        <f>+'Ark1'!L1487</f>
        <v>2</v>
      </c>
      <c r="D31" s="242" t="str">
        <f t="shared" si="17"/>
        <v>P</v>
      </c>
      <c r="E31" s="28">
        <f>+'Ark1'!D1487</f>
        <v>3</v>
      </c>
      <c r="F31" s="28" t="str">
        <f t="shared" si="16"/>
        <v>Mar</v>
      </c>
      <c r="G31" s="28">
        <f>+'Ark1'!Q1487</f>
        <v>23</v>
      </c>
      <c r="H31" s="331">
        <f>+'Ark1'!R1487</f>
        <v>39</v>
      </c>
      <c r="I31" s="29">
        <f>+IF(H31=0,"",'Ark1'!AG1487)</f>
        <v>1.5686510382990244</v>
      </c>
      <c r="J31" s="29">
        <f>+IF(H31=0,"",'Ark1'!AH1487)</f>
        <v>0</v>
      </c>
      <c r="K31" s="239">
        <f>+IF(I31=0,"",'Ark1'!AI1487)</f>
        <v>25</v>
      </c>
      <c r="L31" s="96"/>
      <c r="M31" s="263">
        <f>+IF(K31=0,"",'Ark1'!AJ1487)</f>
        <v>106.31599999999997</v>
      </c>
      <c r="N31" s="263">
        <f>+IF(K31=0,"",'Ark1'!AK1487)</f>
        <v>11.7029512604748</v>
      </c>
      <c r="O31" s="214"/>
      <c r="P31" s="27">
        <f>+IF(H31=0,"",'Ark1'!T1487)</f>
        <v>3.1538461538461529</v>
      </c>
      <c r="Q31" s="29">
        <f>+IF(H31=0,"",'Ark1'!U1487)</f>
        <v>13.37435897435898</v>
      </c>
      <c r="R31" s="213"/>
      <c r="S31" s="34">
        <f>+IF(H31=0,"",'Ark1'!W1487)</f>
        <v>0</v>
      </c>
      <c r="T31" s="34">
        <f>+IF(H31=0,"",'Ark1'!X1487)</f>
        <v>35.897435897435905</v>
      </c>
      <c r="U31" s="34">
        <f>+IF(H31=0,"",'Ark1'!Y1487)</f>
        <v>0</v>
      </c>
      <c r="V31" s="34">
        <f>+IF(H31=0,"",'Ark1'!Z1487)</f>
        <v>5.0667198689202877</v>
      </c>
      <c r="W31" s="34">
        <f>+IF(H31=0,"",'Ark1'!Z1487)</f>
        <v>5.0667198689202877</v>
      </c>
      <c r="X31" s="27">
        <f>+IF(H31=0,"",'Ark1'!AC1487)</f>
        <v>0</v>
      </c>
      <c r="Y31" s="34">
        <f>+IF(H31=0,"",'Ark1'!AE1487)</f>
        <v>0</v>
      </c>
      <c r="Z31" s="34">
        <f t="shared" si="3"/>
        <v>6.6871794871794901</v>
      </c>
      <c r="AA31" s="29">
        <f t="shared" si="4"/>
        <v>0.58974358974358976</v>
      </c>
      <c r="AB31" s="213"/>
      <c r="AC31" s="216"/>
      <c r="AE31" s="29"/>
      <c r="AF31" s="27"/>
      <c r="AG31" s="217"/>
      <c r="AH31" s="28"/>
      <c r="AI31" s="236"/>
      <c r="AJ31" s="236"/>
      <c r="AK31" s="236"/>
      <c r="AL31" s="28"/>
    </row>
    <row r="32" spans="1:68" ht="15" customHeight="1">
      <c r="A32" s="213"/>
      <c r="B32" s="236">
        <f>+'Ark1'!C1488</f>
        <v>2024</v>
      </c>
      <c r="C32" s="28">
        <f>+'Ark1'!L1488</f>
        <v>2</v>
      </c>
      <c r="D32" s="242" t="str">
        <f t="shared" si="17"/>
        <v>P</v>
      </c>
      <c r="E32" s="28">
        <f>+'Ark1'!D1488</f>
        <v>4</v>
      </c>
      <c r="F32" s="28" t="str">
        <f t="shared" si="16"/>
        <v>Apr</v>
      </c>
      <c r="G32" s="28">
        <f>+'Ark1'!Q1488</f>
        <v>37</v>
      </c>
      <c r="H32" s="331">
        <f>+'Ark1'!R1488</f>
        <v>89</v>
      </c>
      <c r="I32" s="29">
        <f>+IF(H32=0,"",'Ark1'!AG1488)</f>
        <v>2.2640252047589158</v>
      </c>
      <c r="J32" s="29">
        <f>+IF(H32=0,"",'Ark1'!AH1488)</f>
        <v>2.2471910112359552</v>
      </c>
      <c r="K32" s="239">
        <f>+IF(I32=0,"",'Ark1'!AI1488)</f>
        <v>78</v>
      </c>
      <c r="L32" s="96"/>
      <c r="M32" s="263">
        <f>+IF(K32=0,"",'Ark1'!AJ1488)</f>
        <v>85.199999999999989</v>
      </c>
      <c r="N32" s="263">
        <f>+IF(K32=0,"",'Ark1'!AK1488)</f>
        <v>11.81807537108369</v>
      </c>
      <c r="O32" s="214"/>
      <c r="P32" s="27">
        <f>+IF(H32=0,"",'Ark1'!T1488)</f>
        <v>2.6067415730337089</v>
      </c>
      <c r="Q32" s="29">
        <f>+IF(H32=0,"",'Ark1'!U1488)</f>
        <v>8.5505617977528079</v>
      </c>
      <c r="R32" s="213"/>
      <c r="S32" s="34">
        <f>+IF(H32=0,"",'Ark1'!W1488)</f>
        <v>0</v>
      </c>
      <c r="T32" s="34">
        <f>+IF(H32=0,"",'Ark1'!X1488)</f>
        <v>13.483146067415724</v>
      </c>
      <c r="U32" s="34">
        <f>+IF(H32=0,"",'Ark1'!Y1488)</f>
        <v>0</v>
      </c>
      <c r="V32" s="34">
        <f>+IF(H32=0,"",'Ark1'!Z1488)</f>
        <v>5.2177769513075996</v>
      </c>
      <c r="W32" s="34">
        <f>+IF(H32=0,"",'Ark1'!Z1488)</f>
        <v>5.2177769513075996</v>
      </c>
      <c r="X32" s="27">
        <f>+IF(H32=0,"",'Ark1'!AC1488)</f>
        <v>0</v>
      </c>
      <c r="Y32" s="34">
        <f>+IF(H32=0,"",'Ark1'!AE1488)</f>
        <v>0</v>
      </c>
      <c r="Z32" s="34">
        <f t="shared" si="3"/>
        <v>4.2752808988764039</v>
      </c>
      <c r="AA32" s="29">
        <f t="shared" si="4"/>
        <v>0.4157303370786517</v>
      </c>
      <c r="AB32" s="213"/>
      <c r="AC32" s="216"/>
      <c r="AE32" s="29"/>
      <c r="AF32" s="27"/>
      <c r="AG32" s="217"/>
      <c r="AH32" s="28"/>
      <c r="AI32" s="236"/>
      <c r="AJ32" s="236"/>
      <c r="AK32" s="236"/>
      <c r="AL32" s="28"/>
    </row>
    <row r="33" spans="1:68" ht="15" customHeight="1">
      <c r="A33" s="213"/>
      <c r="B33" s="236">
        <f>+'Ark1'!C1489</f>
        <v>2024</v>
      </c>
      <c r="C33" s="28">
        <f>+'Ark1'!L1489</f>
        <v>2</v>
      </c>
      <c r="D33" s="242" t="str">
        <f t="shared" si="17"/>
        <v>P</v>
      </c>
      <c r="E33" s="28">
        <f>+'Ark1'!D1489</f>
        <v>5</v>
      </c>
      <c r="F33" s="28" t="str">
        <f t="shared" si="16"/>
        <v>Mai</v>
      </c>
      <c r="G33" s="28">
        <f>+'Ark1'!Q1489</f>
        <v>29</v>
      </c>
      <c r="H33" s="331">
        <f>+'Ark1'!R1489</f>
        <v>85</v>
      </c>
      <c r="I33" s="29">
        <f>+IF(H33=0,"",'Ark1'!AG1489)</f>
        <v>2.8905083356494456</v>
      </c>
      <c r="J33" s="29">
        <f>+IF(H33=0,"",'Ark1'!AH1489)</f>
        <v>2.3529411764705879</v>
      </c>
      <c r="K33" s="239">
        <f>+IF(I33=0,"",'Ark1'!AI1489)</f>
        <v>77</v>
      </c>
      <c r="L33" s="96"/>
      <c r="M33" s="263">
        <f>+IF(K33=0,"",'Ark1'!AJ1489)</f>
        <v>82.312987012987023</v>
      </c>
      <c r="N33" s="263">
        <f>+IF(K33=0,"",'Ark1'!AK1489)</f>
        <v>10.412233110116404</v>
      </c>
      <c r="O33" s="214"/>
      <c r="P33" s="27">
        <f>+IF(H33=0,"",'Ark1'!T1489)</f>
        <v>2.6588235294117646</v>
      </c>
      <c r="Q33" s="29">
        <f>+IF(H33=0,"",'Ark1'!U1489)</f>
        <v>7.21882352941177</v>
      </c>
      <c r="R33" s="213"/>
      <c r="S33" s="34">
        <f>+IF(H33=0,"",'Ark1'!W1489)</f>
        <v>0</v>
      </c>
      <c r="T33" s="34">
        <f>+IF(H33=0,"",'Ark1'!X1489)</f>
        <v>10.588235294117649</v>
      </c>
      <c r="U33" s="34">
        <f>+IF(H33=0,"",'Ark1'!Y1489)</f>
        <v>0</v>
      </c>
      <c r="V33" s="34">
        <f>+IF(H33=0,"",'Ark1'!Z1489)</f>
        <v>5.815587454371772</v>
      </c>
      <c r="W33" s="34">
        <f>+IF(H33=0,"",'Ark1'!Z1489)</f>
        <v>5.815587454371772</v>
      </c>
      <c r="X33" s="27">
        <f>+IF(H33=0,"",'Ark1'!AC1489)</f>
        <v>0</v>
      </c>
      <c r="Y33" s="34">
        <f>+IF(H33=0,"",'Ark1'!AE1489)</f>
        <v>0</v>
      </c>
      <c r="Z33" s="34">
        <f t="shared" si="3"/>
        <v>3.609411764705885</v>
      </c>
      <c r="AA33" s="29">
        <f t="shared" si="4"/>
        <v>0.3411764705882353</v>
      </c>
      <c r="AB33" s="213"/>
      <c r="AC33" s="216"/>
      <c r="AE33" s="29"/>
      <c r="AF33" s="27"/>
      <c r="AG33" s="217"/>
      <c r="AH33" s="28"/>
      <c r="AI33" s="236"/>
      <c r="AJ33" s="236"/>
      <c r="AK33" s="236"/>
      <c r="AL33" s="28"/>
    </row>
    <row r="34" spans="1:68" ht="15" customHeight="1">
      <c r="A34" s="213"/>
      <c r="B34" s="236">
        <f>+'Ark1'!C1490</f>
        <v>2024</v>
      </c>
      <c r="C34" s="28">
        <f>+'Ark1'!L1490</f>
        <v>2</v>
      </c>
      <c r="D34" s="242" t="str">
        <f t="shared" si="17"/>
        <v>P</v>
      </c>
      <c r="E34" s="28">
        <f>+'Ark1'!D1490</f>
        <v>6</v>
      </c>
      <c r="F34" s="28" t="str">
        <f t="shared" si="16"/>
        <v>Jun</v>
      </c>
      <c r="G34" s="28">
        <f>+'Ark1'!Q1490</f>
        <v>36</v>
      </c>
      <c r="H34" s="331">
        <f>+'Ark1'!R1490</f>
        <v>70</v>
      </c>
      <c r="I34" s="29">
        <f>+IF(H34=0,"",'Ark1'!AG1490)</f>
        <v>3.9877669615427345</v>
      </c>
      <c r="J34" s="29">
        <f>+IF(H34=0,"",'Ark1'!AH1490)</f>
        <v>0</v>
      </c>
      <c r="K34" s="239">
        <f>+IF(I34=0,"",'Ark1'!AI1490)</f>
        <v>69</v>
      </c>
      <c r="L34" s="96"/>
      <c r="M34" s="263">
        <f>+IF(K34=0,"",'Ark1'!AJ1490)</f>
        <v>99.520289855072477</v>
      </c>
      <c r="N34" s="263">
        <f>+IF(K34=0,"",'Ark1'!AK1490)</f>
        <v>11.422962798072872</v>
      </c>
      <c r="O34" s="214"/>
      <c r="P34" s="27">
        <f>+IF(H34=0,"",'Ark1'!T1490)</f>
        <v>2.6714285714285704</v>
      </c>
      <c r="Q34" s="29">
        <f>+IF(H34=0,"",'Ark1'!U1490)</f>
        <v>12.312857142857141</v>
      </c>
      <c r="R34" s="213"/>
      <c r="S34" s="34">
        <f>+IF(H34=0,"",'Ark1'!W1490)</f>
        <v>0</v>
      </c>
      <c r="T34" s="34">
        <f>+IF(H34=0,"",'Ark1'!X1490)</f>
        <v>38.571428571428562</v>
      </c>
      <c r="U34" s="34">
        <f>+IF(H34=0,"",'Ark1'!Y1490)</f>
        <v>0</v>
      </c>
      <c r="V34" s="34">
        <f>+IF(H34=0,"",'Ark1'!Z1490)</f>
        <v>5.6730168700756796</v>
      </c>
      <c r="W34" s="34">
        <f>+IF(H34=0,"",'Ark1'!Z1490)</f>
        <v>5.6730168700756796</v>
      </c>
      <c r="X34" s="27">
        <f>+IF(H34=0,"",'Ark1'!AC1490)</f>
        <v>0</v>
      </c>
      <c r="Y34" s="34">
        <f>+IF(H34=0,"",'Ark1'!AE1490)</f>
        <v>0</v>
      </c>
      <c r="Z34" s="34">
        <f t="shared" si="3"/>
        <v>6.1564285714285703</v>
      </c>
      <c r="AA34" s="29">
        <f t="shared" si="4"/>
        <v>0.51428571428571423</v>
      </c>
      <c r="AB34" s="213"/>
      <c r="AC34" s="216"/>
      <c r="AE34" s="29"/>
      <c r="AF34" s="27"/>
      <c r="AG34" s="217"/>
      <c r="AH34" s="28"/>
      <c r="AI34" s="236"/>
      <c r="AJ34" s="236"/>
      <c r="AK34" s="236"/>
      <c r="AL34" s="28"/>
    </row>
    <row r="35" spans="1:68" ht="15" customHeight="1">
      <c r="A35" s="213"/>
      <c r="B35" s="236">
        <f>+'Ark1'!C1491</f>
        <v>2024</v>
      </c>
      <c r="C35" s="28">
        <f>+'Ark1'!L1491</f>
        <v>2</v>
      </c>
      <c r="D35" s="242" t="str">
        <f t="shared" si="17"/>
        <v>P</v>
      </c>
      <c r="E35" s="28">
        <f>+'Ark1'!D1491</f>
        <v>7</v>
      </c>
      <c r="F35" s="28" t="str">
        <f t="shared" si="16"/>
        <v>Jul</v>
      </c>
      <c r="G35" s="28">
        <f>+'Ark1'!Q1491</f>
        <v>15</v>
      </c>
      <c r="H35" s="331">
        <f>+'Ark1'!R1491</f>
        <v>43</v>
      </c>
      <c r="I35" s="29">
        <f>+IF(H35=0,"",'Ark1'!AG1491)</f>
        <v>3.7295756113608944</v>
      </c>
      <c r="J35" s="29">
        <f>+IF(H35=0,"",'Ark1'!AH1491)</f>
        <v>16.279069767441861</v>
      </c>
      <c r="K35" s="239">
        <f>+IF(I35=0,"",'Ark1'!AI1491)</f>
        <v>43</v>
      </c>
      <c r="L35" s="96"/>
      <c r="M35" s="263">
        <f>+IF(K35=0,"",'Ark1'!AJ1491)</f>
        <v>85.988372093023244</v>
      </c>
      <c r="N35" s="263">
        <f>+IF(K35=0,"",'Ark1'!AK1491)</f>
        <v>10.308174753423081</v>
      </c>
      <c r="O35" s="214"/>
      <c r="P35" s="27">
        <f>+IF(H35=0,"",'Ark1'!T1491)</f>
        <v>2.2558139534883725</v>
      </c>
      <c r="Q35" s="29">
        <f>+IF(H35=0,"",'Ark1'!U1491)</f>
        <v>7.9093023255813932</v>
      </c>
      <c r="R35" s="213"/>
      <c r="S35" s="34">
        <f>+IF(H35=0,"",'Ark1'!W1491)</f>
        <v>0</v>
      </c>
      <c r="T35" s="34">
        <f>+IF(H35=0,"",'Ark1'!X1491)</f>
        <v>16.279069767441861</v>
      </c>
      <c r="U35" s="34">
        <f>+IF(H35=0,"",'Ark1'!Y1491)</f>
        <v>0</v>
      </c>
      <c r="V35" s="34">
        <f>+IF(H35=0,"",'Ark1'!Z1491)</f>
        <v>5.8691473154901201</v>
      </c>
      <c r="W35" s="34">
        <f>+IF(H35=0,"",'Ark1'!Z1491)</f>
        <v>5.8691473154901201</v>
      </c>
      <c r="X35" s="27">
        <f>+IF(H35=0,"",'Ark1'!AC1491)</f>
        <v>0</v>
      </c>
      <c r="Y35" s="34">
        <f>+IF(H35=0,"",'Ark1'!AE1491)</f>
        <v>0</v>
      </c>
      <c r="Z35" s="34">
        <f t="shared" si="3"/>
        <v>3.9546511627906966</v>
      </c>
      <c r="AA35" s="29">
        <f t="shared" si="4"/>
        <v>0.34883720930232559</v>
      </c>
      <c r="AB35" s="213"/>
      <c r="AC35" s="216"/>
      <c r="AE35" s="29"/>
      <c r="AF35" s="27"/>
      <c r="AG35" s="217"/>
      <c r="AH35" s="28"/>
      <c r="AI35" s="236"/>
      <c r="AJ35" s="236"/>
      <c r="AK35" s="236"/>
      <c r="AL35" s="28"/>
    </row>
    <row r="36" spans="1:68" ht="15" customHeight="1">
      <c r="A36" s="213"/>
      <c r="B36" s="236">
        <f>+'Ark1'!C1492</f>
        <v>2024</v>
      </c>
      <c r="C36" s="28">
        <f>+'Ark1'!L1492</f>
        <v>2</v>
      </c>
      <c r="D36" s="242" t="str">
        <f t="shared" si="17"/>
        <v>P</v>
      </c>
      <c r="E36" s="28">
        <f>+'Ark1'!D1492</f>
        <v>8</v>
      </c>
      <c r="F36" s="28" t="str">
        <f t="shared" si="16"/>
        <v>Aug</v>
      </c>
      <c r="G36" s="28">
        <f>+'Ark1'!Q1492</f>
        <v>28</v>
      </c>
      <c r="H36" s="331">
        <f>+'Ark1'!R1492</f>
        <v>54</v>
      </c>
      <c r="I36" s="29">
        <f>+IF(H36=0,"",'Ark1'!AG1492)</f>
        <v>3.3929467705719181</v>
      </c>
      <c r="J36" s="29">
        <f>+IF(H36=0,"",'Ark1'!AH1492)</f>
        <v>0</v>
      </c>
      <c r="K36" s="239">
        <f>+IF(I36=0,"",'Ark1'!AI1492)</f>
        <v>48</v>
      </c>
      <c r="L36" s="96"/>
      <c r="M36" s="263">
        <f>+IF(K36=0,"",'Ark1'!AJ1492)</f>
        <v>98.024999999999977</v>
      </c>
      <c r="N36" s="263">
        <f>+IF(K36=0,"",'Ark1'!AK1492)</f>
        <v>11.124702940426017</v>
      </c>
      <c r="O36" s="214"/>
      <c r="P36" s="27">
        <f>+IF(H36=0,"",'Ark1'!T1492)</f>
        <v>2.6666666666666661</v>
      </c>
      <c r="Q36" s="29">
        <f>+IF(H36=0,"",'Ark1'!U1492)</f>
        <v>11.892592592592596</v>
      </c>
      <c r="R36" s="213"/>
      <c r="S36" s="34">
        <f>+IF(H36=0,"",'Ark1'!W1492)</f>
        <v>0</v>
      </c>
      <c r="T36" s="34">
        <f>+IF(H36=0,"",'Ark1'!X1492)</f>
        <v>25.925925925925927</v>
      </c>
      <c r="U36" s="34">
        <f>+IF(H36=0,"",'Ark1'!Y1492)</f>
        <v>0</v>
      </c>
      <c r="V36" s="34">
        <f>+IF(H36=0,"",'Ark1'!Z1492)</f>
        <v>4.8525996031089615</v>
      </c>
      <c r="W36" s="34">
        <f>+IF(H36=0,"",'Ark1'!Z1492)</f>
        <v>4.8525996031089615</v>
      </c>
      <c r="X36" s="27">
        <f>+IF(H36=0,"",'Ark1'!AC1492)</f>
        <v>0</v>
      </c>
      <c r="Y36" s="34">
        <f>+IF(H36=0,"",'Ark1'!AE1492)</f>
        <v>0</v>
      </c>
      <c r="Z36" s="34">
        <f t="shared" si="3"/>
        <v>5.946296296296298</v>
      </c>
      <c r="AA36" s="29">
        <f t="shared" si="4"/>
        <v>0.51851851851851849</v>
      </c>
      <c r="AB36" s="213"/>
      <c r="AC36" s="216"/>
      <c r="AE36" s="29"/>
      <c r="AF36" s="27"/>
      <c r="AG36" s="217"/>
      <c r="AH36" s="28"/>
      <c r="AI36" s="236"/>
      <c r="AJ36" s="236"/>
      <c r="AK36" s="216"/>
      <c r="AL36" s="216"/>
      <c r="AM36" s="216"/>
    </row>
    <row r="37" spans="1:68" ht="15" customHeight="1">
      <c r="A37" s="213"/>
      <c r="B37" s="236">
        <f>+'Ark1'!C1493</f>
        <v>2024</v>
      </c>
      <c r="C37" s="28">
        <f>+'Ark1'!L1493</f>
        <v>2</v>
      </c>
      <c r="D37" s="242" t="str">
        <f t="shared" si="17"/>
        <v>P</v>
      </c>
      <c r="E37" s="28">
        <f>+'Ark1'!D1493</f>
        <v>9</v>
      </c>
      <c r="F37" s="28" t="str">
        <f t="shared" si="16"/>
        <v>Sep</v>
      </c>
      <c r="G37" s="28">
        <f>+'Ark1'!Q1493</f>
        <v>23</v>
      </c>
      <c r="H37" s="331">
        <f>+'Ark1'!R1493</f>
        <v>36</v>
      </c>
      <c r="I37" s="29">
        <f>+IF(H37=0,"",'Ark1'!AG1493)</f>
        <v>1.4770900321543412</v>
      </c>
      <c r="J37" s="29">
        <f>+IF(H37=0,"",'Ark1'!AH1493)</f>
        <v>0</v>
      </c>
      <c r="K37" s="239">
        <f>+IF(I37=0,"",'Ark1'!AI1493)</f>
        <v>35</v>
      </c>
      <c r="L37" s="96"/>
      <c r="M37" s="263">
        <f>+IF(K37=0,"",'Ark1'!AJ1493)</f>
        <v>98.591428571428509</v>
      </c>
      <c r="N37" s="263">
        <f>+IF(K37=0,"",'Ark1'!AK1493)</f>
        <v>11.20777897317376</v>
      </c>
      <c r="O37" s="214"/>
      <c r="P37" s="27">
        <f>+IF(H37=0,"",'Ark1'!T1493)</f>
        <v>2.6666666666666661</v>
      </c>
      <c r="Q37" s="29">
        <f>+IF(H37=0,"",'Ark1'!U1493)</f>
        <v>11.43333333333333</v>
      </c>
      <c r="R37" s="213"/>
      <c r="S37" s="34">
        <f>+IF(H37=0,"",'Ark1'!W1493)</f>
        <v>0</v>
      </c>
      <c r="T37" s="34">
        <f>+IF(H37=0,"",'Ark1'!X1493)</f>
        <v>16.666666666666671</v>
      </c>
      <c r="U37" s="34">
        <f>+IF(H37=0,"",'Ark1'!Y1493)</f>
        <v>0</v>
      </c>
      <c r="V37" s="34">
        <f>+IF(H37=0,"",'Ark1'!Z1493)</f>
        <v>4.541903663541194</v>
      </c>
      <c r="W37" s="34">
        <f>+IF(H37=0,"",'Ark1'!Z1493)</f>
        <v>4.541903663541194</v>
      </c>
      <c r="X37" s="27">
        <f>+IF(H37=0,"",'Ark1'!AC1493)</f>
        <v>0</v>
      </c>
      <c r="Y37" s="34">
        <f>+IF(H37=0,"",'Ark1'!AE1493)</f>
        <v>0</v>
      </c>
      <c r="Z37" s="34">
        <f t="shared" si="3"/>
        <v>5.716666666666665</v>
      </c>
      <c r="AA37" s="29">
        <f t="shared" si="4"/>
        <v>0.63888888888888884</v>
      </c>
      <c r="AB37" s="213"/>
      <c r="AC37" s="216"/>
      <c r="AE37" s="29"/>
      <c r="AF37" s="27"/>
      <c r="AG37" s="217"/>
      <c r="AH37" s="28"/>
      <c r="AI37" s="27"/>
      <c r="AJ37" s="27"/>
      <c r="AK37" s="34"/>
      <c r="AL37" s="34"/>
      <c r="AM37" s="34"/>
    </row>
    <row r="38" spans="1:68" ht="15" customHeight="1">
      <c r="A38" s="213"/>
      <c r="B38" s="236">
        <f>+'Ark1'!C1494</f>
        <v>2024</v>
      </c>
      <c r="C38" s="28">
        <f>+'Ark1'!L1494</f>
        <v>2</v>
      </c>
      <c r="D38" s="242" t="str">
        <f t="shared" si="17"/>
        <v>P</v>
      </c>
      <c r="E38" s="28">
        <f>+'Ark1'!D1494</f>
        <v>10</v>
      </c>
      <c r="F38" s="28" t="str">
        <f t="shared" si="16"/>
        <v>Okt</v>
      </c>
      <c r="G38" s="28">
        <f>+'Ark1'!Q1494</f>
        <v>63</v>
      </c>
      <c r="H38" s="331">
        <f>+'Ark1'!R1494</f>
        <v>136</v>
      </c>
      <c r="I38" s="29">
        <f>+IF(H38=0,"",'Ark1'!AG1494)</f>
        <v>2.3674731694146658</v>
      </c>
      <c r="J38" s="29">
        <f>+IF(H38=0,"",'Ark1'!AH1494)</f>
        <v>0.73529411764705888</v>
      </c>
      <c r="K38" s="239">
        <f>+IF(I38=0,"",'Ark1'!AI1494)</f>
        <v>136</v>
      </c>
      <c r="L38" s="96"/>
      <c r="M38" s="263">
        <f>+IF(K38=0,"",'Ark1'!AJ1494)</f>
        <v>105.74485294117645</v>
      </c>
      <c r="N38" s="263">
        <f>+IF(K38=0,"",'Ark1'!AK1494)</f>
        <v>11.585627403928685</v>
      </c>
      <c r="O38" s="214"/>
      <c r="P38" s="27">
        <f>+IF(H38=0,"",'Ark1'!T1494)</f>
        <v>2.6764705882352939</v>
      </c>
      <c r="Q38" s="29">
        <f>+IF(H38=0,"",'Ark1'!U1494)</f>
        <v>14.184558823529413</v>
      </c>
      <c r="R38" s="213"/>
      <c r="S38" s="34">
        <f>+IF(H38=0,"",'Ark1'!W1494)</f>
        <v>0</v>
      </c>
      <c r="T38" s="34">
        <f>+IF(H38=0,"",'Ark1'!X1494)</f>
        <v>31.617647058823529</v>
      </c>
      <c r="U38" s="34">
        <f>+IF(H38=0,"",'Ark1'!Y1494)</f>
        <v>0</v>
      </c>
      <c r="V38" s="34">
        <f>+IF(H38=0,"",'Ark1'!Z1494)</f>
        <v>3.847265619441925</v>
      </c>
      <c r="W38" s="34">
        <f>+IF(H38=0,"",'Ark1'!Z1494)</f>
        <v>3.847265619441925</v>
      </c>
      <c r="X38" s="27">
        <f>+IF(H38=0,"",'Ark1'!AC1494)</f>
        <v>0</v>
      </c>
      <c r="Y38" s="34">
        <f>+IF(H38=0,"",'Ark1'!AE1494)</f>
        <v>0</v>
      </c>
      <c r="Z38" s="34">
        <f t="shared" si="3"/>
        <v>7.0922794117647063</v>
      </c>
      <c r="AA38" s="29">
        <f t="shared" si="4"/>
        <v>0.46323529411764708</v>
      </c>
      <c r="AB38" s="213"/>
      <c r="AC38" s="216"/>
      <c r="AE38" s="29"/>
      <c r="AF38" s="27"/>
      <c r="AG38" s="217"/>
      <c r="AH38" s="28"/>
      <c r="AI38" s="27"/>
      <c r="AJ38" s="27"/>
      <c r="AK38" s="34"/>
      <c r="AL38" s="34"/>
      <c r="AM38" s="34"/>
    </row>
    <row r="39" spans="1:68" ht="15" customHeight="1">
      <c r="A39" s="213"/>
      <c r="B39" s="236">
        <f>+'Ark1'!C1495</f>
        <v>2024</v>
      </c>
      <c r="C39" s="28">
        <f>+'Ark1'!L1495</f>
        <v>2</v>
      </c>
      <c r="D39" s="242" t="str">
        <f t="shared" si="17"/>
        <v>P</v>
      </c>
      <c r="E39" s="28">
        <f>+'Ark1'!D1495</f>
        <v>11</v>
      </c>
      <c r="F39" s="28" t="str">
        <f t="shared" si="16"/>
        <v>Nov</v>
      </c>
      <c r="G39" s="28">
        <f>+'Ark1'!Q1495</f>
        <v>33</v>
      </c>
      <c r="H39" s="331">
        <f>+'Ark1'!R1495</f>
        <v>70</v>
      </c>
      <c r="I39" s="29">
        <f>+IF(H39=0,"",'Ark1'!AG1495)</f>
        <v>2.0393148536486518</v>
      </c>
      <c r="J39" s="29">
        <f>+IF(H39=0,"",'Ark1'!AH1495)</f>
        <v>0</v>
      </c>
      <c r="K39" s="239">
        <f>+IF(I39=0,"",'Ark1'!AI1495)</f>
        <v>69</v>
      </c>
      <c r="L39" s="96"/>
      <c r="M39" s="263">
        <f>+IF(K39=0,"",'Ark1'!AJ1495)</f>
        <v>104.32318840579713</v>
      </c>
      <c r="N39" s="263">
        <f>+IF(K39=0,"",'Ark1'!AK1495)</f>
        <v>11.495478254164439</v>
      </c>
      <c r="O39" s="214"/>
      <c r="P39" s="27">
        <f>+IF(H39=0,"",'Ark1'!T1495)</f>
        <v>2.8142857142857154</v>
      </c>
      <c r="Q39" s="29">
        <f>+IF(H39=0,"",'Ark1'!U1495)</f>
        <v>13.225714285714297</v>
      </c>
      <c r="R39" s="213"/>
      <c r="S39" s="34">
        <f>+IF(H39=0,"",'Ark1'!W1495)</f>
        <v>0</v>
      </c>
      <c r="T39" s="34">
        <f>+IF(H39=0,"",'Ark1'!X1495)</f>
        <v>28.571428571428577</v>
      </c>
      <c r="U39" s="34">
        <f>+IF(H39=0,"",'Ark1'!Y1495)</f>
        <v>0</v>
      </c>
      <c r="V39" s="34">
        <f>+IF(H39=0,"",'Ark1'!Z1495)</f>
        <v>4.4329186036897408</v>
      </c>
      <c r="W39" s="34">
        <f>+IF(H39=0,"",'Ark1'!Z1495)</f>
        <v>4.4329186036897408</v>
      </c>
      <c r="X39" s="27">
        <f>+IF(H39=0,"",'Ark1'!AC1495)</f>
        <v>0</v>
      </c>
      <c r="Y39" s="34">
        <f>+IF(H39=0,"",'Ark1'!AE1495)</f>
        <v>0</v>
      </c>
      <c r="Z39" s="34">
        <f t="shared" si="3"/>
        <v>6.6128571428571483</v>
      </c>
      <c r="AA39" s="29">
        <f t="shared" si="4"/>
        <v>0.47142857142857142</v>
      </c>
      <c r="AB39" s="213"/>
      <c r="AC39" s="216"/>
      <c r="AE39" s="29"/>
      <c r="AF39" s="27"/>
      <c r="AG39" s="217"/>
      <c r="AH39" s="28"/>
      <c r="AI39" s="27"/>
      <c r="AJ39" s="27"/>
      <c r="AK39" s="34"/>
      <c r="AL39" s="34"/>
      <c r="AM39" s="34"/>
    </row>
    <row r="40" spans="1:68" ht="15" customHeight="1">
      <c r="A40" s="213"/>
      <c r="B40" s="236">
        <f>+'Ark1'!C1496</f>
        <v>2024</v>
      </c>
      <c r="C40" s="28">
        <f>+'Ark1'!L1496</f>
        <v>2</v>
      </c>
      <c r="D40" s="242" t="str">
        <f t="shared" si="17"/>
        <v>P</v>
      </c>
      <c r="E40" s="28">
        <f>+'Ark1'!D1496</f>
        <v>12</v>
      </c>
      <c r="F40" s="28" t="str">
        <f t="shared" si="16"/>
        <v>Des</v>
      </c>
      <c r="G40" s="28">
        <f>+'Ark1'!Q1496</f>
        <v>4</v>
      </c>
      <c r="H40" s="331">
        <f>+'Ark1'!R1496</f>
        <v>9</v>
      </c>
      <c r="I40" s="29">
        <f>+IF(H40=0,"",'Ark1'!AG1496)</f>
        <v>1.6210703143748499</v>
      </c>
      <c r="J40" s="29">
        <f>+IF(H40=0,"",'Ark1'!AH1496)</f>
        <v>0</v>
      </c>
      <c r="K40" s="239">
        <f>+IF(I40=0,"",'Ark1'!AI1496)</f>
        <v>9</v>
      </c>
      <c r="L40" s="96"/>
      <c r="M40" s="263">
        <f>+IF(K40=0,"",'Ark1'!AJ1496)</f>
        <v>107.18888888888888</v>
      </c>
      <c r="N40" s="263">
        <f>+IF(K40=0,"",'Ark1'!AK1496)</f>
        <v>11.926161816621201</v>
      </c>
      <c r="O40" s="214"/>
      <c r="P40" s="27">
        <f>+IF(H40=0,"",'Ark1'!T1496)</f>
        <v>2.7777777777777781</v>
      </c>
      <c r="Q40" s="29">
        <f>+IF(H40=0,"",'Ark1'!U1496)</f>
        <v>15.011111111111109</v>
      </c>
      <c r="R40" s="213"/>
      <c r="S40" s="34">
        <f>+IF(H40=0,"",'Ark1'!W1496)</f>
        <v>0</v>
      </c>
      <c r="T40" s="34">
        <f>+IF(H40=0,"",'Ark1'!X1496)</f>
        <v>33.333333333333343</v>
      </c>
      <c r="U40" s="34">
        <f>+IF(H40=0,"",'Ark1'!Y1496)</f>
        <v>0</v>
      </c>
      <c r="V40" s="34">
        <f>+IF(H40=0,"",'Ark1'!Z1496)</f>
        <v>3.7951561070057762</v>
      </c>
      <c r="W40" s="34">
        <f>+IF(H40=0,"",'Ark1'!Z1496)</f>
        <v>3.7951561070057762</v>
      </c>
      <c r="X40" s="27">
        <f>+IF(H40=0,"",'Ark1'!AC1496)</f>
        <v>0</v>
      </c>
      <c r="Y40" s="34">
        <f>+IF(H40=0,"",'Ark1'!AE1496)</f>
        <v>0</v>
      </c>
      <c r="Z40" s="34">
        <f t="shared" si="3"/>
        <v>7.5055555555555546</v>
      </c>
      <c r="AA40" s="29">
        <f t="shared" si="4"/>
        <v>0.44444444444444442</v>
      </c>
      <c r="AB40" s="213"/>
      <c r="AC40" s="216"/>
      <c r="AE40" s="29"/>
      <c r="AF40" s="27"/>
      <c r="AG40" s="217"/>
      <c r="AH40" s="28"/>
      <c r="AI40" s="27"/>
      <c r="AJ40" s="27"/>
      <c r="AK40" s="34"/>
      <c r="AL40" s="34"/>
      <c r="AM40" s="34"/>
    </row>
    <row r="41" spans="1:68" ht="15" customHeight="1">
      <c r="A41" s="213"/>
      <c r="B41" s="213"/>
      <c r="C41" s="213"/>
      <c r="D41" s="213"/>
      <c r="E41" s="213"/>
      <c r="F41" s="213"/>
      <c r="G41" s="213"/>
      <c r="H41" s="324"/>
      <c r="I41" s="214"/>
      <c r="J41" s="214"/>
      <c r="K41" s="214"/>
      <c r="L41" s="96"/>
      <c r="M41" s="214"/>
      <c r="N41" s="214"/>
      <c r="O41" s="214"/>
      <c r="P41" s="213"/>
      <c r="Q41" s="213"/>
      <c r="R41" s="213"/>
      <c r="S41" s="215"/>
      <c r="T41" s="215"/>
      <c r="U41" s="215"/>
      <c r="V41" s="215"/>
      <c r="W41" s="215"/>
      <c r="X41" s="213"/>
      <c r="Y41" s="215"/>
      <c r="Z41" s="215"/>
      <c r="AA41" s="214"/>
      <c r="AB41" s="213"/>
      <c r="AC41" s="216"/>
      <c r="AE41" s="29"/>
      <c r="AF41" s="27"/>
      <c r="AG41" s="217"/>
      <c r="AH41" s="28"/>
      <c r="AL41" s="28"/>
      <c r="BD41" s="228"/>
    </row>
    <row r="42" spans="1:68" ht="15" customHeight="1">
      <c r="A42" s="213"/>
      <c r="B42" s="213"/>
      <c r="C42" s="230" t="s">
        <v>0</v>
      </c>
      <c r="D42" s="213"/>
      <c r="E42" s="270" t="str">
        <f>+D44</f>
        <v>P+</v>
      </c>
      <c r="F42" s="230" t="s">
        <v>569</v>
      </c>
      <c r="G42" s="213"/>
      <c r="H42" s="327">
        <f>+Klasse!G11</f>
        <v>1437</v>
      </c>
      <c r="I42" s="214"/>
      <c r="J42" s="214"/>
      <c r="K42" s="214"/>
      <c r="L42" s="96"/>
      <c r="M42" s="214"/>
      <c r="N42" s="214"/>
      <c r="O42" s="214"/>
      <c r="P42" s="213"/>
      <c r="Q42" s="263">
        <f>+Klasse!L11</f>
        <v>10.764509394572015</v>
      </c>
      <c r="R42" s="213"/>
      <c r="S42" s="215"/>
      <c r="T42" s="215"/>
      <c r="U42" s="215"/>
      <c r="V42" s="215"/>
      <c r="W42" s="215"/>
      <c r="X42" s="213"/>
      <c r="Y42" s="215"/>
      <c r="Z42" s="263">
        <f>+Q42/C44</f>
        <v>3.5881697981906715</v>
      </c>
      <c r="AA42" s="214"/>
      <c r="AB42" s="213"/>
      <c r="AC42" s="216"/>
      <c r="AE42" s="29"/>
      <c r="AF42" s="27"/>
      <c r="AG42" s="217"/>
      <c r="AH42" s="28"/>
      <c r="AL42" s="28"/>
      <c r="BD42" s="228"/>
    </row>
    <row r="43" spans="1:68" ht="15" customHeight="1">
      <c r="A43" s="213"/>
      <c r="B43" s="213"/>
      <c r="C43" s="213"/>
      <c r="D43" s="213"/>
      <c r="E43" s="213"/>
      <c r="F43" s="213"/>
      <c r="G43" s="213"/>
      <c r="H43" s="324"/>
      <c r="I43" s="214"/>
      <c r="J43" s="214"/>
      <c r="K43" s="214"/>
      <c r="L43" s="96"/>
      <c r="M43" s="214"/>
      <c r="N43" s="214"/>
      <c r="O43" s="214"/>
      <c r="P43" s="213"/>
      <c r="Q43" s="213"/>
      <c r="R43" s="213"/>
      <c r="S43" s="215"/>
      <c r="T43" s="215"/>
      <c r="U43" s="215"/>
      <c r="V43" s="215"/>
      <c r="W43" s="215"/>
      <c r="X43" s="213"/>
      <c r="Y43" s="215"/>
      <c r="Z43" s="215"/>
      <c r="AA43" s="215"/>
      <c r="AB43" s="215"/>
      <c r="AC43" s="216"/>
      <c r="AE43" s="29"/>
      <c r="AF43" s="27"/>
      <c r="AG43" s="217"/>
      <c r="AH43" s="28"/>
      <c r="AL43" s="28"/>
      <c r="BD43" s="228">
        <f>1+BD40</f>
        <v>1</v>
      </c>
      <c r="BE43" s="28">
        <v>20.659867330016564</v>
      </c>
      <c r="BF43" s="28">
        <f t="shared" ref="BF43" si="18">+BE43</f>
        <v>20.659867330016564</v>
      </c>
      <c r="BG43" s="28">
        <f t="shared" ref="BG43" si="19">+BF43</f>
        <v>20.659867330016564</v>
      </c>
      <c r="BH43" s="28">
        <f t="shared" ref="BH43" si="20">+BG43</f>
        <v>20.659867330016564</v>
      </c>
      <c r="BI43" s="28">
        <f t="shared" ref="BI43" si="21">+BH43</f>
        <v>20.659867330016564</v>
      </c>
      <c r="BJ43" s="28">
        <f t="shared" ref="BJ43" si="22">+BI43</f>
        <v>20.659867330016564</v>
      </c>
      <c r="BK43" s="28">
        <f t="shared" ref="BK43" si="23">+BJ43</f>
        <v>20.659867330016564</v>
      </c>
      <c r="BL43" s="28">
        <f t="shared" ref="BL43" si="24">+BK43</f>
        <v>20.659867330016564</v>
      </c>
      <c r="BM43" s="28">
        <f t="shared" ref="BM43" si="25">+BL43</f>
        <v>20.659867330016564</v>
      </c>
      <c r="BN43" s="28">
        <f t="shared" ref="BN43" si="26">+BM43</f>
        <v>20.659867330016564</v>
      </c>
      <c r="BO43" s="28">
        <f t="shared" ref="BO43" si="27">+BN43</f>
        <v>20.659867330016564</v>
      </c>
      <c r="BP43" s="28">
        <f t="shared" ref="BP43" si="28">+BO43</f>
        <v>20.659867330016564</v>
      </c>
    </row>
    <row r="44" spans="1:68" ht="15" customHeight="1">
      <c r="A44" s="213"/>
      <c r="B44" s="236">
        <f>+'Ark1'!C1497</f>
        <v>2024</v>
      </c>
      <c r="C44" s="232">
        <f>+'Ark1'!L1497</f>
        <v>3</v>
      </c>
      <c r="D44" s="232" t="s">
        <v>30</v>
      </c>
      <c r="E44" s="232">
        <f>+'Ark1'!D1497</f>
        <v>1</v>
      </c>
      <c r="F44" s="232" t="str">
        <f t="shared" ref="F44:F55" si="29">+F29</f>
        <v>Jan</v>
      </c>
      <c r="G44" s="232">
        <f>+'Ark1'!Q1497</f>
        <v>15</v>
      </c>
      <c r="H44" s="330">
        <f>+'Ark1'!R1497</f>
        <v>20</v>
      </c>
      <c r="I44" s="233">
        <f>+IF(H44=0,"",'Ark1'!AG1497)</f>
        <v>2.1384784880928835</v>
      </c>
      <c r="J44" s="233">
        <f>+IF(H44=0,"",'Ark1'!AH1497)</f>
        <v>0</v>
      </c>
      <c r="K44" s="239">
        <f>+IF(I44=0,"",'Ark1'!AI1497)</f>
        <v>2</v>
      </c>
      <c r="L44" s="96"/>
      <c r="M44" s="263">
        <f>+IF(K44=0,"",'Ark1'!AJ1497)</f>
        <v>115</v>
      </c>
      <c r="N44" s="263">
        <f>+IF(K44=0,"",'Ark1'!AK1497)</f>
        <v>13.459552593953408</v>
      </c>
      <c r="O44" s="214"/>
      <c r="P44" s="234">
        <f>+IF(H44=0,"",'Ark1'!T1497)</f>
        <v>3.35</v>
      </c>
      <c r="Q44" s="233">
        <f>+IF(H44=0,"",'Ark1'!U1497)</f>
        <v>15.139999999999995</v>
      </c>
      <c r="R44" s="213"/>
      <c r="S44" s="235">
        <f>+IF(H44=0,"",'Ark1'!W1497)</f>
        <v>0</v>
      </c>
      <c r="T44" s="235">
        <f>+IF(H44=0,"",'Ark1'!X1497)</f>
        <v>40</v>
      </c>
      <c r="U44" s="235">
        <f>+IF(H44=0,"",'Ark1'!Y1497)</f>
        <v>10</v>
      </c>
      <c r="V44" s="233">
        <f>+IF(H44=0,"",'Ark1'!Z1497)</f>
        <v>6.7759427388371689</v>
      </c>
      <c r="W44" s="233">
        <f>+IF(H44=0,"",'Ark1'!Z1497)</f>
        <v>6.7759427388371689</v>
      </c>
      <c r="X44" s="233">
        <f>+IF(H44=0,"",'Ark1'!AC1497)</f>
        <v>0</v>
      </c>
      <c r="Y44" s="235">
        <f>+IF(H44=0,"",'Ark1'!AE1497)</f>
        <v>0</v>
      </c>
      <c r="Z44" s="235">
        <f t="shared" si="3"/>
        <v>5.0466666666666651</v>
      </c>
      <c r="AA44" s="233">
        <f t="shared" si="4"/>
        <v>0.75</v>
      </c>
      <c r="AB44" s="213"/>
      <c r="AC44" s="216"/>
      <c r="AE44" s="29"/>
      <c r="AF44" s="27"/>
      <c r="AG44" s="217"/>
      <c r="AH44" s="28"/>
      <c r="AI44" s="27"/>
      <c r="AJ44" s="27"/>
      <c r="AK44" s="34"/>
      <c r="AL44" s="34"/>
      <c r="AM44" s="34"/>
    </row>
    <row r="45" spans="1:68" ht="15" customHeight="1">
      <c r="A45" s="213"/>
      <c r="B45" s="236">
        <f>+'Ark1'!C1498</f>
        <v>2024</v>
      </c>
      <c r="C45" s="232">
        <f>+'Ark1'!L1498</f>
        <v>3</v>
      </c>
      <c r="D45" s="232" t="s">
        <v>30</v>
      </c>
      <c r="E45" s="232">
        <f>+'Ark1'!D1498</f>
        <v>2</v>
      </c>
      <c r="F45" s="232" t="str">
        <f t="shared" si="29"/>
        <v>Feb</v>
      </c>
      <c r="G45" s="232">
        <f>+'Ark1'!Q1498</f>
        <v>17</v>
      </c>
      <c r="H45" s="330">
        <f>+'Ark1'!R1498</f>
        <v>33</v>
      </c>
      <c r="I45" s="233">
        <f>+IF(H45=0,"",'Ark1'!AG1498)</f>
        <v>2.8237305371130446</v>
      </c>
      <c r="J45" s="233">
        <f>+IF(H45=0,"",'Ark1'!AH1498)</f>
        <v>0</v>
      </c>
      <c r="K45" s="239">
        <f>+IF(I45=0,"",'Ark1'!AI1498)</f>
        <v>18</v>
      </c>
      <c r="L45" s="96"/>
      <c r="M45" s="263">
        <f>+IF(K45=0,"",'Ark1'!AJ1498)</f>
        <v>81.261111111111106</v>
      </c>
      <c r="N45" s="263">
        <f>+IF(K45=0,"",'Ark1'!AK1498)</f>
        <v>12.624835803720748</v>
      </c>
      <c r="O45" s="214"/>
      <c r="P45" s="234">
        <f>+IF(H45=0,"",'Ark1'!T1498)</f>
        <v>2.8787878787878793</v>
      </c>
      <c r="Q45" s="233">
        <f>+IF(H45=0,"",'Ark1'!U1498)</f>
        <v>11.61212121212121</v>
      </c>
      <c r="R45" s="213"/>
      <c r="S45" s="235">
        <f>+IF(H45=0,"",'Ark1'!W1498)</f>
        <v>0</v>
      </c>
      <c r="T45" s="235">
        <f>+IF(H45=0,"",'Ark1'!X1498)</f>
        <v>42.424242424242429</v>
      </c>
      <c r="U45" s="235">
        <f>+IF(H45=0,"",'Ark1'!Y1498)</f>
        <v>3.0303030303030303</v>
      </c>
      <c r="V45" s="233">
        <f>+IF(H45=0,"",'Ark1'!Z1498)</f>
        <v>7.3258263604930898</v>
      </c>
      <c r="W45" s="233">
        <f>+IF(H45=0,"",'Ark1'!Z1498)</f>
        <v>7.3258263604930898</v>
      </c>
      <c r="X45" s="233">
        <f>+IF(H45=0,"",'Ark1'!AC1498)</f>
        <v>0</v>
      </c>
      <c r="Y45" s="235">
        <f>+IF(H45=0,"",'Ark1'!AE1498)</f>
        <v>0</v>
      </c>
      <c r="Z45" s="235">
        <f t="shared" si="3"/>
        <v>3.8707070707070699</v>
      </c>
      <c r="AA45" s="233">
        <f t="shared" si="4"/>
        <v>0.51515151515151514</v>
      </c>
      <c r="AB45" s="213"/>
      <c r="AC45" s="216"/>
      <c r="AE45" s="29"/>
      <c r="AF45" s="27"/>
      <c r="AG45" s="217"/>
      <c r="AH45" s="28"/>
      <c r="AI45" s="27"/>
      <c r="AJ45" s="27"/>
      <c r="AK45" s="34"/>
      <c r="AL45" s="34"/>
      <c r="AM45" s="34"/>
    </row>
    <row r="46" spans="1:68" ht="15" customHeight="1">
      <c r="A46" s="213"/>
      <c r="B46" s="236">
        <f>+'Ark1'!C1499</f>
        <v>2024</v>
      </c>
      <c r="C46" s="232">
        <f>+'Ark1'!L1499</f>
        <v>3</v>
      </c>
      <c r="D46" s="232" t="s">
        <v>30</v>
      </c>
      <c r="E46" s="232">
        <f>+'Ark1'!D1499</f>
        <v>3</v>
      </c>
      <c r="F46" s="232" t="str">
        <f t="shared" si="29"/>
        <v>Mar</v>
      </c>
      <c r="G46" s="232">
        <f>+'Ark1'!Q1499</f>
        <v>43</v>
      </c>
      <c r="H46" s="330">
        <f>+'Ark1'!R1499</f>
        <v>74</v>
      </c>
      <c r="I46" s="233">
        <f>+IF(H46=0,"",'Ark1'!AG1499)</f>
        <v>2.4257552290874096</v>
      </c>
      <c r="J46" s="233">
        <f>+IF(H46=0,"",'Ark1'!AH1499)</f>
        <v>0</v>
      </c>
      <c r="K46" s="239">
        <f>+IF(I46=0,"",'Ark1'!AI1499)</f>
        <v>47</v>
      </c>
      <c r="L46" s="96"/>
      <c r="M46" s="263">
        <f>+IF(K46=0,"",'Ark1'!AJ1499)</f>
        <v>96.657446808510642</v>
      </c>
      <c r="N46" s="263">
        <f>+IF(K46=0,"",'Ark1'!AK1499)</f>
        <v>12.28560951889116</v>
      </c>
      <c r="O46" s="214"/>
      <c r="P46" s="234">
        <f>+IF(H46=0,"",'Ark1'!T1499)</f>
        <v>3.6621621621621623</v>
      </c>
      <c r="Q46" s="233">
        <f>+IF(H46=0,"",'Ark1'!U1499)</f>
        <v>10.9</v>
      </c>
      <c r="R46" s="213"/>
      <c r="S46" s="235">
        <f>+IF(H46=0,"",'Ark1'!W1499)</f>
        <v>0</v>
      </c>
      <c r="T46" s="235">
        <f>+IF(H46=0,"",'Ark1'!X1499)</f>
        <v>36.48648648648647</v>
      </c>
      <c r="U46" s="235">
        <f>+IF(H46=0,"",'Ark1'!Y1499)</f>
        <v>2.7027027027027031</v>
      </c>
      <c r="V46" s="233">
        <f>+IF(H46=0,"",'Ark1'!Z1499)</f>
        <v>6.9401690142204737</v>
      </c>
      <c r="W46" s="233">
        <f>+IF(H46=0,"",'Ark1'!Z1499)</f>
        <v>6.9401690142204737</v>
      </c>
      <c r="X46" s="233">
        <f>+IF(H46=0,"",'Ark1'!AC1499)</f>
        <v>0</v>
      </c>
      <c r="Y46" s="235">
        <f>+IF(H46=0,"",'Ark1'!AE1499)</f>
        <v>0</v>
      </c>
      <c r="Z46" s="235">
        <f t="shared" si="3"/>
        <v>3.6333333333333333</v>
      </c>
      <c r="AA46" s="233">
        <f t="shared" si="4"/>
        <v>0.58108108108108103</v>
      </c>
      <c r="AB46" s="213"/>
      <c r="AC46" s="216"/>
      <c r="AE46" s="29"/>
      <c r="AF46" s="27"/>
      <c r="AG46" s="217"/>
      <c r="AH46" s="28"/>
      <c r="AI46" s="27"/>
      <c r="AJ46" s="27"/>
      <c r="AK46" s="34"/>
      <c r="AL46" s="34"/>
      <c r="AM46" s="34"/>
    </row>
    <row r="47" spans="1:68" ht="15" customHeight="1">
      <c r="A47" s="213"/>
      <c r="B47" s="236">
        <f>+'Ark1'!C1500</f>
        <v>2024</v>
      </c>
      <c r="C47" s="232">
        <f>+'Ark1'!L1500</f>
        <v>3</v>
      </c>
      <c r="D47" s="232" t="s">
        <v>30</v>
      </c>
      <c r="E47" s="232">
        <f>+'Ark1'!D1500</f>
        <v>4</v>
      </c>
      <c r="F47" s="232" t="str">
        <f t="shared" si="29"/>
        <v>Apr</v>
      </c>
      <c r="G47" s="232">
        <f>+'Ark1'!Q1500</f>
        <v>57</v>
      </c>
      <c r="H47" s="330">
        <f>+'Ark1'!R1500</f>
        <v>207</v>
      </c>
      <c r="I47" s="233">
        <f>+IF(H47=0,"",'Ark1'!AG1500)</f>
        <v>5.294427403927684</v>
      </c>
      <c r="J47" s="233">
        <f>+IF(H47=0,"",'Ark1'!AH1500)</f>
        <v>3.3816425120772942</v>
      </c>
      <c r="K47" s="239">
        <f>+IF(I47=0,"",'Ark1'!AI1500)</f>
        <v>171</v>
      </c>
      <c r="L47" s="96"/>
      <c r="M47" s="263">
        <f>+IF(K47=0,"",'Ark1'!AJ1500)</f>
        <v>84.27134502923974</v>
      </c>
      <c r="N47" s="263">
        <f>+IF(K47=0,"",'Ark1'!AK1500)</f>
        <v>12.791598409800484</v>
      </c>
      <c r="O47" s="214"/>
      <c r="P47" s="234">
        <f>+IF(H47=0,"",'Ark1'!T1500)</f>
        <v>3.1449275362318838</v>
      </c>
      <c r="Q47" s="233">
        <f>+IF(H47=0,"",'Ark1'!U1500)</f>
        <v>8.5971014492753621</v>
      </c>
      <c r="R47" s="213"/>
      <c r="S47" s="235">
        <f>+IF(H47=0,"",'Ark1'!W1500)</f>
        <v>0</v>
      </c>
      <c r="T47" s="235">
        <f>+IF(H47=0,"",'Ark1'!X1500)</f>
        <v>18.357487922705317</v>
      </c>
      <c r="U47" s="235">
        <f>+IF(H47=0,"",'Ark1'!Y1500)</f>
        <v>0.48309178743961345</v>
      </c>
      <c r="V47" s="233">
        <f>+IF(H47=0,"",'Ark1'!Z1500)</f>
        <v>5.5990502390208947</v>
      </c>
      <c r="W47" s="233">
        <f>+IF(H47=0,"",'Ark1'!Z1500)</f>
        <v>5.5990502390208947</v>
      </c>
      <c r="X47" s="233">
        <f>+IF(H47=0,"",'Ark1'!AC1500)</f>
        <v>0</v>
      </c>
      <c r="Y47" s="235">
        <f>+IF(H47=0,"",'Ark1'!AE1500)</f>
        <v>0</v>
      </c>
      <c r="Z47" s="235">
        <f t="shared" si="3"/>
        <v>2.8657004830917874</v>
      </c>
      <c r="AA47" s="233">
        <f t="shared" si="4"/>
        <v>0.27536231884057971</v>
      </c>
      <c r="AB47" s="213"/>
      <c r="AC47" s="216"/>
      <c r="AE47" s="29"/>
      <c r="AF47" s="27"/>
      <c r="AG47" s="217"/>
      <c r="AH47" s="28"/>
      <c r="AI47" s="27"/>
      <c r="AJ47" s="27"/>
      <c r="AK47" s="34"/>
      <c r="AL47" s="34"/>
      <c r="AM47" s="34"/>
    </row>
    <row r="48" spans="1:68" ht="15" customHeight="1">
      <c r="A48" s="213"/>
      <c r="B48" s="236">
        <f>+'Ark1'!C1501</f>
        <v>2024</v>
      </c>
      <c r="C48" s="232">
        <f>+'Ark1'!L1501</f>
        <v>3</v>
      </c>
      <c r="D48" s="232" t="s">
        <v>30</v>
      </c>
      <c r="E48" s="232">
        <f>+'Ark1'!D1501</f>
        <v>5</v>
      </c>
      <c r="F48" s="232" t="str">
        <f t="shared" si="29"/>
        <v>Mai</v>
      </c>
      <c r="G48" s="232">
        <f>+'Ark1'!Q1501</f>
        <v>35</v>
      </c>
      <c r="H48" s="330">
        <f>+'Ark1'!R1501</f>
        <v>109</v>
      </c>
      <c r="I48" s="233">
        <f>+IF(H48=0,"",'Ark1'!AG1501)</f>
        <v>4.1595809328201776</v>
      </c>
      <c r="J48" s="233">
        <f>+IF(H48=0,"",'Ark1'!AH1501)</f>
        <v>0.91743119266055051</v>
      </c>
      <c r="K48" s="239">
        <f>+IF(I48=0,"",'Ark1'!AI1501)</f>
        <v>96</v>
      </c>
      <c r="L48" s="96"/>
      <c r="M48" s="263">
        <f>+IF(K48=0,"",'Ark1'!AJ1501)</f>
        <v>84.40833333333336</v>
      </c>
      <c r="N48" s="263">
        <f>+IF(K48=0,"",'Ark1'!AK1501)</f>
        <v>11.755204425442969</v>
      </c>
      <c r="O48" s="214"/>
      <c r="P48" s="234">
        <f>+IF(H48=0,"",'Ark1'!T1501)</f>
        <v>3.0275229357798157</v>
      </c>
      <c r="Q48" s="233">
        <f>+IF(H48=0,"",'Ark1'!U1501)</f>
        <v>8.1009174311926611</v>
      </c>
      <c r="R48" s="213"/>
      <c r="S48" s="235">
        <f>+IF(H48=0,"",'Ark1'!W1501)</f>
        <v>0</v>
      </c>
      <c r="T48" s="235">
        <f>+IF(H48=0,"",'Ark1'!X1501)</f>
        <v>17.431192660550462</v>
      </c>
      <c r="U48" s="235">
        <f>+IF(H48=0,"",'Ark1'!Y1501)</f>
        <v>0</v>
      </c>
      <c r="V48" s="233">
        <f>+IF(H48=0,"",'Ark1'!Z1501)</f>
        <v>6.0159496785184956</v>
      </c>
      <c r="W48" s="233">
        <f>+IF(H48=0,"",'Ark1'!Z1501)</f>
        <v>6.0159496785184956</v>
      </c>
      <c r="X48" s="233">
        <f>+IF(H48=0,"",'Ark1'!AC1501)</f>
        <v>0</v>
      </c>
      <c r="Y48" s="235">
        <f>+IF(H48=0,"",'Ark1'!AE1501)</f>
        <v>0</v>
      </c>
      <c r="Z48" s="235">
        <f t="shared" si="3"/>
        <v>2.7003058103975537</v>
      </c>
      <c r="AA48" s="233">
        <f t="shared" si="4"/>
        <v>0.32110091743119268</v>
      </c>
      <c r="AB48" s="213"/>
      <c r="AC48" s="216"/>
      <c r="AE48" s="29"/>
      <c r="AF48" s="27"/>
      <c r="AG48" s="217"/>
      <c r="AH48" s="28"/>
      <c r="AI48" s="27"/>
      <c r="AJ48" s="27"/>
      <c r="AK48" s="34"/>
      <c r="AL48" s="34"/>
      <c r="AM48" s="34"/>
    </row>
    <row r="49" spans="1:68" ht="15" customHeight="1">
      <c r="A49" s="213"/>
      <c r="B49" s="236">
        <f>+'Ark1'!C1502</f>
        <v>2024</v>
      </c>
      <c r="C49" s="232">
        <f>+'Ark1'!L1502</f>
        <v>3</v>
      </c>
      <c r="D49" s="232" t="s">
        <v>30</v>
      </c>
      <c r="E49" s="232">
        <f>+'Ark1'!D1502</f>
        <v>6</v>
      </c>
      <c r="F49" s="232" t="str">
        <f t="shared" si="29"/>
        <v>Jun</v>
      </c>
      <c r="G49" s="232">
        <f>+'Ark1'!Q1502</f>
        <v>43</v>
      </c>
      <c r="H49" s="330">
        <f>+'Ark1'!R1502</f>
        <v>145</v>
      </c>
      <c r="I49" s="233">
        <f>+IF(H49=0,"",'Ark1'!AG1502)</f>
        <v>7.1700225783765852</v>
      </c>
      <c r="J49" s="233">
        <f>+IF(H49=0,"",'Ark1'!AH1502)</f>
        <v>0</v>
      </c>
      <c r="K49" s="239">
        <f>+IF(I49=0,"",'Ark1'!AI1502)</f>
        <v>140</v>
      </c>
      <c r="L49" s="96"/>
      <c r="M49" s="263">
        <f>+IF(K49=0,"",'Ark1'!AJ1502)</f>
        <v>92.387857142857115</v>
      </c>
      <c r="N49" s="263">
        <f>+IF(K49=0,"",'Ark1'!AK1502)</f>
        <v>12.16207125388533</v>
      </c>
      <c r="O49" s="214"/>
      <c r="P49" s="234">
        <f>+IF(H49=0,"",'Ark1'!T1502)</f>
        <v>2.9241379310344842</v>
      </c>
      <c r="Q49" s="233">
        <f>+IF(H49=0,"",'Ark1'!U1502)</f>
        <v>10.68758620689656</v>
      </c>
      <c r="R49" s="213"/>
      <c r="S49" s="235">
        <f>+IF(H49=0,"",'Ark1'!W1502)</f>
        <v>0</v>
      </c>
      <c r="T49" s="235">
        <f>+IF(H49=0,"",'Ark1'!X1502)</f>
        <v>28.275862068965505</v>
      </c>
      <c r="U49" s="235">
        <f>+IF(H49=0,"",'Ark1'!Y1502)</f>
        <v>2.0689655172413794</v>
      </c>
      <c r="V49" s="233">
        <f>+IF(H49=0,"",'Ark1'!Z1502)</f>
        <v>6.1761485907466644</v>
      </c>
      <c r="W49" s="233">
        <f>+IF(H49=0,"",'Ark1'!Z1502)</f>
        <v>6.1761485907466644</v>
      </c>
      <c r="X49" s="233">
        <f>+IF(H49=0,"",'Ark1'!AC1502)</f>
        <v>0</v>
      </c>
      <c r="Y49" s="235">
        <f>+IF(H49=0,"",'Ark1'!AE1502)</f>
        <v>0</v>
      </c>
      <c r="Z49" s="235">
        <f t="shared" si="3"/>
        <v>3.5625287356321866</v>
      </c>
      <c r="AA49" s="233">
        <f t="shared" si="4"/>
        <v>0.29655172413793102</v>
      </c>
      <c r="AB49" s="213"/>
      <c r="AC49" s="216"/>
      <c r="AE49" s="29"/>
      <c r="AF49" s="27"/>
      <c r="AG49" s="217"/>
      <c r="AH49" s="28"/>
      <c r="AI49" s="27"/>
      <c r="AJ49" s="27"/>
      <c r="AK49" s="34"/>
      <c r="AL49" s="34"/>
      <c r="AM49" s="34"/>
    </row>
    <row r="50" spans="1:68" ht="15" customHeight="1">
      <c r="A50" s="213"/>
      <c r="B50" s="236">
        <f>+'Ark1'!C1503</f>
        <v>2024</v>
      </c>
      <c r="C50" s="232">
        <f>+'Ark1'!L1503</f>
        <v>3</v>
      </c>
      <c r="D50" s="232" t="s">
        <v>30</v>
      </c>
      <c r="E50" s="232">
        <f>+'Ark1'!D1503</f>
        <v>7</v>
      </c>
      <c r="F50" s="232" t="str">
        <f t="shared" si="29"/>
        <v>Jul</v>
      </c>
      <c r="G50" s="232">
        <f>+'Ark1'!Q1503</f>
        <v>19</v>
      </c>
      <c r="H50" s="330">
        <f>+'Ark1'!R1503</f>
        <v>78</v>
      </c>
      <c r="I50" s="233">
        <f>+IF(H50=0,"",'Ark1'!AG1503)</f>
        <v>6.3965347077530419</v>
      </c>
      <c r="J50" s="233">
        <f>+IF(H50=0,"",'Ark1'!AH1503)</f>
        <v>8.9743589743589762</v>
      </c>
      <c r="K50" s="239">
        <f>+IF(I50=0,"",'Ark1'!AI1503)</f>
        <v>78</v>
      </c>
      <c r="L50" s="96"/>
      <c r="M50" s="263">
        <f>+IF(K50=0,"",'Ark1'!AJ1503)</f>
        <v>84.93461538461537</v>
      </c>
      <c r="N50" s="263">
        <f>+IF(K50=0,"",'Ark1'!AK1503)</f>
        <v>11.320166383881345</v>
      </c>
      <c r="O50" s="214"/>
      <c r="P50" s="234">
        <f>+IF(H50=0,"",'Ark1'!T1503)</f>
        <v>2.692307692307693</v>
      </c>
      <c r="Q50" s="233">
        <f>+IF(H50=0,"",'Ark1'!U1503)</f>
        <v>7.4782051282051265</v>
      </c>
      <c r="R50" s="213"/>
      <c r="S50" s="235">
        <f>+IF(H50=0,"",'Ark1'!W1503)</f>
        <v>0</v>
      </c>
      <c r="T50" s="235">
        <f>+IF(H50=0,"",'Ark1'!X1503)</f>
        <v>8.9743589743589762</v>
      </c>
      <c r="U50" s="235">
        <f>+IF(H50=0,"",'Ark1'!Y1503)</f>
        <v>0</v>
      </c>
      <c r="V50" s="233">
        <f>+IF(H50=0,"",'Ark1'!Z1503)</f>
        <v>4.0031605281742975</v>
      </c>
      <c r="W50" s="233">
        <f>+IF(H50=0,"",'Ark1'!Z1503)</f>
        <v>4.0031605281742975</v>
      </c>
      <c r="X50" s="233">
        <f>+IF(H50=0,"",'Ark1'!AC1503)</f>
        <v>0</v>
      </c>
      <c r="Y50" s="235">
        <f>+IF(H50=0,"",'Ark1'!AE1503)</f>
        <v>0</v>
      </c>
      <c r="Z50" s="235">
        <f t="shared" si="3"/>
        <v>2.4927350427350423</v>
      </c>
      <c r="AA50" s="233">
        <f t="shared" si="4"/>
        <v>0.24358974358974358</v>
      </c>
      <c r="AB50" s="213"/>
      <c r="AC50" s="216"/>
      <c r="AE50" s="29"/>
      <c r="AF50" s="27"/>
      <c r="AG50" s="217"/>
      <c r="AH50" s="28"/>
      <c r="AI50" s="27"/>
      <c r="AJ50" s="27"/>
      <c r="AK50" s="34"/>
      <c r="AL50" s="34"/>
      <c r="AM50" s="34"/>
    </row>
    <row r="51" spans="1:68" ht="15" customHeight="1">
      <c r="A51" s="213"/>
      <c r="B51" s="236">
        <f>+'Ark1'!C1504</f>
        <v>2024</v>
      </c>
      <c r="C51" s="232">
        <f>+'Ark1'!L1504</f>
        <v>3</v>
      </c>
      <c r="D51" s="232" t="s">
        <v>30</v>
      </c>
      <c r="E51" s="232">
        <f>+'Ark1'!D1504</f>
        <v>8</v>
      </c>
      <c r="F51" s="232" t="str">
        <f t="shared" si="29"/>
        <v>Aug</v>
      </c>
      <c r="G51" s="232">
        <f>+'Ark1'!Q1504</f>
        <v>31</v>
      </c>
      <c r="H51" s="330">
        <f>+'Ark1'!R1504</f>
        <v>107</v>
      </c>
      <c r="I51" s="233">
        <f>+IF(H51=0,"",'Ark1'!AG1504)</f>
        <v>5.1295733720776653</v>
      </c>
      <c r="J51" s="233">
        <f>+IF(H51=0,"",'Ark1'!AH1504)</f>
        <v>0.93457943925233611</v>
      </c>
      <c r="K51" s="239">
        <f>+IF(I51=0,"",'Ark1'!AI1504)</f>
        <v>103</v>
      </c>
      <c r="L51" s="96"/>
      <c r="M51" s="263">
        <f>+IF(K51=0,"",'Ark1'!AJ1504)</f>
        <v>89.349514563106823</v>
      </c>
      <c r="N51" s="263">
        <f>+IF(K51=0,"",'Ark1'!AK1504)</f>
        <v>11.468844765999544</v>
      </c>
      <c r="O51" s="214"/>
      <c r="P51" s="234">
        <f>+IF(H51=0,"",'Ark1'!T1504)</f>
        <v>2.6822429906542058</v>
      </c>
      <c r="Q51" s="233">
        <f>+IF(H51=0,"",'Ark1'!U1504)</f>
        <v>9.0738317757009384</v>
      </c>
      <c r="R51" s="213"/>
      <c r="S51" s="235">
        <f>+IF(H51=0,"",'Ark1'!W1504)</f>
        <v>0</v>
      </c>
      <c r="T51" s="235">
        <f>+IF(H51=0,"",'Ark1'!X1504)</f>
        <v>9.3457943925233611</v>
      </c>
      <c r="U51" s="235">
        <f>+IF(H51=0,"",'Ark1'!Y1504)</f>
        <v>0</v>
      </c>
      <c r="V51" s="233">
        <f>+IF(H51=0,"",'Ark1'!Z1504)</f>
        <v>4.372521171162159</v>
      </c>
      <c r="W51" s="233">
        <f>+IF(H51=0,"",'Ark1'!Z1504)</f>
        <v>4.372521171162159</v>
      </c>
      <c r="X51" s="233">
        <f>+IF(H51=0,"",'Ark1'!AC1504)</f>
        <v>0</v>
      </c>
      <c r="Y51" s="235">
        <f>+IF(H51=0,"",'Ark1'!AE1504)</f>
        <v>0</v>
      </c>
      <c r="Z51" s="235">
        <f t="shared" si="3"/>
        <v>3.0246105919003128</v>
      </c>
      <c r="AA51" s="233">
        <f t="shared" si="4"/>
        <v>0.28971962616822428</v>
      </c>
      <c r="AB51" s="213"/>
      <c r="AC51" s="216"/>
      <c r="AE51" s="29"/>
      <c r="AF51" s="27"/>
      <c r="AG51" s="217"/>
      <c r="AH51" s="28"/>
      <c r="AI51" s="27"/>
      <c r="AJ51" s="27"/>
      <c r="AK51" s="34"/>
      <c r="AL51" s="34"/>
      <c r="AM51" s="34"/>
    </row>
    <row r="52" spans="1:68" ht="15" customHeight="1">
      <c r="A52" s="213"/>
      <c r="B52" s="236">
        <f>+'Ark1'!C1505</f>
        <v>2024</v>
      </c>
      <c r="C52" s="232">
        <f>+'Ark1'!L1505</f>
        <v>3</v>
      </c>
      <c r="D52" s="232" t="s">
        <v>30</v>
      </c>
      <c r="E52" s="232">
        <f>+'Ark1'!D1505</f>
        <v>9</v>
      </c>
      <c r="F52" s="232" t="str">
        <f t="shared" si="29"/>
        <v>Sep</v>
      </c>
      <c r="G52" s="232">
        <f>+'Ark1'!Q1505</f>
        <v>47</v>
      </c>
      <c r="H52" s="330">
        <f>+'Ark1'!R1505</f>
        <v>115</v>
      </c>
      <c r="I52" s="233">
        <f>+IF(H52=0,"",'Ark1'!AG1505)</f>
        <v>3.8150981855764807</v>
      </c>
      <c r="J52" s="233">
        <f>+IF(H52=0,"",'Ark1'!AH1505)</f>
        <v>4.3478260869565215</v>
      </c>
      <c r="K52" s="239">
        <f>+IF(I52=0,"",'Ark1'!AI1505)</f>
        <v>112</v>
      </c>
      <c r="L52" s="96"/>
      <c r="M52" s="263">
        <f>+IF(K52=0,"",'Ark1'!AJ1505)</f>
        <v>89.466964285714198</v>
      </c>
      <c r="N52" s="263">
        <f>+IF(K52=0,"",'Ark1'!AK1505)</f>
        <v>11.614925591191522</v>
      </c>
      <c r="O52" s="214"/>
      <c r="P52" s="234">
        <f>+IF(H52=0,"",'Ark1'!T1505)</f>
        <v>2.8956521739130441</v>
      </c>
      <c r="Q52" s="233">
        <f>+IF(H52=0,"",'Ark1'!U1505)</f>
        <v>9.2443478260869565</v>
      </c>
      <c r="R52" s="213"/>
      <c r="S52" s="235">
        <f>+IF(H52=0,"",'Ark1'!W1505)</f>
        <v>0</v>
      </c>
      <c r="T52" s="235">
        <f>+IF(H52=0,"",'Ark1'!X1505)</f>
        <v>14.782608695652176</v>
      </c>
      <c r="U52" s="235">
        <f>+IF(H52=0,"",'Ark1'!Y1505)</f>
        <v>0</v>
      </c>
      <c r="V52" s="233">
        <f>+IF(H52=0,"",'Ark1'!Z1505)</f>
        <v>4.9850592653465</v>
      </c>
      <c r="W52" s="233">
        <f>+IF(H52=0,"",'Ark1'!Z1505)</f>
        <v>4.9850592653465</v>
      </c>
      <c r="X52" s="233">
        <f>+IF(H52=0,"",'Ark1'!AC1505)</f>
        <v>0</v>
      </c>
      <c r="Y52" s="235">
        <f>+IF(H52=0,"",'Ark1'!AE1505)</f>
        <v>0</v>
      </c>
      <c r="Z52" s="235">
        <f t="shared" si="3"/>
        <v>3.0814492753623188</v>
      </c>
      <c r="AA52" s="233">
        <f t="shared" si="4"/>
        <v>0.40869565217391307</v>
      </c>
      <c r="AB52" s="213"/>
      <c r="AC52" s="216"/>
      <c r="AE52" s="29"/>
      <c r="AF52" s="27"/>
      <c r="AG52" s="217"/>
      <c r="AH52" s="28"/>
      <c r="AI52" s="27"/>
      <c r="AJ52" s="27"/>
      <c r="AK52" s="34"/>
      <c r="AL52" s="34"/>
      <c r="AM52" s="34"/>
    </row>
    <row r="53" spans="1:68" ht="15" customHeight="1">
      <c r="A53" s="213"/>
      <c r="B53" s="236">
        <f>+'Ark1'!C1506</f>
        <v>2024</v>
      </c>
      <c r="C53" s="232">
        <f>+'Ark1'!L1506</f>
        <v>3</v>
      </c>
      <c r="D53" s="232" t="s">
        <v>30</v>
      </c>
      <c r="E53" s="232">
        <f>+'Ark1'!D1506</f>
        <v>10</v>
      </c>
      <c r="F53" s="232" t="str">
        <f t="shared" si="29"/>
        <v>Okt</v>
      </c>
      <c r="G53" s="232">
        <f>+'Ark1'!Q1506</f>
        <v>111</v>
      </c>
      <c r="H53" s="330">
        <f>+'Ark1'!R1506</f>
        <v>322</v>
      </c>
      <c r="I53" s="233">
        <f>+IF(H53=0,"",'Ark1'!AG1506)</f>
        <v>5.2370111740413714</v>
      </c>
      <c r="J53" s="233">
        <f>+IF(H53=0,"",'Ark1'!AH1506)</f>
        <v>0.3105590062111801</v>
      </c>
      <c r="K53" s="239">
        <f>+IF(I53=0,"",'Ark1'!AI1506)</f>
        <v>322</v>
      </c>
      <c r="L53" s="96"/>
      <c r="M53" s="263">
        <f>+IF(K53=0,"",'Ark1'!AJ1506)</f>
        <v>99.43633540372663</v>
      </c>
      <c r="N53" s="263">
        <f>+IF(K53=0,"",'Ark1'!AK1506)</f>
        <v>12.472158785032461</v>
      </c>
      <c r="O53" s="214"/>
      <c r="P53" s="234">
        <f>+IF(H53=0,"",'Ark1'!T1506)</f>
        <v>2.9906832298136647</v>
      </c>
      <c r="Q53" s="233">
        <f>+IF(H53=0,"",'Ark1'!U1506)</f>
        <v>13.252484472049696</v>
      </c>
      <c r="R53" s="213"/>
      <c r="S53" s="235">
        <f>+IF(H53=0,"",'Ark1'!W1506)</f>
        <v>0</v>
      </c>
      <c r="T53" s="235">
        <f>+IF(H53=0,"",'Ark1'!X1506)</f>
        <v>44.409937888198755</v>
      </c>
      <c r="U53" s="235">
        <f>+IF(H53=0,"",'Ark1'!Y1506)</f>
        <v>0.6211180124223602</v>
      </c>
      <c r="V53" s="233">
        <f>+IF(H53=0,"",'Ark1'!Z1506)</f>
        <v>5.7113875059872754</v>
      </c>
      <c r="W53" s="233">
        <f>+IF(H53=0,"",'Ark1'!Z1506)</f>
        <v>5.7113875059872754</v>
      </c>
      <c r="X53" s="233">
        <f>+IF(H53=0,"",'Ark1'!AC1506)</f>
        <v>0</v>
      </c>
      <c r="Y53" s="235">
        <f>+IF(H53=0,"",'Ark1'!AE1506)</f>
        <v>0</v>
      </c>
      <c r="Z53" s="235">
        <f t="shared" si="3"/>
        <v>4.4174948240165657</v>
      </c>
      <c r="AA53" s="233">
        <f t="shared" si="4"/>
        <v>0.34472049689440992</v>
      </c>
      <c r="AB53" s="213"/>
      <c r="AC53" s="216"/>
      <c r="AE53" s="29"/>
      <c r="AF53" s="27"/>
      <c r="AG53" s="217"/>
      <c r="AH53" s="28"/>
      <c r="AI53" s="27"/>
      <c r="AJ53" s="27"/>
      <c r="AK53" s="34"/>
      <c r="AL53" s="34"/>
      <c r="AM53" s="34"/>
    </row>
    <row r="54" spans="1:68" ht="15" customHeight="1">
      <c r="A54" s="213"/>
      <c r="B54" s="236">
        <f>+'Ark1'!C1507</f>
        <v>2024</v>
      </c>
      <c r="C54" s="232">
        <f>+'Ark1'!L1507</f>
        <v>3</v>
      </c>
      <c r="D54" s="232" t="s">
        <v>30</v>
      </c>
      <c r="E54" s="232">
        <f>+'Ark1'!D1507</f>
        <v>11</v>
      </c>
      <c r="F54" s="232" t="str">
        <f t="shared" si="29"/>
        <v>Nov</v>
      </c>
      <c r="G54" s="232">
        <f>+'Ark1'!Q1507</f>
        <v>67</v>
      </c>
      <c r="H54" s="330">
        <f>+'Ark1'!R1507</f>
        <v>209</v>
      </c>
      <c r="I54" s="233">
        <f>+IF(H54=0,"",'Ark1'!AG1507)</f>
        <v>5.7091123759846303</v>
      </c>
      <c r="J54" s="233">
        <f>+IF(H54=0,"",'Ark1'!AH1507)</f>
        <v>1.4354066985645937</v>
      </c>
      <c r="K54" s="239">
        <f>+IF(I54=0,"",'Ark1'!AI1507)</f>
        <v>208</v>
      </c>
      <c r="L54" s="96"/>
      <c r="M54" s="263">
        <f>+IF(K54=0,"",'Ark1'!AJ1507)</f>
        <v>98.538942307692324</v>
      </c>
      <c r="N54" s="263">
        <f>+IF(K54=0,"",'Ark1'!AK1507)</f>
        <v>12.417514234592453</v>
      </c>
      <c r="O54" s="214"/>
      <c r="P54" s="234">
        <f>+IF(H54=0,"",'Ark1'!T1507)</f>
        <v>3.3253588516746406</v>
      </c>
      <c r="Q54" s="233">
        <f>+IF(H54=0,"",'Ark1'!U1507)</f>
        <v>12.400956937799039</v>
      </c>
      <c r="R54" s="213"/>
      <c r="S54" s="235">
        <f>+IF(H54=0,"",'Ark1'!W1507)</f>
        <v>0</v>
      </c>
      <c r="T54" s="235">
        <f>+IF(H54=0,"",'Ark1'!X1507)</f>
        <v>30.622009569377997</v>
      </c>
      <c r="U54" s="235">
        <f>+IF(H54=0,"",'Ark1'!Y1507)</f>
        <v>0.95693779904306242</v>
      </c>
      <c r="V54" s="233">
        <f>+IF(H54=0,"",'Ark1'!Z1507)</f>
        <v>4.90546995178918</v>
      </c>
      <c r="W54" s="233">
        <f>+IF(H54=0,"",'Ark1'!Z1507)</f>
        <v>4.90546995178918</v>
      </c>
      <c r="X54" s="233">
        <f>+IF(H54=0,"",'Ark1'!AC1507)</f>
        <v>0</v>
      </c>
      <c r="Y54" s="235">
        <f>+IF(H54=0,"",'Ark1'!AE1507)</f>
        <v>0</v>
      </c>
      <c r="Z54" s="235">
        <f t="shared" si="3"/>
        <v>4.13365231259968</v>
      </c>
      <c r="AA54" s="233">
        <f t="shared" si="4"/>
        <v>0.32057416267942584</v>
      </c>
      <c r="AB54" s="213"/>
      <c r="AC54" s="216"/>
      <c r="AE54" s="29"/>
      <c r="AF54" s="27"/>
      <c r="AG54" s="217"/>
      <c r="AH54" s="28"/>
      <c r="AI54" s="27"/>
      <c r="AJ54" s="27"/>
      <c r="AK54" s="34"/>
      <c r="AL54" s="34"/>
      <c r="AM54" s="34"/>
    </row>
    <row r="55" spans="1:68" ht="15" customHeight="1">
      <c r="A55" s="213"/>
      <c r="B55" s="236">
        <f>+'Ark1'!C1508</f>
        <v>2024</v>
      </c>
      <c r="C55" s="232">
        <f>+'Ark1'!L1508</f>
        <v>3</v>
      </c>
      <c r="D55" s="232" t="s">
        <v>30</v>
      </c>
      <c r="E55" s="232">
        <f>+'Ark1'!D1508</f>
        <v>12</v>
      </c>
      <c r="F55" s="232" t="str">
        <f t="shared" si="29"/>
        <v>Des</v>
      </c>
      <c r="G55" s="232">
        <f>+'Ark1'!Q1508</f>
        <v>10</v>
      </c>
      <c r="H55" s="330">
        <f>+'Ark1'!R1508</f>
        <v>18</v>
      </c>
      <c r="I55" s="233">
        <f>+IF(H55=0,"",'Ark1'!AG1508)</f>
        <v>3.4473242140628755</v>
      </c>
      <c r="J55" s="233">
        <f>+IF(H55=0,"",'Ark1'!AH1508)</f>
        <v>0</v>
      </c>
      <c r="K55" s="239">
        <f>+IF(I55=0,"",'Ark1'!AI1508)</f>
        <v>18</v>
      </c>
      <c r="L55" s="96"/>
      <c r="M55" s="263">
        <f>+IF(K55=0,"",'Ark1'!AJ1508)</f>
        <v>106.44444444444444</v>
      </c>
      <c r="N55" s="263">
        <f>+IF(K55=0,"",'Ark1'!AK1508)</f>
        <v>12.761932266965122</v>
      </c>
      <c r="O55" s="214"/>
      <c r="P55" s="234">
        <f>+IF(H55=0,"",'Ark1'!T1508)</f>
        <v>3.3333333333333344</v>
      </c>
      <c r="Q55" s="233">
        <f>+IF(H55=0,"",'Ark1'!U1508)</f>
        <v>15.96111111111111</v>
      </c>
      <c r="R55" s="213"/>
      <c r="S55" s="235">
        <f>+IF(H55=0,"",'Ark1'!W1508)</f>
        <v>0</v>
      </c>
      <c r="T55" s="235">
        <f>+IF(H55=0,"",'Ark1'!X1508)</f>
        <v>61.111111111111121</v>
      </c>
      <c r="U55" s="235">
        <f>+IF(H55=0,"",'Ark1'!Y1508)</f>
        <v>5.5555555555555562</v>
      </c>
      <c r="V55" s="233">
        <f>+IF(H55=0,"",'Ark1'!Z1508)</f>
        <v>4.4737678488531296</v>
      </c>
      <c r="W55" s="233">
        <f>+IF(H55=0,"",'Ark1'!Z1508)</f>
        <v>4.4737678488531296</v>
      </c>
      <c r="X55" s="233">
        <f>+IF(H55=0,"",'Ark1'!AC1508)</f>
        <v>0</v>
      </c>
      <c r="Y55" s="235">
        <f>+IF(H55=0,"",'Ark1'!AE1508)</f>
        <v>0</v>
      </c>
      <c r="Z55" s="235">
        <f t="shared" si="3"/>
        <v>5.3203703703703704</v>
      </c>
      <c r="AA55" s="233">
        <f t="shared" si="4"/>
        <v>0.55555555555555558</v>
      </c>
      <c r="AB55" s="213"/>
      <c r="AC55" s="216"/>
      <c r="AE55" s="29"/>
      <c r="AF55" s="27"/>
      <c r="AG55" s="217"/>
      <c r="AH55" s="28"/>
      <c r="AI55" s="27"/>
      <c r="AJ55" s="27"/>
      <c r="AK55" s="34"/>
      <c r="AL55" s="34"/>
      <c r="AM55" s="34"/>
    </row>
    <row r="56" spans="1:68" ht="15" customHeight="1">
      <c r="A56" s="213"/>
      <c r="B56" s="213"/>
      <c r="C56" s="213"/>
      <c r="D56" s="213"/>
      <c r="E56" s="213"/>
      <c r="F56" s="213"/>
      <c r="G56" s="213"/>
      <c r="H56" s="324"/>
      <c r="I56" s="214"/>
      <c r="J56" s="214"/>
      <c r="K56" s="214"/>
      <c r="L56" s="96"/>
      <c r="M56" s="214"/>
      <c r="N56" s="214"/>
      <c r="O56" s="214"/>
      <c r="P56" s="213"/>
      <c r="Q56" s="213"/>
      <c r="R56" s="213"/>
      <c r="S56" s="215"/>
      <c r="T56" s="215"/>
      <c r="U56" s="215"/>
      <c r="V56" s="215"/>
      <c r="W56" s="215"/>
      <c r="X56" s="213"/>
      <c r="Y56" s="215"/>
      <c r="Z56" s="215"/>
      <c r="AA56" s="214"/>
      <c r="AB56" s="213"/>
      <c r="AC56" s="216"/>
      <c r="AE56" s="29"/>
      <c r="AF56" s="27"/>
      <c r="AG56" s="217"/>
      <c r="AH56" s="28"/>
      <c r="AL56" s="28"/>
      <c r="BD56" s="228"/>
    </row>
    <row r="57" spans="1:68" ht="15" customHeight="1">
      <c r="A57" s="213"/>
      <c r="B57" s="213"/>
      <c r="C57" s="230" t="s">
        <v>0</v>
      </c>
      <c r="D57" s="213"/>
      <c r="E57" s="270" t="str">
        <f>+D59</f>
        <v>O-</v>
      </c>
      <c r="F57" s="230" t="s">
        <v>569</v>
      </c>
      <c r="G57" s="213"/>
      <c r="H57" s="327">
        <f>SUM(H59:H70)</f>
        <v>3518</v>
      </c>
      <c r="I57" s="214"/>
      <c r="J57" s="214"/>
      <c r="K57" s="214"/>
      <c r="L57" s="96"/>
      <c r="M57" s="214"/>
      <c r="N57" s="214"/>
      <c r="O57" s="214"/>
      <c r="P57" s="213"/>
      <c r="Q57" s="263">
        <f>+Klasse!L32</f>
        <v>13.024922849031004</v>
      </c>
      <c r="R57" s="213"/>
      <c r="S57" s="215"/>
      <c r="T57" s="215"/>
      <c r="U57" s="215"/>
      <c r="V57" s="215"/>
      <c r="W57" s="215"/>
      <c r="X57" s="213"/>
      <c r="Y57" s="215"/>
      <c r="Z57" s="263">
        <f>+Q57/C59</f>
        <v>3.256230712257751</v>
      </c>
      <c r="AA57" s="214"/>
      <c r="AB57" s="213"/>
      <c r="AC57" s="216"/>
      <c r="AE57" s="29"/>
      <c r="AF57" s="27"/>
      <c r="AG57" s="217"/>
      <c r="AH57" s="28"/>
      <c r="AL57" s="28"/>
      <c r="BD57" s="228"/>
    </row>
    <row r="58" spans="1:68" ht="15" customHeight="1">
      <c r="A58" s="213"/>
      <c r="B58" s="213"/>
      <c r="C58" s="213"/>
      <c r="D58" s="213"/>
      <c r="E58" s="213"/>
      <c r="F58" s="213"/>
      <c r="G58" s="213"/>
      <c r="H58" s="324"/>
      <c r="I58" s="214"/>
      <c r="J58" s="214"/>
      <c r="K58" s="214"/>
      <c r="L58" s="96"/>
      <c r="M58" s="214"/>
      <c r="N58" s="214"/>
      <c r="O58" s="214"/>
      <c r="P58" s="213"/>
      <c r="Q58" s="213"/>
      <c r="R58" s="213"/>
      <c r="S58" s="215"/>
      <c r="T58" s="215"/>
      <c r="U58" s="215"/>
      <c r="V58" s="215"/>
      <c r="W58" s="215"/>
      <c r="X58" s="213"/>
      <c r="Y58" s="213"/>
      <c r="Z58" s="213"/>
      <c r="AA58" s="213"/>
      <c r="AB58" s="213"/>
      <c r="AC58" s="216"/>
      <c r="AE58" s="29"/>
      <c r="AF58" s="27"/>
      <c r="AG58" s="217"/>
      <c r="AH58" s="28"/>
      <c r="AL58" s="28"/>
      <c r="BD58" s="228">
        <f>1+BD55</f>
        <v>1</v>
      </c>
      <c r="BE58" s="28">
        <v>20.659867330016564</v>
      </c>
      <c r="BF58" s="28">
        <f t="shared" ref="BF58" si="30">+BE58</f>
        <v>20.659867330016564</v>
      </c>
      <c r="BG58" s="28">
        <f t="shared" ref="BG58" si="31">+BF58</f>
        <v>20.659867330016564</v>
      </c>
      <c r="BH58" s="28">
        <f t="shared" ref="BH58" si="32">+BG58</f>
        <v>20.659867330016564</v>
      </c>
      <c r="BI58" s="28">
        <f t="shared" ref="BI58" si="33">+BH58</f>
        <v>20.659867330016564</v>
      </c>
      <c r="BJ58" s="28">
        <f t="shared" ref="BJ58" si="34">+BI58</f>
        <v>20.659867330016564</v>
      </c>
      <c r="BK58" s="28">
        <f t="shared" ref="BK58" si="35">+BJ58</f>
        <v>20.659867330016564</v>
      </c>
      <c r="BL58" s="28">
        <f t="shared" ref="BL58" si="36">+BK58</f>
        <v>20.659867330016564</v>
      </c>
      <c r="BM58" s="28">
        <f t="shared" ref="BM58" si="37">+BL58</f>
        <v>20.659867330016564</v>
      </c>
      <c r="BN58" s="28">
        <f t="shared" ref="BN58" si="38">+BM58</f>
        <v>20.659867330016564</v>
      </c>
      <c r="BO58" s="28">
        <f t="shared" ref="BO58" si="39">+BN58</f>
        <v>20.659867330016564</v>
      </c>
      <c r="BP58" s="28">
        <f t="shared" ref="BP58" si="40">+BO58</f>
        <v>20.659867330016564</v>
      </c>
    </row>
    <row r="59" spans="1:68" ht="16.5" customHeight="1">
      <c r="A59" s="213"/>
      <c r="B59" s="236">
        <f>+'Ark1'!C1509</f>
        <v>2024</v>
      </c>
      <c r="C59" s="28">
        <f>+'Ark1'!L1509</f>
        <v>4</v>
      </c>
      <c r="D59" s="242" t="s">
        <v>31</v>
      </c>
      <c r="E59" s="28">
        <f>+'Ark1'!D1509</f>
        <v>1</v>
      </c>
      <c r="F59" s="28" t="str">
        <f t="shared" ref="F59:F70" si="41">+F44</f>
        <v>Jan</v>
      </c>
      <c r="G59" s="28">
        <f>+'Ark1'!Q1509</f>
        <v>24</v>
      </c>
      <c r="H59" s="331">
        <f>+'Ark1'!R1509</f>
        <v>52</v>
      </c>
      <c r="I59" s="29">
        <f>+IF(H59=0,"",'Ark1'!AG1509)</f>
        <v>5.3829204214808311</v>
      </c>
      <c r="J59" s="29">
        <f>+IF(H59=0,"",'Ark1'!AH1509)</f>
        <v>1.9230769230769225</v>
      </c>
      <c r="K59" s="239">
        <f>+IF(I59=0,"",'Ark1'!AI1509)</f>
        <v>3</v>
      </c>
      <c r="L59" s="96"/>
      <c r="M59" s="263">
        <f>+IF(K59=0,"",'Ark1'!AJ1509)</f>
        <v>101.19999999999997</v>
      </c>
      <c r="N59" s="263">
        <f>+IF(K59=0,"",'Ark1'!AK1509)</f>
        <v>11.80083987149777</v>
      </c>
      <c r="O59" s="214"/>
      <c r="P59" s="27">
        <f>+IF(H59=0,"",'Ark1'!T1509)</f>
        <v>4.25</v>
      </c>
      <c r="Q59" s="29">
        <f>+IF(H59=0,"",'Ark1'!U1509)</f>
        <v>14.657692307692304</v>
      </c>
      <c r="R59" s="213"/>
      <c r="S59" s="34">
        <f>+IF(H59=0,"",'Ark1'!W1509)</f>
        <v>0</v>
      </c>
      <c r="T59" s="34">
        <f>+IF(H59=0,"",'Ark1'!X1509)</f>
        <v>50</v>
      </c>
      <c r="U59" s="34">
        <f>+IF(H59=0,"",'Ark1'!Y1509)</f>
        <v>7.6923076923076898</v>
      </c>
      <c r="V59" s="34">
        <f>+IF(H59=0,"",'Ark1'!Z1509)</f>
        <v>7.0821103480706</v>
      </c>
      <c r="W59" s="34">
        <f>+IF(H59=0,"",'Ark1'!Z1509)</f>
        <v>7.0821103480706</v>
      </c>
      <c r="X59" s="27">
        <f>+IF(H59=0,"",'Ark1'!AC1509)</f>
        <v>0</v>
      </c>
      <c r="Y59" s="34">
        <f>+IF(H59=0,"",'Ark1'!AE1509)</f>
        <v>0</v>
      </c>
      <c r="Z59" s="34">
        <f t="shared" si="3"/>
        <v>3.6644230769230761</v>
      </c>
      <c r="AA59" s="29">
        <f t="shared" si="4"/>
        <v>0.46153846153846156</v>
      </c>
      <c r="AB59" s="213"/>
      <c r="AC59" s="216"/>
      <c r="AE59" s="29"/>
      <c r="AF59" s="27"/>
      <c r="AG59" s="217"/>
      <c r="AH59" s="28"/>
      <c r="AI59" s="27"/>
      <c r="AJ59" s="27"/>
      <c r="AK59" s="34"/>
      <c r="AL59" s="34"/>
      <c r="AM59" s="34"/>
    </row>
    <row r="60" spans="1:68" ht="15.6">
      <c r="A60" s="213"/>
      <c r="B60" s="236">
        <f>+'Ark1'!C1510</f>
        <v>2024</v>
      </c>
      <c r="C60" s="28">
        <f>+'Ark1'!L1510</f>
        <v>4</v>
      </c>
      <c r="D60" s="242" t="s">
        <v>31</v>
      </c>
      <c r="E60" s="28">
        <f>+'Ark1'!D1510</f>
        <v>2</v>
      </c>
      <c r="F60" s="28" t="str">
        <f t="shared" si="41"/>
        <v>Feb</v>
      </c>
      <c r="G60" s="28">
        <f>+'Ark1'!Q1510</f>
        <v>26</v>
      </c>
      <c r="H60" s="331">
        <f>+'Ark1'!R1510</f>
        <v>112</v>
      </c>
      <c r="I60" s="29">
        <f>+IF(H60=0,"",'Ark1'!AG1510)</f>
        <v>6.8426831335155853</v>
      </c>
      <c r="J60" s="29">
        <f>+IF(H60=0,"",'Ark1'!AH1510)</f>
        <v>0.89285714285714302</v>
      </c>
      <c r="K60" s="239">
        <f>+IF(I60=0,"",'Ark1'!AI1510)</f>
        <v>84</v>
      </c>
      <c r="L60" s="96"/>
      <c r="M60" s="263">
        <f>+IF(K60=0,"",'Ark1'!AJ1510)</f>
        <v>76.165476190476227</v>
      </c>
      <c r="N60" s="263">
        <f>+IF(K60=0,"",'Ark1'!AK1510)</f>
        <v>13.050289811857498</v>
      </c>
      <c r="O60" s="214"/>
      <c r="P60" s="27">
        <f>+IF(H60=0,"",'Ark1'!T1510)</f>
        <v>3.5446428571428554</v>
      </c>
      <c r="Q60" s="29">
        <f>+IF(H60=0,"",'Ark1'!U1510)</f>
        <v>8.291071428571426</v>
      </c>
      <c r="R60" s="213"/>
      <c r="S60" s="34">
        <f>+IF(H60=0,"",'Ark1'!W1510)</f>
        <v>0</v>
      </c>
      <c r="T60" s="34">
        <f>+IF(H60=0,"",'Ark1'!X1510)</f>
        <v>16.964285714285722</v>
      </c>
      <c r="U60" s="34">
        <f>+IF(H60=0,"",'Ark1'!Y1510)</f>
        <v>0.89285714285714302</v>
      </c>
      <c r="V60" s="34">
        <f>+IF(H60=0,"",'Ark1'!Z1510)</f>
        <v>5.7605424095340894</v>
      </c>
      <c r="W60" s="34">
        <f>+IF(H60=0,"",'Ark1'!Z1510)</f>
        <v>5.7605424095340894</v>
      </c>
      <c r="X60" s="27">
        <f>+IF(H60=0,"",'Ark1'!AC1510)</f>
        <v>0</v>
      </c>
      <c r="Y60" s="34">
        <f>+IF(H60=0,"",'Ark1'!AE1510)</f>
        <v>0</v>
      </c>
      <c r="Z60" s="34">
        <f t="shared" si="3"/>
        <v>2.0727678571428565</v>
      </c>
      <c r="AA60" s="29">
        <f t="shared" si="4"/>
        <v>0.23214285714285715</v>
      </c>
      <c r="AB60" s="213"/>
      <c r="AC60" s="28"/>
      <c r="AE60" s="29"/>
      <c r="AF60" s="27"/>
      <c r="AG60" s="28"/>
      <c r="AH60" s="28"/>
      <c r="AI60" s="27"/>
      <c r="AJ60" s="27"/>
      <c r="AK60" s="34"/>
      <c r="AL60" s="34"/>
      <c r="AM60" s="34"/>
    </row>
    <row r="61" spans="1:68" ht="17.25" customHeight="1">
      <c r="A61" s="213"/>
      <c r="B61" s="236">
        <f>+'Ark1'!C1511</f>
        <v>2024</v>
      </c>
      <c r="C61" s="28">
        <f>+'Ark1'!L1511</f>
        <v>4</v>
      </c>
      <c r="D61" s="242" t="s">
        <v>31</v>
      </c>
      <c r="E61" s="28">
        <f>+'Ark1'!D1511</f>
        <v>3</v>
      </c>
      <c r="F61" s="28" t="str">
        <f t="shared" si="41"/>
        <v>Mar</v>
      </c>
      <c r="G61" s="28">
        <f>+'Ark1'!Q1511</f>
        <v>75</v>
      </c>
      <c r="H61" s="331">
        <f>+'Ark1'!R1511</f>
        <v>266</v>
      </c>
      <c r="I61" s="29">
        <f>+IF(H61=0,"",'Ark1'!AG1511)</f>
        <v>7.9485136008901804</v>
      </c>
      <c r="J61" s="29">
        <f>+IF(H61=0,"",'Ark1'!AH1511)</f>
        <v>0</v>
      </c>
      <c r="K61" s="239">
        <f>+IF(I61=0,"",'Ark1'!AI1511)</f>
        <v>182</v>
      </c>
      <c r="L61" s="96"/>
      <c r="M61" s="263">
        <f>+IF(K61=0,"",'Ark1'!AJ1511)</f>
        <v>89.285164835164821</v>
      </c>
      <c r="N61" s="263">
        <f>+IF(K61=0,"",'Ark1'!AK1511)</f>
        <v>13.169789449564279</v>
      </c>
      <c r="O61" s="214"/>
      <c r="P61" s="27">
        <f>+IF(H61=0,"",'Ark1'!T1511)</f>
        <v>4.2368421052631566</v>
      </c>
      <c r="Q61" s="29">
        <f>+IF(H61=0,"",'Ark1'!U1511)</f>
        <v>9.9360902255639054</v>
      </c>
      <c r="R61" s="213"/>
      <c r="S61" s="34">
        <f>+IF(H61=0,"",'Ark1'!W1511)</f>
        <v>0</v>
      </c>
      <c r="T61" s="34">
        <f>+IF(H61=0,"",'Ark1'!X1511)</f>
        <v>25.18796992481203</v>
      </c>
      <c r="U61" s="34">
        <f>+IF(H61=0,"",'Ark1'!Y1511)</f>
        <v>3.3834586466165408</v>
      </c>
      <c r="V61" s="34">
        <f>+IF(H61=0,"",'Ark1'!Z1511)</f>
        <v>6.6061584203352401</v>
      </c>
      <c r="W61" s="34">
        <f>+IF(H61=0,"",'Ark1'!Z1511)</f>
        <v>6.6061584203352401</v>
      </c>
      <c r="X61" s="27">
        <f>+IF(H61=0,"",'Ark1'!AC1511)</f>
        <v>0</v>
      </c>
      <c r="Y61" s="34">
        <f>+IF(H61=0,"",'Ark1'!AE1511)</f>
        <v>0</v>
      </c>
      <c r="Z61" s="34">
        <f t="shared" si="3"/>
        <v>2.4840225563909764</v>
      </c>
      <c r="AA61" s="29">
        <f t="shared" si="4"/>
        <v>0.28195488721804512</v>
      </c>
      <c r="AB61" s="213"/>
      <c r="AC61" s="236"/>
      <c r="AE61" s="29"/>
      <c r="AF61" s="27"/>
      <c r="AG61" s="217"/>
      <c r="AH61" s="28"/>
      <c r="AI61" s="27"/>
      <c r="AJ61" s="27"/>
      <c r="AK61" s="34"/>
      <c r="AL61" s="34"/>
      <c r="AM61" s="34"/>
    </row>
    <row r="62" spans="1:68" ht="15.6">
      <c r="A62" s="213"/>
      <c r="B62" s="236">
        <f>+'Ark1'!C1512</f>
        <v>2024</v>
      </c>
      <c r="C62" s="28">
        <f>+'Ark1'!L1512</f>
        <v>4</v>
      </c>
      <c r="D62" s="242" t="s">
        <v>31</v>
      </c>
      <c r="E62" s="28">
        <f>+'Ark1'!D1512</f>
        <v>4</v>
      </c>
      <c r="F62" s="28" t="str">
        <f t="shared" si="41"/>
        <v>Apr</v>
      </c>
      <c r="G62" s="28">
        <f>+'Ark1'!Q1512</f>
        <v>84</v>
      </c>
      <c r="H62" s="331">
        <f>+'Ark1'!R1512</f>
        <v>525</v>
      </c>
      <c r="I62" s="29">
        <f>+IF(H62=0,"",'Ark1'!AG1512)</f>
        <v>12.27065960187668</v>
      </c>
      <c r="J62" s="29">
        <f>+IF(H62=0,"",'Ark1'!AH1512)</f>
        <v>1.1428571428571423</v>
      </c>
      <c r="K62" s="239">
        <f>+IF(I62=0,"",'Ark1'!AI1512)</f>
        <v>446</v>
      </c>
      <c r="L62" s="96"/>
      <c r="M62" s="263">
        <f>+IF(K62=0,"",'Ark1'!AJ1512)</f>
        <v>80.641479820627779</v>
      </c>
      <c r="N62" s="263">
        <f>+IF(K62=0,"",'Ark1'!AK1512)</f>
        <v>13.385763602704348</v>
      </c>
      <c r="O62" s="214"/>
      <c r="P62" s="27">
        <f>+IF(H62=0,"",'Ark1'!T1512)</f>
        <v>3.6380952380952394</v>
      </c>
      <c r="Q62" s="29">
        <f>+IF(H62=0,"",'Ark1'!U1512)</f>
        <v>7.8561904761904788</v>
      </c>
      <c r="R62" s="213"/>
      <c r="S62" s="34">
        <f>+IF(H62=0,"",'Ark1'!W1512)</f>
        <v>0</v>
      </c>
      <c r="T62" s="34">
        <f>+IF(H62=0,"",'Ark1'!X1512)</f>
        <v>11.428571428571431</v>
      </c>
      <c r="U62" s="34">
        <f>+IF(H62=0,"",'Ark1'!Y1512)</f>
        <v>0.95238095238095277</v>
      </c>
      <c r="V62" s="34">
        <f>+IF(H62=0,"",'Ark1'!Z1512)</f>
        <v>4.7323471234739438</v>
      </c>
      <c r="W62" s="34">
        <f>+IF(H62=0,"",'Ark1'!Z1512)</f>
        <v>4.7323471234739438</v>
      </c>
      <c r="X62" s="27">
        <f>+IF(H62=0,"",'Ark1'!AC1512)</f>
        <v>0</v>
      </c>
      <c r="Y62" s="34">
        <f>+IF(H62=0,"",'Ark1'!AE1512)</f>
        <v>0</v>
      </c>
      <c r="Z62" s="34">
        <f t="shared" si="3"/>
        <v>1.9640476190476197</v>
      </c>
      <c r="AA62" s="29">
        <f t="shared" si="4"/>
        <v>0.16</v>
      </c>
      <c r="AB62" s="213"/>
      <c r="AC62" s="236"/>
      <c r="AE62" s="29"/>
      <c r="AF62" s="27"/>
      <c r="AG62" s="28"/>
      <c r="AH62" s="28"/>
      <c r="AI62" s="27"/>
      <c r="AJ62" s="27"/>
      <c r="AK62" s="34"/>
      <c r="AL62" s="34"/>
      <c r="AM62" s="34"/>
    </row>
    <row r="63" spans="1:68" ht="15.6">
      <c r="A63" s="213"/>
      <c r="B63" s="236">
        <f>+'Ark1'!C1513</f>
        <v>2024</v>
      </c>
      <c r="C63" s="28">
        <f>+'Ark1'!L1513</f>
        <v>4</v>
      </c>
      <c r="D63" s="242" t="s">
        <v>31</v>
      </c>
      <c r="E63" s="28">
        <f>+'Ark1'!D1513</f>
        <v>5</v>
      </c>
      <c r="F63" s="28" t="str">
        <f t="shared" si="41"/>
        <v>Mai</v>
      </c>
      <c r="G63" s="28">
        <f>+'Ark1'!Q1513</f>
        <v>56</v>
      </c>
      <c r="H63" s="331">
        <f>+'Ark1'!R1513</f>
        <v>195</v>
      </c>
      <c r="I63" s="29">
        <f>+IF(H63=0,"",'Ark1'!AG1513)</f>
        <v>8.5080624266891594</v>
      </c>
      <c r="J63" s="29">
        <f>+IF(H63=0,"",'Ark1'!AH1513)</f>
        <v>1.0256410256410255</v>
      </c>
      <c r="K63" s="239">
        <f>+IF(I63=0,"",'Ark1'!AI1513)</f>
        <v>183</v>
      </c>
      <c r="L63" s="96"/>
      <c r="M63" s="263">
        <f>+IF(K63=0,"",'Ark1'!AJ1513)</f>
        <v>85.467213114754102</v>
      </c>
      <c r="N63" s="263">
        <f>+IF(K63=0,"",'Ark1'!AK1513)</f>
        <v>12.967605126231922</v>
      </c>
      <c r="O63" s="214"/>
      <c r="P63" s="27">
        <f>+IF(H63=0,"",'Ark1'!T1513)</f>
        <v>3.9487179487179502</v>
      </c>
      <c r="Q63" s="29">
        <f>+IF(H63=0,"",'Ark1'!U1513)</f>
        <v>9.2620512820512886</v>
      </c>
      <c r="R63" s="213"/>
      <c r="S63" s="34">
        <f>+IF(H63=0,"",'Ark1'!W1513)</f>
        <v>0</v>
      </c>
      <c r="T63" s="34">
        <f>+IF(H63=0,"",'Ark1'!X1513)</f>
        <v>20.512820512820511</v>
      </c>
      <c r="U63" s="34">
        <f>+IF(H63=0,"",'Ark1'!Y1513)</f>
        <v>1.5384615384615381</v>
      </c>
      <c r="V63" s="34">
        <f>+IF(H63=0,"",'Ark1'!Z1513)</f>
        <v>6.2289889616654159</v>
      </c>
      <c r="W63" s="34">
        <f>+IF(H63=0,"",'Ark1'!Z1513)</f>
        <v>6.2289889616654159</v>
      </c>
      <c r="X63" s="27">
        <f>+IF(H63=0,"",'Ark1'!AC1513)</f>
        <v>0</v>
      </c>
      <c r="Y63" s="34">
        <f>+IF(H63=0,"",'Ark1'!AE1513)</f>
        <v>0</v>
      </c>
      <c r="Z63" s="34">
        <f t="shared" si="3"/>
        <v>2.3155128205128221</v>
      </c>
      <c r="AA63" s="29">
        <f t="shared" si="4"/>
        <v>0.28717948717948716</v>
      </c>
      <c r="AB63" s="213"/>
      <c r="AC63" s="237"/>
      <c r="AE63" s="29"/>
      <c r="AF63" s="27"/>
      <c r="AG63" s="28"/>
      <c r="AH63" s="28"/>
      <c r="AI63" s="27"/>
      <c r="AJ63" s="27"/>
      <c r="AK63" s="34"/>
      <c r="AL63" s="34"/>
      <c r="AM63" s="34"/>
    </row>
    <row r="64" spans="1:68" ht="16.5" customHeight="1">
      <c r="A64" s="213"/>
      <c r="B64" s="236">
        <f>+'Ark1'!C1514</f>
        <v>2024</v>
      </c>
      <c r="C64" s="28">
        <f>+'Ark1'!L1514</f>
        <v>4</v>
      </c>
      <c r="D64" s="242" t="s">
        <v>31</v>
      </c>
      <c r="E64" s="28">
        <f>+'Ark1'!D1514</f>
        <v>6</v>
      </c>
      <c r="F64" s="28" t="str">
        <f t="shared" si="41"/>
        <v>Jun</v>
      </c>
      <c r="G64" s="28">
        <f>+'Ark1'!Q1514</f>
        <v>57</v>
      </c>
      <c r="H64" s="331">
        <f>+'Ark1'!R1514</f>
        <v>271</v>
      </c>
      <c r="I64" s="29">
        <f>+IF(H64=0,"",'Ark1'!AG1514)</f>
        <v>13.599770514861016</v>
      </c>
      <c r="J64" s="29">
        <f>+IF(H64=0,"",'Ark1'!AH1514)</f>
        <v>0.73800738007380062</v>
      </c>
      <c r="K64" s="239">
        <f>+IF(I64=0,"",'Ark1'!AI1514)</f>
        <v>263</v>
      </c>
      <c r="L64" s="96"/>
      <c r="M64" s="263">
        <f>+IF(K64=0,"",'Ark1'!AJ1514)</f>
        <v>90.443346007604603</v>
      </c>
      <c r="N64" s="263">
        <f>+IF(K64=0,"",'Ark1'!AK1514)</f>
        <v>13.05136490559641</v>
      </c>
      <c r="O64" s="214"/>
      <c r="P64" s="27">
        <f>+IF(H64=0,"",'Ark1'!T1514)</f>
        <v>3.4428044280442802</v>
      </c>
      <c r="Q64" s="29">
        <f>+IF(H64=0,"",'Ark1'!U1514)</f>
        <v>10.846494464944652</v>
      </c>
      <c r="R64" s="213"/>
      <c r="S64" s="34">
        <f>+IF(H64=0,"",'Ark1'!W1514)</f>
        <v>0</v>
      </c>
      <c r="T64" s="34">
        <f>+IF(H64=0,"",'Ark1'!X1514)</f>
        <v>28.782287822878224</v>
      </c>
      <c r="U64" s="34">
        <f>+IF(H64=0,"",'Ark1'!Y1514)</f>
        <v>0.73800738007380062</v>
      </c>
      <c r="V64" s="34">
        <f>+IF(H64=0,"",'Ark1'!Z1514)</f>
        <v>5.7934095938656016</v>
      </c>
      <c r="W64" s="34">
        <f>+IF(H64=0,"",'Ark1'!Z1514)</f>
        <v>5.7934095938656016</v>
      </c>
      <c r="X64" s="27">
        <f>+IF(H64=0,"",'Ark1'!AC1514)</f>
        <v>0</v>
      </c>
      <c r="Y64" s="34">
        <f>+IF(H64=0,"",'Ark1'!AE1514)</f>
        <v>0</v>
      </c>
      <c r="Z64" s="34">
        <f t="shared" si="3"/>
        <v>2.7116236162361629</v>
      </c>
      <c r="AA64" s="29">
        <f t="shared" si="4"/>
        <v>0.21033210332103322</v>
      </c>
      <c r="AB64" s="213"/>
      <c r="AC64" s="236"/>
      <c r="AE64" s="29"/>
      <c r="AF64" s="27"/>
      <c r="AG64" s="28"/>
      <c r="AH64" s="28"/>
      <c r="AI64" s="238"/>
      <c r="AJ64" s="238"/>
      <c r="AK64" s="34"/>
      <c r="AL64" s="34"/>
      <c r="AM64" s="34"/>
    </row>
    <row r="65" spans="1:56" ht="15.6">
      <c r="A65" s="213"/>
      <c r="B65" s="236">
        <f>+'Ark1'!C1515</f>
        <v>2024</v>
      </c>
      <c r="C65" s="28">
        <f>+'Ark1'!L1515</f>
        <v>4</v>
      </c>
      <c r="D65" s="242" t="s">
        <v>31</v>
      </c>
      <c r="E65" s="28">
        <f>+'Ark1'!D1515</f>
        <v>7</v>
      </c>
      <c r="F65" s="28" t="str">
        <f t="shared" si="41"/>
        <v>Jul</v>
      </c>
      <c r="G65" s="28">
        <f>+'Ark1'!Q1515</f>
        <v>29</v>
      </c>
      <c r="H65" s="331">
        <f>+'Ark1'!R1515</f>
        <v>136</v>
      </c>
      <c r="I65" s="29">
        <f>+IF(H65=0,"",'Ark1'!AG1515)</f>
        <v>14.928171948678589</v>
      </c>
      <c r="J65" s="29">
        <f>+IF(H65=0,"",'Ark1'!AH1515)</f>
        <v>8.0882352941176485</v>
      </c>
      <c r="K65" s="239">
        <f>+IF(I65=0,"",'Ark1'!AI1515)</f>
        <v>136</v>
      </c>
      <c r="L65" s="96"/>
      <c r="M65" s="263">
        <f>+IF(K65=0,"",'Ark1'!AJ1515)</f>
        <v>90.415441176470623</v>
      </c>
      <c r="N65" s="263">
        <f>+IF(K65=0,"",'Ark1'!AK1515)</f>
        <v>12.623646038670323</v>
      </c>
      <c r="O65" s="214"/>
      <c r="P65" s="27">
        <f>+IF(H65=0,"",'Ark1'!T1515)</f>
        <v>3.3602941176470593</v>
      </c>
      <c r="Q65" s="29">
        <f>+IF(H65=0,"",'Ark1'!U1515)</f>
        <v>10.009558823529416</v>
      </c>
      <c r="R65" s="213"/>
      <c r="S65" s="34">
        <f>+IF(H65=0,"",'Ark1'!W1515)</f>
        <v>0</v>
      </c>
      <c r="T65" s="34">
        <f>+IF(H65=0,"",'Ark1'!X1515)</f>
        <v>17.647058823529413</v>
      </c>
      <c r="U65" s="34">
        <f>+IF(H65=0,"",'Ark1'!Y1515)</f>
        <v>0.73529411764705888</v>
      </c>
      <c r="V65" s="34">
        <f>+IF(H65=0,"",'Ark1'!Z1515)</f>
        <v>4.8365319167595509</v>
      </c>
      <c r="W65" s="34">
        <f>+IF(H65=0,"",'Ark1'!Z1515)</f>
        <v>4.8365319167595509</v>
      </c>
      <c r="X65" s="27">
        <f>+IF(H65=0,"",'Ark1'!AC1515)</f>
        <v>0</v>
      </c>
      <c r="Y65" s="34">
        <f>+IF(H65=0,"",'Ark1'!AE1515)</f>
        <v>0</v>
      </c>
      <c r="Z65" s="34">
        <f t="shared" si="3"/>
        <v>2.5023897058823539</v>
      </c>
      <c r="AA65" s="29">
        <f t="shared" si="4"/>
        <v>0.21323529411764705</v>
      </c>
      <c r="AB65" s="213"/>
      <c r="AC65" s="216"/>
      <c r="AE65" s="29"/>
      <c r="AF65" s="27"/>
      <c r="AG65" s="216"/>
      <c r="AH65" s="28"/>
      <c r="AL65" s="28"/>
    </row>
    <row r="66" spans="1:56" ht="15.6">
      <c r="A66" s="213"/>
      <c r="B66" s="236">
        <f>+'Ark1'!C1516</f>
        <v>2024</v>
      </c>
      <c r="C66" s="28">
        <f>+'Ark1'!L1516</f>
        <v>4</v>
      </c>
      <c r="D66" s="242" t="s">
        <v>31</v>
      </c>
      <c r="E66" s="28">
        <f>+'Ark1'!D1516</f>
        <v>8</v>
      </c>
      <c r="F66" s="28" t="str">
        <f t="shared" si="41"/>
        <v>Aug</v>
      </c>
      <c r="G66" s="28">
        <f>+'Ark1'!Q1516</f>
        <v>68</v>
      </c>
      <c r="H66" s="331">
        <f>+'Ark1'!R1516</f>
        <v>307</v>
      </c>
      <c r="I66" s="29">
        <f>+IF(H66=0,"",'Ark1'!AG1516)</f>
        <v>17.136970017170778</v>
      </c>
      <c r="J66" s="29">
        <f>+IF(H66=0,"",'Ark1'!AH1516)</f>
        <v>1.3029315960912049</v>
      </c>
      <c r="K66" s="239">
        <f>+IF(I66=0,"",'Ark1'!AI1516)</f>
        <v>303</v>
      </c>
      <c r="L66" s="96"/>
      <c r="M66" s="263">
        <f>+IF(K66=0,"",'Ark1'!AJ1516)</f>
        <v>91.638613861386105</v>
      </c>
      <c r="N66" s="263">
        <f>+IF(K66=0,"",'Ark1'!AK1516)</f>
        <v>12.92181252492793</v>
      </c>
      <c r="O66" s="214"/>
      <c r="P66" s="27">
        <f>+IF(H66=0,"",'Ark1'!T1516)</f>
        <v>3.2638436482084696</v>
      </c>
      <c r="Q66" s="29">
        <f>+IF(H66=0,"",'Ark1'!U1516)</f>
        <v>10.565472312703582</v>
      </c>
      <c r="R66" s="213"/>
      <c r="S66" s="34">
        <f>+IF(H66=0,"",'Ark1'!W1516)</f>
        <v>0</v>
      </c>
      <c r="T66" s="34">
        <f>+IF(H66=0,"",'Ark1'!X1516)</f>
        <v>16.612377850162861</v>
      </c>
      <c r="U66" s="34">
        <f>+IF(H66=0,"",'Ark1'!Y1516)</f>
        <v>0.97719869706840379</v>
      </c>
      <c r="V66" s="34">
        <f>+IF(H66=0,"",'Ark1'!Z1516)</f>
        <v>4.562913095489086</v>
      </c>
      <c r="W66" s="34">
        <f>+IF(H66=0,"",'Ark1'!Z1516)</f>
        <v>4.562913095489086</v>
      </c>
      <c r="X66" s="27">
        <f>+IF(H66=0,"",'Ark1'!AC1516)</f>
        <v>0</v>
      </c>
      <c r="Y66" s="34">
        <f>+IF(H66=0,"",'Ark1'!AE1516)</f>
        <v>0</v>
      </c>
      <c r="Z66" s="34">
        <f t="shared" si="3"/>
        <v>2.6413680781758955</v>
      </c>
      <c r="AA66" s="29">
        <f t="shared" si="4"/>
        <v>0.22149837133550487</v>
      </c>
      <c r="AB66" s="213"/>
      <c r="AC66" s="216"/>
      <c r="AE66" s="29"/>
      <c r="AF66" s="27"/>
      <c r="AG66" s="239"/>
      <c r="AH66" s="28"/>
      <c r="AI66" s="27"/>
      <c r="AJ66" s="217"/>
      <c r="AL66" s="28"/>
    </row>
    <row r="67" spans="1:56" ht="15.6">
      <c r="A67" s="213"/>
      <c r="B67" s="236">
        <f>+'Ark1'!C1517</f>
        <v>2024</v>
      </c>
      <c r="C67" s="28">
        <f>+'Ark1'!L1517</f>
        <v>4</v>
      </c>
      <c r="D67" s="242" t="s">
        <v>31</v>
      </c>
      <c r="E67" s="28">
        <f>+'Ark1'!D1517</f>
        <v>9</v>
      </c>
      <c r="F67" s="28" t="str">
        <f t="shared" si="41"/>
        <v>Sep</v>
      </c>
      <c r="G67" s="28">
        <f>+'Ark1'!Q1517</f>
        <v>82</v>
      </c>
      <c r="H67" s="331">
        <f>+'Ark1'!R1517</f>
        <v>270</v>
      </c>
      <c r="I67" s="29">
        <f>+IF(H67=0,"",'Ark1'!AG1517)</f>
        <v>10.857114147909963</v>
      </c>
      <c r="J67" s="29">
        <f>+IF(H67=0,"",'Ark1'!AH1517)</f>
        <v>2.2222222222222223</v>
      </c>
      <c r="K67" s="239">
        <f>+IF(I67=0,"",'Ark1'!AI1517)</f>
        <v>259</v>
      </c>
      <c r="L67" s="96"/>
      <c r="M67" s="263">
        <f>+IF(K67=0,"",'Ark1'!AJ1517)</f>
        <v>93.184942084942065</v>
      </c>
      <c r="N67" s="263">
        <f>+IF(K67=0,"",'Ark1'!AK1517)</f>
        <v>13.10301557072215</v>
      </c>
      <c r="O67" s="214"/>
      <c r="P67" s="27">
        <f>+IF(H67=0,"",'Ark1'!T1517)</f>
        <v>3.6074074074074072</v>
      </c>
      <c r="Q67" s="29">
        <f>+IF(H67=0,"",'Ark1'!U1517)</f>
        <v>11.205185185185185</v>
      </c>
      <c r="R67" s="213"/>
      <c r="S67" s="34">
        <f>+IF(H67=0,"",'Ark1'!W1517)</f>
        <v>0</v>
      </c>
      <c r="T67" s="34">
        <f>+IF(H67=0,"",'Ark1'!X1517)</f>
        <v>18.888888888888889</v>
      </c>
      <c r="U67" s="34">
        <f>+IF(H67=0,"",'Ark1'!Y1517)</f>
        <v>0.37037037037037041</v>
      </c>
      <c r="V67" s="34">
        <f>+IF(H67=0,"",'Ark1'!Z1517)</f>
        <v>4.5194119335335916</v>
      </c>
      <c r="W67" s="34">
        <f>+IF(H67=0,"",'Ark1'!Z1517)</f>
        <v>4.5194119335335916</v>
      </c>
      <c r="X67" s="27">
        <f>+IF(H67=0,"",'Ark1'!AC1517)</f>
        <v>0</v>
      </c>
      <c r="Y67" s="34">
        <f>+IF(H67=0,"",'Ark1'!AE1517)</f>
        <v>0</v>
      </c>
      <c r="Z67" s="34">
        <f t="shared" si="3"/>
        <v>2.8012962962962962</v>
      </c>
      <c r="AA67" s="29">
        <f t="shared" si="4"/>
        <v>0.3037037037037037</v>
      </c>
      <c r="AB67" s="213"/>
      <c r="AC67" s="216"/>
      <c r="AE67" s="29"/>
      <c r="AF67" s="27"/>
      <c r="AG67" s="239"/>
      <c r="AH67" s="28"/>
      <c r="AL67" s="28"/>
    </row>
    <row r="68" spans="1:56" ht="15.6">
      <c r="A68" s="213"/>
      <c r="B68" s="236">
        <f>+'Ark1'!C1518</f>
        <v>2024</v>
      </c>
      <c r="C68" s="28">
        <f>+'Ark1'!L1518</f>
        <v>4</v>
      </c>
      <c r="D68" s="242" t="s">
        <v>31</v>
      </c>
      <c r="E68" s="28">
        <f>+'Ark1'!D1518</f>
        <v>10</v>
      </c>
      <c r="F68" s="28" t="str">
        <f t="shared" si="41"/>
        <v>Okt</v>
      </c>
      <c r="G68" s="28">
        <f>+'Ark1'!Q1518</f>
        <v>200</v>
      </c>
      <c r="H68" s="331">
        <f>+'Ark1'!R1518</f>
        <v>830</v>
      </c>
      <c r="I68" s="29">
        <f>+IF(H68=0,"",'Ark1'!AG1518)</f>
        <v>13.336074174526116</v>
      </c>
      <c r="J68" s="29">
        <f>+IF(H68=0,"",'Ark1'!AH1518)</f>
        <v>1.5662650602409638</v>
      </c>
      <c r="K68" s="239">
        <f>+IF(I68=0,"",'Ark1'!AI1518)</f>
        <v>819</v>
      </c>
      <c r="L68" s="96"/>
      <c r="M68" s="263">
        <f>+IF(K68=0,"",'Ark1'!AJ1518)</f>
        <v>97.631135531135442</v>
      </c>
      <c r="N68" s="263">
        <f>+IF(K68=0,"",'Ark1'!AK1518)</f>
        <v>13.257240768745916</v>
      </c>
      <c r="O68" s="214"/>
      <c r="P68" s="27">
        <f>+IF(H68=0,"",'Ark1'!T1518)</f>
        <v>3.6975903614457839</v>
      </c>
      <c r="Q68" s="29">
        <f>+IF(H68=0,"",'Ark1'!U1518)</f>
        <v>13.092409638554201</v>
      </c>
      <c r="R68" s="213"/>
      <c r="S68" s="34">
        <f>+IF(H68=0,"",'Ark1'!W1518)</f>
        <v>0</v>
      </c>
      <c r="T68" s="34">
        <f>+IF(H68=0,"",'Ark1'!X1518)</f>
        <v>36.867469879518062</v>
      </c>
      <c r="U68" s="34">
        <f>+IF(H68=0,"",'Ark1'!Y1518)</f>
        <v>1.9277108433734935</v>
      </c>
      <c r="V68" s="34">
        <f>+IF(H68=0,"",'Ark1'!Z1518)</f>
        <v>5.601822227269575</v>
      </c>
      <c r="W68" s="34">
        <f>+IF(H68=0,"",'Ark1'!Z1518)</f>
        <v>5.601822227269575</v>
      </c>
      <c r="X68" s="27">
        <f>+IF(H68=0,"",'Ark1'!AC1518)</f>
        <v>0</v>
      </c>
      <c r="Y68" s="34">
        <f>+IF(H68=0,"",'Ark1'!AE1518)</f>
        <v>0</v>
      </c>
      <c r="Z68" s="34">
        <f t="shared" si="3"/>
        <v>3.2731024096385504</v>
      </c>
      <c r="AA68" s="29">
        <f t="shared" si="4"/>
        <v>0.24096385542168675</v>
      </c>
      <c r="AB68" s="213"/>
      <c r="AC68" s="216"/>
      <c r="AE68" s="29"/>
      <c r="AF68" s="27"/>
      <c r="AG68" s="239"/>
      <c r="AH68" s="28"/>
      <c r="AL68" s="28"/>
    </row>
    <row r="69" spans="1:56" ht="15.6">
      <c r="A69" s="213"/>
      <c r="B69" s="236">
        <f>+'Ark1'!C1519</f>
        <v>2024</v>
      </c>
      <c r="C69" s="28">
        <f>+'Ark1'!L1519</f>
        <v>4</v>
      </c>
      <c r="D69" s="242" t="s">
        <v>31</v>
      </c>
      <c r="E69" s="28">
        <f>+'Ark1'!D1519</f>
        <v>11</v>
      </c>
      <c r="F69" s="28" t="str">
        <f t="shared" si="41"/>
        <v>Nov</v>
      </c>
      <c r="G69" s="28">
        <f>+'Ark1'!Q1519</f>
        <v>119</v>
      </c>
      <c r="H69" s="331">
        <f>+'Ark1'!R1519</f>
        <v>494</v>
      </c>
      <c r="I69" s="29">
        <f>+IF(H69=0,"",'Ark1'!AG1519)</f>
        <v>15.580559324722005</v>
      </c>
      <c r="J69" s="29">
        <f>+IF(H69=0,"",'Ark1'!AH1519)</f>
        <v>2.6315789473684221</v>
      </c>
      <c r="K69" s="239">
        <f>+IF(I69=0,"",'Ark1'!AI1519)</f>
        <v>483</v>
      </c>
      <c r="L69" s="96"/>
      <c r="M69" s="263">
        <f>+IF(K69=0,"",'Ark1'!AJ1519)</f>
        <v>101.08240165631472</v>
      </c>
      <c r="N69" s="263">
        <f>+IF(K69=0,"",'Ark1'!AK1519)</f>
        <v>13.245160746633459</v>
      </c>
      <c r="O69" s="214"/>
      <c r="P69" s="27">
        <f>+IF(H69=0,"",'Ark1'!T1519)</f>
        <v>4.0910931174089056</v>
      </c>
      <c r="Q69" s="29">
        <f>+IF(H69=0,"",'Ark1'!U1519)</f>
        <v>14.318218623481778</v>
      </c>
      <c r="R69" s="213"/>
      <c r="S69" s="34">
        <f>+IF(H69=0,"",'Ark1'!W1519)</f>
        <v>0</v>
      </c>
      <c r="T69" s="34">
        <f>+IF(H69=0,"",'Ark1'!X1519)</f>
        <v>46.15384615384616</v>
      </c>
      <c r="U69" s="34">
        <f>+IF(H69=0,"",'Ark1'!Y1519)</f>
        <v>0.80971659919028316</v>
      </c>
      <c r="V69" s="34">
        <f>+IF(H69=0,"",'Ark1'!Z1519)</f>
        <v>4.8944312800817489</v>
      </c>
      <c r="W69" s="34">
        <f>+IF(H69=0,"",'Ark1'!Z1519)</f>
        <v>4.8944312800817489</v>
      </c>
      <c r="X69" s="27">
        <f>+IF(H69=0,"",'Ark1'!AC1519)</f>
        <v>0</v>
      </c>
      <c r="Y69" s="34">
        <f>+IF(H69=0,"",'Ark1'!AE1519)</f>
        <v>0</v>
      </c>
      <c r="Z69" s="34">
        <f t="shared" si="3"/>
        <v>3.5795546558704445</v>
      </c>
      <c r="AA69" s="29">
        <f t="shared" si="4"/>
        <v>0.24089068825910931</v>
      </c>
      <c r="AB69" s="213"/>
      <c r="AC69" s="216"/>
      <c r="AE69" s="29"/>
      <c r="AF69" s="27"/>
      <c r="AG69" s="239"/>
      <c r="AH69" s="28"/>
      <c r="AL69" s="28"/>
    </row>
    <row r="70" spans="1:56" ht="15.6">
      <c r="A70" s="213"/>
      <c r="B70" s="236">
        <f>+'Ark1'!C1520</f>
        <v>2024</v>
      </c>
      <c r="C70" s="28">
        <f>+'Ark1'!L1520</f>
        <v>4</v>
      </c>
      <c r="D70" s="242" t="s">
        <v>31</v>
      </c>
      <c r="E70" s="28">
        <f>+'Ark1'!D1520</f>
        <v>12</v>
      </c>
      <c r="F70" s="28" t="str">
        <f t="shared" si="41"/>
        <v>Des</v>
      </c>
      <c r="G70" s="28">
        <f>+'Ark1'!Q1520</f>
        <v>20</v>
      </c>
      <c r="H70" s="331">
        <f>+'Ark1'!R1520</f>
        <v>60</v>
      </c>
      <c r="I70" s="29">
        <f>+IF(H70=0,"",'Ark1'!AG1520)</f>
        <v>11.885049196064321</v>
      </c>
      <c r="J70" s="29">
        <f>+IF(H70=0,"",'Ark1'!AH1520)</f>
        <v>0</v>
      </c>
      <c r="K70" s="239">
        <f>+IF(I70=0,"",'Ark1'!AI1520)</f>
        <v>60</v>
      </c>
      <c r="L70" s="96"/>
      <c r="M70" s="263">
        <f>+IF(K70=0,"",'Ark1'!AJ1520)</f>
        <v>106.26666666666669</v>
      </c>
      <c r="N70" s="263">
        <f>+IF(K70=0,"",'Ark1'!AK1520)</f>
        <v>13.368668170586828</v>
      </c>
      <c r="O70" s="214"/>
      <c r="P70" s="27">
        <f>+IF(H70=0,"",'Ark1'!T1520)</f>
        <v>4.5166666666666657</v>
      </c>
      <c r="Q70" s="29">
        <f>+IF(H70=0,"",'Ark1'!U1520)</f>
        <v>16.508333333333336</v>
      </c>
      <c r="R70" s="213"/>
      <c r="S70" s="34">
        <f>+IF(H70=0,"",'Ark1'!W1520)</f>
        <v>0</v>
      </c>
      <c r="T70" s="34">
        <f>+IF(H70=0,"",'Ark1'!X1520)</f>
        <v>63.33333333333335</v>
      </c>
      <c r="U70" s="34">
        <f>+IF(H70=0,"",'Ark1'!Y1520)</f>
        <v>1.6666666666666672</v>
      </c>
      <c r="V70" s="34">
        <f>+IF(H70=0,"",'Ark1'!Z1520)</f>
        <v>4.3357541315080148</v>
      </c>
      <c r="W70" s="34">
        <f>+IF(H70=0,"",'Ark1'!Z1520)</f>
        <v>4.3357541315080148</v>
      </c>
      <c r="X70" s="27">
        <f>+IF(H70=0,"",'Ark1'!AC1520)</f>
        <v>0</v>
      </c>
      <c r="Y70" s="34">
        <f>+IF(H70=0,"",'Ark1'!AE1520)</f>
        <v>0</v>
      </c>
      <c r="Z70" s="34">
        <f t="shared" si="3"/>
        <v>4.1270833333333341</v>
      </c>
      <c r="AA70" s="29">
        <f t="shared" si="4"/>
        <v>0.33333333333333331</v>
      </c>
      <c r="AB70" s="213"/>
      <c r="AC70" s="216"/>
      <c r="AE70" s="29"/>
      <c r="AF70" s="27"/>
      <c r="AG70" s="239"/>
      <c r="AH70" s="28"/>
      <c r="AL70" s="28"/>
    </row>
    <row r="71" spans="1:56" ht="15" customHeight="1">
      <c r="A71" s="213"/>
      <c r="B71" s="213"/>
      <c r="C71" s="213"/>
      <c r="D71" s="213"/>
      <c r="E71" s="213"/>
      <c r="F71" s="213"/>
      <c r="G71" s="213"/>
      <c r="H71" s="324"/>
      <c r="I71" s="214"/>
      <c r="J71" s="214"/>
      <c r="K71" s="214"/>
      <c r="L71" s="96"/>
      <c r="M71" s="214"/>
      <c r="N71" s="214"/>
      <c r="O71" s="214"/>
      <c r="P71" s="213"/>
      <c r="Q71" s="213"/>
      <c r="R71" s="213"/>
      <c r="S71" s="215"/>
      <c r="T71" s="215"/>
      <c r="U71" s="215"/>
      <c r="V71" s="215"/>
      <c r="W71" s="215"/>
      <c r="X71" s="213"/>
      <c r="Y71" s="215"/>
      <c r="Z71" s="215"/>
      <c r="AA71" s="214"/>
      <c r="AB71" s="213"/>
      <c r="AC71" s="216"/>
      <c r="AE71" s="29"/>
      <c r="AF71" s="27"/>
      <c r="AG71" s="217"/>
      <c r="AH71" s="28"/>
      <c r="AL71" s="28"/>
      <c r="BD71" s="228"/>
    </row>
    <row r="72" spans="1:56" ht="15" customHeight="1">
      <c r="A72" s="213"/>
      <c r="B72" s="213"/>
      <c r="C72" s="230" t="s">
        <v>0</v>
      </c>
      <c r="D72" s="213"/>
      <c r="E72" s="270" t="str">
        <f>+D74</f>
        <v>O</v>
      </c>
      <c r="F72" s="230" t="s">
        <v>569</v>
      </c>
      <c r="G72" s="213"/>
      <c r="H72" s="327">
        <f>SUM(H74:H85)</f>
        <v>6809</v>
      </c>
      <c r="I72" s="214"/>
      <c r="J72" s="214"/>
      <c r="K72" s="214"/>
      <c r="L72" s="96"/>
      <c r="M72" s="214"/>
      <c r="N72" s="263">
        <f>+Klasse!U13</f>
        <v>14.415805117192429</v>
      </c>
      <c r="O72" s="214"/>
      <c r="P72" s="213"/>
      <c r="Q72" s="263">
        <f>+Klasse!L13</f>
        <v>11.708150976648565</v>
      </c>
      <c r="R72" s="213"/>
      <c r="S72" s="215"/>
      <c r="T72" s="215"/>
      <c r="U72" s="215"/>
      <c r="V72" s="215"/>
      <c r="W72" s="215"/>
      <c r="X72" s="213"/>
      <c r="Y72" s="215"/>
      <c r="Z72" s="217">
        <f>+Klasse!L13/Klasse!C13</f>
        <v>2.3416301953297127</v>
      </c>
      <c r="AA72" s="214"/>
      <c r="AB72" s="213"/>
      <c r="AC72" s="216"/>
      <c r="AE72" s="29"/>
      <c r="AF72" s="27"/>
      <c r="AG72" s="217"/>
      <c r="AH72" s="28"/>
      <c r="AL72" s="28"/>
      <c r="BD72" s="228"/>
    </row>
    <row r="73" spans="1:56" ht="15" customHeight="1">
      <c r="A73" s="213"/>
      <c r="B73" s="213"/>
      <c r="C73" s="213"/>
      <c r="D73" s="213"/>
      <c r="E73" s="213"/>
      <c r="F73" s="213"/>
      <c r="G73" s="213"/>
      <c r="H73" s="324"/>
      <c r="I73" s="214"/>
      <c r="J73" s="214"/>
      <c r="K73" s="214"/>
      <c r="L73" s="96"/>
      <c r="M73" s="214"/>
      <c r="N73" s="214"/>
      <c r="O73" s="214"/>
      <c r="P73" s="213"/>
      <c r="Q73" s="213"/>
      <c r="R73" s="213"/>
      <c r="S73" s="215"/>
      <c r="T73" s="215"/>
      <c r="U73" s="215"/>
      <c r="V73" s="215"/>
      <c r="W73" s="215"/>
      <c r="X73" s="213"/>
      <c r="Y73" s="215"/>
      <c r="Z73" s="231"/>
      <c r="AA73" s="229"/>
      <c r="AB73" s="213"/>
      <c r="AC73" s="216"/>
      <c r="AE73" s="29"/>
      <c r="AF73" s="27"/>
      <c r="AG73" s="217"/>
      <c r="AH73" s="28"/>
      <c r="AL73" s="28"/>
      <c r="BD73" s="228"/>
    </row>
    <row r="74" spans="1:56" ht="15" customHeight="1">
      <c r="A74" s="213"/>
      <c r="B74" s="236">
        <f>+'Ark1'!C1521</f>
        <v>2024</v>
      </c>
      <c r="C74" s="232">
        <f>+'Ark1'!L1521</f>
        <v>5</v>
      </c>
      <c r="D74" s="243" t="s">
        <v>398</v>
      </c>
      <c r="E74" s="232">
        <f>+'Ark1'!D1521</f>
        <v>1</v>
      </c>
      <c r="F74" s="232" t="str">
        <f t="shared" ref="F74:F85" si="42">+F59</f>
        <v>Jan</v>
      </c>
      <c r="G74" s="232">
        <f>+'Ark1'!Q1521</f>
        <v>42</v>
      </c>
      <c r="H74" s="330">
        <f>+'Ark1'!R1521</f>
        <v>239</v>
      </c>
      <c r="I74" s="233">
        <f>+IF(H74=0,"",'Ark1'!AG1521)</f>
        <v>28.358851944970201</v>
      </c>
      <c r="J74" s="233">
        <f>+IF(H74=0,"",'Ark1'!AH1521)</f>
        <v>1.6736401673640164</v>
      </c>
      <c r="K74" s="239">
        <f>+'Ark1'!AI1521</f>
        <v>28</v>
      </c>
      <c r="L74" s="96"/>
      <c r="M74" s="263">
        <f>+IF(K74=0,"",'Ark1'!AJ1521)</f>
        <v>90.735714285714238</v>
      </c>
      <c r="N74" s="263">
        <f>+IF(K74=0,"",'Ark1'!AK1521)</f>
        <v>15.834716224534176</v>
      </c>
      <c r="O74" s="214"/>
      <c r="P74" s="234">
        <f>+IF(H74=0,"",'Ark1'!T1521)</f>
        <v>5.0418410041841009</v>
      </c>
      <c r="Q74" s="233">
        <f>+IF(H74=0,"",'Ark1'!U1521)</f>
        <v>16.80125523012553</v>
      </c>
      <c r="R74" s="213"/>
      <c r="S74" s="235">
        <f>+IF(H74=0,"",'Ark1'!W1521)</f>
        <v>0</v>
      </c>
      <c r="T74" s="235">
        <f>+IF(H74=0,"",'Ark1'!X1521)</f>
        <v>57.740585774058601</v>
      </c>
      <c r="U74" s="235">
        <f>+IF(H74=0,"",'Ark1'!Y1521)</f>
        <v>17.154811715481173</v>
      </c>
      <c r="V74" s="235">
        <f>+IF(H74=0,"",'Ark1'!Z1521)</f>
        <v>6.8979560441899688</v>
      </c>
      <c r="W74" s="235">
        <f>+IF(H74=0,"",'Ark1'!Z1521)</f>
        <v>6.8979560441899688</v>
      </c>
      <c r="X74" s="234">
        <f>+IF(H74=0,"",'Ark1'!AC1521)</f>
        <v>0</v>
      </c>
      <c r="Y74" s="235">
        <f>+IF(H74=0,"",'Ark1'!AE1521)</f>
        <v>0</v>
      </c>
      <c r="Z74" s="235">
        <f t="shared" si="3"/>
        <v>3.3602510460251063</v>
      </c>
      <c r="AA74" s="233">
        <f t="shared" si="4"/>
        <v>0.17573221757322174</v>
      </c>
      <c r="AB74" s="213"/>
      <c r="AC74" s="216"/>
      <c r="AE74" s="29"/>
      <c r="AF74" s="27"/>
      <c r="AG74" s="239"/>
      <c r="AH74" s="28"/>
      <c r="AL74" s="28"/>
    </row>
    <row r="75" spans="1:56" ht="15" customHeight="1">
      <c r="A75" s="213"/>
      <c r="B75" s="236">
        <f>+'Ark1'!C1522</f>
        <v>2024</v>
      </c>
      <c r="C75" s="232">
        <f>+'Ark1'!L1522</f>
        <v>5</v>
      </c>
      <c r="D75" s="243" t="s">
        <v>398</v>
      </c>
      <c r="E75" s="232">
        <f>+'Ark1'!D1522</f>
        <v>2</v>
      </c>
      <c r="F75" s="232" t="str">
        <f t="shared" si="42"/>
        <v>Feb</v>
      </c>
      <c r="G75" s="232">
        <f>+'Ark1'!Q1522</f>
        <v>57</v>
      </c>
      <c r="H75" s="330">
        <f>+'Ark1'!R1522</f>
        <v>441</v>
      </c>
      <c r="I75" s="233">
        <f>+IF(H75=0,"",'Ark1'!AG1522)</f>
        <v>31.097143109787993</v>
      </c>
      <c r="J75" s="233">
        <f>+IF(H75=0,"",'Ark1'!AH1522)</f>
        <v>0.45351473922902497</v>
      </c>
      <c r="K75" s="239">
        <f>+'Ark1'!AI1522</f>
        <v>323</v>
      </c>
      <c r="L75" s="96"/>
      <c r="M75" s="263">
        <f>+IF(K75=0,"",'Ark1'!AJ1522)</f>
        <v>76.120743034055707</v>
      </c>
      <c r="N75" s="263">
        <f>+IF(K75=0,"",'Ark1'!AK1522)</f>
        <v>13.940690117839395</v>
      </c>
      <c r="O75" s="214"/>
      <c r="P75" s="234">
        <f>+IF(H75=0,"",'Ark1'!T1522)</f>
        <v>4.512471655328798</v>
      </c>
      <c r="Q75" s="233">
        <f>+IF(H75=0,"",'Ark1'!U1522)</f>
        <v>9.5693877551020403</v>
      </c>
      <c r="R75" s="213"/>
      <c r="S75" s="235">
        <f>+IF(H75=0,"",'Ark1'!W1522)</f>
        <v>0</v>
      </c>
      <c r="T75" s="235">
        <f>+IF(H75=0,"",'Ark1'!X1522)</f>
        <v>19.727891156462587</v>
      </c>
      <c r="U75" s="235">
        <f>+IF(H75=0,"",'Ark1'!Y1522)</f>
        <v>8.3900226757369616</v>
      </c>
      <c r="V75" s="235">
        <f>+IF(H75=0,"",'Ark1'!Z1522)</f>
        <v>7.1393255927952106</v>
      </c>
      <c r="W75" s="235">
        <f>+IF(H75=0,"",'Ark1'!Z1522)</f>
        <v>7.1393255927952106</v>
      </c>
      <c r="X75" s="234">
        <f>+IF(H75=0,"",'Ark1'!AC1522)</f>
        <v>0</v>
      </c>
      <c r="Y75" s="235">
        <f>+IF(H75=0,"",'Ark1'!AE1522)</f>
        <v>0</v>
      </c>
      <c r="Z75" s="235">
        <f t="shared" si="3"/>
        <v>1.913877551020408</v>
      </c>
      <c r="AA75" s="233">
        <f t="shared" si="4"/>
        <v>0.12925170068027211</v>
      </c>
      <c r="AB75" s="213"/>
      <c r="AC75" s="216"/>
      <c r="AE75" s="29"/>
      <c r="AF75" s="27"/>
      <c r="AG75" s="239"/>
      <c r="AH75" s="28"/>
      <c r="AL75" s="28"/>
    </row>
    <row r="76" spans="1:56" ht="15" customHeight="1">
      <c r="A76" s="213"/>
      <c r="B76" s="236">
        <f>+'Ark1'!C1523</f>
        <v>2024</v>
      </c>
      <c r="C76" s="232">
        <f>+'Ark1'!L1523</f>
        <v>5</v>
      </c>
      <c r="D76" s="243" t="s">
        <v>398</v>
      </c>
      <c r="E76" s="232">
        <f>+'Ark1'!D1523</f>
        <v>3</v>
      </c>
      <c r="F76" s="232" t="str">
        <f t="shared" si="42"/>
        <v>Mar</v>
      </c>
      <c r="G76" s="232">
        <f>+'Ark1'!Q1523</f>
        <v>98</v>
      </c>
      <c r="H76" s="330">
        <f>+'Ark1'!R1523</f>
        <v>1095</v>
      </c>
      <c r="I76" s="233">
        <f>+IF(H76=0,"",'Ark1'!AG1523)</f>
        <v>28.50337578755849</v>
      </c>
      <c r="J76" s="233">
        <f>+IF(H76=0,"",'Ark1'!AH1523)</f>
        <v>0</v>
      </c>
      <c r="K76" s="239">
        <f>+'Ark1'!AI1523</f>
        <v>670</v>
      </c>
      <c r="L76" s="96"/>
      <c r="M76" s="263">
        <f>+IF(K76=0,"",'Ark1'!AJ1523)</f>
        <v>82.980746268656731</v>
      </c>
      <c r="N76" s="263">
        <f>+IF(K76=0,"",'Ark1'!AK1523)</f>
        <v>14.421522937106127</v>
      </c>
      <c r="O76" s="214"/>
      <c r="P76" s="234">
        <f>+IF(H76=0,"",'Ark1'!T1523)</f>
        <v>4.9589041095890414</v>
      </c>
      <c r="Q76" s="233">
        <f>+IF(H76=0,"",'Ark1'!U1523)</f>
        <v>8.6555251141552603</v>
      </c>
      <c r="R76" s="213"/>
      <c r="S76" s="235">
        <f>+IF(H76=0,"",'Ark1'!W1523)</f>
        <v>9.1324200913242018E-2</v>
      </c>
      <c r="T76" s="235">
        <f>+IF(H76=0,"",'Ark1'!X1523)</f>
        <v>15.251141552511418</v>
      </c>
      <c r="U76" s="235">
        <f>+IF(H76=0,"",'Ark1'!Y1523)</f>
        <v>3.5616438356164375</v>
      </c>
      <c r="V76" s="235">
        <f>+IF(H76=0,"",'Ark1'!Z1523)</f>
        <v>5.9346566740132625</v>
      </c>
      <c r="W76" s="235">
        <f>+IF(H76=0,"",'Ark1'!Z1523)</f>
        <v>5.9346566740132625</v>
      </c>
      <c r="X76" s="234">
        <f>+IF(H76=0,"",'Ark1'!AC1523)</f>
        <v>0</v>
      </c>
      <c r="Y76" s="235">
        <f>+IF(H76=0,"",'Ark1'!AE1523)</f>
        <v>0</v>
      </c>
      <c r="Z76" s="235">
        <f t="shared" si="3"/>
        <v>1.7311050228310521</v>
      </c>
      <c r="AA76" s="233">
        <f t="shared" si="4"/>
        <v>8.9497716894977167E-2</v>
      </c>
      <c r="AB76" s="213"/>
      <c r="AC76" s="216"/>
      <c r="AE76" s="29"/>
      <c r="AF76" s="27"/>
      <c r="AG76" s="239"/>
      <c r="AH76" s="28"/>
      <c r="AL76" s="28"/>
    </row>
    <row r="77" spans="1:56" ht="15" customHeight="1">
      <c r="A77" s="213"/>
      <c r="B77" s="236">
        <f>+'Ark1'!C1524</f>
        <v>2024</v>
      </c>
      <c r="C77" s="232">
        <f>+'Ark1'!L1524</f>
        <v>5</v>
      </c>
      <c r="D77" s="243" t="s">
        <v>398</v>
      </c>
      <c r="E77" s="232">
        <f>+'Ark1'!D1524</f>
        <v>4</v>
      </c>
      <c r="F77" s="232" t="str">
        <f t="shared" si="42"/>
        <v>Apr</v>
      </c>
      <c r="G77" s="232">
        <f>+'Ark1'!Q1524</f>
        <v>108</v>
      </c>
      <c r="H77" s="330">
        <f>+'Ark1'!R1524</f>
        <v>1259</v>
      </c>
      <c r="I77" s="233">
        <f>+IF(H77=0,"",'Ark1'!AG1524)</f>
        <v>29.326712819856802</v>
      </c>
      <c r="J77" s="233">
        <f>+IF(H77=0,"",'Ark1'!AH1524)</f>
        <v>0.55599682287529772</v>
      </c>
      <c r="K77" s="239">
        <f>+'Ark1'!AI1524</f>
        <v>1039</v>
      </c>
      <c r="L77" s="96"/>
      <c r="M77" s="263">
        <f>+IF(K77=0,"",'Ark1'!AJ1524)</f>
        <v>78.823580365736262</v>
      </c>
      <c r="N77" s="263">
        <f>+IF(K77=0,"",'Ark1'!AK1524)</f>
        <v>14.359510156398748</v>
      </c>
      <c r="O77" s="214"/>
      <c r="P77" s="234">
        <f>+IF(H77=0,"",'Ark1'!T1524)</f>
        <v>4.6632247815726764</v>
      </c>
      <c r="Q77" s="233">
        <f>+IF(H77=0,"",'Ark1'!U1524)</f>
        <v>7.8296266878474992</v>
      </c>
      <c r="R77" s="213"/>
      <c r="S77" s="235">
        <f>+IF(H77=0,"",'Ark1'!W1524)</f>
        <v>0</v>
      </c>
      <c r="T77" s="235">
        <f>+IF(H77=0,"",'Ark1'!X1524)</f>
        <v>8.4193804606830813</v>
      </c>
      <c r="U77" s="235">
        <f>+IF(H77=0,"",'Ark1'!Y1524)</f>
        <v>2.5416997617156478</v>
      </c>
      <c r="V77" s="235">
        <f>+IF(H77=0,"",'Ark1'!Z1524)</f>
        <v>4.7315399347909937</v>
      </c>
      <c r="W77" s="235">
        <f>+IF(H77=0,"",'Ark1'!Z1524)</f>
        <v>4.7315399347909937</v>
      </c>
      <c r="X77" s="234">
        <f>+IF(H77=0,"",'Ark1'!AC1524)</f>
        <v>0</v>
      </c>
      <c r="Y77" s="235">
        <f>+IF(H77=0,"",'Ark1'!AE1524)</f>
        <v>0</v>
      </c>
      <c r="Z77" s="235">
        <f t="shared" si="3"/>
        <v>1.5659253375694999</v>
      </c>
      <c r="AA77" s="233">
        <f t="shared" si="4"/>
        <v>8.5782366957903103E-2</v>
      </c>
      <c r="AB77" s="213"/>
      <c r="AC77" s="216"/>
      <c r="AE77" s="29"/>
      <c r="AF77" s="27"/>
      <c r="AG77" s="239"/>
      <c r="AH77" s="28"/>
      <c r="AL77" s="28"/>
    </row>
    <row r="78" spans="1:56" ht="15" customHeight="1">
      <c r="A78" s="213"/>
      <c r="B78" s="236">
        <f>+'Ark1'!C1525</f>
        <v>2024</v>
      </c>
      <c r="C78" s="232">
        <f>+'Ark1'!L1525</f>
        <v>5</v>
      </c>
      <c r="D78" s="243" t="s">
        <v>398</v>
      </c>
      <c r="E78" s="232">
        <f>+'Ark1'!D1525</f>
        <v>5</v>
      </c>
      <c r="F78" s="232" t="str">
        <f t="shared" si="42"/>
        <v>Mai</v>
      </c>
      <c r="G78" s="232">
        <f>+'Ark1'!Q1525</f>
        <v>78</v>
      </c>
      <c r="H78" s="330">
        <f>+'Ark1'!R1525</f>
        <v>599</v>
      </c>
      <c r="I78" s="233">
        <f>+IF(H78=0,"",'Ark1'!AG1525)</f>
        <v>24.886824539172128</v>
      </c>
      <c r="J78" s="233">
        <f>+IF(H78=0,"",'Ark1'!AH1525)</f>
        <v>2.671118530884808</v>
      </c>
      <c r="K78" s="239">
        <f>+'Ark1'!AI1525</f>
        <v>510</v>
      </c>
      <c r="L78" s="96"/>
      <c r="M78" s="263">
        <f>+IF(K78=0,"",'Ark1'!AJ1525)</f>
        <v>83.021764705882347</v>
      </c>
      <c r="N78" s="263">
        <f>+IF(K78=0,"",'Ark1'!AK1525)</f>
        <v>14.053133579982841</v>
      </c>
      <c r="O78" s="214"/>
      <c r="P78" s="234">
        <f>+IF(H78=0,"",'Ark1'!T1525)</f>
        <v>4.7128547579298816</v>
      </c>
      <c r="Q78" s="233">
        <f>+IF(H78=0,"",'Ark1'!U1525)</f>
        <v>8.8196994991652691</v>
      </c>
      <c r="R78" s="213"/>
      <c r="S78" s="235">
        <f>+IF(H78=0,"",'Ark1'!W1525)</f>
        <v>0.66777963272120211</v>
      </c>
      <c r="T78" s="235">
        <f>+IF(H78=0,"",'Ark1'!X1525)</f>
        <v>15.191986644407349</v>
      </c>
      <c r="U78" s="235">
        <f>+IF(H78=0,"",'Ark1'!Y1525)</f>
        <v>2.671118530884808</v>
      </c>
      <c r="V78" s="235">
        <f>+IF(H78=0,"",'Ark1'!Z1525)</f>
        <v>5.6045187388100164</v>
      </c>
      <c r="W78" s="235">
        <f>+IF(H78=0,"",'Ark1'!Z1525)</f>
        <v>5.6045187388100164</v>
      </c>
      <c r="X78" s="234">
        <f>+IF(H78=0,"",'Ark1'!AC1525)</f>
        <v>0</v>
      </c>
      <c r="Y78" s="235">
        <f>+IF(H78=0,"",'Ark1'!AE1525)</f>
        <v>0</v>
      </c>
      <c r="Z78" s="235">
        <f t="shared" si="3"/>
        <v>1.7639398998330538</v>
      </c>
      <c r="AA78" s="233">
        <f t="shared" si="4"/>
        <v>0.1302170283806344</v>
      </c>
      <c r="AB78" s="213"/>
      <c r="AC78" s="216"/>
      <c r="AE78" s="29"/>
      <c r="AF78" s="27"/>
      <c r="AG78" s="239"/>
      <c r="AH78" s="28"/>
      <c r="AL78" s="28"/>
    </row>
    <row r="79" spans="1:56" ht="15" customHeight="1">
      <c r="A79" s="213"/>
      <c r="B79" s="236">
        <f>+'Ark1'!C1526</f>
        <v>2024</v>
      </c>
      <c r="C79" s="232">
        <f>+'Ark1'!L1526</f>
        <v>5</v>
      </c>
      <c r="D79" s="243" t="s">
        <v>398</v>
      </c>
      <c r="E79" s="232">
        <f>+'Ark1'!D1526</f>
        <v>6</v>
      </c>
      <c r="F79" s="232" t="str">
        <f t="shared" si="42"/>
        <v>Jun</v>
      </c>
      <c r="G79" s="232">
        <f>+'Ark1'!Q1526</f>
        <v>84</v>
      </c>
      <c r="H79" s="330">
        <f>+'Ark1'!R1526</f>
        <v>408</v>
      </c>
      <c r="I79" s="233">
        <f>+IF(H79=0,"",'Ark1'!AG1526)</f>
        <v>22.288281452418847</v>
      </c>
      <c r="J79" s="233">
        <f>+IF(H79=0,"",'Ark1'!AH1526)</f>
        <v>0.49019607843137247</v>
      </c>
      <c r="K79" s="239">
        <f>+'Ark1'!AI1526</f>
        <v>371</v>
      </c>
      <c r="L79" s="96"/>
      <c r="M79" s="263">
        <f>+IF(K79=0,"",'Ark1'!AJ1526)</f>
        <v>90.464959568733207</v>
      </c>
      <c r="N79" s="263">
        <f>+IF(K79=0,"",'Ark1'!AK1526)</f>
        <v>14.491402736728739</v>
      </c>
      <c r="O79" s="214"/>
      <c r="P79" s="234">
        <f>+IF(H79=0,"",'Ark1'!T1526)</f>
        <v>4.375</v>
      </c>
      <c r="Q79" s="233">
        <f>+IF(H79=0,"",'Ark1'!U1526)</f>
        <v>11.807107843137249</v>
      </c>
      <c r="R79" s="213"/>
      <c r="S79" s="235">
        <f>+IF(H79=0,"",'Ark1'!W1526)</f>
        <v>0</v>
      </c>
      <c r="T79" s="235">
        <f>+IF(H79=0,"",'Ark1'!X1526)</f>
        <v>27.941176470588243</v>
      </c>
      <c r="U79" s="235">
        <f>+IF(H79=0,"",'Ark1'!Y1526)</f>
        <v>8.0882352941176485</v>
      </c>
      <c r="V79" s="235">
        <f>+IF(H79=0,"",'Ark1'!Z1526)</f>
        <v>6.629710568619422</v>
      </c>
      <c r="W79" s="235">
        <f>+IF(H79=0,"",'Ark1'!Z1526)</f>
        <v>6.629710568619422</v>
      </c>
      <c r="X79" s="234">
        <f>+IF(H79=0,"",'Ark1'!AC1526)</f>
        <v>0</v>
      </c>
      <c r="Y79" s="235">
        <f>+IF(H79=0,"",'Ark1'!AE1526)</f>
        <v>0</v>
      </c>
      <c r="Z79" s="235">
        <f t="shared" si="3"/>
        <v>2.36142156862745</v>
      </c>
      <c r="AA79" s="233">
        <f t="shared" si="4"/>
        <v>0.20588235294117646</v>
      </c>
      <c r="AB79" s="213"/>
      <c r="AC79" s="216"/>
      <c r="AE79" s="29"/>
      <c r="AF79" s="27"/>
      <c r="AG79" s="239"/>
      <c r="AH79" s="28"/>
      <c r="AL79" s="28"/>
    </row>
    <row r="80" spans="1:56" ht="15" customHeight="1">
      <c r="A80" s="213"/>
      <c r="B80" s="236">
        <f>+'Ark1'!C1527</f>
        <v>2024</v>
      </c>
      <c r="C80" s="232">
        <f>+'Ark1'!L1527</f>
        <v>5</v>
      </c>
      <c r="D80" s="243" t="s">
        <v>398</v>
      </c>
      <c r="E80" s="232">
        <f>+'Ark1'!D1527</f>
        <v>7</v>
      </c>
      <c r="F80" s="232" t="str">
        <f t="shared" si="42"/>
        <v>Jul</v>
      </c>
      <c r="G80" s="232">
        <f>+'Ark1'!Q1527</f>
        <v>30</v>
      </c>
      <c r="H80" s="330">
        <f>+'Ark1'!R1527</f>
        <v>155</v>
      </c>
      <c r="I80" s="233">
        <f>+IF(H80=0,"",'Ark1'!AG1527)</f>
        <v>18.169755455642076</v>
      </c>
      <c r="J80" s="233">
        <f>+IF(H80=0,"",'Ark1'!AH1527)</f>
        <v>5.8064516129032242</v>
      </c>
      <c r="K80" s="239">
        <f>+'Ark1'!AI1527</f>
        <v>155</v>
      </c>
      <c r="L80" s="96"/>
      <c r="M80" s="263">
        <f>+IF(K80=0,"",'Ark1'!AJ1527)</f>
        <v>88.66838709677414</v>
      </c>
      <c r="N80" s="263">
        <f>+IF(K80=0,"",'Ark1'!AK1527)</f>
        <v>13.732973372935522</v>
      </c>
      <c r="O80" s="214"/>
      <c r="P80" s="234">
        <f>+IF(H80=0,"",'Ark1'!T1527)</f>
        <v>4.1225806451612925</v>
      </c>
      <c r="Q80" s="233">
        <f>+IF(H80=0,"",'Ark1'!U1527)</f>
        <v>10.68967741935484</v>
      </c>
      <c r="R80" s="213"/>
      <c r="S80" s="235">
        <f>+IF(H80=0,"",'Ark1'!W1527)</f>
        <v>0</v>
      </c>
      <c r="T80" s="235">
        <f>+IF(H80=0,"",'Ark1'!X1527)</f>
        <v>21.290322580645157</v>
      </c>
      <c r="U80" s="235">
        <f>+IF(H80=0,"",'Ark1'!Y1527)</f>
        <v>7.0967741935483879</v>
      </c>
      <c r="V80" s="235">
        <f>+IF(H80=0,"",'Ark1'!Z1527)</f>
        <v>6.5789122955634456</v>
      </c>
      <c r="W80" s="235">
        <f>+IF(H80=0,"",'Ark1'!Z1527)</f>
        <v>6.5789122955634456</v>
      </c>
      <c r="X80" s="234">
        <f>+IF(H80=0,"",'Ark1'!AC1527)</f>
        <v>0</v>
      </c>
      <c r="Y80" s="235">
        <f>+IF(H80=0,"",'Ark1'!AE1527)</f>
        <v>0</v>
      </c>
      <c r="Z80" s="235">
        <f t="shared" si="3"/>
        <v>2.1379354838709679</v>
      </c>
      <c r="AA80" s="233">
        <f t="shared" si="4"/>
        <v>0.19354838709677419</v>
      </c>
      <c r="AB80" s="213"/>
      <c r="AC80" s="216"/>
      <c r="AE80" s="29"/>
      <c r="AF80" s="27"/>
      <c r="AG80" s="239"/>
      <c r="AH80" s="28"/>
      <c r="AL80" s="28"/>
    </row>
    <row r="81" spans="1:68" ht="15" customHeight="1">
      <c r="A81" s="213"/>
      <c r="B81" s="236">
        <f>+'Ark1'!C1528</f>
        <v>2024</v>
      </c>
      <c r="C81" s="232">
        <f>+'Ark1'!L1528</f>
        <v>5</v>
      </c>
      <c r="D81" s="243" t="s">
        <v>398</v>
      </c>
      <c r="E81" s="232">
        <f>+'Ark1'!D1528</f>
        <v>8</v>
      </c>
      <c r="F81" s="232" t="str">
        <f t="shared" si="42"/>
        <v>Aug</v>
      </c>
      <c r="G81" s="232">
        <f>+'Ark1'!Q1528</f>
        <v>78</v>
      </c>
      <c r="H81" s="330">
        <f>+'Ark1'!R1528</f>
        <v>321</v>
      </c>
      <c r="I81" s="233">
        <f>+IF(H81=0,"",'Ark1'!AG1528)</f>
        <v>21.321357812706378</v>
      </c>
      <c r="J81" s="233">
        <f>+IF(H81=0,"",'Ark1'!AH1528)</f>
        <v>1.5576323987538938</v>
      </c>
      <c r="K81" s="239">
        <f>+'Ark1'!AI1528</f>
        <v>307</v>
      </c>
      <c r="L81" s="96"/>
      <c r="M81" s="263">
        <f>+IF(K81=0,"",'Ark1'!AJ1528)</f>
        <v>93.171986970684017</v>
      </c>
      <c r="N81" s="263">
        <f>+IF(K81=0,"",'Ark1'!AK1528)</f>
        <v>14.422698296453712</v>
      </c>
      <c r="O81" s="214"/>
      <c r="P81" s="234">
        <f>+IF(H81=0,"",'Ark1'!T1528)</f>
        <v>3.934579439252337</v>
      </c>
      <c r="Q81" s="233">
        <f>+IF(H81=0,"",'Ark1'!U1528)</f>
        <v>12.571962616822431</v>
      </c>
      <c r="R81" s="213"/>
      <c r="S81" s="235">
        <f>+IF(H81=0,"",'Ark1'!W1528)</f>
        <v>0</v>
      </c>
      <c r="T81" s="235">
        <f>+IF(H81=0,"",'Ark1'!X1528)</f>
        <v>25.233644859813079</v>
      </c>
      <c r="U81" s="235">
        <f>+IF(H81=0,"",'Ark1'!Y1528)</f>
        <v>5.9190031152647959</v>
      </c>
      <c r="V81" s="235">
        <f>+IF(H81=0,"",'Ark1'!Z1528)</f>
        <v>5.4622544110411972</v>
      </c>
      <c r="W81" s="235">
        <f>+IF(H81=0,"",'Ark1'!Z1528)</f>
        <v>5.4622544110411972</v>
      </c>
      <c r="X81" s="234">
        <f>+IF(H81=0,"",'Ark1'!AC1528)</f>
        <v>0</v>
      </c>
      <c r="Y81" s="235">
        <f>+IF(H81=0,"",'Ark1'!AE1528)</f>
        <v>0</v>
      </c>
      <c r="Z81" s="235">
        <f t="shared" si="3"/>
        <v>2.5143925233644859</v>
      </c>
      <c r="AA81" s="233">
        <f t="shared" si="4"/>
        <v>0.24299065420560748</v>
      </c>
      <c r="AB81" s="213"/>
      <c r="AC81" s="216"/>
      <c r="AE81" s="29"/>
      <c r="AF81" s="27"/>
      <c r="AG81" s="239"/>
      <c r="AH81" s="28"/>
      <c r="AL81" s="28"/>
    </row>
    <row r="82" spans="1:68" ht="15" customHeight="1">
      <c r="A82" s="213"/>
      <c r="B82" s="236">
        <f>+'Ark1'!C1529</f>
        <v>2024</v>
      </c>
      <c r="C82" s="232">
        <f>+'Ark1'!L1529</f>
        <v>5</v>
      </c>
      <c r="D82" s="243" t="s">
        <v>398</v>
      </c>
      <c r="E82" s="232">
        <f>+'Ark1'!D1529</f>
        <v>9</v>
      </c>
      <c r="F82" s="232" t="str">
        <f t="shared" si="42"/>
        <v>Sep</v>
      </c>
      <c r="G82" s="232">
        <f>+'Ark1'!Q1529</f>
        <v>110</v>
      </c>
      <c r="H82" s="330">
        <f>+'Ark1'!R1529</f>
        <v>419</v>
      </c>
      <c r="I82" s="233">
        <f>+IF(H82=0,"",'Ark1'!AG1529)</f>
        <v>19.163771819016997</v>
      </c>
      <c r="J82" s="233">
        <f>+IF(H82=0,"",'Ark1'!AH1529)</f>
        <v>3.579952267303101</v>
      </c>
      <c r="K82" s="239">
        <f>+'Ark1'!AI1529</f>
        <v>404</v>
      </c>
      <c r="L82" s="96"/>
      <c r="M82" s="263">
        <f>+IF(K82=0,"",'Ark1'!AJ1529)</f>
        <v>95.326980198019868</v>
      </c>
      <c r="N82" s="263">
        <f>+IF(K82=0,"",'Ark1'!AK1529)</f>
        <v>14.04949588079023</v>
      </c>
      <c r="O82" s="214"/>
      <c r="P82" s="234">
        <f>+IF(H82=0,"",'Ark1'!T1529)</f>
        <v>4.350835322195703</v>
      </c>
      <c r="Q82" s="233">
        <f>+IF(H82=0,"",'Ark1'!U1529)</f>
        <v>12.744868735083539</v>
      </c>
      <c r="R82" s="213"/>
      <c r="S82" s="235">
        <f>+IF(H82=0,"",'Ark1'!W1529)</f>
        <v>0</v>
      </c>
      <c r="T82" s="235">
        <f>+IF(H82=0,"",'Ark1'!X1529)</f>
        <v>28.162291169451073</v>
      </c>
      <c r="U82" s="235">
        <f>+IF(H82=0,"",'Ark1'!Y1529)</f>
        <v>3.3412887828162292</v>
      </c>
      <c r="V82" s="235">
        <f>+IF(H82=0,"",'Ark1'!Z1529)</f>
        <v>5.2476330538380438</v>
      </c>
      <c r="W82" s="235">
        <f>+IF(H82=0,"",'Ark1'!Z1529)</f>
        <v>5.2476330538380438</v>
      </c>
      <c r="X82" s="234">
        <f>+IF(H82=0,"",'Ark1'!AC1529)</f>
        <v>0</v>
      </c>
      <c r="Y82" s="235">
        <f>+IF(H82=0,"",'Ark1'!AE1529)</f>
        <v>0</v>
      </c>
      <c r="Z82" s="235">
        <f t="shared" si="3"/>
        <v>2.5489737470167078</v>
      </c>
      <c r="AA82" s="233">
        <f t="shared" si="4"/>
        <v>0.26252983293556087</v>
      </c>
      <c r="AB82" s="213"/>
      <c r="AC82" s="216"/>
      <c r="AE82" s="29"/>
      <c r="AF82" s="27"/>
      <c r="AG82" s="239"/>
      <c r="AH82" s="28"/>
      <c r="AL82" s="28"/>
    </row>
    <row r="83" spans="1:68" ht="15" customHeight="1">
      <c r="A83" s="213"/>
      <c r="B83" s="236">
        <f>+'Ark1'!C1530</f>
        <v>2024</v>
      </c>
      <c r="C83" s="232">
        <f>+'Ark1'!L1530</f>
        <v>5</v>
      </c>
      <c r="D83" s="243" t="s">
        <v>398</v>
      </c>
      <c r="E83" s="232">
        <f>+'Ark1'!D1530</f>
        <v>10</v>
      </c>
      <c r="F83" s="232" t="str">
        <f t="shared" si="42"/>
        <v>Okt</v>
      </c>
      <c r="G83" s="232">
        <f>+'Ark1'!Q1530</f>
        <v>253</v>
      </c>
      <c r="H83" s="330">
        <f>+'Ark1'!R1530</f>
        <v>1073</v>
      </c>
      <c r="I83" s="233">
        <f>+IF(H83=0,"",'Ark1'!AG1530)</f>
        <v>20.937613136401847</v>
      </c>
      <c r="J83" s="233">
        <f>+IF(H83=0,"",'Ark1'!AH1530)</f>
        <v>1.2115563839701771</v>
      </c>
      <c r="K83" s="239">
        <f>+'Ark1'!AI1530</f>
        <v>1041</v>
      </c>
      <c r="L83" s="96"/>
      <c r="M83" s="263">
        <f>+IF(K83=0,"",'Ark1'!AJ1530)</f>
        <v>100.8467819404419</v>
      </c>
      <c r="N83" s="263">
        <f>+IF(K83=0,"",'Ark1'!AK1530)</f>
        <v>14.673791624070201</v>
      </c>
      <c r="O83" s="214"/>
      <c r="P83" s="234">
        <f>+IF(H83=0,"",'Ark1'!T1530)</f>
        <v>4.5256290773532175</v>
      </c>
      <c r="Q83" s="233">
        <f>+IF(H83=0,"",'Ark1'!U1530)</f>
        <v>15.900000000000004</v>
      </c>
      <c r="R83" s="213"/>
      <c r="S83" s="235">
        <f>+IF(H83=0,"",'Ark1'!W1530)</f>
        <v>9.3196644920782848E-2</v>
      </c>
      <c r="T83" s="235">
        <f>+IF(H83=0,"",'Ark1'!X1530)</f>
        <v>57.222739981360654</v>
      </c>
      <c r="U83" s="235">
        <f>+IF(H83=0,"",'Ark1'!Y1530)</f>
        <v>8.1081081081081106</v>
      </c>
      <c r="V83" s="235">
        <f>+IF(H83=0,"",'Ark1'!Z1530)</f>
        <v>5.956726522741163</v>
      </c>
      <c r="W83" s="235">
        <f>+IF(H83=0,"",'Ark1'!Z1530)</f>
        <v>5.956726522741163</v>
      </c>
      <c r="X83" s="234">
        <f>+IF(H83=0,"",'Ark1'!AC1530)</f>
        <v>0</v>
      </c>
      <c r="Y83" s="235">
        <f>+IF(H83=0,"",'Ark1'!AE1530)</f>
        <v>0</v>
      </c>
      <c r="Z83" s="235">
        <f t="shared" si="3"/>
        <v>3.1800000000000006</v>
      </c>
      <c r="AA83" s="233">
        <f t="shared" si="4"/>
        <v>0.23578751164958062</v>
      </c>
      <c r="AB83" s="213"/>
      <c r="AC83" s="216"/>
      <c r="AE83" s="29"/>
      <c r="AF83" s="27"/>
      <c r="AG83" s="239"/>
      <c r="AH83" s="28"/>
      <c r="AL83" s="28"/>
    </row>
    <row r="84" spans="1:68" ht="15" customHeight="1">
      <c r="A84" s="213"/>
      <c r="B84" s="236">
        <f>+'Ark1'!C1531</f>
        <v>2024</v>
      </c>
      <c r="C84" s="232">
        <f>+'Ark1'!L1531</f>
        <v>5</v>
      </c>
      <c r="D84" s="243" t="s">
        <v>398</v>
      </c>
      <c r="E84" s="232">
        <f>+'Ark1'!D1531</f>
        <v>11</v>
      </c>
      <c r="F84" s="232" t="str">
        <f t="shared" si="42"/>
        <v>Nov</v>
      </c>
      <c r="G84" s="232">
        <f>+'Ark1'!Q1531</f>
        <v>133</v>
      </c>
      <c r="H84" s="330">
        <f>+'Ark1'!R1531</f>
        <v>686</v>
      </c>
      <c r="I84" s="233">
        <f>+IF(H84=0,"",'Ark1'!AG1531)</f>
        <v>25.965028988316558</v>
      </c>
      <c r="J84" s="233">
        <f>+IF(H84=0,"",'Ark1'!AH1531)</f>
        <v>3.2069970845481057</v>
      </c>
      <c r="K84" s="239">
        <f>+'Ark1'!AI1531</f>
        <v>657</v>
      </c>
      <c r="L84" s="96"/>
      <c r="M84" s="263">
        <f>+IF(K84=0,"",'Ark1'!AJ1531)</f>
        <v>103.37534246575348</v>
      </c>
      <c r="N84" s="263">
        <f>+IF(K84=0,"",'Ark1'!AK1531)</f>
        <v>14.784239612561402</v>
      </c>
      <c r="O84" s="214"/>
      <c r="P84" s="234">
        <f>+IF(H84=0,"",'Ark1'!T1531)</f>
        <v>4.8848396501457723</v>
      </c>
      <c r="Q84" s="233">
        <f>+IF(H84=0,"",'Ark1'!U1531)</f>
        <v>17.182944606413997</v>
      </c>
      <c r="R84" s="213"/>
      <c r="S84" s="235">
        <f>+IF(H84=0,"",'Ark1'!W1531)</f>
        <v>0.14577259475218651</v>
      </c>
      <c r="T84" s="235">
        <f>+IF(H84=0,"",'Ark1'!X1531)</f>
        <v>68.513119533527714</v>
      </c>
      <c r="U84" s="235">
        <f>+IF(H84=0,"",'Ark1'!Y1531)</f>
        <v>10.641399416909621</v>
      </c>
      <c r="V84" s="235">
        <f>+IF(H84=0,"",'Ark1'!Z1531)</f>
        <v>5.7345572131886717</v>
      </c>
      <c r="W84" s="235">
        <f>+IF(H84=0,"",'Ark1'!Z1531)</f>
        <v>5.7345572131886717</v>
      </c>
      <c r="X84" s="234">
        <f>+IF(H84=0,"",'Ark1'!AC1531)</f>
        <v>0</v>
      </c>
      <c r="Y84" s="235">
        <f>+IF(H84=0,"",'Ark1'!AE1531)</f>
        <v>0</v>
      </c>
      <c r="Z84" s="235">
        <f t="shared" si="3"/>
        <v>3.4365889212827994</v>
      </c>
      <c r="AA84" s="233">
        <f t="shared" si="4"/>
        <v>0.19387755102040816</v>
      </c>
      <c r="AB84" s="213"/>
      <c r="AC84" s="216"/>
      <c r="AE84" s="29"/>
      <c r="AF84" s="27"/>
      <c r="AG84" s="239"/>
      <c r="AH84" s="28"/>
      <c r="AL84" s="28"/>
    </row>
    <row r="85" spans="1:68" ht="15" customHeight="1">
      <c r="A85" s="213"/>
      <c r="B85" s="236">
        <f>+'Ark1'!C1532</f>
        <v>2024</v>
      </c>
      <c r="C85" s="232">
        <f>+'Ark1'!L1532</f>
        <v>5</v>
      </c>
      <c r="D85" s="243" t="s">
        <v>398</v>
      </c>
      <c r="E85" s="232">
        <f>+'Ark1'!D1532</f>
        <v>12</v>
      </c>
      <c r="F85" s="232" t="str">
        <f t="shared" si="42"/>
        <v>Des</v>
      </c>
      <c r="G85" s="232">
        <f>+'Ark1'!Q1532</f>
        <v>30</v>
      </c>
      <c r="H85" s="330">
        <f>+'Ark1'!R1532</f>
        <v>114</v>
      </c>
      <c r="I85" s="233">
        <f>+IF(H85=0,"",'Ark1'!AG1532)</f>
        <v>26.023518118550523</v>
      </c>
      <c r="J85" s="233">
        <f>+IF(H85=0,"",'Ark1'!AH1532)</f>
        <v>0</v>
      </c>
      <c r="K85" s="239">
        <f>+'Ark1'!AI1532</f>
        <v>114</v>
      </c>
      <c r="L85" s="96"/>
      <c r="M85" s="263">
        <f>+IF(K85=0,"",'Ark1'!AJ1532)</f>
        <v>107.37456140350878</v>
      </c>
      <c r="N85" s="263">
        <f>+IF(K85=0,"",'Ark1'!AK1532)</f>
        <v>14.998209981690204</v>
      </c>
      <c r="O85" s="214"/>
      <c r="P85" s="234">
        <f>+IF(H85=0,"",'Ark1'!T1532)</f>
        <v>5.0350877192982475</v>
      </c>
      <c r="Q85" s="233">
        <f>+IF(H85=0,"",'Ark1'!U1532)</f>
        <v>19.024561403508777</v>
      </c>
      <c r="R85" s="213"/>
      <c r="S85" s="235">
        <f>+IF(H85=0,"",'Ark1'!W1532)</f>
        <v>0</v>
      </c>
      <c r="T85" s="235">
        <f>+IF(H85=0,"",'Ark1'!X1532)</f>
        <v>84.210526315789508</v>
      </c>
      <c r="U85" s="235">
        <f>+IF(H85=0,"",'Ark1'!Y1532)</f>
        <v>11.403508771929824</v>
      </c>
      <c r="V85" s="235">
        <f>+IF(H85=0,"",'Ark1'!Z1532)</f>
        <v>4.3717907809265624</v>
      </c>
      <c r="W85" s="235">
        <f>+IF(H85=0,"",'Ark1'!Z1532)</f>
        <v>4.3717907809265624</v>
      </c>
      <c r="X85" s="234">
        <f>+IF(H85=0,"",'Ark1'!AC1532)</f>
        <v>0</v>
      </c>
      <c r="Y85" s="235">
        <f>+IF(H85=0,"",'Ark1'!AE1532)</f>
        <v>0</v>
      </c>
      <c r="Z85" s="235">
        <f t="shared" si="3"/>
        <v>3.8049122807017555</v>
      </c>
      <c r="AA85" s="233">
        <f t="shared" si="4"/>
        <v>0.26315789473684209</v>
      </c>
      <c r="AB85" s="213"/>
      <c r="AC85" s="216"/>
      <c r="AE85" s="29"/>
      <c r="AF85" s="27"/>
      <c r="AG85" s="239"/>
      <c r="AH85" s="28"/>
      <c r="AL85" s="28"/>
    </row>
    <row r="86" spans="1:68" ht="15" customHeight="1">
      <c r="A86" s="213"/>
      <c r="B86" s="213"/>
      <c r="C86" s="213"/>
      <c r="D86" s="213"/>
      <c r="E86" s="213"/>
      <c r="F86" s="213"/>
      <c r="G86" s="213"/>
      <c r="H86" s="324"/>
      <c r="I86" s="214"/>
      <c r="J86" s="214"/>
      <c r="K86" s="214"/>
      <c r="L86" s="96"/>
      <c r="M86" s="214"/>
      <c r="N86" s="214"/>
      <c r="O86" s="214"/>
      <c r="P86" s="213"/>
      <c r="Q86" s="213"/>
      <c r="R86" s="213"/>
      <c r="S86" s="215"/>
      <c r="T86" s="215"/>
      <c r="U86" s="215"/>
      <c r="V86" s="215"/>
      <c r="W86" s="215"/>
      <c r="X86" s="213"/>
      <c r="Y86" s="215"/>
      <c r="Z86" s="215"/>
      <c r="AA86" s="214"/>
      <c r="AB86" s="213"/>
      <c r="AC86" s="216"/>
      <c r="AE86" s="29"/>
      <c r="AF86" s="27"/>
      <c r="AG86" s="217"/>
      <c r="AH86" s="28"/>
      <c r="AL86" s="28"/>
      <c r="BD86" s="228"/>
    </row>
    <row r="87" spans="1:68" ht="15" customHeight="1">
      <c r="A87" s="213"/>
      <c r="B87" s="213"/>
      <c r="C87" s="230" t="s">
        <v>0</v>
      </c>
      <c r="D87" s="213"/>
      <c r="E87" s="270" t="str">
        <f>+D89</f>
        <v>O+</v>
      </c>
      <c r="F87" s="230" t="s">
        <v>569</v>
      </c>
      <c r="G87" s="213"/>
      <c r="H87" s="327">
        <f>SUM(H89:H100)</f>
        <v>7804</v>
      </c>
      <c r="I87" s="214"/>
      <c r="J87" s="214"/>
      <c r="K87" s="214"/>
      <c r="L87" s="96"/>
      <c r="M87" s="214"/>
      <c r="N87" s="263">
        <f>+Klasse!U14</f>
        <v>15.684014698950396</v>
      </c>
      <c r="O87" s="214"/>
      <c r="P87" s="213"/>
      <c r="Q87" s="263">
        <f>+Klasse!L33</f>
        <v>20.6</v>
      </c>
      <c r="R87" s="213"/>
      <c r="S87" s="215"/>
      <c r="T87" s="215"/>
      <c r="U87" s="215"/>
      <c r="V87" s="215"/>
      <c r="W87" s="215"/>
      <c r="X87" s="213"/>
      <c r="Y87" s="215"/>
      <c r="Z87" s="217">
        <f>+Klasse!L33/Klasse!C33</f>
        <v>2.9428571428571431</v>
      </c>
      <c r="AA87" s="214"/>
      <c r="AB87" s="213"/>
      <c r="AC87" s="216"/>
      <c r="AE87" s="29"/>
      <c r="AF87" s="27"/>
      <c r="AG87" s="217"/>
      <c r="AH87" s="28"/>
      <c r="AL87" s="28"/>
      <c r="BD87" s="228"/>
    </row>
    <row r="88" spans="1:68" ht="15" customHeight="1">
      <c r="A88" s="213"/>
      <c r="B88" s="213"/>
      <c r="C88" s="213"/>
      <c r="D88" s="213"/>
      <c r="E88" s="213"/>
      <c r="F88" s="213"/>
      <c r="G88" s="213"/>
      <c r="H88" s="324"/>
      <c r="I88" s="214"/>
      <c r="J88" s="214"/>
      <c r="K88" s="214"/>
      <c r="L88" s="96"/>
      <c r="M88" s="214"/>
      <c r="N88" s="214"/>
      <c r="O88" s="214"/>
      <c r="P88" s="213"/>
      <c r="Q88" s="213"/>
      <c r="R88" s="213"/>
      <c r="S88" s="215"/>
      <c r="T88" s="215"/>
      <c r="U88" s="215"/>
      <c r="V88" s="215"/>
      <c r="W88" s="215"/>
      <c r="X88" s="213"/>
      <c r="Y88" s="215"/>
      <c r="Z88" s="215"/>
      <c r="AA88" s="215"/>
      <c r="AB88" s="213"/>
      <c r="AC88" s="216"/>
      <c r="AE88" s="29"/>
      <c r="AF88" s="27"/>
      <c r="AG88" s="217"/>
      <c r="AH88" s="28"/>
      <c r="AL88" s="28"/>
      <c r="BD88" s="228">
        <f>1+BD85</f>
        <v>1</v>
      </c>
      <c r="BE88" s="28">
        <v>20.659867330016564</v>
      </c>
      <c r="BF88" s="28">
        <f t="shared" ref="BF88" si="43">+BE88</f>
        <v>20.659867330016564</v>
      </c>
      <c r="BG88" s="28">
        <f t="shared" ref="BG88" si="44">+BF88</f>
        <v>20.659867330016564</v>
      </c>
      <c r="BH88" s="28">
        <f t="shared" ref="BH88" si="45">+BG88</f>
        <v>20.659867330016564</v>
      </c>
      <c r="BI88" s="28">
        <f t="shared" ref="BI88" si="46">+BH88</f>
        <v>20.659867330016564</v>
      </c>
      <c r="BJ88" s="28">
        <f t="shared" ref="BJ88" si="47">+BI88</f>
        <v>20.659867330016564</v>
      </c>
      <c r="BK88" s="28">
        <f t="shared" ref="BK88" si="48">+BJ88</f>
        <v>20.659867330016564</v>
      </c>
      <c r="BL88" s="28">
        <f t="shared" ref="BL88" si="49">+BK88</f>
        <v>20.659867330016564</v>
      </c>
      <c r="BM88" s="28">
        <f t="shared" ref="BM88" si="50">+BL88</f>
        <v>20.659867330016564</v>
      </c>
      <c r="BN88" s="28">
        <f t="shared" ref="BN88" si="51">+BM88</f>
        <v>20.659867330016564</v>
      </c>
      <c r="BO88" s="28">
        <f t="shared" ref="BO88" si="52">+BN88</f>
        <v>20.659867330016564</v>
      </c>
      <c r="BP88" s="28">
        <f t="shared" ref="BP88" si="53">+BO88</f>
        <v>20.659867330016564</v>
      </c>
    </row>
    <row r="89" spans="1:68" ht="15" customHeight="1">
      <c r="A89" s="213"/>
      <c r="B89" s="236">
        <f>+'Ark1'!C1539</f>
        <v>2024</v>
      </c>
      <c r="C89" s="28">
        <f>+'Ark1'!L1533</f>
        <v>6</v>
      </c>
      <c r="D89" s="28" t="s">
        <v>32</v>
      </c>
      <c r="E89" s="28">
        <f>+'Ark1'!D1533</f>
        <v>1</v>
      </c>
      <c r="F89" s="28" t="str">
        <f t="shared" ref="F89:F100" si="54">+F74</f>
        <v>Jan</v>
      </c>
      <c r="G89" s="28">
        <f>+'Ark1'!Q1533</f>
        <v>49</v>
      </c>
      <c r="H89" s="331">
        <f>+'Ark1'!R1533</f>
        <v>288</v>
      </c>
      <c r="I89" s="29">
        <f>+IF(H89=0,"",'Ark1'!AG1533)</f>
        <v>40.542105709200811</v>
      </c>
      <c r="J89" s="29">
        <f>+IF(H89=0,"",'Ark1'!AH1533)</f>
        <v>1.3888888888888891</v>
      </c>
      <c r="K89" s="239">
        <f>+IF(I89=0,"",'Ark1'!AI1533)</f>
        <v>35</v>
      </c>
      <c r="L89" s="96"/>
      <c r="M89" s="263">
        <f>+IF(K89=0,"",'Ark1'!AJ1533)</f>
        <v>95.822857142857117</v>
      </c>
      <c r="N89" s="263">
        <f>+IF(K89=0,"",'Ark1'!AK1533)</f>
        <v>16.150977275265404</v>
      </c>
      <c r="O89" s="214"/>
      <c r="P89" s="27">
        <f>+IF(H89=0,"",'Ark1'!T1533)</f>
        <v>6.1076388888888884</v>
      </c>
      <c r="Q89" s="29">
        <f>+IF(H89=0,"",'Ark1'!U1533)</f>
        <v>19.932638888888889</v>
      </c>
      <c r="R89" s="213"/>
      <c r="S89" s="34">
        <f>+IF(H89=0,"",'Ark1'!W1533)</f>
        <v>1.7361111111111109</v>
      </c>
      <c r="T89" s="34">
        <f>+IF(H89=0,"",'Ark1'!X1533)</f>
        <v>69.444444444444443</v>
      </c>
      <c r="U89" s="34">
        <f>+IF(H89=0,"",'Ark1'!Y1533)</f>
        <v>40.972222222222221</v>
      </c>
      <c r="V89" s="34">
        <f>+IF(H89=0,"",'Ark1'!Z1533)</f>
        <v>7.22086415516707</v>
      </c>
      <c r="W89" s="34">
        <f>+IF(H89=0,"",'Ark1'!Z1533)</f>
        <v>7.22086415516707</v>
      </c>
      <c r="X89" s="27">
        <f>+IF(H89=0,"",'Ark1'!AC1533)</f>
        <v>0</v>
      </c>
      <c r="Y89" s="34">
        <f>+IF(H89=0,"",'Ark1'!AE1533)</f>
        <v>0</v>
      </c>
      <c r="Z89" s="34">
        <f t="shared" si="3"/>
        <v>3.3221064814814816</v>
      </c>
      <c r="AA89" s="29">
        <f t="shared" si="4"/>
        <v>0.1701388888888889</v>
      </c>
      <c r="AB89" s="213"/>
      <c r="AC89" s="216"/>
      <c r="AE89" s="29"/>
      <c r="AF89" s="27"/>
      <c r="AG89" s="239"/>
      <c r="AH89" s="28"/>
      <c r="AL89" s="28"/>
    </row>
    <row r="90" spans="1:68" ht="15" customHeight="1">
      <c r="A90" s="213"/>
      <c r="B90" s="236">
        <f>+'Ark1'!C1540</f>
        <v>2024</v>
      </c>
      <c r="C90" s="28">
        <f>+'Ark1'!L1534</f>
        <v>6</v>
      </c>
      <c r="D90" s="28" t="s">
        <v>32</v>
      </c>
      <c r="E90" s="28">
        <f>+'Ark1'!D1534</f>
        <v>2</v>
      </c>
      <c r="F90" s="28" t="str">
        <f t="shared" si="54"/>
        <v>Feb</v>
      </c>
      <c r="G90" s="28">
        <f>+'Ark1'!Q1534</f>
        <v>61</v>
      </c>
      <c r="H90" s="331">
        <f>+'Ark1'!R1534</f>
        <v>578</v>
      </c>
      <c r="I90" s="29">
        <f>+IF(H90=0,"",'Ark1'!AG1534)</f>
        <v>39.392220003389653</v>
      </c>
      <c r="J90" s="29">
        <f>+IF(H90=0,"",'Ark1'!AH1534)</f>
        <v>0</v>
      </c>
      <c r="K90" s="239">
        <f>+IF(I90=0,"",'Ark1'!AI1534)</f>
        <v>467</v>
      </c>
      <c r="L90" s="96"/>
      <c r="M90" s="263">
        <f>+IF(K90=0,"",'Ark1'!AJ1534)</f>
        <v>76.266809421841501</v>
      </c>
      <c r="N90" s="263">
        <f>+IF(K90=0,"",'Ark1'!AK1534)</f>
        <v>15.8801917439717</v>
      </c>
      <c r="O90" s="214"/>
      <c r="P90" s="27">
        <f>+IF(H90=0,"",'Ark1'!T1534)</f>
        <v>5.2266435986159188</v>
      </c>
      <c r="Q90" s="29">
        <f>+IF(H90=0,"",'Ark1'!U1534)</f>
        <v>9.2487889273356476</v>
      </c>
      <c r="R90" s="213"/>
      <c r="S90" s="34">
        <f>+IF(H90=0,"",'Ark1'!W1534)</f>
        <v>0.17301038062283738</v>
      </c>
      <c r="T90" s="34">
        <f>+IF(H90=0,"",'Ark1'!X1534)</f>
        <v>12.97577854671281</v>
      </c>
      <c r="U90" s="34">
        <f>+IF(H90=0,"",'Ark1'!Y1534)</f>
        <v>8.4775086505190309</v>
      </c>
      <c r="V90" s="34">
        <f>+IF(H90=0,"",'Ark1'!Z1534)</f>
        <v>6.6216803594282476</v>
      </c>
      <c r="W90" s="34">
        <f>+IF(H90=0,"",'Ark1'!Z1534)</f>
        <v>6.6216803594282476</v>
      </c>
      <c r="X90" s="27">
        <f>+IF(H90=0,"",'Ark1'!AC1534)</f>
        <v>0</v>
      </c>
      <c r="Y90" s="34">
        <f>+IF(H90=0,"",'Ark1'!AE1534)</f>
        <v>0</v>
      </c>
      <c r="Z90" s="34">
        <f t="shared" si="3"/>
        <v>1.5414648212226079</v>
      </c>
      <c r="AA90" s="29">
        <f t="shared" si="4"/>
        <v>0.10553633217993079</v>
      </c>
      <c r="AB90" s="213"/>
      <c r="AC90" s="216"/>
      <c r="AE90" s="29"/>
      <c r="AF90" s="27"/>
      <c r="AG90" s="239"/>
      <c r="AH90" s="28"/>
      <c r="AL90" s="28"/>
    </row>
    <row r="91" spans="1:68" ht="15" customHeight="1">
      <c r="A91" s="213"/>
      <c r="B91" s="236">
        <f>+'Ark1'!C1541</f>
        <v>2024</v>
      </c>
      <c r="C91" s="28">
        <f>+'Ark1'!L1535</f>
        <v>6</v>
      </c>
      <c r="D91" s="28" t="s">
        <v>32</v>
      </c>
      <c r="E91" s="28">
        <f>+'Ark1'!D1535</f>
        <v>3</v>
      </c>
      <c r="F91" s="28" t="str">
        <f t="shared" si="54"/>
        <v>Mar</v>
      </c>
      <c r="G91" s="28">
        <f>+'Ark1'!Q1535</f>
        <v>119</v>
      </c>
      <c r="H91" s="331">
        <f>+'Ark1'!R1535</f>
        <v>1310</v>
      </c>
      <c r="I91" s="29">
        <f>+IF(H91=0,"",'Ark1'!AG1535)</f>
        <v>40.388553899824032</v>
      </c>
      <c r="J91" s="29">
        <f>+IF(H91=0,"",'Ark1'!AH1535)</f>
        <v>0</v>
      </c>
      <c r="K91" s="239">
        <f>+IF(I91=0,"",'Ark1'!AI1535)</f>
        <v>1042</v>
      </c>
      <c r="L91" s="96"/>
      <c r="M91" s="263">
        <f>+IF(K91=0,"",'Ark1'!AJ1535)</f>
        <v>82.298848368522002</v>
      </c>
      <c r="N91" s="263">
        <f>+IF(K91=0,"",'Ark1'!AK1535)</f>
        <v>16.159062185488462</v>
      </c>
      <c r="O91" s="214"/>
      <c r="P91" s="27">
        <f>+IF(H91=0,"",'Ark1'!T1535)</f>
        <v>5.7427480916030555</v>
      </c>
      <c r="Q91" s="29">
        <f>+IF(H91=0,"",'Ark1'!U1535)</f>
        <v>10.251755725190831</v>
      </c>
      <c r="R91" s="213"/>
      <c r="S91" s="34">
        <f>+IF(H91=0,"",'Ark1'!W1535)</f>
        <v>0.53435114503816805</v>
      </c>
      <c r="T91" s="34">
        <f>+IF(H91=0,"",'Ark1'!X1535)</f>
        <v>17.633587786259547</v>
      </c>
      <c r="U91" s="34">
        <f>+IF(H91=0,"",'Ark1'!Y1535)</f>
        <v>9.8473282442748094</v>
      </c>
      <c r="V91" s="34">
        <f>+IF(H91=0,"",'Ark1'!Z1535)</f>
        <v>7.0071626910253748</v>
      </c>
      <c r="W91" s="34">
        <f>+IF(H91=0,"",'Ark1'!Z1535)</f>
        <v>7.0071626910253748</v>
      </c>
      <c r="X91" s="27">
        <f>+IF(H91=0,"",'Ark1'!AC1535)</f>
        <v>0</v>
      </c>
      <c r="Y91" s="34">
        <f>+IF(H91=0,"",'Ark1'!AE1535)</f>
        <v>0</v>
      </c>
      <c r="Z91" s="34">
        <f t="shared" si="3"/>
        <v>1.7086259541984719</v>
      </c>
      <c r="AA91" s="29">
        <f t="shared" si="4"/>
        <v>9.0839694656488543E-2</v>
      </c>
      <c r="AB91" s="213"/>
      <c r="AC91" s="216"/>
      <c r="AE91" s="29"/>
      <c r="AF91" s="27"/>
      <c r="AG91" s="239"/>
      <c r="AH91" s="28"/>
      <c r="AL91" s="28"/>
    </row>
    <row r="92" spans="1:68" ht="15" customHeight="1">
      <c r="A92" s="213"/>
      <c r="B92" s="236">
        <f>+'Ark1'!C1542</f>
        <v>2024</v>
      </c>
      <c r="C92" s="28">
        <f>+'Ark1'!L1536</f>
        <v>6</v>
      </c>
      <c r="D92" s="28" t="s">
        <v>32</v>
      </c>
      <c r="E92" s="28">
        <f>+'Ark1'!D1536</f>
        <v>4</v>
      </c>
      <c r="F92" s="28" t="str">
        <f t="shared" si="54"/>
        <v>Apr</v>
      </c>
      <c r="G92" s="28">
        <f>+'Ark1'!Q1536</f>
        <v>111</v>
      </c>
      <c r="H92" s="331">
        <f>+'Ark1'!R1536</f>
        <v>1206</v>
      </c>
      <c r="I92" s="29">
        <f>+IF(H92=0,"",'Ark1'!AG1536)</f>
        <v>34.303105671368257</v>
      </c>
      <c r="J92" s="29">
        <f>+IF(H92=0,"",'Ark1'!AH1536)</f>
        <v>0.91210613598673262</v>
      </c>
      <c r="K92" s="239">
        <f>+IF(I92=0,"",'Ark1'!AI1536)</f>
        <v>1013</v>
      </c>
      <c r="L92" s="96"/>
      <c r="M92" s="263">
        <f>+IF(K92=0,"",'Ark1'!AJ1536)</f>
        <v>80.963869693978268</v>
      </c>
      <c r="N92" s="263">
        <f>+IF(K92=0,"",'Ark1'!AK1536)</f>
        <v>15.907734052250852</v>
      </c>
      <c r="O92" s="214"/>
      <c r="P92" s="27">
        <f>+IF(H92=0,"",'Ark1'!T1536)</f>
        <v>5.4402985074626837</v>
      </c>
      <c r="Q92" s="29">
        <f>+IF(H92=0,"",'Ark1'!U1536)</f>
        <v>9.5606965174129304</v>
      </c>
      <c r="R92" s="213"/>
      <c r="S92" s="34">
        <f>+IF(H92=0,"",'Ark1'!W1536)</f>
        <v>0.49751243781094517</v>
      </c>
      <c r="T92" s="34">
        <f>+IF(H92=0,"",'Ark1'!X1536)</f>
        <v>14.676616915422885</v>
      </c>
      <c r="U92" s="34">
        <f>+IF(H92=0,"",'Ark1'!Y1536)</f>
        <v>7.7943615257048116</v>
      </c>
      <c r="V92" s="34">
        <f>+IF(H92=0,"",'Ark1'!Z1536)</f>
        <v>6.2884819962124237</v>
      </c>
      <c r="W92" s="34">
        <f>+IF(H92=0,"",'Ark1'!Z1536)</f>
        <v>6.2884819962124237</v>
      </c>
      <c r="X92" s="27">
        <f>+IF(H92=0,"",'Ark1'!AC1536)</f>
        <v>0</v>
      </c>
      <c r="Y92" s="34">
        <f>+IF(H92=0,"",'Ark1'!AE1536)</f>
        <v>0</v>
      </c>
      <c r="Z92" s="34">
        <f t="shared" si="3"/>
        <v>1.5934494195688218</v>
      </c>
      <c r="AA92" s="29">
        <f t="shared" si="4"/>
        <v>9.2039800995024873E-2</v>
      </c>
      <c r="AB92" s="213"/>
      <c r="AC92" s="216"/>
      <c r="AE92" s="29"/>
      <c r="AF92" s="27"/>
      <c r="AG92" s="239"/>
      <c r="AH92" s="28"/>
      <c r="AL92" s="28"/>
    </row>
    <row r="93" spans="1:68" ht="15" customHeight="1">
      <c r="A93" s="213"/>
      <c r="B93" s="236">
        <f>+'Ark1'!C1543</f>
        <v>2024</v>
      </c>
      <c r="C93" s="28">
        <f>+'Ark1'!L1537</f>
        <v>6</v>
      </c>
      <c r="D93" s="28" t="s">
        <v>32</v>
      </c>
      <c r="E93" s="28">
        <f>+'Ark1'!D1537</f>
        <v>5</v>
      </c>
      <c r="F93" s="28" t="str">
        <f t="shared" si="54"/>
        <v>Mai</v>
      </c>
      <c r="G93" s="28">
        <f>+'Ark1'!Q1537</f>
        <v>91</v>
      </c>
      <c r="H93" s="331">
        <f>+'Ark1'!R1537</f>
        <v>674</v>
      </c>
      <c r="I93" s="29">
        <f>+IF(H93=0,"",'Ark1'!AG1537)</f>
        <v>32.425417253546001</v>
      </c>
      <c r="J93" s="29">
        <f>+IF(H93=0,"",'Ark1'!AH1537)</f>
        <v>2.2255192878338281</v>
      </c>
      <c r="K93" s="239">
        <f>+IF(I93=0,"",'Ark1'!AI1537)</f>
        <v>624</v>
      </c>
      <c r="L93" s="96"/>
      <c r="M93" s="263">
        <f>+IF(K93=0,"",'Ark1'!AJ1537)</f>
        <v>83.695352564102549</v>
      </c>
      <c r="N93" s="263">
        <f>+IF(K93=0,"",'Ark1'!AK1537)</f>
        <v>15.575767565365849</v>
      </c>
      <c r="O93" s="214"/>
      <c r="P93" s="27">
        <f>+IF(H93=0,"",'Ark1'!T1537)</f>
        <v>5.1632047477744809</v>
      </c>
      <c r="Q93" s="29">
        <f>+IF(H93=0,"",'Ark1'!U1537)</f>
        <v>10.212611275964388</v>
      </c>
      <c r="R93" s="213"/>
      <c r="S93" s="34">
        <f>+IF(H93=0,"",'Ark1'!W1537)</f>
        <v>1.0385756676557862</v>
      </c>
      <c r="T93" s="34">
        <f>+IF(H93=0,"",'Ark1'!X1537)</f>
        <v>17.062314540059347</v>
      </c>
      <c r="U93" s="34">
        <f>+IF(H93=0,"",'Ark1'!Y1537)</f>
        <v>10.237388724035608</v>
      </c>
      <c r="V93" s="34">
        <f>+IF(H93=0,"",'Ark1'!Z1537)</f>
        <v>6.6267355717961154</v>
      </c>
      <c r="W93" s="34">
        <f>+IF(H93=0,"",'Ark1'!Z1537)</f>
        <v>6.6267355717961154</v>
      </c>
      <c r="X93" s="27">
        <f>+IF(H93=0,"",'Ark1'!AC1537)</f>
        <v>0</v>
      </c>
      <c r="Y93" s="34">
        <f>+IF(H93=0,"",'Ark1'!AE1537)</f>
        <v>0</v>
      </c>
      <c r="Z93" s="34">
        <f t="shared" ref="Z93:Z171" si="55">+IF(H93=0,"",+Q93/C93)</f>
        <v>1.7021018793273981</v>
      </c>
      <c r="AA93" s="29">
        <f t="shared" ref="AA93:AA171" si="56">+IF(H93=0,"",G93/H93)</f>
        <v>0.13501483679525222</v>
      </c>
      <c r="AB93" s="213"/>
      <c r="AC93" s="216"/>
      <c r="AE93" s="29"/>
      <c r="AF93" s="27"/>
      <c r="AG93" s="239"/>
      <c r="AH93" s="28"/>
      <c r="AL93" s="28"/>
    </row>
    <row r="94" spans="1:68" ht="15" customHeight="1">
      <c r="A94" s="213"/>
      <c r="B94" s="236">
        <f>+'Ark1'!C1544</f>
        <v>2024</v>
      </c>
      <c r="C94" s="28">
        <f>+'Ark1'!L1538</f>
        <v>6</v>
      </c>
      <c r="D94" s="28" t="s">
        <v>32</v>
      </c>
      <c r="E94" s="28">
        <f>+'Ark1'!D1538</f>
        <v>6</v>
      </c>
      <c r="F94" s="28" t="str">
        <f t="shared" si="54"/>
        <v>Jun</v>
      </c>
      <c r="G94" s="28">
        <f>+'Ark1'!Q1538</f>
        <v>75</v>
      </c>
      <c r="H94" s="331">
        <f>+'Ark1'!R1538</f>
        <v>464</v>
      </c>
      <c r="I94" s="29">
        <f>+IF(H94=0,"",'Ark1'!AG1538)</f>
        <v>25.538087130325344</v>
      </c>
      <c r="J94" s="29">
        <f>+IF(H94=0,"",'Ark1'!AH1538)</f>
        <v>0.21551724137931033</v>
      </c>
      <c r="K94" s="239">
        <f>+IF(I94=0,"",'Ark1'!AI1538)</f>
        <v>434</v>
      </c>
      <c r="L94" s="96"/>
      <c r="M94" s="263">
        <f>+IF(K94=0,"",'Ark1'!AJ1538)</f>
        <v>88.364976958525375</v>
      </c>
      <c r="N94" s="263">
        <f>+IF(K94=0,"",'Ark1'!AK1538)</f>
        <v>15.692691636047581</v>
      </c>
      <c r="O94" s="214"/>
      <c r="P94" s="27">
        <f>+IF(H94=0,"",'Ark1'!T1538)</f>
        <v>5.0409482758620685</v>
      </c>
      <c r="Q94" s="29">
        <f>+IF(H94=0,"",'Ark1'!U1538)</f>
        <v>11.895905172413791</v>
      </c>
      <c r="R94" s="213"/>
      <c r="S94" s="34">
        <f>+IF(H94=0,"",'Ark1'!W1538)</f>
        <v>0.21551724137931033</v>
      </c>
      <c r="T94" s="34">
        <f>+IF(H94=0,"",'Ark1'!X1538)</f>
        <v>21.767241379310342</v>
      </c>
      <c r="U94" s="34">
        <f>+IF(H94=0,"",'Ark1'!Y1538)</f>
        <v>11.422413793103445</v>
      </c>
      <c r="V94" s="34">
        <f>+IF(H94=0,"",'Ark1'!Z1538)</f>
        <v>6.6501850861959317</v>
      </c>
      <c r="W94" s="34">
        <f>+IF(H94=0,"",'Ark1'!Z1538)</f>
        <v>6.6501850861959317</v>
      </c>
      <c r="X94" s="27">
        <f>+IF(H94=0,"",'Ark1'!AC1538)</f>
        <v>0</v>
      </c>
      <c r="Y94" s="34">
        <f>+IF(H94=0,"",'Ark1'!AE1538)</f>
        <v>0</v>
      </c>
      <c r="Z94" s="34">
        <f t="shared" si="55"/>
        <v>1.9826508620689651</v>
      </c>
      <c r="AA94" s="29">
        <f t="shared" si="56"/>
        <v>0.16163793103448276</v>
      </c>
      <c r="AB94" s="213"/>
      <c r="AC94" s="216"/>
      <c r="AE94" s="29"/>
      <c r="AF94" s="27"/>
      <c r="AG94" s="239"/>
      <c r="AH94" s="28"/>
      <c r="AL94" s="28"/>
    </row>
    <row r="95" spans="1:68" ht="15" customHeight="1">
      <c r="A95" s="213"/>
      <c r="B95" s="236">
        <f>+'Ark1'!C1545</f>
        <v>2024</v>
      </c>
      <c r="C95" s="28">
        <f>+'Ark1'!L1539</f>
        <v>6</v>
      </c>
      <c r="D95" s="28" t="s">
        <v>32</v>
      </c>
      <c r="E95" s="28">
        <f>+'Ark1'!D1539</f>
        <v>7</v>
      </c>
      <c r="F95" s="28" t="str">
        <f t="shared" si="54"/>
        <v>Jul</v>
      </c>
      <c r="G95" s="28">
        <f>+'Ark1'!Q1539</f>
        <v>32</v>
      </c>
      <c r="H95" s="331">
        <f>+'Ark1'!R1539</f>
        <v>200</v>
      </c>
      <c r="I95" s="29">
        <f>+IF(H95=0,"",'Ark1'!AG1539)</f>
        <v>27.715758306831887</v>
      </c>
      <c r="J95" s="29">
        <f>+IF(H95=0,"",'Ark1'!AH1539)</f>
        <v>1</v>
      </c>
      <c r="K95" s="239">
        <f>+IF(I95=0,"",'Ark1'!AI1539)</f>
        <v>200</v>
      </c>
      <c r="L95" s="96"/>
      <c r="M95" s="263">
        <f>+IF(K95=0,"",'Ark1'!AJ1539)</f>
        <v>91.140999999999977</v>
      </c>
      <c r="N95" s="263">
        <f>+IF(K95=0,"",'Ark1'!AK1539)</f>
        <v>15.267198682707527</v>
      </c>
      <c r="O95" s="214"/>
      <c r="P95" s="27">
        <f>+IF(H95=0,"",'Ark1'!T1539)</f>
        <v>5.125</v>
      </c>
      <c r="Q95" s="29">
        <f>+IF(H95=0,"",'Ark1'!U1539)</f>
        <v>12.637</v>
      </c>
      <c r="R95" s="213"/>
      <c r="S95" s="34">
        <f>+IF(H95=0,"",'Ark1'!W1539)</f>
        <v>2</v>
      </c>
      <c r="T95" s="34">
        <f>+IF(H95=0,"",'Ark1'!X1539)</f>
        <v>26</v>
      </c>
      <c r="U95" s="34">
        <f>+IF(H95=0,"",'Ark1'!Y1539)</f>
        <v>15</v>
      </c>
      <c r="V95" s="34">
        <f>+IF(H95=0,"",'Ark1'!Z1539)</f>
        <v>6.9850362203785368</v>
      </c>
      <c r="W95" s="34">
        <f>+IF(H95=0,"",'Ark1'!Z1539)</f>
        <v>6.9850362203785368</v>
      </c>
      <c r="X95" s="27">
        <f>+IF(H95=0,"",'Ark1'!AC1539)</f>
        <v>0</v>
      </c>
      <c r="Y95" s="34">
        <f>+IF(H95=0,"",'Ark1'!AE1539)</f>
        <v>0</v>
      </c>
      <c r="Z95" s="34">
        <f t="shared" si="55"/>
        <v>2.1061666666666667</v>
      </c>
      <c r="AA95" s="29">
        <f t="shared" si="56"/>
        <v>0.16</v>
      </c>
      <c r="AB95" s="213"/>
      <c r="AC95" s="216"/>
      <c r="AE95" s="29"/>
      <c r="AF95" s="27"/>
      <c r="AG95" s="239"/>
      <c r="AH95" s="28"/>
      <c r="AL95" s="28"/>
    </row>
    <row r="96" spans="1:68" ht="15" customHeight="1">
      <c r="A96" s="213"/>
      <c r="B96" s="236">
        <f>+'Ark1'!C1546</f>
        <v>2024</v>
      </c>
      <c r="C96" s="28">
        <f>+'Ark1'!L1540</f>
        <v>6</v>
      </c>
      <c r="D96" s="28" t="s">
        <v>32</v>
      </c>
      <c r="E96" s="28">
        <f>+'Ark1'!D1540</f>
        <v>8</v>
      </c>
      <c r="F96" s="28" t="str">
        <f t="shared" si="54"/>
        <v>Aug</v>
      </c>
      <c r="G96" s="28">
        <f>+'Ark1'!Q1540</f>
        <v>89</v>
      </c>
      <c r="H96" s="331">
        <f>+'Ark1'!R1540</f>
        <v>385</v>
      </c>
      <c r="I96" s="29">
        <f>+IF(H96=0,"",'Ark1'!AG1540)</f>
        <v>25.385285959582607</v>
      </c>
      <c r="J96" s="29">
        <f>+IF(H96=0,"",'Ark1'!AH1540)</f>
        <v>2.5974025974025969</v>
      </c>
      <c r="K96" s="239">
        <f>+IF(I96=0,"",'Ark1'!AI1540)</f>
        <v>374</v>
      </c>
      <c r="L96" s="96"/>
      <c r="M96" s="263">
        <f>+IF(K96=0,"",'Ark1'!AJ1540)</f>
        <v>91.94465240641712</v>
      </c>
      <c r="N96" s="263">
        <f>+IF(K96=0,"",'Ark1'!AK1540)</f>
        <v>15.07996313090935</v>
      </c>
      <c r="O96" s="214"/>
      <c r="P96" s="27">
        <f>+IF(H96=0,"",'Ark1'!T1540)</f>
        <v>4.6467532467532466</v>
      </c>
      <c r="Q96" s="29">
        <f>+IF(H96=0,"",'Ark1'!U1540)</f>
        <v>12.479999999999999</v>
      </c>
      <c r="R96" s="213"/>
      <c r="S96" s="34">
        <f>+IF(H96=0,"",'Ark1'!W1540)</f>
        <v>0.25974025974025966</v>
      </c>
      <c r="T96" s="34">
        <f>+IF(H96=0,"",'Ark1'!X1540)</f>
        <v>18.961038961038962</v>
      </c>
      <c r="U96" s="34">
        <f>+IF(H96=0,"",'Ark1'!Y1540)</f>
        <v>10.129870129870127</v>
      </c>
      <c r="V96" s="34">
        <f>+IF(H96=0,"",'Ark1'!Z1540)</f>
        <v>5.8848111777186771</v>
      </c>
      <c r="W96" s="34">
        <f>+IF(H96=0,"",'Ark1'!Z1540)</f>
        <v>5.8848111777186771</v>
      </c>
      <c r="X96" s="27">
        <f>+IF(H96=0,"",'Ark1'!AC1540)</f>
        <v>0</v>
      </c>
      <c r="Y96" s="34">
        <f>+IF(H96=0,"",'Ark1'!AE1540)</f>
        <v>0</v>
      </c>
      <c r="Z96" s="34">
        <f t="shared" si="55"/>
        <v>2.0799999999999996</v>
      </c>
      <c r="AA96" s="29">
        <f t="shared" si="56"/>
        <v>0.23116883116883116</v>
      </c>
      <c r="AB96" s="213"/>
      <c r="AC96" s="216"/>
      <c r="AE96" s="29"/>
      <c r="AF96" s="27"/>
      <c r="AG96" s="239"/>
      <c r="AH96" s="28"/>
      <c r="AL96" s="28"/>
    </row>
    <row r="97" spans="1:68" ht="15" customHeight="1">
      <c r="A97" s="213"/>
      <c r="B97" s="236">
        <f>+'Ark1'!C1547</f>
        <v>2024</v>
      </c>
      <c r="C97" s="28">
        <f>+'Ark1'!L1541</f>
        <v>6</v>
      </c>
      <c r="D97" s="28" t="s">
        <v>32</v>
      </c>
      <c r="E97" s="28">
        <f>+'Ark1'!D1541</f>
        <v>9</v>
      </c>
      <c r="F97" s="28" t="str">
        <f t="shared" si="54"/>
        <v>Sep</v>
      </c>
      <c r="G97" s="28">
        <f>+'Ark1'!Q1541</f>
        <v>127</v>
      </c>
      <c r="H97" s="331">
        <f>+'Ark1'!R1541</f>
        <v>645</v>
      </c>
      <c r="I97" s="29">
        <f>+IF(H97=0,"",'Ark1'!AG1541)</f>
        <v>29.552207740009177</v>
      </c>
      <c r="J97" s="29">
        <f>+IF(H97=0,"",'Ark1'!AH1541)</f>
        <v>1.5503875968992249</v>
      </c>
      <c r="K97" s="239">
        <f>+IF(I97=0,"",'Ark1'!AI1541)</f>
        <v>627</v>
      </c>
      <c r="L97" s="96"/>
      <c r="M97" s="263">
        <f>+IF(K97=0,"",'Ark1'!AJ1541)</f>
        <v>94.275757575757595</v>
      </c>
      <c r="N97" s="263">
        <f>+IF(K97=0,"",'Ark1'!AK1541)</f>
        <v>14.810771575142052</v>
      </c>
      <c r="O97" s="214"/>
      <c r="P97" s="27">
        <f>+IF(H97=0,"",'Ark1'!T1541)</f>
        <v>4.7534883720930221</v>
      </c>
      <c r="Q97" s="29">
        <f>+IF(H97=0,"",'Ark1'!U1541)</f>
        <v>12.767286821705429</v>
      </c>
      <c r="R97" s="213"/>
      <c r="S97" s="34">
        <f>+IF(H97=0,"",'Ark1'!W1541)</f>
        <v>0</v>
      </c>
      <c r="T97" s="34">
        <f>+IF(H97=0,"",'Ark1'!X1541)</f>
        <v>18.604651162790699</v>
      </c>
      <c r="U97" s="34">
        <f>+IF(H97=0,"",'Ark1'!Y1541)</f>
        <v>5.1162790697674438</v>
      </c>
      <c r="V97" s="34">
        <f>+IF(H97=0,"",'Ark1'!Z1541)</f>
        <v>5.0048038553884959</v>
      </c>
      <c r="W97" s="34">
        <f>+IF(H97=0,"",'Ark1'!Z1541)</f>
        <v>5.0048038553884959</v>
      </c>
      <c r="X97" s="27">
        <f>+IF(H97=0,"",'Ark1'!AC1541)</f>
        <v>0</v>
      </c>
      <c r="Y97" s="34">
        <f>+IF(H97=0,"",'Ark1'!AE1541)</f>
        <v>0</v>
      </c>
      <c r="Z97" s="34">
        <f t="shared" si="55"/>
        <v>2.1278811369509048</v>
      </c>
      <c r="AA97" s="29">
        <f t="shared" si="56"/>
        <v>0.19689922480620156</v>
      </c>
      <c r="AB97" s="213"/>
      <c r="AC97" s="216"/>
      <c r="AE97" s="29"/>
      <c r="AF97" s="27"/>
      <c r="AG97" s="239"/>
      <c r="AH97" s="28"/>
      <c r="AL97" s="28"/>
    </row>
    <row r="98" spans="1:68" ht="15" customHeight="1">
      <c r="A98" s="213"/>
      <c r="B98" s="236">
        <f>+'Ark1'!C1548</f>
        <v>2024</v>
      </c>
      <c r="C98" s="28">
        <f>+'Ark1'!L1542</f>
        <v>6</v>
      </c>
      <c r="D98" s="28" t="s">
        <v>32</v>
      </c>
      <c r="E98" s="28">
        <f>+'Ark1'!D1542</f>
        <v>10</v>
      </c>
      <c r="F98" s="28" t="str">
        <f t="shared" si="54"/>
        <v>Okt</v>
      </c>
      <c r="G98" s="28">
        <f>+'Ark1'!Q1542</f>
        <v>266</v>
      </c>
      <c r="H98" s="331">
        <f>+'Ark1'!R1542</f>
        <v>1237</v>
      </c>
      <c r="I98" s="29">
        <f>+IF(H98=0,"",'Ark1'!AG1542)</f>
        <v>23.395165892481305</v>
      </c>
      <c r="J98" s="29">
        <f>+IF(H98=0,"",'Ark1'!AH1542)</f>
        <v>1.5359741309620052</v>
      </c>
      <c r="K98" s="239">
        <f>+IF(I98=0,"",'Ark1'!AI1542)</f>
        <v>1211</v>
      </c>
      <c r="L98" s="96"/>
      <c r="M98" s="263">
        <f>+IF(K98=0,"",'Ark1'!AJ1542)</f>
        <v>97.230057803468199</v>
      </c>
      <c r="N98" s="263">
        <f>+IF(K98=0,"",'Ark1'!AK1542)</f>
        <v>15.647336946818079</v>
      </c>
      <c r="O98" s="214"/>
      <c r="P98" s="27">
        <f>+IF(H98=0,"",'Ark1'!T1542)</f>
        <v>5.0800323362974948</v>
      </c>
      <c r="Q98" s="29">
        <f>+IF(H98=0,"",'Ark1'!U1542)</f>
        <v>15.410832659660475</v>
      </c>
      <c r="R98" s="213"/>
      <c r="S98" s="34">
        <f>+IF(H98=0,"",'Ark1'!W1542)</f>
        <v>0.40420371867421184</v>
      </c>
      <c r="T98" s="34">
        <f>+IF(H98=0,"",'Ark1'!X1542)</f>
        <v>42.360549717057403</v>
      </c>
      <c r="U98" s="34">
        <f>+IF(H98=0,"",'Ark1'!Y1542)</f>
        <v>18.835893290218262</v>
      </c>
      <c r="V98" s="34">
        <f>+IF(H98=0,"",'Ark1'!Z1542)</f>
        <v>6.88879415551264</v>
      </c>
      <c r="W98" s="34">
        <f>+IF(H98=0,"",'Ark1'!Z1542)</f>
        <v>6.88879415551264</v>
      </c>
      <c r="X98" s="27">
        <f>+IF(H98=0,"",'Ark1'!AC1542)</f>
        <v>0</v>
      </c>
      <c r="Y98" s="34">
        <f>+IF(H98=0,"",'Ark1'!AE1542)</f>
        <v>0</v>
      </c>
      <c r="Z98" s="34">
        <f t="shared" si="55"/>
        <v>2.5684721099434125</v>
      </c>
      <c r="AA98" s="29">
        <f t="shared" si="56"/>
        <v>0.21503637833468067</v>
      </c>
      <c r="AB98" s="213"/>
      <c r="AC98" s="216"/>
      <c r="AE98" s="29"/>
      <c r="AF98" s="27"/>
      <c r="AG98" s="239"/>
      <c r="AH98" s="28"/>
      <c r="AL98" s="28"/>
    </row>
    <row r="99" spans="1:68" ht="15" customHeight="1">
      <c r="A99" s="213"/>
      <c r="B99" s="236">
        <f>+'Ark1'!C1549</f>
        <v>2024</v>
      </c>
      <c r="C99" s="28">
        <f>+'Ark1'!L1543</f>
        <v>6</v>
      </c>
      <c r="D99" s="28" t="s">
        <v>32</v>
      </c>
      <c r="E99" s="28">
        <f>+'Ark1'!D1543</f>
        <v>11</v>
      </c>
      <c r="F99" s="28" t="str">
        <f t="shared" si="54"/>
        <v>Nov</v>
      </c>
      <c r="G99" s="28">
        <f>+'Ark1'!Q1543</f>
        <v>148</v>
      </c>
      <c r="H99" s="331">
        <f>+'Ark1'!R1543</f>
        <v>707</v>
      </c>
      <c r="I99" s="29">
        <f>+IF(H99=0,"",'Ark1'!AG1543)</f>
        <v>25.635055597652745</v>
      </c>
      <c r="J99" s="29">
        <f>+IF(H99=0,"",'Ark1'!AH1543)</f>
        <v>3.9603960396039599</v>
      </c>
      <c r="K99" s="239">
        <f>+IF(I99=0,"",'Ark1'!AI1543)</f>
        <v>680</v>
      </c>
      <c r="L99" s="96"/>
      <c r="M99" s="263">
        <f>+IF(K99=0,"",'Ark1'!AJ1543)</f>
        <v>98.777352941176446</v>
      </c>
      <c r="N99" s="263">
        <f>+IF(K99=0,"",'Ark1'!AK1543)</f>
        <v>15.776163652289179</v>
      </c>
      <c r="O99" s="214"/>
      <c r="P99" s="27">
        <f>+IF(H99=0,"",'Ark1'!T1543)</f>
        <v>5.4271570014144279</v>
      </c>
      <c r="Q99" s="29">
        <f>+IF(H99=0,"",'Ark1'!U1543)</f>
        <v>16.460678925035371</v>
      </c>
      <c r="R99" s="213"/>
      <c r="S99" s="34">
        <f>+IF(H99=0,"",'Ark1'!W1543)</f>
        <v>0.99009900990099009</v>
      </c>
      <c r="T99" s="34">
        <f>+IF(H99=0,"",'Ark1'!X1543)</f>
        <v>51.768033946251776</v>
      </c>
      <c r="U99" s="34">
        <f>+IF(H99=0,"",'Ark1'!Y1543)</f>
        <v>21.78217821782178</v>
      </c>
      <c r="V99" s="34">
        <f>+IF(H99=0,"",'Ark1'!Z1543)</f>
        <v>7.2878235308141548</v>
      </c>
      <c r="W99" s="34">
        <f>+IF(H99=0,"",'Ark1'!Z1543)</f>
        <v>7.2878235308141548</v>
      </c>
      <c r="X99" s="27">
        <f>+IF(H99=0,"",'Ark1'!AC1543)</f>
        <v>0</v>
      </c>
      <c r="Y99" s="34">
        <f>+IF(H99=0,"",'Ark1'!AE1543)</f>
        <v>0</v>
      </c>
      <c r="Z99" s="34">
        <f t="shared" si="55"/>
        <v>2.7434464875058953</v>
      </c>
      <c r="AA99" s="29">
        <f t="shared" si="56"/>
        <v>0.20933521923620935</v>
      </c>
      <c r="AB99" s="213"/>
      <c r="AC99" s="216"/>
      <c r="AE99" s="29"/>
      <c r="AF99" s="27"/>
      <c r="AG99" s="239"/>
      <c r="AH99" s="28"/>
      <c r="AL99" s="28"/>
    </row>
    <row r="100" spans="1:68" ht="15" customHeight="1">
      <c r="A100" s="213"/>
      <c r="B100" s="236">
        <f>+'Ark1'!C1550</f>
        <v>2024</v>
      </c>
      <c r="C100" s="28">
        <f>+'Ark1'!L1544</f>
        <v>6</v>
      </c>
      <c r="D100" s="28" t="s">
        <v>32</v>
      </c>
      <c r="E100" s="28">
        <f>+'Ark1'!D1544</f>
        <v>12</v>
      </c>
      <c r="F100" s="28" t="str">
        <f t="shared" si="54"/>
        <v>Des</v>
      </c>
      <c r="G100" s="28">
        <f>+'Ark1'!Q1544</f>
        <v>31</v>
      </c>
      <c r="H100" s="331">
        <f>+'Ark1'!R1544</f>
        <v>110</v>
      </c>
      <c r="I100" s="29">
        <f>+IF(H100=0,"",'Ark1'!AG1544)</f>
        <v>25.947924166066706</v>
      </c>
      <c r="J100" s="29">
        <f>+IF(H100=0,"",'Ark1'!AH1544)</f>
        <v>0</v>
      </c>
      <c r="K100" s="239">
        <f>+IF(I100=0,"",'Ark1'!AI1544)</f>
        <v>110</v>
      </c>
      <c r="L100" s="96"/>
      <c r="M100" s="263">
        <f>+IF(K100=0,"",'Ark1'!AJ1544)</f>
        <v>104.3609090909091</v>
      </c>
      <c r="N100" s="263">
        <f>+IF(K100=0,"",'Ark1'!AK1544)</f>
        <v>16.345398903316742</v>
      </c>
      <c r="O100" s="214"/>
      <c r="P100" s="27">
        <f>+IF(H100=0,"",'Ark1'!T1544)</f>
        <v>5.7818181818181822</v>
      </c>
      <c r="Q100" s="29">
        <f>+IF(H100=0,"",'Ark1'!U1544)</f>
        <v>19.659090909090899</v>
      </c>
      <c r="R100" s="213"/>
      <c r="S100" s="34">
        <f>+IF(H100=0,"",'Ark1'!W1544)</f>
        <v>0</v>
      </c>
      <c r="T100" s="34">
        <f>+IF(H100=0,"",'Ark1'!X1544)</f>
        <v>70</v>
      </c>
      <c r="U100" s="34">
        <f>+IF(H100=0,"",'Ark1'!Y1544)</f>
        <v>38.181818181818173</v>
      </c>
      <c r="V100" s="34">
        <f>+IF(H100=0,"",'Ark1'!Z1544)</f>
        <v>7.0340250400793281</v>
      </c>
      <c r="W100" s="34">
        <f>+IF(H100=0,"",'Ark1'!Z1544)</f>
        <v>7.0340250400793281</v>
      </c>
      <c r="X100" s="27">
        <f>+IF(H100=0,"",'Ark1'!AC1544)</f>
        <v>0</v>
      </c>
      <c r="Y100" s="34">
        <f>+IF(H100=0,"",'Ark1'!AE1544)</f>
        <v>0</v>
      </c>
      <c r="Z100" s="34">
        <f t="shared" si="55"/>
        <v>3.27651515151515</v>
      </c>
      <c r="AA100" s="29">
        <f t="shared" si="56"/>
        <v>0.2818181818181818</v>
      </c>
      <c r="AB100" s="213"/>
      <c r="AC100" s="216"/>
      <c r="AE100" s="29"/>
      <c r="AF100" s="27"/>
      <c r="AG100" s="239"/>
      <c r="AH100" s="28"/>
      <c r="AL100" s="28"/>
    </row>
    <row r="101" spans="1:68" ht="15" customHeight="1">
      <c r="A101" s="213"/>
      <c r="B101" s="213"/>
      <c r="C101" s="213"/>
      <c r="D101" s="213"/>
      <c r="E101" s="213"/>
      <c r="F101" s="213"/>
      <c r="G101" s="213"/>
      <c r="H101" s="324"/>
      <c r="I101" s="214"/>
      <c r="J101" s="214"/>
      <c r="K101" s="214"/>
      <c r="L101" s="96"/>
      <c r="M101" s="214"/>
      <c r="N101" s="214"/>
      <c r="O101" s="214"/>
      <c r="P101" s="213"/>
      <c r="Q101" s="213"/>
      <c r="R101" s="213"/>
      <c r="S101" s="215"/>
      <c r="T101" s="215"/>
      <c r="U101" s="215"/>
      <c r="V101" s="215"/>
      <c r="W101" s="215"/>
      <c r="X101" s="213"/>
      <c r="Y101" s="215"/>
      <c r="Z101" s="215"/>
      <c r="AA101" s="214"/>
      <c r="AB101" s="213"/>
      <c r="AC101" s="216"/>
      <c r="AE101" s="29"/>
      <c r="AF101" s="27"/>
      <c r="AG101" s="217"/>
      <c r="AH101" s="28"/>
      <c r="AL101" s="28"/>
      <c r="BD101" s="228"/>
    </row>
    <row r="102" spans="1:68" ht="15" customHeight="1">
      <c r="A102" s="213"/>
      <c r="B102" s="213"/>
      <c r="C102" s="230" t="s">
        <v>0</v>
      </c>
      <c r="D102" s="213"/>
      <c r="E102" s="270" t="str">
        <f>+D104</f>
        <v>R-</v>
      </c>
      <c r="F102" s="230" t="s">
        <v>569</v>
      </c>
      <c r="G102" s="213"/>
      <c r="H102" s="327">
        <f>SUM(H104:H115)</f>
        <v>2639</v>
      </c>
      <c r="I102" s="214"/>
      <c r="J102" s="214"/>
      <c r="K102" s="214"/>
      <c r="L102" s="96"/>
      <c r="M102" s="214"/>
      <c r="N102" s="214"/>
      <c r="O102" s="214"/>
      <c r="P102" s="213"/>
      <c r="Q102" s="263">
        <f>+Klasse!L53</f>
        <v>0</v>
      </c>
      <c r="R102" s="213"/>
      <c r="S102" s="215"/>
      <c r="T102" s="215"/>
      <c r="U102" s="215"/>
      <c r="V102" s="215"/>
      <c r="W102" s="215"/>
      <c r="X102" s="213"/>
      <c r="Y102" s="215"/>
      <c r="Z102" s="217">
        <f>+Klasse!L53/Klasse!C53</f>
        <v>0</v>
      </c>
      <c r="AA102" s="214"/>
      <c r="AB102" s="213"/>
      <c r="AC102" s="216"/>
      <c r="AE102" s="29"/>
      <c r="AF102" s="27"/>
      <c r="AG102" s="217"/>
      <c r="AH102" s="28"/>
      <c r="AL102" s="28"/>
      <c r="BD102" s="228"/>
    </row>
    <row r="103" spans="1:68" ht="15" customHeight="1">
      <c r="A103" s="213"/>
      <c r="B103" s="213"/>
      <c r="C103" s="213"/>
      <c r="D103" s="213"/>
      <c r="E103" s="213"/>
      <c r="F103" s="213"/>
      <c r="G103" s="213"/>
      <c r="H103" s="324"/>
      <c r="I103" s="214"/>
      <c r="J103" s="214"/>
      <c r="K103" s="214"/>
      <c r="L103" s="96"/>
      <c r="M103" s="214"/>
      <c r="N103" s="214"/>
      <c r="O103" s="214"/>
      <c r="P103" s="213"/>
      <c r="Q103" s="213"/>
      <c r="R103" s="213"/>
      <c r="S103" s="215"/>
      <c r="T103" s="215"/>
      <c r="U103" s="215"/>
      <c r="V103" s="215"/>
      <c r="W103" s="215"/>
      <c r="X103" s="213"/>
      <c r="Y103" s="215"/>
      <c r="Z103" s="215"/>
      <c r="AA103" s="215"/>
      <c r="AB103" s="215"/>
      <c r="AC103" s="216"/>
      <c r="AE103" s="29"/>
      <c r="AF103" s="27"/>
      <c r="AG103" s="217"/>
      <c r="AH103" s="28"/>
      <c r="AL103" s="28"/>
      <c r="BD103" s="228">
        <f>1+BD100</f>
        <v>1</v>
      </c>
      <c r="BE103" s="28">
        <v>20.659867330016564</v>
      </c>
      <c r="BF103" s="28">
        <f t="shared" ref="BF103" si="57">+BE103</f>
        <v>20.659867330016564</v>
      </c>
      <c r="BG103" s="28">
        <f t="shared" ref="BG103" si="58">+BF103</f>
        <v>20.659867330016564</v>
      </c>
      <c r="BH103" s="28">
        <f t="shared" ref="BH103" si="59">+BG103</f>
        <v>20.659867330016564</v>
      </c>
      <c r="BI103" s="28">
        <f t="shared" ref="BI103" si="60">+BH103</f>
        <v>20.659867330016564</v>
      </c>
      <c r="BJ103" s="28">
        <f t="shared" ref="BJ103" si="61">+BI103</f>
        <v>20.659867330016564</v>
      </c>
      <c r="BK103" s="28">
        <f t="shared" ref="BK103" si="62">+BJ103</f>
        <v>20.659867330016564</v>
      </c>
      <c r="BL103" s="28">
        <f t="shared" ref="BL103" si="63">+BK103</f>
        <v>20.659867330016564</v>
      </c>
      <c r="BM103" s="28">
        <f t="shared" ref="BM103" si="64">+BL103</f>
        <v>20.659867330016564</v>
      </c>
      <c r="BN103" s="28">
        <f t="shared" ref="BN103" si="65">+BM103</f>
        <v>20.659867330016564</v>
      </c>
      <c r="BO103" s="28">
        <f t="shared" ref="BO103" si="66">+BN103</f>
        <v>20.659867330016564</v>
      </c>
      <c r="BP103" s="28">
        <f t="shared" ref="BP103" si="67">+BO103</f>
        <v>20.659867330016564</v>
      </c>
    </row>
    <row r="104" spans="1:68" ht="15" customHeight="1">
      <c r="A104" s="213"/>
      <c r="B104" s="236">
        <f>+'Ark1'!C1545</f>
        <v>2024</v>
      </c>
      <c r="C104" s="232">
        <f>+'Ark1'!L1545</f>
        <v>7</v>
      </c>
      <c r="D104" s="232" t="s">
        <v>33</v>
      </c>
      <c r="E104" s="232">
        <f>+'Ark1'!D1545</f>
        <v>1</v>
      </c>
      <c r="F104" s="232" t="str">
        <f t="shared" ref="F104:F115" si="68">+F89</f>
        <v>Jan</v>
      </c>
      <c r="G104" s="232">
        <f>+'Ark1'!Q1545</f>
        <v>0</v>
      </c>
      <c r="H104" s="330">
        <f>+'Ark1'!R1545</f>
        <v>0</v>
      </c>
      <c r="I104" s="233" t="str">
        <f>+IF(H104=0,"",'Ark1'!AG1545)</f>
        <v/>
      </c>
      <c r="J104" s="233" t="str">
        <f>+IF(H104=0,"",'Ark1'!AH1545)</f>
        <v/>
      </c>
      <c r="K104" s="233"/>
      <c r="L104" s="96"/>
      <c r="M104" s="233"/>
      <c r="N104" s="233"/>
      <c r="O104" s="233"/>
      <c r="P104" s="234" t="str">
        <f>+IF(H104=0,"",'Ark1'!T1545)</f>
        <v/>
      </c>
      <c r="Q104" s="233" t="str">
        <f>+IF(H104=0,"",'Ark1'!U1545)</f>
        <v/>
      </c>
      <c r="R104" s="213"/>
      <c r="S104" s="235" t="str">
        <f>+IF(H104=0,"",'Ark1'!W1545)</f>
        <v/>
      </c>
      <c r="T104" s="235" t="str">
        <f>+IF(H104=0,"",'Ark1'!X1545)</f>
        <v/>
      </c>
      <c r="U104" s="235" t="str">
        <f>+IF(H104=0,"",'Ark1'!Y1545)</f>
        <v/>
      </c>
      <c r="V104" s="235" t="str">
        <f>+IF(H104=0,"",'Ark1'!Z1545)</f>
        <v/>
      </c>
      <c r="W104" s="235" t="str">
        <f>+IF(H104=0,"",'Ark1'!Z1545)</f>
        <v/>
      </c>
      <c r="X104" s="234" t="str">
        <f>+IF(H104=0,"",'Ark1'!AC1545)</f>
        <v/>
      </c>
      <c r="Y104" s="235" t="str">
        <f>+IF(H104=0,"",'Ark1'!AE1545)</f>
        <v/>
      </c>
      <c r="Z104" s="235" t="str">
        <f t="shared" si="55"/>
        <v/>
      </c>
      <c r="AA104" s="233" t="str">
        <f t="shared" si="56"/>
        <v/>
      </c>
      <c r="AB104" s="213"/>
      <c r="AC104" s="216"/>
      <c r="AE104" s="29"/>
      <c r="AF104" s="27"/>
      <c r="AG104" s="239"/>
      <c r="AH104" s="28"/>
      <c r="AL104" s="28"/>
    </row>
    <row r="105" spans="1:68" ht="15" customHeight="1">
      <c r="A105" s="213"/>
      <c r="B105" s="236">
        <f>+'Ark1'!C1546</f>
        <v>2024</v>
      </c>
      <c r="C105" s="232">
        <f>+'Ark1'!L1546</f>
        <v>7</v>
      </c>
      <c r="D105" s="232" t="s">
        <v>33</v>
      </c>
      <c r="E105" s="232">
        <f>+'Ark1'!D1546</f>
        <v>2</v>
      </c>
      <c r="F105" s="232" t="str">
        <f t="shared" si="68"/>
        <v>Feb</v>
      </c>
      <c r="G105" s="232">
        <f>+'Ark1'!Q1546</f>
        <v>0</v>
      </c>
      <c r="H105" s="330">
        <f>+'Ark1'!R1546</f>
        <v>0</v>
      </c>
      <c r="I105" s="233" t="str">
        <f>+IF(H105=0,"",'Ark1'!AG1546)</f>
        <v/>
      </c>
      <c r="J105" s="233" t="str">
        <f>+IF(H105=0,"",'Ark1'!AH1546)</f>
        <v/>
      </c>
      <c r="K105" s="233"/>
      <c r="L105" s="96"/>
      <c r="M105" s="233"/>
      <c r="N105" s="233"/>
      <c r="O105" s="233"/>
      <c r="P105" s="234" t="str">
        <f>+IF(H105=0,"",'Ark1'!T1546)</f>
        <v/>
      </c>
      <c r="Q105" s="233" t="str">
        <f>+IF(H105=0,"",'Ark1'!U1546)</f>
        <v/>
      </c>
      <c r="R105" s="213"/>
      <c r="S105" s="235" t="str">
        <f>+IF(H105=0,"",'Ark1'!W1546)</f>
        <v/>
      </c>
      <c r="T105" s="235" t="str">
        <f>+IF(H105=0,"",'Ark1'!X1546)</f>
        <v/>
      </c>
      <c r="U105" s="235" t="str">
        <f>+IF(H105=0,"",'Ark1'!Y1546)</f>
        <v/>
      </c>
      <c r="V105" s="235" t="str">
        <f>+IF(H105=0,"",'Ark1'!Z1546)</f>
        <v/>
      </c>
      <c r="W105" s="235" t="str">
        <f>+IF(H105=0,"",'Ark1'!Z1546)</f>
        <v/>
      </c>
      <c r="X105" s="234" t="str">
        <f>+IF(H105=0,"",'Ark1'!AC1546)</f>
        <v/>
      </c>
      <c r="Y105" s="235" t="str">
        <f>+IF(H105=0,"",'Ark1'!AE1546)</f>
        <v/>
      </c>
      <c r="Z105" s="235" t="str">
        <f t="shared" si="55"/>
        <v/>
      </c>
      <c r="AA105" s="233" t="str">
        <f t="shared" si="56"/>
        <v/>
      </c>
      <c r="AB105" s="213"/>
      <c r="AC105" s="216"/>
      <c r="AE105" s="29"/>
      <c r="AF105" s="27"/>
      <c r="AG105" s="239"/>
      <c r="AH105" s="28"/>
      <c r="AL105" s="28"/>
    </row>
    <row r="106" spans="1:68" ht="15" customHeight="1">
      <c r="A106" s="213"/>
      <c r="B106" s="236">
        <f>+'Ark1'!C1547</f>
        <v>2024</v>
      </c>
      <c r="C106" s="232">
        <f>+'Ark1'!L1547</f>
        <v>7</v>
      </c>
      <c r="D106" s="232" t="s">
        <v>33</v>
      </c>
      <c r="E106" s="232">
        <f>+'Ark1'!D1547</f>
        <v>3</v>
      </c>
      <c r="F106" s="232" t="str">
        <f t="shared" si="68"/>
        <v>Mar</v>
      </c>
      <c r="G106" s="232">
        <f>+'Ark1'!Q1547</f>
        <v>0</v>
      </c>
      <c r="H106" s="330">
        <f>+'Ark1'!R1547</f>
        <v>0</v>
      </c>
      <c r="I106" s="233" t="str">
        <f>+IF(H106=0,"",'Ark1'!AG1547)</f>
        <v/>
      </c>
      <c r="J106" s="233" t="str">
        <f>+IF(H106=0,"",'Ark1'!AH1547)</f>
        <v/>
      </c>
      <c r="K106" s="233"/>
      <c r="L106" s="96"/>
      <c r="M106" s="233"/>
      <c r="N106" s="233"/>
      <c r="O106" s="233"/>
      <c r="P106" s="234" t="str">
        <f>+IF(H106=0,"",'Ark1'!T1547)</f>
        <v/>
      </c>
      <c r="Q106" s="233" t="str">
        <f>+IF(H106=0,"",'Ark1'!U1547)</f>
        <v/>
      </c>
      <c r="R106" s="213"/>
      <c r="S106" s="235" t="str">
        <f>+IF(H106=0,"",'Ark1'!W1547)</f>
        <v/>
      </c>
      <c r="T106" s="235" t="str">
        <f>+IF(H106=0,"",'Ark1'!X1547)</f>
        <v/>
      </c>
      <c r="U106" s="235" t="str">
        <f>+IF(H106=0,"",'Ark1'!Y1547)</f>
        <v/>
      </c>
      <c r="V106" s="235" t="str">
        <f>+IF(H106=0,"",'Ark1'!Z1547)</f>
        <v/>
      </c>
      <c r="W106" s="235" t="str">
        <f>+IF(H106=0,"",'Ark1'!Z1547)</f>
        <v/>
      </c>
      <c r="X106" s="234" t="str">
        <f>+IF(H106=0,"",'Ark1'!AC1547)</f>
        <v/>
      </c>
      <c r="Y106" s="235" t="str">
        <f>+IF(H106=0,"",'Ark1'!AE1547)</f>
        <v/>
      </c>
      <c r="Z106" s="235" t="str">
        <f t="shared" si="55"/>
        <v/>
      </c>
      <c r="AA106" s="233" t="str">
        <f t="shared" si="56"/>
        <v/>
      </c>
      <c r="AB106" s="213"/>
      <c r="AC106" s="216"/>
      <c r="AE106" s="29"/>
      <c r="AF106" s="27"/>
      <c r="AG106" s="239"/>
      <c r="AH106" s="28"/>
      <c r="AL106" s="28"/>
    </row>
    <row r="107" spans="1:68" ht="15" customHeight="1">
      <c r="A107" s="213"/>
      <c r="B107" s="236">
        <f>+'Ark1'!C1548</f>
        <v>2024</v>
      </c>
      <c r="C107" s="232">
        <f>+'Ark1'!L1548</f>
        <v>7</v>
      </c>
      <c r="D107" s="232" t="s">
        <v>33</v>
      </c>
      <c r="E107" s="232">
        <f>+'Ark1'!D1548</f>
        <v>4</v>
      </c>
      <c r="F107" s="232" t="str">
        <f t="shared" si="68"/>
        <v>Apr</v>
      </c>
      <c r="G107" s="232">
        <f>+'Ark1'!Q1548</f>
        <v>41</v>
      </c>
      <c r="H107" s="330">
        <f>+'Ark1'!R1548</f>
        <v>239</v>
      </c>
      <c r="I107" s="233">
        <f>+IF(H107=0,"",'Ark1'!AG1548)</f>
        <v>7.0253207864884413</v>
      </c>
      <c r="J107" s="233">
        <f>+IF(H107=0,"",'Ark1'!AH1548)</f>
        <v>0</v>
      </c>
      <c r="K107" s="233"/>
      <c r="L107" s="96"/>
      <c r="M107" s="233"/>
      <c r="N107" s="233"/>
      <c r="O107" s="233"/>
      <c r="P107" s="234">
        <f>+IF(H107=0,"",'Ark1'!T1548)</f>
        <v>5.7029288702928849</v>
      </c>
      <c r="Q107" s="233">
        <f>+IF(H107=0,"",'Ark1'!U1548)</f>
        <v>9.8803347280334712</v>
      </c>
      <c r="R107" s="213"/>
      <c r="S107" s="235">
        <f>+IF(H107=0,"",'Ark1'!W1548)</f>
        <v>1.2552301255230123</v>
      </c>
      <c r="T107" s="235">
        <f>+IF(H107=0,"",'Ark1'!X1548)</f>
        <v>10.460251046025101</v>
      </c>
      <c r="U107" s="235">
        <f>+IF(H107=0,"",'Ark1'!Y1548)</f>
        <v>7.531380753138075</v>
      </c>
      <c r="V107" s="235">
        <f>+IF(H107=0,"",'Ark1'!Z1548)</f>
        <v>6.0501245096706793</v>
      </c>
      <c r="W107" s="235">
        <f>+IF(H107=0,"",'Ark1'!Z1548)</f>
        <v>6.0501245096706793</v>
      </c>
      <c r="X107" s="234">
        <f>+IF(H107=0,"",'Ark1'!AC1548)</f>
        <v>0</v>
      </c>
      <c r="Y107" s="235">
        <f>+IF(H107=0,"",'Ark1'!AE1548)</f>
        <v>0</v>
      </c>
      <c r="Z107" s="235">
        <f t="shared" si="55"/>
        <v>1.4114763897190674</v>
      </c>
      <c r="AA107" s="233">
        <f t="shared" si="56"/>
        <v>0.17154811715481172</v>
      </c>
      <c r="AB107" s="213"/>
      <c r="AC107" s="27"/>
      <c r="AE107" s="29"/>
      <c r="AF107" s="27"/>
      <c r="AG107" s="28"/>
      <c r="AH107" s="28"/>
      <c r="AL107" s="28"/>
    </row>
    <row r="108" spans="1:68" ht="15" customHeight="1">
      <c r="A108" s="213"/>
      <c r="B108" s="236">
        <f>+'Ark1'!C1549</f>
        <v>2024</v>
      </c>
      <c r="C108" s="232">
        <f>+'Ark1'!L1549</f>
        <v>7</v>
      </c>
      <c r="D108" s="232" t="s">
        <v>33</v>
      </c>
      <c r="E108" s="232">
        <f>+'Ark1'!D1549</f>
        <v>5</v>
      </c>
      <c r="F108" s="232" t="str">
        <f t="shared" si="68"/>
        <v>Mai</v>
      </c>
      <c r="G108" s="232">
        <f>+'Ark1'!Q1549</f>
        <v>56</v>
      </c>
      <c r="H108" s="330">
        <f>+'Ark1'!R1549</f>
        <v>166</v>
      </c>
      <c r="I108" s="233">
        <f>+IF(H108=0,"",'Ark1'!AG1549)</f>
        <v>11.72502484913865</v>
      </c>
      <c r="J108" s="233">
        <f>+IF(H108=0,"",'Ark1'!AH1549)</f>
        <v>2.4096385542168672</v>
      </c>
      <c r="K108" s="233"/>
      <c r="L108" s="96"/>
      <c r="M108" s="233"/>
      <c r="N108" s="233"/>
      <c r="O108" s="233"/>
      <c r="P108" s="234">
        <f>+IF(H108=0,"",'Ark1'!T1549)</f>
        <v>6.0843373493975914</v>
      </c>
      <c r="Q108" s="233">
        <f>+IF(H108=0,"",'Ark1'!U1549)</f>
        <v>14.993975903614464</v>
      </c>
      <c r="R108" s="213"/>
      <c r="S108" s="235">
        <f>+IF(H108=0,"",'Ark1'!W1549)</f>
        <v>4.8192771084337345</v>
      </c>
      <c r="T108" s="235">
        <f>+IF(H108=0,"",'Ark1'!X1549)</f>
        <v>35.542168674698793</v>
      </c>
      <c r="U108" s="235">
        <f>+IF(H108=0,"",'Ark1'!Y1549)</f>
        <v>27.108433734939759</v>
      </c>
      <c r="V108" s="235">
        <f>+IF(H108=0,"",'Ark1'!Z1549)</f>
        <v>9.0416952429778892</v>
      </c>
      <c r="W108" s="235">
        <f>+IF(H108=0,"",'Ark1'!Z1549)</f>
        <v>9.0416952429778892</v>
      </c>
      <c r="X108" s="234">
        <f>+IF(H108=0,"",'Ark1'!AC1549)</f>
        <v>0</v>
      </c>
      <c r="Y108" s="235">
        <f>+IF(H108=0,"",'Ark1'!AE1549)</f>
        <v>0</v>
      </c>
      <c r="Z108" s="235">
        <f t="shared" si="55"/>
        <v>2.1419965576592093</v>
      </c>
      <c r="AA108" s="233">
        <f t="shared" si="56"/>
        <v>0.33734939759036142</v>
      </c>
      <c r="AB108" s="213"/>
      <c r="AC108" s="217"/>
      <c r="AE108" s="29"/>
      <c r="AF108" s="27"/>
      <c r="AG108" s="239"/>
      <c r="AH108" s="28"/>
      <c r="AL108" s="28"/>
    </row>
    <row r="109" spans="1:68" ht="15" customHeight="1">
      <c r="A109" s="213"/>
      <c r="B109" s="236">
        <f>+'Ark1'!C1550</f>
        <v>2024</v>
      </c>
      <c r="C109" s="232">
        <f>+'Ark1'!L1550</f>
        <v>7</v>
      </c>
      <c r="D109" s="232" t="s">
        <v>33</v>
      </c>
      <c r="E109" s="232">
        <f>+'Ark1'!D1550</f>
        <v>6</v>
      </c>
      <c r="F109" s="232" t="str">
        <f t="shared" si="68"/>
        <v>Jun</v>
      </c>
      <c r="G109" s="232">
        <f>+'Ark1'!Q1550</f>
        <v>55</v>
      </c>
      <c r="H109" s="330">
        <f>+'Ark1'!R1550</f>
        <v>177</v>
      </c>
      <c r="I109" s="233">
        <f>+IF(H109=0,"",'Ark1'!AG1550)</f>
        <v>13.625680127327248</v>
      </c>
      <c r="J109" s="233">
        <f>+IF(H109=0,"",'Ark1'!AH1550)</f>
        <v>0</v>
      </c>
      <c r="K109" s="233"/>
      <c r="L109" s="96"/>
      <c r="M109" s="233"/>
      <c r="N109" s="233"/>
      <c r="O109" s="233"/>
      <c r="P109" s="234">
        <f>+IF(H109=0,"",'Ark1'!T1550)</f>
        <v>6.0169491525423746</v>
      </c>
      <c r="Q109" s="233">
        <f>+IF(H109=0,"",'Ark1'!U1550)</f>
        <v>16.638418079096052</v>
      </c>
      <c r="R109" s="213"/>
      <c r="S109" s="235">
        <f>+IF(H109=0,"",'Ark1'!W1550)</f>
        <v>5.0847457627118642</v>
      </c>
      <c r="T109" s="235">
        <f>+IF(H109=0,"",'Ark1'!X1550)</f>
        <v>40.112994350282491</v>
      </c>
      <c r="U109" s="235">
        <f>+IF(H109=0,"",'Ark1'!Y1550)</f>
        <v>32.20338983050847</v>
      </c>
      <c r="V109" s="235">
        <f>+IF(H109=0,"",'Ark1'!Z1550)</f>
        <v>8.9734884968227799</v>
      </c>
      <c r="W109" s="235">
        <f>+IF(H109=0,"",'Ark1'!Z1550)</f>
        <v>8.9734884968227799</v>
      </c>
      <c r="X109" s="234">
        <f>+IF(H109=0,"",'Ark1'!AC1550)</f>
        <v>0</v>
      </c>
      <c r="Y109" s="235">
        <f>+IF(H109=0,"",'Ark1'!AE1550)</f>
        <v>0</v>
      </c>
      <c r="Z109" s="235">
        <f t="shared" si="55"/>
        <v>2.3769168684422932</v>
      </c>
      <c r="AA109" s="233">
        <f t="shared" si="56"/>
        <v>0.31073446327683618</v>
      </c>
      <c r="AB109" s="213"/>
      <c r="AC109" s="27"/>
      <c r="AE109" s="29"/>
      <c r="AF109" s="27"/>
      <c r="AG109" s="28"/>
      <c r="AH109" s="28"/>
      <c r="AL109" s="28"/>
    </row>
    <row r="110" spans="1:68" ht="15" customHeight="1">
      <c r="A110" s="213"/>
      <c r="B110" s="236">
        <f>+'Ark1'!C1551</f>
        <v>2024</v>
      </c>
      <c r="C110" s="232">
        <f>+'Ark1'!L1551</f>
        <v>7</v>
      </c>
      <c r="D110" s="232" t="s">
        <v>33</v>
      </c>
      <c r="E110" s="232">
        <f>+'Ark1'!D1551</f>
        <v>7</v>
      </c>
      <c r="F110" s="232" t="str">
        <f t="shared" si="68"/>
        <v>Jul</v>
      </c>
      <c r="G110" s="232">
        <f>+'Ark1'!Q1551</f>
        <v>22</v>
      </c>
      <c r="H110" s="330">
        <f>+'Ark1'!R1551</f>
        <v>104</v>
      </c>
      <c r="I110" s="233">
        <f>+IF(H110=0,"",'Ark1'!AG1551)</f>
        <v>16.200241254523515</v>
      </c>
      <c r="J110" s="233">
        <f>+IF(H110=0,"",'Ark1'!AH1551)</f>
        <v>0.96153846153846112</v>
      </c>
      <c r="K110" s="233"/>
      <c r="L110" s="96"/>
      <c r="M110" s="233"/>
      <c r="N110" s="233"/>
      <c r="O110" s="233"/>
      <c r="P110" s="234">
        <f>+IF(H110=0,"",'Ark1'!T1551)</f>
        <v>5.7884615384615401</v>
      </c>
      <c r="Q110" s="233">
        <f>+IF(H110=0,"",'Ark1'!U1551)</f>
        <v>14.204807692307696</v>
      </c>
      <c r="R110" s="213"/>
      <c r="S110" s="235">
        <f>+IF(H110=0,"",'Ark1'!W1551)</f>
        <v>5.7692307692307692</v>
      </c>
      <c r="T110" s="235">
        <f>+IF(H110=0,"",'Ark1'!X1551)</f>
        <v>27.88461538461538</v>
      </c>
      <c r="U110" s="235">
        <f>+IF(H110=0,"",'Ark1'!Y1551)</f>
        <v>17.307692307692317</v>
      </c>
      <c r="V110" s="235">
        <f>+IF(H110=0,"",'Ark1'!Z1551)</f>
        <v>7.1010884838400283</v>
      </c>
      <c r="W110" s="235">
        <f>+IF(H110=0,"",'Ark1'!Z1551)</f>
        <v>7.1010884838400283</v>
      </c>
      <c r="X110" s="234">
        <f>+IF(H110=0,"",'Ark1'!AC1551)</f>
        <v>0</v>
      </c>
      <c r="Y110" s="235">
        <f>+IF(H110=0,"",'Ark1'!AE1551)</f>
        <v>0</v>
      </c>
      <c r="Z110" s="235">
        <f t="shared" si="55"/>
        <v>2.0292582417582423</v>
      </c>
      <c r="AA110" s="233">
        <f t="shared" si="56"/>
        <v>0.21153846153846154</v>
      </c>
      <c r="AB110" s="213"/>
      <c r="AC110" s="27"/>
      <c r="AE110" s="29"/>
      <c r="AF110" s="27"/>
      <c r="AG110" s="28"/>
      <c r="AH110" s="28"/>
      <c r="AL110" s="28"/>
    </row>
    <row r="111" spans="1:68" ht="15" customHeight="1">
      <c r="A111" s="213"/>
      <c r="B111" s="236">
        <f>+'Ark1'!C1552</f>
        <v>2024</v>
      </c>
      <c r="C111" s="232">
        <f>+'Ark1'!L1552</f>
        <v>7</v>
      </c>
      <c r="D111" s="232" t="s">
        <v>33</v>
      </c>
      <c r="E111" s="232">
        <f>+'Ark1'!D1552</f>
        <v>8</v>
      </c>
      <c r="F111" s="232" t="str">
        <f t="shared" si="68"/>
        <v>Aug</v>
      </c>
      <c r="G111" s="232">
        <f>+'Ark1'!Q1552</f>
        <v>65</v>
      </c>
      <c r="H111" s="330">
        <f>+'Ark1'!R1552</f>
        <v>192</v>
      </c>
      <c r="I111" s="233">
        <f>+IF(H111=0,"",'Ark1'!AG1552)</f>
        <v>15.964073438119129</v>
      </c>
      <c r="J111" s="233">
        <f>+IF(H111=0,"",'Ark1'!AH1552)</f>
        <v>2.0833333333333339</v>
      </c>
      <c r="K111" s="233"/>
      <c r="L111" s="96"/>
      <c r="M111" s="233"/>
      <c r="N111" s="233"/>
      <c r="O111" s="233"/>
      <c r="P111" s="234">
        <f>+IF(H111=0,"",'Ark1'!T1552)</f>
        <v>5.484375</v>
      </c>
      <c r="Q111" s="233">
        <f>+IF(H111=0,"",'Ark1'!U1552)</f>
        <v>15.737499999999995</v>
      </c>
      <c r="R111" s="213"/>
      <c r="S111" s="235">
        <f>+IF(H111=0,"",'Ark1'!W1552)</f>
        <v>3.6458333333333344</v>
      </c>
      <c r="T111" s="235">
        <f>+IF(H111=0,"",'Ark1'!X1552)</f>
        <v>29.6875</v>
      </c>
      <c r="U111" s="235">
        <f>+IF(H111=0,"",'Ark1'!Y1552)</f>
        <v>23.4375</v>
      </c>
      <c r="V111" s="235">
        <f>+IF(H111=0,"",'Ark1'!Z1552)</f>
        <v>8.0226534731346941</v>
      </c>
      <c r="W111" s="235">
        <f>+IF(H111=0,"",'Ark1'!Z1552)</f>
        <v>8.0226534731346941</v>
      </c>
      <c r="X111" s="234">
        <f>+IF(H111=0,"",'Ark1'!AC1552)</f>
        <v>0</v>
      </c>
      <c r="Y111" s="235">
        <f>+IF(H111=0,"",'Ark1'!AE1552)</f>
        <v>0</v>
      </c>
      <c r="Z111" s="235">
        <f t="shared" si="55"/>
        <v>2.2482142857142851</v>
      </c>
      <c r="AA111" s="233">
        <f t="shared" si="56"/>
        <v>0.33854166666666669</v>
      </c>
      <c r="AB111" s="213"/>
      <c r="AC111" s="27"/>
      <c r="AE111" s="29"/>
      <c r="AF111" s="27"/>
      <c r="AG111" s="28"/>
      <c r="AH111" s="28"/>
      <c r="AL111" s="28"/>
    </row>
    <row r="112" spans="1:68" ht="15" customHeight="1">
      <c r="A112" s="213"/>
      <c r="B112" s="236">
        <f>+'Ark1'!C1553</f>
        <v>2024</v>
      </c>
      <c r="C112" s="232">
        <f>+'Ark1'!L1553</f>
        <v>7</v>
      </c>
      <c r="D112" s="232" t="s">
        <v>33</v>
      </c>
      <c r="E112" s="232">
        <f>+'Ark1'!D1553</f>
        <v>9</v>
      </c>
      <c r="F112" s="232" t="str">
        <f t="shared" si="68"/>
        <v>Sep</v>
      </c>
      <c r="G112" s="232">
        <f>+'Ark1'!Q1553</f>
        <v>90</v>
      </c>
      <c r="H112" s="330">
        <f>+'Ark1'!R1553</f>
        <v>366</v>
      </c>
      <c r="I112" s="233">
        <f>+IF(H112=0,"",'Ark1'!AG1553)</f>
        <v>19.291169039963247</v>
      </c>
      <c r="J112" s="233">
        <f>+IF(H112=0,"",'Ark1'!AH1553)</f>
        <v>0</v>
      </c>
      <c r="K112" s="233"/>
      <c r="L112" s="96"/>
      <c r="M112" s="233"/>
      <c r="N112" s="233"/>
      <c r="O112" s="233"/>
      <c r="P112" s="234">
        <f>+IF(H112=0,"",'Ark1'!T1553)</f>
        <v>5.3770491803278686</v>
      </c>
      <c r="Q112" s="233">
        <f>+IF(H112=0,"",'Ark1'!U1553)</f>
        <v>14.687431693989062</v>
      </c>
      <c r="R112" s="213"/>
      <c r="S112" s="235">
        <f>+IF(H112=0,"",'Ark1'!W1553)</f>
        <v>1.3661202185792352</v>
      </c>
      <c r="T112" s="235">
        <f>+IF(H112=0,"",'Ark1'!X1553)</f>
        <v>26.502732240437162</v>
      </c>
      <c r="U112" s="235">
        <f>+IF(H112=0,"",'Ark1'!Y1553)</f>
        <v>12.84153005464481</v>
      </c>
      <c r="V112" s="235">
        <f>+IF(H112=0,"",'Ark1'!Z1553)</f>
        <v>6.2910992258410605</v>
      </c>
      <c r="W112" s="235">
        <f>+IF(H112=0,"",'Ark1'!Z1553)</f>
        <v>6.2910992258410605</v>
      </c>
      <c r="X112" s="234">
        <f>+IF(H112=0,"",'Ark1'!AC1553)</f>
        <v>0</v>
      </c>
      <c r="Y112" s="235">
        <f>+IF(H112=0,"",'Ark1'!AE1553)</f>
        <v>0</v>
      </c>
      <c r="Z112" s="235">
        <f t="shared" si="55"/>
        <v>2.0982045277127233</v>
      </c>
      <c r="AA112" s="233">
        <f t="shared" si="56"/>
        <v>0.24590163934426229</v>
      </c>
      <c r="AB112" s="213"/>
      <c r="AC112" s="27"/>
      <c r="AE112" s="29"/>
      <c r="AF112" s="27"/>
      <c r="AG112" s="28"/>
      <c r="AH112" s="28"/>
      <c r="AL112" s="28"/>
    </row>
    <row r="113" spans="1:68" ht="15" customHeight="1">
      <c r="A113" s="213"/>
      <c r="B113" s="236">
        <f>+'Ark1'!C1554</f>
        <v>2024</v>
      </c>
      <c r="C113" s="232">
        <f>+'Ark1'!L1554</f>
        <v>7</v>
      </c>
      <c r="D113" s="232" t="s">
        <v>33</v>
      </c>
      <c r="E113" s="232">
        <f>+'Ark1'!D1554</f>
        <v>10</v>
      </c>
      <c r="F113" s="232" t="str">
        <f t="shared" si="68"/>
        <v>Okt</v>
      </c>
      <c r="G113" s="232">
        <f>+'Ark1'!Q1554</f>
        <v>236</v>
      </c>
      <c r="H113" s="330">
        <f>+'Ark1'!R1554</f>
        <v>969</v>
      </c>
      <c r="I113" s="233">
        <f>+IF(H113=0,"",'Ark1'!AG1554)</f>
        <v>19.86242613535256</v>
      </c>
      <c r="J113" s="233">
        <f>+IF(H113=0,"",'Ark1'!AH1554)</f>
        <v>0.41279669762641902</v>
      </c>
      <c r="K113" s="233"/>
      <c r="L113" s="96"/>
      <c r="M113" s="233"/>
      <c r="N113" s="233"/>
      <c r="O113" s="233"/>
      <c r="P113" s="234">
        <f>+IF(H113=0,"",'Ark1'!T1554)</f>
        <v>5.787409700722395</v>
      </c>
      <c r="Q113" s="233">
        <f>+IF(H113=0,"",'Ark1'!U1554)</f>
        <v>16.702373581011354</v>
      </c>
      <c r="R113" s="213"/>
      <c r="S113" s="235">
        <f>+IF(H113=0,"",'Ark1'!W1554)</f>
        <v>2.7863777089783288</v>
      </c>
      <c r="T113" s="235">
        <f>+IF(H113=0,"",'Ark1'!X1554)</f>
        <v>36.635706914344695</v>
      </c>
      <c r="U113" s="235">
        <f>+IF(H113=0,"",'Ark1'!Y1554)</f>
        <v>24.561403508771935</v>
      </c>
      <c r="V113" s="235">
        <f>+IF(H113=0,"",'Ark1'!Z1554)</f>
        <v>7.3151513418763052</v>
      </c>
      <c r="W113" s="235">
        <f>+IF(H113=0,"",'Ark1'!Z1554)</f>
        <v>7.3151513418763052</v>
      </c>
      <c r="X113" s="234">
        <f>+IF(H113=0,"",'Ark1'!AC1554)</f>
        <v>0</v>
      </c>
      <c r="Y113" s="235">
        <f>+IF(H113=0,"",'Ark1'!AE1554)</f>
        <v>0</v>
      </c>
      <c r="Z113" s="235">
        <f t="shared" si="55"/>
        <v>2.3860533687159076</v>
      </c>
      <c r="AA113" s="233">
        <f t="shared" si="56"/>
        <v>0.2435500515995872</v>
      </c>
      <c r="AB113" s="213"/>
      <c r="AC113" s="27"/>
      <c r="AE113" s="29"/>
      <c r="AF113" s="27"/>
      <c r="AG113" s="28"/>
      <c r="AH113" s="28"/>
      <c r="AL113" s="28"/>
    </row>
    <row r="114" spans="1:68" ht="15" customHeight="1">
      <c r="A114" s="213"/>
      <c r="B114" s="236">
        <f>+'Ark1'!C1555</f>
        <v>2024</v>
      </c>
      <c r="C114" s="232">
        <f>+'Ark1'!L1555</f>
        <v>7</v>
      </c>
      <c r="D114" s="232" t="s">
        <v>33</v>
      </c>
      <c r="E114" s="232">
        <f>+'Ark1'!D1555</f>
        <v>11</v>
      </c>
      <c r="F114" s="232" t="str">
        <f t="shared" si="68"/>
        <v>Nov</v>
      </c>
      <c r="G114" s="232">
        <f>+'Ark1'!Q1555</f>
        <v>126</v>
      </c>
      <c r="H114" s="330">
        <f>+'Ark1'!R1555</f>
        <v>355</v>
      </c>
      <c r="I114" s="233">
        <f>+IF(H114=0,"",'Ark1'!AG1555)</f>
        <v>15.23582744462262</v>
      </c>
      <c r="J114" s="233">
        <f>+IF(H114=0,"",'Ark1'!AH1555)</f>
        <v>0.28169014084507038</v>
      </c>
      <c r="K114" s="233"/>
      <c r="L114" s="96"/>
      <c r="M114" s="233"/>
      <c r="N114" s="233"/>
      <c r="O114" s="233"/>
      <c r="P114" s="234">
        <f>+IF(H114=0,"",'Ark1'!T1555)</f>
        <v>6.1605633802816913</v>
      </c>
      <c r="Q114" s="233">
        <f>+IF(H114=0,"",'Ark1'!U1555)</f>
        <v>19.483661971830998</v>
      </c>
      <c r="R114" s="213"/>
      <c r="S114" s="235">
        <f>+IF(H114=0,"",'Ark1'!W1555)</f>
        <v>4.5070422535211261</v>
      </c>
      <c r="T114" s="235">
        <f>+IF(H114=0,"",'Ark1'!X1555)</f>
        <v>54.929577464788736</v>
      </c>
      <c r="U114" s="235">
        <f>+IF(H114=0,"",'Ark1'!Y1555)</f>
        <v>39.718309859154942</v>
      </c>
      <c r="V114" s="235">
        <f>+IF(H114=0,"",'Ark1'!Z1555)</f>
        <v>7.5586318978652995</v>
      </c>
      <c r="W114" s="235">
        <f>+IF(H114=0,"",'Ark1'!Z1555)</f>
        <v>7.5586318978652995</v>
      </c>
      <c r="X114" s="234">
        <f>+IF(H114=0,"",'Ark1'!AC1555)</f>
        <v>0</v>
      </c>
      <c r="Y114" s="235">
        <f>+IF(H114=0,"",'Ark1'!AE1555)</f>
        <v>0</v>
      </c>
      <c r="Z114" s="235">
        <f t="shared" si="55"/>
        <v>2.7833802816901425</v>
      </c>
      <c r="AA114" s="233">
        <f t="shared" si="56"/>
        <v>0.35492957746478876</v>
      </c>
      <c r="AB114" s="213"/>
      <c r="AC114" s="236"/>
      <c r="AE114" s="29"/>
      <c r="AF114" s="27"/>
      <c r="AG114" s="28"/>
      <c r="AH114" s="28"/>
      <c r="AL114" s="28"/>
    </row>
    <row r="115" spans="1:68" ht="15" customHeight="1">
      <c r="A115" s="213"/>
      <c r="B115" s="236">
        <f>+'Ark1'!C1556</f>
        <v>2024</v>
      </c>
      <c r="C115" s="232">
        <f>+'Ark1'!L1556</f>
        <v>7</v>
      </c>
      <c r="D115" s="232" t="s">
        <v>33</v>
      </c>
      <c r="E115" s="232">
        <f>+'Ark1'!D1556</f>
        <v>12</v>
      </c>
      <c r="F115" s="232" t="str">
        <f t="shared" si="68"/>
        <v>Des</v>
      </c>
      <c r="G115" s="232">
        <f>+'Ark1'!Q1556</f>
        <v>26</v>
      </c>
      <c r="H115" s="330">
        <f>+'Ark1'!R1556</f>
        <v>71</v>
      </c>
      <c r="I115" s="233">
        <f>+IF(H115=0,"",'Ark1'!AG1556)</f>
        <v>16.432685385169201</v>
      </c>
      <c r="J115" s="233">
        <f>+IF(H115=0,"",'Ark1'!AH1556)</f>
        <v>0</v>
      </c>
      <c r="K115" s="233"/>
      <c r="L115" s="96"/>
      <c r="M115" s="233"/>
      <c r="N115" s="233"/>
      <c r="O115" s="233"/>
      <c r="P115" s="234">
        <f>+IF(H115=0,"",'Ark1'!T1556)</f>
        <v>6.2253521126760551</v>
      </c>
      <c r="Q115" s="233">
        <f>+IF(H115=0,"",'Ark1'!U1556)</f>
        <v>19.288732394366217</v>
      </c>
      <c r="R115" s="213"/>
      <c r="S115" s="235">
        <f>+IF(H115=0,"",'Ark1'!W1556)</f>
        <v>2.8169014084507031</v>
      </c>
      <c r="T115" s="235">
        <f>+IF(H115=0,"",'Ark1'!X1556)</f>
        <v>61.971830985915496</v>
      </c>
      <c r="U115" s="235">
        <f>+IF(H115=0,"",'Ark1'!Y1556)</f>
        <v>39.436619718309849</v>
      </c>
      <c r="V115" s="235">
        <f>+IF(H115=0,"",'Ark1'!Z1556)</f>
        <v>7.3582099265210319</v>
      </c>
      <c r="W115" s="235">
        <f>+IF(H115=0,"",'Ark1'!Z1556)</f>
        <v>7.3582099265210319</v>
      </c>
      <c r="X115" s="234">
        <f>+IF(H115=0,"",'Ark1'!AC1556)</f>
        <v>0</v>
      </c>
      <c r="Y115" s="235">
        <f>+IF(H115=0,"",'Ark1'!AE1556)</f>
        <v>0</v>
      </c>
      <c r="Z115" s="235">
        <f t="shared" si="55"/>
        <v>2.7555331991951739</v>
      </c>
      <c r="AA115" s="233">
        <f t="shared" si="56"/>
        <v>0.36619718309859156</v>
      </c>
      <c r="AB115" s="213"/>
      <c r="AC115" s="216"/>
      <c r="AE115" s="29"/>
      <c r="AF115" s="27"/>
      <c r="AG115" s="216"/>
      <c r="AH115" s="28"/>
      <c r="AL115" s="28"/>
    </row>
    <row r="116" spans="1:68" ht="15" customHeight="1">
      <c r="A116" s="213"/>
      <c r="B116" s="213"/>
      <c r="C116" s="213"/>
      <c r="D116" s="213"/>
      <c r="E116" s="213"/>
      <c r="F116" s="213"/>
      <c r="G116" s="213"/>
      <c r="H116" s="324"/>
      <c r="I116" s="214"/>
      <c r="J116" s="214"/>
      <c r="K116" s="214"/>
      <c r="L116" s="96"/>
      <c r="M116" s="214"/>
      <c r="N116" s="214"/>
      <c r="O116" s="214"/>
      <c r="P116" s="213"/>
      <c r="Q116" s="213"/>
      <c r="R116" s="213"/>
      <c r="S116" s="215"/>
      <c r="T116" s="215"/>
      <c r="U116" s="215"/>
      <c r="V116" s="215"/>
      <c r="W116" s="215"/>
      <c r="X116" s="213"/>
      <c r="Y116" s="215"/>
      <c r="Z116" s="215"/>
      <c r="AA116" s="214"/>
      <c r="AB116" s="213"/>
      <c r="AC116" s="216"/>
      <c r="AE116" s="29"/>
      <c r="AF116" s="27"/>
      <c r="AG116" s="217"/>
      <c r="AH116" s="28"/>
      <c r="AL116" s="28"/>
      <c r="BD116" s="228"/>
    </row>
    <row r="117" spans="1:68" ht="15" customHeight="1">
      <c r="A117" s="213"/>
      <c r="B117" s="213"/>
      <c r="C117" s="230" t="s">
        <v>0</v>
      </c>
      <c r="D117" s="213"/>
      <c r="E117" s="270" t="str">
        <f>+D119</f>
        <v>R</v>
      </c>
      <c r="F117" s="230" t="s">
        <v>569</v>
      </c>
      <c r="G117" s="213"/>
      <c r="H117" s="327">
        <f>SUM(H119:H130)</f>
        <v>2185</v>
      </c>
      <c r="I117" s="214"/>
      <c r="J117" s="214"/>
      <c r="K117" s="214"/>
      <c r="L117" s="96"/>
      <c r="M117" s="214"/>
      <c r="N117" s="263">
        <f>+Klasse!U16</f>
        <v>18.70430791470578</v>
      </c>
      <c r="O117" s="214"/>
      <c r="P117" s="213"/>
      <c r="Q117" s="263">
        <f>+Klasse!L16</f>
        <v>16.895972540045765</v>
      </c>
      <c r="R117" s="213"/>
      <c r="S117" s="215"/>
      <c r="T117" s="215"/>
      <c r="U117" s="215"/>
      <c r="V117" s="215"/>
      <c r="W117" s="215"/>
      <c r="X117" s="213"/>
      <c r="Y117" s="215"/>
      <c r="Z117" s="217">
        <f>+Q117/C119</f>
        <v>2.1119965675057206</v>
      </c>
      <c r="AA117" s="214"/>
      <c r="AB117" s="213"/>
      <c r="AC117" s="216"/>
      <c r="AE117" s="29"/>
      <c r="AF117" s="27"/>
      <c r="AG117" s="217"/>
      <c r="AH117" s="28"/>
      <c r="AL117" s="28"/>
      <c r="BD117" s="228"/>
    </row>
    <row r="118" spans="1:68" ht="15" customHeight="1">
      <c r="A118" s="213"/>
      <c r="B118" s="213"/>
      <c r="C118" s="213"/>
      <c r="D118" s="213"/>
      <c r="E118" s="213"/>
      <c r="F118" s="213"/>
      <c r="G118" s="213"/>
      <c r="H118" s="324"/>
      <c r="I118" s="214"/>
      <c r="J118" s="214"/>
      <c r="K118" s="214"/>
      <c r="L118" s="96"/>
      <c r="M118" s="214"/>
      <c r="N118" s="214"/>
      <c r="O118" s="214"/>
      <c r="P118" s="213"/>
      <c r="Q118" s="213"/>
      <c r="R118" s="213"/>
      <c r="S118" s="215"/>
      <c r="T118" s="215"/>
      <c r="U118" s="215"/>
      <c r="V118" s="215"/>
      <c r="W118" s="215"/>
      <c r="X118" s="213"/>
      <c r="Y118" s="215"/>
      <c r="Z118" s="215"/>
      <c r="AA118" s="215"/>
      <c r="AB118" s="213"/>
      <c r="AC118" s="216"/>
      <c r="AE118" s="29"/>
      <c r="AF118" s="27"/>
      <c r="AG118" s="217"/>
      <c r="AH118" s="28"/>
      <c r="AL118" s="28"/>
      <c r="BD118" s="228">
        <f>1+BD115</f>
        <v>1</v>
      </c>
      <c r="BE118" s="28">
        <v>20.659867330016564</v>
      </c>
      <c r="BF118" s="28">
        <f t="shared" ref="BF118" si="69">+BE118</f>
        <v>20.659867330016564</v>
      </c>
      <c r="BG118" s="28">
        <f t="shared" ref="BG118" si="70">+BF118</f>
        <v>20.659867330016564</v>
      </c>
      <c r="BH118" s="28">
        <f t="shared" ref="BH118" si="71">+BG118</f>
        <v>20.659867330016564</v>
      </c>
      <c r="BI118" s="28">
        <f t="shared" ref="BI118" si="72">+BH118</f>
        <v>20.659867330016564</v>
      </c>
      <c r="BJ118" s="28">
        <f t="shared" ref="BJ118" si="73">+BI118</f>
        <v>20.659867330016564</v>
      </c>
      <c r="BK118" s="28">
        <f t="shared" ref="BK118" si="74">+BJ118</f>
        <v>20.659867330016564</v>
      </c>
      <c r="BL118" s="28">
        <f t="shared" ref="BL118" si="75">+BK118</f>
        <v>20.659867330016564</v>
      </c>
      <c r="BM118" s="28">
        <f t="shared" ref="BM118" si="76">+BL118</f>
        <v>20.659867330016564</v>
      </c>
      <c r="BN118" s="28">
        <f t="shared" ref="BN118" si="77">+BM118</f>
        <v>20.659867330016564</v>
      </c>
      <c r="BO118" s="28">
        <f t="shared" ref="BO118" si="78">+BN118</f>
        <v>20.659867330016564</v>
      </c>
      <c r="BP118" s="28">
        <f t="shared" ref="BP118" si="79">+BO118</f>
        <v>20.659867330016564</v>
      </c>
    </row>
    <row r="119" spans="1:68" ht="15" customHeight="1">
      <c r="A119" s="213"/>
      <c r="B119" s="236">
        <f>+'Ark1'!C1557</f>
        <v>2024</v>
      </c>
      <c r="C119" s="28">
        <f>+'Ark1'!L1557</f>
        <v>8</v>
      </c>
      <c r="D119" s="28" t="s">
        <v>34</v>
      </c>
      <c r="E119" s="28">
        <f>+'Ark1'!D1557</f>
        <v>1</v>
      </c>
      <c r="F119" s="28" t="str">
        <f t="shared" ref="F119:F130" si="80">+F104</f>
        <v>Jan</v>
      </c>
      <c r="G119" s="28">
        <f>+'Ark1'!Q1557</f>
        <v>34</v>
      </c>
      <c r="H119" s="331">
        <f>+'Ark1'!R1557</f>
        <v>130</v>
      </c>
      <c r="I119" s="29">
        <f>+IF(H119=0,"",'Ark1'!AG1557)</f>
        <v>21.950478827085501</v>
      </c>
      <c r="J119" s="29">
        <f>+IF(H119=0,"",'Ark1'!AH1557)</f>
        <v>4.6153846153846141</v>
      </c>
      <c r="K119" s="239">
        <f>+IF(I119=0,"",'Ark1'!AI1557)</f>
        <v>49</v>
      </c>
      <c r="L119" s="96"/>
      <c r="M119" s="263">
        <f>+IF(K119=0,"",'Ark1'!AJ1557)</f>
        <v>99.62040816326531</v>
      </c>
      <c r="N119" s="263">
        <f>+IF(K119=0,"",'Ark1'!AK1557)</f>
        <v>19.084520169886275</v>
      </c>
      <c r="O119" s="214"/>
      <c r="P119" s="27">
        <f>+IF(H119=0,"",'Ark1'!T1557)</f>
        <v>7.7923076923076895</v>
      </c>
      <c r="Q119" s="29">
        <f>+IF(H119=0,"",'Ark1'!U1557)</f>
        <v>23.908461538461527</v>
      </c>
      <c r="R119" s="213"/>
      <c r="S119" s="34">
        <f>+IF(H119=0,"",'Ark1'!W1557)</f>
        <v>24.61538461538461</v>
      </c>
      <c r="T119" s="34">
        <f>+IF(H119=0,"",'Ark1'!X1557)</f>
        <v>75.384615384615373</v>
      </c>
      <c r="U119" s="34">
        <f>+IF(H119=0,"",'Ark1'!Y1557)</f>
        <v>56.923076923076913</v>
      </c>
      <c r="V119" s="34">
        <f>+IF(H119=0,"",'Ark1'!Z1557)</f>
        <v>8.7829996156507324</v>
      </c>
      <c r="W119" s="34">
        <f>+IF(H119=0,"",'Ark1'!Z1557)</f>
        <v>8.7829996156507324</v>
      </c>
      <c r="X119" s="27">
        <f>+IF(H119=0,"",'Ark1'!AC1557)</f>
        <v>0</v>
      </c>
      <c r="Y119" s="34">
        <f>+IF(H119=0,"",'Ark1'!AE1557)</f>
        <v>0</v>
      </c>
      <c r="Z119" s="34">
        <f t="shared" si="55"/>
        <v>2.9885576923076909</v>
      </c>
      <c r="AA119" s="29">
        <f t="shared" si="56"/>
        <v>0.26153846153846155</v>
      </c>
      <c r="AB119" s="213"/>
      <c r="AC119" s="216"/>
      <c r="AE119" s="29"/>
      <c r="AF119" s="27"/>
      <c r="AG119" s="217"/>
      <c r="AH119" s="28"/>
      <c r="AL119" s="28"/>
    </row>
    <row r="120" spans="1:68" ht="15" customHeight="1">
      <c r="A120" s="213"/>
      <c r="B120" s="236">
        <f>+'Ark1'!C1558</f>
        <v>2024</v>
      </c>
      <c r="C120" s="28">
        <f>+'Ark1'!L1558</f>
        <v>8</v>
      </c>
      <c r="D120" s="28" t="s">
        <v>34</v>
      </c>
      <c r="E120" s="28">
        <f>+'Ark1'!D1558</f>
        <v>2</v>
      </c>
      <c r="F120" s="28" t="str">
        <f t="shared" si="80"/>
        <v>Feb</v>
      </c>
      <c r="G120" s="28">
        <f>+'Ark1'!Q1558</f>
        <v>40</v>
      </c>
      <c r="H120" s="331">
        <f>+'Ark1'!R1558</f>
        <v>234</v>
      </c>
      <c r="I120" s="29">
        <f>+IF(H120=0,"",'Ark1'!AG1558)</f>
        <v>17.558416293927355</v>
      </c>
      <c r="J120" s="29">
        <f>+IF(H120=0,"",'Ark1'!AH1558)</f>
        <v>0.42735042735042739</v>
      </c>
      <c r="K120" s="239">
        <f>+IF(I120=0,"",'Ark1'!AI1558)</f>
        <v>210</v>
      </c>
      <c r="L120" s="96"/>
      <c r="M120" s="263">
        <f>+IF(K120=0,"",'Ark1'!AJ1558)</f>
        <v>76.24809523809526</v>
      </c>
      <c r="N120" s="263">
        <f>+IF(K120=0,"",'Ark1'!AK1558)</f>
        <v>17.655545794180139</v>
      </c>
      <c r="O120" s="214"/>
      <c r="P120" s="27">
        <f>+IF(H120=0,"",'Ark1'!T1558)</f>
        <v>6.0256410256410255</v>
      </c>
      <c r="Q120" s="29">
        <f>+IF(H120=0,"",'Ark1'!U1558)</f>
        <v>10.182905982905984</v>
      </c>
      <c r="R120" s="213"/>
      <c r="S120" s="34">
        <f>+IF(H120=0,"",'Ark1'!W1558)</f>
        <v>2.5641025641025639</v>
      </c>
      <c r="T120" s="34">
        <f>+IF(H120=0,"",'Ark1'!X1558)</f>
        <v>15.81196581196582</v>
      </c>
      <c r="U120" s="34">
        <f>+IF(H120=0,"",'Ark1'!Y1558)</f>
        <v>11.965811965811964</v>
      </c>
      <c r="V120" s="34">
        <f>+IF(H120=0,"",'Ark1'!Z1558)</f>
        <v>8.1537605041282717</v>
      </c>
      <c r="W120" s="34">
        <f>+IF(H120=0,"",'Ark1'!Z1558)</f>
        <v>8.1537605041282717</v>
      </c>
      <c r="X120" s="27">
        <f>+IF(H120=0,"",'Ark1'!AC1558)</f>
        <v>0</v>
      </c>
      <c r="Y120" s="34">
        <f>+IF(H120=0,"",'Ark1'!AE1558)</f>
        <v>0</v>
      </c>
      <c r="Z120" s="34">
        <f t="shared" si="55"/>
        <v>1.272863247863248</v>
      </c>
      <c r="AA120" s="29">
        <f t="shared" si="56"/>
        <v>0.17094017094017094</v>
      </c>
      <c r="AB120" s="213"/>
      <c r="AC120" s="216"/>
      <c r="AE120" s="29"/>
      <c r="AF120" s="27"/>
      <c r="AG120" s="217"/>
      <c r="AH120" s="28"/>
      <c r="AL120" s="28"/>
    </row>
    <row r="121" spans="1:68" ht="15" customHeight="1">
      <c r="A121" s="213"/>
      <c r="B121" s="236">
        <f>+'Ark1'!C1559</f>
        <v>2024</v>
      </c>
      <c r="C121" s="28">
        <f>+'Ark1'!L1559</f>
        <v>8</v>
      </c>
      <c r="D121" s="28" t="s">
        <v>34</v>
      </c>
      <c r="E121" s="28">
        <f>+'Ark1'!D1559</f>
        <v>3</v>
      </c>
      <c r="F121" s="28" t="str">
        <f t="shared" si="80"/>
        <v>Mar</v>
      </c>
      <c r="G121" s="28">
        <f>+'Ark1'!Q1559</f>
        <v>77</v>
      </c>
      <c r="H121" s="331">
        <f>+'Ark1'!R1559</f>
        <v>450</v>
      </c>
      <c r="I121" s="29">
        <f>+IF(H121=0,"",'Ark1'!AG1559)</f>
        <v>17.852427710028124</v>
      </c>
      <c r="J121" s="29">
        <f>+IF(H121=0,"",'Ark1'!AH1559)</f>
        <v>0</v>
      </c>
      <c r="K121" s="239">
        <f>+IF(I121=0,"",'Ark1'!AI1559)</f>
        <v>421</v>
      </c>
      <c r="L121" s="96"/>
      <c r="M121" s="263">
        <f>+IF(K121=0,"",'Ark1'!AJ1559)</f>
        <v>84.523990498812353</v>
      </c>
      <c r="N121" s="263">
        <f>+IF(K121=0,"",'Ark1'!AK1559)</f>
        <v>18.091996645115273</v>
      </c>
      <c r="O121" s="214"/>
      <c r="P121" s="27">
        <f>+IF(H121=0,"",'Ark1'!T1559)</f>
        <v>6.224444444444444</v>
      </c>
      <c r="Q121" s="29">
        <f>+IF(H121=0,"",'Ark1'!U1559)</f>
        <v>13.191555555555562</v>
      </c>
      <c r="R121" s="213"/>
      <c r="S121" s="34">
        <f>+IF(H121=0,"",'Ark1'!W1559)</f>
        <v>5.1111111111111116</v>
      </c>
      <c r="T121" s="34">
        <f>+IF(H121=0,"",'Ark1'!X1559)</f>
        <v>25.777777777777779</v>
      </c>
      <c r="U121" s="34">
        <f>+IF(H121=0,"",'Ark1'!Y1559)</f>
        <v>21.111111111111111</v>
      </c>
      <c r="V121" s="34">
        <f>+IF(H121=0,"",'Ark1'!Z1559)</f>
        <v>9.3122557132595833</v>
      </c>
      <c r="W121" s="34">
        <f>+IF(H121=0,"",'Ark1'!Z1559)</f>
        <v>9.3122557132595833</v>
      </c>
      <c r="X121" s="27">
        <f>+IF(H121=0,"",'Ark1'!AC1559)</f>
        <v>0</v>
      </c>
      <c r="Y121" s="34">
        <f>+IF(H121=0,"",'Ark1'!AE1559)</f>
        <v>0</v>
      </c>
      <c r="Z121" s="34">
        <f t="shared" si="55"/>
        <v>1.6489444444444452</v>
      </c>
      <c r="AA121" s="29">
        <f t="shared" si="56"/>
        <v>0.1711111111111111</v>
      </c>
      <c r="AB121" s="213"/>
      <c r="AC121" s="216"/>
      <c r="AE121" s="29"/>
      <c r="AF121" s="27"/>
      <c r="AG121" s="217"/>
      <c r="AH121" s="28"/>
      <c r="AL121" s="28"/>
    </row>
    <row r="122" spans="1:68" ht="15" customHeight="1">
      <c r="A122" s="213"/>
      <c r="B122" s="236">
        <f>+'Ark1'!C1560</f>
        <v>2024</v>
      </c>
      <c r="C122" s="28">
        <f>+'Ark1'!L1560</f>
        <v>8</v>
      </c>
      <c r="D122" s="28" t="s">
        <v>34</v>
      </c>
      <c r="E122" s="28">
        <f>+'Ark1'!D1560</f>
        <v>4</v>
      </c>
      <c r="F122" s="28" t="str">
        <f t="shared" si="80"/>
        <v>Apr</v>
      </c>
      <c r="G122" s="28">
        <f>+'Ark1'!Q1560</f>
        <v>50</v>
      </c>
      <c r="H122" s="331">
        <f>+'Ark1'!R1560</f>
        <v>194</v>
      </c>
      <c r="I122" s="29">
        <f>+IF(H122=0,"",'Ark1'!AG1560)</f>
        <v>8.4093214767037487</v>
      </c>
      <c r="J122" s="29">
        <f>+IF(H122=0,"",'Ark1'!AH1560)</f>
        <v>2.061855670103093</v>
      </c>
      <c r="K122" s="239">
        <f>+IF(I122=0,"",'Ark1'!AI1560)</f>
        <v>180</v>
      </c>
      <c r="L122" s="96"/>
      <c r="M122" s="263">
        <f>+IF(K122=0,"",'Ark1'!AJ1560)</f>
        <v>86.007222222222254</v>
      </c>
      <c r="N122" s="263">
        <f>+IF(K122=0,"",'Ark1'!AK1560)</f>
        <v>18.701935935369587</v>
      </c>
      <c r="O122" s="214"/>
      <c r="P122" s="27">
        <f>+IF(H122=0,"",'Ark1'!T1560)</f>
        <v>6.4432989690721678</v>
      </c>
      <c r="Q122" s="29">
        <f>+IF(H122=0,"",'Ark1'!U1560)</f>
        <v>14.570103092783503</v>
      </c>
      <c r="R122" s="213"/>
      <c r="S122" s="34">
        <f>+IF(H122=0,"",'Ark1'!W1560)</f>
        <v>3.0927835051546393</v>
      </c>
      <c r="T122" s="34">
        <f>+IF(H122=0,"",'Ark1'!X1560)</f>
        <v>32.989690721649481</v>
      </c>
      <c r="U122" s="34">
        <f>+IF(H122=0,"",'Ark1'!Y1560)</f>
        <v>28.865979381443303</v>
      </c>
      <c r="V122" s="34">
        <f>+IF(H122=0,"",'Ark1'!Z1560)</f>
        <v>9.6904210854902573</v>
      </c>
      <c r="W122" s="34">
        <f>+IF(H122=0,"",'Ark1'!Z1560)</f>
        <v>9.6904210854902573</v>
      </c>
      <c r="X122" s="27">
        <f>+IF(H122=0,"",'Ark1'!AC1560)</f>
        <v>0</v>
      </c>
      <c r="Y122" s="34">
        <f>+IF(H122=0,"",'Ark1'!AE1560)</f>
        <v>0</v>
      </c>
      <c r="Z122" s="34">
        <f t="shared" si="55"/>
        <v>1.8212628865979379</v>
      </c>
      <c r="AA122" s="29">
        <f t="shared" si="56"/>
        <v>0.25773195876288657</v>
      </c>
      <c r="AB122" s="213"/>
      <c r="AC122" s="216"/>
      <c r="AE122" s="29"/>
      <c r="AF122" s="27"/>
      <c r="AG122" s="217"/>
      <c r="AH122" s="28"/>
      <c r="AL122" s="28"/>
    </row>
    <row r="123" spans="1:68" ht="15" customHeight="1">
      <c r="A123" s="213"/>
      <c r="B123" s="236">
        <f>+'Ark1'!C1561</f>
        <v>2024</v>
      </c>
      <c r="C123" s="28">
        <f>+'Ark1'!L1561</f>
        <v>8</v>
      </c>
      <c r="D123" s="28" t="s">
        <v>34</v>
      </c>
      <c r="E123" s="28">
        <f>+'Ark1'!D1561</f>
        <v>5</v>
      </c>
      <c r="F123" s="28" t="str">
        <f t="shared" si="80"/>
        <v>Mai</v>
      </c>
      <c r="G123" s="28">
        <f>+'Ark1'!Q1561</f>
        <v>49</v>
      </c>
      <c r="H123" s="331">
        <f>+'Ark1'!R1561</f>
        <v>177</v>
      </c>
      <c r="I123" s="29">
        <f>+IF(H123=0,"",'Ark1'!AG1561)</f>
        <v>13.134477414370577</v>
      </c>
      <c r="J123" s="29">
        <f>+IF(H123=0,"",'Ark1'!AH1561)</f>
        <v>1.1299435028248583</v>
      </c>
      <c r="K123" s="239">
        <f>+IF(I123=0,"",'Ark1'!AI1561)</f>
        <v>176</v>
      </c>
      <c r="L123" s="96"/>
      <c r="M123" s="263">
        <f>+IF(K123=0,"",'Ark1'!AJ1561)</f>
        <v>90.630113636363618</v>
      </c>
      <c r="N123" s="263">
        <f>+IF(K123=0,"",'Ark1'!AK1561)</f>
        <v>18.695859794853451</v>
      </c>
      <c r="O123" s="214"/>
      <c r="P123" s="27">
        <f>+IF(H123=0,"",'Ark1'!T1561)</f>
        <v>6.259887005649718</v>
      </c>
      <c r="Q123" s="29">
        <f>+IF(H123=0,"",'Ark1'!U1561)</f>
        <v>15.752542372881351</v>
      </c>
      <c r="R123" s="213"/>
      <c r="S123" s="34">
        <f>+IF(H123=0,"",'Ark1'!W1561)</f>
        <v>9.6045197740112993</v>
      </c>
      <c r="T123" s="34">
        <f>+IF(H123=0,"",'Ark1'!X1561)</f>
        <v>32.768361581920907</v>
      </c>
      <c r="U123" s="34">
        <f>+IF(H123=0,"",'Ark1'!Y1561)</f>
        <v>27.118644067796598</v>
      </c>
      <c r="V123" s="34">
        <f>+IF(H123=0,"",'Ark1'!Z1561)</f>
        <v>9.684334532855102</v>
      </c>
      <c r="W123" s="34">
        <f>+IF(H123=0,"",'Ark1'!Z1561)</f>
        <v>9.684334532855102</v>
      </c>
      <c r="X123" s="27">
        <f>+IF(H123=0,"",'Ark1'!AC1561)</f>
        <v>0</v>
      </c>
      <c r="Y123" s="34">
        <f>+IF(H123=0,"",'Ark1'!AE1561)</f>
        <v>0</v>
      </c>
      <c r="Z123" s="34">
        <f t="shared" si="55"/>
        <v>1.9690677966101688</v>
      </c>
      <c r="AA123" s="29">
        <f t="shared" si="56"/>
        <v>0.2768361581920904</v>
      </c>
      <c r="AB123" s="213"/>
      <c r="AC123" s="216"/>
      <c r="AE123" s="29"/>
      <c r="AF123" s="27"/>
      <c r="AG123" s="217"/>
      <c r="AH123" s="28"/>
      <c r="AL123" s="28"/>
    </row>
    <row r="124" spans="1:68" ht="15" customHeight="1">
      <c r="A124" s="213"/>
      <c r="B124" s="236">
        <f>+'Ark1'!C1562</f>
        <v>2024</v>
      </c>
      <c r="C124" s="28">
        <f>+'Ark1'!L1562</f>
        <v>8</v>
      </c>
      <c r="D124" s="28" t="s">
        <v>34</v>
      </c>
      <c r="E124" s="28">
        <f>+'Ark1'!D1562</f>
        <v>6</v>
      </c>
      <c r="F124" s="28" t="str">
        <f t="shared" si="80"/>
        <v>Jun</v>
      </c>
      <c r="G124" s="28">
        <f>+'Ark1'!Q1562</f>
        <v>37</v>
      </c>
      <c r="H124" s="331">
        <f>+'Ark1'!R1562</f>
        <v>103</v>
      </c>
      <c r="I124" s="29">
        <f>+IF(H124=0,"",'Ark1'!AG1562)</f>
        <v>10.927379057630384</v>
      </c>
      <c r="J124" s="29">
        <f>+IF(H124=0,"",'Ark1'!AH1562)</f>
        <v>0</v>
      </c>
      <c r="K124" s="239">
        <f>+IF(I124=0,"",'Ark1'!AI1562)</f>
        <v>98</v>
      </c>
      <c r="L124" s="96"/>
      <c r="M124" s="263">
        <f>+IF(K124=0,"",'Ark1'!AJ1562)</f>
        <v>101.70918367346938</v>
      </c>
      <c r="N124" s="263">
        <f>+IF(K124=0,"",'Ark1'!AK1562)</f>
        <v>20.058366982561324</v>
      </c>
      <c r="O124" s="214"/>
      <c r="P124" s="27">
        <f>+IF(H124=0,"",'Ark1'!T1562)</f>
        <v>7.0679611650485459</v>
      </c>
      <c r="Q124" s="29">
        <f>+IF(H124=0,"",'Ark1'!U1562)</f>
        <v>22.930097087378648</v>
      </c>
      <c r="R124" s="213"/>
      <c r="S124" s="34">
        <f>+IF(H124=0,"",'Ark1'!W1562)</f>
        <v>16.504854368932044</v>
      </c>
      <c r="T124" s="34">
        <f>+IF(H124=0,"",'Ark1'!X1562)</f>
        <v>65.048543689320383</v>
      </c>
      <c r="U124" s="34">
        <f>+IF(H124=0,"",'Ark1'!Y1562)</f>
        <v>59.223300970873794</v>
      </c>
      <c r="V124" s="34">
        <f>+IF(H124=0,"",'Ark1'!Z1562)</f>
        <v>10.365259703858758</v>
      </c>
      <c r="W124" s="34">
        <f>+IF(H124=0,"",'Ark1'!Z1562)</f>
        <v>10.365259703858758</v>
      </c>
      <c r="X124" s="27">
        <f>+IF(H124=0,"",'Ark1'!AC1562)</f>
        <v>0</v>
      </c>
      <c r="Y124" s="34">
        <f>+IF(H124=0,"",'Ark1'!AE1562)</f>
        <v>0</v>
      </c>
      <c r="Z124" s="34">
        <f t="shared" si="55"/>
        <v>2.866262135922331</v>
      </c>
      <c r="AA124" s="29">
        <f t="shared" si="56"/>
        <v>0.35922330097087379</v>
      </c>
      <c r="AB124" s="213"/>
      <c r="AC124" s="216"/>
      <c r="AE124" s="29"/>
      <c r="AF124" s="27"/>
      <c r="AG124" s="217"/>
      <c r="AH124" s="28"/>
      <c r="AL124" s="28"/>
    </row>
    <row r="125" spans="1:68" ht="15" customHeight="1">
      <c r="A125" s="213"/>
      <c r="B125" s="236">
        <f>+'Ark1'!C1563</f>
        <v>2024</v>
      </c>
      <c r="C125" s="28">
        <f>+'Ark1'!L1563</f>
        <v>8</v>
      </c>
      <c r="D125" s="28" t="s">
        <v>34</v>
      </c>
      <c r="E125" s="28">
        <f>+'Ark1'!D1563</f>
        <v>7</v>
      </c>
      <c r="F125" s="28" t="str">
        <f t="shared" si="80"/>
        <v>Jul</v>
      </c>
      <c r="G125" s="28">
        <f>+'Ark1'!Q1563</f>
        <v>17</v>
      </c>
      <c r="H125" s="331">
        <f>+'Ark1'!R1563</f>
        <v>52</v>
      </c>
      <c r="I125" s="29">
        <f>+IF(H125=0,"",'Ark1'!AG1563)</f>
        <v>10.25880030705121</v>
      </c>
      <c r="J125" s="29">
        <f>+IF(H125=0,"",'Ark1'!AH1563)</f>
        <v>0</v>
      </c>
      <c r="K125" s="239">
        <f>+IF(I125=0,"",'Ark1'!AI1563)</f>
        <v>52</v>
      </c>
      <c r="L125" s="96"/>
      <c r="M125" s="263">
        <f>+IF(K125=0,"",'Ark1'!AJ1563)</f>
        <v>96.457692307692255</v>
      </c>
      <c r="N125" s="263">
        <f>+IF(K125=0,"",'Ark1'!AK1563)</f>
        <v>18.791299440477175</v>
      </c>
      <c r="O125" s="214"/>
      <c r="P125" s="27">
        <f>+IF(H125=0,"",'Ark1'!T1563)</f>
        <v>5.9807692307692308</v>
      </c>
      <c r="Q125" s="29">
        <f>+IF(H125=0,"",'Ark1'!U1563)</f>
        <v>17.99038461538462</v>
      </c>
      <c r="R125" s="213"/>
      <c r="S125" s="34">
        <f>+IF(H125=0,"",'Ark1'!W1563)</f>
        <v>7.6923076923076898</v>
      </c>
      <c r="T125" s="34">
        <f>+IF(H125=0,"",'Ark1'!X1563)</f>
        <v>46.15384615384616</v>
      </c>
      <c r="U125" s="34">
        <f>+IF(H125=0,"",'Ark1'!Y1563)</f>
        <v>28.846153846153847</v>
      </c>
      <c r="V125" s="34">
        <f>+IF(H125=0,"",'Ark1'!Z1563)</f>
        <v>8.1528489502699077</v>
      </c>
      <c r="W125" s="34">
        <f>+IF(H125=0,"",'Ark1'!Z1563)</f>
        <v>8.1528489502699077</v>
      </c>
      <c r="X125" s="27">
        <f>+IF(H125=0,"",'Ark1'!AC1563)</f>
        <v>0</v>
      </c>
      <c r="Y125" s="34">
        <f>+IF(H125=0,"",'Ark1'!AE1563)</f>
        <v>0</v>
      </c>
      <c r="Z125" s="34">
        <f t="shared" si="55"/>
        <v>2.2487980769230775</v>
      </c>
      <c r="AA125" s="29">
        <f t="shared" si="56"/>
        <v>0.32692307692307693</v>
      </c>
      <c r="AB125" s="213"/>
      <c r="AC125" s="216"/>
      <c r="AE125" s="29"/>
      <c r="AF125" s="27"/>
      <c r="AG125" s="217"/>
      <c r="AH125" s="28"/>
      <c r="AL125" s="28"/>
    </row>
    <row r="126" spans="1:68" ht="15" customHeight="1">
      <c r="A126" s="213"/>
      <c r="B126" s="236">
        <f>+'Ark1'!C1564</f>
        <v>2024</v>
      </c>
      <c r="C126" s="28">
        <f>+'Ark1'!L1564</f>
        <v>8</v>
      </c>
      <c r="D126" s="28" t="s">
        <v>34</v>
      </c>
      <c r="E126" s="28">
        <f>+'Ark1'!D1564</f>
        <v>8</v>
      </c>
      <c r="F126" s="28" t="str">
        <f t="shared" si="80"/>
        <v>Aug</v>
      </c>
      <c r="G126" s="28">
        <f>+'Ark1'!Q1564</f>
        <v>28</v>
      </c>
      <c r="H126" s="331">
        <f>+'Ark1'!R1564</f>
        <v>84</v>
      </c>
      <c r="I126" s="29">
        <f>+IF(H126=0,"",'Ark1'!AG1564)</f>
        <v>8.319112402588825</v>
      </c>
      <c r="J126" s="29">
        <f>+IF(H126=0,"",'Ark1'!AH1564)</f>
        <v>0</v>
      </c>
      <c r="K126" s="239">
        <f>+IF(I126=0,"",'Ark1'!AI1564)</f>
        <v>79</v>
      </c>
      <c r="L126" s="96"/>
      <c r="M126" s="263">
        <f>+IF(K126=0,"",'Ark1'!AJ1564)</f>
        <v>96.02784810126586</v>
      </c>
      <c r="N126" s="263">
        <f>+IF(K126=0,"",'Ark1'!AK1564)</f>
        <v>19.065747234202263</v>
      </c>
      <c r="O126" s="214"/>
      <c r="P126" s="27">
        <f>+IF(H126=0,"",'Ark1'!T1564)</f>
        <v>6.1785714285714306</v>
      </c>
      <c r="Q126" s="29">
        <f>+IF(H126=0,"",'Ark1'!U1564)</f>
        <v>18.745238095238101</v>
      </c>
      <c r="R126" s="213"/>
      <c r="S126" s="34">
        <f>+IF(H126=0,"",'Ark1'!W1564)</f>
        <v>7.1428571428571441</v>
      </c>
      <c r="T126" s="34">
        <f>+IF(H126=0,"",'Ark1'!X1564)</f>
        <v>44.047619047619058</v>
      </c>
      <c r="U126" s="34">
        <f>+IF(H126=0,"",'Ark1'!Y1564)</f>
        <v>35.714285714285722</v>
      </c>
      <c r="V126" s="34">
        <f>+IF(H126=0,"",'Ark1'!Z1564)</f>
        <v>8.7772081031594222</v>
      </c>
      <c r="W126" s="34">
        <f>+IF(H126=0,"",'Ark1'!Z1564)</f>
        <v>8.7772081031594222</v>
      </c>
      <c r="X126" s="27">
        <f>+IF(H126=0,"",'Ark1'!AC1564)</f>
        <v>0</v>
      </c>
      <c r="Y126" s="34">
        <f>+IF(H126=0,"",'Ark1'!AE1564)</f>
        <v>0</v>
      </c>
      <c r="Z126" s="34">
        <f t="shared" si="55"/>
        <v>2.3431547619047626</v>
      </c>
      <c r="AA126" s="29">
        <f t="shared" si="56"/>
        <v>0.33333333333333331</v>
      </c>
      <c r="AB126" s="213"/>
      <c r="AC126" s="216"/>
      <c r="AE126" s="29"/>
      <c r="AF126" s="27"/>
      <c r="AG126" s="217"/>
      <c r="AH126" s="28"/>
      <c r="AL126" s="28"/>
    </row>
    <row r="127" spans="1:68" ht="15" customHeight="1">
      <c r="A127" s="213"/>
      <c r="B127" s="236">
        <f>+'Ark1'!C1565</f>
        <v>2024</v>
      </c>
      <c r="C127" s="28">
        <f>+'Ark1'!L1565</f>
        <v>8</v>
      </c>
      <c r="D127" s="28" t="s">
        <v>34</v>
      </c>
      <c r="E127" s="28">
        <f>+'Ark1'!D1565</f>
        <v>9</v>
      </c>
      <c r="F127" s="28" t="str">
        <f t="shared" si="80"/>
        <v>Sep</v>
      </c>
      <c r="G127" s="28">
        <f>+'Ark1'!Q1565</f>
        <v>71</v>
      </c>
      <c r="H127" s="331">
        <f>+'Ark1'!R1565</f>
        <v>205</v>
      </c>
      <c r="I127" s="29">
        <f>+IF(H127=0,"",'Ark1'!AG1565)</f>
        <v>12.085869315571893</v>
      </c>
      <c r="J127" s="29">
        <f>+IF(H127=0,"",'Ark1'!AH1565)</f>
        <v>0.97560975609756095</v>
      </c>
      <c r="K127" s="239">
        <f>+IF(I127=0,"",'Ark1'!AI1565)</f>
        <v>190</v>
      </c>
      <c r="L127" s="96"/>
      <c r="M127" s="263">
        <f>+IF(K127=0,"",'Ark1'!AJ1565)</f>
        <v>95.965263157894753</v>
      </c>
      <c r="N127" s="263">
        <f>+IF(K127=0,"",'Ark1'!AK1565)</f>
        <v>18.766152159131451</v>
      </c>
      <c r="O127" s="214"/>
      <c r="P127" s="27">
        <f>+IF(H127=0,"",'Ark1'!T1565)</f>
        <v>6.1073170731707309</v>
      </c>
      <c r="Q127" s="29">
        <f>+IF(H127=0,"",'Ark1'!U1565)</f>
        <v>16.428292682926838</v>
      </c>
      <c r="R127" s="213"/>
      <c r="S127" s="34">
        <f>+IF(H127=0,"",'Ark1'!W1565)</f>
        <v>7.3170731707317085</v>
      </c>
      <c r="T127" s="34">
        <f>+IF(H127=0,"",'Ark1'!X1565)</f>
        <v>39.512195121951223</v>
      </c>
      <c r="U127" s="34">
        <f>+IF(H127=0,"",'Ark1'!Y1565)</f>
        <v>16.097560975609756</v>
      </c>
      <c r="V127" s="34">
        <f>+IF(H127=0,"",'Ark1'!Z1565)</f>
        <v>8.1132640276666184</v>
      </c>
      <c r="W127" s="34">
        <f>+IF(H127=0,"",'Ark1'!Z1565)</f>
        <v>8.1132640276666184</v>
      </c>
      <c r="X127" s="27">
        <f>+IF(H127=0,"",'Ark1'!AC1565)</f>
        <v>0</v>
      </c>
      <c r="Y127" s="34">
        <f>+IF(H127=0,"",'Ark1'!AE1565)</f>
        <v>0</v>
      </c>
      <c r="Z127" s="34">
        <f t="shared" si="55"/>
        <v>2.0535365853658547</v>
      </c>
      <c r="AA127" s="29">
        <f t="shared" si="56"/>
        <v>0.34634146341463412</v>
      </c>
      <c r="AB127" s="213"/>
      <c r="AC127" s="216"/>
      <c r="AE127" s="29"/>
      <c r="AF127" s="27"/>
      <c r="AG127" s="217"/>
      <c r="AH127" s="28"/>
      <c r="AL127" s="28"/>
    </row>
    <row r="128" spans="1:68" ht="15" customHeight="1">
      <c r="A128" s="213"/>
      <c r="B128" s="236">
        <f>+'Ark1'!C1566</f>
        <v>2024</v>
      </c>
      <c r="C128" s="28">
        <f>+'Ark1'!L1566</f>
        <v>8</v>
      </c>
      <c r="D128" s="28" t="s">
        <v>34</v>
      </c>
      <c r="E128" s="28">
        <f>+'Ark1'!D1566</f>
        <v>10</v>
      </c>
      <c r="F128" s="28" t="str">
        <f t="shared" si="80"/>
        <v>Okt</v>
      </c>
      <c r="G128" s="28">
        <f>+'Ark1'!Q1566</f>
        <v>138</v>
      </c>
      <c r="H128" s="331">
        <f>+'Ark1'!R1566</f>
        <v>412</v>
      </c>
      <c r="I128" s="29">
        <f>+IF(H128=0,"",'Ark1'!AG1566)</f>
        <v>10.195561064509999</v>
      </c>
      <c r="J128" s="29">
        <f>+IF(H128=0,"",'Ark1'!AH1566)</f>
        <v>0.97087378640776723</v>
      </c>
      <c r="K128" s="239">
        <f>+IF(I128=0,"",'Ark1'!AI1566)</f>
        <v>400</v>
      </c>
      <c r="L128" s="96"/>
      <c r="M128" s="263">
        <f>+IF(K128=0,"",'Ark1'!AJ1566)</f>
        <v>99.808999999999983</v>
      </c>
      <c r="N128" s="263">
        <f>+IF(K128=0,"",'Ark1'!AK1566)</f>
        <v>19.134887161260608</v>
      </c>
      <c r="O128" s="214"/>
      <c r="P128" s="27">
        <f>+IF(H128=0,"",'Ark1'!T1566)</f>
        <v>6.8810679611650478</v>
      </c>
      <c r="Q128" s="29">
        <f>+IF(H128=0,"",'Ark1'!U1566)</f>
        <v>20.164320388349516</v>
      </c>
      <c r="R128" s="213"/>
      <c r="S128" s="34">
        <f>+IF(H128=0,"",'Ark1'!W1566)</f>
        <v>14.805825242718448</v>
      </c>
      <c r="T128" s="34">
        <f>+IF(H128=0,"",'Ark1'!X1566)</f>
        <v>55.097087378640758</v>
      </c>
      <c r="U128" s="34">
        <f>+IF(H128=0,"",'Ark1'!Y1566)</f>
        <v>35.436893203883486</v>
      </c>
      <c r="V128" s="34">
        <f>+IF(H128=0,"",'Ark1'!Z1566)</f>
        <v>8.2068059474144288</v>
      </c>
      <c r="W128" s="34">
        <f>+IF(H128=0,"",'Ark1'!Z1566)</f>
        <v>8.2068059474144288</v>
      </c>
      <c r="X128" s="27">
        <f>+IF(H128=0,"",'Ark1'!AC1566)</f>
        <v>0</v>
      </c>
      <c r="Y128" s="34">
        <f>+IF(H128=0,"",'Ark1'!AE1566)</f>
        <v>0</v>
      </c>
      <c r="Z128" s="34">
        <f t="shared" si="55"/>
        <v>2.5205400485436895</v>
      </c>
      <c r="AA128" s="29">
        <f t="shared" si="56"/>
        <v>0.33495145631067963</v>
      </c>
      <c r="AB128" s="213"/>
      <c r="AC128" s="216"/>
      <c r="AE128" s="29"/>
      <c r="AF128" s="27"/>
      <c r="AG128" s="217"/>
      <c r="AH128" s="28"/>
      <c r="AL128" s="28"/>
    </row>
    <row r="129" spans="1:68" ht="15" customHeight="1">
      <c r="A129" s="213"/>
      <c r="B129" s="236">
        <f>+'Ark1'!C1567</f>
        <v>2024</v>
      </c>
      <c r="C129" s="28">
        <f>+'Ark1'!L1567</f>
        <v>8</v>
      </c>
      <c r="D129" s="28" t="s">
        <v>34</v>
      </c>
      <c r="E129" s="28">
        <f>+'Ark1'!D1567</f>
        <v>11</v>
      </c>
      <c r="F129" s="28" t="str">
        <f t="shared" si="80"/>
        <v>Nov</v>
      </c>
      <c r="G129" s="28">
        <f>+'Ark1'!Q1567</f>
        <v>71</v>
      </c>
      <c r="H129" s="331">
        <f>+'Ark1'!R1567</f>
        <v>121</v>
      </c>
      <c r="I129" s="29">
        <f>+IF(H129=0,"",'Ark1'!AG1567)</f>
        <v>6.2113415687172884</v>
      </c>
      <c r="J129" s="29">
        <f>+IF(H129=0,"",'Ark1'!AH1567)</f>
        <v>1.6528925619834716</v>
      </c>
      <c r="K129" s="239">
        <f>+IF(I129=0,"",'Ark1'!AI1567)</f>
        <v>113</v>
      </c>
      <c r="L129" s="96"/>
      <c r="M129" s="263">
        <f>+IF(K129=0,"",'Ark1'!AJ1567)</f>
        <v>103.97699115044249</v>
      </c>
      <c r="N129" s="263">
        <f>+IF(K129=0,"",'Ark1'!AK1567)</f>
        <v>19.437272371253201</v>
      </c>
      <c r="O129" s="214"/>
      <c r="P129" s="27">
        <f>+IF(H129=0,"",'Ark1'!T1567)</f>
        <v>7.0165289256198351</v>
      </c>
      <c r="Q129" s="29">
        <f>+IF(H129=0,"",'Ark1'!U1567)</f>
        <v>23.30413223140496</v>
      </c>
      <c r="R129" s="213"/>
      <c r="S129" s="34">
        <f>+IF(H129=0,"",'Ark1'!W1567)</f>
        <v>18.181818181818183</v>
      </c>
      <c r="T129" s="34">
        <f>+IF(H129=0,"",'Ark1'!X1567)</f>
        <v>72.727272727272734</v>
      </c>
      <c r="U129" s="34">
        <f>+IF(H129=0,"",'Ark1'!Y1567)</f>
        <v>52.066115702479344</v>
      </c>
      <c r="V129" s="34">
        <f>+IF(H129=0,"",'Ark1'!Z1567)</f>
        <v>8.3956048782545096</v>
      </c>
      <c r="W129" s="34">
        <f>+IF(H129=0,"",'Ark1'!Z1567)</f>
        <v>8.3956048782545096</v>
      </c>
      <c r="X129" s="27">
        <f>+IF(H129=0,"",'Ark1'!AC1567)</f>
        <v>0</v>
      </c>
      <c r="Y129" s="34">
        <f>+IF(H129=0,"",'Ark1'!AE1567)</f>
        <v>0</v>
      </c>
      <c r="Z129" s="34">
        <f t="shared" si="55"/>
        <v>2.91301652892562</v>
      </c>
      <c r="AA129" s="29">
        <f t="shared" si="56"/>
        <v>0.58677685950413228</v>
      </c>
      <c r="AB129" s="213"/>
      <c r="AC129" s="216"/>
      <c r="AE129" s="29"/>
      <c r="AF129" s="27"/>
      <c r="AG129" s="217"/>
      <c r="AH129" s="28"/>
      <c r="AL129" s="28"/>
    </row>
    <row r="130" spans="1:68" ht="15" customHeight="1">
      <c r="A130" s="213"/>
      <c r="B130" s="236">
        <f>+'Ark1'!C1568</f>
        <v>2024</v>
      </c>
      <c r="C130" s="28">
        <f>+'Ark1'!L1568</f>
        <v>8</v>
      </c>
      <c r="D130" s="28" t="s">
        <v>34</v>
      </c>
      <c r="E130" s="28">
        <f>+'Ark1'!D1568</f>
        <v>12</v>
      </c>
      <c r="F130" s="28" t="str">
        <f t="shared" si="80"/>
        <v>Des</v>
      </c>
      <c r="G130" s="28">
        <f>+'Ark1'!Q1568</f>
        <v>12</v>
      </c>
      <c r="H130" s="331">
        <f>+'Ark1'!R1568</f>
        <v>23</v>
      </c>
      <c r="I130" s="29">
        <f>+IF(H130=0,"",'Ark1'!AG1568)</f>
        <v>6.1027117830573552</v>
      </c>
      <c r="J130" s="29">
        <f>+IF(H130=0,"",'Ark1'!AH1568)</f>
        <v>0</v>
      </c>
      <c r="K130" s="239">
        <f>+IF(I130=0,"",'Ark1'!AI1568)</f>
        <v>23</v>
      </c>
      <c r="L130" s="96"/>
      <c r="M130" s="263">
        <f>+IF(K130=0,"",'Ark1'!AJ1568)</f>
        <v>100.88695652173914</v>
      </c>
      <c r="N130" s="263">
        <f>+IF(K130=0,"",'Ark1'!AK1568)</f>
        <v>19.953193644956251</v>
      </c>
      <c r="O130" s="214"/>
      <c r="P130" s="27">
        <f>+IF(H130=0,"",'Ark1'!T1568)</f>
        <v>6.3478260869565206</v>
      </c>
      <c r="Q130" s="29">
        <f>+IF(H130=0,"",'Ark1'!U1568)</f>
        <v>22.11304347826086</v>
      </c>
      <c r="R130" s="213"/>
      <c r="S130" s="34">
        <f>+IF(H130=0,"",'Ark1'!W1568)</f>
        <v>0</v>
      </c>
      <c r="T130" s="34">
        <f>+IF(H130=0,"",'Ark1'!X1568)</f>
        <v>60.869565217391298</v>
      </c>
      <c r="U130" s="34">
        <f>+IF(H130=0,"",'Ark1'!Y1568)</f>
        <v>52.173913043478258</v>
      </c>
      <c r="V130" s="34">
        <f>+IF(H130=0,"",'Ark1'!Z1568)</f>
        <v>10.300456061993874</v>
      </c>
      <c r="W130" s="34">
        <f>+IF(H130=0,"",'Ark1'!Z1568)</f>
        <v>10.300456061993874</v>
      </c>
      <c r="X130" s="27">
        <f>+IF(H130=0,"",'Ark1'!AC1568)</f>
        <v>0</v>
      </c>
      <c r="Y130" s="34">
        <f>+IF(H130=0,"",'Ark1'!AE1568)</f>
        <v>0</v>
      </c>
      <c r="Z130" s="34">
        <f t="shared" si="55"/>
        <v>2.7641304347826074</v>
      </c>
      <c r="AA130" s="29">
        <f t="shared" si="56"/>
        <v>0.52173913043478259</v>
      </c>
      <c r="AB130" s="213"/>
      <c r="AC130" s="216"/>
      <c r="AE130" s="29"/>
      <c r="AF130" s="27"/>
      <c r="AG130" s="217"/>
      <c r="AH130" s="28"/>
      <c r="AL130" s="28"/>
    </row>
    <row r="131" spans="1:68" ht="15" customHeight="1">
      <c r="A131" s="213"/>
      <c r="B131" s="213"/>
      <c r="C131" s="213"/>
      <c r="D131" s="213"/>
      <c r="E131" s="213"/>
      <c r="F131" s="213"/>
      <c r="G131" s="213"/>
      <c r="H131" s="324"/>
      <c r="I131" s="214"/>
      <c r="J131" s="214"/>
      <c r="K131" s="214"/>
      <c r="L131" s="96"/>
      <c r="M131" s="214"/>
      <c r="N131" s="214"/>
      <c r="O131" s="214"/>
      <c r="P131" s="213"/>
      <c r="Q131" s="213"/>
      <c r="R131" s="213"/>
      <c r="S131" s="215"/>
      <c r="T131" s="215"/>
      <c r="U131" s="215"/>
      <c r="V131" s="215"/>
      <c r="W131" s="215"/>
      <c r="X131" s="213"/>
      <c r="Y131" s="215"/>
      <c r="Z131" s="215"/>
      <c r="AA131" s="214"/>
      <c r="AB131" s="213"/>
      <c r="AC131" s="216"/>
      <c r="AE131" s="29"/>
      <c r="AF131" s="27"/>
      <c r="AG131" s="217"/>
      <c r="AH131" s="28"/>
      <c r="AL131" s="28"/>
      <c r="BD131" s="228"/>
    </row>
    <row r="132" spans="1:68" ht="15" customHeight="1">
      <c r="A132" s="213"/>
      <c r="B132" s="213"/>
      <c r="C132" s="230" t="s">
        <v>0</v>
      </c>
      <c r="D132" s="213"/>
      <c r="E132" s="270" t="str">
        <f>+D134</f>
        <v>R+</v>
      </c>
      <c r="F132" s="230" t="s">
        <v>569</v>
      </c>
      <c r="G132" s="213"/>
      <c r="H132" s="327">
        <f>SUM(H134:H145)</f>
        <v>216</v>
      </c>
      <c r="I132" s="214"/>
      <c r="J132" s="214"/>
      <c r="K132" s="214"/>
      <c r="L132" s="96"/>
      <c r="M132" s="214"/>
      <c r="N132" s="214"/>
      <c r="O132" s="214"/>
      <c r="P132" s="213"/>
      <c r="Q132" s="263">
        <f>+Klasse!L90</f>
        <v>0</v>
      </c>
      <c r="R132" s="213"/>
      <c r="S132" s="215"/>
      <c r="T132" s="215"/>
      <c r="U132" s="215"/>
      <c r="V132" s="215"/>
      <c r="W132" s="215"/>
      <c r="X132" s="213"/>
      <c r="Y132" s="215"/>
      <c r="Z132" s="217">
        <f>+Klasse!L90/Klasse!C90</f>
        <v>0</v>
      </c>
      <c r="AA132" s="214"/>
      <c r="AB132" s="213"/>
      <c r="AC132" s="216"/>
      <c r="AE132" s="29"/>
      <c r="AF132" s="27"/>
      <c r="AG132" s="217"/>
      <c r="AH132" s="28"/>
      <c r="AL132" s="28"/>
      <c r="BD132" s="228"/>
    </row>
    <row r="133" spans="1:68" ht="15" customHeight="1">
      <c r="A133" s="213"/>
      <c r="B133" s="213"/>
      <c r="C133" s="213"/>
      <c r="D133" s="213"/>
      <c r="E133" s="213"/>
      <c r="F133" s="213"/>
      <c r="G133" s="213"/>
      <c r="H133" s="324"/>
      <c r="I133" s="214"/>
      <c r="J133" s="214"/>
      <c r="K133" s="214"/>
      <c r="L133" s="96"/>
      <c r="M133" s="214"/>
      <c r="N133" s="214"/>
      <c r="O133" s="214"/>
      <c r="P133" s="213"/>
      <c r="Q133" s="213"/>
      <c r="R133" s="213"/>
      <c r="S133" s="215"/>
      <c r="T133" s="215"/>
      <c r="U133" s="215"/>
      <c r="V133" s="215"/>
      <c r="W133" s="215"/>
      <c r="X133" s="213"/>
      <c r="Y133" s="215"/>
      <c r="Z133" s="215"/>
      <c r="AA133" s="215"/>
      <c r="AB133" s="215"/>
      <c r="AC133" s="216"/>
      <c r="AE133" s="29"/>
      <c r="AF133" s="27"/>
      <c r="AG133" s="217"/>
      <c r="AH133" s="28"/>
      <c r="AL133" s="28"/>
      <c r="BD133" s="228">
        <f>1+BD130</f>
        <v>1</v>
      </c>
      <c r="BE133" s="28">
        <v>20.659867330016564</v>
      </c>
      <c r="BF133" s="28">
        <f t="shared" ref="BF133" si="81">+BE133</f>
        <v>20.659867330016564</v>
      </c>
      <c r="BG133" s="28">
        <f t="shared" ref="BG133" si="82">+BF133</f>
        <v>20.659867330016564</v>
      </c>
      <c r="BH133" s="28">
        <f t="shared" ref="BH133" si="83">+BG133</f>
        <v>20.659867330016564</v>
      </c>
      <c r="BI133" s="28">
        <f t="shared" ref="BI133" si="84">+BH133</f>
        <v>20.659867330016564</v>
      </c>
      <c r="BJ133" s="28">
        <f t="shared" ref="BJ133" si="85">+BI133</f>
        <v>20.659867330016564</v>
      </c>
      <c r="BK133" s="28">
        <f t="shared" ref="BK133" si="86">+BJ133</f>
        <v>20.659867330016564</v>
      </c>
      <c r="BL133" s="28">
        <f t="shared" ref="BL133" si="87">+BK133</f>
        <v>20.659867330016564</v>
      </c>
      <c r="BM133" s="28">
        <f t="shared" ref="BM133" si="88">+BL133</f>
        <v>20.659867330016564</v>
      </c>
      <c r="BN133" s="28">
        <f t="shared" ref="BN133" si="89">+BM133</f>
        <v>20.659867330016564</v>
      </c>
      <c r="BO133" s="28">
        <f t="shared" ref="BO133" si="90">+BN133</f>
        <v>20.659867330016564</v>
      </c>
      <c r="BP133" s="28">
        <f t="shared" ref="BP133" si="91">+BO133</f>
        <v>20.659867330016564</v>
      </c>
    </row>
    <row r="134" spans="1:68" ht="15" customHeight="1">
      <c r="A134" s="213"/>
      <c r="B134" s="236">
        <f>+'Ark1'!C1569</f>
        <v>2024</v>
      </c>
      <c r="C134" s="232">
        <f>+'Ark1'!L1569</f>
        <v>9</v>
      </c>
      <c r="D134" s="232" t="s">
        <v>35</v>
      </c>
      <c r="E134" s="232">
        <f>+'Ark1'!D1569</f>
        <v>1</v>
      </c>
      <c r="F134" s="232" t="str">
        <f t="shared" ref="F134:F145" si="92">+F119</f>
        <v>Jan</v>
      </c>
      <c r="G134" s="232">
        <f>+'Ark1'!Q1569</f>
        <v>0</v>
      </c>
      <c r="H134" s="330">
        <f>+'Ark1'!R1569</f>
        <v>0</v>
      </c>
      <c r="I134" s="233" t="str">
        <f>+IF(H134=0,"",'Ark1'!AG1569)</f>
        <v/>
      </c>
      <c r="J134" s="233" t="str">
        <f>+IF(H134=0,"",'Ark1'!AH1569)</f>
        <v/>
      </c>
      <c r="K134" s="233"/>
      <c r="L134" s="96"/>
      <c r="M134" s="233"/>
      <c r="N134" s="233"/>
      <c r="O134" s="233"/>
      <c r="P134" s="234" t="str">
        <f>+IF(H134=0,"",'Ark1'!T1569)</f>
        <v/>
      </c>
      <c r="Q134" s="233" t="str">
        <f>+IF(H134=0,"",'Ark1'!U1569)</f>
        <v/>
      </c>
      <c r="R134" s="213"/>
      <c r="S134" s="235" t="str">
        <f>+IF(H134=0,"",'Ark1'!W1569)</f>
        <v/>
      </c>
      <c r="T134" s="235" t="str">
        <f>+IF(H134=0,"",'Ark1'!X1569)</f>
        <v/>
      </c>
      <c r="U134" s="235" t="str">
        <f>+IF(H134=0,"",'Ark1'!Y1569)</f>
        <v/>
      </c>
      <c r="V134" s="235" t="str">
        <f>+IF(H134=0,"",'Ark1'!Z1569)</f>
        <v/>
      </c>
      <c r="W134" s="235" t="str">
        <f>+IF(H134=0,"",'Ark1'!Z1569)</f>
        <v/>
      </c>
      <c r="X134" s="234" t="str">
        <f>+IF(H134=0,"",'Ark1'!AC1569)</f>
        <v/>
      </c>
      <c r="Y134" s="235" t="str">
        <f>+IF(H134=0,"",'Ark1'!AE1569)</f>
        <v/>
      </c>
      <c r="Z134" s="235" t="str">
        <f t="shared" si="55"/>
        <v/>
      </c>
      <c r="AA134" s="233" t="str">
        <f t="shared" si="56"/>
        <v/>
      </c>
      <c r="AB134" s="213"/>
      <c r="AC134" s="216"/>
      <c r="AE134" s="29"/>
      <c r="AF134" s="27"/>
      <c r="AG134" s="217"/>
      <c r="AH134" s="28"/>
      <c r="AL134" s="28"/>
    </row>
    <row r="135" spans="1:68" ht="15" customHeight="1">
      <c r="A135" s="213"/>
      <c r="B135" s="236">
        <f>+'Ark1'!C1570</f>
        <v>2024</v>
      </c>
      <c r="C135" s="232">
        <f>+'Ark1'!L1570</f>
        <v>9</v>
      </c>
      <c r="D135" s="232" t="s">
        <v>35</v>
      </c>
      <c r="E135" s="232">
        <f>+'Ark1'!D1570</f>
        <v>2</v>
      </c>
      <c r="F135" s="232" t="str">
        <f t="shared" si="92"/>
        <v>Feb</v>
      </c>
      <c r="G135" s="232">
        <f>+'Ark1'!Q1570</f>
        <v>0</v>
      </c>
      <c r="H135" s="330">
        <f>+'Ark1'!R1570</f>
        <v>0</v>
      </c>
      <c r="I135" s="233" t="str">
        <f>+IF(H135=0,"",'Ark1'!AG1570)</f>
        <v/>
      </c>
      <c r="J135" s="233" t="str">
        <f>+IF(H135=0,"",'Ark1'!AH1570)</f>
        <v/>
      </c>
      <c r="K135" s="233"/>
      <c r="L135" s="96"/>
      <c r="M135" s="233"/>
      <c r="N135" s="233"/>
      <c r="O135" s="233"/>
      <c r="P135" s="234" t="str">
        <f>+IF(H135=0,"",'Ark1'!T1570)</f>
        <v/>
      </c>
      <c r="Q135" s="233" t="str">
        <f>+IF(H135=0,"",'Ark1'!U1570)</f>
        <v/>
      </c>
      <c r="R135" s="213"/>
      <c r="S135" s="235" t="str">
        <f>+IF(H135=0,"",'Ark1'!W1570)</f>
        <v/>
      </c>
      <c r="T135" s="235" t="str">
        <f>+IF(H135=0,"",'Ark1'!X1570)</f>
        <v/>
      </c>
      <c r="U135" s="235" t="str">
        <f>+IF(H135=0,"",'Ark1'!Y1570)</f>
        <v/>
      </c>
      <c r="V135" s="235" t="str">
        <f>+IF(H135=0,"",'Ark1'!Z1570)</f>
        <v/>
      </c>
      <c r="W135" s="235" t="str">
        <f>+IF(H135=0,"",'Ark1'!Z1570)</f>
        <v/>
      </c>
      <c r="X135" s="234" t="str">
        <f>+IF(H135=0,"",'Ark1'!AC1570)</f>
        <v/>
      </c>
      <c r="Y135" s="235" t="str">
        <f>+IF(H135=0,"",'Ark1'!AE1570)</f>
        <v/>
      </c>
      <c r="Z135" s="235" t="str">
        <f t="shared" si="55"/>
        <v/>
      </c>
      <c r="AA135" s="233" t="str">
        <f t="shared" si="56"/>
        <v/>
      </c>
      <c r="AB135" s="213"/>
      <c r="AC135" s="216"/>
      <c r="AE135" s="29"/>
      <c r="AF135" s="27"/>
      <c r="AG135" s="217"/>
      <c r="AH135" s="28"/>
      <c r="AL135" s="28"/>
    </row>
    <row r="136" spans="1:68" ht="15" customHeight="1">
      <c r="A136" s="213"/>
      <c r="B136" s="236">
        <f>+'Ark1'!C1571</f>
        <v>2024</v>
      </c>
      <c r="C136" s="232">
        <f>+'Ark1'!L1571</f>
        <v>9</v>
      </c>
      <c r="D136" s="232" t="s">
        <v>35</v>
      </c>
      <c r="E136" s="232">
        <f>+'Ark1'!D1571</f>
        <v>3</v>
      </c>
      <c r="F136" s="232" t="str">
        <f t="shared" si="92"/>
        <v>Mar</v>
      </c>
      <c r="G136" s="232">
        <f>+'Ark1'!Q1571</f>
        <v>0</v>
      </c>
      <c r="H136" s="330">
        <f>+'Ark1'!R1571</f>
        <v>0</v>
      </c>
      <c r="I136" s="233" t="str">
        <f>+IF(H136=0,"",'Ark1'!AG1571)</f>
        <v/>
      </c>
      <c r="J136" s="233" t="str">
        <f>+IF(H136=0,"",'Ark1'!AH1571)</f>
        <v/>
      </c>
      <c r="K136" s="233"/>
      <c r="L136" s="96"/>
      <c r="M136" s="233"/>
      <c r="N136" s="233"/>
      <c r="O136" s="233"/>
      <c r="P136" s="234" t="str">
        <f>+IF(H136=0,"",'Ark1'!T1571)</f>
        <v/>
      </c>
      <c r="Q136" s="233" t="str">
        <f>+IF(H136=0,"",'Ark1'!U1571)</f>
        <v/>
      </c>
      <c r="R136" s="213"/>
      <c r="S136" s="235" t="str">
        <f>+IF(H136=0,"",'Ark1'!W1571)</f>
        <v/>
      </c>
      <c r="T136" s="235" t="str">
        <f>+IF(H136=0,"",'Ark1'!X1571)</f>
        <v/>
      </c>
      <c r="U136" s="235" t="str">
        <f>+IF(H136=0,"",'Ark1'!Y1571)</f>
        <v/>
      </c>
      <c r="V136" s="235" t="str">
        <f>+IF(H136=0,"",'Ark1'!Z1571)</f>
        <v/>
      </c>
      <c r="W136" s="235" t="str">
        <f>+IF(H136=0,"",'Ark1'!Z1571)</f>
        <v/>
      </c>
      <c r="X136" s="234" t="str">
        <f>+IF(H136=0,"",'Ark1'!AC1571)</f>
        <v/>
      </c>
      <c r="Y136" s="235" t="str">
        <f>+IF(H136=0,"",'Ark1'!AE1571)</f>
        <v/>
      </c>
      <c r="Z136" s="235" t="str">
        <f t="shared" si="55"/>
        <v/>
      </c>
      <c r="AA136" s="233" t="str">
        <f t="shared" si="56"/>
        <v/>
      </c>
      <c r="AB136" s="213"/>
      <c r="AC136" s="216"/>
      <c r="AE136" s="29"/>
      <c r="AF136" s="27"/>
      <c r="AG136" s="217"/>
      <c r="AH136" s="28"/>
      <c r="AL136" s="28"/>
    </row>
    <row r="137" spans="1:68" ht="15" customHeight="1">
      <c r="A137" s="213"/>
      <c r="B137" s="236">
        <f>+'Ark1'!C1572</f>
        <v>2024</v>
      </c>
      <c r="C137" s="232">
        <f>+'Ark1'!L1572</f>
        <v>9</v>
      </c>
      <c r="D137" s="232" t="s">
        <v>35</v>
      </c>
      <c r="E137" s="232">
        <f>+'Ark1'!D1572</f>
        <v>4</v>
      </c>
      <c r="F137" s="232" t="str">
        <f t="shared" si="92"/>
        <v>Apr</v>
      </c>
      <c r="G137" s="232">
        <f>+'Ark1'!Q1572</f>
        <v>3</v>
      </c>
      <c r="H137" s="330">
        <f>+'Ark1'!R1572</f>
        <v>10</v>
      </c>
      <c r="I137" s="233">
        <f>+IF(H137=0,"",'Ark1'!AG1572)</f>
        <v>0.24722798228050721</v>
      </c>
      <c r="J137" s="233">
        <f>+IF(H137=0,"",'Ark1'!AH1572)</f>
        <v>0</v>
      </c>
      <c r="K137" s="233"/>
      <c r="L137" s="96"/>
      <c r="M137" s="233"/>
      <c r="N137" s="233"/>
      <c r="O137" s="233"/>
      <c r="P137" s="234">
        <f>+IF(H137=0,"",'Ark1'!T1572)</f>
        <v>5.0999999999999996</v>
      </c>
      <c r="Q137" s="233">
        <f>+IF(H137=0,"",'Ark1'!U1572)</f>
        <v>8.31</v>
      </c>
      <c r="R137" s="213"/>
      <c r="S137" s="235">
        <f>+IF(H137=0,"",'Ark1'!W1572)</f>
        <v>0</v>
      </c>
      <c r="T137" s="235">
        <f>+IF(H137=0,"",'Ark1'!X1572)</f>
        <v>0</v>
      </c>
      <c r="U137" s="235">
        <f>+IF(H137=0,"",'Ark1'!Y1572)</f>
        <v>0</v>
      </c>
      <c r="V137" s="235">
        <f>+IF(H137=0,"",'Ark1'!Z1572)</f>
        <v>1.4508273501695617</v>
      </c>
      <c r="W137" s="235">
        <f>+IF(H137=0,"",'Ark1'!Z1572)</f>
        <v>1.4508273501695617</v>
      </c>
      <c r="X137" s="234">
        <f>+IF(H137=0,"",'Ark1'!AC1572)</f>
        <v>0</v>
      </c>
      <c r="Y137" s="235">
        <f>+IF(H137=0,"",'Ark1'!AE1572)</f>
        <v>0</v>
      </c>
      <c r="Z137" s="235">
        <f t="shared" si="55"/>
        <v>0.92333333333333334</v>
      </c>
      <c r="AA137" s="233">
        <f t="shared" si="56"/>
        <v>0.3</v>
      </c>
      <c r="AB137" s="213"/>
      <c r="AC137" s="216"/>
      <c r="AE137" s="29"/>
      <c r="AF137" s="27"/>
      <c r="AG137" s="217"/>
      <c r="AH137" s="28"/>
      <c r="AL137" s="28"/>
    </row>
    <row r="138" spans="1:68" ht="15" customHeight="1">
      <c r="A138" s="213"/>
      <c r="B138" s="236">
        <f>+'Ark1'!C1573</f>
        <v>2024</v>
      </c>
      <c r="C138" s="232">
        <f>+'Ark1'!L1573</f>
        <v>9</v>
      </c>
      <c r="D138" s="232" t="s">
        <v>35</v>
      </c>
      <c r="E138" s="232">
        <f>+'Ark1'!D1573</f>
        <v>5</v>
      </c>
      <c r="F138" s="232" t="str">
        <f t="shared" si="92"/>
        <v>Mai</v>
      </c>
      <c r="G138" s="232">
        <f>+'Ark1'!Q1573</f>
        <v>5</v>
      </c>
      <c r="H138" s="330">
        <f>+'Ark1'!R1573</f>
        <v>9</v>
      </c>
      <c r="I138" s="233">
        <f>+IF(H138=0,"",'Ark1'!AG1573)</f>
        <v>0.65432139475506523</v>
      </c>
      <c r="J138" s="233">
        <f>+IF(H138=0,"",'Ark1'!AH1573)</f>
        <v>0</v>
      </c>
      <c r="K138" s="233"/>
      <c r="L138" s="96"/>
      <c r="M138" s="233"/>
      <c r="N138" s="233"/>
      <c r="O138" s="233"/>
      <c r="P138" s="234">
        <f>+IF(H138=0,"",'Ark1'!T1573)</f>
        <v>7.3333333333333313</v>
      </c>
      <c r="Q138" s="233">
        <f>+IF(H138=0,"",'Ark1'!U1573)</f>
        <v>15.433333333333332</v>
      </c>
      <c r="R138" s="213"/>
      <c r="S138" s="235">
        <f>+IF(H138=0,"",'Ark1'!W1573)</f>
        <v>11.111111111111112</v>
      </c>
      <c r="T138" s="235">
        <f>+IF(H138=0,"",'Ark1'!X1573)</f>
        <v>33.333333333333343</v>
      </c>
      <c r="U138" s="235">
        <f>+IF(H138=0,"",'Ark1'!Y1573)</f>
        <v>11.111111111111112</v>
      </c>
      <c r="V138" s="235">
        <f>+IF(H138=0,"",'Ark1'!Z1573)</f>
        <v>8.6811417579845056</v>
      </c>
      <c r="W138" s="235">
        <f>+IF(H138=0,"",'Ark1'!Z1573)</f>
        <v>8.6811417579845056</v>
      </c>
      <c r="X138" s="234">
        <f>+IF(H138=0,"",'Ark1'!AC1573)</f>
        <v>0</v>
      </c>
      <c r="Y138" s="235">
        <f>+IF(H138=0,"",'Ark1'!AE1573)</f>
        <v>0</v>
      </c>
      <c r="Z138" s="235">
        <f t="shared" si="55"/>
        <v>1.7148148148148146</v>
      </c>
      <c r="AA138" s="233">
        <f t="shared" si="56"/>
        <v>0.55555555555555558</v>
      </c>
      <c r="AB138" s="213"/>
      <c r="AC138" s="216"/>
      <c r="AE138" s="29"/>
      <c r="AF138" s="27"/>
      <c r="AG138" s="217"/>
      <c r="AH138" s="28"/>
      <c r="AL138" s="28"/>
    </row>
    <row r="139" spans="1:68" ht="15" customHeight="1">
      <c r="A139" s="213"/>
      <c r="B139" s="236">
        <f>+'Ark1'!C1574</f>
        <v>2024</v>
      </c>
      <c r="C139" s="232">
        <f>+'Ark1'!L1574</f>
        <v>9</v>
      </c>
      <c r="D139" s="232" t="s">
        <v>35</v>
      </c>
      <c r="E139" s="232">
        <f>+'Ark1'!D1574</f>
        <v>6</v>
      </c>
      <c r="F139" s="232" t="str">
        <f t="shared" si="92"/>
        <v>Jun</v>
      </c>
      <c r="G139" s="232">
        <f>+'Ark1'!Q1574</f>
        <v>6</v>
      </c>
      <c r="H139" s="330">
        <f>+'Ark1'!R1574</f>
        <v>10</v>
      </c>
      <c r="I139" s="233">
        <f>+IF(H139=0,"",'Ark1'!AG1574)</f>
        <v>1.5365325535773771</v>
      </c>
      <c r="J139" s="233">
        <f>+IF(H139=0,"",'Ark1'!AH1574)</f>
        <v>0</v>
      </c>
      <c r="K139" s="233"/>
      <c r="L139" s="96"/>
      <c r="M139" s="233"/>
      <c r="N139" s="233"/>
      <c r="O139" s="233"/>
      <c r="P139" s="234">
        <f>+IF(H139=0,"",'Ark1'!T1574)</f>
        <v>8.6</v>
      </c>
      <c r="Q139" s="233">
        <f>+IF(H139=0,"",'Ark1'!U1574)</f>
        <v>33.21</v>
      </c>
      <c r="R139" s="213"/>
      <c r="S139" s="235">
        <f>+IF(H139=0,"",'Ark1'!W1574)</f>
        <v>70</v>
      </c>
      <c r="T139" s="235">
        <f>+IF(H139=0,"",'Ark1'!X1574)</f>
        <v>90</v>
      </c>
      <c r="U139" s="235">
        <f>+IF(H139=0,"",'Ark1'!Y1574)</f>
        <v>90</v>
      </c>
      <c r="V139" s="235">
        <f>+IF(H139=0,"",'Ark1'!Z1574)</f>
        <v>6.9341834414731292</v>
      </c>
      <c r="W139" s="235">
        <f>+IF(H139=0,"",'Ark1'!Z1574)</f>
        <v>6.9341834414731292</v>
      </c>
      <c r="X139" s="234">
        <f>+IF(H139=0,"",'Ark1'!AC1574)</f>
        <v>0</v>
      </c>
      <c r="Y139" s="235">
        <f>+IF(H139=0,"",'Ark1'!AE1574)</f>
        <v>0</v>
      </c>
      <c r="Z139" s="235">
        <f t="shared" si="55"/>
        <v>3.69</v>
      </c>
      <c r="AA139" s="233">
        <f t="shared" si="56"/>
        <v>0.6</v>
      </c>
      <c r="AB139" s="213"/>
      <c r="AC139" s="216"/>
      <c r="AE139" s="29"/>
      <c r="AF139" s="27"/>
      <c r="AG139" s="217"/>
      <c r="AH139" s="28"/>
      <c r="AL139" s="28"/>
    </row>
    <row r="140" spans="1:68" ht="15" customHeight="1">
      <c r="A140" s="213"/>
      <c r="B140" s="236">
        <f>+'Ark1'!C1575</f>
        <v>2024</v>
      </c>
      <c r="C140" s="232">
        <f>+'Ark1'!L1575</f>
        <v>9</v>
      </c>
      <c r="D140" s="232" t="s">
        <v>35</v>
      </c>
      <c r="E140" s="232">
        <f>+'Ark1'!D1575</f>
        <v>7</v>
      </c>
      <c r="F140" s="232" t="str">
        <f t="shared" si="92"/>
        <v>Jul</v>
      </c>
      <c r="G140" s="232">
        <f>+'Ark1'!Q1575</f>
        <v>2</v>
      </c>
      <c r="H140" s="330">
        <f>+'Ark1'!R1575</f>
        <v>8</v>
      </c>
      <c r="I140" s="233">
        <f>+IF(H140=0,"",'Ark1'!AG1575)</f>
        <v>1.2534269108454872</v>
      </c>
      <c r="J140" s="233">
        <f>+IF(H140=0,"",'Ark1'!AH1575)</f>
        <v>0</v>
      </c>
      <c r="K140" s="233"/>
      <c r="L140" s="96"/>
      <c r="M140" s="233"/>
      <c r="N140" s="233"/>
      <c r="O140" s="233"/>
      <c r="P140" s="234">
        <f>+IF(H140=0,"",'Ark1'!T1575)</f>
        <v>6</v>
      </c>
      <c r="Q140" s="233">
        <f>+IF(H140=0,"",'Ark1'!U1575)</f>
        <v>14.2875</v>
      </c>
      <c r="R140" s="213"/>
      <c r="S140" s="235">
        <f>+IF(H140=0,"",'Ark1'!W1575)</f>
        <v>0</v>
      </c>
      <c r="T140" s="235">
        <f>+IF(H140=0,"",'Ark1'!X1575)</f>
        <v>12.5</v>
      </c>
      <c r="U140" s="235">
        <f>+IF(H140=0,"",'Ark1'!Y1575)</f>
        <v>12.5</v>
      </c>
      <c r="V140" s="235">
        <f>+IF(H140=0,"",'Ark1'!Z1575)</f>
        <v>6.6070866310348908</v>
      </c>
      <c r="W140" s="235">
        <f>+IF(H140=0,"",'Ark1'!Z1575)</f>
        <v>6.6070866310348908</v>
      </c>
      <c r="X140" s="234">
        <f>+IF(H140=0,"",'Ark1'!AC1575)</f>
        <v>0</v>
      </c>
      <c r="Y140" s="235">
        <f>+IF(H140=0,"",'Ark1'!AE1575)</f>
        <v>0</v>
      </c>
      <c r="Z140" s="235">
        <f t="shared" si="55"/>
        <v>1.5874999999999999</v>
      </c>
      <c r="AA140" s="233">
        <f t="shared" si="56"/>
        <v>0.25</v>
      </c>
      <c r="AB140" s="213"/>
      <c r="AC140" s="216"/>
      <c r="AE140" s="29"/>
      <c r="AF140" s="27"/>
      <c r="AG140" s="217"/>
      <c r="AH140" s="28"/>
      <c r="AL140" s="28"/>
    </row>
    <row r="141" spans="1:68" ht="15" customHeight="1">
      <c r="A141" s="213"/>
      <c r="B141" s="236">
        <f>+'Ark1'!C1576</f>
        <v>2024</v>
      </c>
      <c r="C141" s="232">
        <f>+'Ark1'!L1576</f>
        <v>9</v>
      </c>
      <c r="D141" s="232" t="s">
        <v>35</v>
      </c>
      <c r="E141" s="232">
        <f>+'Ark1'!D1576</f>
        <v>8</v>
      </c>
      <c r="F141" s="232" t="str">
        <f t="shared" si="92"/>
        <v>Aug</v>
      </c>
      <c r="G141" s="232">
        <f>+'Ark1'!Q1576</f>
        <v>12</v>
      </c>
      <c r="H141" s="330">
        <f>+'Ark1'!R1576</f>
        <v>17</v>
      </c>
      <c r="I141" s="233">
        <f>+IF(H141=0,"",'Ark1'!AG1576)</f>
        <v>2.2728833707568357</v>
      </c>
      <c r="J141" s="233">
        <f>+IF(H141=0,"",'Ark1'!AH1576)</f>
        <v>0</v>
      </c>
      <c r="K141" s="233"/>
      <c r="L141" s="96"/>
      <c r="M141" s="233"/>
      <c r="N141" s="233"/>
      <c r="O141" s="233"/>
      <c r="P141" s="234">
        <f>+IF(H141=0,"",'Ark1'!T1576)</f>
        <v>7.4705882352941186</v>
      </c>
      <c r="Q141" s="233">
        <f>+IF(H141=0,"",'Ark1'!U1576)</f>
        <v>25.305882352941175</v>
      </c>
      <c r="R141" s="213"/>
      <c r="S141" s="235">
        <f>+IF(H141=0,"",'Ark1'!W1576)</f>
        <v>29.411764705882355</v>
      </c>
      <c r="T141" s="235">
        <f>+IF(H141=0,"",'Ark1'!X1576)</f>
        <v>58.82352941176471</v>
      </c>
      <c r="U141" s="235">
        <f>+IF(H141=0,"",'Ark1'!Y1576)</f>
        <v>52.941176470588239</v>
      </c>
      <c r="V141" s="235">
        <f>+IF(H141=0,"",'Ark1'!Z1576)</f>
        <v>10.811947127693585</v>
      </c>
      <c r="W141" s="235">
        <f>+IF(H141=0,"",'Ark1'!Z1576)</f>
        <v>10.811947127693585</v>
      </c>
      <c r="X141" s="234">
        <f>+IF(H141=0,"",'Ark1'!AC1576)</f>
        <v>0</v>
      </c>
      <c r="Y141" s="235">
        <f>+IF(H141=0,"",'Ark1'!AE1576)</f>
        <v>0</v>
      </c>
      <c r="Z141" s="235">
        <f t="shared" si="55"/>
        <v>2.8117647058823527</v>
      </c>
      <c r="AA141" s="233">
        <f t="shared" si="56"/>
        <v>0.70588235294117652</v>
      </c>
      <c r="AB141" s="213"/>
      <c r="AC141" s="216"/>
      <c r="AE141" s="29"/>
      <c r="AF141" s="27"/>
      <c r="AG141" s="217"/>
      <c r="AH141" s="28"/>
      <c r="AL141" s="28"/>
    </row>
    <row r="142" spans="1:68" ht="15" customHeight="1">
      <c r="A142" s="213"/>
      <c r="B142" s="236">
        <f>+'Ark1'!C1577</f>
        <v>2024</v>
      </c>
      <c r="C142" s="232">
        <f>+'Ark1'!L1577</f>
        <v>9</v>
      </c>
      <c r="D142" s="232" t="s">
        <v>35</v>
      </c>
      <c r="E142" s="232">
        <f>+'Ark1'!D1577</f>
        <v>9</v>
      </c>
      <c r="F142" s="232" t="str">
        <f t="shared" si="92"/>
        <v>Sep</v>
      </c>
      <c r="G142" s="232">
        <f>+'Ark1'!Q1577</f>
        <v>16</v>
      </c>
      <c r="H142" s="330">
        <f>+'Ark1'!R1577</f>
        <v>25</v>
      </c>
      <c r="I142" s="233">
        <f>+IF(H142=0,"",'Ark1'!AG1577)</f>
        <v>2.2303485300872752</v>
      </c>
      <c r="J142" s="233">
        <f>+IF(H142=0,"",'Ark1'!AH1577)</f>
        <v>0</v>
      </c>
      <c r="K142" s="233"/>
      <c r="L142" s="96"/>
      <c r="M142" s="233"/>
      <c r="N142" s="233"/>
      <c r="O142" s="233"/>
      <c r="P142" s="234">
        <f>+IF(H142=0,"",'Ark1'!T1577)</f>
        <v>8.2799999999999994</v>
      </c>
      <c r="Q142" s="233">
        <f>+IF(H142=0,"",'Ark1'!U1577)</f>
        <v>24.859999999999996</v>
      </c>
      <c r="R142" s="213"/>
      <c r="S142" s="235">
        <f>+IF(H142=0,"",'Ark1'!W1577)</f>
        <v>44</v>
      </c>
      <c r="T142" s="235">
        <f>+IF(H142=0,"",'Ark1'!X1577)</f>
        <v>76</v>
      </c>
      <c r="U142" s="235">
        <f>+IF(H142=0,"",'Ark1'!Y1577)</f>
        <v>56</v>
      </c>
      <c r="V142" s="235">
        <f>+IF(H142=0,"",'Ark1'!Z1577)</f>
        <v>11.442237543417816</v>
      </c>
      <c r="W142" s="235">
        <f>+IF(H142=0,"",'Ark1'!Z1577)</f>
        <v>11.442237543417816</v>
      </c>
      <c r="X142" s="234">
        <f>+IF(H142=0,"",'Ark1'!AC1577)</f>
        <v>0</v>
      </c>
      <c r="Y142" s="235">
        <f>+IF(H142=0,"",'Ark1'!AE1577)</f>
        <v>0</v>
      </c>
      <c r="Z142" s="235">
        <f t="shared" si="55"/>
        <v>2.7622222222222219</v>
      </c>
      <c r="AA142" s="233">
        <f t="shared" si="56"/>
        <v>0.64</v>
      </c>
      <c r="AB142" s="213"/>
      <c r="AC142" s="216"/>
      <c r="AE142" s="29"/>
      <c r="AF142" s="27"/>
      <c r="AG142" s="217"/>
      <c r="AH142" s="28"/>
      <c r="AL142" s="28"/>
    </row>
    <row r="143" spans="1:68" ht="15" customHeight="1">
      <c r="A143" s="213"/>
      <c r="B143" s="236">
        <f>+'Ark1'!C1578</f>
        <v>2024</v>
      </c>
      <c r="C143" s="232">
        <f>+'Ark1'!L1578</f>
        <v>9</v>
      </c>
      <c r="D143" s="232" t="s">
        <v>35</v>
      </c>
      <c r="E143" s="232">
        <f>+'Ark1'!D1578</f>
        <v>10</v>
      </c>
      <c r="F143" s="232" t="str">
        <f t="shared" si="92"/>
        <v>Okt</v>
      </c>
      <c r="G143" s="232">
        <f>+'Ark1'!Q1578</f>
        <v>50</v>
      </c>
      <c r="H143" s="330">
        <f>+'Ark1'!R1578</f>
        <v>99</v>
      </c>
      <c r="I143" s="233">
        <f>+IF(H143=0,"",'Ark1'!AG1578)</f>
        <v>2.9066007228457278</v>
      </c>
      <c r="J143" s="233">
        <f>+IF(H143=0,"",'Ark1'!AH1578)</f>
        <v>1.0101010101010102</v>
      </c>
      <c r="K143" s="233"/>
      <c r="L143" s="96"/>
      <c r="M143" s="233"/>
      <c r="N143" s="233"/>
      <c r="O143" s="233"/>
      <c r="P143" s="234">
        <f>+IF(H143=0,"",'Ark1'!T1578)</f>
        <v>7.9494949494949472</v>
      </c>
      <c r="Q143" s="233">
        <f>+IF(H143=0,"",'Ark1'!U1578)</f>
        <v>23.923232323232327</v>
      </c>
      <c r="R143" s="213"/>
      <c r="S143" s="235">
        <f>+IF(H143=0,"",'Ark1'!W1578)</f>
        <v>36.363636363636367</v>
      </c>
      <c r="T143" s="235">
        <f>+IF(H143=0,"",'Ark1'!X1578)</f>
        <v>81.818181818181813</v>
      </c>
      <c r="U143" s="235">
        <f>+IF(H143=0,"",'Ark1'!Y1578)</f>
        <v>49.494949494949488</v>
      </c>
      <c r="V143" s="235">
        <f>+IF(H143=0,"",'Ark1'!Z1578)</f>
        <v>8.2968635705091813</v>
      </c>
      <c r="W143" s="235">
        <f>+IF(H143=0,"",'Ark1'!Z1578)</f>
        <v>8.2968635705091813</v>
      </c>
      <c r="X143" s="234">
        <f>+IF(H143=0,"",'Ark1'!AC1578)</f>
        <v>0</v>
      </c>
      <c r="Y143" s="235">
        <f>+IF(H143=0,"",'Ark1'!AE1578)</f>
        <v>0</v>
      </c>
      <c r="Z143" s="235">
        <f t="shared" si="55"/>
        <v>2.6581369248035918</v>
      </c>
      <c r="AA143" s="233">
        <f t="shared" si="56"/>
        <v>0.50505050505050508</v>
      </c>
      <c r="AB143" s="213"/>
      <c r="AC143" s="216"/>
      <c r="AE143" s="29"/>
      <c r="AF143" s="27"/>
      <c r="AG143" s="217"/>
      <c r="AH143" s="28"/>
      <c r="AL143" s="28"/>
    </row>
    <row r="144" spans="1:68" ht="15" customHeight="1">
      <c r="A144" s="213"/>
      <c r="B144" s="236">
        <f>+'Ark1'!C1579</f>
        <v>2024</v>
      </c>
      <c r="C144" s="232">
        <f>+'Ark1'!L1579</f>
        <v>9</v>
      </c>
      <c r="D144" s="232" t="s">
        <v>35</v>
      </c>
      <c r="E144" s="232">
        <f>+'Ark1'!D1579</f>
        <v>11</v>
      </c>
      <c r="F144" s="232" t="str">
        <f t="shared" si="92"/>
        <v>Nov</v>
      </c>
      <c r="G144" s="232">
        <f>+'Ark1'!Q1579</f>
        <v>21</v>
      </c>
      <c r="H144" s="330">
        <f>+'Ark1'!R1579</f>
        <v>31</v>
      </c>
      <c r="I144" s="233">
        <f>+IF(H144=0,"",'Ark1'!AG1579)</f>
        <v>1.9139778314272125</v>
      </c>
      <c r="J144" s="233">
        <f>+IF(H144=0,"",'Ark1'!AH1579)</f>
        <v>6.4516129032258052</v>
      </c>
      <c r="K144" s="233"/>
      <c r="L144" s="96"/>
      <c r="M144" s="233"/>
      <c r="N144" s="233"/>
      <c r="O144" s="233"/>
      <c r="P144" s="234">
        <f>+IF(H144=0,"",'Ark1'!T1579)</f>
        <v>8</v>
      </c>
      <c r="Q144" s="233">
        <f>+IF(H144=0,"",'Ark1'!U1579)</f>
        <v>28.029032258064504</v>
      </c>
      <c r="R144" s="213"/>
      <c r="S144" s="235">
        <f>+IF(H144=0,"",'Ark1'!W1579)</f>
        <v>35.483870967741943</v>
      </c>
      <c r="T144" s="235">
        <f>+IF(H144=0,"",'Ark1'!X1579)</f>
        <v>93.548387096774221</v>
      </c>
      <c r="U144" s="235">
        <f>+IF(H144=0,"",'Ark1'!Y1579)</f>
        <v>61.290322580645146</v>
      </c>
      <c r="V144" s="235">
        <f>+IF(H144=0,"",'Ark1'!Z1579)</f>
        <v>8.5391014692522145</v>
      </c>
      <c r="W144" s="235">
        <f>+IF(H144=0,"",'Ark1'!Z1579)</f>
        <v>8.5391014692522145</v>
      </c>
      <c r="X144" s="234">
        <f>+IF(H144=0,"",'Ark1'!AC1579)</f>
        <v>0</v>
      </c>
      <c r="Y144" s="235">
        <f>+IF(H144=0,"",'Ark1'!AE1579)</f>
        <v>0</v>
      </c>
      <c r="Z144" s="235">
        <f t="shared" si="55"/>
        <v>3.1143369175627225</v>
      </c>
      <c r="AA144" s="233">
        <f t="shared" si="56"/>
        <v>0.67741935483870963</v>
      </c>
      <c r="AB144" s="213"/>
      <c r="AC144" s="216"/>
      <c r="AE144" s="29"/>
      <c r="AF144" s="27"/>
      <c r="AG144" s="217"/>
      <c r="AH144" s="28"/>
      <c r="AL144" s="28"/>
    </row>
    <row r="145" spans="1:68" ht="15" customHeight="1">
      <c r="A145" s="213"/>
      <c r="B145" s="236">
        <f>+'Ark1'!C1580</f>
        <v>2024</v>
      </c>
      <c r="C145" s="232">
        <f>+'Ark1'!L1580</f>
        <v>9</v>
      </c>
      <c r="D145" s="232" t="s">
        <v>35</v>
      </c>
      <c r="E145" s="232">
        <f>+'Ark1'!D1580</f>
        <v>12</v>
      </c>
      <c r="F145" s="232" t="str">
        <f t="shared" si="92"/>
        <v>Des</v>
      </c>
      <c r="G145" s="232">
        <f>+'Ark1'!Q1580</f>
        <v>5</v>
      </c>
      <c r="H145" s="330">
        <f>+'Ark1'!R1580</f>
        <v>7</v>
      </c>
      <c r="I145" s="233">
        <f>+IF(H145=0,"",'Ark1'!AG1580)</f>
        <v>2.5365970722342204</v>
      </c>
      <c r="J145" s="233">
        <f>+IF(H145=0,"",'Ark1'!AH1580)</f>
        <v>0</v>
      </c>
      <c r="K145" s="233"/>
      <c r="L145" s="96"/>
      <c r="M145" s="233"/>
      <c r="N145" s="233"/>
      <c r="O145" s="233"/>
      <c r="P145" s="234">
        <f>+IF(H145=0,"",'Ark1'!T1580)</f>
        <v>8.2857142857142883</v>
      </c>
      <c r="Q145" s="233">
        <f>+IF(H145=0,"",'Ark1'!U1580)</f>
        <v>30.2</v>
      </c>
      <c r="R145" s="213"/>
      <c r="S145" s="235">
        <f>+IF(H145=0,"",'Ark1'!W1580)</f>
        <v>42.857142857142847</v>
      </c>
      <c r="T145" s="235">
        <f>+IF(H145=0,"",'Ark1'!X1580)</f>
        <v>85.714285714285694</v>
      </c>
      <c r="U145" s="235">
        <f>+IF(H145=0,"",'Ark1'!Y1580)</f>
        <v>71.428571428571445</v>
      </c>
      <c r="V145" s="235">
        <f>+IF(H145=0,"",'Ark1'!Z1580)</f>
        <v>8.8338634162603515</v>
      </c>
      <c r="W145" s="235">
        <f>+IF(H145=0,"",'Ark1'!Z1580)</f>
        <v>8.8338634162603515</v>
      </c>
      <c r="X145" s="234">
        <f>+IF(H145=0,"",'Ark1'!AC1580)</f>
        <v>0</v>
      </c>
      <c r="Y145" s="235">
        <f>+IF(H145=0,"",'Ark1'!AE1580)</f>
        <v>0</v>
      </c>
      <c r="Z145" s="235">
        <f t="shared" si="55"/>
        <v>3.3555555555555556</v>
      </c>
      <c r="AA145" s="233">
        <f t="shared" si="56"/>
        <v>0.7142857142857143</v>
      </c>
      <c r="AB145" s="213"/>
      <c r="AC145" s="216"/>
      <c r="AE145" s="29"/>
      <c r="AF145" s="27"/>
      <c r="AG145" s="217"/>
      <c r="AH145" s="28"/>
      <c r="AL145" s="28"/>
    </row>
    <row r="146" spans="1:68" ht="15" customHeight="1">
      <c r="A146" s="213"/>
      <c r="B146" s="213"/>
      <c r="C146" s="213"/>
      <c r="D146" s="213"/>
      <c r="E146" s="213"/>
      <c r="F146" s="213"/>
      <c r="G146" s="213"/>
      <c r="H146" s="324"/>
      <c r="I146" s="214"/>
      <c r="J146" s="214"/>
      <c r="K146" s="214"/>
      <c r="L146" s="96"/>
      <c r="M146" s="214"/>
      <c r="N146" s="214"/>
      <c r="O146" s="214"/>
      <c r="P146" s="213"/>
      <c r="Q146" s="213"/>
      <c r="R146" s="213"/>
      <c r="S146" s="215"/>
      <c r="T146" s="215"/>
      <c r="U146" s="215"/>
      <c r="V146" s="215"/>
      <c r="W146" s="215"/>
      <c r="X146" s="213"/>
      <c r="Y146" s="215"/>
      <c r="Z146" s="215"/>
      <c r="AA146" s="214"/>
      <c r="AB146" s="213"/>
      <c r="AC146" s="216"/>
      <c r="AE146" s="29"/>
      <c r="AF146" s="27"/>
      <c r="AG146" s="217"/>
      <c r="AH146" s="28"/>
      <c r="AL146" s="28"/>
      <c r="BD146" s="228"/>
    </row>
    <row r="147" spans="1:68" ht="15" customHeight="1">
      <c r="A147" s="213"/>
      <c r="B147" s="213"/>
      <c r="C147" s="230" t="s">
        <v>0</v>
      </c>
      <c r="D147" s="213"/>
      <c r="E147" s="270" t="str">
        <f>+D149</f>
        <v>U-</v>
      </c>
      <c r="F147" s="230" t="s">
        <v>569</v>
      </c>
      <c r="G147" s="213"/>
      <c r="H147" s="327">
        <f>SUM(H149:H160)</f>
        <v>33</v>
      </c>
      <c r="I147" s="214"/>
      <c r="J147" s="214"/>
      <c r="K147" s="214"/>
      <c r="L147" s="96"/>
      <c r="M147" s="214"/>
      <c r="N147" s="214"/>
      <c r="O147" s="214"/>
      <c r="P147" s="213"/>
      <c r="Q147" s="263">
        <f>+Klasse!L108</f>
        <v>12.341485691885509</v>
      </c>
      <c r="R147" s="213"/>
      <c r="S147" s="215"/>
      <c r="T147" s="215"/>
      <c r="U147" s="215"/>
      <c r="V147" s="215"/>
      <c r="W147" s="215"/>
      <c r="X147" s="213"/>
      <c r="Y147" s="215"/>
      <c r="Z147" s="217">
        <f>+Klasse!L108/Klasse!C108</f>
        <v>4.1138285639618362</v>
      </c>
      <c r="AA147" s="214"/>
      <c r="AB147" s="213"/>
      <c r="AC147" s="216"/>
      <c r="AE147" s="29"/>
      <c r="AF147" s="27"/>
      <c r="AG147" s="217"/>
      <c r="AH147" s="28"/>
      <c r="AL147" s="28"/>
      <c r="BD147" s="228"/>
    </row>
    <row r="148" spans="1:68" ht="15" customHeight="1">
      <c r="A148" s="213"/>
      <c r="B148" s="213"/>
      <c r="C148" s="213"/>
      <c r="D148" s="213"/>
      <c r="E148" s="213"/>
      <c r="F148" s="213"/>
      <c r="G148" s="213"/>
      <c r="H148" s="324"/>
      <c r="I148" s="214"/>
      <c r="J148" s="214"/>
      <c r="K148" s="214"/>
      <c r="L148" s="96"/>
      <c r="M148" s="214"/>
      <c r="N148" s="214"/>
      <c r="O148" s="214"/>
      <c r="P148" s="213"/>
      <c r="Q148" s="213"/>
      <c r="R148" s="213"/>
      <c r="S148" s="215"/>
      <c r="T148" s="215"/>
      <c r="U148" s="215"/>
      <c r="V148" s="215"/>
      <c r="W148" s="215"/>
      <c r="X148" s="213"/>
      <c r="Y148" s="215"/>
      <c r="Z148" s="215"/>
      <c r="AA148" s="215"/>
      <c r="AB148" s="215"/>
      <c r="AC148" s="216"/>
      <c r="AE148" s="29"/>
      <c r="AF148" s="27"/>
      <c r="AG148" s="217"/>
      <c r="AH148" s="28"/>
      <c r="AL148" s="28"/>
      <c r="BD148" s="228">
        <f>1+BD145</f>
        <v>1</v>
      </c>
      <c r="BE148" s="28">
        <v>20.659867330016564</v>
      </c>
      <c r="BF148" s="28">
        <f t="shared" ref="BF148" si="93">+BE148</f>
        <v>20.659867330016564</v>
      </c>
      <c r="BG148" s="28">
        <f t="shared" ref="BG148" si="94">+BF148</f>
        <v>20.659867330016564</v>
      </c>
      <c r="BH148" s="28">
        <f t="shared" ref="BH148" si="95">+BG148</f>
        <v>20.659867330016564</v>
      </c>
      <c r="BI148" s="28">
        <f t="shared" ref="BI148" si="96">+BH148</f>
        <v>20.659867330016564</v>
      </c>
      <c r="BJ148" s="28">
        <f t="shared" ref="BJ148" si="97">+BI148</f>
        <v>20.659867330016564</v>
      </c>
      <c r="BK148" s="28">
        <f t="shared" ref="BK148" si="98">+BJ148</f>
        <v>20.659867330016564</v>
      </c>
      <c r="BL148" s="28">
        <f t="shared" ref="BL148" si="99">+BK148</f>
        <v>20.659867330016564</v>
      </c>
      <c r="BM148" s="28">
        <f t="shared" ref="BM148" si="100">+BL148</f>
        <v>20.659867330016564</v>
      </c>
      <c r="BN148" s="28">
        <f t="shared" ref="BN148" si="101">+BM148</f>
        <v>20.659867330016564</v>
      </c>
      <c r="BO148" s="28">
        <f t="shared" ref="BO148" si="102">+BN148</f>
        <v>20.659867330016564</v>
      </c>
      <c r="BP148" s="28">
        <f t="shared" ref="BP148" si="103">+BO148</f>
        <v>20.659867330016564</v>
      </c>
    </row>
    <row r="149" spans="1:68" ht="15" customHeight="1">
      <c r="A149" s="213"/>
      <c r="B149" s="236">
        <f>+'Ark1'!C1581</f>
        <v>2024</v>
      </c>
      <c r="C149" s="28">
        <f>+'Ark1'!L1581</f>
        <v>10</v>
      </c>
      <c r="D149" s="28" t="s">
        <v>36</v>
      </c>
      <c r="E149" s="28">
        <f>+'Ark1'!D1581</f>
        <v>1</v>
      </c>
      <c r="F149" s="28" t="str">
        <f t="shared" ref="F149:F160" si="104">+F134</f>
        <v>Jan</v>
      </c>
      <c r="G149" s="28">
        <f>+'Ark1'!Q1581</f>
        <v>0</v>
      </c>
      <c r="H149" s="331">
        <f>+'Ark1'!R1581</f>
        <v>0</v>
      </c>
      <c r="I149" s="29" t="str">
        <f>+IF(H149=0,"",'Ark1'!AG1581)</f>
        <v/>
      </c>
      <c r="J149" s="29" t="str">
        <f>+IF(H149=0,"",'Ark1'!AH1581)</f>
        <v/>
      </c>
      <c r="L149" s="96"/>
      <c r="P149" s="27" t="str">
        <f>+IF(H149=0,"",'Ark1'!T1581)</f>
        <v/>
      </c>
      <c r="Q149" s="29" t="str">
        <f>+IF(H149=0,"",'Ark1'!U1581)</f>
        <v/>
      </c>
      <c r="R149" s="213"/>
      <c r="S149" s="34" t="str">
        <f>+IF(H149=0,"",'Ark1'!W1581)</f>
        <v/>
      </c>
      <c r="T149" s="34" t="str">
        <f>+IF(H149=0,"",'Ark1'!X1581)</f>
        <v/>
      </c>
      <c r="U149" s="34" t="str">
        <f>+IF(H149=0,"",'Ark1'!Y1581)</f>
        <v/>
      </c>
      <c r="V149" s="34" t="str">
        <f>+IF(H149=0,"",'Ark1'!Z1581)</f>
        <v/>
      </c>
      <c r="W149" s="34" t="str">
        <f>+IF(H149=0,"",'Ark1'!Z1581)</f>
        <v/>
      </c>
      <c r="X149" s="27" t="str">
        <f>+IF(H149=0,"",'Ark1'!AC1581)</f>
        <v/>
      </c>
      <c r="Y149" s="34" t="str">
        <f>+IF(H149=0,"",'Ark1'!AE1581)</f>
        <v/>
      </c>
      <c r="Z149" s="34" t="str">
        <f t="shared" si="55"/>
        <v/>
      </c>
      <c r="AA149" s="29" t="str">
        <f t="shared" si="56"/>
        <v/>
      </c>
      <c r="AB149" s="213"/>
      <c r="AC149" s="216"/>
      <c r="AE149" s="29"/>
      <c r="AF149" s="27"/>
      <c r="AG149" s="217"/>
      <c r="AH149" s="28"/>
      <c r="AL149" s="28"/>
    </row>
    <row r="150" spans="1:68" ht="15" customHeight="1">
      <c r="A150" s="213"/>
      <c r="B150" s="236">
        <f>+'Ark1'!C1582</f>
        <v>2024</v>
      </c>
      <c r="C150" s="28">
        <f>+'Ark1'!L1582</f>
        <v>10</v>
      </c>
      <c r="D150" s="28" t="s">
        <v>36</v>
      </c>
      <c r="E150" s="28">
        <f>+'Ark1'!D1582</f>
        <v>2</v>
      </c>
      <c r="F150" s="28" t="str">
        <f t="shared" si="104"/>
        <v>Feb</v>
      </c>
      <c r="G150" s="28">
        <f>+'Ark1'!Q1582</f>
        <v>0</v>
      </c>
      <c r="H150" s="331">
        <f>+'Ark1'!R1582</f>
        <v>0</v>
      </c>
      <c r="I150" s="29" t="str">
        <f>+IF(H150=0,"",'Ark1'!AG1582)</f>
        <v/>
      </c>
      <c r="J150" s="29" t="str">
        <f>+IF(H150=0,"",'Ark1'!AH1582)</f>
        <v/>
      </c>
      <c r="L150" s="96"/>
      <c r="P150" s="27" t="str">
        <f>+IF(H150=0,"",'Ark1'!T1582)</f>
        <v/>
      </c>
      <c r="Q150" s="29" t="str">
        <f>+IF(H150=0,"",'Ark1'!U1582)</f>
        <v/>
      </c>
      <c r="R150" s="213"/>
      <c r="S150" s="34" t="str">
        <f>+IF(H150=0,"",'Ark1'!W1582)</f>
        <v/>
      </c>
      <c r="T150" s="34" t="str">
        <f>+IF(H150=0,"",'Ark1'!X1582)</f>
        <v/>
      </c>
      <c r="U150" s="34" t="str">
        <f>+IF(H150=0,"",'Ark1'!Y1582)</f>
        <v/>
      </c>
      <c r="V150" s="34" t="str">
        <f>+IF(H150=0,"",'Ark1'!Z1582)</f>
        <v/>
      </c>
      <c r="W150" s="34" t="str">
        <f>+IF(H150=0,"",'Ark1'!Z1582)</f>
        <v/>
      </c>
      <c r="X150" s="27" t="str">
        <f>+IF(H150=0,"",'Ark1'!AC1582)</f>
        <v/>
      </c>
      <c r="Y150" s="34" t="str">
        <f>+IF(H150=0,"",'Ark1'!AE1582)</f>
        <v/>
      </c>
      <c r="Z150" s="34" t="str">
        <f t="shared" si="55"/>
        <v/>
      </c>
      <c r="AA150" s="29" t="str">
        <f t="shared" si="56"/>
        <v/>
      </c>
      <c r="AB150" s="213"/>
      <c r="AC150" s="27"/>
      <c r="AE150" s="29"/>
      <c r="AF150" s="27"/>
      <c r="AG150" s="28"/>
      <c r="AH150" s="28"/>
      <c r="AL150" s="28"/>
    </row>
    <row r="151" spans="1:68" ht="15" customHeight="1">
      <c r="A151" s="213"/>
      <c r="B151" s="236">
        <f>+'Ark1'!C1583</f>
        <v>2024</v>
      </c>
      <c r="C151" s="28">
        <f>+'Ark1'!L1583</f>
        <v>10</v>
      </c>
      <c r="D151" s="28" t="s">
        <v>36</v>
      </c>
      <c r="E151" s="28">
        <f>+'Ark1'!D1583</f>
        <v>3</v>
      </c>
      <c r="F151" s="28" t="str">
        <f t="shared" si="104"/>
        <v>Mar</v>
      </c>
      <c r="G151" s="28">
        <f>+'Ark1'!Q1583</f>
        <v>0</v>
      </c>
      <c r="H151" s="331">
        <f>+'Ark1'!R1583</f>
        <v>0</v>
      </c>
      <c r="I151" s="29" t="str">
        <f>+IF(H151=0,"",'Ark1'!AG1583)</f>
        <v/>
      </c>
      <c r="J151" s="29" t="str">
        <f>+IF(H151=0,"",'Ark1'!AH1583)</f>
        <v/>
      </c>
      <c r="L151" s="96"/>
      <c r="P151" s="27" t="str">
        <f>+IF(H151=0,"",'Ark1'!T1583)</f>
        <v/>
      </c>
      <c r="Q151" s="29" t="str">
        <f>+IF(H151=0,"",'Ark1'!U1583)</f>
        <v/>
      </c>
      <c r="R151" s="213"/>
      <c r="S151" s="34" t="str">
        <f>+IF(H151=0,"",'Ark1'!W1583)</f>
        <v/>
      </c>
      <c r="T151" s="34" t="str">
        <f>+IF(H151=0,"",'Ark1'!X1583)</f>
        <v/>
      </c>
      <c r="U151" s="34" t="str">
        <f>+IF(H151=0,"",'Ark1'!Y1583)</f>
        <v/>
      </c>
      <c r="V151" s="34" t="str">
        <f>+IF(H151=0,"",'Ark1'!Z1583)</f>
        <v/>
      </c>
      <c r="W151" s="34" t="str">
        <f>+IF(H151=0,"",'Ark1'!Z1583)</f>
        <v/>
      </c>
      <c r="X151" s="27" t="str">
        <f>+IF(H151=0,"",'Ark1'!AC1583)</f>
        <v/>
      </c>
      <c r="Y151" s="34" t="str">
        <f>+IF(H151=0,"",'Ark1'!AE1583)</f>
        <v/>
      </c>
      <c r="Z151" s="34" t="str">
        <f t="shared" si="55"/>
        <v/>
      </c>
      <c r="AA151" s="29" t="str">
        <f t="shared" si="56"/>
        <v/>
      </c>
      <c r="AB151" s="213"/>
      <c r="AC151" s="217"/>
      <c r="AE151" s="29"/>
      <c r="AF151" s="27"/>
      <c r="AG151" s="217"/>
      <c r="AH151" s="28"/>
      <c r="AL151" s="28"/>
    </row>
    <row r="152" spans="1:68" ht="15" customHeight="1">
      <c r="A152" s="213"/>
      <c r="B152" s="236">
        <f>+'Ark1'!C1584</f>
        <v>2024</v>
      </c>
      <c r="C152" s="28">
        <f>+'Ark1'!L1584</f>
        <v>10</v>
      </c>
      <c r="D152" s="28" t="s">
        <v>36</v>
      </c>
      <c r="E152" s="28">
        <f>+'Ark1'!D1584</f>
        <v>4</v>
      </c>
      <c r="F152" s="28" t="str">
        <f t="shared" si="104"/>
        <v>Apr</v>
      </c>
      <c r="G152" s="28">
        <f>+'Ark1'!Q1584</f>
        <v>0</v>
      </c>
      <c r="H152" s="331">
        <f>+'Ark1'!R1584</f>
        <v>0</v>
      </c>
      <c r="I152" s="29" t="str">
        <f>+IF(H152=0,"",'Ark1'!AG1584)</f>
        <v/>
      </c>
      <c r="J152" s="29" t="str">
        <f>+IF(H152=0,"",'Ark1'!AH1584)</f>
        <v/>
      </c>
      <c r="L152" s="96"/>
      <c r="P152" s="27" t="str">
        <f>+IF(H152=0,"",'Ark1'!T1584)</f>
        <v/>
      </c>
      <c r="Q152" s="29" t="str">
        <f>+IF(H152=0,"",'Ark1'!U1584)</f>
        <v/>
      </c>
      <c r="R152" s="213"/>
      <c r="S152" s="34" t="str">
        <f>+IF(H152=0,"",'Ark1'!W1584)</f>
        <v/>
      </c>
      <c r="T152" s="34" t="str">
        <f>+IF(H152=0,"",'Ark1'!X1584)</f>
        <v/>
      </c>
      <c r="U152" s="34" t="str">
        <f>+IF(H152=0,"",'Ark1'!Y1584)</f>
        <v/>
      </c>
      <c r="V152" s="34" t="str">
        <f>+IF(H152=0,"",'Ark1'!Z1584)</f>
        <v/>
      </c>
      <c r="W152" s="34" t="str">
        <f>+IF(H152=0,"",'Ark1'!Z1584)</f>
        <v/>
      </c>
      <c r="X152" s="27" t="str">
        <f>+IF(H152=0,"",'Ark1'!AC1584)</f>
        <v/>
      </c>
      <c r="Y152" s="34" t="str">
        <f>+IF(H152=0,"",'Ark1'!AE1584)</f>
        <v/>
      </c>
      <c r="Z152" s="34" t="str">
        <f t="shared" si="55"/>
        <v/>
      </c>
      <c r="AA152" s="29" t="str">
        <f t="shared" si="56"/>
        <v/>
      </c>
      <c r="AB152" s="213"/>
      <c r="AC152" s="27"/>
      <c r="AE152" s="29"/>
      <c r="AF152" s="27"/>
      <c r="AG152" s="28"/>
      <c r="AH152" s="28"/>
      <c r="AL152" s="28"/>
    </row>
    <row r="153" spans="1:68" ht="15" customHeight="1">
      <c r="A153" s="213"/>
      <c r="B153" s="236">
        <f>+'Ark1'!C1585</f>
        <v>2024</v>
      </c>
      <c r="C153" s="28">
        <f>+'Ark1'!L1585</f>
        <v>10</v>
      </c>
      <c r="D153" s="28" t="s">
        <v>36</v>
      </c>
      <c r="E153" s="28">
        <f>+'Ark1'!D1585</f>
        <v>5</v>
      </c>
      <c r="F153" s="28" t="str">
        <f t="shared" si="104"/>
        <v>Mai</v>
      </c>
      <c r="G153" s="28">
        <f>+'Ark1'!Q1585</f>
        <v>0</v>
      </c>
      <c r="H153" s="331">
        <f>+'Ark1'!R1585</f>
        <v>0</v>
      </c>
      <c r="I153" s="29" t="str">
        <f>+IF(H153=0,"",'Ark1'!AG1585)</f>
        <v/>
      </c>
      <c r="J153" s="29" t="str">
        <f>+IF(H153=0,"",'Ark1'!AH1585)</f>
        <v/>
      </c>
      <c r="L153" s="96"/>
      <c r="O153" s="214"/>
      <c r="P153" s="27" t="str">
        <f>+IF(H153=0,"",'Ark1'!T1585)</f>
        <v/>
      </c>
      <c r="Q153" s="29" t="str">
        <f>+IF(H153=0,"",'Ark1'!U1585)</f>
        <v/>
      </c>
      <c r="R153" s="213"/>
      <c r="S153" s="34" t="str">
        <f>+IF(H153=0,"",'Ark1'!W1585)</f>
        <v/>
      </c>
      <c r="T153" s="34" t="str">
        <f>+IF(H153=0,"",'Ark1'!X1585)</f>
        <v/>
      </c>
      <c r="U153" s="34" t="str">
        <f>+IF(H153=0,"",'Ark1'!Y1585)</f>
        <v/>
      </c>
      <c r="V153" s="34" t="str">
        <f>+IF(H153=0,"",'Ark1'!Z1585)</f>
        <v/>
      </c>
      <c r="W153" s="34" t="str">
        <f>+IF(H153=0,"",'Ark1'!Z1585)</f>
        <v/>
      </c>
      <c r="X153" s="27" t="str">
        <f>+IF(H153=0,"",'Ark1'!AC1585)</f>
        <v/>
      </c>
      <c r="Y153" s="34" t="str">
        <f>+IF(H153=0,"",'Ark1'!AE1585)</f>
        <v/>
      </c>
      <c r="Z153" s="34" t="str">
        <f t="shared" si="55"/>
        <v/>
      </c>
      <c r="AA153" s="29" t="str">
        <f t="shared" si="56"/>
        <v/>
      </c>
      <c r="AB153" s="213"/>
      <c r="AC153" s="27"/>
      <c r="AE153" s="29"/>
      <c r="AF153" s="27"/>
      <c r="AG153" s="28"/>
      <c r="AH153" s="28"/>
      <c r="AL153" s="28"/>
    </row>
    <row r="154" spans="1:68" ht="15" customHeight="1">
      <c r="A154" s="213"/>
      <c r="B154" s="236">
        <f>+'Ark1'!C1586</f>
        <v>2024</v>
      </c>
      <c r="C154" s="28">
        <f>+'Ark1'!L1586</f>
        <v>10</v>
      </c>
      <c r="D154" s="28" t="s">
        <v>36</v>
      </c>
      <c r="E154" s="28">
        <f>+'Ark1'!D1586</f>
        <v>6</v>
      </c>
      <c r="F154" s="28" t="str">
        <f t="shared" si="104"/>
        <v>Jun</v>
      </c>
      <c r="G154" s="28">
        <f>+'Ark1'!Q1586</f>
        <v>0</v>
      </c>
      <c r="H154" s="331">
        <f>+'Ark1'!R1586</f>
        <v>0</v>
      </c>
      <c r="I154" s="29" t="str">
        <f>+IF(H154=0,"",'Ark1'!AG1586)</f>
        <v/>
      </c>
      <c r="J154" s="29" t="str">
        <f>+IF(H154=0,"",'Ark1'!AH1586)</f>
        <v/>
      </c>
      <c r="L154" s="96"/>
      <c r="O154" s="214"/>
      <c r="P154" s="27" t="str">
        <f>+IF(H154=0,"",'Ark1'!T1586)</f>
        <v/>
      </c>
      <c r="Q154" s="29" t="str">
        <f>+IF(H154=0,"",'Ark1'!U1586)</f>
        <v/>
      </c>
      <c r="R154" s="213"/>
      <c r="S154" s="34" t="str">
        <f>+IF(H154=0,"",'Ark1'!W1586)</f>
        <v/>
      </c>
      <c r="T154" s="34" t="str">
        <f>+IF(H154=0,"",'Ark1'!X1586)</f>
        <v/>
      </c>
      <c r="U154" s="34" t="str">
        <f>+IF(H154=0,"",'Ark1'!Y1586)</f>
        <v/>
      </c>
      <c r="V154" s="34" t="str">
        <f>+IF(H154=0,"",'Ark1'!Z1586)</f>
        <v/>
      </c>
      <c r="W154" s="34" t="str">
        <f>+IF(H154=0,"",'Ark1'!Z1586)</f>
        <v/>
      </c>
      <c r="X154" s="27" t="str">
        <f>+IF(H154=0,"",'Ark1'!AC1586)</f>
        <v/>
      </c>
      <c r="Y154" s="34" t="str">
        <f>+IF(H154=0,"",'Ark1'!AE1586)</f>
        <v/>
      </c>
      <c r="Z154" s="34" t="str">
        <f t="shared" si="55"/>
        <v/>
      </c>
      <c r="AA154" s="29" t="str">
        <f t="shared" si="56"/>
        <v/>
      </c>
      <c r="AB154" s="213"/>
      <c r="AC154" s="236"/>
      <c r="AE154" s="29"/>
      <c r="AF154" s="27"/>
      <c r="AG154" s="236"/>
      <c r="AH154" s="28"/>
      <c r="AL154" s="28"/>
    </row>
    <row r="155" spans="1:68" ht="15" customHeight="1">
      <c r="A155" s="213"/>
      <c r="B155" s="236">
        <f>+'Ark1'!C1587</f>
        <v>2024</v>
      </c>
      <c r="C155" s="28">
        <f>+'Ark1'!L1587</f>
        <v>10</v>
      </c>
      <c r="D155" s="28" t="s">
        <v>36</v>
      </c>
      <c r="E155" s="28">
        <f>+'Ark1'!D1587</f>
        <v>7</v>
      </c>
      <c r="F155" s="28" t="str">
        <f t="shared" si="104"/>
        <v>Jul</v>
      </c>
      <c r="G155" s="28">
        <f>+'Ark1'!Q1587</f>
        <v>0</v>
      </c>
      <c r="H155" s="331">
        <f>+'Ark1'!R1587</f>
        <v>0</v>
      </c>
      <c r="I155" s="29" t="str">
        <f>+IF(H155=0,"",'Ark1'!AG1587)</f>
        <v/>
      </c>
      <c r="J155" s="29" t="str">
        <f>+IF(H155=0,"",'Ark1'!AH1587)</f>
        <v/>
      </c>
      <c r="L155" s="96"/>
      <c r="O155" s="214"/>
      <c r="P155" s="27" t="str">
        <f>+IF(H155=0,"",'Ark1'!T1587)</f>
        <v/>
      </c>
      <c r="Q155" s="29" t="str">
        <f>+IF(H155=0,"",'Ark1'!U1587)</f>
        <v/>
      </c>
      <c r="R155" s="213"/>
      <c r="S155" s="34" t="str">
        <f>+IF(H155=0,"",'Ark1'!W1587)</f>
        <v/>
      </c>
      <c r="T155" s="34" t="str">
        <f>+IF(H155=0,"",'Ark1'!X1587)</f>
        <v/>
      </c>
      <c r="U155" s="34" t="str">
        <f>+IF(H155=0,"",'Ark1'!Y1587)</f>
        <v/>
      </c>
      <c r="V155" s="34" t="str">
        <f>+IF(H155=0,"",'Ark1'!Z1587)</f>
        <v/>
      </c>
      <c r="W155" s="34" t="str">
        <f>+IF(H155=0,"",'Ark1'!Z1587)</f>
        <v/>
      </c>
      <c r="X155" s="27" t="str">
        <f>+IF(H155=0,"",'Ark1'!AC1587)</f>
        <v/>
      </c>
      <c r="Y155" s="34" t="str">
        <f>+IF(H155=0,"",'Ark1'!AE1587)</f>
        <v/>
      </c>
      <c r="Z155" s="34" t="str">
        <f t="shared" si="55"/>
        <v/>
      </c>
      <c r="AA155" s="29" t="str">
        <f t="shared" si="56"/>
        <v/>
      </c>
      <c r="AB155" s="213"/>
      <c r="AC155" s="216"/>
      <c r="AE155" s="29"/>
      <c r="AF155" s="27"/>
      <c r="AG155" s="216"/>
      <c r="AH155" s="28"/>
      <c r="AL155" s="28"/>
    </row>
    <row r="156" spans="1:68" ht="15" customHeight="1">
      <c r="A156" s="213"/>
      <c r="B156" s="236">
        <f>+'Ark1'!C1588</f>
        <v>2024</v>
      </c>
      <c r="C156" s="28">
        <f>+'Ark1'!L1588</f>
        <v>10</v>
      </c>
      <c r="D156" s="28" t="s">
        <v>36</v>
      </c>
      <c r="E156" s="28">
        <f>+'Ark1'!D1588</f>
        <v>8</v>
      </c>
      <c r="F156" s="28" t="str">
        <f t="shared" si="104"/>
        <v>Aug</v>
      </c>
      <c r="G156" s="28">
        <f>+'Ark1'!Q1588</f>
        <v>1</v>
      </c>
      <c r="H156" s="331">
        <f>+'Ark1'!R1588</f>
        <v>1</v>
      </c>
      <c r="I156" s="29">
        <f>+IF(H156=0,"",'Ark1'!AG1588)</f>
        <v>0.22137102100118872</v>
      </c>
      <c r="J156" s="29">
        <f>+IF(H156=0,"",'Ark1'!AH1588)</f>
        <v>0</v>
      </c>
      <c r="L156" s="96"/>
      <c r="O156" s="214"/>
      <c r="P156" s="27">
        <f>+IF(H156=0,"",'Ark1'!T1588)</f>
        <v>11</v>
      </c>
      <c r="Q156" s="29">
        <f>+IF(H156=0,"",'Ark1'!U1588)</f>
        <v>41.9</v>
      </c>
      <c r="R156" s="213"/>
      <c r="S156" s="34">
        <f>+IF(H156=0,"",'Ark1'!W1588)</f>
        <v>100</v>
      </c>
      <c r="T156" s="34">
        <f>+IF(H156=0,"",'Ark1'!X1588)</f>
        <v>100</v>
      </c>
      <c r="U156" s="34">
        <f>+IF(H156=0,"",'Ark1'!Y1588)</f>
        <v>100</v>
      </c>
      <c r="V156" s="34">
        <f>+IF(H156=0,"",'Ark1'!Z1588)</f>
        <v>0</v>
      </c>
      <c r="W156" s="34">
        <f>+IF(H156=0,"",'Ark1'!Z1588)</f>
        <v>0</v>
      </c>
      <c r="X156" s="27">
        <f>+IF(H156=0,"",'Ark1'!AC1588)</f>
        <v>0</v>
      </c>
      <c r="Y156" s="34">
        <f>+IF(H156=0,"",'Ark1'!AE1588)</f>
        <v>0</v>
      </c>
      <c r="Z156" s="34">
        <f t="shared" si="55"/>
        <v>4.1899999999999995</v>
      </c>
      <c r="AA156" s="29">
        <f t="shared" si="56"/>
        <v>1</v>
      </c>
      <c r="AB156" s="213"/>
      <c r="AC156" s="216"/>
      <c r="AE156" s="29"/>
      <c r="AF156" s="27"/>
      <c r="AG156" s="217"/>
      <c r="AH156" s="28"/>
      <c r="AL156" s="28"/>
    </row>
    <row r="157" spans="1:68" ht="15" customHeight="1">
      <c r="A157" s="213"/>
      <c r="B157" s="236">
        <f>+'Ark1'!C1589</f>
        <v>2024</v>
      </c>
      <c r="C157" s="28">
        <f>+'Ark1'!L1589</f>
        <v>10</v>
      </c>
      <c r="D157" s="28" t="s">
        <v>36</v>
      </c>
      <c r="E157" s="28">
        <f>+'Ark1'!D1589</f>
        <v>9</v>
      </c>
      <c r="F157" s="28" t="str">
        <f t="shared" si="104"/>
        <v>Sep</v>
      </c>
      <c r="G157" s="28">
        <f>+'Ark1'!Q1589</f>
        <v>3</v>
      </c>
      <c r="H157" s="331">
        <f>+'Ark1'!R1589</f>
        <v>3</v>
      </c>
      <c r="I157" s="29">
        <f>+IF(H157=0,"",'Ark1'!AG1589)</f>
        <v>0.32262000459347723</v>
      </c>
      <c r="J157" s="29">
        <f>+IF(H157=0,"",'Ark1'!AH1589)</f>
        <v>0</v>
      </c>
      <c r="L157" s="96"/>
      <c r="O157" s="214"/>
      <c r="P157" s="27">
        <f>+IF(H157=0,"",'Ark1'!T1589)</f>
        <v>10.333333333333336</v>
      </c>
      <c r="Q157" s="29">
        <f>+IF(H157=0,"",'Ark1'!U1589)</f>
        <v>29.966666666666676</v>
      </c>
      <c r="R157" s="213"/>
      <c r="S157" s="34">
        <f>+IF(H157=0,"",'Ark1'!W1589)</f>
        <v>66.666666666666686</v>
      </c>
      <c r="T157" s="34">
        <f>+IF(H157=0,"",'Ark1'!X1589)</f>
        <v>100</v>
      </c>
      <c r="U157" s="34">
        <f>+IF(H157=0,"",'Ark1'!Y1589)</f>
        <v>66.666666666666686</v>
      </c>
      <c r="V157" s="34">
        <f>+IF(H157=0,"",'Ark1'!Z1589)</f>
        <v>6.5489609014628307</v>
      </c>
      <c r="W157" s="34">
        <f>+IF(H157=0,"",'Ark1'!Z1589)</f>
        <v>6.5489609014628307</v>
      </c>
      <c r="X157" s="27">
        <f>+IF(H157=0,"",'Ark1'!AC1589)</f>
        <v>0</v>
      </c>
      <c r="Y157" s="34">
        <f>+IF(H157=0,"",'Ark1'!AE1589)</f>
        <v>0</v>
      </c>
      <c r="Z157" s="34">
        <f t="shared" si="55"/>
        <v>2.9966666666666675</v>
      </c>
      <c r="AA157" s="29">
        <f t="shared" si="56"/>
        <v>1</v>
      </c>
      <c r="AB157" s="213"/>
      <c r="AC157" s="216"/>
      <c r="AE157" s="29"/>
      <c r="AF157" s="27"/>
      <c r="AG157" s="217"/>
      <c r="AH157" s="28"/>
      <c r="AL157" s="28"/>
    </row>
    <row r="158" spans="1:68" ht="15" customHeight="1">
      <c r="A158" s="213"/>
      <c r="B158" s="236">
        <f>+'Ark1'!C1590</f>
        <v>2024</v>
      </c>
      <c r="C158" s="28">
        <f>+'Ark1'!L1590</f>
        <v>10</v>
      </c>
      <c r="D158" s="28" t="s">
        <v>36</v>
      </c>
      <c r="E158" s="28">
        <f>+'Ark1'!D1590</f>
        <v>10</v>
      </c>
      <c r="F158" s="28" t="str">
        <f t="shared" si="104"/>
        <v>Okt</v>
      </c>
      <c r="G158" s="28">
        <f>+'Ark1'!Q1590</f>
        <v>9</v>
      </c>
      <c r="H158" s="331">
        <f>+'Ark1'!R1590</f>
        <v>20</v>
      </c>
      <c r="I158" s="29">
        <f>+IF(H158=0,"",'Ark1'!AG1590)</f>
        <v>0.80102106561451103</v>
      </c>
      <c r="J158" s="29">
        <f>+IF(H158=0,"",'Ark1'!AH1590)</f>
        <v>0</v>
      </c>
      <c r="L158" s="96"/>
      <c r="O158" s="214"/>
      <c r="P158" s="27">
        <f>+IF(H158=0,"",'Ark1'!T1590)</f>
        <v>9.75</v>
      </c>
      <c r="Q158" s="29">
        <f>+IF(H158=0,"",'Ark1'!U1590)</f>
        <v>32.634999999999998</v>
      </c>
      <c r="R158" s="213"/>
      <c r="S158" s="34">
        <f>+IF(H158=0,"",'Ark1'!W1590)</f>
        <v>80</v>
      </c>
      <c r="T158" s="34">
        <f>+IF(H158=0,"",'Ark1'!X1590)</f>
        <v>100</v>
      </c>
      <c r="U158" s="34">
        <f>+IF(H158=0,"",'Ark1'!Y1590)</f>
        <v>85</v>
      </c>
      <c r="V158" s="34">
        <f>+IF(H158=0,"",'Ark1'!Z1590)</f>
        <v>7.9633708315009359</v>
      </c>
      <c r="W158" s="34">
        <f>+IF(H158=0,"",'Ark1'!Z1590)</f>
        <v>7.9633708315009359</v>
      </c>
      <c r="X158" s="27">
        <f>+IF(H158=0,"",'Ark1'!AC1590)</f>
        <v>0</v>
      </c>
      <c r="Y158" s="34">
        <f>+IF(H158=0,"",'Ark1'!AE1590)</f>
        <v>0</v>
      </c>
      <c r="Z158" s="34">
        <f t="shared" si="55"/>
        <v>3.2634999999999996</v>
      </c>
      <c r="AA158" s="29">
        <f t="shared" si="56"/>
        <v>0.45</v>
      </c>
      <c r="AB158" s="213"/>
      <c r="AC158" s="216"/>
      <c r="AE158" s="29"/>
      <c r="AF158" s="27"/>
      <c r="AG158" s="217"/>
      <c r="AH158" s="28"/>
      <c r="AL158" s="28"/>
    </row>
    <row r="159" spans="1:68" ht="15" customHeight="1">
      <c r="A159" s="213"/>
      <c r="B159" s="236">
        <f>+'Ark1'!C1591</f>
        <v>2024</v>
      </c>
      <c r="C159" s="28">
        <f>+'Ark1'!L1591</f>
        <v>10</v>
      </c>
      <c r="D159" s="28" t="s">
        <v>36</v>
      </c>
      <c r="E159" s="28">
        <f>+'Ark1'!D1591</f>
        <v>11</v>
      </c>
      <c r="F159" s="28" t="str">
        <f t="shared" si="104"/>
        <v>Nov</v>
      </c>
      <c r="G159" s="28">
        <f>+'Ark1'!Q1591</f>
        <v>8</v>
      </c>
      <c r="H159" s="331">
        <f>+'Ark1'!R1591</f>
        <v>8</v>
      </c>
      <c r="I159" s="29">
        <f>+IF(H159=0,"",'Ark1'!AG1591)</f>
        <v>0.60443723897298507</v>
      </c>
      <c r="J159" s="29">
        <f>+IF(H159=0,"",'Ark1'!AH1591)</f>
        <v>0</v>
      </c>
      <c r="L159" s="96"/>
      <c r="O159" s="214"/>
      <c r="P159" s="27">
        <f>+IF(H159=0,"",'Ark1'!T1591)</f>
        <v>9.875</v>
      </c>
      <c r="Q159" s="29">
        <f>+IF(H159=0,"",'Ark1'!U1591)</f>
        <v>34.299999999999997</v>
      </c>
      <c r="R159" s="213"/>
      <c r="S159" s="34">
        <f>+IF(H159=0,"",'Ark1'!W1591)</f>
        <v>75</v>
      </c>
      <c r="T159" s="34">
        <f>+IF(H159=0,"",'Ark1'!X1591)</f>
        <v>100</v>
      </c>
      <c r="U159" s="34">
        <f>+IF(H159=0,"",'Ark1'!Y1591)</f>
        <v>75</v>
      </c>
      <c r="V159" s="34">
        <f>+IF(H159=0,"",'Ark1'!Z1591)</f>
        <v>7.7889344585765059</v>
      </c>
      <c r="W159" s="34">
        <f>+IF(H159=0,"",'Ark1'!Z1591)</f>
        <v>7.7889344585765059</v>
      </c>
      <c r="X159" s="27">
        <f>+IF(H159=0,"",'Ark1'!AC1591)</f>
        <v>0</v>
      </c>
      <c r="Y159" s="34">
        <f>+IF(H159=0,"",'Ark1'!AE1591)</f>
        <v>0</v>
      </c>
      <c r="Z159" s="34">
        <f t="shared" si="55"/>
        <v>3.4299999999999997</v>
      </c>
      <c r="AA159" s="29">
        <f t="shared" si="56"/>
        <v>1</v>
      </c>
      <c r="AB159" s="213"/>
      <c r="AC159" s="216"/>
      <c r="AE159" s="29"/>
      <c r="AF159" s="27"/>
      <c r="AG159" s="217"/>
      <c r="AH159" s="28"/>
      <c r="AL159" s="28"/>
    </row>
    <row r="160" spans="1:68" ht="15" customHeight="1">
      <c r="A160" s="213"/>
      <c r="B160" s="236">
        <f>+'Ark1'!C1592</f>
        <v>2024</v>
      </c>
      <c r="C160" s="28">
        <f>+'Ark1'!L1592</f>
        <v>10</v>
      </c>
      <c r="D160" s="28" t="s">
        <v>36</v>
      </c>
      <c r="E160" s="28">
        <f>+'Ark1'!D1592</f>
        <v>12</v>
      </c>
      <c r="F160" s="28" t="str">
        <f t="shared" si="104"/>
        <v>Des</v>
      </c>
      <c r="G160" s="28">
        <f>+'Ark1'!Q1592</f>
        <v>1</v>
      </c>
      <c r="H160" s="331">
        <f>+'Ark1'!R1592</f>
        <v>1</v>
      </c>
      <c r="I160" s="29">
        <f>+IF(H160=0,"",'Ark1'!AG1592)</f>
        <v>0.38276937844972408</v>
      </c>
      <c r="J160" s="29">
        <f>+IF(H160=0,"",'Ark1'!AH1592)</f>
        <v>0</v>
      </c>
      <c r="L160" s="96"/>
      <c r="O160" s="214"/>
      <c r="P160" s="27">
        <f>+IF(H160=0,"",'Ark1'!T1592)</f>
        <v>10</v>
      </c>
      <c r="Q160" s="29">
        <f>+IF(H160=0,"",'Ark1'!U1592)</f>
        <v>31.9</v>
      </c>
      <c r="R160" s="213"/>
      <c r="S160" s="34">
        <f>+IF(H160=0,"",'Ark1'!W1592)</f>
        <v>100</v>
      </c>
      <c r="T160" s="34">
        <f>+IF(H160=0,"",'Ark1'!X1592)</f>
        <v>100</v>
      </c>
      <c r="U160" s="34">
        <f>+IF(H160=0,"",'Ark1'!Y1592)</f>
        <v>100</v>
      </c>
      <c r="V160" s="34">
        <f>+IF(H160=0,"",'Ark1'!Z1592)</f>
        <v>0</v>
      </c>
      <c r="W160" s="34">
        <f>+IF(H160=0,"",'Ark1'!Z1592)</f>
        <v>0</v>
      </c>
      <c r="X160" s="27">
        <f>+IF(H160=0,"",'Ark1'!AC1592)</f>
        <v>0</v>
      </c>
      <c r="Y160" s="34">
        <f>+IF(H160=0,"",'Ark1'!AE1592)</f>
        <v>0</v>
      </c>
      <c r="Z160" s="34">
        <f t="shared" si="55"/>
        <v>3.19</v>
      </c>
      <c r="AA160" s="29">
        <f t="shared" si="56"/>
        <v>1</v>
      </c>
      <c r="AB160" s="213"/>
      <c r="AC160" s="216"/>
      <c r="AE160" s="29"/>
      <c r="AF160" s="27"/>
      <c r="AG160" s="217"/>
      <c r="AH160" s="28"/>
      <c r="AL160" s="28"/>
    </row>
    <row r="161" spans="1:68" ht="15" customHeight="1">
      <c r="A161" s="213"/>
      <c r="B161" s="213"/>
      <c r="C161" s="213"/>
      <c r="D161" s="213"/>
      <c r="E161" s="213"/>
      <c r="F161" s="213"/>
      <c r="G161" s="213"/>
      <c r="H161" s="324"/>
      <c r="I161" s="214"/>
      <c r="J161" s="214"/>
      <c r="K161" s="214"/>
      <c r="L161" s="96"/>
      <c r="M161" s="214"/>
      <c r="N161" s="214"/>
      <c r="O161" s="214"/>
      <c r="P161" s="213"/>
      <c r="Q161" s="213"/>
      <c r="R161" s="213"/>
      <c r="S161" s="215"/>
      <c r="T161" s="215"/>
      <c r="U161" s="215"/>
      <c r="V161" s="215"/>
      <c r="W161" s="215"/>
      <c r="X161" s="213"/>
      <c r="Y161" s="215"/>
      <c r="Z161" s="215"/>
      <c r="AA161" s="214"/>
      <c r="AB161" s="213"/>
      <c r="AC161" s="216"/>
      <c r="AE161" s="29"/>
      <c r="AF161" s="27"/>
      <c r="AG161" s="217"/>
      <c r="AH161" s="28"/>
      <c r="AL161" s="28"/>
      <c r="BD161" s="228"/>
    </row>
    <row r="162" spans="1:68" ht="15" customHeight="1">
      <c r="A162" s="213"/>
      <c r="B162" s="213"/>
      <c r="C162" s="230" t="s">
        <v>0</v>
      </c>
      <c r="D162" s="213"/>
      <c r="E162" s="270" t="str">
        <f>+D164</f>
        <v>U</v>
      </c>
      <c r="F162" s="230" t="s">
        <v>569</v>
      </c>
      <c r="G162" s="213"/>
      <c r="H162" s="327">
        <f>SUM(H164:H175)</f>
        <v>16</v>
      </c>
      <c r="I162" s="214"/>
      <c r="J162" s="214"/>
      <c r="K162" s="214"/>
      <c r="L162" s="96"/>
      <c r="M162" s="214"/>
      <c r="N162" s="214"/>
      <c r="O162" s="214"/>
      <c r="P162" s="213"/>
      <c r="Q162" s="263">
        <f>+Klasse!L126</f>
        <v>14.183496007098496</v>
      </c>
      <c r="R162" s="213"/>
      <c r="S162" s="215"/>
      <c r="T162" s="215"/>
      <c r="U162" s="215"/>
      <c r="V162" s="215"/>
      <c r="W162" s="215"/>
      <c r="X162" s="213"/>
      <c r="Y162" s="215"/>
      <c r="Z162" s="217">
        <f>+Klasse!L126/Klasse!C126</f>
        <v>2.3639160011830826</v>
      </c>
      <c r="AA162" s="214"/>
      <c r="AB162" s="213"/>
      <c r="AC162" s="216"/>
      <c r="AE162" s="29"/>
      <c r="AF162" s="27"/>
      <c r="AG162" s="217"/>
      <c r="AH162" s="28"/>
      <c r="AL162" s="28"/>
      <c r="BD162" s="228"/>
    </row>
    <row r="163" spans="1:68" ht="15" customHeight="1">
      <c r="A163" s="213"/>
      <c r="B163" s="213"/>
      <c r="C163" s="213"/>
      <c r="D163" s="213"/>
      <c r="E163" s="213"/>
      <c r="F163" s="213"/>
      <c r="G163" s="213"/>
      <c r="H163" s="324"/>
      <c r="I163" s="214"/>
      <c r="J163" s="214"/>
      <c r="K163" s="214"/>
      <c r="L163" s="96"/>
      <c r="M163" s="214"/>
      <c r="N163" s="214"/>
      <c r="O163" s="214"/>
      <c r="P163" s="213"/>
      <c r="Q163" s="213"/>
      <c r="R163" s="213"/>
      <c r="S163" s="215"/>
      <c r="T163" s="215"/>
      <c r="U163" s="215"/>
      <c r="V163" s="215"/>
      <c r="W163" s="215"/>
      <c r="X163" s="213"/>
      <c r="Y163" s="215"/>
      <c r="Z163" s="215"/>
      <c r="AA163" s="215"/>
      <c r="AB163" s="215"/>
      <c r="AC163" s="216"/>
      <c r="AE163" s="29"/>
      <c r="AF163" s="27"/>
      <c r="AG163" s="217"/>
      <c r="AH163" s="28"/>
      <c r="AL163" s="28"/>
      <c r="BD163" s="228">
        <f>1+BD160</f>
        <v>1</v>
      </c>
      <c r="BE163" s="28">
        <v>20.659867330016564</v>
      </c>
      <c r="BF163" s="28">
        <f t="shared" ref="BF163" si="105">+BE163</f>
        <v>20.659867330016564</v>
      </c>
      <c r="BG163" s="28">
        <f t="shared" ref="BG163" si="106">+BF163</f>
        <v>20.659867330016564</v>
      </c>
      <c r="BH163" s="28">
        <f t="shared" ref="BH163" si="107">+BG163</f>
        <v>20.659867330016564</v>
      </c>
      <c r="BI163" s="28">
        <f t="shared" ref="BI163" si="108">+BH163</f>
        <v>20.659867330016564</v>
      </c>
      <c r="BJ163" s="28">
        <f t="shared" ref="BJ163" si="109">+BI163</f>
        <v>20.659867330016564</v>
      </c>
      <c r="BK163" s="28">
        <f t="shared" ref="BK163" si="110">+BJ163</f>
        <v>20.659867330016564</v>
      </c>
      <c r="BL163" s="28">
        <f t="shared" ref="BL163" si="111">+BK163</f>
        <v>20.659867330016564</v>
      </c>
      <c r="BM163" s="28">
        <f t="shared" ref="BM163" si="112">+BL163</f>
        <v>20.659867330016564</v>
      </c>
      <c r="BN163" s="28">
        <f t="shared" ref="BN163" si="113">+BM163</f>
        <v>20.659867330016564</v>
      </c>
      <c r="BO163" s="28">
        <f t="shared" ref="BO163" si="114">+BN163</f>
        <v>20.659867330016564</v>
      </c>
      <c r="BP163" s="28">
        <f t="shared" ref="BP163" si="115">+BO163</f>
        <v>20.659867330016564</v>
      </c>
    </row>
    <row r="164" spans="1:68" ht="15" customHeight="1">
      <c r="A164" s="213"/>
      <c r="B164" s="236">
        <f>+'Ark1'!C1593</f>
        <v>2024</v>
      </c>
      <c r="C164" s="232">
        <f>+'Ark1'!L1593</f>
        <v>11</v>
      </c>
      <c r="D164" s="243" t="s">
        <v>37</v>
      </c>
      <c r="E164" s="232">
        <f>+'Ark1'!D1593</f>
        <v>1</v>
      </c>
      <c r="F164" s="232" t="str">
        <f t="shared" ref="F164:F175" si="116">+F149</f>
        <v>Jan</v>
      </c>
      <c r="G164" s="232">
        <f>+'Ark1'!Q1593</f>
        <v>1</v>
      </c>
      <c r="H164" s="347">
        <f>+'Ark1'!R1593</f>
        <v>1</v>
      </c>
      <c r="I164" s="233">
        <f>+IF(H164=0,"",'Ark1'!AG1593)</f>
        <v>0.16737760953699249</v>
      </c>
      <c r="J164" s="233">
        <f>+IF(H164=0,"",'Ark1'!AH1593)</f>
        <v>0</v>
      </c>
      <c r="K164" s="239">
        <f>+'Ark1'!AI1593</f>
        <v>1</v>
      </c>
      <c r="L164" s="96"/>
      <c r="M164" s="263">
        <f>+IF(K164=0,"",'Ark1'!AJ1593)</f>
        <v>106.1</v>
      </c>
      <c r="N164" s="263">
        <f>+IF(K164=0,"",'Ark1'!AK1593)</f>
        <v>19.842765241681981</v>
      </c>
      <c r="O164" s="214"/>
      <c r="P164" s="234">
        <f>+IF(H164=0,"",'Ark1'!T1593)</f>
        <v>8</v>
      </c>
      <c r="Q164" s="233">
        <f>+IF(H164=0,"",'Ark1'!U1593)</f>
        <v>23.7</v>
      </c>
      <c r="R164" s="213"/>
      <c r="S164" s="235">
        <f>+IF(H164=0,"",'Ark1'!W1593)</f>
        <v>0</v>
      </c>
      <c r="T164" s="235">
        <f>+IF(H164=0,"",'Ark1'!X1593)</f>
        <v>100</v>
      </c>
      <c r="U164" s="235">
        <f>+IF(H164=0,"",'Ark1'!Y1593)</f>
        <v>100</v>
      </c>
      <c r="V164" s="235">
        <f>+IF(H164=0,"",'Ark1'!Z1593)</f>
        <v>0</v>
      </c>
      <c r="W164" s="235">
        <f>+IF(H164=0,"",'Ark1'!Z1593)</f>
        <v>0</v>
      </c>
      <c r="X164" s="234">
        <f>+IF(H164=0,"",'Ark1'!AC1593)</f>
        <v>0</v>
      </c>
      <c r="Y164" s="235">
        <f>+IF(H164=0,"",'Ark1'!AE1593)</f>
        <v>0</v>
      </c>
      <c r="Z164" s="235">
        <f t="shared" si="55"/>
        <v>2.1545454545454543</v>
      </c>
      <c r="AA164" s="233">
        <f t="shared" si="56"/>
        <v>1</v>
      </c>
      <c r="AB164" s="213"/>
      <c r="AC164" s="216"/>
      <c r="AE164" s="29"/>
      <c r="AF164" s="27"/>
      <c r="AG164" s="217"/>
      <c r="AH164" s="28"/>
      <c r="AL164" s="28"/>
    </row>
    <row r="165" spans="1:68" ht="15" customHeight="1">
      <c r="A165" s="213"/>
      <c r="B165" s="236">
        <f>+'Ark1'!C1594</f>
        <v>2024</v>
      </c>
      <c r="C165" s="232">
        <f>+'Ark1'!L1594</f>
        <v>11</v>
      </c>
      <c r="D165" s="243" t="s">
        <v>37</v>
      </c>
      <c r="E165" s="232">
        <f>+'Ark1'!D1594</f>
        <v>2</v>
      </c>
      <c r="F165" s="232" t="str">
        <f t="shared" si="116"/>
        <v>Feb</v>
      </c>
      <c r="G165" s="232">
        <f>+'Ark1'!Q1594</f>
        <v>3</v>
      </c>
      <c r="H165" s="347">
        <f>+'Ark1'!R1594</f>
        <v>4</v>
      </c>
      <c r="I165" s="233">
        <f>+IF(H165=0,"",'Ark1'!AG1594)</f>
        <v>0.40823244195214659</v>
      </c>
      <c r="J165" s="233">
        <f>+IF(H165=0,"",'Ark1'!AH1594)</f>
        <v>0</v>
      </c>
      <c r="K165" s="239">
        <f>+'Ark1'!AI1594</f>
        <v>4</v>
      </c>
      <c r="L165" s="96"/>
      <c r="M165" s="263">
        <f>+IF(K165=0,"",'Ark1'!AJ1594)</f>
        <v>82.424999999999983</v>
      </c>
      <c r="N165" s="263">
        <f>+IF(K165=0,"",'Ark1'!AK1594)</f>
        <v>19.56380750464286</v>
      </c>
      <c r="O165" s="214"/>
      <c r="P165" s="234">
        <f>+IF(H165=0,"",'Ark1'!T1594)</f>
        <v>6.25</v>
      </c>
      <c r="Q165" s="233">
        <f>+IF(H165=0,"",'Ark1'!U1594)</f>
        <v>13.85</v>
      </c>
      <c r="R165" s="213"/>
      <c r="S165" s="235">
        <f>+IF(H165=0,"",'Ark1'!W1594)</f>
        <v>25</v>
      </c>
      <c r="T165" s="235">
        <f>+IF(H165=0,"",'Ark1'!X1594)</f>
        <v>25</v>
      </c>
      <c r="U165" s="235">
        <f>+IF(H165=0,"",'Ark1'!Y1594)</f>
        <v>25</v>
      </c>
      <c r="V165" s="235">
        <f>+IF(H165=0,"",'Ark1'!Z1594)</f>
        <v>12.180825095205993</v>
      </c>
      <c r="W165" s="235">
        <f>+IF(H165=0,"",'Ark1'!Z1594)</f>
        <v>12.180825095205993</v>
      </c>
      <c r="X165" s="234">
        <f>+IF(H165=0,"",'Ark1'!AC1594)</f>
        <v>0</v>
      </c>
      <c r="Y165" s="235">
        <f>+IF(H165=0,"",'Ark1'!AE1594)</f>
        <v>0</v>
      </c>
      <c r="Z165" s="235">
        <f t="shared" si="55"/>
        <v>1.259090909090909</v>
      </c>
      <c r="AA165" s="233">
        <f t="shared" si="56"/>
        <v>0.75</v>
      </c>
      <c r="AB165" s="213"/>
      <c r="AC165" s="216"/>
      <c r="AE165" s="29"/>
      <c r="AF165" s="27"/>
      <c r="AG165" s="217"/>
      <c r="AH165" s="28"/>
      <c r="AL165" s="28"/>
    </row>
    <row r="166" spans="1:68" ht="15" customHeight="1">
      <c r="A166" s="213"/>
      <c r="B166" s="236">
        <f>+'Ark1'!C1595</f>
        <v>2024</v>
      </c>
      <c r="C166" s="232">
        <f>+'Ark1'!L1595</f>
        <v>11</v>
      </c>
      <c r="D166" s="243" t="s">
        <v>37</v>
      </c>
      <c r="E166" s="232">
        <f>+'Ark1'!D1595</f>
        <v>3</v>
      </c>
      <c r="F166" s="232" t="str">
        <f t="shared" si="116"/>
        <v>Mar</v>
      </c>
      <c r="G166" s="232">
        <f>+'Ark1'!Q1595</f>
        <v>1</v>
      </c>
      <c r="H166" s="347">
        <f>+'Ark1'!R1595</f>
        <v>2</v>
      </c>
      <c r="I166" s="233">
        <f>+IF(H166=0,"",'Ark1'!AG1595)</f>
        <v>0.17051862322000505</v>
      </c>
      <c r="J166" s="233">
        <f>+IF(H166=0,"",'Ark1'!AH1595)</f>
        <v>0</v>
      </c>
      <c r="K166" s="239">
        <f>+'Ark1'!AI1595</f>
        <v>2</v>
      </c>
      <c r="L166" s="96"/>
      <c r="M166" s="263">
        <f>+IF(K166=0,"",'Ark1'!AJ1595)</f>
        <v>107.95</v>
      </c>
      <c r="N166" s="263">
        <f>+IF(K166=0,"",'Ark1'!AK1595)</f>
        <v>22.953474334889368</v>
      </c>
      <c r="O166" s="214"/>
      <c r="P166" s="234">
        <f>+IF(H166=0,"",'Ark1'!T1595)</f>
        <v>7</v>
      </c>
      <c r="Q166" s="233">
        <f>+IF(H166=0,"",'Ark1'!U1595)</f>
        <v>28.35</v>
      </c>
      <c r="R166" s="213"/>
      <c r="S166" s="235">
        <f>+IF(H166=0,"",'Ark1'!W1595)</f>
        <v>0</v>
      </c>
      <c r="T166" s="235">
        <f>+IF(H166=0,"",'Ark1'!X1595)</f>
        <v>100</v>
      </c>
      <c r="U166" s="235">
        <f>+IF(H166=0,"",'Ark1'!Y1595)</f>
        <v>100</v>
      </c>
      <c r="V166" s="235">
        <f>+IF(H166=0,"",'Ark1'!Z1595)</f>
        <v>1.0499999999999827</v>
      </c>
      <c r="W166" s="235">
        <f>+IF(H166=0,"",'Ark1'!Z1595)</f>
        <v>1.0499999999999827</v>
      </c>
      <c r="X166" s="234">
        <f>+IF(H166=0,"",'Ark1'!AC1595)</f>
        <v>0</v>
      </c>
      <c r="Y166" s="235">
        <f>+IF(H166=0,"",'Ark1'!AE1595)</f>
        <v>0</v>
      </c>
      <c r="Z166" s="235">
        <f t="shared" si="55"/>
        <v>2.5772727272727276</v>
      </c>
      <c r="AA166" s="233">
        <f t="shared" si="56"/>
        <v>0.5</v>
      </c>
      <c r="AB166" s="213"/>
      <c r="AC166" s="216"/>
      <c r="AE166" s="29"/>
      <c r="AF166" s="27"/>
      <c r="AG166" s="217"/>
      <c r="AH166" s="28"/>
      <c r="AL166" s="28"/>
    </row>
    <row r="167" spans="1:68" ht="15" customHeight="1">
      <c r="A167" s="213"/>
      <c r="B167" s="236">
        <f>+'Ark1'!C1596</f>
        <v>2024</v>
      </c>
      <c r="C167" s="232">
        <f>+'Ark1'!L1596</f>
        <v>11</v>
      </c>
      <c r="D167" s="243" t="s">
        <v>37</v>
      </c>
      <c r="E167" s="232">
        <f>+'Ark1'!D1596</f>
        <v>4</v>
      </c>
      <c r="F167" s="232" t="str">
        <f t="shared" si="116"/>
        <v>Apr</v>
      </c>
      <c r="G167" s="232">
        <f>+'Ark1'!Q1596</f>
        <v>2</v>
      </c>
      <c r="H167" s="347">
        <f>+'Ark1'!R1596</f>
        <v>3</v>
      </c>
      <c r="I167" s="233">
        <f>+IF(H167=0,"",'Ark1'!AG1596)</f>
        <v>0.13893558089650648</v>
      </c>
      <c r="J167" s="233">
        <f>+IF(H167=0,"",'Ark1'!AH1596)</f>
        <v>0</v>
      </c>
      <c r="K167" s="239">
        <f>+'Ark1'!AI1596</f>
        <v>3</v>
      </c>
      <c r="L167" s="96"/>
      <c r="M167" s="263">
        <f>+IF(K167=0,"",'Ark1'!AJ1596)</f>
        <v>87.866666666666688</v>
      </c>
      <c r="N167" s="263">
        <f>+IF(K167=0,"",'Ark1'!AK1596)</f>
        <v>22.390579677626604</v>
      </c>
      <c r="O167" s="214"/>
      <c r="P167" s="234">
        <f>+IF(H167=0,"",'Ark1'!T1596)</f>
        <v>7</v>
      </c>
      <c r="Q167" s="233">
        <f>+IF(H167=0,"",'Ark1'!U1596)</f>
        <v>15.566666666666668</v>
      </c>
      <c r="R167" s="213"/>
      <c r="S167" s="235">
        <f>+IF(H167=0,"",'Ark1'!W1596)</f>
        <v>0</v>
      </c>
      <c r="T167" s="235">
        <f>+IF(H167=0,"",'Ark1'!X1596)</f>
        <v>66.666666666666686</v>
      </c>
      <c r="U167" s="235">
        <f>+IF(H167=0,"",'Ark1'!Y1596)</f>
        <v>0</v>
      </c>
      <c r="V167" s="235">
        <f>+IF(H167=0,"",'Ark1'!Z1596)</f>
        <v>3.7383894333730874</v>
      </c>
      <c r="W167" s="235">
        <f>+IF(H167=0,"",'Ark1'!Z1596)</f>
        <v>3.7383894333730874</v>
      </c>
      <c r="X167" s="234">
        <f>+IF(H167=0,"",'Ark1'!AC1596)</f>
        <v>0</v>
      </c>
      <c r="Y167" s="235">
        <f>+IF(H167=0,"",'Ark1'!AE1596)</f>
        <v>0</v>
      </c>
      <c r="Z167" s="235">
        <f t="shared" si="55"/>
        <v>1.4151515151515153</v>
      </c>
      <c r="AA167" s="233">
        <f t="shared" si="56"/>
        <v>0.66666666666666663</v>
      </c>
      <c r="AB167" s="213"/>
      <c r="AC167" s="216"/>
      <c r="AE167" s="29"/>
      <c r="AF167" s="27"/>
      <c r="AG167" s="217"/>
      <c r="AH167" s="28"/>
      <c r="AL167" s="28"/>
    </row>
    <row r="168" spans="1:68" ht="15" customHeight="1">
      <c r="A168" s="213"/>
      <c r="B168" s="236">
        <f>+'Ark1'!C1597</f>
        <v>2024</v>
      </c>
      <c r="C168" s="232">
        <f>+'Ark1'!L1597</f>
        <v>11</v>
      </c>
      <c r="D168" s="243" t="s">
        <v>37</v>
      </c>
      <c r="E168" s="232">
        <f>+'Ark1'!D1597</f>
        <v>5</v>
      </c>
      <c r="F168" s="232" t="str">
        <f t="shared" si="116"/>
        <v>Mai</v>
      </c>
      <c r="G168" s="232">
        <f>+'Ark1'!Q1597</f>
        <v>0</v>
      </c>
      <c r="H168" s="347">
        <f>+'Ark1'!R1597</f>
        <v>0</v>
      </c>
      <c r="I168" s="233" t="str">
        <f>+IF(H168=0,"",'Ark1'!AG1597)</f>
        <v/>
      </c>
      <c r="J168" s="233" t="str">
        <f>+IF(H168=0,"",'Ark1'!AH1597)</f>
        <v/>
      </c>
      <c r="K168" s="239">
        <f>+'Ark1'!AI1597</f>
        <v>0</v>
      </c>
      <c r="L168" s="96"/>
      <c r="M168" s="263" t="str">
        <f>+IF(K168=0,"",'Ark1'!AJ1597)</f>
        <v/>
      </c>
      <c r="N168" s="263" t="str">
        <f>+IF(K168=0,"",'Ark1'!AK1597)</f>
        <v/>
      </c>
      <c r="O168" s="214"/>
      <c r="P168" s="234" t="str">
        <f>+IF(H168=0,"",'Ark1'!T1597)</f>
        <v/>
      </c>
      <c r="Q168" s="233" t="str">
        <f>+IF(H168=0,"",'Ark1'!U1597)</f>
        <v/>
      </c>
      <c r="R168" s="213"/>
      <c r="S168" s="235" t="str">
        <f>+IF(H168=0,"",'Ark1'!W1597)</f>
        <v/>
      </c>
      <c r="T168" s="235" t="str">
        <f>+IF(H168=0,"",'Ark1'!X1597)</f>
        <v/>
      </c>
      <c r="U168" s="235" t="str">
        <f>+IF(H168=0,"",'Ark1'!Y1597)</f>
        <v/>
      </c>
      <c r="V168" s="235" t="str">
        <f>+IF(H168=0,"",'Ark1'!Z1597)</f>
        <v/>
      </c>
      <c r="W168" s="235" t="str">
        <f>+IF(H168=0,"",'Ark1'!Z1597)</f>
        <v/>
      </c>
      <c r="X168" s="234" t="str">
        <f>+IF(H168=0,"",'Ark1'!AC1597)</f>
        <v/>
      </c>
      <c r="Y168" s="235" t="str">
        <f>+IF(H168=0,"",'Ark1'!AE1597)</f>
        <v/>
      </c>
      <c r="Z168" s="235" t="str">
        <f t="shared" si="55"/>
        <v/>
      </c>
      <c r="AA168" s="233" t="str">
        <f t="shared" si="56"/>
        <v/>
      </c>
      <c r="AB168" s="213"/>
      <c r="AC168" s="216"/>
      <c r="AE168" s="29"/>
      <c r="AF168" s="27"/>
      <c r="AG168" s="217"/>
      <c r="AH168" s="28"/>
      <c r="AL168" s="28"/>
    </row>
    <row r="169" spans="1:68" ht="15" customHeight="1">
      <c r="A169" s="213"/>
      <c r="B169" s="236">
        <f>+'Ark1'!C1598</f>
        <v>2024</v>
      </c>
      <c r="C169" s="232">
        <f>+'Ark1'!L1598</f>
        <v>11</v>
      </c>
      <c r="D169" s="243" t="s">
        <v>37</v>
      </c>
      <c r="E169" s="232">
        <f>+'Ark1'!D1598</f>
        <v>6</v>
      </c>
      <c r="F169" s="232" t="str">
        <f t="shared" si="116"/>
        <v>Jun</v>
      </c>
      <c r="G169" s="232">
        <f>+'Ark1'!Q1598</f>
        <v>0</v>
      </c>
      <c r="H169" s="347">
        <f>+'Ark1'!R1598</f>
        <v>0</v>
      </c>
      <c r="I169" s="233" t="str">
        <f>+IF(H169=0,"",'Ark1'!AG1598)</f>
        <v/>
      </c>
      <c r="J169" s="233" t="str">
        <f>+IF(H169=0,"",'Ark1'!AH1598)</f>
        <v/>
      </c>
      <c r="K169" s="239">
        <f>+'Ark1'!AI1598</f>
        <v>0</v>
      </c>
      <c r="L169" s="96"/>
      <c r="M169" s="263" t="str">
        <f>+IF(K169=0,"",'Ark1'!AJ1598)</f>
        <v/>
      </c>
      <c r="N169" s="263" t="str">
        <f>+IF(K169=0,"",'Ark1'!AK1598)</f>
        <v/>
      </c>
      <c r="O169" s="214"/>
      <c r="P169" s="234" t="str">
        <f>+IF(H169=0,"",'Ark1'!T1598)</f>
        <v/>
      </c>
      <c r="Q169" s="233" t="str">
        <f>+IF(H169=0,"",'Ark1'!U1598)</f>
        <v/>
      </c>
      <c r="R169" s="213"/>
      <c r="S169" s="235" t="str">
        <f>+IF(H169=0,"",'Ark1'!W1598)</f>
        <v/>
      </c>
      <c r="T169" s="235" t="str">
        <f>+IF(H169=0,"",'Ark1'!X1598)</f>
        <v/>
      </c>
      <c r="U169" s="235" t="str">
        <f>+IF(H169=0,"",'Ark1'!Y1598)</f>
        <v/>
      </c>
      <c r="V169" s="235" t="str">
        <f>+IF(H169=0,"",'Ark1'!Z1598)</f>
        <v/>
      </c>
      <c r="W169" s="235" t="str">
        <f>+IF(H169=0,"",'Ark1'!Z1598)</f>
        <v/>
      </c>
      <c r="X169" s="234" t="str">
        <f>+IF(H169=0,"",'Ark1'!AC1598)</f>
        <v/>
      </c>
      <c r="Y169" s="235" t="str">
        <f>+IF(H169=0,"",'Ark1'!AE1598)</f>
        <v/>
      </c>
      <c r="Z169" s="235" t="str">
        <f t="shared" si="55"/>
        <v/>
      </c>
      <c r="AA169" s="233" t="str">
        <f t="shared" si="56"/>
        <v/>
      </c>
      <c r="AB169" s="213"/>
      <c r="AC169" s="216"/>
      <c r="AE169" s="29"/>
      <c r="AF169" s="27"/>
      <c r="AG169" s="217"/>
      <c r="AH169" s="28"/>
      <c r="AL169" s="28"/>
    </row>
    <row r="170" spans="1:68" ht="15" customHeight="1">
      <c r="A170" s="213"/>
      <c r="B170" s="236">
        <f>+'Ark1'!C1599</f>
        <v>2024</v>
      </c>
      <c r="C170" s="232">
        <f>+'Ark1'!L1599</f>
        <v>11</v>
      </c>
      <c r="D170" s="243" t="s">
        <v>37</v>
      </c>
      <c r="E170" s="232">
        <f>+'Ark1'!D1599</f>
        <v>7</v>
      </c>
      <c r="F170" s="232" t="str">
        <f t="shared" si="116"/>
        <v>Jul</v>
      </c>
      <c r="G170" s="232">
        <f>+'Ark1'!Q1599</f>
        <v>1</v>
      </c>
      <c r="H170" s="347">
        <f>+'Ark1'!R1599</f>
        <v>1</v>
      </c>
      <c r="I170" s="233">
        <f>+IF(H170=0,"",'Ark1'!AG1599)</f>
        <v>0.42438863910516506</v>
      </c>
      <c r="J170" s="233">
        <f>+IF(H170=0,"",'Ark1'!AH1599)</f>
        <v>0</v>
      </c>
      <c r="K170" s="239">
        <f>+'Ark1'!AI1599</f>
        <v>1</v>
      </c>
      <c r="L170" s="96"/>
      <c r="M170" s="263">
        <f>+IF(K170=0,"",'Ark1'!AJ1599)</f>
        <v>111.3</v>
      </c>
      <c r="N170" s="263">
        <f>+IF(K170=0,"",'Ark1'!AK1599)</f>
        <v>28.068905088737797</v>
      </c>
      <c r="O170" s="214"/>
      <c r="P170" s="234">
        <f>+IF(H170=0,"",'Ark1'!T1599)</f>
        <v>10</v>
      </c>
      <c r="Q170" s="233">
        <f>+IF(H170=0,"",'Ark1'!U1599)</f>
        <v>38.700000000000003</v>
      </c>
      <c r="R170" s="213"/>
      <c r="S170" s="235">
        <f>+IF(H170=0,"",'Ark1'!W1599)</f>
        <v>100</v>
      </c>
      <c r="T170" s="235">
        <f>+IF(H170=0,"",'Ark1'!X1599)</f>
        <v>100</v>
      </c>
      <c r="U170" s="235">
        <f>+IF(H170=0,"",'Ark1'!Y1599)</f>
        <v>100</v>
      </c>
      <c r="V170" s="235">
        <f>+IF(H170=0,"",'Ark1'!Z1599)</f>
        <v>0</v>
      </c>
      <c r="W170" s="235">
        <f>+IF(H170=0,"",'Ark1'!Z1599)</f>
        <v>0</v>
      </c>
      <c r="X170" s="234">
        <f>+IF(H170=0,"",'Ark1'!AC1599)</f>
        <v>0</v>
      </c>
      <c r="Y170" s="235">
        <f>+IF(H170=0,"",'Ark1'!AE1599)</f>
        <v>0</v>
      </c>
      <c r="Z170" s="235">
        <f t="shared" si="55"/>
        <v>3.5181818181818185</v>
      </c>
      <c r="AA170" s="233">
        <f t="shared" si="56"/>
        <v>1</v>
      </c>
      <c r="AB170" s="213"/>
      <c r="AC170" s="216"/>
      <c r="AE170" s="29"/>
      <c r="AF170" s="27"/>
      <c r="AG170" s="217"/>
      <c r="AH170" s="28"/>
      <c r="AL170" s="28"/>
    </row>
    <row r="171" spans="1:68" ht="15" customHeight="1">
      <c r="A171" s="213"/>
      <c r="B171" s="236">
        <f>+'Ark1'!C1600</f>
        <v>2024</v>
      </c>
      <c r="C171" s="232">
        <f>+'Ark1'!L1600</f>
        <v>11</v>
      </c>
      <c r="D171" s="243" t="s">
        <v>37</v>
      </c>
      <c r="E171" s="232">
        <f>+'Ark1'!D1600</f>
        <v>8</v>
      </c>
      <c r="F171" s="232" t="str">
        <f t="shared" si="116"/>
        <v>Aug</v>
      </c>
      <c r="G171" s="232">
        <f>+'Ark1'!Q1600</f>
        <v>0</v>
      </c>
      <c r="H171" s="347">
        <f>+'Ark1'!R1600</f>
        <v>0</v>
      </c>
      <c r="I171" s="233" t="str">
        <f>+IF(H171=0,"",'Ark1'!AG1600)</f>
        <v/>
      </c>
      <c r="J171" s="233" t="str">
        <f>+IF(H171=0,"",'Ark1'!AH1600)</f>
        <v/>
      </c>
      <c r="K171" s="239">
        <f>+'Ark1'!AI1600</f>
        <v>0</v>
      </c>
      <c r="L171" s="96"/>
      <c r="M171" s="263" t="str">
        <f>+IF(K171=0,"",'Ark1'!AJ1600)</f>
        <v/>
      </c>
      <c r="N171" s="263" t="str">
        <f>+IF(K171=0,"",'Ark1'!AK1600)</f>
        <v/>
      </c>
      <c r="O171" s="214"/>
      <c r="P171" s="234" t="str">
        <f>+IF(H171=0,"",'Ark1'!T1600)</f>
        <v/>
      </c>
      <c r="Q171" s="233" t="str">
        <f>+IF(H171=0,"",'Ark1'!U1600)</f>
        <v/>
      </c>
      <c r="R171" s="213"/>
      <c r="S171" s="235" t="str">
        <f>+IF(H171=0,"",'Ark1'!W1600)</f>
        <v/>
      </c>
      <c r="T171" s="235" t="str">
        <f>+IF(H171=0,"",'Ark1'!X1600)</f>
        <v/>
      </c>
      <c r="U171" s="235" t="str">
        <f>+IF(H171=0,"",'Ark1'!Y1600)</f>
        <v/>
      </c>
      <c r="V171" s="235" t="str">
        <f>+IF(H171=0,"",'Ark1'!Z1600)</f>
        <v/>
      </c>
      <c r="W171" s="235" t="str">
        <f>+IF(H171=0,"",'Ark1'!Z1600)</f>
        <v/>
      </c>
      <c r="X171" s="234" t="str">
        <f>+IF(H171=0,"",'Ark1'!AC1600)</f>
        <v/>
      </c>
      <c r="Y171" s="235" t="str">
        <f>+IF(H171=0,"",'Ark1'!AE1600)</f>
        <v/>
      </c>
      <c r="Z171" s="235" t="str">
        <f t="shared" si="55"/>
        <v/>
      </c>
      <c r="AA171" s="233" t="str">
        <f t="shared" si="56"/>
        <v/>
      </c>
      <c r="AB171" s="213"/>
      <c r="AC171" s="216"/>
      <c r="AE171" s="29"/>
      <c r="AF171" s="27"/>
      <c r="AG171" s="217"/>
      <c r="AH171" s="28"/>
      <c r="AL171" s="28"/>
    </row>
    <row r="172" spans="1:68" ht="15" customHeight="1">
      <c r="A172" s="213"/>
      <c r="B172" s="236">
        <f>+'Ark1'!C1601</f>
        <v>2024</v>
      </c>
      <c r="C172" s="232">
        <f>+'Ark1'!L1601</f>
        <v>11</v>
      </c>
      <c r="D172" s="243" t="s">
        <v>37</v>
      </c>
      <c r="E172" s="232">
        <f>+'Ark1'!D1601</f>
        <v>9</v>
      </c>
      <c r="F172" s="232" t="str">
        <f t="shared" si="116"/>
        <v>Sep</v>
      </c>
      <c r="G172" s="232">
        <f>+'Ark1'!Q1601</f>
        <v>2</v>
      </c>
      <c r="H172" s="347">
        <f>+'Ark1'!R1601</f>
        <v>2</v>
      </c>
      <c r="I172" s="233">
        <f>+IF(H172=0,"",'Ark1'!AG1601)</f>
        <v>0.18230362884703721</v>
      </c>
      <c r="J172" s="233">
        <f>+IF(H172=0,"",'Ark1'!AH1601)</f>
        <v>0</v>
      </c>
      <c r="K172" s="239">
        <f>+'Ark1'!AI1601</f>
        <v>1</v>
      </c>
      <c r="L172" s="96"/>
      <c r="M172" s="263">
        <f>+IF(K172=0,"",'Ark1'!AJ1601)</f>
        <v>98.9</v>
      </c>
      <c r="N172" s="263">
        <f>+IF(K172=0,"",'Ark1'!AK1601)</f>
        <v>32.459421337687921</v>
      </c>
      <c r="O172" s="214"/>
      <c r="P172" s="234">
        <f>+IF(H172=0,"",'Ark1'!T1601)</f>
        <v>7.5</v>
      </c>
      <c r="Q172" s="233">
        <f>+IF(H172=0,"",'Ark1'!U1601)</f>
        <v>25.400000000000006</v>
      </c>
      <c r="R172" s="213"/>
      <c r="S172" s="235">
        <f>+IF(H172=0,"",'Ark1'!W1601)</f>
        <v>50</v>
      </c>
      <c r="T172" s="235">
        <f>+IF(H172=0,"",'Ark1'!X1601)</f>
        <v>100</v>
      </c>
      <c r="U172" s="235">
        <f>+IF(H172=0,"",'Ark1'!Y1601)</f>
        <v>50</v>
      </c>
      <c r="V172" s="235">
        <f>+IF(H172=0,"",'Ark1'!Z1601)</f>
        <v>6</v>
      </c>
      <c r="W172" s="235">
        <f>+IF(H172=0,"",'Ark1'!Z1601)</f>
        <v>6</v>
      </c>
      <c r="X172" s="234">
        <f>+IF(H172=0,"",'Ark1'!AC1601)</f>
        <v>0</v>
      </c>
      <c r="Y172" s="235">
        <f>+IF(H172=0,"",'Ark1'!AE1601)</f>
        <v>0</v>
      </c>
      <c r="Z172" s="235">
        <f t="shared" ref="Z172:Z235" si="117">+IF(H172=0,"",+Q172/C172)</f>
        <v>2.3090909090909095</v>
      </c>
      <c r="AA172" s="233">
        <f t="shared" ref="AA172:AA235" si="118">+IF(H172=0,"",G172/H172)</f>
        <v>1</v>
      </c>
      <c r="AB172" s="213"/>
      <c r="AC172" s="216"/>
      <c r="AE172" s="29"/>
      <c r="AF172" s="27"/>
      <c r="AG172" s="217"/>
      <c r="AH172" s="28"/>
      <c r="AL172" s="28"/>
    </row>
    <row r="173" spans="1:68" ht="15" customHeight="1">
      <c r="A173" s="213"/>
      <c r="B173" s="236">
        <f>+'Ark1'!C1602</f>
        <v>2024</v>
      </c>
      <c r="C173" s="232">
        <f>+'Ark1'!L1602</f>
        <v>11</v>
      </c>
      <c r="D173" s="243" t="s">
        <v>37</v>
      </c>
      <c r="E173" s="232">
        <f>+'Ark1'!D1602</f>
        <v>10</v>
      </c>
      <c r="F173" s="232" t="str">
        <f t="shared" si="116"/>
        <v>Okt</v>
      </c>
      <c r="G173" s="232">
        <f>+'Ark1'!Q1602</f>
        <v>2</v>
      </c>
      <c r="H173" s="347">
        <f>+'Ark1'!R1602</f>
        <v>2</v>
      </c>
      <c r="I173" s="233">
        <f>+IF(H173=0,"",'Ark1'!AG1602)</f>
        <v>5.8662183141372178E-2</v>
      </c>
      <c r="J173" s="233">
        <f>+IF(H173=0,"",'Ark1'!AH1602)</f>
        <v>0</v>
      </c>
      <c r="K173" s="239">
        <f>+'Ark1'!AI1602</f>
        <v>2</v>
      </c>
      <c r="L173" s="96"/>
      <c r="M173" s="263">
        <f>+IF(K173=0,"",'Ark1'!AJ1602)</f>
        <v>95.1</v>
      </c>
      <c r="N173" s="263">
        <f>+IF(K173=0,"",'Ark1'!AK1602)</f>
        <v>24.757904337495603</v>
      </c>
      <c r="O173" s="214"/>
      <c r="P173" s="234">
        <f>+IF(H173=0,"",'Ark1'!T1602)</f>
        <v>8.5</v>
      </c>
      <c r="Q173" s="233">
        <f>+IF(H173=0,"",'Ark1'!U1602)</f>
        <v>23.900000000000006</v>
      </c>
      <c r="R173" s="213"/>
      <c r="S173" s="235">
        <f>+IF(H173=0,"",'Ark1'!W1602)</f>
        <v>50</v>
      </c>
      <c r="T173" s="235">
        <f>+IF(H173=0,"",'Ark1'!X1602)</f>
        <v>50</v>
      </c>
      <c r="U173" s="235">
        <f>+IF(H173=0,"",'Ark1'!Y1602)</f>
        <v>50</v>
      </c>
      <c r="V173" s="235">
        <f>+IF(H173=0,"",'Ark1'!Z1602)</f>
        <v>12.4</v>
      </c>
      <c r="W173" s="235">
        <f>+IF(H173=0,"",'Ark1'!Z1602)</f>
        <v>12.4</v>
      </c>
      <c r="X173" s="234">
        <f>+IF(H173=0,"",'Ark1'!AC1602)</f>
        <v>0</v>
      </c>
      <c r="Y173" s="235">
        <f>+IF(H173=0,"",'Ark1'!AE1602)</f>
        <v>0</v>
      </c>
      <c r="Z173" s="235">
        <f t="shared" si="117"/>
        <v>2.1727272727272733</v>
      </c>
      <c r="AA173" s="233">
        <f t="shared" si="118"/>
        <v>1</v>
      </c>
      <c r="AB173" s="213"/>
      <c r="AC173" s="216"/>
      <c r="AE173" s="29"/>
      <c r="AF173" s="27"/>
      <c r="AG173" s="217"/>
      <c r="AH173" s="28"/>
      <c r="AL173" s="28"/>
    </row>
    <row r="174" spans="1:68" ht="15" customHeight="1">
      <c r="A174" s="213"/>
      <c r="B174" s="236">
        <f>+'Ark1'!C1603</f>
        <v>2024</v>
      </c>
      <c r="C174" s="232">
        <f>+'Ark1'!L1603</f>
        <v>11</v>
      </c>
      <c r="D174" s="243" t="s">
        <v>37</v>
      </c>
      <c r="E174" s="232">
        <f>+'Ark1'!D1603</f>
        <v>11</v>
      </c>
      <c r="F174" s="232" t="str">
        <f t="shared" si="116"/>
        <v>Nov</v>
      </c>
      <c r="G174" s="232">
        <f>+'Ark1'!Q1603</f>
        <v>1</v>
      </c>
      <c r="H174" s="347">
        <f>+'Ark1'!R1603</f>
        <v>1</v>
      </c>
      <c r="I174" s="233">
        <f>+IF(H174=0,"",'Ark1'!AG1603)</f>
        <v>7.5334378909898303E-2</v>
      </c>
      <c r="J174" s="233">
        <f>+IF(H174=0,"",'Ark1'!AH1603)</f>
        <v>0</v>
      </c>
      <c r="K174" s="239">
        <f>+'Ark1'!AI1603</f>
        <v>1</v>
      </c>
      <c r="L174" s="96"/>
      <c r="M174" s="263">
        <f>+IF(K174=0,"",'Ark1'!AJ1603)</f>
        <v>110.7</v>
      </c>
      <c r="N174" s="263">
        <f>+IF(K174=0,"",'Ark1'!AK1603)</f>
        <v>25.210603577210833</v>
      </c>
      <c r="O174" s="214"/>
      <c r="P174" s="234">
        <f>+IF(H174=0,"",'Ark1'!T1603)</f>
        <v>14</v>
      </c>
      <c r="Q174" s="233">
        <f>+IF(H174=0,"",'Ark1'!U1603)</f>
        <v>34.200000000000003</v>
      </c>
      <c r="R174" s="213"/>
      <c r="S174" s="235">
        <f>+IF(H174=0,"",'Ark1'!W1603)</f>
        <v>100</v>
      </c>
      <c r="T174" s="235">
        <f>+IF(H174=0,"",'Ark1'!X1603)</f>
        <v>100</v>
      </c>
      <c r="U174" s="235">
        <f>+IF(H174=0,"",'Ark1'!Y1603)</f>
        <v>100</v>
      </c>
      <c r="V174" s="235">
        <f>+IF(H174=0,"",'Ark1'!Z1603)</f>
        <v>0</v>
      </c>
      <c r="W174" s="235">
        <f>+IF(H174=0,"",'Ark1'!Z1603)</f>
        <v>0</v>
      </c>
      <c r="X174" s="234">
        <f>+IF(H174=0,"",'Ark1'!AC1603)</f>
        <v>0</v>
      </c>
      <c r="Y174" s="235">
        <f>+IF(H174=0,"",'Ark1'!AE1603)</f>
        <v>0</v>
      </c>
      <c r="Z174" s="235">
        <f t="shared" si="117"/>
        <v>3.1090909090909093</v>
      </c>
      <c r="AA174" s="233">
        <f t="shared" si="118"/>
        <v>1</v>
      </c>
      <c r="AB174" s="213"/>
      <c r="AC174" s="216"/>
      <c r="AE174" s="29"/>
      <c r="AF174" s="27"/>
      <c r="AG174" s="217"/>
      <c r="AH174" s="28"/>
      <c r="AL174" s="28"/>
    </row>
    <row r="175" spans="1:68" ht="15" customHeight="1">
      <c r="A175" s="213"/>
      <c r="B175" s="236">
        <f>+'Ark1'!C1604</f>
        <v>2024</v>
      </c>
      <c r="C175" s="232">
        <f>+'Ark1'!L1604</f>
        <v>11</v>
      </c>
      <c r="D175" s="243" t="s">
        <v>37</v>
      </c>
      <c r="E175" s="232">
        <f>+'Ark1'!D1604</f>
        <v>12</v>
      </c>
      <c r="F175" s="232" t="str">
        <f t="shared" si="116"/>
        <v>Des</v>
      </c>
      <c r="G175" s="232">
        <f>+'Ark1'!Q1604</f>
        <v>0</v>
      </c>
      <c r="H175" s="347">
        <f>+'Ark1'!R1604</f>
        <v>0</v>
      </c>
      <c r="I175" s="233" t="str">
        <f>+IF(H175=0,"",'Ark1'!AG1604)</f>
        <v/>
      </c>
      <c r="J175" s="233" t="str">
        <f>+IF(H175=0,"",'Ark1'!AH1604)</f>
        <v/>
      </c>
      <c r="K175" s="239">
        <f>+'Ark1'!AI1604</f>
        <v>0</v>
      </c>
      <c r="L175" s="96"/>
      <c r="M175" s="263" t="str">
        <f>+IF(K175=0,"",'Ark1'!AJ1604)</f>
        <v/>
      </c>
      <c r="N175" s="263" t="str">
        <f>+IF(K175=0,"",'Ark1'!AK1604)</f>
        <v/>
      </c>
      <c r="O175" s="214"/>
      <c r="P175" s="234" t="str">
        <f>+IF(H175=0,"",'Ark1'!T1604)</f>
        <v/>
      </c>
      <c r="Q175" s="233" t="str">
        <f>+IF(H175=0,"",'Ark1'!U1604)</f>
        <v/>
      </c>
      <c r="R175" s="213"/>
      <c r="S175" s="235" t="str">
        <f>+IF(H175=0,"",'Ark1'!W1604)</f>
        <v/>
      </c>
      <c r="T175" s="235" t="str">
        <f>+IF(H175=0,"",'Ark1'!X1604)</f>
        <v/>
      </c>
      <c r="U175" s="235" t="str">
        <f>+IF(H175=0,"",'Ark1'!Y1604)</f>
        <v/>
      </c>
      <c r="V175" s="235" t="str">
        <f>+IF(H175=0,"",'Ark1'!Z1604)</f>
        <v/>
      </c>
      <c r="W175" s="235" t="str">
        <f>+IF(H175=0,"",'Ark1'!Z1604)</f>
        <v/>
      </c>
      <c r="X175" s="234" t="str">
        <f>+IF(H175=0,"",'Ark1'!AC1604)</f>
        <v/>
      </c>
      <c r="Y175" s="235" t="str">
        <f>+IF(H175=0,"",'Ark1'!AE1604)</f>
        <v/>
      </c>
      <c r="Z175" s="235" t="str">
        <f t="shared" si="117"/>
        <v/>
      </c>
      <c r="AA175" s="233" t="str">
        <f t="shared" si="118"/>
        <v/>
      </c>
      <c r="AB175" s="213"/>
      <c r="AC175" s="216"/>
      <c r="AE175" s="29"/>
      <c r="AF175" s="27"/>
      <c r="AG175" s="217"/>
      <c r="AH175" s="28"/>
      <c r="AL175" s="28"/>
    </row>
    <row r="176" spans="1:68" ht="15" customHeight="1">
      <c r="A176" s="213"/>
      <c r="B176" s="213"/>
      <c r="C176" s="213"/>
      <c r="D176" s="213"/>
      <c r="E176" s="213"/>
      <c r="F176" s="213"/>
      <c r="G176" s="213"/>
      <c r="H176" s="324"/>
      <c r="I176" s="214"/>
      <c r="J176" s="214"/>
      <c r="K176" s="214"/>
      <c r="L176" s="96"/>
      <c r="M176" s="214"/>
      <c r="N176" s="214"/>
      <c r="O176" s="214"/>
      <c r="P176" s="213"/>
      <c r="Q176" s="213"/>
      <c r="R176" s="213"/>
      <c r="S176" s="215"/>
      <c r="T176" s="215"/>
      <c r="U176" s="215"/>
      <c r="V176" s="215"/>
      <c r="W176" s="215"/>
      <c r="X176" s="213"/>
      <c r="Y176" s="215"/>
      <c r="Z176" s="215"/>
      <c r="AA176" s="214"/>
      <c r="AB176" s="213"/>
      <c r="AC176" s="216"/>
      <c r="AE176" s="29"/>
      <c r="AF176" s="27"/>
      <c r="AG176" s="217"/>
      <c r="AH176" s="28"/>
      <c r="AL176" s="28"/>
      <c r="BD176" s="228"/>
    </row>
    <row r="177" spans="1:68" ht="15" customHeight="1">
      <c r="A177" s="213"/>
      <c r="B177" s="213"/>
      <c r="C177" s="230" t="s">
        <v>0</v>
      </c>
      <c r="D177" s="213"/>
      <c r="E177" s="270" t="str">
        <f>+D179</f>
        <v>U+</v>
      </c>
      <c r="F177" s="230" t="s">
        <v>569</v>
      </c>
      <c r="G177" s="213"/>
      <c r="H177" s="327">
        <f>SUM(H179:H190)</f>
        <v>0</v>
      </c>
      <c r="I177" s="214"/>
      <c r="J177" s="214"/>
      <c r="K177" s="214"/>
      <c r="L177" s="96"/>
      <c r="M177" s="214"/>
      <c r="N177" s="214"/>
      <c r="O177" s="214"/>
      <c r="P177" s="213"/>
      <c r="Q177" s="263">
        <f>+Klasse!L144</f>
        <v>0</v>
      </c>
      <c r="R177" s="213"/>
      <c r="S177" s="215"/>
      <c r="T177" s="215"/>
      <c r="U177" s="215"/>
      <c r="V177" s="215"/>
      <c r="W177" s="215"/>
      <c r="X177" s="213"/>
      <c r="Y177" s="215"/>
      <c r="Z177" s="217">
        <f>+Klasse!L144/Klasse!C144</f>
        <v>0</v>
      </c>
      <c r="AA177" s="214"/>
      <c r="AB177" s="213"/>
      <c r="AC177" s="216"/>
      <c r="AE177" s="29"/>
      <c r="AF177" s="27"/>
      <c r="AG177" s="217"/>
      <c r="AH177" s="28"/>
      <c r="AL177" s="28"/>
      <c r="BD177" s="228"/>
    </row>
    <row r="178" spans="1:68" ht="15" customHeight="1">
      <c r="A178" s="213"/>
      <c r="B178" s="213"/>
      <c r="C178" s="213"/>
      <c r="D178" s="213"/>
      <c r="E178" s="213"/>
      <c r="F178" s="213"/>
      <c r="G178" s="213"/>
      <c r="H178" s="324"/>
      <c r="I178" s="214"/>
      <c r="J178" s="214"/>
      <c r="K178" s="214"/>
      <c r="L178" s="96"/>
      <c r="M178" s="214"/>
      <c r="N178" s="214"/>
      <c r="O178" s="214"/>
      <c r="P178" s="213"/>
      <c r="Q178" s="213"/>
      <c r="R178" s="213"/>
      <c r="S178" s="215"/>
      <c r="T178" s="215"/>
      <c r="U178" s="215"/>
      <c r="V178" s="215"/>
      <c r="W178" s="215"/>
      <c r="X178" s="213"/>
      <c r="Y178" s="215"/>
      <c r="Z178" s="215"/>
      <c r="AA178" s="215"/>
      <c r="AB178" s="213"/>
      <c r="AC178" s="216"/>
      <c r="AE178" s="29"/>
      <c r="AF178" s="27"/>
      <c r="AG178" s="217"/>
      <c r="AH178" s="28"/>
      <c r="AL178" s="28"/>
      <c r="BD178" s="228">
        <f>1+BD175</f>
        <v>1</v>
      </c>
      <c r="BE178" s="28">
        <v>20.659867330016564</v>
      </c>
      <c r="BF178" s="28">
        <f t="shared" ref="BF178" si="119">+BE178</f>
        <v>20.659867330016564</v>
      </c>
      <c r="BG178" s="28">
        <f t="shared" ref="BG178" si="120">+BF178</f>
        <v>20.659867330016564</v>
      </c>
      <c r="BH178" s="28">
        <f t="shared" ref="BH178" si="121">+BG178</f>
        <v>20.659867330016564</v>
      </c>
      <c r="BI178" s="28">
        <f t="shared" ref="BI178" si="122">+BH178</f>
        <v>20.659867330016564</v>
      </c>
      <c r="BJ178" s="28">
        <f t="shared" ref="BJ178" si="123">+BI178</f>
        <v>20.659867330016564</v>
      </c>
      <c r="BK178" s="28">
        <f t="shared" ref="BK178" si="124">+BJ178</f>
        <v>20.659867330016564</v>
      </c>
      <c r="BL178" s="28">
        <f t="shared" ref="BL178" si="125">+BK178</f>
        <v>20.659867330016564</v>
      </c>
      <c r="BM178" s="28">
        <f t="shared" ref="BM178" si="126">+BL178</f>
        <v>20.659867330016564</v>
      </c>
      <c r="BN178" s="28">
        <f t="shared" ref="BN178" si="127">+BM178</f>
        <v>20.659867330016564</v>
      </c>
      <c r="BO178" s="28">
        <f t="shared" ref="BO178" si="128">+BN178</f>
        <v>20.659867330016564</v>
      </c>
      <c r="BP178" s="28">
        <f t="shared" ref="BP178" si="129">+BO178</f>
        <v>20.659867330016564</v>
      </c>
    </row>
    <row r="179" spans="1:68" ht="15" customHeight="1">
      <c r="A179" s="213"/>
      <c r="B179" s="236">
        <f>+'Ark1'!C1605</f>
        <v>2024</v>
      </c>
      <c r="C179" s="28">
        <f>+'Ark1'!L1605</f>
        <v>12</v>
      </c>
      <c r="D179" s="28" t="s">
        <v>38</v>
      </c>
      <c r="E179" s="28">
        <f>+'Ark1'!D1605</f>
        <v>1</v>
      </c>
      <c r="F179" s="28" t="str">
        <f t="shared" ref="F179:F190" si="130">+F164</f>
        <v>Jan</v>
      </c>
      <c r="G179" s="28">
        <f>+'Ark1'!Q1605</f>
        <v>0</v>
      </c>
      <c r="H179" s="331">
        <f>+'Ark1'!R1605</f>
        <v>0</v>
      </c>
      <c r="I179" s="29" t="str">
        <f>+IF(H179=0,"",'Ark1'!AG1605)</f>
        <v/>
      </c>
      <c r="J179" s="29" t="str">
        <f>+IF(H179=0,"",'Ark1'!AH1605)</f>
        <v/>
      </c>
      <c r="L179" s="96"/>
      <c r="P179" s="27" t="str">
        <f>+IF(H179=0,"",'Ark1'!T1605)</f>
        <v/>
      </c>
      <c r="Q179" s="29" t="str">
        <f>+IF(H179=0,"",'Ark1'!U1605)</f>
        <v/>
      </c>
      <c r="R179" s="213"/>
      <c r="S179" s="34" t="str">
        <f>+IF(H179=0,"",'Ark1'!W1605)</f>
        <v/>
      </c>
      <c r="T179" s="34" t="str">
        <f>+IF(H179=0,"",'Ark1'!X1605)</f>
        <v/>
      </c>
      <c r="U179" s="34" t="str">
        <f>+IF(H179=0,"",'Ark1'!Y1605)</f>
        <v/>
      </c>
      <c r="V179" s="34" t="str">
        <f>+IF(H179=0,"",'Ark1'!Z1605)</f>
        <v/>
      </c>
      <c r="W179" s="34" t="str">
        <f>+IF(H179=0,"",'Ark1'!Z1605)</f>
        <v/>
      </c>
      <c r="X179" s="27" t="str">
        <f>+IF(H179=0,"",'Ark1'!AC1605)</f>
        <v/>
      </c>
      <c r="Y179" s="34" t="str">
        <f>+IF(H179=0,"",'Ark1'!AE1605)</f>
        <v/>
      </c>
      <c r="Z179" s="34" t="str">
        <f t="shared" si="117"/>
        <v/>
      </c>
      <c r="AA179" s="29" t="str">
        <f t="shared" si="118"/>
        <v/>
      </c>
      <c r="AB179" s="213"/>
      <c r="AC179" s="216"/>
      <c r="AE179" s="29"/>
      <c r="AF179" s="27"/>
      <c r="AG179" s="217"/>
      <c r="AH179" s="28"/>
      <c r="AL179" s="28"/>
    </row>
    <row r="180" spans="1:68" ht="15" customHeight="1">
      <c r="A180" s="213"/>
      <c r="B180" s="236">
        <f>+'Ark1'!C1606</f>
        <v>2024</v>
      </c>
      <c r="C180" s="28">
        <f>+'Ark1'!L1606</f>
        <v>12</v>
      </c>
      <c r="D180" s="28" t="s">
        <v>38</v>
      </c>
      <c r="E180" s="28">
        <f>+'Ark1'!D1606</f>
        <v>2</v>
      </c>
      <c r="F180" s="28" t="str">
        <f t="shared" si="130"/>
        <v>Feb</v>
      </c>
      <c r="G180" s="28">
        <f>+'Ark1'!Q1606</f>
        <v>0</v>
      </c>
      <c r="H180" s="331">
        <f>+'Ark1'!R1606</f>
        <v>0</v>
      </c>
      <c r="I180" s="29" t="str">
        <f>+IF(H180=0,"",'Ark1'!AG1606)</f>
        <v/>
      </c>
      <c r="J180" s="29" t="str">
        <f>+IF(H180=0,"",'Ark1'!AH1606)</f>
        <v/>
      </c>
      <c r="L180" s="96"/>
      <c r="P180" s="27" t="str">
        <f>+IF(H180=0,"",'Ark1'!T1606)</f>
        <v/>
      </c>
      <c r="Q180" s="29" t="str">
        <f>+IF(H180=0,"",'Ark1'!U1606)</f>
        <v/>
      </c>
      <c r="R180" s="213"/>
      <c r="S180" s="34" t="str">
        <f>+IF(H180=0,"",'Ark1'!W1606)</f>
        <v/>
      </c>
      <c r="T180" s="34" t="str">
        <f>+IF(H180=0,"",'Ark1'!X1606)</f>
        <v/>
      </c>
      <c r="U180" s="34" t="str">
        <f>+IF(H180=0,"",'Ark1'!Y1606)</f>
        <v/>
      </c>
      <c r="V180" s="34" t="str">
        <f>+IF(H180=0,"",'Ark1'!Z1606)</f>
        <v/>
      </c>
      <c r="W180" s="34" t="str">
        <f>+IF(H180=0,"",'Ark1'!Z1606)</f>
        <v/>
      </c>
      <c r="X180" s="27" t="str">
        <f>+IF(H180=0,"",'Ark1'!AC1606)</f>
        <v/>
      </c>
      <c r="Y180" s="34" t="str">
        <f>+IF(H180=0,"",'Ark1'!AE1606)</f>
        <v/>
      </c>
      <c r="Z180" s="34" t="str">
        <f t="shared" si="117"/>
        <v/>
      </c>
      <c r="AA180" s="29" t="str">
        <f t="shared" si="118"/>
        <v/>
      </c>
      <c r="AB180" s="213"/>
      <c r="AC180" s="216"/>
      <c r="AE180" s="29"/>
      <c r="AF180" s="27"/>
      <c r="AG180" s="217"/>
      <c r="AH180" s="28"/>
      <c r="AL180" s="28"/>
    </row>
    <row r="181" spans="1:68" ht="15" customHeight="1">
      <c r="A181" s="213"/>
      <c r="B181" s="236">
        <f>+'Ark1'!C1607</f>
        <v>2024</v>
      </c>
      <c r="C181" s="28">
        <f>+'Ark1'!L1607</f>
        <v>12</v>
      </c>
      <c r="D181" s="28" t="s">
        <v>38</v>
      </c>
      <c r="E181" s="28">
        <f>+'Ark1'!D1607</f>
        <v>3</v>
      </c>
      <c r="F181" s="28" t="str">
        <f t="shared" si="130"/>
        <v>Mar</v>
      </c>
      <c r="G181" s="28">
        <f>+'Ark1'!Q1607</f>
        <v>0</v>
      </c>
      <c r="H181" s="331">
        <f>+'Ark1'!R1607</f>
        <v>0</v>
      </c>
      <c r="I181" s="29" t="str">
        <f>+IF(H181=0,"",'Ark1'!AG1607)</f>
        <v/>
      </c>
      <c r="J181" s="29" t="str">
        <f>+IF(H181=0,"",'Ark1'!AH1607)</f>
        <v/>
      </c>
      <c r="L181" s="96"/>
      <c r="P181" s="27" t="str">
        <f>+IF(H181=0,"",'Ark1'!T1607)</f>
        <v/>
      </c>
      <c r="Q181" s="29" t="str">
        <f>+IF(H181=0,"",'Ark1'!U1607)</f>
        <v/>
      </c>
      <c r="R181" s="213"/>
      <c r="S181" s="34" t="str">
        <f>+IF(H181=0,"",'Ark1'!W1607)</f>
        <v/>
      </c>
      <c r="T181" s="34" t="str">
        <f>+IF(H181=0,"",'Ark1'!X1607)</f>
        <v/>
      </c>
      <c r="U181" s="34" t="str">
        <f>+IF(H181=0,"",'Ark1'!Y1607)</f>
        <v/>
      </c>
      <c r="V181" s="34" t="str">
        <f>+IF(H181=0,"",'Ark1'!Z1607)</f>
        <v/>
      </c>
      <c r="W181" s="34" t="str">
        <f>+IF(H181=0,"",'Ark1'!Z1607)</f>
        <v/>
      </c>
      <c r="X181" s="27" t="str">
        <f>+IF(H181=0,"",'Ark1'!AC1607)</f>
        <v/>
      </c>
      <c r="Y181" s="34" t="str">
        <f>+IF(H181=0,"",'Ark1'!AE1607)</f>
        <v/>
      </c>
      <c r="Z181" s="34" t="str">
        <f t="shared" si="117"/>
        <v/>
      </c>
      <c r="AA181" s="29" t="str">
        <f t="shared" si="118"/>
        <v/>
      </c>
      <c r="AB181" s="213"/>
      <c r="AC181" s="216"/>
      <c r="AE181" s="29"/>
      <c r="AF181" s="27"/>
      <c r="AG181" s="217"/>
      <c r="AH181" s="28"/>
      <c r="AL181" s="28"/>
    </row>
    <row r="182" spans="1:68" ht="15" customHeight="1">
      <c r="A182" s="213"/>
      <c r="B182" s="236">
        <f>+'Ark1'!C1608</f>
        <v>2024</v>
      </c>
      <c r="C182" s="28">
        <f>+'Ark1'!L1608</f>
        <v>12</v>
      </c>
      <c r="D182" s="28" t="s">
        <v>38</v>
      </c>
      <c r="E182" s="28">
        <f>+'Ark1'!D1608</f>
        <v>4</v>
      </c>
      <c r="F182" s="28" t="str">
        <f t="shared" si="130"/>
        <v>Apr</v>
      </c>
      <c r="G182" s="28">
        <f>+'Ark1'!Q1608</f>
        <v>0</v>
      </c>
      <c r="H182" s="331">
        <f>+'Ark1'!R1608</f>
        <v>0</v>
      </c>
      <c r="I182" s="29" t="str">
        <f>+IF(H182=0,"",'Ark1'!AG1608)</f>
        <v/>
      </c>
      <c r="J182" s="29" t="str">
        <f>+IF(H182=0,"",'Ark1'!AH1608)</f>
        <v/>
      </c>
      <c r="L182" s="96"/>
      <c r="P182" s="27" t="str">
        <f>+IF(H182=0,"",'Ark1'!T1608)</f>
        <v/>
      </c>
      <c r="Q182" s="29" t="str">
        <f>+IF(H182=0,"",'Ark1'!U1608)</f>
        <v/>
      </c>
      <c r="R182" s="213"/>
      <c r="S182" s="34" t="str">
        <f>+IF(H182=0,"",'Ark1'!W1608)</f>
        <v/>
      </c>
      <c r="T182" s="34" t="str">
        <f>+IF(H182=0,"",'Ark1'!X1608)</f>
        <v/>
      </c>
      <c r="U182" s="34" t="str">
        <f>+IF(H182=0,"",'Ark1'!Y1608)</f>
        <v/>
      </c>
      <c r="V182" s="34" t="str">
        <f>+IF(H182=0,"",'Ark1'!Z1608)</f>
        <v/>
      </c>
      <c r="W182" s="34" t="str">
        <f>+IF(H182=0,"",'Ark1'!Z1608)</f>
        <v/>
      </c>
      <c r="X182" s="27" t="str">
        <f>+IF(H182=0,"",'Ark1'!AC1608)</f>
        <v/>
      </c>
      <c r="Y182" s="34" t="str">
        <f>+IF(H182=0,"",'Ark1'!AE1608)</f>
        <v/>
      </c>
      <c r="Z182" s="34" t="str">
        <f t="shared" si="117"/>
        <v/>
      </c>
      <c r="AA182" s="29" t="str">
        <f t="shared" si="118"/>
        <v/>
      </c>
      <c r="AB182" s="213"/>
      <c r="AC182" s="216"/>
      <c r="AE182" s="29"/>
      <c r="AF182" s="27"/>
      <c r="AG182" s="217"/>
      <c r="AH182" s="28"/>
      <c r="AL182" s="28"/>
    </row>
    <row r="183" spans="1:68" ht="15" customHeight="1">
      <c r="A183" s="213"/>
      <c r="B183" s="236">
        <f>+'Ark1'!C1609</f>
        <v>2024</v>
      </c>
      <c r="C183" s="28">
        <f>+'Ark1'!L1609</f>
        <v>12</v>
      </c>
      <c r="D183" s="28" t="s">
        <v>38</v>
      </c>
      <c r="E183" s="28">
        <f>+'Ark1'!D1609</f>
        <v>5</v>
      </c>
      <c r="F183" s="28" t="str">
        <f t="shared" si="130"/>
        <v>Mai</v>
      </c>
      <c r="G183" s="28">
        <f>+'Ark1'!Q1609</f>
        <v>0</v>
      </c>
      <c r="H183" s="331">
        <f>+'Ark1'!R1609</f>
        <v>0</v>
      </c>
      <c r="I183" s="29" t="str">
        <f>+IF(H183=0,"",'Ark1'!AG1609)</f>
        <v/>
      </c>
      <c r="J183" s="29" t="str">
        <f>+IF(H183=0,"",'Ark1'!AH1609)</f>
        <v/>
      </c>
      <c r="L183" s="96"/>
      <c r="P183" s="27" t="str">
        <f>+IF(H183=0,"",'Ark1'!T1609)</f>
        <v/>
      </c>
      <c r="Q183" s="29" t="str">
        <f>+IF(H183=0,"",'Ark1'!U1609)</f>
        <v/>
      </c>
      <c r="R183" s="213"/>
      <c r="S183" s="34" t="str">
        <f>+IF(H183=0,"",'Ark1'!W1609)</f>
        <v/>
      </c>
      <c r="T183" s="34" t="str">
        <f>+IF(H183=0,"",'Ark1'!X1609)</f>
        <v/>
      </c>
      <c r="U183" s="34" t="str">
        <f>+IF(H183=0,"",'Ark1'!Y1609)</f>
        <v/>
      </c>
      <c r="V183" s="34" t="str">
        <f>+IF(H183=0,"",'Ark1'!Z1609)</f>
        <v/>
      </c>
      <c r="W183" s="34" t="str">
        <f>+IF(H183=0,"",'Ark1'!Z1609)</f>
        <v/>
      </c>
      <c r="X183" s="27" t="str">
        <f>+IF(H183=0,"",'Ark1'!AC1609)</f>
        <v/>
      </c>
      <c r="Y183" s="34" t="str">
        <f>+IF(H183=0,"",'Ark1'!AE1609)</f>
        <v/>
      </c>
      <c r="Z183" s="34" t="str">
        <f t="shared" si="117"/>
        <v/>
      </c>
      <c r="AA183" s="29" t="str">
        <f t="shared" si="118"/>
        <v/>
      </c>
      <c r="AB183" s="213"/>
      <c r="AC183" s="216"/>
      <c r="AE183" s="29"/>
      <c r="AF183" s="27"/>
      <c r="AG183" s="217"/>
      <c r="AH183" s="28"/>
      <c r="AL183" s="28"/>
    </row>
    <row r="184" spans="1:68" ht="15" customHeight="1">
      <c r="A184" s="213"/>
      <c r="B184" s="236">
        <f>+'Ark1'!C1610</f>
        <v>2024</v>
      </c>
      <c r="C184" s="28">
        <f>+'Ark1'!L1610</f>
        <v>12</v>
      </c>
      <c r="D184" s="28" t="s">
        <v>38</v>
      </c>
      <c r="E184" s="28">
        <f>+'Ark1'!D1610</f>
        <v>6</v>
      </c>
      <c r="F184" s="28" t="str">
        <f t="shared" si="130"/>
        <v>Jun</v>
      </c>
      <c r="G184" s="28">
        <f>+'Ark1'!Q1610</f>
        <v>0</v>
      </c>
      <c r="H184" s="331">
        <f>+'Ark1'!R1610</f>
        <v>0</v>
      </c>
      <c r="I184" s="29" t="str">
        <f>+IF(H184=0,"",'Ark1'!AG1610)</f>
        <v/>
      </c>
      <c r="J184" s="29" t="str">
        <f>+IF(H184=0,"",'Ark1'!AH1610)</f>
        <v/>
      </c>
      <c r="L184" s="96"/>
      <c r="P184" s="27" t="str">
        <f>+IF(H184=0,"",'Ark1'!T1610)</f>
        <v/>
      </c>
      <c r="Q184" s="29" t="str">
        <f>+IF(H184=0,"",'Ark1'!U1610)</f>
        <v/>
      </c>
      <c r="R184" s="213"/>
      <c r="S184" s="34" t="str">
        <f>+IF(H184=0,"",'Ark1'!W1610)</f>
        <v/>
      </c>
      <c r="T184" s="34" t="str">
        <f>+IF(H184=0,"",'Ark1'!X1610)</f>
        <v/>
      </c>
      <c r="U184" s="34" t="str">
        <f>+IF(H184=0,"",'Ark1'!Y1610)</f>
        <v/>
      </c>
      <c r="V184" s="34" t="str">
        <f>+IF(H184=0,"",'Ark1'!Z1610)</f>
        <v/>
      </c>
      <c r="W184" s="34" t="str">
        <f>+IF(H184=0,"",'Ark1'!Z1610)</f>
        <v/>
      </c>
      <c r="X184" s="27" t="str">
        <f>+IF(H184=0,"",'Ark1'!AC1610)</f>
        <v/>
      </c>
      <c r="Y184" s="34" t="str">
        <f>+IF(H184=0,"",'Ark1'!AE1610)</f>
        <v/>
      </c>
      <c r="Z184" s="34" t="str">
        <f t="shared" si="117"/>
        <v/>
      </c>
      <c r="AA184" s="29" t="str">
        <f t="shared" si="118"/>
        <v/>
      </c>
      <c r="AB184" s="213"/>
      <c r="AC184" s="216"/>
      <c r="AE184" s="29"/>
      <c r="AF184" s="27"/>
      <c r="AG184" s="217"/>
      <c r="AH184" s="28"/>
      <c r="AL184" s="28"/>
    </row>
    <row r="185" spans="1:68" ht="15" customHeight="1">
      <c r="A185" s="213"/>
      <c r="B185" s="236">
        <f>+'Ark1'!C1611</f>
        <v>2024</v>
      </c>
      <c r="C185" s="28">
        <f>+'Ark1'!L1611</f>
        <v>12</v>
      </c>
      <c r="D185" s="28" t="s">
        <v>38</v>
      </c>
      <c r="E185" s="28">
        <f>+'Ark1'!D1611</f>
        <v>7</v>
      </c>
      <c r="F185" s="28" t="str">
        <f t="shared" si="130"/>
        <v>Jul</v>
      </c>
      <c r="G185" s="28">
        <f>+'Ark1'!Q1611</f>
        <v>0</v>
      </c>
      <c r="H185" s="331">
        <f>+'Ark1'!R1611</f>
        <v>0</v>
      </c>
      <c r="I185" s="29" t="str">
        <f>+IF(H185=0,"",'Ark1'!AG1611)</f>
        <v/>
      </c>
      <c r="J185" s="29" t="str">
        <f>+IF(H185=0,"",'Ark1'!AH1611)</f>
        <v/>
      </c>
      <c r="L185" s="96"/>
      <c r="P185" s="27" t="str">
        <f>+IF(H185=0,"",'Ark1'!T1611)</f>
        <v/>
      </c>
      <c r="Q185" s="29" t="str">
        <f>+IF(H185=0,"",'Ark1'!U1611)</f>
        <v/>
      </c>
      <c r="R185" s="213"/>
      <c r="S185" s="34" t="str">
        <f>+IF(H185=0,"",'Ark1'!W1611)</f>
        <v/>
      </c>
      <c r="T185" s="34" t="str">
        <f>+IF(H185=0,"",'Ark1'!X1611)</f>
        <v/>
      </c>
      <c r="U185" s="34" t="str">
        <f>+IF(H185=0,"",'Ark1'!Y1611)</f>
        <v/>
      </c>
      <c r="V185" s="34" t="str">
        <f>+IF(H185=0,"",'Ark1'!Z1611)</f>
        <v/>
      </c>
      <c r="W185" s="34" t="str">
        <f>+IF(H185=0,"",'Ark1'!Z1611)</f>
        <v/>
      </c>
      <c r="X185" s="27" t="str">
        <f>+IF(H185=0,"",'Ark1'!AC1611)</f>
        <v/>
      </c>
      <c r="Y185" s="34" t="str">
        <f>+IF(H185=0,"",'Ark1'!AE1611)</f>
        <v/>
      </c>
      <c r="Z185" s="34" t="str">
        <f t="shared" si="117"/>
        <v/>
      </c>
      <c r="AA185" s="29" t="str">
        <f t="shared" si="118"/>
        <v/>
      </c>
      <c r="AB185" s="213"/>
      <c r="AC185" s="216"/>
      <c r="AE185" s="29"/>
      <c r="AF185" s="27"/>
      <c r="AG185" s="217"/>
      <c r="AH185" s="28"/>
      <c r="AL185" s="28"/>
    </row>
    <row r="186" spans="1:68" ht="15" customHeight="1">
      <c r="A186" s="213"/>
      <c r="B186" s="236">
        <f>+'Ark1'!C1612</f>
        <v>2024</v>
      </c>
      <c r="C186" s="28">
        <f>+'Ark1'!L1612</f>
        <v>12</v>
      </c>
      <c r="D186" s="28" t="s">
        <v>38</v>
      </c>
      <c r="E186" s="28">
        <f>+'Ark1'!D1612</f>
        <v>8</v>
      </c>
      <c r="F186" s="28" t="str">
        <f t="shared" si="130"/>
        <v>Aug</v>
      </c>
      <c r="G186" s="28">
        <f>+'Ark1'!Q1612</f>
        <v>0</v>
      </c>
      <c r="H186" s="331">
        <f>+'Ark1'!R1612</f>
        <v>0</v>
      </c>
      <c r="I186" s="29" t="str">
        <f>+IF(H186=0,"",'Ark1'!AG1612)</f>
        <v/>
      </c>
      <c r="J186" s="29" t="str">
        <f>+IF(H186=0,"",'Ark1'!AH1612)</f>
        <v/>
      </c>
      <c r="L186" s="96"/>
      <c r="P186" s="27" t="str">
        <f>+IF(H186=0,"",'Ark1'!T1612)</f>
        <v/>
      </c>
      <c r="Q186" s="29" t="str">
        <f>+IF(H186=0,"",'Ark1'!U1612)</f>
        <v/>
      </c>
      <c r="R186" s="213"/>
      <c r="S186" s="34" t="str">
        <f>+IF(H186=0,"",'Ark1'!W1612)</f>
        <v/>
      </c>
      <c r="T186" s="34" t="str">
        <f>+IF(H186=0,"",'Ark1'!X1612)</f>
        <v/>
      </c>
      <c r="U186" s="34" t="str">
        <f>+IF(H186=0,"",'Ark1'!Y1612)</f>
        <v/>
      </c>
      <c r="V186" s="34" t="str">
        <f>+IF(H186=0,"",'Ark1'!Z1612)</f>
        <v/>
      </c>
      <c r="W186" s="34" t="str">
        <f>+IF(H186=0,"",'Ark1'!Z1612)</f>
        <v/>
      </c>
      <c r="X186" s="27" t="str">
        <f>+IF(H186=0,"",'Ark1'!AC1612)</f>
        <v/>
      </c>
      <c r="Y186" s="34" t="str">
        <f>+IF(H186=0,"",'Ark1'!AE1612)</f>
        <v/>
      </c>
      <c r="Z186" s="34" t="str">
        <f t="shared" si="117"/>
        <v/>
      </c>
      <c r="AA186" s="29" t="str">
        <f t="shared" si="118"/>
        <v/>
      </c>
      <c r="AB186" s="213"/>
      <c r="AC186" s="216"/>
      <c r="AE186" s="29"/>
      <c r="AF186" s="27"/>
      <c r="AG186" s="217"/>
      <c r="AH186" s="28"/>
      <c r="AL186" s="28"/>
    </row>
    <row r="187" spans="1:68" ht="15" customHeight="1">
      <c r="A187" s="213"/>
      <c r="B187" s="236">
        <f>+'Ark1'!C1613</f>
        <v>2024</v>
      </c>
      <c r="C187" s="28">
        <f>+'Ark1'!L1613</f>
        <v>12</v>
      </c>
      <c r="D187" s="28" t="s">
        <v>38</v>
      </c>
      <c r="E187" s="28">
        <f>+'Ark1'!D1613</f>
        <v>9</v>
      </c>
      <c r="F187" s="28" t="str">
        <f t="shared" si="130"/>
        <v>Sep</v>
      </c>
      <c r="G187" s="28">
        <f>+'Ark1'!Q1613</f>
        <v>0</v>
      </c>
      <c r="H187" s="331">
        <f>+'Ark1'!R1613</f>
        <v>0</v>
      </c>
      <c r="I187" s="29" t="str">
        <f>+IF(H187=0,"",'Ark1'!AG1613)</f>
        <v/>
      </c>
      <c r="J187" s="29" t="str">
        <f>+IF(H187=0,"",'Ark1'!AH1613)</f>
        <v/>
      </c>
      <c r="L187" s="96"/>
      <c r="P187" s="27" t="str">
        <f>+IF(H187=0,"",'Ark1'!T1613)</f>
        <v/>
      </c>
      <c r="Q187" s="29" t="str">
        <f>+IF(H187=0,"",'Ark1'!U1613)</f>
        <v/>
      </c>
      <c r="R187" s="213"/>
      <c r="S187" s="34" t="str">
        <f>+IF(H187=0,"",'Ark1'!W1613)</f>
        <v/>
      </c>
      <c r="T187" s="34" t="str">
        <f>+IF(H187=0,"",'Ark1'!X1613)</f>
        <v/>
      </c>
      <c r="U187" s="34" t="str">
        <f>+IF(H187=0,"",'Ark1'!Y1613)</f>
        <v/>
      </c>
      <c r="V187" s="34" t="str">
        <f>+IF(H187=0,"",'Ark1'!Z1613)</f>
        <v/>
      </c>
      <c r="W187" s="34" t="str">
        <f>+IF(H187=0,"",'Ark1'!Z1613)</f>
        <v/>
      </c>
      <c r="X187" s="27" t="str">
        <f>+IF(H187=0,"",'Ark1'!AC1613)</f>
        <v/>
      </c>
      <c r="Y187" s="34" t="str">
        <f>+IF(H187=0,"",'Ark1'!AE1613)</f>
        <v/>
      </c>
      <c r="Z187" s="34" t="str">
        <f t="shared" si="117"/>
        <v/>
      </c>
      <c r="AA187" s="29" t="str">
        <f t="shared" si="118"/>
        <v/>
      </c>
      <c r="AB187" s="213"/>
      <c r="AC187" s="216"/>
      <c r="AE187" s="29"/>
      <c r="AF187" s="27"/>
      <c r="AG187" s="217"/>
      <c r="AH187" s="28"/>
      <c r="AL187" s="28"/>
    </row>
    <row r="188" spans="1:68" ht="15" customHeight="1">
      <c r="A188" s="213"/>
      <c r="B188" s="236">
        <f>+'Ark1'!C1614</f>
        <v>2024</v>
      </c>
      <c r="C188" s="28">
        <f>+'Ark1'!L1614</f>
        <v>12</v>
      </c>
      <c r="D188" s="28" t="s">
        <v>38</v>
      </c>
      <c r="E188" s="28">
        <f>+'Ark1'!D1614</f>
        <v>10</v>
      </c>
      <c r="F188" s="28" t="str">
        <f t="shared" si="130"/>
        <v>Okt</v>
      </c>
      <c r="G188" s="28">
        <f>+'Ark1'!Q1614</f>
        <v>0</v>
      </c>
      <c r="H188" s="331">
        <f>+'Ark1'!R1614</f>
        <v>0</v>
      </c>
      <c r="I188" s="29" t="str">
        <f>+IF(H188=0,"",'Ark1'!AG1614)</f>
        <v/>
      </c>
      <c r="J188" s="29" t="str">
        <f>+IF(H188=0,"",'Ark1'!AH1614)</f>
        <v/>
      </c>
      <c r="L188" s="96"/>
      <c r="P188" s="27" t="str">
        <f>+IF(H188=0,"",'Ark1'!T1614)</f>
        <v/>
      </c>
      <c r="Q188" s="29" t="str">
        <f>+IF(H188=0,"",'Ark1'!U1614)</f>
        <v/>
      </c>
      <c r="R188" s="213"/>
      <c r="S188" s="34" t="str">
        <f>+IF(H188=0,"",'Ark1'!W1614)</f>
        <v/>
      </c>
      <c r="T188" s="34" t="str">
        <f>+IF(H188=0,"",'Ark1'!X1614)</f>
        <v/>
      </c>
      <c r="U188" s="34" t="str">
        <f>+IF(H188=0,"",'Ark1'!Y1614)</f>
        <v/>
      </c>
      <c r="V188" s="34" t="str">
        <f>+IF(H188=0,"",'Ark1'!Z1614)</f>
        <v/>
      </c>
      <c r="W188" s="34" t="str">
        <f>+IF(H188=0,"",'Ark1'!Z1614)</f>
        <v/>
      </c>
      <c r="X188" s="27" t="str">
        <f>+IF(H188=0,"",'Ark1'!AC1614)</f>
        <v/>
      </c>
      <c r="Y188" s="34" t="str">
        <f>+IF(H188=0,"",'Ark1'!AE1614)</f>
        <v/>
      </c>
      <c r="Z188" s="34" t="str">
        <f t="shared" si="117"/>
        <v/>
      </c>
      <c r="AA188" s="29" t="str">
        <f t="shared" si="118"/>
        <v/>
      </c>
      <c r="AB188" s="213"/>
      <c r="AC188" s="216"/>
      <c r="AE188" s="29"/>
      <c r="AF188" s="27"/>
      <c r="AG188" s="217"/>
      <c r="AH188" s="28"/>
      <c r="AL188" s="28"/>
    </row>
    <row r="189" spans="1:68" ht="15" customHeight="1">
      <c r="A189" s="213"/>
      <c r="B189" s="236">
        <f>+'Ark1'!C1615</f>
        <v>2024</v>
      </c>
      <c r="C189" s="28">
        <f>+'Ark1'!L1615</f>
        <v>12</v>
      </c>
      <c r="D189" s="28" t="s">
        <v>38</v>
      </c>
      <c r="E189" s="28">
        <f>+'Ark1'!D1615</f>
        <v>11</v>
      </c>
      <c r="F189" s="28" t="str">
        <f t="shared" si="130"/>
        <v>Nov</v>
      </c>
      <c r="G189" s="28">
        <f>+'Ark1'!Q1615</f>
        <v>0</v>
      </c>
      <c r="H189" s="331">
        <f>+'Ark1'!R1615</f>
        <v>0</v>
      </c>
      <c r="I189" s="29" t="str">
        <f>+IF(H189=0,"",'Ark1'!AG1615)</f>
        <v/>
      </c>
      <c r="J189" s="29" t="str">
        <f>+IF(H189=0,"",'Ark1'!AH1615)</f>
        <v/>
      </c>
      <c r="L189" s="96"/>
      <c r="P189" s="27" t="str">
        <f>+IF(H189=0,"",'Ark1'!T1615)</f>
        <v/>
      </c>
      <c r="Q189" s="29" t="str">
        <f>+IF(H189=0,"",'Ark1'!U1615)</f>
        <v/>
      </c>
      <c r="R189" s="213"/>
      <c r="S189" s="34" t="str">
        <f>+IF(H189=0,"",'Ark1'!W1615)</f>
        <v/>
      </c>
      <c r="T189" s="34" t="str">
        <f>+IF(H189=0,"",'Ark1'!X1615)</f>
        <v/>
      </c>
      <c r="U189" s="34" t="str">
        <f>+IF(H189=0,"",'Ark1'!Y1615)</f>
        <v/>
      </c>
      <c r="V189" s="34" t="str">
        <f>+IF(H189=0,"",'Ark1'!Z1615)</f>
        <v/>
      </c>
      <c r="W189" s="34" t="str">
        <f>+IF(H189=0,"",'Ark1'!Z1615)</f>
        <v/>
      </c>
      <c r="X189" s="27" t="str">
        <f>+IF(H189=0,"",'Ark1'!AC1615)</f>
        <v/>
      </c>
      <c r="Y189" s="34" t="str">
        <f>+IF(H189=0,"",'Ark1'!AE1615)</f>
        <v/>
      </c>
      <c r="Z189" s="34" t="str">
        <f t="shared" si="117"/>
        <v/>
      </c>
      <c r="AA189" s="29" t="str">
        <f t="shared" si="118"/>
        <v/>
      </c>
      <c r="AB189" s="213"/>
      <c r="AC189" s="216"/>
      <c r="AE189" s="29"/>
      <c r="AF189" s="27"/>
      <c r="AG189" s="217"/>
      <c r="AH189" s="28"/>
      <c r="AL189" s="28"/>
    </row>
    <row r="190" spans="1:68" ht="15" customHeight="1">
      <c r="A190" s="213"/>
      <c r="B190" s="236">
        <f>+'Ark1'!C1616</f>
        <v>2024</v>
      </c>
      <c r="C190" s="28">
        <f>+'Ark1'!L1616</f>
        <v>12</v>
      </c>
      <c r="D190" s="28" t="s">
        <v>38</v>
      </c>
      <c r="E190" s="28">
        <f>+'Ark1'!D1616</f>
        <v>12</v>
      </c>
      <c r="F190" s="28" t="str">
        <f t="shared" si="130"/>
        <v>Des</v>
      </c>
      <c r="G190" s="28">
        <f>+'Ark1'!Q1616</f>
        <v>0</v>
      </c>
      <c r="H190" s="331">
        <f>+'Ark1'!R1616</f>
        <v>0</v>
      </c>
      <c r="I190" s="29" t="str">
        <f>+IF(H190=0,"",'Ark1'!AG1616)</f>
        <v/>
      </c>
      <c r="J190" s="29" t="str">
        <f>+IF(H190=0,"",'Ark1'!AH1616)</f>
        <v/>
      </c>
      <c r="L190" s="96"/>
      <c r="P190" s="27" t="str">
        <f>+IF(H190=0,"",'Ark1'!T1616)</f>
        <v/>
      </c>
      <c r="Q190" s="29" t="str">
        <f>+IF(H190=0,"",'Ark1'!U1616)</f>
        <v/>
      </c>
      <c r="R190" s="213"/>
      <c r="S190" s="34" t="str">
        <f>+IF(H190=0,"",'Ark1'!W1616)</f>
        <v/>
      </c>
      <c r="T190" s="34" t="str">
        <f>+IF(H190=0,"",'Ark1'!X1616)</f>
        <v/>
      </c>
      <c r="U190" s="34" t="str">
        <f>+IF(H190=0,"",'Ark1'!Y1616)</f>
        <v/>
      </c>
      <c r="V190" s="34" t="str">
        <f>+IF(H190=0,"",'Ark1'!Z1616)</f>
        <v/>
      </c>
      <c r="W190" s="34" t="str">
        <f>+IF(H190=0,"",'Ark1'!Z1616)</f>
        <v/>
      </c>
      <c r="X190" s="27" t="str">
        <f>+IF(H190=0,"",'Ark1'!AC1616)</f>
        <v/>
      </c>
      <c r="Y190" s="34" t="str">
        <f>+IF(H190=0,"",'Ark1'!AE1616)</f>
        <v/>
      </c>
      <c r="Z190" s="34" t="str">
        <f t="shared" si="117"/>
        <v/>
      </c>
      <c r="AA190" s="29" t="str">
        <f t="shared" si="118"/>
        <v/>
      </c>
      <c r="AB190" s="213"/>
      <c r="AC190" s="216"/>
      <c r="AE190" s="29"/>
      <c r="AF190" s="27"/>
      <c r="AG190" s="217"/>
      <c r="AH190" s="28"/>
      <c r="AL190" s="28"/>
    </row>
    <row r="191" spans="1:68" ht="15" customHeight="1">
      <c r="A191" s="213"/>
      <c r="B191" s="213"/>
      <c r="C191" s="213"/>
      <c r="D191" s="213"/>
      <c r="E191" s="213"/>
      <c r="F191" s="213"/>
      <c r="G191" s="213"/>
      <c r="H191" s="324"/>
      <c r="I191" s="214"/>
      <c r="J191" s="214"/>
      <c r="K191" s="214"/>
      <c r="L191" s="96"/>
      <c r="M191" s="214"/>
      <c r="N191" s="214"/>
      <c r="O191" s="214"/>
      <c r="P191" s="213"/>
      <c r="Q191" s="213"/>
      <c r="R191" s="213"/>
      <c r="S191" s="215"/>
      <c r="T191" s="215"/>
      <c r="U191" s="215"/>
      <c r="V191" s="215"/>
      <c r="W191" s="215"/>
      <c r="X191" s="213"/>
      <c r="Y191" s="215"/>
      <c r="Z191" s="215"/>
      <c r="AA191" s="214"/>
      <c r="AB191" s="213"/>
      <c r="AC191" s="216"/>
      <c r="AE191" s="29"/>
      <c r="AF191" s="27"/>
      <c r="AG191" s="217"/>
      <c r="AH191" s="28"/>
      <c r="AL191" s="28"/>
      <c r="BD191" s="228"/>
    </row>
    <row r="192" spans="1:68" ht="15" customHeight="1">
      <c r="A192" s="213"/>
      <c r="B192" s="213"/>
      <c r="C192" s="230" t="s">
        <v>0</v>
      </c>
      <c r="D192" s="213"/>
      <c r="E192" s="270" t="str">
        <f>+D194</f>
        <v>E-</v>
      </c>
      <c r="F192" s="230" t="s">
        <v>569</v>
      </c>
      <c r="G192" s="213"/>
      <c r="H192" s="327">
        <f>SUM(H194:H205)</f>
        <v>0</v>
      </c>
      <c r="I192" s="214"/>
      <c r="J192" s="214"/>
      <c r="K192" s="214"/>
      <c r="L192" s="96"/>
      <c r="M192" s="214"/>
      <c r="N192" s="214"/>
      <c r="O192" s="214"/>
      <c r="P192" s="213"/>
      <c r="Q192" s="263" t="e">
        <f>+Klasse!#REF!</f>
        <v>#REF!</v>
      </c>
      <c r="R192" s="213"/>
      <c r="S192" s="215"/>
      <c r="T192" s="215"/>
      <c r="U192" s="215"/>
      <c r="V192" s="215"/>
      <c r="W192" s="215"/>
      <c r="X192" s="213"/>
      <c r="Y192" s="215"/>
      <c r="Z192" s="217" t="e">
        <f>+Klasse!#REF!/Klasse!#REF!</f>
        <v>#REF!</v>
      </c>
      <c r="AA192" s="214"/>
      <c r="AB192" s="213"/>
      <c r="AC192" s="216"/>
      <c r="AE192" s="29"/>
      <c r="AF192" s="27"/>
      <c r="AG192" s="217"/>
      <c r="AH192" s="28"/>
      <c r="AL192" s="28"/>
      <c r="BD192" s="228"/>
    </row>
    <row r="193" spans="1:68" ht="15" customHeight="1">
      <c r="A193" s="213"/>
      <c r="B193" s="213"/>
      <c r="C193" s="213"/>
      <c r="D193" s="213"/>
      <c r="E193" s="213"/>
      <c r="F193" s="213"/>
      <c r="G193" s="213"/>
      <c r="H193" s="324"/>
      <c r="I193" s="214"/>
      <c r="J193" s="214"/>
      <c r="K193" s="214"/>
      <c r="L193" s="96"/>
      <c r="M193" s="214"/>
      <c r="N193" s="214"/>
      <c r="O193" s="214"/>
      <c r="P193" s="213"/>
      <c r="Q193" s="213"/>
      <c r="R193" s="213"/>
      <c r="S193" s="215"/>
      <c r="T193" s="215"/>
      <c r="U193" s="215"/>
      <c r="V193" s="215"/>
      <c r="W193" s="215"/>
      <c r="X193" s="213"/>
      <c r="Y193" s="215"/>
      <c r="Z193" s="215"/>
      <c r="AA193" s="215"/>
      <c r="AB193" s="215"/>
      <c r="AC193" s="216"/>
      <c r="AE193" s="29"/>
      <c r="AF193" s="27"/>
      <c r="AG193" s="217"/>
      <c r="AH193" s="28"/>
      <c r="AL193" s="28"/>
      <c r="BD193" s="228">
        <f>1+BD190</f>
        <v>1</v>
      </c>
      <c r="BE193" s="28">
        <v>20.659867330016564</v>
      </c>
      <c r="BF193" s="28">
        <f t="shared" ref="BF193" si="131">+BE193</f>
        <v>20.659867330016564</v>
      </c>
      <c r="BG193" s="28">
        <f t="shared" ref="BG193" si="132">+BF193</f>
        <v>20.659867330016564</v>
      </c>
      <c r="BH193" s="28">
        <f t="shared" ref="BH193" si="133">+BG193</f>
        <v>20.659867330016564</v>
      </c>
      <c r="BI193" s="28">
        <f t="shared" ref="BI193" si="134">+BH193</f>
        <v>20.659867330016564</v>
      </c>
      <c r="BJ193" s="28">
        <f t="shared" ref="BJ193" si="135">+BI193</f>
        <v>20.659867330016564</v>
      </c>
      <c r="BK193" s="28">
        <f t="shared" ref="BK193" si="136">+BJ193</f>
        <v>20.659867330016564</v>
      </c>
      <c r="BL193" s="28">
        <f t="shared" ref="BL193" si="137">+BK193</f>
        <v>20.659867330016564</v>
      </c>
      <c r="BM193" s="28">
        <f t="shared" ref="BM193" si="138">+BL193</f>
        <v>20.659867330016564</v>
      </c>
      <c r="BN193" s="28">
        <f t="shared" ref="BN193" si="139">+BM193</f>
        <v>20.659867330016564</v>
      </c>
      <c r="BO193" s="28">
        <f t="shared" ref="BO193" si="140">+BN193</f>
        <v>20.659867330016564</v>
      </c>
      <c r="BP193" s="28">
        <f t="shared" ref="BP193" si="141">+BO193</f>
        <v>20.659867330016564</v>
      </c>
    </row>
    <row r="194" spans="1:68" ht="15" customHeight="1">
      <c r="A194" s="213"/>
      <c r="B194" s="213"/>
      <c r="C194" s="232">
        <f>+'Ark1'!L1617</f>
        <v>13</v>
      </c>
      <c r="D194" s="232" t="s">
        <v>39</v>
      </c>
      <c r="E194" s="232">
        <f>+'Ark1'!D1617</f>
        <v>1</v>
      </c>
      <c r="F194" s="232" t="str">
        <f t="shared" ref="F194:F205" si="142">+F179</f>
        <v>Jan</v>
      </c>
      <c r="G194" s="232">
        <f>+'Ark1'!Q1617</f>
        <v>0</v>
      </c>
      <c r="H194" s="330">
        <f>+'Ark1'!R1617</f>
        <v>0</v>
      </c>
      <c r="I194" s="233" t="str">
        <f>+IF(H194=0,"",'Ark1'!AG1617)</f>
        <v/>
      </c>
      <c r="J194" s="233" t="str">
        <f>+IF(H194=0,"",'Ark1'!AH1617)</f>
        <v/>
      </c>
      <c r="K194" s="233"/>
      <c r="L194" s="96"/>
      <c r="M194" s="233"/>
      <c r="N194" s="233"/>
      <c r="O194" s="233"/>
      <c r="P194" s="234" t="str">
        <f>+IF(H194=0,"",'Ark1'!T1617)</f>
        <v/>
      </c>
      <c r="Q194" s="233" t="str">
        <f>+IF(H194=0,"",'Ark1'!U1617)</f>
        <v/>
      </c>
      <c r="R194" s="213"/>
      <c r="S194" s="235" t="str">
        <f>+IF(H194=0,"",'Ark1'!W1617)</f>
        <v/>
      </c>
      <c r="T194" s="235" t="str">
        <f>+IF(H194=0,"",'Ark1'!X1617)</f>
        <v/>
      </c>
      <c r="U194" s="235" t="str">
        <f>+IF(H194=0,"",'Ark1'!Y1617)</f>
        <v/>
      </c>
      <c r="V194" s="235" t="str">
        <f>+IF(H194=0,"",'Ark1'!Z1617)</f>
        <v/>
      </c>
      <c r="W194" s="235" t="str">
        <f>+IF(H194=0,"",'Ark1'!Z1617)</f>
        <v/>
      </c>
      <c r="X194" s="234" t="str">
        <f>+IF(H194=0,"",'Ark1'!AC1617)</f>
        <v/>
      </c>
      <c r="Y194" s="235" t="str">
        <f>+IF(H194=0,"",'Ark1'!AE1617)</f>
        <v/>
      </c>
      <c r="Z194" s="235" t="str">
        <f t="shared" si="117"/>
        <v/>
      </c>
      <c r="AA194" s="233" t="str">
        <f t="shared" si="118"/>
        <v/>
      </c>
      <c r="AB194" s="213"/>
      <c r="AC194" s="216"/>
      <c r="AE194" s="29"/>
      <c r="AF194" s="27"/>
      <c r="AG194" s="217"/>
      <c r="AH194" s="28"/>
      <c r="AL194" s="28"/>
    </row>
    <row r="195" spans="1:68" ht="15" customHeight="1">
      <c r="A195" s="213"/>
      <c r="B195" s="213"/>
      <c r="C195" s="232">
        <f>+'Ark1'!L1618</f>
        <v>13</v>
      </c>
      <c r="D195" s="232" t="s">
        <v>39</v>
      </c>
      <c r="E195" s="232">
        <f>+'Ark1'!D1618</f>
        <v>2</v>
      </c>
      <c r="F195" s="232" t="str">
        <f t="shared" si="142"/>
        <v>Feb</v>
      </c>
      <c r="G195" s="232">
        <f>+'Ark1'!Q1618</f>
        <v>0</v>
      </c>
      <c r="H195" s="330">
        <f>+'Ark1'!R1618</f>
        <v>0</v>
      </c>
      <c r="I195" s="233" t="str">
        <f>+IF(H195=0,"",'Ark1'!AG1618)</f>
        <v/>
      </c>
      <c r="J195" s="233" t="str">
        <f>+IF(H195=0,"",'Ark1'!AH1618)</f>
        <v/>
      </c>
      <c r="K195" s="233"/>
      <c r="L195" s="96"/>
      <c r="M195" s="233"/>
      <c r="N195" s="233"/>
      <c r="O195" s="233"/>
      <c r="P195" s="234" t="str">
        <f>+IF(H195=0,"",'Ark1'!T1618)</f>
        <v/>
      </c>
      <c r="Q195" s="233" t="str">
        <f>+IF(H195=0,"",'Ark1'!U1618)</f>
        <v/>
      </c>
      <c r="R195" s="213"/>
      <c r="S195" s="235" t="str">
        <f>+IF(H195=0,"",'Ark1'!W1618)</f>
        <v/>
      </c>
      <c r="T195" s="235" t="str">
        <f>+IF(H195=0,"",'Ark1'!X1618)</f>
        <v/>
      </c>
      <c r="U195" s="235" t="str">
        <f>+IF(H195=0,"",'Ark1'!Y1618)</f>
        <v/>
      </c>
      <c r="V195" s="235" t="str">
        <f>+IF(H195=0,"",'Ark1'!Z1618)</f>
        <v/>
      </c>
      <c r="W195" s="235" t="str">
        <f>+IF(H195=0,"",'Ark1'!Z1618)</f>
        <v/>
      </c>
      <c r="X195" s="234" t="str">
        <f>+IF(H195=0,"",'Ark1'!AC1618)</f>
        <v/>
      </c>
      <c r="Y195" s="235" t="str">
        <f>+IF(H195=0,"",'Ark1'!AE1618)</f>
        <v/>
      </c>
      <c r="Z195" s="235" t="str">
        <f t="shared" si="117"/>
        <v/>
      </c>
      <c r="AA195" s="233" t="str">
        <f t="shared" si="118"/>
        <v/>
      </c>
      <c r="AB195" s="213"/>
      <c r="AC195" s="27"/>
      <c r="AE195" s="29"/>
      <c r="AF195" s="27"/>
      <c r="AG195" s="28"/>
      <c r="AH195" s="28"/>
      <c r="AL195" s="28"/>
    </row>
    <row r="196" spans="1:68" ht="15" customHeight="1">
      <c r="A196" s="213"/>
      <c r="B196" s="213"/>
      <c r="C196" s="232">
        <f>+'Ark1'!L1619</f>
        <v>13</v>
      </c>
      <c r="D196" s="232" t="s">
        <v>39</v>
      </c>
      <c r="E196" s="232">
        <f>+'Ark1'!D1619</f>
        <v>3</v>
      </c>
      <c r="F196" s="232" t="str">
        <f t="shared" si="142"/>
        <v>Mar</v>
      </c>
      <c r="G196" s="232">
        <f>+'Ark1'!Q1619</f>
        <v>0</v>
      </c>
      <c r="H196" s="330">
        <f>+'Ark1'!R1619</f>
        <v>0</v>
      </c>
      <c r="I196" s="233" t="str">
        <f>+IF(H196=0,"",'Ark1'!AG1619)</f>
        <v/>
      </c>
      <c r="J196" s="233" t="str">
        <f>+IF(H196=0,"",'Ark1'!AH1619)</f>
        <v/>
      </c>
      <c r="K196" s="233"/>
      <c r="L196" s="96"/>
      <c r="M196" s="233"/>
      <c r="N196" s="233"/>
      <c r="O196" s="233"/>
      <c r="P196" s="234" t="str">
        <f>+IF(H196=0,"",'Ark1'!T1619)</f>
        <v/>
      </c>
      <c r="Q196" s="233" t="str">
        <f>+IF(H196=0,"",'Ark1'!U1619)</f>
        <v/>
      </c>
      <c r="R196" s="213"/>
      <c r="S196" s="235" t="str">
        <f>+IF(H196=0,"",'Ark1'!W1619)</f>
        <v/>
      </c>
      <c r="T196" s="235" t="str">
        <f>+IF(H196=0,"",'Ark1'!X1619)</f>
        <v/>
      </c>
      <c r="U196" s="235" t="str">
        <f>+IF(H196=0,"",'Ark1'!Y1619)</f>
        <v/>
      </c>
      <c r="V196" s="235" t="str">
        <f>+IF(H196=0,"",'Ark1'!Z1619)</f>
        <v/>
      </c>
      <c r="W196" s="235" t="str">
        <f>+IF(H196=0,"",'Ark1'!Z1619)</f>
        <v/>
      </c>
      <c r="X196" s="234" t="str">
        <f>+IF(H196=0,"",'Ark1'!AC1619)</f>
        <v/>
      </c>
      <c r="Y196" s="235" t="str">
        <f>+IF(H196=0,"",'Ark1'!AE1619)</f>
        <v/>
      </c>
      <c r="Z196" s="235" t="str">
        <f t="shared" si="117"/>
        <v/>
      </c>
      <c r="AA196" s="233" t="str">
        <f t="shared" si="118"/>
        <v/>
      </c>
      <c r="AB196" s="213"/>
      <c r="AC196" s="27"/>
      <c r="AE196" s="29"/>
      <c r="AF196" s="27"/>
      <c r="AG196" s="28"/>
      <c r="AH196" s="28"/>
      <c r="AL196" s="28"/>
    </row>
    <row r="197" spans="1:68" ht="15" customHeight="1">
      <c r="A197" s="213"/>
      <c r="B197" s="213"/>
      <c r="C197" s="232">
        <f>+'Ark1'!L1620</f>
        <v>13</v>
      </c>
      <c r="D197" s="232" t="s">
        <v>39</v>
      </c>
      <c r="E197" s="232">
        <f>+'Ark1'!D1620</f>
        <v>4</v>
      </c>
      <c r="F197" s="232" t="str">
        <f t="shared" si="142"/>
        <v>Apr</v>
      </c>
      <c r="G197" s="232">
        <f>+'Ark1'!Q1620</f>
        <v>0</v>
      </c>
      <c r="H197" s="330">
        <f>+'Ark1'!R1620</f>
        <v>0</v>
      </c>
      <c r="I197" s="233" t="str">
        <f>+IF(H197=0,"",'Ark1'!AG1620)</f>
        <v/>
      </c>
      <c r="J197" s="233" t="str">
        <f>+IF(H197=0,"",'Ark1'!AH1620)</f>
        <v/>
      </c>
      <c r="K197" s="233"/>
      <c r="L197" s="96"/>
      <c r="M197" s="233"/>
      <c r="N197" s="233"/>
      <c r="O197" s="233"/>
      <c r="P197" s="234" t="str">
        <f>+IF(H197=0,"",'Ark1'!T1620)</f>
        <v/>
      </c>
      <c r="Q197" s="233" t="str">
        <f>+IF(H197=0,"",'Ark1'!U1620)</f>
        <v/>
      </c>
      <c r="R197" s="213"/>
      <c r="S197" s="235" t="str">
        <f>+IF(H197=0,"",'Ark1'!W1620)</f>
        <v/>
      </c>
      <c r="T197" s="235" t="str">
        <f>+IF(H197=0,"",'Ark1'!X1620)</f>
        <v/>
      </c>
      <c r="U197" s="235" t="str">
        <f>+IF(H197=0,"",'Ark1'!Y1620)</f>
        <v/>
      </c>
      <c r="V197" s="235" t="str">
        <f>+IF(H197=0,"",'Ark1'!Z1620)</f>
        <v/>
      </c>
      <c r="W197" s="235" t="str">
        <f>+IF(H197=0,"",'Ark1'!Z1620)</f>
        <v/>
      </c>
      <c r="X197" s="234" t="str">
        <f>+IF(H197=0,"",'Ark1'!AC1620)</f>
        <v/>
      </c>
      <c r="Y197" s="235" t="str">
        <f>+IF(H197=0,"",'Ark1'!AE1620)</f>
        <v/>
      </c>
      <c r="Z197" s="235" t="str">
        <f t="shared" si="117"/>
        <v/>
      </c>
      <c r="AA197" s="233" t="str">
        <f t="shared" si="118"/>
        <v/>
      </c>
      <c r="AB197" s="213"/>
      <c r="AC197" s="27"/>
      <c r="AE197" s="29"/>
      <c r="AF197" s="27"/>
      <c r="AG197" s="28"/>
      <c r="AH197" s="28"/>
      <c r="AL197" s="28"/>
    </row>
    <row r="198" spans="1:68" ht="15" customHeight="1">
      <c r="A198" s="213"/>
      <c r="B198" s="213"/>
      <c r="C198" s="232">
        <f>+'Ark1'!L1621</f>
        <v>13</v>
      </c>
      <c r="D198" s="232" t="s">
        <v>39</v>
      </c>
      <c r="E198" s="232">
        <f>+'Ark1'!D1621</f>
        <v>5</v>
      </c>
      <c r="F198" s="232" t="str">
        <f t="shared" si="142"/>
        <v>Mai</v>
      </c>
      <c r="G198" s="232">
        <f>+'Ark1'!Q1621</f>
        <v>0</v>
      </c>
      <c r="H198" s="330">
        <f>+'Ark1'!R1621</f>
        <v>0</v>
      </c>
      <c r="I198" s="233" t="str">
        <f>+IF(H198=0,"",'Ark1'!AG1621)</f>
        <v/>
      </c>
      <c r="J198" s="233" t="str">
        <f>+IF(H198=0,"",'Ark1'!AH1621)</f>
        <v/>
      </c>
      <c r="K198" s="233"/>
      <c r="L198" s="96"/>
      <c r="M198" s="233"/>
      <c r="N198" s="233"/>
      <c r="O198" s="233"/>
      <c r="P198" s="234" t="str">
        <f>+IF(H198=0,"",'Ark1'!T1621)</f>
        <v/>
      </c>
      <c r="Q198" s="233" t="str">
        <f>+IF(H198=0,"",'Ark1'!U1621)</f>
        <v/>
      </c>
      <c r="R198" s="213"/>
      <c r="S198" s="235" t="str">
        <f>+IF(H198=0,"",'Ark1'!W1621)</f>
        <v/>
      </c>
      <c r="T198" s="235" t="str">
        <f>+IF(H198=0,"",'Ark1'!X1621)</f>
        <v/>
      </c>
      <c r="U198" s="235" t="str">
        <f>+IF(H198=0,"",'Ark1'!Y1621)</f>
        <v/>
      </c>
      <c r="V198" s="235" t="str">
        <f>+IF(H198=0,"",'Ark1'!Z1621)</f>
        <v/>
      </c>
      <c r="W198" s="235" t="str">
        <f>+IF(H198=0,"",'Ark1'!Z1621)</f>
        <v/>
      </c>
      <c r="X198" s="234" t="str">
        <f>+IF(H198=0,"",'Ark1'!AC1621)</f>
        <v/>
      </c>
      <c r="Y198" s="235" t="str">
        <f>+IF(H198=0,"",'Ark1'!AE1621)</f>
        <v/>
      </c>
      <c r="Z198" s="235" t="str">
        <f t="shared" si="117"/>
        <v/>
      </c>
      <c r="AA198" s="233" t="str">
        <f t="shared" si="118"/>
        <v/>
      </c>
      <c r="AB198" s="213"/>
      <c r="AC198" s="217"/>
      <c r="AE198" s="29"/>
      <c r="AF198" s="27"/>
      <c r="AG198" s="217"/>
      <c r="AH198" s="28"/>
      <c r="AL198" s="28"/>
    </row>
    <row r="199" spans="1:68" ht="15" customHeight="1">
      <c r="A199" s="213"/>
      <c r="B199" s="213"/>
      <c r="C199" s="232">
        <f>+'Ark1'!L1622</f>
        <v>13</v>
      </c>
      <c r="D199" s="232" t="s">
        <v>39</v>
      </c>
      <c r="E199" s="232">
        <f>+'Ark1'!D1622</f>
        <v>6</v>
      </c>
      <c r="F199" s="232" t="str">
        <f t="shared" si="142"/>
        <v>Jun</v>
      </c>
      <c r="G199" s="232">
        <f>+'Ark1'!Q1622</f>
        <v>0</v>
      </c>
      <c r="H199" s="330">
        <f>+'Ark1'!R1622</f>
        <v>0</v>
      </c>
      <c r="I199" s="233" t="str">
        <f>+IF(H199=0,"",'Ark1'!AG1622)</f>
        <v/>
      </c>
      <c r="J199" s="233" t="str">
        <f>+IF(H199=0,"",'Ark1'!AH1622)</f>
        <v/>
      </c>
      <c r="K199" s="233"/>
      <c r="L199" s="96"/>
      <c r="M199" s="233"/>
      <c r="N199" s="233"/>
      <c r="O199" s="233"/>
      <c r="P199" s="234" t="str">
        <f>+IF(H199=0,"",'Ark1'!T1622)</f>
        <v/>
      </c>
      <c r="Q199" s="233" t="str">
        <f>+IF(H199=0,"",'Ark1'!U1622)</f>
        <v/>
      </c>
      <c r="R199" s="213"/>
      <c r="S199" s="235" t="str">
        <f>+IF(H199=0,"",'Ark1'!W1622)</f>
        <v/>
      </c>
      <c r="T199" s="235" t="str">
        <f>+IF(H199=0,"",'Ark1'!X1622)</f>
        <v/>
      </c>
      <c r="U199" s="235" t="str">
        <f>+IF(H199=0,"",'Ark1'!Y1622)</f>
        <v/>
      </c>
      <c r="V199" s="235" t="str">
        <f>+IF(H199=0,"",'Ark1'!Z1622)</f>
        <v/>
      </c>
      <c r="W199" s="235" t="str">
        <f>+IF(H199=0,"",'Ark1'!Z1622)</f>
        <v/>
      </c>
      <c r="X199" s="234" t="str">
        <f>+IF(H199=0,"",'Ark1'!AC1622)</f>
        <v/>
      </c>
      <c r="Y199" s="235" t="str">
        <f>+IF(H199=0,"",'Ark1'!AE1622)</f>
        <v/>
      </c>
      <c r="Z199" s="235" t="str">
        <f t="shared" si="117"/>
        <v/>
      </c>
      <c r="AA199" s="233" t="str">
        <f t="shared" si="118"/>
        <v/>
      </c>
      <c r="AB199" s="213"/>
      <c r="AC199" s="217"/>
      <c r="AE199" s="29"/>
      <c r="AF199" s="27"/>
      <c r="AG199" s="217"/>
      <c r="AH199" s="28"/>
      <c r="AL199" s="28"/>
    </row>
    <row r="200" spans="1:68" ht="15" customHeight="1">
      <c r="A200" s="213"/>
      <c r="B200" s="213"/>
      <c r="C200" s="232">
        <f>+'Ark1'!L1623</f>
        <v>13</v>
      </c>
      <c r="D200" s="232" t="s">
        <v>39</v>
      </c>
      <c r="E200" s="232">
        <f>+'Ark1'!D1623</f>
        <v>7</v>
      </c>
      <c r="F200" s="232" t="str">
        <f t="shared" si="142"/>
        <v>Jul</v>
      </c>
      <c r="G200" s="232">
        <f>+'Ark1'!Q1623</f>
        <v>0</v>
      </c>
      <c r="H200" s="330">
        <f>+'Ark1'!R1623</f>
        <v>0</v>
      </c>
      <c r="I200" s="233" t="str">
        <f>+IF(H200=0,"",'Ark1'!AG1623)</f>
        <v/>
      </c>
      <c r="J200" s="233" t="str">
        <f>+IF(H200=0,"",'Ark1'!AH1623)</f>
        <v/>
      </c>
      <c r="K200" s="233"/>
      <c r="L200" s="96"/>
      <c r="M200" s="233"/>
      <c r="N200" s="233"/>
      <c r="O200" s="233"/>
      <c r="P200" s="234" t="str">
        <f>+IF(H200=0,"",'Ark1'!T1623)</f>
        <v/>
      </c>
      <c r="Q200" s="233" t="str">
        <f>+IF(H200=0,"",'Ark1'!U1623)</f>
        <v/>
      </c>
      <c r="R200" s="213"/>
      <c r="S200" s="235" t="str">
        <f>+IF(H200=0,"",'Ark1'!W1623)</f>
        <v/>
      </c>
      <c r="T200" s="235" t="str">
        <f>+IF(H200=0,"",'Ark1'!X1623)</f>
        <v/>
      </c>
      <c r="U200" s="235" t="str">
        <f>+IF(H200=0,"",'Ark1'!Y1623)</f>
        <v/>
      </c>
      <c r="V200" s="235" t="str">
        <f>+IF(H200=0,"",'Ark1'!Z1623)</f>
        <v/>
      </c>
      <c r="W200" s="235" t="str">
        <f>+IF(H200=0,"",'Ark1'!Z1623)</f>
        <v/>
      </c>
      <c r="X200" s="234" t="str">
        <f>+IF(H200=0,"",'Ark1'!AC1623)</f>
        <v/>
      </c>
      <c r="Y200" s="235" t="str">
        <f>+IF(H200=0,"",'Ark1'!AE1623)</f>
        <v/>
      </c>
      <c r="Z200" s="235" t="str">
        <f t="shared" si="117"/>
        <v/>
      </c>
      <c r="AA200" s="233" t="str">
        <f t="shared" si="118"/>
        <v/>
      </c>
      <c r="AB200" s="213"/>
      <c r="AC200" s="27"/>
      <c r="AE200" s="29"/>
      <c r="AF200" s="27"/>
      <c r="AG200" s="28"/>
      <c r="AH200" s="28"/>
      <c r="AL200" s="28"/>
    </row>
    <row r="201" spans="1:68" ht="15" customHeight="1">
      <c r="A201" s="213"/>
      <c r="B201" s="213"/>
      <c r="C201" s="232">
        <f>+'Ark1'!L1624</f>
        <v>13</v>
      </c>
      <c r="D201" s="232" t="s">
        <v>39</v>
      </c>
      <c r="E201" s="232">
        <f>+'Ark1'!D1624</f>
        <v>8</v>
      </c>
      <c r="F201" s="232" t="str">
        <f t="shared" si="142"/>
        <v>Aug</v>
      </c>
      <c r="G201" s="232">
        <f>+'Ark1'!Q1624</f>
        <v>0</v>
      </c>
      <c r="H201" s="330">
        <f>+'Ark1'!R1624</f>
        <v>0</v>
      </c>
      <c r="I201" s="233" t="str">
        <f>+IF(H201=0,"",'Ark1'!AG1624)</f>
        <v/>
      </c>
      <c r="J201" s="233" t="str">
        <f>+IF(H201=0,"",'Ark1'!AH1624)</f>
        <v/>
      </c>
      <c r="K201" s="233"/>
      <c r="L201" s="96"/>
      <c r="M201" s="233"/>
      <c r="N201" s="233"/>
      <c r="O201" s="233"/>
      <c r="P201" s="234" t="str">
        <f>+IF(H201=0,"",'Ark1'!T1624)</f>
        <v/>
      </c>
      <c r="Q201" s="233" t="str">
        <f>+IF(H201=0,"",'Ark1'!U1624)</f>
        <v/>
      </c>
      <c r="R201" s="213"/>
      <c r="S201" s="235" t="str">
        <f>+IF(H201=0,"",'Ark1'!W1624)</f>
        <v/>
      </c>
      <c r="T201" s="235" t="str">
        <f>+IF(H201=0,"",'Ark1'!X1624)</f>
        <v/>
      </c>
      <c r="U201" s="235" t="str">
        <f>+IF(H201=0,"",'Ark1'!Y1624)</f>
        <v/>
      </c>
      <c r="V201" s="235" t="str">
        <f>+IF(H201=0,"",'Ark1'!Z1624)</f>
        <v/>
      </c>
      <c r="W201" s="235" t="str">
        <f>+IF(H201=0,"",'Ark1'!Z1624)</f>
        <v/>
      </c>
      <c r="X201" s="234" t="str">
        <f>+IF(H201=0,"",'Ark1'!AC1624)</f>
        <v/>
      </c>
      <c r="Y201" s="235" t="str">
        <f>+IF(H201=0,"",'Ark1'!AE1624)</f>
        <v/>
      </c>
      <c r="Z201" s="235" t="str">
        <f t="shared" si="117"/>
        <v/>
      </c>
      <c r="AA201" s="233" t="str">
        <f t="shared" si="118"/>
        <v/>
      </c>
      <c r="AB201" s="213"/>
      <c r="AC201" s="27"/>
      <c r="AE201" s="29"/>
      <c r="AF201" s="27"/>
      <c r="AG201" s="28"/>
      <c r="AH201" s="28"/>
      <c r="AL201" s="28"/>
    </row>
    <row r="202" spans="1:68" ht="15" customHeight="1">
      <c r="A202" s="213"/>
      <c r="B202" s="213"/>
      <c r="C202" s="232">
        <f>+'Ark1'!L1625</f>
        <v>13</v>
      </c>
      <c r="D202" s="232" t="s">
        <v>39</v>
      </c>
      <c r="E202" s="232">
        <f>+'Ark1'!D1625</f>
        <v>9</v>
      </c>
      <c r="F202" s="232" t="str">
        <f t="shared" si="142"/>
        <v>Sep</v>
      </c>
      <c r="G202" s="232">
        <f>+'Ark1'!Q1625</f>
        <v>0</v>
      </c>
      <c r="H202" s="330">
        <f>+'Ark1'!R1625</f>
        <v>0</v>
      </c>
      <c r="I202" s="233" t="str">
        <f>+IF(H202=0,"",'Ark1'!AG1625)</f>
        <v/>
      </c>
      <c r="J202" s="233" t="str">
        <f>+IF(H202=0,"",'Ark1'!AH1625)</f>
        <v/>
      </c>
      <c r="K202" s="233"/>
      <c r="L202" s="96"/>
      <c r="M202" s="233"/>
      <c r="N202" s="233"/>
      <c r="O202" s="233"/>
      <c r="P202" s="234" t="str">
        <f>+IF(H202=0,"",'Ark1'!T1625)</f>
        <v/>
      </c>
      <c r="Q202" s="233" t="str">
        <f>+IF(H202=0,"",'Ark1'!U1625)</f>
        <v/>
      </c>
      <c r="R202" s="213"/>
      <c r="S202" s="235" t="str">
        <f>+IF(H202=0,"",'Ark1'!W1625)</f>
        <v/>
      </c>
      <c r="T202" s="235" t="str">
        <f>+IF(H202=0,"",'Ark1'!X1625)</f>
        <v/>
      </c>
      <c r="U202" s="235" t="str">
        <f>+IF(H202=0,"",'Ark1'!Y1625)</f>
        <v/>
      </c>
      <c r="V202" s="235" t="str">
        <f>+IF(H202=0,"",'Ark1'!Z1625)</f>
        <v/>
      </c>
      <c r="W202" s="235" t="str">
        <f>+IF(H202=0,"",'Ark1'!Z1625)</f>
        <v/>
      </c>
      <c r="X202" s="234" t="str">
        <f>+IF(H202=0,"",'Ark1'!AC1625)</f>
        <v/>
      </c>
      <c r="Y202" s="235" t="str">
        <f>+IF(H202=0,"",'Ark1'!AE1625)</f>
        <v/>
      </c>
      <c r="Z202" s="235" t="str">
        <f t="shared" si="117"/>
        <v/>
      </c>
      <c r="AA202" s="233" t="str">
        <f t="shared" si="118"/>
        <v/>
      </c>
      <c r="AB202" s="213"/>
      <c r="AC202" s="27"/>
      <c r="AE202" s="29"/>
      <c r="AF202" s="27"/>
      <c r="AG202" s="28"/>
      <c r="AH202" s="28"/>
      <c r="AL202" s="28"/>
    </row>
    <row r="203" spans="1:68" ht="15" customHeight="1">
      <c r="A203" s="213"/>
      <c r="B203" s="213"/>
      <c r="C203" s="232">
        <f>+'Ark1'!L1626</f>
        <v>13</v>
      </c>
      <c r="D203" s="232" t="s">
        <v>39</v>
      </c>
      <c r="E203" s="232">
        <f>+'Ark1'!D1626</f>
        <v>10</v>
      </c>
      <c r="F203" s="232" t="str">
        <f t="shared" si="142"/>
        <v>Okt</v>
      </c>
      <c r="G203" s="232">
        <f>+'Ark1'!Q1626</f>
        <v>0</v>
      </c>
      <c r="H203" s="330">
        <f>+'Ark1'!R1626</f>
        <v>0</v>
      </c>
      <c r="I203" s="233" t="str">
        <f>+IF(H203=0,"",'Ark1'!AG1626)</f>
        <v/>
      </c>
      <c r="J203" s="233" t="str">
        <f>+IF(H203=0,"",'Ark1'!AH1626)</f>
        <v/>
      </c>
      <c r="K203" s="233"/>
      <c r="L203" s="96"/>
      <c r="M203" s="233"/>
      <c r="N203" s="233"/>
      <c r="O203" s="233"/>
      <c r="P203" s="234" t="str">
        <f>+IF(H203=0,"",'Ark1'!T1626)</f>
        <v/>
      </c>
      <c r="Q203" s="233" t="str">
        <f>+IF(H203=0,"",'Ark1'!U1626)</f>
        <v/>
      </c>
      <c r="R203" s="213"/>
      <c r="S203" s="235" t="str">
        <f>+IF(H203=0,"",'Ark1'!W1626)</f>
        <v/>
      </c>
      <c r="T203" s="235" t="str">
        <f>+IF(H203=0,"",'Ark1'!X1626)</f>
        <v/>
      </c>
      <c r="U203" s="235" t="str">
        <f>+IF(H203=0,"",'Ark1'!Y1626)</f>
        <v/>
      </c>
      <c r="V203" s="235" t="str">
        <f>+IF(H203=0,"",'Ark1'!Z1626)</f>
        <v/>
      </c>
      <c r="W203" s="235" t="str">
        <f>+IF(H203=0,"",'Ark1'!Z1626)</f>
        <v/>
      </c>
      <c r="X203" s="234" t="str">
        <f>+IF(H203=0,"",'Ark1'!AC1626)</f>
        <v/>
      </c>
      <c r="Y203" s="235" t="str">
        <f>+IF(H203=0,"",'Ark1'!AE1626)</f>
        <v/>
      </c>
      <c r="Z203" s="235" t="str">
        <f t="shared" si="117"/>
        <v/>
      </c>
      <c r="AA203" s="233" t="str">
        <f t="shared" si="118"/>
        <v/>
      </c>
      <c r="AB203" s="213"/>
      <c r="AC203" s="27"/>
      <c r="AE203" s="29"/>
      <c r="AF203" s="27"/>
      <c r="AG203" s="28"/>
      <c r="AH203" s="28"/>
      <c r="AL203" s="28"/>
    </row>
    <row r="204" spans="1:68" ht="15" customHeight="1">
      <c r="A204" s="213"/>
      <c r="B204" s="213"/>
      <c r="C204" s="232">
        <f>+'Ark1'!L1627</f>
        <v>13</v>
      </c>
      <c r="D204" s="232" t="s">
        <v>39</v>
      </c>
      <c r="E204" s="232">
        <f>+'Ark1'!D1627</f>
        <v>11</v>
      </c>
      <c r="F204" s="232" t="str">
        <f t="shared" si="142"/>
        <v>Nov</v>
      </c>
      <c r="G204" s="232">
        <f>+'Ark1'!Q1627</f>
        <v>0</v>
      </c>
      <c r="H204" s="330">
        <f>+'Ark1'!R1627</f>
        <v>0</v>
      </c>
      <c r="I204" s="233" t="str">
        <f>+IF(H204=0,"",'Ark1'!AG1627)</f>
        <v/>
      </c>
      <c r="J204" s="233" t="str">
        <f>+IF(H204=0,"",'Ark1'!AH1627)</f>
        <v/>
      </c>
      <c r="K204" s="233"/>
      <c r="L204" s="96"/>
      <c r="M204" s="233"/>
      <c r="N204" s="233"/>
      <c r="O204" s="233"/>
      <c r="P204" s="234" t="str">
        <f>+IF(H204=0,"",'Ark1'!T1627)</f>
        <v/>
      </c>
      <c r="Q204" s="233" t="str">
        <f>+IF(H204=0,"",'Ark1'!U1627)</f>
        <v/>
      </c>
      <c r="R204" s="213"/>
      <c r="S204" s="235" t="str">
        <f>+IF(H204=0,"",'Ark1'!W1627)</f>
        <v/>
      </c>
      <c r="T204" s="235" t="str">
        <f>+IF(H204=0,"",'Ark1'!X1627)</f>
        <v/>
      </c>
      <c r="U204" s="235" t="str">
        <f>+IF(H204=0,"",'Ark1'!Y1627)</f>
        <v/>
      </c>
      <c r="V204" s="235" t="str">
        <f>+IF(H204=0,"",'Ark1'!Z1627)</f>
        <v/>
      </c>
      <c r="W204" s="235" t="str">
        <f>+IF(H204=0,"",'Ark1'!Z1627)</f>
        <v/>
      </c>
      <c r="X204" s="234" t="str">
        <f>+IF(H204=0,"",'Ark1'!AC1627)</f>
        <v/>
      </c>
      <c r="Y204" s="235" t="str">
        <f>+IF(H204=0,"",'Ark1'!AE1627)</f>
        <v/>
      </c>
      <c r="Z204" s="235" t="str">
        <f t="shared" si="117"/>
        <v/>
      </c>
      <c r="AA204" s="233" t="str">
        <f t="shared" si="118"/>
        <v/>
      </c>
      <c r="AB204" s="213"/>
      <c r="AC204" s="27"/>
      <c r="AE204" s="29"/>
      <c r="AF204" s="27"/>
      <c r="AG204" s="28"/>
      <c r="AH204" s="28"/>
      <c r="AL204" s="28"/>
    </row>
    <row r="205" spans="1:68" ht="15" customHeight="1">
      <c r="A205" s="213"/>
      <c r="B205" s="213"/>
      <c r="C205" s="232">
        <f>+'Ark1'!L1628</f>
        <v>13</v>
      </c>
      <c r="D205" s="232" t="s">
        <v>39</v>
      </c>
      <c r="E205" s="232">
        <f>+'Ark1'!D1628</f>
        <v>12</v>
      </c>
      <c r="F205" s="232" t="str">
        <f t="shared" si="142"/>
        <v>Des</v>
      </c>
      <c r="G205" s="232">
        <f>+'Ark1'!Q1628</f>
        <v>0</v>
      </c>
      <c r="H205" s="330">
        <f>+'Ark1'!R1628</f>
        <v>0</v>
      </c>
      <c r="I205" s="233" t="str">
        <f>+IF(H205=0,"",'Ark1'!AG1628)</f>
        <v/>
      </c>
      <c r="J205" s="233" t="str">
        <f>+IF(H205=0,"",'Ark1'!AH1628)</f>
        <v/>
      </c>
      <c r="K205" s="233"/>
      <c r="L205" s="96"/>
      <c r="M205" s="233"/>
      <c r="N205" s="233"/>
      <c r="O205" s="233"/>
      <c r="P205" s="234" t="str">
        <f>+IF(H205=0,"",'Ark1'!T1628)</f>
        <v/>
      </c>
      <c r="Q205" s="233" t="str">
        <f>+IF(H205=0,"",'Ark1'!U1628)</f>
        <v/>
      </c>
      <c r="R205" s="213"/>
      <c r="S205" s="235" t="str">
        <f>+IF(H205=0,"",'Ark1'!W1628)</f>
        <v/>
      </c>
      <c r="T205" s="235" t="str">
        <f>+IF(H205=0,"",'Ark1'!X1628)</f>
        <v/>
      </c>
      <c r="U205" s="235" t="str">
        <f>+IF(H205=0,"",'Ark1'!Y1628)</f>
        <v/>
      </c>
      <c r="V205" s="235" t="str">
        <f>+IF(H205=0,"",'Ark1'!Z1628)</f>
        <v/>
      </c>
      <c r="W205" s="235" t="str">
        <f>+IF(H205=0,"",'Ark1'!Z1628)</f>
        <v/>
      </c>
      <c r="X205" s="234" t="str">
        <f>+IF(H205=0,"",'Ark1'!AC1628)</f>
        <v/>
      </c>
      <c r="Y205" s="235" t="str">
        <f>+IF(H205=0,"",'Ark1'!AE1628)</f>
        <v/>
      </c>
      <c r="Z205" s="235" t="str">
        <f t="shared" si="117"/>
        <v/>
      </c>
      <c r="AA205" s="233" t="str">
        <f t="shared" si="118"/>
        <v/>
      </c>
      <c r="AB205" s="213"/>
      <c r="AC205" s="27"/>
      <c r="AE205" s="29"/>
      <c r="AF205" s="27"/>
      <c r="AG205" s="28"/>
      <c r="AH205" s="28"/>
      <c r="AL205" s="28"/>
    </row>
    <row r="206" spans="1:68" ht="15" customHeight="1">
      <c r="A206" s="213"/>
      <c r="B206" s="213"/>
      <c r="C206" s="213"/>
      <c r="D206" s="213"/>
      <c r="E206" s="213"/>
      <c r="F206" s="213"/>
      <c r="G206" s="213"/>
      <c r="H206" s="324"/>
      <c r="I206" s="214"/>
      <c r="J206" s="214"/>
      <c r="K206" s="214"/>
      <c r="L206" s="96"/>
      <c r="M206" s="214"/>
      <c r="N206" s="214"/>
      <c r="O206" s="214"/>
      <c r="P206" s="213"/>
      <c r="Q206" s="213"/>
      <c r="R206" s="213"/>
      <c r="S206" s="215"/>
      <c r="T206" s="215"/>
      <c r="U206" s="215"/>
      <c r="V206" s="215"/>
      <c r="W206" s="215"/>
      <c r="X206" s="213"/>
      <c r="Y206" s="215"/>
      <c r="Z206" s="215"/>
      <c r="AA206" s="214"/>
      <c r="AB206" s="213"/>
      <c r="AC206" s="216"/>
      <c r="AE206" s="29"/>
      <c r="AF206" s="27"/>
      <c r="AG206" s="217"/>
      <c r="AH206" s="28"/>
      <c r="AL206" s="28"/>
      <c r="BD206" s="228"/>
    </row>
    <row r="207" spans="1:68" ht="15" customHeight="1">
      <c r="A207" s="213"/>
      <c r="B207" s="213"/>
      <c r="C207" s="230" t="s">
        <v>0</v>
      </c>
      <c r="D207" s="213"/>
      <c r="E207" s="270" t="str">
        <f>+D209</f>
        <v>E</v>
      </c>
      <c r="F207" s="230" t="s">
        <v>569</v>
      </c>
      <c r="G207" s="213"/>
      <c r="H207" s="327">
        <f>SUM(H209:H220)</f>
        <v>0</v>
      </c>
      <c r="I207" s="214"/>
      <c r="J207" s="214"/>
      <c r="K207" s="214"/>
      <c r="L207" s="96"/>
      <c r="M207" s="214"/>
      <c r="N207" s="214"/>
      <c r="O207" s="214"/>
      <c r="P207" s="213"/>
      <c r="Q207" s="263" t="e">
        <f>+Klasse!#REF!</f>
        <v>#REF!</v>
      </c>
      <c r="R207" s="213"/>
      <c r="S207" s="215"/>
      <c r="T207" s="215"/>
      <c r="U207" s="215"/>
      <c r="V207" s="215"/>
      <c r="W207" s="215"/>
      <c r="X207" s="213"/>
      <c r="Y207" s="215"/>
      <c r="Z207" s="217" t="e">
        <f>+Klasse!#REF!/Klasse!#REF!</f>
        <v>#REF!</v>
      </c>
      <c r="AA207" s="214"/>
      <c r="AB207" s="213"/>
      <c r="AC207" s="216"/>
      <c r="AE207" s="29"/>
      <c r="AF207" s="27"/>
      <c r="AG207" s="217"/>
      <c r="AH207" s="28"/>
      <c r="AL207" s="28"/>
      <c r="BD207" s="228"/>
    </row>
    <row r="208" spans="1:68" ht="15" customHeight="1">
      <c r="A208" s="213"/>
      <c r="B208" s="213"/>
      <c r="C208" s="213"/>
      <c r="D208" s="213"/>
      <c r="E208" s="213"/>
      <c r="F208" s="213"/>
      <c r="G208" s="213"/>
      <c r="H208" s="324"/>
      <c r="I208" s="214"/>
      <c r="J208" s="214"/>
      <c r="K208" s="214"/>
      <c r="L208" s="96"/>
      <c r="M208" s="214"/>
      <c r="N208" s="214"/>
      <c r="O208" s="214"/>
      <c r="P208" s="213"/>
      <c r="Q208" s="213"/>
      <c r="R208" s="213"/>
      <c r="S208" s="215"/>
      <c r="T208" s="215"/>
      <c r="U208" s="215"/>
      <c r="V208" s="215"/>
      <c r="W208" s="215"/>
      <c r="X208" s="213"/>
      <c r="Y208" s="215"/>
      <c r="Z208" s="215"/>
      <c r="AA208" s="215"/>
      <c r="AB208" s="215"/>
      <c r="AC208" s="216"/>
      <c r="AE208" s="29"/>
      <c r="AF208" s="27"/>
      <c r="AG208" s="217"/>
      <c r="AH208" s="28"/>
      <c r="AL208" s="28"/>
      <c r="BD208" s="228">
        <f>1+BD205</f>
        <v>1</v>
      </c>
      <c r="BE208" s="28">
        <v>20.659867330016564</v>
      </c>
      <c r="BF208" s="28">
        <f t="shared" ref="BF208" si="143">+BE208</f>
        <v>20.659867330016564</v>
      </c>
      <c r="BG208" s="28">
        <f t="shared" ref="BG208" si="144">+BF208</f>
        <v>20.659867330016564</v>
      </c>
      <c r="BH208" s="28">
        <f t="shared" ref="BH208" si="145">+BG208</f>
        <v>20.659867330016564</v>
      </c>
      <c r="BI208" s="28">
        <f t="shared" ref="BI208" si="146">+BH208</f>
        <v>20.659867330016564</v>
      </c>
      <c r="BJ208" s="28">
        <f t="shared" ref="BJ208" si="147">+BI208</f>
        <v>20.659867330016564</v>
      </c>
      <c r="BK208" s="28">
        <f t="shared" ref="BK208" si="148">+BJ208</f>
        <v>20.659867330016564</v>
      </c>
      <c r="BL208" s="28">
        <f t="shared" ref="BL208" si="149">+BK208</f>
        <v>20.659867330016564</v>
      </c>
      <c r="BM208" s="28">
        <f t="shared" ref="BM208" si="150">+BL208</f>
        <v>20.659867330016564</v>
      </c>
      <c r="BN208" s="28">
        <f t="shared" ref="BN208" si="151">+BM208</f>
        <v>20.659867330016564</v>
      </c>
      <c r="BO208" s="28">
        <f t="shared" ref="BO208" si="152">+BN208</f>
        <v>20.659867330016564</v>
      </c>
      <c r="BP208" s="28">
        <f t="shared" ref="BP208" si="153">+BO208</f>
        <v>20.659867330016564</v>
      </c>
    </row>
    <row r="209" spans="1:68" ht="15" customHeight="1">
      <c r="A209" s="213"/>
      <c r="B209" s="213"/>
      <c r="C209" s="28">
        <f>+'Ark1'!L1629</f>
        <v>14</v>
      </c>
      <c r="D209" s="242" t="s">
        <v>399</v>
      </c>
      <c r="E209" s="28">
        <f>+'Ark1'!D1629</f>
        <v>1</v>
      </c>
      <c r="F209" s="28" t="str">
        <f t="shared" ref="F209:F220" si="154">+F194</f>
        <v>Jan</v>
      </c>
      <c r="G209" s="28">
        <f>+'Ark1'!Q1629</f>
        <v>0</v>
      </c>
      <c r="H209" s="331">
        <f>+'Ark1'!R1629</f>
        <v>0</v>
      </c>
      <c r="I209" s="29" t="str">
        <f>+IF(H209=0,"",'Ark1'!AG1629)</f>
        <v/>
      </c>
      <c r="J209" s="29" t="str">
        <f>+IF(H209=0,"",'Ark1'!AH1629)</f>
        <v/>
      </c>
      <c r="L209" s="96"/>
      <c r="P209" s="27" t="str">
        <f>+IF(H209=0,"",'Ark1'!T1629)</f>
        <v/>
      </c>
      <c r="Q209" s="29" t="str">
        <f>+IF(H209=0,"",'Ark1'!U1629)</f>
        <v/>
      </c>
      <c r="R209" s="213"/>
      <c r="S209" s="34" t="str">
        <f>+IF(H209=0,"",'Ark1'!W1629)</f>
        <v/>
      </c>
      <c r="T209" s="34" t="str">
        <f>+IF(H209=0,"",'Ark1'!X1629)</f>
        <v/>
      </c>
      <c r="U209" s="34" t="str">
        <f>+IF(H209=0,"",'Ark1'!Y1629)</f>
        <v/>
      </c>
      <c r="V209" s="34" t="str">
        <f>+IF(H209=0,"",'Ark1'!Z1629)</f>
        <v/>
      </c>
      <c r="W209" s="34" t="str">
        <f>+IF(H209=0,"",'Ark1'!Z1629)</f>
        <v/>
      </c>
      <c r="X209" s="27" t="str">
        <f>+IF(H209=0,"",'Ark1'!AC1629)</f>
        <v/>
      </c>
      <c r="Y209" s="34" t="str">
        <f>+IF(H209=0,"",'Ark1'!AE1629)</f>
        <v/>
      </c>
      <c r="Z209" s="34" t="str">
        <f t="shared" si="117"/>
        <v/>
      </c>
      <c r="AA209" s="29" t="str">
        <f t="shared" si="118"/>
        <v/>
      </c>
      <c r="AB209" s="213"/>
      <c r="AC209" s="27"/>
      <c r="AE209" s="29"/>
      <c r="AF209" s="27"/>
      <c r="AG209" s="28"/>
      <c r="AH209" s="28"/>
      <c r="AL209" s="28"/>
    </row>
    <row r="210" spans="1:68" ht="15" customHeight="1">
      <c r="A210" s="213"/>
      <c r="B210" s="213"/>
      <c r="C210" s="28">
        <f>+'Ark1'!L1630</f>
        <v>14</v>
      </c>
      <c r="D210" s="242" t="s">
        <v>399</v>
      </c>
      <c r="E210" s="28">
        <f>+'Ark1'!D1630</f>
        <v>2</v>
      </c>
      <c r="F210" s="28" t="str">
        <f t="shared" si="154"/>
        <v>Feb</v>
      </c>
      <c r="G210" s="28">
        <f>+'Ark1'!Q1630</f>
        <v>0</v>
      </c>
      <c r="H210" s="331">
        <f>+'Ark1'!R1630</f>
        <v>0</v>
      </c>
      <c r="I210" s="29" t="str">
        <f>+IF(H210=0,"",'Ark1'!AG1630)</f>
        <v/>
      </c>
      <c r="J210" s="29" t="str">
        <f>+IF(H210=0,"",'Ark1'!AH1630)</f>
        <v/>
      </c>
      <c r="L210" s="96"/>
      <c r="P210" s="27" t="str">
        <f>+IF(H210=0,"",'Ark1'!T1630)</f>
        <v/>
      </c>
      <c r="Q210" s="29" t="str">
        <f>+IF(H210=0,"",'Ark1'!U1630)</f>
        <v/>
      </c>
      <c r="R210" s="213"/>
      <c r="S210" s="34" t="str">
        <f>+IF(H210=0,"",'Ark1'!W1630)</f>
        <v/>
      </c>
      <c r="T210" s="34" t="str">
        <f>+IF(H210=0,"",'Ark1'!X1630)</f>
        <v/>
      </c>
      <c r="U210" s="34" t="str">
        <f>+IF(H210=0,"",'Ark1'!Y1630)</f>
        <v/>
      </c>
      <c r="V210" s="34" t="str">
        <f>+IF(H210=0,"",'Ark1'!Z1630)</f>
        <v/>
      </c>
      <c r="W210" s="34" t="str">
        <f>+IF(H210=0,"",'Ark1'!Z1630)</f>
        <v/>
      </c>
      <c r="X210" s="27" t="str">
        <f>+IF(H210=0,"",'Ark1'!AC1630)</f>
        <v/>
      </c>
      <c r="Y210" s="34" t="str">
        <f>+IF(H210=0,"",'Ark1'!AE1630)</f>
        <v/>
      </c>
      <c r="Z210" s="34" t="str">
        <f t="shared" si="117"/>
        <v/>
      </c>
      <c r="AA210" s="29" t="str">
        <f t="shared" si="118"/>
        <v/>
      </c>
      <c r="AB210" s="213"/>
      <c r="AC210" s="27"/>
      <c r="AE210" s="29"/>
      <c r="AF210" s="27"/>
      <c r="AG210" s="28"/>
      <c r="AH210" s="28"/>
      <c r="AL210" s="28"/>
    </row>
    <row r="211" spans="1:68" ht="15" customHeight="1">
      <c r="A211" s="213"/>
      <c r="B211" s="213"/>
      <c r="C211" s="28">
        <f>+'Ark1'!L1631</f>
        <v>14</v>
      </c>
      <c r="D211" s="242" t="s">
        <v>399</v>
      </c>
      <c r="E211" s="28">
        <f>+'Ark1'!D1631</f>
        <v>3</v>
      </c>
      <c r="F211" s="28" t="str">
        <f t="shared" si="154"/>
        <v>Mar</v>
      </c>
      <c r="G211" s="28">
        <f>+'Ark1'!Q1631</f>
        <v>0</v>
      </c>
      <c r="H211" s="331">
        <f>+'Ark1'!R1631</f>
        <v>0</v>
      </c>
      <c r="I211" s="29" t="str">
        <f>+IF(H211=0,"",'Ark1'!AG1631)</f>
        <v/>
      </c>
      <c r="J211" s="29" t="str">
        <f>+IF(H211=0,"",'Ark1'!AH1631)</f>
        <v/>
      </c>
      <c r="L211" s="96"/>
      <c r="P211" s="27" t="str">
        <f>+IF(H211=0,"",'Ark1'!T1631)</f>
        <v/>
      </c>
      <c r="Q211" s="29" t="str">
        <f>+IF(H211=0,"",'Ark1'!U1631)</f>
        <v/>
      </c>
      <c r="R211" s="213"/>
      <c r="S211" s="34" t="str">
        <f>+IF(H211=0,"",'Ark1'!W1631)</f>
        <v/>
      </c>
      <c r="T211" s="34" t="str">
        <f>+IF(H211=0,"",'Ark1'!X1631)</f>
        <v/>
      </c>
      <c r="U211" s="34" t="str">
        <f>+IF(H211=0,"",'Ark1'!Y1631)</f>
        <v/>
      </c>
      <c r="V211" s="34" t="str">
        <f>+IF(H211=0,"",'Ark1'!Z1631)</f>
        <v/>
      </c>
      <c r="W211" s="34" t="str">
        <f>+IF(H211=0,"",'Ark1'!Z1631)</f>
        <v/>
      </c>
      <c r="X211" s="27" t="str">
        <f>+IF(H211=0,"",'Ark1'!AC1631)</f>
        <v/>
      </c>
      <c r="Y211" s="34" t="str">
        <f>+IF(H211=0,"",'Ark1'!AE1631)</f>
        <v/>
      </c>
      <c r="Z211" s="34" t="str">
        <f t="shared" si="117"/>
        <v/>
      </c>
      <c r="AA211" s="29" t="str">
        <f t="shared" si="118"/>
        <v/>
      </c>
      <c r="AB211" s="213"/>
      <c r="AC211" s="27"/>
      <c r="AE211" s="29"/>
      <c r="AF211" s="27"/>
      <c r="AG211" s="28"/>
      <c r="AH211" s="28"/>
      <c r="AL211" s="28"/>
    </row>
    <row r="212" spans="1:68" ht="15" customHeight="1">
      <c r="A212" s="213"/>
      <c r="B212" s="213"/>
      <c r="C212" s="28">
        <f>+'Ark1'!L1632</f>
        <v>14</v>
      </c>
      <c r="D212" s="242" t="s">
        <v>399</v>
      </c>
      <c r="E212" s="28">
        <f>+'Ark1'!D1632</f>
        <v>4</v>
      </c>
      <c r="F212" s="28" t="str">
        <f t="shared" si="154"/>
        <v>Apr</v>
      </c>
      <c r="G212" s="28">
        <f>+'Ark1'!Q1632</f>
        <v>0</v>
      </c>
      <c r="H212" s="331">
        <f>+'Ark1'!R1632</f>
        <v>0</v>
      </c>
      <c r="I212" s="29" t="str">
        <f>+IF(H212=0,"",'Ark1'!AG1632)</f>
        <v/>
      </c>
      <c r="J212" s="29" t="str">
        <f>+IF(H212=0,"",'Ark1'!AH1632)</f>
        <v/>
      </c>
      <c r="L212" s="96"/>
      <c r="P212" s="27" t="str">
        <f>+IF(H212=0,"",'Ark1'!T1632)</f>
        <v/>
      </c>
      <c r="Q212" s="29" t="str">
        <f>+IF(H212=0,"",'Ark1'!U1632)</f>
        <v/>
      </c>
      <c r="R212" s="213"/>
      <c r="S212" s="34" t="str">
        <f>+IF(H212=0,"",'Ark1'!W1632)</f>
        <v/>
      </c>
      <c r="T212" s="34" t="str">
        <f>+IF(H212=0,"",'Ark1'!X1632)</f>
        <v/>
      </c>
      <c r="U212" s="34" t="str">
        <f>+IF(H212=0,"",'Ark1'!Y1632)</f>
        <v/>
      </c>
      <c r="V212" s="34" t="str">
        <f>+IF(H212=0,"",'Ark1'!Z1632)</f>
        <v/>
      </c>
      <c r="W212" s="34" t="str">
        <f>+IF(H212=0,"",'Ark1'!Z1632)</f>
        <v/>
      </c>
      <c r="X212" s="27" t="str">
        <f>+IF(H212=0,"",'Ark1'!AC1632)</f>
        <v/>
      </c>
      <c r="Y212" s="34" t="str">
        <f>+IF(H212=0,"",'Ark1'!AE1632)</f>
        <v/>
      </c>
      <c r="Z212" s="34" t="str">
        <f t="shared" si="117"/>
        <v/>
      </c>
      <c r="AA212" s="29" t="str">
        <f t="shared" si="118"/>
        <v/>
      </c>
      <c r="AB212" s="213"/>
      <c r="AC212" s="27"/>
      <c r="AE212" s="29"/>
      <c r="AF212" s="27"/>
      <c r="AG212" s="28"/>
      <c r="AH212" s="28"/>
      <c r="AL212" s="28"/>
    </row>
    <row r="213" spans="1:68" ht="15" customHeight="1">
      <c r="A213" s="213"/>
      <c r="B213" s="213"/>
      <c r="C213" s="28">
        <f>+'Ark1'!L1633</f>
        <v>14</v>
      </c>
      <c r="D213" s="242" t="s">
        <v>399</v>
      </c>
      <c r="E213" s="28">
        <f>+'Ark1'!D1633</f>
        <v>5</v>
      </c>
      <c r="F213" s="28" t="str">
        <f t="shared" si="154"/>
        <v>Mai</v>
      </c>
      <c r="G213" s="28">
        <f>+'Ark1'!Q1633</f>
        <v>0</v>
      </c>
      <c r="H213" s="331">
        <f>+'Ark1'!R1633</f>
        <v>0</v>
      </c>
      <c r="I213" s="29" t="str">
        <f>+IF(H213=0,"",'Ark1'!AG1633)</f>
        <v/>
      </c>
      <c r="J213" s="29" t="str">
        <f>+IF(H213=0,"",'Ark1'!AH1633)</f>
        <v/>
      </c>
      <c r="L213" s="96"/>
      <c r="P213" s="27" t="str">
        <f>+IF(H213=0,"",'Ark1'!T1633)</f>
        <v/>
      </c>
      <c r="Q213" s="29" t="str">
        <f>+IF(H213=0,"",'Ark1'!U1633)</f>
        <v/>
      </c>
      <c r="R213" s="213"/>
      <c r="S213" s="34" t="str">
        <f>+IF(H213=0,"",'Ark1'!W1633)</f>
        <v/>
      </c>
      <c r="T213" s="34" t="str">
        <f>+IF(H213=0,"",'Ark1'!X1633)</f>
        <v/>
      </c>
      <c r="U213" s="34" t="str">
        <f>+IF(H213=0,"",'Ark1'!Y1633)</f>
        <v/>
      </c>
      <c r="V213" s="34" t="str">
        <f>+IF(H213=0,"",'Ark1'!Z1633)</f>
        <v/>
      </c>
      <c r="W213" s="34" t="str">
        <f>+IF(H213=0,"",'Ark1'!Z1633)</f>
        <v/>
      </c>
      <c r="X213" s="27" t="str">
        <f>+IF(H213=0,"",'Ark1'!AC1633)</f>
        <v/>
      </c>
      <c r="Y213" s="34" t="str">
        <f>+IF(H213=0,"",'Ark1'!AE1633)</f>
        <v/>
      </c>
      <c r="Z213" s="34" t="str">
        <f t="shared" si="117"/>
        <v/>
      </c>
      <c r="AA213" s="29" t="str">
        <f t="shared" si="118"/>
        <v/>
      </c>
      <c r="AB213" s="213"/>
      <c r="AC213" s="27"/>
      <c r="AE213" s="29"/>
      <c r="AF213" s="27"/>
      <c r="AG213" s="28"/>
      <c r="AH213" s="28"/>
      <c r="AL213" s="28"/>
    </row>
    <row r="214" spans="1:68" ht="15" customHeight="1">
      <c r="A214" s="213"/>
      <c r="B214" s="213"/>
      <c r="C214" s="28">
        <f>+'Ark1'!L1634</f>
        <v>14</v>
      </c>
      <c r="D214" s="242" t="s">
        <v>399</v>
      </c>
      <c r="E214" s="28">
        <f>+'Ark1'!D1634</f>
        <v>6</v>
      </c>
      <c r="F214" s="28" t="str">
        <f t="shared" si="154"/>
        <v>Jun</v>
      </c>
      <c r="G214" s="28">
        <f>+'Ark1'!Q1634</f>
        <v>0</v>
      </c>
      <c r="H214" s="331">
        <f>+'Ark1'!R1634</f>
        <v>0</v>
      </c>
      <c r="I214" s="29" t="str">
        <f>+IF(H214=0,"",'Ark1'!AG1634)</f>
        <v/>
      </c>
      <c r="J214" s="29" t="str">
        <f>+IF(H214=0,"",'Ark1'!AH1634)</f>
        <v/>
      </c>
      <c r="L214" s="96"/>
      <c r="P214" s="27" t="str">
        <f>+IF(H214=0,"",'Ark1'!T1634)</f>
        <v/>
      </c>
      <c r="Q214" s="29" t="str">
        <f>+IF(H214=0,"",'Ark1'!U1634)</f>
        <v/>
      </c>
      <c r="R214" s="213"/>
      <c r="S214" s="34" t="str">
        <f>+IF(H214=0,"",'Ark1'!W1634)</f>
        <v/>
      </c>
      <c r="T214" s="34" t="str">
        <f>+IF(H214=0,"",'Ark1'!X1634)</f>
        <v/>
      </c>
      <c r="U214" s="34" t="str">
        <f>+IF(H214=0,"",'Ark1'!Y1634)</f>
        <v/>
      </c>
      <c r="V214" s="34" t="str">
        <f>+IF(H214=0,"",'Ark1'!Z1634)</f>
        <v/>
      </c>
      <c r="W214" s="34" t="str">
        <f>+IF(H214=0,"",'Ark1'!Z1634)</f>
        <v/>
      </c>
      <c r="X214" s="27" t="str">
        <f>+IF(H214=0,"",'Ark1'!AC1634)</f>
        <v/>
      </c>
      <c r="Y214" s="34" t="str">
        <f>+IF(H214=0,"",'Ark1'!AE1634)</f>
        <v/>
      </c>
      <c r="Z214" s="34" t="str">
        <f t="shared" si="117"/>
        <v/>
      </c>
      <c r="AA214" s="29" t="str">
        <f t="shared" si="118"/>
        <v/>
      </c>
      <c r="AB214" s="213"/>
      <c r="AC214" s="27"/>
      <c r="AE214" s="29"/>
      <c r="AF214" s="27"/>
      <c r="AG214" s="28"/>
      <c r="AH214" s="28"/>
      <c r="AL214" s="28"/>
    </row>
    <row r="215" spans="1:68" ht="15" customHeight="1">
      <c r="A215" s="213"/>
      <c r="B215" s="213"/>
      <c r="C215" s="28">
        <f>+'Ark1'!L1635</f>
        <v>14</v>
      </c>
      <c r="D215" s="242" t="s">
        <v>399</v>
      </c>
      <c r="E215" s="28">
        <f>+'Ark1'!D1635</f>
        <v>7</v>
      </c>
      <c r="F215" s="28" t="str">
        <f t="shared" si="154"/>
        <v>Jul</v>
      </c>
      <c r="G215" s="28">
        <f>+'Ark1'!Q1635</f>
        <v>0</v>
      </c>
      <c r="H215" s="331">
        <f>+'Ark1'!R1635</f>
        <v>0</v>
      </c>
      <c r="I215" s="29" t="str">
        <f>+IF(H215=0,"",'Ark1'!AG1635)</f>
        <v/>
      </c>
      <c r="J215" s="29" t="str">
        <f>+IF(H215=0,"",'Ark1'!AH1635)</f>
        <v/>
      </c>
      <c r="L215" s="96"/>
      <c r="P215" s="27" t="str">
        <f>+IF(H215=0,"",'Ark1'!T1635)</f>
        <v/>
      </c>
      <c r="Q215" s="29" t="str">
        <f>+IF(H215=0,"",'Ark1'!U1635)</f>
        <v/>
      </c>
      <c r="R215" s="213"/>
      <c r="S215" s="34" t="str">
        <f>+IF(H215=0,"",'Ark1'!W1635)</f>
        <v/>
      </c>
      <c r="T215" s="34" t="str">
        <f>+IF(H215=0,"",'Ark1'!X1635)</f>
        <v/>
      </c>
      <c r="U215" s="34" t="str">
        <f>+IF(H215=0,"",'Ark1'!Y1635)</f>
        <v/>
      </c>
      <c r="V215" s="34" t="str">
        <f>+IF(H215=0,"",'Ark1'!Z1635)</f>
        <v/>
      </c>
      <c r="W215" s="34" t="str">
        <f>+IF(H215=0,"",'Ark1'!Z1635)</f>
        <v/>
      </c>
      <c r="X215" s="27" t="str">
        <f>+IF(H215=0,"",'Ark1'!AC1635)</f>
        <v/>
      </c>
      <c r="Y215" s="34" t="str">
        <f>+IF(H215=0,"",'Ark1'!AE1635)</f>
        <v/>
      </c>
      <c r="Z215" s="34" t="str">
        <f t="shared" si="117"/>
        <v/>
      </c>
      <c r="AA215" s="29" t="str">
        <f t="shared" si="118"/>
        <v/>
      </c>
      <c r="AB215" s="213"/>
      <c r="AC215" s="27"/>
      <c r="AE215" s="29"/>
      <c r="AF215" s="27"/>
      <c r="AG215" s="28"/>
      <c r="AH215" s="28"/>
      <c r="AL215" s="28"/>
    </row>
    <row r="216" spans="1:68" ht="15" customHeight="1">
      <c r="A216" s="213"/>
      <c r="B216" s="213"/>
      <c r="C216" s="28">
        <f>+'Ark1'!L1636</f>
        <v>14</v>
      </c>
      <c r="D216" s="242" t="s">
        <v>399</v>
      </c>
      <c r="E216" s="28">
        <f>+'Ark1'!D1636</f>
        <v>8</v>
      </c>
      <c r="F216" s="28" t="str">
        <f t="shared" si="154"/>
        <v>Aug</v>
      </c>
      <c r="G216" s="28">
        <f>+'Ark1'!Q1636</f>
        <v>0</v>
      </c>
      <c r="H216" s="331">
        <f>+'Ark1'!R1636</f>
        <v>0</v>
      </c>
      <c r="I216" s="29" t="str">
        <f>+IF(H216=0,"",'Ark1'!AG1636)</f>
        <v/>
      </c>
      <c r="J216" s="29" t="str">
        <f>+IF(H216=0,"",'Ark1'!AH1636)</f>
        <v/>
      </c>
      <c r="L216" s="96"/>
      <c r="P216" s="27" t="str">
        <f>+IF(H216=0,"",'Ark1'!T1636)</f>
        <v/>
      </c>
      <c r="Q216" s="29" t="str">
        <f>+IF(H216=0,"",'Ark1'!U1636)</f>
        <v/>
      </c>
      <c r="R216" s="213"/>
      <c r="S216" s="34" t="str">
        <f>+IF(H216=0,"",'Ark1'!W1636)</f>
        <v/>
      </c>
      <c r="T216" s="34" t="str">
        <f>+IF(H216=0,"",'Ark1'!X1636)</f>
        <v/>
      </c>
      <c r="U216" s="34" t="str">
        <f>+IF(H216=0,"",'Ark1'!Y1636)</f>
        <v/>
      </c>
      <c r="V216" s="34" t="str">
        <f>+IF(H216=0,"",'Ark1'!Z1636)</f>
        <v/>
      </c>
      <c r="W216" s="34" t="str">
        <f>+IF(H216=0,"",'Ark1'!Z1636)</f>
        <v/>
      </c>
      <c r="X216" s="27" t="str">
        <f>+IF(H216=0,"",'Ark1'!AC1636)</f>
        <v/>
      </c>
      <c r="Y216" s="34" t="str">
        <f>+IF(H216=0,"",'Ark1'!AE1636)</f>
        <v/>
      </c>
      <c r="Z216" s="34" t="str">
        <f t="shared" si="117"/>
        <v/>
      </c>
      <c r="AA216" s="29" t="str">
        <f t="shared" si="118"/>
        <v/>
      </c>
      <c r="AB216" s="213"/>
      <c r="AC216" s="27"/>
      <c r="AE216" s="29"/>
      <c r="AF216" s="27"/>
      <c r="AG216" s="28"/>
      <c r="AH216" s="28"/>
      <c r="AL216" s="28"/>
    </row>
    <row r="217" spans="1:68" ht="15" customHeight="1">
      <c r="A217" s="213"/>
      <c r="B217" s="213"/>
      <c r="C217" s="28">
        <f>+'Ark1'!L1637</f>
        <v>14</v>
      </c>
      <c r="D217" s="242" t="s">
        <v>399</v>
      </c>
      <c r="E217" s="28">
        <f>+'Ark1'!D1637</f>
        <v>9</v>
      </c>
      <c r="F217" s="28" t="str">
        <f t="shared" si="154"/>
        <v>Sep</v>
      </c>
      <c r="G217" s="28">
        <f>+'Ark1'!Q1637</f>
        <v>0</v>
      </c>
      <c r="H217" s="331">
        <f>+'Ark1'!R1637</f>
        <v>0</v>
      </c>
      <c r="I217" s="29" t="str">
        <f>+IF(H217=0,"",'Ark1'!AG1637)</f>
        <v/>
      </c>
      <c r="J217" s="29" t="str">
        <f>+IF(H217=0,"",'Ark1'!AH1637)</f>
        <v/>
      </c>
      <c r="L217" s="96"/>
      <c r="P217" s="27" t="str">
        <f>+IF(H217=0,"",'Ark1'!T1637)</f>
        <v/>
      </c>
      <c r="Q217" s="29" t="str">
        <f>+IF(H217=0,"",'Ark1'!U1637)</f>
        <v/>
      </c>
      <c r="R217" s="213"/>
      <c r="S217" s="34" t="str">
        <f>+IF(H217=0,"",'Ark1'!W1637)</f>
        <v/>
      </c>
      <c r="T217" s="34" t="str">
        <f>+IF(H217=0,"",'Ark1'!X1637)</f>
        <v/>
      </c>
      <c r="U217" s="34" t="str">
        <f>+IF(H217=0,"",'Ark1'!Y1637)</f>
        <v/>
      </c>
      <c r="V217" s="34" t="str">
        <f>+IF(H217=0,"",'Ark1'!Z1637)</f>
        <v/>
      </c>
      <c r="W217" s="34" t="str">
        <f>+IF(H217=0,"",'Ark1'!Z1637)</f>
        <v/>
      </c>
      <c r="X217" s="27" t="str">
        <f>+IF(H217=0,"",'Ark1'!AC1637)</f>
        <v/>
      </c>
      <c r="Y217" s="34" t="str">
        <f>+IF(H217=0,"",'Ark1'!AE1637)</f>
        <v/>
      </c>
      <c r="Z217" s="34" t="str">
        <f t="shared" si="117"/>
        <v/>
      </c>
      <c r="AA217" s="29" t="str">
        <f t="shared" si="118"/>
        <v/>
      </c>
      <c r="AB217" s="213"/>
      <c r="AC217" s="27"/>
      <c r="AE217" s="29"/>
      <c r="AF217" s="27"/>
      <c r="AG217" s="28"/>
      <c r="AH217" s="28"/>
      <c r="AL217" s="28"/>
    </row>
    <row r="218" spans="1:68" ht="15" customHeight="1">
      <c r="A218" s="213"/>
      <c r="B218" s="213"/>
      <c r="C218" s="28">
        <f>+'Ark1'!L1638</f>
        <v>14</v>
      </c>
      <c r="D218" s="242" t="s">
        <v>399</v>
      </c>
      <c r="E218" s="28">
        <f>+'Ark1'!D1638</f>
        <v>10</v>
      </c>
      <c r="F218" s="28" t="str">
        <f t="shared" si="154"/>
        <v>Okt</v>
      </c>
      <c r="G218" s="28">
        <f>+'Ark1'!Q1638</f>
        <v>0</v>
      </c>
      <c r="H218" s="331">
        <f>+'Ark1'!R1638</f>
        <v>0</v>
      </c>
      <c r="I218" s="29" t="str">
        <f>+IF(H218=0,"",'Ark1'!AG1638)</f>
        <v/>
      </c>
      <c r="J218" s="29" t="str">
        <f>+IF(H218=0,"",'Ark1'!AH1638)</f>
        <v/>
      </c>
      <c r="L218" s="96"/>
      <c r="P218" s="27" t="str">
        <f>+IF(H218=0,"",'Ark1'!T1638)</f>
        <v/>
      </c>
      <c r="Q218" s="29" t="str">
        <f>+IF(H218=0,"",'Ark1'!U1638)</f>
        <v/>
      </c>
      <c r="R218" s="213"/>
      <c r="S218" s="34" t="str">
        <f>+IF(H218=0,"",'Ark1'!W1638)</f>
        <v/>
      </c>
      <c r="T218" s="34" t="str">
        <f>+IF(H218=0,"",'Ark1'!X1638)</f>
        <v/>
      </c>
      <c r="U218" s="34" t="str">
        <f>+IF(H218=0,"",'Ark1'!Y1638)</f>
        <v/>
      </c>
      <c r="V218" s="34" t="str">
        <f>+IF(H218=0,"",'Ark1'!Z1638)</f>
        <v/>
      </c>
      <c r="W218" s="34" t="str">
        <f>+IF(H218=0,"",'Ark1'!Z1638)</f>
        <v/>
      </c>
      <c r="X218" s="27" t="str">
        <f>+IF(H218=0,"",'Ark1'!AC1638)</f>
        <v/>
      </c>
      <c r="Y218" s="34" t="str">
        <f>+IF(H218=0,"",'Ark1'!AE1638)</f>
        <v/>
      </c>
      <c r="Z218" s="34" t="str">
        <f t="shared" si="117"/>
        <v/>
      </c>
      <c r="AA218" s="29" t="str">
        <f t="shared" si="118"/>
        <v/>
      </c>
      <c r="AB218" s="213"/>
      <c r="AC218" s="27"/>
      <c r="AE218" s="29"/>
      <c r="AF218" s="27"/>
      <c r="AG218" s="28"/>
      <c r="AH218" s="28"/>
      <c r="AL218" s="28"/>
    </row>
    <row r="219" spans="1:68" ht="15" customHeight="1">
      <c r="A219" s="213"/>
      <c r="B219" s="213"/>
      <c r="C219" s="28">
        <f>+'Ark1'!L1639</f>
        <v>14</v>
      </c>
      <c r="D219" s="242" t="s">
        <v>399</v>
      </c>
      <c r="E219" s="28">
        <f>+'Ark1'!D1639</f>
        <v>11</v>
      </c>
      <c r="F219" s="28" t="str">
        <f t="shared" si="154"/>
        <v>Nov</v>
      </c>
      <c r="G219" s="28">
        <f>+'Ark1'!Q1639</f>
        <v>0</v>
      </c>
      <c r="H219" s="331">
        <f>+'Ark1'!R1639</f>
        <v>0</v>
      </c>
      <c r="I219" s="29" t="str">
        <f>+IF(H219=0,"",'Ark1'!AG1639)</f>
        <v/>
      </c>
      <c r="J219" s="29" t="str">
        <f>+IF(H219=0,"",'Ark1'!AH1639)</f>
        <v/>
      </c>
      <c r="L219" s="96"/>
      <c r="P219" s="27" t="str">
        <f>+IF(H219=0,"",'Ark1'!T1639)</f>
        <v/>
      </c>
      <c r="Q219" s="29" t="str">
        <f>+IF(H219=0,"",'Ark1'!U1639)</f>
        <v/>
      </c>
      <c r="R219" s="213"/>
      <c r="S219" s="34" t="str">
        <f>+IF(H219=0,"",'Ark1'!W1639)</f>
        <v/>
      </c>
      <c r="T219" s="34" t="str">
        <f>+IF(H219=0,"",'Ark1'!X1639)</f>
        <v/>
      </c>
      <c r="U219" s="34" t="str">
        <f>+IF(H219=0,"",'Ark1'!Y1639)</f>
        <v/>
      </c>
      <c r="V219" s="34" t="str">
        <f>+IF(H219=0,"",'Ark1'!Z1639)</f>
        <v/>
      </c>
      <c r="W219" s="34" t="str">
        <f>+IF(H219=0,"",'Ark1'!Z1639)</f>
        <v/>
      </c>
      <c r="X219" s="27" t="str">
        <f>+IF(H219=0,"",'Ark1'!AC1639)</f>
        <v/>
      </c>
      <c r="Y219" s="34" t="str">
        <f>+IF(H219=0,"",'Ark1'!AE1639)</f>
        <v/>
      </c>
      <c r="Z219" s="34" t="str">
        <f t="shared" si="117"/>
        <v/>
      </c>
      <c r="AA219" s="29" t="str">
        <f t="shared" si="118"/>
        <v/>
      </c>
      <c r="AB219" s="213"/>
      <c r="AC219" s="27"/>
      <c r="AE219" s="29"/>
      <c r="AF219" s="27"/>
      <c r="AG219" s="28"/>
      <c r="AH219" s="28"/>
      <c r="AL219" s="28"/>
    </row>
    <row r="220" spans="1:68" ht="15" customHeight="1">
      <c r="A220" s="213"/>
      <c r="B220" s="213"/>
      <c r="C220" s="28">
        <f>+'Ark1'!L1640</f>
        <v>14</v>
      </c>
      <c r="D220" s="242" t="s">
        <v>399</v>
      </c>
      <c r="E220" s="28">
        <f>+'Ark1'!D1640</f>
        <v>12</v>
      </c>
      <c r="F220" s="28" t="str">
        <f t="shared" si="154"/>
        <v>Des</v>
      </c>
      <c r="G220" s="28">
        <f>+'Ark1'!Q1640</f>
        <v>0</v>
      </c>
      <c r="H220" s="331">
        <f>+'Ark1'!R1640</f>
        <v>0</v>
      </c>
      <c r="I220" s="29" t="str">
        <f>+IF(H220=0,"",'Ark1'!AG1640)</f>
        <v/>
      </c>
      <c r="J220" s="29" t="str">
        <f>+IF(H220=0,"",'Ark1'!AH1640)</f>
        <v/>
      </c>
      <c r="L220" s="96"/>
      <c r="P220" s="27" t="str">
        <f>+IF(H220=0,"",'Ark1'!T1640)</f>
        <v/>
      </c>
      <c r="Q220" s="29" t="str">
        <f>+IF(H220=0,"",'Ark1'!U1640)</f>
        <v/>
      </c>
      <c r="R220" s="213"/>
      <c r="S220" s="34" t="str">
        <f>+IF(H220=0,"",'Ark1'!W1640)</f>
        <v/>
      </c>
      <c r="T220" s="34" t="str">
        <f>+IF(H220=0,"",'Ark1'!X1640)</f>
        <v/>
      </c>
      <c r="U220" s="34" t="str">
        <f>+IF(H220=0,"",'Ark1'!Y1640)</f>
        <v/>
      </c>
      <c r="V220" s="34" t="str">
        <f>+IF(H220=0,"",'Ark1'!Z1640)</f>
        <v/>
      </c>
      <c r="W220" s="34" t="str">
        <f>+IF(H220=0,"",'Ark1'!Z1640)</f>
        <v/>
      </c>
      <c r="X220" s="27" t="str">
        <f>+IF(H220=0,"",'Ark1'!AC1640)</f>
        <v/>
      </c>
      <c r="Y220" s="34" t="str">
        <f>+IF(H220=0,"",'Ark1'!AE1640)</f>
        <v/>
      </c>
      <c r="Z220" s="34" t="str">
        <f t="shared" si="117"/>
        <v/>
      </c>
      <c r="AA220" s="29" t="str">
        <f t="shared" si="118"/>
        <v/>
      </c>
      <c r="AB220" s="213"/>
      <c r="AC220" s="27"/>
      <c r="AE220" s="29"/>
      <c r="AF220" s="27"/>
      <c r="AG220" s="28"/>
      <c r="AH220" s="28"/>
      <c r="AL220" s="28"/>
    </row>
    <row r="221" spans="1:68" ht="15" customHeight="1">
      <c r="A221" s="213"/>
      <c r="B221" s="213"/>
      <c r="C221" s="213"/>
      <c r="D221" s="213"/>
      <c r="E221" s="213"/>
      <c r="F221" s="213"/>
      <c r="G221" s="213"/>
      <c r="H221" s="324"/>
      <c r="I221" s="214"/>
      <c r="J221" s="214"/>
      <c r="K221" s="214"/>
      <c r="L221" s="96"/>
      <c r="M221" s="214"/>
      <c r="N221" s="214"/>
      <c r="O221" s="214"/>
      <c r="P221" s="213"/>
      <c r="Q221" s="213"/>
      <c r="R221" s="213"/>
      <c r="S221" s="215"/>
      <c r="T221" s="215"/>
      <c r="U221" s="215"/>
      <c r="V221" s="215"/>
      <c r="W221" s="215"/>
      <c r="X221" s="213"/>
      <c r="Y221" s="215"/>
      <c r="Z221" s="215"/>
      <c r="AA221" s="214"/>
      <c r="AB221" s="213"/>
      <c r="AC221" s="216"/>
      <c r="AE221" s="29"/>
      <c r="AF221" s="27"/>
      <c r="AG221" s="217"/>
      <c r="AH221" s="28"/>
      <c r="AL221" s="28"/>
      <c r="BD221" s="228"/>
    </row>
    <row r="222" spans="1:68" ht="15" customHeight="1">
      <c r="A222" s="213"/>
      <c r="B222" s="213"/>
      <c r="C222" s="230" t="s">
        <v>0</v>
      </c>
      <c r="D222" s="213"/>
      <c r="E222" s="270" t="str">
        <f>+D224</f>
        <v>E+</v>
      </c>
      <c r="F222" s="230" t="s">
        <v>569</v>
      </c>
      <c r="G222" s="213"/>
      <c r="H222" s="327">
        <f>SUM(H224:H235)</f>
        <v>0</v>
      </c>
      <c r="I222" s="214"/>
      <c r="J222" s="214"/>
      <c r="K222" s="214"/>
      <c r="L222" s="96"/>
      <c r="M222" s="214"/>
      <c r="N222" s="214"/>
      <c r="O222" s="214"/>
      <c r="P222" s="213"/>
      <c r="Q222" s="263" t="e">
        <f>+Klasse!#REF!</f>
        <v>#REF!</v>
      </c>
      <c r="R222" s="213"/>
      <c r="S222" s="215"/>
      <c r="T222" s="215"/>
      <c r="U222" s="215"/>
      <c r="V222" s="215"/>
      <c r="W222" s="215"/>
      <c r="X222" s="213"/>
      <c r="Y222" s="215"/>
      <c r="Z222" s="217" t="e">
        <f>+Klasse!#REF!/Klasse!#REF!</f>
        <v>#REF!</v>
      </c>
      <c r="AA222" s="214"/>
      <c r="AB222" s="213"/>
      <c r="AC222" s="216"/>
      <c r="AE222" s="29"/>
      <c r="AF222" s="27"/>
      <c r="AG222" s="217"/>
      <c r="AH222" s="28"/>
      <c r="AL222" s="28"/>
      <c r="BD222" s="228"/>
    </row>
    <row r="223" spans="1:68" ht="15" customHeight="1">
      <c r="A223" s="213"/>
      <c r="B223" s="213"/>
      <c r="C223" s="213"/>
      <c r="D223" s="213"/>
      <c r="E223" s="213"/>
      <c r="F223" s="213"/>
      <c r="G223" s="213"/>
      <c r="H223" s="324"/>
      <c r="I223" s="214"/>
      <c r="J223" s="214"/>
      <c r="K223" s="214"/>
      <c r="L223" s="96"/>
      <c r="M223" s="214"/>
      <c r="N223" s="214"/>
      <c r="O223" s="214"/>
      <c r="P223" s="213"/>
      <c r="Q223" s="213"/>
      <c r="R223" s="213"/>
      <c r="S223" s="215"/>
      <c r="T223" s="215"/>
      <c r="U223" s="215"/>
      <c r="V223" s="215"/>
      <c r="W223" s="215"/>
      <c r="X223" s="213"/>
      <c r="Y223" s="215"/>
      <c r="Z223" s="215"/>
      <c r="AA223" s="215"/>
      <c r="AB223" s="213"/>
      <c r="AC223" s="216"/>
      <c r="AE223" s="29"/>
      <c r="AF223" s="27"/>
      <c r="AG223" s="217"/>
      <c r="AH223" s="28"/>
      <c r="AL223" s="28"/>
      <c r="BD223" s="228">
        <f>1+BD220</f>
        <v>1</v>
      </c>
      <c r="BE223" s="28">
        <v>20.659867330016564</v>
      </c>
      <c r="BF223" s="28">
        <f t="shared" ref="BF223" si="155">+BE223</f>
        <v>20.659867330016564</v>
      </c>
      <c r="BG223" s="28">
        <f t="shared" ref="BG223" si="156">+BF223</f>
        <v>20.659867330016564</v>
      </c>
      <c r="BH223" s="28">
        <f t="shared" ref="BH223" si="157">+BG223</f>
        <v>20.659867330016564</v>
      </c>
      <c r="BI223" s="28">
        <f t="shared" ref="BI223" si="158">+BH223</f>
        <v>20.659867330016564</v>
      </c>
      <c r="BJ223" s="28">
        <f t="shared" ref="BJ223" si="159">+BI223</f>
        <v>20.659867330016564</v>
      </c>
      <c r="BK223" s="28">
        <f t="shared" ref="BK223" si="160">+BJ223</f>
        <v>20.659867330016564</v>
      </c>
      <c r="BL223" s="28">
        <f t="shared" ref="BL223" si="161">+BK223</f>
        <v>20.659867330016564</v>
      </c>
      <c r="BM223" s="28">
        <f t="shared" ref="BM223" si="162">+BL223</f>
        <v>20.659867330016564</v>
      </c>
      <c r="BN223" s="28">
        <f t="shared" ref="BN223" si="163">+BM223</f>
        <v>20.659867330016564</v>
      </c>
      <c r="BO223" s="28">
        <f t="shared" ref="BO223" si="164">+BN223</f>
        <v>20.659867330016564</v>
      </c>
      <c r="BP223" s="28">
        <f t="shared" ref="BP223" si="165">+BO223</f>
        <v>20.659867330016564</v>
      </c>
    </row>
    <row r="224" spans="1:68" ht="15" customHeight="1">
      <c r="A224" s="213"/>
      <c r="B224" s="213"/>
      <c r="C224" s="232">
        <f>+'Ark1'!L1641</f>
        <v>15</v>
      </c>
      <c r="D224" s="232" t="s">
        <v>40</v>
      </c>
      <c r="E224" s="232">
        <f>+'Ark1'!D1641</f>
        <v>1</v>
      </c>
      <c r="F224" s="232" t="str">
        <f t="shared" ref="F224:F235" si="166">+F209</f>
        <v>Jan</v>
      </c>
      <c r="G224" s="232">
        <f>+'Ark1'!Q1641</f>
        <v>0</v>
      </c>
      <c r="H224" s="330">
        <f>+'Ark1'!R1641</f>
        <v>0</v>
      </c>
      <c r="I224" s="234" t="str">
        <f>+IF(H224=0,"",'Ark1'!AG1641)</f>
        <v/>
      </c>
      <c r="J224" s="234" t="str">
        <f>+IF(H224=0,"",'Ark1'!AH1641)</f>
        <v/>
      </c>
      <c r="K224" s="234"/>
      <c r="L224" s="96"/>
      <c r="M224" s="234"/>
      <c r="N224" s="234"/>
      <c r="O224" s="234"/>
      <c r="P224" s="234" t="str">
        <f>+IF(H224=0,"",'Ark1'!T1641)</f>
        <v/>
      </c>
      <c r="Q224" s="233" t="str">
        <f>+IF(H224=0,"",'Ark1'!U1641)</f>
        <v/>
      </c>
      <c r="R224" s="213"/>
      <c r="S224" s="235" t="str">
        <f>+IF(H224=0,"",'Ark1'!W1641)</f>
        <v/>
      </c>
      <c r="T224" s="235" t="str">
        <f>+IF(H224=0,"",'Ark1'!X1641)</f>
        <v/>
      </c>
      <c r="U224" s="235" t="str">
        <f>+IF(H224=0,"",'Ark1'!Y1641)</f>
        <v/>
      </c>
      <c r="V224" s="235" t="str">
        <f>+IF(H224=0,"",'Ark1'!Z1641)</f>
        <v/>
      </c>
      <c r="W224" s="235" t="str">
        <f>+IF(H224=0,"",'Ark1'!Z1641)</f>
        <v/>
      </c>
      <c r="X224" s="234" t="str">
        <f>+IF(H224=0,"",'Ark1'!AC1641)</f>
        <v/>
      </c>
      <c r="Y224" s="235" t="str">
        <f>+IF(H224=0,"",'Ark1'!AE1641)</f>
        <v/>
      </c>
      <c r="Z224" s="235" t="str">
        <f t="shared" si="117"/>
        <v/>
      </c>
      <c r="AA224" s="233" t="str">
        <f t="shared" si="118"/>
        <v/>
      </c>
      <c r="AB224" s="213"/>
      <c r="AC224" s="27"/>
      <c r="AE224" s="29"/>
      <c r="AF224" s="27"/>
      <c r="AG224" s="28"/>
      <c r="AH224" s="28"/>
      <c r="AL224" s="28"/>
    </row>
    <row r="225" spans="1:38" ht="15" customHeight="1">
      <c r="A225" s="213"/>
      <c r="B225" s="213"/>
      <c r="C225" s="232">
        <f>+'Ark1'!L1642</f>
        <v>15</v>
      </c>
      <c r="D225" s="232" t="s">
        <v>40</v>
      </c>
      <c r="E225" s="232">
        <f>+'Ark1'!D1642</f>
        <v>2</v>
      </c>
      <c r="F225" s="232" t="str">
        <f t="shared" si="166"/>
        <v>Feb</v>
      </c>
      <c r="G225" s="232">
        <f>+'Ark1'!Q1642</f>
        <v>0</v>
      </c>
      <c r="H225" s="330">
        <f>+'Ark1'!R1642</f>
        <v>0</v>
      </c>
      <c r="I225" s="234" t="str">
        <f>+IF(H225=0,"",'Ark1'!AG1642)</f>
        <v/>
      </c>
      <c r="J225" s="234" t="str">
        <f>+IF(H225=0,"",'Ark1'!AH1642)</f>
        <v/>
      </c>
      <c r="K225" s="234"/>
      <c r="L225" s="96"/>
      <c r="M225" s="234"/>
      <c r="N225" s="234"/>
      <c r="O225" s="234"/>
      <c r="P225" s="234" t="str">
        <f>+IF(H225=0,"",'Ark1'!T1642)</f>
        <v/>
      </c>
      <c r="Q225" s="233" t="str">
        <f>+IF(H225=0,"",'Ark1'!U1642)</f>
        <v/>
      </c>
      <c r="R225" s="213"/>
      <c r="S225" s="235" t="str">
        <f>+IF(H225=0,"",'Ark1'!W1642)</f>
        <v/>
      </c>
      <c r="T225" s="235" t="str">
        <f>+IF(H225=0,"",'Ark1'!X1642)</f>
        <v/>
      </c>
      <c r="U225" s="235" t="str">
        <f>+IF(H225=0,"",'Ark1'!Y1642)</f>
        <v/>
      </c>
      <c r="V225" s="235" t="str">
        <f>+IF(H225=0,"",'Ark1'!Z1642)</f>
        <v/>
      </c>
      <c r="W225" s="235" t="str">
        <f>+IF(H225=0,"",'Ark1'!Z1642)</f>
        <v/>
      </c>
      <c r="X225" s="234" t="str">
        <f>+IF(H225=0,"",'Ark1'!AC1642)</f>
        <v/>
      </c>
      <c r="Y225" s="235" t="str">
        <f>+IF(H225=0,"",'Ark1'!AE1642)</f>
        <v/>
      </c>
      <c r="Z225" s="235" t="str">
        <f t="shared" si="117"/>
        <v/>
      </c>
      <c r="AA225" s="233" t="str">
        <f t="shared" si="118"/>
        <v/>
      </c>
      <c r="AB225" s="213"/>
      <c r="AC225" s="27"/>
      <c r="AE225" s="29"/>
      <c r="AF225" s="27"/>
      <c r="AG225" s="28"/>
      <c r="AH225" s="28"/>
      <c r="AL225" s="28"/>
    </row>
    <row r="226" spans="1:38" ht="15" customHeight="1">
      <c r="A226" s="213"/>
      <c r="B226" s="213"/>
      <c r="C226" s="232">
        <f>+'Ark1'!L1643</f>
        <v>15</v>
      </c>
      <c r="D226" s="232" t="s">
        <v>40</v>
      </c>
      <c r="E226" s="232">
        <f>+'Ark1'!D1643</f>
        <v>3</v>
      </c>
      <c r="F226" s="232" t="str">
        <f t="shared" si="166"/>
        <v>Mar</v>
      </c>
      <c r="G226" s="232">
        <f>+'Ark1'!Q1643</f>
        <v>0</v>
      </c>
      <c r="H226" s="330">
        <f>+'Ark1'!R1643</f>
        <v>0</v>
      </c>
      <c r="I226" s="234" t="str">
        <f>+IF(H226=0,"",'Ark1'!AG1643)</f>
        <v/>
      </c>
      <c r="J226" s="234" t="str">
        <f>+IF(H226=0,"",'Ark1'!AH1643)</f>
        <v/>
      </c>
      <c r="K226" s="234"/>
      <c r="L226" s="96"/>
      <c r="M226" s="234"/>
      <c r="N226" s="234"/>
      <c r="O226" s="234"/>
      <c r="P226" s="234" t="str">
        <f>+IF(H226=0,"",'Ark1'!T1643)</f>
        <v/>
      </c>
      <c r="Q226" s="233" t="str">
        <f>+IF(H226=0,"",'Ark1'!U1643)</f>
        <v/>
      </c>
      <c r="R226" s="213"/>
      <c r="S226" s="235" t="str">
        <f>+IF(H226=0,"",'Ark1'!W1643)</f>
        <v/>
      </c>
      <c r="T226" s="235" t="str">
        <f>+IF(H226=0,"",'Ark1'!X1643)</f>
        <v/>
      </c>
      <c r="U226" s="235" t="str">
        <f>+IF(H226=0,"",'Ark1'!Y1643)</f>
        <v/>
      </c>
      <c r="V226" s="235" t="str">
        <f>+IF(H226=0,"",'Ark1'!Z1643)</f>
        <v/>
      </c>
      <c r="W226" s="235" t="str">
        <f>+IF(H226=0,"",'Ark1'!Z1643)</f>
        <v/>
      </c>
      <c r="X226" s="234" t="str">
        <f>+IF(H226=0,"",'Ark1'!AC1643)</f>
        <v/>
      </c>
      <c r="Y226" s="235" t="str">
        <f>+IF(H226=0,"",'Ark1'!AE1643)</f>
        <v/>
      </c>
      <c r="Z226" s="235" t="str">
        <f t="shared" si="117"/>
        <v/>
      </c>
      <c r="AA226" s="233" t="str">
        <f t="shared" si="118"/>
        <v/>
      </c>
      <c r="AB226" s="213"/>
      <c r="AC226" s="27"/>
      <c r="AE226" s="29"/>
      <c r="AF226" s="27"/>
      <c r="AG226" s="28"/>
      <c r="AH226" s="28"/>
      <c r="AL226" s="28"/>
    </row>
    <row r="227" spans="1:38" ht="15" customHeight="1">
      <c r="A227" s="213"/>
      <c r="B227" s="213"/>
      <c r="C227" s="232">
        <f>+'Ark1'!L1644</f>
        <v>15</v>
      </c>
      <c r="D227" s="232" t="s">
        <v>40</v>
      </c>
      <c r="E227" s="232">
        <f>+'Ark1'!D1644</f>
        <v>4</v>
      </c>
      <c r="F227" s="232" t="str">
        <f t="shared" si="166"/>
        <v>Apr</v>
      </c>
      <c r="G227" s="232">
        <f>+'Ark1'!Q1644</f>
        <v>0</v>
      </c>
      <c r="H227" s="330">
        <f>+'Ark1'!R1644</f>
        <v>0</v>
      </c>
      <c r="I227" s="234" t="str">
        <f>+IF(H227=0,"",'Ark1'!AG1644)</f>
        <v/>
      </c>
      <c r="J227" s="234" t="str">
        <f>+IF(H227=0,"",'Ark1'!AH1644)</f>
        <v/>
      </c>
      <c r="K227" s="234"/>
      <c r="L227" s="96"/>
      <c r="M227" s="234"/>
      <c r="N227" s="234"/>
      <c r="O227" s="234"/>
      <c r="P227" s="234" t="str">
        <f>+IF(H227=0,"",'Ark1'!T1644)</f>
        <v/>
      </c>
      <c r="Q227" s="233" t="str">
        <f>+IF(H227=0,"",'Ark1'!U1644)</f>
        <v/>
      </c>
      <c r="R227" s="213"/>
      <c r="S227" s="235" t="str">
        <f>+IF(H227=0,"",'Ark1'!W1644)</f>
        <v/>
      </c>
      <c r="T227" s="235" t="str">
        <f>+IF(H227=0,"",'Ark1'!X1644)</f>
        <v/>
      </c>
      <c r="U227" s="235" t="str">
        <f>+IF(H227=0,"",'Ark1'!Y1644)</f>
        <v/>
      </c>
      <c r="V227" s="235" t="str">
        <f>+IF(H227=0,"",'Ark1'!Z1644)</f>
        <v/>
      </c>
      <c r="W227" s="235" t="str">
        <f>+IF(H227=0,"",'Ark1'!Z1644)</f>
        <v/>
      </c>
      <c r="X227" s="234" t="str">
        <f>+IF(H227=0,"",'Ark1'!AC1644)</f>
        <v/>
      </c>
      <c r="Y227" s="235" t="str">
        <f>+IF(H227=0,"",'Ark1'!AE1644)</f>
        <v/>
      </c>
      <c r="Z227" s="235" t="str">
        <f t="shared" si="117"/>
        <v/>
      </c>
      <c r="AA227" s="233" t="str">
        <f t="shared" si="118"/>
        <v/>
      </c>
      <c r="AB227" s="213"/>
      <c r="AC227" s="27"/>
      <c r="AE227" s="29"/>
      <c r="AF227" s="27"/>
      <c r="AG227" s="28"/>
      <c r="AH227" s="28"/>
      <c r="AL227" s="28"/>
    </row>
    <row r="228" spans="1:38" ht="15" customHeight="1">
      <c r="A228" s="213"/>
      <c r="B228" s="213"/>
      <c r="C228" s="232">
        <f>+'Ark1'!L1645</f>
        <v>15</v>
      </c>
      <c r="D228" s="232" t="s">
        <v>40</v>
      </c>
      <c r="E228" s="232">
        <f>+'Ark1'!D1645</f>
        <v>5</v>
      </c>
      <c r="F228" s="232" t="str">
        <f t="shared" si="166"/>
        <v>Mai</v>
      </c>
      <c r="G228" s="232">
        <f>+'Ark1'!Q1645</f>
        <v>0</v>
      </c>
      <c r="H228" s="330">
        <f>+'Ark1'!R1645</f>
        <v>0</v>
      </c>
      <c r="I228" s="234" t="str">
        <f>+IF(H228=0,"",'Ark1'!AG1645)</f>
        <v/>
      </c>
      <c r="J228" s="234" t="str">
        <f>+IF(H228=0,"",'Ark1'!AH1645)</f>
        <v/>
      </c>
      <c r="K228" s="234"/>
      <c r="L228" s="96"/>
      <c r="M228" s="234"/>
      <c r="N228" s="234"/>
      <c r="O228" s="234"/>
      <c r="P228" s="234" t="str">
        <f>+IF(H228=0,"",'Ark1'!T1645)</f>
        <v/>
      </c>
      <c r="Q228" s="233" t="str">
        <f>+IF(H228=0,"",'Ark1'!U1645)</f>
        <v/>
      </c>
      <c r="R228" s="213"/>
      <c r="S228" s="235" t="str">
        <f>+IF(H228=0,"",'Ark1'!W1645)</f>
        <v/>
      </c>
      <c r="T228" s="235" t="str">
        <f>+IF(H228=0,"",'Ark1'!X1645)</f>
        <v/>
      </c>
      <c r="U228" s="235" t="str">
        <f>+IF(H228=0,"",'Ark1'!Y1645)</f>
        <v/>
      </c>
      <c r="V228" s="235" t="str">
        <f>+IF(H228=0,"",'Ark1'!Z1645)</f>
        <v/>
      </c>
      <c r="W228" s="235" t="str">
        <f>+IF(H228=0,"",'Ark1'!Z1645)</f>
        <v/>
      </c>
      <c r="X228" s="234" t="str">
        <f>+IF(H228=0,"",'Ark1'!AC1645)</f>
        <v/>
      </c>
      <c r="Y228" s="235" t="str">
        <f>+IF(H228=0,"",'Ark1'!AE1645)</f>
        <v/>
      </c>
      <c r="Z228" s="235" t="str">
        <f t="shared" si="117"/>
        <v/>
      </c>
      <c r="AA228" s="233" t="str">
        <f t="shared" si="118"/>
        <v/>
      </c>
      <c r="AB228" s="213"/>
      <c r="AC228" s="27"/>
      <c r="AE228" s="29"/>
      <c r="AF228" s="27"/>
      <c r="AG228" s="28"/>
      <c r="AH228" s="28"/>
      <c r="AL228" s="28"/>
    </row>
    <row r="229" spans="1:38" ht="15" customHeight="1">
      <c r="A229" s="213"/>
      <c r="B229" s="213"/>
      <c r="C229" s="232">
        <f>+'Ark1'!L1646</f>
        <v>15</v>
      </c>
      <c r="D229" s="232" t="s">
        <v>40</v>
      </c>
      <c r="E229" s="232">
        <f>+'Ark1'!D1646</f>
        <v>6</v>
      </c>
      <c r="F229" s="232" t="str">
        <f t="shared" si="166"/>
        <v>Jun</v>
      </c>
      <c r="G229" s="232">
        <f>+'Ark1'!Q1646</f>
        <v>0</v>
      </c>
      <c r="H229" s="330">
        <f>+'Ark1'!R1646</f>
        <v>0</v>
      </c>
      <c r="I229" s="234" t="str">
        <f>+IF(H229=0,"",'Ark1'!AG1646)</f>
        <v/>
      </c>
      <c r="J229" s="234" t="str">
        <f>+IF(H229=0,"",'Ark1'!AH1646)</f>
        <v/>
      </c>
      <c r="K229" s="234"/>
      <c r="L229" s="96"/>
      <c r="M229" s="234"/>
      <c r="N229" s="234"/>
      <c r="O229" s="234"/>
      <c r="P229" s="234" t="str">
        <f>+IF(H229=0,"",'Ark1'!T1646)</f>
        <v/>
      </c>
      <c r="Q229" s="233" t="str">
        <f>+IF(H229=0,"",'Ark1'!U1646)</f>
        <v/>
      </c>
      <c r="R229" s="213"/>
      <c r="S229" s="235" t="str">
        <f>+IF(H229=0,"",'Ark1'!W1646)</f>
        <v/>
      </c>
      <c r="T229" s="235" t="str">
        <f>+IF(H229=0,"",'Ark1'!X1646)</f>
        <v/>
      </c>
      <c r="U229" s="235" t="str">
        <f>+IF(H229=0,"",'Ark1'!Y1646)</f>
        <v/>
      </c>
      <c r="V229" s="235" t="str">
        <f>+IF(H229=0,"",'Ark1'!Z1646)</f>
        <v/>
      </c>
      <c r="W229" s="235" t="str">
        <f>+IF(H229=0,"",'Ark1'!Z1646)</f>
        <v/>
      </c>
      <c r="X229" s="234" t="str">
        <f>+IF(H229=0,"",'Ark1'!AC1646)</f>
        <v/>
      </c>
      <c r="Y229" s="235" t="str">
        <f>+IF(H229=0,"",'Ark1'!AE1646)</f>
        <v/>
      </c>
      <c r="Z229" s="235" t="str">
        <f t="shared" si="117"/>
        <v/>
      </c>
      <c r="AA229" s="233" t="str">
        <f t="shared" si="118"/>
        <v/>
      </c>
      <c r="AB229" s="213"/>
      <c r="AC229" s="27"/>
      <c r="AE229" s="29"/>
      <c r="AF229" s="27"/>
      <c r="AG229" s="28"/>
      <c r="AH229" s="28"/>
      <c r="AL229" s="28"/>
    </row>
    <row r="230" spans="1:38" ht="15" customHeight="1">
      <c r="A230" s="213"/>
      <c r="B230" s="213"/>
      <c r="C230" s="232">
        <f>+'Ark1'!L1647</f>
        <v>15</v>
      </c>
      <c r="D230" s="232" t="s">
        <v>40</v>
      </c>
      <c r="E230" s="232">
        <f>+'Ark1'!D1647</f>
        <v>7</v>
      </c>
      <c r="F230" s="232" t="str">
        <f t="shared" si="166"/>
        <v>Jul</v>
      </c>
      <c r="G230" s="232">
        <f>+'Ark1'!Q1647</f>
        <v>0</v>
      </c>
      <c r="H230" s="330">
        <f>+'Ark1'!R1647</f>
        <v>0</v>
      </c>
      <c r="I230" s="234" t="str">
        <f>+IF(H230=0,"",'Ark1'!AG1647)</f>
        <v/>
      </c>
      <c r="J230" s="234" t="str">
        <f>+IF(H230=0,"",'Ark1'!AH1647)</f>
        <v/>
      </c>
      <c r="K230" s="234"/>
      <c r="L230" s="96"/>
      <c r="M230" s="234"/>
      <c r="N230" s="234"/>
      <c r="O230" s="234"/>
      <c r="P230" s="234" t="str">
        <f>+IF(H230=0,"",'Ark1'!T1647)</f>
        <v/>
      </c>
      <c r="Q230" s="233" t="str">
        <f>+IF(H230=0,"",'Ark1'!U1647)</f>
        <v/>
      </c>
      <c r="R230" s="213"/>
      <c r="S230" s="235" t="str">
        <f>+IF(H230=0,"",'Ark1'!W1647)</f>
        <v/>
      </c>
      <c r="T230" s="235" t="str">
        <f>+IF(H230=0,"",'Ark1'!X1647)</f>
        <v/>
      </c>
      <c r="U230" s="235" t="str">
        <f>+IF(H230=0,"",'Ark1'!Y1647)</f>
        <v/>
      </c>
      <c r="V230" s="235" t="str">
        <f>+IF(H230=0,"",'Ark1'!Z1647)</f>
        <v/>
      </c>
      <c r="W230" s="235" t="str">
        <f>+IF(H230=0,"",'Ark1'!Z1647)</f>
        <v/>
      </c>
      <c r="X230" s="234" t="str">
        <f>+IF(H230=0,"",'Ark1'!AC1647)</f>
        <v/>
      </c>
      <c r="Y230" s="235" t="str">
        <f>+IF(H230=0,"",'Ark1'!AE1647)</f>
        <v/>
      </c>
      <c r="Z230" s="235" t="str">
        <f t="shared" si="117"/>
        <v/>
      </c>
      <c r="AA230" s="233" t="str">
        <f t="shared" si="118"/>
        <v/>
      </c>
      <c r="AB230" s="213"/>
      <c r="AC230" s="27"/>
      <c r="AE230" s="29"/>
      <c r="AF230" s="27"/>
      <c r="AG230" s="28"/>
      <c r="AH230" s="28"/>
      <c r="AL230" s="28"/>
    </row>
    <row r="231" spans="1:38" ht="15" customHeight="1">
      <c r="A231" s="213"/>
      <c r="B231" s="213"/>
      <c r="C231" s="232">
        <f>+'Ark1'!L1648</f>
        <v>15</v>
      </c>
      <c r="D231" s="232" t="s">
        <v>40</v>
      </c>
      <c r="E231" s="232">
        <f>+'Ark1'!D1648</f>
        <v>8</v>
      </c>
      <c r="F231" s="232" t="str">
        <f t="shared" si="166"/>
        <v>Aug</v>
      </c>
      <c r="G231" s="232">
        <f>+'Ark1'!Q1648</f>
        <v>0</v>
      </c>
      <c r="H231" s="330">
        <f>+'Ark1'!R1648</f>
        <v>0</v>
      </c>
      <c r="I231" s="234" t="str">
        <f>+IF(H231=0,"",'Ark1'!AG1648)</f>
        <v/>
      </c>
      <c r="J231" s="234" t="str">
        <f>+IF(H231=0,"",'Ark1'!AH1648)</f>
        <v/>
      </c>
      <c r="K231" s="234"/>
      <c r="L231" s="96"/>
      <c r="M231" s="234"/>
      <c r="N231" s="234"/>
      <c r="O231" s="234"/>
      <c r="P231" s="234" t="str">
        <f>+IF(H231=0,"",'Ark1'!T1648)</f>
        <v/>
      </c>
      <c r="Q231" s="233" t="str">
        <f>+IF(H231=0,"",'Ark1'!U1648)</f>
        <v/>
      </c>
      <c r="R231" s="213"/>
      <c r="S231" s="235" t="str">
        <f>+IF(H231=0,"",'Ark1'!W1648)</f>
        <v/>
      </c>
      <c r="T231" s="235" t="str">
        <f>+IF(H231=0,"",'Ark1'!X1648)</f>
        <v/>
      </c>
      <c r="U231" s="235" t="str">
        <f>+IF(H231=0,"",'Ark1'!Y1648)</f>
        <v/>
      </c>
      <c r="V231" s="235" t="str">
        <f>+IF(H231=0,"",'Ark1'!Z1648)</f>
        <v/>
      </c>
      <c r="W231" s="235" t="str">
        <f>+IF(H231=0,"",'Ark1'!Z1648)</f>
        <v/>
      </c>
      <c r="X231" s="234" t="str">
        <f>+IF(H231=0,"",'Ark1'!AC1648)</f>
        <v/>
      </c>
      <c r="Y231" s="235" t="str">
        <f>+IF(H231=0,"",'Ark1'!AE1648)</f>
        <v/>
      </c>
      <c r="Z231" s="235" t="str">
        <f t="shared" si="117"/>
        <v/>
      </c>
      <c r="AA231" s="233" t="str">
        <f t="shared" si="118"/>
        <v/>
      </c>
      <c r="AB231" s="213"/>
      <c r="AC231" s="27"/>
      <c r="AE231" s="29"/>
      <c r="AF231" s="27"/>
      <c r="AG231" s="28"/>
      <c r="AH231" s="28"/>
      <c r="AL231" s="28"/>
    </row>
    <row r="232" spans="1:38" ht="15" customHeight="1">
      <c r="A232" s="213"/>
      <c r="B232" s="213"/>
      <c r="C232" s="232">
        <f>+'Ark1'!L1649</f>
        <v>15</v>
      </c>
      <c r="D232" s="232" t="s">
        <v>40</v>
      </c>
      <c r="E232" s="232">
        <f>+'Ark1'!D1649</f>
        <v>9</v>
      </c>
      <c r="F232" s="232" t="str">
        <f t="shared" si="166"/>
        <v>Sep</v>
      </c>
      <c r="G232" s="232">
        <f>+'Ark1'!Q1649</f>
        <v>0</v>
      </c>
      <c r="H232" s="330">
        <f>+'Ark1'!R1649</f>
        <v>0</v>
      </c>
      <c r="I232" s="234" t="str">
        <f>+IF(H232=0,"",'Ark1'!AG1649)</f>
        <v/>
      </c>
      <c r="J232" s="234" t="str">
        <f>+IF(H232=0,"",'Ark1'!AH1649)</f>
        <v/>
      </c>
      <c r="K232" s="234"/>
      <c r="L232" s="96"/>
      <c r="M232" s="234"/>
      <c r="N232" s="234"/>
      <c r="O232" s="234"/>
      <c r="P232" s="234" t="str">
        <f>+IF(H232=0,"",'Ark1'!T1649)</f>
        <v/>
      </c>
      <c r="Q232" s="233" t="str">
        <f>+IF(H232=0,"",'Ark1'!U1649)</f>
        <v/>
      </c>
      <c r="R232" s="213"/>
      <c r="S232" s="235" t="str">
        <f>+IF(H232=0,"",'Ark1'!W1649)</f>
        <v/>
      </c>
      <c r="T232" s="235" t="str">
        <f>+IF(H232=0,"",'Ark1'!X1649)</f>
        <v/>
      </c>
      <c r="U232" s="235" t="str">
        <f>+IF(H232=0,"",'Ark1'!Y1649)</f>
        <v/>
      </c>
      <c r="V232" s="235" t="str">
        <f>+IF(H232=0,"",'Ark1'!Z1649)</f>
        <v/>
      </c>
      <c r="W232" s="235" t="str">
        <f>+IF(H232=0,"",'Ark1'!Z1649)</f>
        <v/>
      </c>
      <c r="X232" s="234" t="str">
        <f>+IF(H232=0,"",'Ark1'!AC1649)</f>
        <v/>
      </c>
      <c r="Y232" s="235" t="str">
        <f>+IF(H232=0,"",'Ark1'!AE1649)</f>
        <v/>
      </c>
      <c r="Z232" s="235" t="str">
        <f t="shared" si="117"/>
        <v/>
      </c>
      <c r="AA232" s="233" t="str">
        <f t="shared" si="118"/>
        <v/>
      </c>
      <c r="AB232" s="213"/>
      <c r="AC232" s="27"/>
      <c r="AE232" s="29"/>
      <c r="AF232" s="27"/>
      <c r="AG232" s="28"/>
      <c r="AH232" s="28"/>
      <c r="AL232" s="28"/>
    </row>
    <row r="233" spans="1:38" ht="15" customHeight="1">
      <c r="A233" s="213"/>
      <c r="B233" s="213"/>
      <c r="C233" s="232">
        <f>+'Ark1'!L1650</f>
        <v>15</v>
      </c>
      <c r="D233" s="232" t="s">
        <v>40</v>
      </c>
      <c r="E233" s="232">
        <f>+'Ark1'!D1650</f>
        <v>10</v>
      </c>
      <c r="F233" s="232" t="str">
        <f t="shared" si="166"/>
        <v>Okt</v>
      </c>
      <c r="G233" s="232">
        <f>+'Ark1'!Q1650</f>
        <v>0</v>
      </c>
      <c r="H233" s="330">
        <f>+'Ark1'!R1650</f>
        <v>0</v>
      </c>
      <c r="I233" s="234" t="str">
        <f>+IF(H233=0,"",'Ark1'!AG1650)</f>
        <v/>
      </c>
      <c r="J233" s="234" t="str">
        <f>+IF(H233=0,"",'Ark1'!AH1650)</f>
        <v/>
      </c>
      <c r="K233" s="234"/>
      <c r="L233" s="96"/>
      <c r="M233" s="234"/>
      <c r="N233" s="234"/>
      <c r="O233" s="234"/>
      <c r="P233" s="234" t="str">
        <f>+IF(H233=0,"",'Ark1'!T1650)</f>
        <v/>
      </c>
      <c r="Q233" s="233" t="str">
        <f>+IF(H233=0,"",'Ark1'!U1650)</f>
        <v/>
      </c>
      <c r="R233" s="213"/>
      <c r="S233" s="235" t="str">
        <f>+IF(H233=0,"",'Ark1'!W1650)</f>
        <v/>
      </c>
      <c r="T233" s="235" t="str">
        <f>+IF(H233=0,"",'Ark1'!X1650)</f>
        <v/>
      </c>
      <c r="U233" s="235" t="str">
        <f>+IF(H233=0,"",'Ark1'!Y1650)</f>
        <v/>
      </c>
      <c r="V233" s="235" t="str">
        <f>+IF(H233=0,"",'Ark1'!Z1650)</f>
        <v/>
      </c>
      <c r="W233" s="235" t="str">
        <f>+IF(H233=0,"",'Ark1'!Z1650)</f>
        <v/>
      </c>
      <c r="X233" s="234" t="str">
        <f>+IF(H233=0,"",'Ark1'!AC1650)</f>
        <v/>
      </c>
      <c r="Y233" s="235" t="str">
        <f>+IF(H233=0,"",'Ark1'!AE1650)</f>
        <v/>
      </c>
      <c r="Z233" s="235" t="str">
        <f t="shared" si="117"/>
        <v/>
      </c>
      <c r="AA233" s="233" t="str">
        <f t="shared" si="118"/>
        <v/>
      </c>
      <c r="AB233" s="213"/>
      <c r="AC233" s="27"/>
      <c r="AE233" s="29"/>
      <c r="AF233" s="27"/>
      <c r="AG233" s="28"/>
      <c r="AH233" s="28"/>
      <c r="AL233" s="28"/>
    </row>
    <row r="234" spans="1:38" ht="15" customHeight="1">
      <c r="A234" s="213"/>
      <c r="B234" s="213"/>
      <c r="C234" s="232">
        <f>+'Ark1'!L1651</f>
        <v>15</v>
      </c>
      <c r="D234" s="232" t="s">
        <v>40</v>
      </c>
      <c r="E234" s="232">
        <f>+'Ark1'!D1651</f>
        <v>11</v>
      </c>
      <c r="F234" s="232" t="str">
        <f t="shared" si="166"/>
        <v>Nov</v>
      </c>
      <c r="G234" s="232">
        <f>+'Ark1'!Q1651</f>
        <v>0</v>
      </c>
      <c r="H234" s="330">
        <f>+'Ark1'!R1651</f>
        <v>0</v>
      </c>
      <c r="I234" s="234" t="str">
        <f>+IF(H234=0,"",'Ark1'!AG1651)</f>
        <v/>
      </c>
      <c r="J234" s="234" t="str">
        <f>+IF(H234=0,"",'Ark1'!AH1651)</f>
        <v/>
      </c>
      <c r="K234" s="234"/>
      <c r="L234" s="96"/>
      <c r="M234" s="234"/>
      <c r="N234" s="234"/>
      <c r="O234" s="234"/>
      <c r="P234" s="234" t="str">
        <f>+IF(H234=0,"",'Ark1'!T1651)</f>
        <v/>
      </c>
      <c r="Q234" s="233" t="str">
        <f>+IF(H234=0,"",'Ark1'!U1651)</f>
        <v/>
      </c>
      <c r="R234" s="213"/>
      <c r="S234" s="235" t="str">
        <f>+IF(H234=0,"",'Ark1'!W1651)</f>
        <v/>
      </c>
      <c r="T234" s="235" t="str">
        <f>+IF(H234=0,"",'Ark1'!X1651)</f>
        <v/>
      </c>
      <c r="U234" s="235" t="str">
        <f>+IF(H234=0,"",'Ark1'!Y1651)</f>
        <v/>
      </c>
      <c r="V234" s="235" t="str">
        <f>+IF(H234=0,"",'Ark1'!Z1651)</f>
        <v/>
      </c>
      <c r="W234" s="235" t="str">
        <f>+IF(H234=0,"",'Ark1'!Z1651)</f>
        <v/>
      </c>
      <c r="X234" s="234" t="str">
        <f>+IF(H234=0,"",'Ark1'!AC1651)</f>
        <v/>
      </c>
      <c r="Y234" s="235" t="str">
        <f>+IF(H234=0,"",'Ark1'!AE1651)</f>
        <v/>
      </c>
      <c r="Z234" s="235" t="str">
        <f t="shared" si="117"/>
        <v/>
      </c>
      <c r="AA234" s="233" t="str">
        <f t="shared" si="118"/>
        <v/>
      </c>
      <c r="AB234" s="213"/>
      <c r="AC234" s="27"/>
      <c r="AE234" s="29"/>
      <c r="AF234" s="27"/>
      <c r="AG234" s="28"/>
      <c r="AH234" s="28"/>
      <c r="AL234" s="28"/>
    </row>
    <row r="235" spans="1:38" ht="15" customHeight="1">
      <c r="A235" s="213"/>
      <c r="B235" s="213"/>
      <c r="C235" s="232">
        <f>+'Ark1'!L1652</f>
        <v>15</v>
      </c>
      <c r="D235" s="232" t="s">
        <v>40</v>
      </c>
      <c r="E235" s="232">
        <f>+'Ark1'!D1652</f>
        <v>12</v>
      </c>
      <c r="F235" s="232" t="str">
        <f t="shared" si="166"/>
        <v>Des</v>
      </c>
      <c r="G235" s="232">
        <f>+'Ark1'!Q1652</f>
        <v>0</v>
      </c>
      <c r="H235" s="330">
        <f>+'Ark1'!R1652</f>
        <v>0</v>
      </c>
      <c r="I235" s="234" t="str">
        <f>+IF(H235=0,"",'Ark1'!AG1652)</f>
        <v/>
      </c>
      <c r="J235" s="234" t="str">
        <f>+IF(H235=0,"",'Ark1'!AH1652)</f>
        <v/>
      </c>
      <c r="K235" s="234"/>
      <c r="L235" s="96"/>
      <c r="M235" s="234"/>
      <c r="N235" s="234"/>
      <c r="O235" s="234"/>
      <c r="P235" s="234" t="str">
        <f>+IF(H235=0,"",'Ark1'!T1652)</f>
        <v/>
      </c>
      <c r="Q235" s="233" t="str">
        <f>+IF(H235=0,"",'Ark1'!U1652)</f>
        <v/>
      </c>
      <c r="R235" s="213"/>
      <c r="S235" s="235" t="str">
        <f>+IF(H235=0,"",'Ark1'!W1652)</f>
        <v/>
      </c>
      <c r="T235" s="235" t="str">
        <f>+IF(H235=0,"",'Ark1'!X1652)</f>
        <v/>
      </c>
      <c r="U235" s="235" t="str">
        <f>+IF(H235=0,"",'Ark1'!Y1652)</f>
        <v/>
      </c>
      <c r="V235" s="235" t="str">
        <f>+IF(H235=0,"",'Ark1'!Z1652)</f>
        <v/>
      </c>
      <c r="W235" s="235" t="str">
        <f>+IF(H235=0,"",'Ark1'!Z1652)</f>
        <v/>
      </c>
      <c r="X235" s="234" t="str">
        <f>+IF(H235=0,"",'Ark1'!AC1652)</f>
        <v/>
      </c>
      <c r="Y235" s="235" t="str">
        <f>+IF(H235=0,"",'Ark1'!AE1652)</f>
        <v/>
      </c>
      <c r="Z235" s="235" t="str">
        <f t="shared" si="117"/>
        <v/>
      </c>
      <c r="AA235" s="233" t="str">
        <f t="shared" si="118"/>
        <v/>
      </c>
      <c r="AB235" s="213"/>
      <c r="AC235" s="27"/>
      <c r="AE235" s="29"/>
      <c r="AF235" s="27"/>
      <c r="AG235" s="28"/>
      <c r="AH235" s="28"/>
      <c r="AL235" s="28"/>
    </row>
    <row r="236" spans="1:38" ht="15" customHeight="1">
      <c r="A236" s="213"/>
      <c r="B236" s="213"/>
      <c r="C236" s="213"/>
      <c r="D236" s="213"/>
      <c r="E236" s="213"/>
      <c r="F236" s="213"/>
      <c r="G236" s="213"/>
      <c r="H236" s="324"/>
      <c r="I236" s="213"/>
      <c r="J236" s="213"/>
      <c r="K236" s="213"/>
      <c r="L236" s="96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7"/>
      <c r="AE236" s="29"/>
      <c r="AF236" s="27"/>
      <c r="AG236" s="28"/>
      <c r="AH236" s="28"/>
      <c r="AL236" s="28"/>
    </row>
    <row r="237" spans="1:38" ht="15" customHeight="1">
      <c r="A237" s="292"/>
      <c r="B237" s="292"/>
      <c r="C237" s="292"/>
      <c r="D237" s="292"/>
      <c r="E237" s="292"/>
      <c r="F237" s="292"/>
      <c r="G237" s="292"/>
      <c r="H237" s="332"/>
      <c r="I237" s="293"/>
      <c r="J237" s="293"/>
      <c r="K237" s="293"/>
      <c r="L237" s="293"/>
      <c r="M237" s="293"/>
      <c r="N237" s="293"/>
      <c r="O237" s="293"/>
      <c r="P237" s="293"/>
      <c r="Q237" s="294"/>
      <c r="R237" s="294"/>
      <c r="S237" s="295"/>
      <c r="T237" s="295"/>
      <c r="U237" s="295"/>
      <c r="V237" s="295"/>
      <c r="W237" s="295"/>
      <c r="X237" s="293"/>
      <c r="Y237" s="295"/>
      <c r="Z237" s="295"/>
      <c r="AA237" s="294"/>
      <c r="AB237" s="292"/>
      <c r="AC237" s="27"/>
      <c r="AE237" s="29"/>
      <c r="AF237" s="27"/>
      <c r="AG237" s="28"/>
      <c r="AH237" s="28"/>
      <c r="AL237" s="28"/>
    </row>
    <row r="238" spans="1:38" ht="15" customHeight="1">
      <c r="A238" s="292"/>
      <c r="B238" s="292"/>
      <c r="C238" s="345" t="s">
        <v>0</v>
      </c>
      <c r="D238" s="292"/>
      <c r="E238" s="346" t="str">
        <f>+D240</f>
        <v>P-</v>
      </c>
      <c r="F238" s="345" t="s">
        <v>569</v>
      </c>
      <c r="G238" s="292"/>
      <c r="H238" s="332"/>
      <c r="I238" s="293"/>
      <c r="J238" s="293"/>
      <c r="K238" s="293"/>
      <c r="L238" s="293"/>
      <c r="M238" s="293"/>
      <c r="N238" s="293"/>
      <c r="O238" s="293"/>
      <c r="P238" s="293"/>
      <c r="Q238" s="294"/>
      <c r="R238" s="294"/>
      <c r="S238" s="295"/>
      <c r="T238" s="295"/>
      <c r="U238" s="295"/>
      <c r="V238" s="295"/>
      <c r="W238" s="295"/>
      <c r="X238" s="293"/>
      <c r="Y238" s="295"/>
      <c r="Z238" s="295"/>
      <c r="AA238" s="294"/>
      <c r="AB238" s="292"/>
      <c r="AC238" s="27"/>
      <c r="AE238" s="29"/>
      <c r="AF238" s="27"/>
      <c r="AG238" s="28"/>
      <c r="AH238" s="28"/>
      <c r="AL238" s="28"/>
    </row>
    <row r="239" spans="1:38" ht="15" customHeight="1">
      <c r="A239" s="292"/>
      <c r="B239" s="292"/>
      <c r="C239" s="292"/>
      <c r="D239" s="292"/>
      <c r="E239" s="292"/>
      <c r="F239" s="292"/>
      <c r="G239" s="292"/>
      <c r="H239" s="332"/>
      <c r="I239" s="293"/>
      <c r="J239" s="293"/>
      <c r="K239" s="293"/>
      <c r="L239" s="293"/>
      <c r="M239" s="293"/>
      <c r="N239" s="293"/>
      <c r="O239" s="293"/>
      <c r="P239" s="293"/>
      <c r="Q239" s="294"/>
      <c r="R239" s="294"/>
      <c r="S239" s="295"/>
      <c r="T239" s="295"/>
      <c r="U239" s="295"/>
      <c r="V239" s="295"/>
      <c r="W239" s="295"/>
      <c r="X239" s="293"/>
      <c r="Y239" s="295"/>
      <c r="Z239" s="295"/>
      <c r="AA239" s="294"/>
      <c r="AB239" s="292"/>
      <c r="AC239" s="27"/>
      <c r="AE239" s="29"/>
      <c r="AF239" s="27"/>
      <c r="AG239" s="28"/>
      <c r="AH239" s="28"/>
      <c r="AL239" s="28"/>
    </row>
    <row r="240" spans="1:38" ht="15" customHeight="1">
      <c r="A240" s="292"/>
      <c r="B240" s="292">
        <f>+'Ark1'!C1653</f>
        <v>2023</v>
      </c>
      <c r="C240" s="232">
        <f>+'Ark1'!L1653</f>
        <v>1</v>
      </c>
      <c r="D240" s="232" t="str">
        <f t="shared" ref="D240:D251" si="167">+D14</f>
        <v>P-</v>
      </c>
      <c r="E240" s="232">
        <f>+'Ark1'!D1653</f>
        <v>1</v>
      </c>
      <c r="F240" s="232" t="str">
        <f t="shared" ref="F240:F251" si="168">+F224</f>
        <v>Jan</v>
      </c>
      <c r="G240" s="232">
        <f>+'Ark1'!Q1653</f>
        <v>2</v>
      </c>
      <c r="H240" s="347">
        <f>+'Ark1'!R1653</f>
        <v>2</v>
      </c>
      <c r="I240" s="234">
        <f>+IF(H240=0,"",'Ark1'!AG1653)</f>
        <v>0.25171113082487678</v>
      </c>
      <c r="J240" s="234">
        <f>+IF(H240=0,"",'Ark1'!AH1653)</f>
        <v>0</v>
      </c>
      <c r="K240" s="239">
        <f>+'Ark1'!AI1653</f>
        <v>0</v>
      </c>
      <c r="L240" s="293"/>
      <c r="M240" s="263" t="str">
        <f>+IF(K240=0,"",'Ark1'!AJ1653)</f>
        <v/>
      </c>
      <c r="N240" s="263" t="str">
        <f>+IF(K240=0,"",'Ark1'!AK1653)</f>
        <v/>
      </c>
      <c r="O240" s="293"/>
      <c r="P240" s="234">
        <f>+IF(H240=0,"",'Ark1'!T1653)</f>
        <v>5</v>
      </c>
      <c r="Q240" s="233">
        <f>+IF(H240=0,"",'Ark1'!U1653)</f>
        <v>17.450000000000003</v>
      </c>
      <c r="R240" s="233">
        <f>+IF(H240=0,"",'Ark1'!V1653)</f>
        <v>0</v>
      </c>
      <c r="S240" s="235">
        <f>+IF(H240=0,"",'Ark1'!W1653)</f>
        <v>0</v>
      </c>
      <c r="T240" s="235">
        <f>+IF(H240=0,"",'Ark1'!X1653)</f>
        <v>100</v>
      </c>
      <c r="U240" s="235">
        <f>+IF(H240=0,"",'Ark1'!Y1653)</f>
        <v>0</v>
      </c>
      <c r="V240" s="235">
        <f>+IF(H240=0,"",'Ark1'!Z1653)</f>
        <v>1.3499999999999757</v>
      </c>
      <c r="W240" s="235">
        <f>+IF(H240=0,"",'Ark1'!Z1653)</f>
        <v>1.3499999999999757</v>
      </c>
      <c r="X240" s="234">
        <f>+IF(H240=0,"",'Ark1'!AC1653)</f>
        <v>0</v>
      </c>
      <c r="Y240" s="235">
        <f>+IF(H240=0,"",'Ark1'!AE1653)</f>
        <v>0</v>
      </c>
      <c r="Z240" s="235">
        <f t="shared" ref="Z240" si="169">+IF(H240=0,"",+Q240/C240)</f>
        <v>17.450000000000003</v>
      </c>
      <c r="AA240" s="233">
        <f t="shared" ref="AA240" si="170">+IF(H240=0,"",G240/H240)</f>
        <v>1</v>
      </c>
      <c r="AB240" s="292"/>
      <c r="AC240" s="27"/>
      <c r="AE240" s="29"/>
      <c r="AF240" s="27"/>
      <c r="AG240" s="28"/>
      <c r="AH240" s="28"/>
      <c r="AL240" s="28"/>
    </row>
    <row r="241" spans="1:42" ht="15" customHeight="1">
      <c r="A241" s="292"/>
      <c r="B241" s="292">
        <f>+'Ark1'!C1654</f>
        <v>2023</v>
      </c>
      <c r="C241" s="232">
        <f>+'Ark1'!L1654</f>
        <v>1</v>
      </c>
      <c r="D241" s="232" t="str">
        <f t="shared" si="167"/>
        <v>P-</v>
      </c>
      <c r="E241" s="232">
        <f>+'Ark1'!D1654</f>
        <v>2</v>
      </c>
      <c r="F241" s="232" t="str">
        <f t="shared" si="168"/>
        <v>Feb</v>
      </c>
      <c r="G241" s="232">
        <f>+'Ark1'!Q1654</f>
        <v>3</v>
      </c>
      <c r="H241" s="347">
        <f>+'Ark1'!R1654</f>
        <v>4</v>
      </c>
      <c r="I241" s="234">
        <f>+IF(H241=0,"",'Ark1'!AG1654)</f>
        <v>0.13898985199616171</v>
      </c>
      <c r="J241" s="234">
        <f>+IF(H241=0,"",'Ark1'!AH1654)</f>
        <v>0</v>
      </c>
      <c r="K241" s="239">
        <f>+'Ark1'!AI1654</f>
        <v>0</v>
      </c>
      <c r="L241" s="293"/>
      <c r="M241" s="263" t="str">
        <f>+IF(K241=0,"",'Ark1'!AJ1654)</f>
        <v/>
      </c>
      <c r="N241" s="263" t="str">
        <f>+IF(K241=0,"",'Ark1'!AK1654)</f>
        <v/>
      </c>
      <c r="O241" s="293"/>
      <c r="P241" s="234">
        <f>+IF(H241=0,"",'Ark1'!T1654)</f>
        <v>2</v>
      </c>
      <c r="Q241" s="233">
        <f>+IF(H241=0,"",'Ark1'!U1654)</f>
        <v>5.9749999999999996</v>
      </c>
      <c r="R241" s="233">
        <f>+IF(H241=0,"",'Ark1'!V1654)</f>
        <v>0</v>
      </c>
      <c r="S241" s="235">
        <f>+IF(H241=0,"",'Ark1'!W1654)</f>
        <v>0</v>
      </c>
      <c r="T241" s="235">
        <f>+IF(H241=0,"",'Ark1'!X1654)</f>
        <v>0</v>
      </c>
      <c r="U241" s="235">
        <f>+IF(H241=0,"",'Ark1'!Y1654)</f>
        <v>0</v>
      </c>
      <c r="V241" s="235">
        <f>+IF(H241=0,"",'Ark1'!Z1654)</f>
        <v>4.4807225979745748</v>
      </c>
      <c r="W241" s="235">
        <f>+IF(H241=0,"",'Ark1'!Z1654)</f>
        <v>4.4807225979745748</v>
      </c>
      <c r="X241" s="234">
        <f>+IF(H241=0,"",'Ark1'!AC1654)</f>
        <v>0</v>
      </c>
      <c r="Y241" s="235">
        <f>+IF(H241=0,"",'Ark1'!AE1654)</f>
        <v>0</v>
      </c>
      <c r="Z241" s="235">
        <f t="shared" ref="Z241:Z319" si="171">+IF(H241=0,"",+Q241/C241)</f>
        <v>5.9749999999999996</v>
      </c>
      <c r="AA241" s="233">
        <f t="shared" ref="AA241:AA319" si="172">+IF(H241=0,"",G241/H241)</f>
        <v>0.75</v>
      </c>
      <c r="AB241" s="292"/>
      <c r="AC241" s="27"/>
      <c r="AE241" s="29"/>
      <c r="AF241" s="27"/>
      <c r="AG241" s="28"/>
      <c r="AH241" s="28"/>
      <c r="AL241" s="28"/>
    </row>
    <row r="242" spans="1:42" ht="15" customHeight="1">
      <c r="A242" s="292"/>
      <c r="B242" s="292">
        <f>+'Ark1'!C1655</f>
        <v>2023</v>
      </c>
      <c r="C242" s="232">
        <f>+'Ark1'!L1655</f>
        <v>1</v>
      </c>
      <c r="D242" s="232" t="str">
        <f t="shared" si="167"/>
        <v>P-</v>
      </c>
      <c r="E242" s="232">
        <f>+'Ark1'!D1655</f>
        <v>3</v>
      </c>
      <c r="F242" s="232" t="str">
        <f t="shared" si="168"/>
        <v>Mar</v>
      </c>
      <c r="G242" s="232">
        <f>+'Ark1'!Q1655</f>
        <v>13</v>
      </c>
      <c r="H242" s="347">
        <f>+'Ark1'!R1655</f>
        <v>23</v>
      </c>
      <c r="I242" s="234">
        <f>+IF(H242=0,"",'Ark1'!AG1655)</f>
        <v>0.28157636066056041</v>
      </c>
      <c r="J242" s="234">
        <f>+IF(H242=0,"",'Ark1'!AH1655)</f>
        <v>0</v>
      </c>
      <c r="K242" s="239">
        <f>+'Ark1'!AI1655</f>
        <v>0</v>
      </c>
      <c r="L242" s="293"/>
      <c r="M242" s="263" t="str">
        <f>+IF(K242=0,"",'Ark1'!AJ1655)</f>
        <v/>
      </c>
      <c r="N242" s="263" t="str">
        <f>+IF(K242=0,"",'Ark1'!AK1655)</f>
        <v/>
      </c>
      <c r="O242" s="293"/>
      <c r="P242" s="234">
        <f>+IF(H242=0,"",'Ark1'!T1655)</f>
        <v>2.2608695652173911</v>
      </c>
      <c r="Q242" s="233">
        <f>+IF(H242=0,"",'Ark1'!U1655)</f>
        <v>5.2434782608695665</v>
      </c>
      <c r="R242" s="233">
        <f>+IF(H242=0,"",'Ark1'!V1655)</f>
        <v>0</v>
      </c>
      <c r="S242" s="235">
        <f>+IF(H242=0,"",'Ark1'!W1655)</f>
        <v>0</v>
      </c>
      <c r="T242" s="235">
        <f>+IF(H242=0,"",'Ark1'!X1655)</f>
        <v>4.3478260869565215</v>
      </c>
      <c r="U242" s="235">
        <f>+IF(H242=0,"",'Ark1'!Y1655)</f>
        <v>0</v>
      </c>
      <c r="V242" s="235">
        <f>+IF(H242=0,"",'Ark1'!Z1655)</f>
        <v>3.8213161956214385</v>
      </c>
      <c r="W242" s="235">
        <f>+IF(H242=0,"",'Ark1'!Z1655)</f>
        <v>3.8213161956214385</v>
      </c>
      <c r="X242" s="234">
        <f>+IF(H242=0,"",'Ark1'!AC1655)</f>
        <v>0</v>
      </c>
      <c r="Y242" s="235">
        <f>+IF(H242=0,"",'Ark1'!AE1655)</f>
        <v>0</v>
      </c>
      <c r="Z242" s="235">
        <f t="shared" si="171"/>
        <v>5.2434782608695665</v>
      </c>
      <c r="AA242" s="233">
        <f t="shared" si="172"/>
        <v>0.56521739130434778</v>
      </c>
      <c r="AB242" s="292"/>
      <c r="AE242" s="29"/>
      <c r="AF242" s="27"/>
      <c r="AI242" s="27"/>
      <c r="AJ242" s="27"/>
      <c r="AK242" s="27"/>
      <c r="AM242" s="27"/>
      <c r="AN242" s="237"/>
      <c r="AO242" s="27"/>
      <c r="AP242" s="27"/>
    </row>
    <row r="243" spans="1:42" ht="15" customHeight="1">
      <c r="A243" s="292"/>
      <c r="B243" s="292">
        <f>+'Ark1'!C1656</f>
        <v>2023</v>
      </c>
      <c r="C243" s="232">
        <f>+'Ark1'!L1656</f>
        <v>1</v>
      </c>
      <c r="D243" s="232" t="str">
        <f t="shared" si="167"/>
        <v>P-</v>
      </c>
      <c r="E243" s="232">
        <f>+'Ark1'!D1656</f>
        <v>4</v>
      </c>
      <c r="F243" s="232" t="str">
        <f t="shared" si="168"/>
        <v>Apr</v>
      </c>
      <c r="G243" s="232">
        <f>+'Ark1'!Q1656</f>
        <v>10</v>
      </c>
      <c r="H243" s="347">
        <f>+'Ark1'!R1656</f>
        <v>13</v>
      </c>
      <c r="I243" s="234">
        <f>+IF(H243=0,"",'Ark1'!AG1656)</f>
        <v>0.52143469030503931</v>
      </c>
      <c r="J243" s="234">
        <f>+IF(H243=0,"",'Ark1'!AH1656)</f>
        <v>0</v>
      </c>
      <c r="K243" s="239">
        <f>+'Ark1'!AI1656</f>
        <v>1</v>
      </c>
      <c r="L243" s="293"/>
      <c r="M243" s="263">
        <f>+IF(K243=0,"",'Ark1'!AJ1656)</f>
        <v>110.1</v>
      </c>
      <c r="N243" s="263">
        <f>+IF(K243=0,"",'Ark1'!AK1656)</f>
        <v>12.063238634864549</v>
      </c>
      <c r="O243" s="293"/>
      <c r="P243" s="234">
        <f>+IF(H243=0,"",'Ark1'!T1656)</f>
        <v>2.7692307692307705</v>
      </c>
      <c r="Q243" s="233">
        <f>+IF(H243=0,"",'Ark1'!U1656)</f>
        <v>10.769230769230772</v>
      </c>
      <c r="R243" s="233">
        <f>+IF(H243=0,"",'Ark1'!V1656)</f>
        <v>0</v>
      </c>
      <c r="S243" s="235">
        <f>+IF(H243=0,"",'Ark1'!W1656)</f>
        <v>0</v>
      </c>
      <c r="T243" s="235">
        <f>+IF(H243=0,"",'Ark1'!X1656)</f>
        <v>23.07692307692308</v>
      </c>
      <c r="U243" s="235">
        <f>+IF(H243=0,"",'Ark1'!Y1656)</f>
        <v>0</v>
      </c>
      <c r="V243" s="235">
        <f>+IF(H243=0,"",'Ark1'!Z1656)</f>
        <v>5.0883554265347408</v>
      </c>
      <c r="W243" s="235">
        <f>+IF(H243=0,"",'Ark1'!Z1656)</f>
        <v>5.0883554265347408</v>
      </c>
      <c r="X243" s="234">
        <f>+IF(H243=0,"",'Ark1'!AC1656)</f>
        <v>0</v>
      </c>
      <c r="Y243" s="235">
        <f>+IF(H243=0,"",'Ark1'!AE1656)</f>
        <v>0</v>
      </c>
      <c r="Z243" s="235">
        <f t="shared" si="171"/>
        <v>10.769230769230772</v>
      </c>
      <c r="AA243" s="233">
        <f t="shared" si="172"/>
        <v>0.76923076923076927</v>
      </c>
      <c r="AB243" s="292"/>
      <c r="AE243" s="29"/>
      <c r="AF243" s="27"/>
      <c r="AI243" s="27"/>
      <c r="AJ243" s="27"/>
      <c r="AK243" s="27"/>
      <c r="AM243" s="27"/>
      <c r="AN243" s="237"/>
      <c r="AO243" s="27"/>
      <c r="AP243" s="27"/>
    </row>
    <row r="244" spans="1:42" ht="15" customHeight="1">
      <c r="A244" s="292"/>
      <c r="B244" s="292">
        <f>+'Ark1'!C1657</f>
        <v>2023</v>
      </c>
      <c r="C244" s="232">
        <f>+'Ark1'!L1657</f>
        <v>1</v>
      </c>
      <c r="D244" s="232" t="str">
        <f t="shared" si="167"/>
        <v>P-</v>
      </c>
      <c r="E244" s="232">
        <f>+'Ark1'!D1657</f>
        <v>5</v>
      </c>
      <c r="F244" s="232" t="str">
        <f t="shared" si="168"/>
        <v>Mai</v>
      </c>
      <c r="G244" s="232">
        <f>+'Ark1'!Q1657</f>
        <v>5</v>
      </c>
      <c r="H244" s="347">
        <f>+'Ark1'!R1657</f>
        <v>14</v>
      </c>
      <c r="I244" s="234">
        <f>+IF(H244=0,"",'Ark1'!AG1657)</f>
        <v>0.39163748806329857</v>
      </c>
      <c r="J244" s="234">
        <f>+IF(H244=0,"",'Ark1'!AH1657)</f>
        <v>0</v>
      </c>
      <c r="K244" s="239">
        <f>+'Ark1'!AI1657</f>
        <v>0</v>
      </c>
      <c r="L244" s="293"/>
      <c r="M244" s="263" t="str">
        <f>+IF(K244=0,"",'Ark1'!AJ1657)</f>
        <v/>
      </c>
      <c r="N244" s="263" t="str">
        <f>+IF(K244=0,"",'Ark1'!AK1657)</f>
        <v/>
      </c>
      <c r="O244" s="293"/>
      <c r="P244" s="234">
        <f>+IF(H244=0,"",'Ark1'!T1657)</f>
        <v>2</v>
      </c>
      <c r="Q244" s="233">
        <f>+IF(H244=0,"",'Ark1'!U1657)</f>
        <v>4.9214285714285699</v>
      </c>
      <c r="R244" s="233">
        <f>+IF(H244=0,"",'Ark1'!V1657)</f>
        <v>0</v>
      </c>
      <c r="S244" s="235">
        <f>+IF(H244=0,"",'Ark1'!W1657)</f>
        <v>0</v>
      </c>
      <c r="T244" s="235">
        <f>+IF(H244=0,"",'Ark1'!X1657)</f>
        <v>0</v>
      </c>
      <c r="U244" s="235">
        <f>+IF(H244=0,"",'Ark1'!Y1657)</f>
        <v>0</v>
      </c>
      <c r="V244" s="235">
        <f>+IF(H244=0,"",'Ark1'!Z1657)</f>
        <v>2.6202994843634033</v>
      </c>
      <c r="W244" s="235">
        <f>+IF(H244=0,"",'Ark1'!Z1657)</f>
        <v>2.6202994843634033</v>
      </c>
      <c r="X244" s="234">
        <f>+IF(H244=0,"",'Ark1'!AC1657)</f>
        <v>0</v>
      </c>
      <c r="Y244" s="235">
        <f>+IF(H244=0,"",'Ark1'!AE1657)</f>
        <v>0</v>
      </c>
      <c r="Z244" s="235">
        <f t="shared" si="171"/>
        <v>4.9214285714285699</v>
      </c>
      <c r="AA244" s="233">
        <f t="shared" si="172"/>
        <v>0.35714285714285715</v>
      </c>
      <c r="AB244" s="292"/>
      <c r="AE244" s="29"/>
      <c r="AF244" s="27"/>
      <c r="AI244" s="27"/>
      <c r="AJ244" s="27"/>
      <c r="AK244" s="27"/>
      <c r="AM244" s="27"/>
      <c r="AN244" s="237"/>
      <c r="AO244" s="27"/>
      <c r="AP244" s="27"/>
    </row>
    <row r="245" spans="1:42" ht="15" customHeight="1">
      <c r="A245" s="292"/>
      <c r="B245" s="292">
        <f>+'Ark1'!C1658</f>
        <v>2023</v>
      </c>
      <c r="C245" s="232">
        <f>+'Ark1'!L1658</f>
        <v>1</v>
      </c>
      <c r="D245" s="232" t="str">
        <f t="shared" si="167"/>
        <v>P-</v>
      </c>
      <c r="E245" s="232">
        <f>+'Ark1'!D1658</f>
        <v>6</v>
      </c>
      <c r="F245" s="232" t="str">
        <f t="shared" si="168"/>
        <v>Jun</v>
      </c>
      <c r="G245" s="232">
        <f>+'Ark1'!Q1658</f>
        <v>13</v>
      </c>
      <c r="H245" s="347">
        <f>+'Ark1'!R1658</f>
        <v>21</v>
      </c>
      <c r="I245" s="234">
        <f>+IF(H245=0,"",'Ark1'!AG1658)</f>
        <v>0.65863998643378019</v>
      </c>
      <c r="J245" s="234">
        <f>+IF(H245=0,"",'Ark1'!AH1658)</f>
        <v>0</v>
      </c>
      <c r="K245" s="239">
        <f>+'Ark1'!AI1658</f>
        <v>4</v>
      </c>
      <c r="L245" s="293"/>
      <c r="M245" s="263">
        <f>+IF(K245=0,"",'Ark1'!AJ1658)</f>
        <v>114.625</v>
      </c>
      <c r="N245" s="263">
        <f>+IF(K245=0,"",'Ark1'!AK1658)</f>
        <v>10.597423215768471</v>
      </c>
      <c r="O245" s="293"/>
      <c r="P245" s="234">
        <f>+IF(H245=0,"",'Ark1'!T1658)</f>
        <v>2.0476190476190474</v>
      </c>
      <c r="Q245" s="233">
        <f>+IF(H245=0,"",'Ark1'!U1658)</f>
        <v>9.2476190476190432</v>
      </c>
      <c r="R245" s="233">
        <f>+IF(H245=0,"",'Ark1'!V1658)</f>
        <v>0</v>
      </c>
      <c r="S245" s="235">
        <f>+IF(H245=0,"",'Ark1'!W1658)</f>
        <v>0</v>
      </c>
      <c r="T245" s="235">
        <f>+IF(H245=0,"",'Ark1'!X1658)</f>
        <v>19.047619047619055</v>
      </c>
      <c r="U245" s="235">
        <f>+IF(H245=0,"",'Ark1'!Y1658)</f>
        <v>0</v>
      </c>
      <c r="V245" s="235">
        <f>+IF(H245=0,"",'Ark1'!Z1658)</f>
        <v>5.5943525135042655</v>
      </c>
      <c r="W245" s="235">
        <f>+IF(H245=0,"",'Ark1'!Z1658)</f>
        <v>5.5943525135042655</v>
      </c>
      <c r="X245" s="234">
        <f>+IF(H245=0,"",'Ark1'!AC1658)</f>
        <v>0</v>
      </c>
      <c r="Y245" s="235">
        <f>+IF(H245=0,"",'Ark1'!AE1658)</f>
        <v>0</v>
      </c>
      <c r="Z245" s="235">
        <f t="shared" si="171"/>
        <v>9.2476190476190432</v>
      </c>
      <c r="AA245" s="233">
        <f t="shared" si="172"/>
        <v>0.61904761904761907</v>
      </c>
      <c r="AB245" s="292"/>
      <c r="AE245" s="29"/>
      <c r="AF245" s="27"/>
      <c r="AI245" s="27"/>
      <c r="AJ245" s="27"/>
      <c r="AK245" s="27"/>
      <c r="AM245" s="27"/>
      <c r="AN245" s="237"/>
      <c r="AO245" s="27"/>
      <c r="AP245" s="27"/>
    </row>
    <row r="246" spans="1:42" ht="15" customHeight="1">
      <c r="A246" s="292"/>
      <c r="B246" s="292">
        <f>+'Ark1'!C1659</f>
        <v>2023</v>
      </c>
      <c r="C246" s="232">
        <f>+'Ark1'!L1659</f>
        <v>1</v>
      </c>
      <c r="D246" s="232" t="str">
        <f t="shared" si="167"/>
        <v>P-</v>
      </c>
      <c r="E246" s="232">
        <f>+'Ark1'!D1659</f>
        <v>7</v>
      </c>
      <c r="F246" s="232" t="str">
        <f t="shared" si="168"/>
        <v>Jul</v>
      </c>
      <c r="G246" s="232">
        <f>+'Ark1'!Q1659</f>
        <v>1</v>
      </c>
      <c r="H246" s="347">
        <f>+'Ark1'!R1659</f>
        <v>2</v>
      </c>
      <c r="I246" s="234">
        <f>+IF(H246=0,"",'Ark1'!AG1659)</f>
        <v>0.64544189283228948</v>
      </c>
      <c r="J246" s="234">
        <f>+IF(H246=0,"",'Ark1'!AH1659)</f>
        <v>0</v>
      </c>
      <c r="K246" s="239">
        <f>+'Ark1'!AI1659</f>
        <v>2</v>
      </c>
      <c r="L246" s="293"/>
      <c r="M246" s="263">
        <f>+IF(K246=0,"",'Ark1'!AJ1659)</f>
        <v>116.05</v>
      </c>
      <c r="N246" s="263">
        <f>+IF(K246=0,"",'Ark1'!AK1659)</f>
        <v>11.865040687227861</v>
      </c>
      <c r="O246" s="293"/>
      <c r="P246" s="234">
        <f>+IF(H246=0,"",'Ark1'!T1659)</f>
        <v>3</v>
      </c>
      <c r="Q246" s="233">
        <f>+IF(H246=0,"",'Ark1'!U1659)</f>
        <v>18.55</v>
      </c>
      <c r="R246" s="233">
        <f>+IF(H246=0,"",'Ark1'!V1659)</f>
        <v>0</v>
      </c>
      <c r="S246" s="235">
        <f>+IF(H246=0,"",'Ark1'!W1659)</f>
        <v>0</v>
      </c>
      <c r="T246" s="235">
        <f>+IF(H246=0,"",'Ark1'!X1659)</f>
        <v>100</v>
      </c>
      <c r="U246" s="235">
        <f>+IF(H246=0,"",'Ark1'!Y1659)</f>
        <v>0</v>
      </c>
      <c r="V246" s="235">
        <f>+IF(H246=0,"",'Ark1'!Z1659)</f>
        <v>1.3500000000000176</v>
      </c>
      <c r="W246" s="235">
        <f>+IF(H246=0,"",'Ark1'!Z1659)</f>
        <v>1.3500000000000176</v>
      </c>
      <c r="X246" s="234">
        <f>+IF(H246=0,"",'Ark1'!AC1659)</f>
        <v>0</v>
      </c>
      <c r="Y246" s="235">
        <f>+IF(H246=0,"",'Ark1'!AE1659)</f>
        <v>0</v>
      </c>
      <c r="Z246" s="235">
        <f t="shared" si="171"/>
        <v>18.55</v>
      </c>
      <c r="AA246" s="233">
        <f t="shared" si="172"/>
        <v>0.5</v>
      </c>
      <c r="AB246" s="292"/>
      <c r="AE246" s="29"/>
      <c r="AF246" s="27"/>
      <c r="AI246" s="27"/>
      <c r="AJ246" s="27"/>
      <c r="AK246" s="27"/>
      <c r="AM246" s="27"/>
      <c r="AN246" s="237"/>
      <c r="AO246" s="27"/>
      <c r="AP246" s="27"/>
    </row>
    <row r="247" spans="1:42" ht="15" customHeight="1">
      <c r="A247" s="292"/>
      <c r="B247" s="292">
        <f>+'Ark1'!C1660</f>
        <v>2023</v>
      </c>
      <c r="C247" s="232">
        <f>+'Ark1'!L1660</f>
        <v>1</v>
      </c>
      <c r="D247" s="232" t="str">
        <f t="shared" si="167"/>
        <v>P-</v>
      </c>
      <c r="E247" s="232">
        <f>+'Ark1'!D1660</f>
        <v>8</v>
      </c>
      <c r="F247" s="232" t="str">
        <f t="shared" si="168"/>
        <v>Aug</v>
      </c>
      <c r="G247" s="232">
        <f>+'Ark1'!Q1660</f>
        <v>10</v>
      </c>
      <c r="H247" s="347">
        <f>+'Ark1'!R1660</f>
        <v>31</v>
      </c>
      <c r="I247" s="234">
        <f>+IF(H247=0,"",'Ark1'!AG1660)</f>
        <v>1.0672635557069405</v>
      </c>
      <c r="J247" s="234">
        <f>+IF(H247=0,"",'Ark1'!AH1660)</f>
        <v>0</v>
      </c>
      <c r="K247" s="239">
        <f>+'Ark1'!AI1660</f>
        <v>2</v>
      </c>
      <c r="L247" s="293"/>
      <c r="M247" s="263">
        <f>+IF(K247=0,"",'Ark1'!AJ1660)</f>
        <v>98</v>
      </c>
      <c r="N247" s="263">
        <f>+IF(K247=0,"",'Ark1'!AK1660)</f>
        <v>10.646446972187539</v>
      </c>
      <c r="O247" s="293"/>
      <c r="P247" s="234">
        <f>+IF(H247=0,"",'Ark1'!T1660)</f>
        <v>2.096774193548387</v>
      </c>
      <c r="Q247" s="233">
        <f>+IF(H247=0,"",'Ark1'!U1660)</f>
        <v>6.3677419354838722</v>
      </c>
      <c r="R247" s="233">
        <f>+IF(H247=0,"",'Ark1'!V1660)</f>
        <v>0</v>
      </c>
      <c r="S247" s="235">
        <f>+IF(H247=0,"",'Ark1'!W1660)</f>
        <v>0</v>
      </c>
      <c r="T247" s="235">
        <f>+IF(H247=0,"",'Ark1'!X1660)</f>
        <v>3.2258064516129026</v>
      </c>
      <c r="U247" s="235">
        <f>+IF(H247=0,"",'Ark1'!Y1660)</f>
        <v>0</v>
      </c>
      <c r="V247" s="235">
        <f>+IF(H247=0,"",'Ark1'!Z1660)</f>
        <v>3.5302734150509645</v>
      </c>
      <c r="W247" s="235">
        <f>+IF(H247=0,"",'Ark1'!Z1660)</f>
        <v>3.5302734150509645</v>
      </c>
      <c r="X247" s="234">
        <f>+IF(H247=0,"",'Ark1'!AC1660)</f>
        <v>0</v>
      </c>
      <c r="Y247" s="235">
        <f>+IF(H247=0,"",'Ark1'!AE1660)</f>
        <v>0</v>
      </c>
      <c r="Z247" s="235">
        <f t="shared" si="171"/>
        <v>6.3677419354838722</v>
      </c>
      <c r="AA247" s="233">
        <f t="shared" si="172"/>
        <v>0.32258064516129031</v>
      </c>
      <c r="AB247" s="292"/>
      <c r="AE247" s="29"/>
      <c r="AF247" s="27"/>
      <c r="AI247" s="27"/>
      <c r="AJ247" s="27"/>
      <c r="AK247" s="27"/>
      <c r="AM247" s="27"/>
      <c r="AN247" s="237"/>
      <c r="AO247" s="27"/>
      <c r="AP247" s="27"/>
    </row>
    <row r="248" spans="1:42" ht="15" customHeight="1">
      <c r="A248" s="292"/>
      <c r="B248" s="292">
        <f>+'Ark1'!C1661</f>
        <v>2023</v>
      </c>
      <c r="C248" s="232">
        <f>+'Ark1'!L1661</f>
        <v>1</v>
      </c>
      <c r="D248" s="232" t="str">
        <f t="shared" si="167"/>
        <v>P-</v>
      </c>
      <c r="E248" s="232">
        <f>+'Ark1'!D1661</f>
        <v>9</v>
      </c>
      <c r="F248" s="232" t="str">
        <f t="shared" si="168"/>
        <v>Sep</v>
      </c>
      <c r="G248" s="232">
        <f>+'Ark1'!Q1661</f>
        <v>13</v>
      </c>
      <c r="H248" s="347">
        <f>+'Ark1'!R1661</f>
        <v>34</v>
      </c>
      <c r="I248" s="234">
        <f>+IF(H248=0,"",'Ark1'!AG1661)</f>
        <v>0.72249551678578716</v>
      </c>
      <c r="J248" s="234">
        <f>+IF(H248=0,"",'Ark1'!AH1661)</f>
        <v>0</v>
      </c>
      <c r="K248" s="239">
        <f>+'Ark1'!AI1661</f>
        <v>4</v>
      </c>
      <c r="L248" s="293"/>
      <c r="M248" s="263">
        <f>+IF(K248=0,"",'Ark1'!AJ1661)</f>
        <v>94.425000000000011</v>
      </c>
      <c r="N248" s="263">
        <f>+IF(K248=0,"",'Ark1'!AK1661)</f>
        <v>11.40960848008997</v>
      </c>
      <c r="O248" s="293"/>
      <c r="P248" s="234">
        <f>+IF(H248=0,"",'Ark1'!T1661)</f>
        <v>2.2647058823529407</v>
      </c>
      <c r="Q248" s="233">
        <f>+IF(H248=0,"",'Ark1'!U1661)</f>
        <v>7.3823529411764701</v>
      </c>
      <c r="R248" s="233">
        <f>+IF(H248=0,"",'Ark1'!V1661)</f>
        <v>0</v>
      </c>
      <c r="S248" s="235">
        <f>+IF(H248=0,"",'Ark1'!W1661)</f>
        <v>0</v>
      </c>
      <c r="T248" s="235">
        <f>+IF(H248=0,"",'Ark1'!X1661)</f>
        <v>8.8235294117647047</v>
      </c>
      <c r="U248" s="235">
        <f>+IF(H248=0,"",'Ark1'!Y1661)</f>
        <v>0</v>
      </c>
      <c r="V248" s="235">
        <f>+IF(H248=0,"",'Ark1'!Z1661)</f>
        <v>4.9362685709799345</v>
      </c>
      <c r="W248" s="235">
        <f>+IF(H248=0,"",'Ark1'!Z1661)</f>
        <v>4.9362685709799345</v>
      </c>
      <c r="X248" s="234">
        <f>+IF(H248=0,"",'Ark1'!AC1661)</f>
        <v>0</v>
      </c>
      <c r="Y248" s="235">
        <f>+IF(H248=0,"",'Ark1'!AE1661)</f>
        <v>0</v>
      </c>
      <c r="Z248" s="235">
        <f t="shared" si="171"/>
        <v>7.3823529411764701</v>
      </c>
      <c r="AA248" s="233">
        <f t="shared" si="172"/>
        <v>0.38235294117647056</v>
      </c>
      <c r="AB248" s="292"/>
      <c r="AE248" s="29"/>
      <c r="AF248" s="27"/>
      <c r="AI248" s="27"/>
      <c r="AJ248" s="27"/>
      <c r="AK248" s="27"/>
      <c r="AM248" s="27"/>
      <c r="AN248" s="237"/>
      <c r="AO248" s="27"/>
      <c r="AP248" s="27"/>
    </row>
    <row r="249" spans="1:42" ht="15" customHeight="1">
      <c r="A249" s="292"/>
      <c r="B249" s="292">
        <f>+'Ark1'!C1662</f>
        <v>2023</v>
      </c>
      <c r="C249" s="232">
        <f>+'Ark1'!L1662</f>
        <v>1</v>
      </c>
      <c r="D249" s="232" t="str">
        <f t="shared" si="167"/>
        <v>P-</v>
      </c>
      <c r="E249" s="232">
        <f>+'Ark1'!D1662</f>
        <v>10</v>
      </c>
      <c r="F249" s="232" t="str">
        <f t="shared" si="168"/>
        <v>Okt</v>
      </c>
      <c r="G249" s="232">
        <f>+'Ark1'!Q1662</f>
        <v>26</v>
      </c>
      <c r="H249" s="347">
        <f>+'Ark1'!R1662</f>
        <v>49</v>
      </c>
      <c r="I249" s="234">
        <f>+IF(H249=0,"",'Ark1'!AG1662)</f>
        <v>0.88445307753709901</v>
      </c>
      <c r="J249" s="234">
        <f>+IF(H249=0,"",'Ark1'!AH1662)</f>
        <v>0</v>
      </c>
      <c r="K249" s="239">
        <f>+'Ark1'!AI1662</f>
        <v>12</v>
      </c>
      <c r="L249" s="293"/>
      <c r="M249" s="263">
        <f>+IF(K249=0,"",'Ark1'!AJ1662)</f>
        <v>111.41666666666664</v>
      </c>
      <c r="N249" s="263">
        <f>+IF(K249=0,"",'Ark1'!AK1662)</f>
        <v>13.28280300177042</v>
      </c>
      <c r="O249" s="293"/>
      <c r="P249" s="234">
        <f>+IF(H249=0,"",'Ark1'!T1662)</f>
        <v>2.1020408163265305</v>
      </c>
      <c r="Q249" s="233">
        <f>+IF(H249=0,"",'Ark1'!U1662)</f>
        <v>13.251020408163264</v>
      </c>
      <c r="R249" s="233">
        <f>+IF(H249=0,"",'Ark1'!V1662)</f>
        <v>0</v>
      </c>
      <c r="S249" s="235">
        <f>+IF(H249=0,"",'Ark1'!W1662)</f>
        <v>0</v>
      </c>
      <c r="T249" s="235">
        <f>+IF(H249=0,"",'Ark1'!X1662)</f>
        <v>42.857142857142847</v>
      </c>
      <c r="U249" s="235">
        <f>+IF(H249=0,"",'Ark1'!Y1662)</f>
        <v>2.0408163265306123</v>
      </c>
      <c r="V249" s="235">
        <f>+IF(H249=0,"",'Ark1'!Z1662)</f>
        <v>5.7602126678774095</v>
      </c>
      <c r="W249" s="235">
        <f>+IF(H249=0,"",'Ark1'!Z1662)</f>
        <v>5.7602126678774095</v>
      </c>
      <c r="X249" s="234">
        <f>+IF(H249=0,"",'Ark1'!AC1662)</f>
        <v>0</v>
      </c>
      <c r="Y249" s="235">
        <f>+IF(H249=0,"",'Ark1'!AE1662)</f>
        <v>0</v>
      </c>
      <c r="Z249" s="235">
        <f t="shared" si="171"/>
        <v>13.251020408163264</v>
      </c>
      <c r="AA249" s="233">
        <f t="shared" si="172"/>
        <v>0.53061224489795922</v>
      </c>
      <c r="AB249" s="292"/>
      <c r="AE249" s="29"/>
      <c r="AF249" s="27"/>
      <c r="AI249" s="27"/>
      <c r="AJ249" s="27"/>
      <c r="AK249" s="27"/>
      <c r="AM249" s="27"/>
      <c r="AN249" s="237"/>
      <c r="AO249" s="27"/>
      <c r="AP249" s="27"/>
    </row>
    <row r="250" spans="1:42" ht="15" customHeight="1">
      <c r="A250" s="292"/>
      <c r="B250" s="292">
        <f>+'Ark1'!C1663</f>
        <v>2023</v>
      </c>
      <c r="C250" s="232">
        <f>+'Ark1'!L1663</f>
        <v>1</v>
      </c>
      <c r="D250" s="232" t="str">
        <f t="shared" si="167"/>
        <v>P-</v>
      </c>
      <c r="E250" s="232">
        <f>+'Ark1'!D1663</f>
        <v>11</v>
      </c>
      <c r="F250" s="232" t="str">
        <f t="shared" si="168"/>
        <v>Nov</v>
      </c>
      <c r="G250" s="232">
        <f>+'Ark1'!Q1663</f>
        <v>5</v>
      </c>
      <c r="H250" s="347">
        <f>+'Ark1'!R1663</f>
        <v>12</v>
      </c>
      <c r="I250" s="234">
        <f>+IF(H250=0,"",'Ark1'!AG1663)</f>
        <v>0.20736607509798832</v>
      </c>
      <c r="J250" s="234">
        <f>+IF(H250=0,"",'Ark1'!AH1663)</f>
        <v>0</v>
      </c>
      <c r="K250" s="239">
        <f>+'Ark1'!AI1663</f>
        <v>3</v>
      </c>
      <c r="L250" s="293"/>
      <c r="M250" s="263">
        <f>+IF(K250=0,"",'Ark1'!AJ1663)</f>
        <v>94.3</v>
      </c>
      <c r="N250" s="263">
        <f>+IF(K250=0,"",'Ark1'!AK1663)</f>
        <v>10.3380502999591</v>
      </c>
      <c r="O250" s="293"/>
      <c r="P250" s="234">
        <f>+IF(H250=0,"",'Ark1'!T1663)</f>
        <v>2</v>
      </c>
      <c r="Q250" s="233">
        <f>+IF(H250=0,"",'Ark1'!U1663)</f>
        <v>7.3583333333333316</v>
      </c>
      <c r="R250" s="233">
        <f>+IF(H250=0,"",'Ark1'!V1663)</f>
        <v>0</v>
      </c>
      <c r="S250" s="235">
        <f>+IF(H250=0,"",'Ark1'!W1663)</f>
        <v>0</v>
      </c>
      <c r="T250" s="235">
        <f>+IF(H250=0,"",'Ark1'!X1663)</f>
        <v>16.666666666666671</v>
      </c>
      <c r="U250" s="235">
        <f>+IF(H250=0,"",'Ark1'!Y1663)</f>
        <v>8.3333333333333357</v>
      </c>
      <c r="V250" s="235">
        <f>+IF(H250=0,"",'Ark1'!Z1663)</f>
        <v>6.7144692435234408</v>
      </c>
      <c r="W250" s="235">
        <f>+IF(H250=0,"",'Ark1'!Z1663)</f>
        <v>6.7144692435234408</v>
      </c>
      <c r="X250" s="234">
        <f>+IF(H250=0,"",'Ark1'!AC1663)</f>
        <v>0</v>
      </c>
      <c r="Y250" s="235">
        <f>+IF(H250=0,"",'Ark1'!AE1663)</f>
        <v>0</v>
      </c>
      <c r="Z250" s="235">
        <f t="shared" si="171"/>
        <v>7.3583333333333316</v>
      </c>
      <c r="AA250" s="233">
        <f t="shared" si="172"/>
        <v>0.41666666666666669</v>
      </c>
      <c r="AB250" s="292"/>
      <c r="AE250" s="29"/>
      <c r="AF250" s="27"/>
      <c r="AI250" s="27"/>
      <c r="AJ250" s="27"/>
      <c r="AK250" s="27"/>
      <c r="AM250" s="27"/>
      <c r="AN250" s="237"/>
      <c r="AO250" s="27"/>
      <c r="AP250" s="27"/>
    </row>
    <row r="251" spans="1:42" ht="15" customHeight="1">
      <c r="A251" s="292"/>
      <c r="B251" s="292">
        <f>+'Ark1'!C1664</f>
        <v>2023</v>
      </c>
      <c r="C251" s="232">
        <f>+'Ark1'!L1664</f>
        <v>1</v>
      </c>
      <c r="D251" s="232" t="str">
        <f t="shared" si="167"/>
        <v>P-</v>
      </c>
      <c r="E251" s="232">
        <f>+'Ark1'!D1664</f>
        <v>12</v>
      </c>
      <c r="F251" s="232" t="str">
        <f t="shared" si="168"/>
        <v>Des</v>
      </c>
      <c r="G251" s="232">
        <f>+'Ark1'!Q1664</f>
        <v>0</v>
      </c>
      <c r="H251" s="347">
        <f>+'Ark1'!R1664</f>
        <v>0</v>
      </c>
      <c r="I251" s="234" t="str">
        <f>+IF(H251=0,"",'Ark1'!AG1664)</f>
        <v/>
      </c>
      <c r="J251" s="234" t="str">
        <f>+IF(H251=0,"",'Ark1'!AH1664)</f>
        <v/>
      </c>
      <c r="K251" s="239">
        <f>+'Ark1'!AI1664</f>
        <v>0</v>
      </c>
      <c r="L251" s="293"/>
      <c r="M251" s="263" t="str">
        <f>+IF(K251=0,"",'Ark1'!AJ1664)</f>
        <v/>
      </c>
      <c r="N251" s="263" t="str">
        <f>+IF(K251=0,"",'Ark1'!AK1664)</f>
        <v/>
      </c>
      <c r="O251" s="293"/>
      <c r="P251" s="234" t="str">
        <f>+IF(H251=0,"",'Ark1'!T1664)</f>
        <v/>
      </c>
      <c r="Q251" s="233" t="str">
        <f>+IF(H251=0,"",'Ark1'!U1664)</f>
        <v/>
      </c>
      <c r="R251" s="233" t="str">
        <f>+IF(H251=0,"",'Ark1'!V1664)</f>
        <v/>
      </c>
      <c r="S251" s="235" t="str">
        <f>+IF(H251=0,"",'Ark1'!W1664)</f>
        <v/>
      </c>
      <c r="T251" s="235" t="str">
        <f>+IF(H251=0,"",'Ark1'!X1664)</f>
        <v/>
      </c>
      <c r="U251" s="235" t="str">
        <f>+IF(H251=0,"",'Ark1'!Y1664)</f>
        <v/>
      </c>
      <c r="V251" s="235" t="str">
        <f>+IF(H251=0,"",'Ark1'!Z1664)</f>
        <v/>
      </c>
      <c r="W251" s="235" t="str">
        <f>+IF(H251=0,"",'Ark1'!Z1664)</f>
        <v/>
      </c>
      <c r="X251" s="234" t="str">
        <f>+IF(H251=0,"",'Ark1'!AC1664)</f>
        <v/>
      </c>
      <c r="Y251" s="235" t="str">
        <f>+IF(H251=0,"",'Ark1'!AE1664)</f>
        <v/>
      </c>
      <c r="Z251" s="235" t="str">
        <f t="shared" si="171"/>
        <v/>
      </c>
      <c r="AA251" s="233" t="str">
        <f t="shared" si="172"/>
        <v/>
      </c>
      <c r="AB251" s="292"/>
      <c r="AE251" s="29"/>
      <c r="AF251" s="27"/>
      <c r="AI251" s="27"/>
      <c r="AJ251" s="27"/>
      <c r="AK251" s="27"/>
      <c r="AM251" s="27"/>
      <c r="AN251" s="237"/>
      <c r="AO251" s="27"/>
      <c r="AP251" s="27"/>
    </row>
    <row r="252" spans="1:42" ht="15" customHeight="1">
      <c r="A252" s="292"/>
      <c r="B252" s="292"/>
      <c r="C252" s="292"/>
      <c r="D252" s="292"/>
      <c r="E252" s="292"/>
      <c r="F252" s="292"/>
      <c r="G252" s="292"/>
      <c r="H252" s="332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5"/>
      <c r="T252" s="295"/>
      <c r="U252" s="295"/>
      <c r="V252" s="295"/>
      <c r="W252" s="295"/>
      <c r="X252" s="293"/>
      <c r="Y252" s="295"/>
      <c r="Z252" s="295"/>
      <c r="AA252" s="294"/>
      <c r="AB252" s="292"/>
      <c r="AC252" s="27"/>
      <c r="AE252" s="29"/>
      <c r="AF252" s="27"/>
      <c r="AG252" s="28"/>
      <c r="AH252" s="28"/>
      <c r="AL252" s="28"/>
    </row>
    <row r="253" spans="1:42" ht="15" customHeight="1">
      <c r="A253" s="292"/>
      <c r="B253" s="292"/>
      <c r="C253" s="345" t="s">
        <v>0</v>
      </c>
      <c r="D253" s="292"/>
      <c r="E253" s="346" t="str">
        <f>+D255</f>
        <v>P</v>
      </c>
      <c r="F253" s="345" t="s">
        <v>569</v>
      </c>
      <c r="G253" s="292"/>
      <c r="H253" s="332"/>
      <c r="I253" s="293"/>
      <c r="J253" s="293"/>
      <c r="K253" s="293"/>
      <c r="L253" s="293"/>
      <c r="M253" s="293"/>
      <c r="N253" s="293"/>
      <c r="O253" s="293"/>
      <c r="P253" s="293"/>
      <c r="Q253" s="294"/>
      <c r="R253" s="294"/>
      <c r="S253" s="295"/>
      <c r="T253" s="295"/>
      <c r="U253" s="295"/>
      <c r="V253" s="295"/>
      <c r="W253" s="295"/>
      <c r="X253" s="293"/>
      <c r="Y253" s="295"/>
      <c r="Z253" s="295"/>
      <c r="AA253" s="294"/>
      <c r="AB253" s="292"/>
      <c r="AC253" s="27"/>
      <c r="AE253" s="29"/>
      <c r="AF253" s="27"/>
      <c r="AG253" s="28"/>
      <c r="AH253" s="28"/>
      <c r="AL253" s="28"/>
    </row>
    <row r="254" spans="1:42" ht="15" customHeight="1">
      <c r="A254" s="292"/>
      <c r="B254" s="292"/>
      <c r="C254" s="292"/>
      <c r="D254" s="292"/>
      <c r="E254" s="292"/>
      <c r="F254" s="292"/>
      <c r="G254" s="292"/>
      <c r="H254" s="332"/>
      <c r="I254" s="292"/>
      <c r="J254" s="292"/>
      <c r="K254" s="292"/>
      <c r="L254" s="293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E254" s="29"/>
      <c r="AF254" s="27"/>
      <c r="AI254" s="27"/>
      <c r="AJ254" s="27"/>
      <c r="AK254" s="27"/>
      <c r="AM254" s="27"/>
      <c r="AN254" s="237"/>
      <c r="AO254" s="27"/>
      <c r="AP254" s="27"/>
    </row>
    <row r="255" spans="1:42" ht="15" customHeight="1">
      <c r="A255" s="292"/>
      <c r="B255" s="292">
        <f>+'Ark1'!C1665</f>
        <v>2023</v>
      </c>
      <c r="C255" s="232">
        <f>+'Ark1'!L1665</f>
        <v>2</v>
      </c>
      <c r="D255" s="232" t="str">
        <f t="shared" ref="D255:D266" si="173">+D29</f>
        <v>P</v>
      </c>
      <c r="E255" s="232">
        <f>+'Ark1'!D1665</f>
        <v>1</v>
      </c>
      <c r="F255" s="232" t="str">
        <f t="shared" ref="F255:F266" si="174">+F240</f>
        <v>Jan</v>
      </c>
      <c r="G255" s="232">
        <f>+'Ark1'!Q1665</f>
        <v>6</v>
      </c>
      <c r="H255" s="330">
        <f>+'Ark1'!R1665</f>
        <v>12</v>
      </c>
      <c r="I255" s="234">
        <f>+IF(H255=0,"",'Ark1'!AG1665)</f>
        <v>1.2650467721112719</v>
      </c>
      <c r="J255" s="234">
        <f>+IF(H255=0,"",'Ark1'!AH1665)</f>
        <v>0</v>
      </c>
      <c r="K255" s="239">
        <f>+'Ark1'!AI1665</f>
        <v>0</v>
      </c>
      <c r="L255" s="293"/>
      <c r="M255" s="263" t="str">
        <f>+IF(K255=0,"",'Ark1'!AJ1665)</f>
        <v/>
      </c>
      <c r="N255" s="263" t="str">
        <f>+IF(K255=0,"",'Ark1'!AK1665)</f>
        <v/>
      </c>
      <c r="O255" s="293"/>
      <c r="P255" s="234">
        <f>+IF(H255=0,"",'Ark1'!T1665)</f>
        <v>3.25</v>
      </c>
      <c r="Q255" s="233">
        <f>+IF(H255=0,"",'Ark1'!U1665)</f>
        <v>14.616666666666667</v>
      </c>
      <c r="R255" s="233">
        <f>+IF(H255=0,"",'Ark1'!V1665)</f>
        <v>0</v>
      </c>
      <c r="S255" s="235">
        <f>+IF(H255=0,"",'Ark1'!W1665)</f>
        <v>0</v>
      </c>
      <c r="T255" s="235">
        <f>+IF(H255=0,"",'Ark1'!X1665)</f>
        <v>66.666666666666686</v>
      </c>
      <c r="U255" s="235">
        <f>+IF(H255=0,"",'Ark1'!Y1665)</f>
        <v>0</v>
      </c>
      <c r="V255" s="235">
        <f>+IF(H255=0,"",'Ark1'!Z1665)</f>
        <v>6.0873959037415037</v>
      </c>
      <c r="W255" s="235">
        <f>+IF(H255=0,"",'Ark1'!Z1665)</f>
        <v>6.0873959037415037</v>
      </c>
      <c r="X255" s="234">
        <f>+IF(H255=0,"",'Ark1'!AC1665)</f>
        <v>0</v>
      </c>
      <c r="Y255" s="235">
        <f>+IF(H255=0,"",'Ark1'!AE1665)</f>
        <v>0</v>
      </c>
      <c r="Z255" s="235">
        <f t="shared" si="171"/>
        <v>7.3083333333333336</v>
      </c>
      <c r="AA255" s="233">
        <f t="shared" si="172"/>
        <v>0.5</v>
      </c>
      <c r="AB255" s="292"/>
      <c r="AE255" s="29"/>
      <c r="AF255" s="27"/>
      <c r="AI255" s="27"/>
      <c r="AJ255" s="27"/>
      <c r="AK255" s="27"/>
      <c r="AM255" s="27"/>
      <c r="AN255" s="237"/>
      <c r="AO255" s="27"/>
      <c r="AP255" s="27"/>
    </row>
    <row r="256" spans="1:42" ht="15" customHeight="1">
      <c r="A256" s="292"/>
      <c r="B256" s="292">
        <f>+'Ark1'!C1666</f>
        <v>2023</v>
      </c>
      <c r="C256" s="232">
        <f>+'Ark1'!L1666</f>
        <v>2</v>
      </c>
      <c r="D256" s="232" t="str">
        <f t="shared" si="173"/>
        <v>P</v>
      </c>
      <c r="E256" s="232">
        <f>+'Ark1'!D1666</f>
        <v>2</v>
      </c>
      <c r="F256" s="232" t="str">
        <f t="shared" si="174"/>
        <v>Feb</v>
      </c>
      <c r="G256" s="232">
        <f>+'Ark1'!Q1666</f>
        <v>16</v>
      </c>
      <c r="H256" s="330">
        <f>+'Ark1'!R1666</f>
        <v>47</v>
      </c>
      <c r="I256" s="234">
        <f>+IF(H256=0,"",'Ark1'!AG1666)</f>
        <v>2.4221453287197221</v>
      </c>
      <c r="J256" s="234">
        <f>+IF(H256=0,"",'Ark1'!AH1666)</f>
        <v>0</v>
      </c>
      <c r="K256" s="239">
        <f>+'Ark1'!AI1666</f>
        <v>5</v>
      </c>
      <c r="L256" s="293"/>
      <c r="M256" s="263">
        <f>+IF(K256=0,"",'Ark1'!AJ1666)</f>
        <v>91.14</v>
      </c>
      <c r="N256" s="263">
        <f>+IF(K256=0,"",'Ark1'!AK1666)</f>
        <v>10.227982237285676</v>
      </c>
      <c r="O256" s="293"/>
      <c r="P256" s="234">
        <f>+IF(H256=0,"",'Ark1'!T1666)</f>
        <v>2.9574468085106376</v>
      </c>
      <c r="Q256" s="233">
        <f>+IF(H256=0,"",'Ark1'!U1666)</f>
        <v>8.8617021276595693</v>
      </c>
      <c r="R256" s="233">
        <f>+IF(H256=0,"",'Ark1'!V1666)</f>
        <v>0</v>
      </c>
      <c r="S256" s="235">
        <f>+IF(H256=0,"",'Ark1'!W1666)</f>
        <v>0</v>
      </c>
      <c r="T256" s="235">
        <f>+IF(H256=0,"",'Ark1'!X1666)</f>
        <v>19.148936170212767</v>
      </c>
      <c r="U256" s="235">
        <f>+IF(H256=0,"",'Ark1'!Y1666)</f>
        <v>0</v>
      </c>
      <c r="V256" s="235">
        <f>+IF(H256=0,"",'Ark1'!Z1666)</f>
        <v>6.3948966751418395</v>
      </c>
      <c r="W256" s="235">
        <f>+IF(H256=0,"",'Ark1'!Z1666)</f>
        <v>6.3948966751418395</v>
      </c>
      <c r="X256" s="234">
        <f>+IF(H256=0,"",'Ark1'!AC1666)</f>
        <v>0</v>
      </c>
      <c r="Y256" s="235">
        <f>+IF(H256=0,"",'Ark1'!AE1666)</f>
        <v>0</v>
      </c>
      <c r="Z256" s="235">
        <f t="shared" si="171"/>
        <v>4.4308510638297847</v>
      </c>
      <c r="AA256" s="233">
        <f t="shared" si="172"/>
        <v>0.34042553191489361</v>
      </c>
      <c r="AB256" s="292"/>
      <c r="AE256" s="29"/>
      <c r="AF256" s="27"/>
      <c r="AI256" s="27"/>
      <c r="AJ256" s="27"/>
      <c r="AK256" s="27"/>
      <c r="AM256" s="27"/>
      <c r="AN256" s="237"/>
      <c r="AO256" s="27"/>
      <c r="AP256" s="27"/>
    </row>
    <row r="257" spans="1:42" ht="15" customHeight="1">
      <c r="A257" s="292"/>
      <c r="B257" s="292">
        <f>+'Ark1'!C1667</f>
        <v>2023</v>
      </c>
      <c r="C257" s="232">
        <f>+'Ark1'!L1667</f>
        <v>2</v>
      </c>
      <c r="D257" s="232" t="str">
        <f t="shared" si="173"/>
        <v>P</v>
      </c>
      <c r="E257" s="232">
        <f>+'Ark1'!D1667</f>
        <v>3</v>
      </c>
      <c r="F257" s="232" t="str">
        <f t="shared" si="174"/>
        <v>Mar</v>
      </c>
      <c r="G257" s="232">
        <f>+'Ark1'!Q1667</f>
        <v>39</v>
      </c>
      <c r="H257" s="330">
        <f>+'Ark1'!R1667</f>
        <v>110</v>
      </c>
      <c r="I257" s="234">
        <f>+IF(H257=0,"",'Ark1'!AG1667)</f>
        <v>2.0373427223250822</v>
      </c>
      <c r="J257" s="234">
        <f>+IF(H257=0,"",'Ark1'!AH1667)</f>
        <v>0</v>
      </c>
      <c r="K257" s="239">
        <f>+'Ark1'!AI1667</f>
        <v>0</v>
      </c>
      <c r="L257" s="293"/>
      <c r="M257" s="263" t="str">
        <f>+IF(K257=0,"",'Ark1'!AJ1667)</f>
        <v/>
      </c>
      <c r="N257" s="263" t="str">
        <f>+IF(K257=0,"",'Ark1'!AK1667)</f>
        <v/>
      </c>
      <c r="O257" s="293"/>
      <c r="P257" s="234">
        <f>+IF(H257=0,"",'Ark1'!T1667)</f>
        <v>2.7727272727272729</v>
      </c>
      <c r="Q257" s="233">
        <f>+IF(H257=0,"",'Ark1'!U1667)</f>
        <v>7.9327272727272717</v>
      </c>
      <c r="R257" s="233">
        <f>+IF(H257=0,"",'Ark1'!V1667)</f>
        <v>0</v>
      </c>
      <c r="S257" s="235">
        <f>+IF(H257=0,"",'Ark1'!W1667)</f>
        <v>0</v>
      </c>
      <c r="T257" s="235">
        <f>+IF(H257=0,"",'Ark1'!X1667)</f>
        <v>14.545454545454543</v>
      </c>
      <c r="U257" s="235">
        <f>+IF(H257=0,"",'Ark1'!Y1667)</f>
        <v>0.90909090909090895</v>
      </c>
      <c r="V257" s="235">
        <f>+IF(H257=0,"",'Ark1'!Z1667)</f>
        <v>5.6554898363675106</v>
      </c>
      <c r="W257" s="235">
        <f>+IF(H257=0,"",'Ark1'!Z1667)</f>
        <v>5.6554898363675106</v>
      </c>
      <c r="X257" s="234">
        <f>+IF(H257=0,"",'Ark1'!AC1667)</f>
        <v>0</v>
      </c>
      <c r="Y257" s="235">
        <f>+IF(H257=0,"",'Ark1'!AE1667)</f>
        <v>0</v>
      </c>
      <c r="Z257" s="235">
        <f t="shared" si="171"/>
        <v>3.9663636363636359</v>
      </c>
      <c r="AA257" s="233">
        <f t="shared" si="172"/>
        <v>0.35454545454545455</v>
      </c>
      <c r="AB257" s="292"/>
      <c r="AE257" s="29"/>
      <c r="AF257" s="27"/>
      <c r="AI257" s="27"/>
      <c r="AJ257" s="27"/>
      <c r="AK257" s="27"/>
      <c r="AM257" s="27"/>
      <c r="AN257" s="237"/>
      <c r="AO257" s="27"/>
      <c r="AP257" s="27"/>
    </row>
    <row r="258" spans="1:42" ht="15" customHeight="1">
      <c r="A258" s="292"/>
      <c r="B258" s="292">
        <f>+'Ark1'!C1668</f>
        <v>2023</v>
      </c>
      <c r="C258" s="232">
        <f>+'Ark1'!L1668</f>
        <v>2</v>
      </c>
      <c r="D258" s="232" t="str">
        <f t="shared" si="173"/>
        <v>P</v>
      </c>
      <c r="E258" s="232">
        <f>+'Ark1'!D1668</f>
        <v>4</v>
      </c>
      <c r="F258" s="232" t="str">
        <f t="shared" si="174"/>
        <v>Apr</v>
      </c>
      <c r="G258" s="232">
        <f>+'Ark1'!Q1668</f>
        <v>18</v>
      </c>
      <c r="H258" s="330">
        <f>+'Ark1'!R1668</f>
        <v>72</v>
      </c>
      <c r="I258" s="234">
        <f>+IF(H258=0,"",'Ark1'!AG1668)</f>
        <v>2.2224291407501218</v>
      </c>
      <c r="J258" s="234">
        <f>+IF(H258=0,"",'Ark1'!AH1668)</f>
        <v>0</v>
      </c>
      <c r="K258" s="239">
        <f>+'Ark1'!AI1668</f>
        <v>0</v>
      </c>
      <c r="L258" s="293"/>
      <c r="M258" s="263" t="str">
        <f>+IF(K258=0,"",'Ark1'!AJ1668)</f>
        <v/>
      </c>
      <c r="N258" s="263" t="str">
        <f>+IF(K258=0,"",'Ark1'!AK1668)</f>
        <v/>
      </c>
      <c r="O258" s="293"/>
      <c r="P258" s="234">
        <f>+IF(H258=0,"",'Ark1'!T1668)</f>
        <v>2.6666666666666661</v>
      </c>
      <c r="Q258" s="233">
        <f>+IF(H258=0,"",'Ark1'!U1668)</f>
        <v>8.2874999999999996</v>
      </c>
      <c r="R258" s="233">
        <f>+IF(H258=0,"",'Ark1'!V1668)</f>
        <v>0</v>
      </c>
      <c r="S258" s="235">
        <f>+IF(H258=0,"",'Ark1'!W1668)</f>
        <v>0</v>
      </c>
      <c r="T258" s="235">
        <f>+IF(H258=0,"",'Ark1'!X1668)</f>
        <v>15.27777777777778</v>
      </c>
      <c r="U258" s="235">
        <f>+IF(H258=0,"",'Ark1'!Y1668)</f>
        <v>0</v>
      </c>
      <c r="V258" s="235">
        <f>+IF(H258=0,"",'Ark1'!Z1668)</f>
        <v>5.3203993558336942</v>
      </c>
      <c r="W258" s="235">
        <f>+IF(H258=0,"",'Ark1'!Z1668)</f>
        <v>5.3203993558336942</v>
      </c>
      <c r="X258" s="234">
        <f>+IF(H258=0,"",'Ark1'!AC1668)</f>
        <v>0</v>
      </c>
      <c r="Y258" s="235">
        <f>+IF(H258=0,"",'Ark1'!AE1668)</f>
        <v>0</v>
      </c>
      <c r="Z258" s="235">
        <f t="shared" si="171"/>
        <v>4.1437499999999998</v>
      </c>
      <c r="AA258" s="233">
        <f t="shared" si="172"/>
        <v>0.25</v>
      </c>
      <c r="AB258" s="292"/>
      <c r="AE258" s="29"/>
      <c r="AF258" s="27"/>
      <c r="AI258" s="27"/>
      <c r="AJ258" s="27"/>
      <c r="AK258" s="27"/>
      <c r="AM258" s="27"/>
      <c r="AN258" s="237"/>
      <c r="AO258" s="27"/>
      <c r="AP258" s="27"/>
    </row>
    <row r="259" spans="1:42" ht="15" customHeight="1">
      <c r="A259" s="292"/>
      <c r="B259" s="292">
        <f>+'Ark1'!C1669</f>
        <v>2023</v>
      </c>
      <c r="C259" s="232">
        <f>+'Ark1'!L1669</f>
        <v>2</v>
      </c>
      <c r="D259" s="232" t="str">
        <f t="shared" si="173"/>
        <v>P</v>
      </c>
      <c r="E259" s="232">
        <f>+'Ark1'!D1669</f>
        <v>5</v>
      </c>
      <c r="F259" s="232" t="str">
        <f t="shared" si="174"/>
        <v>Mai</v>
      </c>
      <c r="G259" s="232">
        <f>+'Ark1'!Q1669</f>
        <v>28</v>
      </c>
      <c r="H259" s="330">
        <f>+'Ark1'!R1669</f>
        <v>80</v>
      </c>
      <c r="I259" s="234">
        <f>+IF(H259=0,"",'Ark1'!AG1669)</f>
        <v>3.3348869992269594</v>
      </c>
      <c r="J259" s="234">
        <f>+IF(H259=0,"",'Ark1'!AH1669)</f>
        <v>1.25</v>
      </c>
      <c r="K259" s="239">
        <f>+'Ark1'!AI1669</f>
        <v>11</v>
      </c>
      <c r="L259" s="293"/>
      <c r="M259" s="263">
        <f>+IF(K259=0,"",'Ark1'!AJ1669)</f>
        <v>81.290909090909111</v>
      </c>
      <c r="N259" s="263">
        <f>+IF(K259=0,"",'Ark1'!AK1669)</f>
        <v>9.2280556520785151</v>
      </c>
      <c r="O259" s="293"/>
      <c r="P259" s="234">
        <f>+IF(H259=0,"",'Ark1'!T1669)</f>
        <v>2.5249999999999999</v>
      </c>
      <c r="Q259" s="233">
        <f>+IF(H259=0,"",'Ark1'!U1669)</f>
        <v>7.333750000000002</v>
      </c>
      <c r="R259" s="233">
        <f>+IF(H259=0,"",'Ark1'!V1669)</f>
        <v>0</v>
      </c>
      <c r="S259" s="235">
        <f>+IF(H259=0,"",'Ark1'!W1669)</f>
        <v>0</v>
      </c>
      <c r="T259" s="235">
        <f>+IF(H259=0,"",'Ark1'!X1669)</f>
        <v>11.25</v>
      </c>
      <c r="U259" s="235">
        <f>+IF(H259=0,"",'Ark1'!Y1669)</f>
        <v>0</v>
      </c>
      <c r="V259" s="235">
        <f>+IF(H259=0,"",'Ark1'!Z1669)</f>
        <v>4.8180116165800202</v>
      </c>
      <c r="W259" s="235">
        <f>+IF(H259=0,"",'Ark1'!Z1669)</f>
        <v>4.8180116165800202</v>
      </c>
      <c r="X259" s="234">
        <f>+IF(H259=0,"",'Ark1'!AC1669)</f>
        <v>0</v>
      </c>
      <c r="Y259" s="235">
        <f>+IF(H259=0,"",'Ark1'!AE1669)</f>
        <v>0</v>
      </c>
      <c r="Z259" s="235">
        <f t="shared" si="171"/>
        <v>3.666875000000001</v>
      </c>
      <c r="AA259" s="233">
        <f t="shared" si="172"/>
        <v>0.35</v>
      </c>
      <c r="AB259" s="292"/>
      <c r="AE259" s="29"/>
      <c r="AF259" s="27"/>
      <c r="AI259" s="27"/>
      <c r="AJ259" s="27"/>
      <c r="AK259" s="27"/>
      <c r="AM259" s="27"/>
      <c r="AN259" s="237"/>
      <c r="AO259" s="27"/>
      <c r="AP259" s="27"/>
    </row>
    <row r="260" spans="1:42" ht="15" customHeight="1">
      <c r="A260" s="292"/>
      <c r="B260" s="292">
        <f>+'Ark1'!C1670</f>
        <v>2023</v>
      </c>
      <c r="C260" s="232">
        <f>+'Ark1'!L1670</f>
        <v>2</v>
      </c>
      <c r="D260" s="232" t="str">
        <f t="shared" si="173"/>
        <v>P</v>
      </c>
      <c r="E260" s="232">
        <f>+'Ark1'!D1670</f>
        <v>6</v>
      </c>
      <c r="F260" s="232" t="str">
        <f t="shared" si="174"/>
        <v>Jun</v>
      </c>
      <c r="G260" s="232">
        <f>+'Ark1'!Q1670</f>
        <v>40</v>
      </c>
      <c r="H260" s="330">
        <f>+'Ark1'!R1670</f>
        <v>131</v>
      </c>
      <c r="I260" s="234">
        <f>+IF(H260=0,"",'Ark1'!AG1670)</f>
        <v>4.5250127183313591</v>
      </c>
      <c r="J260" s="234">
        <f>+IF(H260=0,"",'Ark1'!AH1670)</f>
        <v>0</v>
      </c>
      <c r="K260" s="239">
        <f>+'Ark1'!AI1670</f>
        <v>22</v>
      </c>
      <c r="L260" s="293"/>
      <c r="M260" s="263">
        <f>+IF(K260=0,"",'Ark1'!AJ1670)</f>
        <v>97.059090909090898</v>
      </c>
      <c r="N260" s="263">
        <f>+IF(K260=0,"",'Ark1'!AK1670)</f>
        <v>11.772009566710397</v>
      </c>
      <c r="O260" s="293"/>
      <c r="P260" s="234">
        <f>+IF(H260=0,"",'Ark1'!T1670)</f>
        <v>2.351145038167938</v>
      </c>
      <c r="Q260" s="233">
        <f>+IF(H260=0,"",'Ark1'!U1670)</f>
        <v>10.184732824427485</v>
      </c>
      <c r="R260" s="233">
        <f>+IF(H260=0,"",'Ark1'!V1670)</f>
        <v>0</v>
      </c>
      <c r="S260" s="235">
        <f>+IF(H260=0,"",'Ark1'!W1670)</f>
        <v>0</v>
      </c>
      <c r="T260" s="235">
        <f>+IF(H260=0,"",'Ark1'!X1670)</f>
        <v>22.137404580152676</v>
      </c>
      <c r="U260" s="235">
        <f>+IF(H260=0,"",'Ark1'!Y1670)</f>
        <v>2.2900763358778624</v>
      </c>
      <c r="V260" s="235">
        <f>+IF(H260=0,"",'Ark1'!Z1670)</f>
        <v>5.9467416606910799</v>
      </c>
      <c r="W260" s="235">
        <f>+IF(H260=0,"",'Ark1'!Z1670)</f>
        <v>5.9467416606910799</v>
      </c>
      <c r="X260" s="234">
        <f>+IF(H260=0,"",'Ark1'!AC1670)</f>
        <v>0</v>
      </c>
      <c r="Y260" s="235">
        <f>+IF(H260=0,"",'Ark1'!AE1670)</f>
        <v>0</v>
      </c>
      <c r="Z260" s="235">
        <f t="shared" si="171"/>
        <v>5.0923664122137424</v>
      </c>
      <c r="AA260" s="233">
        <f t="shared" si="172"/>
        <v>0.30534351145038169</v>
      </c>
      <c r="AB260" s="292"/>
      <c r="AE260" s="29"/>
      <c r="AF260" s="27"/>
      <c r="AI260" s="27"/>
      <c r="AJ260" s="27"/>
      <c r="AK260" s="27"/>
      <c r="AM260" s="27"/>
      <c r="AN260" s="237"/>
      <c r="AO260" s="27"/>
      <c r="AP260" s="27"/>
    </row>
    <row r="261" spans="1:42" ht="15" customHeight="1">
      <c r="A261" s="292"/>
      <c r="B261" s="292">
        <f>+'Ark1'!C1671</f>
        <v>2023</v>
      </c>
      <c r="C261" s="232">
        <f>+'Ark1'!L1671</f>
        <v>2</v>
      </c>
      <c r="D261" s="232" t="str">
        <f t="shared" si="173"/>
        <v>P</v>
      </c>
      <c r="E261" s="232">
        <f>+'Ark1'!D1671</f>
        <v>7</v>
      </c>
      <c r="F261" s="232" t="str">
        <f t="shared" si="174"/>
        <v>Jul</v>
      </c>
      <c r="G261" s="232">
        <f>+'Ark1'!Q1671</f>
        <v>11</v>
      </c>
      <c r="H261" s="330">
        <f>+'Ark1'!R1671</f>
        <v>34</v>
      </c>
      <c r="I261" s="234">
        <f>+IF(H261=0,"",'Ark1'!AG1671)</f>
        <v>5.1861517049408494</v>
      </c>
      <c r="J261" s="234">
        <f>+IF(H261=0,"",'Ark1'!AH1671)</f>
        <v>0</v>
      </c>
      <c r="K261" s="239">
        <f>+'Ark1'!AI1671</f>
        <v>11</v>
      </c>
      <c r="L261" s="293"/>
      <c r="M261" s="263">
        <f>+IF(K261=0,"",'Ark1'!AJ1671)</f>
        <v>112.25454545454544</v>
      </c>
      <c r="N261" s="263">
        <f>+IF(K261=0,"",'Ark1'!AK1671)</f>
        <v>10.677428145898102</v>
      </c>
      <c r="O261" s="293"/>
      <c r="P261" s="234">
        <f>+IF(H261=0,"",'Ark1'!T1671)</f>
        <v>2.6176470588235294</v>
      </c>
      <c r="Q261" s="233">
        <f>+IF(H261=0,"",'Ark1'!U1671)</f>
        <v>8.7676470588235293</v>
      </c>
      <c r="R261" s="233">
        <f>+IF(H261=0,"",'Ark1'!V1671)</f>
        <v>0</v>
      </c>
      <c r="S261" s="235">
        <f>+IF(H261=0,"",'Ark1'!W1671)</f>
        <v>0</v>
      </c>
      <c r="T261" s="235">
        <f>+IF(H261=0,"",'Ark1'!X1671)</f>
        <v>17.647058823529413</v>
      </c>
      <c r="U261" s="235">
        <f>+IF(H261=0,"",'Ark1'!Y1671)</f>
        <v>0</v>
      </c>
      <c r="V261" s="235">
        <f>+IF(H261=0,"",'Ark1'!Z1671)</f>
        <v>5.3605706779296947</v>
      </c>
      <c r="W261" s="235">
        <f>+IF(H261=0,"",'Ark1'!Z1671)</f>
        <v>5.3605706779296947</v>
      </c>
      <c r="X261" s="234">
        <f>+IF(H261=0,"",'Ark1'!AC1671)</f>
        <v>0</v>
      </c>
      <c r="Y261" s="235">
        <f>+IF(H261=0,"",'Ark1'!AE1671)</f>
        <v>0</v>
      </c>
      <c r="Z261" s="235">
        <f t="shared" si="171"/>
        <v>4.3838235294117647</v>
      </c>
      <c r="AA261" s="233">
        <f t="shared" si="172"/>
        <v>0.3235294117647059</v>
      </c>
      <c r="AB261" s="292"/>
      <c r="AE261" s="29"/>
      <c r="AF261" s="27"/>
      <c r="AI261" s="27"/>
      <c r="AJ261" s="27"/>
      <c r="AK261" s="27"/>
      <c r="AM261" s="27"/>
      <c r="AN261" s="237"/>
      <c r="AO261" s="27"/>
      <c r="AP261" s="27"/>
    </row>
    <row r="262" spans="1:42" ht="15" customHeight="1">
      <c r="A262" s="292"/>
      <c r="B262" s="292">
        <f>+'Ark1'!C1672</f>
        <v>2023</v>
      </c>
      <c r="C262" s="232">
        <f>+'Ark1'!L1672</f>
        <v>2</v>
      </c>
      <c r="D262" s="232" t="str">
        <f t="shared" si="173"/>
        <v>P</v>
      </c>
      <c r="E262" s="232">
        <f>+'Ark1'!D1672</f>
        <v>8</v>
      </c>
      <c r="F262" s="232" t="str">
        <f t="shared" si="174"/>
        <v>Aug</v>
      </c>
      <c r="G262" s="232">
        <f>+'Ark1'!Q1672</f>
        <v>23</v>
      </c>
      <c r="H262" s="330">
        <f>+'Ark1'!R1672</f>
        <v>99</v>
      </c>
      <c r="I262" s="234">
        <f>+IF(H262=0,"",'Ark1'!AG1672)</f>
        <v>3.8462578193004946</v>
      </c>
      <c r="J262" s="234">
        <f>+IF(H262=0,"",'Ark1'!AH1672)</f>
        <v>0</v>
      </c>
      <c r="K262" s="239">
        <f>+'Ark1'!AI1672</f>
        <v>8</v>
      </c>
      <c r="L262" s="293"/>
      <c r="M262" s="263">
        <f>+IF(K262=0,"",'Ark1'!AJ1672)</f>
        <v>90.987499999999997</v>
      </c>
      <c r="N262" s="263">
        <f>+IF(K262=0,"",'Ark1'!AK1672)</f>
        <v>10.750337757166038</v>
      </c>
      <c r="O262" s="293"/>
      <c r="P262" s="234">
        <f>+IF(H262=0,"",'Ark1'!T1672)</f>
        <v>2.131313131313131</v>
      </c>
      <c r="Q262" s="233">
        <f>+IF(H262=0,"",'Ark1'!U1672)</f>
        <v>7.1858585858585879</v>
      </c>
      <c r="R262" s="233">
        <f>+IF(H262=0,"",'Ark1'!V1672)</f>
        <v>0</v>
      </c>
      <c r="S262" s="235">
        <f>+IF(H262=0,"",'Ark1'!W1672)</f>
        <v>0</v>
      </c>
      <c r="T262" s="235">
        <f>+IF(H262=0,"",'Ark1'!X1672)</f>
        <v>6.0606060606060606</v>
      </c>
      <c r="U262" s="235">
        <f>+IF(H262=0,"",'Ark1'!Y1672)</f>
        <v>0</v>
      </c>
      <c r="V262" s="235">
        <f>+IF(H262=0,"",'Ark1'!Z1672)</f>
        <v>3.8761902075951529</v>
      </c>
      <c r="W262" s="235">
        <f>+IF(H262=0,"",'Ark1'!Z1672)</f>
        <v>3.8761902075951529</v>
      </c>
      <c r="X262" s="234">
        <f>+IF(H262=0,"",'Ark1'!AC1672)</f>
        <v>0</v>
      </c>
      <c r="Y262" s="235">
        <f>+IF(H262=0,"",'Ark1'!AE1672)</f>
        <v>0</v>
      </c>
      <c r="Z262" s="235">
        <f t="shared" si="171"/>
        <v>3.592929292929294</v>
      </c>
      <c r="AA262" s="233">
        <f t="shared" si="172"/>
        <v>0.23232323232323232</v>
      </c>
      <c r="AB262" s="292"/>
      <c r="AE262" s="29"/>
      <c r="AF262" s="27"/>
      <c r="AI262" s="27"/>
      <c r="AJ262" s="27"/>
      <c r="AK262" s="27"/>
      <c r="AM262" s="27"/>
      <c r="AN262" s="237"/>
      <c r="AO262" s="27"/>
      <c r="AP262" s="27"/>
    </row>
    <row r="263" spans="1:42" ht="15" customHeight="1">
      <c r="A263" s="292"/>
      <c r="B263" s="292">
        <f>+'Ark1'!C1673</f>
        <v>2023</v>
      </c>
      <c r="C263" s="232">
        <f>+'Ark1'!L1673</f>
        <v>2</v>
      </c>
      <c r="D263" s="232" t="str">
        <f t="shared" si="173"/>
        <v>P</v>
      </c>
      <c r="E263" s="232">
        <f>+'Ark1'!D1673</f>
        <v>9</v>
      </c>
      <c r="F263" s="232" t="str">
        <f t="shared" si="174"/>
        <v>Sep</v>
      </c>
      <c r="G263" s="232">
        <f>+'Ark1'!Q1673</f>
        <v>40</v>
      </c>
      <c r="H263" s="330">
        <f>+'Ark1'!R1673</f>
        <v>114</v>
      </c>
      <c r="I263" s="234">
        <f>+IF(H263=0,"",'Ark1'!AG1673)</f>
        <v>2.6507813601913592</v>
      </c>
      <c r="J263" s="234">
        <f>+IF(H263=0,"",'Ark1'!AH1673)</f>
        <v>2.6315789473684221</v>
      </c>
      <c r="K263" s="239">
        <f>+'Ark1'!AI1673</f>
        <v>18</v>
      </c>
      <c r="L263" s="293"/>
      <c r="M263" s="263">
        <f>+IF(K263=0,"",'Ark1'!AJ1673)</f>
        <v>89.166666666666643</v>
      </c>
      <c r="N263" s="263">
        <f>+IF(K263=0,"",'Ark1'!AK1673)</f>
        <v>11.248143572382736</v>
      </c>
      <c r="O263" s="293"/>
      <c r="P263" s="234">
        <f>+IF(H263=0,"",'Ark1'!T1673)</f>
        <v>2.3859649122807025</v>
      </c>
      <c r="Q263" s="233">
        <f>+IF(H263=0,"",'Ark1'!U1673)</f>
        <v>8.0780701754385955</v>
      </c>
      <c r="R263" s="233">
        <f>+IF(H263=0,"",'Ark1'!V1673)</f>
        <v>0</v>
      </c>
      <c r="S263" s="235">
        <f>+IF(H263=0,"",'Ark1'!W1673)</f>
        <v>0</v>
      </c>
      <c r="T263" s="235">
        <f>+IF(H263=0,"",'Ark1'!X1673)</f>
        <v>12.280701754385968</v>
      </c>
      <c r="U263" s="235">
        <f>+IF(H263=0,"",'Ark1'!Y1673)</f>
        <v>0</v>
      </c>
      <c r="V263" s="235">
        <f>+IF(H263=0,"",'Ark1'!Z1673)</f>
        <v>4.6332656584467617</v>
      </c>
      <c r="W263" s="235">
        <f>+IF(H263=0,"",'Ark1'!Z1673)</f>
        <v>4.6332656584467617</v>
      </c>
      <c r="X263" s="234">
        <f>+IF(H263=0,"",'Ark1'!AC1673)</f>
        <v>0</v>
      </c>
      <c r="Y263" s="235">
        <f>+IF(H263=0,"",'Ark1'!AE1673)</f>
        <v>0</v>
      </c>
      <c r="Z263" s="235">
        <f t="shared" si="171"/>
        <v>4.0390350877192978</v>
      </c>
      <c r="AA263" s="233">
        <f t="shared" si="172"/>
        <v>0.35087719298245612</v>
      </c>
      <c r="AB263" s="292"/>
      <c r="AE263" s="29"/>
      <c r="AF263" s="27"/>
      <c r="AI263" s="27"/>
      <c r="AJ263" s="27"/>
      <c r="AK263" s="27"/>
      <c r="AM263" s="27"/>
      <c r="AN263" s="237"/>
      <c r="AO263" s="27"/>
      <c r="AP263" s="27"/>
    </row>
    <row r="264" spans="1:42" ht="15" customHeight="1">
      <c r="A264" s="292"/>
      <c r="B264" s="292">
        <f>+'Ark1'!C1674</f>
        <v>2023</v>
      </c>
      <c r="C264" s="232">
        <f>+'Ark1'!L1674</f>
        <v>2</v>
      </c>
      <c r="D264" s="232" t="str">
        <f t="shared" si="173"/>
        <v>P</v>
      </c>
      <c r="E264" s="232">
        <f>+'Ark1'!D1674</f>
        <v>10</v>
      </c>
      <c r="F264" s="232" t="str">
        <f t="shared" si="174"/>
        <v>Okt</v>
      </c>
      <c r="G264" s="232">
        <f>+'Ark1'!Q1674</f>
        <v>88</v>
      </c>
      <c r="H264" s="330">
        <f>+'Ark1'!R1674</f>
        <v>226</v>
      </c>
      <c r="I264" s="234">
        <f>+IF(H264=0,"",'Ark1'!AG1674)</f>
        <v>4.3754069464914744</v>
      </c>
      <c r="J264" s="234">
        <f>+IF(H264=0,"",'Ark1'!AH1674)</f>
        <v>0.44247787610619471</v>
      </c>
      <c r="K264" s="239">
        <f>+'Ark1'!AI1674</f>
        <v>48</v>
      </c>
      <c r="L264" s="293"/>
      <c r="M264" s="263">
        <f>+IF(K264=0,"",'Ark1'!AJ1674)</f>
        <v>109.97708333333335</v>
      </c>
      <c r="N264" s="263">
        <f>+IF(K264=0,"",'Ark1'!AK1674)</f>
        <v>12.467041879986001</v>
      </c>
      <c r="O264" s="293"/>
      <c r="P264" s="234">
        <f>+IF(H264=0,"",'Ark1'!T1674)</f>
        <v>2.7920353982300874</v>
      </c>
      <c r="Q264" s="233">
        <f>+IF(H264=0,"",'Ark1'!U1674)</f>
        <v>14.212831858407077</v>
      </c>
      <c r="R264" s="233">
        <f>+IF(H264=0,"",'Ark1'!V1674)</f>
        <v>0</v>
      </c>
      <c r="S264" s="235">
        <f>+IF(H264=0,"",'Ark1'!W1674)</f>
        <v>0</v>
      </c>
      <c r="T264" s="235">
        <f>+IF(H264=0,"",'Ark1'!X1674)</f>
        <v>47.787610619469035</v>
      </c>
      <c r="U264" s="235">
        <f>+IF(H264=0,"",'Ark1'!Y1674)</f>
        <v>0.88495575221238942</v>
      </c>
      <c r="V264" s="235">
        <f>+IF(H264=0,"",'Ark1'!Z1674)</f>
        <v>5.631333322529211</v>
      </c>
      <c r="W264" s="235">
        <f>+IF(H264=0,"",'Ark1'!Z1674)</f>
        <v>5.631333322529211</v>
      </c>
      <c r="X264" s="234">
        <f>+IF(H264=0,"",'Ark1'!AC1674)</f>
        <v>0</v>
      </c>
      <c r="Y264" s="235">
        <f>+IF(H264=0,"",'Ark1'!AE1674)</f>
        <v>0</v>
      </c>
      <c r="Z264" s="235">
        <f t="shared" si="171"/>
        <v>7.1064159292035383</v>
      </c>
      <c r="AA264" s="233">
        <f t="shared" si="172"/>
        <v>0.38938053097345132</v>
      </c>
      <c r="AB264" s="292"/>
      <c r="AE264" s="29"/>
      <c r="AF264" s="27"/>
      <c r="AI264" s="27"/>
      <c r="AJ264" s="27"/>
      <c r="AK264" s="27"/>
      <c r="AM264" s="27"/>
      <c r="AO264" s="27"/>
      <c r="AP264" s="27"/>
    </row>
    <row r="265" spans="1:42" ht="15" customHeight="1">
      <c r="A265" s="292"/>
      <c r="B265" s="292">
        <f>+'Ark1'!C1675</f>
        <v>2023</v>
      </c>
      <c r="C265" s="232">
        <f>+'Ark1'!L1675</f>
        <v>2</v>
      </c>
      <c r="D265" s="232" t="str">
        <f t="shared" si="173"/>
        <v>P</v>
      </c>
      <c r="E265" s="232">
        <f>+'Ark1'!D1675</f>
        <v>11</v>
      </c>
      <c r="F265" s="232" t="str">
        <f t="shared" si="174"/>
        <v>Nov</v>
      </c>
      <c r="G265" s="232">
        <f>+'Ark1'!Q1675</f>
        <v>33</v>
      </c>
      <c r="H265" s="330">
        <f>+'Ark1'!R1675</f>
        <v>56</v>
      </c>
      <c r="I265" s="234">
        <f>+IF(H265=0,"",'Ark1'!AG1675)</f>
        <v>1.8895440999302535</v>
      </c>
      <c r="J265" s="234">
        <f>+IF(H265=0,"",'Ark1'!AH1675)</f>
        <v>0</v>
      </c>
      <c r="K265" s="239">
        <f>+'Ark1'!AI1675</f>
        <v>17</v>
      </c>
      <c r="L265" s="293"/>
      <c r="M265" s="263">
        <f>+IF(K265=0,"",'Ark1'!AJ1675)</f>
        <v>110.15294117647061</v>
      </c>
      <c r="N265" s="263">
        <f>+IF(K265=0,"",'Ark1'!AK1675)</f>
        <v>12.45456537520789</v>
      </c>
      <c r="O265" s="293"/>
      <c r="P265" s="234">
        <f>+IF(H265=0,"",'Ark1'!T1675)</f>
        <v>3.0714285714285721</v>
      </c>
      <c r="Q265" s="233">
        <f>+IF(H265=0,"",'Ark1'!U1675)</f>
        <v>14.367857142857151</v>
      </c>
      <c r="R265" s="233">
        <f>+IF(H265=0,"",'Ark1'!V1675)</f>
        <v>0</v>
      </c>
      <c r="S265" s="235">
        <f>+IF(H265=0,"",'Ark1'!W1675)</f>
        <v>0</v>
      </c>
      <c r="T265" s="235">
        <f>+IF(H265=0,"",'Ark1'!X1675)</f>
        <v>55.357142857142847</v>
      </c>
      <c r="U265" s="235">
        <f>+IF(H265=0,"",'Ark1'!Y1675)</f>
        <v>1.785714285714286</v>
      </c>
      <c r="V265" s="235">
        <f>+IF(H265=0,"",'Ark1'!Z1675)</f>
        <v>5.5003606096995687</v>
      </c>
      <c r="W265" s="235">
        <f>+IF(H265=0,"",'Ark1'!Z1675)</f>
        <v>5.5003606096995687</v>
      </c>
      <c r="X265" s="234">
        <f>+IF(H265=0,"",'Ark1'!AC1675)</f>
        <v>0</v>
      </c>
      <c r="Y265" s="235">
        <f>+IF(H265=0,"",'Ark1'!AE1675)</f>
        <v>0</v>
      </c>
      <c r="Z265" s="235">
        <f t="shared" si="171"/>
        <v>7.1839285714285754</v>
      </c>
      <c r="AA265" s="233">
        <f t="shared" si="172"/>
        <v>0.5892857142857143</v>
      </c>
      <c r="AB265" s="292"/>
      <c r="AE265" s="29"/>
      <c r="AF265" s="27"/>
      <c r="AI265" s="27"/>
      <c r="AJ265" s="27"/>
      <c r="AK265" s="27"/>
      <c r="AM265" s="27"/>
      <c r="AO265" s="27"/>
      <c r="AP265" s="27"/>
    </row>
    <row r="266" spans="1:42" ht="15" customHeight="1">
      <c r="A266" s="292"/>
      <c r="B266" s="292">
        <f>+'Ark1'!C1676</f>
        <v>2023</v>
      </c>
      <c r="C266" s="232">
        <f>+'Ark1'!L1676</f>
        <v>2</v>
      </c>
      <c r="D266" s="232" t="str">
        <f t="shared" si="173"/>
        <v>P</v>
      </c>
      <c r="E266" s="232">
        <f>+'Ark1'!D1676</f>
        <v>12</v>
      </c>
      <c r="F266" s="232" t="str">
        <f t="shared" si="174"/>
        <v>Des</v>
      </c>
      <c r="G266" s="232">
        <f>+'Ark1'!Q1676</f>
        <v>2</v>
      </c>
      <c r="H266" s="330">
        <f>+'Ark1'!R1676</f>
        <v>4</v>
      </c>
      <c r="I266" s="234">
        <f>+IF(H266=0,"",'Ark1'!AG1676)</f>
        <v>0.87490057947960476</v>
      </c>
      <c r="J266" s="234">
        <f>+IF(H266=0,"",'Ark1'!AH1676)</f>
        <v>0</v>
      </c>
      <c r="K266" s="239">
        <f>+'Ark1'!AI1676</f>
        <v>1</v>
      </c>
      <c r="L266" s="293"/>
      <c r="M266" s="263">
        <f>+IF(K266=0,"",'Ark1'!AJ1676)</f>
        <v>93.9</v>
      </c>
      <c r="N266" s="263">
        <f>+IF(K266=0,"",'Ark1'!AK1676)</f>
        <v>22.707068624344984</v>
      </c>
      <c r="O266" s="293"/>
      <c r="P266" s="234">
        <f>+IF(H266=0,"",'Ark1'!T1676)</f>
        <v>3</v>
      </c>
      <c r="Q266" s="233">
        <f>+IF(H266=0,"",'Ark1'!U1676)</f>
        <v>9.625</v>
      </c>
      <c r="R266" s="233">
        <f>+IF(H266=0,"",'Ark1'!V1676)</f>
        <v>0</v>
      </c>
      <c r="S266" s="235">
        <f>+IF(H266=0,"",'Ark1'!W1676)</f>
        <v>0</v>
      </c>
      <c r="T266" s="235">
        <f>+IF(H266=0,"",'Ark1'!X1676)</f>
        <v>25</v>
      </c>
      <c r="U266" s="235">
        <f>+IF(H266=0,"",'Ark1'!Y1676)</f>
        <v>0</v>
      </c>
      <c r="V266" s="235">
        <f>+IF(H266=0,"",'Ark1'!Z1676)</f>
        <v>5.3015917421091583</v>
      </c>
      <c r="W266" s="235">
        <f>+IF(H266=0,"",'Ark1'!Z1676)</f>
        <v>5.3015917421091583</v>
      </c>
      <c r="X266" s="234">
        <f>+IF(H266=0,"",'Ark1'!AC1676)</f>
        <v>0</v>
      </c>
      <c r="Y266" s="235">
        <f>+IF(H266=0,"",'Ark1'!AE1676)</f>
        <v>0</v>
      </c>
      <c r="Z266" s="235">
        <f t="shared" si="171"/>
        <v>4.8125</v>
      </c>
      <c r="AA266" s="233">
        <f t="shared" si="172"/>
        <v>0.5</v>
      </c>
      <c r="AB266" s="292"/>
      <c r="AE266" s="29"/>
      <c r="AF266" s="27"/>
      <c r="AI266" s="27"/>
      <c r="AJ266" s="27"/>
      <c r="AK266" s="27"/>
      <c r="AM266" s="27"/>
      <c r="AO266" s="27"/>
      <c r="AP266" s="27"/>
    </row>
    <row r="267" spans="1:42" ht="15" customHeight="1">
      <c r="A267" s="292"/>
      <c r="B267" s="292"/>
      <c r="C267" s="292"/>
      <c r="D267" s="292"/>
      <c r="E267" s="292"/>
      <c r="F267" s="292"/>
      <c r="G267" s="292"/>
      <c r="H267" s="332"/>
      <c r="I267" s="293"/>
      <c r="J267" s="293"/>
      <c r="K267" s="293"/>
      <c r="L267" s="293"/>
      <c r="M267" s="293"/>
      <c r="N267" s="293"/>
      <c r="O267" s="293"/>
      <c r="P267" s="293"/>
      <c r="Q267" s="294"/>
      <c r="R267" s="294"/>
      <c r="S267" s="295"/>
      <c r="T267" s="295"/>
      <c r="U267" s="295"/>
      <c r="V267" s="295"/>
      <c r="W267" s="295"/>
      <c r="X267" s="293"/>
      <c r="Y267" s="295"/>
      <c r="Z267" s="295"/>
      <c r="AA267" s="294"/>
      <c r="AB267" s="292"/>
      <c r="AC267" s="27"/>
      <c r="AE267" s="29"/>
      <c r="AF267" s="27"/>
      <c r="AG267" s="28"/>
      <c r="AH267" s="28"/>
      <c r="AL267" s="28"/>
    </row>
    <row r="268" spans="1:42" ht="15" customHeight="1">
      <c r="A268" s="292"/>
      <c r="B268" s="292"/>
      <c r="C268" s="345" t="s">
        <v>0</v>
      </c>
      <c r="D268" s="292"/>
      <c r="E268" s="346" t="str">
        <f>+D270</f>
        <v>P+</v>
      </c>
      <c r="F268" s="345" t="s">
        <v>569</v>
      </c>
      <c r="G268" s="292"/>
      <c r="H268" s="332"/>
      <c r="I268" s="293"/>
      <c r="J268" s="293"/>
      <c r="K268" s="293"/>
      <c r="L268" s="293"/>
      <c r="M268" s="293"/>
      <c r="N268" s="293"/>
      <c r="O268" s="293"/>
      <c r="P268" s="293"/>
      <c r="Q268" s="294"/>
      <c r="R268" s="294"/>
      <c r="S268" s="295"/>
      <c r="T268" s="295"/>
      <c r="U268" s="295"/>
      <c r="V268" s="295"/>
      <c r="W268" s="295"/>
      <c r="X268" s="293"/>
      <c r="Y268" s="295"/>
      <c r="Z268" s="295"/>
      <c r="AA268" s="294"/>
      <c r="AB268" s="292"/>
      <c r="AC268" s="27"/>
      <c r="AE268" s="29"/>
      <c r="AF268" s="27"/>
      <c r="AG268" s="28"/>
      <c r="AH268" s="28"/>
      <c r="AL268" s="28"/>
    </row>
    <row r="269" spans="1:42" ht="15" customHeight="1">
      <c r="A269" s="292"/>
      <c r="B269" s="292"/>
      <c r="C269" s="292"/>
      <c r="D269" s="292"/>
      <c r="E269" s="292"/>
      <c r="F269" s="292"/>
      <c r="G269" s="292"/>
      <c r="H269" s="332"/>
      <c r="I269" s="292"/>
      <c r="J269" s="292"/>
      <c r="K269" s="292"/>
      <c r="L269" s="293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E269" s="29"/>
      <c r="AF269" s="27"/>
      <c r="AI269" s="27"/>
      <c r="AJ269" s="27"/>
      <c r="AK269" s="27"/>
      <c r="AM269" s="27"/>
      <c r="AN269" s="237"/>
      <c r="AO269" s="27"/>
      <c r="AP269" s="27"/>
    </row>
    <row r="270" spans="1:42" ht="15" customHeight="1">
      <c r="A270" s="292"/>
      <c r="B270" s="292">
        <f>+'Ark1'!C1677</f>
        <v>2023</v>
      </c>
      <c r="C270" s="232">
        <f>+'Ark1'!L1677</f>
        <v>3</v>
      </c>
      <c r="D270" s="232" t="str">
        <f t="shared" ref="D270:D281" si="175">+D44</f>
        <v>P+</v>
      </c>
      <c r="E270" s="232">
        <f>+'Ark1'!D1677</f>
        <v>1</v>
      </c>
      <c r="F270" s="232" t="str">
        <f t="shared" ref="F270:F281" si="176">+F255</f>
        <v>Jan</v>
      </c>
      <c r="G270" s="232">
        <f>+'Ark1'!Q1677</f>
        <v>16</v>
      </c>
      <c r="H270" s="330">
        <f>+'Ark1'!R1677</f>
        <v>28</v>
      </c>
      <c r="I270" s="234">
        <f>+IF(H270=0,"",'Ark1'!AG1677)</f>
        <v>3.3523018225616821</v>
      </c>
      <c r="J270" s="234">
        <f>+IF(H270=0,"",'Ark1'!AH1677)</f>
        <v>0</v>
      </c>
      <c r="K270" s="239">
        <f>+'Ark1'!AI1677</f>
        <v>0</v>
      </c>
      <c r="L270" s="293"/>
      <c r="M270" s="263" t="str">
        <f>+IF(K270=0,"",'Ark1'!AJ1677)</f>
        <v/>
      </c>
      <c r="N270" s="263" t="str">
        <f>+IF(K270=0,"",'Ark1'!AK1677)</f>
        <v/>
      </c>
      <c r="O270" s="293"/>
      <c r="P270" s="234">
        <f>+IF(H270=0,"",'Ark1'!T1677)</f>
        <v>4.25</v>
      </c>
      <c r="Q270" s="233">
        <f>+IF(H270=0,"",'Ark1'!U1677)</f>
        <v>16.599999999999994</v>
      </c>
      <c r="R270" s="233">
        <f>+IF(H270=0,"",'Ark1'!V1677)</f>
        <v>0</v>
      </c>
      <c r="S270" s="235">
        <f>+IF(H270=0,"",'Ark1'!W1677)</f>
        <v>0</v>
      </c>
      <c r="T270" s="235">
        <f>+IF(H270=0,"",'Ark1'!X1677)</f>
        <v>60.714285714285694</v>
      </c>
      <c r="U270" s="235">
        <f>+IF(H270=0,"",'Ark1'!Y1677)</f>
        <v>3.5714285714285721</v>
      </c>
      <c r="V270" s="235">
        <f>+IF(H270=0,"",'Ark1'!Z1677)</f>
        <v>5.3080128108360913</v>
      </c>
      <c r="W270" s="235">
        <f>+IF(H270=0,"",'Ark1'!Z1677)</f>
        <v>5.3080128108360913</v>
      </c>
      <c r="X270" s="234">
        <f>+IF(H270=0,"",'Ark1'!AC1677)</f>
        <v>0</v>
      </c>
      <c r="Y270" s="235">
        <f>+IF(H270=0,"",'Ark1'!AE1677)</f>
        <v>0</v>
      </c>
      <c r="Z270" s="235">
        <f t="shared" si="171"/>
        <v>5.5333333333333314</v>
      </c>
      <c r="AA270" s="233">
        <f t="shared" si="172"/>
        <v>0.5714285714285714</v>
      </c>
      <c r="AB270" s="292"/>
      <c r="AE270" s="29"/>
      <c r="AF270" s="27"/>
      <c r="AI270" s="27"/>
      <c r="AJ270" s="27"/>
      <c r="AK270" s="27"/>
      <c r="AM270" s="27"/>
      <c r="AO270" s="27"/>
      <c r="AP270" s="27"/>
    </row>
    <row r="271" spans="1:42" ht="15" customHeight="1">
      <c r="A271" s="292"/>
      <c r="B271" s="292">
        <f>+'Ark1'!C1678</f>
        <v>2023</v>
      </c>
      <c r="C271" s="232">
        <f>+'Ark1'!L1678</f>
        <v>3</v>
      </c>
      <c r="D271" s="232" t="str">
        <f t="shared" si="175"/>
        <v>P+</v>
      </c>
      <c r="E271" s="232">
        <f>+'Ark1'!D1678</f>
        <v>2</v>
      </c>
      <c r="F271" s="232" t="str">
        <f t="shared" si="176"/>
        <v>Feb</v>
      </c>
      <c r="G271" s="232">
        <f>+'Ark1'!Q1678</f>
        <v>22</v>
      </c>
      <c r="H271" s="330">
        <f>+'Ark1'!R1678</f>
        <v>87</v>
      </c>
      <c r="I271" s="234">
        <f>+IF(H271=0,"",'Ark1'!AG1678)</f>
        <v>4.4680294263033939</v>
      </c>
      <c r="J271" s="234">
        <f>+IF(H271=0,"",'Ark1'!AH1678)</f>
        <v>0</v>
      </c>
      <c r="K271" s="239">
        <f>+'Ark1'!AI1678</f>
        <v>0</v>
      </c>
      <c r="L271" s="293"/>
      <c r="M271" s="263" t="str">
        <f>+IF(K271=0,"",'Ark1'!AJ1678)</f>
        <v/>
      </c>
      <c r="N271" s="263" t="str">
        <f>+IF(K271=0,"",'Ark1'!AK1678)</f>
        <v/>
      </c>
      <c r="O271" s="293"/>
      <c r="P271" s="234">
        <f>+IF(H271=0,"",'Ark1'!T1678)</f>
        <v>4.2068965517241388</v>
      </c>
      <c r="Q271" s="233">
        <f>+IF(H271=0,"",'Ark1'!U1678)</f>
        <v>8.8310344827586231</v>
      </c>
      <c r="R271" s="233">
        <f>+IF(H271=0,"",'Ark1'!V1678)</f>
        <v>0</v>
      </c>
      <c r="S271" s="235">
        <f>+IF(H271=0,"",'Ark1'!W1678)</f>
        <v>0</v>
      </c>
      <c r="T271" s="235">
        <f>+IF(H271=0,"",'Ark1'!X1678)</f>
        <v>21.83908045977012</v>
      </c>
      <c r="U271" s="235">
        <f>+IF(H271=0,"",'Ark1'!Y1678)</f>
        <v>2.298850574712644</v>
      </c>
      <c r="V271" s="235">
        <f>+IF(H271=0,"",'Ark1'!Z1678)</f>
        <v>6.4008496265214356</v>
      </c>
      <c r="W271" s="235">
        <f>+IF(H271=0,"",'Ark1'!Z1678)</f>
        <v>6.4008496265214356</v>
      </c>
      <c r="X271" s="234">
        <f>+IF(H271=0,"",'Ark1'!AC1678)</f>
        <v>0</v>
      </c>
      <c r="Y271" s="235">
        <f>+IF(H271=0,"",'Ark1'!AE1678)</f>
        <v>0</v>
      </c>
      <c r="Z271" s="235">
        <f t="shared" si="171"/>
        <v>2.943678160919541</v>
      </c>
      <c r="AA271" s="233">
        <f t="shared" si="172"/>
        <v>0.25287356321839083</v>
      </c>
      <c r="AB271" s="292"/>
      <c r="AE271" s="29"/>
      <c r="AF271" s="27"/>
      <c r="AI271" s="27"/>
      <c r="AJ271" s="27"/>
      <c r="AK271" s="27"/>
      <c r="AM271" s="27"/>
      <c r="AO271" s="27"/>
      <c r="AP271" s="27"/>
    </row>
    <row r="272" spans="1:42" ht="15" customHeight="1">
      <c r="A272" s="292"/>
      <c r="B272" s="292">
        <f>+'Ark1'!C1679</f>
        <v>2023</v>
      </c>
      <c r="C272" s="232">
        <f>+'Ark1'!L1679</f>
        <v>3</v>
      </c>
      <c r="D272" s="232" t="str">
        <f t="shared" si="175"/>
        <v>P+</v>
      </c>
      <c r="E272" s="232">
        <f>+'Ark1'!D1679</f>
        <v>3</v>
      </c>
      <c r="F272" s="232" t="str">
        <f t="shared" si="176"/>
        <v>Mar</v>
      </c>
      <c r="G272" s="232">
        <f>+'Ark1'!Q1679</f>
        <v>72</v>
      </c>
      <c r="H272" s="330">
        <f>+'Ark1'!R1679</f>
        <v>223</v>
      </c>
      <c r="I272" s="234">
        <f>+IF(H272=0,"",'Ark1'!AG1679)</f>
        <v>4.169478149814501</v>
      </c>
      <c r="J272" s="234">
        <f>+IF(H272=0,"",'Ark1'!AH1679)</f>
        <v>0</v>
      </c>
      <c r="K272" s="239">
        <f>+'Ark1'!AI1679</f>
        <v>0</v>
      </c>
      <c r="L272" s="293"/>
      <c r="M272" s="263" t="str">
        <f>+IF(K272=0,"",'Ark1'!AJ1679)</f>
        <v/>
      </c>
      <c r="N272" s="263" t="str">
        <f>+IF(K272=0,"",'Ark1'!AK1679)</f>
        <v/>
      </c>
      <c r="O272" s="293"/>
      <c r="P272" s="234">
        <f>+IF(H272=0,"",'Ark1'!T1679)</f>
        <v>3.2645739910313898</v>
      </c>
      <c r="Q272" s="233">
        <f>+IF(H272=0,"",'Ark1'!U1679)</f>
        <v>8.0080717488789279</v>
      </c>
      <c r="R272" s="233">
        <f>+IF(H272=0,"",'Ark1'!V1679)</f>
        <v>0</v>
      </c>
      <c r="S272" s="235">
        <f>+IF(H272=0,"",'Ark1'!W1679)</f>
        <v>0</v>
      </c>
      <c r="T272" s="235">
        <f>+IF(H272=0,"",'Ark1'!X1679)</f>
        <v>14.349775784753362</v>
      </c>
      <c r="U272" s="235">
        <f>+IF(H272=0,"",'Ark1'!Y1679)</f>
        <v>0.89686098654708513</v>
      </c>
      <c r="V272" s="235">
        <f>+IF(H272=0,"",'Ark1'!Z1679)</f>
        <v>5.9703022400797545</v>
      </c>
      <c r="W272" s="235">
        <f>+IF(H272=0,"",'Ark1'!Z1679)</f>
        <v>5.9703022400797545</v>
      </c>
      <c r="X272" s="234">
        <f>+IF(H272=0,"",'Ark1'!AC1679)</f>
        <v>0</v>
      </c>
      <c r="Y272" s="235">
        <f>+IF(H272=0,"",'Ark1'!AE1679)</f>
        <v>0</v>
      </c>
      <c r="Z272" s="235">
        <f t="shared" si="171"/>
        <v>2.6693572496263092</v>
      </c>
      <c r="AA272" s="233">
        <f t="shared" si="172"/>
        <v>0.32286995515695066</v>
      </c>
      <c r="AB272" s="292"/>
      <c r="AE272" s="29"/>
      <c r="AF272" s="27"/>
      <c r="AI272" s="27"/>
      <c r="AJ272" s="27"/>
      <c r="AK272" s="27"/>
      <c r="AM272" s="27"/>
      <c r="AO272" s="27"/>
      <c r="AP272" s="27"/>
    </row>
    <row r="273" spans="1:42" ht="15" customHeight="1">
      <c r="A273" s="292"/>
      <c r="B273" s="292">
        <f>+'Ark1'!C1680</f>
        <v>2023</v>
      </c>
      <c r="C273" s="232">
        <f>+'Ark1'!L1680</f>
        <v>3</v>
      </c>
      <c r="D273" s="232" t="str">
        <f t="shared" si="175"/>
        <v>P+</v>
      </c>
      <c r="E273" s="232">
        <f>+'Ark1'!D1680</f>
        <v>4</v>
      </c>
      <c r="F273" s="232" t="str">
        <f t="shared" si="176"/>
        <v>Apr</v>
      </c>
      <c r="G273" s="232">
        <f>+'Ark1'!Q1680</f>
        <v>34</v>
      </c>
      <c r="H273" s="330">
        <f>+'Ark1'!R1680</f>
        <v>135</v>
      </c>
      <c r="I273" s="234">
        <f>+IF(H273=0,"",'Ark1'!AG1680)</f>
        <v>3.7141048083727504</v>
      </c>
      <c r="J273" s="234">
        <f>+IF(H273=0,"",'Ark1'!AH1680)</f>
        <v>0</v>
      </c>
      <c r="K273" s="239">
        <f>+'Ark1'!AI1680</f>
        <v>1</v>
      </c>
      <c r="L273" s="293"/>
      <c r="M273" s="263">
        <f>+IF(K273=0,"",'Ark1'!AJ1680)</f>
        <v>71.8</v>
      </c>
      <c r="N273" s="263">
        <f>+IF(K273=0,"",'Ark1'!AK1680)</f>
        <v>13.508174790767562</v>
      </c>
      <c r="O273" s="293"/>
      <c r="P273" s="234">
        <f>+IF(H273=0,"",'Ark1'!T1680)</f>
        <v>2.7777777777777781</v>
      </c>
      <c r="Q273" s="233">
        <f>+IF(H273=0,"",'Ark1'!U1680)</f>
        <v>7.3866666666666685</v>
      </c>
      <c r="R273" s="233">
        <f>+IF(H273=0,"",'Ark1'!V1680)</f>
        <v>0</v>
      </c>
      <c r="S273" s="235">
        <f>+IF(H273=0,"",'Ark1'!W1680)</f>
        <v>0</v>
      </c>
      <c r="T273" s="235">
        <f>+IF(H273=0,"",'Ark1'!X1680)</f>
        <v>8.148148148148147</v>
      </c>
      <c r="U273" s="235">
        <f>+IF(H273=0,"",'Ark1'!Y1680)</f>
        <v>0.74074074074074081</v>
      </c>
      <c r="V273" s="235">
        <f>+IF(H273=0,"",'Ark1'!Z1680)</f>
        <v>4.7643242107548813</v>
      </c>
      <c r="W273" s="235">
        <f>+IF(H273=0,"",'Ark1'!Z1680)</f>
        <v>4.7643242107548813</v>
      </c>
      <c r="X273" s="234">
        <f>+IF(H273=0,"",'Ark1'!AC1680)</f>
        <v>0</v>
      </c>
      <c r="Y273" s="235">
        <f>+IF(H273=0,"",'Ark1'!AE1680)</f>
        <v>0</v>
      </c>
      <c r="Z273" s="235">
        <f t="shared" si="171"/>
        <v>2.462222222222223</v>
      </c>
      <c r="AA273" s="233">
        <f t="shared" si="172"/>
        <v>0.25185185185185183</v>
      </c>
      <c r="AB273" s="292"/>
      <c r="AE273" s="29"/>
      <c r="AF273" s="27"/>
      <c r="AI273" s="27"/>
      <c r="AJ273" s="27"/>
      <c r="AK273" s="27"/>
      <c r="AM273" s="27"/>
      <c r="AO273" s="27"/>
      <c r="AP273" s="27"/>
    </row>
    <row r="274" spans="1:42" ht="15" customHeight="1">
      <c r="A274" s="292"/>
      <c r="B274" s="292">
        <f>+'Ark1'!C1681</f>
        <v>2023</v>
      </c>
      <c r="C274" s="232">
        <f>+'Ark1'!L1681</f>
        <v>3</v>
      </c>
      <c r="D274" s="232" t="str">
        <f t="shared" si="175"/>
        <v>P+</v>
      </c>
      <c r="E274" s="232">
        <f>+'Ark1'!D1681</f>
        <v>5</v>
      </c>
      <c r="F274" s="232" t="str">
        <f t="shared" si="176"/>
        <v>Mai</v>
      </c>
      <c r="G274" s="232">
        <f>+'Ark1'!Q1681</f>
        <v>40</v>
      </c>
      <c r="H274" s="330">
        <f>+'Ark1'!R1681</f>
        <v>105</v>
      </c>
      <c r="I274" s="234">
        <f>+IF(H274=0,"",'Ark1'!AG1681)</f>
        <v>5.7648583511436478</v>
      </c>
      <c r="J274" s="234">
        <f>+IF(H274=0,"",'Ark1'!AH1681)</f>
        <v>0.95238095238095277</v>
      </c>
      <c r="K274" s="239">
        <f>+'Ark1'!AI1681</f>
        <v>9</v>
      </c>
      <c r="L274" s="293"/>
      <c r="M274" s="263">
        <f>+IF(K274=0,"",'Ark1'!AJ1681)</f>
        <v>88.366666666666646</v>
      </c>
      <c r="N274" s="263">
        <f>+IF(K274=0,"",'Ark1'!AK1681)</f>
        <v>11.74856609463335</v>
      </c>
      <c r="O274" s="293"/>
      <c r="P274" s="234">
        <f>+IF(H274=0,"",'Ark1'!T1681)</f>
        <v>3.3047619047619041</v>
      </c>
      <c r="Q274" s="233">
        <f>+IF(H274=0,"",'Ark1'!U1681)</f>
        <v>9.6590476190476089</v>
      </c>
      <c r="R274" s="233">
        <f>+IF(H274=0,"",'Ark1'!V1681)</f>
        <v>0</v>
      </c>
      <c r="S274" s="235">
        <f>+IF(H274=0,"",'Ark1'!W1681)</f>
        <v>0</v>
      </c>
      <c r="T274" s="235">
        <f>+IF(H274=0,"",'Ark1'!X1681)</f>
        <v>17.142857142857139</v>
      </c>
      <c r="U274" s="235">
        <f>+IF(H274=0,"",'Ark1'!Y1681)</f>
        <v>0</v>
      </c>
      <c r="V274" s="235">
        <f>+IF(H274=0,"",'Ark1'!Z1681)</f>
        <v>5.3056429122226323</v>
      </c>
      <c r="W274" s="235">
        <f>+IF(H274=0,"",'Ark1'!Z1681)</f>
        <v>5.3056429122226323</v>
      </c>
      <c r="X274" s="234">
        <f>+IF(H274=0,"",'Ark1'!AC1681)</f>
        <v>0</v>
      </c>
      <c r="Y274" s="235">
        <f>+IF(H274=0,"",'Ark1'!AE1681)</f>
        <v>0</v>
      </c>
      <c r="Z274" s="235">
        <f t="shared" si="171"/>
        <v>3.2196825396825361</v>
      </c>
      <c r="AA274" s="233">
        <f t="shared" si="172"/>
        <v>0.38095238095238093</v>
      </c>
      <c r="AB274" s="292"/>
      <c r="AE274" s="29"/>
      <c r="AF274" s="27"/>
      <c r="AI274" s="27"/>
      <c r="AJ274" s="27"/>
      <c r="AK274" s="27"/>
      <c r="AM274" s="27"/>
      <c r="AO274" s="27"/>
      <c r="AP274" s="27"/>
    </row>
    <row r="275" spans="1:42" ht="15" customHeight="1">
      <c r="A275" s="292"/>
      <c r="B275" s="292">
        <f>+'Ark1'!C1682</f>
        <v>2023</v>
      </c>
      <c r="C275" s="232">
        <f>+'Ark1'!L1682</f>
        <v>3</v>
      </c>
      <c r="D275" s="232" t="str">
        <f t="shared" si="175"/>
        <v>P+</v>
      </c>
      <c r="E275" s="232">
        <f>+'Ark1'!D1682</f>
        <v>6</v>
      </c>
      <c r="F275" s="232" t="str">
        <f t="shared" si="176"/>
        <v>Jun</v>
      </c>
      <c r="G275" s="232">
        <f>+'Ark1'!Q1682</f>
        <v>58</v>
      </c>
      <c r="H275" s="330">
        <f>+'Ark1'!R1682</f>
        <v>219</v>
      </c>
      <c r="I275" s="234">
        <f>+IF(H275=0,"",'Ark1'!AG1682)</f>
        <v>8.3011700864846567</v>
      </c>
      <c r="J275" s="234">
        <f>+IF(H275=0,"",'Ark1'!AH1682)</f>
        <v>0</v>
      </c>
      <c r="K275" s="239">
        <f>+'Ark1'!AI1682</f>
        <v>43</v>
      </c>
      <c r="L275" s="293"/>
      <c r="M275" s="263">
        <f>+IF(K275=0,"",'Ark1'!AJ1682)</f>
        <v>99.876744186046494</v>
      </c>
      <c r="N275" s="263">
        <f>+IF(K275=0,"",'Ark1'!AK1682)</f>
        <v>12.385384276786741</v>
      </c>
      <c r="O275" s="293"/>
      <c r="P275" s="234">
        <f>+IF(H275=0,"",'Ark1'!T1682)</f>
        <v>3.2237442922374422</v>
      </c>
      <c r="Q275" s="233">
        <f>+IF(H275=0,"",'Ark1'!U1682)</f>
        <v>11.176255707762556</v>
      </c>
      <c r="R275" s="233">
        <f>+IF(H275=0,"",'Ark1'!V1682)</f>
        <v>0</v>
      </c>
      <c r="S275" s="235">
        <f>+IF(H275=0,"",'Ark1'!W1682)</f>
        <v>0</v>
      </c>
      <c r="T275" s="235">
        <f>+IF(H275=0,"",'Ark1'!X1682)</f>
        <v>26.940639269406393</v>
      </c>
      <c r="U275" s="235">
        <f>+IF(H275=0,"",'Ark1'!Y1682)</f>
        <v>3.1963470319634695</v>
      </c>
      <c r="V275" s="235">
        <f>+IF(H275=0,"",'Ark1'!Z1682)</f>
        <v>6.1585803565166568</v>
      </c>
      <c r="W275" s="235">
        <f>+IF(H275=0,"",'Ark1'!Z1682)</f>
        <v>6.1585803565166568</v>
      </c>
      <c r="X275" s="234">
        <f>+IF(H275=0,"",'Ark1'!AC1682)</f>
        <v>0</v>
      </c>
      <c r="Y275" s="235">
        <f>+IF(H275=0,"",'Ark1'!AE1682)</f>
        <v>0</v>
      </c>
      <c r="Z275" s="235">
        <f t="shared" si="171"/>
        <v>3.725418569254185</v>
      </c>
      <c r="AA275" s="233">
        <f t="shared" si="172"/>
        <v>0.26484018264840181</v>
      </c>
      <c r="AB275" s="292"/>
      <c r="AE275" s="29"/>
      <c r="AF275" s="27"/>
      <c r="AI275" s="27"/>
      <c r="AJ275" s="27"/>
      <c r="AK275" s="27"/>
      <c r="AM275" s="27"/>
      <c r="AO275" s="27"/>
      <c r="AP275" s="27"/>
    </row>
    <row r="276" spans="1:42" ht="15" customHeight="1">
      <c r="A276" s="292"/>
      <c r="B276" s="292">
        <f>+'Ark1'!C1683</f>
        <v>2023</v>
      </c>
      <c r="C276" s="232">
        <f>+'Ark1'!L1683</f>
        <v>3</v>
      </c>
      <c r="D276" s="232" t="str">
        <f t="shared" si="175"/>
        <v>P+</v>
      </c>
      <c r="E276" s="232">
        <f>+'Ark1'!D1683</f>
        <v>7</v>
      </c>
      <c r="F276" s="232" t="str">
        <f t="shared" si="176"/>
        <v>Jul</v>
      </c>
      <c r="G276" s="232">
        <f>+'Ark1'!Q1683</f>
        <v>12</v>
      </c>
      <c r="H276" s="330">
        <f>+'Ark1'!R1683</f>
        <v>74</v>
      </c>
      <c r="I276" s="234">
        <f>+IF(H276=0,"",'Ark1'!AG1683)</f>
        <v>11.581419624217119</v>
      </c>
      <c r="J276" s="234">
        <f>+IF(H276=0,"",'Ark1'!AH1683)</f>
        <v>0</v>
      </c>
      <c r="K276" s="239">
        <f>+'Ark1'!AI1683</f>
        <v>23</v>
      </c>
      <c r="L276" s="293"/>
      <c r="M276" s="263">
        <f>+IF(K276=0,"",'Ark1'!AJ1683)</f>
        <v>110.52608695652178</v>
      </c>
      <c r="N276" s="263">
        <f>+IF(K276=0,"",'Ark1'!AK1683)</f>
        <v>9.7270604767634872</v>
      </c>
      <c r="O276" s="293"/>
      <c r="P276" s="234">
        <f>+IF(H276=0,"",'Ark1'!T1683)</f>
        <v>3.1351351351351351</v>
      </c>
      <c r="Q276" s="233">
        <f>+IF(H276=0,"",'Ark1'!U1683)</f>
        <v>8.9959459459459481</v>
      </c>
      <c r="R276" s="233">
        <f>+IF(H276=0,"",'Ark1'!V1683)</f>
        <v>0</v>
      </c>
      <c r="S276" s="235">
        <f>+IF(H276=0,"",'Ark1'!W1683)</f>
        <v>0</v>
      </c>
      <c r="T276" s="235">
        <f>+IF(H276=0,"",'Ark1'!X1683)</f>
        <v>12.162162162162163</v>
      </c>
      <c r="U276" s="235">
        <f>+IF(H276=0,"",'Ark1'!Y1683)</f>
        <v>1.3513513513513515</v>
      </c>
      <c r="V276" s="235">
        <f>+IF(H276=0,"",'Ark1'!Z1683)</f>
        <v>4.9014459860162596</v>
      </c>
      <c r="W276" s="235">
        <f>+IF(H276=0,"",'Ark1'!Z1683)</f>
        <v>4.9014459860162596</v>
      </c>
      <c r="X276" s="234">
        <f>+IF(H276=0,"",'Ark1'!AC1683)</f>
        <v>0</v>
      </c>
      <c r="Y276" s="235">
        <f>+IF(H276=0,"",'Ark1'!AE1683)</f>
        <v>0</v>
      </c>
      <c r="Z276" s="235">
        <f t="shared" si="171"/>
        <v>2.9986486486486492</v>
      </c>
      <c r="AA276" s="233">
        <f t="shared" si="172"/>
        <v>0.16216216216216217</v>
      </c>
      <c r="AB276" s="292"/>
      <c r="AE276" s="29"/>
      <c r="AF276" s="27"/>
      <c r="AI276" s="27"/>
      <c r="AJ276" s="27"/>
      <c r="AK276" s="27"/>
      <c r="AM276" s="27"/>
      <c r="AO276" s="27"/>
      <c r="AP276" s="27"/>
    </row>
    <row r="277" spans="1:42" ht="15" customHeight="1">
      <c r="A277" s="292"/>
      <c r="B277" s="292">
        <f>+'Ark1'!C1684</f>
        <v>2023</v>
      </c>
      <c r="C277" s="232">
        <f>+'Ark1'!L1684</f>
        <v>3</v>
      </c>
      <c r="D277" s="232" t="str">
        <f t="shared" si="175"/>
        <v>P+</v>
      </c>
      <c r="E277" s="232">
        <f>+'Ark1'!D1684</f>
        <v>8</v>
      </c>
      <c r="F277" s="232" t="str">
        <f t="shared" si="176"/>
        <v>Aug</v>
      </c>
      <c r="G277" s="232">
        <f>+'Ark1'!Q1684</f>
        <v>38</v>
      </c>
      <c r="H277" s="330">
        <f>+'Ark1'!R1684</f>
        <v>174</v>
      </c>
      <c r="I277" s="234">
        <f>+IF(H277=0,"",'Ark1'!AG1684)</f>
        <v>8.7154450445774394</v>
      </c>
      <c r="J277" s="234">
        <f>+IF(H277=0,"",'Ark1'!AH1684)</f>
        <v>0</v>
      </c>
      <c r="K277" s="239">
        <f>+'Ark1'!AI1684</f>
        <v>15</v>
      </c>
      <c r="L277" s="293"/>
      <c r="M277" s="263">
        <f>+IF(K277=0,"",'Ark1'!AJ1684)</f>
        <v>90.713333333333367</v>
      </c>
      <c r="N277" s="263">
        <f>+IF(K277=0,"",'Ark1'!AK1684)</f>
        <v>11.334348942097352</v>
      </c>
      <c r="O277" s="293"/>
      <c r="P277" s="234">
        <f>+IF(H277=0,"",'Ark1'!T1684)</f>
        <v>2.6149425287356323</v>
      </c>
      <c r="Q277" s="233">
        <f>+IF(H277=0,"",'Ark1'!U1684)</f>
        <v>9.2643678160919514</v>
      </c>
      <c r="R277" s="233">
        <f>+IF(H277=0,"",'Ark1'!V1684)</f>
        <v>0</v>
      </c>
      <c r="S277" s="235">
        <f>+IF(H277=0,"",'Ark1'!W1684)</f>
        <v>0</v>
      </c>
      <c r="T277" s="235">
        <f>+IF(H277=0,"",'Ark1'!X1684)</f>
        <v>11.494252873563219</v>
      </c>
      <c r="U277" s="235">
        <f>+IF(H277=0,"",'Ark1'!Y1684)</f>
        <v>1.149425287356322</v>
      </c>
      <c r="V277" s="235">
        <f>+IF(H277=0,"",'Ark1'!Z1684)</f>
        <v>4.3334830304336212</v>
      </c>
      <c r="W277" s="235">
        <f>+IF(H277=0,"",'Ark1'!Z1684)</f>
        <v>4.3334830304336212</v>
      </c>
      <c r="X277" s="234">
        <f>+IF(H277=0,"",'Ark1'!AC1684)</f>
        <v>0</v>
      </c>
      <c r="Y277" s="235">
        <f>+IF(H277=0,"",'Ark1'!AE1684)</f>
        <v>0</v>
      </c>
      <c r="Z277" s="235">
        <f t="shared" si="171"/>
        <v>3.0881226053639836</v>
      </c>
      <c r="AA277" s="233">
        <f t="shared" si="172"/>
        <v>0.21839080459770116</v>
      </c>
      <c r="AB277" s="292"/>
      <c r="AE277" s="29"/>
      <c r="AF277" s="27"/>
      <c r="AI277" s="27"/>
      <c r="AJ277" s="27"/>
      <c r="AK277" s="27"/>
      <c r="AM277" s="27"/>
      <c r="AO277" s="27"/>
      <c r="AP277" s="27"/>
    </row>
    <row r="278" spans="1:42" ht="15" customHeight="1">
      <c r="A278" s="292"/>
      <c r="B278" s="292">
        <f>+'Ark1'!C1685</f>
        <v>2023</v>
      </c>
      <c r="C278" s="232">
        <f>+'Ark1'!L1685</f>
        <v>3</v>
      </c>
      <c r="D278" s="232" t="str">
        <f t="shared" si="175"/>
        <v>P+</v>
      </c>
      <c r="E278" s="232">
        <f>+'Ark1'!D1685</f>
        <v>9</v>
      </c>
      <c r="F278" s="232" t="str">
        <f t="shared" si="176"/>
        <v>Sep</v>
      </c>
      <c r="G278" s="232">
        <f>+'Ark1'!Q1685</f>
        <v>60</v>
      </c>
      <c r="H278" s="330">
        <f>+'Ark1'!R1685</f>
        <v>197</v>
      </c>
      <c r="I278" s="234">
        <f>+IF(H278=0,"",'Ark1'!AG1685)</f>
        <v>5.5753050456668953</v>
      </c>
      <c r="J278" s="234">
        <f>+IF(H278=0,"",'Ark1'!AH1685)</f>
        <v>0.50761421319796951</v>
      </c>
      <c r="K278" s="239">
        <f>+'Ark1'!AI1685</f>
        <v>40</v>
      </c>
      <c r="L278" s="293"/>
      <c r="M278" s="263">
        <f>+IF(K278=0,"",'Ark1'!AJ1685)</f>
        <v>88.497500000000002</v>
      </c>
      <c r="N278" s="263">
        <f>+IF(K278=0,"",'Ark1'!AK1685)</f>
        <v>12.653057967804742</v>
      </c>
      <c r="O278" s="293"/>
      <c r="P278" s="234">
        <f>+IF(H278=0,"",'Ark1'!T1685)</f>
        <v>3.1269035532994924</v>
      </c>
      <c r="Q278" s="233">
        <f>+IF(H278=0,"",'Ark1'!U1685)</f>
        <v>9.8319796954314711</v>
      </c>
      <c r="R278" s="233">
        <f>+IF(H278=0,"",'Ark1'!V1685)</f>
        <v>0</v>
      </c>
      <c r="S278" s="235">
        <f>+IF(H278=0,"",'Ark1'!W1685)</f>
        <v>0.50761421319796951</v>
      </c>
      <c r="T278" s="235">
        <f>+IF(H278=0,"",'Ark1'!X1685)</f>
        <v>17.766497461928939</v>
      </c>
      <c r="U278" s="235">
        <f>+IF(H278=0,"",'Ark1'!Y1685)</f>
        <v>2.030456852791878</v>
      </c>
      <c r="V278" s="235">
        <f>+IF(H278=0,"",'Ark1'!Z1685)</f>
        <v>5.1459749821928087</v>
      </c>
      <c r="W278" s="235">
        <f>+IF(H278=0,"",'Ark1'!Z1685)</f>
        <v>5.1459749821928087</v>
      </c>
      <c r="X278" s="234">
        <f>+IF(H278=0,"",'Ark1'!AC1685)</f>
        <v>0</v>
      </c>
      <c r="Y278" s="235">
        <f>+IF(H278=0,"",'Ark1'!AE1685)</f>
        <v>0</v>
      </c>
      <c r="Z278" s="235">
        <f t="shared" si="171"/>
        <v>3.2773265651438237</v>
      </c>
      <c r="AA278" s="233">
        <f t="shared" si="172"/>
        <v>0.30456852791878175</v>
      </c>
      <c r="AB278" s="292"/>
      <c r="AE278" s="29"/>
      <c r="AF278" s="27"/>
      <c r="AI278" s="27"/>
      <c r="AJ278" s="27"/>
      <c r="AK278" s="27"/>
      <c r="AM278" s="27"/>
      <c r="AO278" s="27"/>
      <c r="AP278" s="27"/>
    </row>
    <row r="279" spans="1:42" ht="15" customHeight="1">
      <c r="A279" s="292"/>
      <c r="B279" s="292">
        <f>+'Ark1'!C1686</f>
        <v>2023</v>
      </c>
      <c r="C279" s="232">
        <f>+'Ark1'!L1686</f>
        <v>3</v>
      </c>
      <c r="D279" s="232" t="str">
        <f t="shared" si="175"/>
        <v>P+</v>
      </c>
      <c r="E279" s="232">
        <f>+'Ark1'!D1686</f>
        <v>10</v>
      </c>
      <c r="F279" s="232" t="str">
        <f t="shared" si="176"/>
        <v>Okt</v>
      </c>
      <c r="G279" s="232">
        <f>+'Ark1'!Q1686</f>
        <v>130</v>
      </c>
      <c r="H279" s="330">
        <f>+'Ark1'!R1686</f>
        <v>416</v>
      </c>
      <c r="I279" s="234">
        <f>+IF(H279=0,"",'Ark1'!AG1686)</f>
        <v>8.2329191446699976</v>
      </c>
      <c r="J279" s="234">
        <f>+IF(H279=0,"",'Ark1'!AH1686)</f>
        <v>0.96153846153846112</v>
      </c>
      <c r="K279" s="239">
        <f>+'Ark1'!AI1686</f>
        <v>97</v>
      </c>
      <c r="L279" s="293"/>
      <c r="M279" s="263">
        <f>+IF(K279=0,"",'Ark1'!AJ1686)</f>
        <v>108.00103092783507</v>
      </c>
      <c r="N279" s="263">
        <f>+IF(K279=0,"",'Ark1'!AK1686)</f>
        <v>12.989081313606375</v>
      </c>
      <c r="O279" s="293"/>
      <c r="P279" s="234">
        <f>+IF(H279=0,"",'Ark1'!T1686)</f>
        <v>3.5769230769230775</v>
      </c>
      <c r="Q279" s="233">
        <f>+IF(H279=0,"",'Ark1'!U1686)</f>
        <v>14.528846153846157</v>
      </c>
      <c r="R279" s="233">
        <f>+IF(H279=0,"",'Ark1'!V1686)</f>
        <v>0</v>
      </c>
      <c r="S279" s="235">
        <f>+IF(H279=0,"",'Ark1'!W1686)</f>
        <v>0</v>
      </c>
      <c r="T279" s="235">
        <f>+IF(H279=0,"",'Ark1'!X1686)</f>
        <v>48.798076923076913</v>
      </c>
      <c r="U279" s="235">
        <f>+IF(H279=0,"",'Ark1'!Y1686)</f>
        <v>2.6442307692307696</v>
      </c>
      <c r="V279" s="235">
        <f>+IF(H279=0,"",'Ark1'!Z1686)</f>
        <v>5.358860798085197</v>
      </c>
      <c r="W279" s="235">
        <f>+IF(H279=0,"",'Ark1'!Z1686)</f>
        <v>5.358860798085197</v>
      </c>
      <c r="X279" s="234">
        <f>+IF(H279=0,"",'Ark1'!AC1686)</f>
        <v>0</v>
      </c>
      <c r="Y279" s="235">
        <f>+IF(H279=0,"",'Ark1'!AE1686)</f>
        <v>0</v>
      </c>
      <c r="Z279" s="235">
        <f t="shared" si="171"/>
        <v>4.842948717948719</v>
      </c>
      <c r="AA279" s="233">
        <f t="shared" si="172"/>
        <v>0.3125</v>
      </c>
      <c r="AB279" s="292"/>
      <c r="AE279" s="29"/>
      <c r="AF279" s="27"/>
      <c r="AI279" s="27"/>
      <c r="AJ279" s="27"/>
      <c r="AK279" s="27"/>
      <c r="AM279" s="27"/>
      <c r="AO279" s="27"/>
      <c r="AP279" s="27"/>
    </row>
    <row r="280" spans="1:42" ht="15" customHeight="1">
      <c r="A280" s="292"/>
      <c r="B280" s="292">
        <f>+'Ark1'!C1687</f>
        <v>2023</v>
      </c>
      <c r="C280" s="232">
        <f>+'Ark1'!L1687</f>
        <v>3</v>
      </c>
      <c r="D280" s="232" t="str">
        <f t="shared" si="175"/>
        <v>P+</v>
      </c>
      <c r="E280" s="232">
        <f>+'Ark1'!D1687</f>
        <v>11</v>
      </c>
      <c r="F280" s="232" t="str">
        <f t="shared" si="176"/>
        <v>Nov</v>
      </c>
      <c r="G280" s="232">
        <f>+'Ark1'!Q1687</f>
        <v>52</v>
      </c>
      <c r="H280" s="330">
        <f>+'Ark1'!R1687</f>
        <v>106</v>
      </c>
      <c r="I280" s="234">
        <f>+IF(H280=0,"",'Ark1'!AG1687)</f>
        <v>3.640765868906128</v>
      </c>
      <c r="J280" s="234">
        <f>+IF(H280=0,"",'Ark1'!AH1687)</f>
        <v>0.94339622641509413</v>
      </c>
      <c r="K280" s="239">
        <f>+'Ark1'!AI1687</f>
        <v>25</v>
      </c>
      <c r="L280" s="293"/>
      <c r="M280" s="263">
        <f>+IF(K280=0,"",'Ark1'!AJ1687)</f>
        <v>106.86000000000001</v>
      </c>
      <c r="N280" s="263">
        <f>+IF(K280=0,"",'Ark1'!AK1687)</f>
        <v>13.437522569225903</v>
      </c>
      <c r="O280" s="293"/>
      <c r="P280" s="234">
        <f>+IF(H280=0,"",'Ark1'!T1687)</f>
        <v>3.7075471698113209</v>
      </c>
      <c r="Q280" s="233">
        <f>+IF(H280=0,"",'Ark1'!U1687)</f>
        <v>14.625471698113204</v>
      </c>
      <c r="R280" s="233">
        <f>+IF(H280=0,"",'Ark1'!V1687)</f>
        <v>0</v>
      </c>
      <c r="S280" s="235">
        <f>+IF(H280=0,"",'Ark1'!W1687)</f>
        <v>0</v>
      </c>
      <c r="T280" s="235">
        <f>+IF(H280=0,"",'Ark1'!X1687)</f>
        <v>50.943396226415089</v>
      </c>
      <c r="U280" s="235">
        <f>+IF(H280=0,"",'Ark1'!Y1687)</f>
        <v>5.6603773584905639</v>
      </c>
      <c r="V280" s="235">
        <f>+IF(H280=0,"",'Ark1'!Z1687)</f>
        <v>6.1153234895036119</v>
      </c>
      <c r="W280" s="235">
        <f>+IF(H280=0,"",'Ark1'!Z1687)</f>
        <v>6.1153234895036119</v>
      </c>
      <c r="X280" s="234">
        <f>+IF(H280=0,"",'Ark1'!AC1687)</f>
        <v>0</v>
      </c>
      <c r="Y280" s="235">
        <f>+IF(H280=0,"",'Ark1'!AE1687)</f>
        <v>0</v>
      </c>
      <c r="Z280" s="235">
        <f t="shared" si="171"/>
        <v>4.8751572327044013</v>
      </c>
      <c r="AA280" s="233">
        <f t="shared" si="172"/>
        <v>0.49056603773584906</v>
      </c>
      <c r="AB280" s="292"/>
      <c r="AE280" s="29"/>
      <c r="AF280" s="27"/>
      <c r="AI280" s="27"/>
      <c r="AJ280" s="27"/>
      <c r="AK280" s="27"/>
      <c r="AM280" s="27"/>
      <c r="AO280" s="27"/>
      <c r="AP280" s="27"/>
    </row>
    <row r="281" spans="1:42" ht="15" customHeight="1">
      <c r="A281" s="292"/>
      <c r="B281" s="292">
        <f>+'Ark1'!C1688</f>
        <v>2023</v>
      </c>
      <c r="C281" s="232">
        <f>+'Ark1'!L1688</f>
        <v>3</v>
      </c>
      <c r="D281" s="232" t="str">
        <f t="shared" si="175"/>
        <v>P+</v>
      </c>
      <c r="E281" s="232">
        <f>+'Ark1'!D1688</f>
        <v>12</v>
      </c>
      <c r="F281" s="232" t="str">
        <f t="shared" si="176"/>
        <v>Des</v>
      </c>
      <c r="G281" s="232">
        <f>+'Ark1'!Q1688</f>
        <v>5</v>
      </c>
      <c r="H281" s="330">
        <f>+'Ark1'!R1688</f>
        <v>8</v>
      </c>
      <c r="I281" s="234">
        <f>+IF(H281=0,"",'Ark1'!AG1688)</f>
        <v>1.8566072037268495</v>
      </c>
      <c r="J281" s="234">
        <f>+IF(H281=0,"",'Ark1'!AH1688)</f>
        <v>0</v>
      </c>
      <c r="K281" s="239">
        <f>+'Ark1'!AI1688</f>
        <v>0</v>
      </c>
      <c r="L281" s="293"/>
      <c r="M281" s="263" t="str">
        <f>+IF(K281=0,"",'Ark1'!AJ1688)</f>
        <v/>
      </c>
      <c r="N281" s="263" t="str">
        <f>+IF(K281=0,"",'Ark1'!AK1688)</f>
        <v/>
      </c>
      <c r="O281" s="293"/>
      <c r="P281" s="234">
        <f>+IF(H281=0,"",'Ark1'!T1688)</f>
        <v>3.5</v>
      </c>
      <c r="Q281" s="233">
        <f>+IF(H281=0,"",'Ark1'!U1688)</f>
        <v>10.212499999999999</v>
      </c>
      <c r="R281" s="233">
        <f>+IF(H281=0,"",'Ark1'!V1688)</f>
        <v>0</v>
      </c>
      <c r="S281" s="235">
        <f>+IF(H281=0,"",'Ark1'!W1688)</f>
        <v>0</v>
      </c>
      <c r="T281" s="235">
        <f>+IF(H281=0,"",'Ark1'!X1688)</f>
        <v>0</v>
      </c>
      <c r="U281" s="235">
        <f>+IF(H281=0,"",'Ark1'!Y1688)</f>
        <v>0</v>
      </c>
      <c r="V281" s="235">
        <f>+IF(H281=0,"",'Ark1'!Z1688)</f>
        <v>3.6063962275379593</v>
      </c>
      <c r="W281" s="235">
        <f>+IF(H281=0,"",'Ark1'!Z1688)</f>
        <v>3.6063962275379593</v>
      </c>
      <c r="X281" s="234">
        <f>+IF(H281=0,"",'Ark1'!AC1688)</f>
        <v>0</v>
      </c>
      <c r="Y281" s="235">
        <f>+IF(H281=0,"",'Ark1'!AE1688)</f>
        <v>0</v>
      </c>
      <c r="Z281" s="235">
        <f t="shared" si="171"/>
        <v>3.4041666666666663</v>
      </c>
      <c r="AA281" s="233">
        <f t="shared" si="172"/>
        <v>0.625</v>
      </c>
      <c r="AB281" s="292"/>
      <c r="AE281" s="29"/>
      <c r="AF281" s="27"/>
      <c r="AI281" s="27"/>
      <c r="AJ281" s="27"/>
      <c r="AK281" s="27"/>
      <c r="AM281" s="27"/>
      <c r="AO281" s="27"/>
      <c r="AP281" s="27"/>
    </row>
    <row r="282" spans="1:42" ht="15" customHeight="1">
      <c r="A282" s="292"/>
      <c r="B282" s="292"/>
      <c r="C282" s="292"/>
      <c r="D282" s="292"/>
      <c r="E282" s="292"/>
      <c r="F282" s="292"/>
      <c r="G282" s="292"/>
      <c r="H282" s="332"/>
      <c r="I282" s="293"/>
      <c r="J282" s="293"/>
      <c r="K282" s="293"/>
      <c r="L282" s="293"/>
      <c r="M282" s="293"/>
      <c r="N282" s="293"/>
      <c r="O282" s="293"/>
      <c r="P282" s="293"/>
      <c r="Q282" s="294"/>
      <c r="R282" s="294"/>
      <c r="S282" s="295"/>
      <c r="T282" s="295"/>
      <c r="U282" s="295"/>
      <c r="V282" s="295"/>
      <c r="W282" s="295"/>
      <c r="X282" s="293"/>
      <c r="Y282" s="295"/>
      <c r="Z282" s="295"/>
      <c r="AA282" s="294"/>
      <c r="AB282" s="292"/>
      <c r="AC282" s="27"/>
      <c r="AE282" s="29"/>
      <c r="AF282" s="27"/>
      <c r="AG282" s="28"/>
      <c r="AH282" s="28"/>
      <c r="AL282" s="28"/>
    </row>
    <row r="283" spans="1:42" ht="15" customHeight="1">
      <c r="A283" s="292"/>
      <c r="B283" s="292"/>
      <c r="C283" s="345" t="s">
        <v>0</v>
      </c>
      <c r="D283" s="292"/>
      <c r="E283" s="346" t="str">
        <f>+D285</f>
        <v>O-</v>
      </c>
      <c r="F283" s="345" t="s">
        <v>569</v>
      </c>
      <c r="G283" s="292"/>
      <c r="H283" s="332"/>
      <c r="I283" s="293"/>
      <c r="J283" s="293"/>
      <c r="K283" s="293"/>
      <c r="L283" s="293"/>
      <c r="M283" s="293"/>
      <c r="N283" s="293"/>
      <c r="O283" s="293"/>
      <c r="P283" s="293"/>
      <c r="Q283" s="294"/>
      <c r="R283" s="294"/>
      <c r="S283" s="295"/>
      <c r="T283" s="295"/>
      <c r="U283" s="295"/>
      <c r="V283" s="295"/>
      <c r="W283" s="295"/>
      <c r="X283" s="293"/>
      <c r="Y283" s="295"/>
      <c r="Z283" s="295"/>
      <c r="AA283" s="294"/>
      <c r="AB283" s="292"/>
      <c r="AC283" s="27"/>
      <c r="AE283" s="29"/>
      <c r="AF283" s="27"/>
      <c r="AG283" s="28"/>
      <c r="AH283" s="28"/>
      <c r="AL283" s="28"/>
    </row>
    <row r="284" spans="1:42" ht="15" customHeight="1">
      <c r="A284" s="292"/>
      <c r="B284" s="292"/>
      <c r="C284" s="292"/>
      <c r="D284" s="292"/>
      <c r="E284" s="292"/>
      <c r="F284" s="292"/>
      <c r="G284" s="292"/>
      <c r="H284" s="332"/>
      <c r="I284" s="292"/>
      <c r="J284" s="292"/>
      <c r="K284" s="292"/>
      <c r="L284" s="293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E284" s="29"/>
      <c r="AF284" s="27"/>
      <c r="AI284" s="27"/>
      <c r="AJ284" s="27"/>
      <c r="AK284" s="27"/>
      <c r="AM284" s="27"/>
      <c r="AO284" s="27"/>
      <c r="AP284" s="27"/>
    </row>
    <row r="285" spans="1:42" ht="15" customHeight="1">
      <c r="A285" s="292"/>
      <c r="B285" s="292">
        <f>+'Ark1'!C1689</f>
        <v>2023</v>
      </c>
      <c r="C285" s="232">
        <f>+'Ark1'!L1689</f>
        <v>4</v>
      </c>
      <c r="D285" s="232" t="str">
        <f t="shared" ref="D285:D296" si="177">+D59</f>
        <v>O-</v>
      </c>
      <c r="E285" s="232">
        <f>+'Ark1'!D1689</f>
        <v>1</v>
      </c>
      <c r="F285" s="232" t="str">
        <f t="shared" ref="F285:F296" si="178">+F270</f>
        <v>Jan</v>
      </c>
      <c r="G285" s="232">
        <f>+'Ark1'!Q1689</f>
        <v>20</v>
      </c>
      <c r="H285" s="330">
        <f>+'Ark1'!R1689</f>
        <v>92</v>
      </c>
      <c r="I285" s="234">
        <f>+IF(H285=0,"",'Ark1'!AG1689)</f>
        <v>9.4431342002581946</v>
      </c>
      <c r="J285" s="234">
        <f>+IF(H285=0,"",'Ark1'!AH1689)</f>
        <v>1.0869565217391304</v>
      </c>
      <c r="K285" s="234"/>
      <c r="L285" s="293"/>
      <c r="M285" s="234"/>
      <c r="N285" s="234"/>
      <c r="O285" s="234"/>
      <c r="P285" s="234">
        <f>+IF(H285=0,"",'Ark1'!T1689)</f>
        <v>4.9673913043478253</v>
      </c>
      <c r="Q285" s="233">
        <f>+IF(H285=0,"",'Ark1'!U1689)</f>
        <v>14.231521739130436</v>
      </c>
      <c r="R285" s="233">
        <f>+IF(H285=0,"",'Ark1'!V1689)</f>
        <v>0</v>
      </c>
      <c r="S285" s="235">
        <f>+IF(H285=0,"",'Ark1'!W1689)</f>
        <v>0</v>
      </c>
      <c r="T285" s="235">
        <f>+IF(H285=0,"",'Ark1'!X1689)</f>
        <v>44.565217391304358</v>
      </c>
      <c r="U285" s="235">
        <f>+IF(H285=0,"",'Ark1'!Y1689)</f>
        <v>9.7826086956521738</v>
      </c>
      <c r="V285" s="235">
        <f>+IF(H285=0,"",'Ark1'!Z1689)</f>
        <v>7.9001916507824452</v>
      </c>
      <c r="W285" s="235">
        <f>+IF(H285=0,"",'Ark1'!Z1689)</f>
        <v>7.9001916507824452</v>
      </c>
      <c r="X285" s="234">
        <f>+IF(H285=0,"",'Ark1'!AC1689)</f>
        <v>0</v>
      </c>
      <c r="Y285" s="235">
        <f>+IF(H285=0,"",'Ark1'!AE1689)</f>
        <v>0</v>
      </c>
      <c r="Z285" s="235">
        <f t="shared" si="171"/>
        <v>3.557880434782609</v>
      </c>
      <c r="AA285" s="233">
        <f t="shared" si="172"/>
        <v>0.21739130434782608</v>
      </c>
      <c r="AB285" s="292"/>
      <c r="AE285" s="29"/>
      <c r="AF285" s="27"/>
      <c r="AI285" s="27"/>
      <c r="AJ285" s="27"/>
      <c r="AK285" s="27"/>
      <c r="AM285" s="27"/>
      <c r="AO285" s="27"/>
      <c r="AP285" s="27"/>
    </row>
    <row r="286" spans="1:42" ht="15" customHeight="1">
      <c r="A286" s="292"/>
      <c r="B286" s="292">
        <f>+'Ark1'!C1690</f>
        <v>2023</v>
      </c>
      <c r="C286" s="232">
        <f>+'Ark1'!L1690</f>
        <v>4</v>
      </c>
      <c r="D286" s="232" t="str">
        <f t="shared" si="177"/>
        <v>O-</v>
      </c>
      <c r="E286" s="232">
        <f>+'Ark1'!D1690</f>
        <v>2</v>
      </c>
      <c r="F286" s="232" t="str">
        <f t="shared" si="178"/>
        <v>Feb</v>
      </c>
      <c r="G286" s="232">
        <f>+'Ark1'!Q1690</f>
        <v>42</v>
      </c>
      <c r="H286" s="330">
        <f>+'Ark1'!R1690</f>
        <v>166</v>
      </c>
      <c r="I286" s="234">
        <f>+IF(H286=0,"",'Ark1'!AG1690)</f>
        <v>9.3483760286121385</v>
      </c>
      <c r="J286" s="234">
        <f>+IF(H286=0,"",'Ark1'!AH1690)</f>
        <v>1.2048192771084336</v>
      </c>
      <c r="K286" s="234"/>
      <c r="L286" s="293"/>
      <c r="M286" s="234"/>
      <c r="N286" s="234"/>
      <c r="O286" s="234"/>
      <c r="P286" s="234">
        <f>+IF(H286=0,"",'Ark1'!T1690)</f>
        <v>4.3915662650602405</v>
      </c>
      <c r="Q286" s="233">
        <f>+IF(H286=0,"",'Ark1'!U1690)</f>
        <v>9.6837349397590398</v>
      </c>
      <c r="R286" s="233">
        <f>+IF(H286=0,"",'Ark1'!V1690)</f>
        <v>0</v>
      </c>
      <c r="S286" s="235">
        <f>+IF(H286=0,"",'Ark1'!W1690)</f>
        <v>0</v>
      </c>
      <c r="T286" s="235">
        <f>+IF(H286=0,"",'Ark1'!X1690)</f>
        <v>21.08433734939759</v>
      </c>
      <c r="U286" s="235">
        <f>+IF(H286=0,"",'Ark1'!Y1690)</f>
        <v>4.8192771084337345</v>
      </c>
      <c r="V286" s="235">
        <f>+IF(H286=0,"",'Ark1'!Z1690)</f>
        <v>6.5813839704037607</v>
      </c>
      <c r="W286" s="235">
        <f>+IF(H286=0,"",'Ark1'!Z1690)</f>
        <v>6.5813839704037607</v>
      </c>
      <c r="X286" s="234">
        <f>+IF(H286=0,"",'Ark1'!AC1690)</f>
        <v>0</v>
      </c>
      <c r="Y286" s="235">
        <f>+IF(H286=0,"",'Ark1'!AE1690)</f>
        <v>0</v>
      </c>
      <c r="Z286" s="235">
        <f t="shared" si="171"/>
        <v>2.4209337349397599</v>
      </c>
      <c r="AA286" s="233">
        <f t="shared" si="172"/>
        <v>0.25301204819277107</v>
      </c>
      <c r="AB286" s="292"/>
      <c r="AE286" s="29"/>
      <c r="AF286" s="27"/>
      <c r="AI286" s="27"/>
      <c r="AJ286" s="27"/>
      <c r="AK286" s="27"/>
      <c r="AM286" s="27"/>
      <c r="AO286" s="27"/>
      <c r="AP286" s="27"/>
    </row>
    <row r="287" spans="1:42" ht="15" customHeight="1">
      <c r="A287" s="292"/>
      <c r="B287" s="292">
        <f>+'Ark1'!C1691</f>
        <v>2023</v>
      </c>
      <c r="C287" s="232">
        <f>+'Ark1'!L1691</f>
        <v>4</v>
      </c>
      <c r="D287" s="232" t="str">
        <f t="shared" si="177"/>
        <v>O-</v>
      </c>
      <c r="E287" s="232">
        <f>+'Ark1'!D1691</f>
        <v>3</v>
      </c>
      <c r="F287" s="232" t="str">
        <f t="shared" si="178"/>
        <v>Mar</v>
      </c>
      <c r="G287" s="232">
        <f>+'Ark1'!Q1691</f>
        <v>94</v>
      </c>
      <c r="H287" s="330">
        <f>+'Ark1'!R1691</f>
        <v>577</v>
      </c>
      <c r="I287" s="234">
        <f>+IF(H287=0,"",'Ark1'!AG1691)</f>
        <v>10.422061017550648</v>
      </c>
      <c r="J287" s="234">
        <f>+IF(H287=0,"",'Ark1'!AH1691)</f>
        <v>0</v>
      </c>
      <c r="K287" s="234"/>
      <c r="L287" s="293"/>
      <c r="M287" s="234"/>
      <c r="N287" s="234"/>
      <c r="O287" s="234"/>
      <c r="P287" s="234">
        <f>+IF(H287=0,"",'Ark1'!T1691)</f>
        <v>4.2495667244367423</v>
      </c>
      <c r="Q287" s="233">
        <f>+IF(H287=0,"",'Ark1'!U1691)</f>
        <v>7.7362218370883804</v>
      </c>
      <c r="R287" s="233">
        <f>+IF(H287=0,"",'Ark1'!V1691)</f>
        <v>0</v>
      </c>
      <c r="S287" s="235">
        <f>+IF(H287=0,"",'Ark1'!W1691)</f>
        <v>0.17331022530329296</v>
      </c>
      <c r="T287" s="235">
        <f>+IF(H287=0,"",'Ark1'!X1691)</f>
        <v>13.518197573656844</v>
      </c>
      <c r="U287" s="235">
        <f>+IF(H287=0,"",'Ark1'!Y1691)</f>
        <v>1.7331022530329296</v>
      </c>
      <c r="V287" s="235">
        <f>+IF(H287=0,"",'Ark1'!Z1691)</f>
        <v>5.6079624259831684</v>
      </c>
      <c r="W287" s="235">
        <f>+IF(H287=0,"",'Ark1'!Z1691)</f>
        <v>5.6079624259831684</v>
      </c>
      <c r="X287" s="234">
        <f>+IF(H287=0,"",'Ark1'!AC1691)</f>
        <v>0</v>
      </c>
      <c r="Y287" s="235">
        <f>+IF(H287=0,"",'Ark1'!AE1691)</f>
        <v>0</v>
      </c>
      <c r="Z287" s="235">
        <f t="shared" si="171"/>
        <v>1.9340554592720951</v>
      </c>
      <c r="AA287" s="233">
        <f t="shared" si="172"/>
        <v>0.16291161178509533</v>
      </c>
      <c r="AB287" s="292"/>
      <c r="AE287" s="29"/>
      <c r="AF287" s="27"/>
      <c r="AI287" s="27"/>
      <c r="AJ287" s="27"/>
      <c r="AK287" s="27"/>
      <c r="AM287" s="27"/>
      <c r="AO287" s="27"/>
      <c r="AP287" s="27"/>
    </row>
    <row r="288" spans="1:42" ht="15" customHeight="1">
      <c r="A288" s="292"/>
      <c r="B288" s="292">
        <f>+'Ark1'!C1692</f>
        <v>2023</v>
      </c>
      <c r="C288" s="232">
        <f>+'Ark1'!L1692</f>
        <v>4</v>
      </c>
      <c r="D288" s="232" t="str">
        <f t="shared" si="177"/>
        <v>O-</v>
      </c>
      <c r="E288" s="232">
        <f>+'Ark1'!D1692</f>
        <v>4</v>
      </c>
      <c r="F288" s="232" t="str">
        <f t="shared" si="178"/>
        <v>Apr</v>
      </c>
      <c r="G288" s="232">
        <f>+'Ark1'!Q1692</f>
        <v>62</v>
      </c>
      <c r="H288" s="330">
        <f>+'Ark1'!R1692</f>
        <v>430</v>
      </c>
      <c r="I288" s="234">
        <f>+IF(H288=0,"",'Ark1'!AG1692)</f>
        <v>11.747551119222315</v>
      </c>
      <c r="J288" s="234">
        <f>+IF(H288=0,"",'Ark1'!AH1692)</f>
        <v>0</v>
      </c>
      <c r="K288" s="234"/>
      <c r="L288" s="293"/>
      <c r="M288" s="234"/>
      <c r="N288" s="234"/>
      <c r="O288" s="234"/>
      <c r="P288" s="234">
        <f>+IF(H288=0,"",'Ark1'!T1692)</f>
        <v>3.6116279069767447</v>
      </c>
      <c r="Q288" s="233">
        <f>+IF(H288=0,"",'Ark1'!U1692)</f>
        <v>7.335116279069763</v>
      </c>
      <c r="R288" s="233">
        <f>+IF(H288=0,"",'Ark1'!V1692)</f>
        <v>0</v>
      </c>
      <c r="S288" s="235">
        <f>+IF(H288=0,"",'Ark1'!W1692)</f>
        <v>0</v>
      </c>
      <c r="T288" s="235">
        <f>+IF(H288=0,"",'Ark1'!X1692)</f>
        <v>8.1395348837209305</v>
      </c>
      <c r="U288" s="235">
        <f>+IF(H288=0,"",'Ark1'!Y1692)</f>
        <v>1.1627906976744189</v>
      </c>
      <c r="V288" s="235">
        <f>+IF(H288=0,"",'Ark1'!Z1692)</f>
        <v>4.4711685544489557</v>
      </c>
      <c r="W288" s="235">
        <f>+IF(H288=0,"",'Ark1'!Z1692)</f>
        <v>4.4711685544489557</v>
      </c>
      <c r="X288" s="234">
        <f>+IF(H288=0,"",'Ark1'!AC1692)</f>
        <v>0</v>
      </c>
      <c r="Y288" s="235">
        <f>+IF(H288=0,"",'Ark1'!AE1692)</f>
        <v>0</v>
      </c>
      <c r="Z288" s="235">
        <f t="shared" si="171"/>
        <v>1.8337790697674408</v>
      </c>
      <c r="AA288" s="233">
        <f t="shared" si="172"/>
        <v>0.14418604651162792</v>
      </c>
      <c r="AB288" s="292"/>
      <c r="AE288" s="29"/>
      <c r="AF288" s="27"/>
      <c r="AI288" s="27"/>
      <c r="AJ288" s="27"/>
      <c r="AK288" s="27"/>
      <c r="AM288" s="27"/>
      <c r="AO288" s="27"/>
      <c r="AP288" s="27"/>
    </row>
    <row r="289" spans="1:42" ht="15" customHeight="1">
      <c r="A289" s="292"/>
      <c r="B289" s="292">
        <f>+'Ark1'!C1693</f>
        <v>2023</v>
      </c>
      <c r="C289" s="232">
        <f>+'Ark1'!L1693</f>
        <v>4</v>
      </c>
      <c r="D289" s="232" t="str">
        <f t="shared" si="177"/>
        <v>O-</v>
      </c>
      <c r="E289" s="232">
        <f>+'Ark1'!D1693</f>
        <v>5</v>
      </c>
      <c r="F289" s="232" t="str">
        <f t="shared" si="178"/>
        <v>Mai</v>
      </c>
      <c r="G289" s="232">
        <f>+'Ark1'!Q1693</f>
        <v>60</v>
      </c>
      <c r="H289" s="330">
        <f>+'Ark1'!R1693</f>
        <v>178</v>
      </c>
      <c r="I289" s="234">
        <f>+IF(H289=0,"",'Ark1'!AG1693)</f>
        <v>10.655495429948616</v>
      </c>
      <c r="J289" s="234">
        <f>+IF(H289=0,"",'Ark1'!AH1693)</f>
        <v>1.1235955056179776</v>
      </c>
      <c r="K289" s="234"/>
      <c r="L289" s="293"/>
      <c r="M289" s="234"/>
      <c r="N289" s="234"/>
      <c r="O289" s="234"/>
      <c r="P289" s="234">
        <f>+IF(H289=0,"",'Ark1'!T1693)</f>
        <v>3.7528089887640448</v>
      </c>
      <c r="Q289" s="233">
        <f>+IF(H289=0,"",'Ark1'!U1693)</f>
        <v>10.5314606741573</v>
      </c>
      <c r="R289" s="233">
        <f>+IF(H289=0,"",'Ark1'!V1693)</f>
        <v>0</v>
      </c>
      <c r="S289" s="235">
        <f>+IF(H289=0,"",'Ark1'!W1693)</f>
        <v>0</v>
      </c>
      <c r="T289" s="235">
        <f>+IF(H289=0,"",'Ark1'!X1693)</f>
        <v>24.719101123595504</v>
      </c>
      <c r="U289" s="235">
        <f>+IF(H289=0,"",'Ark1'!Y1693)</f>
        <v>3.9325842696629199</v>
      </c>
      <c r="V289" s="235">
        <f>+IF(H289=0,"",'Ark1'!Z1693)</f>
        <v>6.5420351351187049</v>
      </c>
      <c r="W289" s="235">
        <f>+IF(H289=0,"",'Ark1'!Z1693)</f>
        <v>6.5420351351187049</v>
      </c>
      <c r="X289" s="234">
        <f>+IF(H289=0,"",'Ark1'!AC1693)</f>
        <v>0</v>
      </c>
      <c r="Y289" s="235">
        <f>+IF(H289=0,"",'Ark1'!AE1693)</f>
        <v>0</v>
      </c>
      <c r="Z289" s="235">
        <f t="shared" si="171"/>
        <v>2.632865168539325</v>
      </c>
      <c r="AA289" s="233">
        <f t="shared" si="172"/>
        <v>0.33707865168539325</v>
      </c>
      <c r="AB289" s="292"/>
      <c r="AE289" s="29"/>
      <c r="AF289" s="27"/>
      <c r="AI289" s="27"/>
      <c r="AJ289" s="27"/>
      <c r="AK289" s="27"/>
      <c r="AM289" s="27"/>
      <c r="AO289" s="27"/>
      <c r="AP289" s="27"/>
    </row>
    <row r="290" spans="1:42" ht="15" customHeight="1">
      <c r="A290" s="292"/>
      <c r="B290" s="292">
        <f>+'Ark1'!C1694</f>
        <v>2023</v>
      </c>
      <c r="C290" s="232">
        <f>+'Ark1'!L1694</f>
        <v>4</v>
      </c>
      <c r="D290" s="232" t="str">
        <f t="shared" si="177"/>
        <v>O-</v>
      </c>
      <c r="E290" s="232">
        <f>+'Ark1'!D1694</f>
        <v>6</v>
      </c>
      <c r="F290" s="232" t="str">
        <f t="shared" si="178"/>
        <v>Jun</v>
      </c>
      <c r="G290" s="232">
        <f>+'Ark1'!Q1694</f>
        <v>74</v>
      </c>
      <c r="H290" s="330">
        <f>+'Ark1'!R1694</f>
        <v>257</v>
      </c>
      <c r="I290" s="234">
        <f>+IF(H290=0,"",'Ark1'!AG1694)</f>
        <v>9.603527217229102</v>
      </c>
      <c r="J290" s="234">
        <f>+IF(H290=0,"",'Ark1'!AH1694)</f>
        <v>0</v>
      </c>
      <c r="K290" s="234"/>
      <c r="L290" s="293"/>
      <c r="M290" s="234"/>
      <c r="N290" s="234"/>
      <c r="O290" s="234"/>
      <c r="P290" s="234">
        <f>+IF(H290=0,"",'Ark1'!T1694)</f>
        <v>3.7315175097276256</v>
      </c>
      <c r="Q290" s="233">
        <f>+IF(H290=0,"",'Ark1'!U1694)</f>
        <v>11.017898832684828</v>
      </c>
      <c r="R290" s="233">
        <f>+IF(H290=0,"",'Ark1'!V1694)</f>
        <v>0</v>
      </c>
      <c r="S290" s="235">
        <f>+IF(H290=0,"",'Ark1'!W1694)</f>
        <v>0</v>
      </c>
      <c r="T290" s="235">
        <f>+IF(H290=0,"",'Ark1'!X1694)</f>
        <v>26.459143968871597</v>
      </c>
      <c r="U290" s="235">
        <f>+IF(H290=0,"",'Ark1'!Y1694)</f>
        <v>3.1128404669260696</v>
      </c>
      <c r="V290" s="235">
        <f>+IF(H290=0,"",'Ark1'!Z1694)</f>
        <v>6.1764576456194451</v>
      </c>
      <c r="W290" s="235">
        <f>+IF(H290=0,"",'Ark1'!Z1694)</f>
        <v>6.1764576456194451</v>
      </c>
      <c r="X290" s="234">
        <f>+IF(H290=0,"",'Ark1'!AC1694)</f>
        <v>0</v>
      </c>
      <c r="Y290" s="235">
        <f>+IF(H290=0,"",'Ark1'!AE1694)</f>
        <v>0</v>
      </c>
      <c r="Z290" s="235">
        <f t="shared" si="171"/>
        <v>2.7544747081712071</v>
      </c>
      <c r="AA290" s="233">
        <f t="shared" si="172"/>
        <v>0.28793774319066145</v>
      </c>
      <c r="AB290" s="292"/>
      <c r="AE290" s="29"/>
      <c r="AF290" s="27"/>
      <c r="AI290" s="27"/>
      <c r="AJ290" s="27"/>
      <c r="AK290" s="27"/>
      <c r="AM290" s="27"/>
      <c r="AO290" s="27"/>
      <c r="AP290" s="27"/>
    </row>
    <row r="291" spans="1:42" ht="15" customHeight="1">
      <c r="A291" s="292"/>
      <c r="B291" s="292">
        <f>+'Ark1'!C1695</f>
        <v>2023</v>
      </c>
      <c r="C291" s="232">
        <f>+'Ark1'!L1695</f>
        <v>4</v>
      </c>
      <c r="D291" s="232" t="str">
        <f t="shared" si="177"/>
        <v>O-</v>
      </c>
      <c r="E291" s="232">
        <f>+'Ark1'!D1695</f>
        <v>7</v>
      </c>
      <c r="F291" s="232" t="str">
        <f t="shared" si="178"/>
        <v>Jul</v>
      </c>
      <c r="G291" s="232">
        <f>+'Ark1'!Q1695</f>
        <v>20</v>
      </c>
      <c r="H291" s="330">
        <f>+'Ark1'!R1695</f>
        <v>63</v>
      </c>
      <c r="I291" s="234">
        <f>+IF(H291=0,"",'Ark1'!AG1695)</f>
        <v>12.179888656924147</v>
      </c>
      <c r="J291" s="234">
        <f>+IF(H291=0,"",'Ark1'!AH1695)</f>
        <v>0</v>
      </c>
      <c r="K291" s="234"/>
      <c r="L291" s="293"/>
      <c r="M291" s="234"/>
      <c r="N291" s="234"/>
      <c r="O291" s="234"/>
      <c r="P291" s="234">
        <f>+IF(H291=0,"",'Ark1'!T1695)</f>
        <v>4.5714285714285694</v>
      </c>
      <c r="Q291" s="233">
        <f>+IF(H291=0,"",'Ark1'!U1695)</f>
        <v>11.112698412698411</v>
      </c>
      <c r="R291" s="233">
        <f>+IF(H291=0,"",'Ark1'!V1695)</f>
        <v>0</v>
      </c>
      <c r="S291" s="235">
        <f>+IF(H291=0,"",'Ark1'!W1695)</f>
        <v>1.5873015873015868</v>
      </c>
      <c r="T291" s="235">
        <f>+IF(H291=0,"",'Ark1'!X1695)</f>
        <v>22.222222222222225</v>
      </c>
      <c r="U291" s="235">
        <f>+IF(H291=0,"",'Ark1'!Y1695)</f>
        <v>3.1746031746031735</v>
      </c>
      <c r="V291" s="235">
        <f>+IF(H291=0,"",'Ark1'!Z1695)</f>
        <v>6.0032660968576064</v>
      </c>
      <c r="W291" s="235">
        <f>+IF(H291=0,"",'Ark1'!Z1695)</f>
        <v>6.0032660968576064</v>
      </c>
      <c r="X291" s="234">
        <f>+IF(H291=0,"",'Ark1'!AC1695)</f>
        <v>0</v>
      </c>
      <c r="Y291" s="235">
        <f>+IF(H291=0,"",'Ark1'!AE1695)</f>
        <v>0</v>
      </c>
      <c r="Z291" s="235">
        <f t="shared" si="171"/>
        <v>2.7781746031746026</v>
      </c>
      <c r="AA291" s="233">
        <f t="shared" si="172"/>
        <v>0.31746031746031744</v>
      </c>
      <c r="AB291" s="292"/>
      <c r="AE291" s="29"/>
      <c r="AF291" s="27"/>
      <c r="AI291" s="27"/>
      <c r="AJ291" s="27"/>
      <c r="AK291" s="27"/>
      <c r="AM291" s="27"/>
      <c r="AO291" s="27"/>
      <c r="AP291" s="27"/>
    </row>
    <row r="292" spans="1:42" ht="15" customHeight="1">
      <c r="A292" s="292"/>
      <c r="B292" s="292">
        <f>+'Ark1'!C1696</f>
        <v>2023</v>
      </c>
      <c r="C292" s="232">
        <f>+'Ark1'!L1696</f>
        <v>4</v>
      </c>
      <c r="D292" s="232" t="str">
        <f t="shared" si="177"/>
        <v>O-</v>
      </c>
      <c r="E292" s="232">
        <f>+'Ark1'!D1696</f>
        <v>8</v>
      </c>
      <c r="F292" s="232" t="str">
        <f t="shared" si="178"/>
        <v>Aug</v>
      </c>
      <c r="G292" s="232">
        <f>+'Ark1'!Q1696</f>
        <v>51</v>
      </c>
      <c r="H292" s="330">
        <f>+'Ark1'!R1696</f>
        <v>238</v>
      </c>
      <c r="I292" s="234">
        <f>+IF(H292=0,"",'Ark1'!AG1696)</f>
        <v>13.511102460545317</v>
      </c>
      <c r="J292" s="234">
        <f>+IF(H292=0,"",'Ark1'!AH1696)</f>
        <v>0</v>
      </c>
      <c r="K292" s="234"/>
      <c r="L292" s="293"/>
      <c r="M292" s="234"/>
      <c r="N292" s="234"/>
      <c r="O292" s="234"/>
      <c r="P292" s="234">
        <f>+IF(H292=0,"",'Ark1'!T1696)</f>
        <v>3.2521008403361336</v>
      </c>
      <c r="Q292" s="233">
        <f>+IF(H292=0,"",'Ark1'!U1696)</f>
        <v>10.500000000000002</v>
      </c>
      <c r="R292" s="233">
        <f>+IF(H292=0,"",'Ark1'!V1696)</f>
        <v>0</v>
      </c>
      <c r="S292" s="235">
        <f>+IF(H292=0,"",'Ark1'!W1696)</f>
        <v>0</v>
      </c>
      <c r="T292" s="235">
        <f>+IF(H292=0,"",'Ark1'!X1696)</f>
        <v>13.445378151260501</v>
      </c>
      <c r="U292" s="235">
        <f>+IF(H292=0,"",'Ark1'!Y1696)</f>
        <v>2.9411764705882355</v>
      </c>
      <c r="V292" s="235">
        <f>+IF(H292=0,"",'Ark1'!Z1696)</f>
        <v>4.947633336278269</v>
      </c>
      <c r="W292" s="235">
        <f>+IF(H292=0,"",'Ark1'!Z1696)</f>
        <v>4.947633336278269</v>
      </c>
      <c r="X292" s="234">
        <f>+IF(H292=0,"",'Ark1'!AC1696)</f>
        <v>0</v>
      </c>
      <c r="Y292" s="235">
        <f>+IF(H292=0,"",'Ark1'!AE1696)</f>
        <v>0</v>
      </c>
      <c r="Z292" s="235">
        <f t="shared" si="171"/>
        <v>2.6250000000000004</v>
      </c>
      <c r="AA292" s="233">
        <f t="shared" si="172"/>
        <v>0.21428571428571427</v>
      </c>
      <c r="AB292" s="292"/>
      <c r="AE292" s="29"/>
      <c r="AF292" s="27"/>
      <c r="AI292" s="27"/>
      <c r="AJ292" s="27"/>
      <c r="AK292" s="27"/>
      <c r="AM292" s="27"/>
      <c r="AO292" s="27"/>
      <c r="AP292" s="27"/>
    </row>
    <row r="293" spans="1:42" ht="15" customHeight="1">
      <c r="A293" s="292"/>
      <c r="B293" s="292">
        <f>+'Ark1'!C1697</f>
        <v>2023</v>
      </c>
      <c r="C293" s="232">
        <f>+'Ark1'!L1697</f>
        <v>4</v>
      </c>
      <c r="D293" s="232" t="str">
        <f t="shared" si="177"/>
        <v>O-</v>
      </c>
      <c r="E293" s="232">
        <f>+'Ark1'!D1697</f>
        <v>9</v>
      </c>
      <c r="F293" s="232" t="str">
        <f t="shared" si="178"/>
        <v>Sep</v>
      </c>
      <c r="G293" s="232">
        <f>+'Ark1'!Q1697</f>
        <v>86</v>
      </c>
      <c r="H293" s="330">
        <f>+'Ark1'!R1697</f>
        <v>313</v>
      </c>
      <c r="I293" s="234">
        <f>+IF(H293=0,"",'Ark1'!AG1697)</f>
        <v>10.142570529666932</v>
      </c>
      <c r="J293" s="234">
        <f>+IF(H293=0,"",'Ark1'!AH1697)</f>
        <v>0.63897763578274769</v>
      </c>
      <c r="K293" s="234"/>
      <c r="L293" s="293"/>
      <c r="M293" s="234"/>
      <c r="N293" s="234"/>
      <c r="O293" s="234"/>
      <c r="P293" s="234">
        <f>+IF(H293=0,"",'Ark1'!T1697)</f>
        <v>3.7955271565495199</v>
      </c>
      <c r="Q293" s="233">
        <f>+IF(H293=0,"",'Ark1'!U1697)</f>
        <v>11.257507987220452</v>
      </c>
      <c r="R293" s="233">
        <f>+IF(H293=0,"",'Ark1'!V1697)</f>
        <v>0</v>
      </c>
      <c r="S293" s="235">
        <f>+IF(H293=0,"",'Ark1'!W1697)</f>
        <v>0</v>
      </c>
      <c r="T293" s="235">
        <f>+IF(H293=0,"",'Ark1'!X1697)</f>
        <v>20.766773162939295</v>
      </c>
      <c r="U293" s="235">
        <f>+IF(H293=0,"",'Ark1'!Y1697)</f>
        <v>2.2364217252396164</v>
      </c>
      <c r="V293" s="235">
        <f>+IF(H293=0,"",'Ark1'!Z1697)</f>
        <v>5.3885883610363594</v>
      </c>
      <c r="W293" s="235">
        <f>+IF(H293=0,"",'Ark1'!Z1697)</f>
        <v>5.3885883610363594</v>
      </c>
      <c r="X293" s="234">
        <f>+IF(H293=0,"",'Ark1'!AC1697)</f>
        <v>0</v>
      </c>
      <c r="Y293" s="235">
        <f>+IF(H293=0,"",'Ark1'!AE1697)</f>
        <v>0</v>
      </c>
      <c r="Z293" s="235">
        <f t="shared" si="171"/>
        <v>2.8143769968051129</v>
      </c>
      <c r="AA293" s="233">
        <f t="shared" si="172"/>
        <v>0.27476038338658149</v>
      </c>
      <c r="AB293" s="292"/>
      <c r="AE293" s="29"/>
      <c r="AF293" s="27"/>
      <c r="AI293" s="27"/>
      <c r="AJ293" s="27"/>
      <c r="AK293" s="27"/>
      <c r="AM293" s="27"/>
      <c r="AO293" s="27"/>
      <c r="AP293" s="27"/>
    </row>
    <row r="294" spans="1:42" ht="15" customHeight="1">
      <c r="A294" s="292"/>
      <c r="B294" s="292">
        <f>+'Ark1'!C1698</f>
        <v>2023</v>
      </c>
      <c r="C294" s="232">
        <f>+'Ark1'!L1698</f>
        <v>4</v>
      </c>
      <c r="D294" s="232" t="str">
        <f t="shared" si="177"/>
        <v>O-</v>
      </c>
      <c r="E294" s="232">
        <f>+'Ark1'!D1698</f>
        <v>10</v>
      </c>
      <c r="F294" s="232" t="str">
        <f t="shared" si="178"/>
        <v>Okt</v>
      </c>
      <c r="G294" s="232">
        <f>+'Ark1'!Q1698</f>
        <v>174</v>
      </c>
      <c r="H294" s="330">
        <f>+'Ark1'!R1698</f>
        <v>684</v>
      </c>
      <c r="I294" s="234">
        <f>+IF(H294=0,"",'Ark1'!AG1698)</f>
        <v>14.121417849252039</v>
      </c>
      <c r="J294" s="234">
        <f>+IF(H294=0,"",'Ark1'!AH1698)</f>
        <v>0.73099415204678364</v>
      </c>
      <c r="K294" s="234"/>
      <c r="L294" s="293"/>
      <c r="M294" s="234"/>
      <c r="N294" s="234"/>
      <c r="O294" s="234"/>
      <c r="P294" s="234">
        <f>+IF(H294=0,"",'Ark1'!T1698)</f>
        <v>4.0628654970760225</v>
      </c>
      <c r="Q294" s="233">
        <f>+IF(H294=0,"",'Ark1'!U1698)</f>
        <v>15.156286549707596</v>
      </c>
      <c r="R294" s="233">
        <f>+IF(H294=0,"",'Ark1'!V1698)</f>
        <v>0</v>
      </c>
      <c r="S294" s="235">
        <f>+IF(H294=0,"",'Ark1'!W1698)</f>
        <v>0.14619883040935674</v>
      </c>
      <c r="T294" s="235">
        <f>+IF(H294=0,"",'Ark1'!X1698)</f>
        <v>50.87719298245613</v>
      </c>
      <c r="U294" s="235">
        <f>+IF(H294=0,"",'Ark1'!Y1698)</f>
        <v>6.4327485380116949</v>
      </c>
      <c r="V294" s="235">
        <f>+IF(H294=0,"",'Ark1'!Z1698)</f>
        <v>5.7620409101335905</v>
      </c>
      <c r="W294" s="235">
        <f>+IF(H294=0,"",'Ark1'!Z1698)</f>
        <v>5.7620409101335905</v>
      </c>
      <c r="X294" s="234">
        <f>+IF(H294=0,"",'Ark1'!AC1698)</f>
        <v>0</v>
      </c>
      <c r="Y294" s="235">
        <f>+IF(H294=0,"",'Ark1'!AE1698)</f>
        <v>0</v>
      </c>
      <c r="Z294" s="235">
        <f t="shared" si="171"/>
        <v>3.7890716374268991</v>
      </c>
      <c r="AA294" s="233">
        <f t="shared" si="172"/>
        <v>0.25438596491228072</v>
      </c>
      <c r="AB294" s="292"/>
      <c r="AE294" s="29"/>
      <c r="AF294" s="27"/>
      <c r="AI294" s="27"/>
      <c r="AJ294" s="27"/>
      <c r="AK294" s="27"/>
      <c r="AM294" s="27"/>
      <c r="AO294" s="27"/>
      <c r="AP294" s="27"/>
    </row>
    <row r="295" spans="1:42" ht="15" customHeight="1">
      <c r="A295" s="292"/>
      <c r="B295" s="292">
        <f>+'Ark1'!C1699</f>
        <v>2023</v>
      </c>
      <c r="C295" s="232">
        <f>+'Ark1'!L1699</f>
        <v>4</v>
      </c>
      <c r="D295" s="232" t="str">
        <f t="shared" si="177"/>
        <v>O-</v>
      </c>
      <c r="E295" s="232">
        <f>+'Ark1'!D1699</f>
        <v>11</v>
      </c>
      <c r="F295" s="232" t="str">
        <f t="shared" si="178"/>
        <v>Nov</v>
      </c>
      <c r="G295" s="232">
        <f>+'Ark1'!Q1699</f>
        <v>96</v>
      </c>
      <c r="H295" s="330">
        <f>+'Ark1'!R1699</f>
        <v>243</v>
      </c>
      <c r="I295" s="234">
        <f>+IF(H295=0,"",'Ark1'!AG1699)</f>
        <v>8.6640505193545607</v>
      </c>
      <c r="J295" s="234">
        <f>+IF(H295=0,"",'Ark1'!AH1699)</f>
        <v>1.6460905349794237</v>
      </c>
      <c r="K295" s="234"/>
      <c r="L295" s="293"/>
      <c r="M295" s="234"/>
      <c r="N295" s="234"/>
      <c r="O295" s="234"/>
      <c r="P295" s="234">
        <f>+IF(H295=0,"",'Ark1'!T1699)</f>
        <v>4.3004115226337438</v>
      </c>
      <c r="Q295" s="233">
        <f>+IF(H295=0,"",'Ark1'!U1699)</f>
        <v>15.182304526748965</v>
      </c>
      <c r="R295" s="233">
        <f>+IF(H295=0,"",'Ark1'!V1699)</f>
        <v>0</v>
      </c>
      <c r="S295" s="235">
        <f>+IF(H295=0,"",'Ark1'!W1699)</f>
        <v>0</v>
      </c>
      <c r="T295" s="235">
        <f>+IF(H295=0,"",'Ark1'!X1699)</f>
        <v>50.617283950617278</v>
      </c>
      <c r="U295" s="235">
        <f>+IF(H295=0,"",'Ark1'!Y1699)</f>
        <v>11.111111111111112</v>
      </c>
      <c r="V295" s="235">
        <f>+IF(H295=0,"",'Ark1'!Z1699)</f>
        <v>6.6327079268005757</v>
      </c>
      <c r="W295" s="235">
        <f>+IF(H295=0,"",'Ark1'!Z1699)</f>
        <v>6.6327079268005757</v>
      </c>
      <c r="X295" s="234">
        <f>+IF(H295=0,"",'Ark1'!AC1699)</f>
        <v>0</v>
      </c>
      <c r="Y295" s="235">
        <f>+IF(H295=0,"",'Ark1'!AE1699)</f>
        <v>0</v>
      </c>
      <c r="Z295" s="235">
        <f t="shared" si="171"/>
        <v>3.7955761316872412</v>
      </c>
      <c r="AA295" s="233">
        <f t="shared" si="172"/>
        <v>0.39506172839506171</v>
      </c>
      <c r="AB295" s="292"/>
      <c r="AE295" s="29"/>
      <c r="AF295" s="27"/>
      <c r="AI295" s="27"/>
      <c r="AJ295" s="27"/>
      <c r="AK295" s="27"/>
      <c r="AM295" s="27"/>
      <c r="AO295" s="27"/>
      <c r="AP295" s="27"/>
    </row>
    <row r="296" spans="1:42" ht="15" customHeight="1">
      <c r="A296" s="292"/>
      <c r="B296" s="292">
        <f>+'Ark1'!C1700</f>
        <v>2023</v>
      </c>
      <c r="C296" s="232">
        <f>+'Ark1'!L1700</f>
        <v>4</v>
      </c>
      <c r="D296" s="232" t="str">
        <f t="shared" si="177"/>
        <v>O-</v>
      </c>
      <c r="E296" s="232">
        <f>+'Ark1'!D1700</f>
        <v>12</v>
      </c>
      <c r="F296" s="232" t="str">
        <f t="shared" si="178"/>
        <v>Des</v>
      </c>
      <c r="G296" s="232">
        <f>+'Ark1'!Q1700</f>
        <v>12</v>
      </c>
      <c r="H296" s="330">
        <f>+'Ark1'!R1700</f>
        <v>37</v>
      </c>
      <c r="I296" s="234">
        <f>+IF(H296=0,"",'Ark1'!AG1700)</f>
        <v>12.114532439495511</v>
      </c>
      <c r="J296" s="234">
        <f>+IF(H296=0,"",'Ark1'!AH1700)</f>
        <v>0</v>
      </c>
      <c r="K296" s="234"/>
      <c r="L296" s="293"/>
      <c r="M296" s="234"/>
      <c r="N296" s="234"/>
      <c r="O296" s="234"/>
      <c r="P296" s="234">
        <f>+IF(H296=0,"",'Ark1'!T1700)</f>
        <v>3.4864864864864873</v>
      </c>
      <c r="Q296" s="233">
        <f>+IF(H296=0,"",'Ark1'!U1700)</f>
        <v>14.408108108108109</v>
      </c>
      <c r="R296" s="233">
        <f>+IF(H296=0,"",'Ark1'!V1700)</f>
        <v>0</v>
      </c>
      <c r="S296" s="235">
        <f>+IF(H296=0,"",'Ark1'!W1700)</f>
        <v>0</v>
      </c>
      <c r="T296" s="235">
        <f>+IF(H296=0,"",'Ark1'!X1700)</f>
        <v>43.243243243243249</v>
      </c>
      <c r="U296" s="235">
        <f>+IF(H296=0,"",'Ark1'!Y1700)</f>
        <v>5.4054054054054061</v>
      </c>
      <c r="V296" s="235">
        <f>+IF(H296=0,"",'Ark1'!Z1700)</f>
        <v>6.7169562918148049</v>
      </c>
      <c r="W296" s="235">
        <f>+IF(H296=0,"",'Ark1'!Z1700)</f>
        <v>6.7169562918148049</v>
      </c>
      <c r="X296" s="234">
        <f>+IF(H296=0,"",'Ark1'!AC1700)</f>
        <v>0</v>
      </c>
      <c r="Y296" s="235">
        <f>+IF(H296=0,"",'Ark1'!AE1700)</f>
        <v>0</v>
      </c>
      <c r="Z296" s="235">
        <f t="shared" si="171"/>
        <v>3.6020270270270274</v>
      </c>
      <c r="AA296" s="233">
        <f t="shared" si="172"/>
        <v>0.32432432432432434</v>
      </c>
      <c r="AB296" s="292"/>
      <c r="AE296" s="29"/>
      <c r="AF296" s="27"/>
      <c r="AI296" s="27"/>
      <c r="AJ296" s="27"/>
      <c r="AK296" s="27"/>
      <c r="AM296" s="27"/>
      <c r="AO296" s="27"/>
      <c r="AP296" s="27"/>
    </row>
    <row r="297" spans="1:42" ht="15" customHeight="1">
      <c r="A297" s="292"/>
      <c r="B297" s="292"/>
      <c r="C297" s="292"/>
      <c r="D297" s="292"/>
      <c r="E297" s="292"/>
      <c r="F297" s="292"/>
      <c r="G297" s="292"/>
      <c r="H297" s="332"/>
      <c r="I297" s="293"/>
      <c r="J297" s="293"/>
      <c r="K297" s="293"/>
      <c r="L297" s="293"/>
      <c r="M297" s="293"/>
      <c r="N297" s="293"/>
      <c r="O297" s="293"/>
      <c r="P297" s="293"/>
      <c r="Q297" s="294"/>
      <c r="R297" s="294"/>
      <c r="S297" s="295"/>
      <c r="T297" s="295"/>
      <c r="U297" s="295"/>
      <c r="V297" s="295"/>
      <c r="W297" s="295"/>
      <c r="X297" s="293"/>
      <c r="Y297" s="295"/>
      <c r="Z297" s="295"/>
      <c r="AA297" s="294"/>
      <c r="AB297" s="292"/>
      <c r="AC297" s="27"/>
      <c r="AE297" s="29"/>
      <c r="AF297" s="27"/>
      <c r="AG297" s="28"/>
      <c r="AH297" s="28"/>
      <c r="AL297" s="28"/>
    </row>
    <row r="298" spans="1:42" ht="15" customHeight="1">
      <c r="A298" s="292"/>
      <c r="B298" s="292"/>
      <c r="C298" s="345" t="s">
        <v>0</v>
      </c>
      <c r="D298" s="292"/>
      <c r="E298" s="346" t="str">
        <f>+D300</f>
        <v>O</v>
      </c>
      <c r="F298" s="345" t="s">
        <v>569</v>
      </c>
      <c r="G298" s="292"/>
      <c r="H298" s="332"/>
      <c r="I298" s="293"/>
      <c r="J298" s="293"/>
      <c r="K298" s="293"/>
      <c r="L298" s="293"/>
      <c r="M298" s="293"/>
      <c r="N298" s="293"/>
      <c r="O298" s="293"/>
      <c r="P298" s="293"/>
      <c r="Q298" s="294"/>
      <c r="R298" s="294"/>
      <c r="S298" s="295"/>
      <c r="T298" s="295"/>
      <c r="U298" s="295"/>
      <c r="V298" s="295"/>
      <c r="W298" s="295"/>
      <c r="X298" s="293"/>
      <c r="Y298" s="295"/>
      <c r="Z298" s="295"/>
      <c r="AA298" s="294"/>
      <c r="AB298" s="292"/>
      <c r="AC298" s="27"/>
      <c r="AE298" s="29"/>
      <c r="AF298" s="27"/>
      <c r="AG298" s="28"/>
      <c r="AH298" s="28"/>
      <c r="AL298" s="28"/>
    </row>
    <row r="299" spans="1:42" ht="15" customHeight="1">
      <c r="A299" s="292"/>
      <c r="B299" s="292"/>
      <c r="C299" s="292"/>
      <c r="D299" s="292"/>
      <c r="E299" s="292"/>
      <c r="F299" s="292"/>
      <c r="G299" s="292"/>
      <c r="H299" s="332"/>
      <c r="I299" s="292"/>
      <c r="J299" s="292"/>
      <c r="K299" s="292"/>
      <c r="L299" s="293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E299" s="29"/>
      <c r="AF299" s="27"/>
      <c r="AI299" s="27"/>
      <c r="AJ299" s="27"/>
      <c r="AK299" s="27"/>
      <c r="AM299" s="27"/>
      <c r="AO299" s="27"/>
      <c r="AP299" s="27"/>
    </row>
    <row r="300" spans="1:42" ht="15" customHeight="1">
      <c r="A300" s="292"/>
      <c r="B300" s="292">
        <f>+'Ark1'!C1701</f>
        <v>2023</v>
      </c>
      <c r="C300" s="232">
        <f>+'Ark1'!L1701</f>
        <v>5</v>
      </c>
      <c r="D300" s="232" t="str">
        <f t="shared" ref="D300:D311" si="179">+D74</f>
        <v>O</v>
      </c>
      <c r="E300" s="232">
        <f>+'Ark1'!D1701</f>
        <v>1</v>
      </c>
      <c r="F300" s="232" t="str">
        <f t="shared" ref="F300:F311" si="180">+F285</f>
        <v>Jan</v>
      </c>
      <c r="G300" s="232">
        <f>+'Ark1'!Q1701</f>
        <v>41</v>
      </c>
      <c r="H300" s="330">
        <f>+'Ark1'!R1701</f>
        <v>230</v>
      </c>
      <c r="I300" s="234">
        <f>+IF(H300=0,"",'Ark1'!AG1701)</f>
        <v>28.543609494341904</v>
      </c>
      <c r="J300" s="234">
        <f>+IF(H300=0,"",'Ark1'!AH1701)</f>
        <v>2.1739130434782608</v>
      </c>
      <c r="K300" s="234"/>
      <c r="L300" s="293"/>
      <c r="M300" s="234"/>
      <c r="N300" s="234"/>
      <c r="O300" s="234"/>
      <c r="P300" s="234">
        <f>+IF(H300=0,"",'Ark1'!T1701)</f>
        <v>5.0652173913043477</v>
      </c>
      <c r="Q300" s="233">
        <f>+IF(H300=0,"",'Ark1'!U1701)</f>
        <v>17.206956521739141</v>
      </c>
      <c r="R300" s="233">
        <f>+IF(H300=0,"",'Ark1'!V1701)</f>
        <v>0</v>
      </c>
      <c r="S300" s="235">
        <f>+IF(H300=0,"",'Ark1'!W1701)</f>
        <v>0</v>
      </c>
      <c r="T300" s="235">
        <f>+IF(H300=0,"",'Ark1'!X1701)</f>
        <v>60.434782608695656</v>
      </c>
      <c r="U300" s="235">
        <f>+IF(H300=0,"",'Ark1'!Y1701)</f>
        <v>20.869565217391305</v>
      </c>
      <c r="V300" s="235">
        <f>+IF(H300=0,"",'Ark1'!Z1701)</f>
        <v>7.5746398593008637</v>
      </c>
      <c r="W300" s="235">
        <f>+IF(H300=0,"",'Ark1'!Z1701)</f>
        <v>7.5746398593008637</v>
      </c>
      <c r="X300" s="234">
        <f>+IF(H300=0,"",'Ark1'!AC1701)</f>
        <v>0</v>
      </c>
      <c r="Y300" s="235">
        <f>+IF(H300=0,"",'Ark1'!AE1701)</f>
        <v>0</v>
      </c>
      <c r="Z300" s="235">
        <f t="shared" si="171"/>
        <v>3.4413913043478281</v>
      </c>
      <c r="AA300" s="233">
        <f t="shared" si="172"/>
        <v>0.17826086956521739</v>
      </c>
      <c r="AB300" s="292"/>
      <c r="AE300" s="29"/>
      <c r="AF300" s="27"/>
      <c r="AI300" s="27"/>
      <c r="AJ300" s="27"/>
      <c r="AK300" s="27"/>
      <c r="AM300" s="27"/>
      <c r="AO300" s="27"/>
      <c r="AP300" s="27"/>
    </row>
    <row r="301" spans="1:42" ht="15" customHeight="1">
      <c r="A301" s="292"/>
      <c r="B301" s="292">
        <f>+'Ark1'!C1702</f>
        <v>2023</v>
      </c>
      <c r="C301" s="232">
        <f>+'Ark1'!L1702</f>
        <v>5</v>
      </c>
      <c r="D301" s="232" t="str">
        <f t="shared" si="179"/>
        <v>O</v>
      </c>
      <c r="E301" s="232">
        <f>+'Ark1'!D1702</f>
        <v>2</v>
      </c>
      <c r="F301" s="232" t="str">
        <f t="shared" si="180"/>
        <v>Feb</v>
      </c>
      <c r="G301" s="232">
        <f>+'Ark1'!Q1702</f>
        <v>62</v>
      </c>
      <c r="H301" s="330">
        <f>+'Ark1'!R1702</f>
        <v>622</v>
      </c>
      <c r="I301" s="234">
        <f>+IF(H301=0,"",'Ark1'!AG1702)</f>
        <v>36.539210840045357</v>
      </c>
      <c r="J301" s="234">
        <f>+IF(H301=0,"",'Ark1'!AH1702)</f>
        <v>2.4115755627009641</v>
      </c>
      <c r="K301" s="234"/>
      <c r="L301" s="293"/>
      <c r="M301" s="234"/>
      <c r="N301" s="234"/>
      <c r="O301" s="234"/>
      <c r="P301" s="234">
        <f>+IF(H301=0,"",'Ark1'!T1702)</f>
        <v>4.8022508038585219</v>
      </c>
      <c r="Q301" s="233">
        <f>+IF(H301=0,"",'Ark1'!U1702)</f>
        <v>10.101446945337624</v>
      </c>
      <c r="R301" s="233">
        <f>+IF(H301=0,"",'Ark1'!V1702)</f>
        <v>0</v>
      </c>
      <c r="S301" s="235">
        <f>+IF(H301=0,"",'Ark1'!W1702)</f>
        <v>0.48231511254019283</v>
      </c>
      <c r="T301" s="235">
        <f>+IF(H301=0,"",'Ark1'!X1702)</f>
        <v>18.971061093247588</v>
      </c>
      <c r="U301" s="235">
        <f>+IF(H301=0,"",'Ark1'!Y1702)</f>
        <v>7.5562700964630221</v>
      </c>
      <c r="V301" s="235">
        <f>+IF(H301=0,"",'Ark1'!Z1702)</f>
        <v>6.6994587171271185</v>
      </c>
      <c r="W301" s="235">
        <f>+IF(H301=0,"",'Ark1'!Z1702)</f>
        <v>6.6994587171271185</v>
      </c>
      <c r="X301" s="234">
        <f>+IF(H301=0,"",'Ark1'!AC1702)</f>
        <v>0</v>
      </c>
      <c r="Y301" s="235">
        <f>+IF(H301=0,"",'Ark1'!AE1702)</f>
        <v>0</v>
      </c>
      <c r="Z301" s="235">
        <f t="shared" si="171"/>
        <v>2.0202893890675249</v>
      </c>
      <c r="AA301" s="233">
        <f t="shared" si="172"/>
        <v>9.9678456591639875E-2</v>
      </c>
      <c r="AB301" s="292"/>
      <c r="AE301" s="29"/>
      <c r="AF301" s="27"/>
      <c r="AI301" s="27"/>
      <c r="AJ301" s="27"/>
      <c r="AK301" s="27"/>
      <c r="AM301" s="27"/>
    </row>
    <row r="302" spans="1:42" ht="15" customHeight="1">
      <c r="A302" s="292"/>
      <c r="B302" s="292">
        <f>+'Ark1'!C1703</f>
        <v>2023</v>
      </c>
      <c r="C302" s="232">
        <f>+'Ark1'!L1703</f>
        <v>5</v>
      </c>
      <c r="D302" s="232" t="str">
        <f t="shared" si="179"/>
        <v>O</v>
      </c>
      <c r="E302" s="232">
        <f>+'Ark1'!D1703</f>
        <v>3</v>
      </c>
      <c r="F302" s="232" t="str">
        <f t="shared" si="180"/>
        <v>Mar</v>
      </c>
      <c r="G302" s="232">
        <f>+'Ark1'!Q1703</f>
        <v>146</v>
      </c>
      <c r="H302" s="330">
        <f>+'Ark1'!R1703</f>
        <v>1676</v>
      </c>
      <c r="I302" s="234">
        <f>+IF(H302=0,"",'Ark1'!AG1703)</f>
        <v>33.086389775462685</v>
      </c>
      <c r="J302" s="234">
        <f>+IF(H302=0,"",'Ark1'!AH1703)</f>
        <v>0.17899761336515504</v>
      </c>
      <c r="K302" s="234"/>
      <c r="L302" s="293"/>
      <c r="M302" s="234"/>
      <c r="N302" s="234"/>
      <c r="O302" s="234"/>
      <c r="P302" s="234">
        <f>+IF(H302=0,"",'Ark1'!T1703)</f>
        <v>4.9922434367541779</v>
      </c>
      <c r="Q302" s="233">
        <f>+IF(H302=0,"",'Ark1'!U1703)</f>
        <v>8.4552505966587113</v>
      </c>
      <c r="R302" s="233">
        <f>+IF(H302=0,"",'Ark1'!V1703)</f>
        <v>0</v>
      </c>
      <c r="S302" s="235">
        <f>+IF(H302=0,"",'Ark1'!W1703)</f>
        <v>0.11933174224343672</v>
      </c>
      <c r="T302" s="235">
        <f>+IF(H302=0,"",'Ark1'!X1703)</f>
        <v>12.112171837708829</v>
      </c>
      <c r="U302" s="235">
        <f>+IF(H302=0,"",'Ark1'!Y1703)</f>
        <v>3.4009546539379469</v>
      </c>
      <c r="V302" s="235">
        <f>+IF(H302=0,"",'Ark1'!Z1703)</f>
        <v>5.3470568151067344</v>
      </c>
      <c r="W302" s="235">
        <f>+IF(H302=0,"",'Ark1'!Z1703)</f>
        <v>5.3470568151067344</v>
      </c>
      <c r="X302" s="234">
        <f>+IF(H302=0,"",'Ark1'!AC1703)</f>
        <v>0</v>
      </c>
      <c r="Y302" s="235">
        <f>+IF(H302=0,"",'Ark1'!AE1703)</f>
        <v>0</v>
      </c>
      <c r="Z302" s="235">
        <f t="shared" si="171"/>
        <v>1.6910501193317422</v>
      </c>
      <c r="AA302" s="233">
        <f t="shared" si="172"/>
        <v>8.7112171837708835E-2</v>
      </c>
      <c r="AB302" s="292"/>
      <c r="AE302" s="29"/>
      <c r="AF302" s="27"/>
      <c r="AI302" s="27"/>
      <c r="AJ302" s="27"/>
      <c r="AK302" s="27"/>
      <c r="AM302" s="27"/>
    </row>
    <row r="303" spans="1:42" ht="15" customHeight="1">
      <c r="A303" s="292"/>
      <c r="B303" s="292">
        <f>+'Ark1'!C1704</f>
        <v>2023</v>
      </c>
      <c r="C303" s="232">
        <f>+'Ark1'!L1704</f>
        <v>5</v>
      </c>
      <c r="D303" s="232" t="str">
        <f t="shared" si="179"/>
        <v>O</v>
      </c>
      <c r="E303" s="232">
        <f>+'Ark1'!D1704</f>
        <v>4</v>
      </c>
      <c r="F303" s="232" t="str">
        <f t="shared" si="180"/>
        <v>Apr</v>
      </c>
      <c r="G303" s="232">
        <f>+'Ark1'!Q1704</f>
        <v>88</v>
      </c>
      <c r="H303" s="330">
        <f>+'Ark1'!R1704</f>
        <v>1150</v>
      </c>
      <c r="I303" s="234">
        <f>+IF(H303=0,"",'Ark1'!AG1704)</f>
        <v>31.45480278595106</v>
      </c>
      <c r="J303" s="234">
        <f>+IF(H303=0,"",'Ark1'!AH1704)</f>
        <v>0</v>
      </c>
      <c r="K303" s="234"/>
      <c r="L303" s="293"/>
      <c r="M303" s="234"/>
      <c r="N303" s="234"/>
      <c r="O303" s="234"/>
      <c r="P303" s="234">
        <f>+IF(H303=0,"",'Ark1'!T1704)</f>
        <v>4.5817391304347828</v>
      </c>
      <c r="Q303" s="233">
        <f>+IF(H303=0,"",'Ark1'!U1704)</f>
        <v>7.3437391304347823</v>
      </c>
      <c r="R303" s="233">
        <f>+IF(H303=0,"",'Ark1'!V1704)</f>
        <v>0</v>
      </c>
      <c r="S303" s="235">
        <f>+IF(H303=0,"",'Ark1'!W1704)</f>
        <v>0</v>
      </c>
      <c r="T303" s="235">
        <f>+IF(H303=0,"",'Ark1'!X1704)</f>
        <v>5.3043478260869552</v>
      </c>
      <c r="U303" s="235">
        <f>+IF(H303=0,"",'Ark1'!Y1704)</f>
        <v>1.3043478260869563</v>
      </c>
      <c r="V303" s="235">
        <f>+IF(H303=0,"",'Ark1'!Z1704)</f>
        <v>3.919566293857915</v>
      </c>
      <c r="W303" s="235">
        <f>+IF(H303=0,"",'Ark1'!Z1704)</f>
        <v>3.919566293857915</v>
      </c>
      <c r="X303" s="234">
        <f>+IF(H303=0,"",'Ark1'!AC1704)</f>
        <v>0</v>
      </c>
      <c r="Y303" s="235">
        <f>+IF(H303=0,"",'Ark1'!AE1704)</f>
        <v>0</v>
      </c>
      <c r="Z303" s="235">
        <f t="shared" si="171"/>
        <v>1.4687478260869564</v>
      </c>
      <c r="AA303" s="233">
        <f t="shared" si="172"/>
        <v>7.6521739130434779E-2</v>
      </c>
      <c r="AB303" s="292"/>
      <c r="AE303" s="29"/>
      <c r="AF303" s="27"/>
      <c r="AI303" s="27"/>
      <c r="AJ303" s="27"/>
      <c r="AK303" s="27"/>
      <c r="AM303" s="27"/>
    </row>
    <row r="304" spans="1:42" ht="15" customHeight="1">
      <c r="A304" s="292"/>
      <c r="B304" s="292">
        <f>+'Ark1'!C1705</f>
        <v>2023</v>
      </c>
      <c r="C304" s="232">
        <f>+'Ark1'!L1705</f>
        <v>5</v>
      </c>
      <c r="D304" s="232" t="str">
        <f t="shared" si="179"/>
        <v>O</v>
      </c>
      <c r="E304" s="232">
        <f>+'Ark1'!D1705</f>
        <v>5</v>
      </c>
      <c r="F304" s="232" t="str">
        <f t="shared" si="180"/>
        <v>Mai</v>
      </c>
      <c r="G304" s="232">
        <f>+'Ark1'!Q1705</f>
        <v>78</v>
      </c>
      <c r="H304" s="330">
        <f>+'Ark1'!R1705</f>
        <v>614</v>
      </c>
      <c r="I304" s="234">
        <f>+IF(H304=0,"",'Ark1'!AG1705)</f>
        <v>33.182324587331181</v>
      </c>
      <c r="J304" s="234">
        <f>+IF(H304=0,"",'Ark1'!AH1705)</f>
        <v>0.81433224755700306</v>
      </c>
      <c r="K304" s="234"/>
      <c r="L304" s="293"/>
      <c r="M304" s="234"/>
      <c r="N304" s="234"/>
      <c r="O304" s="234"/>
      <c r="P304" s="234">
        <f>+IF(H304=0,"",'Ark1'!T1705)</f>
        <v>4.5863192182410435</v>
      </c>
      <c r="Q304" s="233">
        <f>+IF(H304=0,"",'Ark1'!U1705)</f>
        <v>9.5076547231270379</v>
      </c>
      <c r="R304" s="233">
        <f>+IF(H304=0,"",'Ark1'!V1705)</f>
        <v>0</v>
      </c>
      <c r="S304" s="235">
        <f>+IF(H304=0,"",'Ark1'!W1705)</f>
        <v>0</v>
      </c>
      <c r="T304" s="235">
        <f>+IF(H304=0,"",'Ark1'!X1705)</f>
        <v>17.589576547231271</v>
      </c>
      <c r="U304" s="235">
        <f>+IF(H304=0,"",'Ark1'!Y1705)</f>
        <v>5.0488599348534189</v>
      </c>
      <c r="V304" s="235">
        <f>+IF(H304=0,"",'Ark1'!Z1705)</f>
        <v>6.5019082669670292</v>
      </c>
      <c r="W304" s="235">
        <f>+IF(H304=0,"",'Ark1'!Z1705)</f>
        <v>6.5019082669670292</v>
      </c>
      <c r="X304" s="234">
        <f>+IF(H304=0,"",'Ark1'!AC1705)</f>
        <v>0</v>
      </c>
      <c r="Y304" s="235">
        <f>+IF(H304=0,"",'Ark1'!AE1705)</f>
        <v>0</v>
      </c>
      <c r="Z304" s="235">
        <f t="shared" si="171"/>
        <v>1.9015309446254076</v>
      </c>
      <c r="AA304" s="233">
        <f t="shared" si="172"/>
        <v>0.12703583061889251</v>
      </c>
      <c r="AB304" s="292"/>
      <c r="AE304" s="29"/>
      <c r="AF304" s="27"/>
      <c r="AI304" s="27"/>
      <c r="AJ304" s="27"/>
      <c r="AK304" s="27"/>
      <c r="AM304" s="27"/>
    </row>
    <row r="305" spans="1:42" ht="15" customHeight="1">
      <c r="A305" s="292"/>
      <c r="B305" s="292">
        <f>+'Ark1'!C1706</f>
        <v>2023</v>
      </c>
      <c r="C305" s="232">
        <f>+'Ark1'!L1706</f>
        <v>5</v>
      </c>
      <c r="D305" s="232" t="str">
        <f t="shared" si="179"/>
        <v>O</v>
      </c>
      <c r="E305" s="232">
        <f>+'Ark1'!D1706</f>
        <v>6</v>
      </c>
      <c r="F305" s="232" t="str">
        <f t="shared" si="180"/>
        <v>Jun</v>
      </c>
      <c r="G305" s="232">
        <f>+'Ark1'!Q1706</f>
        <v>104</v>
      </c>
      <c r="H305" s="330">
        <f>+'Ark1'!R1706</f>
        <v>693</v>
      </c>
      <c r="I305" s="234">
        <f>+IF(H305=0,"",'Ark1'!AG1706)</f>
        <v>28.258097337629302</v>
      </c>
      <c r="J305" s="234">
        <f>+IF(H305=0,"",'Ark1'!AH1706)</f>
        <v>0.28860028860028852</v>
      </c>
      <c r="K305" s="234"/>
      <c r="L305" s="293"/>
      <c r="M305" s="234"/>
      <c r="N305" s="234"/>
      <c r="O305" s="234"/>
      <c r="P305" s="234">
        <f>+IF(H305=0,"",'Ark1'!T1706)</f>
        <v>4.6406926406926408</v>
      </c>
      <c r="Q305" s="233">
        <f>+IF(H305=0,"",'Ark1'!U1706)</f>
        <v>12.022943722943715</v>
      </c>
      <c r="R305" s="233">
        <f>+IF(H305=0,"",'Ark1'!V1706)</f>
        <v>0</v>
      </c>
      <c r="S305" s="235">
        <f>+IF(H305=0,"",'Ark1'!W1706)</f>
        <v>0.57720057720057705</v>
      </c>
      <c r="T305" s="235">
        <f>+IF(H305=0,"",'Ark1'!X1706)</f>
        <v>26.839826839826848</v>
      </c>
      <c r="U305" s="235">
        <f>+IF(H305=0,"",'Ark1'!Y1706)</f>
        <v>11.399711399711398</v>
      </c>
      <c r="V305" s="235">
        <f>+IF(H305=0,"",'Ark1'!Z1706)</f>
        <v>7.5379602305231392</v>
      </c>
      <c r="W305" s="235">
        <f>+IF(H305=0,"",'Ark1'!Z1706)</f>
        <v>7.5379602305231392</v>
      </c>
      <c r="X305" s="234">
        <f>+IF(H305=0,"",'Ark1'!AC1706)</f>
        <v>0</v>
      </c>
      <c r="Y305" s="235">
        <f>+IF(H305=0,"",'Ark1'!AE1706)</f>
        <v>0</v>
      </c>
      <c r="Z305" s="235">
        <f t="shared" si="171"/>
        <v>2.4045887445887431</v>
      </c>
      <c r="AA305" s="233">
        <f t="shared" si="172"/>
        <v>0.15007215007215008</v>
      </c>
      <c r="AB305" s="292"/>
      <c r="AE305" s="29"/>
      <c r="AF305" s="27"/>
      <c r="AI305" s="27"/>
      <c r="AJ305" s="27"/>
      <c r="AK305" s="27"/>
      <c r="AM305" s="27"/>
    </row>
    <row r="306" spans="1:42" ht="15" customHeight="1">
      <c r="A306" s="292"/>
      <c r="B306" s="292">
        <f>+'Ark1'!C1707</f>
        <v>2023</v>
      </c>
      <c r="C306" s="232">
        <f>+'Ark1'!L1707</f>
        <v>5</v>
      </c>
      <c r="D306" s="232" t="str">
        <f t="shared" si="179"/>
        <v>O</v>
      </c>
      <c r="E306" s="232">
        <f>+'Ark1'!D1707</f>
        <v>7</v>
      </c>
      <c r="F306" s="232" t="str">
        <f t="shared" si="180"/>
        <v>Jul</v>
      </c>
      <c r="G306" s="232">
        <f>+'Ark1'!Q1707</f>
        <v>26</v>
      </c>
      <c r="H306" s="330">
        <f>+'Ark1'!R1707</f>
        <v>147</v>
      </c>
      <c r="I306" s="234">
        <f>+IF(H306=0,"",'Ark1'!AG1707)</f>
        <v>30.140918580375786</v>
      </c>
      <c r="J306" s="234">
        <f>+IF(H306=0,"",'Ark1'!AH1707)</f>
        <v>0</v>
      </c>
      <c r="K306" s="234"/>
      <c r="L306" s="293"/>
      <c r="M306" s="234"/>
      <c r="N306" s="234"/>
      <c r="O306" s="234"/>
      <c r="P306" s="234">
        <f>+IF(H306=0,"",'Ark1'!T1707)</f>
        <v>5.0068027210884338</v>
      </c>
      <c r="Q306" s="233">
        <f>+IF(H306=0,"",'Ark1'!U1707)</f>
        <v>11.785714285714279</v>
      </c>
      <c r="R306" s="233">
        <f>+IF(H306=0,"",'Ark1'!V1707)</f>
        <v>0</v>
      </c>
      <c r="S306" s="235">
        <f>+IF(H306=0,"",'Ark1'!W1707)</f>
        <v>2.0408163265306123</v>
      </c>
      <c r="T306" s="235">
        <f>+IF(H306=0,"",'Ark1'!X1707)</f>
        <v>24.489795918367346</v>
      </c>
      <c r="U306" s="235">
        <f>+IF(H306=0,"",'Ark1'!Y1707)</f>
        <v>8.8435374149659864</v>
      </c>
      <c r="V306" s="235">
        <f>+IF(H306=0,"",'Ark1'!Z1707)</f>
        <v>6.8799323679637299</v>
      </c>
      <c r="W306" s="235">
        <f>+IF(H306=0,"",'Ark1'!Z1707)</f>
        <v>6.8799323679637299</v>
      </c>
      <c r="X306" s="234">
        <f>+IF(H306=0,"",'Ark1'!AC1707)</f>
        <v>0</v>
      </c>
      <c r="Y306" s="235">
        <f>+IF(H306=0,"",'Ark1'!AE1707)</f>
        <v>0</v>
      </c>
      <c r="Z306" s="235">
        <f t="shared" si="171"/>
        <v>2.3571428571428559</v>
      </c>
      <c r="AA306" s="233">
        <f t="shared" si="172"/>
        <v>0.17687074829931973</v>
      </c>
      <c r="AB306" s="292"/>
      <c r="AE306" s="29"/>
      <c r="AF306" s="27"/>
      <c r="AI306" s="27"/>
      <c r="AJ306" s="27"/>
      <c r="AK306" s="27"/>
      <c r="AM306" s="27"/>
    </row>
    <row r="307" spans="1:42" ht="15" customHeight="1">
      <c r="A307" s="292"/>
      <c r="B307" s="292">
        <f>+'Ark1'!C1708</f>
        <v>2023</v>
      </c>
      <c r="C307" s="232">
        <f>+'Ark1'!L1708</f>
        <v>5</v>
      </c>
      <c r="D307" s="232" t="str">
        <f t="shared" si="179"/>
        <v>O</v>
      </c>
      <c r="E307" s="232">
        <f>+'Ark1'!D1708</f>
        <v>8</v>
      </c>
      <c r="F307" s="232" t="str">
        <f t="shared" si="180"/>
        <v>Aug</v>
      </c>
      <c r="G307" s="232">
        <f>+'Ark1'!Q1708</f>
        <v>77</v>
      </c>
      <c r="H307" s="330">
        <f>+'Ark1'!R1708</f>
        <v>499</v>
      </c>
      <c r="I307" s="234">
        <f>+IF(H307=0,"",'Ark1'!AG1708)</f>
        <v>30.216426343135499</v>
      </c>
      <c r="J307" s="234">
        <f>+IF(H307=0,"",'Ark1'!AH1708)</f>
        <v>0.40080160320641278</v>
      </c>
      <c r="K307" s="234"/>
      <c r="L307" s="293"/>
      <c r="M307" s="234"/>
      <c r="N307" s="234"/>
      <c r="O307" s="234"/>
      <c r="P307" s="234">
        <f>+IF(H307=0,"",'Ark1'!T1708)</f>
        <v>3.8697394789579151</v>
      </c>
      <c r="Q307" s="233">
        <f>+IF(H307=0,"",'Ark1'!U1708)</f>
        <v>11.199999999999998</v>
      </c>
      <c r="R307" s="233">
        <f>+IF(H307=0,"",'Ark1'!V1708)</f>
        <v>0</v>
      </c>
      <c r="S307" s="235">
        <f>+IF(H307=0,"",'Ark1'!W1708)</f>
        <v>0.60120240480961917</v>
      </c>
      <c r="T307" s="235">
        <f>+IF(H307=0,"",'Ark1'!X1708)</f>
        <v>12.4248496993988</v>
      </c>
      <c r="U307" s="235">
        <f>+IF(H307=0,"",'Ark1'!Y1708)</f>
        <v>3.607214428857715</v>
      </c>
      <c r="V307" s="235">
        <f>+IF(H307=0,"",'Ark1'!Z1708)</f>
        <v>4.6124515627633134</v>
      </c>
      <c r="W307" s="235">
        <f>+IF(H307=0,"",'Ark1'!Z1708)</f>
        <v>4.6124515627633134</v>
      </c>
      <c r="X307" s="234">
        <f>+IF(H307=0,"",'Ark1'!AC1708)</f>
        <v>0</v>
      </c>
      <c r="Y307" s="235">
        <f>+IF(H307=0,"",'Ark1'!AE1708)</f>
        <v>0</v>
      </c>
      <c r="Z307" s="235">
        <f t="shared" si="171"/>
        <v>2.2399999999999993</v>
      </c>
      <c r="AA307" s="233">
        <f t="shared" si="172"/>
        <v>0.15430861723446893</v>
      </c>
      <c r="AB307" s="292"/>
      <c r="AE307" s="29"/>
      <c r="AF307" s="27"/>
      <c r="AI307" s="27"/>
      <c r="AJ307" s="27"/>
      <c r="AK307" s="27"/>
      <c r="AM307" s="27"/>
    </row>
    <row r="308" spans="1:42" ht="15" customHeight="1">
      <c r="A308" s="292"/>
      <c r="B308" s="292">
        <f>+'Ark1'!C1709</f>
        <v>2023</v>
      </c>
      <c r="C308" s="232">
        <f>+'Ark1'!L1709</f>
        <v>5</v>
      </c>
      <c r="D308" s="232" t="str">
        <f t="shared" si="179"/>
        <v>O</v>
      </c>
      <c r="E308" s="232">
        <f>+'Ark1'!D1709</f>
        <v>9</v>
      </c>
      <c r="F308" s="232" t="str">
        <f t="shared" si="180"/>
        <v>Sep</v>
      </c>
      <c r="G308" s="232">
        <f>+'Ark1'!Q1709</f>
        <v>126</v>
      </c>
      <c r="H308" s="330">
        <f>+'Ark1'!R1709</f>
        <v>915</v>
      </c>
      <c r="I308" s="234">
        <f>+IF(H308=0,"",'Ark1'!AG1709)</f>
        <v>32.958748672306527</v>
      </c>
      <c r="J308" s="234">
        <f>+IF(H308=0,"",'Ark1'!AH1709)</f>
        <v>0.10928961748633882</v>
      </c>
      <c r="K308" s="234"/>
      <c r="L308" s="293"/>
      <c r="M308" s="234"/>
      <c r="N308" s="234"/>
      <c r="O308" s="234"/>
      <c r="P308" s="234">
        <f>+IF(H308=0,"",'Ark1'!T1709)</f>
        <v>4.1846994535519118</v>
      </c>
      <c r="Q308" s="233">
        <f>+IF(H308=0,"",'Ark1'!U1709)</f>
        <v>12.513770491803278</v>
      </c>
      <c r="R308" s="233">
        <f>+IF(H308=0,"",'Ark1'!V1709)</f>
        <v>0</v>
      </c>
      <c r="S308" s="235">
        <f>+IF(H308=0,"",'Ark1'!W1709)</f>
        <v>0</v>
      </c>
      <c r="T308" s="235">
        <f>+IF(H308=0,"",'Ark1'!X1709)</f>
        <v>21.967213114754102</v>
      </c>
      <c r="U308" s="235">
        <f>+IF(H308=0,"",'Ark1'!Y1709)</f>
        <v>3.8251366120218577</v>
      </c>
      <c r="V308" s="235">
        <f>+IF(H308=0,"",'Ark1'!Z1709)</f>
        <v>5.0352078974235761</v>
      </c>
      <c r="W308" s="235">
        <f>+IF(H308=0,"",'Ark1'!Z1709)</f>
        <v>5.0352078974235761</v>
      </c>
      <c r="X308" s="234">
        <f>+IF(H308=0,"",'Ark1'!AC1709)</f>
        <v>0</v>
      </c>
      <c r="Y308" s="235">
        <f>+IF(H308=0,"",'Ark1'!AE1709)</f>
        <v>0</v>
      </c>
      <c r="Z308" s="235">
        <f t="shared" si="171"/>
        <v>2.5027540983606555</v>
      </c>
      <c r="AA308" s="233">
        <f t="shared" si="172"/>
        <v>0.13770491803278689</v>
      </c>
      <c r="AB308" s="292"/>
      <c r="AE308" s="29"/>
      <c r="AF308" s="27"/>
      <c r="AI308" s="27"/>
      <c r="AJ308" s="27"/>
      <c r="AK308" s="27"/>
      <c r="AM308" s="27"/>
    </row>
    <row r="309" spans="1:42" ht="15" customHeight="1">
      <c r="A309" s="292"/>
      <c r="B309" s="292">
        <f>+'Ark1'!C1710</f>
        <v>2023</v>
      </c>
      <c r="C309" s="232">
        <f>+'Ark1'!L1710</f>
        <v>5</v>
      </c>
      <c r="D309" s="232" t="str">
        <f t="shared" si="179"/>
        <v>O</v>
      </c>
      <c r="E309" s="232">
        <f>+'Ark1'!D1710</f>
        <v>10</v>
      </c>
      <c r="F309" s="232" t="str">
        <f t="shared" si="180"/>
        <v>Okt</v>
      </c>
      <c r="G309" s="232">
        <f>+'Ark1'!Q1710</f>
        <v>246</v>
      </c>
      <c r="H309" s="330">
        <f>+'Ark1'!R1710</f>
        <v>1364</v>
      </c>
      <c r="I309" s="234">
        <f>+IF(H309=0,"",'Ark1'!AG1710)</f>
        <v>28.126098244715504</v>
      </c>
      <c r="J309" s="234">
        <f>+IF(H309=0,"",'Ark1'!AH1710)</f>
        <v>2.0527859237536656</v>
      </c>
      <c r="K309" s="234"/>
      <c r="L309" s="293"/>
      <c r="M309" s="234"/>
      <c r="N309" s="234"/>
      <c r="O309" s="234"/>
      <c r="P309" s="234">
        <f>+IF(H309=0,"",'Ark1'!T1710)</f>
        <v>4.7287390029325502</v>
      </c>
      <c r="Q309" s="233">
        <f>+IF(H309=0,"",'Ark1'!U1710)</f>
        <v>15.137903225806452</v>
      </c>
      <c r="R309" s="233">
        <f>+IF(H309=0,"",'Ark1'!V1710)</f>
        <v>0</v>
      </c>
      <c r="S309" s="235">
        <f>+IF(H309=0,"",'Ark1'!W1710)</f>
        <v>0.1466275659824047</v>
      </c>
      <c r="T309" s="235">
        <f>+IF(H309=0,"",'Ark1'!X1710)</f>
        <v>44.28152492668621</v>
      </c>
      <c r="U309" s="235">
        <f>+IF(H309=0,"",'Ark1'!Y1710)</f>
        <v>9.8240469208211163</v>
      </c>
      <c r="V309" s="235">
        <f>+IF(H309=0,"",'Ark1'!Z1710)</f>
        <v>6.3591259383906156</v>
      </c>
      <c r="W309" s="235">
        <f>+IF(H309=0,"",'Ark1'!Z1710)</f>
        <v>6.3591259383906156</v>
      </c>
      <c r="X309" s="234">
        <f>+IF(H309=0,"",'Ark1'!AC1710)</f>
        <v>0</v>
      </c>
      <c r="Y309" s="235">
        <f>+IF(H309=0,"",'Ark1'!AE1710)</f>
        <v>0</v>
      </c>
      <c r="Z309" s="235">
        <f t="shared" si="171"/>
        <v>3.0275806451612906</v>
      </c>
      <c r="AA309" s="233">
        <f t="shared" si="172"/>
        <v>0.18035190615835778</v>
      </c>
      <c r="AB309" s="292"/>
      <c r="AE309" s="29"/>
      <c r="AF309" s="27"/>
      <c r="AI309" s="27"/>
      <c r="AJ309" s="27"/>
      <c r="AK309" s="27"/>
      <c r="AM309" s="27"/>
    </row>
    <row r="310" spans="1:42" ht="15" customHeight="1">
      <c r="A310" s="292"/>
      <c r="B310" s="292">
        <f>+'Ark1'!C1711</f>
        <v>2023</v>
      </c>
      <c r="C310" s="232">
        <f>+'Ark1'!L1711</f>
        <v>5</v>
      </c>
      <c r="D310" s="232" t="str">
        <f t="shared" si="179"/>
        <v>O</v>
      </c>
      <c r="E310" s="232">
        <f>+'Ark1'!D1711</f>
        <v>11</v>
      </c>
      <c r="F310" s="232" t="str">
        <f t="shared" si="180"/>
        <v>Nov</v>
      </c>
      <c r="G310" s="232">
        <f>+'Ark1'!Q1711</f>
        <v>151</v>
      </c>
      <c r="H310" s="330">
        <f>+'Ark1'!R1711</f>
        <v>748</v>
      </c>
      <c r="I310" s="234">
        <f>+IF(H310=0,"",'Ark1'!AG1711)</f>
        <v>28.31944238957113</v>
      </c>
      <c r="J310" s="234">
        <f>+IF(H310=0,"",'Ark1'!AH1711)</f>
        <v>0.93582887700534756</v>
      </c>
      <c r="K310" s="234"/>
      <c r="L310" s="293"/>
      <c r="M310" s="234"/>
      <c r="N310" s="234"/>
      <c r="O310" s="234"/>
      <c r="P310" s="234">
        <f>+IF(H310=0,"",'Ark1'!T1711)</f>
        <v>4.8863636363636367</v>
      </c>
      <c r="Q310" s="233">
        <f>+IF(H310=0,"",'Ark1'!U1711)</f>
        <v>16.121524064171123</v>
      </c>
      <c r="R310" s="233">
        <f>+IF(H310=0,"",'Ark1'!V1711)</f>
        <v>0</v>
      </c>
      <c r="S310" s="235">
        <f>+IF(H310=0,"",'Ark1'!W1711)</f>
        <v>0</v>
      </c>
      <c r="T310" s="235">
        <f>+IF(H310=0,"",'Ark1'!X1711)</f>
        <v>51.871657754010691</v>
      </c>
      <c r="U310" s="235">
        <f>+IF(H310=0,"",'Ark1'!Y1711)</f>
        <v>14.572192513368986</v>
      </c>
      <c r="V310" s="235">
        <f>+IF(H310=0,"",'Ark1'!Z1711)</f>
        <v>6.8150493525159845</v>
      </c>
      <c r="W310" s="235">
        <f>+IF(H310=0,"",'Ark1'!Z1711)</f>
        <v>6.8150493525159845</v>
      </c>
      <c r="X310" s="234">
        <f>+IF(H310=0,"",'Ark1'!AC1711)</f>
        <v>0</v>
      </c>
      <c r="Y310" s="235">
        <f>+IF(H310=0,"",'Ark1'!AE1711)</f>
        <v>0</v>
      </c>
      <c r="Z310" s="235">
        <f t="shared" si="171"/>
        <v>3.2243048128342244</v>
      </c>
      <c r="AA310" s="233">
        <f t="shared" si="172"/>
        <v>0.2018716577540107</v>
      </c>
      <c r="AB310" s="292"/>
      <c r="AE310" s="29"/>
      <c r="AF310" s="27"/>
      <c r="AI310" s="27"/>
      <c r="AJ310" s="27"/>
      <c r="AK310" s="27"/>
      <c r="AM310" s="27"/>
    </row>
    <row r="311" spans="1:42" ht="15" customHeight="1">
      <c r="A311" s="292"/>
      <c r="B311" s="292">
        <f>+'Ark1'!C1712</f>
        <v>2023</v>
      </c>
      <c r="C311" s="232">
        <f>+'Ark1'!L1712</f>
        <v>5</v>
      </c>
      <c r="D311" s="232" t="str">
        <f t="shared" si="179"/>
        <v>O</v>
      </c>
      <c r="E311" s="232">
        <f>+'Ark1'!D1712</f>
        <v>12</v>
      </c>
      <c r="F311" s="232" t="str">
        <f t="shared" si="180"/>
        <v>Des</v>
      </c>
      <c r="G311" s="232">
        <f>+'Ark1'!Q1712</f>
        <v>23</v>
      </c>
      <c r="H311" s="330">
        <f>+'Ark1'!R1712</f>
        <v>105</v>
      </c>
      <c r="I311" s="234">
        <f>+IF(H311=0,"",'Ark1'!AG1712)</f>
        <v>39.218270651062376</v>
      </c>
      <c r="J311" s="234">
        <f>+IF(H311=0,"",'Ark1'!AH1712)</f>
        <v>0.95238095238095277</v>
      </c>
      <c r="K311" s="234"/>
      <c r="L311" s="293"/>
      <c r="M311" s="234"/>
      <c r="N311" s="234"/>
      <c r="O311" s="234"/>
      <c r="P311" s="234">
        <f>+IF(H311=0,"",'Ark1'!T1712)</f>
        <v>4.8190476190476188</v>
      </c>
      <c r="Q311" s="233">
        <f>+IF(H311=0,"",'Ark1'!U1712)</f>
        <v>16.436190476190468</v>
      </c>
      <c r="R311" s="233">
        <f>+IF(H311=0,"",'Ark1'!V1712)</f>
        <v>0</v>
      </c>
      <c r="S311" s="235">
        <f>+IF(H311=0,"",'Ark1'!W1712)</f>
        <v>0.95238095238095277</v>
      </c>
      <c r="T311" s="235">
        <f>+IF(H311=0,"",'Ark1'!X1712)</f>
        <v>55.238095238095241</v>
      </c>
      <c r="U311" s="235">
        <f>+IF(H311=0,"",'Ark1'!Y1712)</f>
        <v>12.380952380952378</v>
      </c>
      <c r="V311" s="235">
        <f>+IF(H311=0,"",'Ark1'!Z1712)</f>
        <v>5.8746610651496756</v>
      </c>
      <c r="W311" s="235">
        <f>+IF(H311=0,"",'Ark1'!Z1712)</f>
        <v>5.8746610651496756</v>
      </c>
      <c r="X311" s="234">
        <f>+IF(H311=0,"",'Ark1'!AC1712)</f>
        <v>0</v>
      </c>
      <c r="Y311" s="235">
        <f>+IF(H311=0,"",'Ark1'!AE1712)</f>
        <v>0</v>
      </c>
      <c r="Z311" s="235">
        <f t="shared" si="171"/>
        <v>3.2872380952380937</v>
      </c>
      <c r="AA311" s="233">
        <f t="shared" si="172"/>
        <v>0.21904761904761905</v>
      </c>
      <c r="AB311" s="292"/>
      <c r="AE311" s="29"/>
      <c r="AF311" s="27"/>
      <c r="AI311" s="27"/>
      <c r="AJ311" s="27"/>
      <c r="AK311" s="27"/>
      <c r="AM311" s="27"/>
    </row>
    <row r="312" spans="1:42" ht="15" customHeight="1">
      <c r="A312" s="292"/>
      <c r="B312" s="292"/>
      <c r="C312" s="292"/>
      <c r="D312" s="292"/>
      <c r="E312" s="292"/>
      <c r="F312" s="292"/>
      <c r="G312" s="292"/>
      <c r="H312" s="332"/>
      <c r="I312" s="293"/>
      <c r="J312" s="293"/>
      <c r="K312" s="293"/>
      <c r="L312" s="293"/>
      <c r="M312" s="293"/>
      <c r="N312" s="293"/>
      <c r="O312" s="293"/>
      <c r="P312" s="293"/>
      <c r="Q312" s="294"/>
      <c r="R312" s="294"/>
      <c r="S312" s="295"/>
      <c r="T312" s="295"/>
      <c r="U312" s="295"/>
      <c r="V312" s="295"/>
      <c r="W312" s="295"/>
      <c r="X312" s="293"/>
      <c r="Y312" s="295"/>
      <c r="Z312" s="295"/>
      <c r="AA312" s="294"/>
      <c r="AB312" s="292"/>
      <c r="AC312" s="27"/>
      <c r="AE312" s="29"/>
      <c r="AF312" s="27"/>
      <c r="AG312" s="28"/>
      <c r="AH312" s="28"/>
      <c r="AL312" s="28"/>
    </row>
    <row r="313" spans="1:42" ht="15" customHeight="1">
      <c r="A313" s="292"/>
      <c r="B313" s="292"/>
      <c r="C313" s="345" t="s">
        <v>0</v>
      </c>
      <c r="D313" s="292"/>
      <c r="E313" s="346" t="str">
        <f>+D315</f>
        <v>O+</v>
      </c>
      <c r="F313" s="345" t="s">
        <v>569</v>
      </c>
      <c r="G313" s="292"/>
      <c r="H313" s="332"/>
      <c r="I313" s="293"/>
      <c r="J313" s="293"/>
      <c r="K313" s="293"/>
      <c r="L313" s="293"/>
      <c r="M313" s="293"/>
      <c r="N313" s="293"/>
      <c r="O313" s="293"/>
      <c r="P313" s="293"/>
      <c r="Q313" s="294"/>
      <c r="R313" s="294"/>
      <c r="S313" s="295"/>
      <c r="T313" s="295"/>
      <c r="U313" s="295"/>
      <c r="V313" s="295"/>
      <c r="W313" s="295"/>
      <c r="X313" s="293"/>
      <c r="Y313" s="295"/>
      <c r="Z313" s="295"/>
      <c r="AA313" s="294"/>
      <c r="AB313" s="292"/>
      <c r="AC313" s="27"/>
      <c r="AE313" s="29"/>
      <c r="AF313" s="27"/>
      <c r="AG313" s="28"/>
      <c r="AH313" s="28"/>
      <c r="AL313" s="28"/>
    </row>
    <row r="314" spans="1:42" ht="15" customHeight="1">
      <c r="A314" s="292"/>
      <c r="B314" s="292"/>
      <c r="C314" s="292"/>
      <c r="D314" s="292"/>
      <c r="E314" s="292"/>
      <c r="F314" s="292"/>
      <c r="G314" s="292"/>
      <c r="H314" s="332"/>
      <c r="I314" s="292"/>
      <c r="J314" s="292"/>
      <c r="K314" s="292"/>
      <c r="L314" s="293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E314" s="29"/>
      <c r="AF314" s="27"/>
      <c r="AI314" s="27"/>
      <c r="AJ314" s="27"/>
      <c r="AK314" s="27"/>
      <c r="AM314" s="27"/>
      <c r="AN314" s="237"/>
      <c r="AO314" s="27"/>
      <c r="AP314" s="27"/>
    </row>
    <row r="315" spans="1:42" ht="15" customHeight="1">
      <c r="A315" s="292"/>
      <c r="B315" s="292">
        <f>+'Ark1'!C1713</f>
        <v>2023</v>
      </c>
      <c r="C315" s="232">
        <f>+'Ark1'!L1713</f>
        <v>6</v>
      </c>
      <c r="D315" s="232" t="str">
        <f t="shared" ref="D315:D326" si="181">+D89</f>
        <v>O+</v>
      </c>
      <c r="E315" s="232">
        <f>+'Ark1'!D1713</f>
        <v>1</v>
      </c>
      <c r="F315" s="232" t="str">
        <f>+F295</f>
        <v>Nov</v>
      </c>
      <c r="G315" s="232">
        <f>+'Ark1'!Q1713</f>
        <v>40</v>
      </c>
      <c r="H315" s="330">
        <f>+'Ark1'!R1713</f>
        <v>240</v>
      </c>
      <c r="I315" s="234">
        <f>+IF(H315=0,"",'Ark1'!AG1713)</f>
        <v>35.170319723622633</v>
      </c>
      <c r="J315" s="234">
        <f>+IF(H315=0,"",'Ark1'!AH1713)</f>
        <v>4.1666666666666679</v>
      </c>
      <c r="K315" s="234"/>
      <c r="L315" s="293"/>
      <c r="M315" s="234"/>
      <c r="N315" s="234"/>
      <c r="O315" s="234"/>
      <c r="P315" s="234">
        <f>+IF(H315=0,"",'Ark1'!T1713)</f>
        <v>6.1583333333333332</v>
      </c>
      <c r="Q315" s="233">
        <f>+IF(H315=0,"",'Ark1'!U1713)</f>
        <v>20.318333333333342</v>
      </c>
      <c r="R315" s="233">
        <f>+IF(H315=0,"",'Ark1'!V1713)</f>
        <v>6.6666666666666687</v>
      </c>
      <c r="S315" s="235">
        <f>+IF(H315=0,"",'Ark1'!W1713)</f>
        <v>2.5</v>
      </c>
      <c r="T315" s="235">
        <f>+IF(H315=0,"",'Ark1'!X1713)</f>
        <v>72.083333333333314</v>
      </c>
      <c r="U315" s="235">
        <f>+IF(H315=0,"",'Ark1'!Y1713)</f>
        <v>40</v>
      </c>
      <c r="V315" s="235">
        <f>+IF(H315=0,"",'Ark1'!Z1713)</f>
        <v>6.4935671159146739</v>
      </c>
      <c r="W315" s="235">
        <f>+IF(H315=0,"",'Ark1'!Z1713)</f>
        <v>6.4935671159146739</v>
      </c>
      <c r="X315" s="234">
        <f>+IF(H315=0,"",'Ark1'!AC1713)</f>
        <v>0</v>
      </c>
      <c r="Y315" s="235">
        <f>+IF(H315=0,"",'Ark1'!AE1713)</f>
        <v>0</v>
      </c>
      <c r="Z315" s="235">
        <f t="shared" si="171"/>
        <v>3.3863888888888902</v>
      </c>
      <c r="AA315" s="233">
        <f t="shared" si="172"/>
        <v>0.16666666666666666</v>
      </c>
      <c r="AB315" s="292"/>
      <c r="AE315" s="29"/>
      <c r="AF315" s="27"/>
      <c r="AI315" s="27"/>
      <c r="AJ315" s="27"/>
      <c r="AK315" s="27"/>
      <c r="AM315" s="27"/>
    </row>
    <row r="316" spans="1:42" ht="15" customHeight="1">
      <c r="A316" s="292"/>
      <c r="B316" s="292">
        <f>+'Ark1'!C1714</f>
        <v>2023</v>
      </c>
      <c r="C316" s="232">
        <f>+'Ark1'!L1714</f>
        <v>6</v>
      </c>
      <c r="D316" s="232" t="str">
        <f t="shared" si="181"/>
        <v>O+</v>
      </c>
      <c r="E316" s="232">
        <f>+'Ark1'!D1714</f>
        <v>2</v>
      </c>
      <c r="F316" s="232" t="str">
        <f>+F296</f>
        <v>Des</v>
      </c>
      <c r="G316" s="232">
        <f>+'Ark1'!Q1714</f>
        <v>53</v>
      </c>
      <c r="H316" s="330">
        <f>+'Ark1'!R1714</f>
        <v>570</v>
      </c>
      <c r="I316" s="234">
        <f>+IF(H316=0,"",'Ark1'!AG1714)</f>
        <v>35.191765287429867</v>
      </c>
      <c r="J316" s="234">
        <f>+IF(H316=0,"",'Ark1'!AH1714)</f>
        <v>2.1052631578947363</v>
      </c>
      <c r="K316" s="234"/>
      <c r="L316" s="293"/>
      <c r="M316" s="234"/>
      <c r="N316" s="234"/>
      <c r="O316" s="234"/>
      <c r="P316" s="234">
        <f>+IF(H316=0,"",'Ark1'!T1714)</f>
        <v>5.4350877192982443</v>
      </c>
      <c r="Q316" s="233">
        <f>+IF(H316=0,"",'Ark1'!U1714)</f>
        <v>10.616491228070185</v>
      </c>
      <c r="R316" s="233">
        <f>+IF(H316=0,"",'Ark1'!V1714)</f>
        <v>2.1052631578947363</v>
      </c>
      <c r="S316" s="235">
        <f>+IF(H316=0,"",'Ark1'!W1714)</f>
        <v>0.35087719298245607</v>
      </c>
      <c r="T316" s="235">
        <f>+IF(H316=0,"",'Ark1'!X1714)</f>
        <v>21.929824561403503</v>
      </c>
      <c r="U316" s="235">
        <f>+IF(H316=0,"",'Ark1'!Y1714)</f>
        <v>10.526315789473689</v>
      </c>
      <c r="V316" s="235">
        <f>+IF(H316=0,"",'Ark1'!Z1714)</f>
        <v>7.343846329859419</v>
      </c>
      <c r="W316" s="235">
        <f>+IF(H316=0,"",'Ark1'!Z1714)</f>
        <v>7.343846329859419</v>
      </c>
      <c r="X316" s="234">
        <f>+IF(H316=0,"",'Ark1'!AC1714)</f>
        <v>0</v>
      </c>
      <c r="Y316" s="235">
        <f>+IF(H316=0,"",'Ark1'!AE1714)</f>
        <v>0</v>
      </c>
      <c r="Z316" s="235">
        <f t="shared" si="171"/>
        <v>1.7694152046783642</v>
      </c>
      <c r="AA316" s="233">
        <f t="shared" si="172"/>
        <v>9.2982456140350875E-2</v>
      </c>
      <c r="AB316" s="292"/>
      <c r="AE316" s="29"/>
      <c r="AF316" s="27"/>
      <c r="AI316" s="27"/>
      <c r="AJ316" s="27"/>
      <c r="AK316" s="27"/>
      <c r="AM316" s="27"/>
    </row>
    <row r="317" spans="1:42" ht="15" customHeight="1">
      <c r="A317" s="292"/>
      <c r="B317" s="292">
        <f>+'Ark1'!C1715</f>
        <v>2023</v>
      </c>
      <c r="C317" s="232">
        <f>+'Ark1'!L1715</f>
        <v>6</v>
      </c>
      <c r="D317" s="232" t="str">
        <f t="shared" si="181"/>
        <v>O+</v>
      </c>
      <c r="E317" s="232">
        <f>+'Ark1'!D1715</f>
        <v>3</v>
      </c>
      <c r="F317" s="232" t="str">
        <f t="shared" ref="F317:F326" si="182">+F300</f>
        <v>Jan</v>
      </c>
      <c r="G317" s="232">
        <f>+'Ark1'!Q1715</f>
        <v>140</v>
      </c>
      <c r="H317" s="330">
        <f>+'Ark1'!R1715</f>
        <v>1469</v>
      </c>
      <c r="I317" s="234">
        <f>+IF(H317=0,"",'Ark1'!AG1715)</f>
        <v>35.902853820776407</v>
      </c>
      <c r="J317" s="234">
        <f>+IF(H317=0,"",'Ark1'!AH1715)</f>
        <v>6.8073519400953048E-2</v>
      </c>
      <c r="K317" s="234"/>
      <c r="L317" s="293"/>
      <c r="M317" s="234"/>
      <c r="N317" s="234"/>
      <c r="O317" s="234"/>
      <c r="P317" s="234">
        <f>+IF(H317=0,"",'Ark1'!T1715)</f>
        <v>5.4213750850919</v>
      </c>
      <c r="Q317" s="233">
        <f>+IF(H317=0,"",'Ark1'!U1715)</f>
        <v>10.467869298842752</v>
      </c>
      <c r="R317" s="233">
        <f>+IF(H317=0,"",'Ark1'!V1715)</f>
        <v>2.1102791014295437</v>
      </c>
      <c r="S317" s="235">
        <f>+IF(H317=0,"",'Ark1'!W1715)</f>
        <v>0.47651463580667119</v>
      </c>
      <c r="T317" s="235">
        <f>+IF(H317=0,"",'Ark1'!X1715)</f>
        <v>19.537100068073524</v>
      </c>
      <c r="U317" s="235">
        <f>+IF(H317=0,"",'Ark1'!Y1715)</f>
        <v>10.891763104152488</v>
      </c>
      <c r="V317" s="235">
        <f>+IF(H317=0,"",'Ark1'!Z1715)</f>
        <v>7.2040975893486312</v>
      </c>
      <c r="W317" s="235">
        <f>+IF(H317=0,"",'Ark1'!Z1715)</f>
        <v>7.2040975893486312</v>
      </c>
      <c r="X317" s="234">
        <f>+IF(H317=0,"",'Ark1'!AC1715)</f>
        <v>0</v>
      </c>
      <c r="Y317" s="235">
        <f>+IF(H317=0,"",'Ark1'!AE1715)</f>
        <v>0</v>
      </c>
      <c r="Z317" s="235">
        <f t="shared" si="171"/>
        <v>1.7446448831404586</v>
      </c>
      <c r="AA317" s="233">
        <f t="shared" si="172"/>
        <v>9.5302927161334247E-2</v>
      </c>
      <c r="AB317" s="292"/>
      <c r="AE317" s="29"/>
      <c r="AF317" s="27"/>
      <c r="AI317" s="27"/>
      <c r="AJ317" s="27"/>
      <c r="AK317" s="27"/>
      <c r="AM317" s="27"/>
    </row>
    <row r="318" spans="1:42" ht="15" customHeight="1">
      <c r="A318" s="292"/>
      <c r="B318" s="292">
        <f>+'Ark1'!C1716</f>
        <v>2023</v>
      </c>
      <c r="C318" s="232">
        <f>+'Ark1'!L1716</f>
        <v>6</v>
      </c>
      <c r="D318" s="232" t="str">
        <f t="shared" si="181"/>
        <v>O+</v>
      </c>
      <c r="E318" s="232">
        <f>+'Ark1'!D1716</f>
        <v>4</v>
      </c>
      <c r="F318" s="232" t="str">
        <f t="shared" si="182"/>
        <v>Feb</v>
      </c>
      <c r="G318" s="232">
        <f>+'Ark1'!Q1716</f>
        <v>86</v>
      </c>
      <c r="H318" s="330">
        <f>+'Ark1'!R1716</f>
        <v>1051</v>
      </c>
      <c r="I318" s="234">
        <f>+IF(H318=0,"",'Ark1'!AG1716)</f>
        <v>34.833327125777494</v>
      </c>
      <c r="J318" s="234">
        <f>+IF(H318=0,"",'Ark1'!AH1716)</f>
        <v>0</v>
      </c>
      <c r="K318" s="234"/>
      <c r="L318" s="293"/>
      <c r="M318" s="234"/>
      <c r="N318" s="234"/>
      <c r="O318" s="234"/>
      <c r="P318" s="234">
        <f>+IF(H318=0,"",'Ark1'!T1716)</f>
        <v>5.3301617507136063</v>
      </c>
      <c r="Q318" s="233">
        <f>+IF(H318=0,"",'Ark1'!U1716)</f>
        <v>8.8985727878211183</v>
      </c>
      <c r="R318" s="233">
        <f>+IF(H318=0,"",'Ark1'!V1716)</f>
        <v>0.7611798287345386</v>
      </c>
      <c r="S318" s="235">
        <f>+IF(H318=0,"",'Ark1'!W1716)</f>
        <v>0.47573739295908657</v>
      </c>
      <c r="T318" s="235">
        <f>+IF(H318=0,"",'Ark1'!X1716)</f>
        <v>12.369172216936249</v>
      </c>
      <c r="U318" s="235">
        <f>+IF(H318=0,"",'Ark1'!Y1716)</f>
        <v>5.3282588011417689</v>
      </c>
      <c r="V318" s="235">
        <f>+IF(H318=0,"",'Ark1'!Z1716)</f>
        <v>5.8242486526927886</v>
      </c>
      <c r="W318" s="235">
        <f>+IF(H318=0,"",'Ark1'!Z1716)</f>
        <v>5.8242486526927886</v>
      </c>
      <c r="X318" s="234">
        <f>+IF(H318=0,"",'Ark1'!AC1716)</f>
        <v>0</v>
      </c>
      <c r="Y318" s="235">
        <f>+IF(H318=0,"",'Ark1'!AE1716)</f>
        <v>0</v>
      </c>
      <c r="Z318" s="235">
        <f t="shared" si="171"/>
        <v>1.483095464636853</v>
      </c>
      <c r="AA318" s="233">
        <f t="shared" si="172"/>
        <v>8.1826831588962895E-2</v>
      </c>
      <c r="AB318" s="292"/>
      <c r="AE318" s="29"/>
      <c r="AF318" s="27"/>
      <c r="AI318" s="27"/>
      <c r="AJ318" s="27"/>
      <c r="AK318" s="27"/>
      <c r="AM318" s="27"/>
    </row>
    <row r="319" spans="1:42" ht="15" customHeight="1">
      <c r="A319" s="292"/>
      <c r="B319" s="292">
        <f>+'Ark1'!C1717</f>
        <v>2023</v>
      </c>
      <c r="C319" s="232">
        <f>+'Ark1'!L1717</f>
        <v>6</v>
      </c>
      <c r="D319" s="232" t="str">
        <f t="shared" si="181"/>
        <v>O+</v>
      </c>
      <c r="E319" s="232">
        <f>+'Ark1'!D1717</f>
        <v>5</v>
      </c>
      <c r="F319" s="232" t="str">
        <f t="shared" si="182"/>
        <v>Mar</v>
      </c>
      <c r="G319" s="232">
        <f>+'Ark1'!Q1717</f>
        <v>68</v>
      </c>
      <c r="H319" s="330">
        <f>+'Ark1'!R1717</f>
        <v>560</v>
      </c>
      <c r="I319" s="234">
        <f>+IF(H319=0,"",'Ark1'!AG1717)</f>
        <v>28.874312218634898</v>
      </c>
      <c r="J319" s="234">
        <f>+IF(H319=0,"",'Ark1'!AH1717)</f>
        <v>0.35714285714285721</v>
      </c>
      <c r="K319" s="234"/>
      <c r="L319" s="293"/>
      <c r="M319" s="234"/>
      <c r="N319" s="234"/>
      <c r="O319" s="234"/>
      <c r="P319" s="234">
        <f>+IF(H319=0,"",'Ark1'!T1717)</f>
        <v>5.4017857142857153</v>
      </c>
      <c r="Q319" s="233">
        <f>+IF(H319=0,"",'Ark1'!U1717)</f>
        <v>9.071071428571436</v>
      </c>
      <c r="R319" s="233">
        <f>+IF(H319=0,"",'Ark1'!V1717)</f>
        <v>0.71428571428571441</v>
      </c>
      <c r="S319" s="235">
        <f>+IF(H319=0,"",'Ark1'!W1717)</f>
        <v>0.89285714285714302</v>
      </c>
      <c r="T319" s="235">
        <f>+IF(H319=0,"",'Ark1'!X1717)</f>
        <v>12.857142857142859</v>
      </c>
      <c r="U319" s="235">
        <f>+IF(H319=0,"",'Ark1'!Y1717)</f>
        <v>6.6071428571428559</v>
      </c>
      <c r="V319" s="235">
        <f>+IF(H319=0,"",'Ark1'!Z1717)</f>
        <v>6.4999685929382514</v>
      </c>
      <c r="W319" s="235">
        <f>+IF(H319=0,"",'Ark1'!Z1717)</f>
        <v>6.4999685929382514</v>
      </c>
      <c r="X319" s="234">
        <f>+IF(H319=0,"",'Ark1'!AC1717)</f>
        <v>0</v>
      </c>
      <c r="Y319" s="235">
        <f>+IF(H319=0,"",'Ark1'!AE1717)</f>
        <v>0</v>
      </c>
      <c r="Z319" s="235">
        <f t="shared" si="171"/>
        <v>1.5118452380952394</v>
      </c>
      <c r="AA319" s="233">
        <f t="shared" si="172"/>
        <v>0.12142857142857143</v>
      </c>
      <c r="AB319" s="292"/>
      <c r="AE319" s="29"/>
      <c r="AF319" s="27"/>
      <c r="AI319" s="27"/>
      <c r="AJ319" s="27"/>
      <c r="AK319" s="27"/>
      <c r="AM319" s="27"/>
    </row>
    <row r="320" spans="1:42" ht="15" customHeight="1">
      <c r="A320" s="292"/>
      <c r="B320" s="292">
        <f>+'Ark1'!C1718</f>
        <v>2023</v>
      </c>
      <c r="C320" s="232">
        <f>+'Ark1'!L1718</f>
        <v>6</v>
      </c>
      <c r="D320" s="232" t="str">
        <f t="shared" si="181"/>
        <v>O+</v>
      </c>
      <c r="E320" s="232">
        <f>+'Ark1'!D1718</f>
        <v>6</v>
      </c>
      <c r="F320" s="232" t="str">
        <f t="shared" si="182"/>
        <v>Apr</v>
      </c>
      <c r="G320" s="232">
        <f>+'Ark1'!Q1718</f>
        <v>107</v>
      </c>
      <c r="H320" s="330">
        <f>+'Ark1'!R1718</f>
        <v>691</v>
      </c>
      <c r="I320" s="234">
        <f>+IF(H320=0,"",'Ark1'!AG1718)</f>
        <v>31.86501610988638</v>
      </c>
      <c r="J320" s="234">
        <f>+IF(H320=0,"",'Ark1'!AH1718)</f>
        <v>1.0130246020260489</v>
      </c>
      <c r="K320" s="234"/>
      <c r="L320" s="293"/>
      <c r="M320" s="234"/>
      <c r="N320" s="234"/>
      <c r="O320" s="234"/>
      <c r="P320" s="234">
        <f>+IF(H320=0,"",'Ark1'!T1718)</f>
        <v>5.6526772793053519</v>
      </c>
      <c r="Q320" s="233">
        <f>+IF(H320=0,"",'Ark1'!U1718)</f>
        <v>13.596816208393628</v>
      </c>
      <c r="R320" s="233">
        <f>+IF(H320=0,"",'Ark1'!V1718)</f>
        <v>2.3154848046309686</v>
      </c>
      <c r="S320" s="235">
        <f>+IF(H320=0,"",'Ark1'!W1718)</f>
        <v>2.1707670043415335</v>
      </c>
      <c r="T320" s="235">
        <f>+IF(H320=0,"",'Ark1'!X1718)</f>
        <v>29.377713458755423</v>
      </c>
      <c r="U320" s="235">
        <f>+IF(H320=0,"",'Ark1'!Y1718)</f>
        <v>18.379160636758314</v>
      </c>
      <c r="V320" s="235">
        <f>+IF(H320=0,"",'Ark1'!Z1718)</f>
        <v>8.1085716019240603</v>
      </c>
      <c r="W320" s="235">
        <f>+IF(H320=0,"",'Ark1'!Z1718)</f>
        <v>8.1085716019240603</v>
      </c>
      <c r="X320" s="234">
        <f>+IF(H320=0,"",'Ark1'!AC1718)</f>
        <v>0</v>
      </c>
      <c r="Y320" s="235">
        <f>+IF(H320=0,"",'Ark1'!AE1718)</f>
        <v>0</v>
      </c>
      <c r="Z320" s="235">
        <f t="shared" ref="Z320:Z398" si="183">+IF(H320=0,"",+Q320/C320)</f>
        <v>2.2661360347322712</v>
      </c>
      <c r="AA320" s="233">
        <f t="shared" ref="AA320:AA398" si="184">+IF(H320=0,"",G320/H320)</f>
        <v>0.15484804630969609</v>
      </c>
      <c r="AB320" s="292"/>
      <c r="AE320" s="29"/>
      <c r="AF320" s="27"/>
      <c r="AI320" s="27"/>
      <c r="AJ320" s="27"/>
      <c r="AK320" s="27"/>
      <c r="AM320" s="27"/>
    </row>
    <row r="321" spans="1:40" ht="15" customHeight="1">
      <c r="A321" s="292"/>
      <c r="B321" s="292">
        <f>+'Ark1'!C1719</f>
        <v>2023</v>
      </c>
      <c r="C321" s="232">
        <f>+'Ark1'!L1719</f>
        <v>6</v>
      </c>
      <c r="D321" s="232" t="str">
        <f t="shared" si="181"/>
        <v>O+</v>
      </c>
      <c r="E321" s="232">
        <f>+'Ark1'!D1719</f>
        <v>7</v>
      </c>
      <c r="F321" s="232" t="str">
        <f t="shared" si="182"/>
        <v>Mai</v>
      </c>
      <c r="G321" s="232">
        <f>+'Ark1'!Q1719</f>
        <v>24</v>
      </c>
      <c r="H321" s="330">
        <f>+'Ark1'!R1719</f>
        <v>114</v>
      </c>
      <c r="I321" s="234">
        <f>+IF(H321=0,"",'Ark1'!AG1719)</f>
        <v>27.571329157967995</v>
      </c>
      <c r="J321" s="234">
        <f>+IF(H321=0,"",'Ark1'!AH1719)</f>
        <v>0</v>
      </c>
      <c r="K321" s="234"/>
      <c r="L321" s="293"/>
      <c r="M321" s="234"/>
      <c r="N321" s="234"/>
      <c r="O321" s="234"/>
      <c r="P321" s="234">
        <f>+IF(H321=0,"",'Ark1'!T1719)</f>
        <v>5.5964912280701764</v>
      </c>
      <c r="Q321" s="233">
        <f>+IF(H321=0,"",'Ark1'!U1719)</f>
        <v>13.901754385964912</v>
      </c>
      <c r="R321" s="233">
        <f>+IF(H321=0,"",'Ark1'!V1719)</f>
        <v>0.87719298245614019</v>
      </c>
      <c r="S321" s="235">
        <f>+IF(H321=0,"",'Ark1'!W1719)</f>
        <v>2.6315789473684221</v>
      </c>
      <c r="T321" s="235">
        <f>+IF(H321=0,"",'Ark1'!X1719)</f>
        <v>30.701754385964914</v>
      </c>
      <c r="U321" s="235">
        <f>+IF(H321=0,"",'Ark1'!Y1719)</f>
        <v>14.912280701754391</v>
      </c>
      <c r="V321" s="235">
        <f>+IF(H321=0,"",'Ark1'!Z1719)</f>
        <v>8.1731909040293882</v>
      </c>
      <c r="W321" s="235">
        <f>+IF(H321=0,"",'Ark1'!Z1719)</f>
        <v>8.1731909040293882</v>
      </c>
      <c r="X321" s="234">
        <f>+IF(H321=0,"",'Ark1'!AC1719)</f>
        <v>0</v>
      </c>
      <c r="Y321" s="235">
        <f>+IF(H321=0,"",'Ark1'!AE1719)</f>
        <v>0</v>
      </c>
      <c r="Z321" s="235">
        <f t="shared" si="183"/>
        <v>2.3169590643274853</v>
      </c>
      <c r="AA321" s="233">
        <f t="shared" si="184"/>
        <v>0.21052631578947367</v>
      </c>
      <c r="AB321" s="292"/>
      <c r="AE321" s="29"/>
      <c r="AF321" s="27"/>
      <c r="AI321" s="27"/>
      <c r="AJ321" s="27"/>
      <c r="AK321" s="27"/>
      <c r="AM321" s="27"/>
    </row>
    <row r="322" spans="1:40" ht="15" customHeight="1">
      <c r="A322" s="292"/>
      <c r="B322" s="292">
        <f>+'Ark1'!C1720</f>
        <v>2023</v>
      </c>
      <c r="C322" s="232">
        <f>+'Ark1'!L1720</f>
        <v>6</v>
      </c>
      <c r="D322" s="232" t="str">
        <f t="shared" si="181"/>
        <v>O+</v>
      </c>
      <c r="E322" s="232">
        <f>+'Ark1'!D1720</f>
        <v>8</v>
      </c>
      <c r="F322" s="232" t="str">
        <f t="shared" si="182"/>
        <v>Jun</v>
      </c>
      <c r="G322" s="232">
        <f>+'Ark1'!Q1720</f>
        <v>87</v>
      </c>
      <c r="H322" s="330">
        <f>+'Ark1'!R1720</f>
        <v>408</v>
      </c>
      <c r="I322" s="234">
        <f>+IF(H322=0,"",'Ark1'!AG1720)</f>
        <v>31.142036883849929</v>
      </c>
      <c r="J322" s="234">
        <f>+IF(H322=0,"",'Ark1'!AH1720)</f>
        <v>0.73529411764705888</v>
      </c>
      <c r="K322" s="234"/>
      <c r="L322" s="293"/>
      <c r="M322" s="234"/>
      <c r="N322" s="234"/>
      <c r="O322" s="234"/>
      <c r="P322" s="234">
        <f>+IF(H322=0,"",'Ark1'!T1720)</f>
        <v>4.8161764705882355</v>
      </c>
      <c r="Q322" s="233">
        <f>+IF(H322=0,"",'Ark1'!U1720)</f>
        <v>14.117647058823531</v>
      </c>
      <c r="R322" s="233">
        <f>+IF(H322=0,"",'Ark1'!V1720)</f>
        <v>0.73529411764705888</v>
      </c>
      <c r="S322" s="235">
        <f>+IF(H322=0,"",'Ark1'!W1720)</f>
        <v>2.4509803921568634</v>
      </c>
      <c r="T322" s="235">
        <f>+IF(H322=0,"",'Ark1'!X1720)</f>
        <v>28.431372549019621</v>
      </c>
      <c r="U322" s="235">
        <f>+IF(H322=0,"",'Ark1'!Y1720)</f>
        <v>11.274509803921564</v>
      </c>
      <c r="V322" s="235">
        <f>+IF(H322=0,"",'Ark1'!Z1720)</f>
        <v>7.0332426594569588</v>
      </c>
      <c r="W322" s="235">
        <f>+IF(H322=0,"",'Ark1'!Z1720)</f>
        <v>7.0332426594569588</v>
      </c>
      <c r="X322" s="234">
        <f>+IF(H322=0,"",'Ark1'!AC1720)</f>
        <v>0</v>
      </c>
      <c r="Y322" s="235">
        <f>+IF(H322=0,"",'Ark1'!AE1720)</f>
        <v>0</v>
      </c>
      <c r="Z322" s="235">
        <f t="shared" si="183"/>
        <v>2.3529411764705883</v>
      </c>
      <c r="AA322" s="233">
        <f t="shared" si="184"/>
        <v>0.21323529411764705</v>
      </c>
      <c r="AB322" s="292"/>
      <c r="AE322" s="29"/>
      <c r="AF322" s="27"/>
      <c r="AI322" s="27"/>
      <c r="AJ322" s="27"/>
      <c r="AK322" s="27"/>
      <c r="AM322" s="27"/>
    </row>
    <row r="323" spans="1:40" ht="15" customHeight="1">
      <c r="A323" s="292"/>
      <c r="B323" s="292">
        <f>+'Ark1'!C1721</f>
        <v>2023</v>
      </c>
      <c r="C323" s="232">
        <f>+'Ark1'!L1721</f>
        <v>6</v>
      </c>
      <c r="D323" s="232" t="str">
        <f t="shared" si="181"/>
        <v>O+</v>
      </c>
      <c r="E323" s="232">
        <f>+'Ark1'!D1721</f>
        <v>9</v>
      </c>
      <c r="F323" s="232" t="str">
        <f t="shared" si="182"/>
        <v>Jul</v>
      </c>
      <c r="G323" s="232">
        <f>+'Ark1'!Q1721</f>
        <v>130</v>
      </c>
      <c r="H323" s="330">
        <f>+'Ark1'!R1721</f>
        <v>760</v>
      </c>
      <c r="I323" s="234">
        <f>+IF(H323=0,"",'Ark1'!AG1721)</f>
        <v>32.187031349397131</v>
      </c>
      <c r="J323" s="234">
        <f>+IF(H323=0,"",'Ark1'!AH1721)</f>
        <v>0</v>
      </c>
      <c r="K323" s="234"/>
      <c r="L323" s="293"/>
      <c r="M323" s="234"/>
      <c r="N323" s="234"/>
      <c r="O323" s="234"/>
      <c r="P323" s="234">
        <f>+IF(H323=0,"",'Ark1'!T1721)</f>
        <v>4.9513157894736812</v>
      </c>
      <c r="Q323" s="233">
        <f>+IF(H323=0,"",'Ark1'!U1721)</f>
        <v>14.713157894736852</v>
      </c>
      <c r="R323" s="233">
        <f>+IF(H323=0,"",'Ark1'!V1721)</f>
        <v>1.4473684210526321</v>
      </c>
      <c r="S323" s="235">
        <f>+IF(H323=0,"",'Ark1'!W1721)</f>
        <v>1.5789473684210529</v>
      </c>
      <c r="T323" s="235">
        <f>+IF(H323=0,"",'Ark1'!X1721)</f>
        <v>33.026315789473685</v>
      </c>
      <c r="U323" s="235">
        <f>+IF(H323=0,"",'Ark1'!Y1721)</f>
        <v>9.3421052631578974</v>
      </c>
      <c r="V323" s="235">
        <f>+IF(H323=0,"",'Ark1'!Z1721)</f>
        <v>6.1372877196703248</v>
      </c>
      <c r="W323" s="235">
        <f>+IF(H323=0,"",'Ark1'!Z1721)</f>
        <v>6.1372877196703248</v>
      </c>
      <c r="X323" s="234">
        <f>+IF(H323=0,"",'Ark1'!AC1721)</f>
        <v>0</v>
      </c>
      <c r="Y323" s="235">
        <f>+IF(H323=0,"",'Ark1'!AE1721)</f>
        <v>0</v>
      </c>
      <c r="Z323" s="235">
        <f t="shared" si="183"/>
        <v>2.4521929824561419</v>
      </c>
      <c r="AA323" s="233">
        <f t="shared" si="184"/>
        <v>0.17105263157894737</v>
      </c>
      <c r="AB323" s="292"/>
      <c r="AE323" s="29"/>
      <c r="AF323" s="27"/>
      <c r="AI323" s="27"/>
      <c r="AJ323" s="27"/>
      <c r="AK323" s="27"/>
      <c r="AM323" s="27"/>
    </row>
    <row r="324" spans="1:40" ht="15" customHeight="1">
      <c r="A324" s="292"/>
      <c r="B324" s="292">
        <f>+'Ark1'!C1722</f>
        <v>2023</v>
      </c>
      <c r="C324" s="232">
        <f>+'Ark1'!L1722</f>
        <v>6</v>
      </c>
      <c r="D324" s="232" t="str">
        <f t="shared" si="181"/>
        <v>O+</v>
      </c>
      <c r="E324" s="232">
        <f>+'Ark1'!D1722</f>
        <v>10</v>
      </c>
      <c r="F324" s="232" t="str">
        <f t="shared" si="182"/>
        <v>Aug</v>
      </c>
      <c r="G324" s="232">
        <f>+'Ark1'!Q1722</f>
        <v>250</v>
      </c>
      <c r="H324" s="330">
        <f>+'Ark1'!R1722</f>
        <v>1263</v>
      </c>
      <c r="I324" s="234">
        <f>+IF(H324=0,"",'Ark1'!AG1722)</f>
        <v>26.727973127228804</v>
      </c>
      <c r="J324" s="234">
        <f>+IF(H324=0,"",'Ark1'!AH1722)</f>
        <v>1.9002375296912113</v>
      </c>
      <c r="K324" s="234"/>
      <c r="L324" s="293"/>
      <c r="M324" s="234"/>
      <c r="N324" s="234"/>
      <c r="O324" s="234"/>
      <c r="P324" s="234">
        <f>+IF(H324=0,"",'Ark1'!T1722)</f>
        <v>5.5526524148851957</v>
      </c>
      <c r="Q324" s="233">
        <f>+IF(H324=0,"",'Ark1'!U1722)</f>
        <v>15.535787806809155</v>
      </c>
      <c r="R324" s="233">
        <f>+IF(H324=0,"",'Ark1'!V1722)</f>
        <v>3.4045922406967528</v>
      </c>
      <c r="S324" s="235">
        <f>+IF(H324=0,"",'Ark1'!W1722)</f>
        <v>1.66270783847981</v>
      </c>
      <c r="T324" s="235">
        <f>+IF(H324=0,"",'Ark1'!X1722)</f>
        <v>38.796516231195561</v>
      </c>
      <c r="U324" s="235">
        <f>+IF(H324=0,"",'Ark1'!Y1722)</f>
        <v>15.518606492478224</v>
      </c>
      <c r="V324" s="235">
        <f>+IF(H324=0,"",'Ark1'!Z1722)</f>
        <v>6.3561481630319747</v>
      </c>
      <c r="W324" s="235">
        <f>+IF(H324=0,"",'Ark1'!Z1722)</f>
        <v>6.3561481630319747</v>
      </c>
      <c r="X324" s="234">
        <f>+IF(H324=0,"",'Ark1'!AC1722)</f>
        <v>0</v>
      </c>
      <c r="Y324" s="235">
        <f>+IF(H324=0,"",'Ark1'!AE1722)</f>
        <v>0</v>
      </c>
      <c r="Z324" s="235">
        <f t="shared" si="183"/>
        <v>2.5892979678015258</v>
      </c>
      <c r="AA324" s="233">
        <f t="shared" si="184"/>
        <v>0.19794140934283452</v>
      </c>
      <c r="AB324" s="292"/>
      <c r="AE324" s="29"/>
      <c r="AF324" s="27"/>
      <c r="AI324" s="27"/>
      <c r="AJ324" s="27"/>
      <c r="AK324" s="27"/>
      <c r="AM324" s="27"/>
    </row>
    <row r="325" spans="1:40" ht="15" customHeight="1">
      <c r="A325" s="292"/>
      <c r="B325" s="292">
        <f>+'Ark1'!C1723</f>
        <v>2023</v>
      </c>
      <c r="C325" s="232">
        <f>+'Ark1'!L1723</f>
        <v>6</v>
      </c>
      <c r="D325" s="232" t="str">
        <f t="shared" si="181"/>
        <v>O+</v>
      </c>
      <c r="E325" s="232">
        <f>+'Ark1'!D1723</f>
        <v>11</v>
      </c>
      <c r="F325" s="232" t="str">
        <f t="shared" si="182"/>
        <v>Sep</v>
      </c>
      <c r="G325" s="232">
        <f>+'Ark1'!Q1723</f>
        <v>164</v>
      </c>
      <c r="H325" s="330">
        <f>+'Ark1'!R1723</f>
        <v>903</v>
      </c>
      <c r="I325" s="234">
        <f>+IF(H325=0,"",'Ark1'!AG1723)</f>
        <v>37.129565047896122</v>
      </c>
      <c r="J325" s="234">
        <f>+IF(H325=0,"",'Ark1'!AH1723)</f>
        <v>1.6611295681063123</v>
      </c>
      <c r="K325" s="234"/>
      <c r="L325" s="293"/>
      <c r="M325" s="234"/>
      <c r="N325" s="234"/>
      <c r="O325" s="234"/>
      <c r="P325" s="234">
        <f>+IF(H325=0,"",'Ark1'!T1723)</f>
        <v>5.5570321151716495</v>
      </c>
      <c r="Q325" s="233">
        <f>+IF(H325=0,"",'Ark1'!U1723)</f>
        <v>17.50874861572532</v>
      </c>
      <c r="R325" s="233">
        <f>+IF(H325=0,"",'Ark1'!V1723)</f>
        <v>4.983388704318938</v>
      </c>
      <c r="S325" s="235">
        <f>+IF(H325=0,"",'Ark1'!W1723)</f>
        <v>0.99667774086378746</v>
      </c>
      <c r="T325" s="235">
        <f>+IF(H325=0,"",'Ark1'!X1723)</f>
        <v>53.266888150609091</v>
      </c>
      <c r="U325" s="235">
        <f>+IF(H325=0,"",'Ark1'!Y1723)</f>
        <v>23.034330011074193</v>
      </c>
      <c r="V325" s="235">
        <f>+IF(H325=0,"",'Ark1'!Z1723)</f>
        <v>7.2125951792892691</v>
      </c>
      <c r="W325" s="235">
        <f>+IF(H325=0,"",'Ark1'!Z1723)</f>
        <v>7.2125951792892691</v>
      </c>
      <c r="X325" s="234">
        <f>+IF(H325=0,"",'Ark1'!AC1723)</f>
        <v>0</v>
      </c>
      <c r="Y325" s="235">
        <f>+IF(H325=0,"",'Ark1'!AE1723)</f>
        <v>0</v>
      </c>
      <c r="Z325" s="235">
        <f t="shared" si="183"/>
        <v>2.9181247692875534</v>
      </c>
      <c r="AA325" s="233">
        <f t="shared" si="184"/>
        <v>0.18161683277962348</v>
      </c>
      <c r="AB325" s="292"/>
      <c r="AE325" s="29"/>
      <c r="AF325" s="27"/>
      <c r="AI325" s="27"/>
      <c r="AJ325" s="27"/>
      <c r="AK325" s="27"/>
      <c r="AM325" s="27"/>
    </row>
    <row r="326" spans="1:40" ht="15" customHeight="1">
      <c r="A326" s="292"/>
      <c r="B326" s="292">
        <f>+'Ark1'!C1724</f>
        <v>2023</v>
      </c>
      <c r="C326" s="232">
        <f>+'Ark1'!L1724</f>
        <v>6</v>
      </c>
      <c r="D326" s="232" t="str">
        <f t="shared" si="181"/>
        <v>O+</v>
      </c>
      <c r="E326" s="232">
        <f>+'Ark1'!D1724</f>
        <v>12</v>
      </c>
      <c r="F326" s="232" t="str">
        <f t="shared" si="182"/>
        <v>Okt</v>
      </c>
      <c r="G326" s="232">
        <f>+'Ark1'!Q1724</f>
        <v>20</v>
      </c>
      <c r="H326" s="330">
        <f>+'Ark1'!R1724</f>
        <v>72</v>
      </c>
      <c r="I326" s="234">
        <f>+IF(H326=0,"",'Ark1'!AG1724)</f>
        <v>32.344051812294055</v>
      </c>
      <c r="J326" s="234">
        <f>+IF(H326=0,"",'Ark1'!AH1724)</f>
        <v>6.9444444444444438</v>
      </c>
      <c r="K326" s="234"/>
      <c r="L326" s="293"/>
      <c r="M326" s="234"/>
      <c r="N326" s="234"/>
      <c r="O326" s="234"/>
      <c r="P326" s="234">
        <f>+IF(H326=0,"",'Ark1'!T1724)</f>
        <v>5.833333333333333</v>
      </c>
      <c r="Q326" s="233">
        <f>+IF(H326=0,"",'Ark1'!U1724)</f>
        <v>19.768055555555556</v>
      </c>
      <c r="R326" s="233">
        <f>+IF(H326=0,"",'Ark1'!V1724)</f>
        <v>4.1666666666666679</v>
      </c>
      <c r="S326" s="235">
        <f>+IF(H326=0,"",'Ark1'!W1724)</f>
        <v>0</v>
      </c>
      <c r="T326" s="235">
        <f>+IF(H326=0,"",'Ark1'!X1724)</f>
        <v>69.444444444444443</v>
      </c>
      <c r="U326" s="235">
        <f>+IF(H326=0,"",'Ark1'!Y1724)</f>
        <v>27.777777777777779</v>
      </c>
      <c r="V326" s="235">
        <f>+IF(H326=0,"",'Ark1'!Z1724)</f>
        <v>7.176617633926198</v>
      </c>
      <c r="W326" s="235">
        <f>+IF(H326=0,"",'Ark1'!Z1724)</f>
        <v>7.176617633926198</v>
      </c>
      <c r="X326" s="234">
        <f>+IF(H326=0,"",'Ark1'!AC1724)</f>
        <v>0</v>
      </c>
      <c r="Y326" s="235">
        <f>+IF(H326=0,"",'Ark1'!AE1724)</f>
        <v>0</v>
      </c>
      <c r="Z326" s="235">
        <f t="shared" si="183"/>
        <v>3.294675925925926</v>
      </c>
      <c r="AA326" s="233">
        <f t="shared" si="184"/>
        <v>0.27777777777777779</v>
      </c>
      <c r="AB326" s="292"/>
      <c r="AE326" s="29"/>
      <c r="AF326" s="27"/>
      <c r="AI326" s="27"/>
      <c r="AJ326" s="27"/>
      <c r="AK326" s="27"/>
      <c r="AM326" s="27"/>
    </row>
    <row r="327" spans="1:40" ht="15" customHeight="1">
      <c r="A327" s="292"/>
      <c r="B327" s="292"/>
      <c r="C327" s="292"/>
      <c r="D327" s="292"/>
      <c r="E327" s="292"/>
      <c r="F327" s="292"/>
      <c r="G327" s="292"/>
      <c r="H327" s="332"/>
      <c r="I327" s="293"/>
      <c r="J327" s="293"/>
      <c r="K327" s="293"/>
      <c r="L327" s="293"/>
      <c r="M327" s="293"/>
      <c r="N327" s="293"/>
      <c r="O327" s="293"/>
      <c r="P327" s="293"/>
      <c r="Q327" s="294"/>
      <c r="R327" s="294"/>
      <c r="S327" s="295"/>
      <c r="T327" s="295"/>
      <c r="U327" s="295"/>
      <c r="V327" s="295"/>
      <c r="W327" s="295"/>
      <c r="X327" s="293"/>
      <c r="Y327" s="295"/>
      <c r="Z327" s="295"/>
      <c r="AA327" s="294"/>
      <c r="AB327" s="292"/>
      <c r="AC327" s="27"/>
      <c r="AE327" s="29"/>
      <c r="AF327" s="27"/>
      <c r="AG327" s="28"/>
      <c r="AH327" s="28"/>
      <c r="AL327" s="28"/>
    </row>
    <row r="328" spans="1:40" ht="15" customHeight="1">
      <c r="A328" s="292"/>
      <c r="B328" s="292"/>
      <c r="C328" s="345" t="s">
        <v>0</v>
      </c>
      <c r="D328" s="292"/>
      <c r="E328" s="346" t="str">
        <f>+D330</f>
        <v>R-</v>
      </c>
      <c r="F328" s="345" t="s">
        <v>569</v>
      </c>
      <c r="G328" s="292"/>
      <c r="H328" s="332"/>
      <c r="I328" s="293"/>
      <c r="J328" s="293"/>
      <c r="K328" s="293"/>
      <c r="L328" s="293"/>
      <c r="M328" s="293"/>
      <c r="N328" s="293"/>
      <c r="O328" s="293"/>
      <c r="P328" s="293"/>
      <c r="Q328" s="294"/>
      <c r="R328" s="294"/>
      <c r="S328" s="295"/>
      <c r="T328" s="295"/>
      <c r="U328" s="295"/>
      <c r="V328" s="295"/>
      <c r="W328" s="295"/>
      <c r="X328" s="293"/>
      <c r="Y328" s="295"/>
      <c r="Z328" s="295"/>
      <c r="AA328" s="294"/>
      <c r="AB328" s="292"/>
      <c r="AC328" s="27"/>
      <c r="AE328" s="29"/>
      <c r="AF328" s="27"/>
      <c r="AG328" s="28"/>
      <c r="AH328" s="28"/>
      <c r="AL328" s="28"/>
    </row>
    <row r="329" spans="1:40" ht="15" customHeight="1">
      <c r="A329" s="292"/>
      <c r="B329" s="292"/>
      <c r="C329" s="292"/>
      <c r="D329" s="292"/>
      <c r="E329" s="292"/>
      <c r="F329" s="292"/>
      <c r="G329" s="292"/>
      <c r="H329" s="332"/>
      <c r="I329" s="292"/>
      <c r="J329" s="292"/>
      <c r="K329" s="292"/>
      <c r="L329" s="293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E329" s="29"/>
      <c r="AF329" s="27"/>
      <c r="AI329" s="27"/>
      <c r="AJ329" s="27"/>
      <c r="AK329" s="27"/>
      <c r="AM329" s="27"/>
    </row>
    <row r="330" spans="1:40" ht="15" customHeight="1">
      <c r="A330" s="292"/>
      <c r="B330" s="292">
        <f>+'Ark1'!C1725</f>
        <v>2023</v>
      </c>
      <c r="C330" s="232">
        <f>+'Ark1'!L1725</f>
        <v>7</v>
      </c>
      <c r="D330" s="232" t="str">
        <f t="shared" ref="D330:D341" si="185">+D104</f>
        <v>R-</v>
      </c>
      <c r="E330" s="232">
        <f>+'Ark1'!D1725</f>
        <v>1</v>
      </c>
      <c r="F330" s="232" t="str">
        <f t="shared" ref="F330:F341" si="186">+F104</f>
        <v>Jan</v>
      </c>
      <c r="G330" s="232">
        <f>+'Ark1'!Q1725</f>
        <v>0</v>
      </c>
      <c r="H330" s="330">
        <f>+'Ark1'!R1725</f>
        <v>0</v>
      </c>
      <c r="I330" s="234" t="str">
        <f>+IF(H330=0,"",'Ark1'!AG1725)</f>
        <v/>
      </c>
      <c r="J330" s="234" t="str">
        <f>+IF(H330=0,"",'Ark1'!AH1725)</f>
        <v/>
      </c>
      <c r="K330" s="234"/>
      <c r="L330" s="293"/>
      <c r="M330" s="234"/>
      <c r="N330" s="234"/>
      <c r="O330" s="234"/>
      <c r="P330" s="234" t="str">
        <f>+IF(H330=0,"",'Ark1'!T1725)</f>
        <v/>
      </c>
      <c r="Q330" s="233" t="str">
        <f>+IF(H330=0,"",'Ark1'!U1725)</f>
        <v/>
      </c>
      <c r="R330" s="233" t="str">
        <f>+IF(H330=0,"",'Ark1'!V1725)</f>
        <v/>
      </c>
      <c r="S330" s="235" t="str">
        <f>+IF(H330=0,"",'Ark1'!W1725)</f>
        <v/>
      </c>
      <c r="T330" s="235" t="str">
        <f>+IF(H330=0,"",'Ark1'!X1725)</f>
        <v/>
      </c>
      <c r="U330" s="235" t="str">
        <f>+IF(H330=0,"",'Ark1'!Y1725)</f>
        <v/>
      </c>
      <c r="V330" s="235" t="str">
        <f>+IF(H330=0,"",'Ark1'!Z1725)</f>
        <v/>
      </c>
      <c r="W330" s="235" t="str">
        <f>+IF(H330=0,"",'Ark1'!Z1725)</f>
        <v/>
      </c>
      <c r="X330" s="234" t="str">
        <f>+IF(H330=0,"",'Ark1'!AC1725)</f>
        <v/>
      </c>
      <c r="Y330" s="235" t="str">
        <f>+IF(H330=0,"",'Ark1'!AE1725)</f>
        <v/>
      </c>
      <c r="Z330" s="235" t="str">
        <f t="shared" si="183"/>
        <v/>
      </c>
      <c r="AA330" s="233" t="str">
        <f t="shared" si="184"/>
        <v/>
      </c>
      <c r="AB330" s="292"/>
      <c r="AE330" s="29"/>
      <c r="AF330" s="27"/>
      <c r="AI330" s="27"/>
      <c r="AJ330" s="27"/>
      <c r="AK330" s="27"/>
      <c r="AM330" s="27"/>
    </row>
    <row r="331" spans="1:40" s="240" customFormat="1" ht="15" customHeight="1">
      <c r="A331" s="292"/>
      <c r="B331" s="292">
        <f>+'Ark1'!C1726</f>
        <v>2023</v>
      </c>
      <c r="C331" s="232">
        <f>+'Ark1'!L1726</f>
        <v>7</v>
      </c>
      <c r="D331" s="232" t="str">
        <f t="shared" si="185"/>
        <v>R-</v>
      </c>
      <c r="E331" s="232">
        <f>+'Ark1'!D1726</f>
        <v>2</v>
      </c>
      <c r="F331" s="232" t="str">
        <f t="shared" si="186"/>
        <v>Feb</v>
      </c>
      <c r="G331" s="232">
        <f>+'Ark1'!Q1726</f>
        <v>0</v>
      </c>
      <c r="H331" s="330">
        <f>+'Ark1'!R1726</f>
        <v>0</v>
      </c>
      <c r="I331" s="234" t="str">
        <f>+IF(H331=0,"",'Ark1'!AG1726)</f>
        <v/>
      </c>
      <c r="J331" s="234" t="str">
        <f>+IF(H331=0,"",'Ark1'!AH1726)</f>
        <v/>
      </c>
      <c r="K331" s="234"/>
      <c r="L331" s="293"/>
      <c r="M331" s="234"/>
      <c r="N331" s="234"/>
      <c r="O331" s="234"/>
      <c r="P331" s="234" t="str">
        <f>+IF(H331=0,"",'Ark1'!T1726)</f>
        <v/>
      </c>
      <c r="Q331" s="233" t="str">
        <f>+IF(H331=0,"",'Ark1'!U1726)</f>
        <v/>
      </c>
      <c r="R331" s="233" t="str">
        <f>+IF(H331=0,"",'Ark1'!V1726)</f>
        <v/>
      </c>
      <c r="S331" s="235" t="str">
        <f>+IF(H331=0,"",'Ark1'!W1726)</f>
        <v/>
      </c>
      <c r="T331" s="235" t="str">
        <f>+IF(H331=0,"",'Ark1'!X1726)</f>
        <v/>
      </c>
      <c r="U331" s="235" t="str">
        <f>+IF(H331=0,"",'Ark1'!Y1726)</f>
        <v/>
      </c>
      <c r="V331" s="235" t="str">
        <f>+IF(H331=0,"",'Ark1'!Z1726)</f>
        <v/>
      </c>
      <c r="W331" s="235" t="str">
        <f>+IF(H331=0,"",'Ark1'!Z1726)</f>
        <v/>
      </c>
      <c r="X331" s="234" t="str">
        <f>+IF(H331=0,"",'Ark1'!AC1726)</f>
        <v/>
      </c>
      <c r="Y331" s="235" t="str">
        <f>+IF(H331=0,"",'Ark1'!AE1726)</f>
        <v/>
      </c>
      <c r="Z331" s="235" t="str">
        <f t="shared" si="183"/>
        <v/>
      </c>
      <c r="AA331" s="233" t="str">
        <f t="shared" si="184"/>
        <v/>
      </c>
      <c r="AB331" s="292"/>
      <c r="AC331" s="29"/>
      <c r="AD331" s="29"/>
      <c r="AE331" s="29"/>
      <c r="AF331" s="27"/>
      <c r="AG331" s="29"/>
      <c r="AH331" s="29"/>
      <c r="AI331" s="27"/>
      <c r="AJ331" s="27"/>
      <c r="AK331" s="27"/>
      <c r="AL331" s="29"/>
      <c r="AM331" s="27"/>
      <c r="AN331" s="28"/>
    </row>
    <row r="332" spans="1:40" s="240" customFormat="1" ht="15" customHeight="1">
      <c r="A332" s="292"/>
      <c r="B332" s="292">
        <f>+'Ark1'!C1727</f>
        <v>2023</v>
      </c>
      <c r="C332" s="232">
        <f>+'Ark1'!L1727</f>
        <v>7</v>
      </c>
      <c r="D332" s="232" t="str">
        <f t="shared" si="185"/>
        <v>R-</v>
      </c>
      <c r="E332" s="232">
        <f>+'Ark1'!D1727</f>
        <v>3</v>
      </c>
      <c r="F332" s="232" t="str">
        <f t="shared" si="186"/>
        <v>Mar</v>
      </c>
      <c r="G332" s="232">
        <f>+'Ark1'!Q1727</f>
        <v>0</v>
      </c>
      <c r="H332" s="330">
        <f>+'Ark1'!R1727</f>
        <v>0</v>
      </c>
      <c r="I332" s="234" t="str">
        <f>+IF(H332=0,"",'Ark1'!AG1727)</f>
        <v/>
      </c>
      <c r="J332" s="234" t="str">
        <f>+IF(H332=0,"",'Ark1'!AH1727)</f>
        <v/>
      </c>
      <c r="K332" s="234"/>
      <c r="L332" s="293"/>
      <c r="M332" s="234"/>
      <c r="N332" s="234"/>
      <c r="O332" s="234"/>
      <c r="P332" s="234" t="str">
        <f>+IF(H332=0,"",'Ark1'!T1727)</f>
        <v/>
      </c>
      <c r="Q332" s="233" t="str">
        <f>+IF(H332=0,"",'Ark1'!U1727)</f>
        <v/>
      </c>
      <c r="R332" s="233" t="str">
        <f>+IF(H332=0,"",'Ark1'!V1727)</f>
        <v/>
      </c>
      <c r="S332" s="235" t="str">
        <f>+IF(H332=0,"",'Ark1'!W1727)</f>
        <v/>
      </c>
      <c r="T332" s="235" t="str">
        <f>+IF(H332=0,"",'Ark1'!X1727)</f>
        <v/>
      </c>
      <c r="U332" s="235" t="str">
        <f>+IF(H332=0,"",'Ark1'!Y1727)</f>
        <v/>
      </c>
      <c r="V332" s="235" t="str">
        <f>+IF(H332=0,"",'Ark1'!Z1727)</f>
        <v/>
      </c>
      <c r="W332" s="235" t="str">
        <f>+IF(H332=0,"",'Ark1'!Z1727)</f>
        <v/>
      </c>
      <c r="X332" s="234" t="str">
        <f>+IF(H332=0,"",'Ark1'!AC1727)</f>
        <v/>
      </c>
      <c r="Y332" s="235" t="str">
        <f>+IF(H332=0,"",'Ark1'!AE1727)</f>
        <v/>
      </c>
      <c r="Z332" s="235" t="str">
        <f t="shared" si="183"/>
        <v/>
      </c>
      <c r="AA332" s="233" t="str">
        <f t="shared" si="184"/>
        <v/>
      </c>
      <c r="AB332" s="292"/>
      <c r="AC332" s="29"/>
      <c r="AD332" s="29"/>
      <c r="AE332" s="29"/>
      <c r="AF332" s="27"/>
      <c r="AG332" s="29"/>
      <c r="AH332" s="29"/>
      <c r="AI332" s="27"/>
      <c r="AJ332" s="27"/>
      <c r="AK332" s="27"/>
      <c r="AL332" s="29"/>
      <c r="AM332" s="27"/>
      <c r="AN332" s="28"/>
    </row>
    <row r="333" spans="1:40" s="240" customFormat="1" ht="15" customHeight="1">
      <c r="A333" s="292"/>
      <c r="B333" s="292">
        <f>+'Ark1'!C1728</f>
        <v>2023</v>
      </c>
      <c r="C333" s="232">
        <f>+'Ark1'!L1728</f>
        <v>7</v>
      </c>
      <c r="D333" s="232" t="str">
        <f t="shared" si="185"/>
        <v>R-</v>
      </c>
      <c r="E333" s="232">
        <f>+'Ark1'!D1728</f>
        <v>4</v>
      </c>
      <c r="F333" s="232" t="str">
        <f t="shared" si="186"/>
        <v>Apr</v>
      </c>
      <c r="G333" s="232">
        <f>+'Ark1'!Q1728</f>
        <v>0</v>
      </c>
      <c r="H333" s="330">
        <f>+'Ark1'!R1728</f>
        <v>0</v>
      </c>
      <c r="I333" s="234" t="str">
        <f>+IF(H333=0,"",'Ark1'!AG1728)</f>
        <v/>
      </c>
      <c r="J333" s="234" t="str">
        <f>+IF(H333=0,"",'Ark1'!AH1728)</f>
        <v/>
      </c>
      <c r="K333" s="234"/>
      <c r="L333" s="293"/>
      <c r="M333" s="234"/>
      <c r="N333" s="234"/>
      <c r="O333" s="234"/>
      <c r="P333" s="234" t="str">
        <f>+IF(H333=0,"",'Ark1'!T1728)</f>
        <v/>
      </c>
      <c r="Q333" s="233" t="str">
        <f>+IF(H333=0,"",'Ark1'!U1728)</f>
        <v/>
      </c>
      <c r="R333" s="233" t="str">
        <f>+IF(H333=0,"",'Ark1'!V1728)</f>
        <v/>
      </c>
      <c r="S333" s="235" t="str">
        <f>+IF(H333=0,"",'Ark1'!W1728)</f>
        <v/>
      </c>
      <c r="T333" s="235" t="str">
        <f>+IF(H333=0,"",'Ark1'!X1728)</f>
        <v/>
      </c>
      <c r="U333" s="235" t="str">
        <f>+IF(H333=0,"",'Ark1'!Y1728)</f>
        <v/>
      </c>
      <c r="V333" s="235" t="str">
        <f>+IF(H333=0,"",'Ark1'!Z1728)</f>
        <v/>
      </c>
      <c r="W333" s="235" t="str">
        <f>+IF(H333=0,"",'Ark1'!Z1728)</f>
        <v/>
      </c>
      <c r="X333" s="234" t="str">
        <f>+IF(H333=0,"",'Ark1'!AC1728)</f>
        <v/>
      </c>
      <c r="Y333" s="235" t="str">
        <f>+IF(H333=0,"",'Ark1'!AE1728)</f>
        <v/>
      </c>
      <c r="Z333" s="235" t="str">
        <f t="shared" si="183"/>
        <v/>
      </c>
      <c r="AA333" s="233" t="str">
        <f t="shared" si="184"/>
        <v/>
      </c>
      <c r="AB333" s="292"/>
      <c r="AC333" s="29"/>
      <c r="AD333" s="29"/>
      <c r="AE333" s="29"/>
      <c r="AF333" s="27"/>
      <c r="AG333" s="29"/>
      <c r="AH333" s="29"/>
      <c r="AI333" s="27"/>
      <c r="AJ333" s="27"/>
      <c r="AK333" s="27"/>
      <c r="AL333" s="29"/>
      <c r="AM333" s="27"/>
      <c r="AN333" s="28"/>
    </row>
    <row r="334" spans="1:40" s="240" customFormat="1" ht="15" customHeight="1">
      <c r="A334" s="292"/>
      <c r="B334" s="292">
        <f>+'Ark1'!C1729</f>
        <v>2023</v>
      </c>
      <c r="C334" s="232">
        <f>+'Ark1'!L1729</f>
        <v>7</v>
      </c>
      <c r="D334" s="232" t="str">
        <f t="shared" si="185"/>
        <v>R-</v>
      </c>
      <c r="E334" s="232">
        <f>+'Ark1'!D1729</f>
        <v>5</v>
      </c>
      <c r="F334" s="232" t="str">
        <f t="shared" si="186"/>
        <v>Mai</v>
      </c>
      <c r="G334" s="232">
        <f>+'Ark1'!Q1729</f>
        <v>0</v>
      </c>
      <c r="H334" s="330">
        <f>+'Ark1'!R1729</f>
        <v>0</v>
      </c>
      <c r="I334" s="234" t="str">
        <f>+IF(H334=0,"",'Ark1'!AG1729)</f>
        <v/>
      </c>
      <c r="J334" s="234" t="str">
        <f>+IF(H334=0,"",'Ark1'!AH1729)</f>
        <v/>
      </c>
      <c r="K334" s="234"/>
      <c r="L334" s="293"/>
      <c r="M334" s="234"/>
      <c r="N334" s="234"/>
      <c r="O334" s="234"/>
      <c r="P334" s="234" t="str">
        <f>+IF(H334=0,"",'Ark1'!T1729)</f>
        <v/>
      </c>
      <c r="Q334" s="233" t="str">
        <f>+IF(H334=0,"",'Ark1'!U1729)</f>
        <v/>
      </c>
      <c r="R334" s="233" t="str">
        <f>+IF(H334=0,"",'Ark1'!V1729)</f>
        <v/>
      </c>
      <c r="S334" s="235" t="str">
        <f>+IF(H334=0,"",'Ark1'!W1729)</f>
        <v/>
      </c>
      <c r="T334" s="235" t="str">
        <f>+IF(H334=0,"",'Ark1'!X1729)</f>
        <v/>
      </c>
      <c r="U334" s="235" t="str">
        <f>+IF(H334=0,"",'Ark1'!Y1729)</f>
        <v/>
      </c>
      <c r="V334" s="235" t="str">
        <f>+IF(H334=0,"",'Ark1'!Z1729)</f>
        <v/>
      </c>
      <c r="W334" s="235" t="str">
        <f>+IF(H334=0,"",'Ark1'!Z1729)</f>
        <v/>
      </c>
      <c r="X334" s="234" t="str">
        <f>+IF(H334=0,"",'Ark1'!AC1729)</f>
        <v/>
      </c>
      <c r="Y334" s="235" t="str">
        <f>+IF(H334=0,"",'Ark1'!AE1729)</f>
        <v/>
      </c>
      <c r="Z334" s="235" t="str">
        <f t="shared" si="183"/>
        <v/>
      </c>
      <c r="AA334" s="233" t="str">
        <f t="shared" si="184"/>
        <v/>
      </c>
      <c r="AB334" s="292"/>
      <c r="AC334" s="29"/>
      <c r="AD334" s="29"/>
      <c r="AE334" s="29"/>
      <c r="AF334" s="27"/>
      <c r="AG334" s="29"/>
      <c r="AH334" s="29"/>
      <c r="AI334" s="27"/>
      <c r="AJ334" s="27"/>
      <c r="AK334" s="27"/>
      <c r="AL334" s="29"/>
      <c r="AM334" s="27"/>
      <c r="AN334" s="28"/>
    </row>
    <row r="335" spans="1:40" s="240" customFormat="1" ht="15" customHeight="1">
      <c r="A335" s="292"/>
      <c r="B335" s="292">
        <f>+'Ark1'!C1730</f>
        <v>2023</v>
      </c>
      <c r="C335" s="232">
        <f>+'Ark1'!L1730</f>
        <v>7</v>
      </c>
      <c r="D335" s="232" t="str">
        <f t="shared" si="185"/>
        <v>R-</v>
      </c>
      <c r="E335" s="232">
        <f>+'Ark1'!D1730</f>
        <v>6</v>
      </c>
      <c r="F335" s="232" t="str">
        <f t="shared" si="186"/>
        <v>Jun</v>
      </c>
      <c r="G335" s="232">
        <f>+'Ark1'!Q1730</f>
        <v>0</v>
      </c>
      <c r="H335" s="330">
        <f>+'Ark1'!R1730</f>
        <v>0</v>
      </c>
      <c r="I335" s="234" t="str">
        <f>+IF(H335=0,"",'Ark1'!AG1730)</f>
        <v/>
      </c>
      <c r="J335" s="234" t="str">
        <f>+IF(H335=0,"",'Ark1'!AH1730)</f>
        <v/>
      </c>
      <c r="K335" s="234"/>
      <c r="L335" s="293"/>
      <c r="M335" s="234"/>
      <c r="N335" s="234"/>
      <c r="O335" s="234"/>
      <c r="P335" s="234" t="str">
        <f>+IF(H335=0,"",'Ark1'!T1730)</f>
        <v/>
      </c>
      <c r="Q335" s="233" t="str">
        <f>+IF(H335=0,"",'Ark1'!U1730)</f>
        <v/>
      </c>
      <c r="R335" s="233" t="str">
        <f>+IF(H335=0,"",'Ark1'!V1730)</f>
        <v/>
      </c>
      <c r="S335" s="235" t="str">
        <f>+IF(H335=0,"",'Ark1'!W1730)</f>
        <v/>
      </c>
      <c r="T335" s="235" t="str">
        <f>+IF(H335=0,"",'Ark1'!X1730)</f>
        <v/>
      </c>
      <c r="U335" s="235" t="str">
        <f>+IF(H335=0,"",'Ark1'!Y1730)</f>
        <v/>
      </c>
      <c r="V335" s="235" t="str">
        <f>+IF(H335=0,"",'Ark1'!Z1730)</f>
        <v/>
      </c>
      <c r="W335" s="235" t="str">
        <f>+IF(H335=0,"",'Ark1'!Z1730)</f>
        <v/>
      </c>
      <c r="X335" s="234" t="str">
        <f>+IF(H335=0,"",'Ark1'!AC1730)</f>
        <v/>
      </c>
      <c r="Y335" s="235" t="str">
        <f>+IF(H335=0,"",'Ark1'!AE1730)</f>
        <v/>
      </c>
      <c r="Z335" s="235" t="str">
        <f t="shared" si="183"/>
        <v/>
      </c>
      <c r="AA335" s="233" t="str">
        <f t="shared" si="184"/>
        <v/>
      </c>
      <c r="AB335" s="292"/>
      <c r="AC335" s="29"/>
      <c r="AD335" s="29"/>
      <c r="AE335" s="29"/>
      <c r="AF335" s="27"/>
      <c r="AG335" s="29"/>
      <c r="AH335" s="29"/>
      <c r="AI335" s="28"/>
      <c r="AJ335" s="28"/>
      <c r="AK335" s="28"/>
      <c r="AL335" s="29"/>
      <c r="AM335" s="28"/>
      <c r="AN335" s="28"/>
    </row>
    <row r="336" spans="1:40" s="240" customFormat="1" ht="15" customHeight="1">
      <c r="A336" s="292"/>
      <c r="B336" s="292">
        <f>+'Ark1'!C1731</f>
        <v>2023</v>
      </c>
      <c r="C336" s="232">
        <f>+'Ark1'!L1731</f>
        <v>7</v>
      </c>
      <c r="D336" s="232" t="str">
        <f t="shared" si="185"/>
        <v>R-</v>
      </c>
      <c r="E336" s="232">
        <f>+'Ark1'!D1731</f>
        <v>7</v>
      </c>
      <c r="F336" s="232" t="str">
        <f t="shared" si="186"/>
        <v>Jul</v>
      </c>
      <c r="G336" s="232">
        <f>+'Ark1'!Q1731</f>
        <v>0</v>
      </c>
      <c r="H336" s="330">
        <f>+'Ark1'!R1731</f>
        <v>0</v>
      </c>
      <c r="I336" s="234" t="str">
        <f>+IF(H336=0,"",'Ark1'!AG1731)</f>
        <v/>
      </c>
      <c r="J336" s="234" t="str">
        <f>+IF(H336=0,"",'Ark1'!AH1731)</f>
        <v/>
      </c>
      <c r="K336" s="234"/>
      <c r="L336" s="293"/>
      <c r="M336" s="234"/>
      <c r="N336" s="234"/>
      <c r="O336" s="234"/>
      <c r="P336" s="234" t="str">
        <f>+IF(H336=0,"",'Ark1'!T1731)</f>
        <v/>
      </c>
      <c r="Q336" s="233" t="str">
        <f>+IF(H336=0,"",'Ark1'!U1731)</f>
        <v/>
      </c>
      <c r="R336" s="233" t="str">
        <f>+IF(H336=0,"",'Ark1'!V1731)</f>
        <v/>
      </c>
      <c r="S336" s="235" t="str">
        <f>+IF(H336=0,"",'Ark1'!W1731)</f>
        <v/>
      </c>
      <c r="T336" s="235" t="str">
        <f>+IF(H336=0,"",'Ark1'!X1731)</f>
        <v/>
      </c>
      <c r="U336" s="235" t="str">
        <f>+IF(H336=0,"",'Ark1'!Y1731)</f>
        <v/>
      </c>
      <c r="V336" s="235" t="str">
        <f>+IF(H336=0,"",'Ark1'!Z1731)</f>
        <v/>
      </c>
      <c r="W336" s="235" t="str">
        <f>+IF(H336=0,"",'Ark1'!Z1731)</f>
        <v/>
      </c>
      <c r="X336" s="234" t="str">
        <f>+IF(H336=0,"",'Ark1'!AC1731)</f>
        <v/>
      </c>
      <c r="Y336" s="235" t="str">
        <f>+IF(H336=0,"",'Ark1'!AE1731)</f>
        <v/>
      </c>
      <c r="Z336" s="235" t="str">
        <f t="shared" si="183"/>
        <v/>
      </c>
      <c r="AA336" s="233" t="str">
        <f t="shared" si="184"/>
        <v/>
      </c>
      <c r="AB336" s="292"/>
      <c r="AC336" s="29"/>
      <c r="AD336" s="29"/>
      <c r="AE336" s="29"/>
      <c r="AF336" s="27"/>
      <c r="AG336" s="29"/>
      <c r="AH336" s="29"/>
      <c r="AI336" s="28"/>
      <c r="AJ336" s="28"/>
      <c r="AK336" s="28"/>
      <c r="AL336" s="29"/>
      <c r="AM336" s="28"/>
      <c r="AN336" s="28"/>
    </row>
    <row r="337" spans="1:40" s="240" customFormat="1" ht="15" customHeight="1">
      <c r="A337" s="292"/>
      <c r="B337" s="292">
        <f>+'Ark1'!C1732</f>
        <v>2023</v>
      </c>
      <c r="C337" s="232">
        <f>+'Ark1'!L1732</f>
        <v>7</v>
      </c>
      <c r="D337" s="232" t="str">
        <f t="shared" si="185"/>
        <v>R-</v>
      </c>
      <c r="E337" s="232">
        <f>+'Ark1'!D1732</f>
        <v>8</v>
      </c>
      <c r="F337" s="232" t="str">
        <f t="shared" si="186"/>
        <v>Aug</v>
      </c>
      <c r="G337" s="232">
        <f>+'Ark1'!Q1732</f>
        <v>0</v>
      </c>
      <c r="H337" s="330">
        <f>+'Ark1'!R1732</f>
        <v>0</v>
      </c>
      <c r="I337" s="234" t="str">
        <f>+IF(H337=0,"",'Ark1'!AG1732)</f>
        <v/>
      </c>
      <c r="J337" s="234" t="str">
        <f>+IF(H337=0,"",'Ark1'!AH1732)</f>
        <v/>
      </c>
      <c r="K337" s="234"/>
      <c r="L337" s="293"/>
      <c r="M337" s="234"/>
      <c r="N337" s="234"/>
      <c r="O337" s="234"/>
      <c r="P337" s="234" t="str">
        <f>+IF(H337=0,"",'Ark1'!T1732)</f>
        <v/>
      </c>
      <c r="Q337" s="233" t="str">
        <f>+IF(H337=0,"",'Ark1'!U1732)</f>
        <v/>
      </c>
      <c r="R337" s="233" t="str">
        <f>+IF(H337=0,"",'Ark1'!V1732)</f>
        <v/>
      </c>
      <c r="S337" s="235" t="str">
        <f>+IF(H337=0,"",'Ark1'!W1732)</f>
        <v/>
      </c>
      <c r="T337" s="235" t="str">
        <f>+IF(H337=0,"",'Ark1'!X1732)</f>
        <v/>
      </c>
      <c r="U337" s="235" t="str">
        <f>+IF(H337=0,"",'Ark1'!Y1732)</f>
        <v/>
      </c>
      <c r="V337" s="235" t="str">
        <f>+IF(H337=0,"",'Ark1'!Z1732)</f>
        <v/>
      </c>
      <c r="W337" s="235" t="str">
        <f>+IF(H337=0,"",'Ark1'!Z1732)</f>
        <v/>
      </c>
      <c r="X337" s="234" t="str">
        <f>+IF(H337=0,"",'Ark1'!AC1732)</f>
        <v/>
      </c>
      <c r="Y337" s="235" t="str">
        <f>+IF(H337=0,"",'Ark1'!AE1732)</f>
        <v/>
      </c>
      <c r="Z337" s="235" t="str">
        <f t="shared" si="183"/>
        <v/>
      </c>
      <c r="AA337" s="233" t="str">
        <f t="shared" si="184"/>
        <v/>
      </c>
      <c r="AB337" s="292"/>
      <c r="AC337" s="29"/>
      <c r="AD337" s="29"/>
      <c r="AE337" s="29"/>
      <c r="AF337" s="27"/>
      <c r="AG337" s="29"/>
      <c r="AH337" s="29"/>
      <c r="AI337" s="28"/>
      <c r="AJ337" s="28"/>
      <c r="AK337" s="28"/>
      <c r="AL337" s="29"/>
      <c r="AM337" s="28"/>
      <c r="AN337" s="28"/>
    </row>
    <row r="338" spans="1:40" s="240" customFormat="1" ht="15" customHeight="1">
      <c r="A338" s="292"/>
      <c r="B338" s="292">
        <f>+'Ark1'!C1733</f>
        <v>2023</v>
      </c>
      <c r="C338" s="232">
        <f>+'Ark1'!L1733</f>
        <v>7</v>
      </c>
      <c r="D338" s="232" t="str">
        <f t="shared" si="185"/>
        <v>R-</v>
      </c>
      <c r="E338" s="232">
        <f>+'Ark1'!D1733</f>
        <v>9</v>
      </c>
      <c r="F338" s="232" t="str">
        <f t="shared" si="186"/>
        <v>Sep</v>
      </c>
      <c r="G338" s="232">
        <f>+'Ark1'!Q1733</f>
        <v>1</v>
      </c>
      <c r="H338" s="330">
        <f>+'Ark1'!R1733</f>
        <v>2</v>
      </c>
      <c r="I338" s="234">
        <f>+IF(H338=0,"",'Ark1'!AG1733)</f>
        <v>0.11859288960786624</v>
      </c>
      <c r="J338" s="234">
        <f>+IF(H338=0,"",'Ark1'!AH1733)</f>
        <v>0</v>
      </c>
      <c r="K338" s="234"/>
      <c r="L338" s="293"/>
      <c r="M338" s="234"/>
      <c r="N338" s="234"/>
      <c r="O338" s="234"/>
      <c r="P338" s="234">
        <f>+IF(H338=0,"",'Ark1'!T1733)</f>
        <v>10.5</v>
      </c>
      <c r="Q338" s="233">
        <f>+IF(H338=0,"",'Ark1'!U1733)</f>
        <v>20.6</v>
      </c>
      <c r="R338" s="233">
        <f>+IF(H338=0,"",'Ark1'!V1733)</f>
        <v>0</v>
      </c>
      <c r="S338" s="235">
        <f>+IF(H338=0,"",'Ark1'!W1733)</f>
        <v>100</v>
      </c>
      <c r="T338" s="235">
        <f>+IF(H338=0,"",'Ark1'!X1733)</f>
        <v>100</v>
      </c>
      <c r="U338" s="235">
        <f>+IF(H338=0,"",'Ark1'!Y1733)</f>
        <v>0</v>
      </c>
      <c r="V338" s="235">
        <f>+IF(H338=0,"",'Ark1'!Z1733)</f>
        <v>9.9999999999670325E-2</v>
      </c>
      <c r="W338" s="235">
        <f>+IF(H338=0,"",'Ark1'!Z1733)</f>
        <v>9.9999999999670325E-2</v>
      </c>
      <c r="X338" s="234">
        <f>+IF(H338=0,"",'Ark1'!AC1733)</f>
        <v>0</v>
      </c>
      <c r="Y338" s="235">
        <f>+IF(H338=0,"",'Ark1'!AE1733)</f>
        <v>0</v>
      </c>
      <c r="Z338" s="235">
        <f t="shared" si="183"/>
        <v>2.9428571428571431</v>
      </c>
      <c r="AA338" s="233">
        <f t="shared" si="184"/>
        <v>0.5</v>
      </c>
      <c r="AB338" s="292"/>
      <c r="AC338" s="29"/>
      <c r="AD338" s="29"/>
      <c r="AE338" s="29"/>
      <c r="AF338" s="27"/>
      <c r="AG338" s="29"/>
      <c r="AH338" s="29"/>
      <c r="AI338" s="28"/>
      <c r="AJ338" s="28"/>
      <c r="AK338" s="28"/>
      <c r="AL338" s="29"/>
      <c r="AM338" s="28"/>
      <c r="AN338" s="28"/>
    </row>
    <row r="339" spans="1:40" s="240" customFormat="1" ht="15" customHeight="1">
      <c r="A339" s="292"/>
      <c r="B339" s="292">
        <f>+'Ark1'!C1734</f>
        <v>2023</v>
      </c>
      <c r="C339" s="232">
        <f>+'Ark1'!L1734</f>
        <v>7</v>
      </c>
      <c r="D339" s="232" t="str">
        <f t="shared" si="185"/>
        <v>R-</v>
      </c>
      <c r="E339" s="232">
        <f>+'Ark1'!D1734</f>
        <v>10</v>
      </c>
      <c r="F339" s="232" t="str">
        <f t="shared" si="186"/>
        <v>Okt</v>
      </c>
      <c r="G339" s="232">
        <f>+'Ark1'!Q1734</f>
        <v>0</v>
      </c>
      <c r="H339" s="330">
        <f>+'Ark1'!R1734</f>
        <v>0</v>
      </c>
      <c r="I339" s="234" t="str">
        <f>+IF(H339=0,"",'Ark1'!AG1734)</f>
        <v/>
      </c>
      <c r="J339" s="234" t="str">
        <f>+IF(H339=0,"",'Ark1'!AH1734)</f>
        <v/>
      </c>
      <c r="K339" s="234"/>
      <c r="L339" s="293"/>
      <c r="M339" s="234"/>
      <c r="N339" s="234"/>
      <c r="O339" s="234"/>
      <c r="P339" s="234" t="str">
        <f>+IF(H339=0,"",'Ark1'!T1734)</f>
        <v/>
      </c>
      <c r="Q339" s="233" t="str">
        <f>+IF(H339=0,"",'Ark1'!U1734)</f>
        <v/>
      </c>
      <c r="R339" s="233" t="str">
        <f>+IF(H339=0,"",'Ark1'!V1734)</f>
        <v/>
      </c>
      <c r="S339" s="235" t="str">
        <f>+IF(H339=0,"",'Ark1'!W1734)</f>
        <v/>
      </c>
      <c r="T339" s="235" t="str">
        <f>+IF(H339=0,"",'Ark1'!X1734)</f>
        <v/>
      </c>
      <c r="U339" s="235" t="str">
        <f>+IF(H339=0,"",'Ark1'!Y1734)</f>
        <v/>
      </c>
      <c r="V339" s="235" t="str">
        <f>+IF(H339=0,"",'Ark1'!Z1734)</f>
        <v/>
      </c>
      <c r="W339" s="235" t="str">
        <f>+IF(H339=0,"",'Ark1'!Z1734)</f>
        <v/>
      </c>
      <c r="X339" s="234" t="str">
        <f>+IF(H339=0,"",'Ark1'!AC1734)</f>
        <v/>
      </c>
      <c r="Y339" s="235" t="str">
        <f>+IF(H339=0,"",'Ark1'!AE1734)</f>
        <v/>
      </c>
      <c r="Z339" s="235" t="str">
        <f t="shared" si="183"/>
        <v/>
      </c>
      <c r="AA339" s="233" t="str">
        <f t="shared" si="184"/>
        <v/>
      </c>
      <c r="AB339" s="292"/>
      <c r="AC339" s="29"/>
      <c r="AD339" s="29"/>
      <c r="AE339" s="29"/>
      <c r="AF339" s="27"/>
      <c r="AG339" s="29"/>
      <c r="AH339" s="29"/>
      <c r="AI339" s="28"/>
      <c r="AJ339" s="28"/>
      <c r="AK339" s="28"/>
      <c r="AL339" s="29"/>
      <c r="AM339" s="28"/>
      <c r="AN339" s="28"/>
    </row>
    <row r="340" spans="1:40" s="240" customFormat="1" ht="15" customHeight="1">
      <c r="A340" s="292"/>
      <c r="B340" s="292">
        <f>+'Ark1'!C1735</f>
        <v>2023</v>
      </c>
      <c r="C340" s="232">
        <f>+'Ark1'!L1735</f>
        <v>7</v>
      </c>
      <c r="D340" s="232" t="str">
        <f t="shared" si="185"/>
        <v>R-</v>
      </c>
      <c r="E340" s="232">
        <f>+'Ark1'!D1735</f>
        <v>11</v>
      </c>
      <c r="F340" s="232" t="str">
        <f t="shared" si="186"/>
        <v>Nov</v>
      </c>
      <c r="G340" s="232">
        <f>+'Ark1'!Q1735</f>
        <v>0</v>
      </c>
      <c r="H340" s="330">
        <f>+'Ark1'!R1735</f>
        <v>0</v>
      </c>
      <c r="I340" s="234" t="str">
        <f>+IF(H340=0,"",'Ark1'!AG1735)</f>
        <v/>
      </c>
      <c r="J340" s="234" t="str">
        <f>+IF(H340=0,"",'Ark1'!AH1735)</f>
        <v/>
      </c>
      <c r="K340" s="234"/>
      <c r="L340" s="293"/>
      <c r="M340" s="234"/>
      <c r="N340" s="234"/>
      <c r="O340" s="234"/>
      <c r="P340" s="234" t="str">
        <f>+IF(H340=0,"",'Ark1'!T1735)</f>
        <v/>
      </c>
      <c r="Q340" s="233" t="str">
        <f>+IF(H340=0,"",'Ark1'!U1735)</f>
        <v/>
      </c>
      <c r="R340" s="233" t="str">
        <f>+IF(H340=0,"",'Ark1'!V1735)</f>
        <v/>
      </c>
      <c r="S340" s="235" t="str">
        <f>+IF(H340=0,"",'Ark1'!W1735)</f>
        <v/>
      </c>
      <c r="T340" s="235" t="str">
        <f>+IF(H340=0,"",'Ark1'!X1735)</f>
        <v/>
      </c>
      <c r="U340" s="235" t="str">
        <f>+IF(H340=0,"",'Ark1'!Y1735)</f>
        <v/>
      </c>
      <c r="V340" s="235" t="str">
        <f>+IF(H340=0,"",'Ark1'!Z1735)</f>
        <v/>
      </c>
      <c r="W340" s="235" t="str">
        <f>+IF(H340=0,"",'Ark1'!Z1735)</f>
        <v/>
      </c>
      <c r="X340" s="234" t="str">
        <f>+IF(H340=0,"",'Ark1'!AC1735)</f>
        <v/>
      </c>
      <c r="Y340" s="235" t="str">
        <f>+IF(H340=0,"",'Ark1'!AE1735)</f>
        <v/>
      </c>
      <c r="Z340" s="235" t="str">
        <f t="shared" si="183"/>
        <v/>
      </c>
      <c r="AA340" s="233" t="str">
        <f t="shared" si="184"/>
        <v/>
      </c>
      <c r="AB340" s="292"/>
      <c r="AC340" s="29"/>
      <c r="AD340" s="29"/>
      <c r="AE340" s="29"/>
      <c r="AF340" s="27"/>
      <c r="AG340" s="29"/>
      <c r="AH340" s="29"/>
      <c r="AI340" s="28"/>
      <c r="AJ340" s="28"/>
      <c r="AK340" s="28"/>
      <c r="AL340" s="29"/>
      <c r="AM340" s="28"/>
      <c r="AN340" s="28"/>
    </row>
    <row r="341" spans="1:40" ht="15" customHeight="1">
      <c r="A341" s="292"/>
      <c r="B341" s="292">
        <f>+'Ark1'!C1736</f>
        <v>2023</v>
      </c>
      <c r="C341" s="232">
        <f>+'Ark1'!L1736</f>
        <v>7</v>
      </c>
      <c r="D341" s="232" t="str">
        <f t="shared" si="185"/>
        <v>R-</v>
      </c>
      <c r="E341" s="232">
        <f>+'Ark1'!D1736</f>
        <v>12</v>
      </c>
      <c r="F341" s="232" t="str">
        <f t="shared" si="186"/>
        <v>Des</v>
      </c>
      <c r="G341" s="232">
        <f>+'Ark1'!Q1736</f>
        <v>0</v>
      </c>
      <c r="H341" s="330">
        <f>+'Ark1'!R1736</f>
        <v>0</v>
      </c>
      <c r="I341" s="234" t="str">
        <f>+IF(H341=0,"",'Ark1'!AG1736)</f>
        <v/>
      </c>
      <c r="J341" s="234" t="str">
        <f>+IF(H341=0,"",'Ark1'!AH1736)</f>
        <v/>
      </c>
      <c r="K341" s="234"/>
      <c r="L341" s="293"/>
      <c r="M341" s="234"/>
      <c r="N341" s="234"/>
      <c r="O341" s="234"/>
      <c r="P341" s="234" t="str">
        <f>+IF(H341=0,"",'Ark1'!T1736)</f>
        <v/>
      </c>
      <c r="Q341" s="233" t="str">
        <f>+IF(H341=0,"",'Ark1'!U1736)</f>
        <v/>
      </c>
      <c r="R341" s="233" t="str">
        <f>+IF(H341=0,"",'Ark1'!V1736)</f>
        <v/>
      </c>
      <c r="S341" s="235" t="str">
        <f>+IF(H341=0,"",'Ark1'!W1736)</f>
        <v/>
      </c>
      <c r="T341" s="235" t="str">
        <f>+IF(H341=0,"",'Ark1'!X1736)</f>
        <v/>
      </c>
      <c r="U341" s="235" t="str">
        <f>+IF(H341=0,"",'Ark1'!Y1736)</f>
        <v/>
      </c>
      <c r="V341" s="235" t="str">
        <f>+IF(H341=0,"",'Ark1'!Z1736)</f>
        <v/>
      </c>
      <c r="W341" s="235" t="str">
        <f>+IF(H341=0,"",'Ark1'!Z1736)</f>
        <v/>
      </c>
      <c r="X341" s="234" t="str">
        <f>+IF(H341=0,"",'Ark1'!AC1736)</f>
        <v/>
      </c>
      <c r="Y341" s="235" t="str">
        <f>+IF(H341=0,"",'Ark1'!AE1736)</f>
        <v/>
      </c>
      <c r="Z341" s="235" t="str">
        <f t="shared" si="183"/>
        <v/>
      </c>
      <c r="AA341" s="233" t="str">
        <f t="shared" si="184"/>
        <v/>
      </c>
      <c r="AB341" s="292"/>
      <c r="AE341" s="29"/>
      <c r="AF341" s="27"/>
    </row>
    <row r="342" spans="1:40" ht="15" customHeight="1">
      <c r="A342" s="292"/>
      <c r="B342" s="292"/>
      <c r="C342" s="292"/>
      <c r="D342" s="292"/>
      <c r="E342" s="292"/>
      <c r="F342" s="292"/>
      <c r="G342" s="292"/>
      <c r="H342" s="332"/>
      <c r="I342" s="293"/>
      <c r="J342" s="293"/>
      <c r="K342" s="293"/>
      <c r="L342" s="293"/>
      <c r="M342" s="293"/>
      <c r="N342" s="293"/>
      <c r="O342" s="293"/>
      <c r="P342" s="293"/>
      <c r="Q342" s="294"/>
      <c r="R342" s="294"/>
      <c r="S342" s="295"/>
      <c r="T342" s="295"/>
      <c r="U342" s="295"/>
      <c r="V342" s="295"/>
      <c r="W342" s="295"/>
      <c r="X342" s="293"/>
      <c r="Y342" s="295"/>
      <c r="Z342" s="295"/>
      <c r="AA342" s="294"/>
      <c r="AB342" s="292"/>
      <c r="AC342" s="27"/>
      <c r="AE342" s="29"/>
      <c r="AF342" s="27"/>
      <c r="AG342" s="28"/>
      <c r="AH342" s="28"/>
      <c r="AL342" s="28"/>
    </row>
    <row r="343" spans="1:40" ht="15" customHeight="1">
      <c r="A343" s="292"/>
      <c r="B343" s="292"/>
      <c r="C343" s="345" t="s">
        <v>0</v>
      </c>
      <c r="D343" s="292"/>
      <c r="E343" s="346" t="str">
        <f>+D345</f>
        <v>R</v>
      </c>
      <c r="F343" s="345" t="s">
        <v>569</v>
      </c>
      <c r="G343" s="292"/>
      <c r="H343" s="332"/>
      <c r="I343" s="293"/>
      <c r="J343" s="293"/>
      <c r="K343" s="293"/>
      <c r="L343" s="293"/>
      <c r="M343" s="293"/>
      <c r="N343" s="293"/>
      <c r="O343" s="293"/>
      <c r="P343" s="293"/>
      <c r="Q343" s="294"/>
      <c r="R343" s="294"/>
      <c r="S343" s="295"/>
      <c r="T343" s="295"/>
      <c r="U343" s="295"/>
      <c r="V343" s="295"/>
      <c r="W343" s="295"/>
      <c r="X343" s="293"/>
      <c r="Y343" s="295"/>
      <c r="Z343" s="295"/>
      <c r="AA343" s="294"/>
      <c r="AB343" s="292"/>
      <c r="AC343" s="27"/>
      <c r="AE343" s="29"/>
      <c r="AF343" s="27"/>
      <c r="AG343" s="28"/>
      <c r="AH343" s="28"/>
      <c r="AL343" s="28"/>
    </row>
    <row r="344" spans="1:40" ht="15" customHeight="1">
      <c r="A344" s="292"/>
      <c r="B344" s="292"/>
      <c r="C344" s="292"/>
      <c r="D344" s="292"/>
      <c r="E344" s="292"/>
      <c r="F344" s="292"/>
      <c r="G344" s="292"/>
      <c r="H344" s="332"/>
      <c r="I344" s="292"/>
      <c r="J344" s="292"/>
      <c r="K344" s="292"/>
      <c r="L344" s="293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E344" s="29"/>
      <c r="AF344" s="27"/>
    </row>
    <row r="345" spans="1:40" ht="15" customHeight="1">
      <c r="A345" s="292"/>
      <c r="B345" s="292">
        <f>+'Ark1'!C1737</f>
        <v>2023</v>
      </c>
      <c r="C345" s="232">
        <f>+'Ark1'!L1737</f>
        <v>8</v>
      </c>
      <c r="D345" s="232" t="str">
        <f t="shared" ref="D345:D356" si="187">+D119</f>
        <v>R</v>
      </c>
      <c r="E345" s="232">
        <f>+'Ark1'!D1737</f>
        <v>1</v>
      </c>
      <c r="F345" s="232" t="str">
        <f t="shared" ref="F345:F356" si="188">+F119</f>
        <v>Jan</v>
      </c>
      <c r="G345" s="232">
        <f>+'Ark1'!Q1737</f>
        <v>23</v>
      </c>
      <c r="H345" s="330">
        <f>+'Ark1'!R1737</f>
        <v>91</v>
      </c>
      <c r="I345" s="234">
        <f>+IF(H345=0,"",'Ark1'!AG1737)</f>
        <v>15.646479289727443</v>
      </c>
      <c r="J345" s="234">
        <f>+IF(H345=0,"",'Ark1'!AH1737)</f>
        <v>1.0989010989010985</v>
      </c>
      <c r="K345" s="234"/>
      <c r="L345" s="293"/>
      <c r="M345" s="234"/>
      <c r="N345" s="234"/>
      <c r="O345" s="234"/>
      <c r="P345" s="234">
        <f>+IF(H345=0,"",'Ark1'!T1737)</f>
        <v>7.5274725274725247</v>
      </c>
      <c r="Q345" s="233">
        <f>+IF(H345=0,"",'Ark1'!U1737)</f>
        <v>23.839560439560447</v>
      </c>
      <c r="R345" s="233">
        <f>+IF(H345=0,"",'Ark1'!V1737)</f>
        <v>4.3956043956043942</v>
      </c>
      <c r="S345" s="235">
        <f>+IF(H345=0,"",'Ark1'!W1737)</f>
        <v>21.978021978021971</v>
      </c>
      <c r="T345" s="235">
        <f>+IF(H345=0,"",'Ark1'!X1737)</f>
        <v>75.824175824175825</v>
      </c>
      <c r="U345" s="235">
        <f>+IF(H345=0,"",'Ark1'!Y1737)</f>
        <v>53.84615384615384</v>
      </c>
      <c r="V345" s="235">
        <f>+IF(H345=0,"",'Ark1'!Z1737)</f>
        <v>8.3103256190535877</v>
      </c>
      <c r="W345" s="235">
        <f>+IF(H345=0,"",'Ark1'!Z1737)</f>
        <v>8.3103256190535877</v>
      </c>
      <c r="X345" s="234">
        <f>+IF(H345=0,"",'Ark1'!AC1737)</f>
        <v>0</v>
      </c>
      <c r="Y345" s="235">
        <f>+IF(H345=0,"",'Ark1'!AE1737)</f>
        <v>0</v>
      </c>
      <c r="Z345" s="235">
        <f t="shared" si="183"/>
        <v>2.9799450549450559</v>
      </c>
      <c r="AA345" s="233">
        <f t="shared" si="184"/>
        <v>0.25274725274725274</v>
      </c>
      <c r="AB345" s="292"/>
      <c r="AE345" s="29"/>
      <c r="AF345" s="27"/>
    </row>
    <row r="346" spans="1:40" ht="15" customHeight="1">
      <c r="A346" s="292"/>
      <c r="B346" s="292">
        <f>+'Ark1'!C1738</f>
        <v>2023</v>
      </c>
      <c r="C346" s="232">
        <f>+'Ark1'!L1738</f>
        <v>8</v>
      </c>
      <c r="D346" s="232" t="str">
        <f t="shared" si="187"/>
        <v>R</v>
      </c>
      <c r="E346" s="232">
        <f>+'Ark1'!D1738</f>
        <v>2</v>
      </c>
      <c r="F346" s="232" t="str">
        <f t="shared" si="188"/>
        <v>Feb</v>
      </c>
      <c r="G346" s="232">
        <f>+'Ark1'!Q1738</f>
        <v>37</v>
      </c>
      <c r="H346" s="330">
        <f>+'Ark1'!R1738</f>
        <v>188</v>
      </c>
      <c r="I346" s="234">
        <f>+IF(H346=0,"",'Ark1'!AG1738)</f>
        <v>11.38379227123375</v>
      </c>
      <c r="J346" s="234">
        <f>+IF(H346=0,"",'Ark1'!AH1738)</f>
        <v>1.0638297872340428</v>
      </c>
      <c r="K346" s="234"/>
      <c r="L346" s="293"/>
      <c r="M346" s="234"/>
      <c r="N346" s="234"/>
      <c r="O346" s="234"/>
      <c r="P346" s="234">
        <f>+IF(H346=0,"",'Ark1'!T1738)</f>
        <v>5.5904255319148941</v>
      </c>
      <c r="Q346" s="233">
        <f>+IF(H346=0,"",'Ark1'!U1738)</f>
        <v>10.412234042553195</v>
      </c>
      <c r="R346" s="233">
        <f>+IF(H346=0,"",'Ark1'!V1738)</f>
        <v>1.0638297872340428</v>
      </c>
      <c r="S346" s="235">
        <f>+IF(H346=0,"",'Ark1'!W1738)</f>
        <v>3.1914893617021289</v>
      </c>
      <c r="T346" s="235">
        <f>+IF(H346=0,"",'Ark1'!X1738)</f>
        <v>18.085106382978726</v>
      </c>
      <c r="U346" s="235">
        <f>+IF(H346=0,"",'Ark1'!Y1738)</f>
        <v>12.765957446808516</v>
      </c>
      <c r="V346" s="235">
        <f>+IF(H346=0,"",'Ark1'!Z1738)</f>
        <v>8.1988718287562623</v>
      </c>
      <c r="W346" s="235">
        <f>+IF(H346=0,"",'Ark1'!Z1738)</f>
        <v>8.1988718287562623</v>
      </c>
      <c r="X346" s="234">
        <f>+IF(H346=0,"",'Ark1'!AC1738)</f>
        <v>0</v>
      </c>
      <c r="Y346" s="235">
        <f>+IF(H346=0,"",'Ark1'!AE1738)</f>
        <v>0</v>
      </c>
      <c r="Z346" s="235">
        <f t="shared" si="183"/>
        <v>1.3015292553191493</v>
      </c>
      <c r="AA346" s="233">
        <f t="shared" si="184"/>
        <v>0.19680851063829788</v>
      </c>
      <c r="AB346" s="292"/>
      <c r="AE346" s="29"/>
      <c r="AF346" s="27"/>
    </row>
    <row r="347" spans="1:40" ht="15" customHeight="1">
      <c r="A347" s="292"/>
      <c r="B347" s="292">
        <f>+'Ark1'!C1739</f>
        <v>2023</v>
      </c>
      <c r="C347" s="232">
        <f>+'Ark1'!L1739</f>
        <v>8</v>
      </c>
      <c r="D347" s="232" t="str">
        <f t="shared" si="187"/>
        <v>R</v>
      </c>
      <c r="E347" s="232">
        <f>+'Ark1'!D1739</f>
        <v>3</v>
      </c>
      <c r="F347" s="232" t="str">
        <f t="shared" si="188"/>
        <v>Mar</v>
      </c>
      <c r="G347" s="232">
        <f>+'Ark1'!Q1739</f>
        <v>80</v>
      </c>
      <c r="H347" s="330">
        <f>+'Ark1'!R1739</f>
        <v>454</v>
      </c>
      <c r="I347" s="234">
        <f>+IF(H347=0,"",'Ark1'!AG1739)</f>
        <v>13.402661200131684</v>
      </c>
      <c r="J347" s="234">
        <f>+IF(H347=0,"",'Ark1'!AH1739)</f>
        <v>0</v>
      </c>
      <c r="K347" s="234"/>
      <c r="L347" s="293"/>
      <c r="M347" s="234"/>
      <c r="N347" s="234"/>
      <c r="O347" s="234"/>
      <c r="P347" s="234">
        <f>+IF(H347=0,"",'Ark1'!T1739)</f>
        <v>5.8215859030837009</v>
      </c>
      <c r="Q347" s="233">
        <f>+IF(H347=0,"",'Ark1'!U1739)</f>
        <v>12.644052863436128</v>
      </c>
      <c r="R347" s="233">
        <f>+IF(H347=0,"",'Ark1'!V1739)</f>
        <v>2.2026431718061676</v>
      </c>
      <c r="S347" s="235">
        <f>+IF(H347=0,"",'Ark1'!W1739)</f>
        <v>3.3039647577092519</v>
      </c>
      <c r="T347" s="235">
        <f>+IF(H347=0,"",'Ark1'!X1739)</f>
        <v>28.193832599118945</v>
      </c>
      <c r="U347" s="235">
        <f>+IF(H347=0,"",'Ark1'!Y1739)</f>
        <v>19.162995594713653</v>
      </c>
      <c r="V347" s="235">
        <f>+IF(H347=0,"",'Ark1'!Z1739)</f>
        <v>9.2414740970362566</v>
      </c>
      <c r="W347" s="235">
        <f>+IF(H347=0,"",'Ark1'!Z1739)</f>
        <v>9.2414740970362566</v>
      </c>
      <c r="X347" s="234">
        <f>+IF(H347=0,"",'Ark1'!AC1739)</f>
        <v>0</v>
      </c>
      <c r="Y347" s="235">
        <f>+IF(H347=0,"",'Ark1'!AE1739)</f>
        <v>0</v>
      </c>
      <c r="Z347" s="235">
        <f t="shared" si="183"/>
        <v>1.580506607929516</v>
      </c>
      <c r="AA347" s="233">
        <f t="shared" si="184"/>
        <v>0.1762114537444934</v>
      </c>
      <c r="AB347" s="292"/>
      <c r="AE347" s="29"/>
      <c r="AF347" s="27"/>
    </row>
    <row r="348" spans="1:40" ht="15" customHeight="1">
      <c r="A348" s="292"/>
      <c r="B348" s="292">
        <f>+'Ark1'!C1740</f>
        <v>2023</v>
      </c>
      <c r="C348" s="232">
        <f>+'Ark1'!L1740</f>
        <v>8</v>
      </c>
      <c r="D348" s="232" t="str">
        <f t="shared" si="187"/>
        <v>R</v>
      </c>
      <c r="E348" s="232">
        <f>+'Ark1'!D1740</f>
        <v>4</v>
      </c>
      <c r="F348" s="232" t="str">
        <f t="shared" si="188"/>
        <v>Apr</v>
      </c>
      <c r="G348" s="232">
        <f>+'Ark1'!Q1740</f>
        <v>57</v>
      </c>
      <c r="H348" s="330">
        <f>+'Ark1'!R1740</f>
        <v>370</v>
      </c>
      <c r="I348" s="234">
        <f>+IF(H348=0,"",'Ark1'!AG1740)</f>
        <v>15.50635032962122</v>
      </c>
      <c r="J348" s="234">
        <f>+IF(H348=0,"",'Ark1'!AH1740)</f>
        <v>0</v>
      </c>
      <c r="K348" s="234"/>
      <c r="L348" s="293"/>
      <c r="M348" s="234"/>
      <c r="N348" s="234"/>
      <c r="O348" s="234"/>
      <c r="P348" s="234">
        <f>+IF(H348=0,"",'Ark1'!T1740)</f>
        <v>6.364864864864864</v>
      </c>
      <c r="Q348" s="233">
        <f>+IF(H348=0,"",'Ark1'!U1740)</f>
        <v>11.252162162162158</v>
      </c>
      <c r="R348" s="233">
        <f>+IF(H348=0,"",'Ark1'!V1740)</f>
        <v>0.81081081081081108</v>
      </c>
      <c r="S348" s="235">
        <f>+IF(H348=0,"",'Ark1'!W1740)</f>
        <v>1.8918918918918923</v>
      </c>
      <c r="T348" s="235">
        <f>+IF(H348=0,"",'Ark1'!X1740)</f>
        <v>20.540540540540537</v>
      </c>
      <c r="U348" s="235">
        <f>+IF(H348=0,"",'Ark1'!Y1740)</f>
        <v>13.783783783783784</v>
      </c>
      <c r="V348" s="235">
        <f>+IF(H348=0,"",'Ark1'!Z1740)</f>
        <v>8.0646012066531902</v>
      </c>
      <c r="W348" s="235">
        <f>+IF(H348=0,"",'Ark1'!Z1740)</f>
        <v>8.0646012066531902</v>
      </c>
      <c r="X348" s="234">
        <f>+IF(H348=0,"",'Ark1'!AC1740)</f>
        <v>0</v>
      </c>
      <c r="Y348" s="235">
        <f>+IF(H348=0,"",'Ark1'!AE1740)</f>
        <v>0</v>
      </c>
      <c r="Z348" s="235">
        <f t="shared" si="183"/>
        <v>1.4065202702702697</v>
      </c>
      <c r="AA348" s="233">
        <f t="shared" si="184"/>
        <v>0.15405405405405406</v>
      </c>
      <c r="AB348" s="292"/>
      <c r="AE348" s="29"/>
      <c r="AF348" s="27"/>
    </row>
    <row r="349" spans="1:40" ht="15" customHeight="1">
      <c r="A349" s="292"/>
      <c r="B349" s="292">
        <f>+'Ark1'!C1741</f>
        <v>2023</v>
      </c>
      <c r="C349" s="232">
        <f>+'Ark1'!L1741</f>
        <v>8</v>
      </c>
      <c r="D349" s="232" t="str">
        <f t="shared" si="187"/>
        <v>R</v>
      </c>
      <c r="E349" s="232">
        <f>+'Ark1'!D1741</f>
        <v>5</v>
      </c>
      <c r="F349" s="232" t="str">
        <f t="shared" si="188"/>
        <v>Mai</v>
      </c>
      <c r="G349" s="232">
        <f>+'Ark1'!Q1741</f>
        <v>43</v>
      </c>
      <c r="H349" s="330">
        <f>+'Ark1'!R1741</f>
        <v>296</v>
      </c>
      <c r="I349" s="234">
        <f>+IF(H349=0,"",'Ark1'!AG1741)</f>
        <v>17.796484925651399</v>
      </c>
      <c r="J349" s="234">
        <f>+IF(H349=0,"",'Ark1'!AH1741)</f>
        <v>0</v>
      </c>
      <c r="K349" s="234"/>
      <c r="L349" s="293"/>
      <c r="M349" s="234"/>
      <c r="N349" s="234"/>
      <c r="O349" s="234"/>
      <c r="P349" s="234">
        <f>+IF(H349=0,"",'Ark1'!T1741)</f>
        <v>5.766891891891893</v>
      </c>
      <c r="Q349" s="233">
        <f>+IF(H349=0,"",'Ark1'!U1741)</f>
        <v>10.577364864864862</v>
      </c>
      <c r="R349" s="233">
        <f>+IF(H349=0,"",'Ark1'!V1741)</f>
        <v>0.67567567567567588</v>
      </c>
      <c r="S349" s="235">
        <f>+IF(H349=0,"",'Ark1'!W1741)</f>
        <v>3.0405405405405408</v>
      </c>
      <c r="T349" s="235">
        <f>+IF(H349=0,"",'Ark1'!X1741)</f>
        <v>18.581081081081077</v>
      </c>
      <c r="U349" s="235">
        <f>+IF(H349=0,"",'Ark1'!Y1741)</f>
        <v>12.837837837837837</v>
      </c>
      <c r="V349" s="235">
        <f>+IF(H349=0,"",'Ark1'!Z1741)</f>
        <v>7.7476322330260992</v>
      </c>
      <c r="W349" s="235">
        <f>+IF(H349=0,"",'Ark1'!Z1741)</f>
        <v>7.7476322330260992</v>
      </c>
      <c r="X349" s="234">
        <f>+IF(H349=0,"",'Ark1'!AC1741)</f>
        <v>0</v>
      </c>
      <c r="Y349" s="235">
        <f>+IF(H349=0,"",'Ark1'!AE1741)</f>
        <v>0</v>
      </c>
      <c r="Z349" s="235">
        <f t="shared" si="183"/>
        <v>1.3221706081081077</v>
      </c>
      <c r="AA349" s="233">
        <f t="shared" si="184"/>
        <v>0.14527027027027026</v>
      </c>
      <c r="AB349" s="292"/>
      <c r="AE349" s="29"/>
      <c r="AF349" s="27"/>
    </row>
    <row r="350" spans="1:40" ht="15" customHeight="1">
      <c r="A350" s="292"/>
      <c r="B350" s="292">
        <f>+'Ark1'!C1742</f>
        <v>2023</v>
      </c>
      <c r="C350" s="232">
        <f>+'Ark1'!L1742</f>
        <v>8</v>
      </c>
      <c r="D350" s="232" t="str">
        <f t="shared" si="187"/>
        <v>R</v>
      </c>
      <c r="E350" s="232">
        <f>+'Ark1'!D1742</f>
        <v>6</v>
      </c>
      <c r="F350" s="232" t="str">
        <f t="shared" si="188"/>
        <v>Jun</v>
      </c>
      <c r="G350" s="232">
        <f>+'Ark1'!Q1742</f>
        <v>64</v>
      </c>
      <c r="H350" s="330">
        <f>+'Ark1'!R1742</f>
        <v>233</v>
      </c>
      <c r="I350" s="234">
        <f>+IF(H350=0,"",'Ark1'!AG1742)</f>
        <v>16.396811938273704</v>
      </c>
      <c r="J350" s="234">
        <f>+IF(H350=0,"",'Ark1'!AH1742)</f>
        <v>18.884120171673825</v>
      </c>
      <c r="K350" s="234"/>
      <c r="L350" s="293"/>
      <c r="M350" s="234"/>
      <c r="N350" s="234"/>
      <c r="O350" s="234"/>
      <c r="P350" s="234">
        <f>+IF(H350=0,"",'Ark1'!T1742)</f>
        <v>7.3261802575107309</v>
      </c>
      <c r="Q350" s="233">
        <f>+IF(H350=0,"",'Ark1'!U1742)</f>
        <v>20.749356223175969</v>
      </c>
      <c r="R350" s="233">
        <f>+IF(H350=0,"",'Ark1'!V1742)</f>
        <v>2.57510729613734</v>
      </c>
      <c r="S350" s="235">
        <f>+IF(H350=0,"",'Ark1'!W1742)</f>
        <v>30.042918454935624</v>
      </c>
      <c r="T350" s="235">
        <f>+IF(H350=0,"",'Ark1'!X1742)</f>
        <v>50.643776824034333</v>
      </c>
      <c r="U350" s="235">
        <f>+IF(H350=0,"",'Ark1'!Y1742)</f>
        <v>45.064377682403432</v>
      </c>
      <c r="V350" s="235">
        <f>+IF(H350=0,"",'Ark1'!Z1742)</f>
        <v>11.752578459381599</v>
      </c>
      <c r="W350" s="235">
        <f>+IF(H350=0,"",'Ark1'!Z1742)</f>
        <v>11.752578459381599</v>
      </c>
      <c r="X350" s="234">
        <f>+IF(H350=0,"",'Ark1'!AC1742)</f>
        <v>0</v>
      </c>
      <c r="Y350" s="235">
        <f>+IF(H350=0,"",'Ark1'!AE1742)</f>
        <v>0</v>
      </c>
      <c r="Z350" s="235">
        <f t="shared" si="183"/>
        <v>2.5936695278969961</v>
      </c>
      <c r="AA350" s="233">
        <f t="shared" si="184"/>
        <v>0.27467811158798283</v>
      </c>
      <c r="AB350" s="292"/>
      <c r="AE350" s="29"/>
      <c r="AF350" s="27"/>
    </row>
    <row r="351" spans="1:40" ht="15" customHeight="1">
      <c r="A351" s="292"/>
      <c r="B351" s="292">
        <f>+'Ark1'!C1743</f>
        <v>2023</v>
      </c>
      <c r="C351" s="232">
        <f>+'Ark1'!L1743</f>
        <v>8</v>
      </c>
      <c r="D351" s="232" t="str">
        <f t="shared" si="187"/>
        <v>R</v>
      </c>
      <c r="E351" s="232">
        <f>+'Ark1'!D1743</f>
        <v>7</v>
      </c>
      <c r="F351" s="232" t="str">
        <f t="shared" si="188"/>
        <v>Jul</v>
      </c>
      <c r="G351" s="232">
        <f>+'Ark1'!Q1743</f>
        <v>11</v>
      </c>
      <c r="H351" s="330">
        <f>+'Ark1'!R1743</f>
        <v>42</v>
      </c>
      <c r="I351" s="234">
        <f>+IF(H351=0,"",'Ark1'!AG1743)</f>
        <v>12.694850382741825</v>
      </c>
      <c r="J351" s="234">
        <f>+IF(H351=0,"",'Ark1'!AH1743)</f>
        <v>0</v>
      </c>
      <c r="K351" s="234"/>
      <c r="L351" s="293"/>
      <c r="M351" s="234"/>
      <c r="N351" s="234"/>
      <c r="O351" s="234"/>
      <c r="P351" s="234">
        <f>+IF(H351=0,"",'Ark1'!T1743)</f>
        <v>6.2142857142857153</v>
      </c>
      <c r="Q351" s="233">
        <f>+IF(H351=0,"",'Ark1'!U1743)</f>
        <v>17.373809523809523</v>
      </c>
      <c r="R351" s="233">
        <f>+IF(H351=0,"",'Ark1'!V1743)</f>
        <v>0</v>
      </c>
      <c r="S351" s="235">
        <f>+IF(H351=0,"",'Ark1'!W1743)</f>
        <v>7.1428571428571441</v>
      </c>
      <c r="T351" s="235">
        <f>+IF(H351=0,"",'Ark1'!X1743)</f>
        <v>33.333333333333343</v>
      </c>
      <c r="U351" s="235">
        <f>+IF(H351=0,"",'Ark1'!Y1743)</f>
        <v>28.571428571428577</v>
      </c>
      <c r="V351" s="235">
        <f>+IF(H351=0,"",'Ark1'!Z1743)</f>
        <v>9.3310556623161638</v>
      </c>
      <c r="W351" s="235">
        <f>+IF(H351=0,"",'Ark1'!Z1743)</f>
        <v>9.3310556623161638</v>
      </c>
      <c r="X351" s="234">
        <f>+IF(H351=0,"",'Ark1'!AC1743)</f>
        <v>0</v>
      </c>
      <c r="Y351" s="235">
        <f>+IF(H351=0,"",'Ark1'!AE1743)</f>
        <v>0</v>
      </c>
      <c r="Z351" s="235">
        <f t="shared" si="183"/>
        <v>2.1717261904761904</v>
      </c>
      <c r="AA351" s="233">
        <f t="shared" si="184"/>
        <v>0.26190476190476192</v>
      </c>
      <c r="AB351" s="292"/>
      <c r="AE351" s="29"/>
      <c r="AF351" s="27"/>
    </row>
    <row r="352" spans="1:40" ht="15" customHeight="1">
      <c r="A352" s="292"/>
      <c r="B352" s="292">
        <f>+'Ark1'!C1744</f>
        <v>2023</v>
      </c>
      <c r="C352" s="232">
        <f>+'Ark1'!L1744</f>
        <v>8</v>
      </c>
      <c r="D352" s="232" t="str">
        <f t="shared" si="187"/>
        <v>R</v>
      </c>
      <c r="E352" s="232">
        <f>+'Ark1'!D1744</f>
        <v>8</v>
      </c>
      <c r="F352" s="232" t="str">
        <f t="shared" si="188"/>
        <v>Aug</v>
      </c>
      <c r="G352" s="232">
        <f>+'Ark1'!Q1744</f>
        <v>43</v>
      </c>
      <c r="H352" s="330">
        <f>+'Ark1'!R1744</f>
        <v>114</v>
      </c>
      <c r="I352" s="234">
        <f>+IF(H352=0,"",'Ark1'!AG1744)</f>
        <v>11.312236765985975</v>
      </c>
      <c r="J352" s="234">
        <f>+IF(H352=0,"",'Ark1'!AH1744)</f>
        <v>6.1403508771929838</v>
      </c>
      <c r="K352" s="234"/>
      <c r="L352" s="293"/>
      <c r="M352" s="234"/>
      <c r="N352" s="234"/>
      <c r="O352" s="234"/>
      <c r="P352" s="234">
        <f>+IF(H352=0,"",'Ark1'!T1744)</f>
        <v>5.9561403508771917</v>
      </c>
      <c r="Q352" s="233">
        <f>+IF(H352=0,"",'Ark1'!U1744)</f>
        <v>18.35350877192981</v>
      </c>
      <c r="R352" s="233">
        <f>+IF(H352=0,"",'Ark1'!V1744)</f>
        <v>2.6315789473684221</v>
      </c>
      <c r="S352" s="235">
        <f>+IF(H352=0,"",'Ark1'!W1744)</f>
        <v>5.2631578947368443</v>
      </c>
      <c r="T352" s="235">
        <f>+IF(H352=0,"",'Ark1'!X1744)</f>
        <v>54.385964912280706</v>
      </c>
      <c r="U352" s="235">
        <f>+IF(H352=0,"",'Ark1'!Y1744)</f>
        <v>26.315789473684205</v>
      </c>
      <c r="V352" s="235">
        <f>+IF(H352=0,"",'Ark1'!Z1744)</f>
        <v>7.5513700374770307</v>
      </c>
      <c r="W352" s="235">
        <f>+IF(H352=0,"",'Ark1'!Z1744)</f>
        <v>7.5513700374770307</v>
      </c>
      <c r="X352" s="234">
        <f>+IF(H352=0,"",'Ark1'!AC1744)</f>
        <v>0</v>
      </c>
      <c r="Y352" s="235">
        <f>+IF(H352=0,"",'Ark1'!AE1744)</f>
        <v>0</v>
      </c>
      <c r="Z352" s="235">
        <f t="shared" si="183"/>
        <v>2.2941885964912263</v>
      </c>
      <c r="AA352" s="233">
        <f t="shared" si="184"/>
        <v>0.37719298245614036</v>
      </c>
      <c r="AB352" s="292"/>
      <c r="AE352" s="29"/>
      <c r="AF352" s="27"/>
    </row>
    <row r="353" spans="1:38" ht="15" customHeight="1">
      <c r="A353" s="292"/>
      <c r="B353" s="292">
        <f>+'Ark1'!C1745</f>
        <v>2023</v>
      </c>
      <c r="C353" s="232">
        <f>+'Ark1'!L1745</f>
        <v>8</v>
      </c>
      <c r="D353" s="232" t="str">
        <f t="shared" si="187"/>
        <v>R</v>
      </c>
      <c r="E353" s="232">
        <f>+'Ark1'!D1745</f>
        <v>9</v>
      </c>
      <c r="F353" s="232" t="str">
        <f t="shared" si="188"/>
        <v>Sep</v>
      </c>
      <c r="G353" s="232">
        <f>+'Ark1'!Q1745</f>
        <v>73</v>
      </c>
      <c r="H353" s="330">
        <f>+'Ark1'!R1745</f>
        <v>341</v>
      </c>
      <c r="I353" s="234">
        <f>+IF(H353=0,"",'Ark1'!AG1745)</f>
        <v>15.219900577708572</v>
      </c>
      <c r="J353" s="234">
        <f>+IF(H353=0,"",'Ark1'!AH1745)</f>
        <v>0.2932551319648094</v>
      </c>
      <c r="K353" s="234"/>
      <c r="L353" s="293"/>
      <c r="M353" s="234"/>
      <c r="N353" s="234"/>
      <c r="O353" s="234"/>
      <c r="P353" s="234">
        <f>+IF(H353=0,"",'Ark1'!T1745)</f>
        <v>5.5131964809384177</v>
      </c>
      <c r="Q353" s="233">
        <f>+IF(H353=0,"",'Ark1'!U1745)</f>
        <v>15.505865102639309</v>
      </c>
      <c r="R353" s="233">
        <f>+IF(H353=0,"",'Ark1'!V1745)</f>
        <v>2.6392961876832843</v>
      </c>
      <c r="S353" s="235">
        <f>+IF(H353=0,"",'Ark1'!W1745)</f>
        <v>6.1583577712609987</v>
      </c>
      <c r="T353" s="235">
        <f>+IF(H353=0,"",'Ark1'!X1745)</f>
        <v>30.498533724340181</v>
      </c>
      <c r="U353" s="235">
        <f>+IF(H353=0,"",'Ark1'!Y1745)</f>
        <v>15.24926686217009</v>
      </c>
      <c r="V353" s="235">
        <f>+IF(H353=0,"",'Ark1'!Z1745)</f>
        <v>7.2458357481071278</v>
      </c>
      <c r="W353" s="235">
        <f>+IF(H353=0,"",'Ark1'!Z1745)</f>
        <v>7.2458357481071278</v>
      </c>
      <c r="X353" s="234">
        <f>+IF(H353=0,"",'Ark1'!AC1745)</f>
        <v>0</v>
      </c>
      <c r="Y353" s="235">
        <f>+IF(H353=0,"",'Ark1'!AE1745)</f>
        <v>0</v>
      </c>
      <c r="Z353" s="235">
        <f t="shared" si="183"/>
        <v>1.9382331378299136</v>
      </c>
      <c r="AA353" s="233">
        <f t="shared" si="184"/>
        <v>0.21407624633431085</v>
      </c>
      <c r="AB353" s="292"/>
      <c r="AE353" s="29"/>
      <c r="AF353" s="27"/>
    </row>
    <row r="354" spans="1:38" ht="15" customHeight="1">
      <c r="A354" s="292"/>
      <c r="B354" s="292">
        <f>+'Ark1'!C1746</f>
        <v>2023</v>
      </c>
      <c r="C354" s="232">
        <f>+'Ark1'!L1746</f>
        <v>8</v>
      </c>
      <c r="D354" s="232" t="str">
        <f t="shared" si="187"/>
        <v>R</v>
      </c>
      <c r="E354" s="232">
        <f>+'Ark1'!D1746</f>
        <v>10</v>
      </c>
      <c r="F354" s="232" t="str">
        <f t="shared" si="188"/>
        <v>Okt</v>
      </c>
      <c r="G354" s="232">
        <f>+'Ark1'!Q1746</f>
        <v>141</v>
      </c>
      <c r="H354" s="330">
        <f>+'Ark1'!R1746</f>
        <v>665</v>
      </c>
      <c r="I354" s="234">
        <f>+IF(H354=0,"",'Ark1'!AG1746)</f>
        <v>16.617174708428799</v>
      </c>
      <c r="J354" s="234">
        <f>+IF(H354=0,"",'Ark1'!AH1746)</f>
        <v>2.7067669172932329</v>
      </c>
      <c r="K354" s="234"/>
      <c r="L354" s="293"/>
      <c r="M354" s="234"/>
      <c r="N354" s="234"/>
      <c r="O354" s="234"/>
      <c r="P354" s="234">
        <f>+IF(H354=0,"",'Ark1'!T1746)</f>
        <v>6.1022556390977432</v>
      </c>
      <c r="Q354" s="233">
        <f>+IF(H354=0,"",'Ark1'!U1746)</f>
        <v>18.34451127819548</v>
      </c>
      <c r="R354" s="233">
        <f>+IF(H354=0,"",'Ark1'!V1746)</f>
        <v>3.0075187969924806</v>
      </c>
      <c r="S354" s="235">
        <f>+IF(H354=0,"",'Ark1'!W1746)</f>
        <v>6.7669172932330817</v>
      </c>
      <c r="T354" s="235">
        <f>+IF(H354=0,"",'Ark1'!X1746)</f>
        <v>53.383458646616553</v>
      </c>
      <c r="U354" s="235">
        <f>+IF(H354=0,"",'Ark1'!Y1746)</f>
        <v>27.518796992481203</v>
      </c>
      <c r="V354" s="235">
        <f>+IF(H354=0,"",'Ark1'!Z1746)</f>
        <v>7.7570150124908448</v>
      </c>
      <c r="W354" s="235">
        <f>+IF(H354=0,"",'Ark1'!Z1746)</f>
        <v>7.7570150124908448</v>
      </c>
      <c r="X354" s="234">
        <f>+IF(H354=0,"",'Ark1'!AC1746)</f>
        <v>0</v>
      </c>
      <c r="Y354" s="235">
        <f>+IF(H354=0,"",'Ark1'!AE1746)</f>
        <v>0</v>
      </c>
      <c r="Z354" s="235">
        <f t="shared" si="183"/>
        <v>2.293063909774435</v>
      </c>
      <c r="AA354" s="233">
        <f t="shared" si="184"/>
        <v>0.21203007518796993</v>
      </c>
      <c r="AB354" s="292"/>
      <c r="AE354" s="29"/>
      <c r="AF354" s="27"/>
    </row>
    <row r="355" spans="1:38" ht="15" customHeight="1">
      <c r="A355" s="292"/>
      <c r="B355" s="292">
        <f>+'Ark1'!C1747</f>
        <v>2023</v>
      </c>
      <c r="C355" s="232">
        <f>+'Ark1'!L1747</f>
        <v>8</v>
      </c>
      <c r="D355" s="232" t="str">
        <f t="shared" si="187"/>
        <v>R</v>
      </c>
      <c r="E355" s="232">
        <f>+'Ark1'!D1747</f>
        <v>11</v>
      </c>
      <c r="F355" s="232" t="str">
        <f t="shared" si="188"/>
        <v>Nov</v>
      </c>
      <c r="G355" s="232">
        <f>+'Ark1'!Q1747</f>
        <v>103</v>
      </c>
      <c r="H355" s="330">
        <f>+'Ark1'!R1747</f>
        <v>396</v>
      </c>
      <c r="I355" s="234">
        <f>+IF(H355=0,"",'Ark1'!AG1747)</f>
        <v>18.835086433843657</v>
      </c>
      <c r="J355" s="234">
        <f>+IF(H355=0,"",'Ark1'!AH1747)</f>
        <v>1.7676767676767675</v>
      </c>
      <c r="K355" s="234"/>
      <c r="L355" s="293"/>
      <c r="M355" s="234"/>
      <c r="N355" s="234"/>
      <c r="O355" s="234"/>
      <c r="P355" s="234">
        <f>+IF(H355=0,"",'Ark1'!T1747)</f>
        <v>6.5934343434343452</v>
      </c>
      <c r="Q355" s="233">
        <f>+IF(H355=0,"",'Ark1'!U1747)</f>
        <v>20.253282828282831</v>
      </c>
      <c r="R355" s="233">
        <f>+IF(H355=0,"",'Ark1'!V1747)</f>
        <v>5.0505050505050511</v>
      </c>
      <c r="S355" s="235">
        <f>+IF(H355=0,"",'Ark1'!W1747)</f>
        <v>9.5959595959595969</v>
      </c>
      <c r="T355" s="235">
        <f>+IF(H355=0,"",'Ark1'!X1747)</f>
        <v>59.595959595959577</v>
      </c>
      <c r="U355" s="235">
        <f>+IF(H355=0,"",'Ark1'!Y1747)</f>
        <v>43.939393939393938</v>
      </c>
      <c r="V355" s="235">
        <f>+IF(H355=0,"",'Ark1'!Z1747)</f>
        <v>7.9573366395268001</v>
      </c>
      <c r="W355" s="235">
        <f>+IF(H355=0,"",'Ark1'!Z1747)</f>
        <v>7.9573366395268001</v>
      </c>
      <c r="X355" s="234">
        <f>+IF(H355=0,"",'Ark1'!AC1747)</f>
        <v>0</v>
      </c>
      <c r="Y355" s="235">
        <f>+IF(H355=0,"",'Ark1'!AE1747)</f>
        <v>0</v>
      </c>
      <c r="Z355" s="235">
        <f t="shared" si="183"/>
        <v>2.5316603535353539</v>
      </c>
      <c r="AA355" s="233">
        <f t="shared" si="184"/>
        <v>0.26010101010101011</v>
      </c>
      <c r="AB355" s="292"/>
      <c r="AE355" s="29"/>
      <c r="AF355" s="27"/>
    </row>
    <row r="356" spans="1:38" ht="15" customHeight="1">
      <c r="A356" s="292"/>
      <c r="B356" s="292">
        <f>+'Ark1'!C1748</f>
        <v>2023</v>
      </c>
      <c r="C356" s="232">
        <f>+'Ark1'!L1748</f>
        <v>8</v>
      </c>
      <c r="D356" s="232" t="str">
        <f t="shared" si="187"/>
        <v>R</v>
      </c>
      <c r="E356" s="232">
        <f>+'Ark1'!D1748</f>
        <v>12</v>
      </c>
      <c r="F356" s="232" t="str">
        <f t="shared" si="188"/>
        <v>Des</v>
      </c>
      <c r="G356" s="232">
        <f>+'Ark1'!Q1748</f>
        <v>10</v>
      </c>
      <c r="H356" s="330">
        <f>+'Ark1'!R1748</f>
        <v>35</v>
      </c>
      <c r="I356" s="234">
        <f>+IF(H356=0,"",'Ark1'!AG1748)</f>
        <v>13.591637313941598</v>
      </c>
      <c r="J356" s="234">
        <f>+IF(H356=0,"",'Ark1'!AH1748)</f>
        <v>11.428571428571431</v>
      </c>
      <c r="K356" s="234"/>
      <c r="L356" s="293"/>
      <c r="M356" s="234"/>
      <c r="N356" s="234"/>
      <c r="O356" s="234"/>
      <c r="P356" s="234">
        <f>+IF(H356=0,"",'Ark1'!T1748)</f>
        <v>6.6</v>
      </c>
      <c r="Q356" s="233">
        <f>+IF(H356=0,"",'Ark1'!U1748)</f>
        <v>17.088571428571434</v>
      </c>
      <c r="R356" s="233">
        <f>+IF(H356=0,"",'Ark1'!V1748)</f>
        <v>2.8571428571428577</v>
      </c>
      <c r="S356" s="235">
        <f>+IF(H356=0,"",'Ark1'!W1748)</f>
        <v>8.5714285714285694</v>
      </c>
      <c r="T356" s="235">
        <f>+IF(H356=0,"",'Ark1'!X1748)</f>
        <v>40</v>
      </c>
      <c r="U356" s="235">
        <f>+IF(H356=0,"",'Ark1'!Y1748)</f>
        <v>25.714285714285719</v>
      </c>
      <c r="V356" s="235">
        <f>+IF(H356=0,"",'Ark1'!Z1748)</f>
        <v>7.4612818289227052</v>
      </c>
      <c r="W356" s="235">
        <f>+IF(H356=0,"",'Ark1'!Z1748)</f>
        <v>7.4612818289227052</v>
      </c>
      <c r="X356" s="234">
        <f>+IF(H356=0,"",'Ark1'!AC1748)</f>
        <v>0</v>
      </c>
      <c r="Y356" s="235">
        <f>+IF(H356=0,"",'Ark1'!AE1748)</f>
        <v>0</v>
      </c>
      <c r="Z356" s="235">
        <f t="shared" si="183"/>
        <v>2.1360714285714293</v>
      </c>
      <c r="AA356" s="233">
        <f t="shared" si="184"/>
        <v>0.2857142857142857</v>
      </c>
      <c r="AB356" s="292"/>
      <c r="AE356" s="29"/>
      <c r="AF356" s="27"/>
    </row>
    <row r="357" spans="1:38" ht="15" customHeight="1">
      <c r="A357" s="292"/>
      <c r="B357" s="292"/>
      <c r="C357" s="292"/>
      <c r="D357" s="292"/>
      <c r="E357" s="292"/>
      <c r="F357" s="292"/>
      <c r="G357" s="292"/>
      <c r="H357" s="332"/>
      <c r="I357" s="293"/>
      <c r="J357" s="293"/>
      <c r="K357" s="293"/>
      <c r="L357" s="293"/>
      <c r="M357" s="293"/>
      <c r="N357" s="293"/>
      <c r="O357" s="293"/>
      <c r="P357" s="293"/>
      <c r="Q357" s="294"/>
      <c r="R357" s="294"/>
      <c r="S357" s="295"/>
      <c r="T357" s="295"/>
      <c r="U357" s="295"/>
      <c r="V357" s="295"/>
      <c r="W357" s="295"/>
      <c r="X357" s="293"/>
      <c r="Y357" s="295"/>
      <c r="Z357" s="295"/>
      <c r="AA357" s="294"/>
      <c r="AB357" s="292"/>
      <c r="AC357" s="27"/>
      <c r="AE357" s="29"/>
      <c r="AF357" s="27"/>
      <c r="AG357" s="28"/>
      <c r="AH357" s="28"/>
      <c r="AL357" s="28"/>
    </row>
    <row r="358" spans="1:38" ht="15" customHeight="1">
      <c r="A358" s="292"/>
      <c r="B358" s="292"/>
      <c r="C358" s="345" t="s">
        <v>0</v>
      </c>
      <c r="D358" s="292"/>
      <c r="E358" s="346" t="str">
        <f>+D360</f>
        <v>R+</v>
      </c>
      <c r="F358" s="345" t="s">
        <v>569</v>
      </c>
      <c r="G358" s="292"/>
      <c r="H358" s="332"/>
      <c r="I358" s="293"/>
      <c r="J358" s="293"/>
      <c r="K358" s="293"/>
      <c r="L358" s="293"/>
      <c r="M358" s="293"/>
      <c r="N358" s="293"/>
      <c r="O358" s="293"/>
      <c r="P358" s="293"/>
      <c r="Q358" s="294"/>
      <c r="R358" s="294"/>
      <c r="S358" s="295"/>
      <c r="T358" s="295"/>
      <c r="U358" s="295"/>
      <c r="V358" s="295"/>
      <c r="W358" s="295"/>
      <c r="X358" s="293"/>
      <c r="Y358" s="295"/>
      <c r="Z358" s="295"/>
      <c r="AA358" s="294"/>
      <c r="AB358" s="292"/>
      <c r="AC358" s="27"/>
      <c r="AE358" s="29"/>
      <c r="AF358" s="27"/>
      <c r="AG358" s="28"/>
      <c r="AH358" s="28"/>
      <c r="AL358" s="28"/>
    </row>
    <row r="359" spans="1:38" ht="15" customHeight="1">
      <c r="A359" s="292"/>
      <c r="B359" s="292"/>
      <c r="C359" s="292"/>
      <c r="D359" s="292"/>
      <c r="E359" s="292"/>
      <c r="F359" s="292"/>
      <c r="G359" s="292"/>
      <c r="H359" s="332"/>
      <c r="I359" s="292"/>
      <c r="J359" s="292"/>
      <c r="K359" s="292"/>
      <c r="L359" s="293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E359" s="29"/>
      <c r="AF359" s="27"/>
    </row>
    <row r="360" spans="1:38" ht="15" customHeight="1">
      <c r="A360" s="292"/>
      <c r="B360" s="292">
        <f>+'Ark1'!C1749</f>
        <v>2023</v>
      </c>
      <c r="C360" s="232">
        <f>+'Ark1'!L1749</f>
        <v>9</v>
      </c>
      <c r="D360" s="232" t="str">
        <f t="shared" ref="D360:D371" si="189">+D134</f>
        <v>R+</v>
      </c>
      <c r="E360" s="232">
        <f>+'Ark1'!D1749</f>
        <v>1</v>
      </c>
      <c r="F360" s="232" t="str">
        <f t="shared" ref="F360:F371" si="190">+F345</f>
        <v>Jan</v>
      </c>
      <c r="G360" s="232">
        <f>+'Ark1'!Q1749</f>
        <v>0</v>
      </c>
      <c r="H360" s="330">
        <f>+'Ark1'!R1749</f>
        <v>0</v>
      </c>
      <c r="I360" s="234" t="str">
        <f>+IF(H360=0,"",'Ark1'!AG1749)</f>
        <v/>
      </c>
      <c r="J360" s="234" t="str">
        <f>+IF(H360=0,"",'Ark1'!AH1749)</f>
        <v/>
      </c>
      <c r="K360" s="234"/>
      <c r="L360" s="293"/>
      <c r="M360" s="234"/>
      <c r="N360" s="234"/>
      <c r="O360" s="234"/>
      <c r="P360" s="234" t="str">
        <f>+IF(H360=0,"",'Ark1'!T1749)</f>
        <v/>
      </c>
      <c r="Q360" s="233" t="str">
        <f>+IF(H360=0,"",'Ark1'!U1749)</f>
        <v/>
      </c>
      <c r="R360" s="233" t="str">
        <f>+IF(H360=0,"",'Ark1'!V1749)</f>
        <v/>
      </c>
      <c r="S360" s="235" t="str">
        <f>+IF(H360=0,"",'Ark1'!W1749)</f>
        <v/>
      </c>
      <c r="T360" s="235" t="str">
        <f>+IF(H360=0,"",'Ark1'!X1749)</f>
        <v/>
      </c>
      <c r="U360" s="235" t="str">
        <f>+IF(H360=0,"",'Ark1'!Y1749)</f>
        <v/>
      </c>
      <c r="V360" s="235" t="str">
        <f>+IF(H360=0,"",'Ark1'!Z1749)</f>
        <v/>
      </c>
      <c r="W360" s="235" t="str">
        <f>+IF(H360=0,"",'Ark1'!Z1749)</f>
        <v/>
      </c>
      <c r="X360" s="234" t="str">
        <f>+IF(H360=0,"",'Ark1'!AC1749)</f>
        <v/>
      </c>
      <c r="Y360" s="235" t="str">
        <f>+IF(H360=0,"",'Ark1'!AE1749)</f>
        <v/>
      </c>
      <c r="Z360" s="235" t="str">
        <f t="shared" si="183"/>
        <v/>
      </c>
      <c r="AA360" s="233" t="str">
        <f t="shared" si="184"/>
        <v/>
      </c>
      <c r="AB360" s="292"/>
      <c r="AE360" s="29"/>
      <c r="AF360" s="27"/>
    </row>
    <row r="361" spans="1:38" ht="15" customHeight="1">
      <c r="A361" s="292"/>
      <c r="B361" s="292">
        <f>+'Ark1'!C1750</f>
        <v>2023</v>
      </c>
      <c r="C361" s="232">
        <f>+'Ark1'!L1750</f>
        <v>9</v>
      </c>
      <c r="D361" s="232" t="str">
        <f t="shared" si="189"/>
        <v>R+</v>
      </c>
      <c r="E361" s="232">
        <f>+'Ark1'!D1750</f>
        <v>2</v>
      </c>
      <c r="F361" s="232" t="str">
        <f t="shared" si="190"/>
        <v>Feb</v>
      </c>
      <c r="G361" s="232">
        <f>+'Ark1'!Q1750</f>
        <v>0</v>
      </c>
      <c r="H361" s="330">
        <f>+'Ark1'!R1750</f>
        <v>0</v>
      </c>
      <c r="I361" s="234" t="str">
        <f>+IF(H361=0,"",'Ark1'!AG1750)</f>
        <v/>
      </c>
      <c r="J361" s="234" t="str">
        <f>+IF(H361=0,"",'Ark1'!AH1750)</f>
        <v/>
      </c>
      <c r="K361" s="234"/>
      <c r="L361" s="293"/>
      <c r="M361" s="234"/>
      <c r="N361" s="234"/>
      <c r="O361" s="234"/>
      <c r="P361" s="234" t="str">
        <f>+IF(H361=0,"",'Ark1'!T1750)</f>
        <v/>
      </c>
      <c r="Q361" s="233" t="str">
        <f>+IF(H361=0,"",'Ark1'!U1750)</f>
        <v/>
      </c>
      <c r="R361" s="233" t="str">
        <f>+IF(H361=0,"",'Ark1'!V1750)</f>
        <v/>
      </c>
      <c r="S361" s="235" t="str">
        <f>+IF(H361=0,"",'Ark1'!W1750)</f>
        <v/>
      </c>
      <c r="T361" s="235" t="str">
        <f>+IF(H361=0,"",'Ark1'!X1750)</f>
        <v/>
      </c>
      <c r="U361" s="235" t="str">
        <f>+IF(H361=0,"",'Ark1'!Y1750)</f>
        <v/>
      </c>
      <c r="V361" s="235" t="str">
        <f>+IF(H361=0,"",'Ark1'!Z1750)</f>
        <v/>
      </c>
      <c r="W361" s="235" t="str">
        <f>+IF(H361=0,"",'Ark1'!Z1750)</f>
        <v/>
      </c>
      <c r="X361" s="234" t="str">
        <f>+IF(H361=0,"",'Ark1'!AC1750)</f>
        <v/>
      </c>
      <c r="Y361" s="235" t="str">
        <f>+IF(H361=0,"",'Ark1'!AE1750)</f>
        <v/>
      </c>
      <c r="Z361" s="235" t="str">
        <f t="shared" si="183"/>
        <v/>
      </c>
      <c r="AA361" s="233" t="str">
        <f t="shared" si="184"/>
        <v/>
      </c>
      <c r="AB361" s="292"/>
      <c r="AE361" s="29"/>
      <c r="AF361" s="27"/>
    </row>
    <row r="362" spans="1:38" ht="15" customHeight="1">
      <c r="A362" s="292"/>
      <c r="B362" s="292">
        <f>+'Ark1'!C1751</f>
        <v>2023</v>
      </c>
      <c r="C362" s="232">
        <f>+'Ark1'!L1751</f>
        <v>9</v>
      </c>
      <c r="D362" s="232" t="str">
        <f t="shared" si="189"/>
        <v>R+</v>
      </c>
      <c r="E362" s="232">
        <f>+'Ark1'!D1751</f>
        <v>3</v>
      </c>
      <c r="F362" s="232" t="str">
        <f t="shared" si="190"/>
        <v>Mar</v>
      </c>
      <c r="G362" s="232">
        <f>+'Ark1'!Q1751</f>
        <v>0</v>
      </c>
      <c r="H362" s="330">
        <f>+'Ark1'!R1751</f>
        <v>0</v>
      </c>
      <c r="I362" s="234" t="str">
        <f>+IF(H362=0,"",'Ark1'!AG1751)</f>
        <v/>
      </c>
      <c r="J362" s="234" t="str">
        <f>+IF(H362=0,"",'Ark1'!AH1751)</f>
        <v/>
      </c>
      <c r="K362" s="234"/>
      <c r="L362" s="293"/>
      <c r="M362" s="234"/>
      <c r="N362" s="234"/>
      <c r="O362" s="234"/>
      <c r="P362" s="234" t="str">
        <f>+IF(H362=0,"",'Ark1'!T1751)</f>
        <v/>
      </c>
      <c r="Q362" s="233" t="str">
        <f>+IF(H362=0,"",'Ark1'!U1751)</f>
        <v/>
      </c>
      <c r="R362" s="233" t="str">
        <f>+IF(H362=0,"",'Ark1'!V1751)</f>
        <v/>
      </c>
      <c r="S362" s="235" t="str">
        <f>+IF(H362=0,"",'Ark1'!W1751)</f>
        <v/>
      </c>
      <c r="T362" s="235" t="str">
        <f>+IF(H362=0,"",'Ark1'!X1751)</f>
        <v/>
      </c>
      <c r="U362" s="235" t="str">
        <f>+IF(H362=0,"",'Ark1'!Y1751)</f>
        <v/>
      </c>
      <c r="V362" s="235" t="str">
        <f>+IF(H362=0,"",'Ark1'!Z1751)</f>
        <v/>
      </c>
      <c r="W362" s="235" t="str">
        <f>+IF(H362=0,"",'Ark1'!Z1751)</f>
        <v/>
      </c>
      <c r="X362" s="234" t="str">
        <f>+IF(H362=0,"",'Ark1'!AC1751)</f>
        <v/>
      </c>
      <c r="Y362" s="235" t="str">
        <f>+IF(H362=0,"",'Ark1'!AE1751)</f>
        <v/>
      </c>
      <c r="Z362" s="235" t="str">
        <f t="shared" si="183"/>
        <v/>
      </c>
      <c r="AA362" s="233" t="str">
        <f t="shared" si="184"/>
        <v/>
      </c>
      <c r="AB362" s="292"/>
      <c r="AE362" s="29"/>
      <c r="AF362" s="27"/>
    </row>
    <row r="363" spans="1:38" ht="15" customHeight="1">
      <c r="A363" s="292"/>
      <c r="B363" s="292">
        <f>+'Ark1'!C1752</f>
        <v>2023</v>
      </c>
      <c r="C363" s="232">
        <f>+'Ark1'!L1752</f>
        <v>9</v>
      </c>
      <c r="D363" s="232" t="str">
        <f t="shared" si="189"/>
        <v>R+</v>
      </c>
      <c r="E363" s="232">
        <f>+'Ark1'!D1752</f>
        <v>4</v>
      </c>
      <c r="F363" s="232" t="str">
        <f t="shared" si="190"/>
        <v>Apr</v>
      </c>
      <c r="G363" s="232">
        <f>+'Ark1'!Q1752</f>
        <v>0</v>
      </c>
      <c r="H363" s="330">
        <f>+'Ark1'!R1752</f>
        <v>0</v>
      </c>
      <c r="I363" s="234" t="str">
        <f>+IF(H363=0,"",'Ark1'!AG1752)</f>
        <v/>
      </c>
      <c r="J363" s="234" t="str">
        <f>+IF(H363=0,"",'Ark1'!AH1752)</f>
        <v/>
      </c>
      <c r="K363" s="234"/>
      <c r="L363" s="293"/>
      <c r="M363" s="234"/>
      <c r="N363" s="234"/>
      <c r="O363" s="234"/>
      <c r="P363" s="234" t="str">
        <f>+IF(H363=0,"",'Ark1'!T1752)</f>
        <v/>
      </c>
      <c r="Q363" s="233" t="str">
        <f>+IF(H363=0,"",'Ark1'!U1752)</f>
        <v/>
      </c>
      <c r="R363" s="233" t="str">
        <f>+IF(H363=0,"",'Ark1'!V1752)</f>
        <v/>
      </c>
      <c r="S363" s="235" t="str">
        <f>+IF(H363=0,"",'Ark1'!W1752)</f>
        <v/>
      </c>
      <c r="T363" s="235" t="str">
        <f>+IF(H363=0,"",'Ark1'!X1752)</f>
        <v/>
      </c>
      <c r="U363" s="235" t="str">
        <f>+IF(H363=0,"",'Ark1'!Y1752)</f>
        <v/>
      </c>
      <c r="V363" s="235" t="str">
        <f>+IF(H363=0,"",'Ark1'!Z1752)</f>
        <v/>
      </c>
      <c r="W363" s="235" t="str">
        <f>+IF(H363=0,"",'Ark1'!Z1752)</f>
        <v/>
      </c>
      <c r="X363" s="234" t="str">
        <f>+IF(H363=0,"",'Ark1'!AC1752)</f>
        <v/>
      </c>
      <c r="Y363" s="235" t="str">
        <f>+IF(H363=0,"",'Ark1'!AE1752)</f>
        <v/>
      </c>
      <c r="Z363" s="235" t="str">
        <f t="shared" si="183"/>
        <v/>
      </c>
      <c r="AA363" s="233" t="str">
        <f t="shared" si="184"/>
        <v/>
      </c>
      <c r="AB363" s="292"/>
      <c r="AE363" s="29"/>
      <c r="AF363" s="27"/>
    </row>
    <row r="364" spans="1:38" ht="15" customHeight="1">
      <c r="A364" s="292"/>
      <c r="B364" s="292">
        <f>+'Ark1'!C1753</f>
        <v>2023</v>
      </c>
      <c r="C364" s="232">
        <f>+'Ark1'!L1753</f>
        <v>9</v>
      </c>
      <c r="D364" s="232" t="str">
        <f t="shared" si="189"/>
        <v>R+</v>
      </c>
      <c r="E364" s="232">
        <f>+'Ark1'!D1753</f>
        <v>5</v>
      </c>
      <c r="F364" s="232" t="str">
        <f t="shared" si="190"/>
        <v>Mai</v>
      </c>
      <c r="G364" s="232">
        <f>+'Ark1'!Q1753</f>
        <v>0</v>
      </c>
      <c r="H364" s="330">
        <f>+'Ark1'!R1753</f>
        <v>0</v>
      </c>
      <c r="I364" s="234" t="str">
        <f>+IF(H364=0,"",'Ark1'!AG1753)</f>
        <v/>
      </c>
      <c r="J364" s="234" t="str">
        <f>+IF(H364=0,"",'Ark1'!AH1753)</f>
        <v/>
      </c>
      <c r="K364" s="234"/>
      <c r="L364" s="293"/>
      <c r="M364" s="234"/>
      <c r="N364" s="234"/>
      <c r="O364" s="234"/>
      <c r="P364" s="234" t="str">
        <f>+IF(H364=0,"",'Ark1'!T1753)</f>
        <v/>
      </c>
      <c r="Q364" s="233" t="str">
        <f>+IF(H364=0,"",'Ark1'!U1753)</f>
        <v/>
      </c>
      <c r="R364" s="233" t="str">
        <f>+IF(H364=0,"",'Ark1'!V1753)</f>
        <v/>
      </c>
      <c r="S364" s="235" t="str">
        <f>+IF(H364=0,"",'Ark1'!W1753)</f>
        <v/>
      </c>
      <c r="T364" s="235" t="str">
        <f>+IF(H364=0,"",'Ark1'!X1753)</f>
        <v/>
      </c>
      <c r="U364" s="235" t="str">
        <f>+IF(H364=0,"",'Ark1'!Y1753)</f>
        <v/>
      </c>
      <c r="V364" s="235" t="str">
        <f>+IF(H364=0,"",'Ark1'!Z1753)</f>
        <v/>
      </c>
      <c r="W364" s="235" t="str">
        <f>+IF(H364=0,"",'Ark1'!Z1753)</f>
        <v/>
      </c>
      <c r="X364" s="234" t="str">
        <f>+IF(H364=0,"",'Ark1'!AC1753)</f>
        <v/>
      </c>
      <c r="Y364" s="235" t="str">
        <f>+IF(H364=0,"",'Ark1'!AE1753)</f>
        <v/>
      </c>
      <c r="Z364" s="235" t="str">
        <f t="shared" si="183"/>
        <v/>
      </c>
      <c r="AA364" s="233" t="str">
        <f t="shared" si="184"/>
        <v/>
      </c>
      <c r="AB364" s="292"/>
      <c r="AE364" s="29"/>
      <c r="AF364" s="27"/>
    </row>
    <row r="365" spans="1:38" ht="15" customHeight="1">
      <c r="A365" s="292"/>
      <c r="B365" s="292">
        <f>+'Ark1'!C1754</f>
        <v>2023</v>
      </c>
      <c r="C365" s="232">
        <f>+'Ark1'!L1754</f>
        <v>9</v>
      </c>
      <c r="D365" s="232" t="str">
        <f t="shared" si="189"/>
        <v>R+</v>
      </c>
      <c r="E365" s="232">
        <f>+'Ark1'!D1754</f>
        <v>6</v>
      </c>
      <c r="F365" s="232" t="str">
        <f t="shared" si="190"/>
        <v>Jun</v>
      </c>
      <c r="G365" s="232">
        <f>+'Ark1'!Q1754</f>
        <v>0</v>
      </c>
      <c r="H365" s="330">
        <f>+'Ark1'!R1754</f>
        <v>0</v>
      </c>
      <c r="I365" s="234" t="str">
        <f>+IF(H365=0,"",'Ark1'!AG1754)</f>
        <v/>
      </c>
      <c r="J365" s="234" t="str">
        <f>+IF(H365=0,"",'Ark1'!AH1754)</f>
        <v/>
      </c>
      <c r="K365" s="234"/>
      <c r="L365" s="293"/>
      <c r="M365" s="234"/>
      <c r="N365" s="234"/>
      <c r="O365" s="234"/>
      <c r="P365" s="234" t="str">
        <f>+IF(H365=0,"",'Ark1'!T1754)</f>
        <v/>
      </c>
      <c r="Q365" s="233" t="str">
        <f>+IF(H365=0,"",'Ark1'!U1754)</f>
        <v/>
      </c>
      <c r="R365" s="233" t="str">
        <f>+IF(H365=0,"",'Ark1'!V1754)</f>
        <v/>
      </c>
      <c r="S365" s="235" t="str">
        <f>+IF(H365=0,"",'Ark1'!W1754)</f>
        <v/>
      </c>
      <c r="T365" s="235" t="str">
        <f>+IF(H365=0,"",'Ark1'!X1754)</f>
        <v/>
      </c>
      <c r="U365" s="235" t="str">
        <f>+IF(H365=0,"",'Ark1'!Y1754)</f>
        <v/>
      </c>
      <c r="V365" s="235" t="str">
        <f>+IF(H365=0,"",'Ark1'!Z1754)</f>
        <v/>
      </c>
      <c r="W365" s="235" t="str">
        <f>+IF(H365=0,"",'Ark1'!Z1754)</f>
        <v/>
      </c>
      <c r="X365" s="234" t="str">
        <f>+IF(H365=0,"",'Ark1'!AC1754)</f>
        <v/>
      </c>
      <c r="Y365" s="235" t="str">
        <f>+IF(H365=0,"",'Ark1'!AE1754)</f>
        <v/>
      </c>
      <c r="Z365" s="235" t="str">
        <f t="shared" si="183"/>
        <v/>
      </c>
      <c r="AA365" s="233" t="str">
        <f t="shared" si="184"/>
        <v/>
      </c>
      <c r="AB365" s="292"/>
      <c r="AE365" s="29"/>
      <c r="AF365" s="27"/>
    </row>
    <row r="366" spans="1:38" ht="15" customHeight="1">
      <c r="A366" s="292"/>
      <c r="B366" s="292">
        <f>+'Ark1'!C1755</f>
        <v>2023</v>
      </c>
      <c r="C366" s="232">
        <f>+'Ark1'!L1755</f>
        <v>9</v>
      </c>
      <c r="D366" s="232" t="str">
        <f t="shared" si="189"/>
        <v>R+</v>
      </c>
      <c r="E366" s="232">
        <f>+'Ark1'!D1755</f>
        <v>7</v>
      </c>
      <c r="F366" s="232" t="str">
        <f t="shared" si="190"/>
        <v>Jul</v>
      </c>
      <c r="G366" s="232">
        <f>+'Ark1'!Q1755</f>
        <v>0</v>
      </c>
      <c r="H366" s="330">
        <f>+'Ark1'!R1755</f>
        <v>0</v>
      </c>
      <c r="I366" s="234" t="str">
        <f>+IF(H366=0,"",'Ark1'!AG1755)</f>
        <v/>
      </c>
      <c r="J366" s="234" t="str">
        <f>+IF(H366=0,"",'Ark1'!AH1755)</f>
        <v/>
      </c>
      <c r="K366" s="234"/>
      <c r="L366" s="293"/>
      <c r="M366" s="234"/>
      <c r="N366" s="234"/>
      <c r="O366" s="234"/>
      <c r="P366" s="234" t="str">
        <f>+IF(H366=0,"",'Ark1'!T1755)</f>
        <v/>
      </c>
      <c r="Q366" s="233" t="str">
        <f>+IF(H366=0,"",'Ark1'!U1755)</f>
        <v/>
      </c>
      <c r="R366" s="233" t="str">
        <f>+IF(H366=0,"",'Ark1'!V1755)</f>
        <v/>
      </c>
      <c r="S366" s="235" t="str">
        <f>+IF(H366=0,"",'Ark1'!W1755)</f>
        <v/>
      </c>
      <c r="T366" s="235" t="str">
        <f>+IF(H366=0,"",'Ark1'!X1755)</f>
        <v/>
      </c>
      <c r="U366" s="235" t="str">
        <f>+IF(H366=0,"",'Ark1'!Y1755)</f>
        <v/>
      </c>
      <c r="V366" s="235" t="str">
        <f>+IF(H366=0,"",'Ark1'!Z1755)</f>
        <v/>
      </c>
      <c r="W366" s="235" t="str">
        <f>+IF(H366=0,"",'Ark1'!Z1755)</f>
        <v/>
      </c>
      <c r="X366" s="234" t="str">
        <f>+IF(H366=0,"",'Ark1'!AC1755)</f>
        <v/>
      </c>
      <c r="Y366" s="235" t="str">
        <f>+IF(H366=0,"",'Ark1'!AE1755)</f>
        <v/>
      </c>
      <c r="Z366" s="235" t="str">
        <f t="shared" si="183"/>
        <v/>
      </c>
      <c r="AA366" s="233" t="str">
        <f t="shared" si="184"/>
        <v/>
      </c>
      <c r="AB366" s="292"/>
      <c r="AE366" s="29"/>
      <c r="AF366" s="27"/>
    </row>
    <row r="367" spans="1:38" ht="15" customHeight="1">
      <c r="A367" s="292"/>
      <c r="B367" s="292">
        <f>+'Ark1'!C1756</f>
        <v>2023</v>
      </c>
      <c r="C367" s="232">
        <f>+'Ark1'!L1756</f>
        <v>9</v>
      </c>
      <c r="D367" s="232" t="str">
        <f t="shared" si="189"/>
        <v>R+</v>
      </c>
      <c r="E367" s="232">
        <f>+'Ark1'!D1756</f>
        <v>8</v>
      </c>
      <c r="F367" s="232" t="str">
        <f t="shared" si="190"/>
        <v>Aug</v>
      </c>
      <c r="G367" s="232">
        <f>+'Ark1'!Q1756</f>
        <v>0</v>
      </c>
      <c r="H367" s="330">
        <f>+'Ark1'!R1756</f>
        <v>0</v>
      </c>
      <c r="I367" s="234" t="str">
        <f>+IF(H367=0,"",'Ark1'!AG1756)</f>
        <v/>
      </c>
      <c r="J367" s="234" t="str">
        <f>+IF(H367=0,"",'Ark1'!AH1756)</f>
        <v/>
      </c>
      <c r="K367" s="234"/>
      <c r="L367" s="293"/>
      <c r="M367" s="234"/>
      <c r="N367" s="234"/>
      <c r="O367" s="234"/>
      <c r="P367" s="234" t="str">
        <f>+IF(H367=0,"",'Ark1'!T1756)</f>
        <v/>
      </c>
      <c r="Q367" s="233" t="str">
        <f>+IF(H367=0,"",'Ark1'!U1756)</f>
        <v/>
      </c>
      <c r="R367" s="233" t="str">
        <f>+IF(H367=0,"",'Ark1'!V1756)</f>
        <v/>
      </c>
      <c r="S367" s="235" t="str">
        <f>+IF(H367=0,"",'Ark1'!W1756)</f>
        <v/>
      </c>
      <c r="T367" s="235" t="str">
        <f>+IF(H367=0,"",'Ark1'!X1756)</f>
        <v/>
      </c>
      <c r="U367" s="235" t="str">
        <f>+IF(H367=0,"",'Ark1'!Y1756)</f>
        <v/>
      </c>
      <c r="V367" s="235" t="str">
        <f>+IF(H367=0,"",'Ark1'!Z1756)</f>
        <v/>
      </c>
      <c r="W367" s="235" t="str">
        <f>+IF(H367=0,"",'Ark1'!Z1756)</f>
        <v/>
      </c>
      <c r="X367" s="234" t="str">
        <f>+IF(H367=0,"",'Ark1'!AC1756)</f>
        <v/>
      </c>
      <c r="Y367" s="235" t="str">
        <f>+IF(H367=0,"",'Ark1'!AE1756)</f>
        <v/>
      </c>
      <c r="Z367" s="235" t="str">
        <f t="shared" si="183"/>
        <v/>
      </c>
      <c r="AA367" s="233" t="str">
        <f t="shared" si="184"/>
        <v/>
      </c>
      <c r="AB367" s="292"/>
      <c r="AE367" s="29"/>
      <c r="AF367" s="27"/>
    </row>
    <row r="368" spans="1:38" ht="15" customHeight="1">
      <c r="A368" s="292"/>
      <c r="B368" s="292">
        <f>+'Ark1'!C1757</f>
        <v>2023</v>
      </c>
      <c r="C368" s="232">
        <f>+'Ark1'!L1757</f>
        <v>9</v>
      </c>
      <c r="D368" s="232" t="str">
        <f t="shared" si="189"/>
        <v>R+</v>
      </c>
      <c r="E368" s="232">
        <f>+'Ark1'!D1757</f>
        <v>9</v>
      </c>
      <c r="F368" s="232" t="str">
        <f t="shared" si="190"/>
        <v>Sep</v>
      </c>
      <c r="G368" s="232">
        <f>+'Ark1'!Q1757</f>
        <v>0</v>
      </c>
      <c r="H368" s="330">
        <f>+'Ark1'!R1757</f>
        <v>0</v>
      </c>
      <c r="I368" s="234" t="str">
        <f>+IF(H368=0,"",'Ark1'!AG1757)</f>
        <v/>
      </c>
      <c r="J368" s="234" t="str">
        <f>+IF(H368=0,"",'Ark1'!AH1757)</f>
        <v/>
      </c>
      <c r="K368" s="234"/>
      <c r="L368" s="293"/>
      <c r="M368" s="234"/>
      <c r="N368" s="234"/>
      <c r="O368" s="234"/>
      <c r="P368" s="234" t="str">
        <f>+IF(H368=0,"",'Ark1'!T1757)</f>
        <v/>
      </c>
      <c r="Q368" s="233" t="str">
        <f>+IF(H368=0,"",'Ark1'!U1757)</f>
        <v/>
      </c>
      <c r="R368" s="233" t="str">
        <f>+IF(H368=0,"",'Ark1'!V1757)</f>
        <v/>
      </c>
      <c r="S368" s="235" t="str">
        <f>+IF(H368=0,"",'Ark1'!W1757)</f>
        <v/>
      </c>
      <c r="T368" s="235" t="str">
        <f>+IF(H368=0,"",'Ark1'!X1757)</f>
        <v/>
      </c>
      <c r="U368" s="235" t="str">
        <f>+IF(H368=0,"",'Ark1'!Y1757)</f>
        <v/>
      </c>
      <c r="V368" s="235" t="str">
        <f>+IF(H368=0,"",'Ark1'!Z1757)</f>
        <v/>
      </c>
      <c r="W368" s="235" t="str">
        <f>+IF(H368=0,"",'Ark1'!Z1757)</f>
        <v/>
      </c>
      <c r="X368" s="234" t="str">
        <f>+IF(H368=0,"",'Ark1'!AC1757)</f>
        <v/>
      </c>
      <c r="Y368" s="235" t="str">
        <f>+IF(H368=0,"",'Ark1'!AE1757)</f>
        <v/>
      </c>
      <c r="Z368" s="235" t="str">
        <f t="shared" si="183"/>
        <v/>
      </c>
      <c r="AA368" s="233" t="str">
        <f t="shared" si="184"/>
        <v/>
      </c>
      <c r="AB368" s="292"/>
      <c r="AE368" s="29"/>
      <c r="AF368" s="27"/>
    </row>
    <row r="369" spans="1:38" ht="15" customHeight="1">
      <c r="A369" s="292"/>
      <c r="B369" s="292">
        <f>+'Ark1'!C1758</f>
        <v>2023</v>
      </c>
      <c r="C369" s="232">
        <f>+'Ark1'!L1758</f>
        <v>9</v>
      </c>
      <c r="D369" s="232" t="str">
        <f t="shared" si="189"/>
        <v>R+</v>
      </c>
      <c r="E369" s="232">
        <f>+'Ark1'!D1758</f>
        <v>10</v>
      </c>
      <c r="F369" s="232" t="str">
        <f t="shared" si="190"/>
        <v>Okt</v>
      </c>
      <c r="G369" s="232">
        <f>+'Ark1'!Q1758</f>
        <v>0</v>
      </c>
      <c r="H369" s="330">
        <f>+'Ark1'!R1758</f>
        <v>0</v>
      </c>
      <c r="I369" s="234" t="str">
        <f>+IF(H369=0,"",'Ark1'!AG1758)</f>
        <v/>
      </c>
      <c r="J369" s="234" t="str">
        <f>+IF(H369=0,"",'Ark1'!AH1758)</f>
        <v/>
      </c>
      <c r="K369" s="234"/>
      <c r="L369" s="293"/>
      <c r="M369" s="234"/>
      <c r="N369" s="234"/>
      <c r="O369" s="234"/>
      <c r="P369" s="234" t="str">
        <f>+IF(H369=0,"",'Ark1'!T1758)</f>
        <v/>
      </c>
      <c r="Q369" s="233" t="str">
        <f>+IF(H369=0,"",'Ark1'!U1758)</f>
        <v/>
      </c>
      <c r="R369" s="233" t="str">
        <f>+IF(H369=0,"",'Ark1'!V1758)</f>
        <v/>
      </c>
      <c r="S369" s="235" t="str">
        <f>+IF(H369=0,"",'Ark1'!W1758)</f>
        <v/>
      </c>
      <c r="T369" s="235" t="str">
        <f>+IF(H369=0,"",'Ark1'!X1758)</f>
        <v/>
      </c>
      <c r="U369" s="235" t="str">
        <f>+IF(H369=0,"",'Ark1'!Y1758)</f>
        <v/>
      </c>
      <c r="V369" s="235" t="str">
        <f>+IF(H369=0,"",'Ark1'!Z1758)</f>
        <v/>
      </c>
      <c r="W369" s="235" t="str">
        <f>+IF(H369=0,"",'Ark1'!Z1758)</f>
        <v/>
      </c>
      <c r="X369" s="234" t="str">
        <f>+IF(H369=0,"",'Ark1'!AC1758)</f>
        <v/>
      </c>
      <c r="Y369" s="235" t="str">
        <f>+IF(H369=0,"",'Ark1'!AE1758)</f>
        <v/>
      </c>
      <c r="Z369" s="235" t="str">
        <f t="shared" si="183"/>
        <v/>
      </c>
      <c r="AA369" s="233" t="str">
        <f t="shared" si="184"/>
        <v/>
      </c>
      <c r="AB369" s="292"/>
      <c r="AE369" s="29"/>
      <c r="AF369" s="27"/>
    </row>
    <row r="370" spans="1:38" ht="15" customHeight="1">
      <c r="A370" s="292"/>
      <c r="B370" s="292">
        <f>+'Ark1'!C1759</f>
        <v>2023</v>
      </c>
      <c r="C370" s="232">
        <f>+'Ark1'!L1759</f>
        <v>9</v>
      </c>
      <c r="D370" s="232" t="str">
        <f t="shared" si="189"/>
        <v>R+</v>
      </c>
      <c r="E370" s="232">
        <f>+'Ark1'!D1759</f>
        <v>11</v>
      </c>
      <c r="F370" s="232" t="str">
        <f t="shared" si="190"/>
        <v>Nov</v>
      </c>
      <c r="G370" s="232">
        <f>+'Ark1'!Q1759</f>
        <v>0</v>
      </c>
      <c r="H370" s="330">
        <f>+'Ark1'!R1759</f>
        <v>0</v>
      </c>
      <c r="I370" s="234" t="str">
        <f>+IF(H370=0,"",'Ark1'!AG1759)</f>
        <v/>
      </c>
      <c r="J370" s="234" t="str">
        <f>+IF(H370=0,"",'Ark1'!AH1759)</f>
        <v/>
      </c>
      <c r="K370" s="234"/>
      <c r="L370" s="293"/>
      <c r="M370" s="234"/>
      <c r="N370" s="234"/>
      <c r="O370" s="234"/>
      <c r="P370" s="234" t="str">
        <f>+IF(H370=0,"",'Ark1'!T1759)</f>
        <v/>
      </c>
      <c r="Q370" s="233" t="str">
        <f>+IF(H370=0,"",'Ark1'!U1759)</f>
        <v/>
      </c>
      <c r="R370" s="233" t="str">
        <f>+IF(H370=0,"",'Ark1'!V1759)</f>
        <v/>
      </c>
      <c r="S370" s="235" t="str">
        <f>+IF(H370=0,"",'Ark1'!W1759)</f>
        <v/>
      </c>
      <c r="T370" s="235" t="str">
        <f>+IF(H370=0,"",'Ark1'!X1759)</f>
        <v/>
      </c>
      <c r="U370" s="235" t="str">
        <f>+IF(H370=0,"",'Ark1'!Y1759)</f>
        <v/>
      </c>
      <c r="V370" s="235" t="str">
        <f>+IF(H370=0,"",'Ark1'!Z1759)</f>
        <v/>
      </c>
      <c r="W370" s="235" t="str">
        <f>+IF(H370=0,"",'Ark1'!Z1759)</f>
        <v/>
      </c>
      <c r="X370" s="234" t="str">
        <f>+IF(H370=0,"",'Ark1'!AC1759)</f>
        <v/>
      </c>
      <c r="Y370" s="235" t="str">
        <f>+IF(H370=0,"",'Ark1'!AE1759)</f>
        <v/>
      </c>
      <c r="Z370" s="235" t="str">
        <f t="shared" si="183"/>
        <v/>
      </c>
      <c r="AA370" s="233" t="str">
        <f t="shared" si="184"/>
        <v/>
      </c>
      <c r="AB370" s="292"/>
      <c r="AE370" s="29"/>
      <c r="AF370" s="27"/>
    </row>
    <row r="371" spans="1:38" ht="15" customHeight="1">
      <c r="A371" s="292"/>
      <c r="B371" s="292">
        <f>+'Ark1'!C1760</f>
        <v>2023</v>
      </c>
      <c r="C371" s="232">
        <f>+'Ark1'!L1760</f>
        <v>9</v>
      </c>
      <c r="D371" s="232" t="str">
        <f t="shared" si="189"/>
        <v>R+</v>
      </c>
      <c r="E371" s="232">
        <f>+'Ark1'!D1760</f>
        <v>12</v>
      </c>
      <c r="F371" s="232" t="str">
        <f t="shared" si="190"/>
        <v>Des</v>
      </c>
      <c r="G371" s="232">
        <f>+'Ark1'!Q1760</f>
        <v>0</v>
      </c>
      <c r="H371" s="330">
        <f>+'Ark1'!R1760</f>
        <v>0</v>
      </c>
      <c r="I371" s="234" t="str">
        <f>+IF(H371=0,"",'Ark1'!AG1760)</f>
        <v/>
      </c>
      <c r="J371" s="234" t="str">
        <f>+IF(H371=0,"",'Ark1'!AH1760)</f>
        <v/>
      </c>
      <c r="K371" s="234"/>
      <c r="L371" s="293"/>
      <c r="M371" s="234"/>
      <c r="N371" s="234"/>
      <c r="O371" s="234"/>
      <c r="P371" s="234" t="str">
        <f>+IF(H371=0,"",'Ark1'!T1760)</f>
        <v/>
      </c>
      <c r="Q371" s="233" t="str">
        <f>+IF(H371=0,"",'Ark1'!U1760)</f>
        <v/>
      </c>
      <c r="R371" s="233" t="str">
        <f>+IF(H371=0,"",'Ark1'!V1760)</f>
        <v/>
      </c>
      <c r="S371" s="235" t="str">
        <f>+IF(H371=0,"",'Ark1'!W1760)</f>
        <v/>
      </c>
      <c r="T371" s="235" t="str">
        <f>+IF(H371=0,"",'Ark1'!X1760)</f>
        <v/>
      </c>
      <c r="U371" s="235" t="str">
        <f>+IF(H371=0,"",'Ark1'!Y1760)</f>
        <v/>
      </c>
      <c r="V371" s="235" t="str">
        <f>+IF(H371=0,"",'Ark1'!Z1760)</f>
        <v/>
      </c>
      <c r="W371" s="235" t="str">
        <f>+IF(H371=0,"",'Ark1'!Z1760)</f>
        <v/>
      </c>
      <c r="X371" s="234" t="str">
        <f>+IF(H371=0,"",'Ark1'!AC1760)</f>
        <v/>
      </c>
      <c r="Y371" s="235" t="str">
        <f>+IF(H371=0,"",'Ark1'!AE1760)</f>
        <v/>
      </c>
      <c r="Z371" s="235" t="str">
        <f t="shared" si="183"/>
        <v/>
      </c>
      <c r="AA371" s="233" t="str">
        <f t="shared" si="184"/>
        <v/>
      </c>
      <c r="AB371" s="292"/>
      <c r="AE371" s="29"/>
      <c r="AF371" s="27"/>
    </row>
    <row r="372" spans="1:38" ht="15" customHeight="1">
      <c r="A372" s="292"/>
      <c r="B372" s="292">
        <f>+'Ark1'!C1761</f>
        <v>2023</v>
      </c>
      <c r="C372" s="232">
        <f>+'Ark1'!L1761</f>
        <v>10</v>
      </c>
      <c r="D372" s="232" t="str">
        <f>+D149</f>
        <v>U-</v>
      </c>
      <c r="E372" s="232">
        <f>+'Ark1'!D1761</f>
        <v>1</v>
      </c>
      <c r="F372" s="232" t="str">
        <f t="shared" ref="F372" si="191">+F360</f>
        <v>Jan</v>
      </c>
      <c r="G372" s="232">
        <f>+'Ark1'!Q1761</f>
        <v>0</v>
      </c>
      <c r="H372" s="330">
        <f>+'Ark1'!R1761</f>
        <v>0</v>
      </c>
      <c r="I372" s="234" t="str">
        <f>+IF(H372=0,"",'Ark1'!AG1761)</f>
        <v/>
      </c>
      <c r="J372" s="234" t="str">
        <f>+IF(H372=0,"",'Ark1'!AH1761)</f>
        <v/>
      </c>
      <c r="K372" s="234"/>
      <c r="L372" s="293"/>
      <c r="M372" s="234"/>
      <c r="N372" s="234"/>
      <c r="O372" s="234"/>
      <c r="P372" s="234" t="str">
        <f>+IF(H372=0,"",'Ark1'!T1761)</f>
        <v/>
      </c>
      <c r="Q372" s="233" t="str">
        <f>+IF(H372=0,"",'Ark1'!U1761)</f>
        <v/>
      </c>
      <c r="R372" s="233" t="str">
        <f>+IF(H372=0,"",'Ark1'!V1761)</f>
        <v/>
      </c>
      <c r="S372" s="235" t="str">
        <f>+IF(H372=0,"",'Ark1'!W1761)</f>
        <v/>
      </c>
      <c r="T372" s="235" t="str">
        <f>+IF(H372=0,"",'Ark1'!X1761)</f>
        <v/>
      </c>
      <c r="U372" s="235" t="str">
        <f>+IF(H372=0,"",'Ark1'!Y1761)</f>
        <v/>
      </c>
      <c r="V372" s="235" t="str">
        <f>+IF(H372=0,"",'Ark1'!Z1761)</f>
        <v/>
      </c>
      <c r="W372" s="235" t="str">
        <f>+IF(H372=0,"",'Ark1'!Z1761)</f>
        <v/>
      </c>
      <c r="X372" s="234" t="str">
        <f>+IF(H372=0,"",'Ark1'!AC1761)</f>
        <v/>
      </c>
      <c r="Y372" s="235" t="str">
        <f>+IF(H372=0,"",'Ark1'!AE1761)</f>
        <v/>
      </c>
      <c r="Z372" s="235" t="str">
        <f t="shared" si="183"/>
        <v/>
      </c>
      <c r="AA372" s="233" t="str">
        <f t="shared" si="184"/>
        <v/>
      </c>
      <c r="AB372" s="292"/>
      <c r="AE372" s="29"/>
      <c r="AF372" s="27"/>
    </row>
    <row r="373" spans="1:38" ht="15" customHeight="1">
      <c r="A373" s="292"/>
      <c r="B373" s="292"/>
      <c r="C373" s="292"/>
      <c r="D373" s="292"/>
      <c r="E373" s="292"/>
      <c r="F373" s="292"/>
      <c r="G373" s="292"/>
      <c r="H373" s="332"/>
      <c r="I373" s="293"/>
      <c r="J373" s="293"/>
      <c r="K373" s="293"/>
      <c r="L373" s="293"/>
      <c r="M373" s="293"/>
      <c r="N373" s="293"/>
      <c r="O373" s="293"/>
      <c r="P373" s="293"/>
      <c r="Q373" s="294"/>
      <c r="R373" s="294"/>
      <c r="S373" s="295"/>
      <c r="T373" s="295"/>
      <c r="U373" s="295"/>
      <c r="V373" s="295"/>
      <c r="W373" s="295"/>
      <c r="X373" s="293"/>
      <c r="Y373" s="295"/>
      <c r="Z373" s="295"/>
      <c r="AA373" s="294"/>
      <c r="AB373" s="292"/>
      <c r="AC373" s="27"/>
      <c r="AE373" s="29"/>
      <c r="AF373" s="27"/>
      <c r="AG373" s="28"/>
      <c r="AH373" s="28"/>
      <c r="AL373" s="28"/>
    </row>
    <row r="374" spans="1:38" ht="15" customHeight="1">
      <c r="A374" s="292"/>
      <c r="B374" s="292"/>
      <c r="C374" s="345" t="s">
        <v>0</v>
      </c>
      <c r="D374" s="292"/>
      <c r="E374" s="346" t="str">
        <f>+D377</f>
        <v>U-</v>
      </c>
      <c r="F374" s="345" t="s">
        <v>569</v>
      </c>
      <c r="G374" s="292"/>
      <c r="H374" s="332"/>
      <c r="I374" s="293"/>
      <c r="J374" s="293"/>
      <c r="K374" s="293"/>
      <c r="L374" s="293"/>
      <c r="M374" s="293"/>
      <c r="N374" s="293"/>
      <c r="O374" s="293"/>
      <c r="P374" s="293"/>
      <c r="Q374" s="294"/>
      <c r="R374" s="294"/>
      <c r="S374" s="295"/>
      <c r="T374" s="295"/>
      <c r="U374" s="295"/>
      <c r="V374" s="295"/>
      <c r="W374" s="295"/>
      <c r="X374" s="293"/>
      <c r="Y374" s="295"/>
      <c r="Z374" s="295"/>
      <c r="AA374" s="294"/>
      <c r="AB374" s="292"/>
      <c r="AC374" s="27"/>
      <c r="AE374" s="29"/>
      <c r="AF374" s="27"/>
      <c r="AG374" s="28"/>
      <c r="AH374" s="28"/>
      <c r="AL374" s="28"/>
    </row>
    <row r="375" spans="1:38" ht="15" customHeight="1">
      <c r="A375" s="292"/>
      <c r="B375" s="292"/>
      <c r="C375" s="292"/>
      <c r="D375" s="292"/>
      <c r="E375" s="292"/>
      <c r="F375" s="292"/>
      <c r="G375" s="292"/>
      <c r="H375" s="332"/>
      <c r="I375" s="293"/>
      <c r="J375" s="293"/>
      <c r="K375" s="293"/>
      <c r="L375" s="293"/>
      <c r="M375" s="293"/>
      <c r="N375" s="293"/>
      <c r="O375" s="293"/>
      <c r="P375" s="293"/>
      <c r="Q375" s="294"/>
      <c r="R375" s="294"/>
      <c r="S375" s="295"/>
      <c r="T375" s="295"/>
      <c r="U375" s="295"/>
      <c r="V375" s="295"/>
      <c r="W375" s="295"/>
      <c r="X375" s="293"/>
      <c r="Y375" s="295"/>
      <c r="Z375" s="295"/>
      <c r="AA375" s="294"/>
      <c r="AB375" s="292"/>
      <c r="AC375" s="27"/>
      <c r="AE375" s="29"/>
      <c r="AF375" s="27"/>
      <c r="AG375" s="28"/>
      <c r="AH375" s="28"/>
      <c r="AL375" s="28"/>
    </row>
    <row r="376" spans="1:38" ht="15" customHeight="1">
      <c r="A376" s="292"/>
      <c r="B376" s="292">
        <f>+'Ark1'!C1762</f>
        <v>2023</v>
      </c>
      <c r="C376" s="232">
        <f>+'Ark1'!L1762</f>
        <v>10</v>
      </c>
      <c r="D376" s="232" t="str">
        <f t="shared" ref="D376:D386" si="192">+D150</f>
        <v>U-</v>
      </c>
      <c r="E376" s="232">
        <f>+'Ark1'!D1762</f>
        <v>2</v>
      </c>
      <c r="F376" s="232" t="str">
        <f t="shared" ref="F376:F386" si="193">+F361</f>
        <v>Feb</v>
      </c>
      <c r="G376" s="232">
        <f>+'Ark1'!Q1762</f>
        <v>0</v>
      </c>
      <c r="H376" s="330">
        <f>+'Ark1'!R1762</f>
        <v>0</v>
      </c>
      <c r="I376" s="234" t="str">
        <f>+IF(H376=0,"",'Ark1'!AG1762)</f>
        <v/>
      </c>
      <c r="J376" s="234" t="str">
        <f>+IF(H376=0,"",'Ark1'!AH1762)</f>
        <v/>
      </c>
      <c r="K376" s="234"/>
      <c r="L376" s="293"/>
      <c r="M376" s="234"/>
      <c r="N376" s="234"/>
      <c r="O376" s="234"/>
      <c r="P376" s="234" t="str">
        <f>+IF(H376=0,"",'Ark1'!T1762)</f>
        <v/>
      </c>
      <c r="Q376" s="233" t="str">
        <f>+IF(H376=0,"",'Ark1'!U1762)</f>
        <v/>
      </c>
      <c r="R376" s="233" t="str">
        <f>+IF(H376=0,"",'Ark1'!V1762)</f>
        <v/>
      </c>
      <c r="S376" s="235" t="str">
        <f>+IF(H376=0,"",'Ark1'!W1762)</f>
        <v/>
      </c>
      <c r="T376" s="235" t="str">
        <f>+IF(H376=0,"",'Ark1'!X1762)</f>
        <v/>
      </c>
      <c r="U376" s="235" t="str">
        <f>+IF(H376=0,"",'Ark1'!Y1762)</f>
        <v/>
      </c>
      <c r="V376" s="235" t="str">
        <f>+IF(H376=0,"",'Ark1'!Z1762)</f>
        <v/>
      </c>
      <c r="W376" s="235" t="str">
        <f>+IF(H376=0,"",'Ark1'!Z1762)</f>
        <v/>
      </c>
      <c r="X376" s="234" t="str">
        <f>+IF(H376=0,"",'Ark1'!AC1762)</f>
        <v/>
      </c>
      <c r="Y376" s="235" t="str">
        <f>+IF(H376=0,"",'Ark1'!AE1762)</f>
        <v/>
      </c>
      <c r="Z376" s="235" t="str">
        <f t="shared" si="183"/>
        <v/>
      </c>
      <c r="AA376" s="233" t="str">
        <f t="shared" si="184"/>
        <v/>
      </c>
      <c r="AB376" s="292"/>
      <c r="AE376" s="29"/>
      <c r="AF376" s="27"/>
    </row>
    <row r="377" spans="1:38" ht="15" customHeight="1">
      <c r="A377" s="292"/>
      <c r="B377" s="292">
        <f>+'Ark1'!C1763</f>
        <v>2023</v>
      </c>
      <c r="C377" s="232">
        <f>+'Ark1'!L1763</f>
        <v>10</v>
      </c>
      <c r="D377" s="232" t="str">
        <f t="shared" si="192"/>
        <v>U-</v>
      </c>
      <c r="E377" s="232">
        <f>+'Ark1'!D1763</f>
        <v>3</v>
      </c>
      <c r="F377" s="232" t="str">
        <f t="shared" si="193"/>
        <v>Mar</v>
      </c>
      <c r="G377" s="232">
        <f>+'Ark1'!Q1763</f>
        <v>0</v>
      </c>
      <c r="H377" s="330">
        <f>+'Ark1'!R1763</f>
        <v>0</v>
      </c>
      <c r="I377" s="234" t="str">
        <f>+IF(H377=0,"",'Ark1'!AG1763)</f>
        <v/>
      </c>
      <c r="J377" s="234" t="str">
        <f>+IF(H377=0,"",'Ark1'!AH1763)</f>
        <v/>
      </c>
      <c r="K377" s="234"/>
      <c r="L377" s="293"/>
      <c r="M377" s="234"/>
      <c r="N377" s="234"/>
      <c r="O377" s="234"/>
      <c r="P377" s="234" t="str">
        <f>+IF(H377=0,"",'Ark1'!T1763)</f>
        <v/>
      </c>
      <c r="Q377" s="233" t="str">
        <f>+IF(H377=0,"",'Ark1'!U1763)</f>
        <v/>
      </c>
      <c r="R377" s="233" t="str">
        <f>+IF(H377=0,"",'Ark1'!V1763)</f>
        <v/>
      </c>
      <c r="S377" s="235" t="str">
        <f>+IF(H377=0,"",'Ark1'!W1763)</f>
        <v/>
      </c>
      <c r="T377" s="235" t="str">
        <f>+IF(H377=0,"",'Ark1'!X1763)</f>
        <v/>
      </c>
      <c r="U377" s="235" t="str">
        <f>+IF(H377=0,"",'Ark1'!Y1763)</f>
        <v/>
      </c>
      <c r="V377" s="235" t="str">
        <f>+IF(H377=0,"",'Ark1'!Z1763)</f>
        <v/>
      </c>
      <c r="W377" s="235" t="str">
        <f>+IF(H377=0,"",'Ark1'!Z1763)</f>
        <v/>
      </c>
      <c r="X377" s="234" t="str">
        <f>+IF(H377=0,"",'Ark1'!AC1763)</f>
        <v/>
      </c>
      <c r="Y377" s="235" t="str">
        <f>+IF(H377=0,"",'Ark1'!AE1763)</f>
        <v/>
      </c>
      <c r="Z377" s="235" t="str">
        <f t="shared" si="183"/>
        <v/>
      </c>
      <c r="AA377" s="233" t="str">
        <f t="shared" si="184"/>
        <v/>
      </c>
      <c r="AB377" s="292"/>
      <c r="AE377" s="29"/>
      <c r="AF377" s="27"/>
    </row>
    <row r="378" spans="1:38" ht="15" customHeight="1">
      <c r="A378" s="292"/>
      <c r="B378" s="292">
        <f>+'Ark1'!C1764</f>
        <v>2023</v>
      </c>
      <c r="C378" s="232">
        <f>+'Ark1'!L1764</f>
        <v>10</v>
      </c>
      <c r="D378" s="232" t="str">
        <f t="shared" si="192"/>
        <v>U-</v>
      </c>
      <c r="E378" s="232">
        <f>+'Ark1'!D1764</f>
        <v>4</v>
      </c>
      <c r="F378" s="232" t="str">
        <f t="shared" si="193"/>
        <v>Apr</v>
      </c>
      <c r="G378" s="232">
        <f>+'Ark1'!Q1764</f>
        <v>0</v>
      </c>
      <c r="H378" s="330">
        <f>+'Ark1'!R1764</f>
        <v>0</v>
      </c>
      <c r="I378" s="234" t="str">
        <f>+IF(H378=0,"",'Ark1'!AG1764)</f>
        <v/>
      </c>
      <c r="J378" s="234" t="str">
        <f>+IF(H378=0,"",'Ark1'!AH1764)</f>
        <v/>
      </c>
      <c r="K378" s="234"/>
      <c r="L378" s="293"/>
      <c r="M378" s="234"/>
      <c r="N378" s="234"/>
      <c r="O378" s="234"/>
      <c r="P378" s="234" t="str">
        <f>+IF(H378=0,"",'Ark1'!T1764)</f>
        <v/>
      </c>
      <c r="Q378" s="233" t="str">
        <f>+IF(H378=0,"",'Ark1'!U1764)</f>
        <v/>
      </c>
      <c r="R378" s="233" t="str">
        <f>+IF(H378=0,"",'Ark1'!V1764)</f>
        <v/>
      </c>
      <c r="S378" s="235" t="str">
        <f>+IF(H378=0,"",'Ark1'!W1764)</f>
        <v/>
      </c>
      <c r="T378" s="235" t="str">
        <f>+IF(H378=0,"",'Ark1'!X1764)</f>
        <v/>
      </c>
      <c r="U378" s="235" t="str">
        <f>+IF(H378=0,"",'Ark1'!Y1764)</f>
        <v/>
      </c>
      <c r="V378" s="235" t="str">
        <f>+IF(H378=0,"",'Ark1'!Z1764)</f>
        <v/>
      </c>
      <c r="W378" s="235" t="str">
        <f>+IF(H378=0,"",'Ark1'!Z1764)</f>
        <v/>
      </c>
      <c r="X378" s="234" t="str">
        <f>+IF(H378=0,"",'Ark1'!AC1764)</f>
        <v/>
      </c>
      <c r="Y378" s="235" t="str">
        <f>+IF(H378=0,"",'Ark1'!AE1764)</f>
        <v/>
      </c>
      <c r="Z378" s="235" t="str">
        <f t="shared" si="183"/>
        <v/>
      </c>
      <c r="AA378" s="233" t="str">
        <f t="shared" si="184"/>
        <v/>
      </c>
      <c r="AB378" s="292"/>
      <c r="AE378" s="29"/>
      <c r="AF378" s="27"/>
    </row>
    <row r="379" spans="1:38" ht="15" customHeight="1">
      <c r="A379" s="292"/>
      <c r="B379" s="292">
        <f>+'Ark1'!C1765</f>
        <v>2023</v>
      </c>
      <c r="C379" s="232">
        <f>+'Ark1'!L1765</f>
        <v>10</v>
      </c>
      <c r="D379" s="232" t="str">
        <f t="shared" si="192"/>
        <v>U-</v>
      </c>
      <c r="E379" s="232">
        <f>+'Ark1'!D1765</f>
        <v>5</v>
      </c>
      <c r="F379" s="232" t="str">
        <f t="shared" si="193"/>
        <v>Mai</v>
      </c>
      <c r="G379" s="232">
        <f>+'Ark1'!Q1765</f>
        <v>0</v>
      </c>
      <c r="H379" s="330">
        <f>+'Ark1'!R1765</f>
        <v>0</v>
      </c>
      <c r="I379" s="234" t="str">
        <f>+IF(H379=0,"",'Ark1'!AG1765)</f>
        <v/>
      </c>
      <c r="J379" s="234" t="str">
        <f>+IF(H379=0,"",'Ark1'!AH1765)</f>
        <v/>
      </c>
      <c r="K379" s="234"/>
      <c r="L379" s="293"/>
      <c r="M379" s="234"/>
      <c r="N379" s="234"/>
      <c r="O379" s="234"/>
      <c r="P379" s="234" t="str">
        <f>+IF(H379=0,"",'Ark1'!T1765)</f>
        <v/>
      </c>
      <c r="Q379" s="233" t="str">
        <f>+IF(H379=0,"",'Ark1'!U1765)</f>
        <v/>
      </c>
      <c r="R379" s="233" t="str">
        <f>+IF(H379=0,"",'Ark1'!V1765)</f>
        <v/>
      </c>
      <c r="S379" s="235" t="str">
        <f>+IF(H379=0,"",'Ark1'!W1765)</f>
        <v/>
      </c>
      <c r="T379" s="235" t="str">
        <f>+IF(H379=0,"",'Ark1'!X1765)</f>
        <v/>
      </c>
      <c r="U379" s="235" t="str">
        <f>+IF(H379=0,"",'Ark1'!Y1765)</f>
        <v/>
      </c>
      <c r="V379" s="235" t="str">
        <f>+IF(H379=0,"",'Ark1'!Z1765)</f>
        <v/>
      </c>
      <c r="W379" s="235" t="str">
        <f>+IF(H379=0,"",'Ark1'!Z1765)</f>
        <v/>
      </c>
      <c r="X379" s="234" t="str">
        <f>+IF(H379=0,"",'Ark1'!AC1765)</f>
        <v/>
      </c>
      <c r="Y379" s="235" t="str">
        <f>+IF(H379=0,"",'Ark1'!AE1765)</f>
        <v/>
      </c>
      <c r="Z379" s="235" t="str">
        <f t="shared" si="183"/>
        <v/>
      </c>
      <c r="AA379" s="233" t="str">
        <f t="shared" si="184"/>
        <v/>
      </c>
      <c r="AB379" s="292"/>
      <c r="AE379" s="29"/>
      <c r="AF379" s="27"/>
    </row>
    <row r="380" spans="1:38" ht="15" customHeight="1">
      <c r="A380" s="292"/>
      <c r="B380" s="292">
        <f>+'Ark1'!C1766</f>
        <v>2023</v>
      </c>
      <c r="C380" s="232">
        <f>+'Ark1'!L1766</f>
        <v>10</v>
      </c>
      <c r="D380" s="232" t="str">
        <f t="shared" si="192"/>
        <v>U-</v>
      </c>
      <c r="E380" s="232">
        <f>+'Ark1'!D1766</f>
        <v>6</v>
      </c>
      <c r="F380" s="232" t="str">
        <f t="shared" si="193"/>
        <v>Jun</v>
      </c>
      <c r="G380" s="232">
        <f>+'Ark1'!Q1766</f>
        <v>0</v>
      </c>
      <c r="H380" s="330">
        <f>+'Ark1'!R1766</f>
        <v>0</v>
      </c>
      <c r="I380" s="234" t="str">
        <f>+IF(H380=0,"",'Ark1'!AG1766)</f>
        <v/>
      </c>
      <c r="J380" s="234" t="str">
        <f>+IF(H380=0,"",'Ark1'!AH1766)</f>
        <v/>
      </c>
      <c r="K380" s="234"/>
      <c r="L380" s="293"/>
      <c r="M380" s="234"/>
      <c r="N380" s="234"/>
      <c r="O380" s="234"/>
      <c r="P380" s="234" t="str">
        <f>+IF(H380=0,"",'Ark1'!T1766)</f>
        <v/>
      </c>
      <c r="Q380" s="233" t="str">
        <f>+IF(H380=0,"",'Ark1'!U1766)</f>
        <v/>
      </c>
      <c r="R380" s="233" t="str">
        <f>+IF(H380=0,"",'Ark1'!V1766)</f>
        <v/>
      </c>
      <c r="S380" s="235" t="str">
        <f>+IF(H380=0,"",'Ark1'!W1766)</f>
        <v/>
      </c>
      <c r="T380" s="235" t="str">
        <f>+IF(H380=0,"",'Ark1'!X1766)</f>
        <v/>
      </c>
      <c r="U380" s="235" t="str">
        <f>+IF(H380=0,"",'Ark1'!Y1766)</f>
        <v/>
      </c>
      <c r="V380" s="235" t="str">
        <f>+IF(H380=0,"",'Ark1'!Z1766)</f>
        <v/>
      </c>
      <c r="W380" s="235" t="str">
        <f>+IF(H380=0,"",'Ark1'!Z1766)</f>
        <v/>
      </c>
      <c r="X380" s="234" t="str">
        <f>+IF(H380=0,"",'Ark1'!AC1766)</f>
        <v/>
      </c>
      <c r="Y380" s="235" t="str">
        <f>+IF(H380=0,"",'Ark1'!AE1766)</f>
        <v/>
      </c>
      <c r="Z380" s="235" t="str">
        <f t="shared" si="183"/>
        <v/>
      </c>
      <c r="AA380" s="233" t="str">
        <f t="shared" si="184"/>
        <v/>
      </c>
      <c r="AB380" s="292"/>
      <c r="AE380" s="29"/>
      <c r="AF380" s="27"/>
    </row>
    <row r="381" spans="1:38" ht="15" customHeight="1">
      <c r="A381" s="292"/>
      <c r="B381" s="292">
        <f>+'Ark1'!C1767</f>
        <v>2023</v>
      </c>
      <c r="C381" s="232">
        <f>+'Ark1'!L1767</f>
        <v>10</v>
      </c>
      <c r="D381" s="232" t="str">
        <f t="shared" si="192"/>
        <v>U-</v>
      </c>
      <c r="E381" s="232">
        <f>+'Ark1'!D1767</f>
        <v>7</v>
      </c>
      <c r="F381" s="232" t="str">
        <f t="shared" si="193"/>
        <v>Jul</v>
      </c>
      <c r="G381" s="232">
        <f>+'Ark1'!Q1767</f>
        <v>0</v>
      </c>
      <c r="H381" s="330">
        <f>+'Ark1'!R1767</f>
        <v>0</v>
      </c>
      <c r="I381" s="234" t="str">
        <f>+IF(H381=0,"",'Ark1'!AG1767)</f>
        <v/>
      </c>
      <c r="J381" s="234" t="str">
        <f>+IF(H381=0,"",'Ark1'!AH1767)</f>
        <v/>
      </c>
      <c r="K381" s="234"/>
      <c r="L381" s="293"/>
      <c r="M381" s="234"/>
      <c r="N381" s="234"/>
      <c r="O381" s="234"/>
      <c r="P381" s="234" t="str">
        <f>+IF(H381=0,"",'Ark1'!T1767)</f>
        <v/>
      </c>
      <c r="Q381" s="233" t="str">
        <f>+IF(H381=0,"",'Ark1'!U1767)</f>
        <v/>
      </c>
      <c r="R381" s="233" t="str">
        <f>+IF(H381=0,"",'Ark1'!V1767)</f>
        <v/>
      </c>
      <c r="S381" s="235" t="str">
        <f>+IF(H381=0,"",'Ark1'!W1767)</f>
        <v/>
      </c>
      <c r="T381" s="235" t="str">
        <f>+IF(H381=0,"",'Ark1'!X1767)</f>
        <v/>
      </c>
      <c r="U381" s="235" t="str">
        <f>+IF(H381=0,"",'Ark1'!Y1767)</f>
        <v/>
      </c>
      <c r="V381" s="235" t="str">
        <f>+IF(H381=0,"",'Ark1'!Z1767)</f>
        <v/>
      </c>
      <c r="W381" s="235" t="str">
        <f>+IF(H381=0,"",'Ark1'!Z1767)</f>
        <v/>
      </c>
      <c r="X381" s="234" t="str">
        <f>+IF(H381=0,"",'Ark1'!AC1767)</f>
        <v/>
      </c>
      <c r="Y381" s="235" t="str">
        <f>+IF(H381=0,"",'Ark1'!AE1767)</f>
        <v/>
      </c>
      <c r="Z381" s="235" t="str">
        <f t="shared" si="183"/>
        <v/>
      </c>
      <c r="AA381" s="233" t="str">
        <f t="shared" si="184"/>
        <v/>
      </c>
      <c r="AB381" s="292"/>
      <c r="AE381" s="29"/>
      <c r="AF381" s="27"/>
    </row>
    <row r="382" spans="1:38" ht="15" customHeight="1">
      <c r="A382" s="292"/>
      <c r="B382" s="292">
        <f>+'Ark1'!C1768</f>
        <v>2023</v>
      </c>
      <c r="C382" s="232">
        <f>+'Ark1'!L1768</f>
        <v>10</v>
      </c>
      <c r="D382" s="232" t="str">
        <f t="shared" si="192"/>
        <v>U-</v>
      </c>
      <c r="E382" s="232">
        <f>+'Ark1'!D1768</f>
        <v>8</v>
      </c>
      <c r="F382" s="232" t="str">
        <f t="shared" si="193"/>
        <v>Aug</v>
      </c>
      <c r="G382" s="232">
        <f>+'Ark1'!Q1768</f>
        <v>0</v>
      </c>
      <c r="H382" s="330">
        <f>+'Ark1'!R1768</f>
        <v>0</v>
      </c>
      <c r="I382" s="234" t="str">
        <f>+IF(H382=0,"",'Ark1'!AG1768)</f>
        <v/>
      </c>
      <c r="J382" s="234" t="str">
        <f>+IF(H382=0,"",'Ark1'!AH1768)</f>
        <v/>
      </c>
      <c r="K382" s="234"/>
      <c r="L382" s="293"/>
      <c r="M382" s="234"/>
      <c r="N382" s="234"/>
      <c r="O382" s="234"/>
      <c r="P382" s="234" t="str">
        <f>+IF(H382=0,"",'Ark1'!T1768)</f>
        <v/>
      </c>
      <c r="Q382" s="233" t="str">
        <f>+IF(H382=0,"",'Ark1'!U1768)</f>
        <v/>
      </c>
      <c r="R382" s="233" t="str">
        <f>+IF(H382=0,"",'Ark1'!V1768)</f>
        <v/>
      </c>
      <c r="S382" s="235" t="str">
        <f>+IF(H382=0,"",'Ark1'!W1768)</f>
        <v/>
      </c>
      <c r="T382" s="235" t="str">
        <f>+IF(H382=0,"",'Ark1'!X1768)</f>
        <v/>
      </c>
      <c r="U382" s="235" t="str">
        <f>+IF(H382=0,"",'Ark1'!Y1768)</f>
        <v/>
      </c>
      <c r="V382" s="235" t="str">
        <f>+IF(H382=0,"",'Ark1'!Z1768)</f>
        <v/>
      </c>
      <c r="W382" s="235" t="str">
        <f>+IF(H382=0,"",'Ark1'!Z1768)</f>
        <v/>
      </c>
      <c r="X382" s="234" t="str">
        <f>+IF(H382=0,"",'Ark1'!AC1768)</f>
        <v/>
      </c>
      <c r="Y382" s="235" t="str">
        <f>+IF(H382=0,"",'Ark1'!AE1768)</f>
        <v/>
      </c>
      <c r="Z382" s="235" t="str">
        <f t="shared" si="183"/>
        <v/>
      </c>
      <c r="AA382" s="233" t="str">
        <f t="shared" si="184"/>
        <v/>
      </c>
      <c r="AB382" s="292"/>
      <c r="AE382" s="29"/>
      <c r="AF382" s="27"/>
    </row>
    <row r="383" spans="1:38" ht="15" customHeight="1">
      <c r="A383" s="292"/>
      <c r="B383" s="292">
        <f>+'Ark1'!C1769</f>
        <v>2023</v>
      </c>
      <c r="C383" s="232">
        <f>+'Ark1'!L1769</f>
        <v>10</v>
      </c>
      <c r="D383" s="232" t="str">
        <f t="shared" si="192"/>
        <v>U-</v>
      </c>
      <c r="E383" s="232">
        <f>+'Ark1'!D1769</f>
        <v>9</v>
      </c>
      <c r="F383" s="232" t="str">
        <f t="shared" si="193"/>
        <v>Sep</v>
      </c>
      <c r="G383" s="232">
        <f>+'Ark1'!Q1769</f>
        <v>0</v>
      </c>
      <c r="H383" s="330">
        <f>+'Ark1'!R1769</f>
        <v>0</v>
      </c>
      <c r="I383" s="234" t="str">
        <f>+IF(H383=0,"",'Ark1'!AG1769)</f>
        <v/>
      </c>
      <c r="J383" s="234" t="str">
        <f>+IF(H383=0,"",'Ark1'!AH1769)</f>
        <v/>
      </c>
      <c r="K383" s="234"/>
      <c r="L383" s="293"/>
      <c r="M383" s="234"/>
      <c r="N383" s="234"/>
      <c r="O383" s="234"/>
      <c r="P383" s="234" t="str">
        <f>+IF(H383=0,"",'Ark1'!T1769)</f>
        <v/>
      </c>
      <c r="Q383" s="233" t="str">
        <f>+IF(H383=0,"",'Ark1'!U1769)</f>
        <v/>
      </c>
      <c r="R383" s="233" t="str">
        <f>+IF(H383=0,"",'Ark1'!V1769)</f>
        <v/>
      </c>
      <c r="S383" s="235" t="str">
        <f>+IF(H383=0,"",'Ark1'!W1769)</f>
        <v/>
      </c>
      <c r="T383" s="235" t="str">
        <f>+IF(H383=0,"",'Ark1'!X1769)</f>
        <v/>
      </c>
      <c r="U383" s="235" t="str">
        <f>+IF(H383=0,"",'Ark1'!Y1769)</f>
        <v/>
      </c>
      <c r="V383" s="235" t="str">
        <f>+IF(H383=0,"",'Ark1'!Z1769)</f>
        <v/>
      </c>
      <c r="W383" s="235" t="str">
        <f>+IF(H383=0,"",'Ark1'!Z1769)</f>
        <v/>
      </c>
      <c r="X383" s="234" t="str">
        <f>+IF(H383=0,"",'Ark1'!AC1769)</f>
        <v/>
      </c>
      <c r="Y383" s="235" t="str">
        <f>+IF(H383=0,"",'Ark1'!AE1769)</f>
        <v/>
      </c>
      <c r="Z383" s="235" t="str">
        <f t="shared" si="183"/>
        <v/>
      </c>
      <c r="AA383" s="233" t="str">
        <f t="shared" si="184"/>
        <v/>
      </c>
      <c r="AB383" s="292"/>
      <c r="AE383" s="29"/>
      <c r="AF383" s="27"/>
    </row>
    <row r="384" spans="1:38" ht="15" customHeight="1">
      <c r="A384" s="292"/>
      <c r="B384" s="292">
        <f>+'Ark1'!C1770</f>
        <v>2023</v>
      </c>
      <c r="C384" s="232">
        <f>+'Ark1'!L1770</f>
        <v>10</v>
      </c>
      <c r="D384" s="232" t="str">
        <f t="shared" si="192"/>
        <v>U-</v>
      </c>
      <c r="E384" s="232">
        <f>+'Ark1'!D1770</f>
        <v>10</v>
      </c>
      <c r="F384" s="232" t="str">
        <f t="shared" si="193"/>
        <v>Okt</v>
      </c>
      <c r="G384" s="232">
        <f>+'Ark1'!Q1770</f>
        <v>0</v>
      </c>
      <c r="H384" s="330">
        <f>+'Ark1'!R1770</f>
        <v>0</v>
      </c>
      <c r="I384" s="234" t="str">
        <f>+IF(H384=0,"",'Ark1'!AG1770)</f>
        <v/>
      </c>
      <c r="J384" s="234" t="str">
        <f>+IF(H384=0,"",'Ark1'!AH1770)</f>
        <v/>
      </c>
      <c r="K384" s="234"/>
      <c r="L384" s="293"/>
      <c r="M384" s="234"/>
      <c r="N384" s="234"/>
      <c r="O384" s="234"/>
      <c r="P384" s="234" t="str">
        <f>+IF(H384=0,"",'Ark1'!T1770)</f>
        <v/>
      </c>
      <c r="Q384" s="233" t="str">
        <f>+IF(H384=0,"",'Ark1'!U1770)</f>
        <v/>
      </c>
      <c r="R384" s="233" t="str">
        <f>+IF(H384=0,"",'Ark1'!V1770)</f>
        <v/>
      </c>
      <c r="S384" s="235" t="str">
        <f>+IF(H384=0,"",'Ark1'!W1770)</f>
        <v/>
      </c>
      <c r="T384" s="235" t="str">
        <f>+IF(H384=0,"",'Ark1'!X1770)</f>
        <v/>
      </c>
      <c r="U384" s="235" t="str">
        <f>+IF(H384=0,"",'Ark1'!Y1770)</f>
        <v/>
      </c>
      <c r="V384" s="235" t="str">
        <f>+IF(H384=0,"",'Ark1'!Z1770)</f>
        <v/>
      </c>
      <c r="W384" s="235" t="str">
        <f>+IF(H384=0,"",'Ark1'!Z1770)</f>
        <v/>
      </c>
      <c r="X384" s="234" t="str">
        <f>+IF(H384=0,"",'Ark1'!AC1770)</f>
        <v/>
      </c>
      <c r="Y384" s="235" t="str">
        <f>+IF(H384=0,"",'Ark1'!AE1770)</f>
        <v/>
      </c>
      <c r="Z384" s="235" t="str">
        <f t="shared" si="183"/>
        <v/>
      </c>
      <c r="AA384" s="233" t="str">
        <f t="shared" si="184"/>
        <v/>
      </c>
      <c r="AB384" s="292"/>
      <c r="AE384" s="29"/>
      <c r="AF384" s="27"/>
    </row>
    <row r="385" spans="1:38" ht="15" customHeight="1">
      <c r="A385" s="292"/>
      <c r="B385" s="292">
        <f>+'Ark1'!C1771</f>
        <v>2023</v>
      </c>
      <c r="C385" s="232">
        <f>+'Ark1'!L1771</f>
        <v>10</v>
      </c>
      <c r="D385" s="232" t="str">
        <f t="shared" si="192"/>
        <v>U-</v>
      </c>
      <c r="E385" s="232">
        <f>+'Ark1'!D1771</f>
        <v>11</v>
      </c>
      <c r="F385" s="232" t="str">
        <f t="shared" si="193"/>
        <v>Nov</v>
      </c>
      <c r="G385" s="232">
        <f>+'Ark1'!Q1771</f>
        <v>0</v>
      </c>
      <c r="H385" s="330">
        <f>+'Ark1'!R1771</f>
        <v>0</v>
      </c>
      <c r="I385" s="234" t="str">
        <f>+IF(H385=0,"",'Ark1'!AG1771)</f>
        <v/>
      </c>
      <c r="J385" s="234" t="str">
        <f>+IF(H385=0,"",'Ark1'!AH1771)</f>
        <v/>
      </c>
      <c r="K385" s="234"/>
      <c r="L385" s="293"/>
      <c r="M385" s="234"/>
      <c r="N385" s="234"/>
      <c r="O385" s="234"/>
      <c r="P385" s="234" t="str">
        <f>+IF(H385=0,"",'Ark1'!T1771)</f>
        <v/>
      </c>
      <c r="Q385" s="233" t="str">
        <f>+IF(H385=0,"",'Ark1'!U1771)</f>
        <v/>
      </c>
      <c r="R385" s="233" t="str">
        <f>+IF(H385=0,"",'Ark1'!V1771)</f>
        <v/>
      </c>
      <c r="S385" s="235" t="str">
        <f>+IF(H385=0,"",'Ark1'!W1771)</f>
        <v/>
      </c>
      <c r="T385" s="235" t="str">
        <f>+IF(H385=0,"",'Ark1'!X1771)</f>
        <v/>
      </c>
      <c r="U385" s="235" t="str">
        <f>+IF(H385=0,"",'Ark1'!Y1771)</f>
        <v/>
      </c>
      <c r="V385" s="235" t="str">
        <f>+IF(H385=0,"",'Ark1'!Z1771)</f>
        <v/>
      </c>
      <c r="W385" s="235" t="str">
        <f>+IF(H385=0,"",'Ark1'!Z1771)</f>
        <v/>
      </c>
      <c r="X385" s="234" t="str">
        <f>+IF(H385=0,"",'Ark1'!AC1771)</f>
        <v/>
      </c>
      <c r="Y385" s="235" t="str">
        <f>+IF(H385=0,"",'Ark1'!AE1771)</f>
        <v/>
      </c>
      <c r="Z385" s="235" t="str">
        <f t="shared" si="183"/>
        <v/>
      </c>
      <c r="AA385" s="233" t="str">
        <f t="shared" si="184"/>
        <v/>
      </c>
      <c r="AB385" s="292"/>
      <c r="AE385" s="29"/>
      <c r="AF385" s="27"/>
    </row>
    <row r="386" spans="1:38" ht="15" customHeight="1">
      <c r="A386" s="292"/>
      <c r="B386" s="292">
        <f>+'Ark1'!C1772</f>
        <v>2023</v>
      </c>
      <c r="C386" s="232">
        <f>+'Ark1'!L1772</f>
        <v>10</v>
      </c>
      <c r="D386" s="232" t="str">
        <f t="shared" si="192"/>
        <v>U-</v>
      </c>
      <c r="E386" s="232">
        <f>+'Ark1'!D1772</f>
        <v>12</v>
      </c>
      <c r="F386" s="232" t="str">
        <f t="shared" si="193"/>
        <v>Des</v>
      </c>
      <c r="G386" s="232">
        <f>+'Ark1'!Q1772</f>
        <v>0</v>
      </c>
      <c r="H386" s="330">
        <f>+'Ark1'!R1772</f>
        <v>0</v>
      </c>
      <c r="I386" s="234" t="str">
        <f>+IF(H386=0,"",'Ark1'!AG1772)</f>
        <v/>
      </c>
      <c r="J386" s="234" t="str">
        <f>+IF(H386=0,"",'Ark1'!AH1772)</f>
        <v/>
      </c>
      <c r="K386" s="234"/>
      <c r="L386" s="293"/>
      <c r="M386" s="234"/>
      <c r="N386" s="234"/>
      <c r="O386" s="234"/>
      <c r="P386" s="234" t="str">
        <f>+IF(H386=0,"",'Ark1'!T1772)</f>
        <v/>
      </c>
      <c r="Q386" s="233" t="str">
        <f>+IF(H386=0,"",'Ark1'!U1772)</f>
        <v/>
      </c>
      <c r="R386" s="233" t="str">
        <f>+IF(H386=0,"",'Ark1'!V1772)</f>
        <v/>
      </c>
      <c r="S386" s="235" t="str">
        <f>+IF(H386=0,"",'Ark1'!W1772)</f>
        <v/>
      </c>
      <c r="T386" s="235" t="str">
        <f>+IF(H386=0,"",'Ark1'!X1772)</f>
        <v/>
      </c>
      <c r="U386" s="235" t="str">
        <f>+IF(H386=0,"",'Ark1'!Y1772)</f>
        <v/>
      </c>
      <c r="V386" s="235" t="str">
        <f>+IF(H386=0,"",'Ark1'!Z1772)</f>
        <v/>
      </c>
      <c r="W386" s="235" t="str">
        <f>+IF(H386=0,"",'Ark1'!Z1772)</f>
        <v/>
      </c>
      <c r="X386" s="234" t="str">
        <f>+IF(H386=0,"",'Ark1'!AC1772)</f>
        <v/>
      </c>
      <c r="Y386" s="235" t="str">
        <f>+IF(H386=0,"",'Ark1'!AE1772)</f>
        <v/>
      </c>
      <c r="Z386" s="235" t="str">
        <f t="shared" si="183"/>
        <v/>
      </c>
      <c r="AA386" s="233" t="str">
        <f t="shared" si="184"/>
        <v/>
      </c>
      <c r="AB386" s="292"/>
      <c r="AE386" s="29"/>
      <c r="AF386" s="27"/>
    </row>
    <row r="387" spans="1:38" ht="15" customHeight="1">
      <c r="A387" s="292"/>
      <c r="B387" s="292"/>
      <c r="C387" s="292"/>
      <c r="D387" s="292"/>
      <c r="E387" s="292"/>
      <c r="F387" s="292"/>
      <c r="G387" s="292"/>
      <c r="H387" s="332"/>
      <c r="I387" s="293"/>
      <c r="J387" s="293"/>
      <c r="K387" s="293"/>
      <c r="L387" s="293"/>
      <c r="M387" s="293"/>
      <c r="N387" s="293"/>
      <c r="O387" s="293"/>
      <c r="P387" s="293"/>
      <c r="Q387" s="294"/>
      <c r="R387" s="294"/>
      <c r="S387" s="295"/>
      <c r="T387" s="295"/>
      <c r="U387" s="295"/>
      <c r="V387" s="295"/>
      <c r="W387" s="295"/>
      <c r="X387" s="293"/>
      <c r="Y387" s="295"/>
      <c r="Z387" s="295"/>
      <c r="AA387" s="294"/>
      <c r="AB387" s="292"/>
      <c r="AC387" s="27"/>
      <c r="AE387" s="29"/>
      <c r="AF387" s="27"/>
      <c r="AG387" s="28"/>
      <c r="AH387" s="28"/>
      <c r="AL387" s="28"/>
    </row>
    <row r="388" spans="1:38" ht="15" customHeight="1">
      <c r="A388" s="292"/>
      <c r="B388" s="292"/>
      <c r="C388" s="345" t="s">
        <v>0</v>
      </c>
      <c r="D388" s="292"/>
      <c r="E388" s="346" t="str">
        <f>+D391</f>
        <v>U</v>
      </c>
      <c r="F388" s="345" t="s">
        <v>569</v>
      </c>
      <c r="G388" s="292"/>
      <c r="H388" s="332"/>
      <c r="I388" s="293"/>
      <c r="J388" s="293"/>
      <c r="K388" s="293"/>
      <c r="L388" s="293"/>
      <c r="M388" s="293"/>
      <c r="N388" s="293"/>
      <c r="O388" s="293"/>
      <c r="P388" s="293"/>
      <c r="Q388" s="294"/>
      <c r="R388" s="294"/>
      <c r="S388" s="295"/>
      <c r="T388" s="295"/>
      <c r="U388" s="295"/>
      <c r="V388" s="295"/>
      <c r="W388" s="295"/>
      <c r="X388" s="293"/>
      <c r="Y388" s="295"/>
      <c r="Z388" s="295"/>
      <c r="AA388" s="294"/>
      <c r="AB388" s="292"/>
      <c r="AC388" s="27"/>
      <c r="AE388" s="29"/>
      <c r="AF388" s="27"/>
      <c r="AG388" s="28"/>
      <c r="AH388" s="28"/>
      <c r="AL388" s="28"/>
    </row>
    <row r="389" spans="1:38" ht="15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3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E389" s="29"/>
      <c r="AF389" s="27"/>
    </row>
    <row r="390" spans="1:38" ht="15" customHeight="1">
      <c r="A390" s="292"/>
      <c r="B390" s="292">
        <f>+'Ark1'!C1773</f>
        <v>2023</v>
      </c>
      <c r="C390" s="232">
        <f>+'Ark1'!L1773</f>
        <v>11</v>
      </c>
      <c r="D390" s="232" t="str">
        <f t="shared" ref="D390:D401" si="194">+D164</f>
        <v>U</v>
      </c>
      <c r="E390" s="232">
        <f>+'Ark1'!D1773</f>
        <v>1</v>
      </c>
      <c r="F390" s="232" t="str">
        <f>+F372</f>
        <v>Jan</v>
      </c>
      <c r="G390" s="232">
        <f>+'Ark1'!Q1773</f>
        <v>1</v>
      </c>
      <c r="H390" s="330">
        <f>+'Ark1'!R1773</f>
        <v>38</v>
      </c>
      <c r="I390" s="234">
        <f>+IF(H390=0,"",'Ark1'!AG1773)</f>
        <v>6.3273975665519897</v>
      </c>
      <c r="J390" s="234">
        <f>+IF(H390=0,"",'Ark1'!AH1773)</f>
        <v>0</v>
      </c>
      <c r="K390" s="234"/>
      <c r="L390" s="293"/>
      <c r="M390" s="234"/>
      <c r="N390" s="234"/>
      <c r="O390" s="234"/>
      <c r="P390" s="234">
        <f>+IF(H390=0,"",'Ark1'!T1773)</f>
        <v>8.1578947368421026</v>
      </c>
      <c r="Q390" s="233">
        <f>+IF(H390=0,"",'Ark1'!U1773)</f>
        <v>23.086842105263155</v>
      </c>
      <c r="R390" s="233">
        <f>+IF(H390=0,"",'Ark1'!V1773)</f>
        <v>0</v>
      </c>
      <c r="S390" s="235">
        <f>+IF(H390=0,"",'Ark1'!W1773)</f>
        <v>23.684210526315795</v>
      </c>
      <c r="T390" s="235">
        <f>+IF(H390=0,"",'Ark1'!X1773)</f>
        <v>84.210526315789508</v>
      </c>
      <c r="U390" s="235">
        <f>+IF(H390=0,"",'Ark1'!Y1773)</f>
        <v>52.631578947368411</v>
      </c>
      <c r="V390" s="235">
        <f>+IF(H390=0,"",'Ark1'!Z1773)</f>
        <v>6.6606531627173551</v>
      </c>
      <c r="W390" s="235">
        <f>+IF(H390=0,"",'Ark1'!Z1773)</f>
        <v>6.6606531627173551</v>
      </c>
      <c r="X390" s="234">
        <f>+IF(H390=0,"",'Ark1'!AC1773)</f>
        <v>0</v>
      </c>
      <c r="Y390" s="235">
        <f>+IF(H390=0,"",'Ark1'!AE1773)</f>
        <v>0</v>
      </c>
      <c r="Z390" s="235">
        <f t="shared" si="183"/>
        <v>2.0988038277511958</v>
      </c>
      <c r="AA390" s="233">
        <f t="shared" si="184"/>
        <v>2.6315789473684209E-2</v>
      </c>
      <c r="AB390" s="292"/>
      <c r="AE390" s="29"/>
      <c r="AF390" s="27"/>
    </row>
    <row r="391" spans="1:38" ht="15" customHeight="1">
      <c r="A391" s="292"/>
      <c r="B391" s="292">
        <f>+'Ark1'!C1774</f>
        <v>2023</v>
      </c>
      <c r="C391" s="232">
        <f>+'Ark1'!L1774</f>
        <v>11</v>
      </c>
      <c r="D391" s="232" t="str">
        <f t="shared" si="194"/>
        <v>U</v>
      </c>
      <c r="E391" s="232">
        <f>+'Ark1'!D1774</f>
        <v>2</v>
      </c>
      <c r="F391" s="232" t="str">
        <f t="shared" ref="F391:F401" si="195">+F376</f>
        <v>Feb</v>
      </c>
      <c r="G391" s="232">
        <f>+'Ark1'!Q1774</f>
        <v>2</v>
      </c>
      <c r="H391" s="330">
        <f>+'Ark1'!R1774</f>
        <v>3</v>
      </c>
      <c r="I391" s="234">
        <f>+IF(H391=0,"",'Ark1'!AG1774)</f>
        <v>0.50769096565962013</v>
      </c>
      <c r="J391" s="234">
        <f>+IF(H391=0,"",'Ark1'!AH1774)</f>
        <v>0</v>
      </c>
      <c r="K391" s="234"/>
      <c r="L391" s="293"/>
      <c r="M391" s="234"/>
      <c r="N391" s="234"/>
      <c r="O391" s="234"/>
      <c r="P391" s="234">
        <f>+IF(H391=0,"",'Ark1'!T1774)</f>
        <v>5</v>
      </c>
      <c r="Q391" s="233">
        <f>+IF(H391=0,"",'Ark1'!U1774)</f>
        <v>29.100000000000009</v>
      </c>
      <c r="R391" s="233">
        <f>+IF(H391=0,"",'Ark1'!V1774)</f>
        <v>33.333333333333343</v>
      </c>
      <c r="S391" s="235">
        <f>+IF(H391=0,"",'Ark1'!W1774)</f>
        <v>0</v>
      </c>
      <c r="T391" s="235">
        <f>+IF(H391=0,"",'Ark1'!X1774)</f>
        <v>100</v>
      </c>
      <c r="U391" s="235">
        <f>+IF(H391=0,"",'Ark1'!Y1774)</f>
        <v>66.666666666666686</v>
      </c>
      <c r="V391" s="235">
        <f>+IF(H391=0,"",'Ark1'!Z1774)</f>
        <v>9.8346326825153891</v>
      </c>
      <c r="W391" s="235">
        <f>+IF(H391=0,"",'Ark1'!Z1774)</f>
        <v>9.8346326825153891</v>
      </c>
      <c r="X391" s="234">
        <f>+IF(H391=0,"",'Ark1'!AC1774)</f>
        <v>0</v>
      </c>
      <c r="Y391" s="235">
        <f>+IF(H391=0,"",'Ark1'!AE1774)</f>
        <v>0</v>
      </c>
      <c r="Z391" s="235">
        <f t="shared" si="183"/>
        <v>2.6454545454545464</v>
      </c>
      <c r="AA391" s="233">
        <f t="shared" si="184"/>
        <v>0.66666666666666663</v>
      </c>
      <c r="AB391" s="292"/>
      <c r="AE391" s="29"/>
      <c r="AF391" s="27"/>
    </row>
    <row r="392" spans="1:38" ht="15" customHeight="1">
      <c r="A392" s="292"/>
      <c r="B392" s="292">
        <f>+'Ark1'!C1775</f>
        <v>2023</v>
      </c>
      <c r="C392" s="232">
        <f>+'Ark1'!L1775</f>
        <v>11</v>
      </c>
      <c r="D392" s="232" t="str">
        <f t="shared" si="194"/>
        <v>U</v>
      </c>
      <c r="E392" s="232">
        <f>+'Ark1'!D1775</f>
        <v>3</v>
      </c>
      <c r="F392" s="232" t="str">
        <f t="shared" si="195"/>
        <v>Mar</v>
      </c>
      <c r="G392" s="232">
        <f>+'Ark1'!Q1775</f>
        <v>3</v>
      </c>
      <c r="H392" s="330">
        <f>+'Ark1'!R1775</f>
        <v>29</v>
      </c>
      <c r="I392" s="234">
        <f>+IF(H392=0,"",'Ark1'!AG1775)</f>
        <v>0.69763695327840325</v>
      </c>
      <c r="J392" s="234">
        <f>+IF(H392=0,"",'Ark1'!AH1775)</f>
        <v>0</v>
      </c>
      <c r="K392" s="234"/>
      <c r="L392" s="293"/>
      <c r="M392" s="234"/>
      <c r="N392" s="234"/>
      <c r="O392" s="234"/>
      <c r="P392" s="234">
        <f>+IF(H392=0,"",'Ark1'!T1775)</f>
        <v>6.0344827586206886</v>
      </c>
      <c r="Q392" s="233">
        <f>+IF(H392=0,"",'Ark1'!U1775)</f>
        <v>10.303448275862063</v>
      </c>
      <c r="R392" s="233">
        <f>+IF(H392=0,"",'Ark1'!V1775)</f>
        <v>3.4482758620689653</v>
      </c>
      <c r="S392" s="235">
        <f>+IF(H392=0,"",'Ark1'!W1775)</f>
        <v>0</v>
      </c>
      <c r="T392" s="235">
        <f>+IF(H392=0,"",'Ark1'!X1775)</f>
        <v>10.344827586206899</v>
      </c>
      <c r="U392" s="235">
        <f>+IF(H392=0,"",'Ark1'!Y1775)</f>
        <v>3.4482758620689653</v>
      </c>
      <c r="V392" s="235">
        <f>+IF(H392=0,"",'Ark1'!Z1775)</f>
        <v>4.5671603460613195</v>
      </c>
      <c r="W392" s="235">
        <f>+IF(H392=0,"",'Ark1'!Z1775)</f>
        <v>4.5671603460613195</v>
      </c>
      <c r="X392" s="234">
        <f>+IF(H392=0,"",'Ark1'!AC1775)</f>
        <v>0</v>
      </c>
      <c r="Y392" s="235">
        <f>+IF(H392=0,"",'Ark1'!AE1775)</f>
        <v>0</v>
      </c>
      <c r="Z392" s="235">
        <f t="shared" si="183"/>
        <v>0.93667711598746028</v>
      </c>
      <c r="AA392" s="233">
        <f t="shared" si="184"/>
        <v>0.10344827586206896</v>
      </c>
      <c r="AB392" s="292"/>
      <c r="AE392" s="29"/>
      <c r="AF392" s="27"/>
    </row>
    <row r="393" spans="1:38" ht="15" customHeight="1">
      <c r="A393" s="292"/>
      <c r="B393" s="292">
        <f>+'Ark1'!C1776</f>
        <v>2023</v>
      </c>
      <c r="C393" s="232">
        <f>+'Ark1'!L1776</f>
        <v>11</v>
      </c>
      <c r="D393" s="232" t="str">
        <f t="shared" si="194"/>
        <v>U</v>
      </c>
      <c r="E393" s="232">
        <f>+'Ark1'!D1776</f>
        <v>4</v>
      </c>
      <c r="F393" s="232" t="str">
        <f t="shared" si="195"/>
        <v>Apr</v>
      </c>
      <c r="G393" s="232">
        <f>+'Ark1'!Q1776</f>
        <v>0</v>
      </c>
      <c r="H393" s="330">
        <f>+'Ark1'!R1776</f>
        <v>0</v>
      </c>
      <c r="I393" s="234" t="str">
        <f>+IF(H393=0,"",'Ark1'!AG1776)</f>
        <v/>
      </c>
      <c r="J393" s="234" t="str">
        <f>+IF(H393=0,"",'Ark1'!AH1776)</f>
        <v/>
      </c>
      <c r="K393" s="234"/>
      <c r="L393" s="293"/>
      <c r="M393" s="234"/>
      <c r="N393" s="234"/>
      <c r="O393" s="234"/>
      <c r="P393" s="234" t="str">
        <f>+IF(H393=0,"",'Ark1'!T1776)</f>
        <v/>
      </c>
      <c r="Q393" s="233" t="str">
        <f>+IF(H393=0,"",'Ark1'!U1776)</f>
        <v/>
      </c>
      <c r="R393" s="233" t="str">
        <f>+IF(H393=0,"",'Ark1'!V1776)</f>
        <v/>
      </c>
      <c r="S393" s="235" t="str">
        <f>+IF(H393=0,"",'Ark1'!W1776)</f>
        <v/>
      </c>
      <c r="T393" s="235" t="str">
        <f>+IF(H393=0,"",'Ark1'!X1776)</f>
        <v/>
      </c>
      <c r="U393" s="235" t="str">
        <f>+IF(H393=0,"",'Ark1'!Y1776)</f>
        <v/>
      </c>
      <c r="V393" s="235" t="str">
        <f>+IF(H393=0,"",'Ark1'!Z1776)</f>
        <v/>
      </c>
      <c r="W393" s="235" t="str">
        <f>+IF(H393=0,"",'Ark1'!Z1776)</f>
        <v/>
      </c>
      <c r="X393" s="234" t="str">
        <f>+IF(H393=0,"",'Ark1'!AC1776)</f>
        <v/>
      </c>
      <c r="Y393" s="235" t="str">
        <f>+IF(H393=0,"",'Ark1'!AE1776)</f>
        <v/>
      </c>
      <c r="Z393" s="235" t="str">
        <f t="shared" si="183"/>
        <v/>
      </c>
      <c r="AA393" s="233" t="str">
        <f t="shared" si="184"/>
        <v/>
      </c>
      <c r="AB393" s="292"/>
      <c r="AE393" s="29"/>
      <c r="AF393" s="27"/>
    </row>
    <row r="394" spans="1:38" ht="15" customHeight="1">
      <c r="A394" s="292"/>
      <c r="B394" s="292">
        <f>+'Ark1'!C1777</f>
        <v>2023</v>
      </c>
      <c r="C394" s="232">
        <f>+'Ark1'!L1777</f>
        <v>11</v>
      </c>
      <c r="D394" s="232" t="str">
        <f t="shared" si="194"/>
        <v>U</v>
      </c>
      <c r="E394" s="232">
        <f>+'Ark1'!D1777</f>
        <v>5</v>
      </c>
      <c r="F394" s="232" t="str">
        <f t="shared" si="195"/>
        <v>Mai</v>
      </c>
      <c r="G394" s="232">
        <f>+'Ark1'!Q1777</f>
        <v>0</v>
      </c>
      <c r="H394" s="330">
        <f>+'Ark1'!R1777</f>
        <v>0</v>
      </c>
      <c r="I394" s="234" t="str">
        <f>+IF(H394=0,"",'Ark1'!AG1777)</f>
        <v/>
      </c>
      <c r="J394" s="234" t="str">
        <f>+IF(H394=0,"",'Ark1'!AH1777)</f>
        <v/>
      </c>
      <c r="K394" s="234"/>
      <c r="L394" s="293"/>
      <c r="M394" s="234"/>
      <c r="N394" s="234"/>
      <c r="O394" s="234"/>
      <c r="P394" s="234" t="str">
        <f>+IF(H394=0,"",'Ark1'!T1777)</f>
        <v/>
      </c>
      <c r="Q394" s="233" t="str">
        <f>+IF(H394=0,"",'Ark1'!U1777)</f>
        <v/>
      </c>
      <c r="R394" s="233" t="str">
        <f>+IF(H394=0,"",'Ark1'!V1777)</f>
        <v/>
      </c>
      <c r="S394" s="235" t="str">
        <f>+IF(H394=0,"",'Ark1'!W1777)</f>
        <v/>
      </c>
      <c r="T394" s="235" t="str">
        <f>+IF(H394=0,"",'Ark1'!X1777)</f>
        <v/>
      </c>
      <c r="U394" s="235" t="str">
        <f>+IF(H394=0,"",'Ark1'!Y1777)</f>
        <v/>
      </c>
      <c r="V394" s="235" t="str">
        <f>+IF(H394=0,"",'Ark1'!Z1777)</f>
        <v/>
      </c>
      <c r="W394" s="235" t="str">
        <f>+IF(H394=0,"",'Ark1'!Z1777)</f>
        <v/>
      </c>
      <c r="X394" s="234" t="str">
        <f>+IF(H394=0,"",'Ark1'!AC1777)</f>
        <v/>
      </c>
      <c r="Y394" s="235" t="str">
        <f>+IF(H394=0,"",'Ark1'!AE1777)</f>
        <v/>
      </c>
      <c r="Z394" s="235" t="str">
        <f t="shared" si="183"/>
        <v/>
      </c>
      <c r="AA394" s="233" t="str">
        <f t="shared" si="184"/>
        <v/>
      </c>
      <c r="AB394" s="292"/>
      <c r="AE394" s="29"/>
      <c r="AF394" s="27"/>
    </row>
    <row r="395" spans="1:38" ht="15" customHeight="1">
      <c r="A395" s="292"/>
      <c r="B395" s="292">
        <f>+'Ark1'!C1778</f>
        <v>2023</v>
      </c>
      <c r="C395" s="232">
        <f>+'Ark1'!L1778</f>
        <v>11</v>
      </c>
      <c r="D395" s="232" t="str">
        <f t="shared" si="194"/>
        <v>U</v>
      </c>
      <c r="E395" s="232">
        <f>+'Ark1'!D1778</f>
        <v>6</v>
      </c>
      <c r="F395" s="232" t="str">
        <f t="shared" si="195"/>
        <v>Jun</v>
      </c>
      <c r="G395" s="232">
        <f>+'Ark1'!Q1778</f>
        <v>1</v>
      </c>
      <c r="H395" s="330">
        <f>+'Ark1'!R1778</f>
        <v>3</v>
      </c>
      <c r="I395" s="234">
        <f>+IF(H395=0,"",'Ark1'!AG1778)</f>
        <v>0.39172460573172807</v>
      </c>
      <c r="J395" s="234">
        <f>+IF(H395=0,"",'Ark1'!AH1778)</f>
        <v>0</v>
      </c>
      <c r="K395" s="234"/>
      <c r="L395" s="293"/>
      <c r="M395" s="234"/>
      <c r="N395" s="234"/>
      <c r="O395" s="234"/>
      <c r="P395" s="234">
        <f>+IF(H395=0,"",'Ark1'!T1778)</f>
        <v>5</v>
      </c>
      <c r="Q395" s="233">
        <f>+IF(H395=0,"",'Ark1'!U1778)</f>
        <v>38.5</v>
      </c>
      <c r="R395" s="233">
        <f>+IF(H395=0,"",'Ark1'!V1778)</f>
        <v>33.333333333333343</v>
      </c>
      <c r="S395" s="235">
        <f>+IF(H395=0,"",'Ark1'!W1778)</f>
        <v>0</v>
      </c>
      <c r="T395" s="235">
        <f>+IF(H395=0,"",'Ark1'!X1778)</f>
        <v>100</v>
      </c>
      <c r="U395" s="235">
        <f>+IF(H395=0,"",'Ark1'!Y1778)</f>
        <v>100</v>
      </c>
      <c r="V395" s="235">
        <f>+IF(H395=0,"",'Ark1'!Z1778)</f>
        <v>7.4188947963965601</v>
      </c>
      <c r="W395" s="235">
        <f>+IF(H395=0,"",'Ark1'!Z1778)</f>
        <v>7.4188947963965601</v>
      </c>
      <c r="X395" s="234">
        <f>+IF(H395=0,"",'Ark1'!AC1778)</f>
        <v>0</v>
      </c>
      <c r="Y395" s="235">
        <f>+IF(H395=0,"",'Ark1'!AE1778)</f>
        <v>0</v>
      </c>
      <c r="Z395" s="235">
        <f t="shared" si="183"/>
        <v>3.5</v>
      </c>
      <c r="AA395" s="233">
        <f t="shared" si="184"/>
        <v>0.33333333333333331</v>
      </c>
      <c r="AB395" s="292"/>
      <c r="AE395" s="29"/>
      <c r="AF395" s="27"/>
    </row>
    <row r="396" spans="1:38" ht="15" customHeight="1">
      <c r="A396" s="292"/>
      <c r="B396" s="292">
        <f>+'Ark1'!C1779</f>
        <v>2023</v>
      </c>
      <c r="C396" s="232">
        <f>+'Ark1'!L1779</f>
        <v>11</v>
      </c>
      <c r="D396" s="232" t="str">
        <f t="shared" si="194"/>
        <v>U</v>
      </c>
      <c r="E396" s="232">
        <f>+'Ark1'!D1779</f>
        <v>7</v>
      </c>
      <c r="F396" s="232" t="str">
        <f t="shared" si="195"/>
        <v>Jul</v>
      </c>
      <c r="G396" s="232">
        <f>+'Ark1'!Q1779</f>
        <v>0</v>
      </c>
      <c r="H396" s="330">
        <f>+'Ark1'!R1779</f>
        <v>0</v>
      </c>
      <c r="I396" s="234" t="str">
        <f>+IF(H396=0,"",'Ark1'!AG1779)</f>
        <v/>
      </c>
      <c r="J396" s="234" t="str">
        <f>+IF(H396=0,"",'Ark1'!AH1779)</f>
        <v/>
      </c>
      <c r="K396" s="234"/>
      <c r="L396" s="293"/>
      <c r="M396" s="234"/>
      <c r="N396" s="234"/>
      <c r="O396" s="234"/>
      <c r="P396" s="234" t="str">
        <f>+IF(H396=0,"",'Ark1'!T1779)</f>
        <v/>
      </c>
      <c r="Q396" s="233" t="str">
        <f>+IF(H396=0,"",'Ark1'!U1779)</f>
        <v/>
      </c>
      <c r="R396" s="233" t="str">
        <f>+IF(H396=0,"",'Ark1'!V1779)</f>
        <v/>
      </c>
      <c r="S396" s="235" t="str">
        <f>+IF(H396=0,"",'Ark1'!W1779)</f>
        <v/>
      </c>
      <c r="T396" s="235" t="str">
        <f>+IF(H396=0,"",'Ark1'!X1779)</f>
        <v/>
      </c>
      <c r="U396" s="235" t="str">
        <f>+IF(H396=0,"",'Ark1'!Y1779)</f>
        <v/>
      </c>
      <c r="V396" s="235" t="str">
        <f>+IF(H396=0,"",'Ark1'!Z1779)</f>
        <v/>
      </c>
      <c r="W396" s="235" t="str">
        <f>+IF(H396=0,"",'Ark1'!Z1779)</f>
        <v/>
      </c>
      <c r="X396" s="234" t="str">
        <f>+IF(H396=0,"",'Ark1'!AC1779)</f>
        <v/>
      </c>
      <c r="Y396" s="235" t="str">
        <f>+IF(H396=0,"",'Ark1'!AE1779)</f>
        <v/>
      </c>
      <c r="Z396" s="235" t="str">
        <f t="shared" si="183"/>
        <v/>
      </c>
      <c r="AA396" s="233" t="str">
        <f t="shared" si="184"/>
        <v/>
      </c>
      <c r="AB396" s="292"/>
      <c r="AE396" s="29"/>
      <c r="AF396" s="27"/>
    </row>
    <row r="397" spans="1:38" ht="15" customHeight="1">
      <c r="A397" s="292"/>
      <c r="B397" s="292">
        <f>+'Ark1'!C1780</f>
        <v>2023</v>
      </c>
      <c r="C397" s="232">
        <f>+'Ark1'!L1780</f>
        <v>11</v>
      </c>
      <c r="D397" s="232" t="str">
        <f t="shared" si="194"/>
        <v>U</v>
      </c>
      <c r="E397" s="232">
        <f>+'Ark1'!D1780</f>
        <v>8</v>
      </c>
      <c r="F397" s="232" t="str">
        <f t="shared" si="195"/>
        <v>Aug</v>
      </c>
      <c r="G397" s="232">
        <f>+'Ark1'!Q1780</f>
        <v>2</v>
      </c>
      <c r="H397" s="330">
        <f>+'Ark1'!R1780</f>
        <v>2</v>
      </c>
      <c r="I397" s="234">
        <f>+IF(H397=0,"",'Ark1'!AG1780)</f>
        <v>0.18923112689839369</v>
      </c>
      <c r="J397" s="234">
        <f>+IF(H397=0,"",'Ark1'!AH1780)</f>
        <v>0</v>
      </c>
      <c r="K397" s="234"/>
      <c r="L397" s="293"/>
      <c r="M397" s="234"/>
      <c r="N397" s="234"/>
      <c r="O397" s="234"/>
      <c r="P397" s="234">
        <f>+IF(H397=0,"",'Ark1'!T1780)</f>
        <v>5</v>
      </c>
      <c r="Q397" s="233">
        <f>+IF(H397=0,"",'Ark1'!U1780)</f>
        <v>17.5</v>
      </c>
      <c r="R397" s="233">
        <f>+IF(H397=0,"",'Ark1'!V1780)</f>
        <v>50</v>
      </c>
      <c r="S397" s="235">
        <f>+IF(H397=0,"",'Ark1'!W1780)</f>
        <v>0</v>
      </c>
      <c r="T397" s="235">
        <f>+IF(H397=0,"",'Ark1'!X1780)</f>
        <v>50</v>
      </c>
      <c r="U397" s="235">
        <f>+IF(H397=0,"",'Ark1'!Y1780)</f>
        <v>50</v>
      </c>
      <c r="V397" s="235">
        <f>+IF(H397=0,"",'Ark1'!Z1780)</f>
        <v>8.1000000000000068</v>
      </c>
      <c r="W397" s="235">
        <f>+IF(H397=0,"",'Ark1'!Z1780)</f>
        <v>8.1000000000000068</v>
      </c>
      <c r="X397" s="234">
        <f>+IF(H397=0,"",'Ark1'!AC1780)</f>
        <v>0</v>
      </c>
      <c r="Y397" s="235">
        <f>+IF(H397=0,"",'Ark1'!AE1780)</f>
        <v>0</v>
      </c>
      <c r="Z397" s="235">
        <f t="shared" si="183"/>
        <v>1.5909090909090908</v>
      </c>
      <c r="AA397" s="233">
        <f t="shared" si="184"/>
        <v>1</v>
      </c>
      <c r="AB397" s="292"/>
      <c r="AE397" s="29"/>
      <c r="AF397" s="27"/>
    </row>
    <row r="398" spans="1:38" ht="15" customHeight="1">
      <c r="A398" s="292"/>
      <c r="B398" s="292">
        <f>+'Ark1'!C1781</f>
        <v>2023</v>
      </c>
      <c r="C398" s="232">
        <f>+'Ark1'!L1781</f>
        <v>11</v>
      </c>
      <c r="D398" s="232" t="str">
        <f t="shared" si="194"/>
        <v>U</v>
      </c>
      <c r="E398" s="232">
        <f>+'Ark1'!D1781</f>
        <v>9</v>
      </c>
      <c r="F398" s="232" t="str">
        <f t="shared" si="195"/>
        <v>Sep</v>
      </c>
      <c r="G398" s="232">
        <f>+'Ark1'!Q1781</f>
        <v>4</v>
      </c>
      <c r="H398" s="330">
        <f>+'Ark1'!R1781</f>
        <v>10</v>
      </c>
      <c r="I398" s="234">
        <f>+IF(H398=0,"",'Ark1'!AG1781)</f>
        <v>0.42457405866893888</v>
      </c>
      <c r="J398" s="234">
        <f>+IF(H398=0,"",'Ark1'!AH1781)</f>
        <v>20</v>
      </c>
      <c r="K398" s="234"/>
      <c r="L398" s="293"/>
      <c r="M398" s="234"/>
      <c r="N398" s="234"/>
      <c r="O398" s="234"/>
      <c r="P398" s="234">
        <f>+IF(H398=0,"",'Ark1'!T1781)</f>
        <v>4.5999999999999996</v>
      </c>
      <c r="Q398" s="233">
        <f>+IF(H398=0,"",'Ark1'!U1781)</f>
        <v>14.750000000000004</v>
      </c>
      <c r="R398" s="233">
        <f>+IF(H398=0,"",'Ark1'!V1781)</f>
        <v>0</v>
      </c>
      <c r="S398" s="235">
        <f>+IF(H398=0,"",'Ark1'!W1781)</f>
        <v>10</v>
      </c>
      <c r="T398" s="235">
        <f>+IF(H398=0,"",'Ark1'!X1781)</f>
        <v>20</v>
      </c>
      <c r="U398" s="235">
        <f>+IF(H398=0,"",'Ark1'!Y1781)</f>
        <v>20</v>
      </c>
      <c r="V398" s="235">
        <f>+IF(H398=0,"",'Ark1'!Z1781)</f>
        <v>7.7578669748842719</v>
      </c>
      <c r="W398" s="235">
        <f>+IF(H398=0,"",'Ark1'!Z1781)</f>
        <v>7.7578669748842719</v>
      </c>
      <c r="X398" s="234">
        <f>+IF(H398=0,"",'Ark1'!AC1781)</f>
        <v>0</v>
      </c>
      <c r="Y398" s="235">
        <f>+IF(H398=0,"",'Ark1'!AE1781)</f>
        <v>0</v>
      </c>
      <c r="Z398" s="235">
        <f t="shared" si="183"/>
        <v>1.3409090909090913</v>
      </c>
      <c r="AA398" s="233">
        <f t="shared" si="184"/>
        <v>0.4</v>
      </c>
      <c r="AB398" s="292"/>
      <c r="AE398" s="29"/>
      <c r="AF398" s="27"/>
    </row>
    <row r="399" spans="1:38" ht="15" customHeight="1">
      <c r="A399" s="292"/>
      <c r="B399" s="292">
        <f>+'Ark1'!C1782</f>
        <v>2023</v>
      </c>
      <c r="C399" s="232">
        <f>+'Ark1'!L1782</f>
        <v>11</v>
      </c>
      <c r="D399" s="232" t="str">
        <f t="shared" si="194"/>
        <v>U</v>
      </c>
      <c r="E399" s="232">
        <f>+'Ark1'!D1782</f>
        <v>10</v>
      </c>
      <c r="F399" s="232" t="str">
        <f t="shared" si="195"/>
        <v>Okt</v>
      </c>
      <c r="G399" s="232">
        <f>+'Ark1'!Q1782</f>
        <v>8</v>
      </c>
      <c r="H399" s="330">
        <f>+'Ark1'!R1782</f>
        <v>34</v>
      </c>
      <c r="I399" s="234">
        <f>+IF(H399=0,"",'Ark1'!AG1782)</f>
        <v>0.91455690167627979</v>
      </c>
      <c r="J399" s="234">
        <f>+IF(H399=0,"",'Ark1'!AH1782)</f>
        <v>2.9411764705882355</v>
      </c>
      <c r="K399" s="234"/>
      <c r="L399" s="293"/>
      <c r="M399" s="234"/>
      <c r="N399" s="234"/>
      <c r="O399" s="234"/>
      <c r="P399" s="234">
        <f>+IF(H399=0,"",'Ark1'!T1782)</f>
        <v>5.2647058823529411</v>
      </c>
      <c r="Q399" s="233">
        <f>+IF(H399=0,"",'Ark1'!U1782)</f>
        <v>19.747058823529411</v>
      </c>
      <c r="R399" s="233">
        <f>+IF(H399=0,"",'Ark1'!V1782)</f>
        <v>2.9411764705882355</v>
      </c>
      <c r="S399" s="235">
        <f>+IF(H399=0,"",'Ark1'!W1782)</f>
        <v>2.9411764705882355</v>
      </c>
      <c r="T399" s="235">
        <f>+IF(H399=0,"",'Ark1'!X1782)</f>
        <v>61.764705882352942</v>
      </c>
      <c r="U399" s="235">
        <f>+IF(H399=0,"",'Ark1'!Y1782)</f>
        <v>14.705882352941178</v>
      </c>
      <c r="V399" s="235">
        <f>+IF(H399=0,"",'Ark1'!Z1782)</f>
        <v>8.9043028360753684</v>
      </c>
      <c r="W399" s="235">
        <f>+IF(H399=0,"",'Ark1'!Z1782)</f>
        <v>8.9043028360753684</v>
      </c>
      <c r="X399" s="234">
        <f>+IF(H399=0,"",'Ark1'!AC1782)</f>
        <v>0</v>
      </c>
      <c r="Y399" s="235">
        <f>+IF(H399=0,"",'Ark1'!AE1782)</f>
        <v>0</v>
      </c>
      <c r="Z399" s="235">
        <f t="shared" ref="Z399:Z461" si="196">+IF(H399=0,"",+Q399/C399)</f>
        <v>1.7951871657754011</v>
      </c>
      <c r="AA399" s="233">
        <f t="shared" ref="AA399:AA461" si="197">+IF(H399=0,"",G399/H399)</f>
        <v>0.23529411764705882</v>
      </c>
      <c r="AB399" s="292"/>
      <c r="AE399" s="29"/>
      <c r="AF399" s="27"/>
    </row>
    <row r="400" spans="1:38" ht="15" customHeight="1">
      <c r="A400" s="292"/>
      <c r="B400" s="292">
        <f>+'Ark1'!C1783</f>
        <v>2023</v>
      </c>
      <c r="C400" s="232">
        <f>+'Ark1'!L1783</f>
        <v>11</v>
      </c>
      <c r="D400" s="232" t="str">
        <f t="shared" si="194"/>
        <v>U</v>
      </c>
      <c r="E400" s="232">
        <f>+'Ark1'!D1783</f>
        <v>11</v>
      </c>
      <c r="F400" s="232" t="str">
        <f t="shared" si="195"/>
        <v>Nov</v>
      </c>
      <c r="G400" s="232">
        <f>+'Ark1'!Q1783</f>
        <v>12</v>
      </c>
      <c r="H400" s="330">
        <f>+'Ark1'!R1783</f>
        <v>23</v>
      </c>
      <c r="I400" s="234">
        <f>+IF(H400=0,"",'Ark1'!AG1783)</f>
        <v>1.3141795654001611</v>
      </c>
      <c r="J400" s="234">
        <f>+IF(H400=0,"",'Ark1'!AH1783)</f>
        <v>0</v>
      </c>
      <c r="K400" s="234"/>
      <c r="L400" s="293"/>
      <c r="M400" s="234"/>
      <c r="N400" s="234"/>
      <c r="O400" s="234"/>
      <c r="P400" s="234">
        <f>+IF(H400=0,"",'Ark1'!T1783)</f>
        <v>7.3478260869565215</v>
      </c>
      <c r="Q400" s="233">
        <f>+IF(H400=0,"",'Ark1'!U1783)</f>
        <v>24.330434782608705</v>
      </c>
      <c r="R400" s="233">
        <f>+IF(H400=0,"",'Ark1'!V1783)</f>
        <v>8.695652173913043</v>
      </c>
      <c r="S400" s="235">
        <f>+IF(H400=0,"",'Ark1'!W1783)</f>
        <v>13.043478260869565</v>
      </c>
      <c r="T400" s="235">
        <f>+IF(H400=0,"",'Ark1'!X1783)</f>
        <v>95.652173913043484</v>
      </c>
      <c r="U400" s="235">
        <f>+IF(H400=0,"",'Ark1'!Y1783)</f>
        <v>52.173913043478258</v>
      </c>
      <c r="V400" s="235">
        <f>+IF(H400=0,"",'Ark1'!Z1783)</f>
        <v>7.308389151165728</v>
      </c>
      <c r="W400" s="235">
        <f>+IF(H400=0,"",'Ark1'!Z1783)</f>
        <v>7.308389151165728</v>
      </c>
      <c r="X400" s="234">
        <f>+IF(H400=0,"",'Ark1'!AC1783)</f>
        <v>0</v>
      </c>
      <c r="Y400" s="235">
        <f>+IF(H400=0,"",'Ark1'!AE1783)</f>
        <v>0</v>
      </c>
      <c r="Z400" s="235">
        <f t="shared" si="196"/>
        <v>2.2118577075098824</v>
      </c>
      <c r="AA400" s="233">
        <f t="shared" si="197"/>
        <v>0.52173913043478259</v>
      </c>
      <c r="AB400" s="292"/>
      <c r="AE400" s="29"/>
      <c r="AF400" s="27"/>
    </row>
    <row r="401" spans="1:38" ht="15" customHeight="1">
      <c r="A401" s="292"/>
      <c r="B401" s="292">
        <f>+'Ark1'!C1784</f>
        <v>2023</v>
      </c>
      <c r="C401" s="232">
        <f>+'Ark1'!L1784</f>
        <v>11</v>
      </c>
      <c r="D401" s="232" t="str">
        <f t="shared" si="194"/>
        <v>U</v>
      </c>
      <c r="E401" s="232">
        <f>+'Ark1'!D1784</f>
        <v>12</v>
      </c>
      <c r="F401" s="232" t="str">
        <f t="shared" si="195"/>
        <v>Des</v>
      </c>
      <c r="G401" s="232">
        <f>+'Ark1'!Q1784</f>
        <v>0</v>
      </c>
      <c r="H401" s="330">
        <f>+'Ark1'!R1784</f>
        <v>0</v>
      </c>
      <c r="I401" s="234" t="str">
        <f>+IF(H401=0,"",'Ark1'!AG1784)</f>
        <v/>
      </c>
      <c r="J401" s="234" t="str">
        <f>+IF(H401=0,"",'Ark1'!AH1784)</f>
        <v/>
      </c>
      <c r="K401" s="234"/>
      <c r="L401" s="293"/>
      <c r="M401" s="234"/>
      <c r="N401" s="234"/>
      <c r="O401" s="234"/>
      <c r="P401" s="234" t="str">
        <f>+IF(H401=0,"",'Ark1'!T1784)</f>
        <v/>
      </c>
      <c r="Q401" s="233" t="str">
        <f>+IF(H401=0,"",'Ark1'!U1784)</f>
        <v/>
      </c>
      <c r="R401" s="233" t="str">
        <f>+IF(H401=0,"",'Ark1'!V1784)</f>
        <v/>
      </c>
      <c r="S401" s="235" t="str">
        <f>+IF(H401=0,"",'Ark1'!W1784)</f>
        <v/>
      </c>
      <c r="T401" s="235" t="str">
        <f>+IF(H401=0,"",'Ark1'!X1784)</f>
        <v/>
      </c>
      <c r="U401" s="235" t="str">
        <f>+IF(H401=0,"",'Ark1'!Y1784)</f>
        <v/>
      </c>
      <c r="V401" s="235" t="str">
        <f>+IF(H401=0,"",'Ark1'!Z1784)</f>
        <v/>
      </c>
      <c r="W401" s="235" t="str">
        <f>+IF(H401=0,"",'Ark1'!Z1784)</f>
        <v/>
      </c>
      <c r="X401" s="234" t="str">
        <f>+IF(H401=0,"",'Ark1'!AC1784)</f>
        <v/>
      </c>
      <c r="Y401" s="235" t="str">
        <f>+IF(H401=0,"",'Ark1'!AE1784)</f>
        <v/>
      </c>
      <c r="Z401" s="235" t="str">
        <f t="shared" si="196"/>
        <v/>
      </c>
      <c r="AA401" s="233" t="str">
        <f t="shared" si="197"/>
        <v/>
      </c>
      <c r="AB401" s="292"/>
      <c r="AE401" s="29"/>
      <c r="AF401" s="27"/>
    </row>
    <row r="402" spans="1:38" ht="15" customHeight="1">
      <c r="A402" s="292"/>
      <c r="B402" s="292"/>
      <c r="C402" s="292"/>
      <c r="D402" s="292"/>
      <c r="E402" s="292"/>
      <c r="F402" s="292"/>
      <c r="G402" s="292"/>
      <c r="H402" s="332"/>
      <c r="I402" s="293"/>
      <c r="J402" s="293"/>
      <c r="K402" s="293"/>
      <c r="L402" s="293"/>
      <c r="M402" s="293"/>
      <c r="N402" s="293"/>
      <c r="O402" s="293"/>
      <c r="P402" s="293"/>
      <c r="Q402" s="294"/>
      <c r="R402" s="294"/>
      <c r="S402" s="295"/>
      <c r="T402" s="295"/>
      <c r="U402" s="295"/>
      <c r="V402" s="295"/>
      <c r="W402" s="295"/>
      <c r="X402" s="293"/>
      <c r="Y402" s="295"/>
      <c r="Z402" s="295"/>
      <c r="AA402" s="294"/>
      <c r="AB402" s="292"/>
      <c r="AC402" s="27"/>
      <c r="AE402" s="29"/>
      <c r="AF402" s="27"/>
      <c r="AG402" s="28"/>
      <c r="AH402" s="28"/>
      <c r="AL402" s="28"/>
    </row>
    <row r="403" spans="1:38" ht="15" customHeight="1">
      <c r="A403" s="292"/>
      <c r="B403" s="292"/>
      <c r="C403" s="345" t="s">
        <v>0</v>
      </c>
      <c r="D403" s="292"/>
      <c r="E403" s="346" t="str">
        <f>+D406</f>
        <v>U+</v>
      </c>
      <c r="F403" s="345" t="s">
        <v>569</v>
      </c>
      <c r="G403" s="292"/>
      <c r="H403" s="332"/>
      <c r="I403" s="293"/>
      <c r="J403" s="293"/>
      <c r="K403" s="293"/>
      <c r="L403" s="293"/>
      <c r="M403" s="293"/>
      <c r="N403" s="293"/>
      <c r="O403" s="293"/>
      <c r="P403" s="293"/>
      <c r="Q403" s="294"/>
      <c r="R403" s="294"/>
      <c r="S403" s="295"/>
      <c r="T403" s="295"/>
      <c r="U403" s="295"/>
      <c r="V403" s="295"/>
      <c r="W403" s="295"/>
      <c r="X403" s="293"/>
      <c r="Y403" s="295"/>
      <c r="Z403" s="295"/>
      <c r="AA403" s="294"/>
      <c r="AB403" s="292"/>
      <c r="AC403" s="27"/>
      <c r="AE403" s="29"/>
      <c r="AF403" s="27"/>
      <c r="AG403" s="28"/>
      <c r="AH403" s="28"/>
      <c r="AL403" s="28"/>
    </row>
    <row r="404" spans="1:38" ht="15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3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E404" s="29"/>
      <c r="AF404" s="27"/>
    </row>
    <row r="405" spans="1:38" ht="15" customHeight="1">
      <c r="A405" s="292"/>
      <c r="B405" s="292">
        <f>+'Ark1'!C1785</f>
        <v>2023</v>
      </c>
      <c r="C405" s="232">
        <f>+'Ark1'!L1785</f>
        <v>12</v>
      </c>
      <c r="D405" s="232" t="str">
        <f t="shared" ref="D405:D416" si="198">+D179</f>
        <v>U+</v>
      </c>
      <c r="E405" s="232">
        <f>+'Ark1'!D1785</f>
        <v>1</v>
      </c>
      <c r="F405" s="232" t="str">
        <f t="shared" ref="F405:F416" si="199">+F390</f>
        <v>Jan</v>
      </c>
      <c r="G405" s="232">
        <f>+'Ark1'!Q1785</f>
        <v>0</v>
      </c>
      <c r="H405" s="330">
        <f>+'Ark1'!R1785</f>
        <v>0</v>
      </c>
      <c r="I405" s="234" t="str">
        <f>+IF(H405=0,"",'Ark1'!AG1785)</f>
        <v/>
      </c>
      <c r="J405" s="234" t="str">
        <f>+IF(H405=0,"",'Ark1'!AH1785)</f>
        <v/>
      </c>
      <c r="K405" s="234"/>
      <c r="L405" s="293"/>
      <c r="M405" s="234"/>
      <c r="N405" s="234"/>
      <c r="O405" s="234"/>
      <c r="P405" s="234" t="str">
        <f>+IF(H405=0,"",'Ark1'!T1785)</f>
        <v/>
      </c>
      <c r="Q405" s="233" t="str">
        <f>+IF(H405=0,"",'Ark1'!U1785)</f>
        <v/>
      </c>
      <c r="R405" s="233" t="str">
        <f>+IF(H405=0,"",'Ark1'!V1785)</f>
        <v/>
      </c>
      <c r="S405" s="235" t="str">
        <f>+IF(H405=0,"",'Ark1'!W1785)</f>
        <v/>
      </c>
      <c r="T405" s="235" t="str">
        <f>+IF(H405=0,"",'Ark1'!X1785)</f>
        <v/>
      </c>
      <c r="U405" s="235" t="str">
        <f>+IF(H405=0,"",'Ark1'!Y1785)</f>
        <v/>
      </c>
      <c r="V405" s="235" t="str">
        <f>+IF(H405=0,"",'Ark1'!Z1785)</f>
        <v/>
      </c>
      <c r="W405" s="235" t="str">
        <f>+IF(H405=0,"",'Ark1'!Z1785)</f>
        <v/>
      </c>
      <c r="X405" s="234" t="str">
        <f>+IF(H405=0,"",'Ark1'!AC1785)</f>
        <v/>
      </c>
      <c r="Y405" s="235" t="str">
        <f>+IF(H405=0,"",'Ark1'!AE1785)</f>
        <v/>
      </c>
      <c r="Z405" s="235" t="str">
        <f t="shared" si="196"/>
        <v/>
      </c>
      <c r="AA405" s="233" t="str">
        <f t="shared" si="197"/>
        <v/>
      </c>
      <c r="AB405" s="292"/>
      <c r="AE405" s="29"/>
      <c r="AF405" s="27"/>
    </row>
    <row r="406" spans="1:38" ht="15" customHeight="1">
      <c r="A406" s="292"/>
      <c r="B406" s="292">
        <f>+'Ark1'!C1786</f>
        <v>2023</v>
      </c>
      <c r="C406" s="232">
        <f>+'Ark1'!L1786</f>
        <v>12</v>
      </c>
      <c r="D406" s="232" t="str">
        <f t="shared" si="198"/>
        <v>U+</v>
      </c>
      <c r="E406" s="232">
        <f>+'Ark1'!D1786</f>
        <v>2</v>
      </c>
      <c r="F406" s="232" t="str">
        <f t="shared" si="199"/>
        <v>Feb</v>
      </c>
      <c r="G406" s="232">
        <f>+'Ark1'!Q1786</f>
        <v>0</v>
      </c>
      <c r="H406" s="330">
        <f>+'Ark1'!R1786</f>
        <v>0</v>
      </c>
      <c r="I406" s="234" t="str">
        <f>+IF(H406=0,"",'Ark1'!AG1786)</f>
        <v/>
      </c>
      <c r="J406" s="234" t="str">
        <f>+IF(H406=0,"",'Ark1'!AH1786)</f>
        <v/>
      </c>
      <c r="K406" s="234"/>
      <c r="L406" s="293"/>
      <c r="M406" s="234"/>
      <c r="N406" s="234"/>
      <c r="O406" s="234"/>
      <c r="P406" s="234" t="str">
        <f>+IF(H406=0,"",'Ark1'!T1786)</f>
        <v/>
      </c>
      <c r="Q406" s="233" t="str">
        <f>+IF(H406=0,"",'Ark1'!U1786)</f>
        <v/>
      </c>
      <c r="R406" s="233" t="str">
        <f>+IF(H406=0,"",'Ark1'!V1786)</f>
        <v/>
      </c>
      <c r="S406" s="235" t="str">
        <f>+IF(H406=0,"",'Ark1'!W1786)</f>
        <v/>
      </c>
      <c r="T406" s="235" t="str">
        <f>+IF(H406=0,"",'Ark1'!X1786)</f>
        <v/>
      </c>
      <c r="U406" s="235" t="str">
        <f>+IF(H406=0,"",'Ark1'!Y1786)</f>
        <v/>
      </c>
      <c r="V406" s="235" t="str">
        <f>+IF(H406=0,"",'Ark1'!Z1786)</f>
        <v/>
      </c>
      <c r="W406" s="235" t="str">
        <f>+IF(H406=0,"",'Ark1'!Z1786)</f>
        <v/>
      </c>
      <c r="X406" s="234" t="str">
        <f>+IF(H406=0,"",'Ark1'!AC1786)</f>
        <v/>
      </c>
      <c r="Y406" s="235" t="str">
        <f>+IF(H406=0,"",'Ark1'!AE1786)</f>
        <v/>
      </c>
      <c r="Z406" s="235" t="str">
        <f t="shared" si="196"/>
        <v/>
      </c>
      <c r="AA406" s="233" t="str">
        <f t="shared" si="197"/>
        <v/>
      </c>
      <c r="AB406" s="292"/>
      <c r="AE406" s="29"/>
      <c r="AF406" s="27"/>
    </row>
    <row r="407" spans="1:38" ht="15" customHeight="1">
      <c r="A407" s="292"/>
      <c r="B407" s="292">
        <f>+'Ark1'!C1787</f>
        <v>2023</v>
      </c>
      <c r="C407" s="232">
        <f>+'Ark1'!L1787</f>
        <v>12</v>
      </c>
      <c r="D407" s="232" t="str">
        <f t="shared" si="198"/>
        <v>U+</v>
      </c>
      <c r="E407" s="232">
        <f>+'Ark1'!D1787</f>
        <v>3</v>
      </c>
      <c r="F407" s="232" t="str">
        <f t="shared" si="199"/>
        <v>Mar</v>
      </c>
      <c r="G407" s="232">
        <f>+'Ark1'!Q1787</f>
        <v>0</v>
      </c>
      <c r="H407" s="330">
        <f>+'Ark1'!R1787</f>
        <v>0</v>
      </c>
      <c r="I407" s="234" t="str">
        <f>+IF(H407=0,"",'Ark1'!AG1787)</f>
        <v/>
      </c>
      <c r="J407" s="234" t="str">
        <f>+IF(H407=0,"",'Ark1'!AH1787)</f>
        <v/>
      </c>
      <c r="K407" s="234"/>
      <c r="L407" s="293"/>
      <c r="M407" s="234"/>
      <c r="N407" s="234"/>
      <c r="O407" s="234"/>
      <c r="P407" s="234" t="str">
        <f>+IF(H407=0,"",'Ark1'!T1787)</f>
        <v/>
      </c>
      <c r="Q407" s="233" t="str">
        <f>+IF(H407=0,"",'Ark1'!U1787)</f>
        <v/>
      </c>
      <c r="R407" s="233" t="str">
        <f>+IF(H407=0,"",'Ark1'!V1787)</f>
        <v/>
      </c>
      <c r="S407" s="235" t="str">
        <f>+IF(H407=0,"",'Ark1'!W1787)</f>
        <v/>
      </c>
      <c r="T407" s="235" t="str">
        <f>+IF(H407=0,"",'Ark1'!X1787)</f>
        <v/>
      </c>
      <c r="U407" s="235" t="str">
        <f>+IF(H407=0,"",'Ark1'!Y1787)</f>
        <v/>
      </c>
      <c r="V407" s="235" t="str">
        <f>+IF(H407=0,"",'Ark1'!Z1787)</f>
        <v/>
      </c>
      <c r="W407" s="235" t="str">
        <f>+IF(H407=0,"",'Ark1'!Z1787)</f>
        <v/>
      </c>
      <c r="X407" s="234" t="str">
        <f>+IF(H407=0,"",'Ark1'!AC1787)</f>
        <v/>
      </c>
      <c r="Y407" s="235" t="str">
        <f>+IF(H407=0,"",'Ark1'!AE1787)</f>
        <v/>
      </c>
      <c r="Z407" s="235" t="str">
        <f t="shared" si="196"/>
        <v/>
      </c>
      <c r="AA407" s="233" t="str">
        <f t="shared" si="197"/>
        <v/>
      </c>
      <c r="AB407" s="292"/>
      <c r="AE407" s="29"/>
      <c r="AF407" s="27"/>
    </row>
    <row r="408" spans="1:38" ht="15" customHeight="1">
      <c r="A408" s="292"/>
      <c r="B408" s="292">
        <f>+'Ark1'!C1788</f>
        <v>2023</v>
      </c>
      <c r="C408" s="232">
        <f>+'Ark1'!L1788</f>
        <v>12</v>
      </c>
      <c r="D408" s="232" t="str">
        <f t="shared" si="198"/>
        <v>U+</v>
      </c>
      <c r="E408" s="232">
        <f>+'Ark1'!D1788</f>
        <v>4</v>
      </c>
      <c r="F408" s="232" t="str">
        <f t="shared" si="199"/>
        <v>Apr</v>
      </c>
      <c r="G408" s="232">
        <f>+'Ark1'!Q1788</f>
        <v>0</v>
      </c>
      <c r="H408" s="330">
        <f>+'Ark1'!R1788</f>
        <v>0</v>
      </c>
      <c r="I408" s="234" t="str">
        <f>+IF(H408=0,"",'Ark1'!AG1788)</f>
        <v/>
      </c>
      <c r="J408" s="234" t="str">
        <f>+IF(H408=0,"",'Ark1'!AH1788)</f>
        <v/>
      </c>
      <c r="K408" s="234"/>
      <c r="L408" s="293"/>
      <c r="M408" s="234"/>
      <c r="N408" s="234"/>
      <c r="O408" s="234"/>
      <c r="P408" s="234" t="str">
        <f>+IF(H408=0,"",'Ark1'!T1788)</f>
        <v/>
      </c>
      <c r="Q408" s="233" t="str">
        <f>+IF(H408=0,"",'Ark1'!U1788)</f>
        <v/>
      </c>
      <c r="R408" s="233" t="str">
        <f>+IF(H408=0,"",'Ark1'!V1788)</f>
        <v/>
      </c>
      <c r="S408" s="235" t="str">
        <f>+IF(H408=0,"",'Ark1'!W1788)</f>
        <v/>
      </c>
      <c r="T408" s="235" t="str">
        <f>+IF(H408=0,"",'Ark1'!X1788)</f>
        <v/>
      </c>
      <c r="U408" s="235" t="str">
        <f>+IF(H408=0,"",'Ark1'!Y1788)</f>
        <v/>
      </c>
      <c r="V408" s="235" t="str">
        <f>+IF(H408=0,"",'Ark1'!Z1788)</f>
        <v/>
      </c>
      <c r="W408" s="235" t="str">
        <f>+IF(H408=0,"",'Ark1'!Z1788)</f>
        <v/>
      </c>
      <c r="X408" s="234" t="str">
        <f>+IF(H408=0,"",'Ark1'!AC1788)</f>
        <v/>
      </c>
      <c r="Y408" s="235" t="str">
        <f>+IF(H408=0,"",'Ark1'!AE1788)</f>
        <v/>
      </c>
      <c r="Z408" s="235" t="str">
        <f t="shared" si="196"/>
        <v/>
      </c>
      <c r="AA408" s="233" t="str">
        <f t="shared" si="197"/>
        <v/>
      </c>
      <c r="AB408" s="292"/>
      <c r="AE408" s="29"/>
      <c r="AF408" s="27"/>
    </row>
    <row r="409" spans="1:38" ht="15" customHeight="1">
      <c r="A409" s="292"/>
      <c r="B409" s="292">
        <f>+'Ark1'!C1789</f>
        <v>2023</v>
      </c>
      <c r="C409" s="232">
        <f>+'Ark1'!L1789</f>
        <v>12</v>
      </c>
      <c r="D409" s="232" t="str">
        <f t="shared" si="198"/>
        <v>U+</v>
      </c>
      <c r="E409" s="232">
        <f>+'Ark1'!D1789</f>
        <v>5</v>
      </c>
      <c r="F409" s="232" t="str">
        <f t="shared" si="199"/>
        <v>Mai</v>
      </c>
      <c r="G409" s="232">
        <f>+'Ark1'!Q1789</f>
        <v>0</v>
      </c>
      <c r="H409" s="330">
        <f>+'Ark1'!R1789</f>
        <v>0</v>
      </c>
      <c r="I409" s="234" t="str">
        <f>+IF(H409=0,"",'Ark1'!AG1789)</f>
        <v/>
      </c>
      <c r="J409" s="234" t="str">
        <f>+IF(H409=0,"",'Ark1'!AH1789)</f>
        <v/>
      </c>
      <c r="K409" s="234"/>
      <c r="L409" s="293"/>
      <c r="M409" s="234"/>
      <c r="N409" s="234"/>
      <c r="O409" s="234"/>
      <c r="P409" s="234" t="str">
        <f>+IF(H409=0,"",'Ark1'!T1789)</f>
        <v/>
      </c>
      <c r="Q409" s="233" t="str">
        <f>+IF(H409=0,"",'Ark1'!U1789)</f>
        <v/>
      </c>
      <c r="R409" s="233" t="str">
        <f>+IF(H409=0,"",'Ark1'!V1789)</f>
        <v/>
      </c>
      <c r="S409" s="235" t="str">
        <f>+IF(H409=0,"",'Ark1'!W1789)</f>
        <v/>
      </c>
      <c r="T409" s="235" t="str">
        <f>+IF(H409=0,"",'Ark1'!X1789)</f>
        <v/>
      </c>
      <c r="U409" s="235" t="str">
        <f>+IF(H409=0,"",'Ark1'!Y1789)</f>
        <v/>
      </c>
      <c r="V409" s="235" t="str">
        <f>+IF(H409=0,"",'Ark1'!Z1789)</f>
        <v/>
      </c>
      <c r="W409" s="235" t="str">
        <f>+IF(H409=0,"",'Ark1'!Z1789)</f>
        <v/>
      </c>
      <c r="X409" s="234" t="str">
        <f>+IF(H409=0,"",'Ark1'!AC1789)</f>
        <v/>
      </c>
      <c r="Y409" s="235" t="str">
        <f>+IF(H409=0,"",'Ark1'!AE1789)</f>
        <v/>
      </c>
      <c r="Z409" s="235" t="str">
        <f t="shared" si="196"/>
        <v/>
      </c>
      <c r="AA409" s="233" t="str">
        <f t="shared" si="197"/>
        <v/>
      </c>
      <c r="AB409" s="292"/>
      <c r="AE409" s="29"/>
      <c r="AF409" s="27"/>
    </row>
    <row r="410" spans="1:38" ht="15" customHeight="1">
      <c r="A410" s="292"/>
      <c r="B410" s="292">
        <f>+'Ark1'!C1790</f>
        <v>2023</v>
      </c>
      <c r="C410" s="232">
        <f>+'Ark1'!L1790</f>
        <v>12</v>
      </c>
      <c r="D410" s="232" t="str">
        <f t="shared" si="198"/>
        <v>U+</v>
      </c>
      <c r="E410" s="232">
        <f>+'Ark1'!D1790</f>
        <v>6</v>
      </c>
      <c r="F410" s="232" t="str">
        <f t="shared" si="199"/>
        <v>Jun</v>
      </c>
      <c r="G410" s="232">
        <f>+'Ark1'!Q1790</f>
        <v>0</v>
      </c>
      <c r="H410" s="330">
        <f>+'Ark1'!R1790</f>
        <v>0</v>
      </c>
      <c r="I410" s="234" t="str">
        <f>+IF(H410=0,"",'Ark1'!AG1790)</f>
        <v/>
      </c>
      <c r="J410" s="234" t="str">
        <f>+IF(H410=0,"",'Ark1'!AH1790)</f>
        <v/>
      </c>
      <c r="K410" s="234"/>
      <c r="L410" s="293"/>
      <c r="M410" s="234"/>
      <c r="N410" s="234"/>
      <c r="O410" s="234"/>
      <c r="P410" s="234" t="str">
        <f>+IF(H410=0,"",'Ark1'!T1790)</f>
        <v/>
      </c>
      <c r="Q410" s="233" t="str">
        <f>+IF(H410=0,"",'Ark1'!U1790)</f>
        <v/>
      </c>
      <c r="R410" s="233" t="str">
        <f>+IF(H410=0,"",'Ark1'!V1790)</f>
        <v/>
      </c>
      <c r="S410" s="235" t="str">
        <f>+IF(H410=0,"",'Ark1'!W1790)</f>
        <v/>
      </c>
      <c r="T410" s="235" t="str">
        <f>+IF(H410=0,"",'Ark1'!X1790)</f>
        <v/>
      </c>
      <c r="U410" s="235" t="str">
        <f>+IF(H410=0,"",'Ark1'!Y1790)</f>
        <v/>
      </c>
      <c r="V410" s="235" t="str">
        <f>+IF(H410=0,"",'Ark1'!Z1790)</f>
        <v/>
      </c>
      <c r="W410" s="235" t="str">
        <f>+IF(H410=0,"",'Ark1'!Z1790)</f>
        <v/>
      </c>
      <c r="X410" s="234" t="str">
        <f>+IF(H410=0,"",'Ark1'!AC1790)</f>
        <v/>
      </c>
      <c r="Y410" s="235" t="str">
        <f>+IF(H410=0,"",'Ark1'!AE1790)</f>
        <v/>
      </c>
      <c r="Z410" s="235" t="str">
        <f t="shared" si="196"/>
        <v/>
      </c>
      <c r="AA410" s="233" t="str">
        <f t="shared" si="197"/>
        <v/>
      </c>
      <c r="AB410" s="292"/>
      <c r="AE410" s="29"/>
      <c r="AF410" s="27"/>
    </row>
    <row r="411" spans="1:38" ht="15" customHeight="1">
      <c r="A411" s="292"/>
      <c r="B411" s="292">
        <f>+'Ark1'!C1791</f>
        <v>2023</v>
      </c>
      <c r="C411" s="232">
        <f>+'Ark1'!L1791</f>
        <v>12</v>
      </c>
      <c r="D411" s="232" t="str">
        <f t="shared" si="198"/>
        <v>U+</v>
      </c>
      <c r="E411" s="232">
        <f>+'Ark1'!D1791</f>
        <v>7</v>
      </c>
      <c r="F411" s="232" t="str">
        <f t="shared" si="199"/>
        <v>Jul</v>
      </c>
      <c r="G411" s="232">
        <f>+'Ark1'!Q1791</f>
        <v>0</v>
      </c>
      <c r="H411" s="330">
        <f>+'Ark1'!R1791</f>
        <v>0</v>
      </c>
      <c r="I411" s="234" t="str">
        <f>+IF(H411=0,"",'Ark1'!AG1791)</f>
        <v/>
      </c>
      <c r="J411" s="234" t="str">
        <f>+IF(H411=0,"",'Ark1'!AH1791)</f>
        <v/>
      </c>
      <c r="K411" s="234"/>
      <c r="L411" s="293"/>
      <c r="M411" s="234"/>
      <c r="N411" s="234"/>
      <c r="O411" s="234"/>
      <c r="P411" s="234" t="str">
        <f>+IF(H411=0,"",'Ark1'!T1791)</f>
        <v/>
      </c>
      <c r="Q411" s="233" t="str">
        <f>+IF(H411=0,"",'Ark1'!U1791)</f>
        <v/>
      </c>
      <c r="R411" s="233" t="str">
        <f>+IF(H411=0,"",'Ark1'!V1791)</f>
        <v/>
      </c>
      <c r="S411" s="235" t="str">
        <f>+IF(H411=0,"",'Ark1'!W1791)</f>
        <v/>
      </c>
      <c r="T411" s="235" t="str">
        <f>+IF(H411=0,"",'Ark1'!X1791)</f>
        <v/>
      </c>
      <c r="U411" s="235" t="str">
        <f>+IF(H411=0,"",'Ark1'!Y1791)</f>
        <v/>
      </c>
      <c r="V411" s="235" t="str">
        <f>+IF(H411=0,"",'Ark1'!Z1791)</f>
        <v/>
      </c>
      <c r="W411" s="235" t="str">
        <f>+IF(H411=0,"",'Ark1'!Z1791)</f>
        <v/>
      </c>
      <c r="X411" s="234" t="str">
        <f>+IF(H411=0,"",'Ark1'!AC1791)</f>
        <v/>
      </c>
      <c r="Y411" s="235" t="str">
        <f>+IF(H411=0,"",'Ark1'!AE1791)</f>
        <v/>
      </c>
      <c r="Z411" s="235" t="str">
        <f t="shared" si="196"/>
        <v/>
      </c>
      <c r="AA411" s="233" t="str">
        <f t="shared" si="197"/>
        <v/>
      </c>
      <c r="AB411" s="292"/>
      <c r="AE411" s="29"/>
      <c r="AF411" s="27"/>
    </row>
    <row r="412" spans="1:38" ht="15" customHeight="1">
      <c r="A412" s="292"/>
      <c r="B412" s="292">
        <f>+'Ark1'!C1792</f>
        <v>2023</v>
      </c>
      <c r="C412" s="232">
        <f>+'Ark1'!L1792</f>
        <v>12</v>
      </c>
      <c r="D412" s="232" t="str">
        <f t="shared" si="198"/>
        <v>U+</v>
      </c>
      <c r="E412" s="232">
        <f>+'Ark1'!D1792</f>
        <v>8</v>
      </c>
      <c r="F412" s="232" t="str">
        <f t="shared" si="199"/>
        <v>Aug</v>
      </c>
      <c r="G412" s="232">
        <f>+'Ark1'!Q1792</f>
        <v>0</v>
      </c>
      <c r="H412" s="330">
        <f>+'Ark1'!R1792</f>
        <v>0</v>
      </c>
      <c r="I412" s="234" t="str">
        <f>+IF(H412=0,"",'Ark1'!AG1792)</f>
        <v/>
      </c>
      <c r="J412" s="234" t="str">
        <f>+IF(H412=0,"",'Ark1'!AH1792)</f>
        <v/>
      </c>
      <c r="K412" s="234"/>
      <c r="L412" s="293"/>
      <c r="M412" s="234"/>
      <c r="N412" s="234"/>
      <c r="O412" s="234"/>
      <c r="P412" s="234" t="str">
        <f>+IF(H412=0,"",'Ark1'!T1792)</f>
        <v/>
      </c>
      <c r="Q412" s="233" t="str">
        <f>+IF(H412=0,"",'Ark1'!U1792)</f>
        <v/>
      </c>
      <c r="R412" s="233" t="str">
        <f>+IF(H412=0,"",'Ark1'!V1792)</f>
        <v/>
      </c>
      <c r="S412" s="235" t="str">
        <f>+IF(H412=0,"",'Ark1'!W1792)</f>
        <v/>
      </c>
      <c r="T412" s="235" t="str">
        <f>+IF(H412=0,"",'Ark1'!X1792)</f>
        <v/>
      </c>
      <c r="U412" s="235" t="str">
        <f>+IF(H412=0,"",'Ark1'!Y1792)</f>
        <v/>
      </c>
      <c r="V412" s="235" t="str">
        <f>+IF(H412=0,"",'Ark1'!Z1792)</f>
        <v/>
      </c>
      <c r="W412" s="235" t="str">
        <f>+IF(H412=0,"",'Ark1'!Z1792)</f>
        <v/>
      </c>
      <c r="X412" s="234" t="str">
        <f>+IF(H412=0,"",'Ark1'!AC1792)</f>
        <v/>
      </c>
      <c r="Y412" s="235" t="str">
        <f>+IF(H412=0,"",'Ark1'!AE1792)</f>
        <v/>
      </c>
      <c r="Z412" s="235" t="str">
        <f t="shared" si="196"/>
        <v/>
      </c>
      <c r="AA412" s="233" t="str">
        <f t="shared" si="197"/>
        <v/>
      </c>
      <c r="AB412" s="292"/>
      <c r="AE412" s="29"/>
      <c r="AF412" s="27"/>
    </row>
    <row r="413" spans="1:38" ht="15" customHeight="1">
      <c r="A413" s="292"/>
      <c r="B413" s="292">
        <f>+'Ark1'!C1793</f>
        <v>2023</v>
      </c>
      <c r="C413" s="232">
        <f>+'Ark1'!L1793</f>
        <v>12</v>
      </c>
      <c r="D413" s="232" t="str">
        <f t="shared" si="198"/>
        <v>U+</v>
      </c>
      <c r="E413" s="232">
        <f>+'Ark1'!D1793</f>
        <v>9</v>
      </c>
      <c r="F413" s="232" t="str">
        <f t="shared" si="199"/>
        <v>Sep</v>
      </c>
      <c r="G413" s="232">
        <f>+'Ark1'!Q1793</f>
        <v>0</v>
      </c>
      <c r="H413" s="330">
        <f>+'Ark1'!R1793</f>
        <v>0</v>
      </c>
      <c r="I413" s="234" t="str">
        <f>+IF(H413=0,"",'Ark1'!AG1793)</f>
        <v/>
      </c>
      <c r="J413" s="234" t="str">
        <f>+IF(H413=0,"",'Ark1'!AH1793)</f>
        <v/>
      </c>
      <c r="K413" s="234"/>
      <c r="L413" s="293"/>
      <c r="M413" s="234"/>
      <c r="N413" s="234"/>
      <c r="O413" s="234"/>
      <c r="P413" s="234" t="str">
        <f>+IF(H413=0,"",'Ark1'!T1793)</f>
        <v/>
      </c>
      <c r="Q413" s="233" t="str">
        <f>+IF(H413=0,"",'Ark1'!U1793)</f>
        <v/>
      </c>
      <c r="R413" s="233" t="str">
        <f>+IF(H413=0,"",'Ark1'!V1793)</f>
        <v/>
      </c>
      <c r="S413" s="235" t="str">
        <f>+IF(H413=0,"",'Ark1'!W1793)</f>
        <v/>
      </c>
      <c r="T413" s="235" t="str">
        <f>+IF(H413=0,"",'Ark1'!X1793)</f>
        <v/>
      </c>
      <c r="U413" s="235" t="str">
        <f>+IF(H413=0,"",'Ark1'!Y1793)</f>
        <v/>
      </c>
      <c r="V413" s="235" t="str">
        <f>+IF(H413=0,"",'Ark1'!Z1793)</f>
        <v/>
      </c>
      <c r="W413" s="235" t="str">
        <f>+IF(H413=0,"",'Ark1'!Z1793)</f>
        <v/>
      </c>
      <c r="X413" s="234" t="str">
        <f>+IF(H413=0,"",'Ark1'!AC1793)</f>
        <v/>
      </c>
      <c r="Y413" s="235" t="str">
        <f>+IF(H413=0,"",'Ark1'!AE1793)</f>
        <v/>
      </c>
      <c r="Z413" s="235" t="str">
        <f t="shared" si="196"/>
        <v/>
      </c>
      <c r="AA413" s="233" t="str">
        <f t="shared" si="197"/>
        <v/>
      </c>
      <c r="AB413" s="292"/>
      <c r="AE413" s="29"/>
      <c r="AF413" s="27"/>
    </row>
    <row r="414" spans="1:38" ht="15" customHeight="1">
      <c r="A414" s="292"/>
      <c r="B414" s="292">
        <f>+'Ark1'!C1794</f>
        <v>2023</v>
      </c>
      <c r="C414" s="232">
        <f>+'Ark1'!L1794</f>
        <v>12</v>
      </c>
      <c r="D414" s="232" t="str">
        <f t="shared" si="198"/>
        <v>U+</v>
      </c>
      <c r="E414" s="232">
        <f>+'Ark1'!D1794</f>
        <v>10</v>
      </c>
      <c r="F414" s="232" t="str">
        <f t="shared" si="199"/>
        <v>Okt</v>
      </c>
      <c r="G414" s="232">
        <f>+'Ark1'!Q1794</f>
        <v>0</v>
      </c>
      <c r="H414" s="330">
        <f>+'Ark1'!R1794</f>
        <v>0</v>
      </c>
      <c r="I414" s="234" t="str">
        <f>+IF(H414=0,"",'Ark1'!AG1794)</f>
        <v/>
      </c>
      <c r="J414" s="234" t="str">
        <f>+IF(H414=0,"",'Ark1'!AH1794)</f>
        <v/>
      </c>
      <c r="K414" s="234"/>
      <c r="L414" s="293"/>
      <c r="M414" s="234"/>
      <c r="N414" s="234"/>
      <c r="O414" s="234"/>
      <c r="P414" s="234" t="str">
        <f>+IF(H414=0,"",'Ark1'!T1794)</f>
        <v/>
      </c>
      <c r="Q414" s="233" t="str">
        <f>+IF(H414=0,"",'Ark1'!U1794)</f>
        <v/>
      </c>
      <c r="R414" s="233" t="str">
        <f>+IF(H414=0,"",'Ark1'!V1794)</f>
        <v/>
      </c>
      <c r="S414" s="235" t="str">
        <f>+IF(H414=0,"",'Ark1'!W1794)</f>
        <v/>
      </c>
      <c r="T414" s="235" t="str">
        <f>+IF(H414=0,"",'Ark1'!X1794)</f>
        <v/>
      </c>
      <c r="U414" s="235" t="str">
        <f>+IF(H414=0,"",'Ark1'!Y1794)</f>
        <v/>
      </c>
      <c r="V414" s="235" t="str">
        <f>+IF(H414=0,"",'Ark1'!Z1794)</f>
        <v/>
      </c>
      <c r="W414" s="235" t="str">
        <f>+IF(H414=0,"",'Ark1'!Z1794)</f>
        <v/>
      </c>
      <c r="X414" s="234" t="str">
        <f>+IF(H414=0,"",'Ark1'!AC1794)</f>
        <v/>
      </c>
      <c r="Y414" s="235" t="str">
        <f>+IF(H414=0,"",'Ark1'!AE1794)</f>
        <v/>
      </c>
      <c r="Z414" s="235" t="str">
        <f t="shared" si="196"/>
        <v/>
      </c>
      <c r="AA414" s="233" t="str">
        <f t="shared" si="197"/>
        <v/>
      </c>
      <c r="AB414" s="292"/>
      <c r="AE414" s="29"/>
      <c r="AF414" s="27"/>
    </row>
    <row r="415" spans="1:38" ht="15" customHeight="1">
      <c r="A415" s="292"/>
      <c r="B415" s="292">
        <f>+'Ark1'!C1795</f>
        <v>2023</v>
      </c>
      <c r="C415" s="232">
        <f>+'Ark1'!L1795</f>
        <v>12</v>
      </c>
      <c r="D415" s="232" t="str">
        <f t="shared" si="198"/>
        <v>U+</v>
      </c>
      <c r="E415" s="232">
        <f>+'Ark1'!D1795</f>
        <v>11</v>
      </c>
      <c r="F415" s="232" t="str">
        <f t="shared" si="199"/>
        <v>Nov</v>
      </c>
      <c r="G415" s="232">
        <f>+'Ark1'!Q1795</f>
        <v>0</v>
      </c>
      <c r="H415" s="330">
        <f>+'Ark1'!R1795</f>
        <v>0</v>
      </c>
      <c r="I415" s="234" t="str">
        <f>+IF(H415=0,"",'Ark1'!AG1795)</f>
        <v/>
      </c>
      <c r="J415" s="234" t="str">
        <f>+IF(H415=0,"",'Ark1'!AH1795)</f>
        <v/>
      </c>
      <c r="K415" s="234"/>
      <c r="L415" s="293"/>
      <c r="M415" s="234"/>
      <c r="N415" s="234"/>
      <c r="O415" s="234"/>
      <c r="P415" s="234" t="str">
        <f>+IF(H415=0,"",'Ark1'!T1795)</f>
        <v/>
      </c>
      <c r="Q415" s="233" t="str">
        <f>+IF(H415=0,"",'Ark1'!U1795)</f>
        <v/>
      </c>
      <c r="R415" s="233" t="str">
        <f>+IF(H415=0,"",'Ark1'!V1795)</f>
        <v/>
      </c>
      <c r="S415" s="235" t="str">
        <f>+IF(H415=0,"",'Ark1'!W1795)</f>
        <v/>
      </c>
      <c r="T415" s="235" t="str">
        <f>+IF(H415=0,"",'Ark1'!X1795)</f>
        <v/>
      </c>
      <c r="U415" s="235" t="str">
        <f>+IF(H415=0,"",'Ark1'!Y1795)</f>
        <v/>
      </c>
      <c r="V415" s="235" t="str">
        <f>+IF(H415=0,"",'Ark1'!Z1795)</f>
        <v/>
      </c>
      <c r="W415" s="235" t="str">
        <f>+IF(H415=0,"",'Ark1'!Z1795)</f>
        <v/>
      </c>
      <c r="X415" s="234" t="str">
        <f>+IF(H415=0,"",'Ark1'!AC1795)</f>
        <v/>
      </c>
      <c r="Y415" s="235" t="str">
        <f>+IF(H415=0,"",'Ark1'!AE1795)</f>
        <v/>
      </c>
      <c r="Z415" s="235" t="str">
        <f t="shared" si="196"/>
        <v/>
      </c>
      <c r="AA415" s="233" t="str">
        <f t="shared" si="197"/>
        <v/>
      </c>
      <c r="AB415" s="292"/>
      <c r="AE415" s="29"/>
      <c r="AF415" s="27"/>
    </row>
    <row r="416" spans="1:38" ht="15" customHeight="1">
      <c r="A416" s="292"/>
      <c r="B416" s="292">
        <f>+'Ark1'!C1796</f>
        <v>2023</v>
      </c>
      <c r="C416" s="232">
        <f>+'Ark1'!L1796</f>
        <v>12</v>
      </c>
      <c r="D416" s="232" t="str">
        <f t="shared" si="198"/>
        <v>U+</v>
      </c>
      <c r="E416" s="232">
        <f>+'Ark1'!D1796</f>
        <v>12</v>
      </c>
      <c r="F416" s="232" t="str">
        <f t="shared" si="199"/>
        <v>Des</v>
      </c>
      <c r="G416" s="232">
        <f>+'Ark1'!Q1796</f>
        <v>0</v>
      </c>
      <c r="H416" s="330">
        <f>+'Ark1'!R1796</f>
        <v>0</v>
      </c>
      <c r="I416" s="234" t="str">
        <f>+IF(H416=0,"",'Ark1'!AG1796)</f>
        <v/>
      </c>
      <c r="J416" s="234" t="str">
        <f>+IF(H416=0,"",'Ark1'!AH1796)</f>
        <v/>
      </c>
      <c r="K416" s="234"/>
      <c r="L416" s="293"/>
      <c r="M416" s="234"/>
      <c r="N416" s="234"/>
      <c r="O416" s="234"/>
      <c r="P416" s="234" t="str">
        <f>+IF(H416=0,"",'Ark1'!T1796)</f>
        <v/>
      </c>
      <c r="Q416" s="233" t="str">
        <f>+IF(H416=0,"",'Ark1'!U1796)</f>
        <v/>
      </c>
      <c r="R416" s="233" t="str">
        <f>+IF(H416=0,"",'Ark1'!V1796)</f>
        <v/>
      </c>
      <c r="S416" s="235" t="str">
        <f>+IF(H416=0,"",'Ark1'!W1796)</f>
        <v/>
      </c>
      <c r="T416" s="235" t="str">
        <f>+IF(H416=0,"",'Ark1'!X1796)</f>
        <v/>
      </c>
      <c r="U416" s="235" t="str">
        <f>+IF(H416=0,"",'Ark1'!Y1796)</f>
        <v/>
      </c>
      <c r="V416" s="235" t="str">
        <f>+IF(H416=0,"",'Ark1'!Z1796)</f>
        <v/>
      </c>
      <c r="W416" s="235" t="str">
        <f>+IF(H416=0,"",'Ark1'!Z1796)</f>
        <v/>
      </c>
      <c r="X416" s="234" t="str">
        <f>+IF(H416=0,"",'Ark1'!AC1796)</f>
        <v/>
      </c>
      <c r="Y416" s="235" t="str">
        <f>+IF(H416=0,"",'Ark1'!AE1796)</f>
        <v/>
      </c>
      <c r="Z416" s="235" t="str">
        <f t="shared" si="196"/>
        <v/>
      </c>
      <c r="AA416" s="233" t="str">
        <f t="shared" si="197"/>
        <v/>
      </c>
      <c r="AB416" s="292"/>
      <c r="AE416" s="29"/>
      <c r="AF416" s="27"/>
    </row>
    <row r="417" spans="1:38" ht="15" customHeight="1">
      <c r="A417" s="292"/>
      <c r="B417" s="292"/>
      <c r="C417" s="292"/>
      <c r="D417" s="292"/>
      <c r="E417" s="292"/>
      <c r="F417" s="292"/>
      <c r="G417" s="292"/>
      <c r="H417" s="332"/>
      <c r="I417" s="293"/>
      <c r="J417" s="293"/>
      <c r="K417" s="293"/>
      <c r="L417" s="293"/>
      <c r="M417" s="293"/>
      <c r="N417" s="293"/>
      <c r="O417" s="293"/>
      <c r="P417" s="293"/>
      <c r="Q417" s="294"/>
      <c r="R417" s="294"/>
      <c r="S417" s="295"/>
      <c r="T417" s="295"/>
      <c r="U417" s="295"/>
      <c r="V417" s="295"/>
      <c r="W417" s="295"/>
      <c r="X417" s="293"/>
      <c r="Y417" s="295"/>
      <c r="Z417" s="295"/>
      <c r="AA417" s="294"/>
      <c r="AB417" s="292"/>
      <c r="AC417" s="27"/>
      <c r="AE417" s="29"/>
      <c r="AF417" s="27"/>
      <c r="AG417" s="28"/>
      <c r="AH417" s="28"/>
      <c r="AL417" s="28"/>
    </row>
    <row r="418" spans="1:38" ht="15" customHeight="1">
      <c r="A418" s="292"/>
      <c r="B418" s="292"/>
      <c r="C418" s="345" t="s">
        <v>0</v>
      </c>
      <c r="D418" s="292"/>
      <c r="E418" s="346" t="str">
        <f>+D421</f>
        <v>E-</v>
      </c>
      <c r="F418" s="345" t="s">
        <v>569</v>
      </c>
      <c r="G418" s="292"/>
      <c r="H418" s="332"/>
      <c r="I418" s="293"/>
      <c r="J418" s="293"/>
      <c r="K418" s="293"/>
      <c r="L418" s="293"/>
      <c r="M418" s="293"/>
      <c r="N418" s="293"/>
      <c r="O418" s="293"/>
      <c r="P418" s="293"/>
      <c r="Q418" s="294"/>
      <c r="R418" s="294"/>
      <c r="S418" s="295"/>
      <c r="T418" s="295"/>
      <c r="U418" s="295"/>
      <c r="V418" s="295"/>
      <c r="W418" s="295"/>
      <c r="X418" s="293"/>
      <c r="Y418" s="295"/>
      <c r="Z418" s="295"/>
      <c r="AA418" s="294"/>
      <c r="AB418" s="292"/>
      <c r="AC418" s="27"/>
      <c r="AE418" s="29"/>
      <c r="AF418" s="27"/>
      <c r="AG418" s="28"/>
      <c r="AH418" s="28"/>
      <c r="AL418" s="28"/>
    </row>
    <row r="419" spans="1:38" ht="15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3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E419" s="29"/>
      <c r="AF419" s="27"/>
    </row>
    <row r="420" spans="1:38" ht="15" customHeight="1">
      <c r="A420" s="292"/>
      <c r="B420" s="292">
        <f>+'Ark1'!C1797</f>
        <v>2023</v>
      </c>
      <c r="C420" s="232">
        <f>+'Ark1'!L1797</f>
        <v>13</v>
      </c>
      <c r="D420" s="232" t="str">
        <f t="shared" ref="D420:D431" si="200">+D194</f>
        <v>E-</v>
      </c>
      <c r="E420" s="232">
        <f>+'Ark1'!D1797</f>
        <v>1</v>
      </c>
      <c r="F420" s="232" t="str">
        <f t="shared" ref="F420:F431" si="201">+F405</f>
        <v>Jan</v>
      </c>
      <c r="G420" s="232">
        <f>+'Ark1'!Q1797</f>
        <v>0</v>
      </c>
      <c r="H420" s="330">
        <f>+'Ark1'!R1797</f>
        <v>0</v>
      </c>
      <c r="I420" s="234" t="str">
        <f>+IF(H420=0,"",'Ark1'!AG1797)</f>
        <v/>
      </c>
      <c r="J420" s="234" t="str">
        <f>+IF(H420=0,"",'Ark1'!AH1797)</f>
        <v/>
      </c>
      <c r="K420" s="234"/>
      <c r="L420" s="293"/>
      <c r="M420" s="234"/>
      <c r="N420" s="234"/>
      <c r="O420" s="234"/>
      <c r="P420" s="234" t="str">
        <f>+IF(H420=0,"",'Ark1'!T1797)</f>
        <v/>
      </c>
      <c r="Q420" s="233" t="str">
        <f>+IF(H420=0,"",'Ark1'!U1797)</f>
        <v/>
      </c>
      <c r="R420" s="233" t="str">
        <f>+IF(H420=0,"",'Ark1'!V1797)</f>
        <v/>
      </c>
      <c r="S420" s="235" t="str">
        <f>+IF(H420=0,"",'Ark1'!W1797)</f>
        <v/>
      </c>
      <c r="T420" s="235" t="str">
        <f>+IF(H420=0,"",'Ark1'!X1797)</f>
        <v/>
      </c>
      <c r="U420" s="235" t="str">
        <f>+IF(H420=0,"",'Ark1'!Y1797)</f>
        <v/>
      </c>
      <c r="V420" s="235" t="str">
        <f>+IF(H420=0,"",'Ark1'!Z1797)</f>
        <v/>
      </c>
      <c r="W420" s="235" t="str">
        <f>+IF(H420=0,"",'Ark1'!Z1797)</f>
        <v/>
      </c>
      <c r="X420" s="234" t="str">
        <f>+IF(H420=0,"",'Ark1'!AC1797)</f>
        <v/>
      </c>
      <c r="Y420" s="235" t="str">
        <f>+IF(H420=0,"",'Ark1'!AE1797)</f>
        <v/>
      </c>
      <c r="Z420" s="235" t="str">
        <f t="shared" si="196"/>
        <v/>
      </c>
      <c r="AA420" s="233" t="str">
        <f t="shared" si="197"/>
        <v/>
      </c>
      <c r="AB420" s="292"/>
      <c r="AE420" s="29"/>
      <c r="AF420" s="27"/>
    </row>
    <row r="421" spans="1:38" ht="15" customHeight="1">
      <c r="A421" s="292"/>
      <c r="B421" s="292">
        <f>+'Ark1'!C1798</f>
        <v>2023</v>
      </c>
      <c r="C421" s="232">
        <f>+'Ark1'!L1798</f>
        <v>13</v>
      </c>
      <c r="D421" s="232" t="str">
        <f t="shared" si="200"/>
        <v>E-</v>
      </c>
      <c r="E421" s="232">
        <f>+'Ark1'!D1798</f>
        <v>2</v>
      </c>
      <c r="F421" s="232" t="str">
        <f t="shared" si="201"/>
        <v>Feb</v>
      </c>
      <c r="G421" s="232">
        <f>+'Ark1'!Q1798</f>
        <v>0</v>
      </c>
      <c r="H421" s="330">
        <f>+'Ark1'!R1798</f>
        <v>0</v>
      </c>
      <c r="I421" s="234" t="str">
        <f>+IF(H421=0,"",'Ark1'!AG1798)</f>
        <v/>
      </c>
      <c r="J421" s="234" t="str">
        <f>+IF(H421=0,"",'Ark1'!AH1798)</f>
        <v/>
      </c>
      <c r="K421" s="234"/>
      <c r="L421" s="293"/>
      <c r="M421" s="234"/>
      <c r="N421" s="234"/>
      <c r="O421" s="234"/>
      <c r="P421" s="234" t="str">
        <f>+IF(H421=0,"",'Ark1'!T1798)</f>
        <v/>
      </c>
      <c r="Q421" s="233" t="str">
        <f>+IF(H421=0,"",'Ark1'!U1798)</f>
        <v/>
      </c>
      <c r="R421" s="233" t="str">
        <f>+IF(H421=0,"",'Ark1'!V1798)</f>
        <v/>
      </c>
      <c r="S421" s="235" t="str">
        <f>+IF(H421=0,"",'Ark1'!W1798)</f>
        <v/>
      </c>
      <c r="T421" s="235" t="str">
        <f>+IF(H421=0,"",'Ark1'!X1798)</f>
        <v/>
      </c>
      <c r="U421" s="235" t="str">
        <f>+IF(H421=0,"",'Ark1'!Y1798)</f>
        <v/>
      </c>
      <c r="V421" s="235" t="str">
        <f>+IF(H421=0,"",'Ark1'!Z1798)</f>
        <v/>
      </c>
      <c r="W421" s="235" t="str">
        <f>+IF(H421=0,"",'Ark1'!Z1798)</f>
        <v/>
      </c>
      <c r="X421" s="234" t="str">
        <f>+IF(H421=0,"",'Ark1'!AC1798)</f>
        <v/>
      </c>
      <c r="Y421" s="235" t="str">
        <f>+IF(H421=0,"",'Ark1'!AE1798)</f>
        <v/>
      </c>
      <c r="Z421" s="235" t="str">
        <f t="shared" si="196"/>
        <v/>
      </c>
      <c r="AA421" s="233" t="str">
        <f t="shared" si="197"/>
        <v/>
      </c>
      <c r="AB421" s="292"/>
      <c r="AE421" s="29"/>
      <c r="AF421" s="27"/>
    </row>
    <row r="422" spans="1:38" ht="15" customHeight="1">
      <c r="A422" s="292"/>
      <c r="B422" s="292">
        <f>+'Ark1'!C1799</f>
        <v>2023</v>
      </c>
      <c r="C422" s="232">
        <f>+'Ark1'!L1799</f>
        <v>13</v>
      </c>
      <c r="D422" s="232" t="str">
        <f t="shared" si="200"/>
        <v>E-</v>
      </c>
      <c r="E422" s="232">
        <f>+'Ark1'!D1799</f>
        <v>3</v>
      </c>
      <c r="F422" s="232" t="str">
        <f t="shared" si="201"/>
        <v>Mar</v>
      </c>
      <c r="G422" s="232">
        <f>+'Ark1'!Q1799</f>
        <v>0</v>
      </c>
      <c r="H422" s="330">
        <f>+'Ark1'!R1799</f>
        <v>0</v>
      </c>
      <c r="I422" s="234" t="str">
        <f>+IF(H422=0,"",'Ark1'!AG1799)</f>
        <v/>
      </c>
      <c r="J422" s="234" t="str">
        <f>+IF(H422=0,"",'Ark1'!AH1799)</f>
        <v/>
      </c>
      <c r="K422" s="234"/>
      <c r="L422" s="293"/>
      <c r="M422" s="234"/>
      <c r="N422" s="234"/>
      <c r="O422" s="234"/>
      <c r="P422" s="234" t="str">
        <f>+IF(H422=0,"",'Ark1'!T1799)</f>
        <v/>
      </c>
      <c r="Q422" s="233" t="str">
        <f>+IF(H422=0,"",'Ark1'!U1799)</f>
        <v/>
      </c>
      <c r="R422" s="233" t="str">
        <f>+IF(H422=0,"",'Ark1'!V1799)</f>
        <v/>
      </c>
      <c r="S422" s="235" t="str">
        <f>+IF(H422=0,"",'Ark1'!W1799)</f>
        <v/>
      </c>
      <c r="T422" s="235" t="str">
        <f>+IF(H422=0,"",'Ark1'!X1799)</f>
        <v/>
      </c>
      <c r="U422" s="235" t="str">
        <f>+IF(H422=0,"",'Ark1'!Y1799)</f>
        <v/>
      </c>
      <c r="V422" s="235" t="str">
        <f>+IF(H422=0,"",'Ark1'!Z1799)</f>
        <v/>
      </c>
      <c r="W422" s="235" t="str">
        <f>+IF(H422=0,"",'Ark1'!Z1799)</f>
        <v/>
      </c>
      <c r="X422" s="234" t="str">
        <f>+IF(H422=0,"",'Ark1'!AC1799)</f>
        <v/>
      </c>
      <c r="Y422" s="235" t="str">
        <f>+IF(H422=0,"",'Ark1'!AE1799)</f>
        <v/>
      </c>
      <c r="Z422" s="235" t="str">
        <f t="shared" si="196"/>
        <v/>
      </c>
      <c r="AA422" s="233" t="str">
        <f t="shared" si="197"/>
        <v/>
      </c>
      <c r="AB422" s="292"/>
      <c r="AE422" s="29"/>
      <c r="AF422" s="27"/>
    </row>
    <row r="423" spans="1:38" ht="15" customHeight="1">
      <c r="A423" s="292"/>
      <c r="B423" s="292">
        <f>+'Ark1'!C1800</f>
        <v>2023</v>
      </c>
      <c r="C423" s="232">
        <f>+'Ark1'!L1800</f>
        <v>13</v>
      </c>
      <c r="D423" s="232" t="str">
        <f t="shared" si="200"/>
        <v>E-</v>
      </c>
      <c r="E423" s="232">
        <f>+'Ark1'!D1800</f>
        <v>4</v>
      </c>
      <c r="F423" s="232" t="str">
        <f t="shared" si="201"/>
        <v>Apr</v>
      </c>
      <c r="G423" s="232">
        <f>+'Ark1'!Q1800</f>
        <v>0</v>
      </c>
      <c r="H423" s="330">
        <f>+'Ark1'!R1800</f>
        <v>0</v>
      </c>
      <c r="I423" s="234" t="str">
        <f>+IF(H423=0,"",'Ark1'!AG1800)</f>
        <v/>
      </c>
      <c r="J423" s="234" t="str">
        <f>+IF(H423=0,"",'Ark1'!AH1800)</f>
        <v/>
      </c>
      <c r="K423" s="234"/>
      <c r="L423" s="293"/>
      <c r="M423" s="234"/>
      <c r="N423" s="234"/>
      <c r="O423" s="234"/>
      <c r="P423" s="234" t="str">
        <f>+IF(H423=0,"",'Ark1'!T1800)</f>
        <v/>
      </c>
      <c r="Q423" s="233" t="str">
        <f>+IF(H423=0,"",'Ark1'!U1800)</f>
        <v/>
      </c>
      <c r="R423" s="233" t="str">
        <f>+IF(H423=0,"",'Ark1'!V1800)</f>
        <v/>
      </c>
      <c r="S423" s="235" t="str">
        <f>+IF(H423=0,"",'Ark1'!W1800)</f>
        <v/>
      </c>
      <c r="T423" s="235" t="str">
        <f>+IF(H423=0,"",'Ark1'!X1800)</f>
        <v/>
      </c>
      <c r="U423" s="235" t="str">
        <f>+IF(H423=0,"",'Ark1'!Y1800)</f>
        <v/>
      </c>
      <c r="V423" s="235" t="str">
        <f>+IF(H423=0,"",'Ark1'!Z1800)</f>
        <v/>
      </c>
      <c r="W423" s="235" t="str">
        <f>+IF(H423=0,"",'Ark1'!Z1800)</f>
        <v/>
      </c>
      <c r="X423" s="234" t="str">
        <f>+IF(H423=0,"",'Ark1'!AC1800)</f>
        <v/>
      </c>
      <c r="Y423" s="235" t="str">
        <f>+IF(H423=0,"",'Ark1'!AE1800)</f>
        <v/>
      </c>
      <c r="Z423" s="235" t="str">
        <f t="shared" si="196"/>
        <v/>
      </c>
      <c r="AA423" s="233" t="str">
        <f t="shared" si="197"/>
        <v/>
      </c>
      <c r="AB423" s="292"/>
      <c r="AE423" s="29"/>
      <c r="AF423" s="27"/>
    </row>
    <row r="424" spans="1:38" ht="15" customHeight="1">
      <c r="A424" s="292"/>
      <c r="B424" s="292">
        <f>+'Ark1'!C1801</f>
        <v>2023</v>
      </c>
      <c r="C424" s="232">
        <f>+'Ark1'!L1801</f>
        <v>13</v>
      </c>
      <c r="D424" s="232" t="str">
        <f t="shared" si="200"/>
        <v>E-</v>
      </c>
      <c r="E424" s="232">
        <f>+'Ark1'!D1801</f>
        <v>5</v>
      </c>
      <c r="F424" s="232" t="str">
        <f t="shared" si="201"/>
        <v>Mai</v>
      </c>
      <c r="G424" s="232">
        <f>+'Ark1'!Q1801</f>
        <v>0</v>
      </c>
      <c r="H424" s="330">
        <f>+'Ark1'!R1801</f>
        <v>0</v>
      </c>
      <c r="I424" s="234" t="str">
        <f>+IF(H424=0,"",'Ark1'!AG1801)</f>
        <v/>
      </c>
      <c r="J424" s="234" t="str">
        <f>+IF(H424=0,"",'Ark1'!AH1801)</f>
        <v/>
      </c>
      <c r="K424" s="234"/>
      <c r="L424" s="293"/>
      <c r="M424" s="234"/>
      <c r="N424" s="234"/>
      <c r="O424" s="234"/>
      <c r="P424" s="234" t="str">
        <f>+IF(H424=0,"",'Ark1'!T1801)</f>
        <v/>
      </c>
      <c r="Q424" s="233" t="str">
        <f>+IF(H424=0,"",'Ark1'!U1801)</f>
        <v/>
      </c>
      <c r="R424" s="233" t="str">
        <f>+IF(H424=0,"",'Ark1'!V1801)</f>
        <v/>
      </c>
      <c r="S424" s="235" t="str">
        <f>+IF(H424=0,"",'Ark1'!W1801)</f>
        <v/>
      </c>
      <c r="T424" s="235" t="str">
        <f>+IF(H424=0,"",'Ark1'!X1801)</f>
        <v/>
      </c>
      <c r="U424" s="235" t="str">
        <f>+IF(H424=0,"",'Ark1'!Y1801)</f>
        <v/>
      </c>
      <c r="V424" s="235" t="str">
        <f>+IF(H424=0,"",'Ark1'!Z1801)</f>
        <v/>
      </c>
      <c r="W424" s="235" t="str">
        <f>+IF(H424=0,"",'Ark1'!Z1801)</f>
        <v/>
      </c>
      <c r="X424" s="234" t="str">
        <f>+IF(H424=0,"",'Ark1'!AC1801)</f>
        <v/>
      </c>
      <c r="Y424" s="235" t="str">
        <f>+IF(H424=0,"",'Ark1'!AE1801)</f>
        <v/>
      </c>
      <c r="Z424" s="235" t="str">
        <f t="shared" si="196"/>
        <v/>
      </c>
      <c r="AA424" s="233" t="str">
        <f t="shared" si="197"/>
        <v/>
      </c>
      <c r="AB424" s="292"/>
      <c r="AE424" s="29"/>
      <c r="AF424" s="27"/>
    </row>
    <row r="425" spans="1:38" ht="15" customHeight="1">
      <c r="A425" s="292"/>
      <c r="B425" s="292">
        <f>+'Ark1'!C1802</f>
        <v>2023</v>
      </c>
      <c r="C425" s="232">
        <f>+'Ark1'!L1802</f>
        <v>13</v>
      </c>
      <c r="D425" s="232" t="str">
        <f t="shared" si="200"/>
        <v>E-</v>
      </c>
      <c r="E425" s="232">
        <f>+'Ark1'!D1802</f>
        <v>6</v>
      </c>
      <c r="F425" s="232" t="str">
        <f t="shared" si="201"/>
        <v>Jun</v>
      </c>
      <c r="G425" s="232">
        <f>+'Ark1'!Q1802</f>
        <v>0</v>
      </c>
      <c r="H425" s="330">
        <f>+'Ark1'!R1802</f>
        <v>0</v>
      </c>
      <c r="I425" s="234" t="str">
        <f>+IF(H425=0,"",'Ark1'!AG1802)</f>
        <v/>
      </c>
      <c r="J425" s="234" t="str">
        <f>+IF(H425=0,"",'Ark1'!AH1802)</f>
        <v/>
      </c>
      <c r="K425" s="234"/>
      <c r="L425" s="293"/>
      <c r="M425" s="234"/>
      <c r="N425" s="234"/>
      <c r="O425" s="234"/>
      <c r="P425" s="234" t="str">
        <f>+IF(H425=0,"",'Ark1'!T1802)</f>
        <v/>
      </c>
      <c r="Q425" s="233" t="str">
        <f>+IF(H425=0,"",'Ark1'!U1802)</f>
        <v/>
      </c>
      <c r="R425" s="233" t="str">
        <f>+IF(H425=0,"",'Ark1'!V1802)</f>
        <v/>
      </c>
      <c r="S425" s="235" t="str">
        <f>+IF(H425=0,"",'Ark1'!W1802)</f>
        <v/>
      </c>
      <c r="T425" s="235" t="str">
        <f>+IF(H425=0,"",'Ark1'!X1802)</f>
        <v/>
      </c>
      <c r="U425" s="235" t="str">
        <f>+IF(H425=0,"",'Ark1'!Y1802)</f>
        <v/>
      </c>
      <c r="V425" s="235" t="str">
        <f>+IF(H425=0,"",'Ark1'!Z1802)</f>
        <v/>
      </c>
      <c r="W425" s="235" t="str">
        <f>+IF(H425=0,"",'Ark1'!Z1802)</f>
        <v/>
      </c>
      <c r="X425" s="234" t="str">
        <f>+IF(H425=0,"",'Ark1'!AC1802)</f>
        <v/>
      </c>
      <c r="Y425" s="235" t="str">
        <f>+IF(H425=0,"",'Ark1'!AE1802)</f>
        <v/>
      </c>
      <c r="Z425" s="235" t="str">
        <f t="shared" si="196"/>
        <v/>
      </c>
      <c r="AA425" s="233" t="str">
        <f t="shared" si="197"/>
        <v/>
      </c>
      <c r="AB425" s="292"/>
      <c r="AE425" s="29"/>
      <c r="AF425" s="27"/>
    </row>
    <row r="426" spans="1:38" ht="15" customHeight="1">
      <c r="A426" s="292"/>
      <c r="B426" s="292">
        <f>+'Ark1'!C1803</f>
        <v>2023</v>
      </c>
      <c r="C426" s="232">
        <f>+'Ark1'!L1803</f>
        <v>13</v>
      </c>
      <c r="D426" s="232" t="str">
        <f t="shared" si="200"/>
        <v>E-</v>
      </c>
      <c r="E426" s="232">
        <f>+'Ark1'!D1803</f>
        <v>7</v>
      </c>
      <c r="F426" s="232" t="str">
        <f t="shared" si="201"/>
        <v>Jul</v>
      </c>
      <c r="G426" s="232">
        <f>+'Ark1'!Q1803</f>
        <v>0</v>
      </c>
      <c r="H426" s="330">
        <f>+'Ark1'!R1803</f>
        <v>0</v>
      </c>
      <c r="I426" s="234" t="str">
        <f>+IF(H426=0,"",'Ark1'!AG1803)</f>
        <v/>
      </c>
      <c r="J426" s="234" t="str">
        <f>+IF(H426=0,"",'Ark1'!AH1803)</f>
        <v/>
      </c>
      <c r="K426" s="234"/>
      <c r="L426" s="293"/>
      <c r="M426" s="234"/>
      <c r="N426" s="234"/>
      <c r="O426" s="234"/>
      <c r="P426" s="234" t="str">
        <f>+IF(H426=0,"",'Ark1'!T1803)</f>
        <v/>
      </c>
      <c r="Q426" s="233" t="str">
        <f>+IF(H426=0,"",'Ark1'!U1803)</f>
        <v/>
      </c>
      <c r="R426" s="233" t="str">
        <f>+IF(H426=0,"",'Ark1'!V1803)</f>
        <v/>
      </c>
      <c r="S426" s="235" t="str">
        <f>+IF(H426=0,"",'Ark1'!W1803)</f>
        <v/>
      </c>
      <c r="T426" s="235" t="str">
        <f>+IF(H426=0,"",'Ark1'!X1803)</f>
        <v/>
      </c>
      <c r="U426" s="235" t="str">
        <f>+IF(H426=0,"",'Ark1'!Y1803)</f>
        <v/>
      </c>
      <c r="V426" s="235" t="str">
        <f>+IF(H426=0,"",'Ark1'!Z1803)</f>
        <v/>
      </c>
      <c r="W426" s="235" t="str">
        <f>+IF(H426=0,"",'Ark1'!Z1803)</f>
        <v/>
      </c>
      <c r="X426" s="234" t="str">
        <f>+IF(H426=0,"",'Ark1'!AC1803)</f>
        <v/>
      </c>
      <c r="Y426" s="235" t="str">
        <f>+IF(H426=0,"",'Ark1'!AE1803)</f>
        <v/>
      </c>
      <c r="Z426" s="235" t="str">
        <f t="shared" si="196"/>
        <v/>
      </c>
      <c r="AA426" s="233" t="str">
        <f t="shared" si="197"/>
        <v/>
      </c>
      <c r="AB426" s="292"/>
      <c r="AE426" s="29"/>
      <c r="AF426" s="27"/>
    </row>
    <row r="427" spans="1:38" ht="15" customHeight="1">
      <c r="A427" s="292"/>
      <c r="B427" s="292">
        <f>+'Ark1'!C1804</f>
        <v>2023</v>
      </c>
      <c r="C427" s="232">
        <f>+'Ark1'!L1804</f>
        <v>13</v>
      </c>
      <c r="D427" s="232" t="str">
        <f t="shared" si="200"/>
        <v>E-</v>
      </c>
      <c r="E427" s="232">
        <f>+'Ark1'!D1804</f>
        <v>8</v>
      </c>
      <c r="F427" s="232" t="str">
        <f t="shared" si="201"/>
        <v>Aug</v>
      </c>
      <c r="G427" s="232">
        <f>+'Ark1'!Q1804</f>
        <v>0</v>
      </c>
      <c r="H427" s="330">
        <f>+'Ark1'!R1804</f>
        <v>0</v>
      </c>
      <c r="I427" s="234" t="str">
        <f>+IF(H427=0,"",'Ark1'!AG1804)</f>
        <v/>
      </c>
      <c r="J427" s="234" t="str">
        <f>+IF(H427=0,"",'Ark1'!AH1804)</f>
        <v/>
      </c>
      <c r="K427" s="234"/>
      <c r="L427" s="293"/>
      <c r="M427" s="234"/>
      <c r="N427" s="234"/>
      <c r="O427" s="234"/>
      <c r="P427" s="234" t="str">
        <f>+IF(H427=0,"",'Ark1'!T1804)</f>
        <v/>
      </c>
      <c r="Q427" s="233" t="str">
        <f>+IF(H427=0,"",'Ark1'!U1804)</f>
        <v/>
      </c>
      <c r="R427" s="233" t="str">
        <f>+IF(H427=0,"",'Ark1'!V1804)</f>
        <v/>
      </c>
      <c r="S427" s="235" t="str">
        <f>+IF(H427=0,"",'Ark1'!W1804)</f>
        <v/>
      </c>
      <c r="T427" s="235" t="str">
        <f>+IF(H427=0,"",'Ark1'!X1804)</f>
        <v/>
      </c>
      <c r="U427" s="235" t="str">
        <f>+IF(H427=0,"",'Ark1'!Y1804)</f>
        <v/>
      </c>
      <c r="V427" s="235" t="str">
        <f>+IF(H427=0,"",'Ark1'!Z1804)</f>
        <v/>
      </c>
      <c r="W427" s="235" t="str">
        <f>+IF(H427=0,"",'Ark1'!Z1804)</f>
        <v/>
      </c>
      <c r="X427" s="234" t="str">
        <f>+IF(H427=0,"",'Ark1'!AC1804)</f>
        <v/>
      </c>
      <c r="Y427" s="235" t="str">
        <f>+IF(H427=0,"",'Ark1'!AE1804)</f>
        <v/>
      </c>
      <c r="Z427" s="235" t="str">
        <f t="shared" si="196"/>
        <v/>
      </c>
      <c r="AA427" s="233" t="str">
        <f t="shared" si="197"/>
        <v/>
      </c>
      <c r="AB427" s="292"/>
      <c r="AE427" s="29"/>
      <c r="AF427" s="27"/>
    </row>
    <row r="428" spans="1:38" ht="15" customHeight="1">
      <c r="A428" s="292"/>
      <c r="B428" s="292">
        <f>+'Ark1'!C1805</f>
        <v>2023</v>
      </c>
      <c r="C428" s="232">
        <f>+'Ark1'!L1805</f>
        <v>13</v>
      </c>
      <c r="D428" s="232" t="str">
        <f t="shared" si="200"/>
        <v>E-</v>
      </c>
      <c r="E428" s="232">
        <f>+'Ark1'!D1805</f>
        <v>9</v>
      </c>
      <c r="F428" s="232" t="str">
        <f t="shared" si="201"/>
        <v>Sep</v>
      </c>
      <c r="G428" s="232">
        <f>+'Ark1'!Q1805</f>
        <v>0</v>
      </c>
      <c r="H428" s="330">
        <f>+'Ark1'!R1805</f>
        <v>0</v>
      </c>
      <c r="I428" s="234" t="str">
        <f>+IF(H428=0,"",'Ark1'!AG1805)</f>
        <v/>
      </c>
      <c r="J428" s="234" t="str">
        <f>+IF(H428=0,"",'Ark1'!AH1805)</f>
        <v/>
      </c>
      <c r="K428" s="234"/>
      <c r="L428" s="293"/>
      <c r="M428" s="234"/>
      <c r="N428" s="234"/>
      <c r="O428" s="234"/>
      <c r="P428" s="234" t="str">
        <f>+IF(H428=0,"",'Ark1'!T1805)</f>
        <v/>
      </c>
      <c r="Q428" s="233" t="str">
        <f>+IF(H428=0,"",'Ark1'!U1805)</f>
        <v/>
      </c>
      <c r="R428" s="233" t="str">
        <f>+IF(H428=0,"",'Ark1'!V1805)</f>
        <v/>
      </c>
      <c r="S428" s="235" t="str">
        <f>+IF(H428=0,"",'Ark1'!W1805)</f>
        <v/>
      </c>
      <c r="T428" s="235" t="str">
        <f>+IF(H428=0,"",'Ark1'!X1805)</f>
        <v/>
      </c>
      <c r="U428" s="235" t="str">
        <f>+IF(H428=0,"",'Ark1'!Y1805)</f>
        <v/>
      </c>
      <c r="V428" s="235" t="str">
        <f>+IF(H428=0,"",'Ark1'!Z1805)</f>
        <v/>
      </c>
      <c r="W428" s="235" t="str">
        <f>+IF(H428=0,"",'Ark1'!Z1805)</f>
        <v/>
      </c>
      <c r="X428" s="234" t="str">
        <f>+IF(H428=0,"",'Ark1'!AC1805)</f>
        <v/>
      </c>
      <c r="Y428" s="235" t="str">
        <f>+IF(H428=0,"",'Ark1'!AE1805)</f>
        <v/>
      </c>
      <c r="Z428" s="235" t="str">
        <f t="shared" si="196"/>
        <v/>
      </c>
      <c r="AA428" s="233" t="str">
        <f t="shared" si="197"/>
        <v/>
      </c>
      <c r="AB428" s="292"/>
      <c r="AE428" s="29"/>
      <c r="AF428" s="27"/>
    </row>
    <row r="429" spans="1:38" ht="15" customHeight="1">
      <c r="A429" s="292"/>
      <c r="B429" s="292">
        <f>+'Ark1'!C1806</f>
        <v>2023</v>
      </c>
      <c r="C429" s="232">
        <f>+'Ark1'!L1806</f>
        <v>13</v>
      </c>
      <c r="D429" s="232" t="str">
        <f t="shared" si="200"/>
        <v>E-</v>
      </c>
      <c r="E429" s="232">
        <f>+'Ark1'!D1806</f>
        <v>10</v>
      </c>
      <c r="F429" s="232" t="str">
        <f t="shared" si="201"/>
        <v>Okt</v>
      </c>
      <c r="G429" s="232">
        <f>+'Ark1'!Q1806</f>
        <v>0</v>
      </c>
      <c r="H429" s="330">
        <f>+'Ark1'!R1806</f>
        <v>0</v>
      </c>
      <c r="I429" s="234" t="str">
        <f>+IF(H429=0,"",'Ark1'!AG1806)</f>
        <v/>
      </c>
      <c r="J429" s="234" t="str">
        <f>+IF(H429=0,"",'Ark1'!AH1806)</f>
        <v/>
      </c>
      <c r="K429" s="234"/>
      <c r="L429" s="293"/>
      <c r="M429" s="234"/>
      <c r="N429" s="234"/>
      <c r="O429" s="234"/>
      <c r="P429" s="234" t="str">
        <f>+IF(H429=0,"",'Ark1'!T1806)</f>
        <v/>
      </c>
      <c r="Q429" s="233" t="str">
        <f>+IF(H429=0,"",'Ark1'!U1806)</f>
        <v/>
      </c>
      <c r="R429" s="233" t="str">
        <f>+IF(H429=0,"",'Ark1'!V1806)</f>
        <v/>
      </c>
      <c r="S429" s="235" t="str">
        <f>+IF(H429=0,"",'Ark1'!W1806)</f>
        <v/>
      </c>
      <c r="T429" s="235" t="str">
        <f>+IF(H429=0,"",'Ark1'!X1806)</f>
        <v/>
      </c>
      <c r="U429" s="235" t="str">
        <f>+IF(H429=0,"",'Ark1'!Y1806)</f>
        <v/>
      </c>
      <c r="V429" s="235" t="str">
        <f>+IF(H429=0,"",'Ark1'!Z1806)</f>
        <v/>
      </c>
      <c r="W429" s="235" t="str">
        <f>+IF(H429=0,"",'Ark1'!Z1806)</f>
        <v/>
      </c>
      <c r="X429" s="234" t="str">
        <f>+IF(H429=0,"",'Ark1'!AC1806)</f>
        <v/>
      </c>
      <c r="Y429" s="235" t="str">
        <f>+IF(H429=0,"",'Ark1'!AE1806)</f>
        <v/>
      </c>
      <c r="Z429" s="235" t="str">
        <f t="shared" si="196"/>
        <v/>
      </c>
      <c r="AA429" s="233" t="str">
        <f t="shared" si="197"/>
        <v/>
      </c>
      <c r="AB429" s="292"/>
      <c r="AE429" s="29"/>
      <c r="AF429" s="27"/>
    </row>
    <row r="430" spans="1:38" ht="15" customHeight="1">
      <c r="A430" s="292"/>
      <c r="B430" s="292">
        <f>+'Ark1'!C1807</f>
        <v>2023</v>
      </c>
      <c r="C430" s="232">
        <f>+'Ark1'!L1807</f>
        <v>13</v>
      </c>
      <c r="D430" s="232" t="str">
        <f t="shared" si="200"/>
        <v>E-</v>
      </c>
      <c r="E430" s="232">
        <f>+'Ark1'!D1807</f>
        <v>11</v>
      </c>
      <c r="F430" s="232" t="str">
        <f t="shared" si="201"/>
        <v>Nov</v>
      </c>
      <c r="G430" s="232">
        <f>+'Ark1'!Q1807</f>
        <v>0</v>
      </c>
      <c r="H430" s="330">
        <f>+'Ark1'!R1807</f>
        <v>0</v>
      </c>
      <c r="I430" s="234" t="str">
        <f>+IF(H430=0,"",'Ark1'!AG1807)</f>
        <v/>
      </c>
      <c r="J430" s="234" t="str">
        <f>+IF(H430=0,"",'Ark1'!AH1807)</f>
        <v/>
      </c>
      <c r="K430" s="234"/>
      <c r="L430" s="293"/>
      <c r="M430" s="234"/>
      <c r="N430" s="234"/>
      <c r="O430" s="234"/>
      <c r="P430" s="234" t="str">
        <f>+IF(H430=0,"",'Ark1'!T1807)</f>
        <v/>
      </c>
      <c r="Q430" s="233" t="str">
        <f>+IF(H430=0,"",'Ark1'!U1807)</f>
        <v/>
      </c>
      <c r="R430" s="233" t="str">
        <f>+IF(H430=0,"",'Ark1'!V1807)</f>
        <v/>
      </c>
      <c r="S430" s="235" t="str">
        <f>+IF(H430=0,"",'Ark1'!W1807)</f>
        <v/>
      </c>
      <c r="T430" s="235" t="str">
        <f>+IF(H430=0,"",'Ark1'!X1807)</f>
        <v/>
      </c>
      <c r="U430" s="235" t="str">
        <f>+IF(H430=0,"",'Ark1'!Y1807)</f>
        <v/>
      </c>
      <c r="V430" s="235" t="str">
        <f>+IF(H430=0,"",'Ark1'!Z1807)</f>
        <v/>
      </c>
      <c r="W430" s="235" t="str">
        <f>+IF(H430=0,"",'Ark1'!Z1807)</f>
        <v/>
      </c>
      <c r="X430" s="234" t="str">
        <f>+IF(H430=0,"",'Ark1'!AC1807)</f>
        <v/>
      </c>
      <c r="Y430" s="235" t="str">
        <f>+IF(H430=0,"",'Ark1'!AE1807)</f>
        <v/>
      </c>
      <c r="Z430" s="235" t="str">
        <f t="shared" si="196"/>
        <v/>
      </c>
      <c r="AA430" s="233" t="str">
        <f t="shared" si="197"/>
        <v/>
      </c>
      <c r="AB430" s="292"/>
      <c r="AE430" s="29"/>
      <c r="AF430" s="27"/>
    </row>
    <row r="431" spans="1:38" ht="15" customHeight="1">
      <c r="A431" s="292"/>
      <c r="B431" s="292">
        <f>+'Ark1'!C1808</f>
        <v>2023</v>
      </c>
      <c r="C431" s="232">
        <f>+'Ark1'!L1808</f>
        <v>13</v>
      </c>
      <c r="D431" s="232" t="str">
        <f t="shared" si="200"/>
        <v>E-</v>
      </c>
      <c r="E431" s="232">
        <f>+'Ark1'!D1808</f>
        <v>12</v>
      </c>
      <c r="F431" s="232" t="str">
        <f t="shared" si="201"/>
        <v>Des</v>
      </c>
      <c r="G431" s="232">
        <f>+'Ark1'!Q1808</f>
        <v>0</v>
      </c>
      <c r="H431" s="330">
        <f>+'Ark1'!R1808</f>
        <v>0</v>
      </c>
      <c r="I431" s="234" t="str">
        <f>+IF(H431=0,"",'Ark1'!AG1808)</f>
        <v/>
      </c>
      <c r="J431" s="234" t="str">
        <f>+IF(H431=0,"",'Ark1'!AH1808)</f>
        <v/>
      </c>
      <c r="K431" s="234"/>
      <c r="L431" s="293"/>
      <c r="M431" s="234"/>
      <c r="N431" s="234"/>
      <c r="O431" s="234"/>
      <c r="P431" s="234" t="str">
        <f>+IF(H431=0,"",'Ark1'!T1808)</f>
        <v/>
      </c>
      <c r="Q431" s="233" t="str">
        <f>+IF(H431=0,"",'Ark1'!U1808)</f>
        <v/>
      </c>
      <c r="R431" s="233" t="str">
        <f>+IF(H431=0,"",'Ark1'!V1808)</f>
        <v/>
      </c>
      <c r="S431" s="235" t="str">
        <f>+IF(H431=0,"",'Ark1'!W1808)</f>
        <v/>
      </c>
      <c r="T431" s="235" t="str">
        <f>+IF(H431=0,"",'Ark1'!X1808)</f>
        <v/>
      </c>
      <c r="U431" s="235" t="str">
        <f>+IF(H431=0,"",'Ark1'!Y1808)</f>
        <v/>
      </c>
      <c r="V431" s="235" t="str">
        <f>+IF(H431=0,"",'Ark1'!Z1808)</f>
        <v/>
      </c>
      <c r="W431" s="235" t="str">
        <f>+IF(H431=0,"",'Ark1'!Z1808)</f>
        <v/>
      </c>
      <c r="X431" s="234" t="str">
        <f>+IF(H431=0,"",'Ark1'!AC1808)</f>
        <v/>
      </c>
      <c r="Y431" s="235" t="str">
        <f>+IF(H431=0,"",'Ark1'!AE1808)</f>
        <v/>
      </c>
      <c r="Z431" s="235" t="str">
        <f t="shared" si="196"/>
        <v/>
      </c>
      <c r="AA431" s="233" t="str">
        <f t="shared" si="197"/>
        <v/>
      </c>
      <c r="AB431" s="292"/>
      <c r="AE431" s="29"/>
      <c r="AF431" s="27"/>
    </row>
    <row r="432" spans="1:38" ht="15" customHeight="1">
      <c r="A432" s="292"/>
      <c r="B432" s="292"/>
      <c r="C432" s="292"/>
      <c r="D432" s="292"/>
      <c r="E432" s="292"/>
      <c r="F432" s="292"/>
      <c r="G432" s="292"/>
      <c r="H432" s="332"/>
      <c r="I432" s="293"/>
      <c r="J432" s="293"/>
      <c r="K432" s="293"/>
      <c r="L432" s="293"/>
      <c r="M432" s="293"/>
      <c r="N432" s="293"/>
      <c r="O432" s="293"/>
      <c r="P432" s="293"/>
      <c r="Q432" s="294"/>
      <c r="R432" s="294"/>
      <c r="S432" s="295"/>
      <c r="T432" s="295"/>
      <c r="U432" s="295"/>
      <c r="V432" s="295"/>
      <c r="W432" s="295"/>
      <c r="X432" s="293"/>
      <c r="Y432" s="295"/>
      <c r="Z432" s="295"/>
      <c r="AA432" s="294"/>
      <c r="AB432" s="292"/>
      <c r="AC432" s="27"/>
      <c r="AE432" s="29"/>
      <c r="AF432" s="27"/>
      <c r="AG432" s="28"/>
      <c r="AH432" s="28"/>
      <c r="AL432" s="28"/>
    </row>
    <row r="433" spans="1:38" ht="15" customHeight="1">
      <c r="A433" s="292"/>
      <c r="B433" s="292"/>
      <c r="C433" s="345" t="s">
        <v>0</v>
      </c>
      <c r="D433" s="292"/>
      <c r="E433" s="346" t="str">
        <f>+D436</f>
        <v>E</v>
      </c>
      <c r="F433" s="345" t="s">
        <v>569</v>
      </c>
      <c r="G433" s="292"/>
      <c r="H433" s="332"/>
      <c r="I433" s="293"/>
      <c r="J433" s="293"/>
      <c r="K433" s="293"/>
      <c r="L433" s="293"/>
      <c r="M433" s="293"/>
      <c r="N433" s="293"/>
      <c r="O433" s="293"/>
      <c r="P433" s="293"/>
      <c r="Q433" s="294"/>
      <c r="R433" s="294"/>
      <c r="S433" s="295"/>
      <c r="T433" s="295"/>
      <c r="U433" s="295"/>
      <c r="V433" s="295"/>
      <c r="W433" s="295"/>
      <c r="X433" s="293"/>
      <c r="Y433" s="295"/>
      <c r="Z433" s="295"/>
      <c r="AA433" s="294"/>
      <c r="AB433" s="292"/>
      <c r="AC433" s="27"/>
      <c r="AE433" s="29"/>
      <c r="AF433" s="27"/>
      <c r="AG433" s="28"/>
      <c r="AH433" s="28"/>
      <c r="AL433" s="28"/>
    </row>
    <row r="434" spans="1:38" ht="15" customHeight="1">
      <c r="A434" s="292"/>
      <c r="B434" s="292"/>
      <c r="C434" s="292"/>
      <c r="D434" s="292"/>
      <c r="E434" s="292"/>
      <c r="F434" s="292"/>
      <c r="G434" s="292"/>
      <c r="H434" s="332"/>
      <c r="I434" s="292"/>
      <c r="J434" s="292"/>
      <c r="K434" s="292"/>
      <c r="L434" s="293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E434" s="29"/>
      <c r="AF434" s="27"/>
    </row>
    <row r="435" spans="1:38" ht="15" customHeight="1">
      <c r="A435" s="292"/>
      <c r="B435" s="292">
        <f>+'Ark1'!C1809</f>
        <v>2023</v>
      </c>
      <c r="C435" s="232">
        <f>+'Ark1'!L1809</f>
        <v>14</v>
      </c>
      <c r="D435" s="232" t="str">
        <f t="shared" ref="D435:D446" si="202">+D209</f>
        <v>E</v>
      </c>
      <c r="E435" s="232">
        <f>+'Ark1'!D1809</f>
        <v>1</v>
      </c>
      <c r="F435" s="232" t="str">
        <f t="shared" ref="F435:F446" si="203">+F420</f>
        <v>Jan</v>
      </c>
      <c r="G435" s="232">
        <f>+'Ark1'!Q1809</f>
        <v>0</v>
      </c>
      <c r="H435" s="330">
        <f>+'Ark1'!R1809</f>
        <v>0</v>
      </c>
      <c r="I435" s="234" t="str">
        <f>+IF(H435=0,"",'Ark1'!AG1809)</f>
        <v/>
      </c>
      <c r="J435" s="234" t="str">
        <f>+IF(H435=0,"",'Ark1'!AH1809)</f>
        <v/>
      </c>
      <c r="K435" s="234"/>
      <c r="L435" s="293"/>
      <c r="M435" s="234"/>
      <c r="N435" s="234"/>
      <c r="O435" s="234"/>
      <c r="P435" s="234" t="str">
        <f>+IF(H435=0,"",'Ark1'!T1809)</f>
        <v/>
      </c>
      <c r="Q435" s="233" t="str">
        <f>+IF(H435=0,"",'Ark1'!U1809)</f>
        <v/>
      </c>
      <c r="R435" s="233" t="str">
        <f>+IF(H435=0,"",'Ark1'!V1809)</f>
        <v/>
      </c>
      <c r="S435" s="235" t="str">
        <f>+IF(H435=0,"",'Ark1'!W1809)</f>
        <v/>
      </c>
      <c r="T435" s="235" t="str">
        <f>+IF(H435=0,"",'Ark1'!X1809)</f>
        <v/>
      </c>
      <c r="U435" s="235" t="str">
        <f>+IF(H435=0,"",'Ark1'!Y1809)</f>
        <v/>
      </c>
      <c r="V435" s="235" t="str">
        <f>+IF(H435=0,"",'Ark1'!Z1809)</f>
        <v/>
      </c>
      <c r="W435" s="235" t="str">
        <f>+IF(H435=0,"",'Ark1'!Z1809)</f>
        <v/>
      </c>
      <c r="X435" s="234" t="str">
        <f>+IF(H435=0,"",'Ark1'!AC1809)</f>
        <v/>
      </c>
      <c r="Y435" s="235" t="str">
        <f>+IF(H435=0,"",'Ark1'!AE1809)</f>
        <v/>
      </c>
      <c r="Z435" s="235" t="str">
        <f t="shared" si="196"/>
        <v/>
      </c>
      <c r="AA435" s="233" t="str">
        <f t="shared" si="197"/>
        <v/>
      </c>
      <c r="AB435" s="292"/>
      <c r="AE435" s="29"/>
      <c r="AF435" s="27"/>
    </row>
    <row r="436" spans="1:38" ht="15" customHeight="1">
      <c r="A436" s="292"/>
      <c r="B436" s="292">
        <f>+'Ark1'!C1810</f>
        <v>2023</v>
      </c>
      <c r="C436" s="232">
        <f>+'Ark1'!L1810</f>
        <v>14</v>
      </c>
      <c r="D436" s="232" t="str">
        <f t="shared" si="202"/>
        <v>E</v>
      </c>
      <c r="E436" s="232">
        <f>+'Ark1'!D1810</f>
        <v>2</v>
      </c>
      <c r="F436" s="232" t="str">
        <f t="shared" si="203"/>
        <v>Feb</v>
      </c>
      <c r="G436" s="232">
        <f>+'Ark1'!Q1810</f>
        <v>0</v>
      </c>
      <c r="H436" s="330">
        <f>+'Ark1'!R1810</f>
        <v>0</v>
      </c>
      <c r="I436" s="234" t="str">
        <f>+IF(H436=0,"",'Ark1'!AG1810)</f>
        <v/>
      </c>
      <c r="J436" s="234" t="str">
        <f>+IF(H436=0,"",'Ark1'!AH1810)</f>
        <v/>
      </c>
      <c r="K436" s="234"/>
      <c r="L436" s="293"/>
      <c r="M436" s="234"/>
      <c r="N436" s="234"/>
      <c r="O436" s="234"/>
      <c r="P436" s="234" t="str">
        <f>+IF(H436=0,"",'Ark1'!T1810)</f>
        <v/>
      </c>
      <c r="Q436" s="233" t="str">
        <f>+IF(H436=0,"",'Ark1'!U1810)</f>
        <v/>
      </c>
      <c r="R436" s="233" t="str">
        <f>+IF(H436=0,"",'Ark1'!V1810)</f>
        <v/>
      </c>
      <c r="S436" s="235" t="str">
        <f>+IF(H436=0,"",'Ark1'!W1810)</f>
        <v/>
      </c>
      <c r="T436" s="235" t="str">
        <f>+IF(H436=0,"",'Ark1'!X1810)</f>
        <v/>
      </c>
      <c r="U436" s="235" t="str">
        <f>+IF(H436=0,"",'Ark1'!Y1810)</f>
        <v/>
      </c>
      <c r="V436" s="235" t="str">
        <f>+IF(H436=0,"",'Ark1'!Z1810)</f>
        <v/>
      </c>
      <c r="W436" s="235" t="str">
        <f>+IF(H436=0,"",'Ark1'!Z1810)</f>
        <v/>
      </c>
      <c r="X436" s="234" t="str">
        <f>+IF(H436=0,"",'Ark1'!AC1810)</f>
        <v/>
      </c>
      <c r="Y436" s="235" t="str">
        <f>+IF(H436=0,"",'Ark1'!AE1810)</f>
        <v/>
      </c>
      <c r="Z436" s="235" t="str">
        <f t="shared" si="196"/>
        <v/>
      </c>
      <c r="AA436" s="233" t="str">
        <f t="shared" si="197"/>
        <v/>
      </c>
      <c r="AB436" s="292"/>
      <c r="AE436" s="29"/>
      <c r="AF436" s="27"/>
    </row>
    <row r="437" spans="1:38" ht="15" customHeight="1">
      <c r="A437" s="292"/>
      <c r="B437" s="292">
        <f>+'Ark1'!C1811</f>
        <v>2023</v>
      </c>
      <c r="C437" s="232">
        <f>+'Ark1'!L1811</f>
        <v>14</v>
      </c>
      <c r="D437" s="232" t="str">
        <f t="shared" si="202"/>
        <v>E</v>
      </c>
      <c r="E437" s="232">
        <f>+'Ark1'!D1811</f>
        <v>3</v>
      </c>
      <c r="F437" s="232" t="str">
        <f t="shared" si="203"/>
        <v>Mar</v>
      </c>
      <c r="G437" s="232">
        <f>+'Ark1'!Q1811</f>
        <v>0</v>
      </c>
      <c r="H437" s="330">
        <f>+'Ark1'!R1811</f>
        <v>0</v>
      </c>
      <c r="I437" s="234" t="str">
        <f>+IF(H437=0,"",'Ark1'!AG1811)</f>
        <v/>
      </c>
      <c r="J437" s="234" t="str">
        <f>+IF(H437=0,"",'Ark1'!AH1811)</f>
        <v/>
      </c>
      <c r="K437" s="234"/>
      <c r="L437" s="293"/>
      <c r="M437" s="234"/>
      <c r="N437" s="234"/>
      <c r="O437" s="234"/>
      <c r="P437" s="234" t="str">
        <f>+IF(H437=0,"",'Ark1'!T1811)</f>
        <v/>
      </c>
      <c r="Q437" s="233" t="str">
        <f>+IF(H437=0,"",'Ark1'!U1811)</f>
        <v/>
      </c>
      <c r="R437" s="233" t="str">
        <f>+IF(H437=0,"",'Ark1'!V1811)</f>
        <v/>
      </c>
      <c r="S437" s="235" t="str">
        <f>+IF(H437=0,"",'Ark1'!W1811)</f>
        <v/>
      </c>
      <c r="T437" s="235" t="str">
        <f>+IF(H437=0,"",'Ark1'!X1811)</f>
        <v/>
      </c>
      <c r="U437" s="235" t="str">
        <f>+IF(H437=0,"",'Ark1'!Y1811)</f>
        <v/>
      </c>
      <c r="V437" s="235" t="str">
        <f>+IF(H437=0,"",'Ark1'!Z1811)</f>
        <v/>
      </c>
      <c r="W437" s="235" t="str">
        <f>+IF(H437=0,"",'Ark1'!Z1811)</f>
        <v/>
      </c>
      <c r="X437" s="234" t="str">
        <f>+IF(H437=0,"",'Ark1'!AC1811)</f>
        <v/>
      </c>
      <c r="Y437" s="235" t="str">
        <f>+IF(H437=0,"",'Ark1'!AE1811)</f>
        <v/>
      </c>
      <c r="Z437" s="235" t="str">
        <f t="shared" si="196"/>
        <v/>
      </c>
      <c r="AA437" s="233" t="str">
        <f t="shared" si="197"/>
        <v/>
      </c>
      <c r="AB437" s="292"/>
      <c r="AE437" s="29"/>
      <c r="AF437" s="27"/>
    </row>
    <row r="438" spans="1:38" ht="15" customHeight="1">
      <c r="A438" s="292"/>
      <c r="B438" s="292">
        <f>+'Ark1'!C1812</f>
        <v>2023</v>
      </c>
      <c r="C438" s="232">
        <f>+'Ark1'!L1812</f>
        <v>14</v>
      </c>
      <c r="D438" s="232" t="str">
        <f t="shared" si="202"/>
        <v>E</v>
      </c>
      <c r="E438" s="232">
        <f>+'Ark1'!D1812</f>
        <v>4</v>
      </c>
      <c r="F438" s="232" t="str">
        <f t="shared" si="203"/>
        <v>Apr</v>
      </c>
      <c r="G438" s="232">
        <f>+'Ark1'!Q1812</f>
        <v>0</v>
      </c>
      <c r="H438" s="330">
        <f>+'Ark1'!R1812</f>
        <v>0</v>
      </c>
      <c r="I438" s="234" t="str">
        <f>+IF(H438=0,"",'Ark1'!AG1812)</f>
        <v/>
      </c>
      <c r="J438" s="234" t="str">
        <f>+IF(H438=0,"",'Ark1'!AH1812)</f>
        <v/>
      </c>
      <c r="K438" s="234"/>
      <c r="L438" s="293"/>
      <c r="M438" s="234"/>
      <c r="N438" s="234"/>
      <c r="O438" s="234"/>
      <c r="P438" s="234" t="str">
        <f>+IF(H438=0,"",'Ark1'!T1812)</f>
        <v/>
      </c>
      <c r="Q438" s="233" t="str">
        <f>+IF(H438=0,"",'Ark1'!U1812)</f>
        <v/>
      </c>
      <c r="R438" s="233" t="str">
        <f>+IF(H438=0,"",'Ark1'!V1812)</f>
        <v/>
      </c>
      <c r="S438" s="235" t="str">
        <f>+IF(H438=0,"",'Ark1'!W1812)</f>
        <v/>
      </c>
      <c r="T438" s="235" t="str">
        <f>+IF(H438=0,"",'Ark1'!X1812)</f>
        <v/>
      </c>
      <c r="U438" s="235" t="str">
        <f>+IF(H438=0,"",'Ark1'!Y1812)</f>
        <v/>
      </c>
      <c r="V438" s="235" t="str">
        <f>+IF(H438=0,"",'Ark1'!Z1812)</f>
        <v/>
      </c>
      <c r="W438" s="235" t="str">
        <f>+IF(H438=0,"",'Ark1'!Z1812)</f>
        <v/>
      </c>
      <c r="X438" s="234" t="str">
        <f>+IF(H438=0,"",'Ark1'!AC1812)</f>
        <v/>
      </c>
      <c r="Y438" s="235" t="str">
        <f>+IF(H438=0,"",'Ark1'!AE1812)</f>
        <v/>
      </c>
      <c r="Z438" s="235" t="str">
        <f t="shared" si="196"/>
        <v/>
      </c>
      <c r="AA438" s="233" t="str">
        <f t="shared" si="197"/>
        <v/>
      </c>
      <c r="AB438" s="292"/>
      <c r="AE438" s="29"/>
      <c r="AF438" s="27"/>
    </row>
    <row r="439" spans="1:38" ht="15" customHeight="1">
      <c r="A439" s="292"/>
      <c r="B439" s="292">
        <f>+'Ark1'!C1813</f>
        <v>2023</v>
      </c>
      <c r="C439" s="232">
        <f>+'Ark1'!L1813</f>
        <v>14</v>
      </c>
      <c r="D439" s="232" t="str">
        <f t="shared" si="202"/>
        <v>E</v>
      </c>
      <c r="E439" s="232">
        <f>+'Ark1'!D1813</f>
        <v>5</v>
      </c>
      <c r="F439" s="232" t="str">
        <f t="shared" si="203"/>
        <v>Mai</v>
      </c>
      <c r="G439" s="232">
        <f>+'Ark1'!Q1813</f>
        <v>0</v>
      </c>
      <c r="H439" s="330">
        <f>+'Ark1'!R1813</f>
        <v>0</v>
      </c>
      <c r="I439" s="234" t="str">
        <f>+IF(H439=0,"",'Ark1'!AG1813)</f>
        <v/>
      </c>
      <c r="J439" s="234" t="str">
        <f>+IF(H439=0,"",'Ark1'!AH1813)</f>
        <v/>
      </c>
      <c r="K439" s="234"/>
      <c r="L439" s="293"/>
      <c r="M439" s="234"/>
      <c r="N439" s="234"/>
      <c r="O439" s="234"/>
      <c r="P439" s="234" t="str">
        <f>+IF(H439=0,"",'Ark1'!T1813)</f>
        <v/>
      </c>
      <c r="Q439" s="233" t="str">
        <f>+IF(H439=0,"",'Ark1'!U1813)</f>
        <v/>
      </c>
      <c r="R439" s="233" t="str">
        <f>+IF(H439=0,"",'Ark1'!V1813)</f>
        <v/>
      </c>
      <c r="S439" s="235" t="str">
        <f>+IF(H439=0,"",'Ark1'!W1813)</f>
        <v/>
      </c>
      <c r="T439" s="235" t="str">
        <f>+IF(H439=0,"",'Ark1'!X1813)</f>
        <v/>
      </c>
      <c r="U439" s="235" t="str">
        <f>+IF(H439=0,"",'Ark1'!Y1813)</f>
        <v/>
      </c>
      <c r="V439" s="235" t="str">
        <f>+IF(H439=0,"",'Ark1'!Z1813)</f>
        <v/>
      </c>
      <c r="W439" s="235" t="str">
        <f>+IF(H439=0,"",'Ark1'!Z1813)</f>
        <v/>
      </c>
      <c r="X439" s="234" t="str">
        <f>+IF(H439=0,"",'Ark1'!AC1813)</f>
        <v/>
      </c>
      <c r="Y439" s="235" t="str">
        <f>+IF(H439=0,"",'Ark1'!AE1813)</f>
        <v/>
      </c>
      <c r="Z439" s="235" t="str">
        <f t="shared" si="196"/>
        <v/>
      </c>
      <c r="AA439" s="233" t="str">
        <f t="shared" si="197"/>
        <v/>
      </c>
      <c r="AB439" s="292"/>
      <c r="AE439" s="29"/>
      <c r="AF439" s="27"/>
    </row>
    <row r="440" spans="1:38" ht="15" customHeight="1">
      <c r="A440" s="292"/>
      <c r="B440" s="292">
        <f>+'Ark1'!C1814</f>
        <v>2023</v>
      </c>
      <c r="C440" s="232">
        <f>+'Ark1'!L1814</f>
        <v>14</v>
      </c>
      <c r="D440" s="232" t="str">
        <f t="shared" si="202"/>
        <v>E</v>
      </c>
      <c r="E440" s="232">
        <f>+'Ark1'!D1814</f>
        <v>6</v>
      </c>
      <c r="F440" s="232" t="str">
        <f t="shared" si="203"/>
        <v>Jun</v>
      </c>
      <c r="G440" s="232">
        <f>+'Ark1'!Q1814</f>
        <v>0</v>
      </c>
      <c r="H440" s="330">
        <f>+'Ark1'!R1814</f>
        <v>0</v>
      </c>
      <c r="I440" s="234" t="str">
        <f>+IF(H440=0,"",'Ark1'!AG1814)</f>
        <v/>
      </c>
      <c r="J440" s="234" t="str">
        <f>+IF(H440=0,"",'Ark1'!AH1814)</f>
        <v/>
      </c>
      <c r="K440" s="234"/>
      <c r="L440" s="293"/>
      <c r="M440" s="234"/>
      <c r="N440" s="234"/>
      <c r="O440" s="234"/>
      <c r="P440" s="234" t="str">
        <f>+IF(H440=0,"",'Ark1'!T1814)</f>
        <v/>
      </c>
      <c r="Q440" s="233" t="str">
        <f>+IF(H440=0,"",'Ark1'!U1814)</f>
        <v/>
      </c>
      <c r="R440" s="233" t="str">
        <f>+IF(H440=0,"",'Ark1'!V1814)</f>
        <v/>
      </c>
      <c r="S440" s="235" t="str">
        <f>+IF(H440=0,"",'Ark1'!W1814)</f>
        <v/>
      </c>
      <c r="T440" s="235" t="str">
        <f>+IF(H440=0,"",'Ark1'!X1814)</f>
        <v/>
      </c>
      <c r="U440" s="235" t="str">
        <f>+IF(H440=0,"",'Ark1'!Y1814)</f>
        <v/>
      </c>
      <c r="V440" s="235" t="str">
        <f>+IF(H440=0,"",'Ark1'!Z1814)</f>
        <v/>
      </c>
      <c r="W440" s="235" t="str">
        <f>+IF(H440=0,"",'Ark1'!Z1814)</f>
        <v/>
      </c>
      <c r="X440" s="234" t="str">
        <f>+IF(H440=0,"",'Ark1'!AC1814)</f>
        <v/>
      </c>
      <c r="Y440" s="235" t="str">
        <f>+IF(H440=0,"",'Ark1'!AE1814)</f>
        <v/>
      </c>
      <c r="Z440" s="235" t="str">
        <f t="shared" si="196"/>
        <v/>
      </c>
      <c r="AA440" s="233" t="str">
        <f t="shared" si="197"/>
        <v/>
      </c>
      <c r="AB440" s="292"/>
      <c r="AE440" s="29"/>
      <c r="AF440" s="27"/>
    </row>
    <row r="441" spans="1:38" ht="15" customHeight="1">
      <c r="A441" s="292"/>
      <c r="B441" s="292">
        <f>+'Ark1'!C1815</f>
        <v>2023</v>
      </c>
      <c r="C441" s="232">
        <f>+'Ark1'!L1815</f>
        <v>14</v>
      </c>
      <c r="D441" s="232" t="str">
        <f t="shared" si="202"/>
        <v>E</v>
      </c>
      <c r="E441" s="232">
        <f>+'Ark1'!D1815</f>
        <v>7</v>
      </c>
      <c r="F441" s="232" t="str">
        <f t="shared" si="203"/>
        <v>Jul</v>
      </c>
      <c r="G441" s="232">
        <f>+'Ark1'!Q1815</f>
        <v>0</v>
      </c>
      <c r="H441" s="330">
        <f>+'Ark1'!R1815</f>
        <v>0</v>
      </c>
      <c r="I441" s="234" t="str">
        <f>+IF(H441=0,"",'Ark1'!AG1815)</f>
        <v/>
      </c>
      <c r="J441" s="234" t="str">
        <f>+IF(H441=0,"",'Ark1'!AH1815)</f>
        <v/>
      </c>
      <c r="K441" s="234"/>
      <c r="L441" s="293"/>
      <c r="M441" s="234"/>
      <c r="N441" s="234"/>
      <c r="O441" s="234"/>
      <c r="P441" s="234" t="str">
        <f>+IF(H441=0,"",'Ark1'!T1815)</f>
        <v/>
      </c>
      <c r="Q441" s="233" t="str">
        <f>+IF(H441=0,"",'Ark1'!U1815)</f>
        <v/>
      </c>
      <c r="R441" s="233" t="str">
        <f>+IF(H441=0,"",'Ark1'!V1815)</f>
        <v/>
      </c>
      <c r="S441" s="235" t="str">
        <f>+IF(H441=0,"",'Ark1'!W1815)</f>
        <v/>
      </c>
      <c r="T441" s="235" t="str">
        <f>+IF(H441=0,"",'Ark1'!X1815)</f>
        <v/>
      </c>
      <c r="U441" s="235" t="str">
        <f>+IF(H441=0,"",'Ark1'!Y1815)</f>
        <v/>
      </c>
      <c r="V441" s="235" t="str">
        <f>+IF(H441=0,"",'Ark1'!Z1815)</f>
        <v/>
      </c>
      <c r="W441" s="235" t="str">
        <f>+IF(H441=0,"",'Ark1'!Z1815)</f>
        <v/>
      </c>
      <c r="X441" s="234" t="str">
        <f>+IF(H441=0,"",'Ark1'!AC1815)</f>
        <v/>
      </c>
      <c r="Y441" s="235" t="str">
        <f>+IF(H441=0,"",'Ark1'!AE1815)</f>
        <v/>
      </c>
      <c r="Z441" s="235" t="str">
        <f t="shared" si="196"/>
        <v/>
      </c>
      <c r="AA441" s="233" t="str">
        <f t="shared" si="197"/>
        <v/>
      </c>
      <c r="AB441" s="292"/>
      <c r="AE441" s="29"/>
      <c r="AF441" s="27"/>
    </row>
    <row r="442" spans="1:38" ht="15" customHeight="1">
      <c r="A442" s="292"/>
      <c r="B442" s="292">
        <f>+'Ark1'!C1816</f>
        <v>2023</v>
      </c>
      <c r="C442" s="232">
        <f>+'Ark1'!L1816</f>
        <v>14</v>
      </c>
      <c r="D442" s="232" t="str">
        <f t="shared" si="202"/>
        <v>E</v>
      </c>
      <c r="E442" s="232">
        <f>+'Ark1'!D1816</f>
        <v>8</v>
      </c>
      <c r="F442" s="232" t="str">
        <f t="shared" si="203"/>
        <v>Aug</v>
      </c>
      <c r="G442" s="232">
        <f>+'Ark1'!Q1816</f>
        <v>0</v>
      </c>
      <c r="H442" s="330">
        <f>+'Ark1'!R1816</f>
        <v>0</v>
      </c>
      <c r="I442" s="234" t="str">
        <f>+IF(H442=0,"",'Ark1'!AG1816)</f>
        <v/>
      </c>
      <c r="J442" s="234" t="str">
        <f>+IF(H442=0,"",'Ark1'!AH1816)</f>
        <v/>
      </c>
      <c r="K442" s="234"/>
      <c r="L442" s="293"/>
      <c r="M442" s="234"/>
      <c r="N442" s="234"/>
      <c r="O442" s="234"/>
      <c r="P442" s="234" t="str">
        <f>+IF(H442=0,"",'Ark1'!T1816)</f>
        <v/>
      </c>
      <c r="Q442" s="233" t="str">
        <f>+IF(H442=0,"",'Ark1'!U1816)</f>
        <v/>
      </c>
      <c r="R442" s="233" t="str">
        <f>+IF(H442=0,"",'Ark1'!V1816)</f>
        <v/>
      </c>
      <c r="S442" s="235" t="str">
        <f>+IF(H442=0,"",'Ark1'!W1816)</f>
        <v/>
      </c>
      <c r="T442" s="235" t="str">
        <f>+IF(H442=0,"",'Ark1'!X1816)</f>
        <v/>
      </c>
      <c r="U442" s="235" t="str">
        <f>+IF(H442=0,"",'Ark1'!Y1816)</f>
        <v/>
      </c>
      <c r="V442" s="235" t="str">
        <f>+IF(H442=0,"",'Ark1'!Z1816)</f>
        <v/>
      </c>
      <c r="W442" s="235" t="str">
        <f>+IF(H442=0,"",'Ark1'!Z1816)</f>
        <v/>
      </c>
      <c r="X442" s="234" t="str">
        <f>+IF(H442=0,"",'Ark1'!AC1816)</f>
        <v/>
      </c>
      <c r="Y442" s="235" t="str">
        <f>+IF(H442=0,"",'Ark1'!AE1816)</f>
        <v/>
      </c>
      <c r="Z442" s="235" t="str">
        <f t="shared" si="196"/>
        <v/>
      </c>
      <c r="AA442" s="233" t="str">
        <f t="shared" si="197"/>
        <v/>
      </c>
      <c r="AB442" s="292"/>
      <c r="AE442" s="29"/>
      <c r="AF442" s="27"/>
    </row>
    <row r="443" spans="1:38" ht="15" customHeight="1">
      <c r="A443" s="292"/>
      <c r="B443" s="292">
        <f>+'Ark1'!C1817</f>
        <v>2023</v>
      </c>
      <c r="C443" s="232">
        <f>+'Ark1'!L1817</f>
        <v>14</v>
      </c>
      <c r="D443" s="232" t="str">
        <f t="shared" si="202"/>
        <v>E</v>
      </c>
      <c r="E443" s="232">
        <f>+'Ark1'!D1817</f>
        <v>9</v>
      </c>
      <c r="F443" s="232" t="str">
        <f t="shared" si="203"/>
        <v>Sep</v>
      </c>
      <c r="G443" s="232">
        <f>+'Ark1'!Q1817</f>
        <v>0</v>
      </c>
      <c r="H443" s="330">
        <f>+'Ark1'!R1817</f>
        <v>0</v>
      </c>
      <c r="I443" s="234" t="str">
        <f>+IF(H443=0,"",'Ark1'!AG1817)</f>
        <v/>
      </c>
      <c r="J443" s="234" t="str">
        <f>+IF(H443=0,"",'Ark1'!AH1817)</f>
        <v/>
      </c>
      <c r="K443" s="234"/>
      <c r="L443" s="293"/>
      <c r="M443" s="234"/>
      <c r="N443" s="234"/>
      <c r="O443" s="234"/>
      <c r="P443" s="234" t="str">
        <f>+IF(H443=0,"",'Ark1'!T1817)</f>
        <v/>
      </c>
      <c r="Q443" s="233" t="str">
        <f>+IF(H443=0,"",'Ark1'!U1817)</f>
        <v/>
      </c>
      <c r="R443" s="233" t="str">
        <f>+IF(H443=0,"",'Ark1'!V1817)</f>
        <v/>
      </c>
      <c r="S443" s="235" t="str">
        <f>+IF(H443=0,"",'Ark1'!W1817)</f>
        <v/>
      </c>
      <c r="T443" s="235" t="str">
        <f>+IF(H443=0,"",'Ark1'!X1817)</f>
        <v/>
      </c>
      <c r="U443" s="235" t="str">
        <f>+IF(H443=0,"",'Ark1'!Y1817)</f>
        <v/>
      </c>
      <c r="V443" s="235" t="str">
        <f>+IF(H443=0,"",'Ark1'!Z1817)</f>
        <v/>
      </c>
      <c r="W443" s="235" t="str">
        <f>+IF(H443=0,"",'Ark1'!Z1817)</f>
        <v/>
      </c>
      <c r="X443" s="234" t="str">
        <f>+IF(H443=0,"",'Ark1'!AC1817)</f>
        <v/>
      </c>
      <c r="Y443" s="235" t="str">
        <f>+IF(H443=0,"",'Ark1'!AE1817)</f>
        <v/>
      </c>
      <c r="Z443" s="235" t="str">
        <f t="shared" si="196"/>
        <v/>
      </c>
      <c r="AA443" s="233" t="str">
        <f t="shared" si="197"/>
        <v/>
      </c>
      <c r="AB443" s="292"/>
      <c r="AE443" s="29"/>
      <c r="AF443" s="27"/>
    </row>
    <row r="444" spans="1:38" ht="15" customHeight="1">
      <c r="A444" s="292"/>
      <c r="B444" s="292">
        <f>+'Ark1'!C1818</f>
        <v>2023</v>
      </c>
      <c r="C444" s="232">
        <f>+'Ark1'!L1818</f>
        <v>14</v>
      </c>
      <c r="D444" s="232" t="str">
        <f t="shared" si="202"/>
        <v>E</v>
      </c>
      <c r="E444" s="232">
        <f>+'Ark1'!D1818</f>
        <v>10</v>
      </c>
      <c r="F444" s="232" t="str">
        <f t="shared" si="203"/>
        <v>Okt</v>
      </c>
      <c r="G444" s="232">
        <f>+'Ark1'!Q1818</f>
        <v>0</v>
      </c>
      <c r="H444" s="330">
        <f>+'Ark1'!R1818</f>
        <v>0</v>
      </c>
      <c r="I444" s="234" t="str">
        <f>+IF(H444=0,"",'Ark1'!AG1818)</f>
        <v/>
      </c>
      <c r="J444" s="234" t="str">
        <f>+IF(H444=0,"",'Ark1'!AH1818)</f>
        <v/>
      </c>
      <c r="K444" s="234"/>
      <c r="L444" s="293"/>
      <c r="M444" s="234"/>
      <c r="N444" s="234"/>
      <c r="O444" s="234"/>
      <c r="P444" s="234" t="str">
        <f>+IF(H444=0,"",'Ark1'!T1818)</f>
        <v/>
      </c>
      <c r="Q444" s="233" t="str">
        <f>+IF(H444=0,"",'Ark1'!U1818)</f>
        <v/>
      </c>
      <c r="R444" s="233" t="str">
        <f>+IF(H444=0,"",'Ark1'!V1818)</f>
        <v/>
      </c>
      <c r="S444" s="235" t="str">
        <f>+IF(H444=0,"",'Ark1'!W1818)</f>
        <v/>
      </c>
      <c r="T444" s="235" t="str">
        <f>+IF(H444=0,"",'Ark1'!X1818)</f>
        <v/>
      </c>
      <c r="U444" s="235" t="str">
        <f>+IF(H444=0,"",'Ark1'!Y1818)</f>
        <v/>
      </c>
      <c r="V444" s="235" t="str">
        <f>+IF(H444=0,"",'Ark1'!Z1818)</f>
        <v/>
      </c>
      <c r="W444" s="235" t="str">
        <f>+IF(H444=0,"",'Ark1'!Z1818)</f>
        <v/>
      </c>
      <c r="X444" s="234" t="str">
        <f>+IF(H444=0,"",'Ark1'!AC1818)</f>
        <v/>
      </c>
      <c r="Y444" s="235" t="str">
        <f>+IF(H444=0,"",'Ark1'!AE1818)</f>
        <v/>
      </c>
      <c r="Z444" s="235" t="str">
        <f t="shared" si="196"/>
        <v/>
      </c>
      <c r="AA444" s="233" t="str">
        <f t="shared" si="197"/>
        <v/>
      </c>
      <c r="AB444" s="292"/>
      <c r="AE444" s="29"/>
      <c r="AF444" s="27"/>
    </row>
    <row r="445" spans="1:38" ht="15" customHeight="1">
      <c r="A445" s="292"/>
      <c r="B445" s="292">
        <f>+'Ark1'!C1819</f>
        <v>2023</v>
      </c>
      <c r="C445" s="232">
        <f>+'Ark1'!L1819</f>
        <v>14</v>
      </c>
      <c r="D445" s="232" t="str">
        <f t="shared" si="202"/>
        <v>E</v>
      </c>
      <c r="E445" s="232">
        <f>+'Ark1'!D1819</f>
        <v>11</v>
      </c>
      <c r="F445" s="232" t="str">
        <f t="shared" si="203"/>
        <v>Nov</v>
      </c>
      <c r="G445" s="232">
        <f>+'Ark1'!Q1819</f>
        <v>0</v>
      </c>
      <c r="H445" s="330">
        <f>+'Ark1'!R1819</f>
        <v>0</v>
      </c>
      <c r="I445" s="234" t="str">
        <f>+IF(H445=0,"",'Ark1'!AG1819)</f>
        <v/>
      </c>
      <c r="J445" s="234" t="str">
        <f>+IF(H445=0,"",'Ark1'!AH1819)</f>
        <v/>
      </c>
      <c r="K445" s="234"/>
      <c r="L445" s="293"/>
      <c r="M445" s="234"/>
      <c r="N445" s="234"/>
      <c r="O445" s="234"/>
      <c r="P445" s="234" t="str">
        <f>+IF(H445=0,"",'Ark1'!T1819)</f>
        <v/>
      </c>
      <c r="Q445" s="233" t="str">
        <f>+IF(H445=0,"",'Ark1'!U1819)</f>
        <v/>
      </c>
      <c r="R445" s="233" t="str">
        <f>+IF(H445=0,"",'Ark1'!V1819)</f>
        <v/>
      </c>
      <c r="S445" s="235" t="str">
        <f>+IF(H445=0,"",'Ark1'!W1819)</f>
        <v/>
      </c>
      <c r="T445" s="235" t="str">
        <f>+IF(H445=0,"",'Ark1'!X1819)</f>
        <v/>
      </c>
      <c r="U445" s="235" t="str">
        <f>+IF(H445=0,"",'Ark1'!Y1819)</f>
        <v/>
      </c>
      <c r="V445" s="235" t="str">
        <f>+IF(H445=0,"",'Ark1'!Z1819)</f>
        <v/>
      </c>
      <c r="W445" s="235" t="str">
        <f>+IF(H445=0,"",'Ark1'!Z1819)</f>
        <v/>
      </c>
      <c r="X445" s="234" t="str">
        <f>+IF(H445=0,"",'Ark1'!AC1819)</f>
        <v/>
      </c>
      <c r="Y445" s="235" t="str">
        <f>+IF(H445=0,"",'Ark1'!AE1819)</f>
        <v/>
      </c>
      <c r="Z445" s="235" t="str">
        <f t="shared" si="196"/>
        <v/>
      </c>
      <c r="AA445" s="233" t="str">
        <f t="shared" si="197"/>
        <v/>
      </c>
      <c r="AB445" s="292"/>
      <c r="AE445" s="29"/>
      <c r="AF445" s="27"/>
    </row>
    <row r="446" spans="1:38" ht="15" customHeight="1">
      <c r="A446" s="292"/>
      <c r="B446" s="292">
        <f>+'Ark1'!C1820</f>
        <v>2023</v>
      </c>
      <c r="C446" s="232">
        <f>+'Ark1'!L1820</f>
        <v>14</v>
      </c>
      <c r="D446" s="232" t="str">
        <f t="shared" si="202"/>
        <v>E</v>
      </c>
      <c r="E446" s="232">
        <f>+'Ark1'!D1820</f>
        <v>12</v>
      </c>
      <c r="F446" s="232" t="str">
        <f t="shared" si="203"/>
        <v>Des</v>
      </c>
      <c r="G446" s="232">
        <f>+'Ark1'!Q1820</f>
        <v>0</v>
      </c>
      <c r="H446" s="330">
        <f>+'Ark1'!R1820</f>
        <v>0</v>
      </c>
      <c r="I446" s="234" t="str">
        <f>+IF(H446=0,"",'Ark1'!AG1820)</f>
        <v/>
      </c>
      <c r="J446" s="234" t="str">
        <f>+IF(H446=0,"",'Ark1'!AH1820)</f>
        <v/>
      </c>
      <c r="K446" s="234"/>
      <c r="L446" s="293"/>
      <c r="M446" s="234"/>
      <c r="N446" s="234"/>
      <c r="O446" s="234"/>
      <c r="P446" s="234" t="str">
        <f>+IF(H446=0,"",'Ark1'!T1820)</f>
        <v/>
      </c>
      <c r="Q446" s="233" t="str">
        <f>+IF(H446=0,"",'Ark1'!U1820)</f>
        <v/>
      </c>
      <c r="R446" s="233" t="str">
        <f>+IF(H446=0,"",'Ark1'!V1820)</f>
        <v/>
      </c>
      <c r="S446" s="235" t="str">
        <f>+IF(H446=0,"",'Ark1'!W1820)</f>
        <v/>
      </c>
      <c r="T446" s="235" t="str">
        <f>+IF(H446=0,"",'Ark1'!X1820)</f>
        <v/>
      </c>
      <c r="U446" s="235" t="str">
        <f>+IF(H446=0,"",'Ark1'!Y1820)</f>
        <v/>
      </c>
      <c r="V446" s="235" t="str">
        <f>+IF(H446=0,"",'Ark1'!Z1820)</f>
        <v/>
      </c>
      <c r="W446" s="235" t="str">
        <f>+IF(H446=0,"",'Ark1'!Z1820)</f>
        <v/>
      </c>
      <c r="X446" s="234" t="str">
        <f>+IF(H446=0,"",'Ark1'!AC1820)</f>
        <v/>
      </c>
      <c r="Y446" s="235" t="str">
        <f>+IF(H446=0,"",'Ark1'!AE1820)</f>
        <v/>
      </c>
      <c r="Z446" s="235" t="str">
        <f t="shared" si="196"/>
        <v/>
      </c>
      <c r="AA446" s="233" t="str">
        <f t="shared" si="197"/>
        <v/>
      </c>
      <c r="AB446" s="292"/>
      <c r="AE446" s="29"/>
      <c r="AF446" s="27"/>
    </row>
    <row r="447" spans="1:38" ht="15" customHeight="1">
      <c r="A447" s="292"/>
      <c r="B447" s="292"/>
      <c r="C447" s="292"/>
      <c r="D447" s="292"/>
      <c r="E447" s="292"/>
      <c r="F447" s="292"/>
      <c r="G447" s="292"/>
      <c r="H447" s="332"/>
      <c r="I447" s="293"/>
      <c r="J447" s="293"/>
      <c r="K447" s="293"/>
      <c r="L447" s="293"/>
      <c r="M447" s="293"/>
      <c r="N447" s="293"/>
      <c r="O447" s="293"/>
      <c r="P447" s="293"/>
      <c r="Q447" s="294"/>
      <c r="R447" s="294"/>
      <c r="S447" s="295"/>
      <c r="T447" s="295"/>
      <c r="U447" s="295"/>
      <c r="V447" s="295"/>
      <c r="W447" s="295"/>
      <c r="X447" s="293"/>
      <c r="Y447" s="295"/>
      <c r="Z447" s="295"/>
      <c r="AA447" s="294"/>
      <c r="AB447" s="292"/>
      <c r="AC447" s="27"/>
      <c r="AE447" s="29"/>
      <c r="AF447" s="27"/>
      <c r="AG447" s="28"/>
      <c r="AH447" s="28"/>
      <c r="AL447" s="28"/>
    </row>
    <row r="448" spans="1:38" ht="15" customHeight="1">
      <c r="A448" s="292"/>
      <c r="B448" s="292"/>
      <c r="C448" s="345" t="s">
        <v>0</v>
      </c>
      <c r="D448" s="292"/>
      <c r="E448" s="346" t="str">
        <f>+D451</f>
        <v>E+</v>
      </c>
      <c r="F448" s="345" t="s">
        <v>569</v>
      </c>
      <c r="G448" s="292"/>
      <c r="H448" s="332"/>
      <c r="I448" s="293"/>
      <c r="J448" s="293"/>
      <c r="K448" s="293"/>
      <c r="L448" s="293"/>
      <c r="M448" s="293"/>
      <c r="N448" s="293"/>
      <c r="O448" s="293"/>
      <c r="P448" s="293"/>
      <c r="Q448" s="294"/>
      <c r="R448" s="294"/>
      <c r="S448" s="295"/>
      <c r="T448" s="295"/>
      <c r="U448" s="295"/>
      <c r="V448" s="295"/>
      <c r="W448" s="295"/>
      <c r="X448" s="293"/>
      <c r="Y448" s="295"/>
      <c r="Z448" s="295"/>
      <c r="AA448" s="294"/>
      <c r="AB448" s="292"/>
      <c r="AC448" s="27"/>
      <c r="AE448" s="29"/>
      <c r="AF448" s="27"/>
      <c r="AG448" s="28"/>
      <c r="AH448" s="28"/>
      <c r="AL448" s="28"/>
    </row>
    <row r="449" spans="1:32" ht="15" customHeight="1">
      <c r="A449" s="292"/>
      <c r="B449" s="292"/>
      <c r="C449" s="292"/>
      <c r="D449" s="292"/>
      <c r="E449" s="292"/>
      <c r="F449" s="292"/>
      <c r="G449" s="292"/>
      <c r="H449" s="332"/>
      <c r="I449" s="292"/>
      <c r="J449" s="292"/>
      <c r="K449" s="292"/>
      <c r="L449" s="293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E449" s="29"/>
      <c r="AF449" s="27"/>
    </row>
    <row r="450" spans="1:32" ht="15" customHeight="1">
      <c r="A450" s="292"/>
      <c r="B450" s="292">
        <f>+'Ark1'!C1821</f>
        <v>2023</v>
      </c>
      <c r="C450" s="232">
        <f>+'Ark1'!L1821</f>
        <v>15</v>
      </c>
      <c r="D450" s="232" t="str">
        <f t="shared" ref="D450:D461" si="204">+D224</f>
        <v>E+</v>
      </c>
      <c r="E450" s="232">
        <f>+'Ark1'!D1821</f>
        <v>1</v>
      </c>
      <c r="F450" s="232" t="str">
        <f>+F435</f>
        <v>Jan</v>
      </c>
      <c r="G450" s="232">
        <f>+'Ark1'!Q1821</f>
        <v>0</v>
      </c>
      <c r="H450" s="330">
        <f>+'Ark1'!R1821</f>
        <v>0</v>
      </c>
      <c r="I450" s="234" t="str">
        <f>+IF(H450=0,"",'Ark1'!AG1821)</f>
        <v/>
      </c>
      <c r="J450" s="234" t="str">
        <f>+IF(H450=0,"",'Ark1'!AH1821)</f>
        <v/>
      </c>
      <c r="K450" s="234"/>
      <c r="L450" s="293"/>
      <c r="M450" s="234"/>
      <c r="N450" s="234"/>
      <c r="O450" s="234"/>
      <c r="P450" s="234" t="str">
        <f>+IF(H450=0,"",'Ark1'!T1821)</f>
        <v/>
      </c>
      <c r="Q450" s="233" t="str">
        <f>+IF(H450=0,"",'Ark1'!U1821)</f>
        <v/>
      </c>
      <c r="R450" s="233" t="str">
        <f>+IF(H450=0,"",'Ark1'!V1821)</f>
        <v/>
      </c>
      <c r="S450" s="235" t="str">
        <f>+IF(H450=0,"",'Ark1'!W1821)</f>
        <v/>
      </c>
      <c r="T450" s="235" t="str">
        <f>+IF(H450=0,"",'Ark1'!X1821)</f>
        <v/>
      </c>
      <c r="U450" s="235" t="str">
        <f>+IF(H450=0,"",'Ark1'!Y1821)</f>
        <v/>
      </c>
      <c r="V450" s="235" t="str">
        <f>+IF(H450=0,"",'Ark1'!Z1821)</f>
        <v/>
      </c>
      <c r="W450" s="235" t="str">
        <f>+IF(H450=0,"",'Ark1'!Z1821)</f>
        <v/>
      </c>
      <c r="X450" s="234" t="str">
        <f>+IF(H450=0,"",'Ark1'!AC1821)</f>
        <v/>
      </c>
      <c r="Y450" s="235" t="str">
        <f>+IF(H450=0,"",'Ark1'!AE1821)</f>
        <v/>
      </c>
      <c r="Z450" s="235" t="str">
        <f t="shared" si="196"/>
        <v/>
      </c>
      <c r="AA450" s="233" t="str">
        <f t="shared" si="197"/>
        <v/>
      </c>
      <c r="AB450" s="292"/>
      <c r="AE450" s="29"/>
      <c r="AF450" s="27"/>
    </row>
    <row r="451" spans="1:32" ht="15" customHeight="1">
      <c r="A451" s="292"/>
      <c r="B451" s="292">
        <f>+'Ark1'!C1822</f>
        <v>2023</v>
      </c>
      <c r="C451" s="232">
        <f>+'Ark1'!L1822</f>
        <v>15</v>
      </c>
      <c r="D451" s="232" t="str">
        <f t="shared" si="204"/>
        <v>E+</v>
      </c>
      <c r="E451" s="232">
        <f>+'Ark1'!D1822</f>
        <v>2</v>
      </c>
      <c r="F451" s="232" t="str">
        <f t="shared" ref="F451:F461" si="205">+F436</f>
        <v>Feb</v>
      </c>
      <c r="G451" s="232">
        <f>+'Ark1'!Q1822</f>
        <v>0</v>
      </c>
      <c r="H451" s="330">
        <f>+'Ark1'!R1822</f>
        <v>0</v>
      </c>
      <c r="I451" s="234" t="str">
        <f>+IF(H451=0,"",'Ark1'!AG1822)</f>
        <v/>
      </c>
      <c r="J451" s="234" t="str">
        <f>+IF(H451=0,"",'Ark1'!AH1822)</f>
        <v/>
      </c>
      <c r="K451" s="234"/>
      <c r="L451" s="293"/>
      <c r="M451" s="234"/>
      <c r="N451" s="234"/>
      <c r="O451" s="234"/>
      <c r="P451" s="234" t="str">
        <f>+IF(H451=0,"",'Ark1'!T1822)</f>
        <v/>
      </c>
      <c r="Q451" s="233" t="str">
        <f>+IF(H451=0,"",'Ark1'!U1822)</f>
        <v/>
      </c>
      <c r="R451" s="233" t="str">
        <f>+IF(H451=0,"",'Ark1'!V1822)</f>
        <v/>
      </c>
      <c r="S451" s="235" t="str">
        <f>+IF(H451=0,"",'Ark1'!W1822)</f>
        <v/>
      </c>
      <c r="T451" s="235" t="str">
        <f>+IF(H451=0,"",'Ark1'!X1822)</f>
        <v/>
      </c>
      <c r="U451" s="235" t="str">
        <f>+IF(H451=0,"",'Ark1'!Y1822)</f>
        <v/>
      </c>
      <c r="V451" s="235" t="str">
        <f>+IF(H451=0,"",'Ark1'!Z1822)</f>
        <v/>
      </c>
      <c r="W451" s="235" t="str">
        <f>+IF(H451=0,"",'Ark1'!Z1822)</f>
        <v/>
      </c>
      <c r="X451" s="234" t="str">
        <f>+IF(H451=0,"",'Ark1'!AC1822)</f>
        <v/>
      </c>
      <c r="Y451" s="235" t="str">
        <f>+IF(H451=0,"",'Ark1'!AE1822)</f>
        <v/>
      </c>
      <c r="Z451" s="235" t="str">
        <f t="shared" si="196"/>
        <v/>
      </c>
      <c r="AA451" s="233" t="str">
        <f t="shared" si="197"/>
        <v/>
      </c>
      <c r="AB451" s="292"/>
      <c r="AE451" s="29"/>
      <c r="AF451" s="27"/>
    </row>
    <row r="452" spans="1:32" ht="15" customHeight="1">
      <c r="A452" s="292"/>
      <c r="B452" s="292">
        <f>+'Ark1'!C1823</f>
        <v>2023</v>
      </c>
      <c r="C452" s="232">
        <f>+'Ark1'!L1823</f>
        <v>15</v>
      </c>
      <c r="D452" s="232" t="str">
        <f t="shared" si="204"/>
        <v>E+</v>
      </c>
      <c r="E452" s="232">
        <f>+'Ark1'!D1823</f>
        <v>3</v>
      </c>
      <c r="F452" s="232" t="str">
        <f t="shared" si="205"/>
        <v>Mar</v>
      </c>
      <c r="G452" s="232">
        <f>+'Ark1'!Q1823</f>
        <v>0</v>
      </c>
      <c r="H452" s="330">
        <f>+'Ark1'!R1823</f>
        <v>0</v>
      </c>
      <c r="I452" s="234" t="str">
        <f>+IF(H452=0,"",'Ark1'!AG1823)</f>
        <v/>
      </c>
      <c r="J452" s="234" t="str">
        <f>+IF(H452=0,"",'Ark1'!AH1823)</f>
        <v/>
      </c>
      <c r="K452" s="234"/>
      <c r="L452" s="293"/>
      <c r="M452" s="234"/>
      <c r="N452" s="234"/>
      <c r="O452" s="234"/>
      <c r="P452" s="234" t="str">
        <f>+IF(H452=0,"",'Ark1'!T1823)</f>
        <v/>
      </c>
      <c r="Q452" s="233" t="str">
        <f>+IF(H452=0,"",'Ark1'!U1823)</f>
        <v/>
      </c>
      <c r="R452" s="233" t="str">
        <f>+IF(H452=0,"",'Ark1'!V1823)</f>
        <v/>
      </c>
      <c r="S452" s="235" t="str">
        <f>+IF(H452=0,"",'Ark1'!W1823)</f>
        <v/>
      </c>
      <c r="T452" s="235" t="str">
        <f>+IF(H452=0,"",'Ark1'!X1823)</f>
        <v/>
      </c>
      <c r="U452" s="235" t="str">
        <f>+IF(H452=0,"",'Ark1'!Y1823)</f>
        <v/>
      </c>
      <c r="V452" s="235" t="str">
        <f>+IF(H452=0,"",'Ark1'!Z1823)</f>
        <v/>
      </c>
      <c r="W452" s="235" t="str">
        <f>+IF(H452=0,"",'Ark1'!Z1823)</f>
        <v/>
      </c>
      <c r="X452" s="234" t="str">
        <f>+IF(H452=0,"",'Ark1'!AC1823)</f>
        <v/>
      </c>
      <c r="Y452" s="235" t="str">
        <f>+IF(H452=0,"",'Ark1'!AE1823)</f>
        <v/>
      </c>
      <c r="Z452" s="235" t="str">
        <f t="shared" si="196"/>
        <v/>
      </c>
      <c r="AA452" s="233" t="str">
        <f t="shared" si="197"/>
        <v/>
      </c>
      <c r="AB452" s="292"/>
      <c r="AE452" s="29"/>
      <c r="AF452" s="27"/>
    </row>
    <row r="453" spans="1:32" ht="15" customHeight="1">
      <c r="A453" s="292"/>
      <c r="B453" s="292">
        <f>+'Ark1'!C1824</f>
        <v>2023</v>
      </c>
      <c r="C453" s="232">
        <f>+'Ark1'!L1824</f>
        <v>15</v>
      </c>
      <c r="D453" s="232" t="str">
        <f t="shared" si="204"/>
        <v>E+</v>
      </c>
      <c r="E453" s="232">
        <f>+'Ark1'!D1824</f>
        <v>4</v>
      </c>
      <c r="F453" s="232" t="str">
        <f t="shared" si="205"/>
        <v>Apr</v>
      </c>
      <c r="G453" s="232">
        <f>+'Ark1'!Q1824</f>
        <v>0</v>
      </c>
      <c r="H453" s="330">
        <f>+'Ark1'!R1824</f>
        <v>0</v>
      </c>
      <c r="I453" s="234" t="str">
        <f>+IF(H453=0,"",'Ark1'!AG1824)</f>
        <v/>
      </c>
      <c r="J453" s="234" t="str">
        <f>+IF(H453=0,"",'Ark1'!AH1824)</f>
        <v/>
      </c>
      <c r="K453" s="234"/>
      <c r="L453" s="293"/>
      <c r="M453" s="234"/>
      <c r="N453" s="234"/>
      <c r="O453" s="234"/>
      <c r="P453" s="234" t="str">
        <f>+IF(H453=0,"",'Ark1'!T1824)</f>
        <v/>
      </c>
      <c r="Q453" s="233" t="str">
        <f>+IF(H453=0,"",'Ark1'!U1824)</f>
        <v/>
      </c>
      <c r="R453" s="233" t="str">
        <f>+IF(H453=0,"",'Ark1'!V1824)</f>
        <v/>
      </c>
      <c r="S453" s="235" t="str">
        <f>+IF(H453=0,"",'Ark1'!W1824)</f>
        <v/>
      </c>
      <c r="T453" s="235" t="str">
        <f>+IF(H453=0,"",'Ark1'!X1824)</f>
        <v/>
      </c>
      <c r="U453" s="235" t="str">
        <f>+IF(H453=0,"",'Ark1'!Y1824)</f>
        <v/>
      </c>
      <c r="V453" s="235" t="str">
        <f>+IF(H453=0,"",'Ark1'!Z1824)</f>
        <v/>
      </c>
      <c r="W453" s="235" t="str">
        <f>+IF(H453=0,"",'Ark1'!Z1824)</f>
        <v/>
      </c>
      <c r="X453" s="234" t="str">
        <f>+IF(H453=0,"",'Ark1'!AC1824)</f>
        <v/>
      </c>
      <c r="Y453" s="235" t="str">
        <f>+IF(H453=0,"",'Ark1'!AE1824)</f>
        <v/>
      </c>
      <c r="Z453" s="235" t="str">
        <f t="shared" si="196"/>
        <v/>
      </c>
      <c r="AA453" s="233" t="str">
        <f t="shared" si="197"/>
        <v/>
      </c>
      <c r="AB453" s="292"/>
      <c r="AE453" s="29"/>
      <c r="AF453" s="27"/>
    </row>
    <row r="454" spans="1:32" ht="15" customHeight="1">
      <c r="A454" s="292"/>
      <c r="B454" s="292">
        <f>+'Ark1'!C1825</f>
        <v>2023</v>
      </c>
      <c r="C454" s="232">
        <f>+'Ark1'!L1825</f>
        <v>15</v>
      </c>
      <c r="D454" s="232" t="str">
        <f t="shared" si="204"/>
        <v>E+</v>
      </c>
      <c r="E454" s="232">
        <f>+'Ark1'!D1825</f>
        <v>5</v>
      </c>
      <c r="F454" s="232" t="str">
        <f t="shared" si="205"/>
        <v>Mai</v>
      </c>
      <c r="G454" s="232">
        <f>+'Ark1'!Q1825</f>
        <v>0</v>
      </c>
      <c r="H454" s="330">
        <f>+'Ark1'!R1825</f>
        <v>0</v>
      </c>
      <c r="I454" s="234" t="str">
        <f>+IF(H454=0,"",'Ark1'!AG1825)</f>
        <v/>
      </c>
      <c r="J454" s="234" t="str">
        <f>+IF(H454=0,"",'Ark1'!AH1825)</f>
        <v/>
      </c>
      <c r="K454" s="234"/>
      <c r="L454" s="293"/>
      <c r="M454" s="234"/>
      <c r="N454" s="234"/>
      <c r="O454" s="234"/>
      <c r="P454" s="234" t="str">
        <f>+IF(H454=0,"",'Ark1'!T1825)</f>
        <v/>
      </c>
      <c r="Q454" s="233" t="str">
        <f>+IF(H454=0,"",'Ark1'!U1825)</f>
        <v/>
      </c>
      <c r="R454" s="233" t="str">
        <f>+IF(H454=0,"",'Ark1'!V1825)</f>
        <v/>
      </c>
      <c r="S454" s="235" t="str">
        <f>+IF(H454=0,"",'Ark1'!W1825)</f>
        <v/>
      </c>
      <c r="T454" s="235" t="str">
        <f>+IF(H454=0,"",'Ark1'!X1825)</f>
        <v/>
      </c>
      <c r="U454" s="235" t="str">
        <f>+IF(H454=0,"",'Ark1'!Y1825)</f>
        <v/>
      </c>
      <c r="V454" s="235" t="str">
        <f>+IF(H454=0,"",'Ark1'!Z1825)</f>
        <v/>
      </c>
      <c r="W454" s="235" t="str">
        <f>+IF(H454=0,"",'Ark1'!Z1825)</f>
        <v/>
      </c>
      <c r="X454" s="234" t="str">
        <f>+IF(H454=0,"",'Ark1'!AC1825)</f>
        <v/>
      </c>
      <c r="Y454" s="235" t="str">
        <f>+IF(H454=0,"",'Ark1'!AE1825)</f>
        <v/>
      </c>
      <c r="Z454" s="235" t="str">
        <f t="shared" si="196"/>
        <v/>
      </c>
      <c r="AA454" s="233" t="str">
        <f t="shared" si="197"/>
        <v/>
      </c>
      <c r="AB454" s="292"/>
      <c r="AE454" s="29"/>
      <c r="AF454" s="27"/>
    </row>
    <row r="455" spans="1:32" ht="15" customHeight="1">
      <c r="A455" s="292"/>
      <c r="B455" s="292">
        <f>+'Ark1'!C1826</f>
        <v>2023</v>
      </c>
      <c r="C455" s="232">
        <f>+'Ark1'!L1826</f>
        <v>15</v>
      </c>
      <c r="D455" s="232" t="str">
        <f t="shared" si="204"/>
        <v>E+</v>
      </c>
      <c r="E455" s="232">
        <f>+'Ark1'!D1826</f>
        <v>6</v>
      </c>
      <c r="F455" s="232" t="str">
        <f t="shared" si="205"/>
        <v>Jun</v>
      </c>
      <c r="G455" s="232">
        <f>+'Ark1'!Q1826</f>
        <v>0</v>
      </c>
      <c r="H455" s="330">
        <f>+'Ark1'!R1826</f>
        <v>0</v>
      </c>
      <c r="I455" s="234" t="str">
        <f>+IF(H455=0,"",'Ark1'!AG1826)</f>
        <v/>
      </c>
      <c r="J455" s="234" t="str">
        <f>+IF(H455=0,"",'Ark1'!AH1826)</f>
        <v/>
      </c>
      <c r="K455" s="234"/>
      <c r="L455" s="293"/>
      <c r="M455" s="234"/>
      <c r="N455" s="234"/>
      <c r="O455" s="234"/>
      <c r="P455" s="234" t="str">
        <f>+IF(H455=0,"",'Ark1'!T1826)</f>
        <v/>
      </c>
      <c r="Q455" s="233" t="str">
        <f>+IF(H455=0,"",'Ark1'!U1826)</f>
        <v/>
      </c>
      <c r="R455" s="233" t="str">
        <f>+IF(H455=0,"",'Ark1'!V1826)</f>
        <v/>
      </c>
      <c r="S455" s="235" t="str">
        <f>+IF(H455=0,"",'Ark1'!W1826)</f>
        <v/>
      </c>
      <c r="T455" s="235" t="str">
        <f>+IF(H455=0,"",'Ark1'!X1826)</f>
        <v/>
      </c>
      <c r="U455" s="235" t="str">
        <f>+IF(H455=0,"",'Ark1'!Y1826)</f>
        <v/>
      </c>
      <c r="V455" s="235" t="str">
        <f>+IF(H455=0,"",'Ark1'!Z1826)</f>
        <v/>
      </c>
      <c r="W455" s="235" t="str">
        <f>+IF(H455=0,"",'Ark1'!Z1826)</f>
        <v/>
      </c>
      <c r="X455" s="234" t="str">
        <f>+IF(H455=0,"",'Ark1'!AC1826)</f>
        <v/>
      </c>
      <c r="Y455" s="235" t="str">
        <f>+IF(H455=0,"",'Ark1'!AE1826)</f>
        <v/>
      </c>
      <c r="Z455" s="235" t="str">
        <f t="shared" si="196"/>
        <v/>
      </c>
      <c r="AA455" s="233" t="str">
        <f t="shared" si="197"/>
        <v/>
      </c>
      <c r="AB455" s="292"/>
      <c r="AE455" s="29"/>
      <c r="AF455" s="27"/>
    </row>
    <row r="456" spans="1:32" ht="15" customHeight="1">
      <c r="A456" s="292"/>
      <c r="B456" s="292">
        <f>+'Ark1'!C1827</f>
        <v>2023</v>
      </c>
      <c r="C456" s="232">
        <f>+'Ark1'!L1827</f>
        <v>15</v>
      </c>
      <c r="D456" s="232" t="str">
        <f t="shared" si="204"/>
        <v>E+</v>
      </c>
      <c r="E456" s="232">
        <f>+'Ark1'!D1827</f>
        <v>7</v>
      </c>
      <c r="F456" s="232" t="str">
        <f t="shared" si="205"/>
        <v>Jul</v>
      </c>
      <c r="G456" s="232">
        <f>+'Ark1'!Q1827</f>
        <v>0</v>
      </c>
      <c r="H456" s="330">
        <f>+'Ark1'!R1827</f>
        <v>0</v>
      </c>
      <c r="I456" s="234" t="str">
        <f>+IF(H456=0,"",'Ark1'!AG1827)</f>
        <v/>
      </c>
      <c r="J456" s="234" t="str">
        <f>+IF(H456=0,"",'Ark1'!AH1827)</f>
        <v/>
      </c>
      <c r="K456" s="234"/>
      <c r="L456" s="293"/>
      <c r="M456" s="234"/>
      <c r="N456" s="234"/>
      <c r="O456" s="234"/>
      <c r="P456" s="234" t="str">
        <f>+IF(H456=0,"",'Ark1'!T1827)</f>
        <v/>
      </c>
      <c r="Q456" s="233" t="str">
        <f>+IF(H456=0,"",'Ark1'!U1827)</f>
        <v/>
      </c>
      <c r="R456" s="233" t="str">
        <f>+IF(H456=0,"",'Ark1'!V1827)</f>
        <v/>
      </c>
      <c r="S456" s="235" t="str">
        <f>+IF(H456=0,"",'Ark1'!W1827)</f>
        <v/>
      </c>
      <c r="T456" s="235" t="str">
        <f>+IF(H456=0,"",'Ark1'!X1827)</f>
        <v/>
      </c>
      <c r="U456" s="235" t="str">
        <f>+IF(H456=0,"",'Ark1'!Y1827)</f>
        <v/>
      </c>
      <c r="V456" s="235" t="str">
        <f>+IF(H456=0,"",'Ark1'!Z1827)</f>
        <v/>
      </c>
      <c r="W456" s="235" t="str">
        <f>+IF(H456=0,"",'Ark1'!Z1827)</f>
        <v/>
      </c>
      <c r="X456" s="234" t="str">
        <f>+IF(H456=0,"",'Ark1'!AC1827)</f>
        <v/>
      </c>
      <c r="Y456" s="235" t="str">
        <f>+IF(H456=0,"",'Ark1'!AE1827)</f>
        <v/>
      </c>
      <c r="Z456" s="235" t="str">
        <f t="shared" si="196"/>
        <v/>
      </c>
      <c r="AA456" s="233" t="str">
        <f t="shared" si="197"/>
        <v/>
      </c>
      <c r="AB456" s="292"/>
      <c r="AE456" s="29"/>
      <c r="AF456" s="27"/>
    </row>
    <row r="457" spans="1:32" ht="15" customHeight="1">
      <c r="A457" s="292"/>
      <c r="B457" s="292">
        <f>+'Ark1'!C1828</f>
        <v>2023</v>
      </c>
      <c r="C457" s="232">
        <f>+'Ark1'!L1828</f>
        <v>15</v>
      </c>
      <c r="D457" s="232" t="str">
        <f t="shared" si="204"/>
        <v>E+</v>
      </c>
      <c r="E457" s="232">
        <f>+'Ark1'!D1828</f>
        <v>8</v>
      </c>
      <c r="F457" s="232" t="str">
        <f t="shared" si="205"/>
        <v>Aug</v>
      </c>
      <c r="G457" s="232">
        <f>+'Ark1'!Q1828</f>
        <v>0</v>
      </c>
      <c r="H457" s="330">
        <f>+'Ark1'!R1828</f>
        <v>0</v>
      </c>
      <c r="I457" s="234" t="str">
        <f>+IF(H457=0,"",'Ark1'!AG1828)</f>
        <v/>
      </c>
      <c r="J457" s="234" t="str">
        <f>+IF(H457=0,"",'Ark1'!AH1828)</f>
        <v/>
      </c>
      <c r="K457" s="234"/>
      <c r="L457" s="293"/>
      <c r="M457" s="234"/>
      <c r="N457" s="234"/>
      <c r="O457" s="234"/>
      <c r="P457" s="234" t="str">
        <f>+IF(H457=0,"",'Ark1'!T1828)</f>
        <v/>
      </c>
      <c r="Q457" s="233" t="str">
        <f>+IF(H457=0,"",'Ark1'!U1828)</f>
        <v/>
      </c>
      <c r="R457" s="233" t="str">
        <f>+IF(H457=0,"",'Ark1'!V1828)</f>
        <v/>
      </c>
      <c r="S457" s="235" t="str">
        <f>+IF(H457=0,"",'Ark1'!W1828)</f>
        <v/>
      </c>
      <c r="T457" s="235" t="str">
        <f>+IF(H457=0,"",'Ark1'!X1828)</f>
        <v/>
      </c>
      <c r="U457" s="235" t="str">
        <f>+IF(H457=0,"",'Ark1'!Y1828)</f>
        <v/>
      </c>
      <c r="V457" s="235" t="str">
        <f>+IF(H457=0,"",'Ark1'!Z1828)</f>
        <v/>
      </c>
      <c r="W457" s="235" t="str">
        <f>+IF(H457=0,"",'Ark1'!Z1828)</f>
        <v/>
      </c>
      <c r="X457" s="234" t="str">
        <f>+IF(H457=0,"",'Ark1'!AC1828)</f>
        <v/>
      </c>
      <c r="Y457" s="235" t="str">
        <f>+IF(H457=0,"",'Ark1'!AE1828)</f>
        <v/>
      </c>
      <c r="Z457" s="235" t="str">
        <f t="shared" si="196"/>
        <v/>
      </c>
      <c r="AA457" s="233" t="str">
        <f t="shared" si="197"/>
        <v/>
      </c>
      <c r="AB457" s="292"/>
      <c r="AE457" s="29"/>
      <c r="AF457" s="27"/>
    </row>
    <row r="458" spans="1:32" ht="15" customHeight="1">
      <c r="A458" s="292"/>
      <c r="B458" s="292">
        <f>+'Ark1'!C1829</f>
        <v>2023</v>
      </c>
      <c r="C458" s="232">
        <f>+'Ark1'!L1829</f>
        <v>15</v>
      </c>
      <c r="D458" s="232" t="str">
        <f t="shared" si="204"/>
        <v>E+</v>
      </c>
      <c r="E458" s="232">
        <f>+'Ark1'!D1829</f>
        <v>9</v>
      </c>
      <c r="F458" s="232" t="str">
        <f t="shared" si="205"/>
        <v>Sep</v>
      </c>
      <c r="G458" s="232">
        <f>+'Ark1'!Q1829</f>
        <v>0</v>
      </c>
      <c r="H458" s="330">
        <f>+'Ark1'!R1829</f>
        <v>0</v>
      </c>
      <c r="I458" s="234" t="str">
        <f>+IF(H458=0,"",'Ark1'!AG1829)</f>
        <v/>
      </c>
      <c r="J458" s="234" t="str">
        <f>+IF(H458=0,"",'Ark1'!AH1829)</f>
        <v/>
      </c>
      <c r="K458" s="234"/>
      <c r="L458" s="293"/>
      <c r="M458" s="234"/>
      <c r="N458" s="234"/>
      <c r="O458" s="234"/>
      <c r="P458" s="234" t="str">
        <f>+IF(H458=0,"",'Ark1'!T1829)</f>
        <v/>
      </c>
      <c r="Q458" s="233" t="str">
        <f>+IF(H458=0,"",'Ark1'!U1829)</f>
        <v/>
      </c>
      <c r="R458" s="233" t="str">
        <f>+IF(H458=0,"",'Ark1'!V1829)</f>
        <v/>
      </c>
      <c r="S458" s="235" t="str">
        <f>+IF(H458=0,"",'Ark1'!W1829)</f>
        <v/>
      </c>
      <c r="T458" s="235" t="str">
        <f>+IF(H458=0,"",'Ark1'!X1829)</f>
        <v/>
      </c>
      <c r="U458" s="235" t="str">
        <f>+IF(H458=0,"",'Ark1'!Y1829)</f>
        <v/>
      </c>
      <c r="V458" s="235" t="str">
        <f>+IF(H458=0,"",'Ark1'!Z1829)</f>
        <v/>
      </c>
      <c r="W458" s="235" t="str">
        <f>+IF(H458=0,"",'Ark1'!Z1829)</f>
        <v/>
      </c>
      <c r="X458" s="234" t="str">
        <f>+IF(H458=0,"",'Ark1'!AC1829)</f>
        <v/>
      </c>
      <c r="Y458" s="235" t="str">
        <f>+IF(H458=0,"",'Ark1'!AE1829)</f>
        <v/>
      </c>
      <c r="Z458" s="235" t="str">
        <f t="shared" si="196"/>
        <v/>
      </c>
      <c r="AA458" s="233" t="str">
        <f t="shared" si="197"/>
        <v/>
      </c>
      <c r="AB458" s="292"/>
      <c r="AE458" s="29"/>
      <c r="AF458" s="27"/>
    </row>
    <row r="459" spans="1:32" ht="15" customHeight="1">
      <c r="A459" s="292"/>
      <c r="B459" s="292">
        <f>+'Ark1'!C1830</f>
        <v>2023</v>
      </c>
      <c r="C459" s="232">
        <f>+'Ark1'!L1830</f>
        <v>15</v>
      </c>
      <c r="D459" s="232" t="str">
        <f t="shared" si="204"/>
        <v>E+</v>
      </c>
      <c r="E459" s="232">
        <f>+'Ark1'!D1830</f>
        <v>10</v>
      </c>
      <c r="F459" s="232" t="str">
        <f t="shared" si="205"/>
        <v>Okt</v>
      </c>
      <c r="G459" s="232">
        <f>+'Ark1'!Q1830</f>
        <v>0</v>
      </c>
      <c r="H459" s="330">
        <f>+'Ark1'!R1830</f>
        <v>0</v>
      </c>
      <c r="I459" s="234" t="str">
        <f>+IF(H459=0,"",'Ark1'!AG1830)</f>
        <v/>
      </c>
      <c r="J459" s="234" t="str">
        <f>+IF(H459=0,"",'Ark1'!AH1830)</f>
        <v/>
      </c>
      <c r="K459" s="234"/>
      <c r="L459" s="293"/>
      <c r="M459" s="234"/>
      <c r="N459" s="234"/>
      <c r="O459" s="234"/>
      <c r="P459" s="234" t="str">
        <f>+IF(H459=0,"",'Ark1'!T1830)</f>
        <v/>
      </c>
      <c r="Q459" s="233" t="str">
        <f>+IF(H459=0,"",'Ark1'!U1830)</f>
        <v/>
      </c>
      <c r="R459" s="233" t="str">
        <f>+IF(H459=0,"",'Ark1'!V1830)</f>
        <v/>
      </c>
      <c r="S459" s="235" t="str">
        <f>+IF(H459=0,"",'Ark1'!W1830)</f>
        <v/>
      </c>
      <c r="T459" s="235" t="str">
        <f>+IF(H459=0,"",'Ark1'!X1830)</f>
        <v/>
      </c>
      <c r="U459" s="235" t="str">
        <f>+IF(H459=0,"",'Ark1'!Y1830)</f>
        <v/>
      </c>
      <c r="V459" s="235" t="str">
        <f>+IF(H459=0,"",'Ark1'!Z1830)</f>
        <v/>
      </c>
      <c r="W459" s="235" t="str">
        <f>+IF(H459=0,"",'Ark1'!Z1830)</f>
        <v/>
      </c>
      <c r="X459" s="234" t="str">
        <f>+IF(H459=0,"",'Ark1'!AC1830)</f>
        <v/>
      </c>
      <c r="Y459" s="235" t="str">
        <f>+IF(H459=0,"",'Ark1'!AE1830)</f>
        <v/>
      </c>
      <c r="Z459" s="235" t="str">
        <f t="shared" si="196"/>
        <v/>
      </c>
      <c r="AA459" s="233" t="str">
        <f t="shared" si="197"/>
        <v/>
      </c>
      <c r="AB459" s="292"/>
      <c r="AE459" s="29"/>
      <c r="AF459" s="27"/>
    </row>
    <row r="460" spans="1:32" ht="15" customHeight="1">
      <c r="A460" s="292"/>
      <c r="B460" s="292">
        <f>+'Ark1'!C1831</f>
        <v>2023</v>
      </c>
      <c r="C460" s="232">
        <f>+'Ark1'!L1831</f>
        <v>15</v>
      </c>
      <c r="D460" s="232" t="str">
        <f t="shared" si="204"/>
        <v>E+</v>
      </c>
      <c r="E460" s="232">
        <f>+'Ark1'!D1831</f>
        <v>11</v>
      </c>
      <c r="F460" s="232" t="str">
        <f t="shared" si="205"/>
        <v>Nov</v>
      </c>
      <c r="G460" s="232">
        <f>+'Ark1'!Q1831</f>
        <v>0</v>
      </c>
      <c r="H460" s="330">
        <f>+'Ark1'!R1831</f>
        <v>0</v>
      </c>
      <c r="I460" s="234" t="str">
        <f>+IF(H460=0,"",'Ark1'!AG1831)</f>
        <v/>
      </c>
      <c r="J460" s="234" t="str">
        <f>+IF(H460=0,"",'Ark1'!AH1831)</f>
        <v/>
      </c>
      <c r="K460" s="234"/>
      <c r="L460" s="293"/>
      <c r="M460" s="234"/>
      <c r="N460" s="234"/>
      <c r="O460" s="234"/>
      <c r="P460" s="234" t="str">
        <f>+IF(H460=0,"",'Ark1'!T1831)</f>
        <v/>
      </c>
      <c r="Q460" s="233" t="str">
        <f>+IF(H460=0,"",'Ark1'!U1831)</f>
        <v/>
      </c>
      <c r="R460" s="233" t="str">
        <f>+IF(H460=0,"",'Ark1'!V1831)</f>
        <v/>
      </c>
      <c r="S460" s="235" t="str">
        <f>+IF(H460=0,"",'Ark1'!W1831)</f>
        <v/>
      </c>
      <c r="T460" s="235" t="str">
        <f>+IF(H460=0,"",'Ark1'!X1831)</f>
        <v/>
      </c>
      <c r="U460" s="235" t="str">
        <f>+IF(H460=0,"",'Ark1'!Y1831)</f>
        <v/>
      </c>
      <c r="V460" s="235" t="str">
        <f>+IF(H460=0,"",'Ark1'!Z1831)</f>
        <v/>
      </c>
      <c r="W460" s="235" t="str">
        <f>+IF(H460=0,"",'Ark1'!Z1831)</f>
        <v/>
      </c>
      <c r="X460" s="234" t="str">
        <f>+IF(H460=0,"",'Ark1'!AC1831)</f>
        <v/>
      </c>
      <c r="Y460" s="235" t="str">
        <f>+IF(H460=0,"",'Ark1'!AE1831)</f>
        <v/>
      </c>
      <c r="Z460" s="235" t="str">
        <f t="shared" si="196"/>
        <v/>
      </c>
      <c r="AA460" s="233" t="str">
        <f t="shared" si="197"/>
        <v/>
      </c>
      <c r="AB460" s="292"/>
      <c r="AE460" s="29"/>
      <c r="AF460" s="27"/>
    </row>
    <row r="461" spans="1:32" ht="15" customHeight="1">
      <c r="A461" s="292"/>
      <c r="B461" s="292">
        <f>+'Ark1'!C1832</f>
        <v>2023</v>
      </c>
      <c r="C461" s="232">
        <f>+'Ark1'!L1832</f>
        <v>15</v>
      </c>
      <c r="D461" s="232" t="str">
        <f t="shared" si="204"/>
        <v>E+</v>
      </c>
      <c r="E461" s="232">
        <f>+'Ark1'!D1832</f>
        <v>12</v>
      </c>
      <c r="F461" s="232" t="str">
        <f t="shared" si="205"/>
        <v>Des</v>
      </c>
      <c r="G461" s="232">
        <f>+'Ark1'!Q1832</f>
        <v>0</v>
      </c>
      <c r="H461" s="330">
        <f>+'Ark1'!R1832</f>
        <v>0</v>
      </c>
      <c r="I461" s="234" t="str">
        <f>+IF(H461=0,"",'Ark1'!AG1832)</f>
        <v/>
      </c>
      <c r="J461" s="234" t="str">
        <f>+IF(H461=0,"",'Ark1'!AH1832)</f>
        <v/>
      </c>
      <c r="K461" s="234"/>
      <c r="L461" s="293"/>
      <c r="M461" s="234"/>
      <c r="N461" s="234"/>
      <c r="O461" s="234"/>
      <c r="P461" s="234" t="str">
        <f>+IF(H461=0,"",'Ark1'!T1832)</f>
        <v/>
      </c>
      <c r="Q461" s="233" t="str">
        <f>+IF(H461=0,"",'Ark1'!U1832)</f>
        <v/>
      </c>
      <c r="R461" s="233" t="str">
        <f>+IF(H461=0,"",'Ark1'!V1832)</f>
        <v/>
      </c>
      <c r="S461" s="235" t="str">
        <f>+IF(H461=0,"",'Ark1'!W1832)</f>
        <v/>
      </c>
      <c r="T461" s="235" t="str">
        <f>+IF(H461=0,"",'Ark1'!X1832)</f>
        <v/>
      </c>
      <c r="U461" s="235" t="str">
        <f>+IF(H461=0,"",'Ark1'!Y1832)</f>
        <v/>
      </c>
      <c r="V461" s="235" t="str">
        <f>+IF(H461=0,"",'Ark1'!Z1832)</f>
        <v/>
      </c>
      <c r="W461" s="235" t="str">
        <f>+IF(H461=0,"",'Ark1'!Z1832)</f>
        <v/>
      </c>
      <c r="X461" s="234" t="str">
        <f>+IF(H461=0,"",'Ark1'!AC1832)</f>
        <v/>
      </c>
      <c r="Y461" s="235" t="str">
        <f>+IF(H461=0,"",'Ark1'!AE1832)</f>
        <v/>
      </c>
      <c r="Z461" s="235" t="str">
        <f t="shared" si="196"/>
        <v/>
      </c>
      <c r="AA461" s="233" t="str">
        <f t="shared" si="197"/>
        <v/>
      </c>
      <c r="AB461" s="292"/>
      <c r="AE461" s="29"/>
      <c r="AF461" s="27"/>
    </row>
    <row r="462" spans="1:32">
      <c r="A462" s="292"/>
      <c r="B462" s="292"/>
      <c r="C462" s="292"/>
      <c r="D462" s="292"/>
      <c r="E462" s="292"/>
      <c r="F462" s="292"/>
      <c r="G462" s="292"/>
      <c r="H462" s="332"/>
      <c r="I462" s="292"/>
      <c r="J462" s="292"/>
      <c r="K462" s="292"/>
      <c r="L462" s="293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E462" s="29"/>
      <c r="AF462" s="27"/>
    </row>
    <row r="463" spans="1:32">
      <c r="A463" s="292"/>
      <c r="B463" s="292"/>
      <c r="C463" s="292"/>
      <c r="D463" s="292"/>
      <c r="E463" s="292"/>
      <c r="F463" s="292"/>
      <c r="G463" s="292"/>
      <c r="H463" s="332"/>
      <c r="I463" s="292"/>
      <c r="J463" s="292"/>
      <c r="K463" s="292"/>
      <c r="L463" s="293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E463" s="29"/>
      <c r="AF463" s="27"/>
    </row>
    <row r="464" spans="1:32">
      <c r="H464" s="333"/>
      <c r="I464" s="241"/>
      <c r="J464" s="241"/>
      <c r="K464" s="241"/>
      <c r="L464" s="241"/>
      <c r="M464" s="241"/>
      <c r="N464" s="241"/>
      <c r="O464" s="241"/>
      <c r="P464" s="237"/>
      <c r="Q464" s="237"/>
      <c r="AE464" s="29"/>
      <c r="AF464" s="27"/>
    </row>
    <row r="465" spans="1:32">
      <c r="H465" s="333"/>
      <c r="I465" s="241"/>
      <c r="J465" s="241"/>
      <c r="K465" s="241"/>
      <c r="L465" s="241"/>
      <c r="M465" s="241"/>
      <c r="N465" s="241"/>
      <c r="O465" s="241"/>
      <c r="P465" s="237"/>
      <c r="Q465" s="237"/>
      <c r="AE465" s="29"/>
      <c r="AF465" s="27"/>
    </row>
    <row r="466" spans="1:32">
      <c r="A466" s="31"/>
      <c r="B466" s="31"/>
      <c r="C466" s="31"/>
      <c r="D466" s="31"/>
      <c r="E466" s="31"/>
      <c r="F466" s="31"/>
      <c r="G466" s="31"/>
      <c r="H466" s="334"/>
      <c r="I466" s="158"/>
      <c r="J466" s="158"/>
      <c r="K466" s="158"/>
      <c r="L466" s="158"/>
      <c r="M466" s="158"/>
      <c r="N466" s="158"/>
      <c r="O466" s="158"/>
      <c r="P466" s="31"/>
      <c r="Q466" s="31"/>
      <c r="AE466" s="29"/>
      <c r="AF466" s="27"/>
    </row>
    <row r="467" spans="1:32">
      <c r="A467" s="35"/>
      <c r="B467" s="35"/>
      <c r="C467" s="35"/>
      <c r="D467" s="35"/>
      <c r="E467" s="35"/>
      <c r="F467" s="35"/>
      <c r="G467" s="35"/>
      <c r="H467" s="335"/>
      <c r="I467" s="159"/>
      <c r="J467" s="159"/>
      <c r="K467" s="159"/>
      <c r="L467" s="159"/>
      <c r="M467" s="159"/>
      <c r="N467" s="159"/>
      <c r="O467" s="159"/>
      <c r="P467" s="35"/>
      <c r="Q467" s="35"/>
      <c r="AE467" s="29"/>
      <c r="AF467" s="27"/>
    </row>
    <row r="468" spans="1:32">
      <c r="A468" s="35"/>
      <c r="B468" s="35"/>
      <c r="C468" s="35"/>
      <c r="D468" s="35"/>
      <c r="E468" s="35"/>
      <c r="F468" s="35"/>
      <c r="G468" s="35"/>
      <c r="H468" s="335"/>
      <c r="I468" s="159"/>
      <c r="J468" s="159"/>
      <c r="K468" s="159"/>
      <c r="L468" s="159"/>
      <c r="M468" s="159"/>
      <c r="N468" s="159"/>
      <c r="O468" s="159"/>
      <c r="P468" s="35"/>
      <c r="Q468" s="35"/>
      <c r="AE468" s="29"/>
      <c r="AF468" s="27"/>
    </row>
    <row r="469" spans="1:32">
      <c r="A469" s="35"/>
      <c r="B469" s="35"/>
      <c r="C469" s="35"/>
      <c r="D469" s="35"/>
      <c r="E469" s="35"/>
      <c r="F469" s="35"/>
      <c r="G469" s="35"/>
      <c r="H469" s="335"/>
      <c r="I469" s="159"/>
      <c r="J469" s="159"/>
      <c r="K469" s="159"/>
      <c r="L469" s="159"/>
      <c r="M469" s="159"/>
      <c r="N469" s="159"/>
      <c r="O469" s="159"/>
      <c r="P469" s="35"/>
      <c r="Q469" s="35"/>
      <c r="AE469" s="29"/>
      <c r="AF469" s="27"/>
    </row>
    <row r="470" spans="1:32">
      <c r="A470" s="35"/>
      <c r="B470" s="35"/>
      <c r="C470" s="35"/>
      <c r="D470" s="35"/>
      <c r="E470" s="35"/>
      <c r="F470" s="35"/>
      <c r="G470" s="35"/>
      <c r="H470" s="335"/>
      <c r="I470" s="159"/>
      <c r="J470" s="159"/>
      <c r="K470" s="159"/>
      <c r="L470" s="159"/>
      <c r="M470" s="159"/>
      <c r="N470" s="159"/>
      <c r="O470" s="159"/>
      <c r="P470" s="35"/>
      <c r="Q470" s="35"/>
      <c r="AE470" s="29"/>
      <c r="AF470" s="27"/>
    </row>
    <row r="471" spans="1:32">
      <c r="A471" s="35"/>
      <c r="B471" s="35"/>
      <c r="C471" s="35"/>
      <c r="D471" s="35"/>
      <c r="E471" s="35"/>
      <c r="F471" s="35"/>
      <c r="G471" s="35"/>
      <c r="H471" s="335"/>
      <c r="I471" s="159"/>
      <c r="J471" s="159"/>
      <c r="K471" s="159"/>
      <c r="L471" s="159"/>
      <c r="M471" s="159"/>
      <c r="N471" s="159"/>
      <c r="O471" s="159"/>
      <c r="P471" s="35"/>
      <c r="Q471" s="35"/>
      <c r="AE471" s="29"/>
      <c r="AF471" s="27"/>
    </row>
    <row r="472" spans="1:32">
      <c r="A472" s="35"/>
      <c r="B472" s="35"/>
      <c r="C472" s="35"/>
      <c r="D472" s="35"/>
      <c r="E472" s="35"/>
      <c r="F472" s="35"/>
      <c r="G472" s="35"/>
      <c r="H472" s="335"/>
      <c r="I472" s="159"/>
      <c r="J472" s="159"/>
      <c r="K472" s="159"/>
      <c r="L472" s="159"/>
      <c r="M472" s="159"/>
      <c r="N472" s="159"/>
      <c r="O472" s="159"/>
      <c r="P472" s="35"/>
      <c r="Q472" s="35"/>
      <c r="AE472" s="29"/>
      <c r="AF472" s="27"/>
    </row>
    <row r="473" spans="1:32">
      <c r="A473" s="35"/>
      <c r="B473" s="35"/>
      <c r="C473" s="35"/>
      <c r="D473" s="35"/>
      <c r="E473" s="35"/>
      <c r="F473" s="35"/>
      <c r="G473" s="35"/>
      <c r="H473" s="335"/>
      <c r="I473" s="159"/>
      <c r="J473" s="159"/>
      <c r="K473" s="159"/>
      <c r="L473" s="159"/>
      <c r="M473" s="159"/>
      <c r="N473" s="159"/>
      <c r="O473" s="159"/>
      <c r="P473" s="35"/>
      <c r="Q473" s="35"/>
      <c r="AE473" s="29"/>
      <c r="AF473" s="27"/>
    </row>
    <row r="474" spans="1:32">
      <c r="A474" s="35"/>
      <c r="B474" s="35"/>
      <c r="C474" s="35"/>
      <c r="D474" s="35"/>
      <c r="E474" s="35"/>
      <c r="F474" s="35"/>
      <c r="G474" s="35"/>
      <c r="H474" s="335"/>
      <c r="I474" s="159"/>
      <c r="J474" s="159"/>
      <c r="K474" s="159"/>
      <c r="L474" s="159"/>
      <c r="M474" s="159"/>
      <c r="N474" s="159"/>
      <c r="O474" s="159"/>
      <c r="P474" s="35"/>
      <c r="Q474" s="35"/>
      <c r="AE474" s="29"/>
      <c r="AF474" s="27"/>
    </row>
    <row r="475" spans="1:32">
      <c r="A475" s="35"/>
      <c r="B475" s="35"/>
      <c r="C475" s="35"/>
      <c r="D475" s="35"/>
      <c r="E475" s="35"/>
      <c r="F475" s="35"/>
      <c r="G475" s="35"/>
      <c r="H475" s="335"/>
      <c r="I475" s="159"/>
      <c r="J475" s="159"/>
      <c r="K475" s="159"/>
      <c r="L475" s="159"/>
      <c r="M475" s="159"/>
      <c r="N475" s="159"/>
      <c r="O475" s="159"/>
      <c r="P475" s="35"/>
      <c r="Q475" s="35"/>
      <c r="AE475" s="29"/>
      <c r="AF475" s="27"/>
    </row>
    <row r="476" spans="1:32">
      <c r="A476" s="35"/>
      <c r="B476" s="35"/>
      <c r="C476" s="35"/>
      <c r="D476" s="35"/>
      <c r="E476" s="35"/>
      <c r="F476" s="35"/>
      <c r="G476" s="35"/>
      <c r="H476" s="335"/>
      <c r="I476" s="159"/>
      <c r="J476" s="159"/>
      <c r="K476" s="159"/>
      <c r="L476" s="159"/>
      <c r="M476" s="159"/>
      <c r="N476" s="159"/>
      <c r="O476" s="159"/>
      <c r="P476" s="35"/>
      <c r="Q476" s="35"/>
      <c r="AE476" s="29"/>
      <c r="AF476" s="27"/>
    </row>
    <row r="477" spans="1:32">
      <c r="A477" s="35"/>
      <c r="B477" s="35"/>
      <c r="C477" s="35"/>
      <c r="D477" s="35"/>
      <c r="E477" s="35"/>
      <c r="F477" s="35"/>
      <c r="G477" s="35"/>
      <c r="H477" s="335"/>
      <c r="I477" s="159"/>
      <c r="J477" s="159"/>
      <c r="K477" s="159"/>
      <c r="L477" s="159"/>
      <c r="M477" s="159"/>
      <c r="N477" s="159"/>
      <c r="O477" s="159"/>
      <c r="P477" s="35"/>
      <c r="Q477" s="35"/>
      <c r="AE477" s="29"/>
      <c r="AF477" s="27"/>
    </row>
    <row r="478" spans="1:32">
      <c r="A478" s="35"/>
      <c r="B478" s="35"/>
      <c r="C478" s="35"/>
      <c r="D478" s="35"/>
      <c r="E478" s="35"/>
      <c r="F478" s="35"/>
      <c r="G478" s="35"/>
      <c r="H478" s="335"/>
      <c r="I478" s="159"/>
      <c r="J478" s="159"/>
      <c r="K478" s="159"/>
      <c r="L478" s="159"/>
      <c r="M478" s="159"/>
      <c r="N478" s="159"/>
      <c r="O478" s="159"/>
      <c r="P478" s="35"/>
      <c r="Q478" s="35"/>
      <c r="AE478" s="29"/>
      <c r="AF478" s="27"/>
    </row>
    <row r="479" spans="1:32">
      <c r="A479" s="35"/>
      <c r="B479" s="35"/>
      <c r="C479" s="35"/>
      <c r="D479" s="35"/>
      <c r="E479" s="35"/>
      <c r="F479" s="35"/>
      <c r="G479" s="35"/>
      <c r="H479" s="335"/>
      <c r="I479" s="159"/>
      <c r="J479" s="159"/>
      <c r="K479" s="159"/>
      <c r="L479" s="159"/>
      <c r="M479" s="159"/>
      <c r="N479" s="159"/>
      <c r="O479" s="159"/>
      <c r="P479" s="35"/>
      <c r="Q479" s="35"/>
      <c r="AE479" s="29"/>
      <c r="AF479" s="27"/>
    </row>
    <row r="480" spans="1:32">
      <c r="A480" s="35"/>
      <c r="B480" s="35"/>
      <c r="C480" s="35"/>
      <c r="D480" s="35"/>
      <c r="E480" s="35"/>
      <c r="F480" s="35"/>
      <c r="G480" s="35"/>
      <c r="H480" s="335"/>
      <c r="I480" s="159"/>
      <c r="J480" s="159"/>
      <c r="K480" s="159"/>
      <c r="L480" s="159"/>
      <c r="M480" s="159"/>
      <c r="N480" s="159"/>
      <c r="O480" s="159"/>
      <c r="P480" s="35"/>
      <c r="Q480" s="35"/>
    </row>
    <row r="481" spans="1:17">
      <c r="A481" s="35"/>
      <c r="B481" s="35"/>
      <c r="C481" s="35"/>
      <c r="D481" s="35"/>
      <c r="E481" s="35"/>
      <c r="F481" s="35"/>
      <c r="G481" s="35"/>
      <c r="H481" s="335"/>
      <c r="I481" s="159"/>
      <c r="J481" s="159"/>
      <c r="K481" s="159"/>
      <c r="L481" s="159"/>
      <c r="M481" s="159"/>
      <c r="N481" s="159"/>
      <c r="O481" s="159"/>
      <c r="P481" s="35"/>
      <c r="Q481" s="35"/>
    </row>
    <row r="482" spans="1:17">
      <c r="A482" s="35"/>
      <c r="B482" s="35"/>
      <c r="C482" s="35"/>
      <c r="D482" s="35"/>
      <c r="E482" s="35"/>
      <c r="F482" s="35"/>
      <c r="G482" s="35"/>
      <c r="H482" s="335"/>
      <c r="I482" s="159"/>
      <c r="J482" s="159"/>
      <c r="K482" s="159"/>
      <c r="L482" s="159"/>
      <c r="M482" s="159"/>
      <c r="N482" s="159"/>
      <c r="O482" s="159"/>
      <c r="P482" s="35"/>
      <c r="Q482" s="35"/>
    </row>
    <row r="483" spans="1:17">
      <c r="A483" s="35"/>
      <c r="B483" s="35"/>
      <c r="C483" s="35"/>
      <c r="D483" s="35"/>
      <c r="E483" s="35"/>
      <c r="F483" s="35"/>
      <c r="G483" s="35"/>
      <c r="H483" s="335"/>
      <c r="I483" s="159"/>
      <c r="J483" s="159"/>
      <c r="K483" s="159"/>
      <c r="L483" s="159"/>
      <c r="M483" s="159"/>
      <c r="N483" s="159"/>
      <c r="O483" s="159"/>
      <c r="P483" s="35"/>
      <c r="Q483" s="35"/>
    </row>
    <row r="484" spans="1:17">
      <c r="A484" s="35"/>
      <c r="B484" s="35"/>
      <c r="C484" s="35"/>
      <c r="D484" s="35"/>
      <c r="E484" s="35"/>
      <c r="F484" s="35"/>
      <c r="G484" s="35"/>
      <c r="H484" s="335"/>
      <c r="I484" s="159"/>
      <c r="J484" s="159"/>
      <c r="K484" s="159"/>
      <c r="L484" s="159"/>
      <c r="M484" s="159"/>
      <c r="N484" s="159"/>
      <c r="O484" s="159"/>
      <c r="P484" s="35"/>
      <c r="Q484" s="35"/>
    </row>
    <row r="485" spans="1:17">
      <c r="A485" s="35"/>
      <c r="B485" s="35"/>
      <c r="C485" s="35"/>
      <c r="D485" s="35"/>
      <c r="E485" s="35"/>
      <c r="F485" s="35"/>
      <c r="G485" s="35"/>
      <c r="H485" s="335"/>
      <c r="I485" s="159"/>
      <c r="J485" s="159"/>
      <c r="K485" s="159"/>
      <c r="L485" s="159"/>
      <c r="M485" s="159"/>
      <c r="N485" s="159"/>
      <c r="O485" s="159"/>
      <c r="P485" s="35"/>
      <c r="Q485" s="35"/>
    </row>
    <row r="486" spans="1:17">
      <c r="A486" s="35"/>
      <c r="B486" s="35"/>
      <c r="C486" s="35"/>
      <c r="D486" s="35"/>
      <c r="E486" s="35"/>
      <c r="F486" s="35"/>
      <c r="G486" s="35"/>
      <c r="H486" s="335"/>
      <c r="I486" s="159"/>
      <c r="J486" s="159"/>
      <c r="K486" s="159"/>
      <c r="L486" s="159"/>
      <c r="M486" s="159"/>
      <c r="N486" s="159"/>
      <c r="O486" s="159"/>
      <c r="P486" s="35"/>
      <c r="Q486" s="35"/>
    </row>
    <row r="487" spans="1:17">
      <c r="A487" s="35"/>
      <c r="B487" s="35"/>
      <c r="C487" s="35"/>
      <c r="D487" s="35"/>
      <c r="E487" s="35"/>
      <c r="F487" s="35"/>
      <c r="G487" s="35"/>
      <c r="H487" s="335"/>
      <c r="I487" s="159"/>
      <c r="J487" s="159"/>
      <c r="K487" s="159"/>
      <c r="L487" s="159"/>
      <c r="M487" s="159"/>
      <c r="N487" s="159"/>
      <c r="O487" s="159"/>
      <c r="P487" s="35"/>
      <c r="Q487" s="35"/>
    </row>
    <row r="488" spans="1:17">
      <c r="A488" s="35"/>
      <c r="B488" s="35"/>
      <c r="C488" s="35"/>
      <c r="D488" s="35"/>
      <c r="E488" s="35"/>
      <c r="F488" s="35"/>
      <c r="G488" s="35"/>
      <c r="H488" s="335"/>
      <c r="I488" s="159"/>
      <c r="J488" s="159"/>
      <c r="K488" s="159"/>
      <c r="L488" s="159"/>
      <c r="M488" s="159"/>
      <c r="N488" s="159"/>
      <c r="O488" s="159"/>
      <c r="P488" s="35"/>
      <c r="Q488" s="35"/>
    </row>
    <row r="489" spans="1:17">
      <c r="A489" s="35"/>
      <c r="B489" s="35"/>
      <c r="C489" s="35"/>
      <c r="D489" s="35"/>
      <c r="E489" s="35"/>
      <c r="F489" s="35"/>
      <c r="G489" s="35"/>
      <c r="H489" s="335"/>
      <c r="I489" s="159"/>
      <c r="J489" s="159"/>
      <c r="K489" s="159"/>
      <c r="L489" s="159"/>
      <c r="M489" s="159"/>
      <c r="N489" s="159"/>
      <c r="O489" s="159"/>
      <c r="P489" s="35"/>
      <c r="Q489" s="35"/>
    </row>
    <row r="490" spans="1:17">
      <c r="A490" s="35"/>
      <c r="B490" s="35"/>
      <c r="C490" s="35"/>
      <c r="D490" s="35"/>
      <c r="E490" s="35"/>
      <c r="F490" s="35"/>
      <c r="G490" s="35"/>
      <c r="H490" s="335"/>
      <c r="I490" s="159"/>
      <c r="J490" s="159"/>
      <c r="K490" s="159"/>
      <c r="L490" s="159"/>
      <c r="M490" s="159"/>
      <c r="N490" s="159"/>
      <c r="O490" s="159"/>
      <c r="P490" s="35"/>
      <c r="Q490" s="35"/>
    </row>
    <row r="491" spans="1:17">
      <c r="A491" s="35"/>
      <c r="B491" s="35"/>
      <c r="C491" s="35"/>
      <c r="D491" s="35"/>
      <c r="E491" s="35"/>
      <c r="F491" s="35"/>
      <c r="G491" s="35"/>
      <c r="H491" s="335"/>
      <c r="I491" s="159"/>
      <c r="J491" s="159"/>
      <c r="K491" s="159"/>
      <c r="L491" s="159"/>
      <c r="M491" s="159"/>
      <c r="N491" s="159"/>
      <c r="O491" s="159"/>
      <c r="P491" s="35"/>
      <c r="Q491" s="35"/>
    </row>
    <row r="492" spans="1:17">
      <c r="A492" s="35"/>
      <c r="B492" s="35"/>
      <c r="C492" s="35"/>
      <c r="D492" s="35"/>
      <c r="E492" s="35"/>
      <c r="F492" s="35"/>
      <c r="G492" s="35"/>
      <c r="H492" s="335"/>
      <c r="I492" s="159"/>
      <c r="J492" s="159"/>
      <c r="K492" s="159"/>
      <c r="L492" s="159"/>
      <c r="M492" s="159"/>
      <c r="N492" s="159"/>
      <c r="O492" s="159"/>
      <c r="P492" s="35"/>
      <c r="Q492" s="35"/>
    </row>
    <row r="493" spans="1:17">
      <c r="A493" s="35"/>
      <c r="B493" s="35"/>
      <c r="C493" s="35"/>
      <c r="D493" s="35"/>
      <c r="E493" s="35"/>
      <c r="F493" s="35"/>
      <c r="G493" s="35"/>
      <c r="H493" s="335"/>
      <c r="I493" s="159"/>
      <c r="J493" s="159"/>
      <c r="K493" s="159"/>
      <c r="L493" s="159"/>
      <c r="M493" s="159"/>
      <c r="N493" s="159"/>
      <c r="O493" s="159"/>
      <c r="P493" s="35"/>
      <c r="Q493" s="35"/>
    </row>
    <row r="494" spans="1:17">
      <c r="A494" s="35"/>
      <c r="B494" s="35"/>
      <c r="C494" s="35"/>
      <c r="D494" s="35"/>
      <c r="E494" s="35"/>
      <c r="F494" s="35"/>
      <c r="G494" s="35"/>
      <c r="H494" s="335"/>
      <c r="I494" s="159"/>
      <c r="J494" s="159"/>
      <c r="K494" s="159"/>
      <c r="L494" s="159"/>
      <c r="M494" s="159"/>
      <c r="N494" s="159"/>
      <c r="O494" s="159"/>
      <c r="P494" s="35"/>
      <c r="Q494" s="35"/>
    </row>
    <row r="495" spans="1:17">
      <c r="A495" s="35"/>
      <c r="B495" s="35"/>
      <c r="C495" s="35"/>
      <c r="D495" s="35"/>
      <c r="E495" s="35"/>
      <c r="F495" s="35"/>
      <c r="G495" s="35"/>
      <c r="H495" s="335"/>
      <c r="I495" s="159"/>
      <c r="J495" s="159"/>
      <c r="K495" s="159"/>
      <c r="L495" s="159"/>
      <c r="M495" s="159"/>
      <c r="N495" s="159"/>
      <c r="O495" s="159"/>
      <c r="P495" s="35"/>
      <c r="Q495" s="35"/>
    </row>
    <row r="496" spans="1:17">
      <c r="A496" s="35"/>
      <c r="B496" s="35"/>
      <c r="C496" s="35"/>
      <c r="D496" s="35"/>
      <c r="E496" s="35"/>
      <c r="F496" s="35"/>
      <c r="G496" s="35"/>
      <c r="H496" s="335"/>
      <c r="I496" s="159"/>
      <c r="J496" s="159"/>
      <c r="K496" s="159"/>
      <c r="L496" s="159"/>
      <c r="M496" s="159"/>
      <c r="N496" s="159"/>
      <c r="O496" s="159"/>
      <c r="P496" s="35"/>
      <c r="Q496" s="35"/>
    </row>
    <row r="497" spans="1:17">
      <c r="A497" s="35"/>
      <c r="B497" s="35"/>
      <c r="C497" s="35"/>
      <c r="D497" s="35"/>
      <c r="E497" s="35"/>
      <c r="F497" s="35"/>
      <c r="G497" s="35"/>
      <c r="H497" s="335"/>
      <c r="I497" s="159"/>
      <c r="J497" s="159"/>
      <c r="K497" s="159"/>
      <c r="L497" s="159"/>
      <c r="M497" s="159"/>
      <c r="N497" s="159"/>
      <c r="O497" s="159"/>
      <c r="P497" s="35"/>
      <c r="Q497" s="35"/>
    </row>
    <row r="498" spans="1:17">
      <c r="A498" s="35"/>
      <c r="B498" s="35"/>
      <c r="C498" s="35"/>
      <c r="D498" s="35"/>
      <c r="E498" s="35"/>
      <c r="F498" s="35"/>
      <c r="G498" s="35"/>
      <c r="H498" s="335"/>
      <c r="I498" s="159"/>
      <c r="J498" s="159"/>
      <c r="K498" s="159"/>
      <c r="L498" s="159"/>
      <c r="M498" s="159"/>
      <c r="N498" s="159"/>
      <c r="O498" s="159"/>
      <c r="P498" s="35"/>
      <c r="Q498" s="35"/>
    </row>
    <row r="499" spans="1:17">
      <c r="A499" s="35"/>
      <c r="B499" s="35"/>
      <c r="C499" s="35"/>
      <c r="D499" s="35"/>
      <c r="E499" s="35"/>
      <c r="F499" s="35"/>
      <c r="G499" s="35"/>
      <c r="H499" s="335"/>
      <c r="I499" s="159"/>
      <c r="J499" s="159"/>
      <c r="K499" s="159"/>
      <c r="L499" s="159"/>
      <c r="M499" s="159"/>
      <c r="N499" s="159"/>
      <c r="O499" s="159"/>
      <c r="P499" s="35"/>
      <c r="Q499" s="35"/>
    </row>
    <row r="500" spans="1:17">
      <c r="A500" s="35"/>
      <c r="B500" s="35"/>
      <c r="C500" s="35"/>
      <c r="D500" s="35"/>
      <c r="E500" s="35"/>
      <c r="F500" s="35"/>
      <c r="G500" s="35"/>
      <c r="H500" s="335"/>
      <c r="I500" s="159"/>
      <c r="J500" s="159"/>
      <c r="K500" s="159"/>
      <c r="L500" s="159"/>
      <c r="M500" s="159"/>
      <c r="N500" s="159"/>
      <c r="O500" s="159"/>
      <c r="P500" s="35"/>
      <c r="Q500" s="35"/>
    </row>
  </sheetData>
  <mergeCells count="1">
    <mergeCell ref="U5:W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C5C0-E2DF-47C7-85EC-761F18DF824B}">
  <dimension ref="A1"/>
  <sheetViews>
    <sheetView workbookViewId="0">
      <selection activeCell="N10" sqref="N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417"/>
  <sheetViews>
    <sheetView zoomScale="82" zoomScaleNormal="82" workbookViewId="0">
      <pane ySplit="9" topLeftCell="A172" activePane="bottomLeft" state="frozen"/>
      <selection pane="bottomLeft" activeCell="P187" sqref="P187"/>
    </sheetView>
  </sheetViews>
  <sheetFormatPr baseColWidth="10" defaultColWidth="11.54296875" defaultRowHeight="15"/>
  <cols>
    <col min="1" max="1" width="3.17968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7" style="331" customWidth="1"/>
    <col min="10" max="12" width="6.36328125" style="29" customWidth="1"/>
    <col min="13" max="13" width="2.26953125" style="29" customWidth="1"/>
    <col min="14" max="14" width="6.54296875" style="28" customWidth="1"/>
    <col min="15" max="15" width="1.453125" style="29" customWidth="1"/>
    <col min="16" max="16" width="6.36328125" style="29" customWidth="1"/>
    <col min="17" max="17" width="2.54296875" style="29" customWidth="1"/>
    <col min="18" max="19" width="6.36328125" style="29" customWidth="1"/>
    <col min="20" max="20" width="1.90625" style="29" customWidth="1"/>
    <col min="21" max="21" width="7.54296875" style="28" customWidth="1"/>
    <col min="22" max="22" width="5.08984375" style="34" customWidth="1"/>
    <col min="23" max="25" width="6.54296875" style="34" customWidth="1"/>
    <col min="26" max="26" width="5.453125" style="34" customWidth="1"/>
    <col min="27" max="27" width="7" style="27" customWidth="1"/>
    <col min="28" max="28" width="5.6328125" style="34" customWidth="1"/>
    <col min="29" max="29" width="8.08984375" style="34" customWidth="1"/>
    <col min="30" max="30" width="5.90625" style="29" customWidth="1"/>
    <col min="31" max="31" width="9.453125" style="29" customWidth="1"/>
    <col min="32" max="32" width="8.90625" style="29" customWidth="1"/>
    <col min="33" max="33" width="11.54296875" style="29"/>
    <col min="34" max="34" width="9.81640625" style="34" customWidth="1"/>
    <col min="35" max="35" width="9.1796875" style="29" customWidth="1"/>
    <col min="36" max="36" width="6.81640625" style="29" customWidth="1"/>
    <col min="37" max="37" width="9.90625" style="29" customWidth="1"/>
    <col min="38" max="38" width="10" style="28" customWidth="1"/>
    <col min="39" max="39" width="13.08984375" style="28" customWidth="1"/>
    <col min="40" max="40" width="9.36328125" style="28" customWidth="1"/>
    <col min="41" max="41" width="9.81640625" style="29" customWidth="1"/>
    <col min="42" max="42" width="9.81640625" style="28" customWidth="1"/>
    <col min="43" max="43" width="11.54296875" style="28"/>
    <col min="44" max="44" width="14" style="28" customWidth="1"/>
    <col min="45" max="45" width="12.54296875" style="28" customWidth="1"/>
    <col min="46" max="46" width="10.90625" style="28" customWidth="1"/>
    <col min="47" max="16384" width="11.54296875" style="28"/>
  </cols>
  <sheetData>
    <row r="1" spans="1:73" ht="15.6">
      <c r="A1" s="213"/>
      <c r="B1" s="213"/>
      <c r="C1" s="213"/>
      <c r="D1" s="213"/>
      <c r="E1" s="213"/>
      <c r="F1" s="213"/>
      <c r="G1" s="213"/>
      <c r="H1" s="213"/>
      <c r="I1" s="324"/>
      <c r="J1" s="214"/>
      <c r="K1" s="214"/>
      <c r="L1" s="214"/>
      <c r="M1" s="214"/>
      <c r="N1" s="213"/>
      <c r="O1" s="214"/>
      <c r="P1" s="214"/>
      <c r="Q1" s="214"/>
      <c r="R1" s="214"/>
      <c r="S1" s="214"/>
      <c r="T1" s="214"/>
      <c r="U1" s="213"/>
      <c r="V1" s="215"/>
      <c r="W1" s="215"/>
      <c r="X1" s="215"/>
      <c r="Y1" s="215"/>
      <c r="Z1" s="215"/>
      <c r="AA1" s="213"/>
      <c r="AB1" s="215"/>
      <c r="AC1" s="215"/>
      <c r="AD1" s="214"/>
      <c r="AE1" s="213"/>
      <c r="AF1" s="216"/>
      <c r="AH1" s="29"/>
      <c r="AI1" s="27"/>
      <c r="AJ1" s="217"/>
      <c r="AK1" s="28"/>
      <c r="AO1" s="28"/>
    </row>
    <row r="2" spans="1:73" s="222" customFormat="1" ht="31.8">
      <c r="A2" s="218"/>
      <c r="B2" s="218"/>
      <c r="C2" s="218"/>
      <c r="D2" s="219" t="s">
        <v>555</v>
      </c>
      <c r="E2" s="219"/>
      <c r="F2" s="218"/>
      <c r="G2" s="218"/>
      <c r="H2" s="218"/>
      <c r="I2" s="325"/>
      <c r="J2" s="220"/>
      <c r="K2" s="220"/>
      <c r="L2" s="220"/>
      <c r="M2" s="220"/>
      <c r="N2" s="218"/>
      <c r="O2" s="220"/>
      <c r="P2" s="220"/>
      <c r="Q2" s="220"/>
      <c r="R2" s="220"/>
      <c r="S2" s="220"/>
      <c r="T2" s="220"/>
      <c r="U2" s="218"/>
      <c r="V2" s="221"/>
      <c r="W2" s="221"/>
      <c r="X2" s="221"/>
      <c r="Y2" s="221"/>
      <c r="Z2" s="221"/>
      <c r="AA2" s="218"/>
      <c r="AB2" s="221"/>
      <c r="AC2" s="221"/>
      <c r="AD2" s="220"/>
      <c r="AE2" s="218"/>
      <c r="AF2" s="216"/>
      <c r="AG2" s="29"/>
      <c r="AH2" s="29"/>
      <c r="AI2" s="27"/>
      <c r="AJ2" s="217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BG2" s="2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</row>
    <row r="3" spans="1:73" ht="19.8">
      <c r="A3" s="213"/>
      <c r="B3" s="213"/>
      <c r="C3" s="213"/>
      <c r="D3" s="213"/>
      <c r="E3" s="213"/>
      <c r="F3" s="213"/>
      <c r="G3" s="213"/>
      <c r="H3" s="213"/>
      <c r="I3" s="324"/>
      <c r="J3" s="214"/>
      <c r="K3" s="214"/>
      <c r="L3" s="214"/>
      <c r="M3" s="214"/>
      <c r="N3" s="213"/>
      <c r="O3" s="214"/>
      <c r="P3" s="214"/>
      <c r="Q3" s="214"/>
      <c r="R3" s="214"/>
      <c r="S3" s="214"/>
      <c r="T3" s="214"/>
      <c r="U3" s="213"/>
      <c r="V3" s="215"/>
      <c r="W3" s="215"/>
      <c r="X3" s="215"/>
      <c r="Y3" s="215"/>
      <c r="Z3" s="215"/>
      <c r="AA3" s="213"/>
      <c r="AB3" s="215"/>
      <c r="AC3" s="215"/>
      <c r="AD3" s="214"/>
      <c r="AE3" s="213"/>
      <c r="AF3" s="216"/>
      <c r="AH3" s="29"/>
      <c r="AI3" s="27"/>
      <c r="AJ3" s="217"/>
      <c r="AK3" s="28"/>
      <c r="AO3" s="28"/>
      <c r="BG3" s="228"/>
    </row>
    <row r="4" spans="1:73" s="228" customFormat="1" ht="19.8">
      <c r="A4" s="223"/>
      <c r="B4" s="223"/>
      <c r="C4" s="223"/>
      <c r="D4" s="223"/>
      <c r="E4" s="223"/>
      <c r="F4" s="223"/>
      <c r="G4" s="224" t="s">
        <v>5</v>
      </c>
      <c r="H4" s="224"/>
      <c r="I4" s="326">
        <f>+År!R2</f>
        <v>49</v>
      </c>
      <c r="J4" s="225"/>
      <c r="K4" s="225"/>
      <c r="L4" s="225"/>
      <c r="M4" s="225"/>
      <c r="N4" s="223"/>
      <c r="O4" s="225"/>
      <c r="P4" s="225"/>
      <c r="Q4" s="225"/>
      <c r="R4" s="225"/>
      <c r="S4" s="225"/>
      <c r="T4" s="225"/>
      <c r="U4" s="224" t="s">
        <v>423</v>
      </c>
      <c r="V4" s="226"/>
      <c r="W4" s="226"/>
      <c r="X4" s="226"/>
      <c r="Y4" s="226"/>
      <c r="Z4" s="598">
        <f>+I11+I38+I65+I92+I119+I146+I173+I200+I227+I281+I308+I335+I362+I389</f>
        <v>25245</v>
      </c>
      <c r="AA4" s="599"/>
      <c r="AB4" s="226"/>
      <c r="AC4" s="226"/>
      <c r="AD4" s="226"/>
      <c r="AE4" s="226"/>
      <c r="AF4" s="216"/>
      <c r="AG4" s="29"/>
      <c r="AH4" s="29"/>
      <c r="AI4" s="27"/>
      <c r="AJ4" s="216"/>
      <c r="AK4" s="29"/>
      <c r="AL4" s="29"/>
      <c r="AM4" s="27"/>
      <c r="AN4" s="217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27"/>
      <c r="BD4" s="227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</row>
    <row r="5" spans="1:73" ht="19.8">
      <c r="A5" s="213"/>
      <c r="B5" s="213"/>
      <c r="C5" s="213"/>
      <c r="D5" s="213"/>
      <c r="E5" s="213"/>
      <c r="F5" s="213"/>
      <c r="G5" s="213"/>
      <c r="H5" s="213"/>
      <c r="I5" s="324"/>
      <c r="J5" s="214" t="s">
        <v>451</v>
      </c>
      <c r="K5" s="214"/>
      <c r="L5" s="214"/>
      <c r="M5" s="214"/>
      <c r="N5" s="213"/>
      <c r="O5" s="214"/>
      <c r="P5" s="214"/>
      <c r="Q5" s="214"/>
      <c r="R5" s="214"/>
      <c r="S5" s="214"/>
      <c r="T5" s="214"/>
      <c r="U5" s="213"/>
      <c r="V5" s="215"/>
      <c r="W5" s="215"/>
      <c r="X5" s="215"/>
      <c r="Y5" s="215"/>
      <c r="Z5" s="215"/>
      <c r="AA5" s="213"/>
      <c r="AB5" s="215"/>
      <c r="AC5" s="215"/>
      <c r="AD5" s="214"/>
      <c r="AE5" s="213"/>
      <c r="AF5" s="216"/>
      <c r="AH5" s="29"/>
      <c r="AI5" s="27"/>
      <c r="AJ5" s="217"/>
      <c r="AK5" s="28"/>
      <c r="AO5" s="28"/>
      <c r="BG5" s="228"/>
    </row>
    <row r="6" spans="1:73" ht="15" customHeight="1">
      <c r="A6" s="213"/>
      <c r="B6" s="213"/>
      <c r="C6" s="213"/>
      <c r="D6" s="213"/>
      <c r="E6" s="213"/>
      <c r="F6" s="213"/>
      <c r="G6" s="213"/>
      <c r="H6" s="213"/>
      <c r="I6" s="324"/>
      <c r="J6" s="214"/>
      <c r="K6" s="214"/>
      <c r="L6" s="214"/>
      <c r="M6" s="214"/>
      <c r="N6" s="213"/>
      <c r="O6" s="214"/>
      <c r="P6" s="214"/>
      <c r="Q6" s="214"/>
      <c r="R6" s="214"/>
      <c r="S6" s="214"/>
      <c r="T6" s="214"/>
      <c r="U6" s="213"/>
      <c r="V6" s="215"/>
      <c r="W6" s="215"/>
      <c r="X6" s="215"/>
      <c r="Y6" s="215"/>
      <c r="Z6" s="215"/>
      <c r="AA6" s="213"/>
      <c r="AB6" s="215"/>
      <c r="AC6" s="231" t="s">
        <v>78</v>
      </c>
      <c r="AD6" s="229" t="s">
        <v>2</v>
      </c>
      <c r="AE6" s="213"/>
      <c r="AF6" s="216"/>
      <c r="AH6" s="29"/>
      <c r="AI6" s="27"/>
      <c r="AJ6" s="217"/>
      <c r="AK6" s="28"/>
      <c r="AO6" s="28"/>
      <c r="BG6" s="228"/>
    </row>
    <row r="7" spans="1:73" ht="15" customHeight="1">
      <c r="A7" s="213"/>
      <c r="B7" s="213"/>
      <c r="C7" s="213"/>
      <c r="D7" s="213"/>
      <c r="E7" s="213"/>
      <c r="F7" s="213"/>
      <c r="G7" s="213"/>
      <c r="H7" s="230" t="s">
        <v>2</v>
      </c>
      <c r="I7" s="324"/>
      <c r="J7" s="214"/>
      <c r="K7" s="229" t="s">
        <v>566</v>
      </c>
      <c r="L7" s="214"/>
      <c r="M7" s="214"/>
      <c r="N7" s="214"/>
      <c r="O7" s="214"/>
      <c r="P7" s="214"/>
      <c r="Q7" s="214"/>
      <c r="R7" s="214"/>
      <c r="S7" s="214"/>
      <c r="T7" s="214"/>
      <c r="U7" s="230" t="s">
        <v>22</v>
      </c>
      <c r="V7" s="215" t="s">
        <v>401</v>
      </c>
      <c r="W7" s="215" t="s">
        <v>401</v>
      </c>
      <c r="X7" s="215" t="s">
        <v>401</v>
      </c>
      <c r="Y7" s="215" t="s">
        <v>401</v>
      </c>
      <c r="Z7" s="231" t="s">
        <v>424</v>
      </c>
      <c r="AA7" s="213"/>
      <c r="AB7" s="231" t="s">
        <v>535</v>
      </c>
      <c r="AC7" s="231" t="s">
        <v>43</v>
      </c>
      <c r="AD7" s="229" t="s">
        <v>8</v>
      </c>
      <c r="AE7" s="213"/>
      <c r="AF7" s="216"/>
      <c r="AH7" s="29"/>
      <c r="AI7" s="27"/>
      <c r="AJ7" s="217"/>
      <c r="AK7" s="28"/>
      <c r="AO7" s="28"/>
      <c r="BG7" s="228"/>
    </row>
    <row r="8" spans="1:73" ht="15" customHeight="1">
      <c r="A8" s="213"/>
      <c r="B8" s="213"/>
      <c r="C8" s="213"/>
      <c r="D8" s="213"/>
      <c r="E8" s="213"/>
      <c r="F8" s="230"/>
      <c r="G8" s="230"/>
      <c r="H8" s="230" t="s">
        <v>480</v>
      </c>
      <c r="I8" s="328" t="s">
        <v>2</v>
      </c>
      <c r="J8" s="229" t="s">
        <v>2</v>
      </c>
      <c r="K8" s="229" t="s">
        <v>567</v>
      </c>
      <c r="L8" s="229" t="s">
        <v>1</v>
      </c>
      <c r="M8" s="229"/>
      <c r="N8" s="229" t="s">
        <v>22</v>
      </c>
      <c r="O8" s="229"/>
      <c r="P8" s="496" t="s">
        <v>2</v>
      </c>
      <c r="Q8" s="496"/>
      <c r="R8" s="496" t="s">
        <v>22</v>
      </c>
      <c r="S8" s="496" t="s">
        <v>22</v>
      </c>
      <c r="T8" s="496"/>
      <c r="U8" s="230" t="s">
        <v>482</v>
      </c>
      <c r="V8" s="231" t="s">
        <v>484</v>
      </c>
      <c r="W8" s="231" t="s">
        <v>531</v>
      </c>
      <c r="X8" s="231" t="s">
        <v>531</v>
      </c>
      <c r="Y8" s="231" t="s">
        <v>531</v>
      </c>
      <c r="Z8" s="231"/>
      <c r="AA8" s="230" t="s">
        <v>411</v>
      </c>
      <c r="AB8" s="231" t="s">
        <v>1</v>
      </c>
      <c r="AC8" s="231" t="s">
        <v>556</v>
      </c>
      <c r="AD8" s="229" t="s">
        <v>67</v>
      </c>
      <c r="AE8" s="213"/>
      <c r="AF8" s="216"/>
      <c r="AH8" s="29"/>
      <c r="AI8" s="27"/>
      <c r="AJ8" s="217"/>
      <c r="AK8" s="28"/>
      <c r="AO8" s="28"/>
      <c r="BG8" s="228"/>
    </row>
    <row r="9" spans="1:73" ht="15" customHeight="1">
      <c r="A9" s="213"/>
      <c r="B9" s="213"/>
      <c r="C9" s="230" t="s">
        <v>0</v>
      </c>
      <c r="D9" s="230"/>
      <c r="E9" s="230" t="s">
        <v>435</v>
      </c>
      <c r="F9" s="230"/>
      <c r="G9" s="230"/>
      <c r="H9" s="52" t="s">
        <v>481</v>
      </c>
      <c r="I9" s="329" t="s">
        <v>8</v>
      </c>
      <c r="J9" s="96" t="s">
        <v>401</v>
      </c>
      <c r="K9" s="96" t="s">
        <v>568</v>
      </c>
      <c r="L9" s="96" t="s">
        <v>401</v>
      </c>
      <c r="M9" s="96"/>
      <c r="N9" s="96" t="s">
        <v>44</v>
      </c>
      <c r="O9" s="96"/>
      <c r="P9" s="492" t="s">
        <v>649</v>
      </c>
      <c r="Q9" s="492"/>
      <c r="R9" s="492" t="s">
        <v>649</v>
      </c>
      <c r="S9" s="492" t="s">
        <v>650</v>
      </c>
      <c r="T9" s="492"/>
      <c r="U9" s="52" t="s">
        <v>412</v>
      </c>
      <c r="V9" s="73" t="s">
        <v>485</v>
      </c>
      <c r="W9" s="73" t="s">
        <v>557</v>
      </c>
      <c r="X9" s="73" t="s">
        <v>558</v>
      </c>
      <c r="Y9" s="73" t="s">
        <v>559</v>
      </c>
      <c r="Z9" s="73" t="s">
        <v>1</v>
      </c>
      <c r="AA9" s="52" t="s">
        <v>412</v>
      </c>
      <c r="AB9" s="73" t="s">
        <v>505</v>
      </c>
      <c r="AC9" s="73" t="s">
        <v>44</v>
      </c>
      <c r="AD9" s="96" t="s">
        <v>537</v>
      </c>
      <c r="AE9" s="213"/>
      <c r="AF9" s="216"/>
      <c r="AH9" s="29"/>
      <c r="AI9" s="27"/>
      <c r="AJ9" s="217"/>
      <c r="AK9" s="28"/>
      <c r="AO9" s="28"/>
      <c r="BG9" s="228"/>
    </row>
    <row r="10" spans="1:73" ht="15" customHeight="1">
      <c r="A10" s="213"/>
      <c r="B10" s="213"/>
      <c r="C10" s="213"/>
      <c r="D10" s="213"/>
      <c r="E10" s="213"/>
      <c r="F10" s="213"/>
      <c r="G10" s="213"/>
      <c r="H10" s="213"/>
      <c r="I10" s="324"/>
      <c r="J10" s="214"/>
      <c r="K10" s="214"/>
      <c r="L10" s="214"/>
      <c r="M10" s="214"/>
      <c r="N10" s="213"/>
      <c r="O10" s="214"/>
      <c r="P10" s="214"/>
      <c r="Q10" s="497"/>
      <c r="R10" s="214"/>
      <c r="S10" s="214"/>
      <c r="T10" s="492"/>
      <c r="U10" s="213"/>
      <c r="V10" s="215"/>
      <c r="W10" s="215"/>
      <c r="X10" s="215"/>
      <c r="Y10" s="215"/>
      <c r="Z10" s="215"/>
      <c r="AA10" s="213"/>
      <c r="AB10" s="215"/>
      <c r="AC10" s="231"/>
      <c r="AD10" s="229"/>
      <c r="AE10" s="213"/>
      <c r="AF10" s="216"/>
      <c r="AH10" s="29"/>
      <c r="AI10" s="27"/>
      <c r="AJ10" s="217"/>
      <c r="AK10" s="28"/>
      <c r="AO10" s="28"/>
      <c r="BG10" s="228"/>
    </row>
    <row r="11" spans="1:73" ht="22.8">
      <c r="A11" s="213"/>
      <c r="B11" s="213"/>
      <c r="C11" s="213"/>
      <c r="D11" s="257" t="str">
        <f>+D13</f>
        <v>P-</v>
      </c>
      <c r="E11" s="213"/>
      <c r="F11" s="213"/>
      <c r="G11" s="213"/>
      <c r="H11" s="213"/>
      <c r="I11" s="476">
        <f>SUM(I13:I36)</f>
        <v>135</v>
      </c>
      <c r="J11" s="258"/>
      <c r="K11" s="258"/>
      <c r="L11" s="258"/>
      <c r="M11" s="258"/>
      <c r="N11" s="260">
        <f>+Klasse!L9</f>
        <v>9.482222222222223</v>
      </c>
      <c r="O11" s="258"/>
      <c r="P11" s="258"/>
      <c r="Q11" s="497"/>
      <c r="R11" s="258"/>
      <c r="S11" s="258"/>
      <c r="T11" s="492"/>
      <c r="U11" s="259"/>
      <c r="V11" s="215"/>
      <c r="W11" s="215"/>
      <c r="X11" s="215"/>
      <c r="Y11" s="215"/>
      <c r="Z11" s="215"/>
      <c r="AA11" s="213"/>
      <c r="AB11" s="215"/>
      <c r="AC11" s="215"/>
      <c r="AD11" s="215"/>
      <c r="AE11" s="213"/>
      <c r="AF11" s="216"/>
      <c r="AH11" s="29"/>
      <c r="AI11" s="27"/>
      <c r="AJ11" s="217"/>
      <c r="AK11" s="28"/>
      <c r="AO11" s="28"/>
      <c r="BG11" s="228"/>
    </row>
    <row r="12" spans="1:73" ht="15" customHeight="1">
      <c r="A12" s="213"/>
      <c r="B12" s="213"/>
      <c r="C12" s="213"/>
      <c r="D12" s="257"/>
      <c r="E12" s="213"/>
      <c r="F12" s="213"/>
      <c r="G12" s="213"/>
      <c r="H12" s="213"/>
      <c r="I12" s="324"/>
      <c r="J12" s="213"/>
      <c r="K12" s="213"/>
      <c r="L12" s="213"/>
      <c r="M12" s="544"/>
      <c r="N12" s="213"/>
      <c r="O12" s="214"/>
      <c r="P12" s="213"/>
      <c r="Q12" s="497"/>
      <c r="R12" s="214"/>
      <c r="S12" s="214"/>
      <c r="T12" s="492"/>
      <c r="U12" s="213"/>
      <c r="V12" s="213"/>
      <c r="W12" s="213"/>
      <c r="X12" s="215"/>
      <c r="Y12" s="215"/>
      <c r="Z12" s="215"/>
      <c r="AA12" s="213"/>
      <c r="AB12" s="215"/>
      <c r="AC12" s="215"/>
      <c r="AD12" s="215"/>
      <c r="AE12" s="213"/>
      <c r="AF12" s="216"/>
      <c r="AH12" s="29"/>
      <c r="AI12" s="27"/>
      <c r="AJ12" s="217"/>
      <c r="AK12" s="28"/>
      <c r="AO12" s="28"/>
      <c r="BG12" s="228"/>
    </row>
    <row r="13" spans="1:73" ht="15" customHeight="1">
      <c r="A13" s="213"/>
      <c r="B13" s="289">
        <f>+'Ark1'!C2553</f>
        <v>2024</v>
      </c>
      <c r="C13" s="232">
        <f>+'Ark1'!L2553</f>
        <v>1</v>
      </c>
      <c r="D13" s="232" t="s">
        <v>28</v>
      </c>
      <c r="E13" s="232">
        <f>+'Ark1'!H2553</f>
        <v>1</v>
      </c>
      <c r="F13" s="232">
        <f>+'Ark1'!J2553</f>
        <v>103</v>
      </c>
      <c r="G13" s="232" t="str">
        <f>VLOOKUP(F13,RNR!$A$1:$B$26,2)</f>
        <v>Rudshøgda</v>
      </c>
      <c r="H13" s="232" t="str">
        <f>+IF(I13=0,"",'Ark1'!Q2553)</f>
        <v/>
      </c>
      <c r="I13" s="330">
        <f>+'Ark1'!R2553</f>
        <v>0</v>
      </c>
      <c r="J13" s="233" t="str">
        <f>+IF(I13=0,"",'Ark1'!AF2553)</f>
        <v/>
      </c>
      <c r="K13" s="262">
        <f>100*I13/$I$11</f>
        <v>0</v>
      </c>
      <c r="L13" s="233" t="str">
        <f>+IF(I13=0,"",'Ark1'!AG2553)</f>
        <v/>
      </c>
      <c r="M13" s="544"/>
      <c r="N13" s="32" t="str">
        <f>+IF(I13=0,"",'Ark1'!U2553)</f>
        <v/>
      </c>
      <c r="O13" s="214"/>
      <c r="P13" s="239">
        <f>+'Ark1'!AI2553</f>
        <v>0</v>
      </c>
      <c r="Q13" s="497"/>
      <c r="R13" s="263" t="str">
        <f>+IF(I13=0,"",'Ark1'!AJ2553)</f>
        <v/>
      </c>
      <c r="S13" s="263" t="str">
        <f>+IF(P13=0,"",'Ark1'!AK2553)</f>
        <v/>
      </c>
      <c r="T13" s="492"/>
      <c r="U13" s="234" t="str">
        <f>+IF(I13=0,"",'Ark1'!T2553)</f>
        <v/>
      </c>
      <c r="V13" s="235" t="str">
        <f>+IF(I13=0,"",'Ark1'!W2553)</f>
        <v/>
      </c>
      <c r="W13" s="235" t="str">
        <f>+IF(I13=0,"",'Ark1'!X2553)</f>
        <v/>
      </c>
      <c r="X13" s="235" t="str">
        <f>+IF(I13=0,"",'Ark1'!Y2553)</f>
        <v/>
      </c>
      <c r="Y13" s="235" t="str">
        <f>+IF(I13=0,"",'Ark1'!Z2553)</f>
        <v/>
      </c>
      <c r="Z13" s="233" t="str">
        <f>+IF(I13=0,"",'Ark1'!Z2553)</f>
        <v/>
      </c>
      <c r="AA13" s="234" t="str">
        <f>+IF(I13=0,"",'Ark1'!AC2553)</f>
        <v/>
      </c>
      <c r="AB13" s="235" t="str">
        <f>+IF(I13=0,"",'Ark1'!AE2553)</f>
        <v/>
      </c>
      <c r="AC13" s="235" t="str">
        <f t="shared" ref="AC13:AC36" si="0">IF(I13=0,"",N13/C13)</f>
        <v/>
      </c>
      <c r="AD13" s="233" t="str">
        <f t="shared" ref="AD13:AD36" si="1">IF(I13=0,"",I13/H13)</f>
        <v/>
      </c>
      <c r="AE13" s="213"/>
      <c r="AF13" s="216"/>
      <c r="AH13" s="29"/>
      <c r="AI13" s="27"/>
      <c r="AJ13" s="217"/>
      <c r="AK13" s="28"/>
      <c r="AO13" s="28"/>
      <c r="BG13" s="228"/>
    </row>
    <row r="14" spans="1:73" ht="15" customHeight="1">
      <c r="A14" s="213"/>
      <c r="B14" s="289">
        <f>+'Ark1'!C2554</f>
        <v>2024</v>
      </c>
      <c r="C14" s="232">
        <f>+'Ark1'!L2554</f>
        <v>1</v>
      </c>
      <c r="D14" s="232" t="s">
        <v>28</v>
      </c>
      <c r="E14" s="232">
        <f>+'Ark1'!H2554</f>
        <v>2</v>
      </c>
      <c r="F14" s="232">
        <f>+'Ark1'!J2554</f>
        <v>106</v>
      </c>
      <c r="G14" s="232" t="str">
        <f>VLOOKUP(F14,RNR!$A$1:$B$26,2)</f>
        <v>Furuseth</v>
      </c>
      <c r="H14" s="232" t="str">
        <f>+IF(I14=0,"",'Ark1'!Q2554)</f>
        <v/>
      </c>
      <c r="I14" s="330">
        <f>+'Ark1'!R2554</f>
        <v>0</v>
      </c>
      <c r="J14" s="233" t="str">
        <f>+IF(I14=0,"",'Ark1'!AF2554)</f>
        <v/>
      </c>
      <c r="K14" s="262">
        <f t="shared" ref="K14:K36" si="2">100*I14/$I$11</f>
        <v>0</v>
      </c>
      <c r="L14" s="233" t="str">
        <f>+IF(I14=0,"",'Ark1'!AG2554)</f>
        <v/>
      </c>
      <c r="M14" s="544"/>
      <c r="N14" s="32" t="str">
        <f>+IF(I14=0,"",'Ark1'!U2554)</f>
        <v/>
      </c>
      <c r="O14" s="214"/>
      <c r="P14" s="239">
        <f>+'Ark1'!AI2554</f>
        <v>0</v>
      </c>
      <c r="Q14" s="497"/>
      <c r="R14" s="263" t="str">
        <f>+IF(P14=0,"",'Ark1'!AJ2554)</f>
        <v/>
      </c>
      <c r="S14" s="263" t="str">
        <f>+IF(P14=0,"",'Ark1'!AK2554)</f>
        <v/>
      </c>
      <c r="T14" s="492"/>
      <c r="U14" s="234" t="str">
        <f>+IF(I14=0,"",'Ark1'!T2554)</f>
        <v/>
      </c>
      <c r="V14" s="235" t="str">
        <f>+IF(I14=0,"",'Ark1'!W2554)</f>
        <v/>
      </c>
      <c r="W14" s="235" t="str">
        <f>+IF(I14=0,"",'Ark1'!X2554)</f>
        <v/>
      </c>
      <c r="X14" s="235" t="str">
        <f>+IF(I14=0,"",'Ark1'!Y2554)</f>
        <v/>
      </c>
      <c r="Y14" s="235" t="str">
        <f>+IF(I14=0,"",'Ark1'!Z2554)</f>
        <v/>
      </c>
      <c r="Z14" s="233" t="str">
        <f>+IF(I14=0,"",'Ark1'!Z2554)</f>
        <v/>
      </c>
      <c r="AA14" s="234" t="str">
        <f>+IF(I14=0,"",'Ark1'!AC2554)</f>
        <v/>
      </c>
      <c r="AB14" s="235" t="str">
        <f>+IF(I14=0,"",'Ark1'!AE2554)</f>
        <v/>
      </c>
      <c r="AC14" s="235" t="str">
        <f t="shared" si="0"/>
        <v/>
      </c>
      <c r="AD14" s="233" t="str">
        <f t="shared" si="1"/>
        <v/>
      </c>
      <c r="AE14" s="213"/>
      <c r="AF14" s="216"/>
      <c r="AH14" s="29"/>
      <c r="AI14" s="27"/>
      <c r="AJ14" s="217"/>
      <c r="AK14" s="28"/>
      <c r="AO14" s="28"/>
      <c r="BG14" s="228"/>
    </row>
    <row r="15" spans="1:73" ht="15" customHeight="1">
      <c r="A15" s="213"/>
      <c r="B15" s="289">
        <f>+'Ark1'!C2555</f>
        <v>2024</v>
      </c>
      <c r="C15" s="232">
        <f>+'Ark1'!L2555</f>
        <v>1</v>
      </c>
      <c r="D15" s="232" t="s">
        <v>28</v>
      </c>
      <c r="E15" s="232">
        <f>+'Ark1'!H2555</f>
        <v>1</v>
      </c>
      <c r="F15" s="232">
        <f>+'Ark1'!J2555</f>
        <v>110</v>
      </c>
      <c r="G15" s="232" t="str">
        <f>VLOOKUP(F15,RNR!$A$1:$B$26,2)</f>
        <v>Gol</v>
      </c>
      <c r="H15" s="232">
        <f>+IF(I15=0,"",'Ark1'!Q2555)</f>
        <v>9</v>
      </c>
      <c r="I15" s="330">
        <f>+'Ark1'!R2555</f>
        <v>20</v>
      </c>
      <c r="J15" s="233">
        <f>+IF(I15=0,"",'Ark1'!AF2555)</f>
        <v>0.36913990402362495</v>
      </c>
      <c r="K15" s="262">
        <f t="shared" si="2"/>
        <v>14.814814814814815</v>
      </c>
      <c r="L15" s="233">
        <f>+IF(I15=0,"",'Ark1'!AG2555)</f>
        <v>0.38387211964627022</v>
      </c>
      <c r="M15" s="544"/>
      <c r="N15" s="32">
        <f>+IF(I15=0,"",'Ark1'!U2555)</f>
        <v>10.965</v>
      </c>
      <c r="O15" s="214"/>
      <c r="P15" s="239">
        <f>+'Ark1'!AI2555</f>
        <v>20</v>
      </c>
      <c r="Q15" s="497"/>
      <c r="R15" s="263">
        <f>+IF(P15=0,"",'Ark1'!AJ2555)</f>
        <v>97.23</v>
      </c>
      <c r="S15" s="263">
        <f>+IF(P15=0,"",'Ark1'!AK2555)</f>
        <v>10.182331400683159</v>
      </c>
      <c r="T15" s="492"/>
      <c r="U15" s="234">
        <f>+IF(I15=0,"",'Ark1'!T2555)</f>
        <v>2.7</v>
      </c>
      <c r="V15" s="235">
        <f>+IF(I15=0,"",'Ark1'!W2555)</f>
        <v>0</v>
      </c>
      <c r="W15" s="235">
        <f>+IF(I15=0,"",'Ark1'!X2555)</f>
        <v>20</v>
      </c>
      <c r="X15" s="235">
        <f>+IF(I15=0,"",'Ark1'!Y2555)</f>
        <v>0</v>
      </c>
      <c r="Y15" s="235">
        <f>+IF(I15=0,"",'Ark1'!Z2555)</f>
        <v>5.843139139195646</v>
      </c>
      <c r="Z15" s="233">
        <f>+IF(I15=0,"",'Ark1'!Z2555)</f>
        <v>5.843139139195646</v>
      </c>
      <c r="AA15" s="234">
        <f>+IF(I15=0,"",'Ark1'!AC2555)</f>
        <v>0</v>
      </c>
      <c r="AB15" s="235">
        <f>+IF(I15=0,"",'Ark1'!AE2555)</f>
        <v>0</v>
      </c>
      <c r="AC15" s="235">
        <f t="shared" si="0"/>
        <v>10.965</v>
      </c>
      <c r="AD15" s="233">
        <f t="shared" si="1"/>
        <v>2.2222222222222223</v>
      </c>
      <c r="AE15" s="213"/>
      <c r="AF15" s="216"/>
      <c r="AH15" s="29"/>
      <c r="AI15" s="27"/>
      <c r="AJ15" s="217"/>
      <c r="AK15" s="28"/>
      <c r="AO15" s="28"/>
      <c r="BG15" s="228"/>
    </row>
    <row r="16" spans="1:73" ht="15" customHeight="1">
      <c r="A16" s="213"/>
      <c r="B16" s="289">
        <f>+'Ark1'!C2556</f>
        <v>2024</v>
      </c>
      <c r="C16" s="232">
        <f>+'Ark1'!L2556</f>
        <v>1</v>
      </c>
      <c r="D16" s="232" t="s">
        <v>28</v>
      </c>
      <c r="E16" s="232">
        <f>+'Ark1'!H2556</f>
        <v>1</v>
      </c>
      <c r="F16" s="232">
        <f>+'Ark1'!J2556</f>
        <v>111</v>
      </c>
      <c r="G16" s="232" t="str">
        <f>VLOOKUP(F16,RNR!$A$1:$B$26,2)</f>
        <v>Forus</v>
      </c>
      <c r="H16" s="232" t="str">
        <f>+IF(I16=0,"",'Ark1'!Q2556)</f>
        <v/>
      </c>
      <c r="I16" s="330">
        <f>+'Ark1'!R2556</f>
        <v>0</v>
      </c>
      <c r="J16" s="233" t="str">
        <f>+IF(I16=0,"",'Ark1'!AF2556)</f>
        <v/>
      </c>
      <c r="K16" s="262">
        <f t="shared" si="2"/>
        <v>0</v>
      </c>
      <c r="L16" s="233" t="str">
        <f>+IF(I16=0,"",'Ark1'!AG2556)</f>
        <v/>
      </c>
      <c r="M16" s="544"/>
      <c r="N16" s="32" t="str">
        <f>+IF(I16=0,"",'Ark1'!U2556)</f>
        <v/>
      </c>
      <c r="O16" s="214"/>
      <c r="P16" s="239">
        <f>+'Ark1'!AI2556</f>
        <v>0</v>
      </c>
      <c r="Q16" s="497"/>
      <c r="R16" s="263" t="str">
        <f>+IF(P16=0,"",'Ark1'!AJ2556)</f>
        <v/>
      </c>
      <c r="S16" s="263" t="str">
        <f>+IF(P16=0,"",'Ark1'!AK2556)</f>
        <v/>
      </c>
      <c r="T16" s="492"/>
      <c r="U16" s="234" t="str">
        <f>+IF(I16=0,"",'Ark1'!T2556)</f>
        <v/>
      </c>
      <c r="V16" s="235" t="str">
        <f>+IF(I16=0,"",'Ark1'!W2556)</f>
        <v/>
      </c>
      <c r="W16" s="235" t="str">
        <f>+IF(I16=0,"",'Ark1'!X2556)</f>
        <v/>
      </c>
      <c r="X16" s="235" t="str">
        <f>+IF(I16=0,"",'Ark1'!Y2556)</f>
        <v/>
      </c>
      <c r="Y16" s="235" t="str">
        <f>+IF(I16=0,"",'Ark1'!Z2556)</f>
        <v/>
      </c>
      <c r="Z16" s="233" t="str">
        <f>+IF(I16=0,"",'Ark1'!Z2556)</f>
        <v/>
      </c>
      <c r="AA16" s="234" t="str">
        <f>+IF(I16=0,"",'Ark1'!AC2556)</f>
        <v/>
      </c>
      <c r="AB16" s="235" t="str">
        <f>+IF(I16=0,"",'Ark1'!AE2556)</f>
        <v/>
      </c>
      <c r="AC16" s="235" t="str">
        <f t="shared" si="0"/>
        <v/>
      </c>
      <c r="AD16" s="233" t="str">
        <f t="shared" si="1"/>
        <v/>
      </c>
      <c r="AE16" s="213"/>
      <c r="AF16" s="216"/>
      <c r="AH16" s="29"/>
      <c r="AI16" s="27"/>
      <c r="AJ16" s="217"/>
      <c r="AK16" s="28"/>
      <c r="AO16" s="28"/>
      <c r="BG16" s="228"/>
    </row>
    <row r="17" spans="1:59" ht="15" customHeight="1">
      <c r="A17" s="213"/>
      <c r="B17" s="289">
        <f>+'Ark1'!C2557</f>
        <v>2024</v>
      </c>
      <c r="C17" s="232">
        <f>+'Ark1'!L2557</f>
        <v>1</v>
      </c>
      <c r="D17" s="232" t="s">
        <v>28</v>
      </c>
      <c r="E17" s="232">
        <f>+'Ark1'!H2557</f>
        <v>1</v>
      </c>
      <c r="F17" s="232">
        <f>+'Ark1'!J2557</f>
        <v>116</v>
      </c>
      <c r="G17" s="232" t="str">
        <f>VLOOKUP(F17,RNR!$A$1:$B$26,2)</f>
        <v>Sandeid</v>
      </c>
      <c r="H17" s="232">
        <f>+IF(I17=0,"",'Ark1'!Q2557)</f>
        <v>3</v>
      </c>
      <c r="I17" s="330">
        <f>+'Ark1'!R2557</f>
        <v>4</v>
      </c>
      <c r="J17" s="233">
        <f>+IF(I17=0,"",'Ark1'!AF2557)</f>
        <v>0.37986704653371345</v>
      </c>
      <c r="K17" s="262">
        <f t="shared" si="2"/>
        <v>2.9629629629629628</v>
      </c>
      <c r="L17" s="233">
        <f>+IF(I17=0,"",'Ark1'!AG2557)</f>
        <v>0.28706107498882338</v>
      </c>
      <c r="M17" s="544"/>
      <c r="N17" s="32">
        <f>+IF(I17=0,"",'Ark1'!U2557)</f>
        <v>9.15</v>
      </c>
      <c r="O17" s="214"/>
      <c r="P17" s="239">
        <f>+'Ark1'!AI2557</f>
        <v>4</v>
      </c>
      <c r="Q17" s="497"/>
      <c r="R17" s="263">
        <f>+IF(P17=0,"",'Ark1'!AJ2557)</f>
        <v>92.274999999999977</v>
      </c>
      <c r="S17" s="263">
        <f>+IF(P17=0,"",'Ark1'!AK2557)</f>
        <v>10.944610487670868</v>
      </c>
      <c r="T17" s="492"/>
      <c r="U17" s="234">
        <f>+IF(I17=0,"",'Ark1'!T2557)</f>
        <v>2</v>
      </c>
      <c r="V17" s="235">
        <f>+IF(I17=0,"",'Ark1'!W2557)</f>
        <v>0</v>
      </c>
      <c r="W17" s="235">
        <f>+IF(I17=0,"",'Ark1'!X2557)</f>
        <v>0</v>
      </c>
      <c r="X17" s="235">
        <f>+IF(I17=0,"",'Ark1'!Y2557)</f>
        <v>0</v>
      </c>
      <c r="Y17" s="235">
        <f>+IF(I17=0,"",'Ark1'!Z2557)</f>
        <v>4.3072613108563527</v>
      </c>
      <c r="Z17" s="233">
        <f>+IF(I17=0,"",'Ark1'!Z2557)</f>
        <v>4.3072613108563527</v>
      </c>
      <c r="AA17" s="234">
        <f>+IF(I17=0,"",'Ark1'!AC2557)</f>
        <v>0</v>
      </c>
      <c r="AB17" s="235">
        <f>+IF(I17=0,"",'Ark1'!AE2557)</f>
        <v>0</v>
      </c>
      <c r="AC17" s="235">
        <f t="shared" si="0"/>
        <v>9.15</v>
      </c>
      <c r="AD17" s="233">
        <f t="shared" si="1"/>
        <v>1.3333333333333333</v>
      </c>
      <c r="AE17" s="213"/>
      <c r="AF17" s="216"/>
      <c r="AH17" s="29"/>
      <c r="AI17" s="27"/>
      <c r="AJ17" s="217"/>
      <c r="AK17" s="28"/>
      <c r="AO17" s="28"/>
      <c r="BG17" s="228"/>
    </row>
    <row r="18" spans="1:59" ht="15" customHeight="1">
      <c r="A18" s="213"/>
      <c r="B18" s="289">
        <f>+'Ark1'!C2558</f>
        <v>2024</v>
      </c>
      <c r="C18" s="232">
        <f>+'Ark1'!L2558</f>
        <v>1</v>
      </c>
      <c r="D18" s="232" t="s">
        <v>28</v>
      </c>
      <c r="E18" s="232">
        <f>+'Ark1'!H2558</f>
        <v>2</v>
      </c>
      <c r="F18" s="232">
        <f>+'Ark1'!J2558</f>
        <v>117</v>
      </c>
      <c r="G18" s="232" t="str">
        <f>VLOOKUP(F18,RNR!$A$1:$B$26,2)</f>
        <v>Jæren</v>
      </c>
      <c r="H18" s="232">
        <f>+IF(I18=0,"",'Ark1'!Q2558)</f>
        <v>2</v>
      </c>
      <c r="I18" s="330">
        <f>+'Ark1'!R2558</f>
        <v>3</v>
      </c>
      <c r="J18" s="233">
        <f>+IF(I18=0,"",'Ark1'!AF2558)</f>
        <v>1.1904761904761909</v>
      </c>
      <c r="K18" s="262">
        <f t="shared" si="2"/>
        <v>2.2222222222222223</v>
      </c>
      <c r="L18" s="233">
        <f>+IF(I18=0,"",'Ark1'!AG2558)</f>
        <v>1.0255772756938186</v>
      </c>
      <c r="M18" s="544"/>
      <c r="N18" s="32">
        <f>+IF(I18=0,"",'Ark1'!U2558)</f>
        <v>11</v>
      </c>
      <c r="O18" s="214"/>
      <c r="P18" s="239">
        <f>+'Ark1'!AI2558</f>
        <v>3</v>
      </c>
      <c r="Q18" s="497"/>
      <c r="R18" s="263">
        <f>+IF(P18=0,"",'Ark1'!AJ2558)</f>
        <v>99.766666666666637</v>
      </c>
      <c r="S18" s="263">
        <f>+IF(P18=0,"",'Ark1'!AK2558)</f>
        <v>10.731529697709748</v>
      </c>
      <c r="T18" s="492"/>
      <c r="U18" s="234">
        <f>+IF(I18=0,"",'Ark1'!T2558)</f>
        <v>2.3333333333333339</v>
      </c>
      <c r="V18" s="235">
        <f>+IF(I18=0,"",'Ark1'!W2558)</f>
        <v>0</v>
      </c>
      <c r="W18" s="235">
        <f>+IF(I18=0,"",'Ark1'!X2558)</f>
        <v>0</v>
      </c>
      <c r="X18" s="235">
        <f>+IF(I18=0,"",'Ark1'!Y2558)</f>
        <v>0</v>
      </c>
      <c r="Y18" s="235">
        <f>+IF(I18=0,"",'Ark1'!Z2558)</f>
        <v>3.3536050254415275</v>
      </c>
      <c r="Z18" s="233">
        <f>+IF(I18=0,"",'Ark1'!Z2558)</f>
        <v>3.3536050254415275</v>
      </c>
      <c r="AA18" s="234">
        <f>+IF(I18=0,"",'Ark1'!AC2558)</f>
        <v>0</v>
      </c>
      <c r="AB18" s="235">
        <f>+IF(I18=0,"",'Ark1'!AE2558)</f>
        <v>0</v>
      </c>
      <c r="AC18" s="235">
        <f t="shared" si="0"/>
        <v>11</v>
      </c>
      <c r="AD18" s="233">
        <f t="shared" si="1"/>
        <v>1.5</v>
      </c>
      <c r="AE18" s="213"/>
      <c r="AF18" s="216"/>
      <c r="AH18" s="29"/>
      <c r="AI18" s="27"/>
      <c r="AJ18" s="217"/>
      <c r="AK18" s="28"/>
      <c r="AO18" s="28"/>
      <c r="BG18" s="228"/>
    </row>
    <row r="19" spans="1:59" ht="15" customHeight="1">
      <c r="A19" s="213"/>
      <c r="B19" s="289">
        <f>+'Ark1'!C2559</f>
        <v>2024</v>
      </c>
      <c r="C19" s="232">
        <f>+'Ark1'!L2559</f>
        <v>1</v>
      </c>
      <c r="D19" s="232" t="s">
        <v>28</v>
      </c>
      <c r="E19" s="232">
        <f>+'Ark1'!H2559</f>
        <v>1</v>
      </c>
      <c r="F19" s="232">
        <f>+'Ark1'!J2559</f>
        <v>134</v>
      </c>
      <c r="G19" s="232" t="str">
        <f>VLOOKUP(F19,RNR!$A$1:$B$26,2)</f>
        <v>Førde</v>
      </c>
      <c r="H19" s="232">
        <f>+IF(I19=0,"",'Ark1'!Q2559)</f>
        <v>12</v>
      </c>
      <c r="I19" s="330">
        <f>+'Ark1'!R2559</f>
        <v>20</v>
      </c>
      <c r="J19" s="233">
        <f>+IF(I19=0,"",'Ark1'!AF2559)</f>
        <v>0.36101083032490966</v>
      </c>
      <c r="K19" s="262">
        <f t="shared" si="2"/>
        <v>14.814814814814815</v>
      </c>
      <c r="L19" s="233">
        <f>+IF(I19=0,"",'Ark1'!AG2559)</f>
        <v>0.34413872016270997</v>
      </c>
      <c r="M19" s="544"/>
      <c r="N19" s="32">
        <f>+IF(I19=0,"",'Ark1'!U2559)</f>
        <v>11.894999999999998</v>
      </c>
      <c r="O19" s="214"/>
      <c r="P19" s="239">
        <f>+'Ark1'!AI2559</f>
        <v>20</v>
      </c>
      <c r="Q19" s="497"/>
      <c r="R19" s="263">
        <f>+IF(P19=0,"",'Ark1'!AJ2559)</f>
        <v>103.06</v>
      </c>
      <c r="S19" s="263">
        <f>+IF(P19=0,"",'Ark1'!AK2559)</f>
        <v>10.31442648031889</v>
      </c>
      <c r="T19" s="492"/>
      <c r="U19" s="234">
        <f>+IF(I19=0,"",'Ark1'!T2559)</f>
        <v>2.5499999999999998</v>
      </c>
      <c r="V19" s="235">
        <f>+IF(I19=0,"",'Ark1'!W2559)</f>
        <v>0</v>
      </c>
      <c r="W19" s="235">
        <f>+IF(I19=0,"",'Ark1'!X2559)</f>
        <v>15</v>
      </c>
      <c r="X19" s="235">
        <f>+IF(I19=0,"",'Ark1'!Y2559)</f>
        <v>0</v>
      </c>
      <c r="Y19" s="235">
        <f>+IF(I19=0,"",'Ark1'!Z2559)</f>
        <v>4.036889272695011</v>
      </c>
      <c r="Z19" s="233">
        <f>+IF(I19=0,"",'Ark1'!Z2559)</f>
        <v>4.036889272695011</v>
      </c>
      <c r="AA19" s="234">
        <f>+IF(I19=0,"",'Ark1'!AC2559)</f>
        <v>0</v>
      </c>
      <c r="AB19" s="235">
        <f>+IF(I19=0,"",'Ark1'!AE2559)</f>
        <v>0</v>
      </c>
      <c r="AC19" s="235">
        <f t="shared" si="0"/>
        <v>11.894999999999998</v>
      </c>
      <c r="AD19" s="233">
        <f t="shared" si="1"/>
        <v>1.6666666666666667</v>
      </c>
      <c r="AE19" s="213"/>
      <c r="AF19" s="216"/>
      <c r="AH19" s="29"/>
      <c r="AI19" s="27"/>
      <c r="AJ19" s="217"/>
      <c r="AK19" s="28"/>
      <c r="AO19" s="28"/>
      <c r="BG19" s="228"/>
    </row>
    <row r="20" spans="1:59" ht="15" customHeight="1">
      <c r="A20" s="213"/>
      <c r="B20" s="289">
        <f>+'Ark1'!C2560</f>
        <v>2024</v>
      </c>
      <c r="C20" s="232">
        <f>+'Ark1'!L2560</f>
        <v>1</v>
      </c>
      <c r="D20" s="232" t="s">
        <v>28</v>
      </c>
      <c r="E20" s="232">
        <f>+'Ark1'!H2560</f>
        <v>2</v>
      </c>
      <c r="F20" s="232">
        <f>+'Ark1'!J2560</f>
        <v>141</v>
      </c>
      <c r="G20" s="232" t="str">
        <f>VLOOKUP(F20,RNR!$A$1:$B$26,2)</f>
        <v>Ølen</v>
      </c>
      <c r="H20" s="232">
        <f>+IF(I20=0,"",'Ark1'!Q2560)</f>
        <v>12</v>
      </c>
      <c r="I20" s="330">
        <f>+'Ark1'!R2560</f>
        <v>35</v>
      </c>
      <c r="J20" s="233">
        <f>+IF(I20=0,"",'Ark1'!AF2560)</f>
        <v>1.7632241813602016</v>
      </c>
      <c r="K20" s="262">
        <f t="shared" si="2"/>
        <v>25.925925925925927</v>
      </c>
      <c r="L20" s="233">
        <f>+IF(I20=0,"",'Ark1'!AG2560)</f>
        <v>1.1389284466775935</v>
      </c>
      <c r="M20" s="544"/>
      <c r="N20" s="32">
        <f>+IF(I20=0,"",'Ark1'!U2560)</f>
        <v>9.6885714285714304</v>
      </c>
      <c r="O20" s="214"/>
      <c r="P20" s="239">
        <f>+'Ark1'!AI2560</f>
        <v>35</v>
      </c>
      <c r="Q20" s="497"/>
      <c r="R20" s="263">
        <f>+IF(P20=0,"",'Ark1'!AJ2560)</f>
        <v>97.345714285714308</v>
      </c>
      <c r="S20" s="263">
        <f>+IF(P20=0,"",'Ark1'!AK2560)</f>
        <v>9.8509578493484664</v>
      </c>
      <c r="T20" s="492"/>
      <c r="U20" s="234">
        <f>+IF(I20=0,"",'Ark1'!T2560)</f>
        <v>2.1714285714285704</v>
      </c>
      <c r="V20" s="235">
        <f>+IF(I20=0,"",'Ark1'!W2560)</f>
        <v>0</v>
      </c>
      <c r="W20" s="235">
        <f>+IF(I20=0,"",'Ark1'!X2560)</f>
        <v>0</v>
      </c>
      <c r="X20" s="235">
        <f>+IF(I20=0,"",'Ark1'!Y2560)</f>
        <v>0</v>
      </c>
      <c r="Y20" s="235">
        <f>+IF(I20=0,"",'Ark1'!Z2560)</f>
        <v>3.4663089820706507</v>
      </c>
      <c r="Z20" s="233">
        <f>+IF(I20=0,"",'Ark1'!Z2560)</f>
        <v>3.4663089820706507</v>
      </c>
      <c r="AA20" s="234">
        <f>+IF(I20=0,"",'Ark1'!AC2560)</f>
        <v>0</v>
      </c>
      <c r="AB20" s="235">
        <f>+IF(I20=0,"",'Ark1'!AE2560)</f>
        <v>0</v>
      </c>
      <c r="AC20" s="235">
        <f t="shared" si="0"/>
        <v>9.6885714285714304</v>
      </c>
      <c r="AD20" s="233">
        <f t="shared" si="1"/>
        <v>2.9166666666666665</v>
      </c>
      <c r="AE20" s="213"/>
      <c r="AF20" s="216"/>
      <c r="AH20" s="29"/>
      <c r="AI20" s="27"/>
      <c r="AJ20" s="217"/>
      <c r="AK20" s="28"/>
      <c r="AO20" s="28"/>
      <c r="BG20" s="228"/>
    </row>
    <row r="21" spans="1:59" ht="15" customHeight="1">
      <c r="A21" s="213"/>
      <c r="B21" s="289">
        <f>+'Ark1'!C2561</f>
        <v>2024</v>
      </c>
      <c r="C21" s="232">
        <f>+'Ark1'!L2561</f>
        <v>1</v>
      </c>
      <c r="D21" s="232" t="s">
        <v>28</v>
      </c>
      <c r="E21" s="232">
        <f>+'Ark1'!H2561</f>
        <v>2</v>
      </c>
      <c r="F21" s="232">
        <f>+'Ark1'!J2561</f>
        <v>143</v>
      </c>
      <c r="G21" s="232" t="str">
        <f>VLOOKUP(F21,RNR!$A$1:$B$26,2)</f>
        <v>Nordfjord</v>
      </c>
      <c r="H21" s="232" t="str">
        <f>+IF(I21=0,"",'Ark1'!Q2561)</f>
        <v/>
      </c>
      <c r="I21" s="330">
        <f>+'Ark1'!R2561</f>
        <v>0</v>
      </c>
      <c r="J21" s="233" t="str">
        <f>+IF(I21=0,"",'Ark1'!AF2561)</f>
        <v/>
      </c>
      <c r="K21" s="262">
        <f t="shared" si="2"/>
        <v>0</v>
      </c>
      <c r="L21" s="233" t="str">
        <f>+IF(I21=0,"",'Ark1'!AG2561)</f>
        <v/>
      </c>
      <c r="M21" s="544"/>
      <c r="N21" s="32" t="str">
        <f>+IF(I21=0,"",'Ark1'!U2561)</f>
        <v/>
      </c>
      <c r="O21" s="214"/>
      <c r="P21" s="239">
        <f>+'Ark1'!AI2561</f>
        <v>0</v>
      </c>
      <c r="Q21" s="497"/>
      <c r="R21" s="263" t="str">
        <f>+IF(P21=0,"",'Ark1'!AJ2561)</f>
        <v/>
      </c>
      <c r="S21" s="263" t="str">
        <f>+IF(P21=0,"",'Ark1'!AK2561)</f>
        <v/>
      </c>
      <c r="T21" s="492"/>
      <c r="U21" s="234" t="str">
        <f>+IF(I21=0,"",'Ark1'!T2561)</f>
        <v/>
      </c>
      <c r="V21" s="235" t="str">
        <f>+IF(I21=0,"",'Ark1'!W2561)</f>
        <v/>
      </c>
      <c r="W21" s="235" t="str">
        <f>+IF(I21=0,"",'Ark1'!X2561)</f>
        <v/>
      </c>
      <c r="X21" s="235" t="str">
        <f>+IF(I21=0,"",'Ark1'!Y2561)</f>
        <v/>
      </c>
      <c r="Y21" s="235" t="str">
        <f>+IF(I21=0,"",'Ark1'!Z2561)</f>
        <v/>
      </c>
      <c r="Z21" s="233" t="str">
        <f>+IF(I21=0,"",'Ark1'!Z2561)</f>
        <v/>
      </c>
      <c r="AA21" s="234" t="str">
        <f>+IF(I21=0,"",'Ark1'!AC2561)</f>
        <v/>
      </c>
      <c r="AB21" s="235" t="str">
        <f>+IF(I21=0,"",'Ark1'!AE2561)</f>
        <v/>
      </c>
      <c r="AC21" s="235" t="str">
        <f t="shared" si="0"/>
        <v/>
      </c>
      <c r="AD21" s="233" t="str">
        <f t="shared" si="1"/>
        <v/>
      </c>
      <c r="AE21" s="213"/>
      <c r="AF21" s="216"/>
      <c r="AH21" s="29"/>
      <c r="AI21" s="27"/>
      <c r="AJ21" s="217"/>
      <c r="AK21" s="28"/>
      <c r="AO21" s="28"/>
      <c r="BG21" s="228"/>
    </row>
    <row r="22" spans="1:59" ht="15" customHeight="1">
      <c r="A22" s="213"/>
      <c r="B22" s="289">
        <f>+'Ark1'!C2562</f>
        <v>2024</v>
      </c>
      <c r="C22" s="232">
        <f>+'Ark1'!L2562</f>
        <v>1</v>
      </c>
      <c r="D22" s="232" t="s">
        <v>28</v>
      </c>
      <c r="E22" s="232">
        <f>+'Ark1'!H2562</f>
        <v>2</v>
      </c>
      <c r="F22" s="232">
        <f>+'Ark1'!J2562</f>
        <v>147</v>
      </c>
      <c r="G22" s="232" t="str">
        <f>VLOOKUP(F22,RNR!$A$1:$B$26,2)</f>
        <v>Midt-Norge</v>
      </c>
      <c r="H22" s="232">
        <f>+IF(I22=0,"",'Ark1'!Q2562)</f>
        <v>1</v>
      </c>
      <c r="I22" s="330">
        <f>+'Ark1'!R2562</f>
        <v>1</v>
      </c>
      <c r="J22" s="233">
        <f>+IF(I22=0,"",'Ark1'!AF2562)</f>
        <v>0.98039215686274495</v>
      </c>
      <c r="K22" s="262">
        <f t="shared" si="2"/>
        <v>0.7407407407407407</v>
      </c>
      <c r="L22" s="233">
        <f>+IF(I22=0,"",'Ark1'!AG2562)</f>
        <v>0.22520571676050241</v>
      </c>
      <c r="M22" s="544"/>
      <c r="N22" s="32">
        <f>+IF(I22=0,"",'Ark1'!U2562)</f>
        <v>2.6</v>
      </c>
      <c r="O22" s="214"/>
      <c r="P22" s="239">
        <f>+'Ark1'!AI2562</f>
        <v>1</v>
      </c>
      <c r="Q22" s="497"/>
      <c r="R22" s="263">
        <f>+IF(P22=0,"",'Ark1'!AJ2562)</f>
        <v>68.3</v>
      </c>
      <c r="S22" s="263">
        <f>+IF(P22=0,"",'Ark1'!AK2562)</f>
        <v>8.1603960493802781</v>
      </c>
      <c r="T22" s="492"/>
      <c r="U22" s="234">
        <f>+IF(I22=0,"",'Ark1'!T2562)</f>
        <v>2</v>
      </c>
      <c r="V22" s="235">
        <f>+IF(I22=0,"",'Ark1'!W2562)</f>
        <v>0</v>
      </c>
      <c r="W22" s="235">
        <f>+IF(I22=0,"",'Ark1'!X2562)</f>
        <v>0</v>
      </c>
      <c r="X22" s="235">
        <f>+IF(I22=0,"",'Ark1'!Y2562)</f>
        <v>0</v>
      </c>
      <c r="Y22" s="235">
        <f>+IF(I22=0,"",'Ark1'!Z2562)</f>
        <v>0</v>
      </c>
      <c r="Z22" s="233">
        <f>+IF(I22=0,"",'Ark1'!Z2562)</f>
        <v>0</v>
      </c>
      <c r="AA22" s="234">
        <f>+IF(I22=0,"",'Ark1'!AC2562)</f>
        <v>0</v>
      </c>
      <c r="AB22" s="235">
        <f>+IF(I22=0,"",'Ark1'!AE2562)</f>
        <v>0</v>
      </c>
      <c r="AC22" s="235">
        <f t="shared" si="0"/>
        <v>2.6</v>
      </c>
      <c r="AD22" s="233">
        <f t="shared" si="1"/>
        <v>1</v>
      </c>
      <c r="AE22" s="213"/>
      <c r="AF22" s="216"/>
      <c r="AH22" s="29"/>
      <c r="AI22" s="27"/>
      <c r="AJ22" s="217"/>
      <c r="AK22" s="28"/>
      <c r="AO22" s="28"/>
      <c r="BG22" s="228"/>
    </row>
    <row r="23" spans="1:59" ht="15" customHeight="1">
      <c r="A23" s="213"/>
      <c r="B23" s="289">
        <f>+'Ark1'!C2563</f>
        <v>2024</v>
      </c>
      <c r="C23" s="232">
        <f>+'Ark1'!L2563</f>
        <v>1</v>
      </c>
      <c r="D23" s="232" t="s">
        <v>28</v>
      </c>
      <c r="E23" s="232">
        <f>+'Ark1'!H2563</f>
        <v>1</v>
      </c>
      <c r="F23" s="232">
        <f>+'Ark1'!J2563</f>
        <v>155</v>
      </c>
      <c r="G23" s="232" t="str">
        <f>VLOOKUP(F23,RNR!$A$1:$B$26,2)</f>
        <v>Målselv</v>
      </c>
      <c r="H23" s="232">
        <f>+IF(I23=0,"",'Ark1'!Q2563)</f>
        <v>10</v>
      </c>
      <c r="I23" s="330">
        <f>+'Ark1'!R2563</f>
        <v>20</v>
      </c>
      <c r="J23" s="233">
        <f>+IF(I23=0,"",'Ark1'!AF2563)</f>
        <v>0.72202166064981932</v>
      </c>
      <c r="K23" s="262">
        <f t="shared" si="2"/>
        <v>14.814814814814815</v>
      </c>
      <c r="L23" s="233">
        <f>+IF(I23=0,"",'Ark1'!AG2563)</f>
        <v>0.48469000035394016</v>
      </c>
      <c r="M23" s="544"/>
      <c r="N23" s="32">
        <f>+IF(I23=0,"",'Ark1'!U2563)</f>
        <v>11.64</v>
      </c>
      <c r="O23" s="214"/>
      <c r="P23" s="239">
        <f>+'Ark1'!AI2563</f>
        <v>20</v>
      </c>
      <c r="Q23" s="497"/>
      <c r="R23" s="263">
        <f>+IF(P23=0,"",'Ark1'!AJ2563)</f>
        <v>114.05500000000001</v>
      </c>
      <c r="S23" s="263">
        <f>+IF(P23=0,"",'Ark1'!AK2563)</f>
        <v>8.1873261438577938</v>
      </c>
      <c r="T23" s="492"/>
      <c r="U23" s="234">
        <f>+IF(I23=0,"",'Ark1'!T2563)</f>
        <v>2.5499999999999998</v>
      </c>
      <c r="V23" s="235">
        <f>+IF(I23=0,"",'Ark1'!W2563)</f>
        <v>0</v>
      </c>
      <c r="W23" s="235">
        <f>+IF(I23=0,"",'Ark1'!X2563)</f>
        <v>10</v>
      </c>
      <c r="X23" s="235">
        <f>+IF(I23=0,"",'Ark1'!Y2563)</f>
        <v>0</v>
      </c>
      <c r="Y23" s="235">
        <f>+IF(I23=0,"",'Ark1'!Z2563)</f>
        <v>4.1892004010312052</v>
      </c>
      <c r="Z23" s="233">
        <f>+IF(I23=0,"",'Ark1'!Z2563)</f>
        <v>4.1892004010312052</v>
      </c>
      <c r="AA23" s="234">
        <f>+IF(I23=0,"",'Ark1'!AC2563)</f>
        <v>0</v>
      </c>
      <c r="AB23" s="235">
        <f>+IF(I23=0,"",'Ark1'!AE2563)</f>
        <v>0</v>
      </c>
      <c r="AC23" s="235">
        <f t="shared" si="0"/>
        <v>11.64</v>
      </c>
      <c r="AD23" s="233">
        <f t="shared" si="1"/>
        <v>2</v>
      </c>
      <c r="AE23" s="213"/>
      <c r="AF23" s="216"/>
      <c r="AH23" s="29"/>
      <c r="AI23" s="27"/>
      <c r="AJ23" s="217"/>
      <c r="AK23" s="28"/>
      <c r="AO23" s="28"/>
      <c r="BG23" s="228"/>
    </row>
    <row r="24" spans="1:59" ht="15" customHeight="1">
      <c r="A24" s="213"/>
      <c r="B24" s="289">
        <f>+'Ark1'!C2564</f>
        <v>2024</v>
      </c>
      <c r="C24" s="232">
        <f>+'Ark1'!L2564</f>
        <v>1</v>
      </c>
      <c r="D24" s="232" t="s">
        <v>28</v>
      </c>
      <c r="E24" s="232">
        <f>+'Ark1'!H2564</f>
        <v>2</v>
      </c>
      <c r="F24" s="232">
        <f>+'Ark1'!J2564</f>
        <v>160</v>
      </c>
      <c r="G24" s="232" t="str">
        <f>VLOOKUP(F24,RNR!$A$1:$B$26,2)</f>
        <v>Oslo</v>
      </c>
      <c r="H24" s="232">
        <f>+IF(I24=0,"",'Ark1'!Q2564)</f>
        <v>1</v>
      </c>
      <c r="I24" s="330">
        <f>+'Ark1'!R2564</f>
        <v>1</v>
      </c>
      <c r="J24" s="233">
        <f>+IF(I24=0,"",'Ark1'!AF2564)</f>
        <v>0.21052631578947364</v>
      </c>
      <c r="K24" s="262">
        <f t="shared" si="2"/>
        <v>0.7407407407407407</v>
      </c>
      <c r="L24" s="233">
        <f>+IF(I24=0,"",'Ark1'!AG2564)</f>
        <v>0.20895522388059704</v>
      </c>
      <c r="M24" s="544"/>
      <c r="N24" s="32">
        <f>+IF(I24=0,"",'Ark1'!U2564)</f>
        <v>12.6</v>
      </c>
      <c r="O24" s="214"/>
      <c r="P24" s="239">
        <f>+'Ark1'!AI2564</f>
        <v>1</v>
      </c>
      <c r="Q24" s="497"/>
      <c r="R24" s="263">
        <f>+IF(P24=0,"",'Ark1'!AJ2564)</f>
        <v>106.4</v>
      </c>
      <c r="S24" s="263">
        <f>+IF(P24=0,"",'Ark1'!AK2564)</f>
        <v>10.460336635018493</v>
      </c>
      <c r="T24" s="492"/>
      <c r="U24" s="234">
        <f>+IF(I24=0,"",'Ark1'!T2564)</f>
        <v>2</v>
      </c>
      <c r="V24" s="235">
        <f>+IF(I24=0,"",'Ark1'!W2564)</f>
        <v>0</v>
      </c>
      <c r="W24" s="235">
        <f>+IF(I24=0,"",'Ark1'!X2564)</f>
        <v>0</v>
      </c>
      <c r="X24" s="235">
        <f>+IF(I24=0,"",'Ark1'!Y2564)</f>
        <v>0</v>
      </c>
      <c r="Y24" s="235">
        <f>+IF(I24=0,"",'Ark1'!Z2564)</f>
        <v>0</v>
      </c>
      <c r="Z24" s="233">
        <f>+IF(I24=0,"",'Ark1'!Z2564)</f>
        <v>0</v>
      </c>
      <c r="AA24" s="234">
        <f>+IF(I24=0,"",'Ark1'!AC2564)</f>
        <v>0</v>
      </c>
      <c r="AB24" s="235">
        <f>+IF(I24=0,"",'Ark1'!AE2564)</f>
        <v>0</v>
      </c>
      <c r="AC24" s="235">
        <f t="shared" si="0"/>
        <v>12.6</v>
      </c>
      <c r="AD24" s="233">
        <f t="shared" si="1"/>
        <v>1</v>
      </c>
      <c r="AE24" s="213"/>
      <c r="AF24" s="216"/>
      <c r="AH24" s="29"/>
      <c r="AI24" s="27"/>
      <c r="AJ24" s="217"/>
      <c r="AK24" s="28"/>
      <c r="AO24" s="28"/>
      <c r="BG24" s="228"/>
    </row>
    <row r="25" spans="1:59" ht="15" customHeight="1">
      <c r="A25" s="213"/>
      <c r="B25" s="289">
        <f>+'Ark1'!C2565</f>
        <v>2024</v>
      </c>
      <c r="C25" s="232">
        <f>+'Ark1'!L2565</f>
        <v>1</v>
      </c>
      <c r="D25" s="232" t="s">
        <v>28</v>
      </c>
      <c r="E25" s="232">
        <f>+'Ark1'!H2565</f>
        <v>1</v>
      </c>
      <c r="F25" s="232">
        <f>+'Ark1'!J2565</f>
        <v>171</v>
      </c>
      <c r="G25" s="232" t="str">
        <f>VLOOKUP(F25,RNR!$A$1:$B$26,2)</f>
        <v>Prima</v>
      </c>
      <c r="H25" s="232" t="str">
        <f>+IF(I25=0,"",'Ark1'!Q2565)</f>
        <v/>
      </c>
      <c r="I25" s="330">
        <f>+'Ark1'!R2565</f>
        <v>0</v>
      </c>
      <c r="J25" s="233" t="str">
        <f>+IF(I25=0,"",'Ark1'!AF2565)</f>
        <v/>
      </c>
      <c r="K25" s="262">
        <f t="shared" si="2"/>
        <v>0</v>
      </c>
      <c r="L25" s="233" t="str">
        <f>+IF(I25=0,"",'Ark1'!AG2565)</f>
        <v/>
      </c>
      <c r="M25" s="544"/>
      <c r="N25" s="32" t="str">
        <f>+IF(I25=0,"",'Ark1'!U2565)</f>
        <v/>
      </c>
      <c r="O25" s="214"/>
      <c r="P25" s="239">
        <f>+'Ark1'!AI2565</f>
        <v>0</v>
      </c>
      <c r="Q25" s="497"/>
      <c r="R25" s="263" t="str">
        <f>+IF(P25=0,"",'Ark1'!AJ2565)</f>
        <v/>
      </c>
      <c r="S25" s="263" t="str">
        <f>+IF(P25=0,"",'Ark1'!AK2565)</f>
        <v/>
      </c>
      <c r="T25" s="492"/>
      <c r="U25" s="234" t="str">
        <f>+IF(I25=0,"",'Ark1'!T2565)</f>
        <v/>
      </c>
      <c r="V25" s="235" t="str">
        <f>+IF(I25=0,"",'Ark1'!W2565)</f>
        <v/>
      </c>
      <c r="W25" s="235" t="str">
        <f>+IF(I25=0,"",'Ark1'!X2565)</f>
        <v/>
      </c>
      <c r="X25" s="235" t="str">
        <f>+IF(I25=0,"",'Ark1'!Y2565)</f>
        <v/>
      </c>
      <c r="Y25" s="235" t="str">
        <f>+IF(I25=0,"",'Ark1'!Z2565)</f>
        <v/>
      </c>
      <c r="Z25" s="233" t="str">
        <f>+IF(I25=0,"",'Ark1'!Z2565)</f>
        <v/>
      </c>
      <c r="AA25" s="234" t="str">
        <f>+IF(I25=0,"",'Ark1'!AC2565)</f>
        <v/>
      </c>
      <c r="AB25" s="235" t="str">
        <f>+IF(I25=0,"",'Ark1'!AE2565)</f>
        <v/>
      </c>
      <c r="AC25" s="235" t="str">
        <f t="shared" si="0"/>
        <v/>
      </c>
      <c r="AD25" s="233" t="str">
        <f t="shared" si="1"/>
        <v/>
      </c>
      <c r="AE25" s="213"/>
      <c r="AF25" s="216"/>
      <c r="AH25" s="29"/>
      <c r="AI25" s="27"/>
      <c r="AJ25" s="217"/>
      <c r="AK25" s="28"/>
      <c r="AO25" s="28"/>
      <c r="BG25" s="228"/>
    </row>
    <row r="26" spans="1:59" ht="15" customHeight="1">
      <c r="A26" s="213"/>
      <c r="B26" s="289">
        <f>+'Ark1'!C2566</f>
        <v>2024</v>
      </c>
      <c r="C26" s="232">
        <f>+'Ark1'!L2566</f>
        <v>1</v>
      </c>
      <c r="D26" s="232" t="s">
        <v>28</v>
      </c>
      <c r="E26" s="232">
        <f>+'Ark1'!H2566</f>
        <v>2</v>
      </c>
      <c r="F26" s="232">
        <f>+'Ark1'!J2566</f>
        <v>175</v>
      </c>
      <c r="G26" s="232" t="str">
        <f>VLOOKUP(F26,RNR!$A$1:$B$26,2)</f>
        <v>Ole Ringdal</v>
      </c>
      <c r="H26" s="232">
        <f>+IF(I26=0,"",'Ark1'!Q2566)</f>
        <v>4</v>
      </c>
      <c r="I26" s="330">
        <f>+'Ark1'!R2566</f>
        <v>6</v>
      </c>
      <c r="J26" s="233">
        <f>+IF(I26=0,"",'Ark1'!AF2566)</f>
        <v>0.29469548133595275</v>
      </c>
      <c r="K26" s="262">
        <f t="shared" si="2"/>
        <v>4.4444444444444446</v>
      </c>
      <c r="L26" s="233">
        <f>+IF(I26=0,"",'Ark1'!AG2566)</f>
        <v>0.19791113012440753</v>
      </c>
      <c r="M26" s="544"/>
      <c r="N26" s="32">
        <f>+IF(I26=0,"",'Ark1'!U2566)</f>
        <v>7.6333333333333311</v>
      </c>
      <c r="O26" s="214"/>
      <c r="P26" s="239">
        <f>+'Ark1'!AI2566</f>
        <v>3</v>
      </c>
      <c r="Q26" s="497"/>
      <c r="R26" s="263">
        <f>+IF(P26=0,"",'Ark1'!AJ2566)</f>
        <v>83.733333333333348</v>
      </c>
      <c r="S26" s="263">
        <f>+IF(P26=0,"",'Ark1'!AK2566)</f>
        <v>10.876975616909398</v>
      </c>
      <c r="T26" s="492"/>
      <c r="U26" s="234">
        <f>+IF(I26=0,"",'Ark1'!T2566)</f>
        <v>2.6666666666666661</v>
      </c>
      <c r="V26" s="235">
        <f>+IF(I26=0,"",'Ark1'!W2566)</f>
        <v>0</v>
      </c>
      <c r="W26" s="235">
        <f>+IF(I26=0,"",'Ark1'!X2566)</f>
        <v>16.666666666666671</v>
      </c>
      <c r="X26" s="235">
        <f>+IF(I26=0,"",'Ark1'!Y2566)</f>
        <v>0</v>
      </c>
      <c r="Y26" s="235">
        <f>+IF(I26=0,"",'Ark1'!Z2566)</f>
        <v>5.3748384988656994</v>
      </c>
      <c r="Z26" s="233">
        <f>+IF(I26=0,"",'Ark1'!Z2566)</f>
        <v>5.3748384988656994</v>
      </c>
      <c r="AA26" s="234">
        <f>+IF(I26=0,"",'Ark1'!AC2566)</f>
        <v>0</v>
      </c>
      <c r="AB26" s="235">
        <f>+IF(I26=0,"",'Ark1'!AE2566)</f>
        <v>0</v>
      </c>
      <c r="AC26" s="235">
        <f t="shared" si="0"/>
        <v>7.6333333333333311</v>
      </c>
      <c r="AD26" s="233">
        <f t="shared" si="1"/>
        <v>1.5</v>
      </c>
      <c r="AE26" s="213"/>
      <c r="AF26" s="216"/>
      <c r="AH26" s="29"/>
      <c r="AI26" s="27"/>
      <c r="AJ26" s="217"/>
      <c r="AK26" s="28"/>
      <c r="AO26" s="28"/>
      <c r="BG26" s="228"/>
    </row>
    <row r="27" spans="1:59" ht="15" customHeight="1">
      <c r="A27" s="213"/>
      <c r="B27" s="289">
        <f>+'Ark1'!C2567</f>
        <v>2024</v>
      </c>
      <c r="C27" s="232">
        <f>+'Ark1'!L2567</f>
        <v>1</v>
      </c>
      <c r="D27" s="232" t="s">
        <v>28</v>
      </c>
      <c r="E27" s="232">
        <f>+'Ark1'!H2567</f>
        <v>2</v>
      </c>
      <c r="F27" s="232">
        <f>+'Ark1'!J2567</f>
        <v>177</v>
      </c>
      <c r="G27" s="232" t="str">
        <f>VLOOKUP(F27,RNR!$A$1:$B$26,2)</f>
        <v>Slakthuset</v>
      </c>
      <c r="H27" s="232" t="str">
        <f>+IF(I27=0,"",'Ark1'!Q2567)</f>
        <v/>
      </c>
      <c r="I27" s="330">
        <f>+'Ark1'!R2567</f>
        <v>0</v>
      </c>
      <c r="J27" s="233" t="str">
        <f>+IF(I27=0,"",'Ark1'!AF2567)</f>
        <v/>
      </c>
      <c r="K27" s="262">
        <f t="shared" si="2"/>
        <v>0</v>
      </c>
      <c r="L27" s="233" t="str">
        <f>+IF(I27=0,"",'Ark1'!AG2567)</f>
        <v/>
      </c>
      <c r="M27" s="544"/>
      <c r="N27" s="32" t="str">
        <f>+IF(I27=0,"",'Ark1'!U2567)</f>
        <v/>
      </c>
      <c r="O27" s="214"/>
      <c r="P27" s="239">
        <f>+'Ark1'!AI2567</f>
        <v>0</v>
      </c>
      <c r="Q27" s="497"/>
      <c r="R27" s="263" t="str">
        <f>+IF(P27=0,"",'Ark1'!AJ2567)</f>
        <v/>
      </c>
      <c r="S27" s="263" t="str">
        <f>+IF(P27=0,"",'Ark1'!AK2567)</f>
        <v/>
      </c>
      <c r="T27" s="492"/>
      <c r="U27" s="234" t="str">
        <f>+IF(I27=0,"",'Ark1'!T2567)</f>
        <v/>
      </c>
      <c r="V27" s="235" t="str">
        <f>+IF(I27=0,"",'Ark1'!W2567)</f>
        <v/>
      </c>
      <c r="W27" s="235" t="str">
        <f>+IF(I27=0,"",'Ark1'!X2567)</f>
        <v/>
      </c>
      <c r="X27" s="235" t="str">
        <f>+IF(I27=0,"",'Ark1'!Y2567)</f>
        <v/>
      </c>
      <c r="Y27" s="235" t="str">
        <f>+IF(I27=0,"",'Ark1'!Z2567)</f>
        <v/>
      </c>
      <c r="Z27" s="233" t="str">
        <f>+IF(I27=0,"",'Ark1'!Z2567)</f>
        <v/>
      </c>
      <c r="AA27" s="234" t="str">
        <f>+IF(I27=0,"",'Ark1'!AC2567)</f>
        <v/>
      </c>
      <c r="AB27" s="235" t="str">
        <f>+IF(I27=0,"",'Ark1'!AE2567)</f>
        <v/>
      </c>
      <c r="AC27" s="235" t="str">
        <f t="shared" si="0"/>
        <v/>
      </c>
      <c r="AD27" s="233" t="str">
        <f t="shared" si="1"/>
        <v/>
      </c>
      <c r="AE27" s="213"/>
      <c r="AF27" s="216"/>
      <c r="AH27" s="29"/>
      <c r="AI27" s="27"/>
      <c r="AJ27" s="217"/>
      <c r="AK27" s="28"/>
      <c r="AO27" s="28"/>
      <c r="BG27" s="228"/>
    </row>
    <row r="28" spans="1:59" ht="15" customHeight="1">
      <c r="A28" s="213"/>
      <c r="B28" s="289">
        <f>+'Ark1'!C2568</f>
        <v>2024</v>
      </c>
      <c r="C28" s="232">
        <f>+'Ark1'!L2568</f>
        <v>1</v>
      </c>
      <c r="D28" s="232" t="s">
        <v>28</v>
      </c>
      <c r="E28" s="232">
        <f>+'Ark1'!H2568</f>
        <v>2</v>
      </c>
      <c r="F28" s="232">
        <f>+'Ark1'!J2568</f>
        <v>178</v>
      </c>
      <c r="G28" s="232" t="str">
        <f>VLOOKUP(F28,RNR!$A$1:$B$26,2)</f>
        <v>Røros</v>
      </c>
      <c r="H28" s="232" t="str">
        <f>+IF(I28=0,"",'Ark1'!Q2568)</f>
        <v/>
      </c>
      <c r="I28" s="330">
        <f>+'Ark1'!R2568</f>
        <v>0</v>
      </c>
      <c r="J28" s="233" t="str">
        <f>+IF(I28=0,"",'Ark1'!AF2568)</f>
        <v/>
      </c>
      <c r="K28" s="262">
        <f t="shared" si="2"/>
        <v>0</v>
      </c>
      <c r="L28" s="233" t="str">
        <f>+IF(I28=0,"",'Ark1'!AG2568)</f>
        <v/>
      </c>
      <c r="M28" s="544"/>
      <c r="N28" s="32" t="str">
        <f>+IF(I28=0,"",'Ark1'!U2568)</f>
        <v/>
      </c>
      <c r="O28" s="214"/>
      <c r="P28" s="239">
        <f>+'Ark1'!AI2568</f>
        <v>0</v>
      </c>
      <c r="Q28" s="497"/>
      <c r="R28" s="263" t="str">
        <f>+IF(P28=0,"",'Ark1'!AJ2568)</f>
        <v/>
      </c>
      <c r="S28" s="263" t="str">
        <f>+IF(P28=0,"",'Ark1'!AK2568)</f>
        <v/>
      </c>
      <c r="T28" s="492"/>
      <c r="U28" s="234" t="str">
        <f>+IF(I28=0,"",'Ark1'!T2568)</f>
        <v/>
      </c>
      <c r="V28" s="235" t="str">
        <f>+IF(I28=0,"",'Ark1'!W2568)</f>
        <v/>
      </c>
      <c r="W28" s="235" t="str">
        <f>+IF(I28=0,"",'Ark1'!X2568)</f>
        <v/>
      </c>
      <c r="X28" s="235" t="str">
        <f>+IF(I28=0,"",'Ark1'!Y2568)</f>
        <v/>
      </c>
      <c r="Y28" s="235" t="str">
        <f>+IF(I28=0,"",'Ark1'!Z2568)</f>
        <v/>
      </c>
      <c r="Z28" s="233" t="str">
        <f>+IF(I28=0,"",'Ark1'!Z2568)</f>
        <v/>
      </c>
      <c r="AA28" s="234" t="str">
        <f>+IF(I28=0,"",'Ark1'!AC2568)</f>
        <v/>
      </c>
      <c r="AB28" s="235" t="str">
        <f>+IF(I28=0,"",'Ark1'!AE2568)</f>
        <v/>
      </c>
      <c r="AC28" s="235" t="str">
        <f t="shared" si="0"/>
        <v/>
      </c>
      <c r="AD28" s="233" t="str">
        <f t="shared" si="1"/>
        <v/>
      </c>
      <c r="AE28" s="213"/>
      <c r="AF28" s="216"/>
      <c r="AH28" s="29"/>
      <c r="AI28" s="27"/>
      <c r="AJ28" s="217"/>
      <c r="AK28" s="28"/>
      <c r="AO28" s="28"/>
      <c r="BG28" s="228"/>
    </row>
    <row r="29" spans="1:59" ht="15" customHeight="1">
      <c r="A29" s="213"/>
      <c r="B29" s="289">
        <f>+'Ark1'!C2569</f>
        <v>2024</v>
      </c>
      <c r="C29" s="232">
        <f>+'Ark1'!L2569</f>
        <v>1</v>
      </c>
      <c r="D29" s="232" t="s">
        <v>28</v>
      </c>
      <c r="E29" s="232">
        <f>+'Ark1'!H2569</f>
        <v>2</v>
      </c>
      <c r="F29" s="232">
        <f>+'Ark1'!J2569</f>
        <v>181</v>
      </c>
      <c r="G29" s="232" t="str">
        <f>VLOOKUP(F29,RNR!$A$1:$B$26,2)</f>
        <v>Horns</v>
      </c>
      <c r="H29" s="232">
        <f>+IF(I29=0,"",'Ark1'!Q2569)</f>
        <v>2</v>
      </c>
      <c r="I29" s="330">
        <f>+'Ark1'!R2569</f>
        <v>4</v>
      </c>
      <c r="J29" s="233">
        <f>+IF(I29=0,"",'Ark1'!AF2569)</f>
        <v>0.65040650406504052</v>
      </c>
      <c r="K29" s="262">
        <f t="shared" si="2"/>
        <v>2.9629629629629628</v>
      </c>
      <c r="L29" s="233">
        <f>+IF(I29=0,"",'Ark1'!AG2569)</f>
        <v>0.44009779951100247</v>
      </c>
      <c r="M29" s="544"/>
      <c r="N29" s="32">
        <f>+IF(I29=0,"",'Ark1'!U2569)</f>
        <v>9.6750000000000007</v>
      </c>
      <c r="O29" s="214"/>
      <c r="P29" s="239">
        <f>+'Ark1'!AI2569</f>
        <v>4</v>
      </c>
      <c r="Q29" s="497"/>
      <c r="R29" s="263">
        <f>+IF(P29=0,"",'Ark1'!AJ2569)</f>
        <v>97</v>
      </c>
      <c r="S29" s="263">
        <f>+IF(P29=0,"",'Ark1'!AK2569)</f>
        <v>9.6884695066101241</v>
      </c>
      <c r="T29" s="492"/>
      <c r="U29" s="234">
        <f>+IF(I29=0,"",'Ark1'!T2569)</f>
        <v>2.75</v>
      </c>
      <c r="V29" s="235">
        <f>+IF(I29=0,"",'Ark1'!W2569)</f>
        <v>0</v>
      </c>
      <c r="W29" s="235">
        <f>+IF(I29=0,"",'Ark1'!X2569)</f>
        <v>0</v>
      </c>
      <c r="X29" s="235">
        <f>+IF(I29=0,"",'Ark1'!Y2569)</f>
        <v>0</v>
      </c>
      <c r="Y29" s="235">
        <f>+IF(I29=0,"",'Ark1'!Z2569)</f>
        <v>4.3239883209833003</v>
      </c>
      <c r="Z29" s="233">
        <f>+IF(I29=0,"",'Ark1'!Z2569)</f>
        <v>4.3239883209833003</v>
      </c>
      <c r="AA29" s="234">
        <f>+IF(I29=0,"",'Ark1'!AC2569)</f>
        <v>0</v>
      </c>
      <c r="AB29" s="235">
        <f>+IF(I29=0,"",'Ark1'!AE2569)</f>
        <v>0</v>
      </c>
      <c r="AC29" s="235">
        <f t="shared" si="0"/>
        <v>9.6750000000000007</v>
      </c>
      <c r="AD29" s="233">
        <f t="shared" si="1"/>
        <v>2</v>
      </c>
      <c r="AE29" s="213"/>
      <c r="AF29" s="216"/>
      <c r="AH29" s="29"/>
      <c r="AI29" s="27"/>
      <c r="AJ29" s="217"/>
      <c r="AK29" s="28"/>
      <c r="AO29" s="28"/>
      <c r="BG29" s="228"/>
    </row>
    <row r="30" spans="1:59" ht="15" customHeight="1">
      <c r="A30" s="213"/>
      <c r="B30" s="289">
        <f>+'Ark1'!C2570</f>
        <v>2024</v>
      </c>
      <c r="C30" s="232">
        <f>+'Ark1'!L2570</f>
        <v>1</v>
      </c>
      <c r="D30" s="232" t="s">
        <v>28</v>
      </c>
      <c r="E30" s="232">
        <f>+'Ark1'!H2570</f>
        <v>1</v>
      </c>
      <c r="F30" s="232">
        <f>+'Ark1'!J2570</f>
        <v>262</v>
      </c>
      <c r="G30" s="232" t="str">
        <f>VLOOKUP(F30,RNR!$A$1:$B$26,2)</f>
        <v>Strilalam</v>
      </c>
      <c r="H30" s="232" t="str">
        <f>+IF(I30=0,"",'Ark1'!Q2570)</f>
        <v/>
      </c>
      <c r="I30" s="330">
        <f>+'Ark1'!R2570</f>
        <v>0</v>
      </c>
      <c r="J30" s="233" t="str">
        <f>+IF(I30=0,"",'Ark1'!AF2570)</f>
        <v/>
      </c>
      <c r="K30" s="262">
        <f t="shared" si="2"/>
        <v>0</v>
      </c>
      <c r="L30" s="233" t="str">
        <f>+IF(I30=0,"",'Ark1'!AG2570)</f>
        <v/>
      </c>
      <c r="M30" s="544"/>
      <c r="N30" s="32" t="str">
        <f>+IF(I30=0,"",'Ark1'!U2570)</f>
        <v/>
      </c>
      <c r="O30" s="214"/>
      <c r="P30" s="239">
        <f>+'Ark1'!AI2570</f>
        <v>0</v>
      </c>
      <c r="Q30" s="497"/>
      <c r="R30" s="263" t="str">
        <f>+IF(P30=0,"",'Ark1'!AJ2570)</f>
        <v/>
      </c>
      <c r="S30" s="263" t="str">
        <f>+IF(P30=0,"",'Ark1'!AK2570)</f>
        <v/>
      </c>
      <c r="T30" s="492"/>
      <c r="U30" s="234" t="str">
        <f>+IF(I30=0,"",'Ark1'!T2570)</f>
        <v/>
      </c>
      <c r="V30" s="235" t="str">
        <f>+IF(I30=0,"",'Ark1'!W2570)</f>
        <v/>
      </c>
      <c r="W30" s="235" t="str">
        <f>+IF(I30=0,"",'Ark1'!X2570)</f>
        <v/>
      </c>
      <c r="X30" s="235" t="str">
        <f>+IF(I30=0,"",'Ark1'!Y2570)</f>
        <v/>
      </c>
      <c r="Y30" s="235" t="str">
        <f>+IF(I30=0,"",'Ark1'!Z2570)</f>
        <v/>
      </c>
      <c r="Z30" s="233" t="str">
        <f>+IF(I30=0,"",'Ark1'!Z2570)</f>
        <v/>
      </c>
      <c r="AA30" s="234" t="str">
        <f>+IF(I30=0,"",'Ark1'!AC2570)</f>
        <v/>
      </c>
      <c r="AB30" s="235" t="str">
        <f>+IF(I30=0,"",'Ark1'!AE2570)</f>
        <v/>
      </c>
      <c r="AC30" s="235" t="str">
        <f t="shared" si="0"/>
        <v/>
      </c>
      <c r="AD30" s="233" t="str">
        <f t="shared" si="1"/>
        <v/>
      </c>
      <c r="AE30" s="213"/>
      <c r="AF30" s="216"/>
      <c r="AH30" s="29"/>
      <c r="AI30" s="27"/>
      <c r="AJ30" s="217"/>
      <c r="AK30" s="28"/>
      <c r="AO30" s="28"/>
      <c r="BG30" s="228"/>
    </row>
    <row r="31" spans="1:59" ht="15" customHeight="1">
      <c r="A31" s="213"/>
      <c r="B31" s="289">
        <f>+'Ark1'!C2571</f>
        <v>2024</v>
      </c>
      <c r="C31" s="232">
        <f>+'Ark1'!L2571</f>
        <v>1</v>
      </c>
      <c r="D31" s="232" t="s">
        <v>28</v>
      </c>
      <c r="E31" s="232">
        <f>+'Ark1'!H2571</f>
        <v>1</v>
      </c>
      <c r="F31" s="232">
        <f>+'Ark1'!J2571</f>
        <v>309</v>
      </c>
      <c r="G31" s="232" t="str">
        <f>VLOOKUP(F31,RNR!$A$1:$B$26,2)</f>
        <v>Malvik</v>
      </c>
      <c r="H31" s="232">
        <f>+IF(I31=0,"",'Ark1'!Q2571)</f>
        <v>2</v>
      </c>
      <c r="I31" s="330">
        <f>+'Ark1'!R2571</f>
        <v>2</v>
      </c>
      <c r="J31" s="233">
        <f>+IF(I31=0,"",'Ark1'!AF2571)</f>
        <v>0.15140045420136261</v>
      </c>
      <c r="K31" s="262">
        <f t="shared" si="2"/>
        <v>1.4814814814814814</v>
      </c>
      <c r="L31" s="233">
        <f>+IF(I31=0,"",'Ark1'!AG2571)</f>
        <v>3.9706420652302031E-2</v>
      </c>
      <c r="M31" s="544"/>
      <c r="N31" s="32">
        <f>+IF(I31=0,"",'Ark1'!U2571)</f>
        <v>3.2</v>
      </c>
      <c r="O31" s="214"/>
      <c r="P31" s="239">
        <f>+'Ark1'!AI2571</f>
        <v>2</v>
      </c>
      <c r="Q31" s="497"/>
      <c r="R31" s="263">
        <f>+IF(P31=0,"",'Ark1'!AJ2571)</f>
        <v>71.25</v>
      </c>
      <c r="S31" s="263">
        <f>+IF(P31=0,"",'Ark1'!AK2571)</f>
        <v>11.919449117562047</v>
      </c>
      <c r="T31" s="492"/>
      <c r="U31" s="234">
        <f>+IF(I31=0,"",'Ark1'!T2571)</f>
        <v>2</v>
      </c>
      <c r="V31" s="235">
        <f>+IF(I31=0,"",'Ark1'!W2571)</f>
        <v>0</v>
      </c>
      <c r="W31" s="235">
        <f>+IF(I31=0,"",'Ark1'!X2571)</f>
        <v>0</v>
      </c>
      <c r="X31" s="235">
        <f>+IF(I31=0,"",'Ark1'!Y2571)</f>
        <v>0</v>
      </c>
      <c r="Y31" s="235">
        <f>+IF(I31=0,"",'Ark1'!Z2571)</f>
        <v>1.1999999999999997</v>
      </c>
      <c r="Z31" s="233">
        <f>+IF(I31=0,"",'Ark1'!Z2571)</f>
        <v>1.1999999999999997</v>
      </c>
      <c r="AA31" s="234">
        <f>+IF(I31=0,"",'Ark1'!AC2571)</f>
        <v>0</v>
      </c>
      <c r="AB31" s="235">
        <f>+IF(I31=0,"",'Ark1'!AE2571)</f>
        <v>0</v>
      </c>
      <c r="AC31" s="235">
        <f t="shared" si="0"/>
        <v>3.2</v>
      </c>
      <c r="AD31" s="233">
        <f t="shared" si="1"/>
        <v>1</v>
      </c>
      <c r="AE31" s="213"/>
      <c r="AF31" s="216"/>
      <c r="AH31" s="29"/>
      <c r="AI31" s="27"/>
      <c r="AJ31" s="217"/>
      <c r="AK31" s="28"/>
      <c r="AO31" s="28"/>
      <c r="BG31" s="228"/>
    </row>
    <row r="32" spans="1:59" ht="15" customHeight="1">
      <c r="A32" s="213"/>
      <c r="B32" s="289">
        <f>+'Ark1'!C2572</f>
        <v>2024</v>
      </c>
      <c r="C32" s="232">
        <f>+'Ark1'!L2572</f>
        <v>1</v>
      </c>
      <c r="D32" s="232" t="s">
        <v>28</v>
      </c>
      <c r="E32" s="232">
        <f>+'Ark1'!H2572</f>
        <v>2</v>
      </c>
      <c r="F32" s="232">
        <f>+'Ark1'!J2572</f>
        <v>470</v>
      </c>
      <c r="G32" s="232" t="str">
        <f>VLOOKUP(F32,RNR!$A$1:$B$26,2)</f>
        <v>Jens Eide</v>
      </c>
      <c r="H32" s="232">
        <f>+IF(I32=0,"",'Ark1'!Q2572)</f>
        <v>5</v>
      </c>
      <c r="I32" s="330">
        <f>+'Ark1'!R2572</f>
        <v>19</v>
      </c>
      <c r="J32" s="233">
        <f>+IF(I32=0,"",'Ark1'!AF2572)</f>
        <v>1.9791666666666672</v>
      </c>
      <c r="K32" s="262">
        <f t="shared" si="2"/>
        <v>14.074074074074074</v>
      </c>
      <c r="L32" s="233">
        <f>+IF(I32=0,"",'Ark1'!AG2572)</f>
        <v>0.83419189737113264</v>
      </c>
      <c r="M32" s="544"/>
      <c r="N32" s="32">
        <f>+IF(I32=0,"",'Ark1'!U2572)</f>
        <v>3.9631578947368431</v>
      </c>
      <c r="O32" s="214"/>
      <c r="P32" s="239">
        <f>+'Ark1'!AI2572</f>
        <v>19</v>
      </c>
      <c r="Q32" s="497"/>
      <c r="R32" s="263">
        <f>+IF(P32=0,"",'Ark1'!AJ2572)</f>
        <v>75.221052631578971</v>
      </c>
      <c r="S32" s="263">
        <f>+IF(P32=0,"",'Ark1'!AK2572)</f>
        <v>7.0784915983149554</v>
      </c>
      <c r="T32" s="492"/>
      <c r="U32" s="234">
        <f>+IF(I32=0,"",'Ark1'!T2572)</f>
        <v>2</v>
      </c>
      <c r="V32" s="235">
        <f>+IF(I32=0,"",'Ark1'!W2572)</f>
        <v>0</v>
      </c>
      <c r="W32" s="235">
        <f>+IF(I32=0,"",'Ark1'!X2572)</f>
        <v>5.2631578947368443</v>
      </c>
      <c r="X32" s="235">
        <f>+IF(I32=0,"",'Ark1'!Y2572)</f>
        <v>0</v>
      </c>
      <c r="Y32" s="235">
        <f>+IF(I32=0,"",'Ark1'!Z2572)</f>
        <v>4.4077934002491297</v>
      </c>
      <c r="Z32" s="233">
        <f>+IF(I32=0,"",'Ark1'!Z2572)</f>
        <v>4.4077934002491297</v>
      </c>
      <c r="AA32" s="234">
        <f>+IF(I32=0,"",'Ark1'!AC2572)</f>
        <v>0</v>
      </c>
      <c r="AB32" s="235">
        <f>+IF(I32=0,"",'Ark1'!AE2572)</f>
        <v>0</v>
      </c>
      <c r="AC32" s="235">
        <f t="shared" si="0"/>
        <v>3.9631578947368431</v>
      </c>
      <c r="AD32" s="233">
        <f t="shared" si="1"/>
        <v>3.8</v>
      </c>
      <c r="AE32" s="213"/>
      <c r="AF32" s="216"/>
      <c r="AH32" s="29"/>
      <c r="AI32" s="27"/>
      <c r="AJ32" s="217"/>
      <c r="AK32" s="28"/>
      <c r="AO32" s="28"/>
      <c r="BG32" s="228"/>
    </row>
    <row r="33" spans="1:59" ht="15" customHeight="1">
      <c r="A33" s="213"/>
      <c r="B33" s="289">
        <f>+'Ark1'!C2573</f>
        <v>2024</v>
      </c>
      <c r="C33" s="232">
        <f>+'Ark1'!L2573</f>
        <v>1</v>
      </c>
      <c r="D33" s="232" t="s">
        <v>28</v>
      </c>
      <c r="E33" s="232">
        <f>+'Ark1'!H2573</f>
        <v>2</v>
      </c>
      <c r="F33" s="232">
        <f>+'Ark1'!J2573</f>
        <v>629</v>
      </c>
      <c r="G33" s="232" t="str">
        <f>VLOOKUP(F33,RNR!$A$1:$B$26,2)</f>
        <v>Bø</v>
      </c>
      <c r="H33" s="232" t="str">
        <f>+IF(I33=0,"",'Ark1'!Q2573)</f>
        <v/>
      </c>
      <c r="I33" s="330">
        <f>+'Ark1'!R2573</f>
        <v>0</v>
      </c>
      <c r="J33" s="233" t="str">
        <f>+IF(I33=0,"",'Ark1'!AF2573)</f>
        <v/>
      </c>
      <c r="K33" s="262">
        <f t="shared" si="2"/>
        <v>0</v>
      </c>
      <c r="L33" s="233" t="str">
        <f>+IF(I33=0,"",'Ark1'!AG2573)</f>
        <v/>
      </c>
      <c r="M33" s="544"/>
      <c r="N33" s="32" t="str">
        <f>+IF(I33=0,"",'Ark1'!U2573)</f>
        <v/>
      </c>
      <c r="O33" s="214"/>
      <c r="P33" s="239">
        <f>+'Ark1'!AI2573</f>
        <v>0</v>
      </c>
      <c r="Q33" s="497"/>
      <c r="R33" s="263" t="str">
        <f>+IF(P33=0,"",'Ark1'!AJ2573)</f>
        <v/>
      </c>
      <c r="S33" s="263" t="str">
        <f>+IF(P33=0,"",'Ark1'!AK2573)</f>
        <v/>
      </c>
      <c r="T33" s="492"/>
      <c r="U33" s="234" t="str">
        <f>+IF(I33=0,"",'Ark1'!T2573)</f>
        <v/>
      </c>
      <c r="V33" s="235" t="str">
        <f>+IF(I33=0,"",'Ark1'!W2573)</f>
        <v/>
      </c>
      <c r="W33" s="235" t="str">
        <f>+IF(I33=0,"",'Ark1'!X2573)</f>
        <v/>
      </c>
      <c r="X33" s="235" t="str">
        <f>+IF(I33=0,"",'Ark1'!Y2573)</f>
        <v/>
      </c>
      <c r="Y33" s="235" t="str">
        <f>+IF(I33=0,"",'Ark1'!Z2573)</f>
        <v/>
      </c>
      <c r="Z33" s="233" t="str">
        <f>+IF(I33=0,"",'Ark1'!Z2573)</f>
        <v/>
      </c>
      <c r="AA33" s="234" t="str">
        <f>+IF(I33=0,"",'Ark1'!AC2573)</f>
        <v/>
      </c>
      <c r="AB33" s="235" t="str">
        <f>+IF(I33=0,"",'Ark1'!AE2573)</f>
        <v/>
      </c>
      <c r="AC33" s="235" t="str">
        <f t="shared" si="0"/>
        <v/>
      </c>
      <c r="AD33" s="233" t="str">
        <f t="shared" si="1"/>
        <v/>
      </c>
      <c r="AE33" s="213"/>
      <c r="AF33" s="216"/>
      <c r="AH33" s="29"/>
      <c r="AI33" s="27"/>
      <c r="AJ33" s="217"/>
      <c r="AK33" s="28"/>
      <c r="AO33" s="28"/>
      <c r="BG33" s="228"/>
    </row>
    <row r="34" spans="1:59" ht="15" customHeight="1">
      <c r="A34" s="213"/>
      <c r="B34" s="289">
        <f>+'Ark1'!C2574</f>
        <v>2024</v>
      </c>
      <c r="C34" s="232">
        <f>+'Ark1'!L2574</f>
        <v>1</v>
      </c>
      <c r="D34" s="232" t="s">
        <v>28</v>
      </c>
      <c r="E34" s="232">
        <f>+'Ark1'!H2574</f>
        <v>1</v>
      </c>
      <c r="F34" s="232">
        <f>+'Ark1'!J2574</f>
        <v>643</v>
      </c>
      <c r="G34" s="232" t="str">
        <f>VLOOKUP(F34,RNR!$A$1:$B$26,2)</f>
        <v>Bjerka</v>
      </c>
      <c r="H34" s="232" t="str">
        <f>+IF(I34=0,"",'Ark1'!Q2574)</f>
        <v/>
      </c>
      <c r="I34" s="330">
        <f>+'Ark1'!R2574</f>
        <v>0</v>
      </c>
      <c r="J34" s="233" t="str">
        <f>+IF(I34=0,"",'Ark1'!AF2574)</f>
        <v/>
      </c>
      <c r="K34" s="262">
        <f t="shared" si="2"/>
        <v>0</v>
      </c>
      <c r="L34" s="233" t="str">
        <f>+IF(I34=0,"",'Ark1'!AG2574)</f>
        <v/>
      </c>
      <c r="M34" s="544"/>
      <c r="N34" s="32" t="str">
        <f>+IF(I34=0,"",'Ark1'!U2574)</f>
        <v/>
      </c>
      <c r="O34" s="214"/>
      <c r="P34" s="239">
        <f>+'Ark1'!AI2574</f>
        <v>0</v>
      </c>
      <c r="Q34" s="497"/>
      <c r="R34" s="263" t="str">
        <f>+IF(P34=0,"",'Ark1'!AJ2574)</f>
        <v/>
      </c>
      <c r="S34" s="263" t="str">
        <f>+IF(P34=0,"",'Ark1'!AK2574)</f>
        <v/>
      </c>
      <c r="T34" s="492"/>
      <c r="U34" s="234" t="str">
        <f>+IF(I34=0,"",'Ark1'!T2574)</f>
        <v/>
      </c>
      <c r="V34" s="235" t="str">
        <f>+IF(I34=0,"",'Ark1'!W2574)</f>
        <v/>
      </c>
      <c r="W34" s="235" t="str">
        <f>+IF(I34=0,"",'Ark1'!X2574)</f>
        <v/>
      </c>
      <c r="X34" s="235" t="str">
        <f>+IF(I34=0,"",'Ark1'!Y2574)</f>
        <v/>
      </c>
      <c r="Y34" s="235" t="str">
        <f>+IF(I34=0,"",'Ark1'!Z2574)</f>
        <v/>
      </c>
      <c r="Z34" s="233" t="str">
        <f>+IF(I34=0,"",'Ark1'!Z2574)</f>
        <v/>
      </c>
      <c r="AA34" s="234" t="str">
        <f>+IF(I34=0,"",'Ark1'!AC2574)</f>
        <v/>
      </c>
      <c r="AB34" s="235" t="str">
        <f>+IF(I34=0,"",'Ark1'!AE2574)</f>
        <v/>
      </c>
      <c r="AC34" s="235" t="str">
        <f t="shared" si="0"/>
        <v/>
      </c>
      <c r="AD34" s="233" t="str">
        <f t="shared" si="1"/>
        <v/>
      </c>
      <c r="AE34" s="213"/>
      <c r="AF34" s="216"/>
      <c r="AH34" s="29"/>
      <c r="AI34" s="27"/>
      <c r="AJ34" s="217"/>
      <c r="AK34" s="28"/>
      <c r="AO34" s="28"/>
      <c r="BG34" s="228"/>
    </row>
    <row r="35" spans="1:59" ht="15" customHeight="1">
      <c r="A35" s="213"/>
      <c r="B35" s="289">
        <f>+'Ark1'!C2575</f>
        <v>2024</v>
      </c>
      <c r="C35" s="232">
        <f>+'Ark1'!L2575</f>
        <v>1</v>
      </c>
      <c r="D35" s="232" t="s">
        <v>28</v>
      </c>
      <c r="E35" s="232">
        <f>+'Ark1'!H2575</f>
        <v>2</v>
      </c>
      <c r="F35" s="232">
        <f>+'Ark1'!J2575</f>
        <v>704</v>
      </c>
      <c r="G35" s="232" t="str">
        <f>VLOOKUP(F35,RNR!$A$1:$B$26,2)</f>
        <v>Øre Vilt</v>
      </c>
      <c r="H35" s="232" t="str">
        <f>+IF(I35=0,"",'Ark1'!Q2575)</f>
        <v/>
      </c>
      <c r="I35" s="330">
        <f>+'Ark1'!R2575</f>
        <v>0</v>
      </c>
      <c r="J35" s="233" t="str">
        <f>+IF(I35=0,"",'Ark1'!AF2575)</f>
        <v/>
      </c>
      <c r="K35" s="262">
        <f t="shared" si="2"/>
        <v>0</v>
      </c>
      <c r="L35" s="233" t="str">
        <f>+IF(I35=0,"",'Ark1'!AG2575)</f>
        <v/>
      </c>
      <c r="M35" s="544"/>
      <c r="N35" s="32" t="str">
        <f>+IF(I35=0,"",'Ark1'!U2575)</f>
        <v/>
      </c>
      <c r="O35" s="214"/>
      <c r="P35" s="239">
        <f>+'Ark1'!AI2575</f>
        <v>0</v>
      </c>
      <c r="Q35" s="497"/>
      <c r="R35" s="263" t="str">
        <f>+IF(P35=0,"",'Ark1'!AJ2575)</f>
        <v/>
      </c>
      <c r="S35" s="263" t="str">
        <f>+IF(P35=0,"",'Ark1'!AK2575)</f>
        <v/>
      </c>
      <c r="T35" s="492"/>
      <c r="U35" s="234" t="str">
        <f>+IF(I35=0,"",'Ark1'!T2575)</f>
        <v/>
      </c>
      <c r="V35" s="235" t="str">
        <f>+IF(I35=0,"",'Ark1'!W2575)</f>
        <v/>
      </c>
      <c r="W35" s="235" t="str">
        <f>+IF(I35=0,"",'Ark1'!X2575)</f>
        <v/>
      </c>
      <c r="X35" s="235" t="str">
        <f>+IF(I35=0,"",'Ark1'!Y2575)</f>
        <v/>
      </c>
      <c r="Y35" s="235" t="str">
        <f>+IF(I35=0,"",'Ark1'!Z2575)</f>
        <v/>
      </c>
      <c r="Z35" s="233" t="str">
        <f>+IF(I35=0,"",'Ark1'!Z2575)</f>
        <v/>
      </c>
      <c r="AA35" s="234" t="str">
        <f>+IF(I35=0,"",'Ark1'!AC2575)</f>
        <v/>
      </c>
      <c r="AB35" s="235" t="str">
        <f>+IF(I35=0,"",'Ark1'!AE2575)</f>
        <v/>
      </c>
      <c r="AC35" s="235" t="str">
        <f t="shared" si="0"/>
        <v/>
      </c>
      <c r="AD35" s="233" t="str">
        <f t="shared" si="1"/>
        <v/>
      </c>
      <c r="AE35" s="213"/>
      <c r="AF35" s="216"/>
      <c r="AH35" s="29"/>
      <c r="AI35" s="27"/>
      <c r="AJ35" s="217"/>
      <c r="AK35" s="28"/>
      <c r="AO35" s="28"/>
      <c r="BG35" s="228"/>
    </row>
    <row r="36" spans="1:59" ht="15" customHeight="1">
      <c r="A36" s="213"/>
      <c r="B36" s="289">
        <f>+'Ark1'!C2576</f>
        <v>2024</v>
      </c>
      <c r="C36" s="232">
        <f>+'Ark1'!L2576</f>
        <v>1</v>
      </c>
      <c r="D36" s="232" t="s">
        <v>28</v>
      </c>
      <c r="E36" s="232">
        <f>+'Ark1'!H2576</f>
        <v>1</v>
      </c>
      <c r="F36" s="232">
        <f>+'Ark1'!J2576</f>
        <v>802</v>
      </c>
      <c r="G36" s="232" t="str">
        <f>VLOOKUP(F36,RNR!$A$1:$B$26,2)</f>
        <v>Karasjok</v>
      </c>
      <c r="H36" s="232" t="str">
        <f>+IF(I36=0,"",'Ark1'!Q2576)</f>
        <v/>
      </c>
      <c r="I36" s="330">
        <f>+'Ark1'!R2576</f>
        <v>0</v>
      </c>
      <c r="J36" s="233" t="str">
        <f>+IF(I36=0,"",'Ark1'!AF2576)</f>
        <v/>
      </c>
      <c r="K36" s="262">
        <f t="shared" si="2"/>
        <v>0</v>
      </c>
      <c r="L36" s="233" t="str">
        <f>+IF(I36=0,"",'Ark1'!AG2576)</f>
        <v/>
      </c>
      <c r="M36" s="544"/>
      <c r="N36" s="32" t="str">
        <f>+IF(I36=0,"",'Ark1'!U2576)</f>
        <v/>
      </c>
      <c r="O36" s="214"/>
      <c r="P36" s="239">
        <f>+'Ark1'!AI2576</f>
        <v>0</v>
      </c>
      <c r="Q36" s="497"/>
      <c r="R36" s="263" t="str">
        <f>+IF(P36=0,"",'Ark1'!AJ2576)</f>
        <v/>
      </c>
      <c r="S36" s="263" t="str">
        <f>+IF(P36=0,"",'Ark1'!AK2576)</f>
        <v/>
      </c>
      <c r="T36" s="492"/>
      <c r="U36" s="234" t="str">
        <f>+IF(I36=0,"",'Ark1'!T2576)</f>
        <v/>
      </c>
      <c r="V36" s="235" t="str">
        <f>+IF(I36=0,"",'Ark1'!W2576)</f>
        <v/>
      </c>
      <c r="W36" s="235" t="str">
        <f>+IF(I36=0,"",'Ark1'!X2576)</f>
        <v/>
      </c>
      <c r="X36" s="235" t="str">
        <f>+IF(I36=0,"",'Ark1'!Y2576)</f>
        <v/>
      </c>
      <c r="Y36" s="235" t="str">
        <f>+IF(I36=0,"",'Ark1'!Z2576)</f>
        <v/>
      </c>
      <c r="Z36" s="233" t="str">
        <f>+IF(I36=0,"",'Ark1'!Z2576)</f>
        <v/>
      </c>
      <c r="AA36" s="234" t="str">
        <f>+IF(I36=0,"",'Ark1'!AC2576)</f>
        <v/>
      </c>
      <c r="AB36" s="235" t="str">
        <f>+IF(I36=0,"",'Ark1'!AE2576)</f>
        <v/>
      </c>
      <c r="AC36" s="235" t="str">
        <f t="shared" si="0"/>
        <v/>
      </c>
      <c r="AD36" s="233" t="str">
        <f t="shared" si="1"/>
        <v/>
      </c>
      <c r="AE36" s="213"/>
      <c r="AF36" s="216"/>
      <c r="AH36" s="29"/>
      <c r="AI36" s="27"/>
      <c r="AJ36" s="217"/>
      <c r="AK36" s="28"/>
      <c r="AO36" s="28"/>
      <c r="BG36" s="228"/>
    </row>
    <row r="37" spans="1:59" ht="15" customHeight="1">
      <c r="A37" s="213"/>
      <c r="B37" s="213"/>
      <c r="C37" s="213"/>
      <c r="D37" s="213"/>
      <c r="E37" s="213"/>
      <c r="F37" s="213"/>
      <c r="G37" s="213"/>
      <c r="H37" s="213"/>
      <c r="I37" s="324"/>
      <c r="J37" s="214"/>
      <c r="K37" s="214"/>
      <c r="L37" s="214"/>
      <c r="M37" s="544"/>
      <c r="N37" s="213"/>
      <c r="O37" s="214"/>
      <c r="P37" s="214"/>
      <c r="Q37" s="214"/>
      <c r="R37" s="214"/>
      <c r="S37" s="214"/>
      <c r="T37" s="492"/>
      <c r="U37" s="213"/>
      <c r="V37" s="215"/>
      <c r="W37" s="215"/>
      <c r="X37" s="215"/>
      <c r="Y37" s="215"/>
      <c r="Z37" s="215"/>
      <c r="AA37" s="213"/>
      <c r="AB37" s="215"/>
      <c r="AC37" s="231"/>
      <c r="AD37" s="229"/>
      <c r="AE37" s="213"/>
      <c r="AF37" s="216"/>
      <c r="AH37" s="29"/>
      <c r="AI37" s="27"/>
      <c r="AJ37" s="217"/>
      <c r="AK37" s="28"/>
      <c r="AO37" s="28"/>
      <c r="BG37" s="228"/>
    </row>
    <row r="38" spans="1:59" ht="22.8">
      <c r="A38" s="213"/>
      <c r="B38" s="213"/>
      <c r="C38" s="213"/>
      <c r="D38" s="257" t="str">
        <f>+D42</f>
        <v>P</v>
      </c>
      <c r="E38" s="213"/>
      <c r="F38" s="213"/>
      <c r="G38" s="213"/>
      <c r="H38" s="213"/>
      <c r="I38" s="476">
        <f>SUM(I40:I63)</f>
        <v>652</v>
      </c>
      <c r="J38" s="214"/>
      <c r="K38" s="214"/>
      <c r="L38" s="214"/>
      <c r="M38" s="544"/>
      <c r="N38" s="260">
        <f>+Klasse!L10</f>
        <v>11.293558282208595</v>
      </c>
      <c r="O38" s="214"/>
      <c r="P38" s="214"/>
      <c r="Q38" s="214"/>
      <c r="R38" s="214"/>
      <c r="S38" s="214"/>
      <c r="T38" s="492"/>
      <c r="U38" s="213"/>
      <c r="V38" s="215"/>
      <c r="W38" s="215"/>
      <c r="X38" s="215"/>
      <c r="Y38" s="215"/>
      <c r="Z38" s="215"/>
      <c r="AA38" s="213"/>
      <c r="AB38" s="215"/>
      <c r="AC38" s="215"/>
      <c r="AD38" s="215"/>
      <c r="AE38" s="215"/>
      <c r="AF38" s="216"/>
      <c r="AH38" s="29"/>
      <c r="AI38" s="27"/>
      <c r="AJ38" s="217"/>
      <c r="AK38" s="28"/>
      <c r="AO38" s="28"/>
      <c r="BG38" s="228"/>
    </row>
    <row r="39" spans="1:59" ht="15" customHeight="1">
      <c r="A39" s="213"/>
      <c r="B39" s="213"/>
      <c r="C39" s="213"/>
      <c r="D39" s="257"/>
      <c r="E39" s="213"/>
      <c r="F39" s="213"/>
      <c r="G39" s="213"/>
      <c r="H39" s="213"/>
      <c r="I39" s="324"/>
      <c r="J39" s="213"/>
      <c r="K39" s="213"/>
      <c r="L39" s="213"/>
      <c r="M39" s="544"/>
      <c r="N39" s="213"/>
      <c r="O39" s="213"/>
      <c r="P39" s="213"/>
      <c r="Q39" s="213"/>
      <c r="R39" s="213"/>
      <c r="S39" s="213"/>
      <c r="T39" s="492"/>
      <c r="U39" s="213"/>
      <c r="V39" s="213"/>
      <c r="W39" s="213"/>
      <c r="X39" s="215"/>
      <c r="Y39" s="215"/>
      <c r="Z39" s="215"/>
      <c r="AA39" s="213"/>
      <c r="AB39" s="215"/>
      <c r="AC39" s="231"/>
      <c r="AD39" s="229"/>
      <c r="AE39" s="213"/>
      <c r="AF39" s="216"/>
      <c r="AH39" s="29"/>
      <c r="AI39" s="27"/>
      <c r="AJ39" s="217"/>
      <c r="AK39" s="28"/>
      <c r="AO39" s="28"/>
      <c r="BG39" s="228"/>
    </row>
    <row r="40" spans="1:59" ht="15.6" customHeight="1">
      <c r="A40" s="213"/>
      <c r="B40" s="289">
        <f>+'Ark1'!C2577</f>
        <v>2024</v>
      </c>
      <c r="C40" s="28">
        <f>+'Ark1'!L2577</f>
        <v>2</v>
      </c>
      <c r="D40" s="28" t="s">
        <v>29</v>
      </c>
      <c r="E40" s="28">
        <f>+'Ark1'!H2577</f>
        <v>1</v>
      </c>
      <c r="F40" s="28">
        <f>+'Ark1'!J2577</f>
        <v>103</v>
      </c>
      <c r="G40" s="28" t="str">
        <f>VLOOKUP(F40,RNR!$A$1:$B$26,2)</f>
        <v>Rudshøgda</v>
      </c>
      <c r="H40" s="28" t="str">
        <f>+IF(I40=0,"",'Ark1'!Q2577)</f>
        <v/>
      </c>
      <c r="I40" s="331">
        <f>+'Ark1'!R2577</f>
        <v>0</v>
      </c>
      <c r="J40" s="29" t="str">
        <f>+IF(I40=0,"",'Ark1'!AF2577)</f>
        <v/>
      </c>
      <c r="K40" s="263">
        <f t="shared" ref="K40:K41" si="3">100*I40/$I$38</f>
        <v>0</v>
      </c>
      <c r="L40" s="29" t="str">
        <f>+IF(I40=0,"",'Ark1'!AG2577)</f>
        <v/>
      </c>
      <c r="M40" s="544"/>
      <c r="N40" s="32" t="str">
        <f>+IF(I40=0,"",'Ark1'!U2577)</f>
        <v/>
      </c>
      <c r="O40" s="213"/>
      <c r="P40" s="239">
        <f>+IF(J40=0,"",'Ark1'!AI2576)</f>
        <v>0</v>
      </c>
      <c r="Q40" s="497"/>
      <c r="R40" s="263" t="str">
        <f>+IF(P40=0,"",'Ark1'!AJ2576)</f>
        <v/>
      </c>
      <c r="S40" s="263" t="str">
        <f>+IF(P40=0,"",'Ark1'!AK2576)</f>
        <v/>
      </c>
      <c r="T40" s="492"/>
      <c r="U40" s="27" t="str">
        <f>+IF(I40=0,"",'Ark1'!T2577)</f>
        <v/>
      </c>
      <c r="V40" s="34" t="str">
        <f>+IF(I40=0,"",'Ark1'!W2577)</f>
        <v/>
      </c>
      <c r="W40" s="34" t="str">
        <f>+IF(I40=0,"",'Ark1'!X2577)</f>
        <v/>
      </c>
      <c r="X40" s="34" t="str">
        <f>+IF(I40=0,"",'Ark1'!Y2577)</f>
        <v/>
      </c>
      <c r="Y40" s="34" t="str">
        <f>+IF(I40=0,"",'Ark1'!Z2577)</f>
        <v/>
      </c>
      <c r="Z40" s="29" t="str">
        <f>+IF(I40=0,"",'Ark1'!Z2577)</f>
        <v/>
      </c>
      <c r="AA40" s="27" t="str">
        <f>+IF(I40=0,"",'Ark1'!AC2577)</f>
        <v/>
      </c>
      <c r="AB40" s="34" t="str">
        <f>+IF(I40=0,"",'Ark1'!AE2577)</f>
        <v/>
      </c>
      <c r="AC40" s="34" t="str">
        <f t="shared" ref="AC40:AC63" si="4">IF(I40=0,"",N40/C40)</f>
        <v/>
      </c>
      <c r="AD40" s="29" t="str">
        <f t="shared" ref="AD40:AD41" si="5">IF(I40=0,"",I40/H40)</f>
        <v/>
      </c>
      <c r="AE40" s="213"/>
      <c r="AF40" s="216"/>
      <c r="AH40" s="29"/>
      <c r="AI40" s="27"/>
      <c r="AJ40" s="217"/>
      <c r="AK40" s="28"/>
      <c r="AO40" s="28"/>
      <c r="BG40" s="228"/>
    </row>
    <row r="41" spans="1:59" ht="15.6" customHeight="1">
      <c r="A41" s="213"/>
      <c r="B41" s="289">
        <f>+'Ark1'!C2578</f>
        <v>2024</v>
      </c>
      <c r="C41" s="28">
        <f>+'Ark1'!L2578</f>
        <v>2</v>
      </c>
      <c r="D41" s="28" t="s">
        <v>29</v>
      </c>
      <c r="E41" s="28">
        <f>+'Ark1'!H2578</f>
        <v>2</v>
      </c>
      <c r="F41" s="28">
        <f>+'Ark1'!J2578</f>
        <v>106</v>
      </c>
      <c r="G41" s="28" t="str">
        <f>VLOOKUP(F41,RNR!$A$1:$B$26,2)</f>
        <v>Furuseth</v>
      </c>
      <c r="H41" s="28">
        <f>+IF(I41=0,"",'Ark1'!Q2578)</f>
        <v>3</v>
      </c>
      <c r="I41" s="331">
        <f>+'Ark1'!R2578</f>
        <v>3</v>
      </c>
      <c r="J41" s="29">
        <f>+IF(I41=0,"",'Ark1'!AF2578)</f>
        <v>1.1235955056179776</v>
      </c>
      <c r="K41" s="263">
        <f t="shared" si="3"/>
        <v>0.46012269938650308</v>
      </c>
      <c r="L41" s="29">
        <f>+IF(I41=0,"",'Ark1'!AG2578)</f>
        <v>0.57447582111259266</v>
      </c>
      <c r="M41" s="544"/>
      <c r="N41" s="32">
        <f>+IF(I41=0,"",'Ark1'!U2578)</f>
        <v>7.9</v>
      </c>
      <c r="O41" s="213"/>
      <c r="P41" s="239">
        <f>+IF(J41=0,"",'Ark1'!AI2577)</f>
        <v>0</v>
      </c>
      <c r="Q41" s="497"/>
      <c r="R41" s="263" t="str">
        <f>+IF(P41=0,"",'Ark1'!AJ2577)</f>
        <v/>
      </c>
      <c r="S41" s="263" t="str">
        <f>+IF(P41=0,"",'Ark1'!AK2577)</f>
        <v/>
      </c>
      <c r="T41" s="492"/>
      <c r="U41" s="27">
        <f>+IF(I41=0,"",'Ark1'!T2578)</f>
        <v>2.3333333333333339</v>
      </c>
      <c r="V41" s="34">
        <f>+IF(I41=0,"",'Ark1'!W2578)</f>
        <v>0</v>
      </c>
      <c r="W41" s="34">
        <f>+IF(I41=0,"",'Ark1'!X2578)</f>
        <v>0</v>
      </c>
      <c r="X41" s="34">
        <f>+IF(I41=0,"",'Ark1'!Y2578)</f>
        <v>0</v>
      </c>
      <c r="Y41" s="34">
        <f>+IF(I41=0,"",'Ark1'!Z2578)</f>
        <v>3.7478882943154384</v>
      </c>
      <c r="Z41" s="29">
        <f>+IF(I41=0,"",'Ark1'!Z2578)</f>
        <v>3.7478882943154384</v>
      </c>
      <c r="AA41" s="27">
        <f>+IF(I41=0,"",'Ark1'!AC2578)</f>
        <v>0</v>
      </c>
      <c r="AB41" s="34">
        <f>+IF(I41=0,"",'Ark1'!AE2578)</f>
        <v>0</v>
      </c>
      <c r="AC41" s="34">
        <f t="shared" si="4"/>
        <v>3.95</v>
      </c>
      <c r="AD41" s="29">
        <f t="shared" si="5"/>
        <v>1</v>
      </c>
      <c r="AE41" s="213"/>
      <c r="AF41" s="216"/>
      <c r="AH41" s="29"/>
      <c r="AI41" s="27"/>
      <c r="AJ41" s="217"/>
      <c r="AK41" s="28"/>
      <c r="AO41" s="28"/>
      <c r="BG41" s="228"/>
    </row>
    <row r="42" spans="1:59" ht="15.6" customHeight="1">
      <c r="A42" s="213"/>
      <c r="B42" s="289">
        <f>+'Ark1'!C2579</f>
        <v>2024</v>
      </c>
      <c r="C42" s="28">
        <f>+'Ark1'!L2579</f>
        <v>2</v>
      </c>
      <c r="D42" s="28" t="s">
        <v>29</v>
      </c>
      <c r="E42" s="28">
        <f>+'Ark1'!H2579</f>
        <v>1</v>
      </c>
      <c r="F42" s="28">
        <f>+'Ark1'!J2579</f>
        <v>110</v>
      </c>
      <c r="G42" s="28" t="str">
        <f>VLOOKUP(F42,RNR!$A$1:$B$26,2)</f>
        <v>Gol</v>
      </c>
      <c r="H42" s="28">
        <f>+IF(I42=0,"",'Ark1'!Q2579)</f>
        <v>32</v>
      </c>
      <c r="I42" s="331">
        <f>+'Ark1'!R2579</f>
        <v>98</v>
      </c>
      <c r="J42" s="29">
        <f>+IF(I42=0,"",'Ark1'!AF2579)</f>
        <v>1.8087855297157625</v>
      </c>
      <c r="K42" s="263">
        <f t="shared" ref="K42:K63" si="6">100*I42/$I$38</f>
        <v>15.030674846625766</v>
      </c>
      <c r="L42" s="29">
        <f>+IF(I42=0,"",'Ark1'!AG2579)</f>
        <v>2.0207112399437048</v>
      </c>
      <c r="M42" s="544"/>
      <c r="N42" s="32">
        <f>+IF(I42=0,"",'Ark1'!U2579)</f>
        <v>11.77959183673469</v>
      </c>
      <c r="O42" s="213"/>
      <c r="P42" s="239">
        <f>+IF(J42=0,"",'Ark1'!AI2578)</f>
        <v>3</v>
      </c>
      <c r="Q42" s="497"/>
      <c r="R42" s="263">
        <f>+IF(P42=0,"",'Ark1'!AJ2578)</f>
        <v>83.36666666666666</v>
      </c>
      <c r="S42" s="263">
        <f>+IF(P42=0,"",'Ark1'!AK2578)</f>
        <v>13.173937914481796</v>
      </c>
      <c r="T42" s="492"/>
      <c r="U42" s="27">
        <f>+IF(I42=0,"",'Ark1'!T2579)</f>
        <v>2.8775510204081631</v>
      </c>
      <c r="V42" s="34">
        <f>+IF(I42=0,"",'Ark1'!W2579)</f>
        <v>0</v>
      </c>
      <c r="W42" s="34">
        <f>+IF(I42=0,"",'Ark1'!X2579)</f>
        <v>31.632653061224488</v>
      </c>
      <c r="X42" s="34">
        <f>+IF(I42=0,"",'Ark1'!Y2579)</f>
        <v>0</v>
      </c>
      <c r="Y42" s="34">
        <f>+IF(I42=0,"",'Ark1'!Z2579)</f>
        <v>6.1010196401691292</v>
      </c>
      <c r="Z42" s="29">
        <f>+IF(I42=0,"",'Ark1'!Z2579)</f>
        <v>6.1010196401691292</v>
      </c>
      <c r="AA42" s="27">
        <f>+IF(I42=0,"",'Ark1'!AC2579)</f>
        <v>0</v>
      </c>
      <c r="AB42" s="34">
        <f>+IF(I42=0,"",'Ark1'!AE2579)</f>
        <v>0</v>
      </c>
      <c r="AC42" s="34">
        <f t="shared" si="4"/>
        <v>5.8897959183673452</v>
      </c>
      <c r="AD42" s="29">
        <f t="shared" ref="AD42:AD63" si="7">IF(I42=0,"",I42/H42)</f>
        <v>3.0625</v>
      </c>
      <c r="AE42" s="213"/>
      <c r="AF42" s="216"/>
      <c r="AH42" s="29"/>
      <c r="AI42" s="27"/>
      <c r="AJ42" s="217"/>
      <c r="AK42" s="28"/>
      <c r="AO42" s="28"/>
    </row>
    <row r="43" spans="1:59" ht="15.6">
      <c r="A43" s="213"/>
      <c r="B43" s="289">
        <f>+'Ark1'!C2580</f>
        <v>2024</v>
      </c>
      <c r="C43" s="28">
        <f>+'Ark1'!L2580</f>
        <v>2</v>
      </c>
      <c r="D43" s="28" t="s">
        <v>29</v>
      </c>
      <c r="E43" s="28">
        <f>+'Ark1'!H2580</f>
        <v>1</v>
      </c>
      <c r="F43" s="28">
        <f>+'Ark1'!J2580</f>
        <v>111</v>
      </c>
      <c r="G43" s="28" t="str">
        <f>VLOOKUP(F43,RNR!$A$1:$B$26,2)</f>
        <v>Forus</v>
      </c>
      <c r="H43" s="28">
        <f>+IF(I43=0,"",'Ark1'!Q2580)</f>
        <v>1</v>
      </c>
      <c r="I43" s="331">
        <f>+'Ark1'!R2580</f>
        <v>6</v>
      </c>
      <c r="J43" s="29">
        <f>+IF(I43=0,"",'Ark1'!AF2580)</f>
        <v>3.2967032967032961</v>
      </c>
      <c r="K43" s="263">
        <f t="shared" si="6"/>
        <v>0.92024539877300615</v>
      </c>
      <c r="L43" s="29">
        <f>+IF(I43=0,"",'Ark1'!AG2580)</f>
        <v>2.9351150113016895</v>
      </c>
      <c r="M43" s="544"/>
      <c r="N43" s="32">
        <f>+IF(I43=0,"",'Ark1'!U2580)</f>
        <v>14.716666666666669</v>
      </c>
      <c r="O43" s="213"/>
      <c r="P43" s="239">
        <f>+IF(J43=0,"",'Ark1'!AI2579)</f>
        <v>98</v>
      </c>
      <c r="Q43" s="497"/>
      <c r="R43" s="263">
        <f>+IF(P43=0,"",'Ark1'!AJ2579)</f>
        <v>97.572448979591854</v>
      </c>
      <c r="S43" s="263">
        <f>+IF(P43=0,"",'Ark1'!AK2579)</f>
        <v>11.317884178526812</v>
      </c>
      <c r="T43" s="492"/>
      <c r="U43" s="27">
        <f>+IF(I43=0,"",'Ark1'!T2580)</f>
        <v>2.6666666666666661</v>
      </c>
      <c r="V43" s="34">
        <f>+IF(I43=0,"",'Ark1'!W2580)</f>
        <v>0</v>
      </c>
      <c r="W43" s="34">
        <f>+IF(I43=0,"",'Ark1'!X2580)</f>
        <v>16.666666666666671</v>
      </c>
      <c r="X43" s="34">
        <f>+IF(I43=0,"",'Ark1'!Y2580)</f>
        <v>0</v>
      </c>
      <c r="Y43" s="34">
        <f>+IF(I43=0,"",'Ark1'!Z2580)</f>
        <v>1.4564988461680413</v>
      </c>
      <c r="Z43" s="29">
        <f>+IF(I43=0,"",'Ark1'!Z2580)</f>
        <v>1.4564988461680413</v>
      </c>
      <c r="AA43" s="27">
        <f>+IF(I43=0,"",'Ark1'!AC2580)</f>
        <v>0</v>
      </c>
      <c r="AB43" s="34">
        <f>+IF(I43=0,"",'Ark1'!AE2580)</f>
        <v>0</v>
      </c>
      <c r="AC43" s="34">
        <f t="shared" si="4"/>
        <v>7.3583333333333343</v>
      </c>
      <c r="AD43" s="29">
        <f t="shared" si="7"/>
        <v>6</v>
      </c>
      <c r="AE43" s="213"/>
      <c r="AF43" s="216"/>
      <c r="AH43" s="29"/>
      <c r="AI43" s="27"/>
      <c r="AJ43" s="217"/>
      <c r="AK43" s="28"/>
      <c r="AO43" s="28"/>
    </row>
    <row r="44" spans="1:59" ht="15.6">
      <c r="A44" s="213"/>
      <c r="B44" s="289">
        <f>+'Ark1'!C2581</f>
        <v>2024</v>
      </c>
      <c r="C44" s="28">
        <f>+'Ark1'!L2581</f>
        <v>2</v>
      </c>
      <c r="D44" s="28" t="s">
        <v>29</v>
      </c>
      <c r="E44" s="28">
        <f>+'Ark1'!H2581</f>
        <v>1</v>
      </c>
      <c r="F44" s="28">
        <f>+'Ark1'!J2581</f>
        <v>116</v>
      </c>
      <c r="G44" s="28" t="str">
        <f>VLOOKUP(F44,RNR!$A$1:$B$26,2)</f>
        <v>Sandeid</v>
      </c>
      <c r="H44" s="28">
        <f>+IF(I44=0,"",'Ark1'!Q2581)</f>
        <v>8</v>
      </c>
      <c r="I44" s="331">
        <f>+'Ark1'!R2581</f>
        <v>65</v>
      </c>
      <c r="J44" s="29">
        <f>+IF(I44=0,"",'Ark1'!AF2581)</f>
        <v>6.1728395061728403</v>
      </c>
      <c r="K44" s="263">
        <f t="shared" si="6"/>
        <v>9.9693251533742338</v>
      </c>
      <c r="L44" s="29">
        <f>+IF(I44=0,"",'Ark1'!AG2581)</f>
        <v>4.741213656577699</v>
      </c>
      <c r="M44" s="544"/>
      <c r="N44" s="32">
        <f>+IF(I44=0,"",'Ark1'!U2581)</f>
        <v>9.3000000000000025</v>
      </c>
      <c r="O44" s="213"/>
      <c r="P44" s="239">
        <f>+IF(J44=0,"",'Ark1'!AI2580)</f>
        <v>6</v>
      </c>
      <c r="Q44" s="497"/>
      <c r="R44" s="263">
        <f>+IF(P44=0,"",'Ark1'!AJ2580)</f>
        <v>107.13333333333335</v>
      </c>
      <c r="S44" s="263">
        <f>+IF(P44=0,"",'Ark1'!AK2580)</f>
        <v>11.942409581344556</v>
      </c>
      <c r="T44" s="492"/>
      <c r="U44" s="27">
        <f>+IF(I44=0,"",'Ark1'!T2581)</f>
        <v>2.307692307692307</v>
      </c>
      <c r="V44" s="34">
        <f>+IF(I44=0,"",'Ark1'!W2581)</f>
        <v>0</v>
      </c>
      <c r="W44" s="34">
        <f>+IF(I44=0,"",'Ark1'!X2581)</f>
        <v>9.2307692307692282</v>
      </c>
      <c r="X44" s="34">
        <f>+IF(I44=0,"",'Ark1'!Y2581)</f>
        <v>0</v>
      </c>
      <c r="Y44" s="34">
        <f>+IF(I44=0,"",'Ark1'!Z2581)</f>
        <v>5.1065267437481747</v>
      </c>
      <c r="Z44" s="29">
        <f>+IF(I44=0,"",'Ark1'!Z2581)</f>
        <v>5.1065267437481747</v>
      </c>
      <c r="AA44" s="27">
        <f>+IF(I44=0,"",'Ark1'!AC2581)</f>
        <v>0</v>
      </c>
      <c r="AB44" s="34">
        <f>+IF(I44=0,"",'Ark1'!AE2581)</f>
        <v>0</v>
      </c>
      <c r="AC44" s="34">
        <f t="shared" si="4"/>
        <v>4.6500000000000012</v>
      </c>
      <c r="AD44" s="29">
        <f t="shared" si="7"/>
        <v>8.125</v>
      </c>
      <c r="AE44" s="213"/>
      <c r="AF44" s="216"/>
      <c r="AH44" s="29"/>
      <c r="AI44" s="27"/>
      <c r="AJ44" s="217"/>
      <c r="AK44" s="28"/>
      <c r="AO44" s="28"/>
    </row>
    <row r="45" spans="1:59" ht="15.6">
      <c r="A45" s="213"/>
      <c r="B45" s="289">
        <f>+'Ark1'!C2582</f>
        <v>2024</v>
      </c>
      <c r="C45" s="28">
        <f>+'Ark1'!L2582</f>
        <v>2</v>
      </c>
      <c r="D45" s="28" t="s">
        <v>29</v>
      </c>
      <c r="E45" s="28">
        <f>+'Ark1'!H2582</f>
        <v>2</v>
      </c>
      <c r="F45" s="28">
        <f>+'Ark1'!J2582</f>
        <v>117</v>
      </c>
      <c r="G45" s="28" t="str">
        <f>VLOOKUP(F45,RNR!$A$1:$B$26,2)</f>
        <v>Jæren</v>
      </c>
      <c r="H45" s="28">
        <f>+IF(I45=0,"",'Ark1'!Q2582)</f>
        <v>2</v>
      </c>
      <c r="I45" s="331">
        <f>+'Ark1'!R2582</f>
        <v>6</v>
      </c>
      <c r="J45" s="29">
        <f>+IF(I45=0,"",'Ark1'!AF2582)</f>
        <v>2.3809523809523818</v>
      </c>
      <c r="K45" s="263">
        <f t="shared" si="6"/>
        <v>0.92024539877300615</v>
      </c>
      <c r="L45" s="29">
        <f>+IF(I45=0,"",'Ark1'!AG2582)</f>
        <v>2.6913633962146881</v>
      </c>
      <c r="M45" s="544"/>
      <c r="N45" s="32">
        <f>+IF(I45=0,"",'Ark1'!U2582)</f>
        <v>14.433333333333332</v>
      </c>
      <c r="O45" s="213"/>
      <c r="P45" s="239">
        <f>+IF(J45=0,"",'Ark1'!AI2581)</f>
        <v>61</v>
      </c>
      <c r="Q45" s="497"/>
      <c r="R45" s="263">
        <f>+IF(P45=0,"",'Ark1'!AJ2581)</f>
        <v>88.84426229508199</v>
      </c>
      <c r="S45" s="263">
        <f>+IF(P45=0,"",'Ark1'!AK2581)</f>
        <v>12.25579734842468</v>
      </c>
      <c r="T45" s="492"/>
      <c r="U45" s="27">
        <f>+IF(I45=0,"",'Ark1'!T2582)</f>
        <v>3</v>
      </c>
      <c r="V45" s="34">
        <f>+IF(I45=0,"",'Ark1'!W2582)</f>
        <v>0</v>
      </c>
      <c r="W45" s="34">
        <f>+IF(I45=0,"",'Ark1'!X2582)</f>
        <v>33.333333333333343</v>
      </c>
      <c r="X45" s="34">
        <f>+IF(I45=0,"",'Ark1'!Y2582)</f>
        <v>0</v>
      </c>
      <c r="Y45" s="34">
        <f>+IF(I45=0,"",'Ark1'!Z2582)</f>
        <v>3.3509534298299255</v>
      </c>
      <c r="Z45" s="29">
        <f>+IF(I45=0,"",'Ark1'!Z2582)</f>
        <v>3.3509534298299255</v>
      </c>
      <c r="AA45" s="27">
        <f>+IF(I45=0,"",'Ark1'!AC2582)</f>
        <v>0</v>
      </c>
      <c r="AB45" s="34">
        <f>+IF(I45=0,"",'Ark1'!AE2582)</f>
        <v>0</v>
      </c>
      <c r="AC45" s="34">
        <f t="shared" si="4"/>
        <v>7.2166666666666659</v>
      </c>
      <c r="AD45" s="29">
        <f t="shared" si="7"/>
        <v>3</v>
      </c>
      <c r="AE45" s="213"/>
      <c r="AF45" s="216"/>
      <c r="AH45" s="29"/>
      <c r="AI45" s="27"/>
      <c r="AJ45" s="217"/>
      <c r="AK45" s="28"/>
      <c r="AO45" s="28"/>
    </row>
    <row r="46" spans="1:59" ht="15.6">
      <c r="A46" s="213"/>
      <c r="B46" s="289">
        <f>+'Ark1'!C2583</f>
        <v>2024</v>
      </c>
      <c r="C46" s="28">
        <f>+'Ark1'!L2583</f>
        <v>2</v>
      </c>
      <c r="D46" s="28" t="s">
        <v>29</v>
      </c>
      <c r="E46" s="28">
        <f>+'Ark1'!H2583</f>
        <v>1</v>
      </c>
      <c r="F46" s="28">
        <f>+'Ark1'!J2583</f>
        <v>134</v>
      </c>
      <c r="G46" s="28" t="str">
        <f>VLOOKUP(F46,RNR!$A$1:$B$26,2)</f>
        <v>Førde</v>
      </c>
      <c r="H46" s="28">
        <f>+IF(I46=0,"",'Ark1'!Q2583)</f>
        <v>51</v>
      </c>
      <c r="I46" s="331">
        <f>+'Ark1'!R2583</f>
        <v>138</v>
      </c>
      <c r="J46" s="29">
        <f>+IF(I46=0,"",'Ark1'!AF2583)</f>
        <v>2.4909747292418767</v>
      </c>
      <c r="K46" s="263">
        <f t="shared" si="6"/>
        <v>21.165644171779142</v>
      </c>
      <c r="L46" s="29">
        <f>+IF(I46=0,"",'Ark1'!AG2583)</f>
        <v>2.6476548949718706</v>
      </c>
      <c r="M46" s="544"/>
      <c r="N46" s="32">
        <f>+IF(I46=0,"",'Ark1'!U2583)</f>
        <v>13.26304347826086</v>
      </c>
      <c r="O46" s="213"/>
      <c r="P46" s="239">
        <f>+IF(J46=0,"",'Ark1'!AI2582)</f>
        <v>6</v>
      </c>
      <c r="Q46" s="497"/>
      <c r="R46" s="263">
        <f>+IF(P46=0,"",'Ark1'!AJ2582)</f>
        <v>106.8</v>
      </c>
      <c r="S46" s="263">
        <f>+IF(P46=0,"",'Ark1'!AK2582)</f>
        <v>11.659006405137699</v>
      </c>
      <c r="T46" s="492"/>
      <c r="U46" s="27">
        <f>+IF(I46=0,"",'Ark1'!T2583)</f>
        <v>2.72463768115942</v>
      </c>
      <c r="V46" s="34">
        <f>+IF(I46=0,"",'Ark1'!W2583)</f>
        <v>0</v>
      </c>
      <c r="W46" s="34">
        <f>+IF(I46=0,"",'Ark1'!X2583)</f>
        <v>31.884057971014496</v>
      </c>
      <c r="X46" s="34">
        <f>+IF(I46=0,"",'Ark1'!Y2583)</f>
        <v>0</v>
      </c>
      <c r="Y46" s="34">
        <f>+IF(I46=0,"",'Ark1'!Z2583)</f>
        <v>4.7890889891435506</v>
      </c>
      <c r="Z46" s="29">
        <f>+IF(I46=0,"",'Ark1'!Z2583)</f>
        <v>4.7890889891435506</v>
      </c>
      <c r="AA46" s="27">
        <f>+IF(I46=0,"",'Ark1'!AC2583)</f>
        <v>0</v>
      </c>
      <c r="AB46" s="34">
        <f>+IF(I46=0,"",'Ark1'!AE2583)</f>
        <v>0</v>
      </c>
      <c r="AC46" s="34">
        <f t="shared" si="4"/>
        <v>6.63152173913043</v>
      </c>
      <c r="AD46" s="29">
        <f t="shared" si="7"/>
        <v>2.7058823529411766</v>
      </c>
      <c r="AE46" s="213"/>
      <c r="AF46" s="216"/>
      <c r="AH46" s="29"/>
      <c r="AI46" s="27"/>
      <c r="AJ46" s="217"/>
      <c r="AK46" s="28"/>
      <c r="AO46" s="28"/>
    </row>
    <row r="47" spans="1:59" ht="15.6">
      <c r="A47" s="213"/>
      <c r="B47" s="289">
        <f>+'Ark1'!C2584</f>
        <v>2024</v>
      </c>
      <c r="C47" s="28">
        <f>+'Ark1'!L2584</f>
        <v>2</v>
      </c>
      <c r="D47" s="28" t="s">
        <v>29</v>
      </c>
      <c r="E47" s="28">
        <f>+'Ark1'!H2584</f>
        <v>2</v>
      </c>
      <c r="F47" s="28">
        <f>+'Ark1'!J2584</f>
        <v>141</v>
      </c>
      <c r="G47" s="28" t="str">
        <f>VLOOKUP(F47,RNR!$A$1:$B$26,2)</f>
        <v>Ølen</v>
      </c>
      <c r="H47" s="28">
        <f>+IF(I47=0,"",'Ark1'!Q2584)</f>
        <v>34</v>
      </c>
      <c r="I47" s="331">
        <f>+'Ark1'!R2584</f>
        <v>91</v>
      </c>
      <c r="J47" s="29">
        <f>+IF(I47=0,"",'Ark1'!AF2584)</f>
        <v>4.5843828715365218</v>
      </c>
      <c r="K47" s="263">
        <f t="shared" si="6"/>
        <v>13.957055214723926</v>
      </c>
      <c r="L47" s="29">
        <f>+IF(I47=0,"",'Ark1'!AG2584)</f>
        <v>3.2898272294918978</v>
      </c>
      <c r="M47" s="544"/>
      <c r="N47" s="32">
        <f>+IF(I47=0,"",'Ark1'!U2584)</f>
        <v>10.763736263736265</v>
      </c>
      <c r="O47" s="213"/>
      <c r="P47" s="239">
        <f>+IF(J47=0,"",'Ark1'!AI2583)</f>
        <v>137</v>
      </c>
      <c r="Q47" s="497"/>
      <c r="R47" s="263">
        <f>+IF(P47=0,"",'Ark1'!AJ2583)</f>
        <v>102.6554744525547</v>
      </c>
      <c r="S47" s="263">
        <f>+IF(P47=0,"",'Ark1'!AK2583)</f>
        <v>11.448499225236464</v>
      </c>
      <c r="T47" s="492"/>
      <c r="U47" s="27">
        <f>+IF(I47=0,"",'Ark1'!T2584)</f>
        <v>2.5604395604395598</v>
      </c>
      <c r="V47" s="34">
        <f>+IF(I47=0,"",'Ark1'!W2584)</f>
        <v>0</v>
      </c>
      <c r="W47" s="34">
        <f>+IF(I47=0,"",'Ark1'!X2584)</f>
        <v>8.7912087912087884</v>
      </c>
      <c r="X47" s="34">
        <f>+IF(I47=0,"",'Ark1'!Y2584)</f>
        <v>0</v>
      </c>
      <c r="Y47" s="34">
        <f>+IF(I47=0,"",'Ark1'!Z2584)</f>
        <v>4.6579606083933598</v>
      </c>
      <c r="Z47" s="29">
        <f>+IF(I47=0,"",'Ark1'!Z2584)</f>
        <v>4.6579606083933598</v>
      </c>
      <c r="AA47" s="27">
        <f>+IF(I47=0,"",'Ark1'!AC2584)</f>
        <v>0</v>
      </c>
      <c r="AB47" s="34">
        <f>+IF(I47=0,"",'Ark1'!AE2584)</f>
        <v>0</v>
      </c>
      <c r="AC47" s="34">
        <f t="shared" si="4"/>
        <v>5.3818681318681323</v>
      </c>
      <c r="AD47" s="29">
        <f t="shared" si="7"/>
        <v>2.6764705882352939</v>
      </c>
      <c r="AE47" s="213"/>
      <c r="AF47" s="216"/>
      <c r="AH47" s="29"/>
      <c r="AI47" s="27"/>
      <c r="AJ47" s="217"/>
      <c r="AK47" s="28"/>
      <c r="AO47" s="28"/>
    </row>
    <row r="48" spans="1:59" ht="15.6">
      <c r="A48" s="213"/>
      <c r="B48" s="289">
        <f>+'Ark1'!C2585</f>
        <v>2024</v>
      </c>
      <c r="C48" s="28">
        <f>+'Ark1'!L2585</f>
        <v>2</v>
      </c>
      <c r="D48" s="28" t="s">
        <v>29</v>
      </c>
      <c r="E48" s="28">
        <f>+'Ark1'!H2585</f>
        <v>2</v>
      </c>
      <c r="F48" s="28">
        <f>+'Ark1'!J2585</f>
        <v>143</v>
      </c>
      <c r="G48" s="28" t="str">
        <f>VLOOKUP(F48,RNR!$A$1:$B$26,2)</f>
        <v>Nordfjord</v>
      </c>
      <c r="H48" s="28" t="str">
        <f>+IF(I48=0,"",'Ark1'!Q2585)</f>
        <v/>
      </c>
      <c r="I48" s="331">
        <f>+'Ark1'!R2585</f>
        <v>0</v>
      </c>
      <c r="J48" s="29" t="str">
        <f>+IF(I48=0,"",'Ark1'!AF2585)</f>
        <v/>
      </c>
      <c r="K48" s="263">
        <f t="shared" si="6"/>
        <v>0</v>
      </c>
      <c r="L48" s="29" t="str">
        <f>+IF(I48=0,"",'Ark1'!AG2585)</f>
        <v/>
      </c>
      <c r="M48" s="544"/>
      <c r="N48" s="32" t="str">
        <f>+IF(I48=0,"",'Ark1'!U2585)</f>
        <v/>
      </c>
      <c r="O48" s="213"/>
      <c r="P48" s="239">
        <f>+IF(J48=0,"",'Ark1'!AI2584)</f>
        <v>91</v>
      </c>
      <c r="Q48" s="497"/>
      <c r="R48" s="263">
        <f>+IF(P48=0,"",'Ark1'!AJ2584)</f>
        <v>95.371428571428567</v>
      </c>
      <c r="S48" s="263">
        <f>+IF(P48=0,"",'Ark1'!AK2584)</f>
        <v>11.414591870649344</v>
      </c>
      <c r="T48" s="492"/>
      <c r="U48" s="27" t="str">
        <f>+IF(I48=0,"",'Ark1'!T2585)</f>
        <v/>
      </c>
      <c r="V48" s="34" t="str">
        <f>+IF(I48=0,"",'Ark1'!W2585)</f>
        <v/>
      </c>
      <c r="W48" s="34" t="str">
        <f>+IF(I48=0,"",'Ark1'!X2585)</f>
        <v/>
      </c>
      <c r="X48" s="34" t="str">
        <f>+IF(I48=0,"",'Ark1'!Y2585)</f>
        <v/>
      </c>
      <c r="Y48" s="34" t="str">
        <f>+IF(I48=0,"",'Ark1'!Z2585)</f>
        <v/>
      </c>
      <c r="Z48" s="29" t="str">
        <f>+IF(I48=0,"",'Ark1'!Z2585)</f>
        <v/>
      </c>
      <c r="AA48" s="27" t="str">
        <f>+IF(I48=0,"",'Ark1'!AC2585)</f>
        <v/>
      </c>
      <c r="AB48" s="34" t="str">
        <f>+IF(I48=0,"",'Ark1'!AE2585)</f>
        <v/>
      </c>
      <c r="AC48" s="34" t="str">
        <f t="shared" si="4"/>
        <v/>
      </c>
      <c r="AD48" s="29" t="str">
        <f t="shared" si="7"/>
        <v/>
      </c>
      <c r="AE48" s="213"/>
      <c r="AF48" s="216"/>
      <c r="AH48" s="29"/>
      <c r="AI48" s="27"/>
      <c r="AJ48" s="217"/>
      <c r="AK48" s="28"/>
      <c r="AO48" s="28"/>
    </row>
    <row r="49" spans="1:59" ht="15.6">
      <c r="A49" s="213"/>
      <c r="B49" s="289">
        <f>+'Ark1'!C2586</f>
        <v>2024</v>
      </c>
      <c r="C49" s="28">
        <f>+'Ark1'!L2586</f>
        <v>2</v>
      </c>
      <c r="D49" s="28" t="s">
        <v>29</v>
      </c>
      <c r="E49" s="28">
        <f>+'Ark1'!H2586</f>
        <v>2</v>
      </c>
      <c r="F49" s="28">
        <f>+'Ark1'!J2586</f>
        <v>147</v>
      </c>
      <c r="G49" s="28" t="str">
        <f>VLOOKUP(F49,RNR!$A$1:$B$26,2)</f>
        <v>Midt-Norge</v>
      </c>
      <c r="H49" s="28">
        <f>+IF(I49=0,"",'Ark1'!Q2586)</f>
        <v>2</v>
      </c>
      <c r="I49" s="331">
        <f>+'Ark1'!R2586</f>
        <v>3</v>
      </c>
      <c r="J49" s="29">
        <f>+IF(I49=0,"",'Ark1'!AF2586)</f>
        <v>2.9411764705882355</v>
      </c>
      <c r="K49" s="263">
        <f t="shared" si="6"/>
        <v>0.46012269938650308</v>
      </c>
      <c r="L49" s="29">
        <f>+IF(I49=0,"",'Ark1'!AG2586)</f>
        <v>1.3858813339107836</v>
      </c>
      <c r="M49" s="544"/>
      <c r="N49" s="32">
        <f>+IF(I49=0,"",'Ark1'!U2586)</f>
        <v>5.3333333333333321</v>
      </c>
      <c r="O49" s="213"/>
      <c r="P49" s="239">
        <f>+IF(J49=0,"",'Ark1'!AI2585)</f>
        <v>0</v>
      </c>
      <c r="Q49" s="497"/>
      <c r="R49" s="263" t="str">
        <f>+IF(P49=0,"",'Ark1'!AJ2585)</f>
        <v/>
      </c>
      <c r="S49" s="263" t="str">
        <f>+IF(P49=0,"",'Ark1'!AK2585)</f>
        <v/>
      </c>
      <c r="T49" s="492"/>
      <c r="U49" s="27">
        <f>+IF(I49=0,"",'Ark1'!T2586)</f>
        <v>3</v>
      </c>
      <c r="V49" s="34">
        <f>+IF(I49=0,"",'Ark1'!W2586)</f>
        <v>0</v>
      </c>
      <c r="W49" s="34">
        <f>+IF(I49=0,"",'Ark1'!X2586)</f>
        <v>0</v>
      </c>
      <c r="X49" s="34">
        <f>+IF(I49=0,"",'Ark1'!Y2586)</f>
        <v>0</v>
      </c>
      <c r="Y49" s="34">
        <f>+IF(I49=0,"",'Ark1'!Z2586)</f>
        <v>1.9154343864744872</v>
      </c>
      <c r="Z49" s="29">
        <f>+IF(I49=0,"",'Ark1'!Z2586)</f>
        <v>1.9154343864744872</v>
      </c>
      <c r="AA49" s="27">
        <f>+IF(I49=0,"",'Ark1'!AC2586)</f>
        <v>0</v>
      </c>
      <c r="AB49" s="34">
        <f>+IF(I49=0,"",'Ark1'!AE2586)</f>
        <v>0</v>
      </c>
      <c r="AC49" s="34">
        <f t="shared" si="4"/>
        <v>2.6666666666666661</v>
      </c>
      <c r="AD49" s="29">
        <f t="shared" si="7"/>
        <v>1.5</v>
      </c>
      <c r="AE49" s="213"/>
      <c r="AF49" s="216"/>
      <c r="AH49" s="29"/>
      <c r="AI49" s="27"/>
      <c r="AJ49" s="217"/>
      <c r="AK49" s="28"/>
      <c r="AO49" s="28"/>
    </row>
    <row r="50" spans="1:59" ht="15.6">
      <c r="A50" s="213"/>
      <c r="B50" s="289">
        <f>+'Ark1'!C2587</f>
        <v>2024</v>
      </c>
      <c r="C50" s="28">
        <f>+'Ark1'!L2587</f>
        <v>2</v>
      </c>
      <c r="D50" s="28" t="s">
        <v>29</v>
      </c>
      <c r="E50" s="28">
        <f>+'Ark1'!H2587</f>
        <v>1</v>
      </c>
      <c r="F50" s="28">
        <f>+'Ark1'!J2587</f>
        <v>155</v>
      </c>
      <c r="G50" s="28" t="str">
        <f>VLOOKUP(F50,RNR!$A$1:$B$26,2)</f>
        <v>Målselv</v>
      </c>
      <c r="H50" s="28">
        <f>+IF(I50=0,"",'Ark1'!Q2587)</f>
        <v>25</v>
      </c>
      <c r="I50" s="331">
        <f>+'Ark1'!R2587</f>
        <v>59</v>
      </c>
      <c r="J50" s="29">
        <f>+IF(I50=0,"",'Ark1'!AF2587)</f>
        <v>2.1299638989169671</v>
      </c>
      <c r="K50" s="263">
        <f t="shared" si="6"/>
        <v>9.0490797546012267</v>
      </c>
      <c r="L50" s="29">
        <f>+IF(I50=0,"",'Ark1'!AG2587)</f>
        <v>1.6454059591053221</v>
      </c>
      <c r="M50" s="544"/>
      <c r="N50" s="32">
        <f>+IF(I50=0,"",'Ark1'!U2587)</f>
        <v>13.394915254237279</v>
      </c>
      <c r="O50" s="213"/>
      <c r="P50" s="239">
        <f>+IF(J50=0,"",'Ark1'!AI2586)</f>
        <v>3</v>
      </c>
      <c r="Q50" s="497"/>
      <c r="R50" s="263">
        <f>+IF(P50=0,"",'Ark1'!AJ2586)</f>
        <v>81.766666666666652</v>
      </c>
      <c r="S50" s="263">
        <f>+IF(P50=0,"",'Ark1'!AK2586)</f>
        <v>9.368967616274432</v>
      </c>
      <c r="T50" s="492"/>
      <c r="U50" s="27">
        <f>+IF(I50=0,"",'Ark1'!T2587)</f>
        <v>2.7288135593220342</v>
      </c>
      <c r="V50" s="34">
        <f>+IF(I50=0,"",'Ark1'!W2587)</f>
        <v>0</v>
      </c>
      <c r="W50" s="34">
        <f>+IF(I50=0,"",'Ark1'!X2587)</f>
        <v>35.593220338983052</v>
      </c>
      <c r="X50" s="34">
        <f>+IF(I50=0,"",'Ark1'!Y2587)</f>
        <v>0</v>
      </c>
      <c r="Y50" s="34">
        <f>+IF(I50=0,"",'Ark1'!Z2587)</f>
        <v>4.6423410126318885</v>
      </c>
      <c r="Z50" s="29">
        <f>+IF(I50=0,"",'Ark1'!Z2587)</f>
        <v>4.6423410126318885</v>
      </c>
      <c r="AA50" s="27">
        <f>+IF(I50=0,"",'Ark1'!AC2587)</f>
        <v>0</v>
      </c>
      <c r="AB50" s="34">
        <f>+IF(I50=0,"",'Ark1'!AE2587)</f>
        <v>0</v>
      </c>
      <c r="AC50" s="34">
        <f t="shared" si="4"/>
        <v>6.6974576271186397</v>
      </c>
      <c r="AD50" s="29">
        <f t="shared" si="7"/>
        <v>2.36</v>
      </c>
      <c r="AE50" s="213"/>
      <c r="AF50" s="216"/>
      <c r="AH50" s="29"/>
      <c r="AI50" s="27"/>
      <c r="AJ50" s="217"/>
      <c r="AK50" s="28"/>
      <c r="AO50" s="28"/>
    </row>
    <row r="51" spans="1:59" ht="15.6">
      <c r="A51" s="213"/>
      <c r="B51" s="289">
        <f>+'Ark1'!C2588</f>
        <v>2024</v>
      </c>
      <c r="C51" s="28">
        <f>+'Ark1'!L2588</f>
        <v>2</v>
      </c>
      <c r="D51" s="28" t="s">
        <v>29</v>
      </c>
      <c r="E51" s="28">
        <f>+'Ark1'!H2588</f>
        <v>2</v>
      </c>
      <c r="F51" s="28">
        <f>+'Ark1'!J2588</f>
        <v>160</v>
      </c>
      <c r="G51" s="28" t="str">
        <f>VLOOKUP(F51,RNR!$A$1:$B$26,2)</f>
        <v>Oslo</v>
      </c>
      <c r="H51" s="28">
        <f>+IF(I51=0,"",'Ark1'!Q2588)</f>
        <v>9</v>
      </c>
      <c r="I51" s="331">
        <f>+'Ark1'!R2588</f>
        <v>15</v>
      </c>
      <c r="J51" s="29">
        <f>+IF(I51=0,"",'Ark1'!AF2588)</f>
        <v>3.1578947368421058</v>
      </c>
      <c r="K51" s="263">
        <f t="shared" si="6"/>
        <v>2.3006134969325154</v>
      </c>
      <c r="L51" s="29">
        <f>+IF(I51=0,"",'Ark1'!AG2588)</f>
        <v>3.1791044776119404</v>
      </c>
      <c r="M51" s="544"/>
      <c r="N51" s="32">
        <f>+IF(I51=0,"",'Ark1'!U2588)</f>
        <v>12.78</v>
      </c>
      <c r="O51" s="213"/>
      <c r="P51" s="239">
        <f>+IF(J51=0,"",'Ark1'!AI2587)</f>
        <v>54</v>
      </c>
      <c r="Q51" s="497"/>
      <c r="R51" s="263">
        <f>+IF(P51=0,"",'Ark1'!AJ2587)</f>
        <v>103.06851851851852</v>
      </c>
      <c r="S51" s="263">
        <f>+IF(P51=0,"",'Ark1'!AK2587)</f>
        <v>11.327727500447978</v>
      </c>
      <c r="T51" s="492"/>
      <c r="U51" s="27">
        <f>+IF(I51=0,"",'Ark1'!T2588)</f>
        <v>2.7333333333333338</v>
      </c>
      <c r="V51" s="34">
        <f>+IF(I51=0,"",'Ark1'!W2588)</f>
        <v>0</v>
      </c>
      <c r="W51" s="34">
        <f>+IF(I51=0,"",'Ark1'!X2588)</f>
        <v>46.666666666666657</v>
      </c>
      <c r="X51" s="34">
        <f>+IF(I51=0,"",'Ark1'!Y2588)</f>
        <v>0</v>
      </c>
      <c r="Y51" s="34">
        <f>+IF(I51=0,"",'Ark1'!Z2588)</f>
        <v>6.2094766285090381</v>
      </c>
      <c r="Z51" s="29">
        <f>+IF(I51=0,"",'Ark1'!Z2588)</f>
        <v>6.2094766285090381</v>
      </c>
      <c r="AA51" s="27">
        <f>+IF(I51=0,"",'Ark1'!AC2588)</f>
        <v>0</v>
      </c>
      <c r="AB51" s="34">
        <f>+IF(I51=0,"",'Ark1'!AE2588)</f>
        <v>0</v>
      </c>
      <c r="AC51" s="34">
        <f t="shared" si="4"/>
        <v>6.39</v>
      </c>
      <c r="AD51" s="29">
        <f t="shared" si="7"/>
        <v>1.6666666666666667</v>
      </c>
      <c r="AE51" s="213"/>
      <c r="AF51" s="216"/>
      <c r="AH51" s="29"/>
      <c r="AI51" s="27"/>
      <c r="AJ51" s="217"/>
      <c r="AK51" s="28"/>
      <c r="AO51" s="28"/>
    </row>
    <row r="52" spans="1:59" ht="15.6">
      <c r="A52" s="213"/>
      <c r="B52" s="289">
        <f>+'Ark1'!C2589</f>
        <v>2024</v>
      </c>
      <c r="C52" s="28">
        <f>+'Ark1'!L2589</f>
        <v>2</v>
      </c>
      <c r="D52" s="28" t="s">
        <v>29</v>
      </c>
      <c r="E52" s="28">
        <f>+'Ark1'!H2589</f>
        <v>1</v>
      </c>
      <c r="F52" s="28">
        <f>+'Ark1'!J2589</f>
        <v>171</v>
      </c>
      <c r="G52" s="28" t="str">
        <f>VLOOKUP(F52,RNR!$A$1:$B$26,2)</f>
        <v>Prima</v>
      </c>
      <c r="H52" s="28" t="str">
        <f>+IF(I52=0,"",'Ark1'!Q2589)</f>
        <v/>
      </c>
      <c r="I52" s="331">
        <f>+'Ark1'!R2589</f>
        <v>0</v>
      </c>
      <c r="J52" s="29" t="str">
        <f>+IF(I52=0,"",'Ark1'!AF2589)</f>
        <v/>
      </c>
      <c r="K52" s="263">
        <f t="shared" si="6"/>
        <v>0</v>
      </c>
      <c r="L52" s="29" t="str">
        <f>+IF(I52=0,"",'Ark1'!AG2589)</f>
        <v/>
      </c>
      <c r="M52" s="544"/>
      <c r="N52" s="32" t="str">
        <f>+IF(I52=0,"",'Ark1'!U2589)</f>
        <v/>
      </c>
      <c r="O52" s="213"/>
      <c r="P52" s="239">
        <f>+IF(J52=0,"",'Ark1'!AI2588)</f>
        <v>15</v>
      </c>
      <c r="Q52" s="497"/>
      <c r="R52" s="263">
        <f>+IF(P52=0,"",'Ark1'!AJ2588)</f>
        <v>101.78666666666663</v>
      </c>
      <c r="S52" s="263">
        <f>+IF(P52=0,"",'Ark1'!AK2588)</f>
        <v>11.077806838453697</v>
      </c>
      <c r="T52" s="492"/>
      <c r="U52" s="27" t="str">
        <f>+IF(I52=0,"",'Ark1'!T2589)</f>
        <v/>
      </c>
      <c r="V52" s="34" t="str">
        <f>+IF(I52=0,"",'Ark1'!W2589)</f>
        <v/>
      </c>
      <c r="W52" s="34" t="str">
        <f>+IF(I52=0,"",'Ark1'!X2589)</f>
        <v/>
      </c>
      <c r="X52" s="34" t="str">
        <f>+IF(I52=0,"",'Ark1'!Y2589)</f>
        <v/>
      </c>
      <c r="Y52" s="34" t="str">
        <f>+IF(I52=0,"",'Ark1'!Z2589)</f>
        <v/>
      </c>
      <c r="Z52" s="29" t="str">
        <f>+IF(I52=0,"",'Ark1'!Z2589)</f>
        <v/>
      </c>
      <c r="AA52" s="27" t="str">
        <f>+IF(I52=0,"",'Ark1'!AC2589)</f>
        <v/>
      </c>
      <c r="AB52" s="34" t="str">
        <f>+IF(I52=0,"",'Ark1'!AE2589)</f>
        <v/>
      </c>
      <c r="AC52" s="34" t="str">
        <f t="shared" si="4"/>
        <v/>
      </c>
      <c r="AD52" s="29" t="str">
        <f t="shared" si="7"/>
        <v/>
      </c>
      <c r="AE52" s="213"/>
      <c r="AF52" s="216"/>
      <c r="AH52" s="29"/>
      <c r="AI52" s="27"/>
      <c r="AJ52" s="217"/>
      <c r="AK52" s="28"/>
      <c r="AO52" s="28"/>
    </row>
    <row r="53" spans="1:59" ht="15.6">
      <c r="A53" s="213"/>
      <c r="B53" s="289">
        <f>+'Ark1'!C2590</f>
        <v>2024</v>
      </c>
      <c r="C53" s="28">
        <f>+'Ark1'!L2590</f>
        <v>2</v>
      </c>
      <c r="D53" s="28" t="s">
        <v>29</v>
      </c>
      <c r="E53" s="28">
        <f>+'Ark1'!H2590</f>
        <v>2</v>
      </c>
      <c r="F53" s="28">
        <f>+'Ark1'!J2590</f>
        <v>175</v>
      </c>
      <c r="G53" s="28" t="str">
        <f>VLOOKUP(F53,RNR!$A$1:$B$26,2)</f>
        <v>Ole Ringdal</v>
      </c>
      <c r="H53" s="28">
        <f>+IF(I53=0,"",'Ark1'!Q2590)</f>
        <v>14</v>
      </c>
      <c r="I53" s="331">
        <f>+'Ark1'!R2590</f>
        <v>39</v>
      </c>
      <c r="J53" s="29">
        <f>+IF(I53=0,"",'Ark1'!AF2590)</f>
        <v>1.9155206286836937</v>
      </c>
      <c r="K53" s="263">
        <f t="shared" si="6"/>
        <v>5.9815950920245395</v>
      </c>
      <c r="L53" s="29">
        <f>+IF(I53=0,"",'Ark1'!AG2590)</f>
        <v>1.5508800131364597</v>
      </c>
      <c r="M53" s="544"/>
      <c r="N53" s="32">
        <f>+IF(I53=0,"",'Ark1'!U2590)</f>
        <v>9.2025641025641018</v>
      </c>
      <c r="O53" s="213"/>
      <c r="P53" s="239">
        <f>+IF(J53=0,"",'Ark1'!AI2589)</f>
        <v>0</v>
      </c>
      <c r="Q53" s="497"/>
      <c r="R53" s="263" t="str">
        <f>+IF(P53=0,"",'Ark1'!AJ2589)</f>
        <v/>
      </c>
      <c r="S53" s="263" t="str">
        <f>+IF(P53=0,"",'Ark1'!AK2589)</f>
        <v/>
      </c>
      <c r="T53" s="492"/>
      <c r="U53" s="27">
        <f>+IF(I53=0,"",'Ark1'!T2590)</f>
        <v>2.3333333333333339</v>
      </c>
      <c r="V53" s="34">
        <f>+IF(I53=0,"",'Ark1'!W2590)</f>
        <v>0</v>
      </c>
      <c r="W53" s="34">
        <f>+IF(I53=0,"",'Ark1'!X2590)</f>
        <v>23.07692307692308</v>
      </c>
      <c r="X53" s="34">
        <f>+IF(I53=0,"",'Ark1'!Y2590)</f>
        <v>0</v>
      </c>
      <c r="Y53" s="34">
        <f>+IF(I53=0,"",'Ark1'!Z2590)</f>
        <v>5.7301938562762684</v>
      </c>
      <c r="Z53" s="29">
        <f>+IF(I53=0,"",'Ark1'!Z2590)</f>
        <v>5.7301938562762684</v>
      </c>
      <c r="AA53" s="27">
        <f>+IF(I53=0,"",'Ark1'!AC2590)</f>
        <v>0</v>
      </c>
      <c r="AB53" s="34">
        <f>+IF(I53=0,"",'Ark1'!AE2590)</f>
        <v>0</v>
      </c>
      <c r="AC53" s="34">
        <f t="shared" si="4"/>
        <v>4.6012820512820509</v>
      </c>
      <c r="AD53" s="29">
        <f t="shared" si="7"/>
        <v>2.7857142857142856</v>
      </c>
      <c r="AE53" s="213"/>
      <c r="AF53" s="216"/>
      <c r="AH53" s="29"/>
      <c r="AI53" s="27"/>
      <c r="AJ53" s="217"/>
      <c r="AK53" s="28"/>
      <c r="AO53" s="28"/>
    </row>
    <row r="54" spans="1:59" ht="15.6">
      <c r="A54" s="213"/>
      <c r="B54" s="289">
        <f>+'Ark1'!C2591</f>
        <v>2024</v>
      </c>
      <c r="C54" s="28">
        <f>+'Ark1'!L2591</f>
        <v>2</v>
      </c>
      <c r="D54" s="28" t="s">
        <v>29</v>
      </c>
      <c r="E54" s="28">
        <f>+'Ark1'!H2591</f>
        <v>2</v>
      </c>
      <c r="F54" s="28">
        <f>+'Ark1'!J2591</f>
        <v>177</v>
      </c>
      <c r="G54" s="28" t="str">
        <f>VLOOKUP(F54,RNR!$A$1:$B$26,2)</f>
        <v>Slakthuset</v>
      </c>
      <c r="H54" s="28">
        <f>+IF(I54=0,"",'Ark1'!Q2591)</f>
        <v>7</v>
      </c>
      <c r="I54" s="331">
        <f>+'Ark1'!R2591</f>
        <v>10</v>
      </c>
      <c r="J54" s="29">
        <f>+IF(I54=0,"",'Ark1'!AF2591)</f>
        <v>1.0638297872340428</v>
      </c>
      <c r="K54" s="263">
        <f t="shared" si="6"/>
        <v>1.5337423312883436</v>
      </c>
      <c r="L54" s="29">
        <f>+IF(I54=0,"",'Ark1'!AG2591)</f>
        <v>0.77760622728296191</v>
      </c>
      <c r="M54" s="544"/>
      <c r="N54" s="32">
        <f>+IF(I54=0,"",'Ark1'!U2591)</f>
        <v>9.6700000000000017</v>
      </c>
      <c r="O54" s="213"/>
      <c r="P54" s="239">
        <f>+IF(J54=0,"",'Ark1'!AI2590)</f>
        <v>23</v>
      </c>
      <c r="Q54" s="497"/>
      <c r="R54" s="263">
        <f>+IF(P54=0,"",'Ark1'!AJ2590)</f>
        <v>94.056521739130432</v>
      </c>
      <c r="S54" s="263">
        <f>+IF(P54=0,"",'Ark1'!AK2590)</f>
        <v>11.030518633241767</v>
      </c>
      <c r="T54" s="492"/>
      <c r="U54" s="27">
        <f>+IF(I54=0,"",'Ark1'!T2591)</f>
        <v>2.6</v>
      </c>
      <c r="V54" s="34">
        <f>+IF(I54=0,"",'Ark1'!W2591)</f>
        <v>0</v>
      </c>
      <c r="W54" s="34">
        <f>+IF(I54=0,"",'Ark1'!X2591)</f>
        <v>20</v>
      </c>
      <c r="X54" s="34">
        <f>+IF(I54=0,"",'Ark1'!Y2591)</f>
        <v>0</v>
      </c>
      <c r="Y54" s="34">
        <f>+IF(I54=0,"",'Ark1'!Z2591)</f>
        <v>4.8934752477150596</v>
      </c>
      <c r="Z54" s="29">
        <f>+IF(I54=0,"",'Ark1'!Z2591)</f>
        <v>4.8934752477150596</v>
      </c>
      <c r="AA54" s="27">
        <f>+IF(I54=0,"",'Ark1'!AC2591)</f>
        <v>0</v>
      </c>
      <c r="AB54" s="34">
        <f>+IF(I54=0,"",'Ark1'!AE2591)</f>
        <v>0</v>
      </c>
      <c r="AC54" s="34">
        <f t="shared" si="4"/>
        <v>4.8350000000000009</v>
      </c>
      <c r="AD54" s="29">
        <f t="shared" si="7"/>
        <v>1.4285714285714286</v>
      </c>
      <c r="AE54" s="213"/>
      <c r="AF54" s="216"/>
      <c r="AH54" s="29"/>
      <c r="AI54" s="27"/>
      <c r="AJ54" s="217"/>
      <c r="AK54" s="28"/>
      <c r="AO54" s="28"/>
    </row>
    <row r="55" spans="1:59" ht="15.6">
      <c r="A55" s="213"/>
      <c r="B55" s="289">
        <f>+'Ark1'!C2592</f>
        <v>2024</v>
      </c>
      <c r="C55" s="28">
        <f>+'Ark1'!L2592</f>
        <v>2</v>
      </c>
      <c r="D55" s="28" t="s">
        <v>29</v>
      </c>
      <c r="E55" s="28">
        <f>+'Ark1'!H2592</f>
        <v>2</v>
      </c>
      <c r="F55" s="28">
        <f>+'Ark1'!J2592</f>
        <v>178</v>
      </c>
      <c r="G55" s="28" t="str">
        <f>VLOOKUP(F55,RNR!$A$1:$B$26,2)</f>
        <v>Røros</v>
      </c>
      <c r="H55" s="28">
        <f>+IF(I55=0,"",'Ark1'!Q2592)</f>
        <v>5</v>
      </c>
      <c r="I55" s="331">
        <f>+'Ark1'!R2592</f>
        <v>13</v>
      </c>
      <c r="J55" s="29">
        <f>+IF(I55=0,"",'Ark1'!AF2592)</f>
        <v>2.4761904761904754</v>
      </c>
      <c r="K55" s="263">
        <f t="shared" si="6"/>
        <v>1.9938650306748467</v>
      </c>
      <c r="L55" s="29">
        <f>+IF(I55=0,"",'Ark1'!AG2592)</f>
        <v>1.9164673646197945</v>
      </c>
      <c r="M55" s="544"/>
      <c r="N55" s="32">
        <f>+IF(I55=0,"",'Ark1'!U2592)</f>
        <v>9.3076923076923102</v>
      </c>
      <c r="O55" s="213"/>
      <c r="P55" s="239">
        <f>+IF(J55=0,"",'Ark1'!AI2591)</f>
        <v>8</v>
      </c>
      <c r="Q55" s="497"/>
      <c r="R55" s="263">
        <f>+IF(P55=0,"",'Ark1'!AJ2591)</f>
        <v>94.912499999999994</v>
      </c>
      <c r="S55" s="263">
        <f>+IF(P55=0,"",'Ark1'!AK2591)</f>
        <v>10.134520460884742</v>
      </c>
      <c r="T55" s="492"/>
      <c r="U55" s="27">
        <f>+IF(I55=0,"",'Ark1'!T2592)</f>
        <v>2.692307692307693</v>
      </c>
      <c r="V55" s="34">
        <f>+IF(I55=0,"",'Ark1'!W2592)</f>
        <v>0</v>
      </c>
      <c r="W55" s="34">
        <f>+IF(I55=0,"",'Ark1'!X2592)</f>
        <v>15.38461538461538</v>
      </c>
      <c r="X55" s="34">
        <f>+IF(I55=0,"",'Ark1'!Y2592)</f>
        <v>7.6923076923076898</v>
      </c>
      <c r="Y55" s="34">
        <f>+IF(I55=0,"",'Ark1'!Z2592)</f>
        <v>7.0183782411675901</v>
      </c>
      <c r="Z55" s="29">
        <f>+IF(I55=0,"",'Ark1'!Z2592)</f>
        <v>7.0183782411675901</v>
      </c>
      <c r="AA55" s="27">
        <f>+IF(I55=0,"",'Ark1'!AC2592)</f>
        <v>0</v>
      </c>
      <c r="AB55" s="34">
        <f>+IF(I55=0,"",'Ark1'!AE2592)</f>
        <v>0</v>
      </c>
      <c r="AC55" s="34">
        <f t="shared" si="4"/>
        <v>4.6538461538461551</v>
      </c>
      <c r="AD55" s="29">
        <f t="shared" si="7"/>
        <v>2.6</v>
      </c>
      <c r="AE55" s="213"/>
      <c r="AF55" s="216"/>
      <c r="AH55" s="29"/>
      <c r="AI55" s="27"/>
      <c r="AJ55" s="217"/>
      <c r="AK55" s="28"/>
      <c r="AO55" s="28"/>
    </row>
    <row r="56" spans="1:59" ht="15.6">
      <c r="A56" s="213"/>
      <c r="B56" s="289">
        <f>+'Ark1'!C2593</f>
        <v>2024</v>
      </c>
      <c r="C56" s="28">
        <f>+'Ark1'!L2593</f>
        <v>2</v>
      </c>
      <c r="D56" s="28" t="s">
        <v>29</v>
      </c>
      <c r="E56" s="28">
        <f>+'Ark1'!H2593</f>
        <v>2</v>
      </c>
      <c r="F56" s="28">
        <f>+'Ark1'!J2593</f>
        <v>181</v>
      </c>
      <c r="G56" s="28" t="str">
        <f>VLOOKUP(F56,RNR!$A$1:$B$26,2)</f>
        <v>Horns</v>
      </c>
      <c r="H56" s="28">
        <f>+IF(I56=0,"",'Ark1'!Q2593)</f>
        <v>4</v>
      </c>
      <c r="I56" s="331">
        <f>+'Ark1'!R2593</f>
        <v>6</v>
      </c>
      <c r="J56" s="29">
        <f>+IF(I56=0,"",'Ark1'!AF2593)</f>
        <v>0.97560975609756095</v>
      </c>
      <c r="K56" s="263">
        <f t="shared" si="6"/>
        <v>0.92024539877300615</v>
      </c>
      <c r="L56" s="29">
        <f>+IF(I56=0,"",'Ark1'!AG2593)</f>
        <v>0.88474441348723487</v>
      </c>
      <c r="M56" s="544"/>
      <c r="N56" s="32">
        <f>+IF(I56=0,"",'Ark1'!U2593)</f>
        <v>12.966666666666663</v>
      </c>
      <c r="O56" s="213"/>
      <c r="P56" s="239">
        <f>+IF(J56=0,"",'Ark1'!AI2592)</f>
        <v>11</v>
      </c>
      <c r="Q56" s="497"/>
      <c r="R56" s="263">
        <f>+IF(P56=0,"",'Ark1'!AJ2592)</f>
        <v>88.827272727272785</v>
      </c>
      <c r="S56" s="263">
        <f>+IF(P56=0,"",'Ark1'!AK2592)</f>
        <v>9.8779776569031821</v>
      </c>
      <c r="T56" s="492"/>
      <c r="U56" s="27">
        <f>+IF(I56=0,"",'Ark1'!T2593)</f>
        <v>3.5</v>
      </c>
      <c r="V56" s="34">
        <f>+IF(I56=0,"",'Ark1'!W2593)</f>
        <v>0</v>
      </c>
      <c r="W56" s="34">
        <f>+IF(I56=0,"",'Ark1'!X2593)</f>
        <v>33.333333333333343</v>
      </c>
      <c r="X56" s="34">
        <f>+IF(I56=0,"",'Ark1'!Y2593)</f>
        <v>0</v>
      </c>
      <c r="Y56" s="34">
        <f>+IF(I56=0,"",'Ark1'!Z2593)</f>
        <v>2.6505764572174759</v>
      </c>
      <c r="Z56" s="29">
        <f>+IF(I56=0,"",'Ark1'!Z2593)</f>
        <v>2.6505764572174759</v>
      </c>
      <c r="AA56" s="27">
        <f>+IF(I56=0,"",'Ark1'!AC2593)</f>
        <v>0</v>
      </c>
      <c r="AB56" s="34">
        <f>+IF(I56=0,"",'Ark1'!AE2593)</f>
        <v>0</v>
      </c>
      <c r="AC56" s="34">
        <f t="shared" si="4"/>
        <v>6.4833333333333316</v>
      </c>
      <c r="AD56" s="29">
        <f t="shared" si="7"/>
        <v>1.5</v>
      </c>
      <c r="AE56" s="213"/>
      <c r="AF56" s="216"/>
      <c r="AH56" s="29"/>
      <c r="AI56" s="27"/>
      <c r="AJ56" s="217"/>
      <c r="AK56" s="28"/>
      <c r="AO56" s="28"/>
    </row>
    <row r="57" spans="1:59" ht="15.6">
      <c r="A57" s="213"/>
      <c r="B57" s="289">
        <f>+'Ark1'!C2594</f>
        <v>2024</v>
      </c>
      <c r="C57" s="28">
        <f>+'Ark1'!L2594</f>
        <v>2</v>
      </c>
      <c r="D57" s="28" t="s">
        <v>29</v>
      </c>
      <c r="E57" s="28">
        <f>+'Ark1'!H2594</f>
        <v>1</v>
      </c>
      <c r="F57" s="28">
        <f>+'Ark1'!J2594</f>
        <v>262</v>
      </c>
      <c r="G57" s="28" t="str">
        <f>VLOOKUP(F57,RNR!$A$1:$B$26,2)</f>
        <v>Strilalam</v>
      </c>
      <c r="H57" s="28" t="str">
        <f>+IF(I57=0,"",'Ark1'!Q2594)</f>
        <v/>
      </c>
      <c r="I57" s="331">
        <f>+'Ark1'!R2594</f>
        <v>0</v>
      </c>
      <c r="J57" s="29" t="str">
        <f>+IF(I57=0,"",'Ark1'!AF2594)</f>
        <v/>
      </c>
      <c r="K57" s="263">
        <f t="shared" si="6"/>
        <v>0</v>
      </c>
      <c r="L57" s="29" t="str">
        <f>+IF(I57=0,"",'Ark1'!AG2594)</f>
        <v/>
      </c>
      <c r="M57" s="544"/>
      <c r="N57" s="32" t="str">
        <f>+IF(I57=0,"",'Ark1'!U2594)</f>
        <v/>
      </c>
      <c r="O57" s="213"/>
      <c r="P57" s="239">
        <f>+IF(J57=0,"",'Ark1'!AI2593)</f>
        <v>4</v>
      </c>
      <c r="Q57" s="497"/>
      <c r="R57" s="263">
        <f>+IF(P57=0,"",'Ark1'!AJ2593)</f>
        <v>105.125</v>
      </c>
      <c r="S57" s="263">
        <f>+IF(P57=0,"",'Ark1'!AK2593)</f>
        <v>11.957809407869096</v>
      </c>
      <c r="T57" s="492"/>
      <c r="U57" s="27" t="str">
        <f>+IF(I57=0,"",'Ark1'!T2594)</f>
        <v/>
      </c>
      <c r="V57" s="34" t="str">
        <f>+IF(I57=0,"",'Ark1'!W2594)</f>
        <v/>
      </c>
      <c r="W57" s="34" t="str">
        <f>+IF(I57=0,"",'Ark1'!X2594)</f>
        <v/>
      </c>
      <c r="X57" s="34" t="str">
        <f>+IF(I57=0,"",'Ark1'!Y2594)</f>
        <v/>
      </c>
      <c r="Y57" s="34" t="str">
        <f>+IF(I57=0,"",'Ark1'!Z2594)</f>
        <v/>
      </c>
      <c r="Z57" s="29" t="str">
        <f>+IF(I57=0,"",'Ark1'!Z2594)</f>
        <v/>
      </c>
      <c r="AA57" s="27" t="str">
        <f>+IF(I57=0,"",'Ark1'!AC2594)</f>
        <v/>
      </c>
      <c r="AB57" s="34" t="str">
        <f>+IF(I57=0,"",'Ark1'!AE2594)</f>
        <v/>
      </c>
      <c r="AC57" s="34" t="str">
        <f t="shared" si="4"/>
        <v/>
      </c>
      <c r="AD57" s="29" t="str">
        <f t="shared" si="7"/>
        <v/>
      </c>
      <c r="AE57" s="213"/>
      <c r="AF57" s="216"/>
      <c r="AH57" s="29"/>
      <c r="AI57" s="27"/>
      <c r="AJ57" s="217"/>
      <c r="AK57" s="28"/>
      <c r="AO57" s="28"/>
    </row>
    <row r="58" spans="1:59" ht="15.6">
      <c r="A58" s="213"/>
      <c r="B58" s="289">
        <f>+'Ark1'!C2595</f>
        <v>2024</v>
      </c>
      <c r="C58" s="28">
        <f>+'Ark1'!L2595</f>
        <v>2</v>
      </c>
      <c r="D58" s="28" t="s">
        <v>29</v>
      </c>
      <c r="E58" s="28">
        <f>+'Ark1'!H2595</f>
        <v>1</v>
      </c>
      <c r="F58" s="28">
        <f>+'Ark1'!J2595</f>
        <v>309</v>
      </c>
      <c r="G58" s="28" t="str">
        <f>VLOOKUP(F58,RNR!$A$1:$B$26,2)</f>
        <v>Malvik</v>
      </c>
      <c r="H58" s="28">
        <f>+IF(I58=0,"",'Ark1'!Q2595)</f>
        <v>11</v>
      </c>
      <c r="I58" s="331">
        <f>+'Ark1'!R2595</f>
        <v>27</v>
      </c>
      <c r="J58" s="29">
        <f>+IF(I58=0,"",'Ark1'!AF2595)</f>
        <v>2.0439061317183951</v>
      </c>
      <c r="K58" s="263">
        <f t="shared" si="6"/>
        <v>4.1411042944785272</v>
      </c>
      <c r="L58" s="29">
        <f>+IF(I58=0,"",'Ark1'!AG2595)</f>
        <v>1.331405917497503</v>
      </c>
      <c r="M58" s="544"/>
      <c r="N58" s="32">
        <f>+IF(I58=0,"",'Ark1'!U2595)</f>
        <v>7.9481481481481469</v>
      </c>
      <c r="O58" s="213"/>
      <c r="P58" s="239">
        <f>+IF(J58=0,"",'Ark1'!AI2594)</f>
        <v>0</v>
      </c>
      <c r="Q58" s="497"/>
      <c r="R58" s="263" t="str">
        <f>+IF(P58=0,"",'Ark1'!AJ2594)</f>
        <v/>
      </c>
      <c r="S58" s="263" t="str">
        <f>+IF(P58=0,"",'Ark1'!AK2594)</f>
        <v/>
      </c>
      <c r="T58" s="492"/>
      <c r="U58" s="27">
        <f>+IF(I58=0,"",'Ark1'!T2595)</f>
        <v>2.7777777777777781</v>
      </c>
      <c r="V58" s="34">
        <f>+IF(I58=0,"",'Ark1'!W2595)</f>
        <v>0</v>
      </c>
      <c r="W58" s="34">
        <f>+IF(I58=0,"",'Ark1'!X2595)</f>
        <v>14.814814814814817</v>
      </c>
      <c r="X58" s="34">
        <f>+IF(I58=0,"",'Ark1'!Y2595)</f>
        <v>0</v>
      </c>
      <c r="Y58" s="34">
        <f>+IF(I58=0,"",'Ark1'!Z2595)</f>
        <v>5.0426602598797619</v>
      </c>
      <c r="Z58" s="29">
        <f>+IF(I58=0,"",'Ark1'!Z2595)</f>
        <v>5.0426602598797619</v>
      </c>
      <c r="AA58" s="27">
        <f>+IF(I58=0,"",'Ark1'!AC2595)</f>
        <v>0</v>
      </c>
      <c r="AB58" s="34">
        <f>+IF(I58=0,"",'Ark1'!AE2595)</f>
        <v>0</v>
      </c>
      <c r="AC58" s="34">
        <f t="shared" si="4"/>
        <v>3.9740740740740734</v>
      </c>
      <c r="AD58" s="29">
        <f t="shared" si="7"/>
        <v>2.4545454545454546</v>
      </c>
      <c r="AE58" s="213"/>
      <c r="AF58" s="216"/>
      <c r="AH58" s="29"/>
      <c r="AI58" s="27"/>
      <c r="AJ58" s="217"/>
      <c r="AK58" s="28"/>
      <c r="AO58" s="28"/>
    </row>
    <row r="59" spans="1:59" ht="15.6">
      <c r="A59" s="213"/>
      <c r="B59" s="289">
        <f>+'Ark1'!C2596</f>
        <v>2024</v>
      </c>
      <c r="C59" s="28">
        <f>+'Ark1'!L2596</f>
        <v>2</v>
      </c>
      <c r="D59" s="28" t="s">
        <v>29</v>
      </c>
      <c r="E59" s="28">
        <f>+'Ark1'!H2596</f>
        <v>2</v>
      </c>
      <c r="F59" s="28">
        <f>+'Ark1'!J2596</f>
        <v>470</v>
      </c>
      <c r="G59" s="28" t="str">
        <f>VLOOKUP(F59,RNR!$A$1:$B$26,2)</f>
        <v>Jens Eide</v>
      </c>
      <c r="H59" s="28">
        <f>+IF(I59=0,"",'Ark1'!Q2596)</f>
        <v>8</v>
      </c>
      <c r="I59" s="331">
        <f>+'Ark1'!R2596</f>
        <v>32</v>
      </c>
      <c r="J59" s="29">
        <f>+IF(I59=0,"",'Ark1'!AF2596)</f>
        <v>3.3333333333333344</v>
      </c>
      <c r="K59" s="263">
        <f t="shared" si="6"/>
        <v>4.9079754601226995</v>
      </c>
      <c r="L59" s="29">
        <f>+IF(I59=0,"",'Ark1'!AG2596)</f>
        <v>1.6251786367110908</v>
      </c>
      <c r="M59" s="544"/>
      <c r="N59" s="32">
        <f>+IF(I59=0,"",'Ark1'!U2596)</f>
        <v>4.5843750000000005</v>
      </c>
      <c r="O59" s="213"/>
      <c r="P59" s="239">
        <f>+IF(J59=0,"",'Ark1'!AI2595)</f>
        <v>27</v>
      </c>
      <c r="Q59" s="497"/>
      <c r="R59" s="263">
        <f>+IF(P59=0,"",'Ark1'!AJ2595)</f>
        <v>86.107407407407393</v>
      </c>
      <c r="S59" s="263">
        <f>+IF(P59=0,"",'Ark1'!AK2595)</f>
        <v>10.97649994823629</v>
      </c>
      <c r="T59" s="492"/>
      <c r="U59" s="27">
        <f>+IF(I59=0,"",'Ark1'!T2596)</f>
        <v>2.78125</v>
      </c>
      <c r="V59" s="34">
        <f>+IF(I59=0,"",'Ark1'!W2596)</f>
        <v>0</v>
      </c>
      <c r="W59" s="34">
        <f>+IF(I59=0,"",'Ark1'!X2596)</f>
        <v>6.25</v>
      </c>
      <c r="X59" s="34">
        <f>+IF(I59=0,"",'Ark1'!Y2596)</f>
        <v>0</v>
      </c>
      <c r="Y59" s="34">
        <f>+IF(I59=0,"",'Ark1'!Z2596)</f>
        <v>4.7031312292317535</v>
      </c>
      <c r="Z59" s="29">
        <f>+IF(I59=0,"",'Ark1'!Z2596)</f>
        <v>4.7031312292317535</v>
      </c>
      <c r="AA59" s="27">
        <f>+IF(I59=0,"",'Ark1'!AC2596)</f>
        <v>0</v>
      </c>
      <c r="AB59" s="34">
        <f>+IF(I59=0,"",'Ark1'!AE2596)</f>
        <v>0</v>
      </c>
      <c r="AC59" s="34">
        <f t="shared" si="4"/>
        <v>2.2921875000000003</v>
      </c>
      <c r="AD59" s="29">
        <f t="shared" si="7"/>
        <v>4</v>
      </c>
      <c r="AE59" s="213"/>
      <c r="AF59" s="216"/>
      <c r="AH59" s="29"/>
      <c r="AI59" s="27"/>
      <c r="AJ59" s="217"/>
      <c r="AK59" s="28"/>
      <c r="AO59" s="28"/>
    </row>
    <row r="60" spans="1:59" ht="15.6">
      <c r="A60" s="213"/>
      <c r="B60" s="289">
        <f>+'Ark1'!C2597</f>
        <v>2024</v>
      </c>
      <c r="C60" s="28">
        <f>+'Ark1'!L2597</f>
        <v>2</v>
      </c>
      <c r="D60" s="28" t="s">
        <v>29</v>
      </c>
      <c r="E60" s="28">
        <f>+'Ark1'!H2597</f>
        <v>2</v>
      </c>
      <c r="F60" s="28">
        <f>+'Ark1'!J2597</f>
        <v>629</v>
      </c>
      <c r="G60" s="28" t="str">
        <f>VLOOKUP(F60,RNR!$A$1:$B$26,2)</f>
        <v>Bø</v>
      </c>
      <c r="H60" s="28">
        <f>+IF(I60=0,"",'Ark1'!Q2597)</f>
        <v>3</v>
      </c>
      <c r="I60" s="331">
        <f>+'Ark1'!R2597</f>
        <v>11</v>
      </c>
      <c r="J60" s="29">
        <f>+IF(I60=0,"",'Ark1'!AF2597)</f>
        <v>3.4375</v>
      </c>
      <c r="K60" s="263">
        <f t="shared" si="6"/>
        <v>1.6871165644171779</v>
      </c>
      <c r="L60" s="29">
        <f>+IF(I60=0,"",'Ark1'!AG2597)</f>
        <v>2.4796224796224799</v>
      </c>
      <c r="M60" s="544"/>
      <c r="N60" s="32">
        <f>+IF(I60=0,"",'Ark1'!U2597)</f>
        <v>15.763636363636373</v>
      </c>
      <c r="O60" s="213"/>
      <c r="P60" s="239">
        <f>+IF(J60=0,"",'Ark1'!AI2596)</f>
        <v>32</v>
      </c>
      <c r="Q60" s="497"/>
      <c r="R60" s="263">
        <f>+IF(P60=0,"",'Ark1'!AJ2596)</f>
        <v>73.712499999999977</v>
      </c>
      <c r="S60" s="263">
        <f>+IF(P60=0,"",'Ark1'!AK2596)</f>
        <v>9.2332512641391844</v>
      </c>
      <c r="T60" s="492"/>
      <c r="U60" s="27">
        <f>+IF(I60=0,"",'Ark1'!T2597)</f>
        <v>2.9090909090909096</v>
      </c>
      <c r="V60" s="34">
        <f>+IF(I60=0,"",'Ark1'!W2597)</f>
        <v>0</v>
      </c>
      <c r="W60" s="34">
        <f>+IF(I60=0,"",'Ark1'!X2597)</f>
        <v>63.636363636363633</v>
      </c>
      <c r="X60" s="34">
        <f>+IF(I60=0,"",'Ark1'!Y2597)</f>
        <v>0</v>
      </c>
      <c r="Y60" s="34">
        <f>+IF(I60=0,"",'Ark1'!Z2597)</f>
        <v>3.0831721348674344</v>
      </c>
      <c r="Z60" s="29">
        <f>+IF(I60=0,"",'Ark1'!Z2597)</f>
        <v>3.0831721348674344</v>
      </c>
      <c r="AA60" s="27">
        <f>+IF(I60=0,"",'Ark1'!AC2597)</f>
        <v>0</v>
      </c>
      <c r="AB60" s="34">
        <f>+IF(I60=0,"",'Ark1'!AE2597)</f>
        <v>0</v>
      </c>
      <c r="AC60" s="34">
        <f t="shared" si="4"/>
        <v>7.8818181818181863</v>
      </c>
      <c r="AD60" s="29">
        <f t="shared" si="7"/>
        <v>3.6666666666666665</v>
      </c>
      <c r="AE60" s="213"/>
      <c r="AF60" s="216"/>
      <c r="AH60" s="29"/>
      <c r="AI60" s="27"/>
      <c r="AJ60" s="217"/>
      <c r="AK60" s="28"/>
      <c r="AL60" s="236"/>
      <c r="AM60" s="236"/>
      <c r="AN60" s="236"/>
      <c r="AO60" s="28"/>
    </row>
    <row r="61" spans="1:59" ht="15.6">
      <c r="A61" s="213"/>
      <c r="B61" s="289">
        <f>+'Ark1'!C2598</f>
        <v>2024</v>
      </c>
      <c r="C61" s="28">
        <f>+'Ark1'!L2598</f>
        <v>2</v>
      </c>
      <c r="D61" s="28" t="s">
        <v>29</v>
      </c>
      <c r="E61" s="28">
        <f>+'Ark1'!H2598</f>
        <v>1</v>
      </c>
      <c r="F61" s="28">
        <f>+'Ark1'!J2598</f>
        <v>643</v>
      </c>
      <c r="G61" s="28" t="str">
        <f>VLOOKUP(F61,RNR!$A$1:$B$26,2)</f>
        <v>Bjerka</v>
      </c>
      <c r="H61" s="28">
        <f>+IF(I61=0,"",'Ark1'!Q2598)</f>
        <v>11</v>
      </c>
      <c r="I61" s="331">
        <f>+'Ark1'!R2598</f>
        <v>30</v>
      </c>
      <c r="J61" s="29">
        <f>+IF(I61=0,"",'Ark1'!AF2598)</f>
        <v>3.5087719298245608</v>
      </c>
      <c r="K61" s="263">
        <f t="shared" si="6"/>
        <v>4.6012269938650308</v>
      </c>
      <c r="L61" s="29">
        <f>+IF(I61=0,"",'Ark1'!AG2598)</f>
        <v>3.633811326119019</v>
      </c>
      <c r="M61" s="544"/>
      <c r="N61" s="32">
        <f>+IF(I61=0,"",'Ark1'!U2598)</f>
        <v>13.633333333333329</v>
      </c>
      <c r="O61" s="213"/>
      <c r="P61" s="239">
        <f>+IF(J61=0,"",'Ark1'!AI2597)</f>
        <v>0</v>
      </c>
      <c r="Q61" s="497"/>
      <c r="R61" s="263" t="str">
        <f>+IF(P61=0,"",'Ark1'!AJ2597)</f>
        <v/>
      </c>
      <c r="S61" s="263" t="str">
        <f>+IF(P61=0,"",'Ark1'!AK2597)</f>
        <v/>
      </c>
      <c r="T61" s="492"/>
      <c r="U61" s="27">
        <f>+IF(I61=0,"",'Ark1'!T2598)</f>
        <v>2.9</v>
      </c>
      <c r="V61" s="34">
        <f>+IF(I61=0,"",'Ark1'!W2598)</f>
        <v>0</v>
      </c>
      <c r="W61" s="34">
        <f>+IF(I61=0,"",'Ark1'!X2598)</f>
        <v>36.666666666666657</v>
      </c>
      <c r="X61" s="34">
        <f>+IF(I61=0,"",'Ark1'!Y2598)</f>
        <v>0</v>
      </c>
      <c r="Y61" s="34">
        <f>+IF(I61=0,"",'Ark1'!Z2598)</f>
        <v>5.0014886672758676</v>
      </c>
      <c r="Z61" s="29">
        <f>+IF(I61=0,"",'Ark1'!Z2598)</f>
        <v>5.0014886672758676</v>
      </c>
      <c r="AA61" s="27">
        <f>+IF(I61=0,"",'Ark1'!AC2598)</f>
        <v>0</v>
      </c>
      <c r="AB61" s="34">
        <f>+IF(I61=0,"",'Ark1'!AE2598)</f>
        <v>0</v>
      </c>
      <c r="AC61" s="34">
        <f t="shared" si="4"/>
        <v>6.8166666666666647</v>
      </c>
      <c r="AD61" s="29">
        <f t="shared" si="7"/>
        <v>2.7272727272727271</v>
      </c>
      <c r="AE61" s="213"/>
      <c r="AF61" s="216"/>
      <c r="AH61" s="29"/>
      <c r="AI61" s="27"/>
      <c r="AJ61" s="217"/>
      <c r="AK61" s="28"/>
      <c r="AL61" s="236"/>
      <c r="AM61" s="236"/>
      <c r="AN61" s="236"/>
      <c r="AO61" s="28"/>
    </row>
    <row r="62" spans="1:59" ht="15.6">
      <c r="A62" s="213"/>
      <c r="B62" s="289">
        <f>+'Ark1'!C2599</f>
        <v>2024</v>
      </c>
      <c r="C62" s="28">
        <f>+'Ark1'!L2599</f>
        <v>2</v>
      </c>
      <c r="D62" s="28" t="s">
        <v>29</v>
      </c>
      <c r="E62" s="28">
        <f>+'Ark1'!H2599</f>
        <v>2</v>
      </c>
      <c r="F62" s="28">
        <f>+'Ark1'!J2599</f>
        <v>704</v>
      </c>
      <c r="G62" s="28" t="str">
        <f>VLOOKUP(F62,RNR!$A$1:$B$26,2)</f>
        <v>Øre Vilt</v>
      </c>
      <c r="H62" s="28" t="str">
        <f>+IF(I62=0,"",'Ark1'!Q2599)</f>
        <v/>
      </c>
      <c r="I62" s="331">
        <f>+'Ark1'!R2599</f>
        <v>0</v>
      </c>
      <c r="J62" s="29" t="str">
        <f>+IF(I62=0,"",'Ark1'!AF2599)</f>
        <v/>
      </c>
      <c r="K62" s="263">
        <f t="shared" si="6"/>
        <v>0</v>
      </c>
      <c r="L62" s="29" t="str">
        <f>+IF(I62=0,"",'Ark1'!AG2599)</f>
        <v/>
      </c>
      <c r="M62" s="544"/>
      <c r="N62" s="32" t="str">
        <f>+IF(I62=0,"",'Ark1'!U2599)</f>
        <v/>
      </c>
      <c r="O62" s="213"/>
      <c r="P62" s="239">
        <f>+IF(J62=0,"",'Ark1'!AI2598)</f>
        <v>19</v>
      </c>
      <c r="Q62" s="497"/>
      <c r="R62" s="263">
        <f>+IF(P62=0,"",'Ark1'!AJ2598)</f>
        <v>109.04210526315796</v>
      </c>
      <c r="S62" s="263">
        <f>+IF(P62=0,"",'Ark1'!AK2598)</f>
        <v>11.570759356528578</v>
      </c>
      <c r="T62" s="492"/>
      <c r="U62" s="27" t="str">
        <f>+IF(I62=0,"",'Ark1'!T2599)</f>
        <v/>
      </c>
      <c r="V62" s="34" t="str">
        <f>+IF(I62=0,"",'Ark1'!W2599)</f>
        <v/>
      </c>
      <c r="W62" s="34" t="str">
        <f>+IF(I62=0,"",'Ark1'!X2599)</f>
        <v/>
      </c>
      <c r="X62" s="34" t="str">
        <f>+IF(I62=0,"",'Ark1'!Y2599)</f>
        <v/>
      </c>
      <c r="Y62" s="34" t="str">
        <f>+IF(I62=0,"",'Ark1'!Z2599)</f>
        <v/>
      </c>
      <c r="Z62" s="29" t="str">
        <f>+IF(I62=0,"",'Ark1'!Z2599)</f>
        <v/>
      </c>
      <c r="AA62" s="27" t="str">
        <f>+IF(I62=0,"",'Ark1'!AC2599)</f>
        <v/>
      </c>
      <c r="AB62" s="34" t="str">
        <f>+IF(I62=0,"",'Ark1'!AE2599)</f>
        <v/>
      </c>
      <c r="AC62" s="34" t="str">
        <f t="shared" si="4"/>
        <v/>
      </c>
      <c r="AD62" s="29" t="str">
        <f t="shared" si="7"/>
        <v/>
      </c>
      <c r="AE62" s="213"/>
      <c r="AF62" s="216"/>
      <c r="AH62" s="29"/>
      <c r="AI62" s="27"/>
      <c r="AJ62" s="217"/>
      <c r="AK62" s="28"/>
      <c r="AL62" s="236"/>
      <c r="AM62" s="236"/>
      <c r="AN62" s="236"/>
      <c r="AO62" s="28"/>
    </row>
    <row r="63" spans="1:59" ht="15.6">
      <c r="A63" s="213"/>
      <c r="B63" s="289">
        <f>+'Ark1'!C2600</f>
        <v>2024</v>
      </c>
      <c r="C63" s="28">
        <f>+'Ark1'!L2600</f>
        <v>2</v>
      </c>
      <c r="D63" s="28" t="s">
        <v>29</v>
      </c>
      <c r="E63" s="28">
        <f>+'Ark1'!H2600</f>
        <v>1</v>
      </c>
      <c r="F63" s="28">
        <f>+'Ark1'!J2600</f>
        <v>802</v>
      </c>
      <c r="G63" s="28" t="str">
        <f>VLOOKUP(F63,RNR!$A$1:$B$26,2)</f>
        <v>Karasjok</v>
      </c>
      <c r="H63" s="28" t="str">
        <f>+IF(I63=0,"",'Ark1'!Q2600)</f>
        <v/>
      </c>
      <c r="I63" s="331">
        <f>+'Ark1'!R2600</f>
        <v>0</v>
      </c>
      <c r="J63" s="29" t="str">
        <f>+IF(I63=0,"",'Ark1'!AF2600)</f>
        <v/>
      </c>
      <c r="K63" s="263">
        <f t="shared" si="6"/>
        <v>0</v>
      </c>
      <c r="L63" s="29" t="str">
        <f>+IF(I63=0,"",'Ark1'!AG2600)</f>
        <v/>
      </c>
      <c r="M63" s="544"/>
      <c r="N63" s="32" t="str">
        <f>+IF(I63=0,"",'Ark1'!U2600)</f>
        <v/>
      </c>
      <c r="O63" s="213"/>
      <c r="P63" s="239">
        <f>+IF(J63=0,"",'Ark1'!AI2599)</f>
        <v>0</v>
      </c>
      <c r="Q63" s="497"/>
      <c r="R63" s="263" t="str">
        <f>+IF(P63=0,"",'Ark1'!AJ2599)</f>
        <v/>
      </c>
      <c r="S63" s="263" t="str">
        <f>+IF(P63=0,"",'Ark1'!AK2599)</f>
        <v/>
      </c>
      <c r="T63" s="492"/>
      <c r="U63" s="27" t="str">
        <f>+IF(I63=0,"",'Ark1'!T2600)</f>
        <v/>
      </c>
      <c r="V63" s="34" t="str">
        <f>+IF(I63=0,"",'Ark1'!W2600)</f>
        <v/>
      </c>
      <c r="W63" s="34" t="str">
        <f>+IF(I63=0,"",'Ark1'!X2600)</f>
        <v/>
      </c>
      <c r="X63" s="34" t="str">
        <f>+IF(I63=0,"",'Ark1'!Y2600)</f>
        <v/>
      </c>
      <c r="Y63" s="34" t="str">
        <f>+IF(I63=0,"",'Ark1'!Z2600)</f>
        <v/>
      </c>
      <c r="Z63" s="29" t="str">
        <f>+IF(I63=0,"",'Ark1'!Z2600)</f>
        <v/>
      </c>
      <c r="AA63" s="27" t="str">
        <f>+IF(I63=0,"",'Ark1'!AC2600)</f>
        <v/>
      </c>
      <c r="AB63" s="34" t="str">
        <f>+IF(I63=0,"",'Ark1'!AE2600)</f>
        <v/>
      </c>
      <c r="AC63" s="34" t="str">
        <f t="shared" si="4"/>
        <v/>
      </c>
      <c r="AD63" s="29" t="str">
        <f t="shared" si="7"/>
        <v/>
      </c>
      <c r="AE63" s="213"/>
      <c r="AF63" s="216"/>
      <c r="AH63" s="29"/>
      <c r="AI63" s="27"/>
      <c r="AJ63" s="217"/>
      <c r="AK63" s="28"/>
      <c r="AL63" s="236"/>
      <c r="AM63" s="236"/>
      <c r="AN63" s="236"/>
      <c r="AO63" s="28"/>
    </row>
    <row r="64" spans="1:59" ht="19.8">
      <c r="A64" s="213"/>
      <c r="B64" s="213"/>
      <c r="C64" s="213"/>
      <c r="D64" s="213"/>
      <c r="E64" s="213"/>
      <c r="F64" s="213"/>
      <c r="G64" s="213"/>
      <c r="H64" s="213"/>
      <c r="I64" s="324"/>
      <c r="J64" s="214"/>
      <c r="K64" s="214"/>
      <c r="L64" s="214"/>
      <c r="M64" s="214"/>
      <c r="N64" s="213"/>
      <c r="O64" s="214"/>
      <c r="P64" s="214"/>
      <c r="Q64" s="214"/>
      <c r="R64" s="214"/>
      <c r="S64" s="214"/>
      <c r="T64" s="492"/>
      <c r="U64" s="213"/>
      <c r="V64" s="215"/>
      <c r="W64" s="215"/>
      <c r="X64" s="215"/>
      <c r="Y64" s="215"/>
      <c r="Z64" s="215"/>
      <c r="AA64" s="213"/>
      <c r="AB64" s="215"/>
      <c r="AC64" s="215"/>
      <c r="AD64" s="215"/>
      <c r="AE64" s="229"/>
      <c r="AF64" s="216"/>
      <c r="AH64" s="29"/>
      <c r="AI64" s="27"/>
      <c r="AJ64" s="217"/>
      <c r="AK64" s="28"/>
      <c r="AO64" s="28"/>
      <c r="BG64" s="228"/>
    </row>
    <row r="65" spans="1:59" ht="21">
      <c r="A65" s="213"/>
      <c r="B65" s="213"/>
      <c r="C65" s="213"/>
      <c r="D65" s="261" t="str">
        <f>+D71</f>
        <v>P+</v>
      </c>
      <c r="E65" s="213"/>
      <c r="F65" s="213"/>
      <c r="G65" s="213"/>
      <c r="H65" s="213"/>
      <c r="I65" s="476">
        <f>SUM(I67:I90)</f>
        <v>1437</v>
      </c>
      <c r="J65" s="258"/>
      <c r="K65" s="258"/>
      <c r="L65" s="258"/>
      <c r="M65" s="258"/>
      <c r="N65" s="260">
        <f>+Klasse!L11</f>
        <v>10.764509394572015</v>
      </c>
      <c r="O65" s="258"/>
      <c r="P65" s="258"/>
      <c r="Q65" s="258"/>
      <c r="R65" s="258"/>
      <c r="S65" s="258"/>
      <c r="T65" s="492"/>
      <c r="U65" s="259"/>
      <c r="V65" s="215"/>
      <c r="W65" s="215"/>
      <c r="X65" s="215"/>
      <c r="Y65" s="215"/>
      <c r="Z65" s="215"/>
      <c r="AA65" s="213"/>
      <c r="AB65" s="215"/>
      <c r="AC65" s="215"/>
      <c r="AD65" s="215"/>
      <c r="AE65" s="229"/>
      <c r="AF65" s="216"/>
      <c r="AH65" s="29"/>
      <c r="AI65" s="27"/>
      <c r="AJ65" s="217"/>
      <c r="AK65" s="28"/>
      <c r="AO65" s="28"/>
      <c r="BG65" s="228"/>
    </row>
    <row r="66" spans="1:59" ht="19.8">
      <c r="A66" s="213"/>
      <c r="B66" s="213"/>
      <c r="C66" s="213"/>
      <c r="D66" s="213"/>
      <c r="E66" s="213"/>
      <c r="F66" s="213"/>
      <c r="G66" s="213"/>
      <c r="H66" s="230"/>
      <c r="I66" s="32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492"/>
      <c r="U66" s="230"/>
      <c r="V66" s="215"/>
      <c r="W66" s="215"/>
      <c r="X66" s="215"/>
      <c r="Y66" s="215"/>
      <c r="Z66" s="231"/>
      <c r="AA66" s="213"/>
      <c r="AB66" s="231"/>
      <c r="AC66" s="231"/>
      <c r="AD66" s="229"/>
      <c r="AE66" s="229"/>
      <c r="AF66" s="216"/>
      <c r="AH66" s="29"/>
      <c r="AI66" s="27"/>
      <c r="AJ66" s="217"/>
      <c r="AK66" s="28"/>
      <c r="AO66" s="28"/>
      <c r="BG66" s="228"/>
    </row>
    <row r="67" spans="1:59" ht="15.6">
      <c r="A67" s="213"/>
      <c r="B67" s="289">
        <f>+'Ark1'!C2601</f>
        <v>2024</v>
      </c>
      <c r="C67" s="232">
        <f>+'Ark1'!L2601</f>
        <v>3</v>
      </c>
      <c r="D67" s="232" t="s">
        <v>30</v>
      </c>
      <c r="E67" s="232">
        <f>+'Ark1'!H2601</f>
        <v>1</v>
      </c>
      <c r="F67" s="232">
        <f>+'Ark1'!J2601</f>
        <v>103</v>
      </c>
      <c r="G67" s="232" t="str">
        <f>VLOOKUP(F67,RNR!$A$1:$B$26,2)</f>
        <v>Rudshøgda</v>
      </c>
      <c r="H67" s="232" t="str">
        <f>+IF(I67=0,"",'Ark1'!Q2601)</f>
        <v/>
      </c>
      <c r="I67" s="330">
        <f>+'Ark1'!R2601</f>
        <v>0</v>
      </c>
      <c r="J67" s="233" t="str">
        <f>+IF(I67=0,"",'Ark1'!AF2601)</f>
        <v/>
      </c>
      <c r="K67" s="233"/>
      <c r="L67" s="233" t="str">
        <f>+IF(I67=0,"",'Ark1'!AG2601)</f>
        <v/>
      </c>
      <c r="M67" s="233"/>
      <c r="N67" s="32" t="str">
        <f>+IF(I67=0,"",'Ark1'!U2601)</f>
        <v/>
      </c>
      <c r="O67" s="213"/>
      <c r="P67" s="239">
        <f>+IF(J67=0,"",'Ark1'!AI2599)</f>
        <v>0</v>
      </c>
      <c r="Q67" s="497"/>
      <c r="R67" s="263" t="str">
        <f>+IF(P67=0,"",'Ark1'!AJ2599)</f>
        <v/>
      </c>
      <c r="S67" s="263" t="str">
        <f>+IF(P67=0,"",'Ark1'!AK2599)</f>
        <v/>
      </c>
      <c r="T67" s="492"/>
      <c r="U67" s="234" t="str">
        <f>+IF(I67=0,"",'Ark1'!T2601)</f>
        <v/>
      </c>
      <c r="V67" s="235" t="str">
        <f>+IF(I67=0,"",'Ark1'!W2601)</f>
        <v/>
      </c>
      <c r="W67" s="235" t="str">
        <f>+IF(I67=0,"",'Ark1'!X2601)</f>
        <v/>
      </c>
      <c r="X67" s="235" t="str">
        <f>+IF(I67=0,"",'Ark1'!Y2601)</f>
        <v/>
      </c>
      <c r="Y67" s="235" t="str">
        <f>+IF(I67=0,"",'Ark1'!Z2601)</f>
        <v/>
      </c>
      <c r="Z67" s="233" t="str">
        <f>+IF(I67=0,"",'Ark1'!Z2601)</f>
        <v/>
      </c>
      <c r="AA67" s="234" t="str">
        <f>+IF(I67=0,"",'Ark1'!AC2601)</f>
        <v/>
      </c>
      <c r="AB67" s="235" t="str">
        <f>+IF(I67=0,"",'Ark1'!AE2601)</f>
        <v/>
      </c>
      <c r="AC67" s="235" t="str">
        <f t="shared" ref="AC67:AC90" si="8">IF(I67=0,"",N67/C67)</f>
        <v/>
      </c>
      <c r="AD67" s="233" t="str">
        <f t="shared" ref="AD67:AD70" si="9">IF(I67=0,"",I67/H67)</f>
        <v/>
      </c>
      <c r="AE67" s="213"/>
      <c r="AF67" s="216"/>
      <c r="AH67" s="29"/>
      <c r="AI67" s="27"/>
      <c r="AJ67" s="217"/>
      <c r="AK67" s="28"/>
      <c r="AL67" s="236"/>
      <c r="AM67" s="236"/>
      <c r="AN67" s="236"/>
      <c r="AO67" s="28"/>
    </row>
    <row r="68" spans="1:59" ht="15.6">
      <c r="A68" s="213"/>
      <c r="B68" s="289">
        <f>+'Ark1'!C2602</f>
        <v>2024</v>
      </c>
      <c r="C68" s="232">
        <f>+'Ark1'!L2602</f>
        <v>3</v>
      </c>
      <c r="D68" s="232" t="s">
        <v>30</v>
      </c>
      <c r="E68" s="232">
        <f>+'Ark1'!H2602</f>
        <v>2</v>
      </c>
      <c r="F68" s="232">
        <f>+'Ark1'!J2602</f>
        <v>106</v>
      </c>
      <c r="G68" s="232" t="str">
        <f>VLOOKUP(F68,RNR!$A$1:$B$26,2)</f>
        <v>Furuseth</v>
      </c>
      <c r="H68" s="232">
        <f>+IF(I68=0,"",'Ark1'!Q2602)</f>
        <v>5</v>
      </c>
      <c r="I68" s="330">
        <f>+'Ark1'!R2602</f>
        <v>10</v>
      </c>
      <c r="J68" s="233">
        <f>+IF(I68=0,"",'Ark1'!AF2602)</f>
        <v>3.7453183520599258</v>
      </c>
      <c r="K68" s="233"/>
      <c r="L68" s="233">
        <f>+IF(I68=0,"",'Ark1'!AG2602)</f>
        <v>2.7681493152345178</v>
      </c>
      <c r="M68" s="233"/>
      <c r="N68" s="32">
        <f>+IF(I68=0,"",'Ark1'!U2602)</f>
        <v>11.420000000000002</v>
      </c>
      <c r="O68" s="213"/>
      <c r="P68" s="239">
        <f>+IF(J68=0,"",'Ark1'!AI2600)</f>
        <v>0</v>
      </c>
      <c r="Q68" s="497"/>
      <c r="R68" s="263" t="str">
        <f>+IF(P68=0,"",'Ark1'!AJ2600)</f>
        <v/>
      </c>
      <c r="S68" s="263" t="str">
        <f>+IF(P68=0,"",'Ark1'!AK2600)</f>
        <v/>
      </c>
      <c r="T68" s="492"/>
      <c r="U68" s="234">
        <f>+IF(I68=0,"",'Ark1'!T2602)</f>
        <v>2.7</v>
      </c>
      <c r="V68" s="235">
        <f>+IF(I68=0,"",'Ark1'!W2602)</f>
        <v>0</v>
      </c>
      <c r="W68" s="235">
        <f>+IF(I68=0,"",'Ark1'!X2602)</f>
        <v>20</v>
      </c>
      <c r="X68" s="235">
        <f>+IF(I68=0,"",'Ark1'!Y2602)</f>
        <v>0</v>
      </c>
      <c r="Y68" s="235">
        <f>+IF(I68=0,"",'Ark1'!Z2602)</f>
        <v>6.9615802803673805</v>
      </c>
      <c r="Z68" s="233">
        <f>+IF(I68=0,"",'Ark1'!Z2602)</f>
        <v>6.9615802803673805</v>
      </c>
      <c r="AA68" s="234">
        <f>+IF(I68=0,"",'Ark1'!AC2602)</f>
        <v>0</v>
      </c>
      <c r="AB68" s="235">
        <f>+IF(I68=0,"",'Ark1'!AE2602)</f>
        <v>0</v>
      </c>
      <c r="AC68" s="235">
        <f t="shared" si="8"/>
        <v>3.8066666666666671</v>
      </c>
      <c r="AD68" s="233">
        <f t="shared" si="9"/>
        <v>2</v>
      </c>
      <c r="AE68" s="213"/>
      <c r="AF68" s="216"/>
      <c r="AH68" s="29"/>
      <c r="AI68" s="27"/>
      <c r="AJ68" s="217"/>
      <c r="AK68" s="28"/>
      <c r="AL68" s="236"/>
      <c r="AM68" s="236"/>
      <c r="AN68" s="236"/>
      <c r="AO68" s="28"/>
    </row>
    <row r="69" spans="1:59" ht="15.6">
      <c r="A69" s="213"/>
      <c r="B69" s="289">
        <f>+'Ark1'!C2603</f>
        <v>2024</v>
      </c>
      <c r="C69" s="232">
        <f>+'Ark1'!L2603</f>
        <v>3</v>
      </c>
      <c r="D69" s="232" t="s">
        <v>30</v>
      </c>
      <c r="E69" s="232">
        <f>+'Ark1'!H2603</f>
        <v>1</v>
      </c>
      <c r="F69" s="232">
        <f>+'Ark1'!J2603</f>
        <v>110</v>
      </c>
      <c r="G69" s="232" t="str">
        <f>VLOOKUP(F69,RNR!$A$1:$B$26,2)</f>
        <v>Gol</v>
      </c>
      <c r="H69" s="232">
        <f>+IF(I69=0,"",'Ark1'!Q2603)</f>
        <v>41</v>
      </c>
      <c r="I69" s="330">
        <f>+'Ark1'!R2603</f>
        <v>164</v>
      </c>
      <c r="J69" s="233">
        <f>+IF(I69=0,"",'Ark1'!AF2603)</f>
        <v>3.0269472129937256</v>
      </c>
      <c r="K69" s="233"/>
      <c r="L69" s="233">
        <f>+IF(I69=0,"",'Ark1'!AG2603)</f>
        <v>3.1565736131241175</v>
      </c>
      <c r="M69" s="233"/>
      <c r="N69" s="32">
        <f>+IF(I69=0,"",'Ark1'!U2603)</f>
        <v>10.99573170731707</v>
      </c>
      <c r="O69" s="213"/>
      <c r="P69" s="239">
        <f>+IF(J69=0,"",'Ark1'!AI2601)</f>
        <v>0</v>
      </c>
      <c r="Q69" s="497"/>
      <c r="R69" s="263" t="str">
        <f>+IF(P69=0,"",'Ark1'!AJ2601)</f>
        <v/>
      </c>
      <c r="S69" s="263" t="str">
        <f>+IF(P69=0,"",'Ark1'!AK2601)</f>
        <v/>
      </c>
      <c r="T69" s="492"/>
      <c r="U69" s="234">
        <f>+IF(I69=0,"",'Ark1'!T2603)</f>
        <v>3.5426829268292686</v>
      </c>
      <c r="V69" s="235">
        <f>+IF(I69=0,"",'Ark1'!W2603)</f>
        <v>0</v>
      </c>
      <c r="W69" s="235">
        <f>+IF(I69=0,"",'Ark1'!X2603)</f>
        <v>34.756097560975611</v>
      </c>
      <c r="X69" s="235">
        <f>+IF(I69=0,"",'Ark1'!Y2603)</f>
        <v>3.6585365853658542</v>
      </c>
      <c r="Y69" s="235">
        <f>+IF(I69=0,"",'Ark1'!Z2603)</f>
        <v>6.7685909349799145</v>
      </c>
      <c r="Z69" s="233">
        <f>+IF(I69=0,"",'Ark1'!Z2603)</f>
        <v>6.7685909349799145</v>
      </c>
      <c r="AA69" s="234">
        <f>+IF(I69=0,"",'Ark1'!AC2603)</f>
        <v>0</v>
      </c>
      <c r="AB69" s="235">
        <f>+IF(I69=0,"",'Ark1'!AE2603)</f>
        <v>0</v>
      </c>
      <c r="AC69" s="235">
        <f t="shared" si="8"/>
        <v>3.6652439024390233</v>
      </c>
      <c r="AD69" s="233">
        <f t="shared" si="9"/>
        <v>4</v>
      </c>
      <c r="AE69" s="213"/>
      <c r="AF69" s="216"/>
      <c r="AH69" s="29"/>
      <c r="AI69" s="27"/>
      <c r="AJ69" s="217"/>
      <c r="AK69" s="28"/>
      <c r="AL69" s="236"/>
      <c r="AM69" s="236"/>
      <c r="AN69" s="236"/>
      <c r="AO69" s="28"/>
    </row>
    <row r="70" spans="1:59" ht="15.6">
      <c r="A70" s="213"/>
      <c r="B70" s="289">
        <f>+'Ark1'!C2604</f>
        <v>2024</v>
      </c>
      <c r="C70" s="232">
        <f>+'Ark1'!L2604</f>
        <v>3</v>
      </c>
      <c r="D70" s="232" t="s">
        <v>30</v>
      </c>
      <c r="E70" s="232">
        <f>+'Ark1'!H2604</f>
        <v>1</v>
      </c>
      <c r="F70" s="232">
        <f>+'Ark1'!J2604</f>
        <v>111</v>
      </c>
      <c r="G70" s="232" t="str">
        <f>VLOOKUP(F70,RNR!$A$1:$B$26,2)</f>
        <v>Forus</v>
      </c>
      <c r="H70" s="232">
        <f>+IF(I70=0,"",'Ark1'!Q2604)</f>
        <v>3</v>
      </c>
      <c r="I70" s="330">
        <f>+'Ark1'!R2604</f>
        <v>9</v>
      </c>
      <c r="J70" s="233">
        <f>+IF(I70=0,"",'Ark1'!AF2604)</f>
        <v>4.9450549450549444</v>
      </c>
      <c r="K70" s="233"/>
      <c r="L70" s="233">
        <f>+IF(I70=0,"",'Ark1'!AG2604)</f>
        <v>3.8492221779018743</v>
      </c>
      <c r="M70" s="233"/>
      <c r="N70" s="32">
        <f>+IF(I70=0,"",'Ark1'!U2604)</f>
        <v>12.866666666666671</v>
      </c>
      <c r="O70" s="213"/>
      <c r="P70" s="239">
        <f>+IF(J70=0,"",'Ark1'!AI2602)</f>
        <v>10</v>
      </c>
      <c r="Q70" s="497"/>
      <c r="R70" s="263">
        <f>+IF(P70=0,"",'Ark1'!AJ2602)</f>
        <v>93.310000000000016</v>
      </c>
      <c r="S70" s="263">
        <f>+IF(P70=0,"",'Ark1'!AK2602)</f>
        <v>11.94238938877454</v>
      </c>
      <c r="T70" s="492"/>
      <c r="U70" s="234">
        <f>+IF(I70=0,"",'Ark1'!T2604)</f>
        <v>3.2222222222222219</v>
      </c>
      <c r="V70" s="235">
        <f>+IF(I70=0,"",'Ark1'!W2604)</f>
        <v>0</v>
      </c>
      <c r="W70" s="235">
        <f>+IF(I70=0,"",'Ark1'!X2604)</f>
        <v>33.333333333333343</v>
      </c>
      <c r="X70" s="235">
        <f>+IF(I70=0,"",'Ark1'!Y2604)</f>
        <v>0</v>
      </c>
      <c r="Y70" s="235">
        <f>+IF(I70=0,"",'Ark1'!Z2604)</f>
        <v>4.4862753667899931</v>
      </c>
      <c r="Z70" s="233">
        <f>+IF(I70=0,"",'Ark1'!Z2604)</f>
        <v>4.4862753667899931</v>
      </c>
      <c r="AA70" s="234">
        <f>+IF(I70=0,"",'Ark1'!AC2604)</f>
        <v>0</v>
      </c>
      <c r="AB70" s="235">
        <f>+IF(I70=0,"",'Ark1'!AE2604)</f>
        <v>0</v>
      </c>
      <c r="AC70" s="235">
        <f t="shared" si="8"/>
        <v>4.2888888888888905</v>
      </c>
      <c r="AD70" s="233">
        <f t="shared" si="9"/>
        <v>3</v>
      </c>
      <c r="AE70" s="213"/>
      <c r="AF70" s="216"/>
      <c r="AH70" s="29"/>
      <c r="AI70" s="27"/>
      <c r="AJ70" s="217"/>
      <c r="AK70" s="28"/>
      <c r="AL70" s="236"/>
      <c r="AM70" s="236"/>
      <c r="AN70" s="236"/>
      <c r="AO70" s="28"/>
    </row>
    <row r="71" spans="1:59" ht="15.6">
      <c r="A71" s="213"/>
      <c r="B71" s="289">
        <f>+'Ark1'!C2605</f>
        <v>2024</v>
      </c>
      <c r="C71" s="232">
        <f>+'Ark1'!L2605</f>
        <v>3</v>
      </c>
      <c r="D71" s="232" t="s">
        <v>30</v>
      </c>
      <c r="E71" s="232">
        <f>+'Ark1'!H2605</f>
        <v>1</v>
      </c>
      <c r="F71" s="232">
        <f>+'Ark1'!J2605</f>
        <v>116</v>
      </c>
      <c r="G71" s="232" t="str">
        <f>VLOOKUP(F71,RNR!$A$1:$B$26,2)</f>
        <v>Sandeid</v>
      </c>
      <c r="H71" s="232">
        <f>+IF(I71=0,"",'Ark1'!Q2605)</f>
        <v>18</v>
      </c>
      <c r="I71" s="330">
        <f>+'Ark1'!R2605</f>
        <v>85</v>
      </c>
      <c r="J71" s="233">
        <f>+IF(I71=0,"",'Ark1'!AF2605)</f>
        <v>8.0721747388414045</v>
      </c>
      <c r="K71" s="233"/>
      <c r="L71" s="233">
        <f>+IF(I71=0,"",'Ark1'!AG2605)</f>
        <v>5.6808288692460316</v>
      </c>
      <c r="M71" s="233"/>
      <c r="N71" s="32">
        <f>+IF(I71=0,"",'Ark1'!U2605)</f>
        <v>8.5211764705882302</v>
      </c>
      <c r="O71" s="213"/>
      <c r="P71" s="239">
        <f>+IF(J71=0,"",'Ark1'!AI2603)</f>
        <v>164</v>
      </c>
      <c r="Q71" s="497"/>
      <c r="R71" s="263">
        <f>+IF(P71=0,"",'Ark1'!AJ2603)</f>
        <v>92.395121951219522</v>
      </c>
      <c r="S71" s="263">
        <f>+IF(P71=0,"",'Ark1'!AK2603)</f>
        <v>11.998171134774685</v>
      </c>
      <c r="T71" s="492"/>
      <c r="U71" s="234">
        <f>+IF(I71=0,"",'Ark1'!T2605)</f>
        <v>2.8352941176470594</v>
      </c>
      <c r="V71" s="235">
        <f>+IF(I71=0,"",'Ark1'!W2605)</f>
        <v>0</v>
      </c>
      <c r="W71" s="235">
        <f>+IF(I71=0,"",'Ark1'!X2605)</f>
        <v>16.470588235294123</v>
      </c>
      <c r="X71" s="235">
        <f>+IF(I71=0,"",'Ark1'!Y2605)</f>
        <v>0</v>
      </c>
      <c r="Y71" s="235">
        <f>+IF(I71=0,"",'Ark1'!Z2605)</f>
        <v>4.6086387965530005</v>
      </c>
      <c r="Z71" s="233">
        <f>+IF(I71=0,"",'Ark1'!Z2605)</f>
        <v>4.6086387965530005</v>
      </c>
      <c r="AA71" s="234">
        <f>+IF(I71=0,"",'Ark1'!AC2605)</f>
        <v>0</v>
      </c>
      <c r="AB71" s="235">
        <f>+IF(I71=0,"",'Ark1'!AE2605)</f>
        <v>0</v>
      </c>
      <c r="AC71" s="235">
        <f t="shared" si="8"/>
        <v>2.8403921568627433</v>
      </c>
      <c r="AD71" s="233">
        <f t="shared" ref="AD71:AD90" si="10">IF(I71=0,"",I71/H71)</f>
        <v>4.7222222222222223</v>
      </c>
      <c r="AE71" s="213"/>
      <c r="AF71" s="216"/>
      <c r="AH71" s="29"/>
      <c r="AI71" s="27"/>
      <c r="AJ71" s="217"/>
      <c r="AK71" s="28"/>
      <c r="AL71" s="27"/>
      <c r="AM71" s="27"/>
      <c r="AN71" s="34"/>
      <c r="AO71" s="34"/>
      <c r="AP71" s="34"/>
    </row>
    <row r="72" spans="1:59" ht="15.6">
      <c r="A72" s="213"/>
      <c r="B72" s="289">
        <f>+'Ark1'!C2606</f>
        <v>2024</v>
      </c>
      <c r="C72" s="232">
        <f>+'Ark1'!L2606</f>
        <v>3</v>
      </c>
      <c r="D72" s="232" t="s">
        <v>30</v>
      </c>
      <c r="E72" s="232">
        <f>+'Ark1'!H2606</f>
        <v>2</v>
      </c>
      <c r="F72" s="232">
        <f>+'Ark1'!J2606</f>
        <v>117</v>
      </c>
      <c r="G72" s="232" t="str">
        <f>VLOOKUP(F72,RNR!$A$1:$B$26,2)</f>
        <v>Jæren</v>
      </c>
      <c r="H72" s="232">
        <f>+IF(I72=0,"",'Ark1'!Q2606)</f>
        <v>5</v>
      </c>
      <c r="I72" s="330">
        <f>+'Ark1'!R2606</f>
        <v>21</v>
      </c>
      <c r="J72" s="233">
        <f>+IF(I72=0,"",'Ark1'!AF2606)</f>
        <v>8.3333333333333357</v>
      </c>
      <c r="K72" s="233"/>
      <c r="L72" s="233">
        <f>+IF(I72=0,"",'Ark1'!AG2606)</f>
        <v>6.644497622525404</v>
      </c>
      <c r="M72" s="233"/>
      <c r="N72" s="32">
        <f>+IF(I72=0,"",'Ark1'!U2606)</f>
        <v>10.180952380952379</v>
      </c>
      <c r="O72" s="213"/>
      <c r="P72" s="239">
        <f>+IF(J72=0,"",'Ark1'!AI2604)</f>
        <v>9</v>
      </c>
      <c r="Q72" s="497"/>
      <c r="R72" s="263">
        <f>+IF(P72=0,"",'Ark1'!AJ2604)</f>
        <v>97.688888888888883</v>
      </c>
      <c r="S72" s="263">
        <f>+IF(P72=0,"",'Ark1'!AK2604)</f>
        <v>13.323026972203742</v>
      </c>
      <c r="T72" s="492"/>
      <c r="U72" s="234">
        <f>+IF(I72=0,"",'Ark1'!T2606)</f>
        <v>2.904761904761906</v>
      </c>
      <c r="V72" s="235">
        <f>+IF(I72=0,"",'Ark1'!W2606)</f>
        <v>0</v>
      </c>
      <c r="W72" s="235">
        <f>+IF(I72=0,"",'Ark1'!X2606)</f>
        <v>4.7619047619047636</v>
      </c>
      <c r="X72" s="235">
        <f>+IF(I72=0,"",'Ark1'!Y2606)</f>
        <v>0</v>
      </c>
      <c r="Y72" s="235">
        <f>+IF(I72=0,"",'Ark1'!Z2606)</f>
        <v>3.3878802260859122</v>
      </c>
      <c r="Z72" s="233">
        <f>+IF(I72=0,"",'Ark1'!Z2606)</f>
        <v>3.3878802260859122</v>
      </c>
      <c r="AA72" s="234">
        <f>+IF(I72=0,"",'Ark1'!AC2606)</f>
        <v>0</v>
      </c>
      <c r="AB72" s="235">
        <f>+IF(I72=0,"",'Ark1'!AE2606)</f>
        <v>0</v>
      </c>
      <c r="AC72" s="235">
        <f t="shared" si="8"/>
        <v>3.3936507936507927</v>
      </c>
      <c r="AD72" s="233">
        <f t="shared" si="10"/>
        <v>4.2</v>
      </c>
      <c r="AE72" s="213"/>
      <c r="AF72" s="216"/>
      <c r="AH72" s="29"/>
      <c r="AI72" s="27"/>
      <c r="AJ72" s="217"/>
      <c r="AK72" s="28"/>
      <c r="AL72" s="27"/>
      <c r="AM72" s="27"/>
      <c r="AN72" s="34"/>
      <c r="AO72" s="34"/>
      <c r="AP72" s="34"/>
    </row>
    <row r="73" spans="1:59" ht="15.6">
      <c r="A73" s="213"/>
      <c r="B73" s="289">
        <f>+'Ark1'!C2607</f>
        <v>2024</v>
      </c>
      <c r="C73" s="232">
        <f>+'Ark1'!L2607</f>
        <v>3</v>
      </c>
      <c r="D73" s="232" t="s">
        <v>30</v>
      </c>
      <c r="E73" s="232">
        <f>+'Ark1'!H2607</f>
        <v>1</v>
      </c>
      <c r="F73" s="232">
        <f>+'Ark1'!J2607</f>
        <v>134</v>
      </c>
      <c r="G73" s="232" t="str">
        <f>VLOOKUP(F73,RNR!$A$1:$B$26,2)</f>
        <v>Førde</v>
      </c>
      <c r="H73" s="232">
        <f>+IF(I73=0,"",'Ark1'!Q2607)</f>
        <v>73</v>
      </c>
      <c r="I73" s="330">
        <f>+'Ark1'!R2607</f>
        <v>360</v>
      </c>
      <c r="J73" s="233">
        <f>+IF(I73=0,"",'Ark1'!AF2607)</f>
        <v>6.4981949458483754</v>
      </c>
      <c r="K73" s="233"/>
      <c r="L73" s="233">
        <f>+IF(I73=0,"",'Ark1'!AG2607)</f>
        <v>6.2928636420841517</v>
      </c>
      <c r="M73" s="233"/>
      <c r="N73" s="32">
        <f>+IF(I73=0,"",'Ark1'!U2607)</f>
        <v>12.083888888888877</v>
      </c>
      <c r="O73" s="213"/>
      <c r="P73" s="239">
        <f>+IF(J73=0,"",'Ark1'!AI2605)</f>
        <v>81</v>
      </c>
      <c r="Q73" s="497"/>
      <c r="R73" s="263">
        <f>+IF(P73=0,"",'Ark1'!AJ2605)</f>
        <v>83.874074074074073</v>
      </c>
      <c r="S73" s="263">
        <f>+IF(P73=0,"",'Ark1'!AK2605)</f>
        <v>13.246702105478324</v>
      </c>
      <c r="T73" s="492"/>
      <c r="U73" s="234">
        <f>+IF(I73=0,"",'Ark1'!T2607)</f>
        <v>2.9861111111111112</v>
      </c>
      <c r="V73" s="235">
        <f>+IF(I73=0,"",'Ark1'!W2607)</f>
        <v>0</v>
      </c>
      <c r="W73" s="235">
        <f>+IF(I73=0,"",'Ark1'!X2607)</f>
        <v>35.833333333333343</v>
      </c>
      <c r="X73" s="235">
        <f>+IF(I73=0,"",'Ark1'!Y2607)</f>
        <v>0</v>
      </c>
      <c r="Y73" s="235">
        <f>+IF(I73=0,"",'Ark1'!Z2607)</f>
        <v>5.7505571120340608</v>
      </c>
      <c r="Z73" s="233">
        <f>+IF(I73=0,"",'Ark1'!Z2607)</f>
        <v>5.7505571120340608</v>
      </c>
      <c r="AA73" s="234">
        <f>+IF(I73=0,"",'Ark1'!AC2607)</f>
        <v>0</v>
      </c>
      <c r="AB73" s="235">
        <f>+IF(I73=0,"",'Ark1'!AE2607)</f>
        <v>0</v>
      </c>
      <c r="AC73" s="235">
        <f t="shared" si="8"/>
        <v>4.0279629629629587</v>
      </c>
      <c r="AD73" s="233">
        <f t="shared" si="10"/>
        <v>4.9315068493150687</v>
      </c>
      <c r="AE73" s="213"/>
      <c r="AF73" s="216"/>
      <c r="AH73" s="29"/>
      <c r="AI73" s="27"/>
      <c r="AJ73" s="217"/>
      <c r="AK73" s="28"/>
      <c r="AL73" s="27"/>
      <c r="AM73" s="27"/>
      <c r="AN73" s="34"/>
      <c r="AO73" s="34"/>
      <c r="AP73" s="34"/>
    </row>
    <row r="74" spans="1:59" ht="15.6">
      <c r="A74" s="213"/>
      <c r="B74" s="289">
        <f>+'Ark1'!C2608</f>
        <v>2024</v>
      </c>
      <c r="C74" s="232">
        <f>+'Ark1'!L2608</f>
        <v>3</v>
      </c>
      <c r="D74" s="232" t="s">
        <v>30</v>
      </c>
      <c r="E74" s="232">
        <f>+'Ark1'!H2608</f>
        <v>2</v>
      </c>
      <c r="F74" s="232">
        <f>+'Ark1'!J2608</f>
        <v>141</v>
      </c>
      <c r="G74" s="232" t="str">
        <f>VLOOKUP(F74,RNR!$A$1:$B$26,2)</f>
        <v>Ølen</v>
      </c>
      <c r="H74" s="232">
        <f>+IF(I74=0,"",'Ark1'!Q2608)</f>
        <v>40</v>
      </c>
      <c r="I74" s="330">
        <f>+'Ark1'!R2608</f>
        <v>152</v>
      </c>
      <c r="J74" s="233">
        <f>+IF(I74=0,"",'Ark1'!AF2608)</f>
        <v>7.6574307304785885</v>
      </c>
      <c r="K74" s="233"/>
      <c r="L74" s="233">
        <f>+IF(I74=0,"",'Ark1'!AG2608)</f>
        <v>5.4276271596313475</v>
      </c>
      <c r="M74" s="233"/>
      <c r="N74" s="32">
        <f>+IF(I74=0,"",'Ark1'!U2608)</f>
        <v>10.631578947368416</v>
      </c>
      <c r="O74" s="213"/>
      <c r="P74" s="239">
        <f>+IF(J74=0,"",'Ark1'!AI2606)</f>
        <v>21</v>
      </c>
      <c r="Q74" s="497"/>
      <c r="R74" s="263">
        <f>+IF(P74=0,"",'Ark1'!AJ2606)</f>
        <v>92.804761904761889</v>
      </c>
      <c r="S74" s="263">
        <f>+IF(P74=0,"",'Ark1'!AK2606)</f>
        <v>12.307691658512317</v>
      </c>
      <c r="T74" s="492"/>
      <c r="U74" s="234">
        <f>+IF(I74=0,"",'Ark1'!T2608)</f>
        <v>2.875</v>
      </c>
      <c r="V74" s="235">
        <f>+IF(I74=0,"",'Ark1'!W2608)</f>
        <v>0</v>
      </c>
      <c r="W74" s="235">
        <f>+IF(I74=0,"",'Ark1'!X2608)</f>
        <v>26.315789473684205</v>
      </c>
      <c r="X74" s="235">
        <f>+IF(I74=0,"",'Ark1'!Y2608)</f>
        <v>1.3157894736842111</v>
      </c>
      <c r="Y74" s="235">
        <f>+IF(I74=0,"",'Ark1'!Z2608)</f>
        <v>6.0876322103078762</v>
      </c>
      <c r="Z74" s="233">
        <f>+IF(I74=0,"",'Ark1'!Z2608)</f>
        <v>6.0876322103078762</v>
      </c>
      <c r="AA74" s="234">
        <f>+IF(I74=0,"",'Ark1'!AC2608)</f>
        <v>0</v>
      </c>
      <c r="AB74" s="235">
        <f>+IF(I74=0,"",'Ark1'!AE2608)</f>
        <v>0</v>
      </c>
      <c r="AC74" s="235">
        <f t="shared" si="8"/>
        <v>3.5438596491228052</v>
      </c>
      <c r="AD74" s="233">
        <f t="shared" si="10"/>
        <v>3.8</v>
      </c>
      <c r="AE74" s="213"/>
      <c r="AF74" s="216"/>
      <c r="AH74" s="29"/>
      <c r="AI74" s="27"/>
      <c r="AJ74" s="217"/>
      <c r="AK74" s="28"/>
      <c r="AL74" s="27"/>
      <c r="AM74" s="27"/>
      <c r="AN74" s="34"/>
      <c r="AO74" s="34"/>
      <c r="AP74" s="34"/>
    </row>
    <row r="75" spans="1:59" ht="15.6">
      <c r="A75" s="213"/>
      <c r="B75" s="289">
        <f>+'Ark1'!C2609</f>
        <v>2024</v>
      </c>
      <c r="C75" s="232">
        <f>+'Ark1'!L2609</f>
        <v>3</v>
      </c>
      <c r="D75" s="232" t="s">
        <v>30</v>
      </c>
      <c r="E75" s="232">
        <f>+'Ark1'!H2609</f>
        <v>2</v>
      </c>
      <c r="F75" s="232">
        <f>+'Ark1'!J2609</f>
        <v>143</v>
      </c>
      <c r="G75" s="232" t="str">
        <f>VLOOKUP(F75,RNR!$A$1:$B$26,2)</f>
        <v>Nordfjord</v>
      </c>
      <c r="H75" s="232" t="str">
        <f>+IF(I75=0,"",'Ark1'!Q2609)</f>
        <v/>
      </c>
      <c r="I75" s="330">
        <f>+'Ark1'!R2609</f>
        <v>0</v>
      </c>
      <c r="J75" s="233" t="str">
        <f>+IF(I75=0,"",'Ark1'!AF2609)</f>
        <v/>
      </c>
      <c r="K75" s="233"/>
      <c r="L75" s="233" t="str">
        <f>+IF(I75=0,"",'Ark1'!AG2609)</f>
        <v/>
      </c>
      <c r="M75" s="233"/>
      <c r="N75" s="32" t="str">
        <f>+IF(I75=0,"",'Ark1'!U2609)</f>
        <v/>
      </c>
      <c r="O75" s="213"/>
      <c r="P75" s="239">
        <f>+IF(J75=0,"",'Ark1'!AI2607)</f>
        <v>357</v>
      </c>
      <c r="Q75" s="497"/>
      <c r="R75" s="263">
        <f>+IF(P75=0,"",'Ark1'!AJ2607)</f>
        <v>96.36498599439777</v>
      </c>
      <c r="S75" s="263">
        <f>+IF(P75=0,"",'Ark1'!AK2607)</f>
        <v>12.312992513652816</v>
      </c>
      <c r="T75" s="492"/>
      <c r="U75" s="234" t="str">
        <f>+IF(I75=0,"",'Ark1'!T2609)</f>
        <v/>
      </c>
      <c r="V75" s="235" t="str">
        <f>+IF(I75=0,"",'Ark1'!W2609)</f>
        <v/>
      </c>
      <c r="W75" s="235" t="str">
        <f>+IF(I75=0,"",'Ark1'!X2609)</f>
        <v/>
      </c>
      <c r="X75" s="235" t="str">
        <f>+IF(I75=0,"",'Ark1'!Y2609)</f>
        <v/>
      </c>
      <c r="Y75" s="235" t="str">
        <f>+IF(I75=0,"",'Ark1'!Z2609)</f>
        <v/>
      </c>
      <c r="Z75" s="233" t="str">
        <f>+IF(I75=0,"",'Ark1'!Z2609)</f>
        <v/>
      </c>
      <c r="AA75" s="234" t="str">
        <f>+IF(I75=0,"",'Ark1'!AC2609)</f>
        <v/>
      </c>
      <c r="AB75" s="235" t="str">
        <f>+IF(I75=0,"",'Ark1'!AE2609)</f>
        <v/>
      </c>
      <c r="AC75" s="235" t="str">
        <f t="shared" si="8"/>
        <v/>
      </c>
      <c r="AD75" s="233" t="str">
        <f t="shared" si="10"/>
        <v/>
      </c>
      <c r="AE75" s="213"/>
      <c r="AF75" s="216"/>
      <c r="AH75" s="29"/>
      <c r="AI75" s="27"/>
      <c r="AJ75" s="217"/>
      <c r="AK75" s="28"/>
      <c r="AL75" s="27"/>
      <c r="AM75" s="27"/>
      <c r="AN75" s="34"/>
      <c r="AO75" s="34"/>
      <c r="AP75" s="34"/>
    </row>
    <row r="76" spans="1:59" ht="15.6">
      <c r="A76" s="213"/>
      <c r="B76" s="289">
        <f>+'Ark1'!C2610</f>
        <v>2024</v>
      </c>
      <c r="C76" s="232">
        <f>+'Ark1'!L2610</f>
        <v>3</v>
      </c>
      <c r="D76" s="232" t="s">
        <v>30</v>
      </c>
      <c r="E76" s="232">
        <f>+'Ark1'!H2610</f>
        <v>2</v>
      </c>
      <c r="F76" s="232">
        <f>+'Ark1'!J2610</f>
        <v>147</v>
      </c>
      <c r="G76" s="232" t="str">
        <f>VLOOKUP(F76,RNR!$A$1:$B$26,2)</f>
        <v>Midt-Norge</v>
      </c>
      <c r="H76" s="232">
        <f>+IF(I76=0,"",'Ark1'!Q2610)</f>
        <v>3</v>
      </c>
      <c r="I76" s="330">
        <f>+'Ark1'!R2610</f>
        <v>4</v>
      </c>
      <c r="J76" s="233">
        <f>+IF(I76=0,"",'Ark1'!AF2610)</f>
        <v>3.9215686274509798</v>
      </c>
      <c r="K76" s="233"/>
      <c r="L76" s="233">
        <f>+IF(I76=0,"",'Ark1'!AG2610)</f>
        <v>2.3906453009961024</v>
      </c>
      <c r="M76" s="233"/>
      <c r="N76" s="32">
        <f>+IF(I76=0,"",'Ark1'!U2610)</f>
        <v>6.9</v>
      </c>
      <c r="O76" s="213"/>
      <c r="P76" s="239">
        <f>+IF(J76=0,"",'Ark1'!AI2608)</f>
        <v>152</v>
      </c>
      <c r="Q76" s="497"/>
      <c r="R76" s="263">
        <f>+IF(P76=0,"",'Ark1'!AJ2608)</f>
        <v>91.823684210526324</v>
      </c>
      <c r="S76" s="263">
        <f>+IF(P76=0,"",'Ark1'!AK2608)</f>
        <v>12.23667697564913</v>
      </c>
      <c r="T76" s="492"/>
      <c r="U76" s="234">
        <f>+IF(I76=0,"",'Ark1'!T2610)</f>
        <v>3</v>
      </c>
      <c r="V76" s="235">
        <f>+IF(I76=0,"",'Ark1'!W2610)</f>
        <v>0</v>
      </c>
      <c r="W76" s="235">
        <f>+IF(I76=0,"",'Ark1'!X2610)</f>
        <v>0</v>
      </c>
      <c r="X76" s="235">
        <f>+IF(I76=0,"",'Ark1'!Y2610)</f>
        <v>0</v>
      </c>
      <c r="Y76" s="235">
        <f>+IF(I76=0,"",'Ark1'!Z2610)</f>
        <v>1.9887181801351317</v>
      </c>
      <c r="Z76" s="233">
        <f>+IF(I76=0,"",'Ark1'!Z2610)</f>
        <v>1.9887181801351317</v>
      </c>
      <c r="AA76" s="234">
        <f>+IF(I76=0,"",'Ark1'!AC2610)</f>
        <v>0</v>
      </c>
      <c r="AB76" s="235">
        <f>+IF(I76=0,"",'Ark1'!AE2610)</f>
        <v>0</v>
      </c>
      <c r="AC76" s="235">
        <f t="shared" si="8"/>
        <v>2.3000000000000003</v>
      </c>
      <c r="AD76" s="233">
        <f t="shared" si="10"/>
        <v>1.3333333333333333</v>
      </c>
      <c r="AE76" s="213"/>
      <c r="AF76" s="216"/>
      <c r="AH76" s="29"/>
      <c r="AI76" s="27"/>
      <c r="AJ76" s="217"/>
      <c r="AK76" s="28"/>
      <c r="AL76" s="27"/>
      <c r="AM76" s="27"/>
      <c r="AN76" s="34"/>
      <c r="AO76" s="34"/>
      <c r="AP76" s="34"/>
    </row>
    <row r="77" spans="1:59" ht="15.6">
      <c r="A77" s="213"/>
      <c r="B77" s="289">
        <f>+'Ark1'!C2611</f>
        <v>2024</v>
      </c>
      <c r="C77" s="232">
        <f>+'Ark1'!L2611</f>
        <v>3</v>
      </c>
      <c r="D77" s="232" t="s">
        <v>30</v>
      </c>
      <c r="E77" s="232">
        <f>+'Ark1'!H2611</f>
        <v>1</v>
      </c>
      <c r="F77" s="232">
        <f>+'Ark1'!J2611</f>
        <v>155</v>
      </c>
      <c r="G77" s="232" t="str">
        <f>VLOOKUP(F77,RNR!$A$1:$B$26,2)</f>
        <v>Målselv</v>
      </c>
      <c r="H77" s="232">
        <f>+IF(I77=0,"",'Ark1'!Q2611)</f>
        <v>40</v>
      </c>
      <c r="I77" s="330">
        <f>+'Ark1'!R2611</f>
        <v>153</v>
      </c>
      <c r="J77" s="233">
        <f>+IF(I77=0,"",'Ark1'!AF2611)</f>
        <v>5.5234657039711195</v>
      </c>
      <c r="K77" s="233"/>
      <c r="L77" s="233">
        <f>+IF(I77=0,"",'Ark1'!AG2611)</f>
        <v>3.8710657975003495</v>
      </c>
      <c r="M77" s="233"/>
      <c r="N77" s="32">
        <f>+IF(I77=0,"",'Ark1'!U2611)</f>
        <v>12.152287581699351</v>
      </c>
      <c r="O77" s="213"/>
      <c r="P77" s="239">
        <f>+IF(J77=0,"",'Ark1'!AI2609)</f>
        <v>0</v>
      </c>
      <c r="Q77" s="497"/>
      <c r="R77" s="263" t="str">
        <f>+IF(P77=0,"",'Ark1'!AJ2609)</f>
        <v/>
      </c>
      <c r="S77" s="263" t="str">
        <f>+IF(P77=0,"",'Ark1'!AK2609)</f>
        <v/>
      </c>
      <c r="T77" s="492"/>
      <c r="U77" s="234">
        <f>+IF(I77=0,"",'Ark1'!T2611)</f>
        <v>3.0261437908496744</v>
      </c>
      <c r="V77" s="235">
        <f>+IF(I77=0,"",'Ark1'!W2611)</f>
        <v>0</v>
      </c>
      <c r="W77" s="235">
        <f>+IF(I77=0,"",'Ark1'!X2611)</f>
        <v>35.294117647058826</v>
      </c>
      <c r="X77" s="235">
        <f>+IF(I77=0,"",'Ark1'!Y2611)</f>
        <v>0.65359477124182996</v>
      </c>
      <c r="Y77" s="235">
        <f>+IF(I77=0,"",'Ark1'!Z2611)</f>
        <v>5.8765189661164845</v>
      </c>
      <c r="Z77" s="233">
        <f>+IF(I77=0,"",'Ark1'!Z2611)</f>
        <v>5.8765189661164845</v>
      </c>
      <c r="AA77" s="234">
        <f>+IF(I77=0,"",'Ark1'!AC2611)</f>
        <v>0</v>
      </c>
      <c r="AB77" s="235">
        <f>+IF(I77=0,"",'Ark1'!AE2611)</f>
        <v>0</v>
      </c>
      <c r="AC77" s="235">
        <f t="shared" si="8"/>
        <v>4.0507625272331174</v>
      </c>
      <c r="AD77" s="233">
        <f t="shared" si="10"/>
        <v>3.8250000000000002</v>
      </c>
      <c r="AE77" s="213"/>
      <c r="AF77" s="216"/>
      <c r="AH77" s="29"/>
      <c r="AI77" s="27"/>
      <c r="AJ77" s="217"/>
      <c r="AK77" s="28"/>
      <c r="AL77" s="27"/>
      <c r="AM77" s="27"/>
      <c r="AN77" s="34"/>
      <c r="AO77" s="34"/>
      <c r="AP77" s="34"/>
    </row>
    <row r="78" spans="1:59" ht="15.6">
      <c r="A78" s="213"/>
      <c r="B78" s="289">
        <f>+'Ark1'!C2612</f>
        <v>2024</v>
      </c>
      <c r="C78" s="232">
        <f>+'Ark1'!L2612</f>
        <v>3</v>
      </c>
      <c r="D78" s="232" t="s">
        <v>30</v>
      </c>
      <c r="E78" s="232">
        <f>+'Ark1'!H2612</f>
        <v>2</v>
      </c>
      <c r="F78" s="232">
        <f>+'Ark1'!J2612</f>
        <v>160</v>
      </c>
      <c r="G78" s="232" t="str">
        <f>VLOOKUP(F78,RNR!$A$1:$B$26,2)</f>
        <v>Oslo</v>
      </c>
      <c r="H78" s="232">
        <f>+IF(I78=0,"",'Ark1'!Q2612)</f>
        <v>12</v>
      </c>
      <c r="I78" s="330">
        <f>+'Ark1'!R2612</f>
        <v>48</v>
      </c>
      <c r="J78" s="233">
        <f>+IF(I78=0,"",'Ark1'!AF2612)</f>
        <v>10.105263157894738</v>
      </c>
      <c r="K78" s="233"/>
      <c r="L78" s="233">
        <f>+IF(I78=0,"",'Ark1'!AG2612)</f>
        <v>8.7446102819237126</v>
      </c>
      <c r="M78" s="233"/>
      <c r="N78" s="32">
        <f>+IF(I78=0,"",'Ark1'!U2612)</f>
        <v>10.985416666666664</v>
      </c>
      <c r="O78" s="213"/>
      <c r="P78" s="239">
        <f>+IF(J78=0,"",'Ark1'!AI2610)</f>
        <v>3</v>
      </c>
      <c r="Q78" s="497"/>
      <c r="R78" s="263">
        <f>+IF(P78=0,"",'Ark1'!AJ2610)</f>
        <v>79.433333333333309</v>
      </c>
      <c r="S78" s="263">
        <f>+IF(P78=0,"",'Ark1'!AK2610)</f>
        <v>11.581806824068423</v>
      </c>
      <c r="T78" s="492"/>
      <c r="U78" s="234">
        <f>+IF(I78=0,"",'Ark1'!T2612)</f>
        <v>3.1875</v>
      </c>
      <c r="V78" s="235">
        <f>+IF(I78=0,"",'Ark1'!W2612)</f>
        <v>0</v>
      </c>
      <c r="W78" s="235">
        <f>+IF(I78=0,"",'Ark1'!X2612)</f>
        <v>22.916666666666671</v>
      </c>
      <c r="X78" s="235">
        <f>+IF(I78=0,"",'Ark1'!Y2612)</f>
        <v>2.0833333333333339</v>
      </c>
      <c r="Y78" s="235">
        <f>+IF(I78=0,"",'Ark1'!Z2612)</f>
        <v>5.6037557934884656</v>
      </c>
      <c r="Z78" s="233">
        <f>+IF(I78=0,"",'Ark1'!Z2612)</f>
        <v>5.6037557934884656</v>
      </c>
      <c r="AA78" s="234">
        <f>+IF(I78=0,"",'Ark1'!AC2612)</f>
        <v>0</v>
      </c>
      <c r="AB78" s="235">
        <f>+IF(I78=0,"",'Ark1'!AE2612)</f>
        <v>0</v>
      </c>
      <c r="AC78" s="235">
        <f t="shared" si="8"/>
        <v>3.6618055555555546</v>
      </c>
      <c r="AD78" s="233">
        <f t="shared" si="10"/>
        <v>4</v>
      </c>
      <c r="AE78" s="213"/>
      <c r="AF78" s="216"/>
      <c r="AH78" s="29"/>
      <c r="AI78" s="27"/>
      <c r="AJ78" s="217"/>
      <c r="AK78" s="28"/>
      <c r="AL78" s="27"/>
      <c r="AM78" s="27"/>
      <c r="AN78" s="34"/>
      <c r="AO78" s="34"/>
      <c r="AP78" s="34"/>
    </row>
    <row r="79" spans="1:59" ht="15.6">
      <c r="A79" s="213"/>
      <c r="B79" s="289">
        <f>+'Ark1'!C2613</f>
        <v>2024</v>
      </c>
      <c r="C79" s="232">
        <f>+'Ark1'!L2613</f>
        <v>3</v>
      </c>
      <c r="D79" s="232" t="s">
        <v>30</v>
      </c>
      <c r="E79" s="232">
        <f>+'Ark1'!H2613</f>
        <v>1</v>
      </c>
      <c r="F79" s="232">
        <f>+'Ark1'!J2613</f>
        <v>171</v>
      </c>
      <c r="G79" s="232" t="str">
        <f>VLOOKUP(F79,RNR!$A$1:$B$26,2)</f>
        <v>Prima</v>
      </c>
      <c r="H79" s="232" t="str">
        <f>+IF(I79=0,"",'Ark1'!Q2613)</f>
        <v/>
      </c>
      <c r="I79" s="330">
        <f>+'Ark1'!R2613</f>
        <v>0</v>
      </c>
      <c r="J79" s="233" t="str">
        <f>+IF(I79=0,"",'Ark1'!AF2613)</f>
        <v/>
      </c>
      <c r="K79" s="233"/>
      <c r="L79" s="233" t="str">
        <f>+IF(I79=0,"",'Ark1'!AG2613)</f>
        <v/>
      </c>
      <c r="M79" s="233"/>
      <c r="N79" s="32" t="str">
        <f>+IF(I79=0,"",'Ark1'!U2613)</f>
        <v/>
      </c>
      <c r="O79" s="213"/>
      <c r="P79" s="239">
        <f>+IF(J79=0,"",'Ark1'!AI2611)</f>
        <v>144</v>
      </c>
      <c r="Q79" s="497"/>
      <c r="R79" s="263">
        <f>+IF(P79=0,"",'Ark1'!AJ2611)</f>
        <v>95.90416666666664</v>
      </c>
      <c r="S79" s="263">
        <f>+IF(P79=0,"",'Ark1'!AK2611)</f>
        <v>12.331499345692624</v>
      </c>
      <c r="T79" s="492"/>
      <c r="U79" s="234" t="str">
        <f>+IF(I79=0,"",'Ark1'!T2613)</f>
        <v/>
      </c>
      <c r="V79" s="235" t="str">
        <f>+IF(I79=0,"",'Ark1'!W2613)</f>
        <v/>
      </c>
      <c r="W79" s="235" t="str">
        <f>+IF(I79=0,"",'Ark1'!X2613)</f>
        <v/>
      </c>
      <c r="X79" s="235" t="str">
        <f>+IF(I79=0,"",'Ark1'!Y2613)</f>
        <v/>
      </c>
      <c r="Y79" s="235" t="str">
        <f>+IF(I79=0,"",'Ark1'!Z2613)</f>
        <v/>
      </c>
      <c r="Z79" s="233" t="str">
        <f>+IF(I79=0,"",'Ark1'!Z2613)</f>
        <v/>
      </c>
      <c r="AA79" s="234" t="str">
        <f>+IF(I79=0,"",'Ark1'!AC2613)</f>
        <v/>
      </c>
      <c r="AB79" s="235" t="str">
        <f>+IF(I79=0,"",'Ark1'!AE2613)</f>
        <v/>
      </c>
      <c r="AC79" s="235" t="str">
        <f t="shared" si="8"/>
        <v/>
      </c>
      <c r="AD79" s="233" t="str">
        <f t="shared" si="10"/>
        <v/>
      </c>
      <c r="AE79" s="213"/>
      <c r="AF79" s="216"/>
      <c r="AH79" s="29"/>
      <c r="AI79" s="27"/>
      <c r="AJ79" s="217"/>
      <c r="AK79" s="28"/>
      <c r="AL79" s="27"/>
      <c r="AM79" s="27"/>
      <c r="AN79" s="34"/>
      <c r="AO79" s="34"/>
      <c r="AP79" s="34"/>
    </row>
    <row r="80" spans="1:59" ht="15.6">
      <c r="A80" s="213"/>
      <c r="B80" s="289">
        <f>+'Ark1'!C2614</f>
        <v>2024</v>
      </c>
      <c r="C80" s="232">
        <f>+'Ark1'!L2614</f>
        <v>3</v>
      </c>
      <c r="D80" s="232" t="s">
        <v>30</v>
      </c>
      <c r="E80" s="232">
        <f>+'Ark1'!H2614</f>
        <v>2</v>
      </c>
      <c r="F80" s="232">
        <f>+'Ark1'!J2614</f>
        <v>175</v>
      </c>
      <c r="G80" s="232" t="str">
        <f>VLOOKUP(F80,RNR!$A$1:$B$26,2)</f>
        <v>Ole Ringdal</v>
      </c>
      <c r="H80" s="232">
        <f>+IF(I80=0,"",'Ark1'!Q2614)</f>
        <v>19</v>
      </c>
      <c r="I80" s="330">
        <f>+'Ark1'!R2614</f>
        <v>172</v>
      </c>
      <c r="J80" s="233">
        <f>+IF(I80=0,"",'Ark1'!AF2614)</f>
        <v>8.4479371316306491</v>
      </c>
      <c r="K80" s="233"/>
      <c r="L80" s="233">
        <f>+IF(I80=0,"",'Ark1'!AG2614)</f>
        <v>6.6844700259704384</v>
      </c>
      <c r="M80" s="233"/>
      <c r="N80" s="32">
        <f>+IF(I80=0,"",'Ark1'!U2614)</f>
        <v>8.9936046511627961</v>
      </c>
      <c r="O80" s="213"/>
      <c r="P80" s="239">
        <f>+IF(J80=0,"",'Ark1'!AI2612)</f>
        <v>48</v>
      </c>
      <c r="Q80" s="497"/>
      <c r="R80" s="263">
        <f>+IF(P80=0,"",'Ark1'!AJ2612)</f>
        <v>94.368749999999977</v>
      </c>
      <c r="S80" s="263">
        <f>+IF(P80=0,"",'Ark1'!AK2612)</f>
        <v>11.860205601754618</v>
      </c>
      <c r="T80" s="492"/>
      <c r="U80" s="234">
        <f>+IF(I80=0,"",'Ark1'!T2614)</f>
        <v>2.8662790697674425</v>
      </c>
      <c r="V80" s="235">
        <f>+IF(I80=0,"",'Ark1'!W2614)</f>
        <v>0</v>
      </c>
      <c r="W80" s="235">
        <f>+IF(I80=0,"",'Ark1'!X2614)</f>
        <v>21.511627906976749</v>
      </c>
      <c r="X80" s="235">
        <f>+IF(I80=0,"",'Ark1'!Y2614)</f>
        <v>1.7441860465116277</v>
      </c>
      <c r="Y80" s="235">
        <f>+IF(I80=0,"",'Ark1'!Z2614)</f>
        <v>6.0231930442540547</v>
      </c>
      <c r="Z80" s="233">
        <f>+IF(I80=0,"",'Ark1'!Z2614)</f>
        <v>6.0231930442540547</v>
      </c>
      <c r="AA80" s="234">
        <f>+IF(I80=0,"",'Ark1'!AC2614)</f>
        <v>0</v>
      </c>
      <c r="AB80" s="235">
        <f>+IF(I80=0,"",'Ark1'!AE2614)</f>
        <v>0</v>
      </c>
      <c r="AC80" s="235">
        <f t="shared" si="8"/>
        <v>2.9978682170542652</v>
      </c>
      <c r="AD80" s="233">
        <f t="shared" si="10"/>
        <v>9.0526315789473681</v>
      </c>
      <c r="AE80" s="213"/>
      <c r="AF80" s="216"/>
      <c r="AH80" s="29"/>
      <c r="AI80" s="27"/>
      <c r="AJ80" s="217"/>
      <c r="AK80" s="28"/>
      <c r="AL80" s="27"/>
      <c r="AM80" s="27"/>
      <c r="AN80" s="34"/>
      <c r="AO80" s="34"/>
      <c r="AP80" s="34"/>
    </row>
    <row r="81" spans="1:59" ht="15.6">
      <c r="A81" s="213"/>
      <c r="B81" s="289">
        <f>+'Ark1'!C2615</f>
        <v>2024</v>
      </c>
      <c r="C81" s="232">
        <f>+'Ark1'!L2615</f>
        <v>3</v>
      </c>
      <c r="D81" s="232" t="s">
        <v>30</v>
      </c>
      <c r="E81" s="232">
        <f>+'Ark1'!H2615</f>
        <v>2</v>
      </c>
      <c r="F81" s="232">
        <f>+'Ark1'!J2615</f>
        <v>177</v>
      </c>
      <c r="G81" s="232" t="str">
        <f>VLOOKUP(F81,RNR!$A$1:$B$26,2)</f>
        <v>Slakthuset</v>
      </c>
      <c r="H81" s="232">
        <f>+IF(I81=0,"",'Ark1'!Q2615)</f>
        <v>14</v>
      </c>
      <c r="I81" s="330">
        <f>+'Ark1'!R2615</f>
        <v>34</v>
      </c>
      <c r="J81" s="233">
        <f>+IF(I81=0,"",'Ark1'!AF2615)</f>
        <v>3.6170212765957448</v>
      </c>
      <c r="K81" s="233"/>
      <c r="L81" s="233">
        <f>+IF(I81=0,"",'Ark1'!AG2615)</f>
        <v>2.4912348419054982</v>
      </c>
      <c r="M81" s="233"/>
      <c r="N81" s="32">
        <f>+IF(I81=0,"",'Ark1'!U2615)</f>
        <v>9.1117647058823525</v>
      </c>
      <c r="O81" s="213"/>
      <c r="P81" s="239">
        <f>+IF(J81=0,"",'Ark1'!AI2613)</f>
        <v>0</v>
      </c>
      <c r="Q81" s="497"/>
      <c r="R81" s="263" t="str">
        <f>+IF(P81=0,"",'Ark1'!AJ2613)</f>
        <v/>
      </c>
      <c r="S81" s="263" t="str">
        <f>+IF(P81=0,"",'Ark1'!AK2613)</f>
        <v/>
      </c>
      <c r="T81" s="492"/>
      <c r="U81" s="234">
        <f>+IF(I81=0,"",'Ark1'!T2615)</f>
        <v>2.7647058823529407</v>
      </c>
      <c r="V81" s="235">
        <f>+IF(I81=0,"",'Ark1'!W2615)</f>
        <v>0</v>
      </c>
      <c r="W81" s="235">
        <f>+IF(I81=0,"",'Ark1'!X2615)</f>
        <v>11.76470588235294</v>
      </c>
      <c r="X81" s="235">
        <f>+IF(I81=0,"",'Ark1'!Y2615)</f>
        <v>0</v>
      </c>
      <c r="Y81" s="235">
        <f>+IF(I81=0,"",'Ark1'!Z2615)</f>
        <v>4.4183950177493099</v>
      </c>
      <c r="Z81" s="233">
        <f>+IF(I81=0,"",'Ark1'!Z2615)</f>
        <v>4.4183950177493099</v>
      </c>
      <c r="AA81" s="234">
        <f>+IF(I81=0,"",'Ark1'!AC2615)</f>
        <v>0</v>
      </c>
      <c r="AB81" s="235">
        <f>+IF(I81=0,"",'Ark1'!AE2615)</f>
        <v>0</v>
      </c>
      <c r="AC81" s="235">
        <f t="shared" si="8"/>
        <v>3.0372549019607842</v>
      </c>
      <c r="AD81" s="233">
        <f t="shared" si="10"/>
        <v>2.4285714285714284</v>
      </c>
      <c r="AE81" s="213"/>
      <c r="AF81" s="216"/>
      <c r="AH81" s="29"/>
      <c r="AI81" s="27"/>
      <c r="AJ81" s="217"/>
      <c r="AK81" s="28"/>
      <c r="AL81" s="27"/>
      <c r="AM81" s="27"/>
      <c r="AN81" s="34"/>
      <c r="AO81" s="34"/>
      <c r="AP81" s="34"/>
    </row>
    <row r="82" spans="1:59" ht="15.6">
      <c r="A82" s="213"/>
      <c r="B82" s="289">
        <f>+'Ark1'!C2616</f>
        <v>2024</v>
      </c>
      <c r="C82" s="232">
        <f>+'Ark1'!L2616</f>
        <v>3</v>
      </c>
      <c r="D82" s="232" t="s">
        <v>30</v>
      </c>
      <c r="E82" s="232">
        <f>+'Ark1'!H2616</f>
        <v>2</v>
      </c>
      <c r="F82" s="232">
        <f>+'Ark1'!J2616</f>
        <v>178</v>
      </c>
      <c r="G82" s="232" t="str">
        <f>VLOOKUP(F82,RNR!$A$1:$B$26,2)</f>
        <v>Røros</v>
      </c>
      <c r="H82" s="232">
        <f>+IF(I82=0,"",'Ark1'!Q2616)</f>
        <v>8</v>
      </c>
      <c r="I82" s="330">
        <f>+'Ark1'!R2616</f>
        <v>29</v>
      </c>
      <c r="J82" s="233">
        <f>+IF(I82=0,"",'Ark1'!AF2616)</f>
        <v>5.5238095238095237</v>
      </c>
      <c r="K82" s="233"/>
      <c r="L82" s="233">
        <f>+IF(I82=0,"",'Ark1'!AG2616)</f>
        <v>4.3857009360596777</v>
      </c>
      <c r="M82" s="233"/>
      <c r="N82" s="32">
        <f>+IF(I82=0,"",'Ark1'!U2616)</f>
        <v>9.5482758620689623</v>
      </c>
      <c r="O82" s="213"/>
      <c r="P82" s="239">
        <f>+IF(J82=0,"",'Ark1'!AI2614)</f>
        <v>106</v>
      </c>
      <c r="Q82" s="497"/>
      <c r="R82" s="263">
        <f>+IF(P82=0,"",'Ark1'!AJ2614)</f>
        <v>89.547169811320785</v>
      </c>
      <c r="S82" s="263">
        <f>+IF(P82=0,"",'Ark1'!AK2614)</f>
        <v>12.154840510360785</v>
      </c>
      <c r="T82" s="492"/>
      <c r="U82" s="234">
        <f>+IF(I82=0,"",'Ark1'!T2616)</f>
        <v>3.2068965517241397</v>
      </c>
      <c r="V82" s="235">
        <f>+IF(I82=0,"",'Ark1'!W2616)</f>
        <v>0</v>
      </c>
      <c r="W82" s="235">
        <f>+IF(I82=0,"",'Ark1'!X2616)</f>
        <v>17.241379310344826</v>
      </c>
      <c r="X82" s="235">
        <f>+IF(I82=0,"",'Ark1'!Y2616)</f>
        <v>0</v>
      </c>
      <c r="Y82" s="235">
        <f>+IF(I82=0,"",'Ark1'!Z2616)</f>
        <v>5.3196850237101758</v>
      </c>
      <c r="Z82" s="233">
        <f>+IF(I82=0,"",'Ark1'!Z2616)</f>
        <v>5.3196850237101758</v>
      </c>
      <c r="AA82" s="234">
        <f>+IF(I82=0,"",'Ark1'!AC2616)</f>
        <v>0</v>
      </c>
      <c r="AB82" s="235">
        <f>+IF(I82=0,"",'Ark1'!AE2616)</f>
        <v>0</v>
      </c>
      <c r="AC82" s="235">
        <f t="shared" si="8"/>
        <v>3.1827586206896541</v>
      </c>
      <c r="AD82" s="233">
        <f t="shared" si="10"/>
        <v>3.625</v>
      </c>
      <c r="AE82" s="213"/>
      <c r="AF82" s="216"/>
      <c r="AH82" s="29"/>
      <c r="AI82" s="27"/>
      <c r="AJ82" s="217"/>
      <c r="AK82" s="28"/>
      <c r="AL82" s="27"/>
      <c r="AM82" s="27"/>
      <c r="AN82" s="34"/>
      <c r="AO82" s="34"/>
      <c r="AP82" s="34"/>
    </row>
    <row r="83" spans="1:59" ht="15.6">
      <c r="A83" s="213"/>
      <c r="B83" s="289">
        <f>+'Ark1'!C2617</f>
        <v>2024</v>
      </c>
      <c r="C83" s="232">
        <f>+'Ark1'!L2617</f>
        <v>3</v>
      </c>
      <c r="D83" s="232" t="s">
        <v>30</v>
      </c>
      <c r="E83" s="232">
        <f>+'Ark1'!H2617</f>
        <v>2</v>
      </c>
      <c r="F83" s="232">
        <f>+'Ark1'!J2617</f>
        <v>181</v>
      </c>
      <c r="G83" s="232" t="str">
        <f>VLOOKUP(F83,RNR!$A$1:$B$26,2)</f>
        <v>Horns</v>
      </c>
      <c r="H83" s="232">
        <f>+IF(I83=0,"",'Ark1'!Q2617)</f>
        <v>9</v>
      </c>
      <c r="I83" s="330">
        <f>+'Ark1'!R2617</f>
        <v>14</v>
      </c>
      <c r="J83" s="233">
        <f>+IF(I83=0,"",'Ark1'!AF2617)</f>
        <v>2.2764227642276418</v>
      </c>
      <c r="K83" s="233"/>
      <c r="L83" s="233">
        <f>+IF(I83=0,"",'Ark1'!AG2617)</f>
        <v>2.0537897310513453</v>
      </c>
      <c r="M83" s="233"/>
      <c r="N83" s="32">
        <f>+IF(I83=0,"",'Ark1'!U2617)</f>
        <v>12.900000000000002</v>
      </c>
      <c r="O83" s="213"/>
      <c r="P83" s="239">
        <f>+IF(J83=0,"",'Ark1'!AI2615)</f>
        <v>33</v>
      </c>
      <c r="Q83" s="497"/>
      <c r="R83" s="263">
        <f>+IF(P83=0,"",'Ark1'!AJ2615)</f>
        <v>89.47878787878787</v>
      </c>
      <c r="S83" s="263">
        <f>+IF(P83=0,"",'Ark1'!AK2615)</f>
        <v>11.838277657131767</v>
      </c>
      <c r="T83" s="492"/>
      <c r="U83" s="234">
        <f>+IF(I83=0,"",'Ark1'!T2617)</f>
        <v>3.4285714285714279</v>
      </c>
      <c r="V83" s="235">
        <f>+IF(I83=0,"",'Ark1'!W2617)</f>
        <v>0</v>
      </c>
      <c r="W83" s="235">
        <f>+IF(I83=0,"",'Ark1'!X2617)</f>
        <v>21.428571428571423</v>
      </c>
      <c r="X83" s="235">
        <f>+IF(I83=0,"",'Ark1'!Y2617)</f>
        <v>0</v>
      </c>
      <c r="Y83" s="235">
        <f>+IF(I83=0,"",'Ark1'!Z2617)</f>
        <v>3.610302717818227</v>
      </c>
      <c r="Z83" s="233">
        <f>+IF(I83=0,"",'Ark1'!Z2617)</f>
        <v>3.610302717818227</v>
      </c>
      <c r="AA83" s="234">
        <f>+IF(I83=0,"",'Ark1'!AC2617)</f>
        <v>0</v>
      </c>
      <c r="AB83" s="235">
        <f>+IF(I83=0,"",'Ark1'!AE2617)</f>
        <v>0</v>
      </c>
      <c r="AC83" s="235">
        <f t="shared" si="8"/>
        <v>4.3000000000000007</v>
      </c>
      <c r="AD83" s="233">
        <f t="shared" si="10"/>
        <v>1.5555555555555556</v>
      </c>
      <c r="AE83" s="213"/>
      <c r="AF83" s="216"/>
      <c r="AH83" s="29"/>
      <c r="AI83" s="27"/>
      <c r="AJ83" s="217"/>
      <c r="AK83" s="28"/>
      <c r="AL83" s="27"/>
      <c r="AM83" s="27"/>
      <c r="AN83" s="34"/>
      <c r="AO83" s="34"/>
      <c r="AP83" s="34"/>
    </row>
    <row r="84" spans="1:59" ht="15.6">
      <c r="A84" s="213"/>
      <c r="B84" s="289">
        <f>+'Ark1'!C2618</f>
        <v>2024</v>
      </c>
      <c r="C84" s="232">
        <f>+'Ark1'!L2618</f>
        <v>3</v>
      </c>
      <c r="D84" s="232" t="s">
        <v>30</v>
      </c>
      <c r="E84" s="232">
        <f>+'Ark1'!H2618</f>
        <v>1</v>
      </c>
      <c r="F84" s="232">
        <f>+'Ark1'!J2618</f>
        <v>262</v>
      </c>
      <c r="G84" s="232" t="str">
        <f>VLOOKUP(F84,RNR!$A$1:$B$26,2)</f>
        <v>Strilalam</v>
      </c>
      <c r="H84" s="232" t="str">
        <f>+IF(I84=0,"",'Ark1'!Q2618)</f>
        <v/>
      </c>
      <c r="I84" s="330">
        <f>+'Ark1'!R2618</f>
        <v>0</v>
      </c>
      <c r="J84" s="233" t="str">
        <f>+IF(I84=0,"",'Ark1'!AF2618)</f>
        <v/>
      </c>
      <c r="K84" s="233"/>
      <c r="L84" s="233" t="str">
        <f>+IF(I84=0,"",'Ark1'!AG2618)</f>
        <v/>
      </c>
      <c r="M84" s="233"/>
      <c r="N84" s="32" t="str">
        <f>+IF(I84=0,"",'Ark1'!U2618)</f>
        <v/>
      </c>
      <c r="O84" s="213"/>
      <c r="P84" s="239">
        <f>+IF(J84=0,"",'Ark1'!AI2616)</f>
        <v>28</v>
      </c>
      <c r="Q84" s="497"/>
      <c r="R84" s="263">
        <f>+IF(P84=0,"",'Ark1'!AJ2616)</f>
        <v>90.75</v>
      </c>
      <c r="S84" s="263">
        <f>+IF(P84=0,"",'Ark1'!AK2616)</f>
        <v>11.425197132256343</v>
      </c>
      <c r="T84" s="492"/>
      <c r="U84" s="234" t="str">
        <f>+IF(I84=0,"",'Ark1'!T2618)</f>
        <v/>
      </c>
      <c r="V84" s="235" t="str">
        <f>+IF(I84=0,"",'Ark1'!W2618)</f>
        <v/>
      </c>
      <c r="W84" s="235" t="str">
        <f>+IF(I84=0,"",'Ark1'!X2618)</f>
        <v/>
      </c>
      <c r="X84" s="235" t="str">
        <f>+IF(I84=0,"",'Ark1'!Y2618)</f>
        <v/>
      </c>
      <c r="Y84" s="235" t="str">
        <f>+IF(I84=0,"",'Ark1'!Z2618)</f>
        <v/>
      </c>
      <c r="Z84" s="233" t="str">
        <f>+IF(I84=0,"",'Ark1'!Z2618)</f>
        <v/>
      </c>
      <c r="AA84" s="234" t="str">
        <f>+IF(I84=0,"",'Ark1'!AC2618)</f>
        <v/>
      </c>
      <c r="AB84" s="235" t="str">
        <f>+IF(I84=0,"",'Ark1'!AE2618)</f>
        <v/>
      </c>
      <c r="AC84" s="235" t="str">
        <f t="shared" si="8"/>
        <v/>
      </c>
      <c r="AD84" s="233" t="str">
        <f t="shared" si="10"/>
        <v/>
      </c>
      <c r="AE84" s="213"/>
      <c r="AF84" s="216"/>
      <c r="AH84" s="29"/>
      <c r="AI84" s="27"/>
      <c r="AJ84" s="217"/>
      <c r="AK84" s="28"/>
      <c r="AL84" s="27"/>
      <c r="AM84" s="27"/>
      <c r="AN84" s="34"/>
      <c r="AO84" s="34"/>
      <c r="AP84" s="34"/>
    </row>
    <row r="85" spans="1:59" ht="15.6">
      <c r="A85" s="213"/>
      <c r="B85" s="289">
        <f>+'Ark1'!C2619</f>
        <v>2024</v>
      </c>
      <c r="C85" s="232">
        <f>+'Ark1'!L2619</f>
        <v>3</v>
      </c>
      <c r="D85" s="232" t="s">
        <v>30</v>
      </c>
      <c r="E85" s="232">
        <f>+'Ark1'!H2619</f>
        <v>1</v>
      </c>
      <c r="F85" s="232">
        <f>+'Ark1'!J2619</f>
        <v>309</v>
      </c>
      <c r="G85" s="232" t="str">
        <f>VLOOKUP(F85,RNR!$A$1:$B$26,2)</f>
        <v>Malvik</v>
      </c>
      <c r="H85" s="232">
        <f>+IF(I85=0,"",'Ark1'!Q2619)</f>
        <v>21</v>
      </c>
      <c r="I85" s="330">
        <f>+'Ark1'!R2619</f>
        <v>73</v>
      </c>
      <c r="J85" s="233">
        <f>+IF(I85=0,"",'Ark1'!AF2619)</f>
        <v>5.5261165783497352</v>
      </c>
      <c r="K85" s="233"/>
      <c r="L85" s="233">
        <f>+IF(I85=0,"",'Ark1'!AG2619)</f>
        <v>3.9582338087763591</v>
      </c>
      <c r="M85" s="233"/>
      <c r="N85" s="32">
        <f>+IF(I85=0,"",'Ark1'!U2619)</f>
        <v>8.7397260273972552</v>
      </c>
      <c r="O85" s="213"/>
      <c r="P85" s="239">
        <f>+IF(J85=0,"",'Ark1'!AI2617)</f>
        <v>7</v>
      </c>
      <c r="Q85" s="497"/>
      <c r="R85" s="263">
        <f>+IF(P85=0,"",'Ark1'!AJ2617)</f>
        <v>99.585714285714303</v>
      </c>
      <c r="S85" s="263">
        <f>+IF(P85=0,"",'Ark1'!AK2617)</f>
        <v>12.227365076040916</v>
      </c>
      <c r="T85" s="492"/>
      <c r="U85" s="234">
        <f>+IF(I85=0,"",'Ark1'!T2619)</f>
        <v>3.2739726027397258</v>
      </c>
      <c r="V85" s="235">
        <f>+IF(I85=0,"",'Ark1'!W2619)</f>
        <v>0</v>
      </c>
      <c r="W85" s="235">
        <f>+IF(I85=0,"",'Ark1'!X2619)</f>
        <v>13.698630136986299</v>
      </c>
      <c r="X85" s="235">
        <f>+IF(I85=0,"",'Ark1'!Y2619)</f>
        <v>0</v>
      </c>
      <c r="Y85" s="235">
        <f>+IF(I85=0,"",'Ark1'!Z2619)</f>
        <v>5.0024306345721756</v>
      </c>
      <c r="Z85" s="233">
        <f>+IF(I85=0,"",'Ark1'!Z2619)</f>
        <v>5.0024306345721756</v>
      </c>
      <c r="AA85" s="234">
        <f>+IF(I85=0,"",'Ark1'!AC2619)</f>
        <v>0</v>
      </c>
      <c r="AB85" s="235">
        <f>+IF(I85=0,"",'Ark1'!AE2619)</f>
        <v>0</v>
      </c>
      <c r="AC85" s="235">
        <f t="shared" si="8"/>
        <v>2.9132420091324183</v>
      </c>
      <c r="AD85" s="233">
        <f t="shared" si="10"/>
        <v>3.4761904761904763</v>
      </c>
      <c r="AE85" s="213"/>
      <c r="AF85" s="216"/>
      <c r="AH85" s="29"/>
      <c r="AI85" s="27"/>
      <c r="AJ85" s="217"/>
      <c r="AK85" s="28"/>
      <c r="AL85" s="27"/>
      <c r="AM85" s="27"/>
      <c r="AN85" s="34"/>
      <c r="AO85" s="34"/>
      <c r="AP85" s="34"/>
    </row>
    <row r="86" spans="1:59" ht="15.6">
      <c r="A86" s="213"/>
      <c r="B86" s="289">
        <f>+'Ark1'!C2620</f>
        <v>2024</v>
      </c>
      <c r="C86" s="232">
        <f>+'Ark1'!L2620</f>
        <v>3</v>
      </c>
      <c r="D86" s="232" t="s">
        <v>30</v>
      </c>
      <c r="E86" s="232">
        <f>+'Ark1'!H2620</f>
        <v>2</v>
      </c>
      <c r="F86" s="232">
        <f>+'Ark1'!J2620</f>
        <v>470</v>
      </c>
      <c r="G86" s="232" t="str">
        <f>VLOOKUP(F86,RNR!$A$1:$B$26,2)</f>
        <v>Jens Eide</v>
      </c>
      <c r="H86" s="232">
        <f>+IF(I86=0,"",'Ark1'!Q2620)</f>
        <v>11</v>
      </c>
      <c r="I86" s="330">
        <f>+'Ark1'!R2620</f>
        <v>39</v>
      </c>
      <c r="J86" s="233">
        <f>+IF(I86=0,"",'Ark1'!AF2620)</f>
        <v>4.0625</v>
      </c>
      <c r="K86" s="233"/>
      <c r="L86" s="233">
        <f>+IF(I86=0,"",'Ark1'!AG2620)</f>
        <v>3.1451139397565018</v>
      </c>
      <c r="M86" s="233"/>
      <c r="N86" s="32">
        <f>+IF(I86=0,"",'Ark1'!U2620)</f>
        <v>7.2794871794871812</v>
      </c>
      <c r="O86" s="213"/>
      <c r="P86" s="239">
        <f>+IF(J86=0,"",'Ark1'!AI2618)</f>
        <v>0</v>
      </c>
      <c r="Q86" s="497"/>
      <c r="R86" s="263" t="str">
        <f>+IF(P86=0,"",'Ark1'!AJ2618)</f>
        <v/>
      </c>
      <c r="S86" s="263" t="str">
        <f>+IF(P86=0,"",'Ark1'!AK2618)</f>
        <v/>
      </c>
      <c r="T86" s="492"/>
      <c r="U86" s="234">
        <f>+IF(I86=0,"",'Ark1'!T2620)</f>
        <v>3.2820512820512819</v>
      </c>
      <c r="V86" s="235">
        <f>+IF(I86=0,"",'Ark1'!W2620)</f>
        <v>0</v>
      </c>
      <c r="W86" s="235">
        <f>+IF(I86=0,"",'Ark1'!X2620)</f>
        <v>10.256410256410255</v>
      </c>
      <c r="X86" s="235">
        <f>+IF(I86=0,"",'Ark1'!Y2620)</f>
        <v>2.5641025641025639</v>
      </c>
      <c r="Y86" s="235">
        <f>+IF(I86=0,"",'Ark1'!Z2620)</f>
        <v>4.7289170163232406</v>
      </c>
      <c r="Z86" s="233">
        <f>+IF(I86=0,"",'Ark1'!Z2620)</f>
        <v>4.7289170163232406</v>
      </c>
      <c r="AA86" s="234">
        <f>+IF(I86=0,"",'Ark1'!AC2620)</f>
        <v>0</v>
      </c>
      <c r="AB86" s="235">
        <f>+IF(I86=0,"",'Ark1'!AE2620)</f>
        <v>0</v>
      </c>
      <c r="AC86" s="235">
        <f t="shared" si="8"/>
        <v>2.4264957264957272</v>
      </c>
      <c r="AD86" s="233">
        <f t="shared" si="10"/>
        <v>3.5454545454545454</v>
      </c>
      <c r="AE86" s="213"/>
      <c r="AF86" s="216"/>
      <c r="AH86" s="29"/>
      <c r="AI86" s="27"/>
      <c r="AJ86" s="217"/>
      <c r="AK86" s="28"/>
      <c r="AL86" s="27"/>
      <c r="AM86" s="27"/>
      <c r="AN86" s="34"/>
      <c r="AO86" s="34"/>
      <c r="AP86" s="34"/>
    </row>
    <row r="87" spans="1:59" ht="15.6">
      <c r="A87" s="213"/>
      <c r="B87" s="289">
        <f>+'Ark1'!C2621</f>
        <v>2024</v>
      </c>
      <c r="C87" s="232">
        <f>+'Ark1'!L2621</f>
        <v>3</v>
      </c>
      <c r="D87" s="232" t="s">
        <v>30</v>
      </c>
      <c r="E87" s="232">
        <f>+'Ark1'!H2621</f>
        <v>2</v>
      </c>
      <c r="F87" s="232">
        <f>+'Ark1'!J2621</f>
        <v>629</v>
      </c>
      <c r="G87" s="232" t="str">
        <f>VLOOKUP(F87,RNR!$A$1:$B$26,2)</f>
        <v>Bø</v>
      </c>
      <c r="H87" s="232">
        <f>+IF(I87=0,"",'Ark1'!Q2621)</f>
        <v>3</v>
      </c>
      <c r="I87" s="330">
        <f>+'Ark1'!R2621</f>
        <v>12</v>
      </c>
      <c r="J87" s="233">
        <f>+IF(I87=0,"",'Ark1'!AF2621)</f>
        <v>3.75</v>
      </c>
      <c r="K87" s="233"/>
      <c r="L87" s="233">
        <f>+IF(I87=0,"",'Ark1'!AG2621)</f>
        <v>2.7899327899327906</v>
      </c>
      <c r="M87" s="233"/>
      <c r="N87" s="32">
        <f>+IF(I87=0,"",'Ark1'!U2621)</f>
        <v>16.258333333333333</v>
      </c>
      <c r="O87" s="213"/>
      <c r="P87" s="239">
        <f>+IF(J87=0,"",'Ark1'!AI2619)</f>
        <v>73</v>
      </c>
      <c r="Q87" s="497"/>
      <c r="R87" s="263">
        <f>+IF(P87=0,"",'Ark1'!AJ2619)</f>
        <v>87.331506849315062</v>
      </c>
      <c r="S87" s="263">
        <f>+IF(P87=0,"",'Ark1'!AK2619)</f>
        <v>11.80645300086079</v>
      </c>
      <c r="T87" s="492"/>
      <c r="U87" s="234">
        <f>+IF(I87=0,"",'Ark1'!T2621)</f>
        <v>3.25</v>
      </c>
      <c r="V87" s="235">
        <f>+IF(I87=0,"",'Ark1'!W2621)</f>
        <v>0</v>
      </c>
      <c r="W87" s="235">
        <f>+IF(I87=0,"",'Ark1'!X2621)</f>
        <v>58.33333333333335</v>
      </c>
      <c r="X87" s="235">
        <f>+IF(I87=0,"",'Ark1'!Y2621)</f>
        <v>0</v>
      </c>
      <c r="Y87" s="235">
        <f>+IF(I87=0,"",'Ark1'!Z2621)</f>
        <v>3.3883275946828024</v>
      </c>
      <c r="Z87" s="233">
        <f>+IF(I87=0,"",'Ark1'!Z2621)</f>
        <v>3.3883275946828024</v>
      </c>
      <c r="AA87" s="234">
        <f>+IF(I87=0,"",'Ark1'!AC2621)</f>
        <v>0</v>
      </c>
      <c r="AB87" s="235">
        <f>+IF(I87=0,"",'Ark1'!AE2621)</f>
        <v>0</v>
      </c>
      <c r="AC87" s="235">
        <f t="shared" si="8"/>
        <v>5.4194444444444443</v>
      </c>
      <c r="AD87" s="233">
        <f t="shared" si="10"/>
        <v>4</v>
      </c>
      <c r="AE87" s="213"/>
      <c r="AF87" s="216"/>
      <c r="AH87" s="29"/>
      <c r="AI87" s="27"/>
      <c r="AJ87" s="217"/>
      <c r="AK87" s="28"/>
      <c r="AL87" s="27"/>
      <c r="AM87" s="27"/>
      <c r="AN87" s="34"/>
      <c r="AO87" s="34"/>
      <c r="AP87" s="34"/>
    </row>
    <row r="88" spans="1:59" ht="15.6">
      <c r="A88" s="213"/>
      <c r="B88" s="289">
        <f>+'Ark1'!C2622</f>
        <v>2024</v>
      </c>
      <c r="C88" s="232">
        <f>+'Ark1'!L2622</f>
        <v>3</v>
      </c>
      <c r="D88" s="232" t="s">
        <v>30</v>
      </c>
      <c r="E88" s="232">
        <f>+'Ark1'!H2622</f>
        <v>1</v>
      </c>
      <c r="F88" s="232">
        <f>+'Ark1'!J2622</f>
        <v>643</v>
      </c>
      <c r="G88" s="232" t="str">
        <f>VLOOKUP(F88,RNR!$A$1:$B$26,2)</f>
        <v>Bjerka</v>
      </c>
      <c r="H88" s="232">
        <f>+IF(I88=0,"",'Ark1'!Q2622)</f>
        <v>13</v>
      </c>
      <c r="I88" s="330">
        <f>+'Ark1'!R2622</f>
        <v>58</v>
      </c>
      <c r="J88" s="233">
        <f>+IF(I88=0,"",'Ark1'!AF2622)</f>
        <v>6.7836257309941521</v>
      </c>
      <c r="K88" s="233"/>
      <c r="L88" s="233">
        <f>+IF(I88=0,"",'Ark1'!AG2622)</f>
        <v>6.0912983989907028</v>
      </c>
      <c r="M88" s="233"/>
      <c r="N88" s="32">
        <f>+IF(I88=0,"",'Ark1'!U2622)</f>
        <v>11.820689655172403</v>
      </c>
      <c r="O88" s="213"/>
      <c r="P88" s="239">
        <f>+IF(J88=0,"",'Ark1'!AI2620)</f>
        <v>39</v>
      </c>
      <c r="Q88" s="497"/>
      <c r="R88" s="263">
        <f>+IF(P88=0,"",'Ark1'!AJ2620)</f>
        <v>82.874358974358998</v>
      </c>
      <c r="S88" s="263">
        <f>+IF(P88=0,"",'Ark1'!AK2620)</f>
        <v>11.361313564868803</v>
      </c>
      <c r="T88" s="492"/>
      <c r="U88" s="234">
        <f>+IF(I88=0,"",'Ark1'!T2622)</f>
        <v>2.9827586206896557</v>
      </c>
      <c r="V88" s="235">
        <f>+IF(I88=0,"",'Ark1'!W2622)</f>
        <v>0</v>
      </c>
      <c r="W88" s="235">
        <f>+IF(I88=0,"",'Ark1'!X2622)</f>
        <v>31.03448275862068</v>
      </c>
      <c r="X88" s="235">
        <f>+IF(I88=0,"",'Ark1'!Y2622)</f>
        <v>0</v>
      </c>
      <c r="Y88" s="235">
        <f>+IF(I88=0,"",'Ark1'!Z2622)</f>
        <v>6.083549287888526</v>
      </c>
      <c r="Z88" s="233">
        <f>+IF(I88=0,"",'Ark1'!Z2622)</f>
        <v>6.083549287888526</v>
      </c>
      <c r="AA88" s="234">
        <f>+IF(I88=0,"",'Ark1'!AC2622)</f>
        <v>0</v>
      </c>
      <c r="AB88" s="235">
        <f>+IF(I88=0,"",'Ark1'!AE2622)</f>
        <v>0</v>
      </c>
      <c r="AC88" s="235">
        <f t="shared" si="8"/>
        <v>3.9402298850574677</v>
      </c>
      <c r="AD88" s="233">
        <f t="shared" si="10"/>
        <v>4.4615384615384617</v>
      </c>
      <c r="AE88" s="213"/>
      <c r="AF88" s="216"/>
      <c r="AH88" s="29"/>
      <c r="AI88" s="27"/>
      <c r="AJ88" s="217"/>
      <c r="AK88" s="28"/>
      <c r="AL88" s="27"/>
      <c r="AM88" s="27"/>
      <c r="AN88" s="34"/>
      <c r="AO88" s="34"/>
      <c r="AP88" s="34"/>
    </row>
    <row r="89" spans="1:59" ht="15.6">
      <c r="A89" s="213"/>
      <c r="B89" s="289">
        <f>+'Ark1'!C2623</f>
        <v>2024</v>
      </c>
      <c r="C89" s="232">
        <f>+'Ark1'!L2623</f>
        <v>3</v>
      </c>
      <c r="D89" s="232" t="s">
        <v>30</v>
      </c>
      <c r="E89" s="232">
        <f>+'Ark1'!H2623</f>
        <v>2</v>
      </c>
      <c r="F89" s="232">
        <f>+'Ark1'!J2623</f>
        <v>704</v>
      </c>
      <c r="G89" s="232" t="str">
        <f>VLOOKUP(F89,RNR!$A$1:$B$26,2)</f>
        <v>Øre Vilt</v>
      </c>
      <c r="H89" s="232" t="str">
        <f>+IF(I89=0,"",'Ark1'!Q2623)</f>
        <v/>
      </c>
      <c r="I89" s="330">
        <f>+'Ark1'!R2623</f>
        <v>0</v>
      </c>
      <c r="J89" s="233" t="str">
        <f>+IF(I89=0,"",'Ark1'!AF2623)</f>
        <v/>
      </c>
      <c r="K89" s="233"/>
      <c r="L89" s="233" t="str">
        <f>+IF(I89=0,"",'Ark1'!AG2623)</f>
        <v/>
      </c>
      <c r="M89" s="233"/>
      <c r="N89" s="32" t="str">
        <f>+IF(I89=0,"",'Ark1'!U2623)</f>
        <v/>
      </c>
      <c r="O89" s="213"/>
      <c r="P89" s="239">
        <f>+IF(J89=0,"",'Ark1'!AI2621)</f>
        <v>0</v>
      </c>
      <c r="Q89" s="497"/>
      <c r="R89" s="263" t="str">
        <f>+IF(P89=0,"",'Ark1'!AJ2621)</f>
        <v/>
      </c>
      <c r="S89" s="263" t="str">
        <f>+IF(P89=0,"",'Ark1'!AK2621)</f>
        <v/>
      </c>
      <c r="T89" s="492"/>
      <c r="U89" s="234" t="str">
        <f>+IF(I89=0,"",'Ark1'!T2623)</f>
        <v/>
      </c>
      <c r="V89" s="235" t="str">
        <f>+IF(I89=0,"",'Ark1'!W2623)</f>
        <v/>
      </c>
      <c r="W89" s="235" t="str">
        <f>+IF(I89=0,"",'Ark1'!X2623)</f>
        <v/>
      </c>
      <c r="X89" s="235" t="str">
        <f>+IF(I89=0,"",'Ark1'!Y2623)</f>
        <v/>
      </c>
      <c r="Y89" s="235" t="str">
        <f>+IF(I89=0,"",'Ark1'!Z2623)</f>
        <v/>
      </c>
      <c r="Z89" s="233" t="str">
        <f>+IF(I89=0,"",'Ark1'!Z2623)</f>
        <v/>
      </c>
      <c r="AA89" s="234" t="str">
        <f>+IF(I89=0,"",'Ark1'!AC2623)</f>
        <v/>
      </c>
      <c r="AB89" s="235" t="str">
        <f>+IF(I89=0,"",'Ark1'!AE2623)</f>
        <v/>
      </c>
      <c r="AC89" s="235" t="str">
        <f t="shared" si="8"/>
        <v/>
      </c>
      <c r="AD89" s="233" t="str">
        <f t="shared" si="10"/>
        <v/>
      </c>
      <c r="AE89" s="213"/>
      <c r="AF89" s="216"/>
      <c r="AH89" s="29"/>
      <c r="AI89" s="27"/>
      <c r="AJ89" s="217"/>
      <c r="AK89" s="28"/>
      <c r="AL89" s="27"/>
      <c r="AM89" s="27"/>
      <c r="AN89" s="34"/>
      <c r="AO89" s="34"/>
      <c r="AP89" s="34"/>
    </row>
    <row r="90" spans="1:59" ht="15.6">
      <c r="A90" s="213"/>
      <c r="B90" s="289">
        <f>+'Ark1'!C2624</f>
        <v>2024</v>
      </c>
      <c r="C90" s="232">
        <f>+'Ark1'!L2624</f>
        <v>3</v>
      </c>
      <c r="D90" s="232" t="s">
        <v>30</v>
      </c>
      <c r="E90" s="232">
        <f>+'Ark1'!H2624</f>
        <v>1</v>
      </c>
      <c r="F90" s="232">
        <f>+'Ark1'!J2624</f>
        <v>802</v>
      </c>
      <c r="G90" s="232" t="str">
        <f>VLOOKUP(F90,RNR!$A$1:$B$26,2)</f>
        <v>Karasjok</v>
      </c>
      <c r="H90" s="232" t="str">
        <f>+IF(I90=0,"",'Ark1'!Q2624)</f>
        <v/>
      </c>
      <c r="I90" s="330">
        <f>+'Ark1'!R2624</f>
        <v>0</v>
      </c>
      <c r="J90" s="233" t="str">
        <f>+IF(I90=0,"",'Ark1'!AF2624)</f>
        <v/>
      </c>
      <c r="K90" s="233"/>
      <c r="L90" s="233" t="str">
        <f>+IF(I90=0,"",'Ark1'!AG2624)</f>
        <v/>
      </c>
      <c r="M90" s="233"/>
      <c r="N90" s="32" t="str">
        <f>+IF(I90=0,"",'Ark1'!U2624)</f>
        <v/>
      </c>
      <c r="O90" s="213"/>
      <c r="P90" s="239">
        <f>+IF(J90=0,"",'Ark1'!AI2622)</f>
        <v>40</v>
      </c>
      <c r="Q90" s="497"/>
      <c r="R90" s="263">
        <f>+IF(P90=0,"",'Ark1'!AJ2622)</f>
        <v>100.66500000000002</v>
      </c>
      <c r="S90" s="263">
        <f>+IF(P90=0,"",'Ark1'!AK2622)</f>
        <v>12.009389997663172</v>
      </c>
      <c r="T90" s="492"/>
      <c r="U90" s="234" t="str">
        <f>+IF(I90=0,"",'Ark1'!T2624)</f>
        <v/>
      </c>
      <c r="V90" s="235" t="str">
        <f>+IF(I90=0,"",'Ark1'!W2624)</f>
        <v/>
      </c>
      <c r="W90" s="235" t="str">
        <f>+IF(I90=0,"",'Ark1'!X2624)</f>
        <v/>
      </c>
      <c r="X90" s="235" t="str">
        <f>+IF(I90=0,"",'Ark1'!Y2624)</f>
        <v/>
      </c>
      <c r="Y90" s="235" t="str">
        <f>+IF(I90=0,"",'Ark1'!Z2624)</f>
        <v/>
      </c>
      <c r="Z90" s="233" t="str">
        <f>+IF(I90=0,"",'Ark1'!Z2624)</f>
        <v/>
      </c>
      <c r="AA90" s="234" t="str">
        <f>+IF(I90=0,"",'Ark1'!AC2624)</f>
        <v/>
      </c>
      <c r="AB90" s="235" t="str">
        <f>+IF(I90=0,"",'Ark1'!AE2624)</f>
        <v/>
      </c>
      <c r="AC90" s="235" t="str">
        <f t="shared" si="8"/>
        <v/>
      </c>
      <c r="AD90" s="233" t="str">
        <f t="shared" si="10"/>
        <v/>
      </c>
      <c r="AE90" s="213"/>
      <c r="AF90" s="216"/>
      <c r="AH90" s="29"/>
      <c r="AI90" s="27"/>
      <c r="AJ90" s="217"/>
      <c r="AK90" s="28"/>
      <c r="AL90" s="27"/>
      <c r="AM90" s="27"/>
      <c r="AN90" s="34"/>
      <c r="AO90" s="34"/>
      <c r="AP90" s="34"/>
    </row>
    <row r="91" spans="1:59" ht="15" customHeight="1">
      <c r="A91" s="213"/>
      <c r="B91" s="213"/>
      <c r="C91" s="213"/>
      <c r="D91" s="213"/>
      <c r="E91" s="213"/>
      <c r="F91" s="213"/>
      <c r="G91" s="213"/>
      <c r="H91" s="213"/>
      <c r="I91" s="324"/>
      <c r="J91" s="214"/>
      <c r="K91" s="214"/>
      <c r="L91" s="214"/>
      <c r="M91" s="214"/>
      <c r="N91" s="213"/>
      <c r="O91" s="214"/>
      <c r="P91" s="214"/>
      <c r="Q91" s="214"/>
      <c r="R91" s="214"/>
      <c r="S91" s="214"/>
      <c r="T91" s="492"/>
      <c r="U91" s="213"/>
      <c r="V91" s="215"/>
      <c r="W91" s="215"/>
      <c r="X91" s="215"/>
      <c r="Y91" s="215"/>
      <c r="Z91" s="215"/>
      <c r="AA91" s="213"/>
      <c r="AB91" s="215"/>
      <c r="AC91" s="215"/>
      <c r="AD91" s="215"/>
      <c r="AE91" s="213"/>
      <c r="AF91" s="216"/>
      <c r="AH91" s="29"/>
      <c r="AI91" s="27"/>
      <c r="AJ91" s="217"/>
      <c r="AK91" s="28"/>
      <c r="AO91" s="28"/>
      <c r="BG91" s="228"/>
    </row>
    <row r="92" spans="1:59" ht="18" customHeight="1">
      <c r="A92" s="213"/>
      <c r="B92" s="213"/>
      <c r="C92" s="213"/>
      <c r="D92" s="257" t="str">
        <f>+D100</f>
        <v>O-</v>
      </c>
      <c r="E92" s="213"/>
      <c r="F92" s="213"/>
      <c r="G92" s="213"/>
      <c r="H92" s="213"/>
      <c r="I92" s="476">
        <f>SUM(I94:I117)</f>
        <v>3518</v>
      </c>
      <c r="J92" s="258"/>
      <c r="K92" s="258"/>
      <c r="L92" s="258"/>
      <c r="M92" s="258"/>
      <c r="N92" s="260">
        <f>+Klasse!L12</f>
        <v>11.303155201819211</v>
      </c>
      <c r="O92" s="258"/>
      <c r="P92" s="258"/>
      <c r="Q92" s="258"/>
      <c r="R92" s="258"/>
      <c r="S92" s="258"/>
      <c r="T92" s="492"/>
      <c r="U92" s="259"/>
      <c r="V92" s="215"/>
      <c r="W92" s="215"/>
      <c r="X92" s="215"/>
      <c r="Y92" s="215"/>
      <c r="Z92" s="215"/>
      <c r="AA92" s="213"/>
      <c r="AB92" s="215"/>
      <c r="AC92" s="215"/>
      <c r="AD92" s="215"/>
      <c r="AE92" s="213"/>
      <c r="AF92" s="216"/>
      <c r="AH92" s="29"/>
      <c r="AI92" s="27"/>
      <c r="AJ92" s="217"/>
      <c r="AK92" s="28"/>
      <c r="AO92" s="28"/>
      <c r="BG92" s="228"/>
    </row>
    <row r="93" spans="1:59" ht="15" customHeight="1">
      <c r="A93" s="213"/>
      <c r="B93" s="213"/>
      <c r="C93" s="213"/>
      <c r="D93" s="213"/>
      <c r="E93" s="213"/>
      <c r="F93" s="213"/>
      <c r="G93" s="213"/>
      <c r="H93" s="213"/>
      <c r="I93" s="324"/>
      <c r="J93" s="213"/>
      <c r="K93" s="213"/>
      <c r="L93" s="213"/>
      <c r="M93" s="544"/>
      <c r="N93" s="213"/>
      <c r="O93" s="213"/>
      <c r="P93" s="213"/>
      <c r="Q93" s="213"/>
      <c r="R93" s="213"/>
      <c r="S93" s="213"/>
      <c r="T93" s="492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6"/>
      <c r="AH93" s="29"/>
      <c r="AI93" s="27"/>
      <c r="AJ93" s="217"/>
      <c r="AK93" s="28"/>
      <c r="AO93" s="28"/>
      <c r="BG93" s="228"/>
    </row>
    <row r="94" spans="1:59" ht="15" customHeight="1">
      <c r="A94" s="213"/>
      <c r="B94" s="289">
        <f>+'Ark1'!C2625</f>
        <v>2024</v>
      </c>
      <c r="C94" s="232">
        <f>+'Ark1'!L2625</f>
        <v>4</v>
      </c>
      <c r="D94" s="232" t="s">
        <v>31</v>
      </c>
      <c r="E94" s="28">
        <f>+'Ark1'!H2625</f>
        <v>1</v>
      </c>
      <c r="F94" s="28">
        <f>+'Ark1'!J2625</f>
        <v>103</v>
      </c>
      <c r="G94" s="28" t="str">
        <f>VLOOKUP(F94,RNR!$A$1:$B$26,2)</f>
        <v>Rudshøgda</v>
      </c>
      <c r="H94" s="28" t="str">
        <f>+IF(I94=0,"",'Ark1'!Q2625)</f>
        <v/>
      </c>
      <c r="I94" s="331">
        <f>+'Ark1'!R2625</f>
        <v>0</v>
      </c>
      <c r="J94" s="29" t="str">
        <f>+IF(I94=0,"",'Ark1'!AF2625)</f>
        <v/>
      </c>
      <c r="L94" s="29" t="str">
        <f>+IF(I94=0,"",'Ark1'!AG2625)</f>
        <v/>
      </c>
      <c r="N94" s="32" t="str">
        <f>+IF(I94=0,"",'Ark1'!U2625)</f>
        <v/>
      </c>
      <c r="O94" s="213"/>
      <c r="P94" s="239">
        <f>+IF(J94=0,"",'Ark1'!AI2623)</f>
        <v>0</v>
      </c>
      <c r="Q94" s="497"/>
      <c r="R94" s="263" t="str">
        <f>+IF(P94=0,"",'Ark1'!AJ2623)</f>
        <v/>
      </c>
      <c r="S94" s="263" t="str">
        <f>+IF(P94=0,"",'Ark1'!AK2623)</f>
        <v/>
      </c>
      <c r="T94" s="492"/>
      <c r="U94" s="27" t="str">
        <f>+IF(I94=0,"",'Ark1'!T2625)</f>
        <v/>
      </c>
      <c r="V94" s="34" t="str">
        <f>+IF(I94=0,"",'Ark1'!W2625)</f>
        <v/>
      </c>
      <c r="W94" s="34" t="str">
        <f>+IF(I94=0,"",'Ark1'!X2625)</f>
        <v/>
      </c>
      <c r="X94" s="34" t="str">
        <f>+IF(I94=0,"",'Ark1'!Y2625)</f>
        <v/>
      </c>
      <c r="Y94" s="34" t="str">
        <f>+IF(I94=0,"",'Ark1'!Z2625)</f>
        <v/>
      </c>
      <c r="Z94" s="29" t="str">
        <f>+IF(I94=0,"",'Ark1'!Z2625)</f>
        <v/>
      </c>
      <c r="AA94" s="27" t="str">
        <f>+IF(I94=0,"",'Ark1'!AC2625)</f>
        <v/>
      </c>
      <c r="AB94" s="34" t="str">
        <f>+IF(I94=0,"",'Ark1'!AE2625)</f>
        <v/>
      </c>
      <c r="AC94" s="29" t="str">
        <f t="shared" ref="AC94:AC117" si="11">IF(I94=0,"",N94/C94)</f>
        <v/>
      </c>
      <c r="AD94" s="29" t="str">
        <f t="shared" ref="AD94:AD99" si="12">IF(I94=0,"",I94/H94)</f>
        <v/>
      </c>
      <c r="AE94" s="213"/>
      <c r="AF94" s="216"/>
      <c r="AH94" s="29"/>
      <c r="AI94" s="27"/>
      <c r="AJ94" s="217"/>
      <c r="AK94" s="28"/>
      <c r="AL94" s="27"/>
      <c r="AM94" s="27"/>
      <c r="AN94" s="34"/>
      <c r="AO94" s="34"/>
      <c r="AP94" s="34"/>
    </row>
    <row r="95" spans="1:59" ht="15" customHeight="1">
      <c r="A95" s="213"/>
      <c r="B95" s="289">
        <f>+'Ark1'!C2626</f>
        <v>2024</v>
      </c>
      <c r="C95" s="232">
        <f>+'Ark1'!L2626</f>
        <v>4</v>
      </c>
      <c r="D95" s="232" t="s">
        <v>31</v>
      </c>
      <c r="E95" s="28">
        <f>+'Ark1'!H2626</f>
        <v>2</v>
      </c>
      <c r="F95" s="28">
        <f>+'Ark1'!J2626</f>
        <v>106</v>
      </c>
      <c r="G95" s="28" t="str">
        <f>VLOOKUP(F95,RNR!$A$1:$B$26,2)</f>
        <v>Furuseth</v>
      </c>
      <c r="H95" s="28">
        <f>+IF(I95=0,"",'Ark1'!Q2626)</f>
        <v>6</v>
      </c>
      <c r="I95" s="331">
        <f>+'Ark1'!R2626</f>
        <v>21</v>
      </c>
      <c r="J95" s="29">
        <f>+IF(I95=0,"",'Ark1'!AF2626)</f>
        <v>7.8651685393258397</v>
      </c>
      <c r="L95" s="29">
        <f>+IF(I95=0,"",'Ark1'!AG2626)</f>
        <v>7.6305902314870915</v>
      </c>
      <c r="N95" s="32">
        <f>+IF(I95=0,"",'Ark1'!U2626)</f>
        <v>14.990476190476189</v>
      </c>
      <c r="O95" s="213"/>
      <c r="P95" s="239">
        <f>+IF(J95=0,"",'Ark1'!AI2624)</f>
        <v>0</v>
      </c>
      <c r="Q95" s="497"/>
      <c r="R95" s="263" t="str">
        <f>+IF(P95=0,"",'Ark1'!AJ2624)</f>
        <v/>
      </c>
      <c r="S95" s="263" t="str">
        <f>+IF(P95=0,"",'Ark1'!AK2624)</f>
        <v/>
      </c>
      <c r="T95" s="492"/>
      <c r="U95" s="27">
        <f>+IF(I95=0,"",'Ark1'!T2626)</f>
        <v>3.8571428571428559</v>
      </c>
      <c r="V95" s="34">
        <f>+IF(I95=0,"",'Ark1'!W2626)</f>
        <v>0</v>
      </c>
      <c r="W95" s="34">
        <f>+IF(I95=0,"",'Ark1'!X2626)</f>
        <v>57.142857142857153</v>
      </c>
      <c r="X95" s="34">
        <f>+IF(I95=0,"",'Ark1'!Y2626)</f>
        <v>0</v>
      </c>
      <c r="Y95" s="34">
        <f>+IF(I95=0,"",'Ark1'!Z2626)</f>
        <v>5.8385341247288753</v>
      </c>
      <c r="Z95" s="29">
        <f>+IF(I95=0,"",'Ark1'!Z2626)</f>
        <v>5.8385341247288753</v>
      </c>
      <c r="AA95" s="27">
        <f>+IF(I95=0,"",'Ark1'!AC2626)</f>
        <v>0</v>
      </c>
      <c r="AB95" s="34">
        <f>+IF(I95=0,"",'Ark1'!AE2626)</f>
        <v>0</v>
      </c>
      <c r="AC95" s="29">
        <f t="shared" si="11"/>
        <v>3.7476190476190472</v>
      </c>
      <c r="AD95" s="29">
        <f t="shared" si="12"/>
        <v>3.5</v>
      </c>
      <c r="AE95" s="213"/>
      <c r="AF95" s="216"/>
      <c r="AH95" s="29"/>
      <c r="AI95" s="27"/>
      <c r="AJ95" s="217"/>
      <c r="AK95" s="28"/>
      <c r="AL95" s="27"/>
      <c r="AM95" s="27"/>
      <c r="AN95" s="34"/>
      <c r="AO95" s="34"/>
      <c r="AP95" s="34"/>
    </row>
    <row r="96" spans="1:59" ht="15" customHeight="1">
      <c r="A96" s="213"/>
      <c r="B96" s="289">
        <f>+'Ark1'!C2627</f>
        <v>2024</v>
      </c>
      <c r="C96" s="232">
        <f>+'Ark1'!L2627</f>
        <v>4</v>
      </c>
      <c r="D96" s="232" t="s">
        <v>31</v>
      </c>
      <c r="E96" s="28">
        <f>+'Ark1'!H2627</f>
        <v>1</v>
      </c>
      <c r="F96" s="28">
        <f>+'Ark1'!J2627</f>
        <v>110</v>
      </c>
      <c r="G96" s="28" t="str">
        <f>VLOOKUP(F96,RNR!$A$1:$B$26,2)</f>
        <v>Gol</v>
      </c>
      <c r="H96" s="28">
        <f>+IF(I96=0,"",'Ark1'!Q2627)</f>
        <v>65</v>
      </c>
      <c r="I96" s="331">
        <f>+'Ark1'!R2627</f>
        <v>615</v>
      </c>
      <c r="J96" s="29">
        <f>+IF(I96=0,"",'Ark1'!AF2627)</f>
        <v>11.351052048726467</v>
      </c>
      <c r="L96" s="29">
        <f>+IF(I96=0,"",'Ark1'!AG2627)</f>
        <v>12.40381316473067</v>
      </c>
      <c r="N96" s="32">
        <f>+IF(I96=0,"",'Ark1'!U2627)</f>
        <v>11.522113821138211</v>
      </c>
      <c r="O96" s="213"/>
      <c r="P96" s="239">
        <f>+IF(J96=0,"",'Ark1'!AI2625)</f>
        <v>0</v>
      </c>
      <c r="Q96" s="497"/>
      <c r="R96" s="263" t="str">
        <f>+IF(P96=0,"",'Ark1'!AJ2625)</f>
        <v/>
      </c>
      <c r="S96" s="263" t="str">
        <f>+IF(P96=0,"",'Ark1'!AK2625)</f>
        <v/>
      </c>
      <c r="T96" s="492"/>
      <c r="U96" s="27">
        <f>+IF(I96=0,"",'Ark1'!T2627)</f>
        <v>4.1804878048780498</v>
      </c>
      <c r="V96" s="34">
        <f>+IF(I96=0,"",'Ark1'!W2627)</f>
        <v>0</v>
      </c>
      <c r="W96" s="34">
        <f>+IF(I96=0,"",'Ark1'!X2627)</f>
        <v>33.658536585365844</v>
      </c>
      <c r="X96" s="34">
        <f>+IF(I96=0,"",'Ark1'!Y2627)</f>
        <v>1.9512195121951219</v>
      </c>
      <c r="Y96" s="34">
        <f>+IF(I96=0,"",'Ark1'!Z2627)</f>
        <v>6.43851965665701</v>
      </c>
      <c r="Z96" s="29">
        <f>+IF(I96=0,"",'Ark1'!Z2627)</f>
        <v>6.43851965665701</v>
      </c>
      <c r="AA96" s="27">
        <f>+IF(I96=0,"",'Ark1'!AC2627)</f>
        <v>0</v>
      </c>
      <c r="AB96" s="34">
        <f>+IF(I96=0,"",'Ark1'!AE2627)</f>
        <v>0</v>
      </c>
      <c r="AC96" s="29">
        <f t="shared" si="11"/>
        <v>2.8805284552845527</v>
      </c>
      <c r="AD96" s="29">
        <f t="shared" si="12"/>
        <v>9.4615384615384617</v>
      </c>
      <c r="AE96" s="213"/>
      <c r="AF96" s="216"/>
      <c r="AH96" s="29"/>
      <c r="AI96" s="27"/>
      <c r="AJ96" s="217"/>
      <c r="AK96" s="28"/>
      <c r="AL96" s="27"/>
      <c r="AM96" s="27"/>
      <c r="AN96" s="34"/>
      <c r="AO96" s="34"/>
      <c r="AP96" s="34"/>
    </row>
    <row r="97" spans="1:42" ht="15" customHeight="1">
      <c r="A97" s="213"/>
      <c r="B97" s="289">
        <f>+'Ark1'!C2628</f>
        <v>2024</v>
      </c>
      <c r="C97" s="232">
        <f>+'Ark1'!L2628</f>
        <v>4</v>
      </c>
      <c r="D97" s="232" t="s">
        <v>31</v>
      </c>
      <c r="E97" s="28">
        <f>+'Ark1'!H2628</f>
        <v>1</v>
      </c>
      <c r="F97" s="28">
        <f>+'Ark1'!J2628</f>
        <v>111</v>
      </c>
      <c r="G97" s="28" t="str">
        <f>VLOOKUP(F97,RNR!$A$1:$B$26,2)</f>
        <v>Forus</v>
      </c>
      <c r="H97" s="28">
        <f>+IF(I97=0,"",'Ark1'!Q2628)</f>
        <v>8</v>
      </c>
      <c r="I97" s="331">
        <f>+'Ark1'!R2628</f>
        <v>24</v>
      </c>
      <c r="J97" s="29">
        <f>+IF(I97=0,"",'Ark1'!AF2628)</f>
        <v>13.186813186813184</v>
      </c>
      <c r="L97" s="29">
        <f>+IF(I97=0,"",'Ark1'!AG2628)</f>
        <v>10.567078845898155</v>
      </c>
      <c r="N97" s="32">
        <f>+IF(I97=0,"",'Ark1'!U2628)</f>
        <v>13.245833333333337</v>
      </c>
      <c r="O97" s="213"/>
      <c r="P97" s="239">
        <f>+IF(J97=0,"",'Ark1'!AI2626)</f>
        <v>21</v>
      </c>
      <c r="Q97" s="497"/>
      <c r="R97" s="263">
        <f>+IF(P97=0,"",'Ark1'!AJ2626)</f>
        <v>102.44761904761909</v>
      </c>
      <c r="S97" s="263">
        <f>+IF(P97=0,"",'Ark1'!AK2626)</f>
        <v>12.944100311277351</v>
      </c>
      <c r="T97" s="492"/>
      <c r="U97" s="27">
        <f>+IF(I97=0,"",'Ark1'!T2628)</f>
        <v>4.083333333333333</v>
      </c>
      <c r="V97" s="34">
        <f>+IF(I97=0,"",'Ark1'!W2628)</f>
        <v>0</v>
      </c>
      <c r="W97" s="34">
        <f>+IF(I97=0,"",'Ark1'!X2628)</f>
        <v>33.333333333333343</v>
      </c>
      <c r="X97" s="34">
        <f>+IF(I97=0,"",'Ark1'!Y2628)</f>
        <v>0</v>
      </c>
      <c r="Y97" s="34">
        <f>+IF(I97=0,"",'Ark1'!Z2628)</f>
        <v>4.6664564684803587</v>
      </c>
      <c r="Z97" s="29">
        <f>+IF(I97=0,"",'Ark1'!Z2628)</f>
        <v>4.6664564684803587</v>
      </c>
      <c r="AA97" s="27">
        <f>+IF(I97=0,"",'Ark1'!AC2628)</f>
        <v>0</v>
      </c>
      <c r="AB97" s="34">
        <f>+IF(I97=0,"",'Ark1'!AE2628)</f>
        <v>0</v>
      </c>
      <c r="AC97" s="29">
        <f t="shared" si="11"/>
        <v>3.3114583333333343</v>
      </c>
      <c r="AD97" s="29">
        <f t="shared" si="12"/>
        <v>3</v>
      </c>
      <c r="AE97" s="213"/>
      <c r="AF97" s="216"/>
      <c r="AH97" s="29"/>
      <c r="AI97" s="27"/>
      <c r="AJ97" s="217"/>
      <c r="AK97" s="28"/>
      <c r="AL97" s="27"/>
      <c r="AM97" s="27"/>
      <c r="AN97" s="34"/>
      <c r="AO97" s="34"/>
      <c r="AP97" s="34"/>
    </row>
    <row r="98" spans="1:42" ht="15" customHeight="1">
      <c r="A98" s="213"/>
      <c r="B98" s="289">
        <f>+'Ark1'!C2629</f>
        <v>2024</v>
      </c>
      <c r="C98" s="232">
        <f>+'Ark1'!L2629</f>
        <v>4</v>
      </c>
      <c r="D98" s="232" t="s">
        <v>31</v>
      </c>
      <c r="E98" s="28">
        <f>+'Ark1'!H2629</f>
        <v>1</v>
      </c>
      <c r="F98" s="28">
        <f>+'Ark1'!J2629</f>
        <v>116</v>
      </c>
      <c r="G98" s="28" t="str">
        <f>VLOOKUP(F98,RNR!$A$1:$B$26,2)</f>
        <v>Sandeid</v>
      </c>
      <c r="H98" s="28">
        <f>+IF(I98=0,"",'Ark1'!Q2629)</f>
        <v>34</v>
      </c>
      <c r="I98" s="331">
        <f>+'Ark1'!R2629</f>
        <v>172</v>
      </c>
      <c r="J98" s="29">
        <f>+IF(I98=0,"",'Ark1'!AF2629)</f>
        <v>16.334283000949672</v>
      </c>
      <c r="L98" s="29">
        <f>+IF(I98=0,"",'Ark1'!AG2629)</f>
        <v>12.172644491329338</v>
      </c>
      <c r="N98" s="32">
        <f>+IF(I98=0,"",'Ark1'!U2629)</f>
        <v>9.0232558139534849</v>
      </c>
      <c r="O98" s="213"/>
      <c r="P98" s="239">
        <f>+IF(J98=0,"",'Ark1'!AI2627)</f>
        <v>614</v>
      </c>
      <c r="Q98" s="497"/>
      <c r="R98" s="263">
        <f>+IF(P98=0,"",'Ark1'!AJ2627)</f>
        <v>92.355211726384454</v>
      </c>
      <c r="S98" s="263">
        <f>+IF(P98=0,"",'Ark1'!AK2627)</f>
        <v>13.05665426995655</v>
      </c>
      <c r="T98" s="492"/>
      <c r="U98" s="27">
        <f>+IF(I98=0,"",'Ark1'!T2629)</f>
        <v>3.063953488372094</v>
      </c>
      <c r="V98" s="34">
        <f>+IF(I98=0,"",'Ark1'!W2629)</f>
        <v>0</v>
      </c>
      <c r="W98" s="34">
        <f>+IF(I98=0,"",'Ark1'!X2629)</f>
        <v>10.465116279069768</v>
      </c>
      <c r="X98" s="34">
        <f>+IF(I98=0,"",'Ark1'!Y2629)</f>
        <v>1.1627906976744189</v>
      </c>
      <c r="Y98" s="34">
        <f>+IF(I98=0,"",'Ark1'!Z2629)</f>
        <v>4.5255392693849572</v>
      </c>
      <c r="Z98" s="29">
        <f>+IF(I98=0,"",'Ark1'!Z2629)</f>
        <v>4.5255392693849572</v>
      </c>
      <c r="AA98" s="27">
        <f>+IF(I98=0,"",'Ark1'!AC2629)</f>
        <v>0</v>
      </c>
      <c r="AB98" s="34">
        <f>+IF(I98=0,"",'Ark1'!AE2629)</f>
        <v>0</v>
      </c>
      <c r="AC98" s="29">
        <f t="shared" si="11"/>
        <v>2.2558139534883712</v>
      </c>
      <c r="AD98" s="29">
        <f t="shared" si="12"/>
        <v>5.0588235294117645</v>
      </c>
      <c r="AE98" s="213"/>
      <c r="AF98" s="216"/>
      <c r="AH98" s="29"/>
      <c r="AI98" s="27"/>
      <c r="AJ98" s="217"/>
      <c r="AK98" s="28"/>
      <c r="AL98" s="27"/>
      <c r="AM98" s="27"/>
      <c r="AN98" s="34"/>
      <c r="AO98" s="34"/>
      <c r="AP98" s="34"/>
    </row>
    <row r="99" spans="1:42" ht="15" customHeight="1">
      <c r="A99" s="213"/>
      <c r="B99" s="289">
        <f>+'Ark1'!C2630</f>
        <v>2024</v>
      </c>
      <c r="C99" s="232">
        <f>+'Ark1'!L2630</f>
        <v>4</v>
      </c>
      <c r="D99" s="232" t="s">
        <v>31</v>
      </c>
      <c r="E99" s="28">
        <f>+'Ark1'!H2630</f>
        <v>2</v>
      </c>
      <c r="F99" s="28">
        <f>+'Ark1'!J2630</f>
        <v>117</v>
      </c>
      <c r="G99" s="28" t="str">
        <f>VLOOKUP(F99,RNR!$A$1:$B$26,2)</f>
        <v>Jæren</v>
      </c>
      <c r="H99" s="28">
        <f>+IF(I99=0,"",'Ark1'!Q2630)</f>
        <v>8</v>
      </c>
      <c r="I99" s="331">
        <f>+'Ark1'!R2630</f>
        <v>45</v>
      </c>
      <c r="J99" s="29">
        <f>+IF(I99=0,"",'Ark1'!AF2630)</f>
        <v>17.857142857142861</v>
      </c>
      <c r="L99" s="29">
        <f>+IF(I99=0,"",'Ark1'!AG2630)</f>
        <v>16.306678683531722</v>
      </c>
      <c r="N99" s="32">
        <f>+IF(I99=0,"",'Ark1'!U2630)</f>
        <v>11.660000000000002</v>
      </c>
      <c r="O99" s="213"/>
      <c r="P99" s="239">
        <f>+IF(J99=0,"",'Ark1'!AI2628)</f>
        <v>24</v>
      </c>
      <c r="Q99" s="497"/>
      <c r="R99" s="263">
        <f>+IF(P99=0,"",'Ark1'!AJ2628)</f>
        <v>97.604166666666686</v>
      </c>
      <c r="S99" s="263">
        <f>+IF(P99=0,"",'Ark1'!AK2628)</f>
        <v>13.746908547229705</v>
      </c>
      <c r="T99" s="492"/>
      <c r="U99" s="27">
        <f>+IF(I99=0,"",'Ark1'!T2630)</f>
        <v>3.911111111111111</v>
      </c>
      <c r="V99" s="34">
        <f>+IF(I99=0,"",'Ark1'!W2630)</f>
        <v>0</v>
      </c>
      <c r="W99" s="34">
        <f>+IF(I99=0,"",'Ark1'!X2630)</f>
        <v>20</v>
      </c>
      <c r="X99" s="34">
        <f>+IF(I99=0,"",'Ark1'!Y2630)</f>
        <v>0</v>
      </c>
      <c r="Y99" s="34">
        <f>+IF(I99=0,"",'Ark1'!Z2630)</f>
        <v>4.3797209449410675</v>
      </c>
      <c r="Z99" s="29">
        <f>+IF(I99=0,"",'Ark1'!Z2630)</f>
        <v>4.3797209449410675</v>
      </c>
      <c r="AA99" s="27">
        <f>+IF(I99=0,"",'Ark1'!AC2630)</f>
        <v>0</v>
      </c>
      <c r="AB99" s="34">
        <f>+IF(I99=0,"",'Ark1'!AE2630)</f>
        <v>0</v>
      </c>
      <c r="AC99" s="29">
        <f t="shared" si="11"/>
        <v>2.9150000000000005</v>
      </c>
      <c r="AD99" s="29">
        <f t="shared" si="12"/>
        <v>5.625</v>
      </c>
      <c r="AE99" s="213"/>
      <c r="AF99" s="216"/>
      <c r="AH99" s="29"/>
      <c r="AI99" s="27"/>
      <c r="AJ99" s="217"/>
      <c r="AK99" s="28"/>
      <c r="AL99" s="27"/>
      <c r="AM99" s="27"/>
      <c r="AN99" s="34"/>
      <c r="AO99" s="34"/>
      <c r="AP99" s="34"/>
    </row>
    <row r="100" spans="1:42" ht="15" customHeight="1">
      <c r="A100" s="213"/>
      <c r="B100" s="289">
        <f>+'Ark1'!C2631</f>
        <v>2024</v>
      </c>
      <c r="C100" s="232">
        <f>+'Ark1'!L2631</f>
        <v>4</v>
      </c>
      <c r="D100" s="232" t="s">
        <v>31</v>
      </c>
      <c r="E100" s="28">
        <f>+'Ark1'!H2631</f>
        <v>1</v>
      </c>
      <c r="F100" s="28">
        <f>+'Ark1'!J2631</f>
        <v>134</v>
      </c>
      <c r="G100" s="28" t="str">
        <f>VLOOKUP(F100,RNR!$A$1:$B$26,2)</f>
        <v>Førde</v>
      </c>
      <c r="H100" s="28">
        <f>+IF(I100=0,"",'Ark1'!Q2631)</f>
        <v>103</v>
      </c>
      <c r="I100" s="331">
        <f>+'Ark1'!R2631</f>
        <v>813</v>
      </c>
      <c r="J100" s="29">
        <f>+IF(I100=0,"",'Ark1'!AF2631)</f>
        <v>14.67509025270758</v>
      </c>
      <c r="L100" s="29">
        <f>+IF(I100=0,"",'Ark1'!AG2631)</f>
        <v>13.326225858574745</v>
      </c>
      <c r="N100" s="32">
        <f>+IF(I100=0,"",'Ark1'!U2631)</f>
        <v>11.331242312423118</v>
      </c>
      <c r="O100" s="213"/>
      <c r="P100" s="239">
        <f>+IF(J100=0,"",'Ark1'!AI2629)</f>
        <v>155</v>
      </c>
      <c r="Q100" s="497"/>
      <c r="R100" s="263">
        <f>+IF(P100=0,"",'Ark1'!AJ2629)</f>
        <v>85.687741935483871</v>
      </c>
      <c r="S100" s="263">
        <f>+IF(P100=0,"",'Ark1'!AK2629)</f>
        <v>13.37917984045502</v>
      </c>
      <c r="T100" s="492"/>
      <c r="U100" s="27">
        <f>+IF(I100=0,"",'Ark1'!T2631)</f>
        <v>3.5904059040590401</v>
      </c>
      <c r="V100" s="34">
        <f>+IF(I100=0,"",'Ark1'!W2631)</f>
        <v>0</v>
      </c>
      <c r="W100" s="34">
        <f>+IF(I100=0,"",'Ark1'!X2631)</f>
        <v>29.889298892988919</v>
      </c>
      <c r="X100" s="34">
        <f>+IF(I100=0,"",'Ark1'!Y2631)</f>
        <v>1.7220172201722022</v>
      </c>
      <c r="Y100" s="34">
        <f>+IF(I100=0,"",'Ark1'!Z2631)</f>
        <v>5.9707019872455298</v>
      </c>
      <c r="Z100" s="29">
        <f>+IF(I100=0,"",'Ark1'!Z2631)</f>
        <v>5.9707019872455298</v>
      </c>
      <c r="AA100" s="27">
        <f>+IF(I100=0,"",'Ark1'!AC2631)</f>
        <v>0</v>
      </c>
      <c r="AB100" s="34">
        <f>+IF(I100=0,"",'Ark1'!AE2631)</f>
        <v>0</v>
      </c>
      <c r="AC100" s="29">
        <f t="shared" si="11"/>
        <v>2.8328105781057795</v>
      </c>
      <c r="AD100" s="29">
        <f t="shared" ref="AD100:AD117" si="13">IF(I100=0,"",I100/H100)</f>
        <v>7.8932038834951452</v>
      </c>
      <c r="AE100" s="213"/>
      <c r="AF100" s="216"/>
      <c r="AH100" s="29"/>
      <c r="AI100" s="27"/>
      <c r="AJ100" s="217"/>
      <c r="AK100" s="28"/>
      <c r="AL100" s="27"/>
      <c r="AM100" s="27"/>
      <c r="AN100" s="34"/>
      <c r="AO100" s="34"/>
      <c r="AP100" s="34"/>
    </row>
    <row r="101" spans="1:42" ht="15" customHeight="1">
      <c r="A101" s="213"/>
      <c r="B101" s="289">
        <f>+'Ark1'!C2632</f>
        <v>2024</v>
      </c>
      <c r="C101" s="232">
        <f>+'Ark1'!L2632</f>
        <v>4</v>
      </c>
      <c r="D101" s="232" t="s">
        <v>31</v>
      </c>
      <c r="E101" s="28">
        <f>+'Ark1'!H2632</f>
        <v>2</v>
      </c>
      <c r="F101" s="28">
        <f>+'Ark1'!J2632</f>
        <v>141</v>
      </c>
      <c r="G101" s="28" t="str">
        <f>VLOOKUP(F101,RNR!$A$1:$B$26,2)</f>
        <v>Ølen</v>
      </c>
      <c r="H101" s="28">
        <f>+IF(I101=0,"",'Ark1'!Q2632)</f>
        <v>73</v>
      </c>
      <c r="I101" s="331">
        <f>+'Ark1'!R2632</f>
        <v>398</v>
      </c>
      <c r="J101" s="29">
        <f>+IF(I101=0,"",'Ark1'!AF2632)</f>
        <v>20.050377833753153</v>
      </c>
      <c r="L101" s="29">
        <f>+IF(I101=0,"",'Ark1'!AG2632)</f>
        <v>15.416006126232627</v>
      </c>
      <c r="N101" s="32">
        <f>+IF(I101=0,"",'Ark1'!U2632)</f>
        <v>11.532412060301512</v>
      </c>
      <c r="O101" s="213"/>
      <c r="P101" s="239">
        <f>+IF(J101=0,"",'Ark1'!AI2630)</f>
        <v>44</v>
      </c>
      <c r="Q101" s="497"/>
      <c r="R101" s="263">
        <f>+IF(P101=0,"",'Ark1'!AJ2630)</f>
        <v>93.263636363636351</v>
      </c>
      <c r="S101" s="263">
        <f>+IF(P101=0,"",'Ark1'!AK2630)</f>
        <v>13.704567571568564</v>
      </c>
      <c r="T101" s="492"/>
      <c r="U101" s="27">
        <f>+IF(I101=0,"",'Ark1'!T2632)</f>
        <v>3.5778894472361804</v>
      </c>
      <c r="V101" s="34">
        <f>+IF(I101=0,"",'Ark1'!W2632)</f>
        <v>0</v>
      </c>
      <c r="W101" s="34">
        <f>+IF(I101=0,"",'Ark1'!X2632)</f>
        <v>26.633165829145725</v>
      </c>
      <c r="X101" s="34">
        <f>+IF(I101=0,"",'Ark1'!Y2632)</f>
        <v>1.0050251256281406</v>
      </c>
      <c r="Y101" s="34">
        <f>+IF(I101=0,"",'Ark1'!Z2632)</f>
        <v>5.3648146184661183</v>
      </c>
      <c r="Z101" s="29">
        <f>+IF(I101=0,"",'Ark1'!Z2632)</f>
        <v>5.3648146184661183</v>
      </c>
      <c r="AA101" s="27">
        <f>+IF(I101=0,"",'Ark1'!AC2632)</f>
        <v>0</v>
      </c>
      <c r="AB101" s="34">
        <f>+IF(I101=0,"",'Ark1'!AE2632)</f>
        <v>0</v>
      </c>
      <c r="AC101" s="29">
        <f t="shared" si="11"/>
        <v>2.883103015075378</v>
      </c>
      <c r="AD101" s="29">
        <f t="shared" si="13"/>
        <v>5.4520547945205475</v>
      </c>
      <c r="AE101" s="213"/>
      <c r="AF101" s="216"/>
      <c r="AH101" s="29"/>
      <c r="AI101" s="27"/>
      <c r="AJ101" s="217"/>
      <c r="AK101" s="28"/>
      <c r="AL101" s="27"/>
      <c r="AM101" s="27"/>
      <c r="AN101" s="34"/>
      <c r="AO101" s="34"/>
      <c r="AP101" s="34"/>
    </row>
    <row r="102" spans="1:42" ht="15" customHeight="1">
      <c r="A102" s="213"/>
      <c r="B102" s="289">
        <f>+'Ark1'!C2633</f>
        <v>2024</v>
      </c>
      <c r="C102" s="232">
        <f>+'Ark1'!L2633</f>
        <v>4</v>
      </c>
      <c r="D102" s="232" t="s">
        <v>31</v>
      </c>
      <c r="E102" s="28">
        <f>+'Ark1'!H2633</f>
        <v>2</v>
      </c>
      <c r="F102" s="28">
        <f>+'Ark1'!J2633</f>
        <v>143</v>
      </c>
      <c r="G102" s="28" t="str">
        <f>VLOOKUP(F102,RNR!$A$1:$B$26,2)</f>
        <v>Nordfjord</v>
      </c>
      <c r="H102" s="28" t="str">
        <f>+IF(I102=0,"",'Ark1'!Q2633)</f>
        <v/>
      </c>
      <c r="I102" s="331">
        <f>+'Ark1'!R2633</f>
        <v>0</v>
      </c>
      <c r="J102" s="29" t="str">
        <f>+IF(I102=0,"",'Ark1'!AF2633)</f>
        <v/>
      </c>
      <c r="L102" s="29" t="str">
        <f>+IF(I102=0,"",'Ark1'!AG2633)</f>
        <v/>
      </c>
      <c r="N102" s="32" t="str">
        <f>+IF(I102=0,"",'Ark1'!U2633)</f>
        <v/>
      </c>
      <c r="O102" s="213"/>
      <c r="P102" s="239">
        <f>+IF(J102=0,"",'Ark1'!AI2631)</f>
        <v>798</v>
      </c>
      <c r="Q102" s="497"/>
      <c r="R102" s="263">
        <f>+IF(P102=0,"",'Ark1'!AJ2631)</f>
        <v>92.046616541353444</v>
      </c>
      <c r="S102" s="263">
        <f>+IF(P102=0,"",'Ark1'!AK2631)</f>
        <v>13.279778147211577</v>
      </c>
      <c r="T102" s="492"/>
      <c r="U102" s="27" t="str">
        <f>+IF(I102=0,"",'Ark1'!T2633)</f>
        <v/>
      </c>
      <c r="V102" s="34" t="str">
        <f>+IF(I102=0,"",'Ark1'!W2633)</f>
        <v/>
      </c>
      <c r="W102" s="34" t="str">
        <f>+IF(I102=0,"",'Ark1'!X2633)</f>
        <v/>
      </c>
      <c r="X102" s="34" t="str">
        <f>+IF(I102=0,"",'Ark1'!Y2633)</f>
        <v/>
      </c>
      <c r="Y102" s="34" t="str">
        <f>+IF(I102=0,"",'Ark1'!Z2633)</f>
        <v/>
      </c>
      <c r="Z102" s="29" t="str">
        <f>+IF(I102=0,"",'Ark1'!Z2633)</f>
        <v/>
      </c>
      <c r="AA102" s="27" t="str">
        <f>+IF(I102=0,"",'Ark1'!AC2633)</f>
        <v/>
      </c>
      <c r="AB102" s="34" t="str">
        <f>+IF(I102=0,"",'Ark1'!AE2633)</f>
        <v/>
      </c>
      <c r="AC102" s="29" t="str">
        <f t="shared" si="11"/>
        <v/>
      </c>
      <c r="AD102" s="29" t="str">
        <f t="shared" si="13"/>
        <v/>
      </c>
      <c r="AE102" s="213"/>
      <c r="AF102" s="216"/>
      <c r="AH102" s="29"/>
      <c r="AI102" s="27"/>
      <c r="AJ102" s="217"/>
      <c r="AK102" s="28"/>
      <c r="AL102" s="27"/>
      <c r="AM102" s="27"/>
      <c r="AN102" s="34"/>
      <c r="AO102" s="34"/>
      <c r="AP102" s="34"/>
    </row>
    <row r="103" spans="1:42" ht="15" customHeight="1">
      <c r="A103" s="213"/>
      <c r="B103" s="289">
        <f>+'Ark1'!C2634</f>
        <v>2024</v>
      </c>
      <c r="C103" s="232">
        <f>+'Ark1'!L2634</f>
        <v>4</v>
      </c>
      <c r="D103" s="232" t="s">
        <v>31</v>
      </c>
      <c r="E103" s="28">
        <f>+'Ark1'!H2634</f>
        <v>2</v>
      </c>
      <c r="F103" s="28">
        <f>+'Ark1'!J2634</f>
        <v>147</v>
      </c>
      <c r="G103" s="28" t="str">
        <f>VLOOKUP(F103,RNR!$A$1:$B$26,2)</f>
        <v>Midt-Norge</v>
      </c>
      <c r="H103" s="28">
        <f>+IF(I103=0,"",'Ark1'!Q2634)</f>
        <v>5</v>
      </c>
      <c r="I103" s="331">
        <f>+'Ark1'!R2634</f>
        <v>26</v>
      </c>
      <c r="J103" s="29">
        <f>+IF(I103=0,"",'Ark1'!AF2634)</f>
        <v>25.490196078431367</v>
      </c>
      <c r="L103" s="29">
        <f>+IF(I103=0,"",'Ark1'!AG2634)</f>
        <v>17.817236899090517</v>
      </c>
      <c r="N103" s="32">
        <f>+IF(I103=0,"",'Ark1'!U2634)</f>
        <v>7.9115384615384654</v>
      </c>
      <c r="O103" s="213"/>
      <c r="P103" s="239">
        <f>+IF(J103=0,"",'Ark1'!AI2632)</f>
        <v>396</v>
      </c>
      <c r="Q103" s="497"/>
      <c r="R103" s="263">
        <f>+IF(P103=0,"",'Ark1'!AJ2632)</f>
        <v>93.701262626262647</v>
      </c>
      <c r="S103" s="263">
        <f>+IF(P103=0,"",'Ark1'!AK2632)</f>
        <v>13.097379199842798</v>
      </c>
      <c r="T103" s="492"/>
      <c r="U103" s="27">
        <f>+IF(I103=0,"",'Ark1'!T2634)</f>
        <v>3.2692307692307701</v>
      </c>
      <c r="V103" s="34">
        <f>+IF(I103=0,"",'Ark1'!W2634)</f>
        <v>0</v>
      </c>
      <c r="W103" s="34">
        <f>+IF(I103=0,"",'Ark1'!X2634)</f>
        <v>0</v>
      </c>
      <c r="X103" s="34">
        <f>+IF(I103=0,"",'Ark1'!Y2634)</f>
        <v>0</v>
      </c>
      <c r="Y103" s="34">
        <f>+IF(I103=0,"",'Ark1'!Z2634)</f>
        <v>2.2512094054046194</v>
      </c>
      <c r="Z103" s="29">
        <f>+IF(I103=0,"",'Ark1'!Z2634)</f>
        <v>2.2512094054046194</v>
      </c>
      <c r="AA103" s="27">
        <f>+IF(I103=0,"",'Ark1'!AC2634)</f>
        <v>0</v>
      </c>
      <c r="AB103" s="34">
        <f>+IF(I103=0,"",'Ark1'!AE2634)</f>
        <v>0</v>
      </c>
      <c r="AC103" s="29">
        <f t="shared" si="11"/>
        <v>1.9778846153846164</v>
      </c>
      <c r="AD103" s="29">
        <f t="shared" si="13"/>
        <v>5.2</v>
      </c>
      <c r="AE103" s="213"/>
      <c r="AF103" s="216"/>
      <c r="AH103" s="29"/>
      <c r="AI103" s="27"/>
      <c r="AJ103" s="217"/>
      <c r="AK103" s="28"/>
      <c r="AL103" s="27"/>
      <c r="AM103" s="27"/>
      <c r="AN103" s="34"/>
      <c r="AO103" s="34"/>
      <c r="AP103" s="34"/>
    </row>
    <row r="104" spans="1:42" ht="15" customHeight="1">
      <c r="A104" s="213"/>
      <c r="B104" s="289">
        <f>+'Ark1'!C2635</f>
        <v>2024</v>
      </c>
      <c r="C104" s="232">
        <f>+'Ark1'!L2635</f>
        <v>4</v>
      </c>
      <c r="D104" s="232" t="s">
        <v>31</v>
      </c>
      <c r="E104" s="28">
        <f>+'Ark1'!H2635</f>
        <v>1</v>
      </c>
      <c r="F104" s="28">
        <f>+'Ark1'!J2635</f>
        <v>155</v>
      </c>
      <c r="G104" s="28" t="str">
        <f>VLOOKUP(F104,RNR!$A$1:$B$26,2)</f>
        <v>Målselv</v>
      </c>
      <c r="H104" s="28">
        <f>+IF(I104=0,"",'Ark1'!Q2635)</f>
        <v>47</v>
      </c>
      <c r="I104" s="331">
        <f>+'Ark1'!R2635</f>
        <v>338</v>
      </c>
      <c r="J104" s="29">
        <f>+IF(I104=0,"",'Ark1'!AF2635)</f>
        <v>12.202166064981952</v>
      </c>
      <c r="L104" s="29">
        <f>+IF(I104=0,"",'Ark1'!AG2635)</f>
        <v>10.433118817756148</v>
      </c>
      <c r="N104" s="32">
        <f>+IF(I104=0,"",'Ark1'!U2635)</f>
        <v>14.825739644970412</v>
      </c>
      <c r="O104" s="213"/>
      <c r="P104" s="239">
        <f>+IF(J104=0,"",'Ark1'!AI2633)</f>
        <v>0</v>
      </c>
      <c r="Q104" s="497"/>
      <c r="R104" s="263" t="str">
        <f>+IF(P104=0,"",'Ark1'!AJ2633)</f>
        <v/>
      </c>
      <c r="S104" s="263" t="str">
        <f>+IF(P104=0,"",'Ark1'!AK2633)</f>
        <v/>
      </c>
      <c r="T104" s="492"/>
      <c r="U104" s="27">
        <f>+IF(I104=0,"",'Ark1'!T2635)</f>
        <v>4.0414201183431953</v>
      </c>
      <c r="V104" s="34">
        <f>+IF(I104=0,"",'Ark1'!W2635)</f>
        <v>0</v>
      </c>
      <c r="W104" s="34">
        <f>+IF(I104=0,"",'Ark1'!X2635)</f>
        <v>53.550295857988161</v>
      </c>
      <c r="X104" s="34">
        <f>+IF(I104=0,"",'Ark1'!Y2635)</f>
        <v>1.7751479289940828</v>
      </c>
      <c r="Y104" s="34">
        <f>+IF(I104=0,"",'Ark1'!Z2635)</f>
        <v>5.1483455333759158</v>
      </c>
      <c r="Z104" s="29">
        <f>+IF(I104=0,"",'Ark1'!Z2635)</f>
        <v>5.1483455333759158</v>
      </c>
      <c r="AA104" s="27">
        <f>+IF(I104=0,"",'Ark1'!AC2635)</f>
        <v>0</v>
      </c>
      <c r="AB104" s="34">
        <f>+IF(I104=0,"",'Ark1'!AE2635)</f>
        <v>0</v>
      </c>
      <c r="AC104" s="29">
        <f t="shared" si="11"/>
        <v>3.7064349112426029</v>
      </c>
      <c r="AD104" s="29">
        <f t="shared" si="13"/>
        <v>7.1914893617021276</v>
      </c>
      <c r="AE104" s="213"/>
      <c r="AF104" s="216"/>
      <c r="AH104" s="29"/>
      <c r="AI104" s="27"/>
      <c r="AJ104" s="217"/>
      <c r="AK104" s="28"/>
      <c r="AL104" s="27"/>
      <c r="AM104" s="27"/>
      <c r="AN104" s="34"/>
      <c r="AO104" s="34"/>
      <c r="AP104" s="34"/>
    </row>
    <row r="105" spans="1:42" ht="15" customHeight="1">
      <c r="A105" s="213"/>
      <c r="B105" s="289">
        <f>+'Ark1'!C2636</f>
        <v>2024</v>
      </c>
      <c r="C105" s="232">
        <f>+'Ark1'!L2636</f>
        <v>4</v>
      </c>
      <c r="D105" s="232" t="s">
        <v>31</v>
      </c>
      <c r="E105" s="28">
        <f>+'Ark1'!H2636</f>
        <v>2</v>
      </c>
      <c r="F105" s="28">
        <f>+'Ark1'!J2636</f>
        <v>160</v>
      </c>
      <c r="G105" s="28" t="str">
        <f>VLOOKUP(F105,RNR!$A$1:$B$26,2)</f>
        <v>Oslo</v>
      </c>
      <c r="H105" s="28">
        <f>+IF(I105=0,"",'Ark1'!Q2636)</f>
        <v>17</v>
      </c>
      <c r="I105" s="331">
        <f>+'Ark1'!R2636</f>
        <v>70</v>
      </c>
      <c r="J105" s="29">
        <f>+IF(I105=0,"",'Ark1'!AF2636)</f>
        <v>14.736842105263156</v>
      </c>
      <c r="L105" s="29">
        <f>+IF(I105=0,"",'Ark1'!AG2636)</f>
        <v>12.802653399668328</v>
      </c>
      <c r="N105" s="32">
        <f>+IF(I105=0,"",'Ark1'!U2636)</f>
        <v>11.028571428571423</v>
      </c>
      <c r="O105" s="213"/>
      <c r="P105" s="239">
        <f>+IF(J105=0,"",'Ark1'!AI2634)</f>
        <v>26</v>
      </c>
      <c r="Q105" s="497"/>
      <c r="R105" s="263">
        <f>+IF(P105=0,"",'Ark1'!AJ2634)</f>
        <v>84.196153846153891</v>
      </c>
      <c r="S105" s="263">
        <f>+IF(P105=0,"",'Ark1'!AK2634)</f>
        <v>12.931774925427719</v>
      </c>
      <c r="T105" s="492"/>
      <c r="U105" s="27">
        <f>+IF(I105=0,"",'Ark1'!T2636)</f>
        <v>3.471428571428572</v>
      </c>
      <c r="V105" s="34">
        <f>+IF(I105=0,"",'Ark1'!W2636)</f>
        <v>0</v>
      </c>
      <c r="W105" s="34">
        <f>+IF(I105=0,"",'Ark1'!X2636)</f>
        <v>18.571428571428577</v>
      </c>
      <c r="X105" s="34">
        <f>+IF(I105=0,"",'Ark1'!Y2636)</f>
        <v>0</v>
      </c>
      <c r="Y105" s="34">
        <f>+IF(I105=0,"",'Ark1'!Z2636)</f>
        <v>4.8939946540090791</v>
      </c>
      <c r="Z105" s="29">
        <f>+IF(I105=0,"",'Ark1'!Z2636)</f>
        <v>4.8939946540090791</v>
      </c>
      <c r="AA105" s="27">
        <f>+IF(I105=0,"",'Ark1'!AC2636)</f>
        <v>0</v>
      </c>
      <c r="AB105" s="34">
        <f>+IF(I105=0,"",'Ark1'!AE2636)</f>
        <v>0</v>
      </c>
      <c r="AC105" s="29">
        <f t="shared" si="11"/>
        <v>2.7571428571428558</v>
      </c>
      <c r="AD105" s="29">
        <f t="shared" si="13"/>
        <v>4.117647058823529</v>
      </c>
      <c r="AE105" s="213"/>
      <c r="AF105" s="216"/>
      <c r="AH105" s="29"/>
      <c r="AI105" s="27"/>
      <c r="AJ105" s="217"/>
      <c r="AK105" s="28"/>
      <c r="AL105" s="27"/>
      <c r="AM105" s="27"/>
      <c r="AN105" s="34"/>
      <c r="AO105" s="34"/>
      <c r="AP105" s="34"/>
    </row>
    <row r="106" spans="1:42" ht="15" customHeight="1">
      <c r="A106" s="213"/>
      <c r="B106" s="289">
        <f>+'Ark1'!C2637</f>
        <v>2024</v>
      </c>
      <c r="C106" s="232">
        <f>+'Ark1'!L2637</f>
        <v>4</v>
      </c>
      <c r="D106" s="232" t="s">
        <v>31</v>
      </c>
      <c r="E106" s="28">
        <f>+'Ark1'!H2637</f>
        <v>1</v>
      </c>
      <c r="F106" s="28">
        <f>+'Ark1'!J2637</f>
        <v>171</v>
      </c>
      <c r="G106" s="28" t="str">
        <f>VLOOKUP(F106,RNR!$A$1:$B$26,2)</f>
        <v>Prima</v>
      </c>
      <c r="H106" s="28" t="str">
        <f>+IF(I106=0,"",'Ark1'!Q2637)</f>
        <v/>
      </c>
      <c r="I106" s="331">
        <f>+'Ark1'!R2637</f>
        <v>0</v>
      </c>
      <c r="J106" s="29" t="str">
        <f>+IF(I106=0,"",'Ark1'!AF2637)</f>
        <v/>
      </c>
      <c r="L106" s="29" t="str">
        <f>+IF(I106=0,"",'Ark1'!AG2637)</f>
        <v/>
      </c>
      <c r="N106" s="32" t="str">
        <f>+IF(I106=0,"",'Ark1'!U2637)</f>
        <v/>
      </c>
      <c r="O106" s="213"/>
      <c r="P106" s="239">
        <f>+IF(J106=0,"",'Ark1'!AI2635)</f>
        <v>308</v>
      </c>
      <c r="Q106" s="497"/>
      <c r="R106" s="263">
        <f>+IF(P106=0,"",'Ark1'!AJ2635)</f>
        <v>101.07305194805194</v>
      </c>
      <c r="S106" s="263">
        <f>+IF(P106=0,"",'Ark1'!AK2635)</f>
        <v>13.19982433543206</v>
      </c>
      <c r="T106" s="492"/>
      <c r="U106" s="27" t="str">
        <f>+IF(I106=0,"",'Ark1'!T2637)</f>
        <v/>
      </c>
      <c r="V106" s="34" t="str">
        <f>+IF(I106=0,"",'Ark1'!W2637)</f>
        <v/>
      </c>
      <c r="W106" s="34" t="str">
        <f>+IF(I106=0,"",'Ark1'!X2637)</f>
        <v/>
      </c>
      <c r="X106" s="34" t="str">
        <f>+IF(I106=0,"",'Ark1'!Y2637)</f>
        <v/>
      </c>
      <c r="Y106" s="34" t="str">
        <f>+IF(I106=0,"",'Ark1'!Z2637)</f>
        <v/>
      </c>
      <c r="Z106" s="29" t="str">
        <f>+IF(I106=0,"",'Ark1'!Z2637)</f>
        <v/>
      </c>
      <c r="AA106" s="27" t="str">
        <f>+IF(I106=0,"",'Ark1'!AC2637)</f>
        <v/>
      </c>
      <c r="AB106" s="34" t="str">
        <f>+IF(I106=0,"",'Ark1'!AE2637)</f>
        <v/>
      </c>
      <c r="AC106" s="29" t="str">
        <f t="shared" si="11"/>
        <v/>
      </c>
      <c r="AD106" s="29" t="str">
        <f t="shared" si="13"/>
        <v/>
      </c>
      <c r="AE106" s="213"/>
      <c r="AF106" s="216"/>
      <c r="AH106" s="29"/>
      <c r="AI106" s="27"/>
      <c r="AJ106" s="217"/>
      <c r="AK106" s="28"/>
      <c r="AL106" s="27"/>
      <c r="AM106" s="27"/>
      <c r="AN106" s="34"/>
      <c r="AO106" s="34"/>
      <c r="AP106" s="34"/>
    </row>
    <row r="107" spans="1:42" ht="15" customHeight="1">
      <c r="A107" s="213"/>
      <c r="B107" s="289">
        <f>+'Ark1'!C2638</f>
        <v>2024</v>
      </c>
      <c r="C107" s="232">
        <f>+'Ark1'!L2638</f>
        <v>4</v>
      </c>
      <c r="D107" s="232" t="s">
        <v>31</v>
      </c>
      <c r="E107" s="28">
        <f>+'Ark1'!H2638</f>
        <v>2</v>
      </c>
      <c r="F107" s="28">
        <f>+'Ark1'!J2638</f>
        <v>175</v>
      </c>
      <c r="G107" s="28" t="str">
        <f>VLOOKUP(F107,RNR!$A$1:$B$26,2)</f>
        <v>Ole Ringdal</v>
      </c>
      <c r="H107" s="28">
        <f>+IF(I107=0,"",'Ark1'!Q2638)</f>
        <v>24</v>
      </c>
      <c r="I107" s="331">
        <f>+'Ark1'!R2638</f>
        <v>338</v>
      </c>
      <c r="J107" s="29">
        <f>+IF(I107=0,"",'Ark1'!AF2638)</f>
        <v>16.601178781925348</v>
      </c>
      <c r="L107" s="29">
        <f>+IF(I107=0,"",'Ark1'!AG2638)</f>
        <v>13.075962440097316</v>
      </c>
      <c r="N107" s="32">
        <f>+IF(I107=0,"",'Ark1'!U2638)</f>
        <v>8.9526627218934909</v>
      </c>
      <c r="O107" s="213"/>
      <c r="P107" s="239">
        <f>+IF(J107=0,"",'Ark1'!AI2636)</f>
        <v>70</v>
      </c>
      <c r="Q107" s="497"/>
      <c r="R107" s="263">
        <f>+IF(P107=0,"",'Ark1'!AJ2636)</f>
        <v>92.354285714285766</v>
      </c>
      <c r="S107" s="263">
        <f>+IF(P107=0,"",'Ark1'!AK2636)</f>
        <v>13.069366415803596</v>
      </c>
      <c r="T107" s="492"/>
      <c r="U107" s="27">
        <f>+IF(I107=0,"",'Ark1'!T2638)</f>
        <v>3.3402366863905324</v>
      </c>
      <c r="V107" s="34">
        <f>+IF(I107=0,"",'Ark1'!W2638)</f>
        <v>0</v>
      </c>
      <c r="W107" s="34">
        <f>+IF(I107=0,"",'Ark1'!X2638)</f>
        <v>15.38461538461538</v>
      </c>
      <c r="X107" s="34">
        <f>+IF(I107=0,"",'Ark1'!Y2638)</f>
        <v>1.4792899408284026</v>
      </c>
      <c r="Y107" s="34">
        <f>+IF(I107=0,"",'Ark1'!Z2638)</f>
        <v>5.5193748583577742</v>
      </c>
      <c r="Z107" s="29">
        <f>+IF(I107=0,"",'Ark1'!Z2638)</f>
        <v>5.5193748583577742</v>
      </c>
      <c r="AA107" s="27">
        <f>+IF(I107=0,"",'Ark1'!AC2638)</f>
        <v>0</v>
      </c>
      <c r="AB107" s="34">
        <f>+IF(I107=0,"",'Ark1'!AE2638)</f>
        <v>0</v>
      </c>
      <c r="AC107" s="29">
        <f t="shared" si="11"/>
        <v>2.2381656804733727</v>
      </c>
      <c r="AD107" s="29">
        <f t="shared" si="13"/>
        <v>14.083333333333334</v>
      </c>
      <c r="AE107" s="213"/>
      <c r="AF107" s="216"/>
      <c r="AH107" s="29"/>
      <c r="AI107" s="27"/>
      <c r="AJ107" s="217"/>
      <c r="AK107" s="28"/>
      <c r="AL107" s="27"/>
      <c r="AM107" s="27"/>
      <c r="AN107" s="34"/>
      <c r="AO107" s="34"/>
      <c r="AP107" s="34"/>
    </row>
    <row r="108" spans="1:42" ht="15" customHeight="1">
      <c r="A108" s="213"/>
      <c r="B108" s="289">
        <f>+'Ark1'!C2639</f>
        <v>2024</v>
      </c>
      <c r="C108" s="232">
        <f>+'Ark1'!L2639</f>
        <v>4</v>
      </c>
      <c r="D108" s="232" t="s">
        <v>31</v>
      </c>
      <c r="E108" s="28">
        <f>+'Ark1'!H2639</f>
        <v>2</v>
      </c>
      <c r="F108" s="28">
        <f>+'Ark1'!J2639</f>
        <v>177</v>
      </c>
      <c r="G108" s="28" t="str">
        <f>VLOOKUP(F108,RNR!$A$1:$B$26,2)</f>
        <v>Slakthuset</v>
      </c>
      <c r="H108" s="28">
        <f>+IF(I108=0,"",'Ark1'!Q2639)</f>
        <v>25</v>
      </c>
      <c r="I108" s="331">
        <f>+'Ark1'!R2639</f>
        <v>148</v>
      </c>
      <c r="J108" s="29">
        <f>+IF(I108=0,"",'Ark1'!AF2639)</f>
        <v>15.744680851063828</v>
      </c>
      <c r="L108" s="29">
        <f>+IF(I108=0,"",'Ark1'!AG2639)</f>
        <v>13.590819904146157</v>
      </c>
      <c r="N108" s="32">
        <f>+IF(I108=0,"",'Ark1'!U2639)</f>
        <v>11.419594594594596</v>
      </c>
      <c r="O108" s="213"/>
      <c r="P108" s="239">
        <f>+IF(J108=0,"",'Ark1'!AI2637)</f>
        <v>0</v>
      </c>
      <c r="Q108" s="497"/>
      <c r="R108" s="263" t="str">
        <f>+IF(P108=0,"",'Ark1'!AJ2637)</f>
        <v/>
      </c>
      <c r="S108" s="263" t="str">
        <f>+IF(P108=0,"",'Ark1'!AK2637)</f>
        <v/>
      </c>
      <c r="T108" s="492"/>
      <c r="U108" s="27">
        <f>+IF(I108=0,"",'Ark1'!T2639)</f>
        <v>3.6891891891891881</v>
      </c>
      <c r="V108" s="34">
        <f>+IF(I108=0,"",'Ark1'!W2639)</f>
        <v>0</v>
      </c>
      <c r="W108" s="34">
        <f>+IF(I108=0,"",'Ark1'!X2639)</f>
        <v>9.4594594594594632</v>
      </c>
      <c r="X108" s="34">
        <f>+IF(I108=0,"",'Ark1'!Y2639)</f>
        <v>1.3513513513513515</v>
      </c>
      <c r="Y108" s="34">
        <f>+IF(I108=0,"",'Ark1'!Z2639)</f>
        <v>4.2159712225251313</v>
      </c>
      <c r="Z108" s="29">
        <f>+IF(I108=0,"",'Ark1'!Z2639)</f>
        <v>4.2159712225251313</v>
      </c>
      <c r="AA108" s="27">
        <f>+IF(I108=0,"",'Ark1'!AC2639)</f>
        <v>0</v>
      </c>
      <c r="AB108" s="34">
        <f>+IF(I108=0,"",'Ark1'!AE2639)</f>
        <v>0</v>
      </c>
      <c r="AC108" s="29">
        <f t="shared" si="11"/>
        <v>2.854898648648649</v>
      </c>
      <c r="AD108" s="29">
        <f t="shared" si="13"/>
        <v>5.92</v>
      </c>
      <c r="AE108" s="213"/>
      <c r="AF108" s="216"/>
      <c r="AH108" s="29"/>
      <c r="AI108" s="27"/>
      <c r="AJ108" s="217"/>
      <c r="AK108" s="28"/>
      <c r="AL108" s="27"/>
      <c r="AM108" s="27"/>
      <c r="AN108" s="34"/>
      <c r="AO108" s="34"/>
      <c r="AP108" s="34"/>
    </row>
    <row r="109" spans="1:42" ht="15" customHeight="1">
      <c r="A109" s="213"/>
      <c r="B109" s="289">
        <f>+'Ark1'!C2640</f>
        <v>2024</v>
      </c>
      <c r="C109" s="232">
        <f>+'Ark1'!L2640</f>
        <v>4</v>
      </c>
      <c r="D109" s="232" t="s">
        <v>31</v>
      </c>
      <c r="E109" s="28">
        <f>+'Ark1'!H2640</f>
        <v>2</v>
      </c>
      <c r="F109" s="28">
        <f>+'Ark1'!J2640</f>
        <v>178</v>
      </c>
      <c r="G109" s="28" t="str">
        <f>VLOOKUP(F109,RNR!$A$1:$B$26,2)</f>
        <v>Røros</v>
      </c>
      <c r="H109" s="28">
        <f>+IF(I109=0,"",'Ark1'!Q2640)</f>
        <v>13</v>
      </c>
      <c r="I109" s="331">
        <f>+'Ark1'!R2640</f>
        <v>84</v>
      </c>
      <c r="J109" s="29">
        <f>+IF(I109=0,"",'Ark1'!AF2640)</f>
        <v>16</v>
      </c>
      <c r="L109" s="29">
        <f>+IF(I109=0,"",'Ark1'!AG2640)</f>
        <v>12.529895307030744</v>
      </c>
      <c r="N109" s="32">
        <f>+IF(I109=0,"",'Ark1'!U2640)</f>
        <v>9.4178571428571445</v>
      </c>
      <c r="O109" s="213"/>
      <c r="P109" s="239">
        <f>+IF(J109=0,"",'Ark1'!AI2638)</f>
        <v>197</v>
      </c>
      <c r="Q109" s="497"/>
      <c r="R109" s="263">
        <f>+IF(P109=0,"",'Ark1'!AJ2638)</f>
        <v>87.763959390862894</v>
      </c>
      <c r="S109" s="263">
        <f>+IF(P109=0,"",'Ark1'!AK2638)</f>
        <v>13.39531099968517</v>
      </c>
      <c r="T109" s="492"/>
      <c r="U109" s="27">
        <f>+IF(I109=0,"",'Ark1'!T2640)</f>
        <v>4.0476190476190474</v>
      </c>
      <c r="V109" s="34">
        <f>+IF(I109=0,"",'Ark1'!W2640)</f>
        <v>0</v>
      </c>
      <c r="W109" s="34">
        <f>+IF(I109=0,"",'Ark1'!X2640)</f>
        <v>17.857142857142861</v>
      </c>
      <c r="X109" s="34">
        <f>+IF(I109=0,"",'Ark1'!Y2640)</f>
        <v>1.1904761904761909</v>
      </c>
      <c r="Y109" s="34">
        <f>+IF(I109=0,"",'Ark1'!Z2640)</f>
        <v>5.4788806797923044</v>
      </c>
      <c r="Z109" s="29">
        <f>+IF(I109=0,"",'Ark1'!Z2640)</f>
        <v>5.4788806797923044</v>
      </c>
      <c r="AA109" s="27">
        <f>+IF(I109=0,"",'Ark1'!AC2640)</f>
        <v>0</v>
      </c>
      <c r="AB109" s="34">
        <f>+IF(I109=0,"",'Ark1'!AE2640)</f>
        <v>0</v>
      </c>
      <c r="AC109" s="29">
        <f t="shared" si="11"/>
        <v>2.3544642857142861</v>
      </c>
      <c r="AD109" s="29">
        <f t="shared" si="13"/>
        <v>6.4615384615384617</v>
      </c>
      <c r="AE109" s="213"/>
      <c r="AF109" s="216"/>
      <c r="AH109" s="29"/>
      <c r="AI109" s="27"/>
      <c r="AJ109" s="217"/>
      <c r="AK109" s="28"/>
      <c r="AL109" s="27"/>
      <c r="AM109" s="27"/>
      <c r="AN109" s="34"/>
      <c r="AO109" s="34"/>
      <c r="AP109" s="34"/>
    </row>
    <row r="110" spans="1:42" ht="15" customHeight="1">
      <c r="A110" s="213"/>
      <c r="B110" s="289">
        <f>+'Ark1'!C2641</f>
        <v>2024</v>
      </c>
      <c r="C110" s="232">
        <f>+'Ark1'!L2641</f>
        <v>4</v>
      </c>
      <c r="D110" s="232" t="s">
        <v>31</v>
      </c>
      <c r="E110" s="28">
        <f>+'Ark1'!H2641</f>
        <v>2</v>
      </c>
      <c r="F110" s="28">
        <f>+'Ark1'!J2641</f>
        <v>181</v>
      </c>
      <c r="G110" s="28" t="str">
        <f>VLOOKUP(F110,RNR!$A$1:$B$26,2)</f>
        <v>Horns</v>
      </c>
      <c r="H110" s="28">
        <f>+IF(I110=0,"",'Ark1'!Q2641)</f>
        <v>14</v>
      </c>
      <c r="I110" s="331">
        <f>+'Ark1'!R2641</f>
        <v>60</v>
      </c>
      <c r="J110" s="29">
        <f>+IF(I110=0,"",'Ark1'!AF2641)</f>
        <v>9.7560975609756095</v>
      </c>
      <c r="L110" s="29">
        <f>+IF(I110=0,"",'Ark1'!AG2641)</f>
        <v>8.6029453573662398</v>
      </c>
      <c r="N110" s="32">
        <f>+IF(I110=0,"",'Ark1'!U2641)</f>
        <v>12.608333333333338</v>
      </c>
      <c r="O110" s="213"/>
      <c r="P110" s="239">
        <f>+IF(J110=0,"",'Ark1'!AI2639)</f>
        <v>147</v>
      </c>
      <c r="Q110" s="497"/>
      <c r="R110" s="263">
        <f>+IF(P110=0,"",'Ark1'!AJ2639)</f>
        <v>93.711564625850315</v>
      </c>
      <c r="S110" s="263">
        <f>+IF(P110=0,"",'Ark1'!AK2639)</f>
        <v>13.26339162939705</v>
      </c>
      <c r="T110" s="492"/>
      <c r="U110" s="27">
        <f>+IF(I110=0,"",'Ark1'!T2641)</f>
        <v>3.6666666666666656</v>
      </c>
      <c r="V110" s="34">
        <f>+IF(I110=0,"",'Ark1'!W2641)</f>
        <v>0</v>
      </c>
      <c r="W110" s="34">
        <f>+IF(I110=0,"",'Ark1'!X2641)</f>
        <v>41.666666666666657</v>
      </c>
      <c r="X110" s="34">
        <f>+IF(I110=0,"",'Ark1'!Y2641)</f>
        <v>0</v>
      </c>
      <c r="Y110" s="34">
        <f>+IF(I110=0,"",'Ark1'!Z2641)</f>
        <v>5.7477326447526682</v>
      </c>
      <c r="Z110" s="29">
        <f>+IF(I110=0,"",'Ark1'!Z2641)</f>
        <v>5.7477326447526682</v>
      </c>
      <c r="AA110" s="27">
        <f>+IF(I110=0,"",'Ark1'!AC2641)</f>
        <v>0</v>
      </c>
      <c r="AB110" s="34">
        <f>+IF(I110=0,"",'Ark1'!AE2641)</f>
        <v>0</v>
      </c>
      <c r="AC110" s="29">
        <f t="shared" si="11"/>
        <v>3.1520833333333345</v>
      </c>
      <c r="AD110" s="29">
        <f t="shared" si="13"/>
        <v>4.2857142857142856</v>
      </c>
      <c r="AE110" s="213"/>
      <c r="AF110" s="216"/>
      <c r="AH110" s="29"/>
      <c r="AI110" s="27"/>
      <c r="AJ110" s="217"/>
      <c r="AK110" s="28"/>
      <c r="AL110" s="27"/>
      <c r="AM110" s="27"/>
      <c r="AN110" s="34"/>
      <c r="AO110" s="34"/>
      <c r="AP110" s="34"/>
    </row>
    <row r="111" spans="1:42" ht="15" customHeight="1">
      <c r="A111" s="213"/>
      <c r="B111" s="289">
        <f>+'Ark1'!C2642</f>
        <v>2024</v>
      </c>
      <c r="C111" s="232">
        <f>+'Ark1'!L2642</f>
        <v>4</v>
      </c>
      <c r="D111" s="232" t="s">
        <v>31</v>
      </c>
      <c r="E111" s="28">
        <f>+'Ark1'!H2642</f>
        <v>1</v>
      </c>
      <c r="F111" s="28">
        <f>+'Ark1'!J2642</f>
        <v>262</v>
      </c>
      <c r="G111" s="28" t="str">
        <f>VLOOKUP(F111,RNR!$A$1:$B$26,2)</f>
        <v>Strilalam</v>
      </c>
      <c r="H111" s="28" t="str">
        <f>+IF(I111=0,"",'Ark1'!Q2642)</f>
        <v/>
      </c>
      <c r="I111" s="331">
        <f>+'Ark1'!R2642</f>
        <v>0</v>
      </c>
      <c r="J111" s="29" t="str">
        <f>+IF(I111=0,"",'Ark1'!AF2642)</f>
        <v/>
      </c>
      <c r="L111" s="29" t="str">
        <f>+IF(I111=0,"",'Ark1'!AG2642)</f>
        <v/>
      </c>
      <c r="N111" s="32" t="str">
        <f>+IF(I111=0,"",'Ark1'!U2642)</f>
        <v/>
      </c>
      <c r="O111" s="213"/>
      <c r="P111" s="239">
        <f>+IF(J111=0,"",'Ark1'!AI2640)</f>
        <v>83</v>
      </c>
      <c r="Q111" s="497"/>
      <c r="R111" s="263">
        <f>+IF(P111=0,"",'Ark1'!AJ2640)</f>
        <v>87.622891566265025</v>
      </c>
      <c r="S111" s="263">
        <f>+IF(P111=0,"",'Ark1'!AK2640)</f>
        <v>12.539655474433916</v>
      </c>
      <c r="T111" s="492"/>
      <c r="U111" s="27" t="str">
        <f>+IF(I111=0,"",'Ark1'!T2642)</f>
        <v/>
      </c>
      <c r="V111" s="34" t="str">
        <f>+IF(I111=0,"",'Ark1'!W2642)</f>
        <v/>
      </c>
      <c r="W111" s="34" t="str">
        <f>+IF(I111=0,"",'Ark1'!X2642)</f>
        <v/>
      </c>
      <c r="X111" s="34" t="str">
        <f>+IF(I111=0,"",'Ark1'!Y2642)</f>
        <v/>
      </c>
      <c r="Y111" s="34" t="str">
        <f>+IF(I111=0,"",'Ark1'!Z2642)</f>
        <v/>
      </c>
      <c r="Z111" s="29" t="str">
        <f>+IF(I111=0,"",'Ark1'!Z2642)</f>
        <v/>
      </c>
      <c r="AA111" s="27" t="str">
        <f>+IF(I111=0,"",'Ark1'!AC2642)</f>
        <v/>
      </c>
      <c r="AB111" s="34" t="str">
        <f>+IF(I111=0,"",'Ark1'!AE2642)</f>
        <v/>
      </c>
      <c r="AC111" s="29" t="str">
        <f t="shared" si="11"/>
        <v/>
      </c>
      <c r="AD111" s="29" t="str">
        <f t="shared" si="13"/>
        <v/>
      </c>
      <c r="AE111" s="213"/>
      <c r="AF111" s="216"/>
      <c r="AH111" s="29"/>
      <c r="AI111" s="27"/>
      <c r="AJ111" s="217"/>
      <c r="AK111" s="28"/>
      <c r="AL111" s="27"/>
      <c r="AM111" s="27"/>
      <c r="AN111" s="34"/>
      <c r="AO111" s="34"/>
      <c r="AP111" s="34"/>
    </row>
    <row r="112" spans="1:42" ht="15" customHeight="1">
      <c r="A112" s="213"/>
      <c r="B112" s="289">
        <f>+'Ark1'!C2643</f>
        <v>2024</v>
      </c>
      <c r="C112" s="232">
        <f>+'Ark1'!L2643</f>
        <v>4</v>
      </c>
      <c r="D112" s="232" t="s">
        <v>31</v>
      </c>
      <c r="E112" s="28">
        <f>+'Ark1'!H2643</f>
        <v>1</v>
      </c>
      <c r="F112" s="28">
        <f>+'Ark1'!J2643</f>
        <v>309</v>
      </c>
      <c r="G112" s="28" t="str">
        <f>VLOOKUP(F112,RNR!$A$1:$B$26,2)</f>
        <v>Malvik</v>
      </c>
      <c r="H112" s="28">
        <f>+IF(I112=0,"",'Ark1'!Q2643)</f>
        <v>33</v>
      </c>
      <c r="I112" s="331">
        <f>+'Ark1'!R2643</f>
        <v>146</v>
      </c>
      <c r="J112" s="29">
        <f>+IF(I112=0,"",'Ark1'!AF2643)</f>
        <v>11.05223315669947</v>
      </c>
      <c r="L112" s="29">
        <f>+IF(I112=0,"",'Ark1'!AG2643)</f>
        <v>9.0257657445264101</v>
      </c>
      <c r="N112" s="32">
        <f>+IF(I112=0,"",'Ark1'!U2643)</f>
        <v>9.964383561643837</v>
      </c>
      <c r="O112" s="213"/>
      <c r="P112" s="239">
        <f>+IF(J112=0,"",'Ark1'!AI2641)</f>
        <v>38</v>
      </c>
      <c r="Q112" s="497"/>
      <c r="R112" s="263">
        <f>+IF(P112=0,"",'Ark1'!AJ2641)</f>
        <v>94.263157894736821</v>
      </c>
      <c r="S112" s="263">
        <f>+IF(P112=0,"",'Ark1'!AK2641)</f>
        <v>13.202473075819119</v>
      </c>
      <c r="T112" s="492"/>
      <c r="U112" s="27">
        <f>+IF(I112=0,"",'Ark1'!T2643)</f>
        <v>3.7739726027397262</v>
      </c>
      <c r="V112" s="34">
        <f>+IF(I112=0,"",'Ark1'!W2643)</f>
        <v>0</v>
      </c>
      <c r="W112" s="34">
        <f>+IF(I112=0,"",'Ark1'!X2643)</f>
        <v>12.328767123287673</v>
      </c>
      <c r="X112" s="34">
        <f>+IF(I112=0,"",'Ark1'!Y2643)</f>
        <v>1.3698630136986301</v>
      </c>
      <c r="Y112" s="34">
        <f>+IF(I112=0,"",'Ark1'!Z2643)</f>
        <v>4.5929030978869028</v>
      </c>
      <c r="Z112" s="29">
        <f>+IF(I112=0,"",'Ark1'!Z2643)</f>
        <v>4.5929030978869028</v>
      </c>
      <c r="AA112" s="27">
        <f>+IF(I112=0,"",'Ark1'!AC2643)</f>
        <v>0</v>
      </c>
      <c r="AB112" s="34">
        <f>+IF(I112=0,"",'Ark1'!AE2643)</f>
        <v>0</v>
      </c>
      <c r="AC112" s="29">
        <f t="shared" si="11"/>
        <v>2.4910958904109592</v>
      </c>
      <c r="AD112" s="29">
        <f t="shared" si="13"/>
        <v>4.4242424242424239</v>
      </c>
      <c r="AE112" s="213"/>
      <c r="AF112" s="216"/>
      <c r="AH112" s="29"/>
      <c r="AI112" s="27"/>
      <c r="AJ112" s="217"/>
      <c r="AK112" s="28"/>
      <c r="AL112" s="27"/>
      <c r="AM112" s="27"/>
      <c r="AN112" s="34"/>
      <c r="AO112" s="34"/>
      <c r="AP112" s="34"/>
    </row>
    <row r="113" spans="1:59" ht="15" customHeight="1">
      <c r="A113" s="213"/>
      <c r="B113" s="289">
        <f>+'Ark1'!C2644</f>
        <v>2024</v>
      </c>
      <c r="C113" s="232">
        <f>+'Ark1'!L2644</f>
        <v>4</v>
      </c>
      <c r="D113" s="232" t="s">
        <v>31</v>
      </c>
      <c r="E113" s="28">
        <f>+'Ark1'!H2644</f>
        <v>2</v>
      </c>
      <c r="F113" s="28">
        <f>+'Ark1'!J2644</f>
        <v>470</v>
      </c>
      <c r="G113" s="28" t="str">
        <f>VLOOKUP(F113,RNR!$A$1:$B$26,2)</f>
        <v>Jens Eide</v>
      </c>
      <c r="H113" s="28">
        <f>+IF(I113=0,"",'Ark1'!Q2644)</f>
        <v>13</v>
      </c>
      <c r="I113" s="331">
        <f>+'Ark1'!R2644</f>
        <v>89</v>
      </c>
      <c r="J113" s="29">
        <f>+IF(I113=0,"",'Ark1'!AF2644)</f>
        <v>9.2708333333333357</v>
      </c>
      <c r="L113" s="29">
        <f>+IF(I113=0,"",'Ark1'!AG2644)</f>
        <v>8.2610477804734845</v>
      </c>
      <c r="N113" s="32">
        <f>+IF(I113=0,"",'Ark1'!U2644)</f>
        <v>8.3786516853932564</v>
      </c>
      <c r="O113" s="213"/>
      <c r="P113" s="239">
        <f>+IF(J113=0,"",'Ark1'!AI2642)</f>
        <v>0</v>
      </c>
      <c r="Q113" s="497"/>
      <c r="R113" s="263" t="str">
        <f>+IF(P113=0,"",'Ark1'!AJ2642)</f>
        <v/>
      </c>
      <c r="S113" s="263" t="str">
        <f>+IF(P113=0,"",'Ark1'!AK2642)</f>
        <v/>
      </c>
      <c r="T113" s="492"/>
      <c r="U113" s="27">
        <f>+IF(I113=0,"",'Ark1'!T2644)</f>
        <v>4.1685393258426977</v>
      </c>
      <c r="V113" s="34">
        <f>+IF(I113=0,"",'Ark1'!W2644)</f>
        <v>0</v>
      </c>
      <c r="W113" s="34">
        <f>+IF(I113=0,"",'Ark1'!X2644)</f>
        <v>15.730337078651679</v>
      </c>
      <c r="X113" s="34">
        <f>+IF(I113=0,"",'Ark1'!Y2644)</f>
        <v>0</v>
      </c>
      <c r="Y113" s="34">
        <f>+IF(I113=0,"",'Ark1'!Z2644)</f>
        <v>5.2895162776676115</v>
      </c>
      <c r="Z113" s="29">
        <f>+IF(I113=0,"",'Ark1'!Z2644)</f>
        <v>5.2895162776676115</v>
      </c>
      <c r="AA113" s="27">
        <f>+IF(I113=0,"",'Ark1'!AC2644)</f>
        <v>0</v>
      </c>
      <c r="AB113" s="34">
        <f>+IF(I113=0,"",'Ark1'!AE2644)</f>
        <v>0</v>
      </c>
      <c r="AC113" s="29">
        <f t="shared" si="11"/>
        <v>2.0946629213483141</v>
      </c>
      <c r="AD113" s="29">
        <f t="shared" si="13"/>
        <v>6.8461538461538458</v>
      </c>
      <c r="AE113" s="213"/>
      <c r="AF113" s="216"/>
      <c r="AH113" s="29"/>
      <c r="AI113" s="27"/>
      <c r="AJ113" s="217"/>
      <c r="AK113" s="28"/>
      <c r="AL113" s="27"/>
      <c r="AM113" s="27"/>
      <c r="AN113" s="34"/>
      <c r="AO113" s="34"/>
      <c r="AP113" s="34"/>
    </row>
    <row r="114" spans="1:59" ht="15" customHeight="1">
      <c r="A114" s="213"/>
      <c r="B114" s="289">
        <f>+'Ark1'!C2645</f>
        <v>2024</v>
      </c>
      <c r="C114" s="232">
        <f>+'Ark1'!L2645</f>
        <v>4</v>
      </c>
      <c r="D114" s="232" t="s">
        <v>31</v>
      </c>
      <c r="E114" s="28">
        <f>+'Ark1'!H2645</f>
        <v>2</v>
      </c>
      <c r="F114" s="28">
        <f>+'Ark1'!J2645</f>
        <v>629</v>
      </c>
      <c r="G114" s="28" t="str">
        <f>VLOOKUP(F114,RNR!$A$1:$B$26,2)</f>
        <v>Bø</v>
      </c>
      <c r="H114" s="28">
        <f>+IF(I114=0,"",'Ark1'!Q2645)</f>
        <v>4</v>
      </c>
      <c r="I114" s="331">
        <f>+'Ark1'!R2645</f>
        <v>32</v>
      </c>
      <c r="J114" s="29">
        <f>+IF(I114=0,"",'Ark1'!AF2645)</f>
        <v>10</v>
      </c>
      <c r="L114" s="29">
        <f>+IF(I114=0,"",'Ark1'!AG2645)</f>
        <v>7.1485771485771483</v>
      </c>
      <c r="N114" s="32">
        <f>+IF(I114=0,"",'Ark1'!U2645)</f>
        <v>15.621874999999996</v>
      </c>
      <c r="O114" s="213"/>
      <c r="P114" s="239">
        <f>+IF(J114=0,"",'Ark1'!AI2643)</f>
        <v>146</v>
      </c>
      <c r="Q114" s="497"/>
      <c r="R114" s="263">
        <f>+IF(P114=0,"",'Ark1'!AJ2643)</f>
        <v>89.610273972602727</v>
      </c>
      <c r="S114" s="263">
        <f>+IF(P114=0,"",'Ark1'!AK2643)</f>
        <v>13.028117897669528</v>
      </c>
      <c r="T114" s="492"/>
      <c r="U114" s="27">
        <f>+IF(I114=0,"",'Ark1'!T2645)</f>
        <v>3.96875</v>
      </c>
      <c r="V114" s="34">
        <f>+IF(I114=0,"",'Ark1'!W2645)</f>
        <v>0</v>
      </c>
      <c r="W114" s="34">
        <f>+IF(I114=0,"",'Ark1'!X2645)</f>
        <v>65.625</v>
      </c>
      <c r="X114" s="34">
        <f>+IF(I114=0,"",'Ark1'!Y2645)</f>
        <v>0</v>
      </c>
      <c r="Y114" s="34">
        <f>+IF(I114=0,"",'Ark1'!Z2645)</f>
        <v>4.6921966054690349</v>
      </c>
      <c r="Z114" s="29">
        <f>+IF(I114=0,"",'Ark1'!Z2645)</f>
        <v>4.6921966054690349</v>
      </c>
      <c r="AA114" s="27">
        <f>+IF(I114=0,"",'Ark1'!AC2645)</f>
        <v>0</v>
      </c>
      <c r="AB114" s="34">
        <f>+IF(I114=0,"",'Ark1'!AE2645)</f>
        <v>0</v>
      </c>
      <c r="AC114" s="29">
        <f t="shared" si="11"/>
        <v>3.9054687499999989</v>
      </c>
      <c r="AD114" s="29">
        <f t="shared" si="13"/>
        <v>8</v>
      </c>
      <c r="AE114" s="213"/>
      <c r="AF114" s="216"/>
      <c r="AH114" s="29"/>
      <c r="AI114" s="27"/>
      <c r="AJ114" s="217"/>
      <c r="AK114" s="28"/>
      <c r="AL114" s="27"/>
      <c r="AM114" s="27"/>
      <c r="AN114" s="34"/>
      <c r="AO114" s="34"/>
      <c r="AP114" s="34"/>
    </row>
    <row r="115" spans="1:59" ht="15" customHeight="1">
      <c r="A115" s="213"/>
      <c r="B115" s="289">
        <f>+'Ark1'!C2646</f>
        <v>2024</v>
      </c>
      <c r="C115" s="232">
        <f>+'Ark1'!L2646</f>
        <v>4</v>
      </c>
      <c r="D115" s="232" t="s">
        <v>31</v>
      </c>
      <c r="E115" s="28">
        <f>+'Ark1'!H2646</f>
        <v>1</v>
      </c>
      <c r="F115" s="28">
        <f>+'Ark1'!J2646</f>
        <v>643</v>
      </c>
      <c r="G115" s="28" t="str">
        <f>VLOOKUP(F115,RNR!$A$1:$B$26,2)</f>
        <v>Bjerka</v>
      </c>
      <c r="H115" s="28">
        <f>+IF(I115=0,"",'Ark1'!Q2646)</f>
        <v>17</v>
      </c>
      <c r="I115" s="331">
        <f>+'Ark1'!R2646</f>
        <v>99</v>
      </c>
      <c r="J115" s="29">
        <f>+IF(I115=0,"",'Ark1'!AF2646)</f>
        <v>11.578947368421057</v>
      </c>
      <c r="L115" s="29">
        <f>+IF(I115=0,"",'Ark1'!AG2646)</f>
        <v>10.785045400430009</v>
      </c>
      <c r="N115" s="32">
        <f>+IF(I115=0,"",'Ark1'!U2646)</f>
        <v>12.261616161616164</v>
      </c>
      <c r="O115" s="213"/>
      <c r="P115" s="239">
        <f>+IF(J115=0,"",'Ark1'!AI2644)</f>
        <v>89</v>
      </c>
      <c r="Q115" s="497"/>
      <c r="R115" s="263">
        <f>+IF(P115=0,"",'Ark1'!AJ2644)</f>
        <v>84.343820224719053</v>
      </c>
      <c r="S115" s="263">
        <f>+IF(P115=0,"",'Ark1'!AK2644)</f>
        <v>12.32767018819788</v>
      </c>
      <c r="T115" s="492"/>
      <c r="U115" s="27">
        <f>+IF(I115=0,"",'Ark1'!T2646)</f>
        <v>3.8181818181818192</v>
      </c>
      <c r="V115" s="34">
        <f>+IF(I115=0,"",'Ark1'!W2646)</f>
        <v>0</v>
      </c>
      <c r="W115" s="34">
        <f>+IF(I115=0,"",'Ark1'!X2646)</f>
        <v>32.323232323232325</v>
      </c>
      <c r="X115" s="34">
        <f>+IF(I115=0,"",'Ark1'!Y2646)</f>
        <v>2.0202020202020203</v>
      </c>
      <c r="Y115" s="34">
        <f>+IF(I115=0,"",'Ark1'!Z2646)</f>
        <v>5.4942524067641649</v>
      </c>
      <c r="Z115" s="29">
        <f>+IF(I115=0,"",'Ark1'!Z2646)</f>
        <v>5.4942524067641649</v>
      </c>
      <c r="AA115" s="27">
        <f>+IF(I115=0,"",'Ark1'!AC2646)</f>
        <v>0</v>
      </c>
      <c r="AB115" s="34">
        <f>+IF(I115=0,"",'Ark1'!AE2646)</f>
        <v>0</v>
      </c>
      <c r="AC115" s="29">
        <f t="shared" si="11"/>
        <v>3.065404040404041</v>
      </c>
      <c r="AD115" s="29">
        <f t="shared" si="13"/>
        <v>5.8235294117647056</v>
      </c>
      <c r="AE115" s="213"/>
      <c r="AF115" s="216"/>
      <c r="AH115" s="29"/>
      <c r="AI115" s="27"/>
      <c r="AJ115" s="217"/>
      <c r="AK115" s="28"/>
      <c r="AL115" s="27"/>
      <c r="AM115" s="27"/>
      <c r="AN115" s="34"/>
      <c r="AO115" s="34"/>
      <c r="AP115" s="34"/>
    </row>
    <row r="116" spans="1:59" ht="15" customHeight="1">
      <c r="A116" s="213"/>
      <c r="B116" s="289">
        <f>+'Ark1'!C2647</f>
        <v>2024</v>
      </c>
      <c r="C116" s="232">
        <f>+'Ark1'!L2647</f>
        <v>4</v>
      </c>
      <c r="D116" s="232" t="s">
        <v>31</v>
      </c>
      <c r="E116" s="28">
        <f>+'Ark1'!H2647</f>
        <v>2</v>
      </c>
      <c r="F116" s="28">
        <f>+'Ark1'!J2647</f>
        <v>704</v>
      </c>
      <c r="G116" s="28" t="str">
        <f>VLOOKUP(F116,RNR!$A$1:$B$26,2)</f>
        <v>Øre Vilt</v>
      </c>
      <c r="H116" s="28" t="str">
        <f>+IF(I116=0,"",'Ark1'!Q2647)</f>
        <v/>
      </c>
      <c r="I116" s="331">
        <f>+'Ark1'!R2647</f>
        <v>0</v>
      </c>
      <c r="J116" s="29" t="str">
        <f>+IF(I116=0,"",'Ark1'!AF2647)</f>
        <v/>
      </c>
      <c r="L116" s="29" t="str">
        <f>+IF(I116=0,"",'Ark1'!AG2647)</f>
        <v/>
      </c>
      <c r="N116" s="32" t="str">
        <f>+IF(I116=0,"",'Ark1'!U2647)</f>
        <v/>
      </c>
      <c r="O116" s="213"/>
      <c r="P116" s="239">
        <f>+IF(J116=0,"",'Ark1'!AI2645)</f>
        <v>0</v>
      </c>
      <c r="Q116" s="497"/>
      <c r="R116" s="263" t="str">
        <f>+IF(P116=0,"",'Ark1'!AJ2645)</f>
        <v/>
      </c>
      <c r="S116" s="263" t="str">
        <f>+IF(P116=0,"",'Ark1'!AK2645)</f>
        <v/>
      </c>
      <c r="T116" s="492"/>
      <c r="U116" s="27" t="str">
        <f>+IF(I116=0,"",'Ark1'!T2647)</f>
        <v/>
      </c>
      <c r="V116" s="34" t="str">
        <f>+IF(I116=0,"",'Ark1'!W2647)</f>
        <v/>
      </c>
      <c r="W116" s="34" t="str">
        <f>+IF(I116=0,"",'Ark1'!X2647)</f>
        <v/>
      </c>
      <c r="X116" s="34" t="str">
        <f>+IF(I116=0,"",'Ark1'!Y2647)</f>
        <v/>
      </c>
      <c r="Y116" s="34" t="str">
        <f>+IF(I116=0,"",'Ark1'!Z2647)</f>
        <v/>
      </c>
      <c r="Z116" s="29" t="str">
        <f>+IF(I116=0,"",'Ark1'!Z2647)</f>
        <v/>
      </c>
      <c r="AA116" s="27" t="str">
        <f>+IF(I116=0,"",'Ark1'!AC2647)</f>
        <v/>
      </c>
      <c r="AB116" s="34" t="str">
        <f>+IF(I116=0,"",'Ark1'!AE2647)</f>
        <v/>
      </c>
      <c r="AC116" s="29" t="str">
        <f t="shared" si="11"/>
        <v/>
      </c>
      <c r="AD116" s="29" t="str">
        <f t="shared" si="13"/>
        <v/>
      </c>
      <c r="AE116" s="213"/>
      <c r="AF116" s="216"/>
      <c r="AH116" s="29"/>
      <c r="AI116" s="27"/>
      <c r="AJ116" s="217"/>
      <c r="AK116" s="28"/>
      <c r="AL116" s="27"/>
      <c r="AM116" s="27"/>
      <c r="AN116" s="34"/>
      <c r="AO116" s="34"/>
      <c r="AP116" s="34"/>
    </row>
    <row r="117" spans="1:59" ht="15" customHeight="1">
      <c r="A117" s="213"/>
      <c r="B117" s="289">
        <f>+'Ark1'!C2648</f>
        <v>2024</v>
      </c>
      <c r="C117" s="232">
        <f>+'Ark1'!L2648</f>
        <v>4</v>
      </c>
      <c r="D117" s="232" t="s">
        <v>31</v>
      </c>
      <c r="E117" s="28">
        <f>+'Ark1'!H2648</f>
        <v>1</v>
      </c>
      <c r="F117" s="28">
        <f>+'Ark1'!J2648</f>
        <v>802</v>
      </c>
      <c r="G117" s="28" t="str">
        <f>VLOOKUP(F117,RNR!$A$1:$B$26,2)</f>
        <v>Karasjok</v>
      </c>
      <c r="H117" s="28" t="str">
        <f>+IF(I117=0,"",'Ark1'!Q2648)</f>
        <v/>
      </c>
      <c r="I117" s="331">
        <f>+'Ark1'!R2648</f>
        <v>0</v>
      </c>
      <c r="J117" s="29" t="str">
        <f>+IF(I117=0,"",'Ark1'!AF2648)</f>
        <v/>
      </c>
      <c r="L117" s="29" t="str">
        <f>+IF(I117=0,"",'Ark1'!AG2648)</f>
        <v/>
      </c>
      <c r="N117" s="32" t="str">
        <f>+IF(I117=0,"",'Ark1'!U2648)</f>
        <v/>
      </c>
      <c r="O117" s="213"/>
      <c r="P117" s="239">
        <f>+IF(J117=0,"",'Ark1'!AI2646)</f>
        <v>65</v>
      </c>
      <c r="Q117" s="497"/>
      <c r="R117" s="263">
        <f>+IF(P117=0,"",'Ark1'!AJ2646)</f>
        <v>96.35692307692311</v>
      </c>
      <c r="S117" s="263">
        <f>+IF(P117=0,"",'Ark1'!AK2646)</f>
        <v>13.247176182108127</v>
      </c>
      <c r="T117" s="492"/>
      <c r="U117" s="27" t="str">
        <f>+IF(I117=0,"",'Ark1'!T2648)</f>
        <v/>
      </c>
      <c r="V117" s="34" t="str">
        <f>+IF(I117=0,"",'Ark1'!W2648)</f>
        <v/>
      </c>
      <c r="W117" s="34" t="str">
        <f>+IF(I117=0,"",'Ark1'!X2648)</f>
        <v/>
      </c>
      <c r="X117" s="34" t="str">
        <f>+IF(I117=0,"",'Ark1'!Y2648)</f>
        <v/>
      </c>
      <c r="Y117" s="34" t="str">
        <f>+IF(I117=0,"",'Ark1'!Z2648)</f>
        <v/>
      </c>
      <c r="Z117" s="29" t="str">
        <f>+IF(I117=0,"",'Ark1'!Z2648)</f>
        <v/>
      </c>
      <c r="AA117" s="27" t="str">
        <f>+IF(I117=0,"",'Ark1'!AC2648)</f>
        <v/>
      </c>
      <c r="AB117" s="34" t="str">
        <f>+IF(I117=0,"",'Ark1'!AE2648)</f>
        <v/>
      </c>
      <c r="AC117" s="29" t="str">
        <f t="shared" si="11"/>
        <v/>
      </c>
      <c r="AD117" s="29" t="str">
        <f t="shared" si="13"/>
        <v/>
      </c>
      <c r="AE117" s="213"/>
      <c r="AF117" s="216"/>
      <c r="AH117" s="29"/>
      <c r="AI117" s="27"/>
      <c r="AJ117" s="217"/>
      <c r="AK117" s="28"/>
      <c r="AL117" s="27"/>
      <c r="AM117" s="27"/>
      <c r="AN117" s="34"/>
      <c r="AO117" s="34"/>
      <c r="AP117" s="34"/>
    </row>
    <row r="118" spans="1:59" ht="15" customHeight="1">
      <c r="A118" s="213"/>
      <c r="B118" s="213"/>
      <c r="C118" s="213"/>
      <c r="D118" s="213"/>
      <c r="E118" s="213"/>
      <c r="F118" s="213"/>
      <c r="G118" s="213"/>
      <c r="H118" s="213"/>
      <c r="I118" s="324"/>
      <c r="J118" s="214"/>
      <c r="K118" s="214"/>
      <c r="L118" s="214"/>
      <c r="M118" s="214"/>
      <c r="N118" s="213"/>
      <c r="O118" s="214"/>
      <c r="P118" s="214"/>
      <c r="Q118" s="214"/>
      <c r="R118" s="214"/>
      <c r="S118" s="214"/>
      <c r="T118" s="492"/>
      <c r="U118" s="214"/>
      <c r="V118" s="215"/>
      <c r="W118" s="215"/>
      <c r="X118" s="215"/>
      <c r="Y118" s="215"/>
      <c r="Z118" s="215"/>
      <c r="AA118" s="213"/>
      <c r="AB118" s="215"/>
      <c r="AC118" s="215"/>
      <c r="AD118" s="215"/>
      <c r="AE118" s="213"/>
      <c r="AF118" s="216"/>
      <c r="AH118" s="29"/>
      <c r="AI118" s="27"/>
      <c r="AJ118" s="217"/>
      <c r="AK118" s="28"/>
      <c r="AO118" s="28"/>
      <c r="BG118" s="228"/>
    </row>
    <row r="119" spans="1:59" ht="22.8">
      <c r="A119" s="213"/>
      <c r="B119" s="213"/>
      <c r="C119" s="213"/>
      <c r="D119" s="257" t="str">
        <f>+D129</f>
        <v>O</v>
      </c>
      <c r="E119" s="213"/>
      <c r="F119" s="213"/>
      <c r="G119" s="213"/>
      <c r="H119" s="213"/>
      <c r="I119" s="476">
        <f>SUM(I121:I144)</f>
        <v>6809</v>
      </c>
      <c r="J119" s="258"/>
      <c r="K119" s="258"/>
      <c r="L119" s="258"/>
      <c r="M119" s="258"/>
      <c r="N119" s="260">
        <f>+Klasse!L13</f>
        <v>11.708150976648565</v>
      </c>
      <c r="O119" s="258"/>
      <c r="P119" s="258"/>
      <c r="Q119" s="258"/>
      <c r="R119" s="258"/>
      <c r="S119" s="258"/>
      <c r="T119" s="492"/>
      <c r="U119" s="258"/>
      <c r="V119" s="215"/>
      <c r="W119" s="215"/>
      <c r="X119" s="215"/>
      <c r="Y119" s="215"/>
      <c r="Z119" s="215"/>
      <c r="AA119" s="213"/>
      <c r="AB119" s="215"/>
      <c r="AC119" s="215"/>
      <c r="AD119" s="215"/>
      <c r="AE119" s="213"/>
      <c r="AF119" s="216"/>
      <c r="AH119" s="29"/>
      <c r="AI119" s="27"/>
      <c r="AJ119" s="217"/>
      <c r="AK119" s="28"/>
      <c r="AO119" s="28"/>
      <c r="BG119" s="228"/>
    </row>
    <row r="120" spans="1:59" ht="15" customHeight="1">
      <c r="A120" s="213"/>
      <c r="B120" s="213"/>
      <c r="C120" s="213"/>
      <c r="D120" s="213"/>
      <c r="E120" s="213"/>
      <c r="F120" s="213"/>
      <c r="G120" s="213"/>
      <c r="H120" s="230"/>
      <c r="I120" s="32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492"/>
      <c r="U120" s="214"/>
      <c r="V120" s="215"/>
      <c r="W120" s="215"/>
      <c r="X120" s="215"/>
      <c r="Y120" s="215"/>
      <c r="Z120" s="231"/>
      <c r="AA120" s="213"/>
      <c r="AB120" s="231"/>
      <c r="AC120" s="231"/>
      <c r="AD120" s="229"/>
      <c r="AE120" s="213"/>
      <c r="AF120" s="216"/>
      <c r="AH120" s="29"/>
      <c r="AI120" s="27"/>
      <c r="AJ120" s="217"/>
      <c r="AK120" s="28"/>
      <c r="AO120" s="28"/>
      <c r="BG120" s="228"/>
    </row>
    <row r="121" spans="1:59" ht="15.6">
      <c r="A121" s="213"/>
      <c r="B121" s="289">
        <f>+'Ark1'!C2649</f>
        <v>2024</v>
      </c>
      <c r="C121" s="232">
        <f>+'Ark1'!L2649</f>
        <v>5</v>
      </c>
      <c r="D121" s="232" t="s">
        <v>398</v>
      </c>
      <c r="E121" s="232">
        <f>+'Ark1'!H2649</f>
        <v>1</v>
      </c>
      <c r="F121" s="232">
        <f>+'Ark1'!J2649</f>
        <v>103</v>
      </c>
      <c r="G121" s="232" t="str">
        <f>VLOOKUP(F121,RNR!$A$1:$B$26,2)</f>
        <v>Rudshøgda</v>
      </c>
      <c r="H121" s="232" t="str">
        <f>+IF(I121=0,"",'Ark1'!Q2649)</f>
        <v/>
      </c>
      <c r="I121" s="330">
        <f>+'Ark1'!R2649</f>
        <v>0</v>
      </c>
      <c r="J121" s="233" t="str">
        <f>+IF(I121=0,"",'Ark1'!AF2649)</f>
        <v/>
      </c>
      <c r="K121" s="233"/>
      <c r="L121" s="233" t="str">
        <f>+IF(I121=0,"",'Ark1'!AG2649)</f>
        <v/>
      </c>
      <c r="M121" s="233"/>
      <c r="N121" s="32" t="str">
        <f>+IF(I121=0,"",'Ark1'!U2649)</f>
        <v/>
      </c>
      <c r="O121" s="213"/>
      <c r="P121" s="239">
        <f>+IF(J121=0,"",'Ark1'!AI2649)</f>
        <v>0</v>
      </c>
      <c r="Q121" s="497"/>
      <c r="R121" s="263" t="str">
        <f>+IF(P121=0,"",'Ark1'!AJ2649)</f>
        <v/>
      </c>
      <c r="S121" s="263" t="str">
        <f>+IF(P121=0,"",'Ark1'!AK2649)</f>
        <v/>
      </c>
      <c r="T121" s="492"/>
      <c r="U121" s="234" t="str">
        <f>+IF(I121=0,"",'Ark1'!T2649)</f>
        <v/>
      </c>
      <c r="V121" s="235" t="str">
        <f>+IF(I121=0,"",'Ark1'!W2649)</f>
        <v/>
      </c>
      <c r="W121" s="235" t="str">
        <f>+IF(I121=0,"",'Ark1'!X2649)</f>
        <v/>
      </c>
      <c r="X121" s="235" t="str">
        <f>+IF(I121=0,"",'Ark1'!Y2649)</f>
        <v/>
      </c>
      <c r="Y121" s="235" t="str">
        <f>+IF(I121=0,"",'Ark1'!Z2649)</f>
        <v/>
      </c>
      <c r="Z121" s="233" t="str">
        <f>+IF(I121=0,"",'Ark1'!Z2649)</f>
        <v/>
      </c>
      <c r="AA121" s="234" t="str">
        <f>+IF(I121=0,"",'Ark1'!AC2649)</f>
        <v/>
      </c>
      <c r="AB121" s="235" t="str">
        <f>+IF(I121=0,"",'Ark1'!AE2649)</f>
        <v/>
      </c>
      <c r="AC121" s="233" t="str">
        <f t="shared" ref="AC121:AC144" si="14">IF(I121=0,"",N121/C121)</f>
        <v/>
      </c>
      <c r="AD121" s="233" t="str">
        <f t="shared" ref="AD121:AD128" si="15">IF(I121=0,"",I121/H121)</f>
        <v/>
      </c>
      <c r="AE121" s="213"/>
      <c r="AF121" s="28"/>
      <c r="AH121" s="29"/>
      <c r="AI121" s="27"/>
      <c r="AJ121" s="28"/>
      <c r="AK121" s="28"/>
      <c r="AL121" s="27"/>
      <c r="AM121" s="27"/>
      <c r="AN121" s="34"/>
      <c r="AO121" s="34"/>
      <c r="AP121" s="34"/>
    </row>
    <row r="122" spans="1:59" ht="17.25" customHeight="1">
      <c r="A122" s="213"/>
      <c r="B122" s="289">
        <f>+'Ark1'!C2650</f>
        <v>2024</v>
      </c>
      <c r="C122" s="232">
        <f>+'Ark1'!L2650</f>
        <v>5</v>
      </c>
      <c r="D122" s="232" t="str">
        <f>+D121</f>
        <v>O</v>
      </c>
      <c r="E122" s="232">
        <f>+'Ark1'!H2650</f>
        <v>2</v>
      </c>
      <c r="F122" s="232">
        <f>+'Ark1'!J2650</f>
        <v>106</v>
      </c>
      <c r="G122" s="232" t="str">
        <f>VLOOKUP(F122,RNR!$A$1:$B$26,2)</f>
        <v>Furuseth</v>
      </c>
      <c r="H122" s="232">
        <f>+IF(I122=0,"",'Ark1'!Q2650)</f>
        <v>12</v>
      </c>
      <c r="I122" s="330">
        <f>+'Ark1'!R2650</f>
        <v>63</v>
      </c>
      <c r="J122" s="233">
        <f>+IF(I122=0,"",'Ark1'!AF2650)</f>
        <v>23.59550561797753</v>
      </c>
      <c r="K122" s="233"/>
      <c r="L122" s="233">
        <f>+IF(I122=0,"",'Ark1'!AG2650)</f>
        <v>19.549145558114173</v>
      </c>
      <c r="M122" s="233"/>
      <c r="N122" s="32">
        <f>+IF(I122=0,"",'Ark1'!U2650)</f>
        <v>12.801587301587299</v>
      </c>
      <c r="O122" s="213"/>
      <c r="P122" s="239">
        <f>+IF(J122=0,"",'Ark1'!AI2650)</f>
        <v>61</v>
      </c>
      <c r="Q122" s="497"/>
      <c r="R122" s="263">
        <f>+IF(P122=0,"",'Ark1'!AJ2650)</f>
        <v>93.98524590163936</v>
      </c>
      <c r="S122" s="263">
        <f>+IF(P122=0,"",'Ark1'!AK2650)</f>
        <v>14.50720935141994</v>
      </c>
      <c r="T122" s="492"/>
      <c r="U122" s="234">
        <f>+IF(I122=0,"",'Ark1'!T2650)</f>
        <v>4.2539682539682531</v>
      </c>
      <c r="V122" s="235">
        <f>+IF(I122=0,"",'Ark1'!W2650)</f>
        <v>0</v>
      </c>
      <c r="W122" s="235">
        <f>+IF(I122=0,"",'Ark1'!X2650)</f>
        <v>31.746031746031758</v>
      </c>
      <c r="X122" s="235">
        <f>+IF(I122=0,"",'Ark1'!Y2650)</f>
        <v>9.5238095238095273</v>
      </c>
      <c r="Y122" s="235">
        <f>+IF(I122=0,"",'Ark1'!Z2650)</f>
        <v>6.6333810015873258</v>
      </c>
      <c r="Z122" s="233">
        <f>+IF(I122=0,"",'Ark1'!Z2650)</f>
        <v>6.6333810015873258</v>
      </c>
      <c r="AA122" s="234">
        <f>+IF(I122=0,"",'Ark1'!AC2650)</f>
        <v>0</v>
      </c>
      <c r="AB122" s="235">
        <f>+IF(I122=0,"",'Ark1'!AE2650)</f>
        <v>0</v>
      </c>
      <c r="AC122" s="233">
        <f t="shared" si="14"/>
        <v>2.5603174603174597</v>
      </c>
      <c r="AD122" s="233">
        <f t="shared" si="15"/>
        <v>5.25</v>
      </c>
      <c r="AE122" s="213"/>
      <c r="AF122" s="236"/>
      <c r="AH122" s="29"/>
      <c r="AI122" s="27"/>
      <c r="AJ122" s="217"/>
      <c r="AK122" s="28"/>
      <c r="AL122" s="27"/>
      <c r="AM122" s="27"/>
      <c r="AN122" s="34"/>
      <c r="AO122" s="34"/>
      <c r="AP122" s="34"/>
    </row>
    <row r="123" spans="1:59" ht="15.6">
      <c r="A123" s="213"/>
      <c r="B123" s="289">
        <f>+'Ark1'!C2651</f>
        <v>2024</v>
      </c>
      <c r="C123" s="232">
        <f>+'Ark1'!L2651</f>
        <v>5</v>
      </c>
      <c r="D123" s="232" t="str">
        <f t="shared" ref="D123:D144" si="16">+D122</f>
        <v>O</v>
      </c>
      <c r="E123" s="232">
        <f>+'Ark1'!H2651</f>
        <v>1</v>
      </c>
      <c r="F123" s="232">
        <f>+'Ark1'!J2651</f>
        <v>110</v>
      </c>
      <c r="G123" s="232" t="str">
        <f>VLOOKUP(F123,RNR!$A$1:$B$26,2)</f>
        <v>Gol</v>
      </c>
      <c r="H123" s="232">
        <f>+IF(I123=0,"",'Ark1'!Q2651)</f>
        <v>83</v>
      </c>
      <c r="I123" s="330">
        <f>+'Ark1'!R2651</f>
        <v>1643</v>
      </c>
      <c r="J123" s="233">
        <f>+IF(I123=0,"",'Ark1'!AF2651)</f>
        <v>30.324843115540791</v>
      </c>
      <c r="K123" s="233"/>
      <c r="L123" s="233">
        <f>+IF(I123=0,"",'Ark1'!AG2651)</f>
        <v>27.207133404751403</v>
      </c>
      <c r="M123" s="233"/>
      <c r="N123" s="32">
        <f>+IF(I123=0,"",'Ark1'!U2651)</f>
        <v>9.4601339013998853</v>
      </c>
      <c r="O123" s="213"/>
      <c r="P123" s="239">
        <f>+IF(J123=0,"",'Ark1'!AI2651)</f>
        <v>1640</v>
      </c>
      <c r="Q123" s="497"/>
      <c r="R123" s="263">
        <f>+IF(P123=0,"",'Ark1'!AJ2651)</f>
        <v>84.156341463414492</v>
      </c>
      <c r="S123" s="263">
        <f>+IF(P123=0,"",'Ark1'!AK2651)</f>
        <v>14.192898964978404</v>
      </c>
      <c r="T123" s="492"/>
      <c r="U123" s="234">
        <f>+IF(I123=0,"",'Ark1'!T2651)</f>
        <v>4.9196591600730386</v>
      </c>
      <c r="V123" s="235">
        <f>+IF(I123=0,"",'Ark1'!W2651)</f>
        <v>0.30432136335970794</v>
      </c>
      <c r="W123" s="235">
        <f>+IF(I123=0,"",'Ark1'!X2651)</f>
        <v>20.389531345100423</v>
      </c>
      <c r="X123" s="235">
        <f>+IF(I123=0,"",'Ark1'!Y2651)</f>
        <v>3.1649421789409606</v>
      </c>
      <c r="Y123" s="235">
        <f>+IF(I123=0,"",'Ark1'!Z2651)</f>
        <v>6.0849383900177116</v>
      </c>
      <c r="Z123" s="233">
        <f>+IF(I123=0,"",'Ark1'!Z2651)</f>
        <v>6.0849383900177116</v>
      </c>
      <c r="AA123" s="234">
        <f>+IF(I123=0,"",'Ark1'!AC2651)</f>
        <v>0</v>
      </c>
      <c r="AB123" s="235">
        <f>+IF(I123=0,"",'Ark1'!AE2651)</f>
        <v>0</v>
      </c>
      <c r="AC123" s="233">
        <f t="shared" si="14"/>
        <v>1.8920267802799771</v>
      </c>
      <c r="AD123" s="233">
        <f t="shared" si="15"/>
        <v>19.795180722891565</v>
      </c>
      <c r="AE123" s="213"/>
      <c r="AF123" s="236"/>
      <c r="AH123" s="29"/>
      <c r="AI123" s="27"/>
      <c r="AJ123" s="28"/>
      <c r="AK123" s="28"/>
      <c r="AL123" s="27"/>
      <c r="AM123" s="27"/>
      <c r="AN123" s="34"/>
      <c r="AO123" s="34"/>
      <c r="AP123" s="34"/>
    </row>
    <row r="124" spans="1:59" ht="15.6">
      <c r="A124" s="213"/>
      <c r="B124" s="289">
        <f>+'Ark1'!C2652</f>
        <v>2024</v>
      </c>
      <c r="C124" s="232">
        <f>+'Ark1'!L2652</f>
        <v>5</v>
      </c>
      <c r="D124" s="232" t="str">
        <f t="shared" si="16"/>
        <v>O</v>
      </c>
      <c r="E124" s="232">
        <f>+'Ark1'!H2652</f>
        <v>1</v>
      </c>
      <c r="F124" s="232">
        <f>+'Ark1'!J2652</f>
        <v>111</v>
      </c>
      <c r="G124" s="232" t="str">
        <f>VLOOKUP(F124,RNR!$A$1:$B$26,2)</f>
        <v>Forus</v>
      </c>
      <c r="H124" s="232">
        <f>+IF(I124=0,"",'Ark1'!Q2652)</f>
        <v>11</v>
      </c>
      <c r="I124" s="330">
        <f>+'Ark1'!R2652</f>
        <v>24</v>
      </c>
      <c r="J124" s="233">
        <f>+IF(I124=0,"",'Ark1'!AF2652)</f>
        <v>13.186813186813184</v>
      </c>
      <c r="K124" s="233"/>
      <c r="L124" s="233">
        <f>+IF(I124=0,"",'Ark1'!AG2652)</f>
        <v>14.349820502592744</v>
      </c>
      <c r="M124" s="233"/>
      <c r="N124" s="32">
        <f>+IF(I124=0,"",'Ark1'!U2652)</f>
        <v>17.987500000000001</v>
      </c>
      <c r="O124" s="213"/>
      <c r="P124" s="239">
        <f>+IF(J124=0,"",'Ark1'!AI2652)</f>
        <v>24</v>
      </c>
      <c r="Q124" s="497"/>
      <c r="R124" s="263">
        <f>+IF(P124=0,"",'Ark1'!AJ2652)</f>
        <v>104.64166666666668</v>
      </c>
      <c r="S124" s="263">
        <f>+IF(P124=0,"",'Ark1'!AK2652)</f>
        <v>15.147172216354988</v>
      </c>
      <c r="T124" s="492"/>
      <c r="U124" s="234">
        <f>+IF(I124=0,"",'Ark1'!T2652)</f>
        <v>4.6666666666666679</v>
      </c>
      <c r="V124" s="235">
        <f>+IF(I124=0,"",'Ark1'!W2652)</f>
        <v>0</v>
      </c>
      <c r="W124" s="235">
        <f>+IF(I124=0,"",'Ark1'!X2652)</f>
        <v>70.833333333333314</v>
      </c>
      <c r="X124" s="235">
        <f>+IF(I124=0,"",'Ark1'!Y2652)</f>
        <v>16.666666666666671</v>
      </c>
      <c r="Y124" s="235">
        <f>+IF(I124=0,"",'Ark1'!Z2652)</f>
        <v>5.6696790400045298</v>
      </c>
      <c r="Z124" s="233">
        <f>+IF(I124=0,"",'Ark1'!Z2652)</f>
        <v>5.6696790400045298</v>
      </c>
      <c r="AA124" s="234">
        <f>+IF(I124=0,"",'Ark1'!AC2652)</f>
        <v>0</v>
      </c>
      <c r="AB124" s="235">
        <f>+IF(I124=0,"",'Ark1'!AE2652)</f>
        <v>0</v>
      </c>
      <c r="AC124" s="233">
        <f t="shared" si="14"/>
        <v>3.5975000000000001</v>
      </c>
      <c r="AD124" s="233">
        <f t="shared" si="15"/>
        <v>2.1818181818181817</v>
      </c>
      <c r="AE124" s="213"/>
      <c r="AF124" s="237"/>
      <c r="AH124" s="29"/>
      <c r="AI124" s="27"/>
      <c r="AJ124" s="28"/>
      <c r="AK124" s="28"/>
      <c r="AL124" s="27"/>
      <c r="AM124" s="27"/>
      <c r="AN124" s="34"/>
      <c r="AO124" s="34"/>
      <c r="AP124" s="34"/>
    </row>
    <row r="125" spans="1:59" ht="16.5" customHeight="1">
      <c r="A125" s="213"/>
      <c r="B125" s="289">
        <f>+'Ark1'!C2653</f>
        <v>2024</v>
      </c>
      <c r="C125" s="232">
        <f>+'Ark1'!L2653</f>
        <v>5</v>
      </c>
      <c r="D125" s="232" t="str">
        <f t="shared" si="16"/>
        <v>O</v>
      </c>
      <c r="E125" s="232">
        <f>+'Ark1'!H2653</f>
        <v>1</v>
      </c>
      <c r="F125" s="232">
        <f>+'Ark1'!J2653</f>
        <v>116</v>
      </c>
      <c r="G125" s="232" t="str">
        <f>VLOOKUP(F125,RNR!$A$1:$B$26,2)</f>
        <v>Sandeid</v>
      </c>
      <c r="H125" s="232">
        <f>+IF(I125=0,"",'Ark1'!Q2653)</f>
        <v>38</v>
      </c>
      <c r="I125" s="330">
        <f>+'Ark1'!R2653</f>
        <v>194</v>
      </c>
      <c r="J125" s="233">
        <f>+IF(I125=0,"",'Ark1'!AF2653)</f>
        <v>18.423551756885097</v>
      </c>
      <c r="K125" s="233"/>
      <c r="L125" s="233">
        <f>+IF(I125=0,"",'Ark1'!AG2653)</f>
        <v>15.945223099789011</v>
      </c>
      <c r="M125" s="233"/>
      <c r="N125" s="32">
        <f>+IF(I125=0,"",'Ark1'!U2653)</f>
        <v>10.479381443298964</v>
      </c>
      <c r="O125" s="213"/>
      <c r="P125" s="239">
        <f>+IF(J125=0,"",'Ark1'!AI2653)</f>
        <v>107</v>
      </c>
      <c r="Q125" s="497"/>
      <c r="R125" s="263">
        <f>+IF(P125=0,"",'Ark1'!AJ2653)</f>
        <v>93.492523364485947</v>
      </c>
      <c r="S125" s="263">
        <f>+IF(P125=0,"",'Ark1'!AK2653)</f>
        <v>14.965315925454773</v>
      </c>
      <c r="T125" s="492"/>
      <c r="U125" s="234">
        <f>+IF(I125=0,"",'Ark1'!T2653)</f>
        <v>3.824742268041236</v>
      </c>
      <c r="V125" s="235">
        <f>+IF(I125=0,"",'Ark1'!W2653)</f>
        <v>0</v>
      </c>
      <c r="W125" s="235">
        <f>+IF(I125=0,"",'Ark1'!X2653)</f>
        <v>23.195876288659782</v>
      </c>
      <c r="X125" s="235">
        <f>+IF(I125=0,"",'Ark1'!Y2653)</f>
        <v>3.6082474226804129</v>
      </c>
      <c r="Y125" s="235">
        <f>+IF(I125=0,"",'Ark1'!Z2653)</f>
        <v>5.9095840058791191</v>
      </c>
      <c r="Z125" s="233">
        <f>+IF(I125=0,"",'Ark1'!Z2653)</f>
        <v>5.9095840058791191</v>
      </c>
      <c r="AA125" s="234">
        <f>+IF(I125=0,"",'Ark1'!AC2653)</f>
        <v>0</v>
      </c>
      <c r="AB125" s="235">
        <f>+IF(I125=0,"",'Ark1'!AE2653)</f>
        <v>0</v>
      </c>
      <c r="AC125" s="233">
        <f t="shared" si="14"/>
        <v>2.0958762886597926</v>
      </c>
      <c r="AD125" s="233">
        <f t="shared" si="15"/>
        <v>5.1052631578947372</v>
      </c>
      <c r="AE125" s="213"/>
      <c r="AF125" s="236"/>
      <c r="AH125" s="29"/>
      <c r="AI125" s="27"/>
      <c r="AJ125" s="28"/>
      <c r="AK125" s="28"/>
      <c r="AL125" s="238"/>
      <c r="AM125" s="238"/>
      <c r="AN125" s="34"/>
      <c r="AO125" s="34"/>
      <c r="AP125" s="34"/>
    </row>
    <row r="126" spans="1:59" ht="15.6">
      <c r="A126" s="213"/>
      <c r="B126" s="289">
        <f>+'Ark1'!C2654</f>
        <v>2024</v>
      </c>
      <c r="C126" s="232">
        <f>+'Ark1'!L2654</f>
        <v>5</v>
      </c>
      <c r="D126" s="232" t="str">
        <f t="shared" si="16"/>
        <v>O</v>
      </c>
      <c r="E126" s="232">
        <f>+'Ark1'!H2654</f>
        <v>2</v>
      </c>
      <c r="F126" s="232">
        <f>+'Ark1'!J2654</f>
        <v>117</v>
      </c>
      <c r="G126" s="232" t="str">
        <f>VLOOKUP(F126,RNR!$A$1:$B$26,2)</f>
        <v>Jæren</v>
      </c>
      <c r="H126" s="232">
        <f>+IF(I126=0,"",'Ark1'!Q2654)</f>
        <v>10</v>
      </c>
      <c r="I126" s="330">
        <f>+'Ark1'!R2654</f>
        <v>80</v>
      </c>
      <c r="J126" s="233">
        <f>+IF(I126=0,"",'Ark1'!AF2654)</f>
        <v>31.746031746031758</v>
      </c>
      <c r="K126" s="233"/>
      <c r="L126" s="233">
        <f>+IF(I126=0,"",'Ark1'!AG2654)</f>
        <v>29.629859837772329</v>
      </c>
      <c r="M126" s="233"/>
      <c r="N126" s="32">
        <f>+IF(I126=0,"",'Ark1'!U2654)</f>
        <v>11.9175</v>
      </c>
      <c r="O126" s="213"/>
      <c r="P126" s="239">
        <f>+IF(J126=0,"",'Ark1'!AI2654)</f>
        <v>79</v>
      </c>
      <c r="Q126" s="497"/>
      <c r="R126" s="263">
        <f>+IF(P126=0,"",'Ark1'!AJ2654)</f>
        <v>89.936708860759509</v>
      </c>
      <c r="S126" s="263">
        <f>+IF(P126=0,"",'Ark1'!AK2654)</f>
        <v>15.25297539263553</v>
      </c>
      <c r="T126" s="492"/>
      <c r="U126" s="234">
        <f>+IF(I126=0,"",'Ark1'!T2654)</f>
        <v>4.5625</v>
      </c>
      <c r="V126" s="235">
        <f>+IF(I126=0,"",'Ark1'!W2654)</f>
        <v>0</v>
      </c>
      <c r="W126" s="235">
        <f>+IF(I126=0,"",'Ark1'!X2654)</f>
        <v>17.5</v>
      </c>
      <c r="X126" s="235">
        <f>+IF(I126=0,"",'Ark1'!Y2654)</f>
        <v>3.75</v>
      </c>
      <c r="Y126" s="235">
        <f>+IF(I126=0,"",'Ark1'!Z2654)</f>
        <v>5.1775422499483348</v>
      </c>
      <c r="Z126" s="233">
        <f>+IF(I126=0,"",'Ark1'!Z2654)</f>
        <v>5.1775422499483348</v>
      </c>
      <c r="AA126" s="234">
        <f>+IF(I126=0,"",'Ark1'!AC2654)</f>
        <v>0</v>
      </c>
      <c r="AB126" s="235">
        <f>+IF(I126=0,"",'Ark1'!AE2654)</f>
        <v>0</v>
      </c>
      <c r="AC126" s="233">
        <f t="shared" si="14"/>
        <v>2.3835000000000002</v>
      </c>
      <c r="AD126" s="233">
        <f t="shared" si="15"/>
        <v>8</v>
      </c>
      <c r="AE126" s="213"/>
      <c r="AF126" s="216"/>
      <c r="AH126" s="29"/>
      <c r="AI126" s="27"/>
      <c r="AJ126" s="216"/>
      <c r="AK126" s="28"/>
      <c r="AO126" s="28"/>
    </row>
    <row r="127" spans="1:59" ht="15.6">
      <c r="A127" s="213"/>
      <c r="B127" s="289">
        <f>+'Ark1'!C2655</f>
        <v>2024</v>
      </c>
      <c r="C127" s="232">
        <f>+'Ark1'!L2655</f>
        <v>5</v>
      </c>
      <c r="D127" s="232" t="str">
        <f t="shared" si="16"/>
        <v>O</v>
      </c>
      <c r="E127" s="232">
        <f>+'Ark1'!H2655</f>
        <v>1</v>
      </c>
      <c r="F127" s="232">
        <f>+'Ark1'!J2655</f>
        <v>134</v>
      </c>
      <c r="G127" s="232" t="str">
        <f>VLOOKUP(F127,RNR!$A$1:$B$26,2)</f>
        <v>Førde</v>
      </c>
      <c r="H127" s="232">
        <f>+IF(I127=0,"",'Ark1'!Q2655)</f>
        <v>120</v>
      </c>
      <c r="I127" s="330">
        <f>+'Ark1'!R2655</f>
        <v>1391</v>
      </c>
      <c r="J127" s="233">
        <f>+IF(I127=0,"",'Ark1'!AF2655)</f>
        <v>25.108303249097471</v>
      </c>
      <c r="K127" s="233"/>
      <c r="L127" s="233">
        <f>+IF(I127=0,"",'Ark1'!AG2655)</f>
        <v>23.258945943170087</v>
      </c>
      <c r="M127" s="233"/>
      <c r="N127" s="32">
        <f>+IF(I127=0,"",'Ark1'!U2655)</f>
        <v>11.559094176851184</v>
      </c>
      <c r="O127" s="213"/>
      <c r="P127" s="239">
        <f>+IF(J127=0,"",'Ark1'!AI2655)</f>
        <v>1333</v>
      </c>
      <c r="Q127" s="497"/>
      <c r="R127" s="263">
        <f>+IF(P127=0,"",'Ark1'!AJ2655)</f>
        <v>88.819279819955057</v>
      </c>
      <c r="S127" s="263">
        <f>+IF(P127=0,"",'Ark1'!AK2655)</f>
        <v>14.569601328842188</v>
      </c>
      <c r="T127" s="492"/>
      <c r="U127" s="234">
        <f>+IF(I127=0,"",'Ark1'!T2655)</f>
        <v>4.4895758447160308</v>
      </c>
      <c r="V127" s="235">
        <f>+IF(I127=0,"",'Ark1'!W2655)</f>
        <v>0</v>
      </c>
      <c r="W127" s="235">
        <f>+IF(I127=0,"",'Ark1'!X2655)</f>
        <v>30.553558590941773</v>
      </c>
      <c r="X127" s="235">
        <f>+IF(I127=0,"",'Ark1'!Y2655)</f>
        <v>6.1826024442846874</v>
      </c>
      <c r="Y127" s="235">
        <f>+IF(I127=0,"",'Ark1'!Z2655)</f>
        <v>6.7625657173674218</v>
      </c>
      <c r="Z127" s="233">
        <f>+IF(I127=0,"",'Ark1'!Z2655)</f>
        <v>6.7625657173674218</v>
      </c>
      <c r="AA127" s="234">
        <f>+IF(I127=0,"",'Ark1'!AC2655)</f>
        <v>0</v>
      </c>
      <c r="AB127" s="235">
        <f>+IF(I127=0,"",'Ark1'!AE2655)</f>
        <v>0</v>
      </c>
      <c r="AC127" s="233">
        <f t="shared" si="14"/>
        <v>2.3118188353702367</v>
      </c>
      <c r="AD127" s="233">
        <f t="shared" si="15"/>
        <v>11.591666666666667</v>
      </c>
      <c r="AE127" s="213"/>
      <c r="AF127" s="216"/>
      <c r="AH127" s="29"/>
      <c r="AI127" s="27"/>
      <c r="AJ127" s="216"/>
      <c r="AK127" s="28"/>
      <c r="AO127" s="28"/>
    </row>
    <row r="128" spans="1:59" ht="15.6">
      <c r="A128" s="213"/>
      <c r="B128" s="289">
        <f>+'Ark1'!C2656</f>
        <v>2024</v>
      </c>
      <c r="C128" s="232">
        <f>+'Ark1'!L2656</f>
        <v>5</v>
      </c>
      <c r="D128" s="232" t="str">
        <f t="shared" si="16"/>
        <v>O</v>
      </c>
      <c r="E128" s="232">
        <f>+'Ark1'!H2656</f>
        <v>2</v>
      </c>
      <c r="F128" s="232">
        <f>+'Ark1'!J2656</f>
        <v>141</v>
      </c>
      <c r="G128" s="232" t="str">
        <f>VLOOKUP(F128,RNR!$A$1:$B$26,2)</f>
        <v>Ølen</v>
      </c>
      <c r="H128" s="232">
        <f>+IF(I128=0,"",'Ark1'!Q2656)</f>
        <v>83</v>
      </c>
      <c r="I128" s="330">
        <f>+'Ark1'!R2656</f>
        <v>459</v>
      </c>
      <c r="J128" s="233">
        <f>+IF(I128=0,"",'Ark1'!AF2656)</f>
        <v>23.123425692695221</v>
      </c>
      <c r="K128" s="233"/>
      <c r="L128" s="233">
        <f>+IF(I128=0,"",'Ark1'!AG2656)</f>
        <v>22.682174812585657</v>
      </c>
      <c r="M128" s="233"/>
      <c r="N128" s="32">
        <f>+IF(I128=0,"",'Ark1'!U2656)</f>
        <v>14.713071895424852</v>
      </c>
      <c r="O128" s="213"/>
      <c r="P128" s="239">
        <f>+IF(J128=0,"",'Ark1'!AI2656)</f>
        <v>446</v>
      </c>
      <c r="Q128" s="497"/>
      <c r="R128" s="263">
        <f>+IF(P128=0,"",'Ark1'!AJ2656)</f>
        <v>98.063901345291498</v>
      </c>
      <c r="S128" s="263">
        <f>+IF(P128=0,"",'Ark1'!AK2656)</f>
        <v>14.64686931262105</v>
      </c>
      <c r="T128" s="492"/>
      <c r="U128" s="234">
        <f>+IF(I128=0,"",'Ark1'!T2656)</f>
        <v>4.614379084967319</v>
      </c>
      <c r="V128" s="235">
        <f>+IF(I128=0,"",'Ark1'!W2656)</f>
        <v>0</v>
      </c>
      <c r="W128" s="235">
        <f>+IF(I128=0,"",'Ark1'!X2656)</f>
        <v>48.801742919389959</v>
      </c>
      <c r="X128" s="235">
        <f>+IF(I128=0,"",'Ark1'!Y2656)</f>
        <v>8.2788671023965144</v>
      </c>
      <c r="Y128" s="235">
        <f>+IF(I128=0,"",'Ark1'!Z2656)</f>
        <v>6.5604548384727952</v>
      </c>
      <c r="Z128" s="233">
        <f>+IF(I128=0,"",'Ark1'!Z2656)</f>
        <v>6.5604548384727952</v>
      </c>
      <c r="AA128" s="234">
        <f>+IF(I128=0,"",'Ark1'!AC2656)</f>
        <v>0</v>
      </c>
      <c r="AB128" s="235">
        <f>+IF(I128=0,"",'Ark1'!AE2656)</f>
        <v>0</v>
      </c>
      <c r="AC128" s="233">
        <f t="shared" si="14"/>
        <v>2.9426143790849704</v>
      </c>
      <c r="AD128" s="233">
        <f t="shared" si="15"/>
        <v>5.5301204819277112</v>
      </c>
      <c r="AE128" s="213"/>
      <c r="AF128" s="216"/>
      <c r="AH128" s="29"/>
      <c r="AI128" s="27"/>
      <c r="AJ128" s="216"/>
      <c r="AK128" s="28"/>
      <c r="AO128" s="28"/>
    </row>
    <row r="129" spans="1:41" ht="15.6">
      <c r="A129" s="213"/>
      <c r="B129" s="289">
        <f>+'Ark1'!C2657</f>
        <v>2024</v>
      </c>
      <c r="C129" s="232">
        <f>+'Ark1'!L2657</f>
        <v>5</v>
      </c>
      <c r="D129" s="232" t="str">
        <f t="shared" si="16"/>
        <v>O</v>
      </c>
      <c r="E129" s="232">
        <f>+'Ark1'!H2657</f>
        <v>2</v>
      </c>
      <c r="F129" s="232">
        <f>+'Ark1'!J2657</f>
        <v>143</v>
      </c>
      <c r="G129" s="232" t="str">
        <f>VLOOKUP(F129,RNR!$A$1:$B$26,2)</f>
        <v>Nordfjord</v>
      </c>
      <c r="H129" s="232">
        <f>+IF(I129=0,"",'Ark1'!Q2657)</f>
        <v>1</v>
      </c>
      <c r="I129" s="330">
        <f>+'Ark1'!R2657</f>
        <v>1</v>
      </c>
      <c r="J129" s="233">
        <f>+IF(I129=0,"",'Ark1'!AF2657)</f>
        <v>16.666666666666671</v>
      </c>
      <c r="K129" s="233"/>
      <c r="L129" s="233">
        <f>+IF(I129=0,"",'Ark1'!AG2657)</f>
        <v>16.682554814108673</v>
      </c>
      <c r="M129" s="233"/>
      <c r="N129" s="32">
        <f>+IF(I129=0,"",'Ark1'!U2657)</f>
        <v>17.5</v>
      </c>
      <c r="O129" s="213"/>
      <c r="P129" s="239">
        <f>+IF(J129=0,"",'Ark1'!AI2657)</f>
        <v>0</v>
      </c>
      <c r="Q129" s="497"/>
      <c r="R129" s="263" t="str">
        <f>+IF(P129=0,"",'Ark1'!AJ2657)</f>
        <v/>
      </c>
      <c r="S129" s="263" t="str">
        <f>+IF(P129=0,"",'Ark1'!AK2657)</f>
        <v/>
      </c>
      <c r="T129" s="492"/>
      <c r="U129" s="234">
        <f>+IF(I129=0,"",'Ark1'!T2657)</f>
        <v>5</v>
      </c>
      <c r="V129" s="235">
        <f>+IF(I129=0,"",'Ark1'!W2657)</f>
        <v>0</v>
      </c>
      <c r="W129" s="235">
        <f>+IF(I129=0,"",'Ark1'!X2657)</f>
        <v>100</v>
      </c>
      <c r="X129" s="235">
        <f>+IF(I129=0,"",'Ark1'!Y2657)</f>
        <v>0</v>
      </c>
      <c r="Y129" s="235">
        <f>+IF(I129=0,"",'Ark1'!Z2657)</f>
        <v>0</v>
      </c>
      <c r="Z129" s="233">
        <f>+IF(I129=0,"",'Ark1'!Z2657)</f>
        <v>0</v>
      </c>
      <c r="AA129" s="234">
        <f>+IF(I129=0,"",'Ark1'!AC2657)</f>
        <v>0</v>
      </c>
      <c r="AB129" s="235">
        <f>+IF(I129=0,"",'Ark1'!AE2657)</f>
        <v>0</v>
      </c>
      <c r="AC129" s="233">
        <f t="shared" si="14"/>
        <v>3.5</v>
      </c>
      <c r="AD129" s="233">
        <f t="shared" ref="AD129:AD144" si="17">IF(I129=0,"",I129/H129)</f>
        <v>1</v>
      </c>
      <c r="AE129" s="213"/>
      <c r="AF129" s="216"/>
      <c r="AH129" s="29"/>
      <c r="AI129" s="27"/>
      <c r="AJ129" s="239"/>
      <c r="AK129" s="28"/>
      <c r="AO129" s="28"/>
    </row>
    <row r="130" spans="1:41" ht="15.6">
      <c r="A130" s="213"/>
      <c r="B130" s="289">
        <f>+'Ark1'!C2658</f>
        <v>2024</v>
      </c>
      <c r="C130" s="232">
        <f>+'Ark1'!L2658</f>
        <v>5</v>
      </c>
      <c r="D130" s="232" t="str">
        <f t="shared" si="16"/>
        <v>O</v>
      </c>
      <c r="E130" s="232">
        <f>+'Ark1'!H2658</f>
        <v>2</v>
      </c>
      <c r="F130" s="232">
        <f>+'Ark1'!J2658</f>
        <v>147</v>
      </c>
      <c r="G130" s="232" t="str">
        <f>VLOOKUP(F130,RNR!$A$1:$B$26,2)</f>
        <v>Midt-Norge</v>
      </c>
      <c r="H130" s="232">
        <f>+IF(I130=0,"",'Ark1'!Q2658)</f>
        <v>6</v>
      </c>
      <c r="I130" s="330">
        <f>+'Ark1'!R2658</f>
        <v>18</v>
      </c>
      <c r="J130" s="233">
        <f>+IF(I130=0,"",'Ark1'!AF2658)</f>
        <v>17.647058823529413</v>
      </c>
      <c r="K130" s="233"/>
      <c r="L130" s="233">
        <f>+IF(I130=0,"",'Ark1'!AG2658)</f>
        <v>15.825032481593764</v>
      </c>
      <c r="M130" s="233"/>
      <c r="N130" s="32">
        <f>+IF(I130=0,"",'Ark1'!U2658)</f>
        <v>10.149999999999999</v>
      </c>
      <c r="O130" s="213"/>
      <c r="P130" s="239">
        <f>+IF(J130=0,"",'Ark1'!AI2658)</f>
        <v>17</v>
      </c>
      <c r="Q130" s="497"/>
      <c r="R130" s="263">
        <f>+IF(P130=0,"",'Ark1'!AJ2658)</f>
        <v>88.335294117647052</v>
      </c>
      <c r="S130" s="263">
        <f>+IF(P130=0,"",'Ark1'!AK2658)</f>
        <v>14.010300100296762</v>
      </c>
      <c r="T130" s="492"/>
      <c r="U130" s="234">
        <f>+IF(I130=0,"",'Ark1'!T2658)</f>
        <v>4.3888888888888884</v>
      </c>
      <c r="V130" s="235">
        <f>+IF(I130=0,"",'Ark1'!W2658)</f>
        <v>0</v>
      </c>
      <c r="W130" s="235">
        <f>+IF(I130=0,"",'Ark1'!X2658)</f>
        <v>0</v>
      </c>
      <c r="X130" s="235">
        <f>+IF(I130=0,"",'Ark1'!Y2658)</f>
        <v>0</v>
      </c>
      <c r="Y130" s="235">
        <f>+IF(I130=0,"",'Ark1'!Z2658)</f>
        <v>2.9189514860267574</v>
      </c>
      <c r="Z130" s="233">
        <f>+IF(I130=0,"",'Ark1'!Z2658)</f>
        <v>2.9189514860267574</v>
      </c>
      <c r="AA130" s="234">
        <f>+IF(I130=0,"",'Ark1'!AC2658)</f>
        <v>0</v>
      </c>
      <c r="AB130" s="235">
        <f>+IF(I130=0,"",'Ark1'!AE2658)</f>
        <v>0</v>
      </c>
      <c r="AC130" s="233">
        <f t="shared" si="14"/>
        <v>2.0299999999999998</v>
      </c>
      <c r="AD130" s="233">
        <f t="shared" si="17"/>
        <v>3</v>
      </c>
      <c r="AE130" s="213"/>
      <c r="AF130" s="216"/>
      <c r="AH130" s="29"/>
      <c r="AI130" s="27"/>
      <c r="AJ130" s="239"/>
      <c r="AK130" s="28"/>
      <c r="AO130" s="28"/>
    </row>
    <row r="131" spans="1:41" ht="15.6">
      <c r="A131" s="213"/>
      <c r="B131" s="289">
        <f>+'Ark1'!C2659</f>
        <v>2024</v>
      </c>
      <c r="C131" s="232">
        <f>+'Ark1'!L2659</f>
        <v>5</v>
      </c>
      <c r="D131" s="232" t="str">
        <f t="shared" si="16"/>
        <v>O</v>
      </c>
      <c r="E131" s="232">
        <f>+'Ark1'!H2659</f>
        <v>1</v>
      </c>
      <c r="F131" s="232">
        <f>+'Ark1'!J2659</f>
        <v>155</v>
      </c>
      <c r="G131" s="232" t="str">
        <f>VLOOKUP(F131,RNR!$A$1:$B$26,2)</f>
        <v>Målselv</v>
      </c>
      <c r="H131" s="232">
        <f>+IF(I131=0,"",'Ark1'!Q2659)</f>
        <v>53</v>
      </c>
      <c r="I131" s="330">
        <f>+'Ark1'!R2659</f>
        <v>707</v>
      </c>
      <c r="J131" s="233">
        <f>+IF(I131=0,"",'Ark1'!AF2659)</f>
        <v>25.523465703971119</v>
      </c>
      <c r="K131" s="233"/>
      <c r="L131" s="233">
        <f>+IF(I131=0,"",'Ark1'!AG2659)</f>
        <v>25.892606187292728</v>
      </c>
      <c r="M131" s="233"/>
      <c r="N131" s="32">
        <f>+IF(I131=0,"",'Ark1'!U2659)</f>
        <v>17.590381895332399</v>
      </c>
      <c r="O131" s="213"/>
      <c r="P131" s="239">
        <f>+IF(J131=0,"",'Ark1'!AI2659)</f>
        <v>569</v>
      </c>
      <c r="Q131" s="497"/>
      <c r="R131" s="263">
        <f>+IF(P131=0,"",'Ark1'!AJ2659)</f>
        <v>102.12970123022843</v>
      </c>
      <c r="S131" s="263">
        <f>+IF(P131=0,"",'Ark1'!AK2659)</f>
        <v>14.795452377739061</v>
      </c>
      <c r="T131" s="492"/>
      <c r="U131" s="234">
        <f>+IF(I131=0,"",'Ark1'!T2659)</f>
        <v>4.7751060820367748</v>
      </c>
      <c r="V131" s="235">
        <f>+IF(I131=0,"",'Ark1'!W2659)</f>
        <v>0</v>
      </c>
      <c r="W131" s="235">
        <f>+IF(I131=0,"",'Ark1'!X2659)</f>
        <v>65.346534653465355</v>
      </c>
      <c r="X131" s="235">
        <f>+IF(I131=0,"",'Ark1'!Y2659)</f>
        <v>18.246110325318245</v>
      </c>
      <c r="Y131" s="235">
        <f>+IF(I131=0,"",'Ark1'!Z2659)</f>
        <v>6.3830701862560284</v>
      </c>
      <c r="Z131" s="233">
        <f>+IF(I131=0,"",'Ark1'!Z2659)</f>
        <v>6.3830701862560284</v>
      </c>
      <c r="AA131" s="234">
        <f>+IF(I131=0,"",'Ark1'!AC2659)</f>
        <v>0</v>
      </c>
      <c r="AB131" s="235">
        <f>+IF(I131=0,"",'Ark1'!AE2659)</f>
        <v>0</v>
      </c>
      <c r="AC131" s="233">
        <f t="shared" si="14"/>
        <v>3.5180763790664797</v>
      </c>
      <c r="AD131" s="233">
        <f t="shared" si="17"/>
        <v>13.339622641509434</v>
      </c>
      <c r="AE131" s="213"/>
      <c r="AF131" s="216"/>
      <c r="AH131" s="29"/>
      <c r="AI131" s="27"/>
      <c r="AJ131" s="239"/>
      <c r="AK131" s="28"/>
      <c r="AO131" s="28"/>
    </row>
    <row r="132" spans="1:41" ht="15.6">
      <c r="A132" s="213"/>
      <c r="B132" s="289">
        <f>+'Ark1'!C2660</f>
        <v>2024</v>
      </c>
      <c r="C132" s="232">
        <f>+'Ark1'!L2660</f>
        <v>5</v>
      </c>
      <c r="D132" s="232" t="str">
        <f t="shared" si="16"/>
        <v>O</v>
      </c>
      <c r="E132" s="232">
        <f>+'Ark1'!H2660</f>
        <v>2</v>
      </c>
      <c r="F132" s="232">
        <f>+'Ark1'!J2660</f>
        <v>160</v>
      </c>
      <c r="G132" s="232" t="str">
        <f>VLOOKUP(F132,RNR!$A$1:$B$26,2)</f>
        <v>Oslo</v>
      </c>
      <c r="H132" s="232">
        <f>+IF(I132=0,"",'Ark1'!Q2660)</f>
        <v>25</v>
      </c>
      <c r="I132" s="330">
        <f>+'Ark1'!R2660</f>
        <v>116</v>
      </c>
      <c r="J132" s="233">
        <f>+IF(I132=0,"",'Ark1'!AF2660)</f>
        <v>24.421052631578952</v>
      </c>
      <c r="K132" s="233"/>
      <c r="L132" s="233">
        <f>+IF(I132=0,"",'Ark1'!AG2660)</f>
        <v>23.794361525704804</v>
      </c>
      <c r="M132" s="233"/>
      <c r="N132" s="32">
        <f>+IF(I132=0,"",'Ark1'!U2660)</f>
        <v>12.368965517241378</v>
      </c>
      <c r="O132" s="213"/>
      <c r="P132" s="239">
        <f>+IF(J132=0,"",'Ark1'!AI2660)</f>
        <v>112</v>
      </c>
      <c r="Q132" s="497"/>
      <c r="R132" s="263">
        <f>+IF(P132=0,"",'Ark1'!AJ2660)</f>
        <v>92.732142857142946</v>
      </c>
      <c r="S132" s="263">
        <f>+IF(P132=0,"",'Ark1'!AK2660)</f>
        <v>14.670123793148557</v>
      </c>
      <c r="T132" s="492"/>
      <c r="U132" s="234">
        <f>+IF(I132=0,"",'Ark1'!T2660)</f>
        <v>4.1465517241379306</v>
      </c>
      <c r="V132" s="235">
        <f>+IF(I132=0,"",'Ark1'!W2660)</f>
        <v>0</v>
      </c>
      <c r="W132" s="235">
        <f>+IF(I132=0,"",'Ark1'!X2660)</f>
        <v>25.862068965517246</v>
      </c>
      <c r="X132" s="235">
        <f>+IF(I132=0,"",'Ark1'!Y2660)</f>
        <v>4.3103448275862064</v>
      </c>
      <c r="Y132" s="235">
        <f>+IF(I132=0,"",'Ark1'!Z2660)</f>
        <v>5.5389749735336204</v>
      </c>
      <c r="Z132" s="233">
        <f>+IF(I132=0,"",'Ark1'!Z2660)</f>
        <v>5.5389749735336204</v>
      </c>
      <c r="AA132" s="234">
        <f>+IF(I132=0,"",'Ark1'!AC2660)</f>
        <v>0</v>
      </c>
      <c r="AB132" s="235">
        <f>+IF(I132=0,"",'Ark1'!AE2660)</f>
        <v>0</v>
      </c>
      <c r="AC132" s="233">
        <f t="shared" si="14"/>
        <v>2.4737931034482754</v>
      </c>
      <c r="AD132" s="233">
        <f t="shared" si="17"/>
        <v>4.6399999999999997</v>
      </c>
      <c r="AE132" s="213"/>
      <c r="AF132" s="216"/>
      <c r="AH132" s="29"/>
      <c r="AI132" s="27"/>
      <c r="AJ132" s="239"/>
      <c r="AK132" s="28"/>
      <c r="AO132" s="28"/>
    </row>
    <row r="133" spans="1:41" ht="15.6">
      <c r="A133" s="213"/>
      <c r="B133" s="289">
        <f>+'Ark1'!C2661</f>
        <v>2024</v>
      </c>
      <c r="C133" s="232">
        <f>+'Ark1'!L2661</f>
        <v>5</v>
      </c>
      <c r="D133" s="232" t="str">
        <f t="shared" si="16"/>
        <v>O</v>
      </c>
      <c r="E133" s="232">
        <f>+'Ark1'!H2661</f>
        <v>1</v>
      </c>
      <c r="F133" s="232">
        <f>+'Ark1'!J2661</f>
        <v>171</v>
      </c>
      <c r="G133" s="232" t="str">
        <f>VLOOKUP(F133,RNR!$A$1:$B$26,2)</f>
        <v>Prima</v>
      </c>
      <c r="H133" s="232" t="str">
        <f>+IF(I133=0,"",'Ark1'!Q2661)</f>
        <v/>
      </c>
      <c r="I133" s="330">
        <f>+'Ark1'!R2661</f>
        <v>0</v>
      </c>
      <c r="J133" s="233" t="str">
        <f>+IF(I133=0,"",'Ark1'!AF2661)</f>
        <v/>
      </c>
      <c r="K133" s="233"/>
      <c r="L133" s="233" t="str">
        <f>+IF(I133=0,"",'Ark1'!AG2661)</f>
        <v/>
      </c>
      <c r="M133" s="233"/>
      <c r="N133" s="32" t="str">
        <f>+IF(I133=0,"",'Ark1'!U2661)</f>
        <v/>
      </c>
      <c r="O133" s="213"/>
      <c r="P133" s="239">
        <f>+IF(J133=0,"",'Ark1'!AI2661)</f>
        <v>0</v>
      </c>
      <c r="Q133" s="497"/>
      <c r="R133" s="263" t="str">
        <f>+IF(P133=0,"",'Ark1'!AJ2661)</f>
        <v/>
      </c>
      <c r="S133" s="263" t="str">
        <f>+IF(P133=0,"",'Ark1'!AK2661)</f>
        <v/>
      </c>
      <c r="T133" s="492"/>
      <c r="U133" s="234" t="str">
        <f>+IF(I133=0,"",'Ark1'!T2661)</f>
        <v/>
      </c>
      <c r="V133" s="235" t="str">
        <f>+IF(I133=0,"",'Ark1'!W2661)</f>
        <v/>
      </c>
      <c r="W133" s="235" t="str">
        <f>+IF(I133=0,"",'Ark1'!X2661)</f>
        <v/>
      </c>
      <c r="X133" s="235" t="str">
        <f>+IF(I133=0,"",'Ark1'!Y2661)</f>
        <v/>
      </c>
      <c r="Y133" s="235" t="str">
        <f>+IF(I133=0,"",'Ark1'!Z2661)</f>
        <v/>
      </c>
      <c r="Z133" s="233" t="str">
        <f>+IF(I133=0,"",'Ark1'!Z2661)</f>
        <v/>
      </c>
      <c r="AA133" s="234" t="str">
        <f>+IF(I133=0,"",'Ark1'!AC2661)</f>
        <v/>
      </c>
      <c r="AB133" s="235" t="str">
        <f>+IF(I133=0,"",'Ark1'!AE2661)</f>
        <v/>
      </c>
      <c r="AC133" s="233" t="str">
        <f t="shared" si="14"/>
        <v/>
      </c>
      <c r="AD133" s="233" t="str">
        <f t="shared" si="17"/>
        <v/>
      </c>
      <c r="AE133" s="213"/>
      <c r="AF133" s="216"/>
      <c r="AH133" s="29"/>
      <c r="AI133" s="27"/>
      <c r="AJ133" s="239"/>
      <c r="AK133" s="28"/>
      <c r="AO133" s="28"/>
    </row>
    <row r="134" spans="1:41" ht="15.6">
      <c r="A134" s="213"/>
      <c r="B134" s="289">
        <f>+'Ark1'!C2662</f>
        <v>2024</v>
      </c>
      <c r="C134" s="232">
        <f>+'Ark1'!L2662</f>
        <v>5</v>
      </c>
      <c r="D134" s="232" t="str">
        <f t="shared" si="16"/>
        <v>O</v>
      </c>
      <c r="E134" s="232">
        <f>+'Ark1'!H2662</f>
        <v>2</v>
      </c>
      <c r="F134" s="232">
        <f>+'Ark1'!J2662</f>
        <v>175</v>
      </c>
      <c r="G134" s="232" t="str">
        <f>VLOOKUP(F134,RNR!$A$1:$B$26,2)</f>
        <v>Ole Ringdal</v>
      </c>
      <c r="H134" s="232">
        <f>+IF(I134=0,"",'Ark1'!Q2662)</f>
        <v>30</v>
      </c>
      <c r="I134" s="330">
        <f>+'Ark1'!R2662</f>
        <v>769</v>
      </c>
      <c r="J134" s="233">
        <f>+IF(I134=0,"",'Ark1'!AF2662)</f>
        <v>37.770137524557953</v>
      </c>
      <c r="K134" s="233"/>
      <c r="L134" s="233">
        <f>+IF(I134=0,"",'Ark1'!AG2662)</f>
        <v>33.122890712436842</v>
      </c>
      <c r="M134" s="233"/>
      <c r="N134" s="32">
        <f>+IF(I134=0,"",'Ark1'!U2662)</f>
        <v>9.9677503250975192</v>
      </c>
      <c r="O134" s="213"/>
      <c r="P134" s="239">
        <f>+IF(J134=0,"",'Ark1'!AI2662)</f>
        <v>233</v>
      </c>
      <c r="Q134" s="497"/>
      <c r="R134" s="263">
        <f>+IF(P134=0,"",'Ark1'!AJ2662)</f>
        <v>92.40257510729613</v>
      </c>
      <c r="S134" s="263">
        <f>+IF(P134=0,"",'Ark1'!AK2662)</f>
        <v>14.503547974776774</v>
      </c>
      <c r="T134" s="492"/>
      <c r="U134" s="234">
        <f>+IF(I134=0,"",'Ark1'!T2662)</f>
        <v>4.6866059817945374</v>
      </c>
      <c r="V134" s="235">
        <f>+IF(I134=0,"",'Ark1'!W2662)</f>
        <v>0.13003901170351101</v>
      </c>
      <c r="W134" s="235">
        <f>+IF(I134=0,"",'Ark1'!X2662)</f>
        <v>19.895968790637195</v>
      </c>
      <c r="X134" s="235">
        <f>+IF(I134=0,"",'Ark1'!Y2662)</f>
        <v>3.6410923276983098</v>
      </c>
      <c r="Y134" s="235">
        <f>+IF(I134=0,"",'Ark1'!Z2662)</f>
        <v>6.3053159614164684</v>
      </c>
      <c r="Z134" s="233">
        <f>+IF(I134=0,"",'Ark1'!Z2662)</f>
        <v>6.3053159614164684</v>
      </c>
      <c r="AA134" s="234">
        <f>+IF(I134=0,"",'Ark1'!AC2662)</f>
        <v>0</v>
      </c>
      <c r="AB134" s="235">
        <f>+IF(I134=0,"",'Ark1'!AE2662)</f>
        <v>0</v>
      </c>
      <c r="AC134" s="233">
        <f t="shared" si="14"/>
        <v>1.9935500650195039</v>
      </c>
      <c r="AD134" s="233">
        <f t="shared" si="17"/>
        <v>25.633333333333333</v>
      </c>
      <c r="AE134" s="213"/>
      <c r="AF134" s="216"/>
      <c r="AH134" s="29"/>
      <c r="AI134" s="27"/>
      <c r="AJ134" s="239"/>
      <c r="AK134" s="28"/>
      <c r="AO134" s="28"/>
    </row>
    <row r="135" spans="1:41" ht="15.6">
      <c r="A135" s="213"/>
      <c r="B135" s="289">
        <f>+'Ark1'!C2663</f>
        <v>2024</v>
      </c>
      <c r="C135" s="232">
        <f>+'Ark1'!L2663</f>
        <v>5</v>
      </c>
      <c r="D135" s="232" t="str">
        <f t="shared" si="16"/>
        <v>O</v>
      </c>
      <c r="E135" s="232">
        <f>+'Ark1'!H2663</f>
        <v>2</v>
      </c>
      <c r="F135" s="232">
        <f>+'Ark1'!J2663</f>
        <v>177</v>
      </c>
      <c r="G135" s="232" t="str">
        <f>VLOOKUP(F135,RNR!$A$1:$B$26,2)</f>
        <v>Slakthuset</v>
      </c>
      <c r="H135" s="232">
        <f>+IF(I135=0,"",'Ark1'!Q2663)</f>
        <v>32</v>
      </c>
      <c r="I135" s="330">
        <f>+'Ark1'!R2663</f>
        <v>170</v>
      </c>
      <c r="J135" s="233">
        <f>+IF(I135=0,"",'Ark1'!AF2663)</f>
        <v>18.085106382978726</v>
      </c>
      <c r="K135" s="233"/>
      <c r="L135" s="233">
        <f>+IF(I135=0,"",'Ark1'!AG2663)</f>
        <v>18.35054199234456</v>
      </c>
      <c r="M135" s="233"/>
      <c r="N135" s="32">
        <f>+IF(I135=0,"",'Ark1'!U2663)</f>
        <v>13.423529411764704</v>
      </c>
      <c r="O135" s="213"/>
      <c r="P135" s="239">
        <f>+IF(J135=0,"",'Ark1'!AI2663)</f>
        <v>163</v>
      </c>
      <c r="Q135" s="497"/>
      <c r="R135" s="263">
        <f>+IF(P135=0,"",'Ark1'!AJ2663)</f>
        <v>95.943558282208627</v>
      </c>
      <c r="S135" s="263">
        <f>+IF(P135=0,"",'Ark1'!AK2663)</f>
        <v>14.674162539695836</v>
      </c>
      <c r="T135" s="492"/>
      <c r="U135" s="234">
        <f>+IF(I135=0,"",'Ark1'!T2663)</f>
        <v>4.2235294117647051</v>
      </c>
      <c r="V135" s="235">
        <f>+IF(I135=0,"",'Ark1'!W2663)</f>
        <v>0</v>
      </c>
      <c r="W135" s="235">
        <f>+IF(I135=0,"",'Ark1'!X2663)</f>
        <v>32.941176470588246</v>
      </c>
      <c r="X135" s="235">
        <f>+IF(I135=0,"",'Ark1'!Y2663)</f>
        <v>1.1764705882352939</v>
      </c>
      <c r="Y135" s="235">
        <f>+IF(I135=0,"",'Ark1'!Z2663)</f>
        <v>4.7132391025037323</v>
      </c>
      <c r="Z135" s="233">
        <f>+IF(I135=0,"",'Ark1'!Z2663)</f>
        <v>4.7132391025037323</v>
      </c>
      <c r="AA135" s="234">
        <f>+IF(I135=0,"",'Ark1'!AC2663)</f>
        <v>0</v>
      </c>
      <c r="AB135" s="235">
        <f>+IF(I135=0,"",'Ark1'!AE2663)</f>
        <v>0</v>
      </c>
      <c r="AC135" s="233">
        <f t="shared" si="14"/>
        <v>2.6847058823529411</v>
      </c>
      <c r="AD135" s="233">
        <f t="shared" si="17"/>
        <v>5.3125</v>
      </c>
      <c r="AE135" s="213"/>
      <c r="AF135" s="216"/>
      <c r="AH135" s="29"/>
      <c r="AI135" s="27"/>
      <c r="AJ135" s="239"/>
      <c r="AK135" s="28"/>
      <c r="AO135" s="28"/>
    </row>
    <row r="136" spans="1:41" ht="15.6">
      <c r="A136" s="213"/>
      <c r="B136" s="289">
        <f>+'Ark1'!C2664</f>
        <v>2024</v>
      </c>
      <c r="C136" s="232">
        <f>+'Ark1'!L2664</f>
        <v>5</v>
      </c>
      <c r="D136" s="232" t="str">
        <f t="shared" si="16"/>
        <v>O</v>
      </c>
      <c r="E136" s="232">
        <f>+'Ark1'!H2664</f>
        <v>2</v>
      </c>
      <c r="F136" s="232">
        <f>+'Ark1'!J2664</f>
        <v>178</v>
      </c>
      <c r="G136" s="232" t="str">
        <f>VLOOKUP(F136,RNR!$A$1:$B$26,2)</f>
        <v>Røros</v>
      </c>
      <c r="H136" s="232">
        <f>+IF(I136=0,"",'Ark1'!Q2664)</f>
        <v>15</v>
      </c>
      <c r="I136" s="330">
        <f>+'Ark1'!R2664</f>
        <v>168</v>
      </c>
      <c r="J136" s="233">
        <f>+IF(I136=0,"",'Ark1'!AF2664)</f>
        <v>32</v>
      </c>
      <c r="K136" s="233"/>
      <c r="L136" s="233">
        <f>+IF(I136=0,"",'Ark1'!AG2664)</f>
        <v>28.008932955319395</v>
      </c>
      <c r="M136" s="233"/>
      <c r="N136" s="32">
        <f>+IF(I136=0,"",'Ark1'!U2664)</f>
        <v>10.526190476190482</v>
      </c>
      <c r="O136" s="213"/>
      <c r="P136" s="239">
        <f>+IF(J136=0,"",'Ark1'!AI2664)</f>
        <v>161</v>
      </c>
      <c r="Q136" s="497"/>
      <c r="R136" s="263">
        <f>+IF(P136=0,"",'Ark1'!AJ2664)</f>
        <v>89.452795031055871</v>
      </c>
      <c r="S136" s="263">
        <f>+IF(P136=0,"",'Ark1'!AK2664)</f>
        <v>13.54977509361332</v>
      </c>
      <c r="T136" s="492"/>
      <c r="U136" s="234">
        <f>+IF(I136=0,"",'Ark1'!T2664)</f>
        <v>4.1488095238095246</v>
      </c>
      <c r="V136" s="235">
        <f>+IF(I136=0,"",'Ark1'!W2664)</f>
        <v>0</v>
      </c>
      <c r="W136" s="235">
        <f>+IF(I136=0,"",'Ark1'!X2664)</f>
        <v>20.833333333333329</v>
      </c>
      <c r="X136" s="235">
        <f>+IF(I136=0,"",'Ark1'!Y2664)</f>
        <v>1.785714285714286</v>
      </c>
      <c r="Y136" s="235">
        <f>+IF(I136=0,"",'Ark1'!Z2664)</f>
        <v>5.4380300846734908</v>
      </c>
      <c r="Z136" s="233">
        <f>+IF(I136=0,"",'Ark1'!Z2664)</f>
        <v>5.4380300846734908</v>
      </c>
      <c r="AA136" s="234">
        <f>+IF(I136=0,"",'Ark1'!AC2664)</f>
        <v>0</v>
      </c>
      <c r="AB136" s="235">
        <f>+IF(I136=0,"",'Ark1'!AE2664)</f>
        <v>0</v>
      </c>
      <c r="AC136" s="233">
        <f t="shared" si="14"/>
        <v>2.1052380952380965</v>
      </c>
      <c r="AD136" s="233">
        <f t="shared" si="17"/>
        <v>11.2</v>
      </c>
      <c r="AE136" s="213"/>
      <c r="AF136" s="216"/>
      <c r="AH136" s="29"/>
      <c r="AI136" s="27"/>
      <c r="AJ136" s="239"/>
      <c r="AK136" s="28"/>
      <c r="AO136" s="28"/>
    </row>
    <row r="137" spans="1:41" ht="15.6">
      <c r="A137" s="213"/>
      <c r="B137" s="289">
        <f>+'Ark1'!C2665</f>
        <v>2024</v>
      </c>
      <c r="C137" s="232">
        <f>+'Ark1'!L2665</f>
        <v>5</v>
      </c>
      <c r="D137" s="232" t="str">
        <f t="shared" si="16"/>
        <v>O</v>
      </c>
      <c r="E137" s="232">
        <f>+'Ark1'!H2665</f>
        <v>2</v>
      </c>
      <c r="F137" s="232">
        <f>+'Ark1'!J2665</f>
        <v>181</v>
      </c>
      <c r="G137" s="232" t="str">
        <f>VLOOKUP(F137,RNR!$A$1:$B$26,2)</f>
        <v>Horns</v>
      </c>
      <c r="H137" s="232">
        <f>+IF(I137=0,"",'Ark1'!Q2665)</f>
        <v>13</v>
      </c>
      <c r="I137" s="330">
        <f>+'Ark1'!R2665</f>
        <v>141</v>
      </c>
      <c r="J137" s="233">
        <f>+IF(I137=0,"",'Ark1'!AF2665)</f>
        <v>22.926829268292678</v>
      </c>
      <c r="K137" s="233"/>
      <c r="L137" s="233">
        <f>+IF(I137=0,"",'Ark1'!AG2665)</f>
        <v>19.616762381304369</v>
      </c>
      <c r="M137" s="233"/>
      <c r="N137" s="32">
        <f>+IF(I137=0,"",'Ark1'!U2665)</f>
        <v>12.234042553191484</v>
      </c>
      <c r="O137" s="213"/>
      <c r="P137" s="239">
        <f>+IF(J137=0,"",'Ark1'!AI2665)</f>
        <v>86</v>
      </c>
      <c r="Q137" s="497"/>
      <c r="R137" s="263">
        <f>+IF(P137=0,"",'Ark1'!AJ2665)</f>
        <v>92.332558139534882</v>
      </c>
      <c r="S137" s="263">
        <f>+IF(P137=0,"",'Ark1'!AK2665)</f>
        <v>14.760875408102784</v>
      </c>
      <c r="T137" s="492"/>
      <c r="U137" s="234">
        <f>+IF(I137=0,"",'Ark1'!T2665)</f>
        <v>3.7872340425531914</v>
      </c>
      <c r="V137" s="235">
        <f>+IF(I137=0,"",'Ark1'!W2665)</f>
        <v>0</v>
      </c>
      <c r="W137" s="235">
        <f>+IF(I137=0,"",'Ark1'!X2665)</f>
        <v>37.588652482269531</v>
      </c>
      <c r="X137" s="235">
        <f>+IF(I137=0,"",'Ark1'!Y2665)</f>
        <v>2.1276595744680855</v>
      </c>
      <c r="Y137" s="235">
        <f>+IF(I137=0,"",'Ark1'!Z2665)</f>
        <v>6.5541371243663988</v>
      </c>
      <c r="Z137" s="233">
        <f>+IF(I137=0,"",'Ark1'!Z2665)</f>
        <v>6.5541371243663988</v>
      </c>
      <c r="AA137" s="234">
        <f>+IF(I137=0,"",'Ark1'!AC2665)</f>
        <v>0</v>
      </c>
      <c r="AB137" s="235">
        <f>+IF(I137=0,"",'Ark1'!AE2665)</f>
        <v>0</v>
      </c>
      <c r="AC137" s="233">
        <f t="shared" si="14"/>
        <v>2.4468085106382969</v>
      </c>
      <c r="AD137" s="233">
        <f t="shared" si="17"/>
        <v>10.846153846153847</v>
      </c>
      <c r="AE137" s="213"/>
      <c r="AF137" s="216"/>
      <c r="AH137" s="29"/>
      <c r="AI137" s="27"/>
      <c r="AJ137" s="239"/>
      <c r="AK137" s="28"/>
      <c r="AO137" s="28"/>
    </row>
    <row r="138" spans="1:41" ht="15.6">
      <c r="A138" s="213"/>
      <c r="B138" s="289">
        <f>+'Ark1'!C2666</f>
        <v>2024</v>
      </c>
      <c r="C138" s="232">
        <f>+'Ark1'!L2666</f>
        <v>5</v>
      </c>
      <c r="D138" s="232" t="str">
        <f t="shared" si="16"/>
        <v>O</v>
      </c>
      <c r="E138" s="232">
        <f>+'Ark1'!H2666</f>
        <v>1</v>
      </c>
      <c r="F138" s="232">
        <f>+'Ark1'!J2666</f>
        <v>262</v>
      </c>
      <c r="G138" s="232" t="str">
        <f>VLOOKUP(F138,RNR!$A$1:$B$26,2)</f>
        <v>Strilalam</v>
      </c>
      <c r="H138" s="232" t="str">
        <f>+IF(I138=0,"",'Ark1'!Q2666)</f>
        <v/>
      </c>
      <c r="I138" s="330">
        <f>+'Ark1'!R2666</f>
        <v>0</v>
      </c>
      <c r="J138" s="233" t="str">
        <f>+IF(I138=0,"",'Ark1'!AF2666)</f>
        <v/>
      </c>
      <c r="K138" s="233"/>
      <c r="L138" s="233" t="str">
        <f>+IF(I138=0,"",'Ark1'!AG2666)</f>
        <v/>
      </c>
      <c r="M138" s="233"/>
      <c r="N138" s="32" t="str">
        <f>+IF(I138=0,"",'Ark1'!U2666)</f>
        <v/>
      </c>
      <c r="O138" s="213"/>
      <c r="P138" s="239">
        <f>+IF(J138=0,"",'Ark1'!AI2666)</f>
        <v>0</v>
      </c>
      <c r="Q138" s="497"/>
      <c r="R138" s="263" t="str">
        <f>+IF(P138=0,"",'Ark1'!AJ2666)</f>
        <v/>
      </c>
      <c r="S138" s="263" t="str">
        <f>+IF(P138=0,"",'Ark1'!AK2666)</f>
        <v/>
      </c>
      <c r="T138" s="492"/>
      <c r="U138" s="234" t="str">
        <f>+IF(I138=0,"",'Ark1'!T2666)</f>
        <v/>
      </c>
      <c r="V138" s="235" t="str">
        <f>+IF(I138=0,"",'Ark1'!W2666)</f>
        <v/>
      </c>
      <c r="W138" s="235" t="str">
        <f>+IF(I138=0,"",'Ark1'!X2666)</f>
        <v/>
      </c>
      <c r="X138" s="235" t="str">
        <f>+IF(I138=0,"",'Ark1'!Y2666)</f>
        <v/>
      </c>
      <c r="Y138" s="235" t="str">
        <f>+IF(I138=0,"",'Ark1'!Z2666)</f>
        <v/>
      </c>
      <c r="Z138" s="233" t="str">
        <f>+IF(I138=0,"",'Ark1'!Z2666)</f>
        <v/>
      </c>
      <c r="AA138" s="234" t="str">
        <f>+IF(I138=0,"",'Ark1'!AC2666)</f>
        <v/>
      </c>
      <c r="AB138" s="235" t="str">
        <f>+IF(I138=0,"",'Ark1'!AE2666)</f>
        <v/>
      </c>
      <c r="AC138" s="233" t="str">
        <f t="shared" si="14"/>
        <v/>
      </c>
      <c r="AD138" s="233" t="str">
        <f t="shared" si="17"/>
        <v/>
      </c>
      <c r="AE138" s="213"/>
      <c r="AF138" s="216"/>
      <c r="AH138" s="29"/>
      <c r="AI138" s="27"/>
      <c r="AJ138" s="239"/>
      <c r="AK138" s="28"/>
      <c r="AO138" s="28"/>
    </row>
    <row r="139" spans="1:41" ht="15.6">
      <c r="A139" s="213"/>
      <c r="B139" s="289">
        <f>+'Ark1'!C2667</f>
        <v>2024</v>
      </c>
      <c r="C139" s="232">
        <f>+'Ark1'!L2667</f>
        <v>5</v>
      </c>
      <c r="D139" s="232" t="str">
        <f t="shared" si="16"/>
        <v>O</v>
      </c>
      <c r="E139" s="232">
        <f>+'Ark1'!H2667</f>
        <v>1</v>
      </c>
      <c r="F139" s="232">
        <f>+'Ark1'!J2667</f>
        <v>309</v>
      </c>
      <c r="G139" s="232" t="str">
        <f>VLOOKUP(F139,RNR!$A$1:$B$26,2)</f>
        <v>Malvik</v>
      </c>
      <c r="H139" s="232">
        <f>+IF(I139=0,"",'Ark1'!Q2667)</f>
        <v>50</v>
      </c>
      <c r="I139" s="330">
        <f>+'Ark1'!R2667</f>
        <v>257</v>
      </c>
      <c r="J139" s="233">
        <f>+IF(I139=0,"",'Ark1'!AF2667)</f>
        <v>19.454958364875097</v>
      </c>
      <c r="K139" s="233"/>
      <c r="L139" s="233">
        <f>+IF(I139=0,"",'Ark1'!AG2667)</f>
        <v>17.937995942500123</v>
      </c>
      <c r="M139" s="233"/>
      <c r="N139" s="32">
        <f>+IF(I139=0,"",'Ark1'!U2667)</f>
        <v>11.250194552529178</v>
      </c>
      <c r="O139" s="213"/>
      <c r="P139" s="239">
        <f>+IF(J139=0,"",'Ark1'!AI2667)</f>
        <v>256</v>
      </c>
      <c r="Q139" s="497"/>
      <c r="R139" s="263">
        <f>+IF(P139=0,"",'Ark1'!AJ2667)</f>
        <v>89.588281250000023</v>
      </c>
      <c r="S139" s="263">
        <f>+IF(P139=0,"",'Ark1'!AK2667)</f>
        <v>14.460659851541221</v>
      </c>
      <c r="T139" s="492"/>
      <c r="U139" s="234">
        <f>+IF(I139=0,"",'Ark1'!T2667)</f>
        <v>4.817120622568094</v>
      </c>
      <c r="V139" s="235">
        <f>+IF(I139=0,"",'Ark1'!W2667)</f>
        <v>0</v>
      </c>
      <c r="W139" s="235">
        <f>+IF(I139=0,"",'Ark1'!X2667)</f>
        <v>22.957198443579763</v>
      </c>
      <c r="X139" s="235">
        <f>+IF(I139=0,"",'Ark1'!Y2667)</f>
        <v>2.7237354085603118</v>
      </c>
      <c r="Y139" s="235">
        <f>+IF(I139=0,"",'Ark1'!Z2667)</f>
        <v>5.5643887482038679</v>
      </c>
      <c r="Z139" s="233">
        <f>+IF(I139=0,"",'Ark1'!Z2667)</f>
        <v>5.5643887482038679</v>
      </c>
      <c r="AA139" s="234">
        <f>+IF(I139=0,"",'Ark1'!AC2667)</f>
        <v>0</v>
      </c>
      <c r="AB139" s="235">
        <f>+IF(I139=0,"",'Ark1'!AE2667)</f>
        <v>0</v>
      </c>
      <c r="AC139" s="233">
        <f t="shared" si="14"/>
        <v>2.2500389105058356</v>
      </c>
      <c r="AD139" s="233">
        <f t="shared" si="17"/>
        <v>5.14</v>
      </c>
      <c r="AE139" s="213"/>
      <c r="AF139" s="216"/>
      <c r="AH139" s="29"/>
      <c r="AI139" s="27"/>
      <c r="AJ139" s="239"/>
      <c r="AK139" s="28"/>
      <c r="AO139" s="28"/>
    </row>
    <row r="140" spans="1:41" ht="15.6">
      <c r="A140" s="213"/>
      <c r="B140" s="289">
        <f>+'Ark1'!C2668</f>
        <v>2024</v>
      </c>
      <c r="C140" s="232">
        <f>+'Ark1'!L2668</f>
        <v>5</v>
      </c>
      <c r="D140" s="232" t="str">
        <f t="shared" si="16"/>
        <v>O</v>
      </c>
      <c r="E140" s="232">
        <f>+'Ark1'!H2668</f>
        <v>2</v>
      </c>
      <c r="F140" s="232">
        <f>+'Ark1'!J2668</f>
        <v>470</v>
      </c>
      <c r="G140" s="232" t="str">
        <f>VLOOKUP(F140,RNR!$A$1:$B$26,2)</f>
        <v>Jens Eide</v>
      </c>
      <c r="H140" s="232">
        <f>+IF(I140=0,"",'Ark1'!Q2668)</f>
        <v>20</v>
      </c>
      <c r="I140" s="330">
        <f>+'Ark1'!R2668</f>
        <v>230</v>
      </c>
      <c r="J140" s="233">
        <f>+IF(I140=0,"",'Ark1'!AF2668)</f>
        <v>23.958333333333329</v>
      </c>
      <c r="K140" s="233"/>
      <c r="L140" s="233">
        <f>+IF(I140=0,"",'Ark1'!AG2668)</f>
        <v>20.381756345065192</v>
      </c>
      <c r="M140" s="233"/>
      <c r="N140" s="32">
        <f>+IF(I140=0,"",'Ark1'!U2668)</f>
        <v>7.99913043478261</v>
      </c>
      <c r="O140" s="213"/>
      <c r="P140" s="239">
        <f>+IF(J140=0,"",'Ark1'!AI2668)</f>
        <v>230</v>
      </c>
      <c r="Q140" s="497"/>
      <c r="R140" s="263">
        <f>+IF(P140=0,"",'Ark1'!AJ2668)</f>
        <v>80.474347826086898</v>
      </c>
      <c r="S140" s="263">
        <f>+IF(P140=0,"",'Ark1'!AK2668)</f>
        <v>13.233142824822451</v>
      </c>
      <c r="T140" s="492"/>
      <c r="U140" s="234">
        <f>+IF(I140=0,"",'Ark1'!T2668)</f>
        <v>4.8478260869565215</v>
      </c>
      <c r="V140" s="235">
        <f>+IF(I140=0,"",'Ark1'!W2668)</f>
        <v>0.43478260869565216</v>
      </c>
      <c r="W140" s="235">
        <f>+IF(I140=0,"",'Ark1'!X2668)</f>
        <v>14.347826086956522</v>
      </c>
      <c r="X140" s="235">
        <f>+IF(I140=0,"",'Ark1'!Y2668)</f>
        <v>3.4782608695652173</v>
      </c>
      <c r="Y140" s="235">
        <f>+IF(I140=0,"",'Ark1'!Z2668)</f>
        <v>5.9173436409925912</v>
      </c>
      <c r="Z140" s="233">
        <f>+IF(I140=0,"",'Ark1'!Z2668)</f>
        <v>5.9173436409925912</v>
      </c>
      <c r="AA140" s="234">
        <f>+IF(I140=0,"",'Ark1'!AC2668)</f>
        <v>0</v>
      </c>
      <c r="AB140" s="235">
        <f>+IF(I140=0,"",'Ark1'!AE2668)</f>
        <v>0</v>
      </c>
      <c r="AC140" s="233">
        <f t="shared" si="14"/>
        <v>1.599826086956522</v>
      </c>
      <c r="AD140" s="233">
        <f t="shared" si="17"/>
        <v>11.5</v>
      </c>
      <c r="AE140" s="213"/>
      <c r="AF140" s="216"/>
      <c r="AH140" s="29"/>
      <c r="AI140" s="27"/>
      <c r="AJ140" s="239"/>
      <c r="AK140" s="28"/>
      <c r="AO140" s="28"/>
    </row>
    <row r="141" spans="1:41" ht="15.6">
      <c r="A141" s="213"/>
      <c r="B141" s="289">
        <f>+'Ark1'!C2669</f>
        <v>2024</v>
      </c>
      <c r="C141" s="232">
        <f>+'Ark1'!L2669</f>
        <v>5</v>
      </c>
      <c r="D141" s="232" t="str">
        <f t="shared" si="16"/>
        <v>O</v>
      </c>
      <c r="E141" s="232">
        <f>+'Ark1'!H2669</f>
        <v>2</v>
      </c>
      <c r="F141" s="232">
        <f>+'Ark1'!J2669</f>
        <v>629</v>
      </c>
      <c r="G141" s="232" t="str">
        <f>VLOOKUP(F141,RNR!$A$1:$B$26,2)</f>
        <v>Bø</v>
      </c>
      <c r="H141" s="232">
        <f>+IF(I141=0,"",'Ark1'!Q2669)</f>
        <v>4</v>
      </c>
      <c r="I141" s="330">
        <f>+'Ark1'!R2669</f>
        <v>69</v>
      </c>
      <c r="J141" s="233">
        <f>+IF(I141=0,"",'Ark1'!AF2669)</f>
        <v>21.5625</v>
      </c>
      <c r="K141" s="233"/>
      <c r="L141" s="233">
        <f>+IF(I141=0,"",'Ark1'!AG2669)</f>
        <v>19.386529386529379</v>
      </c>
      <c r="M141" s="233"/>
      <c r="N141" s="32">
        <f>+IF(I141=0,"",'Ark1'!U2669)</f>
        <v>19.647826086956524</v>
      </c>
      <c r="O141" s="213"/>
      <c r="P141" s="239">
        <f>+IF(J141=0,"",'Ark1'!AI2669)</f>
        <v>0</v>
      </c>
      <c r="Q141" s="497"/>
      <c r="R141" s="263" t="str">
        <f>+IF(P141=0,"",'Ark1'!AJ2669)</f>
        <v/>
      </c>
      <c r="S141" s="263" t="str">
        <f>+IF(P141=0,"",'Ark1'!AK2669)</f>
        <v/>
      </c>
      <c r="T141" s="492"/>
      <c r="U141" s="234">
        <f>+IF(I141=0,"",'Ark1'!T2669)</f>
        <v>4.6521739130434785</v>
      </c>
      <c r="V141" s="235">
        <f>+IF(I141=0,"",'Ark1'!W2669)</f>
        <v>0</v>
      </c>
      <c r="W141" s="235">
        <f>+IF(I141=0,"",'Ark1'!X2669)</f>
        <v>85.507246376811594</v>
      </c>
      <c r="X141" s="235">
        <f>+IF(I141=0,"",'Ark1'!Y2669)</f>
        <v>17.391304347826086</v>
      </c>
      <c r="Y141" s="235">
        <f>+IF(I141=0,"",'Ark1'!Z2669)</f>
        <v>3.8219279107881294</v>
      </c>
      <c r="Z141" s="233">
        <f>+IF(I141=0,"",'Ark1'!Z2669)</f>
        <v>3.8219279107881294</v>
      </c>
      <c r="AA141" s="234">
        <f>+IF(I141=0,"",'Ark1'!AC2669)</f>
        <v>0</v>
      </c>
      <c r="AB141" s="235">
        <f>+IF(I141=0,"",'Ark1'!AE2669)</f>
        <v>0</v>
      </c>
      <c r="AC141" s="233">
        <f t="shared" si="14"/>
        <v>3.9295652173913047</v>
      </c>
      <c r="AD141" s="233">
        <f t="shared" si="17"/>
        <v>17.25</v>
      </c>
      <c r="AE141" s="213"/>
      <c r="AF141" s="216"/>
      <c r="AH141" s="29"/>
      <c r="AI141" s="27"/>
      <c r="AJ141" s="239"/>
      <c r="AK141" s="28"/>
      <c r="AO141" s="28"/>
    </row>
    <row r="142" spans="1:41" ht="15.6">
      <c r="A142" s="213"/>
      <c r="B142" s="289">
        <f>+'Ark1'!C2670</f>
        <v>2024</v>
      </c>
      <c r="C142" s="232">
        <f>+'Ark1'!L2670</f>
        <v>5</v>
      </c>
      <c r="D142" s="232" t="str">
        <f t="shared" si="16"/>
        <v>O</v>
      </c>
      <c r="E142" s="232">
        <f>+'Ark1'!H2670</f>
        <v>1</v>
      </c>
      <c r="F142" s="232">
        <f>+'Ark1'!J2670</f>
        <v>643</v>
      </c>
      <c r="G142" s="232" t="str">
        <f>VLOOKUP(F142,RNR!$A$1:$B$26,2)</f>
        <v>Bjerka</v>
      </c>
      <c r="H142" s="232">
        <f>+IF(I142=0,"",'Ark1'!Q2670)</f>
        <v>20</v>
      </c>
      <c r="I142" s="330">
        <f>+'Ark1'!R2670</f>
        <v>309</v>
      </c>
      <c r="J142" s="233">
        <f>+IF(I142=0,"",'Ark1'!AF2670)</f>
        <v>36.140350877192979</v>
      </c>
      <c r="K142" s="233"/>
      <c r="L142" s="233">
        <f>+IF(I142=0,"",'Ark1'!AG2670)</f>
        <v>31.295200525969751</v>
      </c>
      <c r="M142" s="233"/>
      <c r="N142" s="32">
        <f>+IF(I142=0,"",'Ark1'!U2670)</f>
        <v>11.39935275080906</v>
      </c>
      <c r="O142" s="213"/>
      <c r="P142" s="239">
        <f>+IF(J142=0,"",'Ark1'!AI2670)</f>
        <v>102</v>
      </c>
      <c r="Q142" s="497"/>
      <c r="R142" s="263">
        <f>+IF(P142=0,"",'Ark1'!AJ2670)</f>
        <v>98.713725490196083</v>
      </c>
      <c r="S142" s="263">
        <f>+IF(P142=0,"",'Ark1'!AK2670)</f>
        <v>14.215384451530248</v>
      </c>
      <c r="T142" s="492"/>
      <c r="U142" s="234">
        <f>+IF(I142=0,"",'Ark1'!T2670)</f>
        <v>4.8834951456310653</v>
      </c>
      <c r="V142" s="235">
        <f>+IF(I142=0,"",'Ark1'!W2670)</f>
        <v>0</v>
      </c>
      <c r="W142" s="235">
        <f>+IF(I142=0,"",'Ark1'!X2670)</f>
        <v>30.420711974110041</v>
      </c>
      <c r="X142" s="235">
        <f>+IF(I142=0,"",'Ark1'!Y2670)</f>
        <v>7.1197411003236244</v>
      </c>
      <c r="Y142" s="235">
        <f>+IF(I142=0,"",'Ark1'!Z2670)</f>
        <v>7.2070353686081932</v>
      </c>
      <c r="Z142" s="233">
        <f>+IF(I142=0,"",'Ark1'!Z2670)</f>
        <v>7.2070353686081932</v>
      </c>
      <c r="AA142" s="234">
        <f>+IF(I142=0,"",'Ark1'!AC2670)</f>
        <v>0</v>
      </c>
      <c r="AB142" s="235">
        <f>+IF(I142=0,"",'Ark1'!AE2670)</f>
        <v>0</v>
      </c>
      <c r="AC142" s="233">
        <f t="shared" si="14"/>
        <v>2.2798705501618119</v>
      </c>
      <c r="AD142" s="233">
        <f t="shared" si="17"/>
        <v>15.45</v>
      </c>
      <c r="AE142" s="213"/>
      <c r="AF142" s="216"/>
      <c r="AH142" s="29"/>
      <c r="AI142" s="27"/>
      <c r="AJ142" s="239"/>
      <c r="AK142" s="28"/>
      <c r="AO142" s="28"/>
    </row>
    <row r="143" spans="1:41" ht="15.6">
      <c r="A143" s="213"/>
      <c r="B143" s="289">
        <f>+'Ark1'!C2671</f>
        <v>2024</v>
      </c>
      <c r="C143" s="232">
        <f>+'Ark1'!L2671</f>
        <v>5</v>
      </c>
      <c r="D143" s="232" t="str">
        <f t="shared" si="16"/>
        <v>O</v>
      </c>
      <c r="E143" s="232">
        <f>+'Ark1'!H2671</f>
        <v>2</v>
      </c>
      <c r="F143" s="232">
        <f>+'Ark1'!J2671</f>
        <v>704</v>
      </c>
      <c r="G143" s="232" t="str">
        <f>VLOOKUP(F143,RNR!$A$1:$B$26,2)</f>
        <v>Øre Vilt</v>
      </c>
      <c r="H143" s="232" t="str">
        <f>+IF(I143=0,"",'Ark1'!Q2671)</f>
        <v/>
      </c>
      <c r="I143" s="330">
        <f>+'Ark1'!R2671</f>
        <v>0</v>
      </c>
      <c r="J143" s="233" t="str">
        <f>+IF(I143=0,"",'Ark1'!AF2671)</f>
        <v/>
      </c>
      <c r="K143" s="233"/>
      <c r="L143" s="233" t="str">
        <f>+IF(I143=0,"",'Ark1'!AG2671)</f>
        <v/>
      </c>
      <c r="M143" s="233"/>
      <c r="N143" s="32" t="str">
        <f>+IF(I143=0,"",'Ark1'!U2671)</f>
        <v/>
      </c>
      <c r="O143" s="213"/>
      <c r="P143" s="239">
        <f>+IF(J143=0,"",'Ark1'!AI2671)</f>
        <v>0</v>
      </c>
      <c r="Q143" s="497"/>
      <c r="R143" s="263" t="str">
        <f>+IF(P143=0,"",'Ark1'!AJ2671)</f>
        <v/>
      </c>
      <c r="S143" s="263" t="str">
        <f>+IF(P143=0,"",'Ark1'!AK2671)</f>
        <v/>
      </c>
      <c r="T143" s="492"/>
      <c r="U143" s="234" t="str">
        <f>+IF(I143=0,"",'Ark1'!T2671)</f>
        <v/>
      </c>
      <c r="V143" s="235" t="str">
        <f>+IF(I143=0,"",'Ark1'!W2671)</f>
        <v/>
      </c>
      <c r="W143" s="235" t="str">
        <f>+IF(I143=0,"",'Ark1'!X2671)</f>
        <v/>
      </c>
      <c r="X143" s="235" t="str">
        <f>+IF(I143=0,"",'Ark1'!Y2671)</f>
        <v/>
      </c>
      <c r="Y143" s="235" t="str">
        <f>+IF(I143=0,"",'Ark1'!Z2671)</f>
        <v/>
      </c>
      <c r="Z143" s="233" t="str">
        <f>+IF(I143=0,"",'Ark1'!Z2671)</f>
        <v/>
      </c>
      <c r="AA143" s="234" t="str">
        <f>+IF(I143=0,"",'Ark1'!AC2671)</f>
        <v/>
      </c>
      <c r="AB143" s="235" t="str">
        <f>+IF(I143=0,"",'Ark1'!AE2671)</f>
        <v/>
      </c>
      <c r="AC143" s="233" t="str">
        <f t="shared" si="14"/>
        <v/>
      </c>
      <c r="AD143" s="233" t="str">
        <f t="shared" si="17"/>
        <v/>
      </c>
      <c r="AE143" s="213"/>
      <c r="AF143" s="216"/>
      <c r="AH143" s="29"/>
      <c r="AI143" s="27"/>
      <c r="AJ143" s="239"/>
      <c r="AK143" s="28"/>
      <c r="AO143" s="28"/>
    </row>
    <row r="144" spans="1:41" ht="15.6">
      <c r="A144" s="213"/>
      <c r="B144" s="289">
        <f>+'Ark1'!C2672</f>
        <v>2024</v>
      </c>
      <c r="C144" s="232">
        <f>+'Ark1'!L2672</f>
        <v>5</v>
      </c>
      <c r="D144" s="232" t="str">
        <f t="shared" si="16"/>
        <v>O</v>
      </c>
      <c r="E144" s="232">
        <f>+'Ark1'!H2672</f>
        <v>1</v>
      </c>
      <c r="F144" s="232">
        <f>+'Ark1'!J2672</f>
        <v>802</v>
      </c>
      <c r="G144" s="232" t="str">
        <f>VLOOKUP(F144,RNR!$A$1:$B$26,2)</f>
        <v>Karasjok</v>
      </c>
      <c r="H144" s="232" t="str">
        <f>+IF(I144=0,"",'Ark1'!Q2672)</f>
        <v/>
      </c>
      <c r="I144" s="330">
        <f>+'Ark1'!R2672</f>
        <v>0</v>
      </c>
      <c r="J144" s="233" t="str">
        <f>+IF(I144=0,"",'Ark1'!AF2672)</f>
        <v/>
      </c>
      <c r="K144" s="233"/>
      <c r="L144" s="233" t="str">
        <f>+IF(I144=0,"",'Ark1'!AG2672)</f>
        <v/>
      </c>
      <c r="M144" s="233"/>
      <c r="N144" s="32" t="str">
        <f>+IF(I144=0,"",'Ark1'!U2672)</f>
        <v/>
      </c>
      <c r="O144" s="213"/>
      <c r="P144" s="239">
        <f>+IF(J144=0,"",'Ark1'!AI2672)</f>
        <v>0</v>
      </c>
      <c r="Q144" s="497"/>
      <c r="R144" s="263" t="str">
        <f>+IF(P144=0,"",'Ark1'!AJ2672)</f>
        <v/>
      </c>
      <c r="S144" s="263" t="str">
        <f>+IF(P144=0,"",'Ark1'!AK2672)</f>
        <v/>
      </c>
      <c r="T144" s="492"/>
      <c r="U144" s="234" t="str">
        <f>+IF(I144=0,"",'Ark1'!T2672)</f>
        <v/>
      </c>
      <c r="V144" s="235" t="str">
        <f>+IF(I144=0,"",'Ark1'!W2672)</f>
        <v/>
      </c>
      <c r="W144" s="235" t="str">
        <f>+IF(I144=0,"",'Ark1'!X2672)</f>
        <v/>
      </c>
      <c r="X144" s="235" t="str">
        <f>+IF(I144=0,"",'Ark1'!Y2672)</f>
        <v/>
      </c>
      <c r="Y144" s="235" t="str">
        <f>+IF(I144=0,"",'Ark1'!Z2672)</f>
        <v/>
      </c>
      <c r="Z144" s="233" t="str">
        <f>+IF(I144=0,"",'Ark1'!Z2672)</f>
        <v/>
      </c>
      <c r="AA144" s="234" t="str">
        <f>+IF(I144=0,"",'Ark1'!AC2672)</f>
        <v/>
      </c>
      <c r="AB144" s="235" t="str">
        <f>+IF(I144=0,"",'Ark1'!AE2672)</f>
        <v/>
      </c>
      <c r="AC144" s="233" t="str">
        <f t="shared" si="14"/>
        <v/>
      </c>
      <c r="AD144" s="233" t="str">
        <f t="shared" si="17"/>
        <v/>
      </c>
      <c r="AE144" s="213"/>
      <c r="AF144" s="216"/>
      <c r="AH144" s="29"/>
      <c r="AI144" s="27"/>
      <c r="AJ144" s="239"/>
      <c r="AK144" s="28"/>
      <c r="AO144" s="28"/>
    </row>
    <row r="145" spans="1:59" ht="15" customHeight="1">
      <c r="A145" s="213"/>
      <c r="B145" s="213"/>
      <c r="C145" s="213"/>
      <c r="D145" s="213"/>
      <c r="E145" s="213"/>
      <c r="F145" s="213"/>
      <c r="G145" s="213"/>
      <c r="H145" s="213"/>
      <c r="I145" s="324"/>
      <c r="J145" s="213"/>
      <c r="K145" s="213"/>
      <c r="L145" s="213"/>
      <c r="M145" s="544"/>
      <c r="N145" s="213"/>
      <c r="O145" s="213"/>
      <c r="P145" s="213"/>
      <c r="Q145" s="213"/>
      <c r="R145" s="213"/>
      <c r="S145" s="213"/>
      <c r="T145" s="492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6"/>
      <c r="AH145" s="29"/>
      <c r="AI145" s="27"/>
      <c r="AJ145" s="239"/>
      <c r="AK145" s="28"/>
      <c r="AO145" s="28"/>
    </row>
    <row r="146" spans="1:59" ht="22.8">
      <c r="A146" s="213"/>
      <c r="B146" s="213"/>
      <c r="C146" s="213"/>
      <c r="D146" s="257" t="str">
        <f>+D158</f>
        <v>O+</v>
      </c>
      <c r="E146" s="213"/>
      <c r="F146" s="213"/>
      <c r="G146" s="213"/>
      <c r="H146" s="213"/>
      <c r="I146" s="476">
        <f>SUM(I148:I171)</f>
        <v>7804</v>
      </c>
      <c r="J146" s="259"/>
      <c r="K146" s="259"/>
      <c r="L146" s="259"/>
      <c r="M146" s="259"/>
      <c r="N146" s="260">
        <f>+Klasse!L14</f>
        <v>12.414133777550015</v>
      </c>
      <c r="O146" s="259"/>
      <c r="P146" s="259"/>
      <c r="Q146" s="259"/>
      <c r="R146" s="259"/>
      <c r="S146" s="259"/>
      <c r="T146" s="492"/>
      <c r="U146" s="259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6"/>
      <c r="AH146" s="29"/>
      <c r="AI146" s="27"/>
      <c r="AJ146" s="239"/>
      <c r="AK146" s="28"/>
      <c r="AO146" s="28"/>
    </row>
    <row r="147" spans="1:59" ht="15" customHeight="1">
      <c r="A147" s="213"/>
      <c r="B147" s="213"/>
      <c r="C147" s="213"/>
      <c r="D147" s="213"/>
      <c r="E147" s="213"/>
      <c r="F147" s="213"/>
      <c r="G147" s="213"/>
      <c r="H147" s="213"/>
      <c r="I147" s="324"/>
      <c r="J147" s="213"/>
      <c r="K147" s="213"/>
      <c r="L147" s="213"/>
      <c r="M147" s="544"/>
      <c r="N147" s="213"/>
      <c r="O147" s="213"/>
      <c r="P147" s="213"/>
      <c r="Q147" s="213"/>
      <c r="R147" s="213"/>
      <c r="S147" s="213"/>
      <c r="T147" s="492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6"/>
      <c r="AH147" s="29"/>
      <c r="AI147" s="27"/>
      <c r="AJ147" s="217"/>
      <c r="AK147" s="28"/>
      <c r="AO147" s="28"/>
      <c r="BG147" s="228"/>
    </row>
    <row r="148" spans="1:59" ht="15.6">
      <c r="A148" s="213">
        <v>1</v>
      </c>
      <c r="B148" s="289">
        <f>+'Ark1'!C2673</f>
        <v>2024</v>
      </c>
      <c r="C148" s="232">
        <f>+'Ark1'!L2673</f>
        <v>6</v>
      </c>
      <c r="D148" s="232" t="s">
        <v>32</v>
      </c>
      <c r="E148" s="28">
        <f>+'Ark1'!H2673</f>
        <v>1</v>
      </c>
      <c r="F148" s="28">
        <f>+'Ark1'!J2673</f>
        <v>103</v>
      </c>
      <c r="G148" s="28" t="str">
        <f>VLOOKUP(F148,RNR!$A$1:$B$26,2)</f>
        <v>Rudshøgda</v>
      </c>
      <c r="H148" s="28" t="str">
        <f>+IF(I148=0,"",'Ark1'!Q2673)</f>
        <v/>
      </c>
      <c r="I148" s="331">
        <f>+'Ark1'!R2673</f>
        <v>0</v>
      </c>
      <c r="J148" s="29" t="str">
        <f>+IF(I148=0,"",'Ark1'!AF2673)</f>
        <v/>
      </c>
      <c r="L148" s="29" t="str">
        <f>+IF(I148=0,"",'Ark1'!AG2673)</f>
        <v/>
      </c>
      <c r="N148" s="32" t="str">
        <f>+IF(I148=0,"",'Ark1'!U2673)</f>
        <v/>
      </c>
      <c r="O148" s="213"/>
      <c r="P148" s="239">
        <f>+IF(J148=0,"",'Ark1'!AI2673)</f>
        <v>0</v>
      </c>
      <c r="Q148" s="497"/>
      <c r="R148" s="263" t="str">
        <f>+IF(P148=0,"",'Ark1'!AJ2673)</f>
        <v/>
      </c>
      <c r="S148" s="263" t="str">
        <f>+IF(P148=0,"",'Ark1'!AK2673)</f>
        <v/>
      </c>
      <c r="T148" s="492"/>
      <c r="U148" s="27" t="str">
        <f>+IF(I148=0,"",'Ark1'!T2673)</f>
        <v/>
      </c>
      <c r="V148" s="34" t="str">
        <f>+IF(I148=0,"",'Ark1'!W2673)</f>
        <v/>
      </c>
      <c r="W148" s="34" t="str">
        <f>+IF(I148=0,"",'Ark1'!X2673)</f>
        <v/>
      </c>
      <c r="X148" s="34" t="str">
        <f>+IF(I148=0,"",'Ark1'!Y2673)</f>
        <v/>
      </c>
      <c r="Y148" s="34" t="str">
        <f>+IF(I148=0,"",'Ark1'!Z2673)</f>
        <v/>
      </c>
      <c r="Z148" s="29" t="str">
        <f>+IF(I148=0,"",'Ark1'!Z2673)</f>
        <v/>
      </c>
      <c r="AA148" s="27" t="str">
        <f>+IF(I148=0,"",'Ark1'!AC2673)</f>
        <v/>
      </c>
      <c r="AB148" s="34" t="str">
        <f>+IF(I148=0,"",'Ark1'!AE2673)</f>
        <v/>
      </c>
      <c r="AC148" s="29" t="str">
        <f t="shared" ref="AC148:AC171" si="18">IF(I148=0,"",N148/C148)</f>
        <v/>
      </c>
      <c r="AD148" s="29" t="str">
        <f t="shared" ref="AD148:AD157" si="19">IF(I148=0,"",I148/H148)</f>
        <v/>
      </c>
      <c r="AE148" s="213"/>
      <c r="AF148" s="216"/>
      <c r="AH148" s="29"/>
      <c r="AI148" s="27"/>
      <c r="AJ148" s="239"/>
      <c r="AK148" s="28"/>
      <c r="AO148" s="28"/>
    </row>
    <row r="149" spans="1:59" ht="15.6">
      <c r="A149" s="213">
        <f>1+A148</f>
        <v>2</v>
      </c>
      <c r="B149" s="289">
        <f>+'Ark1'!C2674</f>
        <v>2024</v>
      </c>
      <c r="C149" s="232">
        <f>+'Ark1'!L2674</f>
        <v>6</v>
      </c>
      <c r="D149" s="232" t="s">
        <v>32</v>
      </c>
      <c r="E149" s="28">
        <f>+'Ark1'!H2674</f>
        <v>2</v>
      </c>
      <c r="F149" s="28">
        <f>+'Ark1'!J2674</f>
        <v>106</v>
      </c>
      <c r="G149" s="28" t="str">
        <f>VLOOKUP(F149,RNR!$A$1:$B$26,2)</f>
        <v>Furuseth</v>
      </c>
      <c r="H149" s="28">
        <f>+IF(I149=0,"",'Ark1'!Q2674)</f>
        <v>10</v>
      </c>
      <c r="I149" s="331">
        <f>+'Ark1'!R2674</f>
        <v>46</v>
      </c>
      <c r="J149" s="29">
        <f>+IF(I149=0,"",'Ark1'!AF2674)</f>
        <v>17.228464419475653</v>
      </c>
      <c r="L149" s="29">
        <f>+IF(I149=0,"",'Ark1'!AG2674)</f>
        <v>16.228335959277661</v>
      </c>
      <c r="N149" s="32">
        <f>+IF(I149=0,"",'Ark1'!U2674)</f>
        <v>14.55434782608695</v>
      </c>
      <c r="O149" s="213"/>
      <c r="P149" s="239">
        <f>+IF(J149=0,"",'Ark1'!AI2674)</f>
        <v>42</v>
      </c>
      <c r="Q149" s="497"/>
      <c r="R149" s="263">
        <f>+IF(P149=0,"",'Ark1'!AJ2674)</f>
        <v>98.13095238095238</v>
      </c>
      <c r="S149" s="263">
        <f>+IF(P149=0,"",'Ark1'!AK2674)</f>
        <v>15.196937625331739</v>
      </c>
      <c r="T149" s="492"/>
      <c r="U149" s="27">
        <f>+IF(I149=0,"",'Ark1'!T2674)</f>
        <v>4.5652173913043477</v>
      </c>
      <c r="V149" s="34">
        <f>+IF(I149=0,"",'Ark1'!W2674)</f>
        <v>0</v>
      </c>
      <c r="W149" s="34">
        <f>+IF(I149=0,"",'Ark1'!X2674)</f>
        <v>32.608695652173914</v>
      </c>
      <c r="X149" s="34">
        <f>+IF(I149=0,"",'Ark1'!Y2674)</f>
        <v>15.217391304347824</v>
      </c>
      <c r="Y149" s="34">
        <f>+IF(I149=0,"",'Ark1'!Z2674)</f>
        <v>6.2234376954045523</v>
      </c>
      <c r="Z149" s="29">
        <f>+IF(I149=0,"",'Ark1'!Z2674)</f>
        <v>6.2234376954045523</v>
      </c>
      <c r="AA149" s="27">
        <f>+IF(I149=0,"",'Ark1'!AC2674)</f>
        <v>0</v>
      </c>
      <c r="AB149" s="34">
        <f>+IF(I149=0,"",'Ark1'!AE2674)</f>
        <v>0</v>
      </c>
      <c r="AC149" s="29">
        <f t="shared" si="18"/>
        <v>2.4257246376811583</v>
      </c>
      <c r="AD149" s="29">
        <f t="shared" si="19"/>
        <v>4.5999999999999996</v>
      </c>
      <c r="AE149" s="213"/>
      <c r="AF149" s="216"/>
      <c r="AH149" s="29"/>
      <c r="AI149" s="27"/>
      <c r="AJ149" s="239"/>
      <c r="AK149" s="28"/>
      <c r="AO149" s="28"/>
    </row>
    <row r="150" spans="1:59" ht="15.6">
      <c r="A150" s="213">
        <f t="shared" ref="A150:A171" si="20">1+A149</f>
        <v>3</v>
      </c>
      <c r="B150" s="289">
        <f>+'Ark1'!C2675</f>
        <v>2024</v>
      </c>
      <c r="C150" s="232">
        <f>+'Ark1'!L2675</f>
        <v>6</v>
      </c>
      <c r="D150" s="232" t="s">
        <v>32</v>
      </c>
      <c r="E150" s="28">
        <f>+'Ark1'!H2675</f>
        <v>1</v>
      </c>
      <c r="F150" s="28">
        <f>+'Ark1'!J2675</f>
        <v>110</v>
      </c>
      <c r="G150" s="28" t="str">
        <f>VLOOKUP(F150,RNR!$A$1:$B$26,2)</f>
        <v>Gol</v>
      </c>
      <c r="H150" s="28">
        <f>+IF(I150=0,"",'Ark1'!Q2675)</f>
        <v>97</v>
      </c>
      <c r="I150" s="331">
        <f>+'Ark1'!R2675</f>
        <v>1904</v>
      </c>
      <c r="J150" s="29">
        <f>+IF(I150=0,"",'Ark1'!AF2675)</f>
        <v>35.142118863049099</v>
      </c>
      <c r="L150" s="29">
        <f>+IF(I150=0,"",'Ark1'!AG2675)</f>
        <v>32.00702277676254</v>
      </c>
      <c r="N150" s="32">
        <f>+IF(I150=0,"",'Ark1'!U2675)</f>
        <v>9.6035189075630374</v>
      </c>
      <c r="O150" s="213"/>
      <c r="P150" s="239">
        <f>+IF(J150=0,"",'Ark1'!AI2675)</f>
        <v>1903</v>
      </c>
      <c r="Q150" s="497"/>
      <c r="R150" s="263">
        <f>+IF(P150=0,"",'Ark1'!AJ2675)</f>
        <v>82.726326852338531</v>
      </c>
      <c r="S150" s="263">
        <f>+IF(P150=0,"",'Ark1'!AK2675)</f>
        <v>15.640803132178259</v>
      </c>
      <c r="T150" s="492"/>
      <c r="U150" s="27">
        <f>+IF(I150=0,"",'Ark1'!T2675)</f>
        <v>5.6906512605042012</v>
      </c>
      <c r="V150" s="34">
        <f>+IF(I150=0,"",'Ark1'!W2675)</f>
        <v>0.630252100840336</v>
      </c>
      <c r="W150" s="34">
        <f>+IF(I150=0,"",'Ark1'!X2675)</f>
        <v>13.602941176470589</v>
      </c>
      <c r="X150" s="34">
        <f>+IF(I150=0,"",'Ark1'!Y2675)</f>
        <v>6.25</v>
      </c>
      <c r="Y150" s="34">
        <f>+IF(I150=0,"",'Ark1'!Z2675)</f>
        <v>5.7828503711931418</v>
      </c>
      <c r="Z150" s="29">
        <f>+IF(I150=0,"",'Ark1'!Z2675)</f>
        <v>5.7828503711931418</v>
      </c>
      <c r="AA150" s="27">
        <f>+IF(I150=0,"",'Ark1'!AC2675)</f>
        <v>0</v>
      </c>
      <c r="AB150" s="34">
        <f>+IF(I150=0,"",'Ark1'!AE2675)</f>
        <v>0</v>
      </c>
      <c r="AC150" s="29">
        <f t="shared" si="18"/>
        <v>1.6005864845938396</v>
      </c>
      <c r="AD150" s="29">
        <f t="shared" si="19"/>
        <v>19.628865979381445</v>
      </c>
      <c r="AE150" s="213"/>
      <c r="AF150" s="216"/>
      <c r="AH150" s="29"/>
      <c r="AI150" s="27"/>
      <c r="AJ150" s="239"/>
      <c r="AK150" s="28"/>
      <c r="AO150" s="28"/>
    </row>
    <row r="151" spans="1:59" ht="15.6">
      <c r="A151" s="213">
        <f t="shared" si="20"/>
        <v>4</v>
      </c>
      <c r="B151" s="289">
        <f>+'Ark1'!C2676</f>
        <v>2024</v>
      </c>
      <c r="C151" s="232">
        <f>+'Ark1'!L2676</f>
        <v>6</v>
      </c>
      <c r="D151" s="232" t="s">
        <v>32</v>
      </c>
      <c r="E151" s="28">
        <f>+'Ark1'!H2676</f>
        <v>1</v>
      </c>
      <c r="F151" s="28">
        <f>+'Ark1'!J2676</f>
        <v>111</v>
      </c>
      <c r="G151" s="28" t="str">
        <f>VLOOKUP(F151,RNR!$A$1:$B$26,2)</f>
        <v>Forus</v>
      </c>
      <c r="H151" s="28">
        <f>+IF(I151=0,"",'Ark1'!Q2676)</f>
        <v>14</v>
      </c>
      <c r="I151" s="331">
        <f>+'Ark1'!R2676</f>
        <v>89</v>
      </c>
      <c r="J151" s="29">
        <f>+IF(I151=0,"",'Ark1'!AF2676)</f>
        <v>48.901098901098912</v>
      </c>
      <c r="L151" s="29">
        <f>+IF(I151=0,"",'Ark1'!AG2676)</f>
        <v>46.729158356601523</v>
      </c>
      <c r="N151" s="32">
        <f>+IF(I151=0,"",'Ark1'!U2676)</f>
        <v>15.795505617977531</v>
      </c>
      <c r="O151" s="213"/>
      <c r="P151" s="239">
        <f>+IF(J151=0,"",'Ark1'!AI2676)</f>
        <v>89</v>
      </c>
      <c r="Q151" s="497"/>
      <c r="R151" s="263">
        <f>+IF(P151=0,"",'Ark1'!AJ2676)</f>
        <v>95.623595505617985</v>
      </c>
      <c r="S151" s="263">
        <f>+IF(P151=0,"",'Ark1'!AK2676)</f>
        <v>16.78174077398975</v>
      </c>
      <c r="T151" s="492"/>
      <c r="U151" s="27">
        <f>+IF(I151=0,"",'Ark1'!T2676)</f>
        <v>5.2471910112359552</v>
      </c>
      <c r="V151" s="34">
        <f>+IF(I151=0,"",'Ark1'!W2676)</f>
        <v>1.1235955056179776</v>
      </c>
      <c r="W151" s="34">
        <f>+IF(I151=0,"",'Ark1'!X2676)</f>
        <v>47.19101123595506</v>
      </c>
      <c r="X151" s="34">
        <f>+IF(I151=0,"",'Ark1'!Y2676)</f>
        <v>13.483146067415724</v>
      </c>
      <c r="Y151" s="34">
        <f>+IF(I151=0,"",'Ark1'!Z2676)</f>
        <v>7.2802628380808816</v>
      </c>
      <c r="Z151" s="29">
        <f>+IF(I151=0,"",'Ark1'!Z2676)</f>
        <v>7.2802628380808816</v>
      </c>
      <c r="AA151" s="27">
        <f>+IF(I151=0,"",'Ark1'!AC2676)</f>
        <v>0</v>
      </c>
      <c r="AB151" s="34">
        <f>+IF(I151=0,"",'Ark1'!AE2676)</f>
        <v>0</v>
      </c>
      <c r="AC151" s="29">
        <f t="shared" si="18"/>
        <v>2.6325842696629218</v>
      </c>
      <c r="AD151" s="29">
        <f t="shared" si="19"/>
        <v>6.3571428571428568</v>
      </c>
      <c r="AE151" s="213"/>
      <c r="AF151" s="216"/>
      <c r="AH151" s="29"/>
      <c r="AI151" s="27"/>
      <c r="AJ151" s="239"/>
      <c r="AK151" s="28"/>
      <c r="AO151" s="28"/>
    </row>
    <row r="152" spans="1:59" ht="15.6">
      <c r="A152" s="213">
        <f t="shared" si="20"/>
        <v>5</v>
      </c>
      <c r="B152" s="289">
        <f>+'Ark1'!C2677</f>
        <v>2024</v>
      </c>
      <c r="C152" s="232">
        <f>+'Ark1'!L2677</f>
        <v>6</v>
      </c>
      <c r="D152" s="232" t="s">
        <v>32</v>
      </c>
      <c r="E152" s="28">
        <f>+'Ark1'!H2677</f>
        <v>1</v>
      </c>
      <c r="F152" s="28">
        <f>+'Ark1'!J2677</f>
        <v>116</v>
      </c>
      <c r="G152" s="28" t="str">
        <f>VLOOKUP(F152,RNR!$A$1:$B$26,2)</f>
        <v>Sandeid</v>
      </c>
      <c r="H152" s="28">
        <f>+IF(I152=0,"",'Ark1'!Q2677)</f>
        <v>44</v>
      </c>
      <c r="I152" s="331">
        <f>+'Ark1'!R2677</f>
        <v>298</v>
      </c>
      <c r="J152" s="29">
        <f>+IF(I152=0,"",'Ark1'!AF2677)</f>
        <v>28.30009496676163</v>
      </c>
      <c r="L152" s="29">
        <f>+IF(I152=0,"",'Ark1'!AG2677)</f>
        <v>29.790821888799144</v>
      </c>
      <c r="N152" s="32">
        <f>+IF(I152=0,"",'Ark1'!U2677)</f>
        <v>12.745973154362423</v>
      </c>
      <c r="O152" s="213"/>
      <c r="P152" s="239">
        <f>+IF(J152=0,"",'Ark1'!AI2677)</f>
        <v>201</v>
      </c>
      <c r="Q152" s="497"/>
      <c r="R152" s="263">
        <f>+IF(P152=0,"",'Ark1'!AJ2677)</f>
        <v>93.438308457711486</v>
      </c>
      <c r="S152" s="263">
        <f>+IF(P152=0,"",'Ark1'!AK2677)</f>
        <v>15.867174725081931</v>
      </c>
      <c r="T152" s="492"/>
      <c r="U152" s="27">
        <f>+IF(I152=0,"",'Ark1'!T2677)</f>
        <v>4.8288590604026842</v>
      </c>
      <c r="V152" s="34">
        <f>+IF(I152=0,"",'Ark1'!W2677)</f>
        <v>0.33557046979865779</v>
      </c>
      <c r="W152" s="34">
        <f>+IF(I152=0,"",'Ark1'!X2677)</f>
        <v>24.496644295302008</v>
      </c>
      <c r="X152" s="34">
        <f>+IF(I152=0,"",'Ark1'!Y2677)</f>
        <v>13.087248322147651</v>
      </c>
      <c r="Y152" s="34">
        <f>+IF(I152=0,"",'Ark1'!Z2677)</f>
        <v>6.9926279895774188</v>
      </c>
      <c r="Z152" s="29">
        <f>+IF(I152=0,"",'Ark1'!Z2677)</f>
        <v>6.9926279895774188</v>
      </c>
      <c r="AA152" s="27">
        <f>+IF(I152=0,"",'Ark1'!AC2677)</f>
        <v>0</v>
      </c>
      <c r="AB152" s="34">
        <f>+IF(I152=0,"",'Ark1'!AE2677)</f>
        <v>0</v>
      </c>
      <c r="AC152" s="29">
        <f t="shared" si="18"/>
        <v>2.1243288590604039</v>
      </c>
      <c r="AD152" s="29">
        <f t="shared" si="19"/>
        <v>6.7727272727272725</v>
      </c>
      <c r="AE152" s="213"/>
      <c r="AF152" s="216"/>
      <c r="AH152" s="29"/>
      <c r="AI152" s="27"/>
      <c r="AJ152" s="239"/>
      <c r="AK152" s="28"/>
      <c r="AO152" s="28"/>
    </row>
    <row r="153" spans="1:59" ht="15.6">
      <c r="A153" s="213">
        <f t="shared" si="20"/>
        <v>6</v>
      </c>
      <c r="B153" s="289">
        <f>+'Ark1'!C2678</f>
        <v>2024</v>
      </c>
      <c r="C153" s="232">
        <f>+'Ark1'!L2678</f>
        <v>6</v>
      </c>
      <c r="D153" s="232" t="s">
        <v>32</v>
      </c>
      <c r="E153" s="28">
        <f>+'Ark1'!H2678</f>
        <v>2</v>
      </c>
      <c r="F153" s="28">
        <f>+'Ark1'!J2678</f>
        <v>117</v>
      </c>
      <c r="G153" s="28" t="str">
        <f>VLOOKUP(F153,RNR!$A$1:$B$26,2)</f>
        <v>Jæren</v>
      </c>
      <c r="H153" s="28">
        <f>+IF(I153=0,"",'Ark1'!Q2678)</f>
        <v>11</v>
      </c>
      <c r="I153" s="331">
        <f>+'Ark1'!R2678</f>
        <v>64</v>
      </c>
      <c r="J153" s="29">
        <f>+IF(I153=0,"",'Ark1'!AF2678)</f>
        <v>25.396825396825392</v>
      </c>
      <c r="L153" s="29">
        <f>+IF(I153=0,"",'Ark1'!AG2678)</f>
        <v>25.365944618827111</v>
      </c>
      <c r="N153" s="32">
        <f>+IF(I153=0,"",'Ark1'!U2678)</f>
        <v>12.753124999999997</v>
      </c>
      <c r="O153" s="213"/>
      <c r="P153" s="239">
        <f>+IF(J153=0,"",'Ark1'!AI2678)</f>
        <v>64</v>
      </c>
      <c r="Q153" s="497"/>
      <c r="R153" s="263">
        <f>+IF(P153=0,"",'Ark1'!AJ2678)</f>
        <v>90.054687499999986</v>
      </c>
      <c r="S153" s="263">
        <f>+IF(P153=0,"",'Ark1'!AK2678)</f>
        <v>16.480896661457429</v>
      </c>
      <c r="T153" s="492"/>
      <c r="U153" s="27">
        <f>+IF(I153=0,"",'Ark1'!T2678)</f>
        <v>4.59375</v>
      </c>
      <c r="V153" s="34">
        <f>+IF(I153=0,"",'Ark1'!W2678)</f>
        <v>1.5625</v>
      </c>
      <c r="W153" s="34">
        <f>+IF(I153=0,"",'Ark1'!X2678)</f>
        <v>18.75</v>
      </c>
      <c r="X153" s="34">
        <f>+IF(I153=0,"",'Ark1'!Y2678)</f>
        <v>4.6875</v>
      </c>
      <c r="Y153" s="34">
        <f>+IF(I153=0,"",'Ark1'!Z2678)</f>
        <v>5.982342997051826</v>
      </c>
      <c r="Z153" s="29">
        <f>+IF(I153=0,"",'Ark1'!Z2678)</f>
        <v>5.982342997051826</v>
      </c>
      <c r="AA153" s="27">
        <f>+IF(I153=0,"",'Ark1'!AC2678)</f>
        <v>0</v>
      </c>
      <c r="AB153" s="34">
        <f>+IF(I153=0,"",'Ark1'!AE2678)</f>
        <v>0</v>
      </c>
      <c r="AC153" s="29">
        <f t="shared" si="18"/>
        <v>2.1255208333333329</v>
      </c>
      <c r="AD153" s="29">
        <f t="shared" si="19"/>
        <v>5.8181818181818183</v>
      </c>
      <c r="AE153" s="213"/>
      <c r="AF153" s="216"/>
      <c r="AH153" s="29"/>
      <c r="AI153" s="27"/>
      <c r="AJ153" s="239"/>
      <c r="AK153" s="28"/>
      <c r="AO153" s="28"/>
    </row>
    <row r="154" spans="1:59" ht="15.6">
      <c r="A154" s="213">
        <f t="shared" si="20"/>
        <v>7</v>
      </c>
      <c r="B154" s="289">
        <f>+'Ark1'!C2679</f>
        <v>2024</v>
      </c>
      <c r="C154" s="232">
        <f>+'Ark1'!L2679</f>
        <v>6</v>
      </c>
      <c r="D154" s="232" t="s">
        <v>32</v>
      </c>
      <c r="E154" s="28">
        <f>+'Ark1'!H2679</f>
        <v>1</v>
      </c>
      <c r="F154" s="28">
        <f>+'Ark1'!J2679</f>
        <v>134</v>
      </c>
      <c r="G154" s="28" t="str">
        <f>VLOOKUP(F154,RNR!$A$1:$B$26,2)</f>
        <v>Førde</v>
      </c>
      <c r="H154" s="28">
        <f>+IF(I154=0,"",'Ark1'!Q2679)</f>
        <v>131</v>
      </c>
      <c r="I154" s="331">
        <f>+'Ark1'!R2679</f>
        <v>1614</v>
      </c>
      <c r="J154" s="29">
        <f>+IF(I154=0,"",'Ark1'!AF2679)</f>
        <v>29.133574007220211</v>
      </c>
      <c r="L154" s="29">
        <f>+IF(I154=0,"",'Ark1'!AG2679)</f>
        <v>27.541078937813474</v>
      </c>
      <c r="N154" s="32">
        <f>+IF(I154=0,"",'Ark1'!U2679)</f>
        <v>11.796096654275102</v>
      </c>
      <c r="O154" s="213"/>
      <c r="P154" s="239">
        <f>+IF(J154=0,"",'Ark1'!AI2679)</f>
        <v>1541</v>
      </c>
      <c r="Q154" s="497"/>
      <c r="R154" s="263">
        <f>+IF(P154=0,"",'Ark1'!AJ2679)</f>
        <v>86.54250486696958</v>
      </c>
      <c r="S154" s="263">
        <f>+IF(P154=0,"",'Ark1'!AK2679)</f>
        <v>15.946077120322588</v>
      </c>
      <c r="T154" s="492"/>
      <c r="U154" s="27">
        <f>+IF(I154=0,"",'Ark1'!T2679)</f>
        <v>5.1486988847583666</v>
      </c>
      <c r="V154" s="34">
        <f>+IF(I154=0,"",'Ark1'!W2679)</f>
        <v>0.5576208178438663</v>
      </c>
      <c r="W154" s="34">
        <f>+IF(I154=0,"",'Ark1'!X2679)</f>
        <v>24.349442379182161</v>
      </c>
      <c r="X154" s="34">
        <f>+IF(I154=0,"",'Ark1'!Y2679)</f>
        <v>13.073110285006196</v>
      </c>
      <c r="Y154" s="34">
        <f>+IF(I154=0,"",'Ark1'!Z2679)</f>
        <v>7.3350884492412129</v>
      </c>
      <c r="Z154" s="29">
        <f>+IF(I154=0,"",'Ark1'!Z2679)</f>
        <v>7.3350884492412129</v>
      </c>
      <c r="AA154" s="27">
        <f>+IF(I154=0,"",'Ark1'!AC2679)</f>
        <v>0</v>
      </c>
      <c r="AB154" s="34">
        <f>+IF(I154=0,"",'Ark1'!AE2679)</f>
        <v>0</v>
      </c>
      <c r="AC154" s="29">
        <f t="shared" si="18"/>
        <v>1.9660161090458503</v>
      </c>
      <c r="AD154" s="29">
        <f t="shared" si="19"/>
        <v>12.320610687022901</v>
      </c>
      <c r="AE154" s="213"/>
      <c r="AF154" s="216"/>
      <c r="AH154" s="29"/>
      <c r="AI154" s="27"/>
      <c r="AJ154" s="239"/>
      <c r="AK154" s="28"/>
      <c r="AO154" s="28"/>
    </row>
    <row r="155" spans="1:59" ht="15.6">
      <c r="A155" s="213">
        <f t="shared" si="20"/>
        <v>8</v>
      </c>
      <c r="B155" s="289">
        <f>+'Ark1'!C2680</f>
        <v>2024</v>
      </c>
      <c r="C155" s="232">
        <f>+'Ark1'!L2680</f>
        <v>6</v>
      </c>
      <c r="D155" s="232" t="s">
        <v>32</v>
      </c>
      <c r="E155" s="28">
        <f>+'Ark1'!H2680</f>
        <v>2</v>
      </c>
      <c r="F155" s="28">
        <f>+'Ark1'!J2680</f>
        <v>141</v>
      </c>
      <c r="G155" s="28" t="str">
        <f>VLOOKUP(F155,RNR!$A$1:$B$26,2)</f>
        <v>Ølen</v>
      </c>
      <c r="H155" s="28">
        <f>+IF(I155=0,"",'Ark1'!Q2680)</f>
        <v>86</v>
      </c>
      <c r="I155" s="331">
        <f>+'Ark1'!R2680</f>
        <v>524</v>
      </c>
      <c r="J155" s="29">
        <f>+IF(I155=0,"",'Ark1'!AF2680)</f>
        <v>26.397984886649876</v>
      </c>
      <c r="L155" s="29">
        <f>+IF(I155=0,"",'Ark1'!AG2680)</f>
        <v>27.749415589649903</v>
      </c>
      <c r="N155" s="32">
        <f>+IF(I155=0,"",'Ark1'!U2680)</f>
        <v>15.767175572519101</v>
      </c>
      <c r="O155" s="213"/>
      <c r="P155" s="239">
        <f>+IF(J155=0,"",'Ark1'!AI2680)</f>
        <v>514</v>
      </c>
      <c r="Q155" s="497"/>
      <c r="R155" s="263">
        <f>+IF(P155=0,"",'Ark1'!AJ2680)</f>
        <v>96.956614785992244</v>
      </c>
      <c r="S155" s="263">
        <f>+IF(P155=0,"",'Ark1'!AK2680)</f>
        <v>15.819487554997725</v>
      </c>
      <c r="T155" s="492"/>
      <c r="U155" s="27">
        <f>+IF(I155=0,"",'Ark1'!T2680)</f>
        <v>5.398854961832062</v>
      </c>
      <c r="V155" s="34">
        <f>+IF(I155=0,"",'Ark1'!W2680)</f>
        <v>0.19083969465648865</v>
      </c>
      <c r="W155" s="34">
        <f>+IF(I155=0,"",'Ark1'!X2680)</f>
        <v>46.183206106870237</v>
      </c>
      <c r="X155" s="34">
        <f>+IF(I155=0,"",'Ark1'!Y2680)</f>
        <v>22.137404580152676</v>
      </c>
      <c r="Y155" s="34">
        <f>+IF(I155=0,"",'Ark1'!Z2680)</f>
        <v>7.7717996063875248</v>
      </c>
      <c r="Z155" s="29">
        <f>+IF(I155=0,"",'Ark1'!Z2680)</f>
        <v>7.7717996063875248</v>
      </c>
      <c r="AA155" s="27">
        <f>+IF(I155=0,"",'Ark1'!AC2680)</f>
        <v>0</v>
      </c>
      <c r="AB155" s="34">
        <f>+IF(I155=0,"",'Ark1'!AE2680)</f>
        <v>0</v>
      </c>
      <c r="AC155" s="29">
        <f t="shared" si="18"/>
        <v>2.6278625954198502</v>
      </c>
      <c r="AD155" s="29">
        <f t="shared" si="19"/>
        <v>6.0930232558139537</v>
      </c>
      <c r="AE155" s="213"/>
      <c r="AF155" s="216"/>
      <c r="AH155" s="29"/>
      <c r="AI155" s="27"/>
      <c r="AJ155" s="239"/>
      <c r="AK155" s="28"/>
      <c r="AO155" s="28"/>
    </row>
    <row r="156" spans="1:59" ht="15.6">
      <c r="A156" s="213">
        <f t="shared" si="20"/>
        <v>9</v>
      </c>
      <c r="B156" s="289">
        <f>+'Ark1'!C2681</f>
        <v>2024</v>
      </c>
      <c r="C156" s="232">
        <f>+'Ark1'!L2681</f>
        <v>6</v>
      </c>
      <c r="D156" s="232" t="s">
        <v>32</v>
      </c>
      <c r="E156" s="28">
        <f>+'Ark1'!H2681</f>
        <v>2</v>
      </c>
      <c r="F156" s="28">
        <f>+'Ark1'!J2681</f>
        <v>143</v>
      </c>
      <c r="G156" s="28" t="str">
        <f>VLOOKUP(F156,RNR!$A$1:$B$26,2)</f>
        <v>Nordfjord</v>
      </c>
      <c r="H156" s="28">
        <f>+IF(I156=0,"",'Ark1'!Q2681)</f>
        <v>1</v>
      </c>
      <c r="I156" s="331">
        <f>+'Ark1'!R2681</f>
        <v>2</v>
      </c>
      <c r="J156" s="29">
        <f>+IF(I156=0,"",'Ark1'!AF2681)</f>
        <v>33.333333333333343</v>
      </c>
      <c r="L156" s="29">
        <f>+IF(I156=0,"",'Ark1'!AG2681)</f>
        <v>24.785510009532889</v>
      </c>
      <c r="N156" s="32">
        <f>+IF(I156=0,"",'Ark1'!U2681)</f>
        <v>13</v>
      </c>
      <c r="O156" s="213"/>
      <c r="P156" s="239">
        <f>+IF(J156=0,"",'Ark1'!AI2681)</f>
        <v>0</v>
      </c>
      <c r="Q156" s="497"/>
      <c r="R156" s="263" t="str">
        <f>+IF(P156=0,"",'Ark1'!AJ2681)</f>
        <v/>
      </c>
      <c r="S156" s="263" t="str">
        <f>+IF(P156=0,"",'Ark1'!AK2681)</f>
        <v/>
      </c>
      <c r="T156" s="492"/>
      <c r="U156" s="27">
        <f>+IF(I156=0,"",'Ark1'!T2681)</f>
        <v>5</v>
      </c>
      <c r="V156" s="34">
        <f>+IF(I156=0,"",'Ark1'!W2681)</f>
        <v>0</v>
      </c>
      <c r="W156" s="34">
        <f>+IF(I156=0,"",'Ark1'!X2681)</f>
        <v>0</v>
      </c>
      <c r="X156" s="34">
        <f>+IF(I156=0,"",'Ark1'!Y2681)</f>
        <v>0</v>
      </c>
      <c r="Y156" s="34">
        <f>+IF(I156=0,"",'Ark1'!Z2681)</f>
        <v>0.30000000000005311</v>
      </c>
      <c r="Z156" s="29">
        <f>+IF(I156=0,"",'Ark1'!Z2681)</f>
        <v>0.30000000000005311</v>
      </c>
      <c r="AA156" s="27">
        <f>+IF(I156=0,"",'Ark1'!AC2681)</f>
        <v>0</v>
      </c>
      <c r="AB156" s="34">
        <f>+IF(I156=0,"",'Ark1'!AE2681)</f>
        <v>0</v>
      </c>
      <c r="AC156" s="29">
        <f t="shared" si="18"/>
        <v>2.1666666666666665</v>
      </c>
      <c r="AD156" s="29">
        <f t="shared" si="19"/>
        <v>2</v>
      </c>
      <c r="AE156" s="213"/>
      <c r="AF156" s="216"/>
      <c r="AH156" s="29"/>
      <c r="AI156" s="27"/>
      <c r="AJ156" s="239"/>
      <c r="AK156" s="28"/>
      <c r="AO156" s="28"/>
    </row>
    <row r="157" spans="1:59" ht="15.6">
      <c r="A157" s="213">
        <f t="shared" si="20"/>
        <v>10</v>
      </c>
      <c r="B157" s="289">
        <f>+'Ark1'!C2682</f>
        <v>2024</v>
      </c>
      <c r="C157" s="232">
        <f>+'Ark1'!L2682</f>
        <v>6</v>
      </c>
      <c r="D157" s="232" t="s">
        <v>32</v>
      </c>
      <c r="E157" s="28">
        <f>+'Ark1'!H2682</f>
        <v>2</v>
      </c>
      <c r="F157" s="28">
        <f>+'Ark1'!J2682</f>
        <v>147</v>
      </c>
      <c r="G157" s="28" t="str">
        <f>VLOOKUP(F157,RNR!$A$1:$B$26,2)</f>
        <v>Midt-Norge</v>
      </c>
      <c r="H157" s="28">
        <f>+IF(I157=0,"",'Ark1'!Q2682)</f>
        <v>7</v>
      </c>
      <c r="I157" s="331">
        <f>+'Ark1'!R2682</f>
        <v>20</v>
      </c>
      <c r="J157" s="29">
        <f>+IF(I157=0,"",'Ark1'!AF2682)</f>
        <v>19.607843137254903</v>
      </c>
      <c r="L157" s="29">
        <f>+IF(I157=0,"",'Ark1'!AG2682)</f>
        <v>19.610220874837594</v>
      </c>
      <c r="N157" s="32">
        <f>+IF(I157=0,"",'Ark1'!U2682)</f>
        <v>11.32</v>
      </c>
      <c r="O157" s="213"/>
      <c r="P157" s="239">
        <f>+IF(J157=0,"",'Ark1'!AI2682)</f>
        <v>18</v>
      </c>
      <c r="Q157" s="497"/>
      <c r="R157" s="263">
        <f>+IF(P157=0,"",'Ark1'!AJ2682)</f>
        <v>88.522222222222226</v>
      </c>
      <c r="S157" s="263">
        <f>+IF(P157=0,"",'Ark1'!AK2682)</f>
        <v>15.275728349748173</v>
      </c>
      <c r="T157" s="492"/>
      <c r="U157" s="27">
        <f>+IF(I157=0,"",'Ark1'!T2682)</f>
        <v>5.2</v>
      </c>
      <c r="V157" s="34">
        <f>+IF(I157=0,"",'Ark1'!W2682)</f>
        <v>0</v>
      </c>
      <c r="W157" s="34">
        <f>+IF(I157=0,"",'Ark1'!X2682)</f>
        <v>15</v>
      </c>
      <c r="X157" s="34">
        <f>+IF(I157=0,"",'Ark1'!Y2682)</f>
        <v>5</v>
      </c>
      <c r="Y157" s="34">
        <f>+IF(I157=0,"",'Ark1'!Z2682)</f>
        <v>5.2202107237160469</v>
      </c>
      <c r="Z157" s="29">
        <f>+IF(I157=0,"",'Ark1'!Z2682)</f>
        <v>5.2202107237160469</v>
      </c>
      <c r="AA157" s="27">
        <f>+IF(I157=0,"",'Ark1'!AC2682)</f>
        <v>0</v>
      </c>
      <c r="AB157" s="34">
        <f>+IF(I157=0,"",'Ark1'!AE2682)</f>
        <v>0</v>
      </c>
      <c r="AC157" s="29">
        <f t="shared" si="18"/>
        <v>1.8866666666666667</v>
      </c>
      <c r="AD157" s="29">
        <f t="shared" si="19"/>
        <v>2.8571428571428572</v>
      </c>
      <c r="AE157" s="213"/>
      <c r="AF157" s="216"/>
      <c r="AH157" s="29"/>
      <c r="AI157" s="27"/>
      <c r="AJ157" s="239"/>
      <c r="AK157" s="28"/>
      <c r="AO157" s="28"/>
    </row>
    <row r="158" spans="1:59" ht="15.6">
      <c r="A158" s="213">
        <f t="shared" si="20"/>
        <v>11</v>
      </c>
      <c r="B158" s="289">
        <f>+'Ark1'!C2683</f>
        <v>2024</v>
      </c>
      <c r="C158" s="232">
        <f>+'Ark1'!L2683</f>
        <v>6</v>
      </c>
      <c r="D158" s="232" t="s">
        <v>32</v>
      </c>
      <c r="E158" s="28">
        <f>+'Ark1'!H2683</f>
        <v>1</v>
      </c>
      <c r="F158" s="28">
        <f>+'Ark1'!J2683</f>
        <v>155</v>
      </c>
      <c r="G158" s="28" t="str">
        <f>VLOOKUP(F158,RNR!$A$1:$B$26,2)</f>
        <v>Målselv</v>
      </c>
      <c r="H158" s="28">
        <f>+IF(I158=0,"",'Ark1'!Q2683)</f>
        <v>54</v>
      </c>
      <c r="I158" s="331">
        <f>+'Ark1'!R2683</f>
        <v>792</v>
      </c>
      <c r="J158" s="29">
        <f>+IF(I158=0,"",'Ark1'!AF2683)</f>
        <v>28.592057761732857</v>
      </c>
      <c r="L158" s="29">
        <f>+IF(I158=0,"",'Ark1'!AG2683)</f>
        <v>28.48053432492134</v>
      </c>
      <c r="N158" s="32">
        <f>+IF(I158=0,"",'Ark1'!U2683)</f>
        <v>17.271969696969698</v>
      </c>
      <c r="O158" s="213"/>
      <c r="P158" s="239">
        <f>+IF(J158=0,"",'Ark1'!AI2683)</f>
        <v>710</v>
      </c>
      <c r="Q158" s="497"/>
      <c r="R158" s="263">
        <f>+IF(P158=0,"",'Ark1'!AJ2683)</f>
        <v>98.716338028169034</v>
      </c>
      <c r="S158" s="263">
        <f>+IF(P158=0,"",'Ark1'!AK2683)</f>
        <v>16.144990955852577</v>
      </c>
      <c r="T158" s="492"/>
      <c r="U158" s="27">
        <f>+IF(I158=0,"",'Ark1'!T2683)</f>
        <v>5.4292929292929282</v>
      </c>
      <c r="V158" s="34">
        <f>+IF(I158=0,"",'Ark1'!W2683)</f>
        <v>0.63131313131313138</v>
      </c>
      <c r="W158" s="34">
        <f>+IF(I158=0,"",'Ark1'!X2683)</f>
        <v>50</v>
      </c>
      <c r="X158" s="34">
        <f>+IF(I158=0,"",'Ark1'!Y2683)</f>
        <v>29.54545454545455</v>
      </c>
      <c r="Y158" s="34">
        <f>+IF(I158=0,"",'Ark1'!Z2683)</f>
        <v>7.3187749540045726</v>
      </c>
      <c r="Z158" s="29">
        <f>+IF(I158=0,"",'Ark1'!Z2683)</f>
        <v>7.3187749540045726</v>
      </c>
      <c r="AA158" s="27">
        <f>+IF(I158=0,"",'Ark1'!AC2683)</f>
        <v>0</v>
      </c>
      <c r="AB158" s="34">
        <f>+IF(I158=0,"",'Ark1'!AE2683)</f>
        <v>0</v>
      </c>
      <c r="AC158" s="29">
        <f t="shared" si="18"/>
        <v>2.8786616161616165</v>
      </c>
      <c r="AD158" s="29">
        <f t="shared" ref="AD158:AD171" si="21">IF(I158=0,"",I158/H158)</f>
        <v>14.666666666666666</v>
      </c>
      <c r="AE158" s="213"/>
      <c r="AF158" s="216"/>
      <c r="AH158" s="29"/>
      <c r="AI158" s="27"/>
      <c r="AJ158" s="239"/>
      <c r="AK158" s="28"/>
      <c r="AO158" s="28"/>
    </row>
    <row r="159" spans="1:59" ht="15.6">
      <c r="A159" s="213">
        <f t="shared" si="20"/>
        <v>12</v>
      </c>
      <c r="B159" s="289">
        <f>+'Ark1'!C2684</f>
        <v>2024</v>
      </c>
      <c r="C159" s="232">
        <f>+'Ark1'!L2684</f>
        <v>6</v>
      </c>
      <c r="D159" s="232" t="s">
        <v>32</v>
      </c>
      <c r="E159" s="28">
        <f>+'Ark1'!H2684</f>
        <v>2</v>
      </c>
      <c r="F159" s="28">
        <f>+'Ark1'!J2684</f>
        <v>160</v>
      </c>
      <c r="G159" s="28" t="str">
        <f>VLOOKUP(F159,RNR!$A$1:$B$26,2)</f>
        <v>Oslo</v>
      </c>
      <c r="H159" s="28">
        <f>+IF(I159=0,"",'Ark1'!Q2684)</f>
        <v>26</v>
      </c>
      <c r="I159" s="331">
        <f>+'Ark1'!R2684</f>
        <v>138</v>
      </c>
      <c r="J159" s="29">
        <f>+IF(I159=0,"",'Ark1'!AF2684)</f>
        <v>29.052631578947381</v>
      </c>
      <c r="L159" s="29">
        <f>+IF(I159=0,"",'Ark1'!AG2684)</f>
        <v>29.233830845771145</v>
      </c>
      <c r="N159" s="32">
        <f>+IF(I159=0,"",'Ark1'!U2684)</f>
        <v>12.773913043478261</v>
      </c>
      <c r="O159" s="213"/>
      <c r="P159" s="239">
        <f>+IF(J159=0,"",'Ark1'!AI2684)</f>
        <v>134</v>
      </c>
      <c r="Q159" s="497"/>
      <c r="R159" s="263">
        <f>+IF(P159=0,"",'Ark1'!AJ2684)</f>
        <v>91.439552238806016</v>
      </c>
      <c r="S159" s="263">
        <f>+IF(P159=0,"",'Ark1'!AK2684)</f>
        <v>15.554879808694571</v>
      </c>
      <c r="T159" s="492"/>
      <c r="U159" s="27">
        <f>+IF(I159=0,"",'Ark1'!T2684)</f>
        <v>4.8695652173913047</v>
      </c>
      <c r="V159" s="34">
        <f>+IF(I159=0,"",'Ark1'!W2684)</f>
        <v>2.1739130434782608</v>
      </c>
      <c r="W159" s="34">
        <f>+IF(I159=0,"",'Ark1'!X2684)</f>
        <v>29.710144927536231</v>
      </c>
      <c r="X159" s="34">
        <f>+IF(I159=0,"",'Ark1'!Y2684)</f>
        <v>9.420289855072463</v>
      </c>
      <c r="Y159" s="34">
        <f>+IF(I159=0,"",'Ark1'!Z2684)</f>
        <v>5.9720521118976446</v>
      </c>
      <c r="Z159" s="29">
        <f>+IF(I159=0,"",'Ark1'!Z2684)</f>
        <v>5.9720521118976446</v>
      </c>
      <c r="AA159" s="27">
        <f>+IF(I159=0,"",'Ark1'!AC2684)</f>
        <v>0</v>
      </c>
      <c r="AB159" s="34">
        <f>+IF(I159=0,"",'Ark1'!AE2684)</f>
        <v>0</v>
      </c>
      <c r="AC159" s="29">
        <f t="shared" si="18"/>
        <v>2.128985507246377</v>
      </c>
      <c r="AD159" s="29">
        <f t="shared" si="21"/>
        <v>5.3076923076923075</v>
      </c>
      <c r="AE159" s="213"/>
      <c r="AF159" s="216"/>
      <c r="AH159" s="29"/>
      <c r="AI159" s="27"/>
      <c r="AJ159" s="239"/>
      <c r="AK159" s="28"/>
      <c r="AO159" s="28"/>
    </row>
    <row r="160" spans="1:59" ht="15.6">
      <c r="A160" s="213">
        <f t="shared" si="20"/>
        <v>13</v>
      </c>
      <c r="B160" s="289">
        <f>+'Ark1'!C2685</f>
        <v>2024</v>
      </c>
      <c r="C160" s="232">
        <f>+'Ark1'!L2685</f>
        <v>6</v>
      </c>
      <c r="D160" s="232" t="s">
        <v>32</v>
      </c>
      <c r="E160" s="28">
        <f>+'Ark1'!H2685</f>
        <v>1</v>
      </c>
      <c r="F160" s="28">
        <f>+'Ark1'!J2685</f>
        <v>171</v>
      </c>
      <c r="G160" s="28" t="str">
        <f>VLOOKUP(F160,RNR!$A$1:$B$26,2)</f>
        <v>Prima</v>
      </c>
      <c r="H160" s="28" t="str">
        <f>+IF(I160=0,"",'Ark1'!Q2685)</f>
        <v/>
      </c>
      <c r="I160" s="331">
        <f>+'Ark1'!R2685</f>
        <v>0</v>
      </c>
      <c r="J160" s="29" t="str">
        <f>+IF(I160=0,"",'Ark1'!AF2685)</f>
        <v/>
      </c>
      <c r="L160" s="29" t="str">
        <f>+IF(I160=0,"",'Ark1'!AG2685)</f>
        <v/>
      </c>
      <c r="N160" s="32" t="str">
        <f>+IF(I160=0,"",'Ark1'!U2685)</f>
        <v/>
      </c>
      <c r="O160" s="213"/>
      <c r="P160" s="239">
        <f>+IF(J160=0,"",'Ark1'!AI2685)</f>
        <v>0</v>
      </c>
      <c r="Q160" s="497"/>
      <c r="R160" s="263" t="str">
        <f>+IF(P160=0,"",'Ark1'!AJ2685)</f>
        <v/>
      </c>
      <c r="S160" s="263" t="str">
        <f>+IF(P160=0,"",'Ark1'!AK2685)</f>
        <v/>
      </c>
      <c r="T160" s="492"/>
      <c r="U160" s="27" t="str">
        <f>+IF(I160=0,"",'Ark1'!T2685)</f>
        <v/>
      </c>
      <c r="V160" s="34" t="str">
        <f>+IF(I160=0,"",'Ark1'!W2685)</f>
        <v/>
      </c>
      <c r="W160" s="34" t="str">
        <f>+IF(I160=0,"",'Ark1'!X2685)</f>
        <v/>
      </c>
      <c r="X160" s="34" t="str">
        <f>+IF(I160=0,"",'Ark1'!Y2685)</f>
        <v/>
      </c>
      <c r="Y160" s="34" t="str">
        <f>+IF(I160=0,"",'Ark1'!Z2685)</f>
        <v/>
      </c>
      <c r="Z160" s="29" t="str">
        <f>+IF(I160=0,"",'Ark1'!Z2685)</f>
        <v/>
      </c>
      <c r="AA160" s="27" t="str">
        <f>+IF(I160=0,"",'Ark1'!AC2685)</f>
        <v/>
      </c>
      <c r="AB160" s="34" t="str">
        <f>+IF(I160=0,"",'Ark1'!AE2685)</f>
        <v/>
      </c>
      <c r="AC160" s="29" t="str">
        <f t="shared" si="18"/>
        <v/>
      </c>
      <c r="AD160" s="29" t="str">
        <f t="shared" si="21"/>
        <v/>
      </c>
      <c r="AE160" s="213"/>
      <c r="AF160" s="216"/>
      <c r="AH160" s="29"/>
      <c r="AI160" s="27"/>
      <c r="AJ160" s="239"/>
      <c r="AK160" s="28"/>
      <c r="AO160" s="28"/>
    </row>
    <row r="161" spans="1:59" ht="15.6">
      <c r="A161" s="213">
        <f t="shared" si="20"/>
        <v>14</v>
      </c>
      <c r="B161" s="289">
        <f>+'Ark1'!C2686</f>
        <v>2024</v>
      </c>
      <c r="C161" s="232">
        <f>+'Ark1'!L2686</f>
        <v>6</v>
      </c>
      <c r="D161" s="232" t="s">
        <v>32</v>
      </c>
      <c r="E161" s="28">
        <f>+'Ark1'!H2686</f>
        <v>2</v>
      </c>
      <c r="F161" s="28">
        <f>+'Ark1'!J2686</f>
        <v>175</v>
      </c>
      <c r="G161" s="28" t="str">
        <f>VLOOKUP(F161,RNR!$A$1:$B$26,2)</f>
        <v>Ole Ringdal</v>
      </c>
      <c r="H161" s="28">
        <f>+IF(I161=0,"",'Ark1'!Q2686)</f>
        <v>30</v>
      </c>
      <c r="I161" s="331">
        <f>+'Ark1'!R2686</f>
        <v>525</v>
      </c>
      <c r="J161" s="29">
        <f>+IF(I161=0,"",'Ark1'!AF2686)</f>
        <v>25.785854616895875</v>
      </c>
      <c r="L161" s="29">
        <f>+IF(I161=0,"",'Ark1'!AG2686)</f>
        <v>30.26916777937662</v>
      </c>
      <c r="N161" s="32">
        <f>+IF(I161=0,"",'Ark1'!U2686)</f>
        <v>13.342476190476191</v>
      </c>
      <c r="O161" s="213"/>
      <c r="P161" s="239">
        <f>+IF(J161=0,"",'Ark1'!AI2686)</f>
        <v>218</v>
      </c>
      <c r="Q161" s="497"/>
      <c r="R161" s="263">
        <f>+IF(P161=0,"",'Ark1'!AJ2686)</f>
        <v>95.705504587155943</v>
      </c>
      <c r="S161" s="263">
        <f>+IF(P161=0,"",'Ark1'!AK2686)</f>
        <v>15.444569827956812</v>
      </c>
      <c r="T161" s="492"/>
      <c r="U161" s="27">
        <f>+IF(I161=0,"",'Ark1'!T2686)</f>
        <v>5.1771428571428588</v>
      </c>
      <c r="V161" s="34">
        <f>+IF(I161=0,"",'Ark1'!W2686)</f>
        <v>0.7619047619047622</v>
      </c>
      <c r="W161" s="34">
        <f>+IF(I161=0,"",'Ark1'!X2686)</f>
        <v>33.904761904761898</v>
      </c>
      <c r="X161" s="34">
        <f>+IF(I161=0,"",'Ark1'!Y2686)</f>
        <v>14.666666666666663</v>
      </c>
      <c r="Y161" s="34">
        <f>+IF(I161=0,"",'Ark1'!Z2686)</f>
        <v>7.4151508710146414</v>
      </c>
      <c r="Z161" s="29">
        <f>+IF(I161=0,"",'Ark1'!Z2686)</f>
        <v>7.4151508710146414</v>
      </c>
      <c r="AA161" s="27">
        <f>+IF(I161=0,"",'Ark1'!AC2686)</f>
        <v>0</v>
      </c>
      <c r="AB161" s="34">
        <f>+IF(I161=0,"",'Ark1'!AE2686)</f>
        <v>0</v>
      </c>
      <c r="AC161" s="29">
        <f t="shared" si="18"/>
        <v>2.2237460317460318</v>
      </c>
      <c r="AD161" s="29">
        <f t="shared" si="21"/>
        <v>17.5</v>
      </c>
      <c r="AE161" s="213"/>
      <c r="AF161" s="216"/>
      <c r="AH161" s="29"/>
      <c r="AI161" s="27"/>
      <c r="AJ161" s="239"/>
      <c r="AK161" s="28"/>
      <c r="AO161" s="28"/>
    </row>
    <row r="162" spans="1:59" ht="15.6">
      <c r="A162" s="213">
        <f t="shared" si="20"/>
        <v>15</v>
      </c>
      <c r="B162" s="289">
        <f>+'Ark1'!C2687</f>
        <v>2024</v>
      </c>
      <c r="C162" s="232">
        <f>+'Ark1'!L2687</f>
        <v>6</v>
      </c>
      <c r="D162" s="232" t="s">
        <v>32</v>
      </c>
      <c r="E162" s="28">
        <f>+'Ark1'!H2687</f>
        <v>2</v>
      </c>
      <c r="F162" s="28">
        <f>+'Ark1'!J2687</f>
        <v>177</v>
      </c>
      <c r="G162" s="28" t="str">
        <f>VLOOKUP(F162,RNR!$A$1:$B$26,2)</f>
        <v>Slakthuset</v>
      </c>
      <c r="H162" s="28">
        <f>+IF(I162=0,"",'Ark1'!Q2687)</f>
        <v>38</v>
      </c>
      <c r="I162" s="331">
        <f>+'Ark1'!R2687</f>
        <v>272</v>
      </c>
      <c r="J162" s="29">
        <f>+IF(I162=0,"",'Ark1'!AF2687)</f>
        <v>28.936170212765958</v>
      </c>
      <c r="L162" s="29">
        <f>+IF(I162=0,"",'Ark1'!AG2687)</f>
        <v>27.554762134517023</v>
      </c>
      <c r="N162" s="32">
        <f>+IF(I162=0,"",'Ark1'!U2687)</f>
        <v>12.597794117647055</v>
      </c>
      <c r="O162" s="213"/>
      <c r="P162" s="239">
        <f>+IF(J162=0,"",'Ark1'!AI2687)</f>
        <v>265</v>
      </c>
      <c r="Q162" s="497"/>
      <c r="R162" s="263">
        <f>+IF(P162=0,"",'Ark1'!AJ2687)</f>
        <v>93.253962264151014</v>
      </c>
      <c r="S162" s="263">
        <f>+IF(P162=0,"",'Ark1'!AK2687)</f>
        <v>14.964694888243436</v>
      </c>
      <c r="T162" s="492"/>
      <c r="U162" s="27">
        <f>+IF(I162=0,"",'Ark1'!T2687)</f>
        <v>4.5588235294117645</v>
      </c>
      <c r="V162" s="34">
        <f>+IF(I162=0,"",'Ark1'!W2687)</f>
        <v>0</v>
      </c>
      <c r="W162" s="34">
        <f>+IF(I162=0,"",'Ark1'!X2687)</f>
        <v>14.338235294117649</v>
      </c>
      <c r="X162" s="34">
        <f>+IF(I162=0,"",'Ark1'!Y2687)</f>
        <v>5.147058823529413</v>
      </c>
      <c r="Y162" s="34">
        <f>+IF(I162=0,"",'Ark1'!Z2687)</f>
        <v>4.6202156002622594</v>
      </c>
      <c r="Z162" s="29">
        <f>+IF(I162=0,"",'Ark1'!Z2687)</f>
        <v>4.6202156002622594</v>
      </c>
      <c r="AA162" s="27">
        <f>+IF(I162=0,"",'Ark1'!AC2687)</f>
        <v>0</v>
      </c>
      <c r="AB162" s="34">
        <f>+IF(I162=0,"",'Ark1'!AE2687)</f>
        <v>0</v>
      </c>
      <c r="AC162" s="29">
        <f t="shared" si="18"/>
        <v>2.099632352941176</v>
      </c>
      <c r="AD162" s="29">
        <f t="shared" si="21"/>
        <v>7.1578947368421053</v>
      </c>
      <c r="AE162" s="213"/>
      <c r="AF162" s="216"/>
      <c r="AH162" s="29"/>
      <c r="AI162" s="27"/>
      <c r="AJ162" s="239"/>
      <c r="AK162" s="28"/>
      <c r="AO162" s="28"/>
    </row>
    <row r="163" spans="1:59" ht="15.6">
      <c r="A163" s="213">
        <f t="shared" si="20"/>
        <v>16</v>
      </c>
      <c r="B163" s="289">
        <f>+'Ark1'!C2688</f>
        <v>2024</v>
      </c>
      <c r="C163" s="232">
        <f>+'Ark1'!L2688</f>
        <v>6</v>
      </c>
      <c r="D163" s="232" t="s">
        <v>32</v>
      </c>
      <c r="E163" s="28">
        <f>+'Ark1'!H2688</f>
        <v>2</v>
      </c>
      <c r="F163" s="28">
        <f>+'Ark1'!J2688</f>
        <v>178</v>
      </c>
      <c r="G163" s="28" t="str">
        <f>VLOOKUP(F163,RNR!$A$1:$B$26,2)</f>
        <v>Røros</v>
      </c>
      <c r="H163" s="28">
        <f>+IF(I163=0,"",'Ark1'!Q2688)</f>
        <v>15</v>
      </c>
      <c r="I163" s="331">
        <f>+'Ark1'!R2688</f>
        <v>137</v>
      </c>
      <c r="J163" s="29">
        <f>+IF(I163=0,"",'Ark1'!AF2688)</f>
        <v>26.095238095238095</v>
      </c>
      <c r="L163" s="29">
        <f>+IF(I163=0,"",'Ark1'!AG2688)</f>
        <v>27.226507436210152</v>
      </c>
      <c r="N163" s="32">
        <f>+IF(I163=0,"",'Ark1'!U2688)</f>
        <v>12.54744525547445</v>
      </c>
      <c r="O163" s="213"/>
      <c r="P163" s="239">
        <f>+IF(J163=0,"",'Ark1'!AI2688)</f>
        <v>127</v>
      </c>
      <c r="Q163" s="497"/>
      <c r="R163" s="263">
        <f>+IF(P163=0,"",'Ark1'!AJ2688)</f>
        <v>92.922834645669298</v>
      </c>
      <c r="S163" s="263">
        <f>+IF(P163=0,"",'Ark1'!AK2688)</f>
        <v>14.808319214862877</v>
      </c>
      <c r="T163" s="492"/>
      <c r="U163" s="27">
        <f>+IF(I163=0,"",'Ark1'!T2688)</f>
        <v>5</v>
      </c>
      <c r="V163" s="34">
        <f>+IF(I163=0,"",'Ark1'!W2688)</f>
        <v>0</v>
      </c>
      <c r="W163" s="34">
        <f>+IF(I163=0,"",'Ark1'!X2688)</f>
        <v>20.437956204379564</v>
      </c>
      <c r="X163" s="34">
        <f>+IF(I163=0,"",'Ark1'!Y2688)</f>
        <v>8.7591240875912444</v>
      </c>
      <c r="Y163" s="34">
        <f>+IF(I163=0,"",'Ark1'!Z2688)</f>
        <v>5.6089485371376524</v>
      </c>
      <c r="Z163" s="29">
        <f>+IF(I163=0,"",'Ark1'!Z2688)</f>
        <v>5.6089485371376524</v>
      </c>
      <c r="AA163" s="27">
        <f>+IF(I163=0,"",'Ark1'!AC2688)</f>
        <v>0</v>
      </c>
      <c r="AB163" s="34">
        <f>+IF(I163=0,"",'Ark1'!AE2688)</f>
        <v>0</v>
      </c>
      <c r="AC163" s="29">
        <f t="shared" si="18"/>
        <v>2.0912408759124084</v>
      </c>
      <c r="AD163" s="29">
        <f t="shared" si="21"/>
        <v>9.1333333333333329</v>
      </c>
      <c r="AE163" s="213"/>
      <c r="AF163" s="216"/>
      <c r="AH163" s="29"/>
      <c r="AI163" s="27"/>
      <c r="AJ163" s="239"/>
      <c r="AK163" s="28"/>
      <c r="AO163" s="28"/>
    </row>
    <row r="164" spans="1:59" ht="15.6">
      <c r="A164" s="213">
        <f t="shared" si="20"/>
        <v>17</v>
      </c>
      <c r="B164" s="289">
        <f>+'Ark1'!C2689</f>
        <v>2024</v>
      </c>
      <c r="C164" s="232">
        <f>+'Ark1'!L2689</f>
        <v>6</v>
      </c>
      <c r="D164" s="232" t="s">
        <v>32</v>
      </c>
      <c r="E164" s="28">
        <f>+'Ark1'!H2689</f>
        <v>2</v>
      </c>
      <c r="F164" s="28">
        <f>+'Ark1'!J2689</f>
        <v>181</v>
      </c>
      <c r="G164" s="28" t="str">
        <f>VLOOKUP(F164,RNR!$A$1:$B$26,2)</f>
        <v>Horns</v>
      </c>
      <c r="H164" s="28">
        <f>+IF(I164=0,"",'Ark1'!Q2689)</f>
        <v>18</v>
      </c>
      <c r="I164" s="331">
        <f>+'Ark1'!R2689</f>
        <v>295</v>
      </c>
      <c r="J164" s="29">
        <f>+IF(I164=0,"",'Ark1'!AF2689)</f>
        <v>47.967479674796763</v>
      </c>
      <c r="L164" s="29">
        <f>+IF(I164=0,"",'Ark1'!AG2689)</f>
        <v>46.165918007619261</v>
      </c>
      <c r="N164" s="32">
        <f>+IF(I164=0,"",'Ark1'!U2689)</f>
        <v>13.76135593220339</v>
      </c>
      <c r="O164" s="213"/>
      <c r="P164" s="239">
        <f>+IF(J164=0,"",'Ark1'!AI2689)</f>
        <v>131</v>
      </c>
      <c r="Q164" s="497"/>
      <c r="R164" s="263">
        <f>+IF(P164=0,"",'Ark1'!AJ2689)</f>
        <v>94.881679389312993</v>
      </c>
      <c r="S164" s="263">
        <f>+IF(P164=0,"",'Ark1'!AK2689)</f>
        <v>15.984656792525564</v>
      </c>
      <c r="T164" s="492"/>
      <c r="U164" s="27">
        <f>+IF(I164=0,"",'Ark1'!T2689)</f>
        <v>4.9525423728813562</v>
      </c>
      <c r="V164" s="34">
        <f>+IF(I164=0,"",'Ark1'!W2689)</f>
        <v>0</v>
      </c>
      <c r="W164" s="34">
        <f>+IF(I164=0,"",'Ark1'!X2689)</f>
        <v>36.949152542372872</v>
      </c>
      <c r="X164" s="34">
        <f>+IF(I164=0,"",'Ark1'!Y2689)</f>
        <v>17.627118644067799</v>
      </c>
      <c r="Y164" s="34">
        <f>+IF(I164=0,"",'Ark1'!Z2689)</f>
        <v>7.8810219284064944</v>
      </c>
      <c r="Z164" s="29">
        <f>+IF(I164=0,"",'Ark1'!Z2689)</f>
        <v>7.8810219284064944</v>
      </c>
      <c r="AA164" s="27">
        <f>+IF(I164=0,"",'Ark1'!AC2689)</f>
        <v>0</v>
      </c>
      <c r="AB164" s="34">
        <f>+IF(I164=0,"",'Ark1'!AE2689)</f>
        <v>0</v>
      </c>
      <c r="AC164" s="29">
        <f t="shared" si="18"/>
        <v>2.2935593220338983</v>
      </c>
      <c r="AD164" s="29">
        <f t="shared" si="21"/>
        <v>16.388888888888889</v>
      </c>
      <c r="AE164" s="213"/>
      <c r="AF164" s="216"/>
      <c r="AH164" s="29"/>
      <c r="AI164" s="27"/>
      <c r="AJ164" s="239"/>
      <c r="AK164" s="28"/>
      <c r="AO164" s="28"/>
    </row>
    <row r="165" spans="1:59" ht="15.6">
      <c r="A165" s="213">
        <f t="shared" si="20"/>
        <v>18</v>
      </c>
      <c r="B165" s="289">
        <f>+'Ark1'!C2690</f>
        <v>2024</v>
      </c>
      <c r="C165" s="232">
        <f>+'Ark1'!L2690</f>
        <v>6</v>
      </c>
      <c r="D165" s="232" t="s">
        <v>32</v>
      </c>
      <c r="E165" s="28">
        <f>+'Ark1'!H2690</f>
        <v>1</v>
      </c>
      <c r="F165" s="28">
        <f>+'Ark1'!J2690</f>
        <v>262</v>
      </c>
      <c r="G165" s="28" t="str">
        <f>VLOOKUP(F165,RNR!$A$1:$B$26,2)</f>
        <v>Strilalam</v>
      </c>
      <c r="H165" s="28" t="str">
        <f>+IF(I165=0,"",'Ark1'!Q2690)</f>
        <v/>
      </c>
      <c r="I165" s="331">
        <f>+'Ark1'!R2690</f>
        <v>0</v>
      </c>
      <c r="J165" s="29" t="str">
        <f>+IF(I165=0,"",'Ark1'!AF2690)</f>
        <v/>
      </c>
      <c r="L165" s="29" t="str">
        <f>+IF(I165=0,"",'Ark1'!AG2690)</f>
        <v/>
      </c>
      <c r="N165" s="32" t="str">
        <f>+IF(I165=0,"",'Ark1'!U2690)</f>
        <v/>
      </c>
      <c r="O165" s="213"/>
      <c r="P165" s="239">
        <f>+IF(J165=0,"",'Ark1'!AI2690)</f>
        <v>0</v>
      </c>
      <c r="Q165" s="497"/>
      <c r="R165" s="263" t="str">
        <f>+IF(P165=0,"",'Ark1'!AJ2690)</f>
        <v/>
      </c>
      <c r="S165" s="263" t="str">
        <f>+IF(P165=0,"",'Ark1'!AK2690)</f>
        <v/>
      </c>
      <c r="T165" s="492"/>
      <c r="U165" s="27" t="str">
        <f>+IF(I165=0,"",'Ark1'!T2690)</f>
        <v/>
      </c>
      <c r="V165" s="34" t="str">
        <f>+IF(I165=0,"",'Ark1'!W2690)</f>
        <v/>
      </c>
      <c r="W165" s="34" t="str">
        <f>+IF(I165=0,"",'Ark1'!X2690)</f>
        <v/>
      </c>
      <c r="X165" s="34" t="str">
        <f>+IF(I165=0,"",'Ark1'!Y2690)</f>
        <v/>
      </c>
      <c r="Y165" s="34" t="str">
        <f>+IF(I165=0,"",'Ark1'!Z2690)</f>
        <v/>
      </c>
      <c r="Z165" s="29" t="str">
        <f>+IF(I165=0,"",'Ark1'!Z2690)</f>
        <v/>
      </c>
      <c r="AA165" s="27" t="str">
        <f>+IF(I165=0,"",'Ark1'!AC2690)</f>
        <v/>
      </c>
      <c r="AB165" s="34" t="str">
        <f>+IF(I165=0,"",'Ark1'!AE2690)</f>
        <v/>
      </c>
      <c r="AC165" s="29" t="str">
        <f t="shared" si="18"/>
        <v/>
      </c>
      <c r="AD165" s="29" t="str">
        <f t="shared" si="21"/>
        <v/>
      </c>
      <c r="AE165" s="213"/>
      <c r="AF165" s="216"/>
      <c r="AH165" s="29"/>
      <c r="AI165" s="27"/>
      <c r="AJ165" s="239"/>
      <c r="AK165" s="28"/>
      <c r="AO165" s="28"/>
    </row>
    <row r="166" spans="1:59" ht="15.6">
      <c r="A166" s="213">
        <f t="shared" si="20"/>
        <v>19</v>
      </c>
      <c r="B166" s="289">
        <f>+'Ark1'!C2691</f>
        <v>2024</v>
      </c>
      <c r="C166" s="232">
        <f>+'Ark1'!L2691</f>
        <v>6</v>
      </c>
      <c r="D166" s="232" t="s">
        <v>32</v>
      </c>
      <c r="E166" s="28">
        <f>+'Ark1'!H2691</f>
        <v>1</v>
      </c>
      <c r="F166" s="28">
        <f>+'Ark1'!J2691</f>
        <v>309</v>
      </c>
      <c r="G166" s="28" t="str">
        <f>VLOOKUP(F166,RNR!$A$1:$B$26,2)</f>
        <v>Malvik</v>
      </c>
      <c r="H166" s="28">
        <f>+IF(I166=0,"",'Ark1'!Q2691)</f>
        <v>57</v>
      </c>
      <c r="I166" s="331">
        <f>+'Ark1'!R2691</f>
        <v>395</v>
      </c>
      <c r="J166" s="29">
        <f>+IF(I166=0,"",'Ark1'!AF2691)</f>
        <v>29.901589704769112</v>
      </c>
      <c r="L166" s="29">
        <f>+IF(I166=0,"",'Ark1'!AG2691)</f>
        <v>27.842886656781424</v>
      </c>
      <c r="N166" s="32">
        <f>+IF(I166=0,"",'Ark1'!U2691)</f>
        <v>11.361518987341777</v>
      </c>
      <c r="O166" s="213"/>
      <c r="P166" s="239">
        <f>+IF(J166=0,"",'Ark1'!AI2691)</f>
        <v>392</v>
      </c>
      <c r="Q166" s="497"/>
      <c r="R166" s="263">
        <f>+IF(P166=0,"",'Ark1'!AJ2691)</f>
        <v>87.618877551020319</v>
      </c>
      <c r="S166" s="263">
        <f>+IF(P166=0,"",'Ark1'!AK2691)</f>
        <v>15.701224994349348</v>
      </c>
      <c r="T166" s="492"/>
      <c r="U166" s="27">
        <f>+IF(I166=0,"",'Ark1'!T2691)</f>
        <v>5.1164556962025314</v>
      </c>
      <c r="V166" s="34">
        <f>+IF(I166=0,"",'Ark1'!W2691)</f>
        <v>0.50632911392405056</v>
      </c>
      <c r="W166" s="34">
        <f>+IF(I166=0,"",'Ark1'!X2691)</f>
        <v>22.025316455696203</v>
      </c>
      <c r="X166" s="34">
        <f>+IF(I166=0,"",'Ark1'!Y2691)</f>
        <v>5.0632911392405058</v>
      </c>
      <c r="Y166" s="34">
        <f>+IF(I166=0,"",'Ark1'!Z2691)</f>
        <v>6.2884936290861679</v>
      </c>
      <c r="Z166" s="29">
        <f>+IF(I166=0,"",'Ark1'!Z2691)</f>
        <v>6.2884936290861679</v>
      </c>
      <c r="AA166" s="27">
        <f>+IF(I166=0,"",'Ark1'!AC2691)</f>
        <v>0</v>
      </c>
      <c r="AB166" s="34">
        <f>+IF(I166=0,"",'Ark1'!AE2691)</f>
        <v>0</v>
      </c>
      <c r="AC166" s="29">
        <f t="shared" si="18"/>
        <v>1.8935864978902961</v>
      </c>
      <c r="AD166" s="29">
        <f t="shared" si="21"/>
        <v>6.9298245614035086</v>
      </c>
      <c r="AE166" s="213"/>
      <c r="AF166" s="216"/>
      <c r="AH166" s="29"/>
      <c r="AI166" s="27"/>
      <c r="AJ166" s="239"/>
      <c r="AK166" s="28"/>
      <c r="AO166" s="28"/>
    </row>
    <row r="167" spans="1:59" ht="15.6">
      <c r="A167" s="213">
        <f t="shared" si="20"/>
        <v>20</v>
      </c>
      <c r="B167" s="289">
        <f>+'Ark1'!C2692</f>
        <v>2024</v>
      </c>
      <c r="C167" s="232">
        <f>+'Ark1'!L2692</f>
        <v>6</v>
      </c>
      <c r="D167" s="232" t="s">
        <v>32</v>
      </c>
      <c r="E167" s="28">
        <f>+'Ark1'!H2692</f>
        <v>2</v>
      </c>
      <c r="F167" s="28">
        <f>+'Ark1'!J2692</f>
        <v>470</v>
      </c>
      <c r="G167" s="28" t="str">
        <f>VLOOKUP(F167,RNR!$A$1:$B$26,2)</f>
        <v>Jens Eide</v>
      </c>
      <c r="H167" s="28">
        <f>+IF(I167=0,"",'Ark1'!Q2692)</f>
        <v>25</v>
      </c>
      <c r="I167" s="331">
        <f>+'Ark1'!R2692</f>
        <v>342</v>
      </c>
      <c r="J167" s="29">
        <f>+IF(I167=0,"",'Ark1'!AF2692)</f>
        <v>35.625</v>
      </c>
      <c r="L167" s="29">
        <f>+IF(I167=0,"",'Ark1'!AG2692)</f>
        <v>31.600695713826777</v>
      </c>
      <c r="N167" s="32">
        <f>+IF(I167=0,"",'Ark1'!U2692)</f>
        <v>8.3406432748538073</v>
      </c>
      <c r="O167" s="213"/>
      <c r="P167" s="239">
        <f>+IF(J167=0,"",'Ark1'!AI2692)</f>
        <v>340</v>
      </c>
      <c r="Q167" s="497"/>
      <c r="R167" s="263">
        <f>+IF(P167=0,"",'Ark1'!AJ2692)</f>
        <v>79.717647058823587</v>
      </c>
      <c r="S167" s="263">
        <f>+IF(P167=0,"",'Ark1'!AK2692)</f>
        <v>14.312762522030701</v>
      </c>
      <c r="T167" s="492"/>
      <c r="U167" s="27">
        <f>+IF(I167=0,"",'Ark1'!T2692)</f>
        <v>5.2368421052631557</v>
      </c>
      <c r="V167" s="34">
        <f>+IF(I167=0,"",'Ark1'!W2692)</f>
        <v>0.29239766081871349</v>
      </c>
      <c r="W167" s="34">
        <f>+IF(I167=0,"",'Ark1'!X2692)</f>
        <v>11.695906432748538</v>
      </c>
      <c r="X167" s="34">
        <f>+IF(I167=0,"",'Ark1'!Y2692)</f>
        <v>7.0175438596491215</v>
      </c>
      <c r="Y167" s="34">
        <f>+IF(I167=0,"",'Ark1'!Z2692)</f>
        <v>6.2127168813801292</v>
      </c>
      <c r="Z167" s="29">
        <f>+IF(I167=0,"",'Ark1'!Z2692)</f>
        <v>6.2127168813801292</v>
      </c>
      <c r="AA167" s="27">
        <f>+IF(I167=0,"",'Ark1'!AC2692)</f>
        <v>0</v>
      </c>
      <c r="AB167" s="34">
        <f>+IF(I167=0,"",'Ark1'!AE2692)</f>
        <v>0</v>
      </c>
      <c r="AC167" s="29">
        <f t="shared" si="18"/>
        <v>1.3901072124756346</v>
      </c>
      <c r="AD167" s="29">
        <f t="shared" si="21"/>
        <v>13.68</v>
      </c>
      <c r="AE167" s="213"/>
      <c r="AF167" s="216"/>
      <c r="AH167" s="29"/>
      <c r="AI167" s="27"/>
      <c r="AJ167" s="239"/>
      <c r="AK167" s="28"/>
      <c r="AO167" s="28"/>
    </row>
    <row r="168" spans="1:59" ht="15.6">
      <c r="A168" s="213">
        <f t="shared" si="20"/>
        <v>21</v>
      </c>
      <c r="B168" s="289">
        <f>+'Ark1'!C2693</f>
        <v>2024</v>
      </c>
      <c r="C168" s="232">
        <f>+'Ark1'!L2693</f>
        <v>6</v>
      </c>
      <c r="D168" s="232" t="s">
        <v>32</v>
      </c>
      <c r="E168" s="28">
        <f>+'Ark1'!H2693</f>
        <v>2</v>
      </c>
      <c r="F168" s="28">
        <f>+'Ark1'!J2693</f>
        <v>629</v>
      </c>
      <c r="G168" s="28" t="str">
        <f>VLOOKUP(F168,RNR!$A$1:$B$26,2)</f>
        <v>Bø</v>
      </c>
      <c r="H168" s="28">
        <f>+IF(I168=0,"",'Ark1'!Q2693)</f>
        <v>4</v>
      </c>
      <c r="I168" s="331">
        <f>+'Ark1'!R2693</f>
        <v>100</v>
      </c>
      <c r="J168" s="29">
        <f>+IF(I168=0,"",'Ark1'!AF2693)</f>
        <v>31.25</v>
      </c>
      <c r="L168" s="29">
        <f>+IF(I168=0,"",'Ark1'!AG2693)</f>
        <v>30.350350350350347</v>
      </c>
      <c r="N168" s="32">
        <f>+IF(I168=0,"",'Ark1'!U2693)</f>
        <v>21.224</v>
      </c>
      <c r="O168" s="213"/>
      <c r="P168" s="239">
        <f>+IF(J168=0,"",'Ark1'!AI2693)</f>
        <v>0</v>
      </c>
      <c r="Q168" s="497"/>
      <c r="R168" s="263" t="str">
        <f>+IF(P168=0,"",'Ark1'!AJ2693)</f>
        <v/>
      </c>
      <c r="S168" s="263" t="str">
        <f>+IF(P168=0,"",'Ark1'!AK2693)</f>
        <v/>
      </c>
      <c r="T168" s="492"/>
      <c r="U168" s="27">
        <f>+IF(I168=0,"",'Ark1'!T2693)</f>
        <v>6.15</v>
      </c>
      <c r="V168" s="34">
        <f>+IF(I168=0,"",'Ark1'!W2693)</f>
        <v>4</v>
      </c>
      <c r="W168" s="34">
        <f>+IF(I168=0,"",'Ark1'!X2693)</f>
        <v>79</v>
      </c>
      <c r="X168" s="34">
        <f>+IF(I168=0,"",'Ark1'!Y2693)</f>
        <v>51</v>
      </c>
      <c r="Y168" s="34">
        <f>+IF(I168=0,"",'Ark1'!Z2693)</f>
        <v>5.7333082945189799</v>
      </c>
      <c r="Z168" s="29">
        <f>+IF(I168=0,"",'Ark1'!Z2693)</f>
        <v>5.7333082945189799</v>
      </c>
      <c r="AA168" s="27">
        <f>+IF(I168=0,"",'Ark1'!AC2693)</f>
        <v>0</v>
      </c>
      <c r="AB168" s="34">
        <f>+IF(I168=0,"",'Ark1'!AE2693)</f>
        <v>0</v>
      </c>
      <c r="AC168" s="29">
        <f t="shared" si="18"/>
        <v>3.5373333333333332</v>
      </c>
      <c r="AD168" s="29">
        <f t="shared" si="21"/>
        <v>25</v>
      </c>
      <c r="AE168" s="213"/>
      <c r="AF168" s="216"/>
      <c r="AH168" s="29"/>
      <c r="AI168" s="27"/>
      <c r="AJ168" s="239"/>
      <c r="AK168" s="28"/>
      <c r="AO168" s="28"/>
    </row>
    <row r="169" spans="1:59" ht="15.6">
      <c r="A169" s="213">
        <f t="shared" si="20"/>
        <v>22</v>
      </c>
      <c r="B169" s="289">
        <f>+'Ark1'!C2694</f>
        <v>2024</v>
      </c>
      <c r="C169" s="232">
        <f>+'Ark1'!L2694</f>
        <v>6</v>
      </c>
      <c r="D169" s="232" t="s">
        <v>32</v>
      </c>
      <c r="E169" s="28">
        <f>+'Ark1'!H2694</f>
        <v>1</v>
      </c>
      <c r="F169" s="28">
        <f>+'Ark1'!J2694</f>
        <v>643</v>
      </c>
      <c r="G169" s="28" t="str">
        <f>VLOOKUP(F169,RNR!$A$1:$B$26,2)</f>
        <v>Bjerka</v>
      </c>
      <c r="H169" s="28">
        <f>+IF(I169=0,"",'Ark1'!Q2694)</f>
        <v>27</v>
      </c>
      <c r="I169" s="331">
        <f>+'Ark1'!R2694</f>
        <v>247</v>
      </c>
      <c r="J169" s="29">
        <f>+IF(I169=0,"",'Ark1'!AF2694)</f>
        <v>28.888888888888889</v>
      </c>
      <c r="L169" s="29">
        <f>+IF(I169=0,"",'Ark1'!AG2694)</f>
        <v>28.757751834674902</v>
      </c>
      <c r="N169" s="32">
        <f>+IF(I169=0,"",'Ark1'!U2694)</f>
        <v>13.104453441295547</v>
      </c>
      <c r="O169" s="213"/>
      <c r="P169" s="239">
        <f>+IF(J169=0,"",'Ark1'!AI2694)</f>
        <v>128</v>
      </c>
      <c r="Q169" s="497"/>
      <c r="R169" s="263">
        <f>+IF(P169=0,"",'Ark1'!AJ2694)</f>
        <v>97.218750000000014</v>
      </c>
      <c r="S169" s="263">
        <f>+IF(P169=0,"",'Ark1'!AK2694)</f>
        <v>15.021449958759549</v>
      </c>
      <c r="T169" s="492"/>
      <c r="U169" s="27">
        <f>+IF(I169=0,"",'Ark1'!T2694)</f>
        <v>5.34008097165992</v>
      </c>
      <c r="V169" s="34">
        <f>+IF(I169=0,"",'Ark1'!W2694)</f>
        <v>0</v>
      </c>
      <c r="W169" s="34">
        <f>+IF(I169=0,"",'Ark1'!X2694)</f>
        <v>30.364372469635622</v>
      </c>
      <c r="X169" s="34">
        <f>+IF(I169=0,"",'Ark1'!Y2694)</f>
        <v>15.38461538461538</v>
      </c>
      <c r="Y169" s="34">
        <f>+IF(I169=0,"",'Ark1'!Z2694)</f>
        <v>7.5354990112829885</v>
      </c>
      <c r="Z169" s="29">
        <f>+IF(I169=0,"",'Ark1'!Z2694)</f>
        <v>7.5354990112829885</v>
      </c>
      <c r="AA169" s="27">
        <f>+IF(I169=0,"",'Ark1'!AC2694)</f>
        <v>0</v>
      </c>
      <c r="AB169" s="34">
        <f>+IF(I169=0,"",'Ark1'!AE2694)</f>
        <v>0</v>
      </c>
      <c r="AC169" s="29">
        <f t="shared" si="18"/>
        <v>2.1840755735492579</v>
      </c>
      <c r="AD169" s="29">
        <f t="shared" si="21"/>
        <v>9.1481481481481488</v>
      </c>
      <c r="AE169" s="213"/>
      <c r="AF169" s="216"/>
      <c r="AH169" s="29"/>
      <c r="AI169" s="27"/>
      <c r="AJ169" s="239"/>
      <c r="AK169" s="28"/>
      <c r="AO169" s="28"/>
    </row>
    <row r="170" spans="1:59" ht="15.6">
      <c r="A170" s="213">
        <f t="shared" si="20"/>
        <v>23</v>
      </c>
      <c r="B170" s="289">
        <f>+'Ark1'!C2695</f>
        <v>2024</v>
      </c>
      <c r="C170" s="232">
        <f>+'Ark1'!L2695</f>
        <v>6</v>
      </c>
      <c r="D170" s="232" t="s">
        <v>32</v>
      </c>
      <c r="E170" s="28">
        <f>+'Ark1'!H2695</f>
        <v>2</v>
      </c>
      <c r="F170" s="28">
        <f>+'Ark1'!J2695</f>
        <v>704</v>
      </c>
      <c r="G170" s="28" t="str">
        <f>VLOOKUP(F170,RNR!$A$1:$B$26,2)</f>
        <v>Øre Vilt</v>
      </c>
      <c r="H170" s="28" t="str">
        <f>+IF(I170=0,"",'Ark1'!Q2695)</f>
        <v/>
      </c>
      <c r="I170" s="331">
        <f>+'Ark1'!R2695</f>
        <v>0</v>
      </c>
      <c r="J170" s="29" t="str">
        <f>+IF(I170=0,"",'Ark1'!AF2695)</f>
        <v/>
      </c>
      <c r="L170" s="29" t="str">
        <f>+IF(I170=0,"",'Ark1'!AG2695)</f>
        <v/>
      </c>
      <c r="N170" s="32" t="str">
        <f>+IF(I170=0,"",'Ark1'!U2695)</f>
        <v/>
      </c>
      <c r="O170" s="213"/>
      <c r="P170" s="239">
        <f>+IF(J170=0,"",'Ark1'!AI2695)</f>
        <v>0</v>
      </c>
      <c r="Q170" s="497"/>
      <c r="R170" s="263" t="str">
        <f>+IF(P170=0,"",'Ark1'!AJ2695)</f>
        <v/>
      </c>
      <c r="S170" s="263" t="str">
        <f>+IF(P170=0,"",'Ark1'!AK2695)</f>
        <v/>
      </c>
      <c r="T170" s="492"/>
      <c r="U170" s="27" t="str">
        <f>+IF(I170=0,"",'Ark1'!T2695)</f>
        <v/>
      </c>
      <c r="V170" s="34" t="str">
        <f>+IF(I170=0,"",'Ark1'!W2695)</f>
        <v/>
      </c>
      <c r="W170" s="34" t="str">
        <f>+IF(I170=0,"",'Ark1'!X2695)</f>
        <v/>
      </c>
      <c r="X170" s="34" t="str">
        <f>+IF(I170=0,"",'Ark1'!Y2695)</f>
        <v/>
      </c>
      <c r="Y170" s="34" t="str">
        <f>+IF(I170=0,"",'Ark1'!Z2695)</f>
        <v/>
      </c>
      <c r="Z170" s="29" t="str">
        <f>+IF(I170=0,"",'Ark1'!Z2695)</f>
        <v/>
      </c>
      <c r="AA170" s="27" t="str">
        <f>+IF(I170=0,"",'Ark1'!AC2695)</f>
        <v/>
      </c>
      <c r="AB170" s="34" t="str">
        <f>+IF(I170=0,"",'Ark1'!AE2695)</f>
        <v/>
      </c>
      <c r="AC170" s="29" t="str">
        <f t="shared" si="18"/>
        <v/>
      </c>
      <c r="AD170" s="29" t="str">
        <f t="shared" si="21"/>
        <v/>
      </c>
      <c r="AE170" s="213"/>
      <c r="AF170" s="216"/>
      <c r="AH170" s="29"/>
      <c r="AI170" s="27"/>
      <c r="AJ170" s="239"/>
      <c r="AK170" s="28"/>
      <c r="AO170" s="28"/>
    </row>
    <row r="171" spans="1:59" ht="15.6">
      <c r="A171" s="213">
        <f t="shared" si="20"/>
        <v>24</v>
      </c>
      <c r="B171" s="289">
        <f>+'Ark1'!C2696</f>
        <v>2024</v>
      </c>
      <c r="C171" s="232">
        <f>+'Ark1'!L2696</f>
        <v>6</v>
      </c>
      <c r="D171" s="232" t="s">
        <v>32</v>
      </c>
      <c r="E171" s="28">
        <f>+'Ark1'!H2696</f>
        <v>1</v>
      </c>
      <c r="F171" s="28">
        <f>+'Ark1'!J2696</f>
        <v>802</v>
      </c>
      <c r="G171" s="28" t="str">
        <f>VLOOKUP(F171,RNR!$A$1:$B$26,2)</f>
        <v>Karasjok</v>
      </c>
      <c r="H171" s="28" t="str">
        <f>+IF(I171=0,"",'Ark1'!Q2696)</f>
        <v/>
      </c>
      <c r="I171" s="331">
        <f>+'Ark1'!R2696</f>
        <v>0</v>
      </c>
      <c r="J171" s="29" t="str">
        <f>+IF(I171=0,"",'Ark1'!AF2696)</f>
        <v/>
      </c>
      <c r="L171" s="29" t="str">
        <f>+IF(I171=0,"",'Ark1'!AG2696)</f>
        <v/>
      </c>
      <c r="N171" s="32" t="str">
        <f>+IF(I171=0,"",'Ark1'!U2696)</f>
        <v/>
      </c>
      <c r="O171" s="213"/>
      <c r="P171" s="239">
        <f>+IF(J171=0,"",'Ark1'!AI2696)</f>
        <v>0</v>
      </c>
      <c r="Q171" s="497"/>
      <c r="R171" s="263" t="str">
        <f>+IF(P171=0,"",'Ark1'!AJ2696)</f>
        <v/>
      </c>
      <c r="S171" s="263" t="str">
        <f>+IF(P171=0,"",'Ark1'!AK2696)</f>
        <v/>
      </c>
      <c r="T171" s="492"/>
      <c r="U171" s="27" t="str">
        <f>+IF(I171=0,"",'Ark1'!T2696)</f>
        <v/>
      </c>
      <c r="V171" s="34" t="str">
        <f>+IF(I171=0,"",'Ark1'!W2696)</f>
        <v/>
      </c>
      <c r="W171" s="34" t="str">
        <f>+IF(I171=0,"",'Ark1'!X2696)</f>
        <v/>
      </c>
      <c r="X171" s="34" t="str">
        <f>+IF(I171=0,"",'Ark1'!Y2696)</f>
        <v/>
      </c>
      <c r="Y171" s="34" t="str">
        <f>+IF(I171=0,"",'Ark1'!Z2696)</f>
        <v/>
      </c>
      <c r="Z171" s="29" t="str">
        <f>+IF(I171=0,"",'Ark1'!Z2696)</f>
        <v/>
      </c>
      <c r="AA171" s="27" t="str">
        <f>+IF(I171=0,"",'Ark1'!AC2696)</f>
        <v/>
      </c>
      <c r="AB171" s="34" t="str">
        <f>+IF(I171=0,"",'Ark1'!AE2696)</f>
        <v/>
      </c>
      <c r="AC171" s="29" t="str">
        <f t="shared" si="18"/>
        <v/>
      </c>
      <c r="AD171" s="29" t="str">
        <f t="shared" si="21"/>
        <v/>
      </c>
      <c r="AE171" s="213"/>
      <c r="AF171" s="216"/>
      <c r="AH171" s="29"/>
      <c r="AI171" s="27"/>
      <c r="AJ171" s="239"/>
      <c r="AK171" s="28"/>
      <c r="AO171" s="28"/>
    </row>
    <row r="172" spans="1:59" ht="15" customHeight="1">
      <c r="A172" s="213"/>
      <c r="B172" s="213"/>
      <c r="C172" s="213"/>
      <c r="D172" s="213"/>
      <c r="E172" s="213"/>
      <c r="F172" s="213"/>
      <c r="G172" s="213"/>
      <c r="H172" s="213"/>
      <c r="I172" s="324"/>
      <c r="J172" s="214"/>
      <c r="K172" s="214"/>
      <c r="L172" s="214"/>
      <c r="M172" s="214"/>
      <c r="N172" s="213"/>
      <c r="O172" s="214"/>
      <c r="P172" s="214"/>
      <c r="Q172" s="214"/>
      <c r="R172" s="214"/>
      <c r="S172" s="214"/>
      <c r="T172" s="492"/>
      <c r="U172" s="213"/>
      <c r="V172" s="215"/>
      <c r="W172" s="215"/>
      <c r="X172" s="215"/>
      <c r="Y172" s="215"/>
      <c r="Z172" s="215"/>
      <c r="AA172" s="213"/>
      <c r="AB172" s="215"/>
      <c r="AC172" s="215"/>
      <c r="AD172" s="215"/>
      <c r="AE172" s="215"/>
      <c r="AF172" s="216"/>
      <c r="AH172" s="29"/>
      <c r="AI172" s="27"/>
      <c r="AJ172" s="217"/>
      <c r="AK172" s="28"/>
      <c r="AO172" s="28"/>
      <c r="BG172" s="228"/>
    </row>
    <row r="173" spans="1:59" ht="22.8">
      <c r="A173" s="213"/>
      <c r="B173" s="213"/>
      <c r="C173" s="213"/>
      <c r="D173" s="257" t="s">
        <v>33</v>
      </c>
      <c r="E173" s="213"/>
      <c r="F173" s="213"/>
      <c r="G173" s="213"/>
      <c r="H173" s="213"/>
      <c r="I173" s="476">
        <f>SUM(I175:I198)</f>
        <v>2638</v>
      </c>
      <c r="J173" s="258"/>
      <c r="K173" s="258"/>
      <c r="L173" s="258"/>
      <c r="M173" s="258"/>
      <c r="N173" s="260">
        <f>+Klasse!L15</f>
        <v>15.968435013262598</v>
      </c>
      <c r="O173" s="258"/>
      <c r="P173" s="258"/>
      <c r="Q173" s="258"/>
      <c r="R173" s="258"/>
      <c r="S173" s="258"/>
      <c r="T173" s="492"/>
      <c r="U173" s="259"/>
      <c r="V173" s="215"/>
      <c r="W173" s="215"/>
      <c r="X173" s="215"/>
      <c r="Y173" s="215"/>
      <c r="Z173" s="215"/>
      <c r="AA173" s="213"/>
      <c r="AB173" s="215"/>
      <c r="AC173" s="215"/>
      <c r="AD173" s="215"/>
      <c r="AE173" s="213"/>
      <c r="AF173" s="216"/>
      <c r="AH173" s="29"/>
      <c r="AI173" s="27"/>
      <c r="AJ173" s="217"/>
      <c r="AK173" s="28"/>
      <c r="AO173" s="28"/>
      <c r="BG173" s="228"/>
    </row>
    <row r="174" spans="1:59" ht="15" customHeight="1">
      <c r="A174" s="213"/>
      <c r="B174" s="213"/>
      <c r="C174" s="213"/>
      <c r="D174" s="213"/>
      <c r="E174" s="213"/>
      <c r="F174" s="213"/>
      <c r="G174" s="213"/>
      <c r="H174" s="213"/>
      <c r="I174" s="324"/>
      <c r="J174" s="213"/>
      <c r="K174" s="213"/>
      <c r="L174" s="213"/>
      <c r="M174" s="544"/>
      <c r="N174" s="213"/>
      <c r="O174" s="213"/>
      <c r="P174" s="213"/>
      <c r="Q174" s="213"/>
      <c r="R174" s="213"/>
      <c r="S174" s="213"/>
      <c r="T174" s="492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6"/>
      <c r="AH174" s="29"/>
      <c r="AI174" s="27"/>
      <c r="AJ174" s="217"/>
      <c r="AK174" s="28"/>
      <c r="AO174" s="28"/>
      <c r="BG174" s="228"/>
    </row>
    <row r="175" spans="1:59" ht="15.6">
      <c r="A175" s="213"/>
      <c r="B175" s="289">
        <f>+'Ark1'!C2697</f>
        <v>2024</v>
      </c>
      <c r="C175" s="232">
        <f>+'Ark1'!L2697</f>
        <v>7</v>
      </c>
      <c r="D175" s="232" t="s">
        <v>33</v>
      </c>
      <c r="E175" s="232">
        <f>+'Ark1'!H2697</f>
        <v>1</v>
      </c>
      <c r="F175" s="232">
        <f>+'Ark1'!J2697</f>
        <v>103</v>
      </c>
      <c r="G175" s="232" t="str">
        <f>VLOOKUP(F175,RNR!$A$1:$B$26,2)</f>
        <v>Rudshøgda</v>
      </c>
      <c r="H175" s="232" t="str">
        <f>+IF(I175=0,"",'Ark1'!Q2697)</f>
        <v/>
      </c>
      <c r="I175" s="330">
        <f>+'Ark1'!R2697</f>
        <v>0</v>
      </c>
      <c r="J175" s="233" t="str">
        <f>+IF(I175=0,"",'Ark1'!AF2697)</f>
        <v/>
      </c>
      <c r="K175" s="233"/>
      <c r="L175" s="233" t="str">
        <f>+IF(I175=0,"",'Ark1'!AG2697)</f>
        <v/>
      </c>
      <c r="M175" s="233"/>
      <c r="N175" s="32" t="str">
        <f>+IF(I175=0,"",'Ark1'!U2697)</f>
        <v/>
      </c>
      <c r="O175" s="213"/>
      <c r="P175" s="239">
        <f>+IF(J175=0,"",'Ark1'!AI2697)</f>
        <v>0</v>
      </c>
      <c r="Q175" s="497"/>
      <c r="R175" s="263" t="str">
        <f>+IF(P175=0,"",'Ark1'!AJ2697)</f>
        <v/>
      </c>
      <c r="S175" s="263" t="str">
        <f>+IF(P175=0,"",'Ark1'!AK2697)</f>
        <v/>
      </c>
      <c r="T175" s="492"/>
      <c r="U175" s="234" t="str">
        <f>+IF(I175=0,"",'Ark1'!T2697)</f>
        <v/>
      </c>
      <c r="V175" s="235" t="str">
        <f>+IF(I175=0,"",'Ark1'!W2697)</f>
        <v/>
      </c>
      <c r="W175" s="235" t="str">
        <f>+IF(I175=0,"",'Ark1'!X2697)</f>
        <v/>
      </c>
      <c r="X175" s="235" t="str">
        <f>+IF(I175=0,"",'Ark1'!Y2697)</f>
        <v/>
      </c>
      <c r="Y175" s="235" t="str">
        <f>+IF(I175=0,"",'Ark1'!Z2697)</f>
        <v/>
      </c>
      <c r="Z175" s="233" t="str">
        <f>+IF(I175=0,"",'Ark1'!Z2697)</f>
        <v/>
      </c>
      <c r="AA175" s="234" t="str">
        <f>+IF(I175=0,"",'Ark1'!AC2697)</f>
        <v/>
      </c>
      <c r="AB175" s="235" t="str">
        <f>+IF(I175=0,"",'Ark1'!AE2697)</f>
        <v/>
      </c>
      <c r="AC175" s="233" t="str">
        <f t="shared" ref="AC175:AC198" si="22">IF(I175=0,"",N175/C175)</f>
        <v/>
      </c>
      <c r="AD175" s="233" t="str">
        <f t="shared" ref="AD175:AD186" si="23">IF(I175=0,"",I175/H175)</f>
        <v/>
      </c>
      <c r="AE175" s="213"/>
      <c r="AF175" s="216"/>
      <c r="AH175" s="29"/>
      <c r="AI175" s="27"/>
      <c r="AJ175" s="239"/>
      <c r="AK175" s="28"/>
      <c r="AO175" s="28"/>
    </row>
    <row r="176" spans="1:59" ht="15.6">
      <c r="A176" s="213"/>
      <c r="B176" s="289">
        <f>+'Ark1'!C2698</f>
        <v>2024</v>
      </c>
      <c r="C176" s="232">
        <f>+'Ark1'!L2698</f>
        <v>7</v>
      </c>
      <c r="D176" s="232" t="str">
        <f>+D175</f>
        <v>R-</v>
      </c>
      <c r="E176" s="232">
        <f>+'Ark1'!H2698</f>
        <v>2</v>
      </c>
      <c r="F176" s="232">
        <f>+'Ark1'!J2698</f>
        <v>106</v>
      </c>
      <c r="G176" s="232" t="str">
        <f>VLOOKUP(F176,RNR!$A$1:$B$26,2)</f>
        <v>Furuseth</v>
      </c>
      <c r="H176" s="232">
        <f>+IF(I176=0,"",'Ark1'!Q2698)</f>
        <v>8</v>
      </c>
      <c r="I176" s="330">
        <f>+'Ark1'!R2698</f>
        <v>42</v>
      </c>
      <c r="J176" s="233">
        <f>+IF(I176=0,"",'Ark1'!AF2698)</f>
        <v>15.730337078651679</v>
      </c>
      <c r="K176" s="233"/>
      <c r="L176" s="233">
        <f>+IF(I176=0,"",'Ark1'!AG2698)</f>
        <v>15.009089807296091</v>
      </c>
      <c r="M176" s="233"/>
      <c r="N176" s="32">
        <f>+IF(I176=0,"",'Ark1'!U2698)</f>
        <v>14.742857142857147</v>
      </c>
      <c r="O176" s="213"/>
      <c r="P176" s="239">
        <f>+IF(J176=0,"",'Ark1'!AI2698)</f>
        <v>42</v>
      </c>
      <c r="Q176" s="497"/>
      <c r="R176" s="263">
        <f>+IF(P176=0,"",'Ark1'!AJ2698)</f>
        <v>93.926190476190428</v>
      </c>
      <c r="S176" s="263">
        <f>+IF(P176=0,"",'Ark1'!AK2698)</f>
        <v>17.121636815051321</v>
      </c>
      <c r="T176" s="492"/>
      <c r="U176" s="234">
        <f>+IF(I176=0,"",'Ark1'!T2698)</f>
        <v>5.3571428571428559</v>
      </c>
      <c r="V176" s="235">
        <f>+IF(I176=0,"",'Ark1'!W2698)</f>
        <v>2.3809523809523818</v>
      </c>
      <c r="W176" s="235">
        <f>+IF(I176=0,"",'Ark1'!X2698)</f>
        <v>23.809523809523821</v>
      </c>
      <c r="X176" s="235">
        <f>+IF(I176=0,"",'Ark1'!Y2698)</f>
        <v>11.90476190476191</v>
      </c>
      <c r="Y176" s="235">
        <f>+IF(I176=0,"",'Ark1'!Z2698)</f>
        <v>5.3020275931608944</v>
      </c>
      <c r="Z176" s="233">
        <f>+IF(I176=0,"",'Ark1'!Z2698)</f>
        <v>5.3020275931608944</v>
      </c>
      <c r="AA176" s="234">
        <f>+IF(I176=0,"",'Ark1'!AC2698)</f>
        <v>0</v>
      </c>
      <c r="AB176" s="235">
        <f>+IF(I176=0,"",'Ark1'!AE2698)</f>
        <v>0</v>
      </c>
      <c r="AC176" s="233">
        <f t="shared" si="22"/>
        <v>2.1061224489795927</v>
      </c>
      <c r="AD176" s="233">
        <f t="shared" si="23"/>
        <v>5.25</v>
      </c>
      <c r="AE176" s="213"/>
      <c r="AF176" s="216"/>
      <c r="AH176" s="29"/>
      <c r="AI176" s="27"/>
      <c r="AJ176" s="239"/>
      <c r="AK176" s="28"/>
      <c r="AO176" s="28"/>
    </row>
    <row r="177" spans="1:41" ht="15.6">
      <c r="A177" s="213"/>
      <c r="B177" s="289">
        <f>+'Ark1'!C2699</f>
        <v>2024</v>
      </c>
      <c r="C177" s="232">
        <f>+'Ark1'!L2699</f>
        <v>7</v>
      </c>
      <c r="D177" s="232" t="str">
        <f t="shared" ref="D177:D186" si="24">+D176</f>
        <v>R-</v>
      </c>
      <c r="E177" s="232">
        <f>+'Ark1'!H2699</f>
        <v>1</v>
      </c>
      <c r="F177" s="232">
        <f>+'Ark1'!J2699</f>
        <v>110</v>
      </c>
      <c r="G177" s="232" t="str">
        <f>VLOOKUP(F177,RNR!$A$1:$B$26,2)</f>
        <v>Gol</v>
      </c>
      <c r="H177" s="232">
        <f>+IF(I177=0,"",'Ark1'!Q2699)</f>
        <v>86</v>
      </c>
      <c r="I177" s="330">
        <f>+'Ark1'!R2699</f>
        <v>494</v>
      </c>
      <c r="J177" s="233">
        <f>+IF(I177=0,"",'Ark1'!AF2699)</f>
        <v>9.117755629383538</v>
      </c>
      <c r="K177" s="233"/>
      <c r="L177" s="233">
        <f>+IF(I177=0,"",'Ark1'!AG2699)</f>
        <v>12.096435398155728</v>
      </c>
      <c r="M177" s="233"/>
      <c r="N177" s="32">
        <f>+IF(I177=0,"",'Ark1'!U2699)</f>
        <v>13.988866396761136</v>
      </c>
      <c r="O177" s="213"/>
      <c r="P177" s="239">
        <f>+IF(J177=0,"",'Ark1'!AI2699)</f>
        <v>493</v>
      </c>
      <c r="Q177" s="497"/>
      <c r="R177" s="263">
        <f>+IF(P177=0,"",'Ark1'!AJ2699)</f>
        <v>91.611561866125825</v>
      </c>
      <c r="S177" s="263">
        <f>+IF(P177=0,"",'Ark1'!AK2699)</f>
        <v>16.987665567209422</v>
      </c>
      <c r="T177" s="492"/>
      <c r="U177" s="234">
        <f>+IF(I177=0,"",'Ark1'!T2699)</f>
        <v>6.1720647773279342</v>
      </c>
      <c r="V177" s="235">
        <f>+IF(I177=0,"",'Ark1'!W2699)</f>
        <v>4.4534412955465594</v>
      </c>
      <c r="W177" s="235">
        <f>+IF(I177=0,"",'Ark1'!X2699)</f>
        <v>24.89878542510122</v>
      </c>
      <c r="X177" s="235">
        <f>+IF(I177=0,"",'Ark1'!Y2699)</f>
        <v>17.813765182186238</v>
      </c>
      <c r="Y177" s="235">
        <f>+IF(I177=0,"",'Ark1'!Z2699)</f>
        <v>8.0253001716134147</v>
      </c>
      <c r="Z177" s="233">
        <f>+IF(I177=0,"",'Ark1'!Z2699)</f>
        <v>8.0253001716134147</v>
      </c>
      <c r="AA177" s="234">
        <f>+IF(I177=0,"",'Ark1'!AC2699)</f>
        <v>0</v>
      </c>
      <c r="AB177" s="235">
        <f>+IF(I177=0,"",'Ark1'!AE2699)</f>
        <v>0</v>
      </c>
      <c r="AC177" s="233">
        <f t="shared" si="22"/>
        <v>1.9984094852515908</v>
      </c>
      <c r="AD177" s="233">
        <f t="shared" si="23"/>
        <v>5.7441860465116283</v>
      </c>
      <c r="AE177" s="213"/>
      <c r="AF177" s="216"/>
      <c r="AH177" s="29"/>
      <c r="AI177" s="27"/>
      <c r="AJ177" s="239"/>
      <c r="AK177" s="28"/>
      <c r="AO177" s="28"/>
    </row>
    <row r="178" spans="1:41" ht="15.6">
      <c r="A178" s="213"/>
      <c r="B178" s="289">
        <f>+'Ark1'!C2700</f>
        <v>2024</v>
      </c>
      <c r="C178" s="232">
        <f>+'Ark1'!L2700</f>
        <v>7</v>
      </c>
      <c r="D178" s="232" t="str">
        <f t="shared" si="24"/>
        <v>R-</v>
      </c>
      <c r="E178" s="232">
        <f>+'Ark1'!H2700</f>
        <v>1</v>
      </c>
      <c r="F178" s="232">
        <f>+'Ark1'!J2700</f>
        <v>111</v>
      </c>
      <c r="G178" s="232" t="str">
        <f>VLOOKUP(F178,RNR!$A$1:$B$26,2)</f>
        <v>Forus</v>
      </c>
      <c r="H178" s="232">
        <f>+IF(I178=0,"",'Ark1'!Q2700)</f>
        <v>9</v>
      </c>
      <c r="I178" s="330">
        <f>+'Ark1'!R2700</f>
        <v>18</v>
      </c>
      <c r="J178" s="233">
        <f>+IF(I178=0,"",'Ark1'!AF2700)</f>
        <v>9.8901098901098887</v>
      </c>
      <c r="K178" s="233"/>
      <c r="L178" s="233">
        <f>+IF(I178=0,"",'Ark1'!AG2700)</f>
        <v>11.906661348224972</v>
      </c>
      <c r="M178" s="233"/>
      <c r="N178" s="32">
        <f>+IF(I178=0,"",'Ark1'!U2700)</f>
        <v>19.899999999999999</v>
      </c>
      <c r="O178" s="213"/>
      <c r="P178" s="239">
        <f>+IF(J178=0,"",'Ark1'!AI2700)</f>
        <v>18</v>
      </c>
      <c r="Q178" s="497"/>
      <c r="R178" s="263">
        <f>+IF(P178=0,"",'Ark1'!AJ2700)</f>
        <v>101.22777777777777</v>
      </c>
      <c r="S178" s="263">
        <f>+IF(P178=0,"",'Ark1'!AK2700)</f>
        <v>18.702407478130876</v>
      </c>
      <c r="T178" s="492"/>
      <c r="U178" s="234">
        <f>+IF(I178=0,"",'Ark1'!T2700)</f>
        <v>5.7777777777777777</v>
      </c>
      <c r="V178" s="235">
        <f>+IF(I178=0,"",'Ark1'!W2700)</f>
        <v>0</v>
      </c>
      <c r="W178" s="235">
        <f>+IF(I178=0,"",'Ark1'!X2700)</f>
        <v>72.222222222222229</v>
      </c>
      <c r="X178" s="235">
        <f>+IF(I178=0,"",'Ark1'!Y2700)</f>
        <v>22.222222222222225</v>
      </c>
      <c r="Y178" s="235">
        <f>+IF(I178=0,"",'Ark1'!Z2700)</f>
        <v>6.0530983801686311</v>
      </c>
      <c r="Z178" s="233">
        <f>+IF(I178=0,"",'Ark1'!Z2700)</f>
        <v>6.0530983801686311</v>
      </c>
      <c r="AA178" s="234">
        <f>+IF(I178=0,"",'Ark1'!AC2700)</f>
        <v>0</v>
      </c>
      <c r="AB178" s="235">
        <f>+IF(I178=0,"",'Ark1'!AE2700)</f>
        <v>0</v>
      </c>
      <c r="AC178" s="233">
        <f t="shared" si="22"/>
        <v>2.8428571428571425</v>
      </c>
      <c r="AD178" s="233">
        <f t="shared" si="23"/>
        <v>2</v>
      </c>
      <c r="AE178" s="213"/>
      <c r="AF178" s="216"/>
      <c r="AH178" s="29"/>
      <c r="AI178" s="27"/>
      <c r="AJ178" s="239"/>
      <c r="AK178" s="28"/>
      <c r="AO178" s="28"/>
    </row>
    <row r="179" spans="1:41" ht="15.6">
      <c r="A179" s="213"/>
      <c r="B179" s="289">
        <f>+'Ark1'!C2701</f>
        <v>2024</v>
      </c>
      <c r="C179" s="232">
        <f>+'Ark1'!L2701</f>
        <v>7</v>
      </c>
      <c r="D179" s="232" t="str">
        <f t="shared" si="24"/>
        <v>R-</v>
      </c>
      <c r="E179" s="232">
        <f>+'Ark1'!H2701</f>
        <v>1</v>
      </c>
      <c r="F179" s="232">
        <f>+'Ark1'!J2701</f>
        <v>116</v>
      </c>
      <c r="G179" s="232" t="str">
        <f>VLOOKUP(F179,RNR!$A$1:$B$26,2)</f>
        <v>Sandeid</v>
      </c>
      <c r="H179" s="232">
        <f>+IF(I179=0,"",'Ark1'!Q2701)</f>
        <v>39</v>
      </c>
      <c r="I179" s="330">
        <f>+'Ark1'!R2701</f>
        <v>144</v>
      </c>
      <c r="J179" s="233">
        <f>+IF(I179=0,"",'Ark1'!AF2701)</f>
        <v>13.675213675213676</v>
      </c>
      <c r="K179" s="233"/>
      <c r="L179" s="233">
        <f>+IF(I179=0,"",'Ark1'!AG2701)</f>
        <v>18.451125106863589</v>
      </c>
      <c r="M179" s="233"/>
      <c r="N179" s="32">
        <f>+IF(I179=0,"",'Ark1'!U2701)</f>
        <v>16.336805555555557</v>
      </c>
      <c r="O179" s="213"/>
      <c r="P179" s="239">
        <f>+IF(J179=0,"",'Ark1'!AI2701)</f>
        <v>144</v>
      </c>
      <c r="Q179" s="497"/>
      <c r="R179" s="263">
        <f>+IF(P179=0,"",'Ark1'!AJ2701)</f>
        <v>95.65625</v>
      </c>
      <c r="S179" s="263">
        <f>+IF(P179=0,"",'Ark1'!AK2701)</f>
        <v>17.463547379232946</v>
      </c>
      <c r="T179" s="492"/>
      <c r="U179" s="234">
        <f>+IF(I179=0,"",'Ark1'!T2701)</f>
        <v>5.5972222222222223</v>
      </c>
      <c r="V179" s="235">
        <f>+IF(I179=0,"",'Ark1'!W2701)</f>
        <v>7.6388888888888893</v>
      </c>
      <c r="W179" s="235">
        <f>+IF(I179=0,"",'Ark1'!X2701)</f>
        <v>32.638888888888886</v>
      </c>
      <c r="X179" s="235">
        <f>+IF(I179=0,"",'Ark1'!Y2701)</f>
        <v>24.305555555555557</v>
      </c>
      <c r="Y179" s="235">
        <f>+IF(I179=0,"",'Ark1'!Z2701)</f>
        <v>7.622952790091853</v>
      </c>
      <c r="Z179" s="233">
        <f>+IF(I179=0,"",'Ark1'!Z2701)</f>
        <v>7.622952790091853</v>
      </c>
      <c r="AA179" s="234">
        <f>+IF(I179=0,"",'Ark1'!AC2701)</f>
        <v>0</v>
      </c>
      <c r="AB179" s="235">
        <f>+IF(I179=0,"",'Ark1'!AE2701)</f>
        <v>0</v>
      </c>
      <c r="AC179" s="233">
        <f t="shared" si="22"/>
        <v>2.3338293650793651</v>
      </c>
      <c r="AD179" s="233">
        <f t="shared" si="23"/>
        <v>3.6923076923076925</v>
      </c>
      <c r="AE179" s="213"/>
      <c r="AF179" s="216"/>
      <c r="AH179" s="29"/>
      <c r="AI179" s="27"/>
      <c r="AJ179" s="239"/>
      <c r="AK179" s="28"/>
      <c r="AO179" s="28"/>
    </row>
    <row r="180" spans="1:41" ht="15.6">
      <c r="A180" s="213"/>
      <c r="B180" s="289">
        <f>+'Ark1'!C2702</f>
        <v>2024</v>
      </c>
      <c r="C180" s="232">
        <f>+'Ark1'!L2702</f>
        <v>7</v>
      </c>
      <c r="D180" s="232" t="str">
        <f t="shared" si="24"/>
        <v>R-</v>
      </c>
      <c r="E180" s="232">
        <f>+'Ark1'!H2702</f>
        <v>2</v>
      </c>
      <c r="F180" s="232">
        <f>+'Ark1'!J2702</f>
        <v>117</v>
      </c>
      <c r="G180" s="232" t="str">
        <f>VLOOKUP(F180,RNR!$A$1:$B$26,2)</f>
        <v>Jæren</v>
      </c>
      <c r="H180" s="232">
        <f>+IF(I180=0,"",'Ark1'!Q2702)</f>
        <v>10</v>
      </c>
      <c r="I180" s="330">
        <f>+'Ark1'!R2702</f>
        <v>22</v>
      </c>
      <c r="J180" s="233">
        <f>+IF(I180=0,"",'Ark1'!AF2702)</f>
        <v>8.7301587301587293</v>
      </c>
      <c r="K180" s="233"/>
      <c r="L180" s="233">
        <f>+IF(I180=0,"",'Ark1'!AG2702)</f>
        <v>10.718836435963576</v>
      </c>
      <c r="M180" s="233"/>
      <c r="N180" s="32">
        <f>+IF(I180=0,"",'Ark1'!U2702)</f>
        <v>15.677272727272724</v>
      </c>
      <c r="O180" s="213"/>
      <c r="P180" s="239">
        <f>+IF(J180=0,"",'Ark1'!AI2702)</f>
        <v>22</v>
      </c>
      <c r="Q180" s="497"/>
      <c r="R180" s="263">
        <f>+IF(P180=0,"",'Ark1'!AJ2702)</f>
        <v>94.040909090909054</v>
      </c>
      <c r="S180" s="263">
        <f>+IF(P180=0,"",'Ark1'!AK2702)</f>
        <v>17.697437406573449</v>
      </c>
      <c r="T180" s="492"/>
      <c r="U180" s="234">
        <f>+IF(I180=0,"",'Ark1'!T2702)</f>
        <v>5.7727272727272716</v>
      </c>
      <c r="V180" s="235">
        <f>+IF(I180=0,"",'Ark1'!W2702)</f>
        <v>4.5454545454545459</v>
      </c>
      <c r="W180" s="235">
        <f>+IF(I180=0,"",'Ark1'!X2702)</f>
        <v>31.818181818181817</v>
      </c>
      <c r="X180" s="235">
        <f>+IF(I180=0,"",'Ark1'!Y2702)</f>
        <v>22.727272727272723</v>
      </c>
      <c r="Y180" s="235">
        <f>+IF(I180=0,"",'Ark1'!Z2702)</f>
        <v>7.0483351882284913</v>
      </c>
      <c r="Z180" s="233">
        <f>+IF(I180=0,"",'Ark1'!Z2702)</f>
        <v>7.0483351882284913</v>
      </c>
      <c r="AA180" s="234">
        <f>+IF(I180=0,"",'Ark1'!AC2702)</f>
        <v>0</v>
      </c>
      <c r="AB180" s="235">
        <f>+IF(I180=0,"",'Ark1'!AE2702)</f>
        <v>0</v>
      </c>
      <c r="AC180" s="233">
        <f t="shared" si="22"/>
        <v>2.2396103896103892</v>
      </c>
      <c r="AD180" s="233">
        <f t="shared" si="23"/>
        <v>2.2000000000000002</v>
      </c>
      <c r="AE180" s="213"/>
      <c r="AF180" s="216"/>
      <c r="AH180" s="29"/>
      <c r="AI180" s="27"/>
      <c r="AJ180" s="239"/>
      <c r="AK180" s="28"/>
      <c r="AO180" s="28"/>
    </row>
    <row r="181" spans="1:41" ht="15.6">
      <c r="A181" s="213"/>
      <c r="B181" s="289">
        <f>+'Ark1'!C2703</f>
        <v>2024</v>
      </c>
      <c r="C181" s="232">
        <f>+'Ark1'!L2703</f>
        <v>7</v>
      </c>
      <c r="D181" s="232" t="str">
        <f t="shared" si="24"/>
        <v>R-</v>
      </c>
      <c r="E181" s="232">
        <f>+'Ark1'!H2703</f>
        <v>1</v>
      </c>
      <c r="F181" s="232">
        <f>+'Ark1'!J2703</f>
        <v>134</v>
      </c>
      <c r="G181" s="232" t="str">
        <f>VLOOKUP(F181,RNR!$A$1:$B$26,2)</f>
        <v>Førde</v>
      </c>
      <c r="H181" s="232">
        <f>+IF(I181=0,"",'Ark1'!Q2703)</f>
        <v>102</v>
      </c>
      <c r="I181" s="330">
        <f>+'Ark1'!R2703</f>
        <v>616</v>
      </c>
      <c r="J181" s="233">
        <f>+IF(I181=0,"",'Ark1'!AF2703)</f>
        <v>11.119133574007222</v>
      </c>
      <c r="K181" s="233"/>
      <c r="L181" s="233">
        <f>+IF(I181=0,"",'Ark1'!AG2703)</f>
        <v>12.980640569600938</v>
      </c>
      <c r="M181" s="233"/>
      <c r="N181" s="32">
        <f>+IF(I181=0,"",'Ark1'!U2703)</f>
        <v>14.567207792207801</v>
      </c>
      <c r="O181" s="213"/>
      <c r="P181" s="239">
        <f>+IF(J181=0,"",'Ark1'!AI2703)</f>
        <v>612</v>
      </c>
      <c r="Q181" s="497"/>
      <c r="R181" s="263">
        <f>+IF(P181=0,"",'Ark1'!AJ2703)</f>
        <v>91.572549019607933</v>
      </c>
      <c r="S181" s="263">
        <f>+IF(P181=0,"",'Ark1'!AK2703)</f>
        <v>17.321365730919979</v>
      </c>
      <c r="T181" s="492"/>
      <c r="U181" s="234">
        <f>+IF(I181=0,"",'Ark1'!T2703)</f>
        <v>5.7402597402597406</v>
      </c>
      <c r="V181" s="235">
        <f>+IF(I181=0,"",'Ark1'!W2703)</f>
        <v>2.4350649350649345</v>
      </c>
      <c r="W181" s="235">
        <f>+IF(I181=0,"",'Ark1'!X2703)</f>
        <v>29.220779220779225</v>
      </c>
      <c r="X181" s="235">
        <f>+IF(I181=0,"",'Ark1'!Y2703)</f>
        <v>20.129870129870127</v>
      </c>
      <c r="Y181" s="235">
        <f>+IF(I181=0,"",'Ark1'!Z2703)</f>
        <v>7.8364033126747614</v>
      </c>
      <c r="Z181" s="233">
        <f>+IF(I181=0,"",'Ark1'!Z2703)</f>
        <v>7.8364033126747614</v>
      </c>
      <c r="AA181" s="234">
        <f>+IF(I181=0,"",'Ark1'!AC2703)</f>
        <v>0</v>
      </c>
      <c r="AB181" s="235">
        <f>+IF(I181=0,"",'Ark1'!AE2703)</f>
        <v>0</v>
      </c>
      <c r="AC181" s="233">
        <f t="shared" si="22"/>
        <v>2.0810296846011145</v>
      </c>
      <c r="AD181" s="233">
        <f t="shared" si="23"/>
        <v>6.0392156862745097</v>
      </c>
      <c r="AE181" s="213"/>
      <c r="AF181" s="216"/>
      <c r="AH181" s="29"/>
      <c r="AI181" s="27"/>
      <c r="AJ181" s="239"/>
      <c r="AK181" s="28"/>
      <c r="AO181" s="28"/>
    </row>
    <row r="182" spans="1:41" ht="15.6">
      <c r="A182" s="213"/>
      <c r="B182" s="289">
        <f>+'Ark1'!C2704</f>
        <v>2024</v>
      </c>
      <c r="C182" s="232">
        <f>+'Ark1'!L2704</f>
        <v>7</v>
      </c>
      <c r="D182" s="232" t="str">
        <f t="shared" si="24"/>
        <v>R-</v>
      </c>
      <c r="E182" s="232">
        <f>+'Ark1'!H2704</f>
        <v>2</v>
      </c>
      <c r="F182" s="232">
        <f>+'Ark1'!J2704</f>
        <v>141</v>
      </c>
      <c r="G182" s="232" t="str">
        <f>VLOOKUP(F182,RNR!$A$1:$B$26,2)</f>
        <v>Ølen</v>
      </c>
      <c r="H182" s="232">
        <f>+IF(I182=0,"",'Ark1'!Q2704)</f>
        <v>62</v>
      </c>
      <c r="I182" s="330">
        <f>+'Ark1'!R2704</f>
        <v>209</v>
      </c>
      <c r="J182" s="233">
        <f>+IF(I182=0,"",'Ark1'!AF2704)</f>
        <v>10.528967254408061</v>
      </c>
      <c r="K182" s="233"/>
      <c r="L182" s="233">
        <f>+IF(I182=0,"",'Ark1'!AG2704)</f>
        <v>14.078243813311103</v>
      </c>
      <c r="M182" s="233"/>
      <c r="N182" s="32">
        <f>+IF(I182=0,"",'Ark1'!U2704)</f>
        <v>20.055502392344486</v>
      </c>
      <c r="O182" s="213"/>
      <c r="P182" s="239">
        <f>+IF(J182=0,"",'Ark1'!AI2704)</f>
        <v>209</v>
      </c>
      <c r="Q182" s="497"/>
      <c r="R182" s="263">
        <f>+IF(P182=0,"",'Ark1'!AJ2704)</f>
        <v>102.05119617224882</v>
      </c>
      <c r="S182" s="263">
        <f>+IF(P182=0,"",'Ark1'!AK2704)</f>
        <v>17.739389782269502</v>
      </c>
      <c r="T182" s="492"/>
      <c r="U182" s="234">
        <f>+IF(I182=0,"",'Ark1'!T2704)</f>
        <v>6.2822966507177052</v>
      </c>
      <c r="V182" s="235">
        <f>+IF(I182=0,"",'Ark1'!W2704)</f>
        <v>3.3492822966507174</v>
      </c>
      <c r="W182" s="235">
        <f>+IF(I182=0,"",'Ark1'!X2704)</f>
        <v>57.894736842105239</v>
      </c>
      <c r="X182" s="235">
        <f>+IF(I182=0,"",'Ark1'!Y2704)</f>
        <v>45.454545454545446</v>
      </c>
      <c r="Y182" s="235">
        <f>+IF(I182=0,"",'Ark1'!Z2704)</f>
        <v>8.0669673698760853</v>
      </c>
      <c r="Z182" s="233">
        <f>+IF(I182=0,"",'Ark1'!Z2704)</f>
        <v>8.0669673698760853</v>
      </c>
      <c r="AA182" s="234">
        <f>+IF(I182=0,"",'Ark1'!AC2704)</f>
        <v>0</v>
      </c>
      <c r="AB182" s="235">
        <f>+IF(I182=0,"",'Ark1'!AE2704)</f>
        <v>0</v>
      </c>
      <c r="AC182" s="233">
        <f t="shared" si="22"/>
        <v>2.8650717703349264</v>
      </c>
      <c r="AD182" s="233">
        <f t="shared" si="23"/>
        <v>3.370967741935484</v>
      </c>
      <c r="AE182" s="213"/>
      <c r="AF182" s="216"/>
      <c r="AH182" s="29"/>
      <c r="AI182" s="27"/>
      <c r="AJ182" s="239"/>
      <c r="AK182" s="28"/>
      <c r="AO182" s="28"/>
    </row>
    <row r="183" spans="1:41" ht="15.6">
      <c r="A183" s="213"/>
      <c r="B183" s="289">
        <f>+'Ark1'!C2705</f>
        <v>2024</v>
      </c>
      <c r="C183" s="232">
        <f>+'Ark1'!L2705</f>
        <v>7</v>
      </c>
      <c r="D183" s="232" t="str">
        <f t="shared" si="24"/>
        <v>R-</v>
      </c>
      <c r="E183" s="232">
        <f>+'Ark1'!H2705</f>
        <v>2</v>
      </c>
      <c r="F183" s="232">
        <f>+'Ark1'!J2705</f>
        <v>143</v>
      </c>
      <c r="G183" s="232" t="str">
        <f>VLOOKUP(F183,RNR!$A$1:$B$26,2)</f>
        <v>Nordfjord</v>
      </c>
      <c r="H183" s="232" t="str">
        <f>+IF(I183=0,"",'Ark1'!Q2705)</f>
        <v/>
      </c>
      <c r="I183" s="330">
        <f>+'Ark1'!R2705</f>
        <v>0</v>
      </c>
      <c r="J183" s="233" t="str">
        <f>+IF(I183=0,"",'Ark1'!AF2705)</f>
        <v/>
      </c>
      <c r="K183" s="233"/>
      <c r="L183" s="233" t="str">
        <f>+IF(I183=0,"",'Ark1'!AG2705)</f>
        <v/>
      </c>
      <c r="M183" s="233"/>
      <c r="N183" s="32" t="str">
        <f>+IF(I183=0,"",'Ark1'!U2705)</f>
        <v/>
      </c>
      <c r="O183" s="213"/>
      <c r="P183" s="239">
        <f>+IF(J183=0,"",'Ark1'!AI2705)</f>
        <v>0</v>
      </c>
      <c r="Q183" s="497"/>
      <c r="R183" s="263" t="str">
        <f>+IF(P183=0,"",'Ark1'!AJ2705)</f>
        <v/>
      </c>
      <c r="S183" s="263" t="str">
        <f>+IF(P183=0,"",'Ark1'!AK2705)</f>
        <v/>
      </c>
      <c r="T183" s="492"/>
      <c r="U183" s="234" t="str">
        <f>+IF(I183=0,"",'Ark1'!T2705)</f>
        <v/>
      </c>
      <c r="V183" s="235" t="str">
        <f>+IF(I183=0,"",'Ark1'!W2705)</f>
        <v/>
      </c>
      <c r="W183" s="235" t="str">
        <f>+IF(I183=0,"",'Ark1'!X2705)</f>
        <v/>
      </c>
      <c r="X183" s="235" t="str">
        <f>+IF(I183=0,"",'Ark1'!Y2705)</f>
        <v/>
      </c>
      <c r="Y183" s="235" t="str">
        <f>+IF(I183=0,"",'Ark1'!Z2705)</f>
        <v/>
      </c>
      <c r="Z183" s="233" t="str">
        <f>+IF(I183=0,"",'Ark1'!Z2705)</f>
        <v/>
      </c>
      <c r="AA183" s="234" t="str">
        <f>+IF(I183=0,"",'Ark1'!AC2705)</f>
        <v/>
      </c>
      <c r="AB183" s="235" t="str">
        <f>+IF(I183=0,"",'Ark1'!AE2705)</f>
        <v/>
      </c>
      <c r="AC183" s="233" t="str">
        <f t="shared" si="22"/>
        <v/>
      </c>
      <c r="AD183" s="233" t="str">
        <f t="shared" si="23"/>
        <v/>
      </c>
      <c r="AE183" s="213"/>
      <c r="AF183" s="216"/>
      <c r="AH183" s="29"/>
      <c r="AI183" s="27"/>
      <c r="AJ183" s="239"/>
      <c r="AK183" s="28"/>
      <c r="AO183" s="28"/>
    </row>
    <row r="184" spans="1:41" ht="15.6">
      <c r="A184" s="213"/>
      <c r="B184" s="289">
        <f>+'Ark1'!C2706</f>
        <v>2024</v>
      </c>
      <c r="C184" s="232">
        <f>+'Ark1'!L2706</f>
        <v>7</v>
      </c>
      <c r="D184" s="232" t="str">
        <f t="shared" si="24"/>
        <v>R-</v>
      </c>
      <c r="E184" s="232">
        <f>+'Ark1'!H2706</f>
        <v>2</v>
      </c>
      <c r="F184" s="232">
        <f>+'Ark1'!J2706</f>
        <v>147</v>
      </c>
      <c r="G184" s="232" t="str">
        <f>VLOOKUP(F184,RNR!$A$1:$B$26,2)</f>
        <v>Midt-Norge</v>
      </c>
      <c r="H184" s="232" t="str">
        <f>+IF(I184=0,"",'Ark1'!Q2706)</f>
        <v/>
      </c>
      <c r="I184" s="330">
        <f>+'Ark1'!R2706</f>
        <v>0</v>
      </c>
      <c r="J184" s="233" t="str">
        <f>+IF(I184=0,"",'Ark1'!AF2706)</f>
        <v/>
      </c>
      <c r="K184" s="233"/>
      <c r="L184" s="233" t="str">
        <f>+IF(I184=0,"",'Ark1'!AG2706)</f>
        <v/>
      </c>
      <c r="M184" s="233"/>
      <c r="N184" s="32" t="str">
        <f>+IF(I184=0,"",'Ark1'!U2706)</f>
        <v/>
      </c>
      <c r="O184" s="213"/>
      <c r="P184" s="239">
        <f>+IF(J184=0,"",'Ark1'!AI2706)</f>
        <v>0</v>
      </c>
      <c r="Q184" s="497"/>
      <c r="R184" s="263" t="str">
        <f>+IF(P184=0,"",'Ark1'!AJ2706)</f>
        <v/>
      </c>
      <c r="S184" s="263" t="str">
        <f>+IF(P184=0,"",'Ark1'!AK2706)</f>
        <v/>
      </c>
      <c r="T184" s="492"/>
      <c r="U184" s="234" t="str">
        <f>+IF(I184=0,"",'Ark1'!T2706)</f>
        <v/>
      </c>
      <c r="V184" s="235" t="str">
        <f>+IF(I184=0,"",'Ark1'!W2706)</f>
        <v/>
      </c>
      <c r="W184" s="235" t="str">
        <f>+IF(I184=0,"",'Ark1'!X2706)</f>
        <v/>
      </c>
      <c r="X184" s="235" t="str">
        <f>+IF(I184=0,"",'Ark1'!Y2706)</f>
        <v/>
      </c>
      <c r="Y184" s="235" t="str">
        <f>+IF(I184=0,"",'Ark1'!Z2706)</f>
        <v/>
      </c>
      <c r="Z184" s="233" t="str">
        <f>+IF(I184=0,"",'Ark1'!Z2706)</f>
        <v/>
      </c>
      <c r="AA184" s="234" t="str">
        <f>+IF(I184=0,"",'Ark1'!AC2706)</f>
        <v/>
      </c>
      <c r="AB184" s="235" t="str">
        <f>+IF(I184=0,"",'Ark1'!AE2706)</f>
        <v/>
      </c>
      <c r="AC184" s="233" t="str">
        <f t="shared" si="22"/>
        <v/>
      </c>
      <c r="AD184" s="233" t="str">
        <f t="shared" si="23"/>
        <v/>
      </c>
      <c r="AE184" s="213"/>
      <c r="AF184" s="216"/>
      <c r="AH184" s="29"/>
      <c r="AI184" s="27"/>
      <c r="AJ184" s="239"/>
      <c r="AK184" s="28"/>
      <c r="AO184" s="28"/>
    </row>
    <row r="185" spans="1:41" ht="15.6">
      <c r="A185" s="213"/>
      <c r="B185" s="289">
        <f>+'Ark1'!C2707</f>
        <v>2024</v>
      </c>
      <c r="C185" s="232">
        <f>+'Ark1'!L2707</f>
        <v>7</v>
      </c>
      <c r="D185" s="232" t="str">
        <f t="shared" si="24"/>
        <v>R-</v>
      </c>
      <c r="E185" s="232">
        <f>+'Ark1'!H2707</f>
        <v>1</v>
      </c>
      <c r="F185" s="232">
        <f>+'Ark1'!J2707</f>
        <v>155</v>
      </c>
      <c r="G185" s="232" t="str">
        <f>VLOOKUP(F185,RNR!$A$1:$B$26,2)</f>
        <v>Målselv</v>
      </c>
      <c r="H185" s="232">
        <f>+IF(I185=0,"",'Ark1'!Q2707)</f>
        <v>37</v>
      </c>
      <c r="I185" s="330">
        <f>+'Ark1'!R2707</f>
        <v>332</v>
      </c>
      <c r="J185" s="233">
        <f>+IF(I185=0,"",'Ark1'!AF2707)</f>
        <v>11.985559566787002</v>
      </c>
      <c r="K185" s="233"/>
      <c r="L185" s="233">
        <f>+IF(I185=0,"",'Ark1'!AG2707)</f>
        <v>12.37042141796808</v>
      </c>
      <c r="M185" s="233"/>
      <c r="N185" s="32">
        <f>+IF(I185=0,"",'Ark1'!U2707)</f>
        <v>17.896385542168662</v>
      </c>
      <c r="O185" s="213"/>
      <c r="P185" s="239">
        <f>+IF(J185=0,"",'Ark1'!AI2707)</f>
        <v>332</v>
      </c>
      <c r="Q185" s="497"/>
      <c r="R185" s="263">
        <f>+IF(P185=0,"",'Ark1'!AJ2707)</f>
        <v>98.994879518072281</v>
      </c>
      <c r="S185" s="263">
        <f>+IF(P185=0,"",'Ark1'!AK2707)</f>
        <v>17.326975054298572</v>
      </c>
      <c r="T185" s="492"/>
      <c r="U185" s="234">
        <f>+IF(I185=0,"",'Ark1'!T2707)</f>
        <v>5.7921686746987922</v>
      </c>
      <c r="V185" s="235">
        <f>+IF(I185=0,"",'Ark1'!W2707)</f>
        <v>3.012048192771084</v>
      </c>
      <c r="W185" s="235">
        <f>+IF(I185=0,"",'Ark1'!X2707)</f>
        <v>44.277108433734945</v>
      </c>
      <c r="X185" s="235">
        <f>+IF(I185=0,"",'Ark1'!Y2707)</f>
        <v>35.24096385542169</v>
      </c>
      <c r="Y185" s="235">
        <f>+IF(I185=0,"",'Ark1'!Z2707)</f>
        <v>7.6762494887023616</v>
      </c>
      <c r="Z185" s="233">
        <f>+IF(I185=0,"",'Ark1'!Z2707)</f>
        <v>7.6762494887023616</v>
      </c>
      <c r="AA185" s="234">
        <f>+IF(I185=0,"",'Ark1'!AC2707)</f>
        <v>0</v>
      </c>
      <c r="AB185" s="235">
        <f>+IF(I185=0,"",'Ark1'!AE2707)</f>
        <v>0</v>
      </c>
      <c r="AC185" s="233">
        <f t="shared" si="22"/>
        <v>2.5566265060240947</v>
      </c>
      <c r="AD185" s="233">
        <f t="shared" si="23"/>
        <v>8.9729729729729737</v>
      </c>
      <c r="AE185" s="213"/>
      <c r="AF185" s="216"/>
      <c r="AH185" s="29"/>
      <c r="AI185" s="27"/>
      <c r="AJ185" s="239"/>
      <c r="AK185" s="28"/>
      <c r="AO185" s="28"/>
    </row>
    <row r="186" spans="1:41" ht="15.6">
      <c r="A186" s="213"/>
      <c r="B186" s="289">
        <f>+'Ark1'!C2708</f>
        <v>2024</v>
      </c>
      <c r="C186" s="232">
        <f>+'Ark1'!L2708</f>
        <v>7</v>
      </c>
      <c r="D186" s="232" t="str">
        <f t="shared" si="24"/>
        <v>R-</v>
      </c>
      <c r="E186" s="232">
        <f>+'Ark1'!H2708</f>
        <v>2</v>
      </c>
      <c r="F186" s="232">
        <f>+'Ark1'!J2708</f>
        <v>160</v>
      </c>
      <c r="G186" s="232" t="str">
        <f>VLOOKUP(F186,RNR!$A$1:$B$26,2)</f>
        <v>Oslo</v>
      </c>
      <c r="H186" s="232">
        <f>+IF(I186=0,"",'Ark1'!Q2708)</f>
        <v>15</v>
      </c>
      <c r="I186" s="330">
        <f>+'Ark1'!R2708</f>
        <v>58</v>
      </c>
      <c r="J186" s="233">
        <f>+IF(I186=0,"",'Ark1'!AF2708)</f>
        <v>12.210526315789476</v>
      </c>
      <c r="K186" s="233"/>
      <c r="L186" s="233">
        <f>+IF(I186=0,"",'Ark1'!AG2708)</f>
        <v>13.452736318407959</v>
      </c>
      <c r="M186" s="233"/>
      <c r="N186" s="32">
        <f>+IF(I186=0,"",'Ark1'!U2708)</f>
        <v>13.986206896551723</v>
      </c>
      <c r="O186" s="213"/>
      <c r="P186" s="239">
        <f>+IF(J186=0,"",'Ark1'!AI2708)</f>
        <v>58</v>
      </c>
      <c r="Q186" s="497"/>
      <c r="R186" s="263">
        <f>+IF(P186=0,"",'Ark1'!AJ2708)</f>
        <v>91.281034482758628</v>
      </c>
      <c r="S186" s="263">
        <f>+IF(P186=0,"",'Ark1'!AK2708)</f>
        <v>17.26232930619641</v>
      </c>
      <c r="T186" s="492"/>
      <c r="U186" s="234">
        <f>+IF(I186=0,"",'Ark1'!T2708)</f>
        <v>4.9655172413793087</v>
      </c>
      <c r="V186" s="235">
        <f>+IF(I186=0,"",'Ark1'!W2708)</f>
        <v>1.7241379310344827</v>
      </c>
      <c r="W186" s="235">
        <f>+IF(I186=0,"",'Ark1'!X2708)</f>
        <v>29.310344827586206</v>
      </c>
      <c r="X186" s="235">
        <f>+IF(I186=0,"",'Ark1'!Y2708)</f>
        <v>10.344827586206899</v>
      </c>
      <c r="Y186" s="235">
        <f>+IF(I186=0,"",'Ark1'!Z2708)</f>
        <v>6.3051278604405905</v>
      </c>
      <c r="Z186" s="233">
        <f>+IF(I186=0,"",'Ark1'!Z2708)</f>
        <v>6.3051278604405905</v>
      </c>
      <c r="AA186" s="234">
        <f>+IF(I186=0,"",'Ark1'!AC2708)</f>
        <v>0</v>
      </c>
      <c r="AB186" s="235">
        <f>+IF(I186=0,"",'Ark1'!AE2708)</f>
        <v>0</v>
      </c>
      <c r="AC186" s="233">
        <f t="shared" si="22"/>
        <v>1.9980295566502462</v>
      </c>
      <c r="AD186" s="233">
        <f t="shared" si="23"/>
        <v>3.8666666666666667</v>
      </c>
      <c r="AE186" s="213"/>
      <c r="AF186" s="216"/>
      <c r="AH186" s="29"/>
      <c r="AI186" s="27"/>
      <c r="AJ186" s="239"/>
      <c r="AK186" s="28"/>
      <c r="AO186" s="28"/>
    </row>
    <row r="187" spans="1:41" ht="15.6">
      <c r="A187" s="213"/>
      <c r="B187" s="289">
        <f>+'Ark1'!C2709</f>
        <v>2024</v>
      </c>
      <c r="C187" s="232">
        <f>+'Ark1'!L2709</f>
        <v>7</v>
      </c>
      <c r="D187" s="232" t="s">
        <v>33</v>
      </c>
      <c r="E187" s="232">
        <f>+'Ark1'!H2709</f>
        <v>1</v>
      </c>
      <c r="F187" s="232">
        <f>+'Ark1'!J2709</f>
        <v>171</v>
      </c>
      <c r="G187" s="232" t="str">
        <f>VLOOKUP(F187,RNR!$A$1:$B$26,2)</f>
        <v>Prima</v>
      </c>
      <c r="H187" s="232" t="str">
        <f>+IF(I187=0,"",'Ark1'!Q2709)</f>
        <v/>
      </c>
      <c r="I187" s="330">
        <f>+'Ark1'!R2709</f>
        <v>0</v>
      </c>
      <c r="J187" s="233" t="str">
        <f>+IF(I187=0,"",'Ark1'!AF2709)</f>
        <v/>
      </c>
      <c r="K187" s="233"/>
      <c r="L187" s="233" t="str">
        <f>+IF(I187=0,"",'Ark1'!AG2709)</f>
        <v/>
      </c>
      <c r="M187" s="233"/>
      <c r="N187" s="32" t="str">
        <f>+IF(I187=0,"",'Ark1'!U2709)</f>
        <v/>
      </c>
      <c r="O187" s="213"/>
      <c r="P187" s="239">
        <f>+IF(J187=0,"",'Ark1'!AI2709)</f>
        <v>0</v>
      </c>
      <c r="Q187" s="497"/>
      <c r="R187" s="263" t="str">
        <f>+IF(P187=0,"",'Ark1'!AJ2709)</f>
        <v/>
      </c>
      <c r="S187" s="263" t="str">
        <f>+IF(P187=0,"",'Ark1'!AK2709)</f>
        <v/>
      </c>
      <c r="T187" s="492"/>
      <c r="U187" s="234" t="str">
        <f>+IF(I187=0,"",'Ark1'!T2709)</f>
        <v/>
      </c>
      <c r="V187" s="235" t="str">
        <f>+IF(I187=0,"",'Ark1'!W2709)</f>
        <v/>
      </c>
      <c r="W187" s="235" t="str">
        <f>+IF(I187=0,"",'Ark1'!X2709)</f>
        <v/>
      </c>
      <c r="X187" s="235" t="str">
        <f>+IF(I187=0,"",'Ark1'!Y2709)</f>
        <v/>
      </c>
      <c r="Y187" s="235" t="str">
        <f>+IF(I187=0,"",'Ark1'!Z2709)</f>
        <v/>
      </c>
      <c r="Z187" s="233" t="str">
        <f>+IF(I187=0,"",'Ark1'!Z2709)</f>
        <v/>
      </c>
      <c r="AA187" s="234" t="str">
        <f>+IF(I187=0,"",'Ark1'!AC2709)</f>
        <v/>
      </c>
      <c r="AB187" s="235" t="str">
        <f>+IF(I187=0,"",'Ark1'!AE2709)</f>
        <v/>
      </c>
      <c r="AC187" s="233" t="str">
        <f t="shared" si="22"/>
        <v/>
      </c>
      <c r="AD187" s="233" t="str">
        <f t="shared" ref="AD187:AD198" si="25">IF(I187=0,"",I187/H187)</f>
        <v/>
      </c>
      <c r="AE187" s="213"/>
      <c r="AF187" s="216"/>
      <c r="AH187" s="29"/>
      <c r="AI187" s="27"/>
      <c r="AJ187" s="239"/>
      <c r="AK187" s="28"/>
      <c r="AO187" s="28"/>
    </row>
    <row r="188" spans="1:41" ht="15.6">
      <c r="A188" s="213"/>
      <c r="B188" s="289">
        <f>+'Ark1'!C2710</f>
        <v>2024</v>
      </c>
      <c r="C188" s="232">
        <f>+'Ark1'!L2710</f>
        <v>7</v>
      </c>
      <c r="D188" s="232" t="s">
        <v>33</v>
      </c>
      <c r="E188" s="232">
        <f>+'Ark1'!H2710</f>
        <v>2</v>
      </c>
      <c r="F188" s="232">
        <f>+'Ark1'!J2710</f>
        <v>175</v>
      </c>
      <c r="G188" s="232" t="str">
        <f>VLOOKUP(F188,RNR!$A$1:$B$26,2)</f>
        <v>Ole Ringdal</v>
      </c>
      <c r="H188" s="232">
        <f>+IF(I188=0,"",'Ark1'!Q2710)</f>
        <v>18</v>
      </c>
      <c r="I188" s="330">
        <f>+'Ark1'!R2710</f>
        <v>122</v>
      </c>
      <c r="J188" s="233">
        <f>+IF(I188=0,"",'Ark1'!AF2710)</f>
        <v>5.9921414538310396</v>
      </c>
      <c r="K188" s="233"/>
      <c r="L188" s="233">
        <f>+IF(I188=0,"",'Ark1'!AG2710)</f>
        <v>8.8986548092836735</v>
      </c>
      <c r="M188" s="233"/>
      <c r="N188" s="32">
        <f>+IF(I188=0,"",'Ark1'!U2710)</f>
        <v>16.879508196721314</v>
      </c>
      <c r="O188" s="213"/>
      <c r="P188" s="239">
        <f>+IF(J188=0,"",'Ark1'!AI2710)</f>
        <v>101</v>
      </c>
      <c r="Q188" s="497"/>
      <c r="R188" s="263">
        <f>+IF(P188=0,"",'Ark1'!AJ2710)</f>
        <v>97.862376237623764</v>
      </c>
      <c r="S188" s="263">
        <f>+IF(P188=0,"",'Ark1'!AK2710)</f>
        <v>16.9341336559486</v>
      </c>
      <c r="T188" s="492"/>
      <c r="U188" s="234">
        <f>+IF(I188=0,"",'Ark1'!T2710)</f>
        <v>5.5081967213114735</v>
      </c>
      <c r="V188" s="235">
        <f>+IF(I188=0,"",'Ark1'!W2710)</f>
        <v>4.0983606557377046</v>
      </c>
      <c r="W188" s="235">
        <f>+IF(I188=0,"",'Ark1'!X2710)</f>
        <v>48.360655737704917</v>
      </c>
      <c r="X188" s="235">
        <f>+IF(I188=0,"",'Ark1'!Y2710)</f>
        <v>22.950819672131153</v>
      </c>
      <c r="Y188" s="235">
        <f>+IF(I188=0,"",'Ark1'!Z2710)</f>
        <v>7.7427061237519004</v>
      </c>
      <c r="Z188" s="233">
        <f>+IF(I188=0,"",'Ark1'!Z2710)</f>
        <v>7.7427061237519004</v>
      </c>
      <c r="AA188" s="234">
        <f>+IF(I188=0,"",'Ark1'!AC2710)</f>
        <v>0</v>
      </c>
      <c r="AB188" s="235">
        <f>+IF(I188=0,"",'Ark1'!AE2710)</f>
        <v>0</v>
      </c>
      <c r="AC188" s="233">
        <f t="shared" si="22"/>
        <v>2.4113583138173307</v>
      </c>
      <c r="AD188" s="233">
        <f t="shared" si="25"/>
        <v>6.7777777777777777</v>
      </c>
      <c r="AE188" s="213"/>
      <c r="AF188" s="216"/>
      <c r="AH188" s="29"/>
      <c r="AI188" s="27"/>
      <c r="AJ188" s="239"/>
      <c r="AK188" s="28"/>
      <c r="AO188" s="28"/>
    </row>
    <row r="189" spans="1:41" ht="15.6">
      <c r="A189" s="213"/>
      <c r="B189" s="289">
        <f>+'Ark1'!C2711</f>
        <v>2024</v>
      </c>
      <c r="C189" s="232">
        <f>+'Ark1'!L2711</f>
        <v>7</v>
      </c>
      <c r="D189" s="232" t="s">
        <v>33</v>
      </c>
      <c r="E189" s="232">
        <f>+'Ark1'!H2711</f>
        <v>2</v>
      </c>
      <c r="F189" s="232">
        <f>+'Ark1'!J2711</f>
        <v>177</v>
      </c>
      <c r="G189" s="232" t="str">
        <f>VLOOKUP(F189,RNR!$A$1:$B$26,2)</f>
        <v>Slakthuset</v>
      </c>
      <c r="H189" s="232">
        <f>+IF(I189=0,"",'Ark1'!Q2711)</f>
        <v>36</v>
      </c>
      <c r="I189" s="330">
        <f>+'Ark1'!R2711</f>
        <v>143</v>
      </c>
      <c r="J189" s="233">
        <f>+IF(I189=0,"",'Ark1'!AF2711)</f>
        <v>15.212765957446813</v>
      </c>
      <c r="K189" s="233"/>
      <c r="L189" s="233">
        <f>+IF(I189=0,"",'Ark1'!AG2711)</f>
        <v>16.385216636109227</v>
      </c>
      <c r="M189" s="233"/>
      <c r="N189" s="32">
        <f>+IF(I189=0,"",'Ark1'!U2711)</f>
        <v>14.248951048951044</v>
      </c>
      <c r="O189" s="213"/>
      <c r="P189" s="239">
        <f>+IF(J189=0,"",'Ark1'!AI2711)</f>
        <v>143</v>
      </c>
      <c r="Q189" s="497"/>
      <c r="R189" s="263">
        <f>+IF(P189=0,"",'Ark1'!AJ2711)</f>
        <v>94.816783216783179</v>
      </c>
      <c r="S189" s="263">
        <f>+IF(P189=0,"",'Ark1'!AK2711)</f>
        <v>16.273561389905062</v>
      </c>
      <c r="T189" s="492"/>
      <c r="U189" s="234">
        <f>+IF(I189=0,"",'Ark1'!T2711)</f>
        <v>5.0839160839160815</v>
      </c>
      <c r="V189" s="235">
        <f>+IF(I189=0,"",'Ark1'!W2711)</f>
        <v>0.69930069930069916</v>
      </c>
      <c r="W189" s="235">
        <f>+IF(I189=0,"",'Ark1'!X2711)</f>
        <v>17.482517482517476</v>
      </c>
      <c r="X189" s="235">
        <f>+IF(I189=0,"",'Ark1'!Y2711)</f>
        <v>6.9930069930069916</v>
      </c>
      <c r="Y189" s="235">
        <f>+IF(I189=0,"",'Ark1'!Z2711)</f>
        <v>4.5995722989500063</v>
      </c>
      <c r="Z189" s="233">
        <f>+IF(I189=0,"",'Ark1'!Z2711)</f>
        <v>4.5995722989500063</v>
      </c>
      <c r="AA189" s="234">
        <f>+IF(I189=0,"",'Ark1'!AC2711)</f>
        <v>0</v>
      </c>
      <c r="AB189" s="235">
        <f>+IF(I189=0,"",'Ark1'!AE2711)</f>
        <v>0</v>
      </c>
      <c r="AC189" s="233">
        <f t="shared" si="22"/>
        <v>2.0355644355644347</v>
      </c>
      <c r="AD189" s="233">
        <f t="shared" si="25"/>
        <v>3.9722222222222223</v>
      </c>
      <c r="AE189" s="213"/>
      <c r="AF189" s="216"/>
      <c r="AH189" s="29"/>
      <c r="AI189" s="27"/>
      <c r="AJ189" s="239"/>
      <c r="AK189" s="28"/>
      <c r="AO189" s="28"/>
    </row>
    <row r="190" spans="1:41" ht="15.6">
      <c r="A190" s="213"/>
      <c r="B190" s="289">
        <f>+'Ark1'!C2712</f>
        <v>2024</v>
      </c>
      <c r="C190" s="232">
        <f>+'Ark1'!L2712</f>
        <v>7</v>
      </c>
      <c r="D190" s="232" t="s">
        <v>33</v>
      </c>
      <c r="E190" s="232">
        <f>+'Ark1'!H2712</f>
        <v>2</v>
      </c>
      <c r="F190" s="232">
        <f>+'Ark1'!J2712</f>
        <v>178</v>
      </c>
      <c r="G190" s="232" t="str">
        <f>VLOOKUP(F190,RNR!$A$1:$B$26,2)</f>
        <v>Røros</v>
      </c>
      <c r="H190" s="232">
        <f>+IF(I190=0,"",'Ark1'!Q2712)</f>
        <v>12</v>
      </c>
      <c r="I190" s="330">
        <f>+'Ark1'!R2712</f>
        <v>46</v>
      </c>
      <c r="J190" s="233">
        <f>+IF(I190=0,"",'Ark1'!AF2712)</f>
        <v>8.761904761904761</v>
      </c>
      <c r="K190" s="233"/>
      <c r="L190" s="233">
        <f>+IF(I190=0,"",'Ark1'!AG2712)</f>
        <v>12.563156310879521</v>
      </c>
      <c r="M190" s="233"/>
      <c r="N190" s="32">
        <f>+IF(I190=0,"",'Ark1'!U2712)</f>
        <v>17.243478260869573</v>
      </c>
      <c r="O190" s="213"/>
      <c r="P190" s="239">
        <f>+IF(J190=0,"",'Ark1'!AI2712)</f>
        <v>46</v>
      </c>
      <c r="Q190" s="497"/>
      <c r="R190" s="263">
        <f>+IF(P190=0,"",'Ark1'!AJ2712)</f>
        <v>98.476086956521726</v>
      </c>
      <c r="S190" s="263">
        <f>+IF(P190=0,"",'Ark1'!AK2712)</f>
        <v>17.154263081853561</v>
      </c>
      <c r="T190" s="492"/>
      <c r="U190" s="234">
        <f>+IF(I190=0,"",'Ark1'!T2712)</f>
        <v>5.4565217391304364</v>
      </c>
      <c r="V190" s="235">
        <f>+IF(I190=0,"",'Ark1'!W2712)</f>
        <v>0</v>
      </c>
      <c r="W190" s="235">
        <f>+IF(I190=0,"",'Ark1'!X2712)</f>
        <v>41.304347826086953</v>
      </c>
      <c r="X190" s="235">
        <f>+IF(I190=0,"",'Ark1'!Y2712)</f>
        <v>28.260869565217391</v>
      </c>
      <c r="Y190" s="235">
        <f>+IF(I190=0,"",'Ark1'!Z2712)</f>
        <v>6.7578184083941952</v>
      </c>
      <c r="Z190" s="233">
        <f>+IF(I190=0,"",'Ark1'!Z2712)</f>
        <v>6.7578184083941952</v>
      </c>
      <c r="AA190" s="234">
        <f>+IF(I190=0,"",'Ark1'!AC2712)</f>
        <v>0</v>
      </c>
      <c r="AB190" s="235">
        <f>+IF(I190=0,"",'Ark1'!AE2712)</f>
        <v>0</v>
      </c>
      <c r="AC190" s="233">
        <f t="shared" si="22"/>
        <v>2.4633540372670817</v>
      </c>
      <c r="AD190" s="233">
        <f t="shared" si="25"/>
        <v>3.8333333333333335</v>
      </c>
      <c r="AE190" s="213"/>
      <c r="AF190" s="216"/>
      <c r="AH190" s="29"/>
      <c r="AI190" s="27"/>
      <c r="AJ190" s="239"/>
      <c r="AK190" s="28"/>
      <c r="AO190" s="28"/>
    </row>
    <row r="191" spans="1:41" ht="15.6">
      <c r="A191" s="213"/>
      <c r="B191" s="289">
        <f>+'Ark1'!C2713</f>
        <v>2024</v>
      </c>
      <c r="C191" s="232">
        <f>+'Ark1'!L2713</f>
        <v>7</v>
      </c>
      <c r="D191" s="232" t="s">
        <v>33</v>
      </c>
      <c r="E191" s="232">
        <f>+'Ark1'!H2713</f>
        <v>2</v>
      </c>
      <c r="F191" s="232">
        <f>+'Ark1'!J2713</f>
        <v>181</v>
      </c>
      <c r="G191" s="232" t="str">
        <f>VLOOKUP(F191,RNR!$A$1:$B$26,2)</f>
        <v>Horns</v>
      </c>
      <c r="H191" s="232">
        <f>+IF(I191=0,"",'Ark1'!Q2713)</f>
        <v>13</v>
      </c>
      <c r="I191" s="330">
        <f>+'Ark1'!R2713</f>
        <v>55</v>
      </c>
      <c r="J191" s="233">
        <f>+IF(I191=0,"",'Ark1'!AF2713)</f>
        <v>8.943089430894311</v>
      </c>
      <c r="K191" s="233"/>
      <c r="L191" s="233">
        <f>+IF(I191=0,"",'Ark1'!AG2713)</f>
        <v>11.596065275487579</v>
      </c>
      <c r="M191" s="233"/>
      <c r="N191" s="32">
        <f>+IF(I191=0,"",'Ark1'!U2713)</f>
        <v>18.540000000000003</v>
      </c>
      <c r="O191" s="213"/>
      <c r="P191" s="239">
        <f>+IF(J191=0,"",'Ark1'!AI2713)</f>
        <v>55</v>
      </c>
      <c r="Q191" s="497"/>
      <c r="R191" s="263">
        <f>+IF(P191=0,"",'Ark1'!AJ2713)</f>
        <v>99.850909090909084</v>
      </c>
      <c r="S191" s="263">
        <f>+IF(P191=0,"",'Ark1'!AK2713)</f>
        <v>17.512937185213438</v>
      </c>
      <c r="T191" s="492"/>
      <c r="U191" s="234">
        <f>+IF(I191=0,"",'Ark1'!T2713)</f>
        <v>5.2909090909090892</v>
      </c>
      <c r="V191" s="235">
        <f>+IF(I191=0,"",'Ark1'!W2713)</f>
        <v>0</v>
      </c>
      <c r="W191" s="235">
        <f>+IF(I191=0,"",'Ark1'!X2713)</f>
        <v>47.27272727272728</v>
      </c>
      <c r="X191" s="235">
        <f>+IF(I191=0,"",'Ark1'!Y2713)</f>
        <v>34.545454545454554</v>
      </c>
      <c r="Y191" s="235">
        <f>+IF(I191=0,"",'Ark1'!Z2713)</f>
        <v>7.6825563927167213</v>
      </c>
      <c r="Z191" s="233">
        <f>+IF(I191=0,"",'Ark1'!Z2713)</f>
        <v>7.6825563927167213</v>
      </c>
      <c r="AA191" s="234">
        <f>+IF(I191=0,"",'Ark1'!AC2713)</f>
        <v>0</v>
      </c>
      <c r="AB191" s="235">
        <f>+IF(I191=0,"",'Ark1'!AE2713)</f>
        <v>0</v>
      </c>
      <c r="AC191" s="233">
        <f t="shared" si="22"/>
        <v>2.648571428571429</v>
      </c>
      <c r="AD191" s="233">
        <f t="shared" si="25"/>
        <v>4.2307692307692308</v>
      </c>
      <c r="AE191" s="213"/>
      <c r="AF191" s="216"/>
      <c r="AH191" s="29"/>
      <c r="AI191" s="27"/>
      <c r="AJ191" s="239"/>
      <c r="AK191" s="28"/>
      <c r="AO191" s="28"/>
    </row>
    <row r="192" spans="1:41" ht="15.6">
      <c r="A192" s="213"/>
      <c r="B192" s="289">
        <f>+'Ark1'!C2714</f>
        <v>2024</v>
      </c>
      <c r="C192" s="232">
        <f>+'Ark1'!L2714</f>
        <v>7</v>
      </c>
      <c r="D192" s="232" t="s">
        <v>33</v>
      </c>
      <c r="E192" s="232">
        <f>+'Ark1'!H2714</f>
        <v>1</v>
      </c>
      <c r="F192" s="232">
        <f>+'Ark1'!J2714</f>
        <v>262</v>
      </c>
      <c r="G192" s="232" t="str">
        <f>VLOOKUP(F192,RNR!$A$1:$B$26,2)</f>
        <v>Strilalam</v>
      </c>
      <c r="H192" s="232" t="str">
        <f>+IF(I192=0,"",'Ark1'!Q2714)</f>
        <v/>
      </c>
      <c r="I192" s="330">
        <f>+'Ark1'!R2714</f>
        <v>0</v>
      </c>
      <c r="J192" s="233" t="str">
        <f>+IF(I192=0,"",'Ark1'!AF2714)</f>
        <v/>
      </c>
      <c r="K192" s="233"/>
      <c r="L192" s="233" t="str">
        <f>+IF(I192=0,"",'Ark1'!AG2714)</f>
        <v/>
      </c>
      <c r="M192" s="233"/>
      <c r="N192" s="32" t="str">
        <f>+IF(I192=0,"",'Ark1'!U2714)</f>
        <v/>
      </c>
      <c r="O192" s="213"/>
      <c r="P192" s="239">
        <f>+IF(J192=0,"",'Ark1'!AI2714)</f>
        <v>0</v>
      </c>
      <c r="Q192" s="497"/>
      <c r="R192" s="263" t="str">
        <f>+IF(P192=0,"",'Ark1'!AJ2714)</f>
        <v/>
      </c>
      <c r="S192" s="263" t="str">
        <f>+IF(P192=0,"",'Ark1'!AK2714)</f>
        <v/>
      </c>
      <c r="T192" s="492"/>
      <c r="U192" s="234" t="str">
        <f>+IF(I192=0,"",'Ark1'!T2714)</f>
        <v/>
      </c>
      <c r="V192" s="235" t="str">
        <f>+IF(I192=0,"",'Ark1'!W2714)</f>
        <v/>
      </c>
      <c r="W192" s="235" t="str">
        <f>+IF(I192=0,"",'Ark1'!X2714)</f>
        <v/>
      </c>
      <c r="X192" s="235" t="str">
        <f>+IF(I192=0,"",'Ark1'!Y2714)</f>
        <v/>
      </c>
      <c r="Y192" s="235" t="str">
        <f>+IF(I192=0,"",'Ark1'!Z2714)</f>
        <v/>
      </c>
      <c r="Z192" s="233" t="str">
        <f>+IF(I192=0,"",'Ark1'!Z2714)</f>
        <v/>
      </c>
      <c r="AA192" s="234" t="str">
        <f>+IF(I192=0,"",'Ark1'!AC2714)</f>
        <v/>
      </c>
      <c r="AB192" s="235" t="str">
        <f>+IF(I192=0,"",'Ark1'!AE2714)</f>
        <v/>
      </c>
      <c r="AC192" s="233" t="str">
        <f t="shared" si="22"/>
        <v/>
      </c>
      <c r="AD192" s="233" t="str">
        <f t="shared" si="25"/>
        <v/>
      </c>
      <c r="AE192" s="213"/>
      <c r="AF192" s="216"/>
      <c r="AH192" s="29"/>
      <c r="AI192" s="27"/>
      <c r="AJ192" s="239"/>
      <c r="AK192" s="28"/>
      <c r="AO192" s="28"/>
    </row>
    <row r="193" spans="1:59" ht="15.6">
      <c r="A193" s="213"/>
      <c r="B193" s="289">
        <f>+'Ark1'!C2715</f>
        <v>2024</v>
      </c>
      <c r="C193" s="232">
        <f>+'Ark1'!L2715</f>
        <v>7</v>
      </c>
      <c r="D193" s="232" t="s">
        <v>33</v>
      </c>
      <c r="E193" s="232">
        <f>+'Ark1'!H2715</f>
        <v>1</v>
      </c>
      <c r="F193" s="232">
        <f>+'Ark1'!J2715</f>
        <v>309</v>
      </c>
      <c r="G193" s="232" t="str">
        <f>VLOOKUP(F193,RNR!$A$1:$B$26,2)</f>
        <v>Malvik</v>
      </c>
      <c r="H193" s="232">
        <f>+IF(I193=0,"",'Ark1'!Q2715)</f>
        <v>38</v>
      </c>
      <c r="I193" s="330">
        <f>+'Ark1'!R2715</f>
        <v>171</v>
      </c>
      <c r="J193" s="233">
        <f>+IF(I193=0,"",'Ark1'!AF2715)</f>
        <v>12.944738834216501</v>
      </c>
      <c r="K193" s="233"/>
      <c r="L193" s="233">
        <f>+IF(I193=0,"",'Ark1'!AG2715)</f>
        <v>16.734395066477237</v>
      </c>
      <c r="M193" s="233"/>
      <c r="N193" s="32">
        <f>+IF(I193=0,"",'Ark1'!U2715)</f>
        <v>15.77368421052631</v>
      </c>
      <c r="O193" s="213"/>
      <c r="P193" s="239">
        <f>+IF(J193=0,"",'Ark1'!AI2715)</f>
        <v>171</v>
      </c>
      <c r="Q193" s="497"/>
      <c r="R193" s="263">
        <f>+IF(P193=0,"",'Ark1'!AJ2715)</f>
        <v>95.775438596491227</v>
      </c>
      <c r="S193" s="263">
        <f>+IF(P193=0,"",'Ark1'!AK2715)</f>
        <v>17.03517371919656</v>
      </c>
      <c r="T193" s="492"/>
      <c r="U193" s="234">
        <f>+IF(I193=0,"",'Ark1'!T2715)</f>
        <v>5.7192982456140351</v>
      </c>
      <c r="V193" s="235">
        <f>+IF(I193=0,"",'Ark1'!W2715)</f>
        <v>1.7543859649122804</v>
      </c>
      <c r="W193" s="235">
        <f>+IF(I193=0,"",'Ark1'!X2715)</f>
        <v>30.994152046783626</v>
      </c>
      <c r="X193" s="235">
        <f>+IF(I193=0,"",'Ark1'!Y2715)</f>
        <v>16.959064327485379</v>
      </c>
      <c r="Y193" s="235">
        <f>+IF(I193=0,"",'Ark1'!Z2715)</f>
        <v>6.5757802903224212</v>
      </c>
      <c r="Z193" s="233">
        <f>+IF(I193=0,"",'Ark1'!Z2715)</f>
        <v>6.5757802903224212</v>
      </c>
      <c r="AA193" s="234">
        <f>+IF(I193=0,"",'Ark1'!AC2715)</f>
        <v>0</v>
      </c>
      <c r="AB193" s="235">
        <f>+IF(I193=0,"",'Ark1'!AE2715)</f>
        <v>0</v>
      </c>
      <c r="AC193" s="233">
        <f t="shared" si="22"/>
        <v>2.2533834586466157</v>
      </c>
      <c r="AD193" s="233">
        <f t="shared" si="25"/>
        <v>4.5</v>
      </c>
      <c r="AE193" s="213"/>
      <c r="AF193" s="216"/>
      <c r="AH193" s="29"/>
      <c r="AI193" s="27"/>
      <c r="AJ193" s="239"/>
      <c r="AK193" s="28"/>
      <c r="AO193" s="28"/>
    </row>
    <row r="194" spans="1:59" ht="15.6">
      <c r="A194" s="213"/>
      <c r="B194" s="289">
        <f>+'Ark1'!C2716</f>
        <v>2024</v>
      </c>
      <c r="C194" s="232">
        <f>+'Ark1'!L2716</f>
        <v>7</v>
      </c>
      <c r="D194" s="232" t="s">
        <v>33</v>
      </c>
      <c r="E194" s="232">
        <f>+'Ark1'!H2716</f>
        <v>2</v>
      </c>
      <c r="F194" s="232">
        <f>+'Ark1'!J2716</f>
        <v>470</v>
      </c>
      <c r="G194" s="232" t="str">
        <f>VLOOKUP(F194,RNR!$A$1:$B$26,2)</f>
        <v>Jens Eide</v>
      </c>
      <c r="H194" s="232">
        <f>+IF(I194=0,"",'Ark1'!Q2716)</f>
        <v>22</v>
      </c>
      <c r="I194" s="330">
        <f>+'Ark1'!R2716</f>
        <v>76</v>
      </c>
      <c r="J194" s="233">
        <f>+IF(I194=0,"",'Ark1'!AF2716)</f>
        <v>7.9166666666666687</v>
      </c>
      <c r="K194" s="233"/>
      <c r="L194" s="233">
        <f>+IF(I194=0,"",'Ark1'!AG2716)</f>
        <v>13.018046462162248</v>
      </c>
      <c r="M194" s="233"/>
      <c r="N194" s="32">
        <f>+IF(I194=0,"",'Ark1'!U2716)</f>
        <v>15.461842105263148</v>
      </c>
      <c r="O194" s="213"/>
      <c r="P194" s="239">
        <f>+IF(J194=0,"",'Ark1'!AI2716)</f>
        <v>76</v>
      </c>
      <c r="Q194" s="497"/>
      <c r="R194" s="263">
        <f>+IF(P194=0,"",'Ark1'!AJ2716)</f>
        <v>94.242105263157882</v>
      </c>
      <c r="S194" s="263">
        <f>+IF(P194=0,"",'Ark1'!AK2716)</f>
        <v>16.856965285704838</v>
      </c>
      <c r="T194" s="492"/>
      <c r="U194" s="234">
        <f>+IF(I194=0,"",'Ark1'!T2716)</f>
        <v>6.0657894736842115</v>
      </c>
      <c r="V194" s="235">
        <f>+IF(I194=0,"",'Ark1'!W2716)</f>
        <v>2.6315789473684221</v>
      </c>
      <c r="W194" s="235">
        <f>+IF(I194=0,"",'Ark1'!X2716)</f>
        <v>36.84210526315789</v>
      </c>
      <c r="X194" s="235">
        <f>+IF(I194=0,"",'Ark1'!Y2716)</f>
        <v>23.684210526315795</v>
      </c>
      <c r="Y194" s="235">
        <f>+IF(I194=0,"",'Ark1'!Z2716)</f>
        <v>7.6723523995897409</v>
      </c>
      <c r="Z194" s="233">
        <f>+IF(I194=0,"",'Ark1'!Z2716)</f>
        <v>7.6723523995897409</v>
      </c>
      <c r="AA194" s="234">
        <f>+IF(I194=0,"",'Ark1'!AC2716)</f>
        <v>0</v>
      </c>
      <c r="AB194" s="235">
        <f>+IF(I194=0,"",'Ark1'!AE2716)</f>
        <v>0</v>
      </c>
      <c r="AC194" s="233">
        <f t="shared" si="22"/>
        <v>2.208834586466164</v>
      </c>
      <c r="AD194" s="233">
        <f t="shared" si="25"/>
        <v>3.4545454545454546</v>
      </c>
      <c r="AE194" s="213"/>
      <c r="AF194" s="216"/>
      <c r="AH194" s="29"/>
      <c r="AI194" s="27"/>
      <c r="AJ194" s="239"/>
      <c r="AK194" s="28"/>
      <c r="AO194" s="28"/>
    </row>
    <row r="195" spans="1:59" ht="15.6">
      <c r="A195" s="213"/>
      <c r="B195" s="289">
        <f>+'Ark1'!C2717</f>
        <v>2024</v>
      </c>
      <c r="C195" s="232">
        <f>+'Ark1'!L2717</f>
        <v>7</v>
      </c>
      <c r="D195" s="232" t="s">
        <v>33</v>
      </c>
      <c r="E195" s="232">
        <f>+'Ark1'!H2717</f>
        <v>2</v>
      </c>
      <c r="F195" s="232">
        <f>+'Ark1'!J2717</f>
        <v>629</v>
      </c>
      <c r="G195" s="232" t="str">
        <f>VLOOKUP(F195,RNR!$A$1:$B$26,2)</f>
        <v>Bø</v>
      </c>
      <c r="H195" s="232">
        <f>+IF(I195=0,"",'Ark1'!Q2717)</f>
        <v>4</v>
      </c>
      <c r="I195" s="330">
        <f>+'Ark1'!R2717</f>
        <v>37</v>
      </c>
      <c r="J195" s="233">
        <f>+IF(I195=0,"",'Ark1'!AF2717)</f>
        <v>11.5625</v>
      </c>
      <c r="K195" s="233"/>
      <c r="L195" s="233">
        <f>+IF(I195=0,"",'Ark1'!AG2717)</f>
        <v>12.533962533962537</v>
      </c>
      <c r="M195" s="233"/>
      <c r="N195" s="32">
        <f>+IF(I195=0,"",'Ark1'!U2717)</f>
        <v>23.689189189189197</v>
      </c>
      <c r="O195" s="213"/>
      <c r="P195" s="239">
        <f>+IF(J195=0,"",'Ark1'!AI2717)</f>
        <v>0</v>
      </c>
      <c r="Q195" s="497"/>
      <c r="R195" s="263" t="str">
        <f>+IF(P195=0,"",'Ark1'!AJ2717)</f>
        <v/>
      </c>
      <c r="S195" s="263" t="str">
        <f>+IF(P195=0,"",'Ark1'!AK2717)</f>
        <v/>
      </c>
      <c r="T195" s="492"/>
      <c r="U195" s="234">
        <f>+IF(I195=0,"",'Ark1'!T2717)</f>
        <v>6.2162162162162176</v>
      </c>
      <c r="V195" s="235">
        <f>+IF(I195=0,"",'Ark1'!W2717)</f>
        <v>2.7027027027027031</v>
      </c>
      <c r="W195" s="235">
        <f>+IF(I195=0,"",'Ark1'!X2717)</f>
        <v>91.891891891891873</v>
      </c>
      <c r="X195" s="235">
        <f>+IF(I195=0,"",'Ark1'!Y2717)</f>
        <v>59.459459459459438</v>
      </c>
      <c r="Y195" s="235">
        <f>+IF(I195=0,"",'Ark1'!Z2717)</f>
        <v>4.9011738132809812</v>
      </c>
      <c r="Z195" s="233">
        <f>+IF(I195=0,"",'Ark1'!Z2717)</f>
        <v>4.9011738132809812</v>
      </c>
      <c r="AA195" s="234">
        <f>+IF(I195=0,"",'Ark1'!AC2717)</f>
        <v>0</v>
      </c>
      <c r="AB195" s="235">
        <f>+IF(I195=0,"",'Ark1'!AE2717)</f>
        <v>0</v>
      </c>
      <c r="AC195" s="233">
        <f t="shared" si="22"/>
        <v>3.3841698841698853</v>
      </c>
      <c r="AD195" s="233">
        <f t="shared" si="25"/>
        <v>9.25</v>
      </c>
      <c r="AE195" s="213"/>
      <c r="AF195" s="216"/>
      <c r="AH195" s="29"/>
      <c r="AI195" s="27"/>
      <c r="AJ195" s="239"/>
      <c r="AK195" s="28"/>
      <c r="AO195" s="28"/>
    </row>
    <row r="196" spans="1:59" ht="15.6">
      <c r="A196" s="213"/>
      <c r="B196" s="289">
        <f>+'Ark1'!C2718</f>
        <v>2024</v>
      </c>
      <c r="C196" s="232">
        <f>+'Ark1'!L2718</f>
        <v>7</v>
      </c>
      <c r="D196" s="232" t="s">
        <v>33</v>
      </c>
      <c r="E196" s="232">
        <f>+'Ark1'!H2718</f>
        <v>1</v>
      </c>
      <c r="F196" s="232">
        <f>+'Ark1'!J2718</f>
        <v>643</v>
      </c>
      <c r="G196" s="232" t="str">
        <f>VLOOKUP(F196,RNR!$A$1:$B$26,2)</f>
        <v>Bjerka</v>
      </c>
      <c r="H196" s="232">
        <f>+IF(I196=0,"",'Ark1'!Q2718)</f>
        <v>18</v>
      </c>
      <c r="I196" s="330">
        <f>+'Ark1'!R2718</f>
        <v>53</v>
      </c>
      <c r="J196" s="233">
        <f>+IF(I196=0,"",'Ark1'!AF2718)</f>
        <v>6.1988304093567246</v>
      </c>
      <c r="K196" s="233"/>
      <c r="L196" s="233">
        <f>+IF(I196=0,"",'Ark1'!AG2718)</f>
        <v>8.4910354141123356</v>
      </c>
      <c r="M196" s="233"/>
      <c r="N196" s="32">
        <f>+IF(I196=0,"",'Ark1'!U2718)</f>
        <v>18.032075471698111</v>
      </c>
      <c r="O196" s="213"/>
      <c r="P196" s="239">
        <f>+IF(J196=0,"",'Ark1'!AI2718)</f>
        <v>52</v>
      </c>
      <c r="Q196" s="497"/>
      <c r="R196" s="263">
        <f>+IF(P196=0,"",'Ark1'!AJ2718)</f>
        <v>99.561538461538433</v>
      </c>
      <c r="S196" s="263">
        <f>+IF(P196=0,"",'Ark1'!AK2718)</f>
        <v>17.054019253050811</v>
      </c>
      <c r="T196" s="492"/>
      <c r="U196" s="234">
        <f>+IF(I196=0,"",'Ark1'!T2718)</f>
        <v>5.8490566037735849</v>
      </c>
      <c r="V196" s="235">
        <f>+IF(I196=0,"",'Ark1'!W2718)</f>
        <v>5.6603773584905639</v>
      </c>
      <c r="W196" s="235">
        <f>+IF(I196=0,"",'Ark1'!X2718)</f>
        <v>41.509433962264154</v>
      </c>
      <c r="X196" s="235">
        <f>+IF(I196=0,"",'Ark1'!Y2718)</f>
        <v>33.962264150943383</v>
      </c>
      <c r="Y196" s="235">
        <f>+IF(I196=0,"",'Ark1'!Z2718)</f>
        <v>8.2055842371856418</v>
      </c>
      <c r="Z196" s="233">
        <f>+IF(I196=0,"",'Ark1'!Z2718)</f>
        <v>8.2055842371856418</v>
      </c>
      <c r="AA196" s="234">
        <f>+IF(I196=0,"",'Ark1'!AC2718)</f>
        <v>0</v>
      </c>
      <c r="AB196" s="235">
        <f>+IF(I196=0,"",'Ark1'!AE2718)</f>
        <v>0</v>
      </c>
      <c r="AC196" s="233">
        <f t="shared" si="22"/>
        <v>2.5760107816711586</v>
      </c>
      <c r="AD196" s="233">
        <f t="shared" si="25"/>
        <v>2.9444444444444446</v>
      </c>
      <c r="AE196" s="213"/>
      <c r="AF196" s="216"/>
      <c r="AH196" s="29"/>
      <c r="AI196" s="27"/>
      <c r="AJ196" s="239"/>
      <c r="AK196" s="28"/>
      <c r="AO196" s="28"/>
    </row>
    <row r="197" spans="1:59" ht="15.6">
      <c r="A197" s="213"/>
      <c r="B197" s="289">
        <f>+'Ark1'!C2719</f>
        <v>2024</v>
      </c>
      <c r="C197" s="232">
        <f>+'Ark1'!L2719</f>
        <v>7</v>
      </c>
      <c r="D197" s="232" t="s">
        <v>33</v>
      </c>
      <c r="E197" s="232">
        <f>+'Ark1'!H2719</f>
        <v>2</v>
      </c>
      <c r="F197" s="232">
        <f>+'Ark1'!J2719</f>
        <v>704</v>
      </c>
      <c r="G197" s="232" t="str">
        <f>VLOOKUP(F197,RNR!$A$1:$B$26,2)</f>
        <v>Øre Vilt</v>
      </c>
      <c r="H197" s="232" t="str">
        <f>+IF(I197=0,"",'Ark1'!Q2719)</f>
        <v/>
      </c>
      <c r="I197" s="330">
        <f>+'Ark1'!R2719</f>
        <v>0</v>
      </c>
      <c r="J197" s="233" t="str">
        <f>+IF(I197=0,"",'Ark1'!AF2719)</f>
        <v/>
      </c>
      <c r="K197" s="233"/>
      <c r="L197" s="233" t="str">
        <f>+IF(I197=0,"",'Ark1'!AG2719)</f>
        <v/>
      </c>
      <c r="M197" s="233"/>
      <c r="N197" s="32" t="str">
        <f>+IF(I197=0,"",'Ark1'!U2719)</f>
        <v/>
      </c>
      <c r="O197" s="213"/>
      <c r="P197" s="239">
        <f>+IF(J197=0,"",'Ark1'!AI2719)</f>
        <v>0</v>
      </c>
      <c r="Q197" s="497"/>
      <c r="R197" s="263" t="str">
        <f>+IF(P197=0,"",'Ark1'!AJ2719)</f>
        <v/>
      </c>
      <c r="S197" s="263" t="str">
        <f>+IF(P197=0,"",'Ark1'!AK2719)</f>
        <v/>
      </c>
      <c r="T197" s="492"/>
      <c r="U197" s="234" t="str">
        <f>+IF(I197=0,"",'Ark1'!T2719)</f>
        <v/>
      </c>
      <c r="V197" s="235" t="str">
        <f>+IF(I197=0,"",'Ark1'!W2719)</f>
        <v/>
      </c>
      <c r="W197" s="235" t="str">
        <f>+IF(I197=0,"",'Ark1'!X2719)</f>
        <v/>
      </c>
      <c r="X197" s="235" t="str">
        <f>+IF(I197=0,"",'Ark1'!Y2719)</f>
        <v/>
      </c>
      <c r="Y197" s="235" t="str">
        <f>+IF(I197=0,"",'Ark1'!Z2719)</f>
        <v/>
      </c>
      <c r="Z197" s="233" t="str">
        <f>+IF(I197=0,"",'Ark1'!Z2719)</f>
        <v/>
      </c>
      <c r="AA197" s="234" t="str">
        <f>+IF(I197=0,"",'Ark1'!AC2719)</f>
        <v/>
      </c>
      <c r="AB197" s="235" t="str">
        <f>+IF(I197=0,"",'Ark1'!AE2719)</f>
        <v/>
      </c>
      <c r="AC197" s="233" t="str">
        <f t="shared" si="22"/>
        <v/>
      </c>
      <c r="AD197" s="233" t="str">
        <f t="shared" si="25"/>
        <v/>
      </c>
      <c r="AE197" s="213"/>
      <c r="AF197" s="216"/>
      <c r="AH197" s="29"/>
      <c r="AI197" s="27"/>
      <c r="AJ197" s="239"/>
      <c r="AK197" s="28"/>
      <c r="AO197" s="28"/>
    </row>
    <row r="198" spans="1:59" ht="15.6">
      <c r="A198" s="213"/>
      <c r="B198" s="289">
        <f>+'Ark1'!C2720</f>
        <v>2024</v>
      </c>
      <c r="C198" s="232">
        <f>+'Ark1'!L2720</f>
        <v>7</v>
      </c>
      <c r="D198" s="232" t="s">
        <v>33</v>
      </c>
      <c r="E198" s="232">
        <f>+'Ark1'!H2720</f>
        <v>1</v>
      </c>
      <c r="F198" s="232">
        <f>+'Ark1'!J2720</f>
        <v>802</v>
      </c>
      <c r="G198" s="232" t="str">
        <f>VLOOKUP(F198,RNR!$A$1:$B$26,2)</f>
        <v>Karasjok</v>
      </c>
      <c r="H198" s="232" t="str">
        <f>+IF(I198=0,"",'Ark1'!Q2720)</f>
        <v/>
      </c>
      <c r="I198" s="330">
        <f>+'Ark1'!R2720</f>
        <v>0</v>
      </c>
      <c r="J198" s="233" t="str">
        <f>+IF(I198=0,"",'Ark1'!AF2720)</f>
        <v/>
      </c>
      <c r="K198" s="233"/>
      <c r="L198" s="233" t="str">
        <f>+IF(I198=0,"",'Ark1'!AG2720)</f>
        <v/>
      </c>
      <c r="M198" s="233"/>
      <c r="N198" s="32" t="str">
        <f>+IF(I198=0,"",'Ark1'!U2720)</f>
        <v/>
      </c>
      <c r="O198" s="213"/>
      <c r="P198" s="239">
        <f>+IF(J198=0,"",'Ark1'!AI2720)</f>
        <v>0</v>
      </c>
      <c r="Q198" s="497"/>
      <c r="R198" s="263" t="str">
        <f>+IF(P198=0,"",'Ark1'!AJ2720)</f>
        <v/>
      </c>
      <c r="S198" s="263" t="str">
        <f>+IF(P198=0,"",'Ark1'!AK2720)</f>
        <v/>
      </c>
      <c r="T198" s="492"/>
      <c r="U198" s="234" t="str">
        <f>+IF(I198=0,"",'Ark1'!T2720)</f>
        <v/>
      </c>
      <c r="V198" s="235" t="str">
        <f>+IF(I198=0,"",'Ark1'!W2720)</f>
        <v/>
      </c>
      <c r="W198" s="235" t="str">
        <f>+IF(I198=0,"",'Ark1'!X2720)</f>
        <v/>
      </c>
      <c r="X198" s="235" t="str">
        <f>+IF(I198=0,"",'Ark1'!Y2720)</f>
        <v/>
      </c>
      <c r="Y198" s="235" t="str">
        <f>+IF(I198=0,"",'Ark1'!Z2720)</f>
        <v/>
      </c>
      <c r="Z198" s="233" t="str">
        <f>+IF(I198=0,"",'Ark1'!Z2720)</f>
        <v/>
      </c>
      <c r="AA198" s="234" t="str">
        <f>+IF(I198=0,"",'Ark1'!AC2720)</f>
        <v/>
      </c>
      <c r="AB198" s="235" t="str">
        <f>+IF(I198=0,"",'Ark1'!AE2720)</f>
        <v/>
      </c>
      <c r="AC198" s="233" t="str">
        <f t="shared" si="22"/>
        <v/>
      </c>
      <c r="AD198" s="233" t="str">
        <f t="shared" si="25"/>
        <v/>
      </c>
      <c r="AE198" s="213"/>
      <c r="AF198" s="216"/>
      <c r="AH198" s="29"/>
      <c r="AI198" s="27"/>
      <c r="AJ198" s="239"/>
      <c r="AK198" s="28"/>
      <c r="AO198" s="28"/>
    </row>
    <row r="199" spans="1:59" ht="15" customHeight="1">
      <c r="A199" s="213"/>
      <c r="B199" s="213"/>
      <c r="C199" s="213"/>
      <c r="D199" s="213"/>
      <c r="E199" s="213"/>
      <c r="F199" s="213"/>
      <c r="G199" s="213"/>
      <c r="H199" s="213"/>
      <c r="I199" s="324"/>
      <c r="J199" s="214"/>
      <c r="K199" s="214"/>
      <c r="L199" s="214"/>
      <c r="M199" s="214"/>
      <c r="N199" s="213"/>
      <c r="O199" s="214"/>
      <c r="P199" s="214"/>
      <c r="Q199" s="214"/>
      <c r="R199" s="214"/>
      <c r="S199" s="214"/>
      <c r="T199" s="492"/>
      <c r="U199" s="213"/>
      <c r="V199" s="215"/>
      <c r="W199" s="215"/>
      <c r="X199" s="215"/>
      <c r="Y199" s="215"/>
      <c r="Z199" s="215"/>
      <c r="AA199" s="213"/>
      <c r="AB199" s="215"/>
      <c r="AC199" s="215"/>
      <c r="AD199" s="215"/>
      <c r="AE199" s="213"/>
      <c r="AF199" s="216"/>
      <c r="AH199" s="29"/>
      <c r="AI199" s="27"/>
      <c r="AJ199" s="217"/>
      <c r="AK199" s="28"/>
      <c r="AO199" s="28"/>
      <c r="BG199" s="228"/>
    </row>
    <row r="200" spans="1:59" ht="22.8">
      <c r="A200" s="213"/>
      <c r="B200" s="213"/>
      <c r="C200" s="213"/>
      <c r="D200" s="257" t="str">
        <f>+D216</f>
        <v>R</v>
      </c>
      <c r="E200" s="213"/>
      <c r="F200" s="213"/>
      <c r="G200" s="213"/>
      <c r="H200" s="213"/>
      <c r="I200" s="476">
        <f>SUM(I202:I225)</f>
        <v>2185</v>
      </c>
      <c r="J200" s="258"/>
      <c r="K200" s="258"/>
      <c r="L200" s="258"/>
      <c r="M200" s="258"/>
      <c r="N200" s="260">
        <f>+Klasse!L16</f>
        <v>16.895972540045765</v>
      </c>
      <c r="O200" s="258"/>
      <c r="P200" s="258"/>
      <c r="Q200" s="258"/>
      <c r="R200" s="258"/>
      <c r="S200" s="258"/>
      <c r="T200" s="492"/>
      <c r="U200" s="259"/>
      <c r="V200" s="215"/>
      <c r="W200" s="215"/>
      <c r="X200" s="215"/>
      <c r="Y200" s="215"/>
      <c r="Z200" s="215"/>
      <c r="AA200" s="213"/>
      <c r="AB200" s="215"/>
      <c r="AC200" s="215"/>
      <c r="AD200" s="215"/>
      <c r="AE200" s="213"/>
      <c r="AF200" s="216"/>
      <c r="AH200" s="29"/>
      <c r="AI200" s="27"/>
      <c r="AJ200" s="217"/>
      <c r="AK200" s="28"/>
      <c r="AO200" s="28"/>
      <c r="BG200" s="228"/>
    </row>
    <row r="201" spans="1:59" ht="15" customHeight="1">
      <c r="A201" s="213"/>
      <c r="B201" s="213"/>
      <c r="C201" s="213"/>
      <c r="D201" s="213"/>
      <c r="E201" s="213"/>
      <c r="F201" s="213"/>
      <c r="G201" s="213"/>
      <c r="H201" s="213"/>
      <c r="I201" s="324"/>
      <c r="J201" s="213"/>
      <c r="K201" s="213"/>
      <c r="L201" s="213"/>
      <c r="M201" s="544"/>
      <c r="N201" s="213"/>
      <c r="O201" s="213"/>
      <c r="P201" s="213"/>
      <c r="Q201" s="213"/>
      <c r="R201" s="213"/>
      <c r="S201" s="213"/>
      <c r="T201" s="492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6"/>
      <c r="AH201" s="29"/>
      <c r="AI201" s="27"/>
      <c r="AJ201" s="217"/>
      <c r="AK201" s="28"/>
      <c r="AO201" s="28"/>
      <c r="BG201" s="228"/>
    </row>
    <row r="202" spans="1:59" ht="15.6">
      <c r="A202" s="213"/>
      <c r="B202" s="289">
        <f>+'Ark1'!C2721</f>
        <v>2024</v>
      </c>
      <c r="C202" s="28">
        <f>+'Ark1'!L2721</f>
        <v>8</v>
      </c>
      <c r="D202" s="28" t="s">
        <v>34</v>
      </c>
      <c r="E202" s="28">
        <f>+'Ark1'!H2721</f>
        <v>1</v>
      </c>
      <c r="F202" s="28">
        <f>+'Ark1'!J2721</f>
        <v>103</v>
      </c>
      <c r="G202" s="28" t="str">
        <f>VLOOKUP(F202,RNR!$A$1:$B$26,2)</f>
        <v>Rudshøgda</v>
      </c>
      <c r="H202" s="28" t="str">
        <f>+IF(I202=0,"",'Ark1'!Q2721)</f>
        <v/>
      </c>
      <c r="I202" s="331">
        <f>+'Ark1'!R2721</f>
        <v>0</v>
      </c>
      <c r="J202" s="29" t="str">
        <f>+IF(I202=0,"",'Ark1'!AF2721)</f>
        <v/>
      </c>
      <c r="L202" s="29" t="str">
        <f>+IF(I202=0,"",'Ark1'!AG2721)</f>
        <v/>
      </c>
      <c r="N202" s="32" t="str">
        <f>+IF(I202=0,"",'Ark1'!U2721)</f>
        <v/>
      </c>
      <c r="O202" s="213"/>
      <c r="P202" s="239">
        <f>+IF(J202=0,"",'Ark1'!AI2721)</f>
        <v>0</v>
      </c>
      <c r="Q202" s="497"/>
      <c r="R202" s="263" t="str">
        <f>+IF(P202=0,"",'Ark1'!AJ2721)</f>
        <v/>
      </c>
      <c r="S202" s="263" t="str">
        <f>+IF(P202=0,"",'Ark1'!AK2721)</f>
        <v/>
      </c>
      <c r="T202" s="492"/>
      <c r="U202" s="27" t="str">
        <f>+IF(I202=0,"",'Ark1'!T2721)</f>
        <v/>
      </c>
      <c r="V202" s="34" t="str">
        <f>+IF(I202=0,"",'Ark1'!W2721)</f>
        <v/>
      </c>
      <c r="W202" s="34" t="str">
        <f>+IF(I202=0,"",'Ark1'!X2721)</f>
        <v/>
      </c>
      <c r="X202" s="34" t="str">
        <f>+IF(I202=0,"",'Ark1'!Y2721)</f>
        <v/>
      </c>
      <c r="Y202" s="34" t="str">
        <f>+IF(I202=0,"",'Ark1'!Z2721)</f>
        <v/>
      </c>
      <c r="Z202" s="29" t="str">
        <f>+IF(I202=0,"",'Ark1'!Z2721)</f>
        <v/>
      </c>
      <c r="AA202" s="27" t="str">
        <f>+IF(I202=0,"",'Ark1'!AC2721)</f>
        <v/>
      </c>
      <c r="AB202" s="34" t="str">
        <f>+IF(I202=0,"",'Ark1'!AE2721)</f>
        <v/>
      </c>
      <c r="AC202" s="29" t="str">
        <f t="shared" ref="AC202:AC225" si="26">IF(I202=0,"",N202/C202)</f>
        <v/>
      </c>
      <c r="AD202" s="29" t="str">
        <f t="shared" ref="AD202:AD215" si="27">IF(I202=0,"",I202/H202)</f>
        <v/>
      </c>
      <c r="AE202" s="213"/>
      <c r="AF202" s="216"/>
      <c r="AH202" s="29"/>
      <c r="AI202" s="27"/>
      <c r="AJ202" s="239"/>
      <c r="AK202" s="28"/>
      <c r="AO202" s="28"/>
    </row>
    <row r="203" spans="1:59" ht="15.6">
      <c r="A203" s="213"/>
      <c r="B203" s="289">
        <f>+'Ark1'!C2722</f>
        <v>2024</v>
      </c>
      <c r="C203" s="28">
        <f>+'Ark1'!L2722</f>
        <v>8</v>
      </c>
      <c r="D203" s="28" t="s">
        <v>34</v>
      </c>
      <c r="E203" s="28">
        <f>+'Ark1'!H2722</f>
        <v>2</v>
      </c>
      <c r="F203" s="28">
        <f>+'Ark1'!J2722</f>
        <v>106</v>
      </c>
      <c r="G203" s="28" t="str">
        <f>VLOOKUP(F203,RNR!$A$1:$B$26,2)</f>
        <v>Furuseth</v>
      </c>
      <c r="H203" s="28">
        <f>+IF(I203=0,"",'Ark1'!Q2722)</f>
        <v>11</v>
      </c>
      <c r="I203" s="331">
        <f>+'Ark1'!R2722</f>
        <v>61</v>
      </c>
      <c r="J203" s="29">
        <f>+IF(I203=0,"",'Ark1'!AF2722)</f>
        <v>22.846441947565545</v>
      </c>
      <c r="L203" s="29">
        <f>+IF(I203=0,"",'Ark1'!AG2722)</f>
        <v>25.293903769240089</v>
      </c>
      <c r="N203" s="32">
        <f>+IF(I203=0,"",'Ark1'!U2722)</f>
        <v>17.106557377049182</v>
      </c>
      <c r="O203" s="213"/>
      <c r="P203" s="239">
        <f>+IF(J203=0,"",'Ark1'!AI2722)</f>
        <v>61</v>
      </c>
      <c r="Q203" s="497"/>
      <c r="R203" s="263">
        <f>+IF(P203=0,"",'Ark1'!AJ2722)</f>
        <v>96.167213114754077</v>
      </c>
      <c r="S203" s="263">
        <f>+IF(P203=0,"",'Ark1'!AK2722)</f>
        <v>18.48953987541887</v>
      </c>
      <c r="T203" s="492"/>
      <c r="U203" s="27">
        <f>+IF(I203=0,"",'Ark1'!T2722)</f>
        <v>5.9672131147541005</v>
      </c>
      <c r="V203" s="34">
        <f>+IF(I203=0,"",'Ark1'!W2722)</f>
        <v>6.5573770491803289</v>
      </c>
      <c r="W203" s="34">
        <f>+IF(I203=0,"",'Ark1'!X2722)</f>
        <v>44.262295081967189</v>
      </c>
      <c r="X203" s="34">
        <f>+IF(I203=0,"",'Ark1'!Y2722)</f>
        <v>16.393442622950818</v>
      </c>
      <c r="Y203" s="34">
        <f>+IF(I203=0,"",'Ark1'!Z2722)</f>
        <v>6.7804412268166061</v>
      </c>
      <c r="Z203" s="29">
        <f>+IF(I203=0,"",'Ark1'!Z2722)</f>
        <v>6.7804412268166061</v>
      </c>
      <c r="AA203" s="27">
        <f>+IF(I203=0,"",'Ark1'!AC2722)</f>
        <v>0</v>
      </c>
      <c r="AB203" s="34">
        <f>+IF(I203=0,"",'Ark1'!AE2722)</f>
        <v>0</v>
      </c>
      <c r="AC203" s="29">
        <f t="shared" si="26"/>
        <v>2.1383196721311477</v>
      </c>
      <c r="AD203" s="29">
        <f t="shared" si="27"/>
        <v>5.5454545454545459</v>
      </c>
      <c r="AE203" s="213"/>
      <c r="AF203" s="216"/>
      <c r="AH203" s="29"/>
      <c r="AI203" s="27"/>
      <c r="AJ203" s="239"/>
      <c r="AK203" s="28"/>
      <c r="AO203" s="28"/>
    </row>
    <row r="204" spans="1:59" ht="15.6">
      <c r="A204" s="213"/>
      <c r="B204" s="289">
        <f>+'Ark1'!C2723</f>
        <v>2024</v>
      </c>
      <c r="C204" s="28">
        <f>+'Ark1'!L2723</f>
        <v>8</v>
      </c>
      <c r="D204" s="28" t="s">
        <v>34</v>
      </c>
      <c r="E204" s="28">
        <f>+'Ark1'!H2723</f>
        <v>1</v>
      </c>
      <c r="F204" s="28">
        <f>+'Ark1'!J2723</f>
        <v>110</v>
      </c>
      <c r="G204" s="28" t="str">
        <f>VLOOKUP(F204,RNR!$A$1:$B$26,2)</f>
        <v>Gol</v>
      </c>
      <c r="H204" s="28">
        <f>+IF(I204=0,"",'Ark1'!Q2723)</f>
        <v>67</v>
      </c>
      <c r="I204" s="331">
        <f>+'Ark1'!R2723</f>
        <v>433</v>
      </c>
      <c r="J204" s="29">
        <f>+IF(I204=0,"",'Ark1'!AF2723)</f>
        <v>7.9918789221114812</v>
      </c>
      <c r="L204" s="29">
        <f>+IF(I204=0,"",'Ark1'!AG2723)</f>
        <v>9.3610183376394218</v>
      </c>
      <c r="N204" s="32">
        <f>+IF(I204=0,"",'Ark1'!U2723)</f>
        <v>12.350577367205544</v>
      </c>
      <c r="O204" s="213"/>
      <c r="P204" s="239">
        <f>+IF(J204=0,"",'Ark1'!AI2723)</f>
        <v>433</v>
      </c>
      <c r="Q204" s="497"/>
      <c r="R204" s="263">
        <f>+IF(P204=0,"",'Ark1'!AJ2723)</f>
        <v>86.475981524249434</v>
      </c>
      <c r="S204" s="263">
        <f>+IF(P204=0,"",'Ark1'!AK2723)</f>
        <v>17.89779309861563</v>
      </c>
      <c r="T204" s="492"/>
      <c r="U204" s="27">
        <f>+IF(I204=0,"",'Ark1'!T2723)</f>
        <v>6.812933025404158</v>
      </c>
      <c r="V204" s="34">
        <f>+IF(I204=0,"",'Ark1'!W2723)</f>
        <v>6.6974595842956113</v>
      </c>
      <c r="W204" s="34">
        <f>+IF(I204=0,"",'Ark1'!X2723)</f>
        <v>19.630484988452661</v>
      </c>
      <c r="X204" s="34">
        <f>+IF(I204=0,"",'Ark1'!Y2723)</f>
        <v>12.702078521939956</v>
      </c>
      <c r="Y204" s="34">
        <f>+IF(I204=0,"",'Ark1'!Z2723)</f>
        <v>8.0759275567709672</v>
      </c>
      <c r="Z204" s="29">
        <f>+IF(I204=0,"",'Ark1'!Z2723)</f>
        <v>8.0759275567709672</v>
      </c>
      <c r="AA204" s="27">
        <f>+IF(I204=0,"",'Ark1'!AC2723)</f>
        <v>0</v>
      </c>
      <c r="AB204" s="34">
        <f>+IF(I204=0,"",'Ark1'!AE2723)</f>
        <v>0</v>
      </c>
      <c r="AC204" s="29">
        <f t="shared" si="26"/>
        <v>1.543822170900693</v>
      </c>
      <c r="AD204" s="29">
        <f t="shared" si="27"/>
        <v>6.4626865671641793</v>
      </c>
      <c r="AE204" s="213"/>
      <c r="AF204" s="216"/>
      <c r="AH204" s="29"/>
      <c r="AI204" s="27"/>
      <c r="AJ204" s="239"/>
      <c r="AK204" s="28"/>
      <c r="AO204" s="28"/>
    </row>
    <row r="205" spans="1:59" ht="15.6">
      <c r="A205" s="213"/>
      <c r="B205" s="289">
        <f>+'Ark1'!C2724</f>
        <v>2024</v>
      </c>
      <c r="C205" s="28">
        <f>+'Ark1'!L2724</f>
        <v>8</v>
      </c>
      <c r="D205" s="28" t="s">
        <v>34</v>
      </c>
      <c r="E205" s="28">
        <f>+'Ark1'!H2724</f>
        <v>1</v>
      </c>
      <c r="F205" s="28">
        <f>+'Ark1'!J2724</f>
        <v>111</v>
      </c>
      <c r="G205" s="28" t="str">
        <f>VLOOKUP(F205,RNR!$A$1:$B$26,2)</f>
        <v>Forus</v>
      </c>
      <c r="H205" s="28">
        <f>+IF(I205=0,"",'Ark1'!Q2724)</f>
        <v>6</v>
      </c>
      <c r="I205" s="331">
        <f>+'Ark1'!R2724</f>
        <v>10</v>
      </c>
      <c r="J205" s="29">
        <f>+IF(I205=0,"",'Ark1'!AF2724)</f>
        <v>5.4945054945054927</v>
      </c>
      <c r="L205" s="29">
        <f>+IF(I205=0,"",'Ark1'!AG2724)</f>
        <v>7.8812657891237885</v>
      </c>
      <c r="N205" s="32">
        <f>+IF(I205=0,"",'Ark1'!U2724)</f>
        <v>23.709999999999997</v>
      </c>
      <c r="O205" s="213"/>
      <c r="P205" s="239">
        <f>+IF(J205=0,"",'Ark1'!AI2724)</f>
        <v>10</v>
      </c>
      <c r="Q205" s="497"/>
      <c r="R205" s="263">
        <f>+IF(P205=0,"",'Ark1'!AJ2724)</f>
        <v>103.76000000000002</v>
      </c>
      <c r="S205" s="263">
        <f>+IF(P205=0,"",'Ark1'!AK2724)</f>
        <v>20.706031126135819</v>
      </c>
      <c r="T205" s="492"/>
      <c r="U205" s="27">
        <f>+IF(I205=0,"",'Ark1'!T2724)</f>
        <v>6.7</v>
      </c>
      <c r="V205" s="34">
        <f>+IF(I205=0,"",'Ark1'!W2724)</f>
        <v>0</v>
      </c>
      <c r="W205" s="34">
        <f>+IF(I205=0,"",'Ark1'!X2724)</f>
        <v>90</v>
      </c>
      <c r="X205" s="34">
        <f>+IF(I205=0,"",'Ark1'!Y2724)</f>
        <v>60</v>
      </c>
      <c r="Y205" s="34">
        <f>+IF(I205=0,"",'Ark1'!Z2724)</f>
        <v>6.225503995661736</v>
      </c>
      <c r="Z205" s="29">
        <f>+IF(I205=0,"",'Ark1'!Z2724)</f>
        <v>6.225503995661736</v>
      </c>
      <c r="AA205" s="27">
        <f>+IF(I205=0,"",'Ark1'!AC2724)</f>
        <v>0</v>
      </c>
      <c r="AB205" s="34">
        <f>+IF(I205=0,"",'Ark1'!AE2724)</f>
        <v>0</v>
      </c>
      <c r="AC205" s="29">
        <f t="shared" si="26"/>
        <v>2.9637499999999997</v>
      </c>
      <c r="AD205" s="29">
        <f t="shared" si="27"/>
        <v>1.6666666666666667</v>
      </c>
      <c r="AE205" s="213"/>
      <c r="AF205" s="216"/>
      <c r="AH205" s="29"/>
      <c r="AI205" s="27"/>
      <c r="AJ205" s="239"/>
      <c r="AK205" s="28"/>
      <c r="AO205" s="28"/>
    </row>
    <row r="206" spans="1:59" ht="15.6">
      <c r="A206" s="213"/>
      <c r="B206" s="289">
        <f>+'Ark1'!C2725</f>
        <v>2024</v>
      </c>
      <c r="C206" s="28">
        <f>+'Ark1'!L2725</f>
        <v>8</v>
      </c>
      <c r="D206" s="28" t="s">
        <v>34</v>
      </c>
      <c r="E206" s="28">
        <f>+'Ark1'!H2725</f>
        <v>1</v>
      </c>
      <c r="F206" s="28">
        <f>+'Ark1'!J2725</f>
        <v>116</v>
      </c>
      <c r="G206" s="28" t="str">
        <f>VLOOKUP(F206,RNR!$A$1:$B$26,2)</f>
        <v>Sandeid</v>
      </c>
      <c r="H206" s="28">
        <f>+IF(I206=0,"",'Ark1'!Q2725)</f>
        <v>19</v>
      </c>
      <c r="I206" s="331">
        <f>+'Ark1'!R2725</f>
        <v>56</v>
      </c>
      <c r="J206" s="29">
        <f>+IF(I206=0,"",'Ark1'!AF2725)</f>
        <v>5.3181386514719851</v>
      </c>
      <c r="L206" s="29">
        <f>+IF(I206=0,"",'Ark1'!AG2725)</f>
        <v>9.1867387195193722</v>
      </c>
      <c r="N206" s="32">
        <f>+IF(I206=0,"",'Ark1'!U2725)</f>
        <v>20.916071428571435</v>
      </c>
      <c r="O206" s="213"/>
      <c r="P206" s="239">
        <f>+IF(J206=0,"",'Ark1'!AI2725)</f>
        <v>47</v>
      </c>
      <c r="Q206" s="497"/>
      <c r="R206" s="263">
        <f>+IF(P206=0,"",'Ark1'!AJ2725)</f>
        <v>98.67659574468081</v>
      </c>
      <c r="S206" s="263">
        <f>+IF(P206=0,"",'Ark1'!AK2725)</f>
        <v>19.552839586480555</v>
      </c>
      <c r="T206" s="492"/>
      <c r="U206" s="27">
        <f>+IF(I206=0,"",'Ark1'!T2725)</f>
        <v>6.6607142857142891</v>
      </c>
      <c r="V206" s="34">
        <f>+IF(I206=0,"",'Ark1'!W2725)</f>
        <v>19.642857142857139</v>
      </c>
      <c r="W206" s="34">
        <f>+IF(I206=0,"",'Ark1'!X2725)</f>
        <v>50</v>
      </c>
      <c r="X206" s="34">
        <f>+IF(I206=0,"",'Ark1'!Y2725)</f>
        <v>39.285714285714278</v>
      </c>
      <c r="Y206" s="34">
        <f>+IF(I206=0,"",'Ark1'!Z2725)</f>
        <v>11.173546194755108</v>
      </c>
      <c r="Z206" s="29">
        <f>+IF(I206=0,"",'Ark1'!Z2725)</f>
        <v>11.173546194755108</v>
      </c>
      <c r="AA206" s="27">
        <f>+IF(I206=0,"",'Ark1'!AC2725)</f>
        <v>0</v>
      </c>
      <c r="AB206" s="34">
        <f>+IF(I206=0,"",'Ark1'!AE2725)</f>
        <v>0</v>
      </c>
      <c r="AC206" s="29">
        <f t="shared" si="26"/>
        <v>2.6145089285714294</v>
      </c>
      <c r="AD206" s="29">
        <f t="shared" si="27"/>
        <v>2.9473684210526314</v>
      </c>
      <c r="AE206" s="213"/>
      <c r="AF206" s="216"/>
      <c r="AH206" s="29"/>
      <c r="AI206" s="27"/>
      <c r="AJ206" s="239"/>
      <c r="AK206" s="28"/>
      <c r="AO206" s="28"/>
    </row>
    <row r="207" spans="1:59" ht="15.6">
      <c r="A207" s="213"/>
      <c r="B207" s="289">
        <f>+'Ark1'!C2726</f>
        <v>2024</v>
      </c>
      <c r="C207" s="28">
        <f>+'Ark1'!L2726</f>
        <v>8</v>
      </c>
      <c r="D207" s="28" t="s">
        <v>34</v>
      </c>
      <c r="E207" s="28">
        <f>+'Ark1'!H2726</f>
        <v>2</v>
      </c>
      <c r="F207" s="28">
        <f>+'Ark1'!J2726</f>
        <v>117</v>
      </c>
      <c r="G207" s="28" t="str">
        <f>VLOOKUP(F207,RNR!$A$1:$B$26,2)</f>
        <v>Jæren</v>
      </c>
      <c r="H207" s="28">
        <f>+IF(I207=0,"",'Ark1'!Q2726)</f>
        <v>5</v>
      </c>
      <c r="I207" s="331">
        <f>+'Ark1'!R2726</f>
        <v>8</v>
      </c>
      <c r="J207" s="29">
        <f>+IF(I207=0,"",'Ark1'!AF2726)</f>
        <v>3.1746031746031735</v>
      </c>
      <c r="L207" s="29">
        <f>+IF(I207=0,"",'Ark1'!AG2726)</f>
        <v>4.7518413773813606</v>
      </c>
      <c r="N207" s="32">
        <f>+IF(I207=0,"",'Ark1'!U2726)</f>
        <v>19.112500000000004</v>
      </c>
      <c r="O207" s="213"/>
      <c r="P207" s="239">
        <f>+IF(J207=0,"",'Ark1'!AI2726)</f>
        <v>8</v>
      </c>
      <c r="Q207" s="497"/>
      <c r="R207" s="263">
        <f>+IF(P207=0,"",'Ark1'!AJ2726)</f>
        <v>95.624999999999986</v>
      </c>
      <c r="S207" s="263">
        <f>+IF(P207=0,"",'Ark1'!AK2726)</f>
        <v>20.174377178489426</v>
      </c>
      <c r="T207" s="492"/>
      <c r="U207" s="27">
        <f>+IF(I207=0,"",'Ark1'!T2726)</f>
        <v>6</v>
      </c>
      <c r="V207" s="34">
        <f>+IF(I207=0,"",'Ark1'!W2726)</f>
        <v>0</v>
      </c>
      <c r="W207" s="34">
        <f>+IF(I207=0,"",'Ark1'!X2726)</f>
        <v>50</v>
      </c>
      <c r="X207" s="34">
        <f>+IF(I207=0,"",'Ark1'!Y2726)</f>
        <v>37.5</v>
      </c>
      <c r="Y207" s="34">
        <f>+IF(I207=0,"",'Ark1'!Z2726)</f>
        <v>9.7752797274553682</v>
      </c>
      <c r="Z207" s="29">
        <f>+IF(I207=0,"",'Ark1'!Z2726)</f>
        <v>9.7752797274553682</v>
      </c>
      <c r="AA207" s="27">
        <f>+IF(I207=0,"",'Ark1'!AC2726)</f>
        <v>0</v>
      </c>
      <c r="AB207" s="34">
        <f>+IF(I207=0,"",'Ark1'!AE2726)</f>
        <v>0</v>
      </c>
      <c r="AC207" s="29">
        <f t="shared" si="26"/>
        <v>2.3890625000000005</v>
      </c>
      <c r="AD207" s="29">
        <f t="shared" si="27"/>
        <v>1.6</v>
      </c>
      <c r="AE207" s="213"/>
      <c r="AF207" s="216"/>
      <c r="AH207" s="29"/>
      <c r="AI207" s="27"/>
      <c r="AJ207" s="239"/>
      <c r="AK207" s="28"/>
      <c r="AO207" s="28"/>
    </row>
    <row r="208" spans="1:59" ht="15.6">
      <c r="A208" s="213"/>
      <c r="B208" s="289">
        <f>+'Ark1'!C2727</f>
        <v>2024</v>
      </c>
      <c r="C208" s="28">
        <f>+'Ark1'!L2727</f>
        <v>8</v>
      </c>
      <c r="D208" s="28" t="s">
        <v>34</v>
      </c>
      <c r="E208" s="28">
        <f>+'Ark1'!H2727</f>
        <v>1</v>
      </c>
      <c r="F208" s="28">
        <f>+'Ark1'!J2727</f>
        <v>134</v>
      </c>
      <c r="G208" s="28" t="str">
        <f>VLOOKUP(F208,RNR!$A$1:$B$26,2)</f>
        <v>Førde</v>
      </c>
      <c r="H208" s="28">
        <f>+IF(I208=0,"",'Ark1'!Q2727)</f>
        <v>82</v>
      </c>
      <c r="I208" s="331">
        <f>+'Ark1'!R2727</f>
        <v>464</v>
      </c>
      <c r="J208" s="29">
        <f>+IF(I208=0,"",'Ark1'!AF2727)</f>
        <v>8.3754512635379061</v>
      </c>
      <c r="L208" s="29">
        <f>+IF(I208=0,"",'Ark1'!AG2727)</f>
        <v>9.7234015776279392</v>
      </c>
      <c r="N208" s="32">
        <f>+IF(I208=0,"",'Ark1'!U2727)</f>
        <v>14.486422413793099</v>
      </c>
      <c r="O208" s="213"/>
      <c r="P208" s="239">
        <f>+IF(J208=0,"",'Ark1'!AI2727)</f>
        <v>444</v>
      </c>
      <c r="Q208" s="497"/>
      <c r="R208" s="263">
        <f>+IF(P208=0,"",'Ark1'!AJ2727)</f>
        <v>87.201126126126169</v>
      </c>
      <c r="S208" s="263">
        <f>+IF(P208=0,"",'Ark1'!AK2727)</f>
        <v>18.646244391327564</v>
      </c>
      <c r="T208" s="492"/>
      <c r="U208" s="27">
        <f>+IF(I208=0,"",'Ark1'!T2727)</f>
        <v>6.200431034482758</v>
      </c>
      <c r="V208" s="34">
        <f>+IF(I208=0,"",'Ark1'!W2727)</f>
        <v>7.1120689655172402</v>
      </c>
      <c r="W208" s="34">
        <f>+IF(I208=0,"",'Ark1'!X2727)</f>
        <v>34.913793103448278</v>
      </c>
      <c r="X208" s="34">
        <f>+IF(I208=0,"",'Ark1'!Y2727)</f>
        <v>23.922413793103456</v>
      </c>
      <c r="Y208" s="34">
        <f>+IF(I208=0,"",'Ark1'!Z2727)</f>
        <v>9.3779873931299758</v>
      </c>
      <c r="Z208" s="29">
        <f>+IF(I208=0,"",'Ark1'!Z2727)</f>
        <v>9.3779873931299758</v>
      </c>
      <c r="AA208" s="27">
        <f>+IF(I208=0,"",'Ark1'!AC2727)</f>
        <v>0</v>
      </c>
      <c r="AB208" s="34">
        <f>+IF(I208=0,"",'Ark1'!AE2727)</f>
        <v>0</v>
      </c>
      <c r="AC208" s="29">
        <f t="shared" si="26"/>
        <v>1.8108028017241373</v>
      </c>
      <c r="AD208" s="29">
        <f t="shared" si="27"/>
        <v>5.6585365853658534</v>
      </c>
      <c r="AE208" s="213"/>
      <c r="AF208" s="216"/>
      <c r="AH208" s="29"/>
      <c r="AI208" s="27"/>
      <c r="AJ208" s="239"/>
      <c r="AK208" s="28"/>
      <c r="AO208" s="28"/>
    </row>
    <row r="209" spans="1:41" ht="15.6">
      <c r="A209" s="213"/>
      <c r="B209" s="289">
        <f>+'Ark1'!C2728</f>
        <v>2024</v>
      </c>
      <c r="C209" s="28">
        <f>+'Ark1'!L2728</f>
        <v>8</v>
      </c>
      <c r="D209" s="28" t="s">
        <v>34</v>
      </c>
      <c r="E209" s="28">
        <f>+'Ark1'!H2728</f>
        <v>2</v>
      </c>
      <c r="F209" s="28">
        <f>+'Ark1'!J2728</f>
        <v>141</v>
      </c>
      <c r="G209" s="28" t="str">
        <f>VLOOKUP(F209,RNR!$A$1:$B$26,2)</f>
        <v>Ølen</v>
      </c>
      <c r="H209" s="28">
        <f>+IF(I209=0,"",'Ark1'!Q2728)</f>
        <v>33</v>
      </c>
      <c r="I209" s="331">
        <f>+'Ark1'!R2728</f>
        <v>100</v>
      </c>
      <c r="J209" s="29">
        <f>+IF(I209=0,"",'Ark1'!AF2728)</f>
        <v>5.0377833753148611</v>
      </c>
      <c r="L209" s="29">
        <f>+IF(I209=0,"",'Ark1'!AG2728)</f>
        <v>8.3631136308676091</v>
      </c>
      <c r="N209" s="32">
        <f>+IF(I209=0,"",'Ark1'!U2728)</f>
        <v>24.900000000000006</v>
      </c>
      <c r="O209" s="213"/>
      <c r="P209" s="239">
        <f>+IF(J209=0,"",'Ark1'!AI2728)</f>
        <v>100</v>
      </c>
      <c r="Q209" s="497"/>
      <c r="R209" s="263">
        <f>+IF(P209=0,"",'Ark1'!AJ2728)</f>
        <v>105.32399999999998</v>
      </c>
      <c r="S209" s="263">
        <f>+IF(P209=0,"",'Ark1'!AK2728)</f>
        <v>20.305009728510552</v>
      </c>
      <c r="T209" s="492"/>
      <c r="U209" s="27">
        <f>+IF(I209=0,"",'Ark1'!T2728)</f>
        <v>7.29</v>
      </c>
      <c r="V209" s="34">
        <f>+IF(I209=0,"",'Ark1'!W2728)</f>
        <v>12</v>
      </c>
      <c r="W209" s="34">
        <f>+IF(I209=0,"",'Ark1'!X2728)</f>
        <v>79</v>
      </c>
      <c r="X209" s="34">
        <f>+IF(I209=0,"",'Ark1'!Y2728)</f>
        <v>71</v>
      </c>
      <c r="Y209" s="34">
        <f>+IF(I209=0,"",'Ark1'!Z2728)</f>
        <v>8.1105856755230583</v>
      </c>
      <c r="Z209" s="29">
        <f>+IF(I209=0,"",'Ark1'!Z2728)</f>
        <v>8.1105856755230583</v>
      </c>
      <c r="AA209" s="27">
        <f>+IF(I209=0,"",'Ark1'!AC2728)</f>
        <v>0</v>
      </c>
      <c r="AB209" s="34">
        <f>+IF(I209=0,"",'Ark1'!AE2728)</f>
        <v>0</v>
      </c>
      <c r="AC209" s="29">
        <f t="shared" si="26"/>
        <v>3.1125000000000007</v>
      </c>
      <c r="AD209" s="29">
        <f t="shared" si="27"/>
        <v>3.0303030303030303</v>
      </c>
      <c r="AE209" s="213"/>
      <c r="AF209" s="216"/>
      <c r="AH209" s="29"/>
      <c r="AI209" s="27"/>
      <c r="AJ209" s="239"/>
      <c r="AK209" s="28"/>
      <c r="AO209" s="28"/>
    </row>
    <row r="210" spans="1:41" ht="15.6">
      <c r="A210" s="213"/>
      <c r="B210" s="289">
        <f>+'Ark1'!C2729</f>
        <v>2024</v>
      </c>
      <c r="C210" s="28">
        <f>+'Ark1'!L2729</f>
        <v>8</v>
      </c>
      <c r="D210" s="28" t="s">
        <v>34</v>
      </c>
      <c r="E210" s="28">
        <f>+'Ark1'!H2729</f>
        <v>2</v>
      </c>
      <c r="F210" s="28">
        <f>+'Ark1'!J2729</f>
        <v>143</v>
      </c>
      <c r="G210" s="28" t="str">
        <f>VLOOKUP(F210,RNR!$A$1:$B$26,2)</f>
        <v>Nordfjord</v>
      </c>
      <c r="H210" s="28">
        <f>+IF(I210=0,"",'Ark1'!Q2729)</f>
        <v>2</v>
      </c>
      <c r="I210" s="331">
        <f>+'Ark1'!R2729</f>
        <v>3</v>
      </c>
      <c r="J210" s="29">
        <f>+IF(I210=0,"",'Ark1'!AF2729)</f>
        <v>50</v>
      </c>
      <c r="L210" s="29">
        <f>+IF(I210=0,"",'Ark1'!AG2729)</f>
        <v>58.531935176358445</v>
      </c>
      <c r="N210" s="32">
        <f>+IF(I210=0,"",'Ark1'!U2729)</f>
        <v>20.466666666666672</v>
      </c>
      <c r="O210" s="213"/>
      <c r="P210" s="239">
        <f>+IF(J210=0,"",'Ark1'!AI2729)</f>
        <v>0</v>
      </c>
      <c r="Q210" s="497"/>
      <c r="R210" s="263" t="str">
        <f>+IF(P210=0,"",'Ark1'!AJ2729)</f>
        <v/>
      </c>
      <c r="S210" s="263" t="str">
        <f>+IF(P210=0,"",'Ark1'!AK2729)</f>
        <v/>
      </c>
      <c r="T210" s="492"/>
      <c r="U210" s="27">
        <f>+IF(I210=0,"",'Ark1'!T2729)</f>
        <v>4</v>
      </c>
      <c r="V210" s="34">
        <f>+IF(I210=0,"",'Ark1'!W2729)</f>
        <v>0</v>
      </c>
      <c r="W210" s="34">
        <f>+IF(I210=0,"",'Ark1'!X2729)</f>
        <v>33.333333333333343</v>
      </c>
      <c r="X210" s="34">
        <f>+IF(I210=0,"",'Ark1'!Y2729)</f>
        <v>33.333333333333343</v>
      </c>
      <c r="Y210" s="34">
        <f>+IF(I210=0,"",'Ark1'!Z2729)</f>
        <v>14.423206609103572</v>
      </c>
      <c r="Z210" s="29">
        <f>+IF(I210=0,"",'Ark1'!Z2729)</f>
        <v>14.423206609103572</v>
      </c>
      <c r="AA210" s="27">
        <f>+IF(I210=0,"",'Ark1'!AC2729)</f>
        <v>0</v>
      </c>
      <c r="AB210" s="34">
        <f>+IF(I210=0,"",'Ark1'!AE2729)</f>
        <v>0</v>
      </c>
      <c r="AC210" s="29">
        <f t="shared" si="26"/>
        <v>2.558333333333334</v>
      </c>
      <c r="AD210" s="29">
        <f t="shared" si="27"/>
        <v>1.5</v>
      </c>
      <c r="AE210" s="213"/>
      <c r="AF210" s="27"/>
      <c r="AH210" s="29"/>
      <c r="AI210" s="27"/>
      <c r="AJ210" s="28"/>
      <c r="AK210" s="28"/>
      <c r="AO210" s="28"/>
    </row>
    <row r="211" spans="1:41" ht="15.6">
      <c r="A211" s="213"/>
      <c r="B211" s="289">
        <f>+'Ark1'!C2730</f>
        <v>2024</v>
      </c>
      <c r="C211" s="28">
        <f>+'Ark1'!L2730</f>
        <v>8</v>
      </c>
      <c r="D211" s="28" t="s">
        <v>34</v>
      </c>
      <c r="E211" s="28">
        <f>+'Ark1'!H2730</f>
        <v>2</v>
      </c>
      <c r="F211" s="28">
        <f>+'Ark1'!J2730</f>
        <v>147</v>
      </c>
      <c r="G211" s="28" t="str">
        <f>VLOOKUP(F211,RNR!$A$1:$B$26,2)</f>
        <v>Midt-Norge</v>
      </c>
      <c r="H211" s="28">
        <f>+IF(I211=0,"",'Ark1'!Q2730)</f>
        <v>7</v>
      </c>
      <c r="I211" s="331">
        <f>+'Ark1'!R2730</f>
        <v>30</v>
      </c>
      <c r="J211" s="29">
        <f>+IF(I211=0,"",'Ark1'!AF2730)</f>
        <v>29.411764705882355</v>
      </c>
      <c r="L211" s="29">
        <f>+IF(I211=0,"",'Ark1'!AG2730)</f>
        <v>42.745777392810737</v>
      </c>
      <c r="N211" s="32">
        <f>+IF(I211=0,"",'Ark1'!U2730)</f>
        <v>16.45</v>
      </c>
      <c r="O211" s="213"/>
      <c r="P211" s="239">
        <f>+IF(J211=0,"",'Ark1'!AI2730)</f>
        <v>20</v>
      </c>
      <c r="Q211" s="497"/>
      <c r="R211" s="263">
        <f>+IF(P211=0,"",'Ark1'!AJ2730)</f>
        <v>97.534999999999997</v>
      </c>
      <c r="S211" s="263">
        <f>+IF(P211=0,"",'Ark1'!AK2730)</f>
        <v>16.880653287172763</v>
      </c>
      <c r="T211" s="492"/>
      <c r="U211" s="27">
        <f>+IF(I211=0,"",'Ark1'!T2730)</f>
        <v>5.833333333333333</v>
      </c>
      <c r="V211" s="34">
        <f>+IF(I211=0,"",'Ark1'!W2730)</f>
        <v>6.6666666666666687</v>
      </c>
      <c r="W211" s="34">
        <f>+IF(I211=0,"",'Ark1'!X2730)</f>
        <v>30</v>
      </c>
      <c r="X211" s="34">
        <f>+IF(I211=0,"",'Ark1'!Y2730)</f>
        <v>13.333333333333337</v>
      </c>
      <c r="Y211" s="34">
        <f>+IF(I211=0,"",'Ark1'!Z2730)</f>
        <v>7.7159466906746692</v>
      </c>
      <c r="Z211" s="29">
        <f>+IF(I211=0,"",'Ark1'!Z2730)</f>
        <v>7.7159466906746692</v>
      </c>
      <c r="AA211" s="27">
        <f>+IF(I211=0,"",'Ark1'!AC2730)</f>
        <v>0</v>
      </c>
      <c r="AB211" s="34">
        <f>+IF(I211=0,"",'Ark1'!AE2730)</f>
        <v>0</v>
      </c>
      <c r="AC211" s="29">
        <f t="shared" si="26"/>
        <v>2.0562499999999999</v>
      </c>
      <c r="AD211" s="29">
        <f t="shared" si="27"/>
        <v>4.2857142857142856</v>
      </c>
      <c r="AE211" s="213"/>
      <c r="AF211" s="217"/>
      <c r="AH211" s="29"/>
      <c r="AI211" s="27"/>
      <c r="AJ211" s="239"/>
      <c r="AK211" s="28"/>
      <c r="AO211" s="28"/>
    </row>
    <row r="212" spans="1:41" ht="15.6">
      <c r="A212" s="213"/>
      <c r="B212" s="289">
        <f>+'Ark1'!C2731</f>
        <v>2024</v>
      </c>
      <c r="C212" s="28">
        <f>+'Ark1'!L2731</f>
        <v>8</v>
      </c>
      <c r="D212" s="28" t="s">
        <v>34</v>
      </c>
      <c r="E212" s="28">
        <f>+'Ark1'!H2731</f>
        <v>1</v>
      </c>
      <c r="F212" s="28">
        <f>+'Ark1'!J2731</f>
        <v>155</v>
      </c>
      <c r="G212" s="28" t="str">
        <f>VLOOKUP(F212,RNR!$A$1:$B$26,2)</f>
        <v>Målselv</v>
      </c>
      <c r="H212" s="28">
        <f>+IF(I212=0,"",'Ark1'!Q2731)</f>
        <v>47</v>
      </c>
      <c r="I212" s="331">
        <f>+'Ark1'!R2731</f>
        <v>287</v>
      </c>
      <c r="J212" s="29">
        <f>+IF(I212=0,"",'Ark1'!AF2731)</f>
        <v>10.361010830324904</v>
      </c>
      <c r="L212" s="29">
        <f>+IF(I212=0,"",'Ark1'!AG2731)</f>
        <v>13.115153433116737</v>
      </c>
      <c r="N212" s="32">
        <f>+IF(I212=0,"",'Ark1'!U2731)</f>
        <v>21.948780487804875</v>
      </c>
      <c r="O212" s="213"/>
      <c r="P212" s="239">
        <f>+IF(J212=0,"",'Ark1'!AI2731)</f>
        <v>271</v>
      </c>
      <c r="Q212" s="497"/>
      <c r="R212" s="263">
        <f>+IF(P212=0,"",'Ark1'!AJ2731)</f>
        <v>100.02952029520296</v>
      </c>
      <c r="S212" s="263">
        <f>+IF(P212=0,"",'Ark1'!AK2731)</f>
        <v>20.050188636907119</v>
      </c>
      <c r="T212" s="492"/>
      <c r="U212" s="27">
        <f>+IF(I212=0,"",'Ark1'!T2731)</f>
        <v>6.8919860627177716</v>
      </c>
      <c r="V212" s="34">
        <f>+IF(I212=0,"",'Ark1'!W2731)</f>
        <v>17.073170731707322</v>
      </c>
      <c r="W212" s="34">
        <f>+IF(I212=0,"",'Ark1'!X2731)</f>
        <v>59.930313588850197</v>
      </c>
      <c r="X212" s="34">
        <f>+IF(I212=0,"",'Ark1'!Y2731)</f>
        <v>51.219512195121951</v>
      </c>
      <c r="Y212" s="34">
        <f>+IF(I212=0,"",'Ark1'!Z2731)</f>
        <v>9.5074071752353522</v>
      </c>
      <c r="Z212" s="29">
        <f>+IF(I212=0,"",'Ark1'!Z2731)</f>
        <v>9.5074071752353522</v>
      </c>
      <c r="AA212" s="27">
        <f>+IF(I212=0,"",'Ark1'!AC2731)</f>
        <v>0</v>
      </c>
      <c r="AB212" s="34">
        <f>+IF(I212=0,"",'Ark1'!AE2731)</f>
        <v>0</v>
      </c>
      <c r="AC212" s="29">
        <f t="shared" si="26"/>
        <v>2.7435975609756094</v>
      </c>
      <c r="AD212" s="29">
        <f t="shared" si="27"/>
        <v>6.1063829787234045</v>
      </c>
      <c r="AE212" s="213"/>
      <c r="AF212" s="27"/>
      <c r="AH212" s="29"/>
      <c r="AI212" s="27"/>
      <c r="AJ212" s="28"/>
      <c r="AK212" s="28"/>
      <c r="AO212" s="28"/>
    </row>
    <row r="213" spans="1:41" ht="15.6">
      <c r="A213" s="213"/>
      <c r="B213" s="289">
        <f>+'Ark1'!C2732</f>
        <v>2024</v>
      </c>
      <c r="C213" s="28">
        <f>+'Ark1'!L2732</f>
        <v>8</v>
      </c>
      <c r="D213" s="28" t="s">
        <v>34</v>
      </c>
      <c r="E213" s="28">
        <f>+'Ark1'!H2732</f>
        <v>2</v>
      </c>
      <c r="F213" s="28">
        <f>+'Ark1'!J2732</f>
        <v>160</v>
      </c>
      <c r="G213" s="28" t="str">
        <f>VLOOKUP(F213,RNR!$A$1:$B$26,2)</f>
        <v>Oslo</v>
      </c>
      <c r="H213" s="28">
        <f>+IF(I213=0,"",'Ark1'!Q2732)</f>
        <v>12</v>
      </c>
      <c r="I213" s="331">
        <f>+'Ark1'!R2732</f>
        <v>26</v>
      </c>
      <c r="J213" s="29">
        <f>+IF(I213=0,"",'Ark1'!AF2732)</f>
        <v>5.4736842105263159</v>
      </c>
      <c r="L213" s="29">
        <f>+IF(I213=0,"",'Ark1'!AG2732)</f>
        <v>7.5555555555555554</v>
      </c>
      <c r="N213" s="32">
        <f>+IF(I213=0,"",'Ark1'!U2732)</f>
        <v>17.523076923076921</v>
      </c>
      <c r="O213" s="213"/>
      <c r="P213" s="239">
        <f>+IF(J213=0,"",'Ark1'!AI2732)</f>
        <v>26</v>
      </c>
      <c r="Q213" s="497"/>
      <c r="R213" s="263">
        <f>+IF(P213=0,"",'Ark1'!AJ2732)</f>
        <v>95.853846153846106</v>
      </c>
      <c r="S213" s="263">
        <f>+IF(P213=0,"",'Ark1'!AK2732)</f>
        <v>18.856300003497065</v>
      </c>
      <c r="T213" s="492"/>
      <c r="U213" s="27">
        <f>+IF(I213=0,"",'Ark1'!T2732)</f>
        <v>6.0384615384615401</v>
      </c>
      <c r="V213" s="34">
        <f>+IF(I213=0,"",'Ark1'!W2732)</f>
        <v>3.8461538461538449</v>
      </c>
      <c r="W213" s="34">
        <f>+IF(I213=0,"",'Ark1'!X2732)</f>
        <v>30.769230769230759</v>
      </c>
      <c r="X213" s="34">
        <f>+IF(I213=0,"",'Ark1'!Y2732)</f>
        <v>26.92307692307692</v>
      </c>
      <c r="Y213" s="34">
        <f>+IF(I213=0,"",'Ark1'!Z2732)</f>
        <v>7.7535256344010257</v>
      </c>
      <c r="Z213" s="29">
        <f>+IF(I213=0,"",'Ark1'!Z2732)</f>
        <v>7.7535256344010257</v>
      </c>
      <c r="AA213" s="27">
        <f>+IF(I213=0,"",'Ark1'!AC2732)</f>
        <v>0</v>
      </c>
      <c r="AB213" s="34">
        <f>+IF(I213=0,"",'Ark1'!AE2732)</f>
        <v>0</v>
      </c>
      <c r="AC213" s="29">
        <f t="shared" si="26"/>
        <v>2.1903846153846152</v>
      </c>
      <c r="AD213" s="29">
        <f t="shared" si="27"/>
        <v>2.1666666666666665</v>
      </c>
      <c r="AE213" s="213"/>
      <c r="AF213" s="27"/>
      <c r="AH213" s="29"/>
      <c r="AI213" s="27"/>
      <c r="AJ213" s="28"/>
      <c r="AK213" s="28"/>
      <c r="AO213" s="28"/>
    </row>
    <row r="214" spans="1:41" ht="15.6">
      <c r="A214" s="213"/>
      <c r="B214" s="289">
        <f>+'Ark1'!C2733</f>
        <v>2024</v>
      </c>
      <c r="C214" s="28">
        <f>+'Ark1'!L2733</f>
        <v>8</v>
      </c>
      <c r="D214" s="28" t="s">
        <v>34</v>
      </c>
      <c r="E214" s="28">
        <f>+'Ark1'!H2733</f>
        <v>1</v>
      </c>
      <c r="F214" s="28">
        <f>+'Ark1'!J2733</f>
        <v>171</v>
      </c>
      <c r="G214" s="28" t="str">
        <f>VLOOKUP(F214,RNR!$A$1:$B$26,2)</f>
        <v>Prima</v>
      </c>
      <c r="H214" s="28" t="str">
        <f>+IF(I214=0,"",'Ark1'!Q2733)</f>
        <v/>
      </c>
      <c r="I214" s="331">
        <f>+'Ark1'!R2733</f>
        <v>0</v>
      </c>
      <c r="J214" s="29" t="str">
        <f>+IF(I214=0,"",'Ark1'!AF2733)</f>
        <v/>
      </c>
      <c r="L214" s="29" t="str">
        <f>+IF(I214=0,"",'Ark1'!AG2733)</f>
        <v/>
      </c>
      <c r="N214" s="32" t="str">
        <f>+IF(I214=0,"",'Ark1'!U2733)</f>
        <v/>
      </c>
      <c r="O214" s="213"/>
      <c r="P214" s="239">
        <f>+IF(J214=0,"",'Ark1'!AI2733)</f>
        <v>0</v>
      </c>
      <c r="Q214" s="497"/>
      <c r="R214" s="263" t="str">
        <f>+IF(P214=0,"",'Ark1'!AJ2733)</f>
        <v/>
      </c>
      <c r="S214" s="263" t="str">
        <f>+IF(P214=0,"",'Ark1'!AK2733)</f>
        <v/>
      </c>
      <c r="T214" s="492"/>
      <c r="U214" s="27" t="str">
        <f>+IF(I214=0,"",'Ark1'!T2733)</f>
        <v/>
      </c>
      <c r="V214" s="34" t="str">
        <f>+IF(I214=0,"",'Ark1'!W2733)</f>
        <v/>
      </c>
      <c r="W214" s="34" t="str">
        <f>+IF(I214=0,"",'Ark1'!X2733)</f>
        <v/>
      </c>
      <c r="X214" s="34" t="str">
        <f>+IF(I214=0,"",'Ark1'!Y2733)</f>
        <v/>
      </c>
      <c r="Y214" s="34" t="str">
        <f>+IF(I214=0,"",'Ark1'!Z2733)</f>
        <v/>
      </c>
      <c r="Z214" s="29" t="str">
        <f>+IF(I214=0,"",'Ark1'!Z2733)</f>
        <v/>
      </c>
      <c r="AA214" s="27" t="str">
        <f>+IF(I214=0,"",'Ark1'!AC2733)</f>
        <v/>
      </c>
      <c r="AB214" s="34" t="str">
        <f>+IF(I214=0,"",'Ark1'!AE2733)</f>
        <v/>
      </c>
      <c r="AC214" s="29" t="str">
        <f t="shared" si="26"/>
        <v/>
      </c>
      <c r="AD214" s="29" t="str">
        <f t="shared" si="27"/>
        <v/>
      </c>
      <c r="AE214" s="213"/>
      <c r="AF214" s="27"/>
      <c r="AH214" s="29"/>
      <c r="AI214" s="27"/>
      <c r="AJ214" s="28"/>
      <c r="AK214" s="28"/>
      <c r="AO214" s="28"/>
    </row>
    <row r="215" spans="1:41" ht="15.6">
      <c r="A215" s="213"/>
      <c r="B215" s="289">
        <f>+'Ark1'!C2734</f>
        <v>2024</v>
      </c>
      <c r="C215" s="28">
        <f>+'Ark1'!L2734</f>
        <v>8</v>
      </c>
      <c r="D215" s="28" t="s">
        <v>34</v>
      </c>
      <c r="E215" s="28">
        <f>+'Ark1'!H2734</f>
        <v>2</v>
      </c>
      <c r="F215" s="28">
        <f>+'Ark1'!J2734</f>
        <v>175</v>
      </c>
      <c r="G215" s="28" t="str">
        <f>VLOOKUP(F215,RNR!$A$1:$B$26,2)</f>
        <v>Ole Ringdal</v>
      </c>
      <c r="H215" s="28">
        <f>+IF(I215=0,"",'Ark1'!Q2734)</f>
        <v>16</v>
      </c>
      <c r="I215" s="331">
        <f>+'Ark1'!R2734</f>
        <v>57</v>
      </c>
      <c r="J215" s="29">
        <f>+IF(I215=0,"",'Ark1'!AF2734)</f>
        <v>2.7996070726915523</v>
      </c>
      <c r="L215" s="29">
        <f>+IF(I215=0,"",'Ark1'!AG2734)</f>
        <v>5.7515221440084359</v>
      </c>
      <c r="N215" s="32">
        <f>+IF(I215=0,"",'Ark1'!U2734)</f>
        <v>23.350877192982455</v>
      </c>
      <c r="O215" s="213"/>
      <c r="P215" s="239">
        <f>+IF(J215=0,"",'Ark1'!AI2734)</f>
        <v>21</v>
      </c>
      <c r="Q215" s="497"/>
      <c r="R215" s="263">
        <f>+IF(P215=0,"",'Ark1'!AJ2734)</f>
        <v>100.68095238095238</v>
      </c>
      <c r="S215" s="263">
        <f>+IF(P215=0,"",'Ark1'!AK2734)</f>
        <v>19.106147216469211</v>
      </c>
      <c r="T215" s="492"/>
      <c r="U215" s="27">
        <f>+IF(I215=0,"",'Ark1'!T2734)</f>
        <v>7.1403508771929829</v>
      </c>
      <c r="V215" s="34">
        <f>+IF(I215=0,"",'Ark1'!W2734)</f>
        <v>10.526315789473689</v>
      </c>
      <c r="W215" s="34">
        <f>+IF(I215=0,"",'Ark1'!X2734)</f>
        <v>77.192982456140356</v>
      </c>
      <c r="X215" s="34">
        <f>+IF(I215=0,"",'Ark1'!Y2734)</f>
        <v>57.894736842105239</v>
      </c>
      <c r="Y215" s="34">
        <f>+IF(I215=0,"",'Ark1'!Z2734)</f>
        <v>8.6241424248365526</v>
      </c>
      <c r="Z215" s="29">
        <f>+IF(I215=0,"",'Ark1'!Z2734)</f>
        <v>8.6241424248365526</v>
      </c>
      <c r="AA215" s="27">
        <f>+IF(I215=0,"",'Ark1'!AC2734)</f>
        <v>0</v>
      </c>
      <c r="AB215" s="34">
        <f>+IF(I215=0,"",'Ark1'!AE2734)</f>
        <v>0</v>
      </c>
      <c r="AC215" s="29">
        <f t="shared" si="26"/>
        <v>2.9188596491228069</v>
      </c>
      <c r="AD215" s="29">
        <f t="shared" si="27"/>
        <v>3.5625</v>
      </c>
      <c r="AE215" s="213"/>
      <c r="AF215" s="27"/>
      <c r="AH215" s="29"/>
      <c r="AI215" s="27"/>
      <c r="AJ215" s="28"/>
      <c r="AK215" s="28"/>
      <c r="AO215" s="28"/>
    </row>
    <row r="216" spans="1:41" ht="15.6">
      <c r="A216" s="213"/>
      <c r="B216" s="289">
        <f>+'Ark1'!C2735</f>
        <v>2024</v>
      </c>
      <c r="C216" s="28">
        <f>+'Ark1'!L2735</f>
        <v>8</v>
      </c>
      <c r="D216" s="28" t="s">
        <v>34</v>
      </c>
      <c r="E216" s="28">
        <f>+'Ark1'!H2735</f>
        <v>2</v>
      </c>
      <c r="F216" s="28">
        <f>+'Ark1'!J2735</f>
        <v>177</v>
      </c>
      <c r="G216" s="28" t="str">
        <f>VLOOKUP(F216,RNR!$A$1:$B$26,2)</f>
        <v>Slakthuset</v>
      </c>
      <c r="H216" s="28">
        <f>+IF(I216=0,"",'Ark1'!Q2735)</f>
        <v>35</v>
      </c>
      <c r="I216" s="331">
        <f>+'Ark1'!R2735</f>
        <v>148</v>
      </c>
      <c r="J216" s="29">
        <f>+IF(I216=0,"",'Ark1'!AF2735)</f>
        <v>15.744680851063828</v>
      </c>
      <c r="L216" s="29">
        <f>+IF(I216=0,"",'Ark1'!AG2735)</f>
        <v>18.905400624014938</v>
      </c>
      <c r="N216" s="32">
        <f>+IF(I216=0,"",'Ark1'!U2735)</f>
        <v>15.885135135135148</v>
      </c>
      <c r="O216" s="213"/>
      <c r="P216" s="239">
        <f>+IF(J216=0,"",'Ark1'!AI2735)</f>
        <v>130</v>
      </c>
      <c r="Q216" s="497"/>
      <c r="R216" s="263">
        <f>+IF(P216=0,"",'Ark1'!AJ2735)</f>
        <v>92.133846153846108</v>
      </c>
      <c r="S216" s="263">
        <f>+IF(P216=0,"",'Ark1'!AK2735)</f>
        <v>18.742541651703046</v>
      </c>
      <c r="T216" s="492"/>
      <c r="U216" s="27">
        <f>+IF(I216=0,"",'Ark1'!T2735)</f>
        <v>5.3243243243243246</v>
      </c>
      <c r="V216" s="34">
        <f>+IF(I216=0,"",'Ark1'!W2735)</f>
        <v>0</v>
      </c>
      <c r="W216" s="34">
        <f>+IF(I216=0,"",'Ark1'!X2735)</f>
        <v>37.162162162162154</v>
      </c>
      <c r="X216" s="34">
        <f>+IF(I216=0,"",'Ark1'!Y2735)</f>
        <v>12.837837837837837</v>
      </c>
      <c r="Y216" s="34">
        <f>+IF(I216=0,"",'Ark1'!Z2735)</f>
        <v>6.5406459395125909</v>
      </c>
      <c r="Z216" s="29">
        <f>+IF(I216=0,"",'Ark1'!Z2735)</f>
        <v>6.5406459395125909</v>
      </c>
      <c r="AA216" s="27">
        <f>+IF(I216=0,"",'Ark1'!AC2735)</f>
        <v>0</v>
      </c>
      <c r="AB216" s="34">
        <f>+IF(I216=0,"",'Ark1'!AE2735)</f>
        <v>0</v>
      </c>
      <c r="AC216" s="29">
        <f t="shared" si="26"/>
        <v>1.9856418918918934</v>
      </c>
      <c r="AD216" s="29">
        <f t="shared" ref="AD216:AD242" si="28">IF(I216=0,"",I216/H216)</f>
        <v>4.2285714285714286</v>
      </c>
      <c r="AE216" s="213"/>
      <c r="AF216" s="216"/>
      <c r="AH216" s="29"/>
      <c r="AI216" s="27"/>
      <c r="AJ216" s="217"/>
      <c r="AK216" s="28"/>
      <c r="AO216" s="28"/>
    </row>
    <row r="217" spans="1:41" ht="15.6">
      <c r="A217" s="213"/>
      <c r="B217" s="289">
        <f>+'Ark1'!C2736</f>
        <v>2024</v>
      </c>
      <c r="C217" s="28">
        <f>+'Ark1'!L2736</f>
        <v>8</v>
      </c>
      <c r="D217" s="28" t="s">
        <v>34</v>
      </c>
      <c r="E217" s="28">
        <f>+'Ark1'!H2736</f>
        <v>2</v>
      </c>
      <c r="F217" s="28">
        <f>+'Ark1'!J2736</f>
        <v>178</v>
      </c>
      <c r="G217" s="28" t="str">
        <f>VLOOKUP(F217,RNR!$A$1:$B$26,2)</f>
        <v>Røros</v>
      </c>
      <c r="H217" s="28">
        <f>+IF(I217=0,"",'Ark1'!Q2736)</f>
        <v>10</v>
      </c>
      <c r="I217" s="331">
        <f>+'Ark1'!R2736</f>
        <v>39</v>
      </c>
      <c r="J217" s="29">
        <f>+IF(I217=0,"",'Ark1'!AF2736)</f>
        <v>7.4285714285714306</v>
      </c>
      <c r="L217" s="29">
        <f>+IF(I217=0,"",'Ark1'!AG2736)</f>
        <v>10.843087254700093</v>
      </c>
      <c r="N217" s="32">
        <f>+IF(I217=0,"",'Ark1'!U2736)</f>
        <v>17.553846153846155</v>
      </c>
      <c r="O217" s="213"/>
      <c r="P217" s="239">
        <f>+IF(J217=0,"",'Ark1'!AI2736)</f>
        <v>30</v>
      </c>
      <c r="Q217" s="497"/>
      <c r="R217" s="263">
        <f>+IF(P217=0,"",'Ark1'!AJ2736)</f>
        <v>99.263333333333307</v>
      </c>
      <c r="S217" s="263">
        <f>+IF(P217=0,"",'Ark1'!AK2736)</f>
        <v>18.446224502070436</v>
      </c>
      <c r="T217" s="492"/>
      <c r="U217" s="27">
        <f>+IF(I217=0,"",'Ark1'!T2736)</f>
        <v>5.8717948717948723</v>
      </c>
      <c r="V217" s="34">
        <f>+IF(I217=0,"",'Ark1'!W2736)</f>
        <v>2.5641025641025639</v>
      </c>
      <c r="W217" s="34">
        <f>+IF(I217=0,"",'Ark1'!X2736)</f>
        <v>46.15384615384616</v>
      </c>
      <c r="X217" s="34">
        <f>+IF(I217=0,"",'Ark1'!Y2736)</f>
        <v>25.641025641025639</v>
      </c>
      <c r="Y217" s="34">
        <f>+IF(I217=0,"",'Ark1'!Z2736)</f>
        <v>8.0986179939683982</v>
      </c>
      <c r="Z217" s="29">
        <f>+IF(I217=0,"",'Ark1'!Z2736)</f>
        <v>8.0986179939683982</v>
      </c>
      <c r="AA217" s="27">
        <f>+IF(I217=0,"",'Ark1'!AC2736)</f>
        <v>0</v>
      </c>
      <c r="AB217" s="34">
        <f>+IF(I217=0,"",'Ark1'!AE2736)</f>
        <v>0</v>
      </c>
      <c r="AC217" s="29">
        <f t="shared" si="26"/>
        <v>2.1942307692307694</v>
      </c>
      <c r="AD217" s="29">
        <f t="shared" si="28"/>
        <v>3.9</v>
      </c>
      <c r="AE217" s="213"/>
      <c r="AF217" s="216"/>
      <c r="AH217" s="29"/>
      <c r="AI217" s="27"/>
      <c r="AJ217" s="217"/>
      <c r="AK217" s="28"/>
      <c r="AO217" s="28"/>
    </row>
    <row r="218" spans="1:41" ht="15.6">
      <c r="A218" s="213"/>
      <c r="B218" s="289">
        <f>+'Ark1'!C2737</f>
        <v>2024</v>
      </c>
      <c r="C218" s="28">
        <f>+'Ark1'!L2737</f>
        <v>8</v>
      </c>
      <c r="D218" s="28" t="s">
        <v>34</v>
      </c>
      <c r="E218" s="28">
        <f>+'Ark1'!H2737</f>
        <v>2</v>
      </c>
      <c r="F218" s="28">
        <f>+'Ark1'!J2737</f>
        <v>181</v>
      </c>
      <c r="G218" s="28" t="str">
        <f>VLOOKUP(F218,RNR!$A$1:$B$26,2)</f>
        <v>Horns</v>
      </c>
      <c r="H218" s="28">
        <f>+IF(I218=0,"",'Ark1'!Q2737)</f>
        <v>11</v>
      </c>
      <c r="I218" s="331">
        <f>+'Ark1'!R2737</f>
        <v>35</v>
      </c>
      <c r="J218" s="29">
        <f>+IF(I218=0,"",'Ark1'!AF2737)</f>
        <v>5.6910569105691051</v>
      </c>
      <c r="L218" s="29">
        <f>+IF(I218=0,"",'Ark1'!AG2737)</f>
        <v>8.9566156820378691</v>
      </c>
      <c r="N218" s="32">
        <f>+IF(I218=0,"",'Ark1'!U2737)</f>
        <v>22.502857142857138</v>
      </c>
      <c r="O218" s="213"/>
      <c r="P218" s="239">
        <f>+IF(J218=0,"",'Ark1'!AI2737)</f>
        <v>28</v>
      </c>
      <c r="Q218" s="497"/>
      <c r="R218" s="263">
        <f>+IF(P218=0,"",'Ark1'!AJ2737)</f>
        <v>99.557142857142821</v>
      </c>
      <c r="S218" s="263">
        <f>+IF(P218=0,"",'Ark1'!AK2737)</f>
        <v>19.471398126958064</v>
      </c>
      <c r="T218" s="492"/>
      <c r="U218" s="27">
        <f>+IF(I218=0,"",'Ark1'!T2737)</f>
        <v>6.3428571428571408</v>
      </c>
      <c r="V218" s="34">
        <f>+IF(I218=0,"",'Ark1'!W2737)</f>
        <v>5.7142857142857153</v>
      </c>
      <c r="W218" s="34">
        <f>+IF(I218=0,"",'Ark1'!X2737)</f>
        <v>68.571428571428555</v>
      </c>
      <c r="X218" s="34">
        <f>+IF(I218=0,"",'Ark1'!Y2737)</f>
        <v>62.857142857142847</v>
      </c>
      <c r="Y218" s="34">
        <f>+IF(I218=0,"",'Ark1'!Z2737)</f>
        <v>9.1547797262815021</v>
      </c>
      <c r="Z218" s="29">
        <f>+IF(I218=0,"",'Ark1'!Z2737)</f>
        <v>9.1547797262815021</v>
      </c>
      <c r="AA218" s="27">
        <f>+IF(I218=0,"",'Ark1'!AC2737)</f>
        <v>0</v>
      </c>
      <c r="AB218" s="34">
        <f>+IF(I218=0,"",'Ark1'!AE2737)</f>
        <v>0</v>
      </c>
      <c r="AC218" s="29">
        <f t="shared" si="26"/>
        <v>2.8128571428571423</v>
      </c>
      <c r="AD218" s="29">
        <f t="shared" si="28"/>
        <v>3.1818181818181817</v>
      </c>
      <c r="AE218" s="213"/>
      <c r="AF218" s="216"/>
      <c r="AH218" s="29"/>
      <c r="AI218" s="27"/>
      <c r="AJ218" s="217"/>
      <c r="AK218" s="28"/>
      <c r="AO218" s="28"/>
    </row>
    <row r="219" spans="1:41" ht="15.6">
      <c r="A219" s="213"/>
      <c r="B219" s="289">
        <f>+'Ark1'!C2738</f>
        <v>2024</v>
      </c>
      <c r="C219" s="28">
        <f>+'Ark1'!L2738</f>
        <v>8</v>
      </c>
      <c r="D219" s="28" t="s">
        <v>34</v>
      </c>
      <c r="E219" s="28">
        <f>+'Ark1'!H2738</f>
        <v>1</v>
      </c>
      <c r="F219" s="28">
        <f>+'Ark1'!J2738</f>
        <v>262</v>
      </c>
      <c r="G219" s="28" t="str">
        <f>VLOOKUP(F219,RNR!$A$1:$B$26,2)</f>
        <v>Strilalam</v>
      </c>
      <c r="H219" s="28" t="str">
        <f>+IF(I219=0,"",'Ark1'!Q2738)</f>
        <v/>
      </c>
      <c r="I219" s="331">
        <f>+'Ark1'!R2738</f>
        <v>0</v>
      </c>
      <c r="J219" s="29" t="str">
        <f>+IF(I219=0,"",'Ark1'!AF2738)</f>
        <v/>
      </c>
      <c r="L219" s="29" t="str">
        <f>+IF(I219=0,"",'Ark1'!AG2738)</f>
        <v/>
      </c>
      <c r="N219" s="32" t="str">
        <f>+IF(I219=0,"",'Ark1'!U2738)</f>
        <v/>
      </c>
      <c r="O219" s="213"/>
      <c r="P219" s="239">
        <f>+IF(J219=0,"",'Ark1'!AI2738)</f>
        <v>0</v>
      </c>
      <c r="Q219" s="497"/>
      <c r="R219" s="263" t="str">
        <f>+IF(P219=0,"",'Ark1'!AJ2738)</f>
        <v/>
      </c>
      <c r="S219" s="263" t="str">
        <f>+IF(P219=0,"",'Ark1'!AK2738)</f>
        <v/>
      </c>
      <c r="T219" s="492"/>
      <c r="U219" s="27" t="str">
        <f>+IF(I219=0,"",'Ark1'!T2738)</f>
        <v/>
      </c>
      <c r="V219" s="34" t="str">
        <f>+IF(I219=0,"",'Ark1'!W2738)</f>
        <v/>
      </c>
      <c r="W219" s="34" t="str">
        <f>+IF(I219=0,"",'Ark1'!X2738)</f>
        <v/>
      </c>
      <c r="X219" s="34" t="str">
        <f>+IF(I219=0,"",'Ark1'!Y2738)</f>
        <v/>
      </c>
      <c r="Y219" s="34" t="str">
        <f>+IF(I219=0,"",'Ark1'!Z2738)</f>
        <v/>
      </c>
      <c r="Z219" s="29" t="str">
        <f>+IF(I219=0,"",'Ark1'!Z2738)</f>
        <v/>
      </c>
      <c r="AA219" s="27" t="str">
        <f>+IF(I219=0,"",'Ark1'!AC2738)</f>
        <v/>
      </c>
      <c r="AB219" s="34" t="str">
        <f>+IF(I219=0,"",'Ark1'!AE2738)</f>
        <v/>
      </c>
      <c r="AC219" s="29" t="str">
        <f t="shared" si="26"/>
        <v/>
      </c>
      <c r="AD219" s="29" t="str">
        <f t="shared" si="28"/>
        <v/>
      </c>
      <c r="AE219" s="213"/>
      <c r="AF219" s="216"/>
      <c r="AH219" s="29"/>
      <c r="AI219" s="27"/>
      <c r="AJ219" s="217"/>
      <c r="AK219" s="28"/>
      <c r="AO219" s="28"/>
    </row>
    <row r="220" spans="1:41" ht="15.6">
      <c r="A220" s="213"/>
      <c r="B220" s="289">
        <f>+'Ark1'!C2739</f>
        <v>2024</v>
      </c>
      <c r="C220" s="28">
        <f>+'Ark1'!L2739</f>
        <v>8</v>
      </c>
      <c r="D220" s="28" t="s">
        <v>34</v>
      </c>
      <c r="E220" s="28">
        <f>+'Ark1'!H2739</f>
        <v>1</v>
      </c>
      <c r="F220" s="28">
        <f>+'Ark1'!J2739</f>
        <v>309</v>
      </c>
      <c r="G220" s="28" t="str">
        <f>VLOOKUP(F220,RNR!$A$1:$B$26,2)</f>
        <v>Malvik</v>
      </c>
      <c r="H220" s="28">
        <f>+IF(I220=0,"",'Ark1'!Q2739)</f>
        <v>39</v>
      </c>
      <c r="I220" s="331">
        <f>+'Ark1'!R2739</f>
        <v>214</v>
      </c>
      <c r="J220" s="29">
        <f>+IF(I220=0,"",'Ark1'!AF2739)</f>
        <v>16.199848599545799</v>
      </c>
      <c r="L220" s="29">
        <f>+IF(I220=0,"",'Ark1'!AG2739)</f>
        <v>19.544244740450313</v>
      </c>
      <c r="N220" s="32">
        <f>+IF(I220=0,"",'Ark1'!U2739)</f>
        <v>14.720560747663557</v>
      </c>
      <c r="O220" s="213"/>
      <c r="P220" s="239">
        <f>+IF(J220=0,"",'Ark1'!AI2739)</f>
        <v>214</v>
      </c>
      <c r="Q220" s="497"/>
      <c r="R220" s="263">
        <f>+IF(P220=0,"",'Ark1'!AJ2739)</f>
        <v>88.095794392523345</v>
      </c>
      <c r="S220" s="263">
        <f>+IF(P220=0,"",'Ark1'!AK2739)</f>
        <v>18.742490783152633</v>
      </c>
      <c r="T220" s="492"/>
      <c r="U220" s="27">
        <f>+IF(I220=0,"",'Ark1'!T2739)</f>
        <v>6.2242990654205608</v>
      </c>
      <c r="V220" s="34">
        <f>+IF(I220=0,"",'Ark1'!W2739)</f>
        <v>8.8785046728971952</v>
      </c>
      <c r="W220" s="34">
        <f>+IF(I220=0,"",'Ark1'!X2739)</f>
        <v>33.644859813084118</v>
      </c>
      <c r="X220" s="34">
        <f>+IF(I220=0,"",'Ark1'!Y2739)</f>
        <v>18.224299065420563</v>
      </c>
      <c r="Y220" s="34">
        <f>+IF(I220=0,"",'Ark1'!Z2739)</f>
        <v>9.718247970225681</v>
      </c>
      <c r="Z220" s="29">
        <f>+IF(I220=0,"",'Ark1'!Z2739)</f>
        <v>9.718247970225681</v>
      </c>
      <c r="AA220" s="27">
        <f>+IF(I220=0,"",'Ark1'!AC2739)</f>
        <v>0</v>
      </c>
      <c r="AB220" s="34">
        <f>+IF(I220=0,"",'Ark1'!AE2739)</f>
        <v>0</v>
      </c>
      <c r="AC220" s="29">
        <f t="shared" si="26"/>
        <v>1.8400700934579446</v>
      </c>
      <c r="AD220" s="29">
        <f t="shared" si="28"/>
        <v>5.4871794871794872</v>
      </c>
      <c r="AE220" s="213"/>
      <c r="AF220" s="216"/>
      <c r="AH220" s="29"/>
      <c r="AI220" s="27"/>
      <c r="AJ220" s="217"/>
      <c r="AK220" s="28"/>
      <c r="AO220" s="28"/>
    </row>
    <row r="221" spans="1:41" ht="15.6">
      <c r="A221" s="213"/>
      <c r="B221" s="289">
        <f>+'Ark1'!C2740</f>
        <v>2024</v>
      </c>
      <c r="C221" s="28">
        <f>+'Ark1'!L2740</f>
        <v>8</v>
      </c>
      <c r="D221" s="28" t="s">
        <v>34</v>
      </c>
      <c r="E221" s="28">
        <f>+'Ark1'!H2740</f>
        <v>2</v>
      </c>
      <c r="F221" s="28">
        <f>+'Ark1'!J2740</f>
        <v>470</v>
      </c>
      <c r="G221" s="28" t="str">
        <f>VLOOKUP(F221,RNR!$A$1:$B$26,2)</f>
        <v>Jens Eide</v>
      </c>
      <c r="H221" s="28">
        <f>+IF(I221=0,"",'Ark1'!Q2740)</f>
        <v>21</v>
      </c>
      <c r="I221" s="331">
        <f>+'Ark1'!R2740</f>
        <v>128</v>
      </c>
      <c r="J221" s="29">
        <f>+IF(I221=0,"",'Ark1'!AF2740)</f>
        <v>13.333333333333337</v>
      </c>
      <c r="L221" s="29">
        <f>+IF(I221=0,"",'Ark1'!AG2740)</f>
        <v>20.229984379673628</v>
      </c>
      <c r="N221" s="32">
        <f>+IF(I221=0,"",'Ark1'!U2740)</f>
        <v>14.266406249999998</v>
      </c>
      <c r="O221" s="213"/>
      <c r="P221" s="239">
        <f>+IF(J221=0,"",'Ark1'!AI2740)</f>
        <v>121</v>
      </c>
      <c r="Q221" s="497"/>
      <c r="R221" s="263">
        <f>+IF(P221=0,"",'Ark1'!AJ2740)</f>
        <v>87.87685950413217</v>
      </c>
      <c r="S221" s="263">
        <f>+IF(P221=0,"",'Ark1'!AK2740)</f>
        <v>16.759325974744058</v>
      </c>
      <c r="T221" s="492"/>
      <c r="U221" s="27">
        <f>+IF(I221=0,"",'Ark1'!T2740)</f>
        <v>6.15625</v>
      </c>
      <c r="V221" s="34">
        <f>+IF(I221=0,"",'Ark1'!W2740)</f>
        <v>6.25</v>
      </c>
      <c r="W221" s="34">
        <f>+IF(I221=0,"",'Ark1'!X2740)</f>
        <v>31.25</v>
      </c>
      <c r="X221" s="34">
        <f>+IF(I221=0,"",'Ark1'!Y2740)</f>
        <v>24.21875</v>
      </c>
      <c r="Y221" s="34">
        <f>+IF(I221=0,"",'Ark1'!Z2740)</f>
        <v>10.077397957060194</v>
      </c>
      <c r="Z221" s="29">
        <f>+IF(I221=0,"",'Ark1'!Z2740)</f>
        <v>10.077397957060194</v>
      </c>
      <c r="AA221" s="27">
        <f>+IF(I221=0,"",'Ark1'!AC2740)</f>
        <v>0</v>
      </c>
      <c r="AB221" s="34">
        <f>+IF(I221=0,"",'Ark1'!AE2740)</f>
        <v>0</v>
      </c>
      <c r="AC221" s="29">
        <f t="shared" si="26"/>
        <v>1.7833007812499997</v>
      </c>
      <c r="AD221" s="29">
        <f t="shared" si="28"/>
        <v>6.0952380952380949</v>
      </c>
      <c r="AE221" s="213"/>
      <c r="AF221" s="216"/>
      <c r="AH221" s="29"/>
      <c r="AI221" s="27"/>
      <c r="AJ221" s="217"/>
      <c r="AK221" s="28"/>
      <c r="AO221" s="28"/>
    </row>
    <row r="222" spans="1:41" ht="15.6">
      <c r="A222" s="213"/>
      <c r="B222" s="289">
        <f>+'Ark1'!C2741</f>
        <v>2024</v>
      </c>
      <c r="C222" s="28">
        <f>+'Ark1'!L2741</f>
        <v>8</v>
      </c>
      <c r="D222" s="28" t="s">
        <v>34</v>
      </c>
      <c r="E222" s="28">
        <f>+'Ark1'!H2741</f>
        <v>2</v>
      </c>
      <c r="F222" s="28">
        <f>+'Ark1'!J2741</f>
        <v>629</v>
      </c>
      <c r="G222" s="28" t="str">
        <f>VLOOKUP(F222,RNR!$A$1:$B$26,2)</f>
        <v>Bø</v>
      </c>
      <c r="H222" s="28">
        <f>+IF(I222=0,"",'Ark1'!Q2741)</f>
        <v>3</v>
      </c>
      <c r="I222" s="331">
        <f>+'Ark1'!R2741</f>
        <v>53</v>
      </c>
      <c r="J222" s="29">
        <f>+IF(I222=0,"",'Ark1'!AF2741)</f>
        <v>16.5625</v>
      </c>
      <c r="L222" s="29">
        <f>+IF(I222=0,"",'Ark1'!AG2741)</f>
        <v>22.143572143572143</v>
      </c>
      <c r="N222" s="32">
        <f>+IF(I222=0,"",'Ark1'!U2741)</f>
        <v>29.216981132075468</v>
      </c>
      <c r="O222" s="213"/>
      <c r="P222" s="239">
        <f>+IF(J222=0,"",'Ark1'!AI2741)</f>
        <v>0</v>
      </c>
      <c r="Q222" s="497"/>
      <c r="R222" s="263" t="str">
        <f>+IF(P222=0,"",'Ark1'!AJ2741)</f>
        <v/>
      </c>
      <c r="S222" s="263" t="str">
        <f>+IF(P222=0,"",'Ark1'!AK2741)</f>
        <v/>
      </c>
      <c r="T222" s="492"/>
      <c r="U222" s="27">
        <f>+IF(I222=0,"",'Ark1'!T2741)</f>
        <v>8.981132075471697</v>
      </c>
      <c r="V222" s="34">
        <f>+IF(I222=0,"",'Ark1'!W2741)</f>
        <v>43.396226415094347</v>
      </c>
      <c r="W222" s="34">
        <f>+IF(I222=0,"",'Ark1'!X2741)</f>
        <v>100</v>
      </c>
      <c r="X222" s="34">
        <f>+IF(I222=0,"",'Ark1'!Y2741)</f>
        <v>96.226415094339615</v>
      </c>
      <c r="Y222" s="34">
        <f>+IF(I222=0,"",'Ark1'!Z2741)</f>
        <v>3.7503074514999666</v>
      </c>
      <c r="Z222" s="29">
        <f>+IF(I222=0,"",'Ark1'!Z2741)</f>
        <v>3.7503074514999666</v>
      </c>
      <c r="AA222" s="27">
        <f>+IF(I222=0,"",'Ark1'!AC2741)</f>
        <v>0</v>
      </c>
      <c r="AB222" s="34">
        <f>+IF(I222=0,"",'Ark1'!AE2741)</f>
        <v>0</v>
      </c>
      <c r="AC222" s="29">
        <f t="shared" si="26"/>
        <v>3.6521226415094334</v>
      </c>
      <c r="AD222" s="29">
        <f t="shared" si="28"/>
        <v>17.666666666666668</v>
      </c>
      <c r="AE222" s="213"/>
      <c r="AF222" s="216"/>
      <c r="AH222" s="29"/>
      <c r="AI222" s="27"/>
      <c r="AJ222" s="217"/>
      <c r="AK222" s="28"/>
      <c r="AO222" s="28"/>
    </row>
    <row r="223" spans="1:41" ht="15.6">
      <c r="A223" s="213"/>
      <c r="B223" s="289">
        <f>+'Ark1'!C2742</f>
        <v>2024</v>
      </c>
      <c r="C223" s="28">
        <f>+'Ark1'!L2742</f>
        <v>8</v>
      </c>
      <c r="D223" s="28" t="s">
        <v>34</v>
      </c>
      <c r="E223" s="28">
        <f>+'Ark1'!H2742</f>
        <v>1</v>
      </c>
      <c r="F223" s="28">
        <f>+'Ark1'!J2742</f>
        <v>643</v>
      </c>
      <c r="G223" s="28" t="str">
        <f>VLOOKUP(F223,RNR!$A$1:$B$26,2)</f>
        <v>Bjerka</v>
      </c>
      <c r="H223" s="28">
        <f>+IF(I223=0,"",'Ark1'!Q2742)</f>
        <v>15</v>
      </c>
      <c r="I223" s="331">
        <f>+'Ark1'!R2742</f>
        <v>33</v>
      </c>
      <c r="J223" s="29">
        <f>+IF(I223=0,"",'Ark1'!AF2742)</f>
        <v>3.8596491228070176</v>
      </c>
      <c r="L223" s="29">
        <f>+IF(I223=0,"",'Ark1'!AG2742)</f>
        <v>6.7931837162606357</v>
      </c>
      <c r="N223" s="32">
        <f>+IF(I223=0,"",'Ark1'!U2742)</f>
        <v>23.169696969696968</v>
      </c>
      <c r="O223" s="213"/>
      <c r="P223" s="239">
        <f>+IF(J223=0,"",'Ark1'!AI2742)</f>
        <v>27</v>
      </c>
      <c r="Q223" s="497"/>
      <c r="R223" s="263">
        <f>+IF(P223=0,"",'Ark1'!AJ2742)</f>
        <v>104.16666666666669</v>
      </c>
      <c r="S223" s="263">
        <f>+IF(P223=0,"",'Ark1'!AK2742)</f>
        <v>19.600133198688276</v>
      </c>
      <c r="T223" s="492"/>
      <c r="U223" s="27">
        <f>+IF(I223=0,"",'Ark1'!T2742)</f>
        <v>7.5757575757575761</v>
      </c>
      <c r="V223" s="34">
        <f>+IF(I223=0,"",'Ark1'!W2742)</f>
        <v>27.272727272727277</v>
      </c>
      <c r="W223" s="34">
        <f>+IF(I223=0,"",'Ark1'!X2742)</f>
        <v>63.636363636363633</v>
      </c>
      <c r="X223" s="34">
        <f>+IF(I223=0,"",'Ark1'!Y2742)</f>
        <v>57.575757575757585</v>
      </c>
      <c r="Y223" s="34">
        <f>+IF(I223=0,"",'Ark1'!Z2742)</f>
        <v>9.4303663236950399</v>
      </c>
      <c r="Z223" s="29">
        <f>+IF(I223=0,"",'Ark1'!Z2742)</f>
        <v>9.4303663236950399</v>
      </c>
      <c r="AA223" s="27">
        <f>+IF(I223=0,"",'Ark1'!AC2742)</f>
        <v>0</v>
      </c>
      <c r="AB223" s="34">
        <f>+IF(I223=0,"",'Ark1'!AE2742)</f>
        <v>0</v>
      </c>
      <c r="AC223" s="29">
        <f t="shared" si="26"/>
        <v>2.896212121212121</v>
      </c>
      <c r="AD223" s="29">
        <f t="shared" si="28"/>
        <v>2.2000000000000002</v>
      </c>
      <c r="AE223" s="213"/>
      <c r="AF223" s="216"/>
      <c r="AH223" s="29"/>
      <c r="AI223" s="27"/>
      <c r="AJ223" s="217"/>
      <c r="AK223" s="28"/>
      <c r="AO223" s="28"/>
    </row>
    <row r="224" spans="1:41" ht="15.6">
      <c r="A224" s="213"/>
      <c r="B224" s="289">
        <f>+'Ark1'!C2743</f>
        <v>2024</v>
      </c>
      <c r="C224" s="28">
        <f>+'Ark1'!L2743</f>
        <v>8</v>
      </c>
      <c r="D224" s="28" t="s">
        <v>34</v>
      </c>
      <c r="E224" s="28">
        <f>+'Ark1'!H2743</f>
        <v>2</v>
      </c>
      <c r="F224" s="28">
        <f>+'Ark1'!J2743</f>
        <v>704</v>
      </c>
      <c r="G224" s="28" t="str">
        <f>VLOOKUP(F224,RNR!$A$1:$B$26,2)</f>
        <v>Øre Vilt</v>
      </c>
      <c r="H224" s="28" t="str">
        <f>+IF(I224=0,"",'Ark1'!Q2743)</f>
        <v/>
      </c>
      <c r="I224" s="331">
        <f>+'Ark1'!R2743</f>
        <v>0</v>
      </c>
      <c r="J224" s="29" t="str">
        <f>+IF(I224=0,"",'Ark1'!AF2743)</f>
        <v/>
      </c>
      <c r="L224" s="29" t="str">
        <f>+IF(I224=0,"",'Ark1'!AG2743)</f>
        <v/>
      </c>
      <c r="N224" s="32" t="str">
        <f>+IF(I224=0,"",'Ark1'!U2743)</f>
        <v/>
      </c>
      <c r="O224" s="213"/>
      <c r="P224" s="239">
        <f>+IF(J224=0,"",'Ark1'!AI2743)</f>
        <v>0</v>
      </c>
      <c r="Q224" s="497"/>
      <c r="R224" s="263" t="str">
        <f>+IF(P224=0,"",'Ark1'!AJ2743)</f>
        <v/>
      </c>
      <c r="S224" s="263" t="str">
        <f>+IF(P224=0,"",'Ark1'!AK2743)</f>
        <v/>
      </c>
      <c r="T224" s="492"/>
      <c r="U224" s="27" t="str">
        <f>+IF(I224=0,"",'Ark1'!T2743)</f>
        <v/>
      </c>
      <c r="V224" s="34" t="str">
        <f>+IF(I224=0,"",'Ark1'!W2743)</f>
        <v/>
      </c>
      <c r="W224" s="34" t="str">
        <f>+IF(I224=0,"",'Ark1'!X2743)</f>
        <v/>
      </c>
      <c r="X224" s="34" t="str">
        <f>+IF(I224=0,"",'Ark1'!Y2743)</f>
        <v/>
      </c>
      <c r="Y224" s="34" t="str">
        <f>+IF(I224=0,"",'Ark1'!Z2743)</f>
        <v/>
      </c>
      <c r="Z224" s="29" t="str">
        <f>+IF(I224=0,"",'Ark1'!Z2743)</f>
        <v/>
      </c>
      <c r="AA224" s="27" t="str">
        <f>+IF(I224=0,"",'Ark1'!AC2743)</f>
        <v/>
      </c>
      <c r="AB224" s="34" t="str">
        <f>+IF(I224=0,"",'Ark1'!AE2743)</f>
        <v/>
      </c>
      <c r="AC224" s="29" t="str">
        <f t="shared" si="26"/>
        <v/>
      </c>
      <c r="AD224" s="29" t="str">
        <f t="shared" si="28"/>
        <v/>
      </c>
      <c r="AE224" s="213"/>
      <c r="AF224" s="216"/>
      <c r="AH224" s="29"/>
      <c r="AI224" s="27"/>
      <c r="AJ224" s="217"/>
      <c r="AK224" s="28"/>
      <c r="AO224" s="28"/>
    </row>
    <row r="225" spans="1:59" ht="15.6">
      <c r="A225" s="213"/>
      <c r="B225" s="289">
        <f>+'Ark1'!C2744</f>
        <v>2024</v>
      </c>
      <c r="C225" s="28">
        <f>+'Ark1'!L2744</f>
        <v>8</v>
      </c>
      <c r="D225" s="28" t="s">
        <v>34</v>
      </c>
      <c r="E225" s="28">
        <f>+'Ark1'!H2744</f>
        <v>1</v>
      </c>
      <c r="F225" s="28">
        <f>+'Ark1'!J2744</f>
        <v>802</v>
      </c>
      <c r="G225" s="28" t="str">
        <f>VLOOKUP(F225,RNR!$A$1:$B$26,2)</f>
        <v>Karasjok</v>
      </c>
      <c r="H225" s="28" t="str">
        <f>+IF(I225=0,"",'Ark1'!Q2744)</f>
        <v/>
      </c>
      <c r="I225" s="331">
        <f>+'Ark1'!R2744</f>
        <v>0</v>
      </c>
      <c r="J225" s="29" t="str">
        <f>+IF(I225=0,"",'Ark1'!AF2744)</f>
        <v/>
      </c>
      <c r="L225" s="29" t="str">
        <f>+IF(I225=0,"",'Ark1'!AG2744)</f>
        <v/>
      </c>
      <c r="N225" s="32" t="str">
        <f>+IF(I225=0,"",'Ark1'!U2744)</f>
        <v/>
      </c>
      <c r="O225" s="213"/>
      <c r="P225" s="239">
        <f>+IF(J225=0,"",'Ark1'!AI2744)</f>
        <v>0</v>
      </c>
      <c r="Q225" s="497"/>
      <c r="R225" s="263" t="str">
        <f>+IF(P225=0,"",'Ark1'!AJ2744)</f>
        <v/>
      </c>
      <c r="S225" s="263" t="str">
        <f>+IF(P225=0,"",'Ark1'!AK2744)</f>
        <v/>
      </c>
      <c r="T225" s="492"/>
      <c r="U225" s="27" t="str">
        <f>+IF(I225=0,"",'Ark1'!T2744)</f>
        <v/>
      </c>
      <c r="V225" s="34" t="str">
        <f>+IF(I225=0,"",'Ark1'!W2744)</f>
        <v/>
      </c>
      <c r="W225" s="34" t="str">
        <f>+IF(I225=0,"",'Ark1'!X2744)</f>
        <v/>
      </c>
      <c r="X225" s="34" t="str">
        <f>+IF(I225=0,"",'Ark1'!Y2744)</f>
        <v/>
      </c>
      <c r="Y225" s="34" t="str">
        <f>+IF(I225=0,"",'Ark1'!Z2744)</f>
        <v/>
      </c>
      <c r="Z225" s="29" t="str">
        <f>+IF(I225=0,"",'Ark1'!Z2744)</f>
        <v/>
      </c>
      <c r="AA225" s="27" t="str">
        <f>+IF(I225=0,"",'Ark1'!AC2744)</f>
        <v/>
      </c>
      <c r="AB225" s="34" t="str">
        <f>+IF(I225=0,"",'Ark1'!AE2744)</f>
        <v/>
      </c>
      <c r="AC225" s="29" t="str">
        <f t="shared" si="26"/>
        <v/>
      </c>
      <c r="AD225" s="29" t="str">
        <f t="shared" si="28"/>
        <v/>
      </c>
      <c r="AE225" s="213"/>
      <c r="AF225" s="216"/>
      <c r="AH225" s="29"/>
      <c r="AI225" s="27"/>
      <c r="AJ225" s="217"/>
      <c r="AK225" s="28"/>
      <c r="AO225" s="28"/>
    </row>
    <row r="226" spans="1:59" ht="19.8">
      <c r="A226" s="213"/>
      <c r="B226" s="213"/>
      <c r="C226" s="213"/>
      <c r="D226" s="213"/>
      <c r="E226" s="213"/>
      <c r="F226" s="213"/>
      <c r="G226" s="213"/>
      <c r="H226" s="213"/>
      <c r="I226" s="324"/>
      <c r="J226" s="214"/>
      <c r="K226" s="214"/>
      <c r="L226" s="214"/>
      <c r="M226" s="214"/>
      <c r="N226" s="213"/>
      <c r="O226" s="214"/>
      <c r="P226" s="214"/>
      <c r="Q226" s="214"/>
      <c r="R226" s="214"/>
      <c r="S226" s="214"/>
      <c r="T226" s="492"/>
      <c r="U226" s="213"/>
      <c r="V226" s="215"/>
      <c r="W226" s="215"/>
      <c r="X226" s="215"/>
      <c r="Y226" s="215"/>
      <c r="Z226" s="215"/>
      <c r="AA226" s="213"/>
      <c r="AB226" s="215"/>
      <c r="AC226" s="215"/>
      <c r="AD226" s="215"/>
      <c r="AE226" s="213"/>
      <c r="AF226" s="216"/>
      <c r="AH226" s="29"/>
      <c r="AI226" s="27"/>
      <c r="AJ226" s="217"/>
      <c r="AK226" s="28"/>
      <c r="AO226" s="28"/>
      <c r="BG226" s="228"/>
    </row>
    <row r="227" spans="1:59" ht="22.8">
      <c r="A227" s="213"/>
      <c r="B227" s="213"/>
      <c r="C227" s="213"/>
      <c r="D227" s="257" t="str">
        <f>+D248</f>
        <v>R+</v>
      </c>
      <c r="E227" s="213"/>
      <c r="F227" s="213"/>
      <c r="G227" s="213"/>
      <c r="H227" s="213"/>
      <c r="I227" s="476">
        <f>SUM(I248:I279)</f>
        <v>51</v>
      </c>
      <c r="J227" s="258"/>
      <c r="K227" s="258"/>
      <c r="L227" s="258"/>
      <c r="M227" s="258"/>
      <c r="N227" s="260">
        <f>+Klasse!L17</f>
        <v>23.92962962962963</v>
      </c>
      <c r="O227" s="258"/>
      <c r="P227" s="258"/>
      <c r="Q227" s="258"/>
      <c r="R227" s="258"/>
      <c r="S227" s="258"/>
      <c r="T227" s="492"/>
      <c r="U227" s="259"/>
      <c r="V227" s="215"/>
      <c r="W227" s="215"/>
      <c r="X227" s="215"/>
      <c r="Y227" s="215"/>
      <c r="Z227" s="215"/>
      <c r="AA227" s="213"/>
      <c r="AB227" s="215"/>
      <c r="AC227" s="215"/>
      <c r="AD227" s="215"/>
      <c r="AE227" s="215"/>
      <c r="AF227" s="216"/>
      <c r="AH227" s="29"/>
      <c r="AI227" s="27"/>
      <c r="AJ227" s="217"/>
      <c r="AK227" s="28"/>
      <c r="AO227" s="28"/>
      <c r="BG227" s="228"/>
    </row>
    <row r="228" spans="1:59" ht="19.8">
      <c r="A228" s="213"/>
      <c r="B228" s="213"/>
      <c r="C228" s="213"/>
      <c r="D228" s="213"/>
      <c r="E228" s="213"/>
      <c r="F228" s="213"/>
      <c r="G228" s="213"/>
      <c r="H228" s="213"/>
      <c r="I228" s="324"/>
      <c r="J228" s="213"/>
      <c r="K228" s="213"/>
      <c r="L228" s="213"/>
      <c r="M228" s="544"/>
      <c r="N228" s="213"/>
      <c r="O228" s="213"/>
      <c r="P228" s="213"/>
      <c r="Q228" s="213"/>
      <c r="R228" s="213"/>
      <c r="S228" s="213"/>
      <c r="T228" s="492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6"/>
      <c r="AH228" s="29"/>
      <c r="AI228" s="27"/>
      <c r="AJ228" s="217"/>
      <c r="AK228" s="28"/>
      <c r="AO228" s="28"/>
      <c r="BG228" s="228"/>
    </row>
    <row r="229" spans="1:59" ht="15" customHeight="1">
      <c r="A229" s="213"/>
      <c r="B229" s="289">
        <f>+'Ark1'!C2745</f>
        <v>2024</v>
      </c>
      <c r="C229" s="28">
        <f>+'Ark1'!L2745</f>
        <v>9</v>
      </c>
      <c r="D229" s="28" t="s">
        <v>35</v>
      </c>
      <c r="E229" s="28">
        <f>+'Ark1'!H2745</f>
        <v>1</v>
      </c>
      <c r="F229" s="28">
        <f>+'Ark1'!J2745</f>
        <v>103</v>
      </c>
      <c r="G229" s="28" t="str">
        <f>VLOOKUP(F229,RNR!$A$1:$B$26,2)</f>
        <v>Rudshøgda</v>
      </c>
      <c r="H229" s="28" t="str">
        <f>+IF(I229=0,"",'Ark1'!Q2745)</f>
        <v/>
      </c>
      <c r="I229" s="331">
        <f>+'Ark1'!R2745</f>
        <v>0</v>
      </c>
      <c r="J229" s="29" t="str">
        <f>+IF(I229=0,"",'Ark1'!AF2745)</f>
        <v/>
      </c>
      <c r="L229" s="29" t="str">
        <f>+IF(I229=0,"",'Ark1'!AG2745)</f>
        <v/>
      </c>
      <c r="N229" s="32" t="str">
        <f>+IF(I229=0,"",'Ark1'!U2745)</f>
        <v/>
      </c>
      <c r="O229" s="213"/>
      <c r="P229" s="239">
        <f>+IF(J229=0,"",'Ark1'!AI2745)</f>
        <v>0</v>
      </c>
      <c r="Q229" s="497"/>
      <c r="R229" s="263" t="str">
        <f>+IF(P229=0,"",'Ark1'!AJ2745)</f>
        <v/>
      </c>
      <c r="S229" s="263" t="str">
        <f>+IF(P229=0,"",'Ark1'!AK2745)</f>
        <v/>
      </c>
      <c r="T229" s="492"/>
      <c r="U229" s="27" t="str">
        <f>+IF(I229=0,"",'Ark1'!T2745)</f>
        <v/>
      </c>
      <c r="V229" s="34" t="str">
        <f>+IF(I229=0,"",'Ark1'!W2745)</f>
        <v/>
      </c>
      <c r="W229" s="34" t="str">
        <f>+IF(I229=0,"",'Ark1'!X2745)</f>
        <v/>
      </c>
      <c r="X229" s="34" t="str">
        <f>+IF(I229=0,"",'Ark1'!Y2745)</f>
        <v/>
      </c>
      <c r="Y229" s="34" t="str">
        <f>+IF(I229=0,"",'Ark1'!Z2745)</f>
        <v/>
      </c>
      <c r="Z229" s="29" t="str">
        <f>+IF(I229=0,"",'Ark1'!Z2745)</f>
        <v/>
      </c>
      <c r="AA229" s="27" t="str">
        <f>+IF(I229=0,"",'Ark1'!AC2745)</f>
        <v/>
      </c>
      <c r="AB229" s="34" t="str">
        <f>+IF(I229=0,"",'Ark1'!AE2745)</f>
        <v/>
      </c>
      <c r="AC229" s="29" t="str">
        <f t="shared" ref="AC229:AC252" si="29">IF(I229=0,"",N229/C229)</f>
        <v/>
      </c>
      <c r="AD229" s="29" t="str">
        <f t="shared" si="28"/>
        <v/>
      </c>
      <c r="AE229" s="213"/>
      <c r="AF229" s="216"/>
      <c r="AH229" s="29"/>
      <c r="AI229" s="27"/>
      <c r="AJ229" s="217"/>
      <c r="AK229" s="28"/>
      <c r="AO229" s="28"/>
    </row>
    <row r="230" spans="1:59" ht="15" customHeight="1">
      <c r="A230" s="213"/>
      <c r="B230" s="289">
        <f>+'Ark1'!C2746</f>
        <v>2024</v>
      </c>
      <c r="C230" s="28">
        <f>+'Ark1'!L2746</f>
        <v>9</v>
      </c>
      <c r="D230" s="28" t="s">
        <v>35</v>
      </c>
      <c r="E230" s="28">
        <f>+'Ark1'!H2746</f>
        <v>2</v>
      </c>
      <c r="F230" s="28">
        <f>+'Ark1'!J2746</f>
        <v>106</v>
      </c>
      <c r="G230" s="28" t="str">
        <f>VLOOKUP(F230,RNR!$A$1:$B$26,2)</f>
        <v>Furuseth</v>
      </c>
      <c r="H230" s="28">
        <f>+IF(I230=0,"",'Ark1'!Q2746)</f>
        <v>3</v>
      </c>
      <c r="I230" s="331">
        <f>+'Ark1'!R2746</f>
        <v>10</v>
      </c>
      <c r="J230" s="29">
        <f>+IF(I230=0,"",'Ark1'!AF2746)</f>
        <v>3.7453183520599258</v>
      </c>
      <c r="L230" s="29">
        <f>+IF(I230=0,"",'Ark1'!AG2746)</f>
        <v>5.1121076233183844</v>
      </c>
      <c r="N230" s="32">
        <f>+IF(I230=0,"",'Ark1'!U2746)</f>
        <v>21.09</v>
      </c>
      <c r="O230" s="213"/>
      <c r="P230" s="239">
        <f>+IF(J230=0,"",'Ark1'!AI2746)</f>
        <v>10</v>
      </c>
      <c r="Q230" s="497"/>
      <c r="R230" s="263">
        <f>+IF(P230=0,"",'Ark1'!AJ2746)</f>
        <v>99.49</v>
      </c>
      <c r="S230" s="263">
        <f>+IF(P230=0,"",'Ark1'!AK2746)</f>
        <v>21.200622898671195</v>
      </c>
      <c r="T230" s="492"/>
      <c r="U230" s="27">
        <f>+IF(I230=0,"",'Ark1'!T2746)</f>
        <v>6.1</v>
      </c>
      <c r="V230" s="34">
        <f>+IF(I230=0,"",'Ark1'!W2746)</f>
        <v>10</v>
      </c>
      <c r="W230" s="34">
        <f>+IF(I230=0,"",'Ark1'!X2746)</f>
        <v>100</v>
      </c>
      <c r="X230" s="34">
        <f>+IF(I230=0,"",'Ark1'!Y2746)</f>
        <v>10</v>
      </c>
      <c r="Y230" s="34">
        <f>+IF(I230=0,"",'Ark1'!Z2746)</f>
        <v>4.2917245950783132</v>
      </c>
      <c r="Z230" s="29">
        <f>+IF(I230=0,"",'Ark1'!Z2746)</f>
        <v>4.2917245950783132</v>
      </c>
      <c r="AA230" s="27">
        <f>+IF(I230=0,"",'Ark1'!AC2746)</f>
        <v>0</v>
      </c>
      <c r="AB230" s="34">
        <f>+IF(I230=0,"",'Ark1'!AE2746)</f>
        <v>0</v>
      </c>
      <c r="AC230" s="29">
        <f t="shared" si="29"/>
        <v>2.3433333333333333</v>
      </c>
      <c r="AD230" s="29">
        <f t="shared" si="28"/>
        <v>3.3333333333333335</v>
      </c>
      <c r="AE230" s="213"/>
      <c r="AF230" s="216"/>
      <c r="AH230" s="29"/>
      <c r="AI230" s="27"/>
      <c r="AJ230" s="217"/>
      <c r="AK230" s="28"/>
      <c r="AO230" s="28"/>
    </row>
    <row r="231" spans="1:59" ht="15" customHeight="1">
      <c r="A231" s="213"/>
      <c r="B231" s="289">
        <f>+'Ark1'!C2747</f>
        <v>2024</v>
      </c>
      <c r="C231" s="28">
        <f>+'Ark1'!L2747</f>
        <v>9</v>
      </c>
      <c r="D231" s="28" t="s">
        <v>35</v>
      </c>
      <c r="E231" s="28">
        <f>+'Ark1'!H2747</f>
        <v>1</v>
      </c>
      <c r="F231" s="28">
        <f>+'Ark1'!J2747</f>
        <v>110</v>
      </c>
      <c r="G231" s="28" t="str">
        <f>VLOOKUP(F231,RNR!$A$1:$B$26,2)</f>
        <v>Gol</v>
      </c>
      <c r="H231" s="28">
        <f>+IF(I231=0,"",'Ark1'!Q2747)</f>
        <v>21</v>
      </c>
      <c r="I231" s="331">
        <f>+'Ark1'!R2747</f>
        <v>36</v>
      </c>
      <c r="J231" s="29">
        <f>+IF(I231=0,"",'Ark1'!AF2747)</f>
        <v>0.66445182724252494</v>
      </c>
      <c r="L231" s="29">
        <f>+IF(I231=0,"",'Ark1'!AG2747)</f>
        <v>1.1474152960699051</v>
      </c>
      <c r="N231" s="32">
        <f>+IF(I231=0,"",'Ark1'!U2747)</f>
        <v>18.208333333333336</v>
      </c>
      <c r="O231" s="213"/>
      <c r="P231" s="239">
        <f>+IF(J231=0,"",'Ark1'!AI2747)</f>
        <v>36</v>
      </c>
      <c r="Q231" s="497"/>
      <c r="R231" s="263">
        <f>+IF(P231=0,"",'Ark1'!AJ2747)</f>
        <v>95.644444444444446</v>
      </c>
      <c r="S231" s="263">
        <f>+IF(P231=0,"",'Ark1'!AK2747)</f>
        <v>20.944729953558713</v>
      </c>
      <c r="T231" s="492"/>
      <c r="U231" s="27">
        <f>+IF(I231=0,"",'Ark1'!T2747)</f>
        <v>7.9166666666666687</v>
      </c>
      <c r="V231" s="34">
        <f>+IF(I231=0,"",'Ark1'!W2747)</f>
        <v>27.777777777777779</v>
      </c>
      <c r="W231" s="34">
        <f>+IF(I231=0,"",'Ark1'!X2747)</f>
        <v>44.44444444444445</v>
      </c>
      <c r="X231" s="34">
        <f>+IF(I231=0,"",'Ark1'!Y2747)</f>
        <v>25</v>
      </c>
      <c r="Y231" s="34">
        <f>+IF(I231=0,"",'Ark1'!Z2747)</f>
        <v>9.1965988580319991</v>
      </c>
      <c r="Z231" s="29">
        <f>+IF(I231=0,"",'Ark1'!Z2747)</f>
        <v>9.1965988580319991</v>
      </c>
      <c r="AA231" s="27">
        <f>+IF(I231=0,"",'Ark1'!AC2747)</f>
        <v>0</v>
      </c>
      <c r="AB231" s="34">
        <f>+IF(I231=0,"",'Ark1'!AE2747)</f>
        <v>0</v>
      </c>
      <c r="AC231" s="29">
        <f t="shared" si="29"/>
        <v>2.0231481481481484</v>
      </c>
      <c r="AD231" s="29">
        <f t="shared" si="28"/>
        <v>1.7142857142857142</v>
      </c>
      <c r="AE231" s="213"/>
      <c r="AF231" s="216"/>
      <c r="AH231" s="29"/>
      <c r="AI231" s="27"/>
      <c r="AJ231" s="217"/>
      <c r="AK231" s="28"/>
      <c r="AO231" s="28"/>
    </row>
    <row r="232" spans="1:59" ht="15" customHeight="1">
      <c r="A232" s="213"/>
      <c r="B232" s="289">
        <f>+'Ark1'!C2748</f>
        <v>2024</v>
      </c>
      <c r="C232" s="28">
        <f>+'Ark1'!L2748</f>
        <v>9</v>
      </c>
      <c r="D232" s="28" t="s">
        <v>35</v>
      </c>
      <c r="E232" s="28">
        <f>+'Ark1'!H2748</f>
        <v>1</v>
      </c>
      <c r="F232" s="28">
        <f>+'Ark1'!J2748</f>
        <v>111</v>
      </c>
      <c r="G232" s="28" t="str">
        <f>VLOOKUP(F232,RNR!$A$1:$B$26,2)</f>
        <v>Forus</v>
      </c>
      <c r="H232" s="28">
        <f>+IF(I232=0,"",'Ark1'!Q2748)</f>
        <v>2</v>
      </c>
      <c r="I232" s="331">
        <f>+'Ark1'!R2748</f>
        <v>2</v>
      </c>
      <c r="J232" s="29">
        <f>+IF(I232=0,"",'Ark1'!AF2748)</f>
        <v>1.0989010989010985</v>
      </c>
      <c r="L232" s="29">
        <f>+IF(I232=0,"",'Ark1'!AG2748)</f>
        <v>1.7816779683552724</v>
      </c>
      <c r="N232" s="32">
        <f>+IF(I232=0,"",'Ark1'!U2748)</f>
        <v>26.8</v>
      </c>
      <c r="O232" s="213"/>
      <c r="P232" s="239">
        <f>+IF(J232=0,"",'Ark1'!AI2748)</f>
        <v>2</v>
      </c>
      <c r="Q232" s="497"/>
      <c r="R232" s="263">
        <f>+IF(P232=0,"",'Ark1'!AJ2748)</f>
        <v>101.75</v>
      </c>
      <c r="S232" s="263">
        <f>+IF(P232=0,"",'Ark1'!AK2748)</f>
        <v>25.260091726681313</v>
      </c>
      <c r="T232" s="492"/>
      <c r="U232" s="27">
        <f>+IF(I232=0,"",'Ark1'!T2748)</f>
        <v>8</v>
      </c>
      <c r="V232" s="34">
        <f>+IF(I232=0,"",'Ark1'!W2748)</f>
        <v>50</v>
      </c>
      <c r="W232" s="34">
        <f>+IF(I232=0,"",'Ark1'!X2748)</f>
        <v>100</v>
      </c>
      <c r="X232" s="34">
        <f>+IF(I232=0,"",'Ark1'!Y2748)</f>
        <v>50</v>
      </c>
      <c r="Y232" s="34">
        <f>+IF(I232=0,"",'Ark1'!Z2748)</f>
        <v>4.1000000000000085</v>
      </c>
      <c r="Z232" s="29">
        <f>+IF(I232=0,"",'Ark1'!Z2748)</f>
        <v>4.1000000000000085</v>
      </c>
      <c r="AA232" s="27">
        <f>+IF(I232=0,"",'Ark1'!AC2748)</f>
        <v>0</v>
      </c>
      <c r="AB232" s="34">
        <f>+IF(I232=0,"",'Ark1'!AE2748)</f>
        <v>0</v>
      </c>
      <c r="AC232" s="29">
        <f t="shared" si="29"/>
        <v>2.9777777777777779</v>
      </c>
      <c r="AD232" s="29">
        <f t="shared" si="28"/>
        <v>1</v>
      </c>
      <c r="AE232" s="213"/>
      <c r="AF232" s="216"/>
      <c r="AH232" s="29"/>
      <c r="AI232" s="27"/>
      <c r="AJ232" s="217"/>
      <c r="AK232" s="28"/>
      <c r="AO232" s="28"/>
    </row>
    <row r="233" spans="1:59" ht="15" customHeight="1">
      <c r="A233" s="213"/>
      <c r="B233" s="289">
        <f>+'Ark1'!C2749</f>
        <v>2024</v>
      </c>
      <c r="C233" s="28">
        <f>+'Ark1'!L2749</f>
        <v>9</v>
      </c>
      <c r="D233" s="28" t="s">
        <v>35</v>
      </c>
      <c r="E233" s="28">
        <f>+'Ark1'!H2749</f>
        <v>1</v>
      </c>
      <c r="F233" s="28">
        <f>+'Ark1'!J2749</f>
        <v>116</v>
      </c>
      <c r="G233" s="28" t="str">
        <f>VLOOKUP(F233,RNR!$A$1:$B$26,2)</f>
        <v>Sandeid</v>
      </c>
      <c r="H233" s="28">
        <f>+IF(I233=0,"",'Ark1'!Q2749)</f>
        <v>8</v>
      </c>
      <c r="I233" s="331">
        <f>+'Ark1'!R2749</f>
        <v>12</v>
      </c>
      <c r="J233" s="29">
        <f>+IF(I233=0,"",'Ark1'!AF2749)</f>
        <v>1.1396011396011398</v>
      </c>
      <c r="L233" s="29">
        <f>+IF(I233=0,"",'Ark1'!AG2749)</f>
        <v>2.2674687644608982</v>
      </c>
      <c r="N233" s="32">
        <f>+IF(I233=0,"",'Ark1'!U2749)</f>
        <v>24.091666666666672</v>
      </c>
      <c r="O233" s="213"/>
      <c r="P233" s="239">
        <f>+IF(J233=0,"",'Ark1'!AI2749)</f>
        <v>12</v>
      </c>
      <c r="Q233" s="497"/>
      <c r="R233" s="263">
        <f>+IF(P233=0,"",'Ark1'!AJ2749)</f>
        <v>101.7</v>
      </c>
      <c r="S233" s="263">
        <f>+IF(P233=0,"",'Ark1'!AK2749)</f>
        <v>21.47252806385513</v>
      </c>
      <c r="T233" s="492"/>
      <c r="U233" s="27">
        <f>+IF(I233=0,"",'Ark1'!T2749)</f>
        <v>8.1666666666666661</v>
      </c>
      <c r="V233" s="34">
        <f>+IF(I233=0,"",'Ark1'!W2749)</f>
        <v>50</v>
      </c>
      <c r="W233" s="34">
        <f>+IF(I233=0,"",'Ark1'!X2749)</f>
        <v>75</v>
      </c>
      <c r="X233" s="34">
        <f>+IF(I233=0,"",'Ark1'!Y2749)</f>
        <v>50</v>
      </c>
      <c r="Y233" s="34">
        <f>+IF(I233=0,"",'Ark1'!Z2749)</f>
        <v>9.461188996221475</v>
      </c>
      <c r="Z233" s="29">
        <f>+IF(I233=0,"",'Ark1'!Z2749)</f>
        <v>9.461188996221475</v>
      </c>
      <c r="AA233" s="27">
        <f>+IF(I233=0,"",'Ark1'!AC2749)</f>
        <v>0</v>
      </c>
      <c r="AB233" s="34">
        <f>+IF(I233=0,"",'Ark1'!AE2749)</f>
        <v>0</v>
      </c>
      <c r="AC233" s="29">
        <f t="shared" si="29"/>
        <v>2.6768518518518523</v>
      </c>
      <c r="AD233" s="29">
        <f t="shared" si="28"/>
        <v>1.5</v>
      </c>
      <c r="AE233" s="213"/>
      <c r="AF233" s="216"/>
      <c r="AH233" s="29"/>
      <c r="AI233" s="27"/>
      <c r="AJ233" s="217"/>
      <c r="AK233" s="28"/>
      <c r="AO233" s="28"/>
    </row>
    <row r="234" spans="1:59" ht="15" customHeight="1">
      <c r="A234" s="213"/>
      <c r="B234" s="289">
        <f>+'Ark1'!C2750</f>
        <v>2024</v>
      </c>
      <c r="C234" s="28">
        <f>+'Ark1'!L2750</f>
        <v>9</v>
      </c>
      <c r="D234" s="28" t="s">
        <v>35</v>
      </c>
      <c r="E234" s="28">
        <f>+'Ark1'!H2750</f>
        <v>2</v>
      </c>
      <c r="F234" s="28">
        <f>+'Ark1'!J2750</f>
        <v>117</v>
      </c>
      <c r="G234" s="28" t="str">
        <f>VLOOKUP(F234,RNR!$A$1:$B$26,2)</f>
        <v>Jæren</v>
      </c>
      <c r="H234" s="28">
        <f>+IF(I234=0,"",'Ark1'!Q2750)</f>
        <v>2</v>
      </c>
      <c r="I234" s="331">
        <f>+'Ark1'!R2750</f>
        <v>2</v>
      </c>
      <c r="J234" s="29">
        <f>+IF(I234=0,"",'Ark1'!AF2750)</f>
        <v>0.79365079365079338</v>
      </c>
      <c r="L234" s="29">
        <f>+IF(I234=0,"",'Ark1'!AG2750)</f>
        <v>1.9144109146284611</v>
      </c>
      <c r="N234" s="32">
        <f>+IF(I234=0,"",'Ark1'!U2750)</f>
        <v>30.8</v>
      </c>
      <c r="O234" s="213"/>
      <c r="P234" s="239">
        <f>+IF(J234=0,"",'Ark1'!AI2750)</f>
        <v>2</v>
      </c>
      <c r="Q234" s="497"/>
      <c r="R234" s="263">
        <f>+IF(P234=0,"",'Ark1'!AJ2750)</f>
        <v>107.65</v>
      </c>
      <c r="S234" s="263">
        <f>+IF(P234=0,"",'Ark1'!AK2750)</f>
        <v>24.291602167249621</v>
      </c>
      <c r="T234" s="492"/>
      <c r="U234" s="27">
        <f>+IF(I234=0,"",'Ark1'!T2750)</f>
        <v>8.5</v>
      </c>
      <c r="V234" s="34">
        <f>+IF(I234=0,"",'Ark1'!W2750)</f>
        <v>50</v>
      </c>
      <c r="W234" s="34">
        <f>+IF(I234=0,"",'Ark1'!X2750)</f>
        <v>100</v>
      </c>
      <c r="X234" s="34">
        <f>+IF(I234=0,"",'Ark1'!Y2750)</f>
        <v>100</v>
      </c>
      <c r="Y234" s="34">
        <f>+IF(I234=0,"",'Ark1'!Z2750)</f>
        <v>6.6999999999999886</v>
      </c>
      <c r="Z234" s="29">
        <f>+IF(I234=0,"",'Ark1'!Z2750)</f>
        <v>6.6999999999999886</v>
      </c>
      <c r="AA234" s="27">
        <f>+IF(I234=0,"",'Ark1'!AC2750)</f>
        <v>0</v>
      </c>
      <c r="AB234" s="34">
        <f>+IF(I234=0,"",'Ark1'!AE2750)</f>
        <v>0</v>
      </c>
      <c r="AC234" s="29">
        <f t="shared" si="29"/>
        <v>3.4222222222222225</v>
      </c>
      <c r="AD234" s="29">
        <f t="shared" si="28"/>
        <v>1</v>
      </c>
      <c r="AE234" s="213"/>
      <c r="AF234" s="216"/>
      <c r="AH234" s="29"/>
      <c r="AI234" s="27"/>
      <c r="AJ234" s="217"/>
      <c r="AK234" s="28"/>
      <c r="AO234" s="28"/>
    </row>
    <row r="235" spans="1:59" ht="15" customHeight="1">
      <c r="A235" s="213"/>
      <c r="B235" s="289">
        <f>+'Ark1'!C2751</f>
        <v>2024</v>
      </c>
      <c r="C235" s="28">
        <f>+'Ark1'!L2751</f>
        <v>9</v>
      </c>
      <c r="D235" s="28" t="s">
        <v>35</v>
      </c>
      <c r="E235" s="28">
        <f>+'Ark1'!H2751</f>
        <v>1</v>
      </c>
      <c r="F235" s="28">
        <f>+'Ark1'!J2751</f>
        <v>134</v>
      </c>
      <c r="G235" s="28" t="str">
        <f>VLOOKUP(F235,RNR!$A$1:$B$26,2)</f>
        <v>Førde</v>
      </c>
      <c r="H235" s="28">
        <f>+IF(I235=0,"",'Ark1'!Q2751)</f>
        <v>19</v>
      </c>
      <c r="I235" s="331">
        <f>+'Ark1'!R2751</f>
        <v>41</v>
      </c>
      <c r="J235" s="29">
        <f>+IF(I235=0,"",'Ark1'!AF2751)</f>
        <v>0.74007220216606495</v>
      </c>
      <c r="L235" s="29">
        <f>+IF(I235=0,"",'Ark1'!AG2751)</f>
        <v>1.3946369907896961</v>
      </c>
      <c r="N235" s="32">
        <f>+IF(I235=0,"",'Ark1'!U2751)</f>
        <v>23.514634146341464</v>
      </c>
      <c r="O235" s="213"/>
      <c r="P235" s="239">
        <f>+IF(J235=0,"",'Ark1'!AI2751)</f>
        <v>41</v>
      </c>
      <c r="Q235" s="497"/>
      <c r="R235" s="263">
        <f>+IF(P235=0,"",'Ark1'!AJ2751)</f>
        <v>99.356097560975613</v>
      </c>
      <c r="S235" s="263">
        <f>+IF(P235=0,"",'Ark1'!AK2751)</f>
        <v>21.493757563256437</v>
      </c>
      <c r="T235" s="492"/>
      <c r="U235" s="27">
        <f>+IF(I235=0,"",'Ark1'!T2751)</f>
        <v>7.3170731707317085</v>
      </c>
      <c r="V235" s="34">
        <f>+IF(I235=0,"",'Ark1'!W2751)</f>
        <v>36.585365853658544</v>
      </c>
      <c r="W235" s="34">
        <f>+IF(I235=0,"",'Ark1'!X2751)</f>
        <v>68.292682926829286</v>
      </c>
      <c r="X235" s="34">
        <f>+IF(I235=0,"",'Ark1'!Y2751)</f>
        <v>53.658536585365837</v>
      </c>
      <c r="Y235" s="34">
        <f>+IF(I235=0,"",'Ark1'!Z2751)</f>
        <v>11.830810560764112</v>
      </c>
      <c r="Z235" s="29">
        <f>+IF(I235=0,"",'Ark1'!Z2751)</f>
        <v>11.830810560764112</v>
      </c>
      <c r="AA235" s="27">
        <f>+IF(I235=0,"",'Ark1'!AC2751)</f>
        <v>0</v>
      </c>
      <c r="AB235" s="34">
        <f>+IF(I235=0,"",'Ark1'!AE2751)</f>
        <v>0</v>
      </c>
      <c r="AC235" s="29">
        <f t="shared" si="29"/>
        <v>2.6127371273712736</v>
      </c>
      <c r="AD235" s="29">
        <f t="shared" si="28"/>
        <v>2.1578947368421053</v>
      </c>
      <c r="AE235" s="213"/>
      <c r="AF235" s="216"/>
      <c r="AH235" s="29"/>
      <c r="AI235" s="27"/>
      <c r="AJ235" s="217"/>
      <c r="AK235" s="28"/>
      <c r="AO235" s="28"/>
    </row>
    <row r="236" spans="1:59" ht="15" customHeight="1">
      <c r="A236" s="213"/>
      <c r="B236" s="289">
        <f>+'Ark1'!C2752</f>
        <v>2024</v>
      </c>
      <c r="C236" s="28">
        <f>+'Ark1'!L2752</f>
        <v>9</v>
      </c>
      <c r="D236" s="28" t="s">
        <v>35</v>
      </c>
      <c r="E236" s="28">
        <f>+'Ark1'!H2752</f>
        <v>2</v>
      </c>
      <c r="F236" s="28">
        <f>+'Ark1'!J2752</f>
        <v>141</v>
      </c>
      <c r="G236" s="28" t="str">
        <f>VLOOKUP(F236,RNR!$A$1:$B$26,2)</f>
        <v>Ølen</v>
      </c>
      <c r="H236" s="28">
        <f>+IF(I236=0,"",'Ark1'!Q2752)</f>
        <v>4</v>
      </c>
      <c r="I236" s="331">
        <f>+'Ark1'!R2752</f>
        <v>12</v>
      </c>
      <c r="J236" s="29">
        <f>+IF(I236=0,"",'Ark1'!AF2752)</f>
        <v>0.60453400503778354</v>
      </c>
      <c r="L236" s="29">
        <f>+IF(I236=0,"",'Ark1'!AG2752)</f>
        <v>1.4019131042265622</v>
      </c>
      <c r="N236" s="32">
        <f>+IF(I236=0,"",'Ark1'!U2752)</f>
        <v>34.783333333333346</v>
      </c>
      <c r="O236" s="213"/>
      <c r="P236" s="239">
        <f>+IF(J236=0,"",'Ark1'!AI2752)</f>
        <v>12</v>
      </c>
      <c r="Q236" s="497"/>
      <c r="R236" s="263">
        <f>+IF(P236=0,"",'Ark1'!AJ2752)</f>
        <v>113.69166666666663</v>
      </c>
      <c r="S236" s="263">
        <f>+IF(P236=0,"",'Ark1'!AK2752)</f>
        <v>23.736260150867945</v>
      </c>
      <c r="T236" s="492"/>
      <c r="U236" s="27">
        <f>+IF(I236=0,"",'Ark1'!T2752)</f>
        <v>8.8333333333333357</v>
      </c>
      <c r="V236" s="34">
        <f>+IF(I236=0,"",'Ark1'!W2752)</f>
        <v>58.33333333333335</v>
      </c>
      <c r="W236" s="34">
        <f>+IF(I236=0,"",'Ark1'!X2752)</f>
        <v>100</v>
      </c>
      <c r="X236" s="34">
        <f>+IF(I236=0,"",'Ark1'!Y2752)</f>
        <v>100</v>
      </c>
      <c r="Y236" s="34">
        <f>+IF(I236=0,"",'Ark1'!Z2752)</f>
        <v>3.0889138688037638</v>
      </c>
      <c r="Z236" s="29">
        <f>+IF(I236=0,"",'Ark1'!Z2752)</f>
        <v>3.0889138688037638</v>
      </c>
      <c r="AA236" s="27">
        <f>+IF(I236=0,"",'Ark1'!AC2752)</f>
        <v>0</v>
      </c>
      <c r="AB236" s="34">
        <f>+IF(I236=0,"",'Ark1'!AE2752)</f>
        <v>0</v>
      </c>
      <c r="AC236" s="29">
        <f t="shared" si="29"/>
        <v>3.864814814814816</v>
      </c>
      <c r="AD236" s="29">
        <f t="shared" si="28"/>
        <v>3</v>
      </c>
      <c r="AE236" s="213"/>
      <c r="AF236" s="216"/>
      <c r="AH236" s="29"/>
      <c r="AI236" s="27"/>
      <c r="AJ236" s="217"/>
      <c r="AK236" s="28"/>
      <c r="AO236" s="28"/>
    </row>
    <row r="237" spans="1:59" ht="15" customHeight="1">
      <c r="A237" s="213"/>
      <c r="B237" s="289">
        <f>+'Ark1'!C2753</f>
        <v>2024</v>
      </c>
      <c r="C237" s="28">
        <f>+'Ark1'!L2753</f>
        <v>9</v>
      </c>
      <c r="D237" s="28" t="s">
        <v>35</v>
      </c>
      <c r="E237" s="28">
        <f>+'Ark1'!H2753</f>
        <v>2</v>
      </c>
      <c r="F237" s="28">
        <f>+'Ark1'!J2753</f>
        <v>143</v>
      </c>
      <c r="G237" s="28" t="str">
        <f>VLOOKUP(F237,RNR!$A$1:$B$26,2)</f>
        <v>Nordfjord</v>
      </c>
      <c r="H237" s="28" t="str">
        <f>+IF(I237=0,"",'Ark1'!Q2753)</f>
        <v/>
      </c>
      <c r="I237" s="331">
        <f>+'Ark1'!R2753</f>
        <v>0</v>
      </c>
      <c r="J237" s="29" t="str">
        <f>+IF(I237=0,"",'Ark1'!AF2753)</f>
        <v/>
      </c>
      <c r="L237" s="29" t="str">
        <f>+IF(I237=0,"",'Ark1'!AG2753)</f>
        <v/>
      </c>
      <c r="N237" s="32" t="str">
        <f>+IF(I237=0,"",'Ark1'!U2753)</f>
        <v/>
      </c>
      <c r="O237" s="213"/>
      <c r="P237" s="239">
        <f>+IF(J237=0,"",'Ark1'!AI2753)</f>
        <v>0</v>
      </c>
      <c r="Q237" s="497"/>
      <c r="R237" s="263" t="str">
        <f>+IF(P237=0,"",'Ark1'!AJ2753)</f>
        <v/>
      </c>
      <c r="S237" s="263" t="str">
        <f>+IF(P237=0,"",'Ark1'!AK2753)</f>
        <v/>
      </c>
      <c r="T237" s="492"/>
      <c r="U237" s="27" t="str">
        <f>+IF(I237=0,"",'Ark1'!T2753)</f>
        <v/>
      </c>
      <c r="V237" s="34" t="str">
        <f>+IF(I237=0,"",'Ark1'!W2753)</f>
        <v/>
      </c>
      <c r="W237" s="34" t="str">
        <f>+IF(I237=0,"",'Ark1'!X2753)</f>
        <v/>
      </c>
      <c r="X237" s="34" t="str">
        <f>+IF(I237=0,"",'Ark1'!Y2753)</f>
        <v/>
      </c>
      <c r="Y237" s="34" t="str">
        <f>+IF(I237=0,"",'Ark1'!Z2753)</f>
        <v/>
      </c>
      <c r="Z237" s="29" t="str">
        <f>+IF(I237=0,"",'Ark1'!Z2753)</f>
        <v/>
      </c>
      <c r="AA237" s="27" t="str">
        <f>+IF(I237=0,"",'Ark1'!AC2753)</f>
        <v/>
      </c>
      <c r="AB237" s="34" t="str">
        <f>+IF(I237=0,"",'Ark1'!AE2753)</f>
        <v/>
      </c>
      <c r="AC237" s="29" t="str">
        <f t="shared" si="29"/>
        <v/>
      </c>
      <c r="AD237" s="29" t="str">
        <f t="shared" si="28"/>
        <v/>
      </c>
      <c r="AE237" s="213"/>
      <c r="AF237" s="216"/>
      <c r="AH237" s="29"/>
      <c r="AI237" s="27"/>
      <c r="AJ237" s="217"/>
      <c r="AK237" s="28"/>
      <c r="AO237" s="28"/>
    </row>
    <row r="238" spans="1:59" ht="15" customHeight="1">
      <c r="A238" s="213"/>
      <c r="B238" s="289">
        <f>+'Ark1'!C2754</f>
        <v>2024</v>
      </c>
      <c r="C238" s="28">
        <f>+'Ark1'!L2754</f>
        <v>9</v>
      </c>
      <c r="D238" s="28" t="s">
        <v>35</v>
      </c>
      <c r="E238" s="28">
        <f>+'Ark1'!H2754</f>
        <v>2</v>
      </c>
      <c r="F238" s="28">
        <f>+'Ark1'!J2754</f>
        <v>147</v>
      </c>
      <c r="G238" s="28" t="str">
        <f>VLOOKUP(F238,RNR!$A$1:$B$26,2)</f>
        <v>Midt-Norge</v>
      </c>
      <c r="H238" s="28" t="str">
        <f>+IF(I238=0,"",'Ark1'!Q2754)</f>
        <v/>
      </c>
      <c r="I238" s="331">
        <f>+'Ark1'!R2754</f>
        <v>0</v>
      </c>
      <c r="J238" s="29" t="str">
        <f>+IF(I238=0,"",'Ark1'!AF2754)</f>
        <v/>
      </c>
      <c r="L238" s="29" t="str">
        <f>+IF(I238=0,"",'Ark1'!AG2754)</f>
        <v/>
      </c>
      <c r="N238" s="32" t="str">
        <f>+IF(I238=0,"",'Ark1'!U2754)</f>
        <v/>
      </c>
      <c r="O238" s="213"/>
      <c r="P238" s="239">
        <f>+IF(J238=0,"",'Ark1'!AI2754)</f>
        <v>0</v>
      </c>
      <c r="Q238" s="497"/>
      <c r="R238" s="263" t="str">
        <f>+IF(P238=0,"",'Ark1'!AJ2754)</f>
        <v/>
      </c>
      <c r="S238" s="263" t="str">
        <f>+IF(P238=0,"",'Ark1'!AK2754)</f>
        <v/>
      </c>
      <c r="T238" s="492"/>
      <c r="U238" s="27" t="str">
        <f>+IF(I238=0,"",'Ark1'!T2754)</f>
        <v/>
      </c>
      <c r="V238" s="34" t="str">
        <f>+IF(I238=0,"",'Ark1'!W2754)</f>
        <v/>
      </c>
      <c r="W238" s="34" t="str">
        <f>+IF(I238=0,"",'Ark1'!X2754)</f>
        <v/>
      </c>
      <c r="X238" s="34" t="str">
        <f>+IF(I238=0,"",'Ark1'!Y2754)</f>
        <v/>
      </c>
      <c r="Y238" s="34" t="str">
        <f>+IF(I238=0,"",'Ark1'!Z2754)</f>
        <v/>
      </c>
      <c r="Z238" s="29" t="str">
        <f>+IF(I238=0,"",'Ark1'!Z2754)</f>
        <v/>
      </c>
      <c r="AA238" s="27" t="str">
        <f>+IF(I238=0,"",'Ark1'!AC2754)</f>
        <v/>
      </c>
      <c r="AB238" s="34" t="str">
        <f>+IF(I238=0,"",'Ark1'!AE2754)</f>
        <v/>
      </c>
      <c r="AC238" s="29" t="str">
        <f t="shared" si="29"/>
        <v/>
      </c>
      <c r="AD238" s="29" t="str">
        <f t="shared" si="28"/>
        <v/>
      </c>
      <c r="AE238" s="213"/>
      <c r="AF238" s="216"/>
      <c r="AH238" s="29"/>
      <c r="AI238" s="27"/>
      <c r="AJ238" s="217"/>
      <c r="AK238" s="28"/>
      <c r="AO238" s="28"/>
    </row>
    <row r="239" spans="1:59" ht="15" customHeight="1">
      <c r="A239" s="213"/>
      <c r="B239" s="289">
        <f>+'Ark1'!C2755</f>
        <v>2024</v>
      </c>
      <c r="C239" s="28">
        <f>+'Ark1'!L2755</f>
        <v>9</v>
      </c>
      <c r="D239" s="28" t="s">
        <v>35</v>
      </c>
      <c r="E239" s="28">
        <f>+'Ark1'!H2755</f>
        <v>1</v>
      </c>
      <c r="F239" s="28">
        <f>+'Ark1'!J2755</f>
        <v>155</v>
      </c>
      <c r="G239" s="28" t="str">
        <f>VLOOKUP(F239,RNR!$A$1:$B$26,2)</f>
        <v>Målselv</v>
      </c>
      <c r="H239" s="28">
        <f>+IF(I239=0,"",'Ark1'!Q2755)</f>
        <v>12</v>
      </c>
      <c r="I239" s="331">
        <f>+'Ark1'!R2755</f>
        <v>45</v>
      </c>
      <c r="J239" s="29">
        <f>+IF(I239=0,"",'Ark1'!AF2755)</f>
        <v>1.6245487364620939</v>
      </c>
      <c r="L239" s="29">
        <f>+IF(I239=0,"",'Ark1'!AG2755)</f>
        <v>2.210877626184919</v>
      </c>
      <c r="N239" s="32">
        <f>+IF(I239=0,"",'Ark1'!U2755)</f>
        <v>23.597777777777779</v>
      </c>
      <c r="O239" s="213"/>
      <c r="P239" s="239">
        <f>+IF(J239=0,"",'Ark1'!AI2755)</f>
        <v>45</v>
      </c>
      <c r="Q239" s="497"/>
      <c r="R239" s="263">
        <f>+IF(P239=0,"",'Ark1'!AJ2755)</f>
        <v>100.02</v>
      </c>
      <c r="S239" s="263">
        <f>+IF(P239=0,"",'Ark1'!AK2755)</f>
        <v>22.249450894031774</v>
      </c>
      <c r="T239" s="492"/>
      <c r="U239" s="27">
        <f>+IF(I239=0,"",'Ark1'!T2755)</f>
        <v>8.0666666666666664</v>
      </c>
      <c r="V239" s="34">
        <f>+IF(I239=0,"",'Ark1'!W2755)</f>
        <v>42.222222222222221</v>
      </c>
      <c r="W239" s="34">
        <f>+IF(I239=0,"",'Ark1'!X2755)</f>
        <v>66.666666666666686</v>
      </c>
      <c r="X239" s="34">
        <f>+IF(I239=0,"",'Ark1'!Y2755)</f>
        <v>51.111111111111114</v>
      </c>
      <c r="Y239" s="34">
        <f>+IF(I239=0,"",'Ark1'!Z2755)</f>
        <v>9.3343687256382211</v>
      </c>
      <c r="Z239" s="29">
        <f>+IF(I239=0,"",'Ark1'!Z2755)</f>
        <v>9.3343687256382211</v>
      </c>
      <c r="AA239" s="27">
        <f>+IF(I239=0,"",'Ark1'!AC2755)</f>
        <v>0</v>
      </c>
      <c r="AB239" s="34">
        <f>+IF(I239=0,"",'Ark1'!AE2755)</f>
        <v>0</v>
      </c>
      <c r="AC239" s="29">
        <f t="shared" si="29"/>
        <v>2.6219753086419755</v>
      </c>
      <c r="AD239" s="29">
        <f t="shared" si="28"/>
        <v>3.75</v>
      </c>
      <c r="AE239" s="213"/>
      <c r="AF239" s="216"/>
      <c r="AH239" s="29"/>
      <c r="AI239" s="27"/>
      <c r="AJ239" s="217"/>
      <c r="AK239" s="28"/>
      <c r="AO239" s="28"/>
    </row>
    <row r="240" spans="1:59" ht="15" customHeight="1">
      <c r="A240" s="213"/>
      <c r="B240" s="289">
        <f>+'Ark1'!C2756</f>
        <v>2024</v>
      </c>
      <c r="C240" s="28">
        <f>+'Ark1'!L2756</f>
        <v>9</v>
      </c>
      <c r="D240" s="28" t="s">
        <v>35</v>
      </c>
      <c r="E240" s="28">
        <f>+'Ark1'!H2756</f>
        <v>2</v>
      </c>
      <c r="F240" s="28">
        <f>+'Ark1'!J2756</f>
        <v>160</v>
      </c>
      <c r="G240" s="28" t="str">
        <f>VLOOKUP(F240,RNR!$A$1:$B$26,2)</f>
        <v>Oslo</v>
      </c>
      <c r="H240" s="28">
        <f>+IF(I240=0,"",'Ark1'!Q2756)</f>
        <v>1</v>
      </c>
      <c r="I240" s="331">
        <f>+'Ark1'!R2756</f>
        <v>2</v>
      </c>
      <c r="J240" s="29">
        <f>+IF(I240=0,"",'Ark1'!AF2756)</f>
        <v>0.42105263157894729</v>
      </c>
      <c r="L240" s="29">
        <f>+IF(I240=0,"",'Ark1'!AG2756)</f>
        <v>0.5074626865671642</v>
      </c>
      <c r="N240" s="32">
        <f>+IF(I240=0,"",'Ark1'!U2756)</f>
        <v>15.3</v>
      </c>
      <c r="O240" s="213"/>
      <c r="P240" s="239">
        <f>+IF(J240=0,"",'Ark1'!AI2756)</f>
        <v>2</v>
      </c>
      <c r="Q240" s="497"/>
      <c r="R240" s="263">
        <f>+IF(P240=0,"",'Ark1'!AJ2756)</f>
        <v>93</v>
      </c>
      <c r="S240" s="263">
        <f>+IF(P240=0,"",'Ark1'!AK2756)</f>
        <v>18.983524359139235</v>
      </c>
      <c r="T240" s="492"/>
      <c r="U240" s="27">
        <f>+IF(I240=0,"",'Ark1'!T2756)</f>
        <v>8</v>
      </c>
      <c r="V240" s="34">
        <f>+IF(I240=0,"",'Ark1'!W2756)</f>
        <v>50</v>
      </c>
      <c r="W240" s="34">
        <f>+IF(I240=0,"",'Ark1'!X2756)</f>
        <v>50</v>
      </c>
      <c r="X240" s="34">
        <f>+IF(I240=0,"",'Ark1'!Y2756)</f>
        <v>0</v>
      </c>
      <c r="Y240" s="34">
        <f>+IF(I240=0,"",'Ark1'!Z2756)</f>
        <v>1.2999999999999989</v>
      </c>
      <c r="Z240" s="29">
        <f>+IF(I240=0,"",'Ark1'!Z2756)</f>
        <v>1.2999999999999989</v>
      </c>
      <c r="AA240" s="27">
        <f>+IF(I240=0,"",'Ark1'!AC2756)</f>
        <v>0</v>
      </c>
      <c r="AB240" s="34">
        <f>+IF(I240=0,"",'Ark1'!AE2756)</f>
        <v>0</v>
      </c>
      <c r="AC240" s="29">
        <f t="shared" si="29"/>
        <v>1.7000000000000002</v>
      </c>
      <c r="AD240" s="29">
        <f t="shared" si="28"/>
        <v>2</v>
      </c>
      <c r="AE240" s="213"/>
      <c r="AF240" s="216"/>
      <c r="AH240" s="29"/>
      <c r="AI240" s="27"/>
      <c r="AJ240" s="217"/>
      <c r="AK240" s="28"/>
      <c r="AO240" s="28"/>
    </row>
    <row r="241" spans="1:59" ht="15" customHeight="1">
      <c r="A241" s="213"/>
      <c r="B241" s="289">
        <f>+'Ark1'!C2757</f>
        <v>2024</v>
      </c>
      <c r="C241" s="28">
        <f>+'Ark1'!L2757</f>
        <v>9</v>
      </c>
      <c r="D241" s="28" t="s">
        <v>35</v>
      </c>
      <c r="E241" s="28">
        <f>+'Ark1'!H2757</f>
        <v>1</v>
      </c>
      <c r="F241" s="28">
        <f>+'Ark1'!J2757</f>
        <v>171</v>
      </c>
      <c r="G241" s="28" t="str">
        <f>VLOOKUP(F241,RNR!$A$1:$B$26,2)</f>
        <v>Prima</v>
      </c>
      <c r="H241" s="28" t="str">
        <f>+IF(I241=0,"",'Ark1'!Q2757)</f>
        <v/>
      </c>
      <c r="I241" s="331">
        <f>+'Ark1'!R2757</f>
        <v>0</v>
      </c>
      <c r="J241" s="29" t="str">
        <f>+IF(I241=0,"",'Ark1'!AF2757)</f>
        <v/>
      </c>
      <c r="L241" s="29" t="str">
        <f>+IF(I241=0,"",'Ark1'!AG2757)</f>
        <v/>
      </c>
      <c r="N241" s="32" t="str">
        <f>+IF(I241=0,"",'Ark1'!U2757)</f>
        <v/>
      </c>
      <c r="O241" s="213"/>
      <c r="P241" s="239">
        <f>+IF(J241=0,"",'Ark1'!AI2757)</f>
        <v>0</v>
      </c>
      <c r="Q241" s="497"/>
      <c r="R241" s="263" t="str">
        <f>+IF(P241=0,"",'Ark1'!AJ2757)</f>
        <v/>
      </c>
      <c r="S241" s="263" t="str">
        <f>+IF(P241=0,"",'Ark1'!AK2757)</f>
        <v/>
      </c>
      <c r="T241" s="492"/>
      <c r="U241" s="27" t="str">
        <f>+IF(I241=0,"",'Ark1'!T2757)</f>
        <v/>
      </c>
      <c r="V241" s="34" t="str">
        <f>+IF(I241=0,"",'Ark1'!W2757)</f>
        <v/>
      </c>
      <c r="W241" s="34" t="str">
        <f>+IF(I241=0,"",'Ark1'!X2757)</f>
        <v/>
      </c>
      <c r="X241" s="34" t="str">
        <f>+IF(I241=0,"",'Ark1'!Y2757)</f>
        <v/>
      </c>
      <c r="Y241" s="34" t="str">
        <f>+IF(I241=0,"",'Ark1'!Z2757)</f>
        <v/>
      </c>
      <c r="Z241" s="29" t="str">
        <f>+IF(I241=0,"",'Ark1'!Z2757)</f>
        <v/>
      </c>
      <c r="AA241" s="27" t="str">
        <f>+IF(I241=0,"",'Ark1'!AC2757)</f>
        <v/>
      </c>
      <c r="AB241" s="34" t="str">
        <f>+IF(I241=0,"",'Ark1'!AE2757)</f>
        <v/>
      </c>
      <c r="AC241" s="29" t="str">
        <f t="shared" si="29"/>
        <v/>
      </c>
      <c r="AD241" s="29" t="str">
        <f t="shared" si="28"/>
        <v/>
      </c>
      <c r="AE241" s="213"/>
      <c r="AF241" s="216"/>
      <c r="AH241" s="29"/>
      <c r="AI241" s="27"/>
      <c r="AJ241" s="217"/>
      <c r="AK241" s="28"/>
      <c r="AO241" s="28"/>
    </row>
    <row r="242" spans="1:59" ht="15" customHeight="1">
      <c r="A242" s="213"/>
      <c r="B242" s="289">
        <f>+'Ark1'!C2758</f>
        <v>2024</v>
      </c>
      <c r="C242" s="28">
        <f>+'Ark1'!L2758</f>
        <v>9</v>
      </c>
      <c r="D242" s="28" t="s">
        <v>35</v>
      </c>
      <c r="E242" s="28">
        <f>+'Ark1'!H2758</f>
        <v>2</v>
      </c>
      <c r="F242" s="28">
        <f>+'Ark1'!J2758</f>
        <v>175</v>
      </c>
      <c r="G242" s="28" t="str">
        <f>VLOOKUP(F242,RNR!$A$1:$B$26,2)</f>
        <v>Ole Ringdal</v>
      </c>
      <c r="H242" s="28">
        <f>+IF(I242=0,"",'Ark1'!Q2758)</f>
        <v>2</v>
      </c>
      <c r="I242" s="331">
        <f>+'Ark1'!R2758</f>
        <v>3</v>
      </c>
      <c r="J242" s="29">
        <f>+IF(I242=0,"",'Ark1'!AF2758)</f>
        <v>0.14734774066797637</v>
      </c>
      <c r="L242" s="29">
        <f>+IF(I242=0,"",'Ark1'!AG2758)</f>
        <v>0.31328726930173684</v>
      </c>
      <c r="N242" s="32">
        <f>+IF(I242=0,"",'Ark1'!U2758)</f>
        <v>24.166666666666671</v>
      </c>
      <c r="O242" s="213"/>
      <c r="P242" s="239">
        <f>+IF(J242=0,"",'Ark1'!AI2758)</f>
        <v>3</v>
      </c>
      <c r="Q242" s="497"/>
      <c r="R242" s="263">
        <f>+IF(P242=0,"",'Ark1'!AJ2758)</f>
        <v>101.90000000000002</v>
      </c>
      <c r="S242" s="263">
        <f>+IF(P242=0,"",'Ark1'!AK2758)</f>
        <v>22.598888665460208</v>
      </c>
      <c r="T242" s="492"/>
      <c r="U242" s="27">
        <f>+IF(I242=0,"",'Ark1'!T2758)</f>
        <v>7</v>
      </c>
      <c r="V242" s="34">
        <f>+IF(I242=0,"",'Ark1'!W2758)</f>
        <v>0</v>
      </c>
      <c r="W242" s="34">
        <f>+IF(I242=0,"",'Ark1'!X2758)</f>
        <v>100</v>
      </c>
      <c r="X242" s="34">
        <f>+IF(I242=0,"",'Ark1'!Y2758)</f>
        <v>66.666666666666686</v>
      </c>
      <c r="Y242" s="34">
        <f>+IF(I242=0,"",'Ark1'!Z2758)</f>
        <v>4.5168819136902734</v>
      </c>
      <c r="Z242" s="29">
        <f>+IF(I242=0,"",'Ark1'!Z2758)</f>
        <v>4.5168819136902734</v>
      </c>
      <c r="AA242" s="27">
        <f>+IF(I242=0,"",'Ark1'!AC2758)</f>
        <v>0</v>
      </c>
      <c r="AB242" s="34">
        <f>+IF(I242=0,"",'Ark1'!AE2758)</f>
        <v>0</v>
      </c>
      <c r="AC242" s="29">
        <f t="shared" si="29"/>
        <v>2.6851851851851856</v>
      </c>
      <c r="AD242" s="29">
        <f t="shared" si="28"/>
        <v>1.5</v>
      </c>
      <c r="AE242" s="213"/>
      <c r="AF242" s="216"/>
      <c r="AH242" s="29"/>
      <c r="AI242" s="27"/>
      <c r="AJ242" s="217"/>
      <c r="AK242" s="28"/>
      <c r="AO242" s="28"/>
    </row>
    <row r="243" spans="1:59" ht="15" customHeight="1">
      <c r="A243" s="213"/>
      <c r="B243" s="289">
        <f>+'Ark1'!C2759</f>
        <v>2024</v>
      </c>
      <c r="C243" s="28">
        <f>+'Ark1'!L2759</f>
        <v>9</v>
      </c>
      <c r="D243" s="28" t="s">
        <v>35</v>
      </c>
      <c r="E243" s="28">
        <f>+'Ark1'!H2759</f>
        <v>2</v>
      </c>
      <c r="F243" s="28">
        <f>+'Ark1'!J2759</f>
        <v>177</v>
      </c>
      <c r="G243" s="28" t="str">
        <f>VLOOKUP(F243,RNR!$A$1:$B$26,2)</f>
        <v>Slakthuset</v>
      </c>
      <c r="H243" s="28">
        <f>+IF(I243=0,"",'Ark1'!Q2759)</f>
        <v>8</v>
      </c>
      <c r="I243" s="331">
        <f>+'Ark1'!R2759</f>
        <v>12</v>
      </c>
      <c r="J243" s="29">
        <f>+IF(I243=0,"",'Ark1'!AF2759)</f>
        <v>1.2765957446808516</v>
      </c>
      <c r="L243" s="29">
        <f>+IF(I243=0,"",'Ark1'!AG2759)</f>
        <v>1.7972594808453146</v>
      </c>
      <c r="N243" s="32">
        <f>+IF(I243=0,"",'Ark1'!U2759)</f>
        <v>18.624999999999996</v>
      </c>
      <c r="O243" s="213"/>
      <c r="P243" s="239">
        <f>+IF(J243=0,"",'Ark1'!AI2759)</f>
        <v>12</v>
      </c>
      <c r="Q243" s="497"/>
      <c r="R243" s="263">
        <f>+IF(P243=0,"",'Ark1'!AJ2759)</f>
        <v>95.741666666666646</v>
      </c>
      <c r="S243" s="263">
        <f>+IF(P243=0,"",'Ark1'!AK2759)</f>
        <v>20.268060018677769</v>
      </c>
      <c r="T243" s="492"/>
      <c r="U243" s="27">
        <f>+IF(I243=0,"",'Ark1'!T2759)</f>
        <v>6.5</v>
      </c>
      <c r="V243" s="34">
        <f>+IF(I243=0,"",'Ark1'!W2759)</f>
        <v>8.3333333333333357</v>
      </c>
      <c r="W243" s="34">
        <f>+IF(I243=0,"",'Ark1'!X2759)</f>
        <v>66.666666666666686</v>
      </c>
      <c r="X243" s="34">
        <f>+IF(I243=0,"",'Ark1'!Y2759)</f>
        <v>16.666666666666671</v>
      </c>
      <c r="Y243" s="34">
        <f>+IF(I243=0,"",'Ark1'!Z2759)</f>
        <v>6.7233579160020049</v>
      </c>
      <c r="Z243" s="29">
        <f>+IF(I243=0,"",'Ark1'!Z2759)</f>
        <v>6.7233579160020049</v>
      </c>
      <c r="AA243" s="27">
        <f>+IF(I243=0,"",'Ark1'!AC2759)</f>
        <v>0</v>
      </c>
      <c r="AB243" s="34">
        <f>+IF(I243=0,"",'Ark1'!AE2759)</f>
        <v>0</v>
      </c>
      <c r="AC243" s="29">
        <f t="shared" si="29"/>
        <v>2.0694444444444442</v>
      </c>
      <c r="AD243" s="29">
        <f t="shared" ref="AD243:AD244" si="30">IF(I243=0,"",I243/H243)</f>
        <v>1.5</v>
      </c>
      <c r="AE243" s="213"/>
      <c r="AF243" s="216"/>
      <c r="AH243" s="29"/>
      <c r="AI243" s="27"/>
      <c r="AJ243" s="217"/>
      <c r="AK243" s="28"/>
      <c r="AO243" s="28"/>
    </row>
    <row r="244" spans="1:59" ht="15" customHeight="1">
      <c r="A244" s="213"/>
      <c r="B244" s="289">
        <f>+'Ark1'!C2760</f>
        <v>2024</v>
      </c>
      <c r="C244" s="28">
        <f>+'Ark1'!L2760</f>
        <v>9</v>
      </c>
      <c r="D244" s="28" t="s">
        <v>35</v>
      </c>
      <c r="E244" s="28">
        <f>+'Ark1'!H2760</f>
        <v>2</v>
      </c>
      <c r="F244" s="28">
        <f>+'Ark1'!J2760</f>
        <v>178</v>
      </c>
      <c r="G244" s="28" t="str">
        <f>VLOOKUP(F244,RNR!$A$1:$B$26,2)</f>
        <v>Røros</v>
      </c>
      <c r="H244" s="28">
        <f>+IF(I244=0,"",'Ark1'!Q2760)</f>
        <v>3</v>
      </c>
      <c r="I244" s="331">
        <f>+'Ark1'!R2760</f>
        <v>5</v>
      </c>
      <c r="J244" s="29">
        <f>+IF(I244=0,"",'Ark1'!AF2760)</f>
        <v>0.95238095238095277</v>
      </c>
      <c r="L244" s="29">
        <f>+IF(I244=0,"",'Ark1'!AG2760)</f>
        <v>2.6101968734656378</v>
      </c>
      <c r="N244" s="32">
        <f>+IF(I244=0,"",'Ark1'!U2760)</f>
        <v>32.959999999999994</v>
      </c>
      <c r="O244" s="213"/>
      <c r="P244" s="239">
        <f>+IF(J244=0,"",'Ark1'!AI2760)</f>
        <v>5</v>
      </c>
      <c r="Q244" s="497"/>
      <c r="R244" s="263">
        <f>+IF(P244=0,"",'Ark1'!AJ2760)</f>
        <v>112.34</v>
      </c>
      <c r="S244" s="263">
        <f>+IF(P244=0,"",'Ark1'!AK2760)</f>
        <v>23.250464223275685</v>
      </c>
      <c r="T244" s="492"/>
      <c r="U244" s="27">
        <f>+IF(I244=0,"",'Ark1'!T2760)</f>
        <v>7.8</v>
      </c>
      <c r="V244" s="34">
        <f>+IF(I244=0,"",'Ark1'!W2760)</f>
        <v>20</v>
      </c>
      <c r="W244" s="34">
        <f>+IF(I244=0,"",'Ark1'!X2760)</f>
        <v>100</v>
      </c>
      <c r="X244" s="34">
        <f>+IF(I244=0,"",'Ark1'!Y2760)</f>
        <v>100</v>
      </c>
      <c r="Y244" s="34">
        <f>+IF(I244=0,"",'Ark1'!Z2760)</f>
        <v>5.0843288642652196</v>
      </c>
      <c r="Z244" s="29">
        <f>+IF(I244=0,"",'Ark1'!Z2760)</f>
        <v>5.0843288642652196</v>
      </c>
      <c r="AA244" s="27">
        <f>+IF(I244=0,"",'Ark1'!AC2760)</f>
        <v>0</v>
      </c>
      <c r="AB244" s="34">
        <f>+IF(I244=0,"",'Ark1'!AE2760)</f>
        <v>0</v>
      </c>
      <c r="AC244" s="29">
        <f t="shared" si="29"/>
        <v>3.6622222222222214</v>
      </c>
      <c r="AD244" s="29">
        <f t="shared" si="30"/>
        <v>1.6666666666666667</v>
      </c>
      <c r="AE244" s="213"/>
      <c r="AF244" s="216"/>
      <c r="AH244" s="29"/>
      <c r="AI244" s="27"/>
      <c r="AJ244" s="217"/>
      <c r="AK244" s="28"/>
      <c r="AO244" s="28"/>
    </row>
    <row r="245" spans="1:59" ht="15" customHeight="1">
      <c r="A245" s="213"/>
      <c r="B245" s="289">
        <f>+'Ark1'!C2761</f>
        <v>2024</v>
      </c>
      <c r="C245" s="28">
        <f>+'Ark1'!L2761</f>
        <v>9</v>
      </c>
      <c r="D245" s="28" t="s">
        <v>35</v>
      </c>
      <c r="E245" s="28">
        <f>+'Ark1'!H2761</f>
        <v>2</v>
      </c>
      <c r="F245" s="28">
        <f>+'Ark1'!J2761</f>
        <v>181</v>
      </c>
      <c r="G245" s="28" t="str">
        <f>VLOOKUP(F245,RNR!$A$1:$B$26,2)</f>
        <v>Horns</v>
      </c>
      <c r="H245" s="28">
        <f>+IF(I245=0,"",'Ark1'!Q2761)</f>
        <v>4</v>
      </c>
      <c r="I245" s="331">
        <f>+'Ark1'!R2761</f>
        <v>4</v>
      </c>
      <c r="J245" s="29">
        <f>+IF(I245=0,"",'Ark1'!AF2761)</f>
        <v>0.65040650406504052</v>
      </c>
      <c r="L245" s="29">
        <f>+IF(I245=0,"",'Ark1'!AG2761)</f>
        <v>1.22363109114687</v>
      </c>
      <c r="N245" s="32">
        <f>+IF(I245=0,"",'Ark1'!U2761)</f>
        <v>26.9</v>
      </c>
      <c r="O245" s="213"/>
      <c r="P245" s="239">
        <f>+IF(J245=0,"",'Ark1'!AI2761)</f>
        <v>4</v>
      </c>
      <c r="Q245" s="497"/>
      <c r="R245" s="263">
        <f>+IF(P245=0,"",'Ark1'!AJ2761)</f>
        <v>104.37499999999999</v>
      </c>
      <c r="S245" s="263">
        <f>+IF(P245=0,"",'Ark1'!AK2761)</f>
        <v>23.371171875702803</v>
      </c>
      <c r="T245" s="492"/>
      <c r="U245" s="27">
        <f>+IF(I245=0,"",'Ark1'!T2761)</f>
        <v>8</v>
      </c>
      <c r="V245" s="34">
        <f>+IF(I245=0,"",'Ark1'!W2761)</f>
        <v>0</v>
      </c>
      <c r="W245" s="34">
        <f>+IF(I245=0,"",'Ark1'!X2761)</f>
        <v>100</v>
      </c>
      <c r="X245" s="34">
        <f>+IF(I245=0,"",'Ark1'!Y2761)</f>
        <v>75</v>
      </c>
      <c r="Y245" s="34">
        <f>+IF(I245=0,"",'Ark1'!Z2761)</f>
        <v>4.8512884886388559</v>
      </c>
      <c r="Z245" s="29">
        <f>+IF(I245=0,"",'Ark1'!Z2761)</f>
        <v>4.8512884886388559</v>
      </c>
      <c r="AA245" s="27">
        <f>+IF(I245=0,"",'Ark1'!AC2761)</f>
        <v>0</v>
      </c>
      <c r="AB245" s="34">
        <f>+IF(I245=0,"",'Ark1'!AE2761)</f>
        <v>0</v>
      </c>
      <c r="AC245" s="29">
        <f t="shared" si="29"/>
        <v>2.9888888888888889</v>
      </c>
      <c r="AD245" s="29">
        <f t="shared" ref="AD245:AD256" si="31">IF(I245=0,"",I245/H245)</f>
        <v>1</v>
      </c>
      <c r="AE245" s="213"/>
      <c r="AF245" s="216"/>
      <c r="AH245" s="29"/>
      <c r="AI245" s="27"/>
      <c r="AJ245" s="217"/>
      <c r="AK245" s="28"/>
      <c r="AO245" s="28"/>
      <c r="BG245" s="228"/>
    </row>
    <row r="246" spans="1:59" ht="15" customHeight="1">
      <c r="A246" s="213"/>
      <c r="B246" s="289">
        <f>+'Ark1'!C2762</f>
        <v>2024</v>
      </c>
      <c r="C246" s="28">
        <f>+'Ark1'!L2762</f>
        <v>9</v>
      </c>
      <c r="D246" s="28" t="s">
        <v>35</v>
      </c>
      <c r="E246" s="28">
        <f>+'Ark1'!H2762</f>
        <v>1</v>
      </c>
      <c r="F246" s="28">
        <f>+'Ark1'!J2762</f>
        <v>262</v>
      </c>
      <c r="G246" s="28" t="str">
        <f>VLOOKUP(F246,RNR!$A$1:$B$26,2)</f>
        <v>Strilalam</v>
      </c>
      <c r="H246" s="28" t="str">
        <f>+IF(I246=0,"",'Ark1'!Q2762)</f>
        <v/>
      </c>
      <c r="I246" s="331">
        <f>+'Ark1'!R2762</f>
        <v>0</v>
      </c>
      <c r="J246" s="29" t="str">
        <f>+IF(I246=0,"",'Ark1'!AF2762)</f>
        <v/>
      </c>
      <c r="L246" s="29" t="str">
        <f>+IF(I246=0,"",'Ark1'!AG2762)</f>
        <v/>
      </c>
      <c r="N246" s="32" t="str">
        <f>+IF(I246=0,"",'Ark1'!U2762)</f>
        <v/>
      </c>
      <c r="O246" s="213"/>
      <c r="P246" s="239">
        <f>+IF(J246=0,"",'Ark1'!AI2762)</f>
        <v>0</v>
      </c>
      <c r="Q246" s="497"/>
      <c r="R246" s="263" t="str">
        <f>+IF(P246=0,"",'Ark1'!AJ2762)</f>
        <v/>
      </c>
      <c r="S246" s="263" t="str">
        <f>+IF(P246=0,"",'Ark1'!AK2762)</f>
        <v/>
      </c>
      <c r="T246" s="492"/>
      <c r="U246" s="27" t="str">
        <f>+IF(I246=0,"",'Ark1'!T2762)</f>
        <v/>
      </c>
      <c r="V246" s="34" t="str">
        <f>+IF(I246=0,"",'Ark1'!W2762)</f>
        <v/>
      </c>
      <c r="W246" s="34" t="str">
        <f>+IF(I246=0,"",'Ark1'!X2762)</f>
        <v/>
      </c>
      <c r="X246" s="34" t="str">
        <f>+IF(I246=0,"",'Ark1'!Y2762)</f>
        <v/>
      </c>
      <c r="Y246" s="34" t="str">
        <f>+IF(I246=0,"",'Ark1'!Z2762)</f>
        <v/>
      </c>
      <c r="Z246" s="29" t="str">
        <f>+IF(I246=0,"",'Ark1'!Z2762)</f>
        <v/>
      </c>
      <c r="AA246" s="27" t="str">
        <f>+IF(I246=0,"",'Ark1'!AC2762)</f>
        <v/>
      </c>
      <c r="AB246" s="34" t="str">
        <f>+IF(I246=0,"",'Ark1'!AE2762)</f>
        <v/>
      </c>
      <c r="AC246" s="29" t="str">
        <f t="shared" si="29"/>
        <v/>
      </c>
      <c r="AD246" s="29" t="str">
        <f t="shared" si="31"/>
        <v/>
      </c>
      <c r="AE246" s="213"/>
      <c r="AF246" s="216"/>
      <c r="AH246" s="29"/>
      <c r="AI246" s="27"/>
      <c r="AJ246" s="217"/>
      <c r="AK246" s="28"/>
      <c r="AO246" s="28"/>
      <c r="BG246" s="228"/>
    </row>
    <row r="247" spans="1:59" ht="15" customHeight="1">
      <c r="A247" s="213"/>
      <c r="B247" s="289">
        <f>+'Ark1'!C2763</f>
        <v>2024</v>
      </c>
      <c r="C247" s="28">
        <f>+'Ark1'!L2763</f>
        <v>9</v>
      </c>
      <c r="D247" s="28" t="s">
        <v>35</v>
      </c>
      <c r="E247" s="28">
        <f>+'Ark1'!H2763</f>
        <v>1</v>
      </c>
      <c r="F247" s="28">
        <f>+'Ark1'!J2763</f>
        <v>309</v>
      </c>
      <c r="G247" s="28" t="str">
        <f>VLOOKUP(F247,RNR!$A$1:$B$26,2)</f>
        <v>Malvik</v>
      </c>
      <c r="H247" s="28">
        <f>+IF(I247=0,"",'Ark1'!Q2763)</f>
        <v>8</v>
      </c>
      <c r="I247" s="331">
        <f>+'Ark1'!R2763</f>
        <v>11</v>
      </c>
      <c r="J247" s="29">
        <f>+IF(I247=0,"",'Ark1'!AF2763)</f>
        <v>0.83270249810749408</v>
      </c>
      <c r="L247" s="29">
        <f>+IF(I247=0,"",'Ark1'!AG2763)</f>
        <v>1.8637201193674271</v>
      </c>
      <c r="N247" s="32">
        <f>+IF(I247=0,"",'Ark1'!U2763)</f>
        <v>27.309090909090905</v>
      </c>
      <c r="O247" s="213"/>
      <c r="P247" s="239">
        <f>+IF(J247=0,"",'Ark1'!AI2763)</f>
        <v>11</v>
      </c>
      <c r="Q247" s="497"/>
      <c r="R247" s="263">
        <f>+IF(P247=0,"",'Ark1'!AJ2763)</f>
        <v>106.49999999999999</v>
      </c>
      <c r="S247" s="263">
        <f>+IF(P247=0,"",'Ark1'!AK2763)</f>
        <v>21.761003453298986</v>
      </c>
      <c r="T247" s="492"/>
      <c r="U247" s="27">
        <f>+IF(I247=0,"",'Ark1'!T2763)</f>
        <v>8</v>
      </c>
      <c r="V247" s="34">
        <f>+IF(I247=0,"",'Ark1'!W2763)</f>
        <v>27.272727272727277</v>
      </c>
      <c r="W247" s="34">
        <f>+IF(I247=0,"",'Ark1'!X2763)</f>
        <v>100</v>
      </c>
      <c r="X247" s="34">
        <f>+IF(I247=0,"",'Ark1'!Y2763)</f>
        <v>54.545454545454554</v>
      </c>
      <c r="Y247" s="34">
        <f>+IF(I247=0,"",'Ark1'!Z2763)</f>
        <v>9.0004499428391807</v>
      </c>
      <c r="Z247" s="29">
        <f>+IF(I247=0,"",'Ark1'!Z2763)</f>
        <v>9.0004499428391807</v>
      </c>
      <c r="AA247" s="27">
        <f>+IF(I247=0,"",'Ark1'!AC2763)</f>
        <v>0</v>
      </c>
      <c r="AB247" s="34">
        <f>+IF(I247=0,"",'Ark1'!AE2763)</f>
        <v>0</v>
      </c>
      <c r="AC247" s="29">
        <f t="shared" si="29"/>
        <v>3.0343434343434339</v>
      </c>
      <c r="AD247" s="29">
        <f t="shared" si="31"/>
        <v>1.375</v>
      </c>
      <c r="AE247" s="213"/>
      <c r="AF247" s="216"/>
      <c r="AH247" s="29"/>
      <c r="AI247" s="27"/>
      <c r="AJ247" s="217"/>
      <c r="AK247" s="28"/>
      <c r="AO247" s="28"/>
      <c r="BG247" s="228"/>
    </row>
    <row r="248" spans="1:59" ht="15" customHeight="1">
      <c r="A248" s="213"/>
      <c r="B248" s="289">
        <f>+'Ark1'!C2764</f>
        <v>2024</v>
      </c>
      <c r="C248" s="28">
        <f>+'Ark1'!L2764</f>
        <v>9</v>
      </c>
      <c r="D248" s="28" t="s">
        <v>35</v>
      </c>
      <c r="E248" s="28">
        <f>+'Ark1'!H2764</f>
        <v>2</v>
      </c>
      <c r="F248" s="28">
        <f>+'Ark1'!J2764</f>
        <v>470</v>
      </c>
      <c r="G248" s="28" t="str">
        <f>VLOOKUP(F248,RNR!$A$1:$B$26,2)</f>
        <v>Jens Eide</v>
      </c>
      <c r="H248" s="28">
        <f>+IF(I248=0,"",'Ark1'!Q2764)</f>
        <v>4</v>
      </c>
      <c r="I248" s="331">
        <f>+'Ark1'!R2764</f>
        <v>4</v>
      </c>
      <c r="J248" s="29">
        <f>+IF(I248=0,"",'Ark1'!AF2764)</f>
        <v>0.4166666666666668</v>
      </c>
      <c r="L248" s="29">
        <f>+IF(I248=0,"",'Ark1'!AG2764)</f>
        <v>0.83419189737113264</v>
      </c>
      <c r="N248" s="32">
        <f>+IF(I248=0,"",'Ark1'!U2764)</f>
        <v>18.825000000000003</v>
      </c>
      <c r="O248" s="213"/>
      <c r="P248" s="239">
        <f>+IF(J248=0,"",'Ark1'!AI2764)</f>
        <v>4</v>
      </c>
      <c r="Q248" s="497"/>
      <c r="R248" s="263">
        <f>+IF(P248=0,"",'Ark1'!AJ2764)</f>
        <v>95.6</v>
      </c>
      <c r="S248" s="263">
        <f>+IF(P248=0,"",'Ark1'!AK2764)</f>
        <v>21.311159910087675</v>
      </c>
      <c r="T248" s="492"/>
      <c r="U248" s="27">
        <f>+IF(I248=0,"",'Ark1'!T2764)</f>
        <v>6.25</v>
      </c>
      <c r="V248" s="34">
        <f>+IF(I248=0,"",'Ark1'!W2764)</f>
        <v>0</v>
      </c>
      <c r="W248" s="34">
        <f>+IF(I248=0,"",'Ark1'!X2764)</f>
        <v>75</v>
      </c>
      <c r="X248" s="34">
        <f>+IF(I248=0,"",'Ark1'!Y2764)</f>
        <v>25</v>
      </c>
      <c r="Y248" s="34">
        <f>+IF(I248=0,"",'Ark1'!Z2764)</f>
        <v>4.0108446741303654</v>
      </c>
      <c r="Z248" s="29">
        <f>+IF(I248=0,"",'Ark1'!Z2764)</f>
        <v>4.0108446741303654</v>
      </c>
      <c r="AA248" s="27">
        <f>+IF(I248=0,"",'Ark1'!AC2764)</f>
        <v>0</v>
      </c>
      <c r="AB248" s="34">
        <f>+IF(I248=0,"",'Ark1'!AE2764)</f>
        <v>0</v>
      </c>
      <c r="AC248" s="29">
        <f t="shared" si="29"/>
        <v>2.0916666666666668</v>
      </c>
      <c r="AD248" s="29">
        <f t="shared" si="31"/>
        <v>1</v>
      </c>
      <c r="AE248" s="213"/>
      <c r="AF248" s="216"/>
      <c r="AH248" s="29"/>
      <c r="AI248" s="27"/>
      <c r="AJ248" s="216"/>
      <c r="AK248" s="28"/>
      <c r="AO248" s="28"/>
    </row>
    <row r="249" spans="1:59" ht="15" customHeight="1">
      <c r="A249" s="213"/>
      <c r="B249" s="289">
        <f>+'Ark1'!C2765</f>
        <v>2024</v>
      </c>
      <c r="C249" s="28">
        <f>+'Ark1'!L2765</f>
        <v>9</v>
      </c>
      <c r="D249" s="28" t="s">
        <v>35</v>
      </c>
      <c r="E249" s="28">
        <f>+'Ark1'!H2765</f>
        <v>2</v>
      </c>
      <c r="F249" s="28">
        <f>+'Ark1'!J2765</f>
        <v>629</v>
      </c>
      <c r="G249" s="28" t="str">
        <f>VLOOKUP(F249,RNR!$A$1:$B$26,2)</f>
        <v>Bø</v>
      </c>
      <c r="H249" s="28">
        <f>+IF(I249=0,"",'Ark1'!Q2765)</f>
        <v>3</v>
      </c>
      <c r="I249" s="331">
        <f>+'Ark1'!R2765</f>
        <v>5</v>
      </c>
      <c r="J249" s="29">
        <f>+IF(I249=0,"",'Ark1'!AF2765)</f>
        <v>1.5625</v>
      </c>
      <c r="L249" s="29">
        <f>+IF(I249=0,"",'Ark1'!AG2765)</f>
        <v>2.5682825682825685</v>
      </c>
      <c r="N249" s="32">
        <f>+IF(I249=0,"",'Ark1'!U2765)</f>
        <v>35.920000000000009</v>
      </c>
      <c r="O249" s="213"/>
      <c r="P249" s="239">
        <f>+IF(J249=0,"",'Ark1'!AI2765)</f>
        <v>0</v>
      </c>
      <c r="Q249" s="497"/>
      <c r="R249" s="263" t="str">
        <f>+IF(P249=0,"",'Ark1'!AJ2765)</f>
        <v/>
      </c>
      <c r="S249" s="263" t="str">
        <f>+IF(P249=0,"",'Ark1'!AK2765)</f>
        <v/>
      </c>
      <c r="T249" s="492"/>
      <c r="U249" s="27">
        <f>+IF(I249=0,"",'Ark1'!T2765)</f>
        <v>9.8000000000000007</v>
      </c>
      <c r="V249" s="34">
        <f>+IF(I249=0,"",'Ark1'!W2765)</f>
        <v>60</v>
      </c>
      <c r="W249" s="34">
        <f>+IF(I249=0,"",'Ark1'!X2765)</f>
        <v>100</v>
      </c>
      <c r="X249" s="34">
        <f>+IF(I249=0,"",'Ark1'!Y2765)</f>
        <v>100</v>
      </c>
      <c r="Y249" s="34">
        <f>+IF(I249=0,"",'Ark1'!Z2765)</f>
        <v>4.4664975092347152</v>
      </c>
      <c r="Z249" s="29">
        <f>+IF(I249=0,"",'Ark1'!Z2765)</f>
        <v>4.4664975092347152</v>
      </c>
      <c r="AA249" s="27">
        <f>+IF(I249=0,"",'Ark1'!AC2765)</f>
        <v>0</v>
      </c>
      <c r="AB249" s="34">
        <f>+IF(I249=0,"",'Ark1'!AE2765)</f>
        <v>0</v>
      </c>
      <c r="AC249" s="29">
        <f t="shared" si="29"/>
        <v>3.9911111111111119</v>
      </c>
      <c r="AD249" s="29">
        <f t="shared" si="31"/>
        <v>1.6666666666666667</v>
      </c>
      <c r="AE249" s="213"/>
      <c r="AF249" s="216"/>
      <c r="AH249" s="29"/>
      <c r="AI249" s="27"/>
      <c r="AJ249" s="217"/>
      <c r="AK249" s="28"/>
      <c r="AO249" s="28"/>
    </row>
    <row r="250" spans="1:59" ht="15" customHeight="1">
      <c r="A250" s="213"/>
      <c r="B250" s="289">
        <f>+'Ark1'!C2766</f>
        <v>2024</v>
      </c>
      <c r="C250" s="28">
        <f>+'Ark1'!L2766</f>
        <v>9</v>
      </c>
      <c r="D250" s="28" t="s">
        <v>35</v>
      </c>
      <c r="E250" s="28">
        <f>+'Ark1'!H2766</f>
        <v>1</v>
      </c>
      <c r="F250" s="28">
        <f>+'Ark1'!J2766</f>
        <v>643</v>
      </c>
      <c r="G250" s="28" t="str">
        <f>VLOOKUP(F250,RNR!$A$1:$B$26,2)</f>
        <v>Bjerka</v>
      </c>
      <c r="H250" s="28">
        <f>+IF(I250=0,"",'Ark1'!Q2766)</f>
        <v>5</v>
      </c>
      <c r="I250" s="331">
        <f>+'Ark1'!R2766</f>
        <v>10</v>
      </c>
      <c r="J250" s="29">
        <f>+IF(I250=0,"",'Ark1'!AF2766)</f>
        <v>1.1695906432748537</v>
      </c>
      <c r="L250" s="29">
        <f>+IF(I250=0,"",'Ark1'!AG2766)</f>
        <v>2.6689411304795918</v>
      </c>
      <c r="N250" s="32">
        <f>+IF(I250=0,"",'Ark1'!U2766)</f>
        <v>30.040000000000006</v>
      </c>
      <c r="O250" s="213"/>
      <c r="P250" s="239">
        <f>+IF(J250=0,"",'Ark1'!AI2766)</f>
        <v>10</v>
      </c>
      <c r="Q250" s="497"/>
      <c r="R250" s="263">
        <f>+IF(P250=0,"",'Ark1'!AJ2766)</f>
        <v>109.05</v>
      </c>
      <c r="S250" s="263">
        <f>+IF(P250=0,"",'Ark1'!AK2766)</f>
        <v>22.301701986847547</v>
      </c>
      <c r="T250" s="492"/>
      <c r="U250" s="27">
        <f>+IF(I250=0,"",'Ark1'!T2766)</f>
        <v>8.4</v>
      </c>
      <c r="V250" s="34">
        <f>+IF(I250=0,"",'Ark1'!W2766)</f>
        <v>50</v>
      </c>
      <c r="W250" s="34">
        <f>+IF(I250=0,"",'Ark1'!X2766)</f>
        <v>90</v>
      </c>
      <c r="X250" s="34">
        <f>+IF(I250=0,"",'Ark1'!Y2766)</f>
        <v>70</v>
      </c>
      <c r="Y250" s="34">
        <f>+IF(I250=0,"",'Ark1'!Z2766)</f>
        <v>9.0656715140137365</v>
      </c>
      <c r="Z250" s="29">
        <f>+IF(I250=0,"",'Ark1'!Z2766)</f>
        <v>9.0656715140137365</v>
      </c>
      <c r="AA250" s="27">
        <f>+IF(I250=0,"",'Ark1'!AC2766)</f>
        <v>0</v>
      </c>
      <c r="AB250" s="34">
        <f>+IF(I250=0,"",'Ark1'!AE2766)</f>
        <v>0</v>
      </c>
      <c r="AC250" s="29">
        <f t="shared" si="29"/>
        <v>3.3377777777777786</v>
      </c>
      <c r="AD250" s="29">
        <f t="shared" si="31"/>
        <v>2</v>
      </c>
      <c r="AE250" s="213"/>
      <c r="AF250" s="216"/>
      <c r="AH250" s="29"/>
      <c r="AI250" s="27"/>
      <c r="AJ250" s="217"/>
      <c r="AK250" s="28"/>
      <c r="AO250" s="28"/>
    </row>
    <row r="251" spans="1:59" ht="15" customHeight="1">
      <c r="A251" s="213"/>
      <c r="B251" s="289">
        <f>+'Ark1'!C2767</f>
        <v>2024</v>
      </c>
      <c r="C251" s="28">
        <f>+'Ark1'!L2767</f>
        <v>9</v>
      </c>
      <c r="D251" s="28" t="s">
        <v>35</v>
      </c>
      <c r="E251" s="28">
        <f>+'Ark1'!H2767</f>
        <v>2</v>
      </c>
      <c r="F251" s="28">
        <f>+'Ark1'!J2767</f>
        <v>704</v>
      </c>
      <c r="G251" s="28" t="str">
        <f>VLOOKUP(F251,RNR!$A$1:$B$26,2)</f>
        <v>Øre Vilt</v>
      </c>
      <c r="H251" s="28" t="str">
        <f>+IF(I251=0,"",'Ark1'!Q2767)</f>
        <v/>
      </c>
      <c r="I251" s="331">
        <f>+'Ark1'!R2767</f>
        <v>0</v>
      </c>
      <c r="J251" s="29" t="str">
        <f>+IF(I251=0,"",'Ark1'!AF2767)</f>
        <v/>
      </c>
      <c r="L251" s="29" t="str">
        <f>+IF(I251=0,"",'Ark1'!AG2767)</f>
        <v/>
      </c>
      <c r="N251" s="32" t="str">
        <f>+IF(I251=0,"",'Ark1'!U2767)</f>
        <v/>
      </c>
      <c r="O251" s="213"/>
      <c r="P251" s="239">
        <f>+IF(J251=0,"",'Ark1'!AI2767)</f>
        <v>0</v>
      </c>
      <c r="Q251" s="497"/>
      <c r="R251" s="263" t="str">
        <f>+IF(P251=0,"",'Ark1'!AJ2767)</f>
        <v/>
      </c>
      <c r="S251" s="263" t="str">
        <f>+IF(P251=0,"",'Ark1'!AK2767)</f>
        <v/>
      </c>
      <c r="T251" s="492"/>
      <c r="U251" s="27" t="str">
        <f>+IF(I251=0,"",'Ark1'!T2767)</f>
        <v/>
      </c>
      <c r="V251" s="34" t="str">
        <f>+IF(I251=0,"",'Ark1'!W2767)</f>
        <v/>
      </c>
      <c r="W251" s="34" t="str">
        <f>+IF(I251=0,"",'Ark1'!X2767)</f>
        <v/>
      </c>
      <c r="X251" s="34" t="str">
        <f>+IF(I251=0,"",'Ark1'!Y2767)</f>
        <v/>
      </c>
      <c r="Y251" s="34" t="str">
        <f>+IF(I251=0,"",'Ark1'!Z2767)</f>
        <v/>
      </c>
      <c r="Z251" s="29" t="str">
        <f>+IF(I251=0,"",'Ark1'!Z2767)</f>
        <v/>
      </c>
      <c r="AA251" s="27" t="str">
        <f>+IF(I251=0,"",'Ark1'!AC2767)</f>
        <v/>
      </c>
      <c r="AB251" s="34" t="str">
        <f>+IF(I251=0,"",'Ark1'!AE2767)</f>
        <v/>
      </c>
      <c r="AC251" s="29" t="str">
        <f t="shared" si="29"/>
        <v/>
      </c>
      <c r="AD251" s="29" t="str">
        <f t="shared" si="31"/>
        <v/>
      </c>
      <c r="AE251" s="213"/>
      <c r="AF251" s="216"/>
      <c r="AH251" s="29"/>
      <c r="AI251" s="27"/>
      <c r="AJ251" s="217"/>
      <c r="AK251" s="28"/>
      <c r="AO251" s="28"/>
    </row>
    <row r="252" spans="1:59" ht="15" customHeight="1">
      <c r="A252" s="213"/>
      <c r="B252" s="289">
        <f>+'Ark1'!C2768</f>
        <v>2024</v>
      </c>
      <c r="C252" s="28">
        <f>+'Ark1'!L2768</f>
        <v>9</v>
      </c>
      <c r="D252" s="28" t="s">
        <v>35</v>
      </c>
      <c r="E252" s="28">
        <f>+'Ark1'!H2768</f>
        <v>1</v>
      </c>
      <c r="F252" s="28">
        <f>+'Ark1'!J2768</f>
        <v>802</v>
      </c>
      <c r="G252" s="28" t="str">
        <f>VLOOKUP(F252,RNR!$A$1:$B$26,2)</f>
        <v>Karasjok</v>
      </c>
      <c r="H252" s="28" t="str">
        <f>+IF(I252=0,"",'Ark1'!Q2768)</f>
        <v/>
      </c>
      <c r="I252" s="331">
        <f>+'Ark1'!R2768</f>
        <v>0</v>
      </c>
      <c r="J252" s="29" t="str">
        <f>+IF(I252=0,"",'Ark1'!AF2768)</f>
        <v/>
      </c>
      <c r="L252" s="29" t="str">
        <f>+IF(I252=0,"",'Ark1'!AG2768)</f>
        <v/>
      </c>
      <c r="N252" s="32" t="str">
        <f>+IF(I252=0,"",'Ark1'!U2768)</f>
        <v/>
      </c>
      <c r="O252" s="213"/>
      <c r="P252" s="239">
        <f>+IF(J252=0,"",'Ark1'!AI2768)</f>
        <v>0</v>
      </c>
      <c r="Q252" s="497"/>
      <c r="R252" s="263" t="str">
        <f>+IF(P252=0,"",'Ark1'!AJ2768)</f>
        <v/>
      </c>
      <c r="S252" s="263" t="str">
        <f>+IF(P252=0,"",'Ark1'!AK2768)</f>
        <v/>
      </c>
      <c r="T252" s="492"/>
      <c r="U252" s="27" t="str">
        <f>+IF(I252=0,"",'Ark1'!T2768)</f>
        <v/>
      </c>
      <c r="V252" s="34" t="str">
        <f>+IF(I252=0,"",'Ark1'!W2768)</f>
        <v/>
      </c>
      <c r="W252" s="34" t="str">
        <f>+IF(I252=0,"",'Ark1'!X2768)</f>
        <v/>
      </c>
      <c r="X252" s="34" t="str">
        <f>+IF(I252=0,"",'Ark1'!Y2768)</f>
        <v/>
      </c>
      <c r="Y252" s="34" t="str">
        <f>+IF(I252=0,"",'Ark1'!Z2768)</f>
        <v/>
      </c>
      <c r="Z252" s="29" t="str">
        <f>+IF(I252=0,"",'Ark1'!Z2768)</f>
        <v/>
      </c>
      <c r="AA252" s="27" t="str">
        <f>+IF(I252=0,"",'Ark1'!AC2768)</f>
        <v/>
      </c>
      <c r="AB252" s="34" t="str">
        <f>+IF(I252=0,"",'Ark1'!AE2768)</f>
        <v/>
      </c>
      <c r="AC252" s="29" t="str">
        <f t="shared" si="29"/>
        <v/>
      </c>
      <c r="AD252" s="29" t="str">
        <f t="shared" si="31"/>
        <v/>
      </c>
      <c r="AE252" s="213"/>
      <c r="AF252" s="216"/>
      <c r="AH252" s="29"/>
      <c r="AI252" s="27"/>
      <c r="AJ252" s="217"/>
      <c r="AK252" s="28"/>
      <c r="AO252" s="28"/>
    </row>
    <row r="253" spans="1:59" ht="15.6">
      <c r="A253" s="213"/>
      <c r="B253" s="213"/>
      <c r="C253" s="213"/>
      <c r="D253" s="213"/>
      <c r="E253" s="213"/>
      <c r="F253" s="213"/>
      <c r="G253" s="213"/>
      <c r="H253" s="213"/>
      <c r="I253" s="324"/>
      <c r="J253" s="213"/>
      <c r="K253" s="213"/>
      <c r="L253" s="213"/>
      <c r="M253" s="544"/>
      <c r="N253" s="213"/>
      <c r="O253" s="213"/>
      <c r="P253" s="213"/>
      <c r="Q253" s="213"/>
      <c r="R253" s="213"/>
      <c r="S253" s="213"/>
      <c r="T253" s="492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6"/>
      <c r="AH253" s="29"/>
      <c r="AI253" s="27"/>
      <c r="AJ253" s="217"/>
      <c r="AK253" s="28"/>
      <c r="AO253" s="28"/>
    </row>
    <row r="254" spans="1:59" ht="15.6">
      <c r="A254" s="213"/>
      <c r="B254" s="213"/>
      <c r="C254" s="213"/>
      <c r="D254" s="230" t="s">
        <v>36</v>
      </c>
      <c r="E254" s="213"/>
      <c r="F254" s="213"/>
      <c r="G254" s="213"/>
      <c r="H254" s="213"/>
      <c r="I254" s="324"/>
      <c r="J254" s="213"/>
      <c r="K254" s="213"/>
      <c r="L254" s="213"/>
      <c r="M254" s="544"/>
      <c r="N254" s="213"/>
      <c r="O254" s="213"/>
      <c r="P254" s="213"/>
      <c r="Q254" s="213"/>
      <c r="R254" s="213"/>
      <c r="S254" s="213"/>
      <c r="T254" s="492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6"/>
      <c r="AH254" s="29"/>
      <c r="AI254" s="27"/>
      <c r="AJ254" s="217"/>
      <c r="AK254" s="28"/>
      <c r="AO254" s="28"/>
    </row>
    <row r="255" spans="1:59" ht="15.6">
      <c r="A255" s="213"/>
      <c r="B255" s="213"/>
      <c r="C255" s="213"/>
      <c r="D255" s="213"/>
      <c r="E255" s="213"/>
      <c r="F255" s="213"/>
      <c r="G255" s="213"/>
      <c r="H255" s="213"/>
      <c r="I255" s="324"/>
      <c r="J255" s="213"/>
      <c r="K255" s="213"/>
      <c r="L255" s="213"/>
      <c r="M255" s="544"/>
      <c r="N255" s="213"/>
      <c r="O255" s="213"/>
      <c r="P255" s="213"/>
      <c r="Q255" s="213"/>
      <c r="R255" s="213"/>
      <c r="S255" s="213"/>
      <c r="T255" s="492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6"/>
      <c r="AH255" s="29"/>
      <c r="AI255" s="27"/>
      <c r="AJ255" s="217"/>
      <c r="AK255" s="28"/>
      <c r="AO255" s="28"/>
    </row>
    <row r="256" spans="1:59" ht="15.6">
      <c r="A256" s="213"/>
      <c r="B256" s="289">
        <f>+'Ark1'!C2769</f>
        <v>2024</v>
      </c>
      <c r="C256" s="28">
        <f>+'Ark1'!L2769</f>
        <v>10</v>
      </c>
      <c r="D256" s="28" t="s">
        <v>36</v>
      </c>
      <c r="E256" s="28">
        <f>+'Ark1'!H2769</f>
        <v>1</v>
      </c>
      <c r="F256" s="28">
        <f>+'Ark1'!J2769</f>
        <v>103</v>
      </c>
      <c r="G256" s="28" t="str">
        <f>VLOOKUP(F256,RNR!$A$1:$B$26,2)</f>
        <v>Rudshøgda</v>
      </c>
      <c r="H256" s="28" t="str">
        <f>+IF(I256=0,"",'Ark1'!Q2769)</f>
        <v/>
      </c>
      <c r="I256" s="331">
        <f>+'Ark1'!R2769</f>
        <v>0</v>
      </c>
      <c r="J256" s="29" t="str">
        <f>+IF(I256=0,"",'Ark1'!AF2769)</f>
        <v/>
      </c>
      <c r="L256" s="29" t="str">
        <f>+IF(I256=0,"",'Ark1'!AG2769)</f>
        <v/>
      </c>
      <c r="N256" s="32" t="str">
        <f>+IF(I256=0,"",'Ark1'!U2769)</f>
        <v/>
      </c>
      <c r="O256" s="213"/>
      <c r="P256" s="239">
        <f>+IF(J256=0,"",'Ark1'!AI2769)</f>
        <v>0</v>
      </c>
      <c r="Q256" s="497"/>
      <c r="R256" s="263" t="str">
        <f>+IF(P256=0,"",'Ark1'!AJ2769)</f>
        <v/>
      </c>
      <c r="S256" s="263" t="str">
        <f>+IF(P256=0,"",'Ark1'!AK2769)</f>
        <v/>
      </c>
      <c r="T256" s="492"/>
      <c r="U256" s="27" t="str">
        <f>+IF(I256=0,"",'Ark1'!T2769)</f>
        <v/>
      </c>
      <c r="V256" s="34" t="str">
        <f>+IF(I256=0,"",'Ark1'!W2769)</f>
        <v/>
      </c>
      <c r="W256" s="34" t="str">
        <f>+IF(I256=0,"",'Ark1'!X2769)</f>
        <v/>
      </c>
      <c r="X256" s="34" t="str">
        <f>+IF(I256=0,"",'Ark1'!Y2769)</f>
        <v/>
      </c>
      <c r="Y256" s="34" t="str">
        <f>+IF(I256=0,"",'Ark1'!Z2769)</f>
        <v/>
      </c>
      <c r="Z256" s="29" t="str">
        <f>+IF(I256=0,"",'Ark1'!Z2769)</f>
        <v/>
      </c>
      <c r="AA256" s="27" t="str">
        <f>+IF(I256=0,"",'Ark1'!AC2769)</f>
        <v/>
      </c>
      <c r="AB256" s="34" t="str">
        <f>+IF(I256=0,"",'Ark1'!AE2769)</f>
        <v/>
      </c>
      <c r="AC256" s="29" t="str">
        <f t="shared" ref="AC256:AC279" si="32">IF(I256=0,"",N256/C256)</f>
        <v/>
      </c>
      <c r="AD256" s="29" t="str">
        <f t="shared" si="31"/>
        <v/>
      </c>
      <c r="AE256" s="213"/>
      <c r="AF256" s="216"/>
      <c r="AH256" s="29"/>
      <c r="AI256" s="27"/>
      <c r="AJ256" s="217"/>
      <c r="AK256" s="28"/>
      <c r="AO256" s="28"/>
    </row>
    <row r="257" spans="1:41" ht="15.6">
      <c r="A257" s="213"/>
      <c r="B257" s="289">
        <f>+'Ark1'!C2770</f>
        <v>2024</v>
      </c>
      <c r="C257" s="28">
        <f>+'Ark1'!L2770</f>
        <v>10</v>
      </c>
      <c r="D257" s="28" t="s">
        <v>36</v>
      </c>
      <c r="E257" s="28">
        <f>+'Ark1'!H2770</f>
        <v>2</v>
      </c>
      <c r="F257" s="28">
        <f>+'Ark1'!J2770</f>
        <v>106</v>
      </c>
      <c r="G257" s="28" t="str">
        <f>VLOOKUP(F257,RNR!$A$1:$B$26,2)</f>
        <v>Furuseth</v>
      </c>
      <c r="H257" s="28">
        <f>+IF(I257=0,"",'Ark1'!Q2770)</f>
        <v>3</v>
      </c>
      <c r="I257" s="331">
        <f>+'Ark1'!R2770</f>
        <v>7</v>
      </c>
      <c r="J257" s="29">
        <f>+IF(I257=0,"",'Ark1'!AF2770)</f>
        <v>2.6217228464419478</v>
      </c>
      <c r="L257" s="29">
        <f>+IF(I257=0,"",'Ark1'!AG2770)</f>
        <v>5.0393891649497036</v>
      </c>
      <c r="N257" s="32">
        <f>+IF(I257=0,"",'Ark1'!U2770)</f>
        <v>29.7</v>
      </c>
      <c r="O257" s="213"/>
      <c r="P257" s="239">
        <f>+IF(J257=0,"",'Ark1'!AI2770)</f>
        <v>7</v>
      </c>
      <c r="Q257" s="497"/>
      <c r="R257" s="263">
        <f>+IF(P257=0,"",'Ark1'!AJ2770)</f>
        <v>105.9</v>
      </c>
      <c r="S257" s="263">
        <f>+IF(P257=0,"",'Ark1'!AK2770)</f>
        <v>23.662722496221793</v>
      </c>
      <c r="T257" s="492"/>
      <c r="U257" s="27">
        <f>+IF(I257=0,"",'Ark1'!T2770)</f>
        <v>7.1428571428571441</v>
      </c>
      <c r="V257" s="34">
        <f>+IF(I257=0,"",'Ark1'!W2770)</f>
        <v>28.571428571428577</v>
      </c>
      <c r="W257" s="34">
        <f>+IF(I257=0,"",'Ark1'!X2770)</f>
        <v>100</v>
      </c>
      <c r="X257" s="34">
        <f>+IF(I257=0,"",'Ark1'!Y2770)</f>
        <v>42.857142857142847</v>
      </c>
      <c r="Y257" s="34">
        <f>+IF(I257=0,"",'Ark1'!Z2770)</f>
        <v>12.74967786707907</v>
      </c>
      <c r="Z257" s="29">
        <f>+IF(I257=0,"",'Ark1'!Z2770)</f>
        <v>12.74967786707907</v>
      </c>
      <c r="AA257" s="27">
        <f>+IF(I257=0,"",'Ark1'!AC2770)</f>
        <v>0</v>
      </c>
      <c r="AB257" s="34">
        <f>+IF(I257=0,"",'Ark1'!AE2770)</f>
        <v>0</v>
      </c>
      <c r="AC257" s="29">
        <f t="shared" si="32"/>
        <v>2.9699999999999998</v>
      </c>
      <c r="AD257" s="29">
        <f t="shared" ref="AD257:AD272" si="33">IF(I257=0,"",I257/H257)</f>
        <v>2.3333333333333335</v>
      </c>
      <c r="AE257" s="213"/>
      <c r="AF257" s="216"/>
      <c r="AH257" s="29"/>
      <c r="AI257" s="27"/>
      <c r="AJ257" s="217"/>
      <c r="AK257" s="28"/>
      <c r="AO257" s="28"/>
    </row>
    <row r="258" spans="1:41" ht="15.6">
      <c r="A258" s="213"/>
      <c r="B258" s="289">
        <f>+'Ark1'!C2771</f>
        <v>2024</v>
      </c>
      <c r="C258" s="28">
        <f>+'Ark1'!L2771</f>
        <v>10</v>
      </c>
      <c r="D258" s="28" t="s">
        <v>36</v>
      </c>
      <c r="E258" s="28">
        <f>+'Ark1'!H2771</f>
        <v>1</v>
      </c>
      <c r="F258" s="28">
        <f>+'Ark1'!J2771</f>
        <v>110</v>
      </c>
      <c r="G258" s="28" t="str">
        <f>VLOOKUP(F258,RNR!$A$1:$B$26,2)</f>
        <v>Gol</v>
      </c>
      <c r="H258" s="28">
        <f>+IF(I258=0,"",'Ark1'!Q2771)</f>
        <v>1</v>
      </c>
      <c r="I258" s="331">
        <f>+'Ark1'!R2771</f>
        <v>2</v>
      </c>
      <c r="J258" s="29">
        <f>+IF(I258=0,"",'Ark1'!AF2771)</f>
        <v>3.6913990402362498E-2</v>
      </c>
      <c r="L258" s="29">
        <f>+IF(I258=0,"",'Ark1'!AG2771)</f>
        <v>8.8222320247022479E-2</v>
      </c>
      <c r="N258" s="32">
        <f>+IF(I258=0,"",'Ark1'!U2771)</f>
        <v>25.200000000000003</v>
      </c>
      <c r="O258" s="213"/>
      <c r="P258" s="239">
        <f>+IF(J258=0,"",'Ark1'!AI2771)</f>
        <v>2</v>
      </c>
      <c r="Q258" s="497"/>
      <c r="R258" s="263">
        <f>+IF(P258=0,"",'Ark1'!AJ2771)</f>
        <v>102.30000000000003</v>
      </c>
      <c r="S258" s="263">
        <f>+IF(P258=0,"",'Ark1'!AK2771)</f>
        <v>23.130768542187379</v>
      </c>
      <c r="T258" s="492"/>
      <c r="U258" s="27">
        <f>+IF(I258=0,"",'Ark1'!T2771)</f>
        <v>9</v>
      </c>
      <c r="V258" s="34">
        <f>+IF(I258=0,"",'Ark1'!W2771)</f>
        <v>50</v>
      </c>
      <c r="W258" s="34">
        <f>+IF(I258=0,"",'Ark1'!X2771)</f>
        <v>100</v>
      </c>
      <c r="X258" s="34">
        <f>+IF(I258=0,"",'Ark1'!Y2771)</f>
        <v>50</v>
      </c>
      <c r="Y258" s="34">
        <f>+IF(I258=0,"",'Ark1'!Z2771)</f>
        <v>5.3999999999999844</v>
      </c>
      <c r="Z258" s="29">
        <f>+IF(I258=0,"",'Ark1'!Z2771)</f>
        <v>5.3999999999999844</v>
      </c>
      <c r="AA258" s="27">
        <f>+IF(I258=0,"",'Ark1'!AC2771)</f>
        <v>0</v>
      </c>
      <c r="AB258" s="34">
        <f>+IF(I258=0,"",'Ark1'!AE2771)</f>
        <v>0</v>
      </c>
      <c r="AC258" s="29">
        <f t="shared" si="32"/>
        <v>2.5200000000000005</v>
      </c>
      <c r="AD258" s="29">
        <f t="shared" si="33"/>
        <v>2</v>
      </c>
      <c r="AE258" s="213"/>
      <c r="AF258" s="216"/>
      <c r="AH258" s="29"/>
      <c r="AI258" s="27"/>
      <c r="AJ258" s="217"/>
      <c r="AK258" s="28"/>
      <c r="AO258" s="28"/>
    </row>
    <row r="259" spans="1:41" ht="15.6">
      <c r="A259" s="213"/>
      <c r="B259" s="289">
        <f>+'Ark1'!C2772</f>
        <v>2024</v>
      </c>
      <c r="C259" s="28">
        <f>+'Ark1'!L2772</f>
        <v>10</v>
      </c>
      <c r="D259" s="28" t="s">
        <v>36</v>
      </c>
      <c r="E259" s="28">
        <f>+'Ark1'!H2772</f>
        <v>1</v>
      </c>
      <c r="F259" s="28">
        <f>+'Ark1'!J2772</f>
        <v>111</v>
      </c>
      <c r="G259" s="28" t="str">
        <f>VLOOKUP(F259,RNR!$A$1:$B$26,2)</f>
        <v>Forus</v>
      </c>
      <c r="H259" s="28" t="str">
        <f>+IF(I259=0,"",'Ark1'!Q2772)</f>
        <v/>
      </c>
      <c r="I259" s="331">
        <f>+'Ark1'!R2772</f>
        <v>0</v>
      </c>
      <c r="J259" s="29" t="str">
        <f>+IF(I259=0,"",'Ark1'!AF2772)</f>
        <v/>
      </c>
      <c r="L259" s="29" t="str">
        <f>+IF(I259=0,"",'Ark1'!AG2772)</f>
        <v/>
      </c>
      <c r="N259" s="32" t="str">
        <f>+IF(I259=0,"",'Ark1'!U2772)</f>
        <v/>
      </c>
      <c r="O259" s="213"/>
      <c r="P259" s="239">
        <f>+IF(J259=0,"",'Ark1'!AI2772)</f>
        <v>0</v>
      </c>
      <c r="Q259" s="497"/>
      <c r="R259" s="263" t="str">
        <f>+IF(P259=0,"",'Ark1'!AJ2772)</f>
        <v/>
      </c>
      <c r="S259" s="263" t="str">
        <f>+IF(P259=0,"",'Ark1'!AK2772)</f>
        <v/>
      </c>
      <c r="T259" s="492"/>
      <c r="U259" s="27" t="str">
        <f>+IF(I259=0,"",'Ark1'!T2772)</f>
        <v/>
      </c>
      <c r="V259" s="34" t="str">
        <f>+IF(I259=0,"",'Ark1'!W2772)</f>
        <v/>
      </c>
      <c r="W259" s="34" t="str">
        <f>+IF(I259=0,"",'Ark1'!X2772)</f>
        <v/>
      </c>
      <c r="X259" s="34" t="str">
        <f>+IF(I259=0,"",'Ark1'!Y2772)</f>
        <v/>
      </c>
      <c r="Y259" s="34" t="str">
        <f>+IF(I259=0,"",'Ark1'!Z2772)</f>
        <v/>
      </c>
      <c r="Z259" s="29" t="str">
        <f>+IF(I259=0,"",'Ark1'!Z2772)</f>
        <v/>
      </c>
      <c r="AA259" s="27" t="str">
        <f>+IF(I259=0,"",'Ark1'!AC2772)</f>
        <v/>
      </c>
      <c r="AB259" s="34" t="str">
        <f>+IF(I259=0,"",'Ark1'!AE2772)</f>
        <v/>
      </c>
      <c r="AC259" s="29" t="str">
        <f t="shared" si="32"/>
        <v/>
      </c>
      <c r="AD259" s="29" t="str">
        <f t="shared" si="33"/>
        <v/>
      </c>
      <c r="AE259" s="213"/>
      <c r="AF259" s="216"/>
      <c r="AH259" s="29"/>
      <c r="AI259" s="27"/>
      <c r="AJ259" s="217"/>
      <c r="AK259" s="28"/>
      <c r="AO259" s="28"/>
    </row>
    <row r="260" spans="1:41" ht="15.6">
      <c r="A260" s="213"/>
      <c r="B260" s="289">
        <f>+'Ark1'!C2773</f>
        <v>2024</v>
      </c>
      <c r="C260" s="28">
        <f>+'Ark1'!L2773</f>
        <v>10</v>
      </c>
      <c r="D260" s="28" t="s">
        <v>36</v>
      </c>
      <c r="E260" s="28">
        <f>+'Ark1'!H2773</f>
        <v>1</v>
      </c>
      <c r="F260" s="28">
        <f>+'Ark1'!J2773</f>
        <v>116</v>
      </c>
      <c r="G260" s="28" t="str">
        <f>VLOOKUP(F260,RNR!$A$1:$B$26,2)</f>
        <v>Sandeid</v>
      </c>
      <c r="H260" s="28">
        <f>+IF(I260=0,"",'Ark1'!Q2773)</f>
        <v>1</v>
      </c>
      <c r="I260" s="331">
        <f>+'Ark1'!R2773</f>
        <v>1</v>
      </c>
      <c r="J260" s="29">
        <f>+IF(I260=0,"",'Ark1'!AF2773)</f>
        <v>9.4966761633428348E-2</v>
      </c>
      <c r="L260" s="29">
        <f>+IF(I260=0,"",'Ark1'!AG2773)</f>
        <v>0.3003945128981404</v>
      </c>
      <c r="N260" s="32">
        <f>+IF(I260=0,"",'Ark1'!U2773)</f>
        <v>38.300000000000011</v>
      </c>
      <c r="O260" s="213"/>
      <c r="P260" s="239">
        <f>+IF(J260=0,"",'Ark1'!AI2773)</f>
        <v>1</v>
      </c>
      <c r="Q260" s="497"/>
      <c r="R260" s="263">
        <f>+IF(P260=0,"",'Ark1'!AJ2773)</f>
        <v>116.6</v>
      </c>
      <c r="S260" s="263">
        <f>+IF(P260=0,"",'Ark1'!AK2773)</f>
        <v>24.160344507991873</v>
      </c>
      <c r="T260" s="492"/>
      <c r="U260" s="27">
        <f>+IF(I260=0,"",'Ark1'!T2773)</f>
        <v>12</v>
      </c>
      <c r="V260" s="34">
        <f>+IF(I260=0,"",'Ark1'!W2773)</f>
        <v>100</v>
      </c>
      <c r="W260" s="34">
        <f>+IF(I260=0,"",'Ark1'!X2773)</f>
        <v>100</v>
      </c>
      <c r="X260" s="34">
        <f>+IF(I260=0,"",'Ark1'!Y2773)</f>
        <v>100</v>
      </c>
      <c r="Y260" s="34">
        <f>+IF(I260=0,"",'Ark1'!Z2773)</f>
        <v>0</v>
      </c>
      <c r="Z260" s="29">
        <f>+IF(I260=0,"",'Ark1'!Z2773)</f>
        <v>0</v>
      </c>
      <c r="AA260" s="27">
        <f>+IF(I260=0,"",'Ark1'!AC2773)</f>
        <v>0</v>
      </c>
      <c r="AB260" s="34">
        <f>+IF(I260=0,"",'Ark1'!AE2773)</f>
        <v>0</v>
      </c>
      <c r="AC260" s="29">
        <f t="shared" si="32"/>
        <v>3.830000000000001</v>
      </c>
      <c r="AD260" s="29">
        <f t="shared" si="33"/>
        <v>1</v>
      </c>
      <c r="AE260" s="213"/>
      <c r="AF260" s="216"/>
      <c r="AH260" s="29"/>
      <c r="AI260" s="27"/>
      <c r="AJ260" s="217"/>
      <c r="AK260" s="28"/>
      <c r="AO260" s="28"/>
    </row>
    <row r="261" spans="1:41" ht="15.6">
      <c r="A261" s="213"/>
      <c r="B261" s="289">
        <f>+'Ark1'!C2774</f>
        <v>2024</v>
      </c>
      <c r="C261" s="28">
        <f>+'Ark1'!L2774</f>
        <v>10</v>
      </c>
      <c r="D261" s="28" t="s">
        <v>36</v>
      </c>
      <c r="E261" s="28">
        <f>+'Ark1'!H2774</f>
        <v>2</v>
      </c>
      <c r="F261" s="28">
        <f>+'Ark1'!J2774</f>
        <v>117</v>
      </c>
      <c r="G261" s="28" t="str">
        <f>VLOOKUP(F261,RNR!$A$1:$B$26,2)</f>
        <v>Jæren</v>
      </c>
      <c r="H261" s="28">
        <f>+IF(I261=0,"",'Ark1'!Q2774)</f>
        <v>1</v>
      </c>
      <c r="I261" s="331">
        <f>+'Ark1'!R2774</f>
        <v>1</v>
      </c>
      <c r="J261" s="29">
        <f>+IF(I261=0,"",'Ark1'!AF2774)</f>
        <v>0.39682539682539669</v>
      </c>
      <c r="L261" s="29">
        <f>+IF(I261=0,"",'Ark1'!AG2774)</f>
        <v>0.95098983746154075</v>
      </c>
      <c r="N261" s="32">
        <f>+IF(I261=0,"",'Ark1'!U2774)</f>
        <v>30.6</v>
      </c>
      <c r="O261" s="213"/>
      <c r="P261" s="239">
        <f>+IF(J261=0,"",'Ark1'!AI2774)</f>
        <v>1</v>
      </c>
      <c r="Q261" s="497"/>
      <c r="R261" s="263">
        <f>+IF(P261=0,"",'Ark1'!AJ2774)</f>
        <v>107.6</v>
      </c>
      <c r="S261" s="263">
        <f>+IF(P261=0,"",'Ark1'!AK2774)</f>
        <v>24.563181228525355</v>
      </c>
      <c r="T261" s="492"/>
      <c r="U261" s="27">
        <f>+IF(I261=0,"",'Ark1'!T2774)</f>
        <v>11</v>
      </c>
      <c r="V261" s="34">
        <f>+IF(I261=0,"",'Ark1'!W2774)</f>
        <v>100</v>
      </c>
      <c r="W261" s="34">
        <f>+IF(I261=0,"",'Ark1'!X2774)</f>
        <v>100</v>
      </c>
      <c r="X261" s="34">
        <f>+IF(I261=0,"",'Ark1'!Y2774)</f>
        <v>100</v>
      </c>
      <c r="Y261" s="34">
        <f>+IF(I261=0,"",'Ark1'!Z2774)</f>
        <v>0</v>
      </c>
      <c r="Z261" s="29">
        <f>+IF(I261=0,"",'Ark1'!Z2774)</f>
        <v>0</v>
      </c>
      <c r="AA261" s="27">
        <f>+IF(I261=0,"",'Ark1'!AC2774)</f>
        <v>0</v>
      </c>
      <c r="AB261" s="34">
        <f>+IF(I261=0,"",'Ark1'!AE2774)</f>
        <v>0</v>
      </c>
      <c r="AC261" s="29">
        <f t="shared" si="32"/>
        <v>3.06</v>
      </c>
      <c r="AD261" s="29">
        <f t="shared" si="33"/>
        <v>1</v>
      </c>
      <c r="AE261" s="213"/>
      <c r="AF261" s="216"/>
      <c r="AH261" s="29"/>
      <c r="AI261" s="27"/>
      <c r="AJ261" s="217"/>
      <c r="AK261" s="28"/>
      <c r="AO261" s="28"/>
    </row>
    <row r="262" spans="1:41" ht="15.6">
      <c r="A262" s="213"/>
      <c r="B262" s="289">
        <f>+'Ark1'!C2775</f>
        <v>2024</v>
      </c>
      <c r="C262" s="28">
        <f>+'Ark1'!L2775</f>
        <v>10</v>
      </c>
      <c r="D262" s="28" t="s">
        <v>36</v>
      </c>
      <c r="E262" s="28">
        <f>+'Ark1'!H2775</f>
        <v>1</v>
      </c>
      <c r="F262" s="28">
        <f>+'Ark1'!J2775</f>
        <v>134</v>
      </c>
      <c r="G262" s="28" t="str">
        <f>VLOOKUP(F262,RNR!$A$1:$B$26,2)</f>
        <v>Førde</v>
      </c>
      <c r="H262" s="28">
        <f>+IF(I262=0,"",'Ark1'!Q2775)</f>
        <v>4</v>
      </c>
      <c r="I262" s="331">
        <f>+'Ark1'!R2775</f>
        <v>4</v>
      </c>
      <c r="J262" s="29">
        <f>+IF(I262=0,"",'Ark1'!AF2775)</f>
        <v>7.2202166064981935E-2</v>
      </c>
      <c r="L262" s="29">
        <f>+IF(I262=0,"",'Ark1'!AG2775)</f>
        <v>0.20946316384850944</v>
      </c>
      <c r="N262" s="32">
        <f>+IF(I262=0,"",'Ark1'!U2775)</f>
        <v>36.200000000000003</v>
      </c>
      <c r="O262" s="213"/>
      <c r="P262" s="239">
        <f>+IF(J262=0,"",'Ark1'!AI2775)</f>
        <v>4</v>
      </c>
      <c r="Q262" s="497"/>
      <c r="R262" s="263">
        <f>+IF(P262=0,"",'Ark1'!AJ2775)</f>
        <v>113.425</v>
      </c>
      <c r="S262" s="263">
        <f>+IF(P262=0,"",'Ark1'!AK2775)</f>
        <v>24.668408969076808</v>
      </c>
      <c r="T262" s="492"/>
      <c r="U262" s="27">
        <f>+IF(I262=0,"",'Ark1'!T2775)</f>
        <v>10</v>
      </c>
      <c r="V262" s="34">
        <f>+IF(I262=0,"",'Ark1'!W2775)</f>
        <v>100</v>
      </c>
      <c r="W262" s="34">
        <f>+IF(I262=0,"",'Ark1'!X2775)</f>
        <v>100</v>
      </c>
      <c r="X262" s="34">
        <f>+IF(I262=0,"",'Ark1'!Y2775)</f>
        <v>100</v>
      </c>
      <c r="Y262" s="34">
        <f>+IF(I262=0,"",'Ark1'!Z2775)</f>
        <v>4.960846701924976</v>
      </c>
      <c r="Z262" s="29">
        <f>+IF(I262=0,"",'Ark1'!Z2775)</f>
        <v>4.960846701924976</v>
      </c>
      <c r="AA262" s="27">
        <f>+IF(I262=0,"",'Ark1'!AC2775)</f>
        <v>0</v>
      </c>
      <c r="AB262" s="34">
        <f>+IF(I262=0,"",'Ark1'!AE2775)</f>
        <v>0</v>
      </c>
      <c r="AC262" s="29">
        <f t="shared" si="32"/>
        <v>3.62</v>
      </c>
      <c r="AD262" s="29">
        <f t="shared" si="33"/>
        <v>1</v>
      </c>
      <c r="AE262" s="213"/>
      <c r="AF262" s="216"/>
      <c r="AH262" s="29"/>
      <c r="AI262" s="27"/>
      <c r="AJ262" s="217"/>
      <c r="AK262" s="28"/>
      <c r="AO262" s="28"/>
    </row>
    <row r="263" spans="1:41" ht="15.6">
      <c r="A263" s="213"/>
      <c r="B263" s="289">
        <f>+'Ark1'!C2776</f>
        <v>2024</v>
      </c>
      <c r="C263" s="28">
        <f>+'Ark1'!L2776</f>
        <v>10</v>
      </c>
      <c r="D263" s="28" t="s">
        <v>36</v>
      </c>
      <c r="E263" s="28">
        <f>+'Ark1'!H2776</f>
        <v>2</v>
      </c>
      <c r="F263" s="28">
        <f>+'Ark1'!J2776</f>
        <v>141</v>
      </c>
      <c r="G263" s="28" t="str">
        <f>VLOOKUP(F263,RNR!$A$1:$B$26,2)</f>
        <v>Ølen</v>
      </c>
      <c r="H263" s="28">
        <f>+IF(I263=0,"",'Ark1'!Q2776)</f>
        <v>2</v>
      </c>
      <c r="I263" s="331">
        <f>+'Ark1'!R2776</f>
        <v>3</v>
      </c>
      <c r="J263" s="29">
        <f>+IF(I263=0,"",'Ark1'!AF2776)</f>
        <v>0.15113350125944588</v>
      </c>
      <c r="L263" s="29">
        <f>+IF(I263=0,"",'Ark1'!AG2776)</f>
        <v>0.34627992584034151</v>
      </c>
      <c r="N263" s="32">
        <f>+IF(I263=0,"",'Ark1'!U2776)</f>
        <v>34.366666666666674</v>
      </c>
      <c r="O263" s="213"/>
      <c r="P263" s="239">
        <f>+IF(J263=0,"",'Ark1'!AI2776)</f>
        <v>3</v>
      </c>
      <c r="Q263" s="497"/>
      <c r="R263" s="263">
        <f>+IF(P263=0,"",'Ark1'!AJ2776)</f>
        <v>110.5</v>
      </c>
      <c r="S263" s="263">
        <f>+IF(P263=0,"",'Ark1'!AK2776)</f>
        <v>25.486449707640897</v>
      </c>
      <c r="T263" s="492"/>
      <c r="U263" s="27">
        <f>+IF(I263=0,"",'Ark1'!T2776)</f>
        <v>10</v>
      </c>
      <c r="V263" s="34">
        <f>+IF(I263=0,"",'Ark1'!W2776)</f>
        <v>100</v>
      </c>
      <c r="W263" s="34">
        <f>+IF(I263=0,"",'Ark1'!X2776)</f>
        <v>100</v>
      </c>
      <c r="X263" s="34">
        <f>+IF(I263=0,"",'Ark1'!Y2776)</f>
        <v>100</v>
      </c>
      <c r="Y263" s="34">
        <f>+IF(I263=0,"",'Ark1'!Z2776)</f>
        <v>0.24944382578511984</v>
      </c>
      <c r="Z263" s="29">
        <f>+IF(I263=0,"",'Ark1'!Z2776)</f>
        <v>0.24944382578511984</v>
      </c>
      <c r="AA263" s="27">
        <f>+IF(I263=0,"",'Ark1'!AC2776)</f>
        <v>0</v>
      </c>
      <c r="AB263" s="34">
        <f>+IF(I263=0,"",'Ark1'!AE2776)</f>
        <v>0</v>
      </c>
      <c r="AC263" s="29">
        <f t="shared" si="32"/>
        <v>3.4366666666666674</v>
      </c>
      <c r="AD263" s="29">
        <f t="shared" si="33"/>
        <v>1.5</v>
      </c>
      <c r="AE263" s="213"/>
      <c r="AF263" s="216"/>
      <c r="AH263" s="29"/>
      <c r="AI263" s="27"/>
      <c r="AJ263" s="217"/>
      <c r="AK263" s="28"/>
      <c r="AO263" s="28"/>
    </row>
    <row r="264" spans="1:41" ht="15.6">
      <c r="A264" s="213"/>
      <c r="B264" s="289">
        <f>+'Ark1'!C2777</f>
        <v>2024</v>
      </c>
      <c r="C264" s="28">
        <f>+'Ark1'!L2777</f>
        <v>10</v>
      </c>
      <c r="D264" s="28" t="s">
        <v>36</v>
      </c>
      <c r="E264" s="28">
        <f>+'Ark1'!H2777</f>
        <v>2</v>
      </c>
      <c r="F264" s="28">
        <f>+'Ark1'!J2777</f>
        <v>143</v>
      </c>
      <c r="G264" s="28" t="str">
        <f>VLOOKUP(F264,RNR!$A$1:$B$26,2)</f>
        <v>Nordfjord</v>
      </c>
      <c r="H264" s="28" t="str">
        <f>+IF(I264=0,"",'Ark1'!Q2777)</f>
        <v/>
      </c>
      <c r="I264" s="331">
        <f>+'Ark1'!R2777</f>
        <v>0</v>
      </c>
      <c r="J264" s="29" t="str">
        <f>+IF(I264=0,"",'Ark1'!AF2777)</f>
        <v/>
      </c>
      <c r="L264" s="29" t="str">
        <f>+IF(I264=0,"",'Ark1'!AG2777)</f>
        <v/>
      </c>
      <c r="N264" s="32" t="str">
        <f>+IF(I264=0,"",'Ark1'!U2777)</f>
        <v/>
      </c>
      <c r="O264" s="213"/>
      <c r="P264" s="239">
        <f>+IF(J264=0,"",'Ark1'!AI2777)</f>
        <v>0</v>
      </c>
      <c r="Q264" s="497"/>
      <c r="R264" s="263" t="str">
        <f>+IF(P264=0,"",'Ark1'!AJ2777)</f>
        <v/>
      </c>
      <c r="S264" s="263" t="str">
        <f>+IF(P264=0,"",'Ark1'!AK2777)</f>
        <v/>
      </c>
      <c r="T264" s="492"/>
      <c r="U264" s="27" t="str">
        <f>+IF(I264=0,"",'Ark1'!T2777)</f>
        <v/>
      </c>
      <c r="V264" s="34" t="str">
        <f>+IF(I264=0,"",'Ark1'!W2777)</f>
        <v/>
      </c>
      <c r="W264" s="34" t="str">
        <f>+IF(I264=0,"",'Ark1'!X2777)</f>
        <v/>
      </c>
      <c r="X264" s="34" t="str">
        <f>+IF(I264=0,"",'Ark1'!Y2777)</f>
        <v/>
      </c>
      <c r="Y264" s="34" t="str">
        <f>+IF(I264=0,"",'Ark1'!Z2777)</f>
        <v/>
      </c>
      <c r="Z264" s="29" t="str">
        <f>+IF(I264=0,"",'Ark1'!Z2777)</f>
        <v/>
      </c>
      <c r="AA264" s="27" t="str">
        <f>+IF(I264=0,"",'Ark1'!AC2777)</f>
        <v/>
      </c>
      <c r="AB264" s="34" t="str">
        <f>+IF(I264=0,"",'Ark1'!AE2777)</f>
        <v/>
      </c>
      <c r="AC264" s="29" t="str">
        <f t="shared" si="32"/>
        <v/>
      </c>
      <c r="AD264" s="29" t="str">
        <f t="shared" si="33"/>
        <v/>
      </c>
      <c r="AE264" s="213"/>
      <c r="AF264" s="216"/>
      <c r="AH264" s="29"/>
      <c r="AI264" s="27"/>
      <c r="AJ264" s="217"/>
      <c r="AK264" s="28"/>
      <c r="AO264" s="28"/>
    </row>
    <row r="265" spans="1:41" ht="15.6">
      <c r="A265" s="213"/>
      <c r="B265" s="289">
        <f>+'Ark1'!C2778</f>
        <v>2024</v>
      </c>
      <c r="C265" s="28">
        <f>+'Ark1'!L2778</f>
        <v>10</v>
      </c>
      <c r="D265" s="28" t="s">
        <v>36</v>
      </c>
      <c r="E265" s="28">
        <f>+'Ark1'!H2778</f>
        <v>2</v>
      </c>
      <c r="F265" s="28">
        <f>+'Ark1'!J2778</f>
        <v>147</v>
      </c>
      <c r="G265" s="28" t="str">
        <f>VLOOKUP(F265,RNR!$A$1:$B$26,2)</f>
        <v>Midt-Norge</v>
      </c>
      <c r="H265" s="28" t="str">
        <f>+IF(I265=0,"",'Ark1'!Q2778)</f>
        <v/>
      </c>
      <c r="I265" s="331">
        <f>+'Ark1'!R2778</f>
        <v>0</v>
      </c>
      <c r="J265" s="29" t="str">
        <f>+IF(I265=0,"",'Ark1'!AF2778)</f>
        <v/>
      </c>
      <c r="L265" s="29" t="str">
        <f>+IF(I265=0,"",'Ark1'!AG2778)</f>
        <v/>
      </c>
      <c r="N265" s="32" t="str">
        <f>+IF(I265=0,"",'Ark1'!U2778)</f>
        <v/>
      </c>
      <c r="O265" s="213"/>
      <c r="P265" s="239">
        <f>+IF(J265=0,"",'Ark1'!AI2778)</f>
        <v>0</v>
      </c>
      <c r="Q265" s="497"/>
      <c r="R265" s="263" t="str">
        <f>+IF(P265=0,"",'Ark1'!AJ2778)</f>
        <v/>
      </c>
      <c r="S265" s="263" t="str">
        <f>+IF(P265=0,"",'Ark1'!AK2778)</f>
        <v/>
      </c>
      <c r="T265" s="492"/>
      <c r="U265" s="27" t="str">
        <f>+IF(I265=0,"",'Ark1'!T2778)</f>
        <v/>
      </c>
      <c r="V265" s="34" t="str">
        <f>+IF(I265=0,"",'Ark1'!W2778)</f>
        <v/>
      </c>
      <c r="W265" s="34" t="str">
        <f>+IF(I265=0,"",'Ark1'!X2778)</f>
        <v/>
      </c>
      <c r="X265" s="34" t="str">
        <f>+IF(I265=0,"",'Ark1'!Y2778)</f>
        <v/>
      </c>
      <c r="Y265" s="34" t="str">
        <f>+IF(I265=0,"",'Ark1'!Z2778)</f>
        <v/>
      </c>
      <c r="Z265" s="29" t="str">
        <f>+IF(I265=0,"",'Ark1'!Z2778)</f>
        <v/>
      </c>
      <c r="AA265" s="27" t="str">
        <f>+IF(I265=0,"",'Ark1'!AC2778)</f>
        <v/>
      </c>
      <c r="AB265" s="34" t="str">
        <f>+IF(I265=0,"",'Ark1'!AE2778)</f>
        <v/>
      </c>
      <c r="AC265" s="29" t="str">
        <f t="shared" si="32"/>
        <v/>
      </c>
      <c r="AD265" s="29" t="str">
        <f t="shared" si="33"/>
        <v/>
      </c>
      <c r="AE265" s="213"/>
      <c r="AF265" s="216"/>
      <c r="AH265" s="29"/>
      <c r="AI265" s="27"/>
      <c r="AJ265" s="217"/>
      <c r="AK265" s="28"/>
      <c r="AO265" s="28"/>
    </row>
    <row r="266" spans="1:41" ht="15.6">
      <c r="A266" s="213"/>
      <c r="B266" s="289">
        <f>+'Ark1'!C2779</f>
        <v>2024</v>
      </c>
      <c r="C266" s="28">
        <f>+'Ark1'!L2779</f>
        <v>10</v>
      </c>
      <c r="D266" s="28" t="s">
        <v>36</v>
      </c>
      <c r="E266" s="28">
        <f>+'Ark1'!H2779</f>
        <v>1</v>
      </c>
      <c r="F266" s="28">
        <f>+'Ark1'!J2779</f>
        <v>155</v>
      </c>
      <c r="G266" s="28" t="str">
        <f>VLOOKUP(F266,RNR!$A$1:$B$26,2)</f>
        <v>Målselv</v>
      </c>
      <c r="H266" s="28">
        <f>+IF(I266=0,"",'Ark1'!Q2779)</f>
        <v>3</v>
      </c>
      <c r="I266" s="331">
        <f>+'Ark1'!R2779</f>
        <v>9</v>
      </c>
      <c r="J266" s="29">
        <f>+IF(I266=0,"",'Ark1'!AF2779)</f>
        <v>0.32490974729241878</v>
      </c>
      <c r="L266" s="29">
        <f>+IF(I266=0,"",'Ark1'!AG2779)</f>
        <v>0.63646792572250677</v>
      </c>
      <c r="N266" s="32">
        <f>+IF(I266=0,"",'Ark1'!U2779)</f>
        <v>33.966666666666676</v>
      </c>
      <c r="O266" s="213"/>
      <c r="P266" s="239">
        <f>+IF(J266=0,"",'Ark1'!AI2779)</f>
        <v>9</v>
      </c>
      <c r="Q266" s="497"/>
      <c r="R266" s="263">
        <f>+IF(P266=0,"",'Ark1'!AJ2779)</f>
        <v>109.75555555555556</v>
      </c>
      <c r="S266" s="263">
        <f>+IF(P266=0,"",'Ark1'!AK2779)</f>
        <v>25.612814029993455</v>
      </c>
      <c r="T266" s="492"/>
      <c r="U266" s="27">
        <f>+IF(I266=0,"",'Ark1'!T2779)</f>
        <v>11.333333333333336</v>
      </c>
      <c r="V266" s="34">
        <f>+IF(I266=0,"",'Ark1'!W2779)</f>
        <v>100</v>
      </c>
      <c r="W266" s="34">
        <f>+IF(I266=0,"",'Ark1'!X2779)</f>
        <v>100</v>
      </c>
      <c r="X266" s="34">
        <f>+IF(I266=0,"",'Ark1'!Y2779)</f>
        <v>100</v>
      </c>
      <c r="Y266" s="34">
        <f>+IF(I266=0,"",'Ark1'!Z2779)</f>
        <v>3.5112517552703322</v>
      </c>
      <c r="Z266" s="29">
        <f>+IF(I266=0,"",'Ark1'!Z2779)</f>
        <v>3.5112517552703322</v>
      </c>
      <c r="AA266" s="27">
        <f>+IF(I266=0,"",'Ark1'!AC2779)</f>
        <v>0</v>
      </c>
      <c r="AB266" s="34">
        <f>+IF(I266=0,"",'Ark1'!AE2779)</f>
        <v>0</v>
      </c>
      <c r="AC266" s="29">
        <f t="shared" si="32"/>
        <v>3.3966666666666674</v>
      </c>
      <c r="AD266" s="29">
        <f t="shared" si="33"/>
        <v>3</v>
      </c>
      <c r="AE266" s="213"/>
      <c r="AF266" s="216"/>
      <c r="AH266" s="29"/>
      <c r="AI266" s="27"/>
      <c r="AJ266" s="217"/>
      <c r="AK266" s="28"/>
      <c r="AO266" s="28"/>
    </row>
    <row r="267" spans="1:41" ht="15.6">
      <c r="A267" s="213"/>
      <c r="B267" s="289">
        <f>+'Ark1'!C2780</f>
        <v>2024</v>
      </c>
      <c r="C267" s="28">
        <f>+'Ark1'!L2780</f>
        <v>10</v>
      </c>
      <c r="D267" s="28" t="s">
        <v>36</v>
      </c>
      <c r="E267" s="28">
        <f>+'Ark1'!H2780</f>
        <v>2</v>
      </c>
      <c r="F267" s="28">
        <f>+'Ark1'!J2780</f>
        <v>160</v>
      </c>
      <c r="G267" s="28" t="str">
        <f>VLOOKUP(F267,RNR!$A$1:$B$26,2)</f>
        <v>Oslo</v>
      </c>
      <c r="H267" s="28" t="str">
        <f>+IF(I267=0,"",'Ark1'!Q2780)</f>
        <v/>
      </c>
      <c r="I267" s="331">
        <f>+'Ark1'!R2780</f>
        <v>0</v>
      </c>
      <c r="J267" s="29" t="str">
        <f>+IF(I267=0,"",'Ark1'!AF2780)</f>
        <v/>
      </c>
      <c r="L267" s="29" t="str">
        <f>+IF(I267=0,"",'Ark1'!AG2780)</f>
        <v/>
      </c>
      <c r="N267" s="32" t="str">
        <f>+IF(I267=0,"",'Ark1'!U2780)</f>
        <v/>
      </c>
      <c r="O267" s="213"/>
      <c r="P267" s="239">
        <f>+IF(J267=0,"",'Ark1'!AI2780)</f>
        <v>0</v>
      </c>
      <c r="Q267" s="497"/>
      <c r="R267" s="263" t="str">
        <f>+IF(P267=0,"",'Ark1'!AJ2780)</f>
        <v/>
      </c>
      <c r="S267" s="263" t="str">
        <f>+IF(P267=0,"",'Ark1'!AK2780)</f>
        <v/>
      </c>
      <c r="T267" s="492"/>
      <c r="U267" s="27" t="str">
        <f>+IF(I267=0,"",'Ark1'!T2780)</f>
        <v/>
      </c>
      <c r="V267" s="34" t="str">
        <f>+IF(I267=0,"",'Ark1'!W2780)</f>
        <v/>
      </c>
      <c r="W267" s="34" t="str">
        <f>+IF(I267=0,"",'Ark1'!X2780)</f>
        <v/>
      </c>
      <c r="X267" s="34" t="str">
        <f>+IF(I267=0,"",'Ark1'!Y2780)</f>
        <v/>
      </c>
      <c r="Y267" s="34" t="str">
        <f>+IF(I267=0,"",'Ark1'!Z2780)</f>
        <v/>
      </c>
      <c r="Z267" s="29" t="str">
        <f>+IF(I267=0,"",'Ark1'!Z2780)</f>
        <v/>
      </c>
      <c r="AA267" s="27" t="str">
        <f>+IF(I267=0,"",'Ark1'!AC2780)</f>
        <v/>
      </c>
      <c r="AB267" s="34" t="str">
        <f>+IF(I267=0,"",'Ark1'!AE2780)</f>
        <v/>
      </c>
      <c r="AC267" s="29" t="str">
        <f t="shared" si="32"/>
        <v/>
      </c>
      <c r="AD267" s="29" t="str">
        <f t="shared" si="33"/>
        <v/>
      </c>
      <c r="AE267" s="213"/>
      <c r="AF267" s="216"/>
      <c r="AH267" s="29"/>
      <c r="AI267" s="27"/>
      <c r="AJ267" s="217"/>
      <c r="AK267" s="28"/>
      <c r="AO267" s="28"/>
    </row>
    <row r="268" spans="1:41" ht="15.6">
      <c r="A268" s="213"/>
      <c r="B268" s="289">
        <f>+'Ark1'!C2781</f>
        <v>2024</v>
      </c>
      <c r="C268" s="28">
        <f>+'Ark1'!L2781</f>
        <v>10</v>
      </c>
      <c r="D268" s="28" t="s">
        <v>36</v>
      </c>
      <c r="E268" s="28">
        <f>+'Ark1'!H2781</f>
        <v>1</v>
      </c>
      <c r="F268" s="28">
        <f>+'Ark1'!J2781</f>
        <v>171</v>
      </c>
      <c r="G268" s="28" t="str">
        <f>VLOOKUP(F268,RNR!$A$1:$B$26,2)</f>
        <v>Prima</v>
      </c>
      <c r="H268" s="28" t="str">
        <f>+IF(I268=0,"",'Ark1'!Q2781)</f>
        <v/>
      </c>
      <c r="I268" s="331">
        <f>+'Ark1'!R2781</f>
        <v>0</v>
      </c>
      <c r="J268" s="29" t="str">
        <f>+IF(I268=0,"",'Ark1'!AF2781)</f>
        <v/>
      </c>
      <c r="L268" s="29" t="str">
        <f>+IF(I268=0,"",'Ark1'!AG2781)</f>
        <v/>
      </c>
      <c r="N268" s="32" t="str">
        <f>+IF(I268=0,"",'Ark1'!U2781)</f>
        <v/>
      </c>
      <c r="O268" s="213"/>
      <c r="P268" s="239">
        <f>+IF(J268=0,"",'Ark1'!AI2781)</f>
        <v>0</v>
      </c>
      <c r="Q268" s="497"/>
      <c r="R268" s="263" t="str">
        <f>+IF(P268=0,"",'Ark1'!AJ2781)</f>
        <v/>
      </c>
      <c r="S268" s="263" t="str">
        <f>+IF(P268=0,"",'Ark1'!AK2781)</f>
        <v/>
      </c>
      <c r="T268" s="492"/>
      <c r="U268" s="27" t="str">
        <f>+IF(I268=0,"",'Ark1'!T2781)</f>
        <v/>
      </c>
      <c r="V268" s="34" t="str">
        <f>+IF(I268=0,"",'Ark1'!W2781)</f>
        <v/>
      </c>
      <c r="W268" s="34" t="str">
        <f>+IF(I268=0,"",'Ark1'!X2781)</f>
        <v/>
      </c>
      <c r="X268" s="34" t="str">
        <f>+IF(I268=0,"",'Ark1'!Y2781)</f>
        <v/>
      </c>
      <c r="Y268" s="34" t="str">
        <f>+IF(I268=0,"",'Ark1'!Z2781)</f>
        <v/>
      </c>
      <c r="Z268" s="29" t="str">
        <f>+IF(I268=0,"",'Ark1'!Z2781)</f>
        <v/>
      </c>
      <c r="AA268" s="27" t="str">
        <f>+IF(I268=0,"",'Ark1'!AC2781)</f>
        <v/>
      </c>
      <c r="AB268" s="34" t="str">
        <f>+IF(I268=0,"",'Ark1'!AE2781)</f>
        <v/>
      </c>
      <c r="AC268" s="29" t="str">
        <f t="shared" si="32"/>
        <v/>
      </c>
      <c r="AD268" s="29" t="str">
        <f t="shared" si="33"/>
        <v/>
      </c>
      <c r="AE268" s="213"/>
      <c r="AF268" s="216"/>
      <c r="AH268" s="29"/>
      <c r="AI268" s="27"/>
      <c r="AJ268" s="217"/>
      <c r="AK268" s="28"/>
      <c r="AO268" s="28"/>
    </row>
    <row r="269" spans="1:41" ht="15.6">
      <c r="A269" s="213"/>
      <c r="B269" s="289">
        <f>+'Ark1'!C2782</f>
        <v>2024</v>
      </c>
      <c r="C269" s="28">
        <f>+'Ark1'!L2782</f>
        <v>10</v>
      </c>
      <c r="D269" s="28" t="s">
        <v>36</v>
      </c>
      <c r="E269" s="28">
        <f>+'Ark1'!H2782</f>
        <v>2</v>
      </c>
      <c r="F269" s="28">
        <f>+'Ark1'!J2782</f>
        <v>175</v>
      </c>
      <c r="G269" s="28" t="str">
        <f>VLOOKUP(F269,RNR!$A$1:$B$26,2)</f>
        <v>Ole Ringdal</v>
      </c>
      <c r="H269" s="28" t="str">
        <f>+IF(I269=0,"",'Ark1'!Q2782)</f>
        <v/>
      </c>
      <c r="I269" s="331">
        <f>+'Ark1'!R2782</f>
        <v>0</v>
      </c>
      <c r="J269" s="29" t="str">
        <f>+IF(I269=0,"",'Ark1'!AF2782)</f>
        <v/>
      </c>
      <c r="L269" s="29" t="str">
        <f>+IF(I269=0,"",'Ark1'!AG2782)</f>
        <v/>
      </c>
      <c r="N269" s="32" t="str">
        <f>+IF(I269=0,"",'Ark1'!U2782)</f>
        <v/>
      </c>
      <c r="O269" s="213"/>
      <c r="P269" s="239">
        <f>+IF(J269=0,"",'Ark1'!AI2782)</f>
        <v>0</v>
      </c>
      <c r="Q269" s="497"/>
      <c r="R269" s="263" t="str">
        <f>+IF(P269=0,"",'Ark1'!AJ2782)</f>
        <v/>
      </c>
      <c r="S269" s="263" t="str">
        <f>+IF(P269=0,"",'Ark1'!AK2782)</f>
        <v/>
      </c>
      <c r="T269" s="492"/>
      <c r="U269" s="27" t="str">
        <f>+IF(I269=0,"",'Ark1'!T2782)</f>
        <v/>
      </c>
      <c r="V269" s="34" t="str">
        <f>+IF(I269=0,"",'Ark1'!W2782)</f>
        <v/>
      </c>
      <c r="W269" s="34" t="str">
        <f>+IF(I269=0,"",'Ark1'!X2782)</f>
        <v/>
      </c>
      <c r="X269" s="34" t="str">
        <f>+IF(I269=0,"",'Ark1'!Y2782)</f>
        <v/>
      </c>
      <c r="Y269" s="34" t="str">
        <f>+IF(I269=0,"",'Ark1'!Z2782)</f>
        <v/>
      </c>
      <c r="Z269" s="29" t="str">
        <f>+IF(I269=0,"",'Ark1'!Z2782)</f>
        <v/>
      </c>
      <c r="AA269" s="27" t="str">
        <f>+IF(I269=0,"",'Ark1'!AC2782)</f>
        <v/>
      </c>
      <c r="AB269" s="34" t="str">
        <f>+IF(I269=0,"",'Ark1'!AE2782)</f>
        <v/>
      </c>
      <c r="AC269" s="29" t="str">
        <f t="shared" si="32"/>
        <v/>
      </c>
      <c r="AD269" s="29" t="str">
        <f t="shared" si="33"/>
        <v/>
      </c>
      <c r="AE269" s="213"/>
      <c r="AF269" s="216"/>
      <c r="AH269" s="29"/>
      <c r="AI269" s="27"/>
      <c r="AJ269" s="217"/>
      <c r="AK269" s="28"/>
      <c r="AO269" s="28"/>
    </row>
    <row r="270" spans="1:41" ht="15.6">
      <c r="A270" s="213"/>
      <c r="B270" s="289">
        <f>+'Ark1'!C2783</f>
        <v>2024</v>
      </c>
      <c r="C270" s="28">
        <f>+'Ark1'!L2783</f>
        <v>10</v>
      </c>
      <c r="D270" s="28" t="s">
        <v>36</v>
      </c>
      <c r="E270" s="28">
        <f>+'Ark1'!H2783</f>
        <v>2</v>
      </c>
      <c r="F270" s="28">
        <f>+'Ark1'!J2783</f>
        <v>177</v>
      </c>
      <c r="G270" s="28" t="str">
        <f>VLOOKUP(F270,RNR!$A$1:$B$26,2)</f>
        <v>Slakthuset</v>
      </c>
      <c r="H270" s="28" t="str">
        <f>+IF(I270=0,"",'Ark1'!Q2783)</f>
        <v/>
      </c>
      <c r="I270" s="331">
        <f>+'Ark1'!R2783</f>
        <v>0</v>
      </c>
      <c r="J270" s="29" t="str">
        <f>+IF(I270=0,"",'Ark1'!AF2783)</f>
        <v/>
      </c>
      <c r="L270" s="29" t="str">
        <f>+IF(I270=0,"",'Ark1'!AG2783)</f>
        <v/>
      </c>
      <c r="N270" s="32" t="str">
        <f>+IF(I270=0,"",'Ark1'!U2783)</f>
        <v/>
      </c>
      <c r="O270" s="213"/>
      <c r="P270" s="239">
        <f>+IF(J270=0,"",'Ark1'!AI2783)</f>
        <v>0</v>
      </c>
      <c r="Q270" s="497"/>
      <c r="R270" s="263" t="str">
        <f>+IF(P270=0,"",'Ark1'!AJ2783)</f>
        <v/>
      </c>
      <c r="S270" s="263" t="str">
        <f>+IF(P270=0,"",'Ark1'!AK2783)</f>
        <v/>
      </c>
      <c r="T270" s="492"/>
      <c r="U270" s="27" t="str">
        <f>+IF(I270=0,"",'Ark1'!T2783)</f>
        <v/>
      </c>
      <c r="V270" s="34" t="str">
        <f>+IF(I270=0,"",'Ark1'!W2783)</f>
        <v/>
      </c>
      <c r="W270" s="34" t="str">
        <f>+IF(I270=0,"",'Ark1'!X2783)</f>
        <v/>
      </c>
      <c r="X270" s="34" t="str">
        <f>+IF(I270=0,"",'Ark1'!Y2783)</f>
        <v/>
      </c>
      <c r="Y270" s="34" t="str">
        <f>+IF(I270=0,"",'Ark1'!Z2783)</f>
        <v/>
      </c>
      <c r="Z270" s="29" t="str">
        <f>+IF(I270=0,"",'Ark1'!Z2783)</f>
        <v/>
      </c>
      <c r="AA270" s="27" t="str">
        <f>+IF(I270=0,"",'Ark1'!AC2783)</f>
        <v/>
      </c>
      <c r="AB270" s="34" t="str">
        <f>+IF(I270=0,"",'Ark1'!AE2783)</f>
        <v/>
      </c>
      <c r="AC270" s="29" t="str">
        <f t="shared" si="32"/>
        <v/>
      </c>
      <c r="AD270" s="29" t="str">
        <f t="shared" si="33"/>
        <v/>
      </c>
      <c r="AE270" s="213"/>
      <c r="AF270" s="216"/>
      <c r="AH270" s="29"/>
      <c r="AI270" s="27"/>
      <c r="AJ270" s="217"/>
      <c r="AK270" s="28"/>
      <c r="AO270" s="28"/>
    </row>
    <row r="271" spans="1:41" ht="15.6">
      <c r="A271" s="213"/>
      <c r="B271" s="289">
        <f>+'Ark1'!C2784</f>
        <v>2024</v>
      </c>
      <c r="C271" s="28">
        <f>+'Ark1'!L2784</f>
        <v>10</v>
      </c>
      <c r="D271" s="28" t="s">
        <v>36</v>
      </c>
      <c r="E271" s="28">
        <f>+'Ark1'!H2784</f>
        <v>2</v>
      </c>
      <c r="F271" s="28">
        <f>+'Ark1'!J2784</f>
        <v>178</v>
      </c>
      <c r="G271" s="28" t="str">
        <f>VLOOKUP(F271,RNR!$A$1:$B$26,2)</f>
        <v>Røros</v>
      </c>
      <c r="H271" s="28" t="str">
        <f>+IF(I271=0,"",'Ark1'!Q2784)</f>
        <v/>
      </c>
      <c r="I271" s="331">
        <f>+'Ark1'!R2784</f>
        <v>0</v>
      </c>
      <c r="J271" s="29" t="str">
        <f>+IF(I271=0,"",'Ark1'!AF2784)</f>
        <v/>
      </c>
      <c r="L271" s="29" t="str">
        <f>+IF(I271=0,"",'Ark1'!AG2784)</f>
        <v/>
      </c>
      <c r="N271" s="32" t="str">
        <f>+IF(I271=0,"",'Ark1'!U2784)</f>
        <v/>
      </c>
      <c r="O271" s="213"/>
      <c r="P271" s="239">
        <f>+IF(J271=0,"",'Ark1'!AI2784)</f>
        <v>0</v>
      </c>
      <c r="Q271" s="497"/>
      <c r="R271" s="263" t="str">
        <f>+IF(P271=0,"",'Ark1'!AJ2784)</f>
        <v/>
      </c>
      <c r="S271" s="263" t="str">
        <f>+IF(P271=0,"",'Ark1'!AK2784)</f>
        <v/>
      </c>
      <c r="T271" s="492"/>
      <c r="U271" s="27" t="str">
        <f>+IF(I271=0,"",'Ark1'!T2784)</f>
        <v/>
      </c>
      <c r="V271" s="34" t="str">
        <f>+IF(I271=0,"",'Ark1'!W2784)</f>
        <v/>
      </c>
      <c r="W271" s="34" t="str">
        <f>+IF(I271=0,"",'Ark1'!X2784)</f>
        <v/>
      </c>
      <c r="X271" s="34" t="str">
        <f>+IF(I271=0,"",'Ark1'!Y2784)</f>
        <v/>
      </c>
      <c r="Y271" s="34" t="str">
        <f>+IF(I271=0,"",'Ark1'!Z2784)</f>
        <v/>
      </c>
      <c r="Z271" s="29" t="str">
        <f>+IF(I271=0,"",'Ark1'!Z2784)</f>
        <v/>
      </c>
      <c r="AA271" s="27" t="str">
        <f>+IF(I271=0,"",'Ark1'!AC2784)</f>
        <v/>
      </c>
      <c r="AB271" s="34" t="str">
        <f>+IF(I271=0,"",'Ark1'!AE2784)</f>
        <v/>
      </c>
      <c r="AC271" s="29" t="str">
        <f t="shared" si="32"/>
        <v/>
      </c>
      <c r="AD271" s="29" t="str">
        <f t="shared" si="33"/>
        <v/>
      </c>
      <c r="AE271" s="213"/>
      <c r="AF271" s="216"/>
      <c r="AH271" s="29"/>
      <c r="AI271" s="27"/>
      <c r="AJ271" s="217"/>
      <c r="AK271" s="28"/>
      <c r="AO271" s="28"/>
    </row>
    <row r="272" spans="1:41" ht="15.6">
      <c r="A272" s="213"/>
      <c r="B272" s="289">
        <f>+'Ark1'!C2785</f>
        <v>2024</v>
      </c>
      <c r="C272" s="28">
        <f>+'Ark1'!L2785</f>
        <v>10</v>
      </c>
      <c r="D272" s="28" t="s">
        <v>36</v>
      </c>
      <c r="E272" s="28">
        <f>+'Ark1'!H2785</f>
        <v>2</v>
      </c>
      <c r="F272" s="28">
        <f>+'Ark1'!J2785</f>
        <v>181</v>
      </c>
      <c r="G272" s="28" t="str">
        <f>VLOOKUP(F272,RNR!$A$1:$B$26,2)</f>
        <v>Horns</v>
      </c>
      <c r="H272" s="28">
        <f>+IF(I272=0,"",'Ark1'!Q2785)</f>
        <v>1</v>
      </c>
      <c r="I272" s="331">
        <f>+'Ark1'!R2785</f>
        <v>1</v>
      </c>
      <c r="J272" s="29">
        <f>+IF(I272=0,"",'Ark1'!AF2785)</f>
        <v>0.16260162601626013</v>
      </c>
      <c r="L272" s="29">
        <f>+IF(I272=0,"",'Ark1'!AG2785)</f>
        <v>0.45943026098822998</v>
      </c>
      <c r="N272" s="32">
        <f>+IF(I272=0,"",'Ark1'!U2785)</f>
        <v>40.4</v>
      </c>
      <c r="O272" s="213"/>
      <c r="P272" s="239">
        <f>+IF(J272=0,"",'Ark1'!AI2785)</f>
        <v>1</v>
      </c>
      <c r="Q272" s="497"/>
      <c r="R272" s="263">
        <f>+IF(P272=0,"",'Ark1'!AJ2785)</f>
        <v>119</v>
      </c>
      <c r="S272" s="263">
        <f>+IF(P272=0,"",'Ark1'!AK2785)</f>
        <v>23.973998892686087</v>
      </c>
      <c r="T272" s="492"/>
      <c r="U272" s="27">
        <f>+IF(I272=0,"",'Ark1'!T2785)</f>
        <v>11</v>
      </c>
      <c r="V272" s="34">
        <f>+IF(I272=0,"",'Ark1'!W2785)</f>
        <v>100</v>
      </c>
      <c r="W272" s="34">
        <f>+IF(I272=0,"",'Ark1'!X2785)</f>
        <v>100</v>
      </c>
      <c r="X272" s="34">
        <f>+IF(I272=0,"",'Ark1'!Y2785)</f>
        <v>100</v>
      </c>
      <c r="Y272" s="34">
        <f>+IF(I272=0,"",'Ark1'!Z2785)</f>
        <v>0</v>
      </c>
      <c r="Z272" s="29">
        <f>+IF(I272=0,"",'Ark1'!Z2785)</f>
        <v>0</v>
      </c>
      <c r="AA272" s="27">
        <f>+IF(I272=0,"",'Ark1'!AC2785)</f>
        <v>0</v>
      </c>
      <c r="AB272" s="34">
        <f>+IF(I272=0,"",'Ark1'!AE2785)</f>
        <v>0</v>
      </c>
      <c r="AC272" s="29">
        <f t="shared" si="32"/>
        <v>4.04</v>
      </c>
      <c r="AD272" s="29">
        <f t="shared" si="33"/>
        <v>1</v>
      </c>
      <c r="AE272" s="213"/>
      <c r="AF272" s="216"/>
      <c r="AH272" s="29"/>
      <c r="AI272" s="27"/>
      <c r="AJ272" s="217"/>
      <c r="AK272" s="28"/>
      <c r="AO272" s="28"/>
    </row>
    <row r="273" spans="1:59" ht="15.6">
      <c r="A273" s="213"/>
      <c r="B273" s="289">
        <f>+'Ark1'!C2786</f>
        <v>2024</v>
      </c>
      <c r="C273" s="28">
        <f>+'Ark1'!L2786</f>
        <v>10</v>
      </c>
      <c r="D273" s="28" t="s">
        <v>36</v>
      </c>
      <c r="E273" s="28">
        <f>+'Ark1'!H2786</f>
        <v>1</v>
      </c>
      <c r="F273" s="28">
        <f>+'Ark1'!J2786</f>
        <v>262</v>
      </c>
      <c r="G273" s="28" t="str">
        <f>VLOOKUP(F273,RNR!$A$1:$B$26,2)</f>
        <v>Strilalam</v>
      </c>
      <c r="H273" s="28" t="str">
        <f>+IF(I273=0,"",'Ark1'!Q2786)</f>
        <v/>
      </c>
      <c r="I273" s="331">
        <f>+'Ark1'!R2786</f>
        <v>0</v>
      </c>
      <c r="J273" s="29" t="str">
        <f>+IF(I273=0,"",'Ark1'!AF2786)</f>
        <v/>
      </c>
      <c r="L273" s="29" t="str">
        <f>+IF(I273=0,"",'Ark1'!AG2786)</f>
        <v/>
      </c>
      <c r="N273" s="32" t="str">
        <f>+IF(I273=0,"",'Ark1'!U2786)</f>
        <v/>
      </c>
      <c r="O273" s="213"/>
      <c r="P273" s="239">
        <f>+IF(J273=0,"",'Ark1'!AI2786)</f>
        <v>0</v>
      </c>
      <c r="Q273" s="497"/>
      <c r="R273" s="263" t="str">
        <f>+IF(P273=0,"",'Ark1'!AJ2786)</f>
        <v/>
      </c>
      <c r="S273" s="263" t="str">
        <f>+IF(P273=0,"",'Ark1'!AK2786)</f>
        <v/>
      </c>
      <c r="T273" s="492"/>
      <c r="U273" s="27" t="str">
        <f>+IF(I273=0,"",'Ark1'!T2786)</f>
        <v/>
      </c>
      <c r="V273" s="34" t="str">
        <f>+IF(I273=0,"",'Ark1'!W2786)</f>
        <v/>
      </c>
      <c r="W273" s="34" t="str">
        <f>+IF(I273=0,"",'Ark1'!X2786)</f>
        <v/>
      </c>
      <c r="X273" s="34" t="str">
        <f>+IF(I273=0,"",'Ark1'!Y2786)</f>
        <v/>
      </c>
      <c r="Y273" s="34" t="str">
        <f>+IF(I273=0,"",'Ark1'!Z2786)</f>
        <v/>
      </c>
      <c r="Z273" s="29" t="str">
        <f>+IF(I273=0,"",'Ark1'!Z2786)</f>
        <v/>
      </c>
      <c r="AA273" s="27" t="str">
        <f>+IF(I273=0,"",'Ark1'!AC2786)</f>
        <v/>
      </c>
      <c r="AB273" s="34" t="str">
        <f>+IF(I273=0,"",'Ark1'!AE2786)</f>
        <v/>
      </c>
      <c r="AC273" s="29" t="str">
        <f t="shared" si="32"/>
        <v/>
      </c>
      <c r="AD273" s="29" t="str">
        <f t="shared" ref="AD273:AD279" si="34">IF(I273=0,"",I273/H273)</f>
        <v/>
      </c>
      <c r="AE273" s="213"/>
      <c r="AF273" s="216"/>
      <c r="AH273" s="29"/>
      <c r="AI273" s="27"/>
      <c r="AJ273" s="217"/>
      <c r="AK273" s="28"/>
      <c r="AO273" s="28"/>
    </row>
    <row r="274" spans="1:59" ht="15.6">
      <c r="A274" s="213"/>
      <c r="B274" s="289">
        <f>+'Ark1'!C2787</f>
        <v>2024</v>
      </c>
      <c r="C274" s="28">
        <f>+'Ark1'!L2787</f>
        <v>10</v>
      </c>
      <c r="D274" s="28" t="s">
        <v>36</v>
      </c>
      <c r="E274" s="28">
        <f>+'Ark1'!H2787</f>
        <v>1</v>
      </c>
      <c r="F274" s="28">
        <f>+'Ark1'!J2787</f>
        <v>309</v>
      </c>
      <c r="G274" s="28" t="str">
        <f>VLOOKUP(F274,RNR!$A$1:$B$26,2)</f>
        <v>Malvik</v>
      </c>
      <c r="H274" s="28">
        <f>+IF(I274=0,"",'Ark1'!Q2787)</f>
        <v>2</v>
      </c>
      <c r="I274" s="331">
        <f>+'Ark1'!R2787</f>
        <v>2</v>
      </c>
      <c r="J274" s="29">
        <f>+IF(I274=0,"",'Ark1'!AF2787)</f>
        <v>0.15140045420136261</v>
      </c>
      <c r="L274" s="29">
        <f>+IF(I274=0,"",'Ark1'!AG2787)</f>
        <v>0.37845182184225401</v>
      </c>
      <c r="N274" s="32">
        <f>+IF(I274=0,"",'Ark1'!U2787)</f>
        <v>30.5</v>
      </c>
      <c r="O274" s="213"/>
      <c r="P274" s="239">
        <f>+IF(J274=0,"",'Ark1'!AI2787)</f>
        <v>2</v>
      </c>
      <c r="Q274" s="497"/>
      <c r="R274" s="263">
        <f>+IF(P274=0,"",'Ark1'!AJ2787)</f>
        <v>106.05</v>
      </c>
      <c r="S274" s="263">
        <f>+IF(P274=0,"",'Ark1'!AK2787)</f>
        <v>24.875217821975561</v>
      </c>
      <c r="T274" s="492"/>
      <c r="U274" s="27">
        <f>+IF(I274=0,"",'Ark1'!T2787)</f>
        <v>9.5</v>
      </c>
      <c r="V274" s="34">
        <f>+IF(I274=0,"",'Ark1'!W2787)</f>
        <v>50</v>
      </c>
      <c r="W274" s="34">
        <f>+IF(I274=0,"",'Ark1'!X2787)</f>
        <v>100</v>
      </c>
      <c r="X274" s="34">
        <f>+IF(I274=0,"",'Ark1'!Y2787)</f>
        <v>50</v>
      </c>
      <c r="Y274" s="34">
        <f>+IF(I274=0,"",'Ark1'!Z2787)</f>
        <v>8.2000000000000099</v>
      </c>
      <c r="Z274" s="29">
        <f>+IF(I274=0,"",'Ark1'!Z2787)</f>
        <v>8.2000000000000099</v>
      </c>
      <c r="AA274" s="27">
        <f>+IF(I274=0,"",'Ark1'!AC2787)</f>
        <v>0</v>
      </c>
      <c r="AB274" s="34">
        <f>+IF(I274=0,"",'Ark1'!AE2787)</f>
        <v>0</v>
      </c>
      <c r="AC274" s="29">
        <f t="shared" si="32"/>
        <v>3.05</v>
      </c>
      <c r="AD274" s="29">
        <f t="shared" si="34"/>
        <v>1</v>
      </c>
      <c r="AE274" s="213"/>
      <c r="AF274" s="216"/>
      <c r="AH274" s="29"/>
      <c r="AI274" s="27"/>
      <c r="AJ274" s="217"/>
      <c r="AK274" s="28"/>
      <c r="AO274" s="28"/>
    </row>
    <row r="275" spans="1:59" ht="15.6">
      <c r="A275" s="213"/>
      <c r="B275" s="289">
        <f>+'Ark1'!C2788</f>
        <v>2024</v>
      </c>
      <c r="C275" s="28">
        <f>+'Ark1'!L2788</f>
        <v>10</v>
      </c>
      <c r="D275" s="28" t="s">
        <v>36</v>
      </c>
      <c r="E275" s="28">
        <f>+'Ark1'!H2788</f>
        <v>2</v>
      </c>
      <c r="F275" s="28">
        <f>+'Ark1'!J2788</f>
        <v>470</v>
      </c>
      <c r="G275" s="28" t="str">
        <f>VLOOKUP(F275,RNR!$A$1:$B$26,2)</f>
        <v>Jens Eide</v>
      </c>
      <c r="H275" s="28" t="str">
        <f>+IF(I275=0,"",'Ark1'!Q2788)</f>
        <v/>
      </c>
      <c r="I275" s="331">
        <f>+'Ark1'!R2788</f>
        <v>0</v>
      </c>
      <c r="J275" s="29" t="str">
        <f>+IF(I275=0,"",'Ark1'!AF2788)</f>
        <v/>
      </c>
      <c r="L275" s="29" t="str">
        <f>+IF(I275=0,"",'Ark1'!AG2788)</f>
        <v/>
      </c>
      <c r="N275" s="32" t="str">
        <f>+IF(I275=0,"",'Ark1'!U2788)</f>
        <v/>
      </c>
      <c r="O275" s="213"/>
      <c r="P275" s="239">
        <f>+IF(J275=0,"",'Ark1'!AI2788)</f>
        <v>0</v>
      </c>
      <c r="Q275" s="497"/>
      <c r="R275" s="263" t="str">
        <f>+IF(P275=0,"",'Ark1'!AJ2788)</f>
        <v/>
      </c>
      <c r="S275" s="263" t="str">
        <f>+IF(P275=0,"",'Ark1'!AK2788)</f>
        <v/>
      </c>
      <c r="T275" s="492"/>
      <c r="U275" s="27" t="str">
        <f>+IF(I275=0,"",'Ark1'!T2788)</f>
        <v/>
      </c>
      <c r="V275" s="34" t="str">
        <f>+IF(I275=0,"",'Ark1'!W2788)</f>
        <v/>
      </c>
      <c r="W275" s="34" t="str">
        <f>+IF(I275=0,"",'Ark1'!X2788)</f>
        <v/>
      </c>
      <c r="X275" s="34" t="str">
        <f>+IF(I275=0,"",'Ark1'!Y2788)</f>
        <v/>
      </c>
      <c r="Y275" s="34" t="str">
        <f>+IF(I275=0,"",'Ark1'!Z2788)</f>
        <v/>
      </c>
      <c r="Z275" s="29" t="str">
        <f>+IF(I275=0,"",'Ark1'!Z2788)</f>
        <v/>
      </c>
      <c r="AA275" s="27" t="str">
        <f>+IF(I275=0,"",'Ark1'!AC2788)</f>
        <v/>
      </c>
      <c r="AB275" s="34" t="str">
        <f>+IF(I275=0,"",'Ark1'!AE2788)</f>
        <v/>
      </c>
      <c r="AC275" s="29" t="str">
        <f t="shared" si="32"/>
        <v/>
      </c>
      <c r="AD275" s="29" t="str">
        <f t="shared" si="34"/>
        <v/>
      </c>
      <c r="AE275" s="213"/>
      <c r="AF275" s="216"/>
      <c r="AH275" s="29"/>
      <c r="AI275" s="27"/>
      <c r="AJ275" s="217"/>
      <c r="AK275" s="28"/>
      <c r="AO275" s="28"/>
    </row>
    <row r="276" spans="1:59" ht="15.6">
      <c r="A276" s="213"/>
      <c r="B276" s="289">
        <f>+'Ark1'!C2789</f>
        <v>2024</v>
      </c>
      <c r="C276" s="28">
        <f>+'Ark1'!L2789</f>
        <v>10</v>
      </c>
      <c r="D276" s="28" t="s">
        <v>36</v>
      </c>
      <c r="E276" s="28">
        <f>+'Ark1'!H2789</f>
        <v>1</v>
      </c>
      <c r="F276" s="28">
        <f>+'Ark1'!J2789</f>
        <v>629</v>
      </c>
      <c r="G276" s="28" t="str">
        <f>VLOOKUP(F276,RNR!$A$1:$B$26,2)</f>
        <v>Bø</v>
      </c>
      <c r="H276" s="28" t="str">
        <f>+IF(I276=0,"",'Ark1'!Q2789)</f>
        <v/>
      </c>
      <c r="I276" s="331">
        <f>+'Ark1'!R2789</f>
        <v>0</v>
      </c>
      <c r="J276" s="29" t="str">
        <f>+IF(I276=0,"",'Ark1'!AF2789)</f>
        <v/>
      </c>
      <c r="L276" s="29" t="str">
        <f>+IF(I276=0,"",'Ark1'!AG2789)</f>
        <v/>
      </c>
      <c r="N276" s="32" t="str">
        <f>+IF(I276=0,"",'Ark1'!U2789)</f>
        <v/>
      </c>
      <c r="O276" s="213"/>
      <c r="P276" s="239">
        <f>+IF(J276=0,"",'Ark1'!AI2789)</f>
        <v>0</v>
      </c>
      <c r="Q276" s="497"/>
      <c r="R276" s="263" t="str">
        <f>+IF(P276=0,"",'Ark1'!AJ2789)</f>
        <v/>
      </c>
      <c r="S276" s="263" t="str">
        <f>+IF(P276=0,"",'Ark1'!AK2789)</f>
        <v/>
      </c>
      <c r="T276" s="492"/>
      <c r="U276" s="27" t="str">
        <f>+IF(I276=0,"",'Ark1'!T2789)</f>
        <v/>
      </c>
      <c r="V276" s="34" t="str">
        <f>+IF(I276=0,"",'Ark1'!W2789)</f>
        <v/>
      </c>
      <c r="W276" s="34" t="str">
        <f>+IF(I276=0,"",'Ark1'!X2789)</f>
        <v/>
      </c>
      <c r="X276" s="34" t="str">
        <f>+IF(I276=0,"",'Ark1'!Y2789)</f>
        <v/>
      </c>
      <c r="Y276" s="34" t="str">
        <f>+IF(I276=0,"",'Ark1'!Z2789)</f>
        <v/>
      </c>
      <c r="Z276" s="29" t="str">
        <f>+IF(I276=0,"",'Ark1'!Z2789)</f>
        <v/>
      </c>
      <c r="AA276" s="27" t="str">
        <f>+IF(I276=0,"",'Ark1'!AC2789)</f>
        <v/>
      </c>
      <c r="AB276" s="34" t="str">
        <f>+IF(I276=0,"",'Ark1'!AE2789)</f>
        <v/>
      </c>
      <c r="AC276" s="29" t="str">
        <f t="shared" si="32"/>
        <v/>
      </c>
      <c r="AD276" s="29" t="str">
        <f t="shared" si="34"/>
        <v/>
      </c>
      <c r="AE276" s="213"/>
      <c r="AF276" s="216"/>
      <c r="AH276" s="29"/>
      <c r="AI276" s="27"/>
      <c r="AJ276" s="217"/>
      <c r="AK276" s="28"/>
      <c r="AO276" s="28"/>
    </row>
    <row r="277" spans="1:59" ht="15.6">
      <c r="A277" s="213"/>
      <c r="B277" s="289">
        <f>+'Ark1'!C2790</f>
        <v>2024</v>
      </c>
      <c r="C277" s="28">
        <f>+'Ark1'!L2790</f>
        <v>10</v>
      </c>
      <c r="D277" s="28" t="s">
        <v>36</v>
      </c>
      <c r="E277" s="28">
        <f>+'Ark1'!H2790</f>
        <v>1</v>
      </c>
      <c r="F277" s="28">
        <f>+'Ark1'!J2790</f>
        <v>643</v>
      </c>
      <c r="G277" s="28" t="str">
        <f>VLOOKUP(F277,RNR!$A$1:$B$26,2)</f>
        <v>Bjerka</v>
      </c>
      <c r="H277" s="28">
        <f>+IF(I277=0,"",'Ark1'!Q2790)</f>
        <v>2</v>
      </c>
      <c r="I277" s="331">
        <f>+'Ark1'!R2790</f>
        <v>2</v>
      </c>
      <c r="J277" s="29">
        <f>+IF(I277=0,"",'Ark1'!AF2790)</f>
        <v>0.23391812865497075</v>
      </c>
      <c r="L277" s="29">
        <f>+IF(I277=0,"",'Ark1'!AG2790)</f>
        <v>0.59260443875828495</v>
      </c>
      <c r="N277" s="32">
        <f>+IF(I277=0,"",'Ark1'!U2790)</f>
        <v>33.35</v>
      </c>
      <c r="O277" s="213"/>
      <c r="P277" s="239">
        <f>+IF(J277=0,"",'Ark1'!AI2790)</f>
        <v>2</v>
      </c>
      <c r="Q277" s="497"/>
      <c r="R277" s="263">
        <f>+IF(P277=0,"",'Ark1'!AJ2790)</f>
        <v>109.2</v>
      </c>
      <c r="S277" s="263">
        <f>+IF(P277=0,"",'Ark1'!AK2790)</f>
        <v>25.509142551675243</v>
      </c>
      <c r="T277" s="492"/>
      <c r="U277" s="27">
        <f>+IF(I277=0,"",'Ark1'!T2790)</f>
        <v>11</v>
      </c>
      <c r="V277" s="34">
        <f>+IF(I277=0,"",'Ark1'!W2790)</f>
        <v>100</v>
      </c>
      <c r="W277" s="34">
        <f>+IF(I277=0,"",'Ark1'!X2790)</f>
        <v>100</v>
      </c>
      <c r="X277" s="34">
        <f>+IF(I277=0,"",'Ark1'!Y2790)</f>
        <v>100</v>
      </c>
      <c r="Y277" s="34">
        <f>+IF(I277=0,"",'Ark1'!Z2790)</f>
        <v>4.0499999999999892</v>
      </c>
      <c r="Z277" s="29">
        <f>+IF(I277=0,"",'Ark1'!Z2790)</f>
        <v>4.0499999999999892</v>
      </c>
      <c r="AA277" s="27">
        <f>+IF(I277=0,"",'Ark1'!AC2790)</f>
        <v>0</v>
      </c>
      <c r="AB277" s="34">
        <f>+IF(I277=0,"",'Ark1'!AE2790)</f>
        <v>0</v>
      </c>
      <c r="AC277" s="29">
        <f t="shared" si="32"/>
        <v>3.335</v>
      </c>
      <c r="AD277" s="29">
        <f t="shared" si="34"/>
        <v>1</v>
      </c>
      <c r="AE277" s="213"/>
      <c r="AF277" s="216"/>
      <c r="AH277" s="29"/>
      <c r="AI277" s="27"/>
      <c r="AJ277" s="217"/>
      <c r="AK277" s="28"/>
      <c r="AO277" s="28"/>
    </row>
    <row r="278" spans="1:59" ht="15.6">
      <c r="A278" s="213"/>
      <c r="B278" s="289">
        <f>+'Ark1'!C2791</f>
        <v>2024</v>
      </c>
      <c r="C278" s="28">
        <f>+'Ark1'!L2791</f>
        <v>10</v>
      </c>
      <c r="D278" s="28" t="s">
        <v>36</v>
      </c>
      <c r="E278" s="28">
        <f>+'Ark1'!H2791</f>
        <v>2</v>
      </c>
      <c r="F278" s="28">
        <f>+'Ark1'!J2791</f>
        <v>704</v>
      </c>
      <c r="G278" s="28" t="str">
        <f>VLOOKUP(F278,RNR!$A$1:$B$26,2)</f>
        <v>Øre Vilt</v>
      </c>
      <c r="H278" s="28" t="str">
        <f>+IF(I278=0,"",'Ark1'!Q2791)</f>
        <v/>
      </c>
      <c r="I278" s="331">
        <f>+'Ark1'!R2791</f>
        <v>0</v>
      </c>
      <c r="J278" s="29" t="str">
        <f>+IF(I278=0,"",'Ark1'!AF2791)</f>
        <v/>
      </c>
      <c r="L278" s="29" t="str">
        <f>+IF(I278=0,"",'Ark1'!AG2791)</f>
        <v/>
      </c>
      <c r="N278" s="32" t="str">
        <f>+IF(I278=0,"",'Ark1'!U2791)</f>
        <v/>
      </c>
      <c r="O278" s="213"/>
      <c r="P278" s="239">
        <f>+IF(J278=0,"",'Ark1'!AI2791)</f>
        <v>0</v>
      </c>
      <c r="Q278" s="497"/>
      <c r="R278" s="263" t="str">
        <f>+IF(P278=0,"",'Ark1'!AJ2791)</f>
        <v/>
      </c>
      <c r="S278" s="263" t="str">
        <f>+IF(P278=0,"",'Ark1'!AK2791)</f>
        <v/>
      </c>
      <c r="T278" s="492"/>
      <c r="U278" s="27" t="str">
        <f>+IF(I278=0,"",'Ark1'!T2791)</f>
        <v/>
      </c>
      <c r="V278" s="34" t="str">
        <f>+IF(I278=0,"",'Ark1'!W2791)</f>
        <v/>
      </c>
      <c r="W278" s="34" t="str">
        <f>+IF(I278=0,"",'Ark1'!X2791)</f>
        <v/>
      </c>
      <c r="X278" s="34" t="str">
        <f>+IF(I278=0,"",'Ark1'!Y2791)</f>
        <v/>
      </c>
      <c r="Y278" s="34" t="str">
        <f>+IF(I278=0,"",'Ark1'!Z2791)</f>
        <v/>
      </c>
      <c r="Z278" s="29" t="str">
        <f>+IF(I278=0,"",'Ark1'!Z2791)</f>
        <v/>
      </c>
      <c r="AA278" s="27" t="str">
        <f>+IF(I278=0,"",'Ark1'!AC2791)</f>
        <v/>
      </c>
      <c r="AB278" s="34" t="str">
        <f>+IF(I278=0,"",'Ark1'!AE2791)</f>
        <v/>
      </c>
      <c r="AC278" s="29" t="str">
        <f t="shared" si="32"/>
        <v/>
      </c>
      <c r="AD278" s="29" t="str">
        <f t="shared" si="34"/>
        <v/>
      </c>
      <c r="AE278" s="213"/>
      <c r="AF278" s="216"/>
      <c r="AH278" s="29"/>
      <c r="AI278" s="27"/>
      <c r="AJ278" s="217"/>
      <c r="AK278" s="28"/>
      <c r="AO278" s="28"/>
    </row>
    <row r="279" spans="1:59" ht="15.6">
      <c r="A279" s="213"/>
      <c r="B279" s="289">
        <f>+'Ark1'!C2792</f>
        <v>2024</v>
      </c>
      <c r="C279" s="28">
        <f>+'Ark1'!L2792</f>
        <v>10</v>
      </c>
      <c r="D279" s="28" t="s">
        <v>36</v>
      </c>
      <c r="E279" s="28">
        <f>+'Ark1'!H2792</f>
        <v>1</v>
      </c>
      <c r="F279" s="28">
        <f>+'Ark1'!J2792</f>
        <v>802</v>
      </c>
      <c r="G279" s="28" t="str">
        <f>VLOOKUP(F279,RNR!$A$1:$B$26,2)</f>
        <v>Karasjok</v>
      </c>
      <c r="H279" s="28" t="str">
        <f>+IF(I279=0,"",'Ark1'!Q2792)</f>
        <v/>
      </c>
      <c r="I279" s="331">
        <f>+'Ark1'!R2792</f>
        <v>0</v>
      </c>
      <c r="J279" s="29" t="str">
        <f>+IF(I279=0,"",'Ark1'!AF2792)</f>
        <v/>
      </c>
      <c r="L279" s="29" t="str">
        <f>+IF(I279=0,"",'Ark1'!AG2792)</f>
        <v/>
      </c>
      <c r="N279" s="32" t="str">
        <f>+IF(I279=0,"",'Ark1'!U2792)</f>
        <v/>
      </c>
      <c r="O279" s="213"/>
      <c r="P279" s="239">
        <f>+IF(J279=0,"",'Ark1'!AI2792)</f>
        <v>0</v>
      </c>
      <c r="Q279" s="497"/>
      <c r="R279" s="263" t="str">
        <f>+IF(P279=0,"",'Ark1'!AJ2792)</f>
        <v/>
      </c>
      <c r="S279" s="263" t="str">
        <f>+IF(P279=0,"",'Ark1'!AK2792)</f>
        <v/>
      </c>
      <c r="T279" s="492"/>
      <c r="U279" s="27" t="str">
        <f>+IF(I279=0,"",'Ark1'!T2792)</f>
        <v/>
      </c>
      <c r="V279" s="34" t="str">
        <f>+IF(I279=0,"",'Ark1'!W2792)</f>
        <v/>
      </c>
      <c r="W279" s="34" t="str">
        <f>+IF(I279=0,"",'Ark1'!X2792)</f>
        <v/>
      </c>
      <c r="X279" s="34" t="str">
        <f>+IF(I279=0,"",'Ark1'!Y2792)</f>
        <v/>
      </c>
      <c r="Y279" s="34" t="str">
        <f>+IF(I279=0,"",'Ark1'!Z2792)</f>
        <v/>
      </c>
      <c r="Z279" s="29" t="str">
        <f>+IF(I279=0,"",'Ark1'!Z2792)</f>
        <v/>
      </c>
      <c r="AA279" s="27" t="str">
        <f>+IF(I279=0,"",'Ark1'!AC2792)</f>
        <v/>
      </c>
      <c r="AB279" s="34" t="str">
        <f>+IF(I279=0,"",'Ark1'!AE2792)</f>
        <v/>
      </c>
      <c r="AC279" s="29" t="str">
        <f t="shared" si="32"/>
        <v/>
      </c>
      <c r="AD279" s="29" t="str">
        <f t="shared" si="34"/>
        <v/>
      </c>
      <c r="AE279" s="213"/>
      <c r="AF279" s="216"/>
      <c r="AH279" s="29"/>
      <c r="AI279" s="27"/>
      <c r="AJ279" s="217"/>
      <c r="AK279" s="28"/>
      <c r="AO279" s="28"/>
    </row>
    <row r="280" spans="1:59" ht="19.8">
      <c r="A280" s="213"/>
      <c r="B280" s="213"/>
      <c r="C280" s="213"/>
      <c r="D280" s="213"/>
      <c r="E280" s="213"/>
      <c r="F280" s="213"/>
      <c r="G280" s="213"/>
      <c r="H280" s="213"/>
      <c r="I280" s="324"/>
      <c r="J280" s="214"/>
      <c r="K280" s="214"/>
      <c r="L280" s="214"/>
      <c r="M280" s="214"/>
      <c r="N280" s="213"/>
      <c r="O280" s="214"/>
      <c r="P280" s="214"/>
      <c r="Q280" s="214"/>
      <c r="R280" s="214"/>
      <c r="S280" s="214"/>
      <c r="T280" s="492"/>
      <c r="U280" s="213"/>
      <c r="V280" s="215"/>
      <c r="W280" s="215"/>
      <c r="X280" s="215"/>
      <c r="Y280" s="215"/>
      <c r="Z280" s="215"/>
      <c r="AA280" s="213"/>
      <c r="AB280" s="215"/>
      <c r="AC280" s="215"/>
      <c r="AD280" s="215"/>
      <c r="AE280" s="213"/>
      <c r="AF280" s="216"/>
      <c r="AH280" s="29"/>
      <c r="AI280" s="27"/>
      <c r="AJ280" s="217"/>
      <c r="AK280" s="28"/>
      <c r="AO280" s="28"/>
      <c r="BG280" s="228"/>
    </row>
    <row r="281" spans="1:59" ht="22.8">
      <c r="A281" s="213"/>
      <c r="B281" s="213"/>
      <c r="C281" s="213"/>
      <c r="D281" s="257" t="str">
        <f>+D283</f>
        <v>U</v>
      </c>
      <c r="E281" s="213"/>
      <c r="F281" s="213"/>
      <c r="G281" s="213"/>
      <c r="H281" s="213"/>
      <c r="I281" s="476">
        <f>SUM(I283:I306)</f>
        <v>16</v>
      </c>
      <c r="J281" s="258"/>
      <c r="K281" s="258"/>
      <c r="L281" s="258"/>
      <c r="M281" s="258"/>
      <c r="N281" s="260">
        <f>+Klasse!L18</f>
        <v>33.054545454545462</v>
      </c>
      <c r="O281" s="258"/>
      <c r="P281" s="258"/>
      <c r="Q281" s="258"/>
      <c r="R281" s="258"/>
      <c r="S281" s="258"/>
      <c r="T281" s="492"/>
      <c r="U281" s="259"/>
      <c r="V281" s="215"/>
      <c r="W281" s="215"/>
      <c r="X281" s="215"/>
      <c r="Y281" s="215"/>
      <c r="Z281" s="215"/>
      <c r="AA281" s="213"/>
      <c r="AB281" s="215"/>
      <c r="AC281" s="215"/>
      <c r="AD281" s="215"/>
      <c r="AE281" s="213"/>
      <c r="AF281" s="216"/>
      <c r="AH281" s="29"/>
      <c r="AI281" s="27"/>
      <c r="AJ281" s="217"/>
      <c r="AK281" s="28"/>
      <c r="AO281" s="28"/>
      <c r="BG281" s="228"/>
    </row>
    <row r="282" spans="1:59" ht="19.8">
      <c r="A282" s="213"/>
      <c r="B282" s="213"/>
      <c r="C282" s="213"/>
      <c r="D282" s="213"/>
      <c r="E282" s="213"/>
      <c r="F282" s="213"/>
      <c r="G282" s="213"/>
      <c r="H282" s="230"/>
      <c r="I282" s="32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492"/>
      <c r="U282" s="230"/>
      <c r="V282" s="215"/>
      <c r="W282" s="215"/>
      <c r="X282" s="215"/>
      <c r="Y282" s="215"/>
      <c r="Z282" s="231"/>
      <c r="AA282" s="213"/>
      <c r="AB282" s="231"/>
      <c r="AC282" s="231"/>
      <c r="AD282" s="229"/>
      <c r="AE282" s="213"/>
      <c r="AF282" s="216"/>
      <c r="AH282" s="29"/>
      <c r="AI282" s="27"/>
      <c r="AJ282" s="217"/>
      <c r="AK282" s="28"/>
      <c r="AO282" s="28"/>
      <c r="BG282" s="228"/>
    </row>
    <row r="283" spans="1:59" ht="15.6">
      <c r="A283" s="213"/>
      <c r="B283" s="289">
        <f>+'Ark1'!C2793</f>
        <v>2024</v>
      </c>
      <c r="C283" s="28">
        <f>+'Ark1'!L2793</f>
        <v>11</v>
      </c>
      <c r="D283" s="28" t="s">
        <v>37</v>
      </c>
      <c r="E283" s="28">
        <f>+'Ark1'!H2793</f>
        <v>1</v>
      </c>
      <c r="F283" s="28">
        <f>+'Ark1'!J2793</f>
        <v>103</v>
      </c>
      <c r="G283" s="28" t="str">
        <f>VLOOKUP(F283,RNR!$A$1:$B$26,2)</f>
        <v>Rudshøgda</v>
      </c>
      <c r="H283" s="28" t="str">
        <f>+IF(I283=0,"",'Ark1'!Q2793)</f>
        <v/>
      </c>
      <c r="I283" s="331">
        <f>+'Ark1'!R2793</f>
        <v>0</v>
      </c>
      <c r="J283" s="29" t="str">
        <f>+IF(I283=0,"",'Ark1'!AF2793)</f>
        <v/>
      </c>
      <c r="L283" s="29" t="str">
        <f>+IF(I283=0,"",'Ark1'!AG2793)</f>
        <v/>
      </c>
      <c r="N283" s="32" t="str">
        <f>+IF(I283=0,"",'Ark1'!U2793)</f>
        <v/>
      </c>
      <c r="O283" s="213"/>
      <c r="P283" s="239">
        <f>+IF(J283=0,"",'Ark1'!AI2793)</f>
        <v>0</v>
      </c>
      <c r="Q283" s="497"/>
      <c r="R283" s="263" t="str">
        <f>+IF(P283=0,"",'Ark1'!AJ2793)</f>
        <v/>
      </c>
      <c r="S283" s="263" t="str">
        <f>+IF(P283=0,"",'Ark1'!AK2793)</f>
        <v/>
      </c>
      <c r="T283" s="492"/>
      <c r="U283" s="27" t="str">
        <f>+IF(I283=0,"",'Ark1'!T2793)</f>
        <v/>
      </c>
      <c r="V283" s="34" t="str">
        <f>+IF(I283=0,"",'Ark1'!W2793)</f>
        <v/>
      </c>
      <c r="W283" s="34" t="str">
        <f>+IF(I283=0,"",'Ark1'!X2793)</f>
        <v/>
      </c>
      <c r="X283" s="34" t="str">
        <f>+IF(I283=0,"",'Ark1'!Y2793)</f>
        <v/>
      </c>
      <c r="Y283" s="34" t="str">
        <f>+IF(I283=0,"",'Ark1'!Z2793)</f>
        <v/>
      </c>
      <c r="Z283" s="29" t="str">
        <f>+IF(I283=0,"",'Ark1'!Z2793)</f>
        <v/>
      </c>
      <c r="AA283" s="27" t="str">
        <f>+IF(I283=0,"",'Ark1'!AC2793)</f>
        <v/>
      </c>
      <c r="AB283" s="34" t="str">
        <f>+IF(I283=0,"",'Ark1'!AE2793)</f>
        <v/>
      </c>
      <c r="AC283" s="29" t="str">
        <f t="shared" ref="AC283:AC306" si="35">IF(I283=0,"",N283/C283)</f>
        <v/>
      </c>
      <c r="AD283" s="29" t="str">
        <f t="shared" ref="AD283" si="36">IF(I283=0,"",I283/H283)</f>
        <v/>
      </c>
      <c r="AE283" s="213"/>
      <c r="AF283" s="216"/>
      <c r="AH283" s="29"/>
      <c r="AI283" s="27"/>
      <c r="AJ283" s="217"/>
      <c r="AK283" s="28"/>
      <c r="AO283" s="28"/>
    </row>
    <row r="284" spans="1:59" ht="15.6">
      <c r="A284" s="213"/>
      <c r="B284" s="289">
        <f>+'Ark1'!C2794</f>
        <v>2024</v>
      </c>
      <c r="C284" s="28">
        <f>+'Ark1'!L2794</f>
        <v>11</v>
      </c>
      <c r="D284" s="28" t="s">
        <v>37</v>
      </c>
      <c r="E284" s="28">
        <f>+'Ark1'!H2794</f>
        <v>2</v>
      </c>
      <c r="F284" s="28">
        <f>+'Ark1'!J2794</f>
        <v>106</v>
      </c>
      <c r="G284" s="28" t="str">
        <f>VLOOKUP(F284,RNR!$A$1:$B$26,2)</f>
        <v>Furuseth</v>
      </c>
      <c r="H284" s="28">
        <f>+IF(I284=0,"",'Ark1'!Q2794)</f>
        <v>3</v>
      </c>
      <c r="I284" s="331">
        <f>+'Ark1'!R2794</f>
        <v>4</v>
      </c>
      <c r="J284" s="29">
        <f>+IF(I284=0,"",'Ark1'!AF2794)</f>
        <v>1.4981273408239701</v>
      </c>
      <c r="L284" s="29">
        <f>+IF(I284=0,"",'Ark1'!AG2794)</f>
        <v>2.7948127499697009</v>
      </c>
      <c r="N284" s="32">
        <f>+IF(I284=0,"",'Ark1'!U2794)</f>
        <v>28.824999999999999</v>
      </c>
      <c r="O284" s="213"/>
      <c r="P284" s="239">
        <f>+IF(J284=0,"",'Ark1'!AI2794)</f>
        <v>4</v>
      </c>
      <c r="Q284" s="497"/>
      <c r="R284" s="263">
        <f>+IF(P284=0,"",'Ark1'!AJ2794)</f>
        <v>108.9</v>
      </c>
      <c r="S284" s="263">
        <f>+IF(P284=0,"",'Ark1'!AK2794)</f>
        <v>22.388983342412505</v>
      </c>
      <c r="T284" s="492"/>
      <c r="U284" s="27">
        <f>+IF(I284=0,"",'Ark1'!T2794)</f>
        <v>7.75</v>
      </c>
      <c r="V284" s="34">
        <f>+IF(I284=0,"",'Ark1'!W2794)</f>
        <v>25</v>
      </c>
      <c r="W284" s="34">
        <f>+IF(I284=0,"",'Ark1'!X2794)</f>
        <v>100</v>
      </c>
      <c r="X284" s="34">
        <f>+IF(I284=0,"",'Ark1'!Y2794)</f>
        <v>100</v>
      </c>
      <c r="Y284" s="34">
        <f>+IF(I284=0,"",'Ark1'!Z2794)</f>
        <v>4.0567074087244643</v>
      </c>
      <c r="Z284" s="29">
        <f>+IF(I284=0,"",'Ark1'!Z2794)</f>
        <v>4.0567074087244643</v>
      </c>
      <c r="AA284" s="27">
        <f>+IF(I284=0,"",'Ark1'!AC2794)</f>
        <v>0</v>
      </c>
      <c r="AB284" s="34">
        <f>+IF(I284=0,"",'Ark1'!AE2794)</f>
        <v>0</v>
      </c>
      <c r="AC284" s="29">
        <f t="shared" si="35"/>
        <v>2.6204545454545456</v>
      </c>
      <c r="AD284" s="29">
        <f t="shared" ref="AD284:AD306" si="37">IF(I284=0,"",I284/H284)</f>
        <v>1.3333333333333333</v>
      </c>
      <c r="AE284" s="213"/>
      <c r="AF284" s="216"/>
      <c r="AH284" s="29"/>
      <c r="AI284" s="27"/>
      <c r="AJ284" s="217"/>
      <c r="AK284" s="28"/>
      <c r="AO284" s="28"/>
    </row>
    <row r="285" spans="1:59" ht="15.6">
      <c r="A285" s="213"/>
      <c r="B285" s="289">
        <f>+'Ark1'!C2795</f>
        <v>2024</v>
      </c>
      <c r="C285" s="28">
        <f>+'Ark1'!L2795</f>
        <v>11</v>
      </c>
      <c r="D285" s="28" t="s">
        <v>37</v>
      </c>
      <c r="E285" s="28">
        <f>+'Ark1'!H2795</f>
        <v>1</v>
      </c>
      <c r="F285" s="28">
        <f>+'Ark1'!J2795</f>
        <v>110</v>
      </c>
      <c r="G285" s="28" t="str">
        <f>VLOOKUP(F285,RNR!$A$1:$B$26,2)</f>
        <v>Gol</v>
      </c>
      <c r="H285" s="28">
        <f>+IF(I285=0,"",'Ark1'!Q2795)</f>
        <v>1</v>
      </c>
      <c r="I285" s="331">
        <f>+'Ark1'!R2795</f>
        <v>1</v>
      </c>
      <c r="J285" s="29">
        <f>+IF(I285=0,"",'Ark1'!AF2795)</f>
        <v>1.8456995201181249E-2</v>
      </c>
      <c r="L285" s="29">
        <f>+IF(I285=0,"",'Ark1'!AG2795)</f>
        <v>1.382849861014836E-2</v>
      </c>
      <c r="N285" s="32">
        <f>+IF(I285=0,"",'Ark1'!U2795)</f>
        <v>7.9</v>
      </c>
      <c r="O285" s="213"/>
      <c r="P285" s="239">
        <f>+IF(J285=0,"",'Ark1'!AI2795)</f>
        <v>1</v>
      </c>
      <c r="Q285" s="497"/>
      <c r="R285" s="263">
        <f>+IF(P285=0,"",'Ark1'!AJ2795)</f>
        <v>74.7</v>
      </c>
      <c r="S285" s="263">
        <f>+IF(P285=0,"",'Ark1'!AK2795)</f>
        <v>18.952446782830918</v>
      </c>
      <c r="T285" s="492"/>
      <c r="U285" s="27">
        <f>+IF(I285=0,"",'Ark1'!T2795)</f>
        <v>6</v>
      </c>
      <c r="V285" s="34">
        <f>+IF(I285=0,"",'Ark1'!W2795)</f>
        <v>0</v>
      </c>
      <c r="W285" s="34">
        <f>+IF(I285=0,"",'Ark1'!X2795)</f>
        <v>0</v>
      </c>
      <c r="X285" s="34">
        <f>+IF(I285=0,"",'Ark1'!Y2795)</f>
        <v>0</v>
      </c>
      <c r="Y285" s="34">
        <f>+IF(I285=0,"",'Ark1'!Z2795)</f>
        <v>0</v>
      </c>
      <c r="Z285" s="29">
        <f>+IF(I285=0,"",'Ark1'!Z2795)</f>
        <v>0</v>
      </c>
      <c r="AA285" s="27">
        <f>+IF(I285=0,"",'Ark1'!AC2795)</f>
        <v>0</v>
      </c>
      <c r="AB285" s="34">
        <f>+IF(I285=0,"",'Ark1'!AE2795)</f>
        <v>0</v>
      </c>
      <c r="AC285" s="29">
        <f t="shared" si="35"/>
        <v>0.71818181818181825</v>
      </c>
      <c r="AD285" s="29">
        <f t="shared" si="37"/>
        <v>1</v>
      </c>
      <c r="AE285" s="213"/>
      <c r="AF285" s="27"/>
      <c r="AH285" s="29"/>
      <c r="AI285" s="27"/>
      <c r="AJ285" s="28"/>
      <c r="AK285" s="28"/>
      <c r="AO285" s="28"/>
    </row>
    <row r="286" spans="1:59" ht="15.6">
      <c r="A286" s="213"/>
      <c r="B286" s="289">
        <f>+'Ark1'!C2796</f>
        <v>2024</v>
      </c>
      <c r="C286" s="28">
        <f>+'Ark1'!L2796</f>
        <v>11</v>
      </c>
      <c r="D286" s="28" t="s">
        <v>37</v>
      </c>
      <c r="E286" s="28">
        <f>+'Ark1'!H2796</f>
        <v>1</v>
      </c>
      <c r="F286" s="28">
        <f>+'Ark1'!J2796</f>
        <v>111</v>
      </c>
      <c r="G286" s="28" t="str">
        <f>VLOOKUP(F286,RNR!$A$1:$B$26,2)</f>
        <v>Forus</v>
      </c>
      <c r="H286" s="28" t="str">
        <f>+IF(I286=0,"",'Ark1'!Q2796)</f>
        <v/>
      </c>
      <c r="I286" s="331">
        <f>+'Ark1'!R2796</f>
        <v>0</v>
      </c>
      <c r="J286" s="29" t="str">
        <f>+IF(I286=0,"",'Ark1'!AF2796)</f>
        <v/>
      </c>
      <c r="L286" s="29" t="str">
        <f>+IF(I286=0,"",'Ark1'!AG2796)</f>
        <v/>
      </c>
      <c r="N286" s="32" t="str">
        <f>+IF(I286=0,"",'Ark1'!U2796)</f>
        <v/>
      </c>
      <c r="O286" s="213"/>
      <c r="P286" s="239">
        <f>+IF(J286=0,"",'Ark1'!AI2796)</f>
        <v>0</v>
      </c>
      <c r="Q286" s="497"/>
      <c r="R286" s="263" t="str">
        <f>+IF(P286=0,"",'Ark1'!AJ2796)</f>
        <v/>
      </c>
      <c r="S286" s="263" t="str">
        <f>+IF(P286=0,"",'Ark1'!AK2796)</f>
        <v/>
      </c>
      <c r="T286" s="492"/>
      <c r="U286" s="27" t="str">
        <f>+IF(I286=0,"",'Ark1'!T2796)</f>
        <v/>
      </c>
      <c r="V286" s="34" t="str">
        <f>+IF(I286=0,"",'Ark1'!W2796)</f>
        <v/>
      </c>
      <c r="W286" s="34" t="str">
        <f>+IF(I286=0,"",'Ark1'!X2796)</f>
        <v/>
      </c>
      <c r="X286" s="34" t="str">
        <f>+IF(I286=0,"",'Ark1'!Y2796)</f>
        <v/>
      </c>
      <c r="Y286" s="34" t="str">
        <f>+IF(I286=0,"",'Ark1'!Z2796)</f>
        <v/>
      </c>
      <c r="Z286" s="29" t="str">
        <f>+IF(I286=0,"",'Ark1'!Z2796)</f>
        <v/>
      </c>
      <c r="AA286" s="27" t="str">
        <f>+IF(I286=0,"",'Ark1'!AC2796)</f>
        <v/>
      </c>
      <c r="AB286" s="34" t="str">
        <f>+IF(I286=0,"",'Ark1'!AE2796)</f>
        <v/>
      </c>
      <c r="AC286" s="29" t="str">
        <f t="shared" si="35"/>
        <v/>
      </c>
      <c r="AD286" s="29" t="str">
        <f t="shared" si="37"/>
        <v/>
      </c>
      <c r="AE286" s="213"/>
      <c r="AF286" s="27"/>
      <c r="AH286" s="29"/>
      <c r="AI286" s="27"/>
      <c r="AJ286" s="28"/>
      <c r="AK286" s="28"/>
      <c r="AO286" s="28"/>
    </row>
    <row r="287" spans="1:59" ht="15.6">
      <c r="A287" s="213"/>
      <c r="B287" s="289">
        <f>+'Ark1'!C2797</f>
        <v>2024</v>
      </c>
      <c r="C287" s="28">
        <f>+'Ark1'!L2797</f>
        <v>11</v>
      </c>
      <c r="D287" s="28" t="s">
        <v>37</v>
      </c>
      <c r="E287" s="28">
        <f>+'Ark1'!H2797</f>
        <v>1</v>
      </c>
      <c r="F287" s="28">
        <f>+'Ark1'!J2797</f>
        <v>116</v>
      </c>
      <c r="G287" s="28" t="str">
        <f>VLOOKUP(F287,RNR!$A$1:$B$26,2)</f>
        <v>Sandeid</v>
      </c>
      <c r="H287" s="28" t="str">
        <f>+IF(I287=0,"",'Ark1'!Q2797)</f>
        <v/>
      </c>
      <c r="I287" s="331">
        <f>+'Ark1'!R2797</f>
        <v>0</v>
      </c>
      <c r="J287" s="29" t="str">
        <f>+IF(I287=0,"",'Ark1'!AF2797)</f>
        <v/>
      </c>
      <c r="L287" s="29" t="str">
        <f>+IF(I287=0,"",'Ark1'!AG2797)</f>
        <v/>
      </c>
      <c r="N287" s="32" t="str">
        <f>+IF(I287=0,"",'Ark1'!U2797)</f>
        <v/>
      </c>
      <c r="O287" s="213"/>
      <c r="P287" s="239">
        <f>+IF(J287=0,"",'Ark1'!AI2797)</f>
        <v>0</v>
      </c>
      <c r="Q287" s="497"/>
      <c r="R287" s="263" t="str">
        <f>+IF(P287=0,"",'Ark1'!AJ2797)</f>
        <v/>
      </c>
      <c r="S287" s="263" t="str">
        <f>+IF(P287=0,"",'Ark1'!AK2797)</f>
        <v/>
      </c>
      <c r="T287" s="492"/>
      <c r="U287" s="27" t="str">
        <f>+IF(I287=0,"",'Ark1'!T2797)</f>
        <v/>
      </c>
      <c r="V287" s="34" t="str">
        <f>+IF(I287=0,"",'Ark1'!W2797)</f>
        <v/>
      </c>
      <c r="W287" s="34" t="str">
        <f>+IF(I287=0,"",'Ark1'!X2797)</f>
        <v/>
      </c>
      <c r="X287" s="34" t="str">
        <f>+IF(I287=0,"",'Ark1'!Y2797)</f>
        <v/>
      </c>
      <c r="Y287" s="34" t="str">
        <f>+IF(I287=0,"",'Ark1'!Z2797)</f>
        <v/>
      </c>
      <c r="Z287" s="29" t="str">
        <f>+IF(I287=0,"",'Ark1'!Z2797)</f>
        <v/>
      </c>
      <c r="AA287" s="27" t="str">
        <f>+IF(I287=0,"",'Ark1'!AC2797)</f>
        <v/>
      </c>
      <c r="AB287" s="34" t="str">
        <f>+IF(I287=0,"",'Ark1'!AE2797)</f>
        <v/>
      </c>
      <c r="AC287" s="29" t="str">
        <f t="shared" si="35"/>
        <v/>
      </c>
      <c r="AD287" s="29" t="str">
        <f t="shared" si="37"/>
        <v/>
      </c>
      <c r="AE287" s="213"/>
      <c r="AF287" s="27"/>
      <c r="AH287" s="29"/>
      <c r="AI287" s="27"/>
      <c r="AJ287" s="28"/>
      <c r="AK287" s="28"/>
      <c r="AO287" s="28"/>
    </row>
    <row r="288" spans="1:59" ht="15.6">
      <c r="A288" s="213"/>
      <c r="B288" s="289">
        <f>+'Ark1'!C2798</f>
        <v>2024</v>
      </c>
      <c r="C288" s="28">
        <f>+'Ark1'!L2798</f>
        <v>11</v>
      </c>
      <c r="D288" s="28" t="s">
        <v>37</v>
      </c>
      <c r="E288" s="28">
        <f>+'Ark1'!H2798</f>
        <v>2</v>
      </c>
      <c r="F288" s="28">
        <f>+'Ark1'!J2798</f>
        <v>117</v>
      </c>
      <c r="G288" s="28" t="str">
        <f>VLOOKUP(F288,RNR!$A$1:$B$26,2)</f>
        <v>Jæren</v>
      </c>
      <c r="H288" s="28" t="str">
        <f>+IF(I288=0,"",'Ark1'!Q2798)</f>
        <v/>
      </c>
      <c r="I288" s="331">
        <f>+'Ark1'!R2798</f>
        <v>0</v>
      </c>
      <c r="J288" s="29" t="str">
        <f>+IF(I288=0,"",'Ark1'!AF2798)</f>
        <v/>
      </c>
      <c r="L288" s="29" t="str">
        <f>+IF(I288=0,"",'Ark1'!AG2798)</f>
        <v/>
      </c>
      <c r="N288" s="32" t="str">
        <f>+IF(I288=0,"",'Ark1'!U2798)</f>
        <v/>
      </c>
      <c r="O288" s="213"/>
      <c r="P288" s="239">
        <f>+IF(J288=0,"",'Ark1'!AI2798)</f>
        <v>0</v>
      </c>
      <c r="Q288" s="497"/>
      <c r="R288" s="263" t="str">
        <f>+IF(P288=0,"",'Ark1'!AJ2798)</f>
        <v/>
      </c>
      <c r="S288" s="263" t="str">
        <f>+IF(P288=0,"",'Ark1'!AK2798)</f>
        <v/>
      </c>
      <c r="T288" s="492"/>
      <c r="U288" s="27" t="str">
        <f>+IF(I288=0,"",'Ark1'!T2798)</f>
        <v/>
      </c>
      <c r="V288" s="34" t="str">
        <f>+IF(I288=0,"",'Ark1'!W2798)</f>
        <v/>
      </c>
      <c r="W288" s="34" t="str">
        <f>+IF(I288=0,"",'Ark1'!X2798)</f>
        <v/>
      </c>
      <c r="X288" s="34" t="str">
        <f>+IF(I288=0,"",'Ark1'!Y2798)</f>
        <v/>
      </c>
      <c r="Y288" s="34" t="str">
        <f>+IF(I288=0,"",'Ark1'!Z2798)</f>
        <v/>
      </c>
      <c r="Z288" s="29" t="str">
        <f>+IF(I288=0,"",'Ark1'!Z2798)</f>
        <v/>
      </c>
      <c r="AA288" s="27" t="str">
        <f>+IF(I288=0,"",'Ark1'!AC2798)</f>
        <v/>
      </c>
      <c r="AB288" s="34" t="str">
        <f>+IF(I288=0,"",'Ark1'!AE2798)</f>
        <v/>
      </c>
      <c r="AC288" s="29" t="str">
        <f t="shared" si="35"/>
        <v/>
      </c>
      <c r="AD288" s="29" t="str">
        <f t="shared" si="37"/>
        <v/>
      </c>
      <c r="AE288" s="213"/>
      <c r="AF288" s="217"/>
      <c r="AH288" s="29"/>
      <c r="AI288" s="27"/>
      <c r="AJ288" s="217"/>
      <c r="AK288" s="28"/>
      <c r="AO288" s="28"/>
    </row>
    <row r="289" spans="1:41" ht="15.6">
      <c r="A289" s="213"/>
      <c r="B289" s="289">
        <f>+'Ark1'!C2799</f>
        <v>2024</v>
      </c>
      <c r="C289" s="28">
        <f>+'Ark1'!L2799</f>
        <v>11</v>
      </c>
      <c r="D289" s="28" t="s">
        <v>37</v>
      </c>
      <c r="E289" s="28">
        <f>+'Ark1'!H2799</f>
        <v>1</v>
      </c>
      <c r="F289" s="28">
        <f>+'Ark1'!J2799</f>
        <v>134</v>
      </c>
      <c r="G289" s="28" t="str">
        <f>VLOOKUP(F289,RNR!$A$1:$B$26,2)</f>
        <v>Førde</v>
      </c>
      <c r="H289" s="28">
        <f>+IF(I289=0,"",'Ark1'!Q2799)</f>
        <v>1</v>
      </c>
      <c r="I289" s="331">
        <f>+'Ark1'!R2799</f>
        <v>1</v>
      </c>
      <c r="J289" s="29">
        <f>+IF(I289=0,"",'Ark1'!AF2799)</f>
        <v>1.8050541516245484E-2</v>
      </c>
      <c r="L289" s="29">
        <f>+IF(I289=0,"",'Ark1'!AG2799)</f>
        <v>4.947265333991039E-2</v>
      </c>
      <c r="N289" s="32">
        <f>+IF(I289=0,"",'Ark1'!U2799)</f>
        <v>34.200000000000003</v>
      </c>
      <c r="O289" s="213"/>
      <c r="P289" s="239">
        <f>+IF(J289=0,"",'Ark1'!AI2799)</f>
        <v>1</v>
      </c>
      <c r="Q289" s="497"/>
      <c r="R289" s="263">
        <f>+IF(P289=0,"",'Ark1'!AJ2799)</f>
        <v>110.7</v>
      </c>
      <c r="S289" s="263">
        <f>+IF(P289=0,"",'Ark1'!AK2799)</f>
        <v>25.210603577210833</v>
      </c>
      <c r="T289" s="492"/>
      <c r="U289" s="27">
        <f>+IF(I289=0,"",'Ark1'!T2799)</f>
        <v>14</v>
      </c>
      <c r="V289" s="34">
        <f>+IF(I289=0,"",'Ark1'!W2799)</f>
        <v>100</v>
      </c>
      <c r="W289" s="34">
        <f>+IF(I289=0,"",'Ark1'!X2799)</f>
        <v>100</v>
      </c>
      <c r="X289" s="34">
        <f>+IF(I289=0,"",'Ark1'!Y2799)</f>
        <v>100</v>
      </c>
      <c r="Y289" s="34">
        <f>+IF(I289=0,"",'Ark1'!Z2799)</f>
        <v>0</v>
      </c>
      <c r="Z289" s="29">
        <f>+IF(I289=0,"",'Ark1'!Z2799)</f>
        <v>0</v>
      </c>
      <c r="AA289" s="27">
        <f>+IF(I289=0,"",'Ark1'!AC2799)</f>
        <v>0</v>
      </c>
      <c r="AB289" s="34">
        <f>+IF(I289=0,"",'Ark1'!AE2799)</f>
        <v>0</v>
      </c>
      <c r="AC289" s="29">
        <f t="shared" si="35"/>
        <v>3.1090909090909093</v>
      </c>
      <c r="AD289" s="29">
        <f t="shared" si="37"/>
        <v>1</v>
      </c>
      <c r="AE289" s="213"/>
      <c r="AF289" s="217"/>
      <c r="AH289" s="29"/>
      <c r="AI289" s="27"/>
      <c r="AJ289" s="217"/>
      <c r="AK289" s="28"/>
      <c r="AO289" s="28"/>
    </row>
    <row r="290" spans="1:41" ht="15.6">
      <c r="A290" s="213"/>
      <c r="B290" s="289">
        <f>+'Ark1'!C2800</f>
        <v>2024</v>
      </c>
      <c r="C290" s="28">
        <f>+'Ark1'!L2800</f>
        <v>11</v>
      </c>
      <c r="D290" s="28" t="s">
        <v>37</v>
      </c>
      <c r="E290" s="28">
        <f>+'Ark1'!H2800</f>
        <v>2</v>
      </c>
      <c r="F290" s="28">
        <f>+'Ark1'!J2800</f>
        <v>141</v>
      </c>
      <c r="G290" s="28" t="str">
        <f>VLOOKUP(F290,RNR!$A$1:$B$26,2)</f>
        <v>Ølen</v>
      </c>
      <c r="H290" s="28" t="str">
        <f>+IF(I290=0,"",'Ark1'!Q2800)</f>
        <v/>
      </c>
      <c r="I290" s="331">
        <f>+'Ark1'!R2800</f>
        <v>0</v>
      </c>
      <c r="J290" s="29" t="str">
        <f>+IF(I290=0,"",'Ark1'!AF2800)</f>
        <v/>
      </c>
      <c r="L290" s="29" t="str">
        <f>+IF(I290=0,"",'Ark1'!AG2800)</f>
        <v/>
      </c>
      <c r="N290" s="32" t="str">
        <f>+IF(I290=0,"",'Ark1'!U2800)</f>
        <v/>
      </c>
      <c r="O290" s="213"/>
      <c r="P290" s="239">
        <f>+IF(J290=0,"",'Ark1'!AI2800)</f>
        <v>0</v>
      </c>
      <c r="Q290" s="497"/>
      <c r="R290" s="263" t="str">
        <f>+IF(P290=0,"",'Ark1'!AJ2800)</f>
        <v/>
      </c>
      <c r="S290" s="263" t="str">
        <f>+IF(P290=0,"",'Ark1'!AK2800)</f>
        <v/>
      </c>
      <c r="T290" s="492"/>
      <c r="U290" s="27" t="str">
        <f>+IF(I290=0,"",'Ark1'!T2800)</f>
        <v/>
      </c>
      <c r="V290" s="34" t="str">
        <f>+IF(I290=0,"",'Ark1'!W2800)</f>
        <v/>
      </c>
      <c r="W290" s="34" t="str">
        <f>+IF(I290=0,"",'Ark1'!X2800)</f>
        <v/>
      </c>
      <c r="X290" s="34" t="str">
        <f>+IF(I290=0,"",'Ark1'!Y2800)</f>
        <v/>
      </c>
      <c r="Y290" s="34" t="str">
        <f>+IF(I290=0,"",'Ark1'!Z2800)</f>
        <v/>
      </c>
      <c r="Z290" s="29" t="str">
        <f>+IF(I290=0,"",'Ark1'!Z2800)</f>
        <v/>
      </c>
      <c r="AA290" s="27" t="str">
        <f>+IF(I290=0,"",'Ark1'!AC2800)</f>
        <v/>
      </c>
      <c r="AB290" s="34" t="str">
        <f>+IF(I290=0,"",'Ark1'!AE2800)</f>
        <v/>
      </c>
      <c r="AC290" s="29" t="str">
        <f t="shared" si="35"/>
        <v/>
      </c>
      <c r="AD290" s="29" t="str">
        <f t="shared" si="37"/>
        <v/>
      </c>
      <c r="AE290" s="213"/>
      <c r="AF290" s="217"/>
      <c r="AH290" s="29"/>
      <c r="AI290" s="27"/>
      <c r="AJ290" s="217"/>
      <c r="AK290" s="28"/>
      <c r="AO290" s="28"/>
    </row>
    <row r="291" spans="1:41" ht="15.6">
      <c r="A291" s="213"/>
      <c r="B291" s="289">
        <f>+'Ark1'!C2801</f>
        <v>2024</v>
      </c>
      <c r="C291" s="28">
        <f>+'Ark1'!L2801</f>
        <v>11</v>
      </c>
      <c r="D291" s="28" t="s">
        <v>37</v>
      </c>
      <c r="E291" s="28">
        <f>+'Ark1'!H2801</f>
        <v>2</v>
      </c>
      <c r="F291" s="28">
        <f>+'Ark1'!J2801</f>
        <v>143</v>
      </c>
      <c r="G291" s="28" t="str">
        <f>VLOOKUP(F291,RNR!$A$1:$B$26,2)</f>
        <v>Nordfjord</v>
      </c>
      <c r="H291" s="28" t="str">
        <f>+IF(I291=0,"",'Ark1'!Q2801)</f>
        <v/>
      </c>
      <c r="I291" s="331">
        <f>+'Ark1'!R2801</f>
        <v>0</v>
      </c>
      <c r="J291" s="29" t="str">
        <f>+IF(I291=0,"",'Ark1'!AF2801)</f>
        <v/>
      </c>
      <c r="L291" s="29" t="str">
        <f>+IF(I291=0,"",'Ark1'!AG2801)</f>
        <v/>
      </c>
      <c r="N291" s="32" t="str">
        <f>+IF(I291=0,"",'Ark1'!U2801)</f>
        <v/>
      </c>
      <c r="O291" s="213"/>
      <c r="P291" s="239">
        <f>+IF(J291=0,"",'Ark1'!AI2801)</f>
        <v>0</v>
      </c>
      <c r="Q291" s="497"/>
      <c r="R291" s="263" t="str">
        <f>+IF(P291=0,"",'Ark1'!AJ2801)</f>
        <v/>
      </c>
      <c r="S291" s="263" t="str">
        <f>+IF(P291=0,"",'Ark1'!AK2801)</f>
        <v/>
      </c>
      <c r="T291" s="492"/>
      <c r="U291" s="27" t="str">
        <f>+IF(I291=0,"",'Ark1'!T2801)</f>
        <v/>
      </c>
      <c r="V291" s="34" t="str">
        <f>+IF(I291=0,"",'Ark1'!W2801)</f>
        <v/>
      </c>
      <c r="W291" s="34" t="str">
        <f>+IF(I291=0,"",'Ark1'!X2801)</f>
        <v/>
      </c>
      <c r="X291" s="34" t="str">
        <f>+IF(I291=0,"",'Ark1'!Y2801)</f>
        <v/>
      </c>
      <c r="Y291" s="34" t="str">
        <f>+IF(I291=0,"",'Ark1'!Z2801)</f>
        <v/>
      </c>
      <c r="Z291" s="29" t="str">
        <f>+IF(I291=0,"",'Ark1'!Z2801)</f>
        <v/>
      </c>
      <c r="AA291" s="27" t="str">
        <f>+IF(I291=0,"",'Ark1'!AC2801)</f>
        <v/>
      </c>
      <c r="AB291" s="34" t="str">
        <f>+IF(I291=0,"",'Ark1'!AE2801)</f>
        <v/>
      </c>
      <c r="AC291" s="29" t="str">
        <f t="shared" si="35"/>
        <v/>
      </c>
      <c r="AD291" s="29" t="str">
        <f t="shared" si="37"/>
        <v/>
      </c>
      <c r="AE291" s="213"/>
      <c r="AF291" s="27"/>
      <c r="AH291" s="29"/>
      <c r="AI291" s="27"/>
      <c r="AJ291" s="28"/>
      <c r="AK291" s="28"/>
      <c r="AO291" s="28"/>
    </row>
    <row r="292" spans="1:41" ht="15.6">
      <c r="A292" s="213"/>
      <c r="B292" s="289">
        <f>+'Ark1'!C2802</f>
        <v>2024</v>
      </c>
      <c r="C292" s="28">
        <f>+'Ark1'!L2802</f>
        <v>11</v>
      </c>
      <c r="D292" s="28" t="s">
        <v>37</v>
      </c>
      <c r="E292" s="28">
        <f>+'Ark1'!H2802</f>
        <v>2</v>
      </c>
      <c r="F292" s="28">
        <f>+'Ark1'!J2802</f>
        <v>147</v>
      </c>
      <c r="G292" s="28" t="str">
        <f>VLOOKUP(F292,RNR!$A$1:$B$26,2)</f>
        <v>Midt-Norge</v>
      </c>
      <c r="H292" s="28" t="str">
        <f>+IF(I292=0,"",'Ark1'!Q2802)</f>
        <v/>
      </c>
      <c r="I292" s="331">
        <f>+'Ark1'!R2802</f>
        <v>0</v>
      </c>
      <c r="J292" s="29" t="str">
        <f>+IF(I292=0,"",'Ark1'!AF2802)</f>
        <v/>
      </c>
      <c r="L292" s="29" t="str">
        <f>+IF(I292=0,"",'Ark1'!AG2802)</f>
        <v/>
      </c>
      <c r="N292" s="32" t="str">
        <f>+IF(I292=0,"",'Ark1'!U2802)</f>
        <v/>
      </c>
      <c r="O292" s="213"/>
      <c r="P292" s="239">
        <f>+IF(J292=0,"",'Ark1'!AI2802)</f>
        <v>0</v>
      </c>
      <c r="Q292" s="497"/>
      <c r="R292" s="263" t="str">
        <f>+IF(P292=0,"",'Ark1'!AJ2802)</f>
        <v/>
      </c>
      <c r="S292" s="263" t="str">
        <f>+IF(P292=0,"",'Ark1'!AK2802)</f>
        <v/>
      </c>
      <c r="T292" s="492"/>
      <c r="U292" s="27" t="str">
        <f>+IF(I292=0,"",'Ark1'!T2802)</f>
        <v/>
      </c>
      <c r="V292" s="34" t="str">
        <f>+IF(I292=0,"",'Ark1'!W2802)</f>
        <v/>
      </c>
      <c r="W292" s="34" t="str">
        <f>+IF(I292=0,"",'Ark1'!X2802)</f>
        <v/>
      </c>
      <c r="X292" s="34" t="str">
        <f>+IF(I292=0,"",'Ark1'!Y2802)</f>
        <v/>
      </c>
      <c r="Y292" s="34" t="str">
        <f>+IF(I292=0,"",'Ark1'!Z2802)</f>
        <v/>
      </c>
      <c r="Z292" s="29" t="str">
        <f>+IF(I292=0,"",'Ark1'!Z2802)</f>
        <v/>
      </c>
      <c r="AA292" s="27" t="str">
        <f>+IF(I292=0,"",'Ark1'!AC2802)</f>
        <v/>
      </c>
      <c r="AB292" s="34" t="str">
        <f>+IF(I292=0,"",'Ark1'!AE2802)</f>
        <v/>
      </c>
      <c r="AC292" s="29" t="str">
        <f t="shared" si="35"/>
        <v/>
      </c>
      <c r="AD292" s="29" t="str">
        <f t="shared" si="37"/>
        <v/>
      </c>
      <c r="AE292" s="213"/>
      <c r="AF292" s="27"/>
      <c r="AH292" s="29"/>
      <c r="AI292" s="27"/>
      <c r="AJ292" s="28"/>
      <c r="AK292" s="28"/>
      <c r="AO292" s="28"/>
    </row>
    <row r="293" spans="1:41" ht="15.6">
      <c r="A293" s="213"/>
      <c r="B293" s="289">
        <f>+'Ark1'!C2803</f>
        <v>2024</v>
      </c>
      <c r="C293" s="28">
        <f>+'Ark1'!L2803</f>
        <v>11</v>
      </c>
      <c r="D293" s="28" t="s">
        <v>37</v>
      </c>
      <c r="E293" s="28">
        <f>+'Ark1'!H2803</f>
        <v>1</v>
      </c>
      <c r="F293" s="28">
        <f>+'Ark1'!J2803</f>
        <v>155</v>
      </c>
      <c r="G293" s="28" t="str">
        <f>VLOOKUP(F293,RNR!$A$1:$B$26,2)</f>
        <v>Målselv</v>
      </c>
      <c r="H293" s="28">
        <f>+IF(I293=0,"",'Ark1'!Q2803)</f>
        <v>2</v>
      </c>
      <c r="I293" s="331">
        <f>+'Ark1'!R2803</f>
        <v>2</v>
      </c>
      <c r="J293" s="29">
        <f>+IF(I293=0,"",'Ark1'!AF2803)</f>
        <v>7.2202166064981935E-2</v>
      </c>
      <c r="L293" s="29">
        <f>+IF(I293=0,"",'Ark1'!AG2803)</f>
        <v>0.15615012898000649</v>
      </c>
      <c r="N293" s="32">
        <f>+IF(I293=0,"",'Ark1'!U2803)</f>
        <v>37.5</v>
      </c>
      <c r="O293" s="213"/>
      <c r="P293" s="239">
        <f>+IF(J293=0,"",'Ark1'!AI2803)</f>
        <v>2</v>
      </c>
      <c r="Q293" s="497"/>
      <c r="R293" s="263">
        <f>+IF(P293=0,"",'Ark1'!AJ2803)</f>
        <v>110.25</v>
      </c>
      <c r="S293" s="263">
        <f>+IF(P293=0,"",'Ark1'!AK2803)</f>
        <v>27.972717448700696</v>
      </c>
      <c r="T293" s="492"/>
      <c r="U293" s="27">
        <f>+IF(I293=0,"",'Ark1'!T2803)</f>
        <v>11.5</v>
      </c>
      <c r="V293" s="34">
        <f>+IF(I293=0,"",'Ark1'!W2803)</f>
        <v>100</v>
      </c>
      <c r="W293" s="34">
        <f>+IF(I293=0,"",'Ark1'!X2803)</f>
        <v>100</v>
      </c>
      <c r="X293" s="34">
        <f>+IF(I293=0,"",'Ark1'!Y2803)</f>
        <v>100</v>
      </c>
      <c r="Y293" s="34">
        <f>+IF(I293=0,"",'Ark1'!Z2803)</f>
        <v>1.2000000000001172</v>
      </c>
      <c r="Z293" s="29">
        <f>+IF(I293=0,"",'Ark1'!Z2803)</f>
        <v>1.2000000000001172</v>
      </c>
      <c r="AA293" s="27">
        <f>+IF(I293=0,"",'Ark1'!AC2803)</f>
        <v>0</v>
      </c>
      <c r="AB293" s="34">
        <f>+IF(I293=0,"",'Ark1'!AE2803)</f>
        <v>0</v>
      </c>
      <c r="AC293" s="29">
        <f t="shared" si="35"/>
        <v>3.4090909090909092</v>
      </c>
      <c r="AD293" s="29">
        <f t="shared" si="37"/>
        <v>1</v>
      </c>
      <c r="AE293" s="213"/>
      <c r="AF293" s="27"/>
      <c r="AH293" s="29"/>
      <c r="AI293" s="27"/>
      <c r="AJ293" s="28"/>
      <c r="AK293" s="28"/>
      <c r="AO293" s="28"/>
    </row>
    <row r="294" spans="1:41" ht="15.6">
      <c r="A294" s="213"/>
      <c r="B294" s="289">
        <f>+'Ark1'!C2804</f>
        <v>2024</v>
      </c>
      <c r="C294" s="28">
        <f>+'Ark1'!L2804</f>
        <v>11</v>
      </c>
      <c r="D294" s="28" t="s">
        <v>37</v>
      </c>
      <c r="E294" s="28">
        <f>+'Ark1'!H2804</f>
        <v>2</v>
      </c>
      <c r="F294" s="28">
        <f>+'Ark1'!J2804</f>
        <v>160</v>
      </c>
      <c r="G294" s="28" t="str">
        <f>VLOOKUP(F294,RNR!$A$1:$B$26,2)</f>
        <v>Oslo</v>
      </c>
      <c r="H294" s="28">
        <f>+IF(I294=0,"",'Ark1'!Q2804)</f>
        <v>1</v>
      </c>
      <c r="I294" s="331">
        <f>+'Ark1'!R2804</f>
        <v>1</v>
      </c>
      <c r="J294" s="29">
        <f>+IF(I294=0,"",'Ark1'!AF2804)</f>
        <v>0.21052631578947364</v>
      </c>
      <c r="L294" s="29">
        <f>+IF(I294=0,"",'Ark1'!AG2804)</f>
        <v>0.52072968490878957</v>
      </c>
      <c r="N294" s="32">
        <f>+IF(I294=0,"",'Ark1'!U2804)</f>
        <v>31.4</v>
      </c>
      <c r="O294" s="213"/>
      <c r="P294" s="239">
        <f>+IF(J294=0,"",'Ark1'!AI2804)</f>
        <v>1</v>
      </c>
      <c r="Q294" s="497"/>
      <c r="R294" s="263">
        <f>+IF(P294=0,"",'Ark1'!AJ2804)</f>
        <v>98.9</v>
      </c>
      <c r="S294" s="263">
        <f>+IF(P294=0,"",'Ark1'!AK2804)</f>
        <v>32.459421337687921</v>
      </c>
      <c r="T294" s="492"/>
      <c r="U294" s="27">
        <f>+IF(I294=0,"",'Ark1'!T2804)</f>
        <v>10</v>
      </c>
      <c r="V294" s="34">
        <f>+IF(I294=0,"",'Ark1'!W2804)</f>
        <v>100</v>
      </c>
      <c r="W294" s="34">
        <f>+IF(I294=0,"",'Ark1'!X2804)</f>
        <v>100</v>
      </c>
      <c r="X294" s="34">
        <f>+IF(I294=0,"",'Ark1'!Y2804)</f>
        <v>100</v>
      </c>
      <c r="Y294" s="34">
        <f>+IF(I294=0,"",'Ark1'!Z2804)</f>
        <v>0</v>
      </c>
      <c r="Z294" s="29">
        <f>+IF(I294=0,"",'Ark1'!Z2804)</f>
        <v>0</v>
      </c>
      <c r="AA294" s="27">
        <f>+IF(I294=0,"",'Ark1'!AC2804)</f>
        <v>0</v>
      </c>
      <c r="AB294" s="34">
        <f>+IF(I294=0,"",'Ark1'!AE2804)</f>
        <v>0</v>
      </c>
      <c r="AC294" s="29">
        <f t="shared" si="35"/>
        <v>2.8545454545454545</v>
      </c>
      <c r="AD294" s="29">
        <f t="shared" si="37"/>
        <v>1</v>
      </c>
      <c r="AE294" s="213"/>
      <c r="AF294" s="27"/>
      <c r="AH294" s="29"/>
      <c r="AI294" s="27"/>
      <c r="AJ294" s="28"/>
      <c r="AK294" s="28"/>
      <c r="AO294" s="28"/>
    </row>
    <row r="295" spans="1:41" ht="15.6">
      <c r="A295" s="213"/>
      <c r="B295" s="289">
        <f>+'Ark1'!C2805</f>
        <v>2024</v>
      </c>
      <c r="C295" s="28">
        <f>+'Ark1'!L2805</f>
        <v>11</v>
      </c>
      <c r="D295" s="28" t="s">
        <v>37</v>
      </c>
      <c r="E295" s="28">
        <f>+'Ark1'!H2805</f>
        <v>1</v>
      </c>
      <c r="F295" s="28">
        <f>+'Ark1'!J2805</f>
        <v>171</v>
      </c>
      <c r="G295" s="28" t="str">
        <f>VLOOKUP(F295,RNR!$A$1:$B$26,2)</f>
        <v>Prima</v>
      </c>
      <c r="H295" s="28" t="str">
        <f>+IF(I295=0,"",'Ark1'!Q2805)</f>
        <v/>
      </c>
      <c r="I295" s="331">
        <f>+'Ark1'!R2805</f>
        <v>0</v>
      </c>
      <c r="J295" s="29" t="str">
        <f>+IF(I295=0,"",'Ark1'!AF2805)</f>
        <v/>
      </c>
      <c r="L295" s="29" t="str">
        <f>+IF(I295=0,"",'Ark1'!AG2805)</f>
        <v/>
      </c>
      <c r="N295" s="32" t="str">
        <f>+IF(I295=0,"",'Ark1'!U2805)</f>
        <v/>
      </c>
      <c r="O295" s="213"/>
      <c r="P295" s="239">
        <f>+IF(J295=0,"",'Ark1'!AI2805)</f>
        <v>0</v>
      </c>
      <c r="Q295" s="497"/>
      <c r="R295" s="263" t="str">
        <f>+IF(P295=0,"",'Ark1'!AJ2805)</f>
        <v/>
      </c>
      <c r="S295" s="263" t="str">
        <f>+IF(P295=0,"",'Ark1'!AK2805)</f>
        <v/>
      </c>
      <c r="T295" s="492"/>
      <c r="U295" s="27" t="str">
        <f>+IF(I295=0,"",'Ark1'!T2805)</f>
        <v/>
      </c>
      <c r="V295" s="34" t="str">
        <f>+IF(I295=0,"",'Ark1'!W2805)</f>
        <v/>
      </c>
      <c r="W295" s="34" t="str">
        <f>+IF(I295=0,"",'Ark1'!X2805)</f>
        <v/>
      </c>
      <c r="X295" s="34" t="str">
        <f>+IF(I295=0,"",'Ark1'!Y2805)</f>
        <v/>
      </c>
      <c r="Y295" s="34" t="str">
        <f>+IF(I295=0,"",'Ark1'!Z2805)</f>
        <v/>
      </c>
      <c r="Z295" s="29" t="str">
        <f>+IF(I295=0,"",'Ark1'!Z2805)</f>
        <v/>
      </c>
      <c r="AA295" s="27" t="str">
        <f>+IF(I295=0,"",'Ark1'!AC2805)</f>
        <v/>
      </c>
      <c r="AB295" s="34" t="str">
        <f>+IF(I295=0,"",'Ark1'!AE2805)</f>
        <v/>
      </c>
      <c r="AC295" s="29" t="str">
        <f t="shared" si="35"/>
        <v/>
      </c>
      <c r="AD295" s="29" t="str">
        <f t="shared" si="37"/>
        <v/>
      </c>
      <c r="AE295" s="213"/>
      <c r="AF295" s="27"/>
      <c r="AH295" s="29"/>
      <c r="AI295" s="27"/>
      <c r="AJ295" s="28"/>
      <c r="AK295" s="28"/>
      <c r="AO295" s="28"/>
    </row>
    <row r="296" spans="1:41" ht="15.6">
      <c r="A296" s="213"/>
      <c r="B296" s="289">
        <f>+'Ark1'!C2806</f>
        <v>2024</v>
      </c>
      <c r="C296" s="28">
        <f>+'Ark1'!L2806</f>
        <v>11</v>
      </c>
      <c r="D296" s="28" t="s">
        <v>37</v>
      </c>
      <c r="E296" s="28">
        <f>+'Ark1'!H2806</f>
        <v>2</v>
      </c>
      <c r="F296" s="28">
        <f>+'Ark1'!J2806</f>
        <v>175</v>
      </c>
      <c r="G296" s="28" t="str">
        <f>VLOOKUP(F296,RNR!$A$1:$B$26,2)</f>
        <v>Ole Ringdal</v>
      </c>
      <c r="H296" s="28" t="str">
        <f>+IF(I296=0,"",'Ark1'!Q2806)</f>
        <v/>
      </c>
      <c r="I296" s="331">
        <f>+'Ark1'!R2806</f>
        <v>0</v>
      </c>
      <c r="J296" s="29" t="str">
        <f>+IF(I296=0,"",'Ark1'!AF2806)</f>
        <v/>
      </c>
      <c r="L296" s="29" t="str">
        <f>+IF(I296=0,"",'Ark1'!AG2806)</f>
        <v/>
      </c>
      <c r="N296" s="32" t="str">
        <f>+IF(I296=0,"",'Ark1'!U2806)</f>
        <v/>
      </c>
      <c r="O296" s="213"/>
      <c r="P296" s="239">
        <f>+IF(J296=0,"",'Ark1'!AI2806)</f>
        <v>0</v>
      </c>
      <c r="Q296" s="497"/>
      <c r="R296" s="263" t="str">
        <f>+IF(P296=0,"",'Ark1'!AJ2806)</f>
        <v/>
      </c>
      <c r="S296" s="263" t="str">
        <f>+IF(P296=0,"",'Ark1'!AK2806)</f>
        <v/>
      </c>
      <c r="T296" s="492"/>
      <c r="U296" s="27" t="str">
        <f>+IF(I296=0,"",'Ark1'!T2806)</f>
        <v/>
      </c>
      <c r="V296" s="34" t="str">
        <f>+IF(I296=0,"",'Ark1'!W2806)</f>
        <v/>
      </c>
      <c r="W296" s="34" t="str">
        <f>+IF(I296=0,"",'Ark1'!X2806)</f>
        <v/>
      </c>
      <c r="X296" s="34" t="str">
        <f>+IF(I296=0,"",'Ark1'!Y2806)</f>
        <v/>
      </c>
      <c r="Y296" s="34" t="str">
        <f>+IF(I296=0,"",'Ark1'!Z2806)</f>
        <v/>
      </c>
      <c r="Z296" s="29" t="str">
        <f>+IF(I296=0,"",'Ark1'!Z2806)</f>
        <v/>
      </c>
      <c r="AA296" s="27" t="str">
        <f>+IF(I296=0,"",'Ark1'!AC2806)</f>
        <v/>
      </c>
      <c r="AB296" s="34" t="str">
        <f>+IF(I296=0,"",'Ark1'!AE2806)</f>
        <v/>
      </c>
      <c r="AC296" s="29" t="str">
        <f t="shared" si="35"/>
        <v/>
      </c>
      <c r="AD296" s="29" t="str">
        <f t="shared" si="37"/>
        <v/>
      </c>
      <c r="AE296" s="213"/>
      <c r="AF296" s="27"/>
      <c r="AH296" s="29"/>
      <c r="AI296" s="27"/>
      <c r="AJ296" s="28"/>
      <c r="AK296" s="28"/>
      <c r="AO296" s="28"/>
    </row>
    <row r="297" spans="1:41" ht="15.6">
      <c r="A297" s="213"/>
      <c r="B297" s="289">
        <f>+'Ark1'!C2807</f>
        <v>2024</v>
      </c>
      <c r="C297" s="28">
        <f>+'Ark1'!L2807</f>
        <v>11</v>
      </c>
      <c r="D297" s="28" t="s">
        <v>37</v>
      </c>
      <c r="E297" s="28">
        <f>+'Ark1'!H2807</f>
        <v>2</v>
      </c>
      <c r="F297" s="28">
        <f>+'Ark1'!J2807</f>
        <v>177</v>
      </c>
      <c r="G297" s="28" t="str">
        <f>VLOOKUP(F297,RNR!$A$1:$B$26,2)</f>
        <v>Slakthuset</v>
      </c>
      <c r="H297" s="28">
        <f>+IF(I297=0,"",'Ark1'!Q2807)</f>
        <v>2</v>
      </c>
      <c r="I297" s="331">
        <f>+'Ark1'!R2807</f>
        <v>2</v>
      </c>
      <c r="J297" s="29">
        <f>+IF(I297=0,"",'Ark1'!AF2807)</f>
        <v>0.21276595744680857</v>
      </c>
      <c r="L297" s="29">
        <f>+IF(I297=0,"",'Ark1'!AG2807)</f>
        <v>0.24848016983498983</v>
      </c>
      <c r="N297" s="32">
        <f>+IF(I297=0,"",'Ark1'!U2807)</f>
        <v>15.45</v>
      </c>
      <c r="O297" s="213"/>
      <c r="P297" s="239">
        <f>+IF(J297=0,"",'Ark1'!AI2807)</f>
        <v>1</v>
      </c>
      <c r="Q297" s="497"/>
      <c r="R297" s="263">
        <f>+IF(P297=0,"",'Ark1'!AJ2807)</f>
        <v>81</v>
      </c>
      <c r="S297" s="263">
        <f>+IF(P297=0,"",'Ark1'!AK2807)</f>
        <v>21.639278866327594</v>
      </c>
      <c r="T297" s="492"/>
      <c r="U297" s="27">
        <f>+IF(I297=0,"",'Ark1'!T2807)</f>
        <v>4.5</v>
      </c>
      <c r="V297" s="34">
        <f>+IF(I297=0,"",'Ark1'!W2807)</f>
        <v>0</v>
      </c>
      <c r="W297" s="34">
        <f>+IF(I297=0,"",'Ark1'!X2807)</f>
        <v>50</v>
      </c>
      <c r="X297" s="34">
        <f>+IF(I297=0,"",'Ark1'!Y2807)</f>
        <v>0</v>
      </c>
      <c r="Y297" s="34">
        <f>+IF(I297=0,"",'Ark1'!Z2807)</f>
        <v>3.9499999999999993</v>
      </c>
      <c r="Z297" s="29">
        <f>+IF(I297=0,"",'Ark1'!Z2807)</f>
        <v>3.9499999999999993</v>
      </c>
      <c r="AA297" s="27">
        <f>+IF(I297=0,"",'Ark1'!AC2807)</f>
        <v>0</v>
      </c>
      <c r="AB297" s="34">
        <f>+IF(I297=0,"",'Ark1'!AE2807)</f>
        <v>0</v>
      </c>
      <c r="AC297" s="29">
        <f t="shared" si="35"/>
        <v>1.4045454545454545</v>
      </c>
      <c r="AD297" s="29">
        <f t="shared" si="37"/>
        <v>1</v>
      </c>
      <c r="AE297" s="213"/>
      <c r="AF297" s="27"/>
      <c r="AH297" s="29"/>
      <c r="AI297" s="27"/>
      <c r="AJ297" s="28"/>
      <c r="AK297" s="28"/>
      <c r="AO297" s="28"/>
    </row>
    <row r="298" spans="1:41" ht="15.6">
      <c r="A298" s="213"/>
      <c r="B298" s="289">
        <f>+'Ark1'!C2808</f>
        <v>2024</v>
      </c>
      <c r="C298" s="28">
        <f>+'Ark1'!L2808</f>
        <v>11</v>
      </c>
      <c r="D298" s="28" t="s">
        <v>37</v>
      </c>
      <c r="E298" s="28">
        <f>+'Ark1'!H2808</f>
        <v>2</v>
      </c>
      <c r="F298" s="28">
        <f>+'Ark1'!J2808</f>
        <v>178</v>
      </c>
      <c r="G298" s="28" t="str">
        <f>VLOOKUP(F298,RNR!$A$1:$B$26,2)</f>
        <v>Røros</v>
      </c>
      <c r="H298" s="28" t="str">
        <f>+IF(I298=0,"",'Ark1'!Q2808)</f>
        <v/>
      </c>
      <c r="I298" s="331">
        <f>+'Ark1'!R2808</f>
        <v>0</v>
      </c>
      <c r="J298" s="29" t="str">
        <f>+IF(I298=0,"",'Ark1'!AF2808)</f>
        <v/>
      </c>
      <c r="L298" s="29" t="str">
        <f>+IF(I298=0,"",'Ark1'!AG2808)</f>
        <v/>
      </c>
      <c r="N298" s="32" t="str">
        <f>+IF(I298=0,"",'Ark1'!U2808)</f>
        <v/>
      </c>
      <c r="O298" s="213"/>
      <c r="P298" s="239">
        <f>+IF(J298=0,"",'Ark1'!AI2808)</f>
        <v>0</v>
      </c>
      <c r="Q298" s="497"/>
      <c r="R298" s="263" t="str">
        <f>+IF(P298=0,"",'Ark1'!AJ2808)</f>
        <v/>
      </c>
      <c r="S298" s="263" t="str">
        <f>+IF(P298=0,"",'Ark1'!AK2808)</f>
        <v/>
      </c>
      <c r="T298" s="492"/>
      <c r="U298" s="27" t="str">
        <f>+IF(I298=0,"",'Ark1'!T2808)</f>
        <v/>
      </c>
      <c r="V298" s="34" t="str">
        <f>+IF(I298=0,"",'Ark1'!W2808)</f>
        <v/>
      </c>
      <c r="W298" s="34" t="str">
        <f>+IF(I298=0,"",'Ark1'!X2808)</f>
        <v/>
      </c>
      <c r="X298" s="34" t="str">
        <f>+IF(I298=0,"",'Ark1'!Y2808)</f>
        <v/>
      </c>
      <c r="Y298" s="34" t="str">
        <f>+IF(I298=0,"",'Ark1'!Z2808)</f>
        <v/>
      </c>
      <c r="Z298" s="29" t="str">
        <f>+IF(I298=0,"",'Ark1'!Z2808)</f>
        <v/>
      </c>
      <c r="AA298" s="27" t="str">
        <f>+IF(I298=0,"",'Ark1'!AC2808)</f>
        <v/>
      </c>
      <c r="AB298" s="34" t="str">
        <f>+IF(I298=0,"",'Ark1'!AE2808)</f>
        <v/>
      </c>
      <c r="AC298" s="29" t="str">
        <f t="shared" si="35"/>
        <v/>
      </c>
      <c r="AD298" s="29" t="str">
        <f t="shared" si="37"/>
        <v/>
      </c>
      <c r="AE298" s="213"/>
      <c r="AF298" s="27"/>
      <c r="AH298" s="29"/>
      <c r="AI298" s="27"/>
      <c r="AJ298" s="28"/>
      <c r="AK298" s="28"/>
      <c r="AO298" s="28"/>
    </row>
    <row r="299" spans="1:41" ht="15.6">
      <c r="A299" s="213"/>
      <c r="B299" s="289">
        <f>+'Ark1'!C2809</f>
        <v>2024</v>
      </c>
      <c r="C299" s="28">
        <f>+'Ark1'!L2809</f>
        <v>11</v>
      </c>
      <c r="D299" s="28" t="s">
        <v>37</v>
      </c>
      <c r="E299" s="28">
        <f>+'Ark1'!H2809</f>
        <v>2</v>
      </c>
      <c r="F299" s="28">
        <f>+'Ark1'!J2809</f>
        <v>181</v>
      </c>
      <c r="G299" s="28" t="str">
        <f>VLOOKUP(F299,RNR!$A$1:$B$26,2)</f>
        <v>Horns</v>
      </c>
      <c r="H299" s="28" t="str">
        <f>+IF(I299=0,"",'Ark1'!Q2809)</f>
        <v/>
      </c>
      <c r="I299" s="331">
        <f>+'Ark1'!R2809</f>
        <v>0</v>
      </c>
      <c r="J299" s="29" t="str">
        <f>+IF(I299=0,"",'Ark1'!AF2809)</f>
        <v/>
      </c>
      <c r="L299" s="29" t="str">
        <f>+IF(I299=0,"",'Ark1'!AG2809)</f>
        <v/>
      </c>
      <c r="N299" s="32" t="str">
        <f>+IF(I299=0,"",'Ark1'!U2809)</f>
        <v/>
      </c>
      <c r="O299" s="213"/>
      <c r="P299" s="239">
        <f>+IF(J299=0,"",'Ark1'!AI2809)</f>
        <v>0</v>
      </c>
      <c r="Q299" s="497"/>
      <c r="R299" s="263" t="str">
        <f>+IF(P299=0,"",'Ark1'!AJ2809)</f>
        <v/>
      </c>
      <c r="S299" s="263" t="str">
        <f>+IF(P299=0,"",'Ark1'!AK2809)</f>
        <v/>
      </c>
      <c r="T299" s="492"/>
      <c r="U299" s="27" t="str">
        <f>+IF(I299=0,"",'Ark1'!T2809)</f>
        <v/>
      </c>
      <c r="V299" s="34" t="str">
        <f>+IF(I299=0,"",'Ark1'!W2809)</f>
        <v/>
      </c>
      <c r="W299" s="34" t="str">
        <f>+IF(I299=0,"",'Ark1'!X2809)</f>
        <v/>
      </c>
      <c r="X299" s="34" t="str">
        <f>+IF(I299=0,"",'Ark1'!Y2809)</f>
        <v/>
      </c>
      <c r="Y299" s="34" t="str">
        <f>+IF(I299=0,"",'Ark1'!Z2809)</f>
        <v/>
      </c>
      <c r="Z299" s="29" t="str">
        <f>+IF(I299=0,"",'Ark1'!Z2809)</f>
        <v/>
      </c>
      <c r="AA299" s="27" t="str">
        <f>+IF(I299=0,"",'Ark1'!AC2809)</f>
        <v/>
      </c>
      <c r="AB299" s="34" t="str">
        <f>+IF(I299=0,"",'Ark1'!AE2809)</f>
        <v/>
      </c>
      <c r="AC299" s="29" t="str">
        <f t="shared" si="35"/>
        <v/>
      </c>
      <c r="AD299" s="29" t="str">
        <f t="shared" si="37"/>
        <v/>
      </c>
      <c r="AE299" s="213"/>
      <c r="AF299" s="27"/>
      <c r="AH299" s="29"/>
      <c r="AI299" s="27"/>
      <c r="AJ299" s="28"/>
      <c r="AK299" s="28"/>
      <c r="AO299" s="28"/>
    </row>
    <row r="300" spans="1:41" ht="15.6">
      <c r="A300" s="213"/>
      <c r="B300" s="289">
        <f>+'Ark1'!C2810</f>
        <v>2024</v>
      </c>
      <c r="C300" s="28">
        <f>+'Ark1'!L2810</f>
        <v>11</v>
      </c>
      <c r="D300" s="28" t="s">
        <v>37</v>
      </c>
      <c r="E300" s="28">
        <f>+'Ark1'!H2810</f>
        <v>1</v>
      </c>
      <c r="F300" s="28">
        <f>+'Ark1'!J2810</f>
        <v>262</v>
      </c>
      <c r="G300" s="28" t="str">
        <f>VLOOKUP(F300,RNR!$A$1:$B$26,2)</f>
        <v>Strilalam</v>
      </c>
      <c r="H300" s="28" t="str">
        <f>+IF(I300=0,"",'Ark1'!Q2810)</f>
        <v/>
      </c>
      <c r="I300" s="331">
        <f>+'Ark1'!R2810</f>
        <v>0</v>
      </c>
      <c r="J300" s="29" t="str">
        <f>+IF(I300=0,"",'Ark1'!AF2810)</f>
        <v/>
      </c>
      <c r="L300" s="29" t="str">
        <f>+IF(I300=0,"",'Ark1'!AG2810)</f>
        <v/>
      </c>
      <c r="N300" s="32" t="str">
        <f>+IF(I300=0,"",'Ark1'!U2810)</f>
        <v/>
      </c>
      <c r="O300" s="213"/>
      <c r="P300" s="239">
        <f>+IF(J300=0,"",'Ark1'!AI2810)</f>
        <v>0</v>
      </c>
      <c r="Q300" s="497"/>
      <c r="R300" s="263" t="str">
        <f>+IF(P300=0,"",'Ark1'!AJ2810)</f>
        <v/>
      </c>
      <c r="S300" s="263" t="str">
        <f>+IF(P300=0,"",'Ark1'!AK2810)</f>
        <v/>
      </c>
      <c r="T300" s="492"/>
      <c r="U300" s="27" t="str">
        <f>+IF(I300=0,"",'Ark1'!T2810)</f>
        <v/>
      </c>
      <c r="V300" s="34" t="str">
        <f>+IF(I300=0,"",'Ark1'!W2810)</f>
        <v/>
      </c>
      <c r="W300" s="34" t="str">
        <f>+IF(I300=0,"",'Ark1'!X2810)</f>
        <v/>
      </c>
      <c r="X300" s="34" t="str">
        <f>+IF(I300=0,"",'Ark1'!Y2810)</f>
        <v/>
      </c>
      <c r="Y300" s="34" t="str">
        <f>+IF(I300=0,"",'Ark1'!Z2810)</f>
        <v/>
      </c>
      <c r="Z300" s="29" t="str">
        <f>+IF(I300=0,"",'Ark1'!Z2810)</f>
        <v/>
      </c>
      <c r="AA300" s="27" t="str">
        <f>+IF(I300=0,"",'Ark1'!AC2810)</f>
        <v/>
      </c>
      <c r="AB300" s="34" t="str">
        <f>+IF(I300=0,"",'Ark1'!AE2810)</f>
        <v/>
      </c>
      <c r="AC300" s="29" t="str">
        <f t="shared" si="35"/>
        <v/>
      </c>
      <c r="AD300" s="29" t="str">
        <f t="shared" si="37"/>
        <v/>
      </c>
      <c r="AE300" s="213"/>
      <c r="AF300" s="27"/>
      <c r="AH300" s="29"/>
      <c r="AI300" s="27"/>
      <c r="AJ300" s="28"/>
      <c r="AK300" s="28"/>
      <c r="AO300" s="28"/>
    </row>
    <row r="301" spans="1:41" ht="15.6">
      <c r="A301" s="213"/>
      <c r="B301" s="289">
        <f>+'Ark1'!C2811</f>
        <v>2024</v>
      </c>
      <c r="C301" s="28">
        <f>+'Ark1'!L2811</f>
        <v>11</v>
      </c>
      <c r="D301" s="28" t="s">
        <v>37</v>
      </c>
      <c r="E301" s="28">
        <f>+'Ark1'!H2811</f>
        <v>1</v>
      </c>
      <c r="F301" s="28">
        <f>+'Ark1'!J2811</f>
        <v>309</v>
      </c>
      <c r="G301" s="28" t="str">
        <f>VLOOKUP(F301,RNR!$A$1:$B$26,2)</f>
        <v>Malvik</v>
      </c>
      <c r="H301" s="28">
        <f>+IF(I301=0,"",'Ark1'!Q2811)</f>
        <v>3</v>
      </c>
      <c r="I301" s="331">
        <f>+'Ark1'!R2811</f>
        <v>5</v>
      </c>
      <c r="J301" s="29">
        <f>+IF(I301=0,"",'Ark1'!AF2811)</f>
        <v>0.37850113550340647</v>
      </c>
      <c r="L301" s="29">
        <f>+IF(I301=0,"",'Ark1'!AG2811)</f>
        <v>0.36790480385648611</v>
      </c>
      <c r="N301" s="32">
        <f>+IF(I301=0,"",'Ark1'!U2811)</f>
        <v>11.86</v>
      </c>
      <c r="O301" s="213"/>
      <c r="P301" s="239">
        <f>+IF(J301=0,"",'Ark1'!AI2811)</f>
        <v>5</v>
      </c>
      <c r="Q301" s="497"/>
      <c r="R301" s="263">
        <f>+IF(P301=0,"",'Ark1'!AJ2811)</f>
        <v>80.999999999999986</v>
      </c>
      <c r="S301" s="263">
        <f>+IF(P301=0,"",'Ark1'!AK2811)</f>
        <v>20.533660562086204</v>
      </c>
      <c r="T301" s="492"/>
      <c r="U301" s="27">
        <f>+IF(I301=0,"",'Ark1'!T2811)</f>
        <v>6.2</v>
      </c>
      <c r="V301" s="34">
        <f>+IF(I301=0,"",'Ark1'!W2811)</f>
        <v>0</v>
      </c>
      <c r="W301" s="34">
        <f>+IF(I301=0,"",'Ark1'!X2811)</f>
        <v>40</v>
      </c>
      <c r="X301" s="34">
        <f>+IF(I301=0,"",'Ark1'!Y2811)</f>
        <v>0</v>
      </c>
      <c r="Y301" s="34">
        <f>+IF(I301=0,"",'Ark1'!Z2811)</f>
        <v>5.4028140815689696</v>
      </c>
      <c r="Z301" s="29">
        <f>+IF(I301=0,"",'Ark1'!Z2811)</f>
        <v>5.4028140815689696</v>
      </c>
      <c r="AA301" s="27">
        <f>+IF(I301=0,"",'Ark1'!AC2811)</f>
        <v>0</v>
      </c>
      <c r="AB301" s="34">
        <f>+IF(I301=0,"",'Ark1'!AE2811)</f>
        <v>0</v>
      </c>
      <c r="AC301" s="29">
        <f t="shared" si="35"/>
        <v>1.0781818181818181</v>
      </c>
      <c r="AD301" s="29">
        <f t="shared" si="37"/>
        <v>1.6666666666666667</v>
      </c>
      <c r="AE301" s="213"/>
      <c r="AF301" s="27"/>
      <c r="AH301" s="29"/>
      <c r="AI301" s="27"/>
      <c r="AJ301" s="28"/>
      <c r="AK301" s="28"/>
      <c r="AO301" s="28"/>
    </row>
    <row r="302" spans="1:41" ht="15.6">
      <c r="A302" s="213"/>
      <c r="B302" s="289">
        <f>+'Ark1'!C2812</f>
        <v>2024</v>
      </c>
      <c r="C302" s="28">
        <f>+'Ark1'!L2812</f>
        <v>11</v>
      </c>
      <c r="D302" s="28" t="s">
        <v>37</v>
      </c>
      <c r="E302" s="28">
        <f>+'Ark1'!H2812</f>
        <v>2</v>
      </c>
      <c r="F302" s="28">
        <f>+'Ark1'!J2812</f>
        <v>470</v>
      </c>
      <c r="G302" s="28" t="str">
        <f>VLOOKUP(F302,RNR!$A$1:$B$26,2)</f>
        <v>Jens Eide</v>
      </c>
      <c r="H302" s="28" t="str">
        <f>+IF(I302=0,"",'Ark1'!Q2812)</f>
        <v/>
      </c>
      <c r="I302" s="331">
        <f>+'Ark1'!R2812</f>
        <v>0</v>
      </c>
      <c r="J302" s="29" t="str">
        <f>+IF(I302=0,"",'Ark1'!AF2812)</f>
        <v/>
      </c>
      <c r="L302" s="29" t="str">
        <f>+IF(I302=0,"",'Ark1'!AG2812)</f>
        <v/>
      </c>
      <c r="N302" s="32" t="str">
        <f>+IF(I302=0,"",'Ark1'!U2812)</f>
        <v/>
      </c>
      <c r="O302" s="213"/>
      <c r="P302" s="239">
        <f>+IF(J302=0,"",'Ark1'!AI2812)</f>
        <v>0</v>
      </c>
      <c r="Q302" s="497"/>
      <c r="R302" s="263" t="str">
        <f>+IF(P302=0,"",'Ark1'!AJ2812)</f>
        <v/>
      </c>
      <c r="S302" s="263" t="str">
        <f>+IF(P302=0,"",'Ark1'!AK2812)</f>
        <v/>
      </c>
      <c r="T302" s="492"/>
      <c r="U302" s="27" t="str">
        <f>+IF(I302=0,"",'Ark1'!T2812)</f>
        <v/>
      </c>
      <c r="V302" s="34" t="str">
        <f>+IF(I302=0,"",'Ark1'!W2812)</f>
        <v/>
      </c>
      <c r="W302" s="34" t="str">
        <f>+IF(I302=0,"",'Ark1'!X2812)</f>
        <v/>
      </c>
      <c r="X302" s="34" t="str">
        <f>+IF(I302=0,"",'Ark1'!Y2812)</f>
        <v/>
      </c>
      <c r="Y302" s="34" t="str">
        <f>+IF(I302=0,"",'Ark1'!Z2812)</f>
        <v/>
      </c>
      <c r="Z302" s="29" t="str">
        <f>+IF(I302=0,"",'Ark1'!Z2812)</f>
        <v/>
      </c>
      <c r="AA302" s="27" t="str">
        <f>+IF(I302=0,"",'Ark1'!AC2812)</f>
        <v/>
      </c>
      <c r="AB302" s="34" t="str">
        <f>+IF(I302=0,"",'Ark1'!AE2812)</f>
        <v/>
      </c>
      <c r="AC302" s="29" t="str">
        <f t="shared" si="35"/>
        <v/>
      </c>
      <c r="AD302" s="29" t="str">
        <f t="shared" si="37"/>
        <v/>
      </c>
      <c r="AE302" s="213"/>
      <c r="AF302" s="27"/>
      <c r="AH302" s="29"/>
      <c r="AI302" s="27"/>
      <c r="AJ302" s="28"/>
      <c r="AK302" s="28"/>
      <c r="AO302" s="28"/>
    </row>
    <row r="303" spans="1:41" ht="15.6">
      <c r="A303" s="213"/>
      <c r="B303" s="289">
        <f>+'Ark1'!C2813</f>
        <v>2024</v>
      </c>
      <c r="C303" s="28">
        <f>+'Ark1'!L2813</f>
        <v>11</v>
      </c>
      <c r="D303" s="28" t="s">
        <v>37</v>
      </c>
      <c r="E303" s="28">
        <f>+'Ark1'!H2813</f>
        <v>2</v>
      </c>
      <c r="F303" s="28">
        <f>+'Ark1'!J2813</f>
        <v>629</v>
      </c>
      <c r="G303" s="28" t="str">
        <f>VLOOKUP(F303,RNR!$A$1:$B$26,2)</f>
        <v>Bø</v>
      </c>
      <c r="H303" s="28" t="str">
        <f>+IF(I303=0,"",'Ark1'!Q2813)</f>
        <v/>
      </c>
      <c r="I303" s="331">
        <f>+'Ark1'!R2813</f>
        <v>0</v>
      </c>
      <c r="J303" s="29" t="str">
        <f>+IF(I303=0,"",'Ark1'!AF2813)</f>
        <v/>
      </c>
      <c r="L303" s="29" t="str">
        <f>+IF(I303=0,"",'Ark1'!AG2813)</f>
        <v/>
      </c>
      <c r="N303" s="32" t="str">
        <f>+IF(I303=0,"",'Ark1'!U2813)</f>
        <v/>
      </c>
      <c r="O303" s="213"/>
      <c r="P303" s="239">
        <f>+IF(J303=0,"",'Ark1'!AI2813)</f>
        <v>0</v>
      </c>
      <c r="Q303" s="497"/>
      <c r="R303" s="263" t="str">
        <f>+IF(P303=0,"",'Ark1'!AJ2813)</f>
        <v/>
      </c>
      <c r="S303" s="263" t="str">
        <f>+IF(P303=0,"",'Ark1'!AK2813)</f>
        <v/>
      </c>
      <c r="T303" s="492"/>
      <c r="U303" s="27" t="str">
        <f>+IF(I303=0,"",'Ark1'!T2813)</f>
        <v/>
      </c>
      <c r="V303" s="34" t="str">
        <f>+IF(I303=0,"",'Ark1'!W2813)</f>
        <v/>
      </c>
      <c r="W303" s="34" t="str">
        <f>+IF(I303=0,"",'Ark1'!X2813)</f>
        <v/>
      </c>
      <c r="X303" s="34" t="str">
        <f>+IF(I303=0,"",'Ark1'!Y2813)</f>
        <v/>
      </c>
      <c r="Y303" s="34" t="str">
        <f>+IF(I303=0,"",'Ark1'!Z2813)</f>
        <v/>
      </c>
      <c r="Z303" s="29" t="str">
        <f>+IF(I303=0,"",'Ark1'!Z2813)</f>
        <v/>
      </c>
      <c r="AA303" s="27" t="str">
        <f>+IF(I303=0,"",'Ark1'!AC2813)</f>
        <v/>
      </c>
      <c r="AB303" s="34" t="str">
        <f>+IF(I303=0,"",'Ark1'!AE2813)</f>
        <v/>
      </c>
      <c r="AC303" s="29" t="str">
        <f t="shared" si="35"/>
        <v/>
      </c>
      <c r="AD303" s="29" t="str">
        <f t="shared" si="37"/>
        <v/>
      </c>
      <c r="AE303" s="213"/>
      <c r="AF303" s="27"/>
      <c r="AH303" s="29"/>
      <c r="AI303" s="27"/>
      <c r="AJ303" s="28"/>
      <c r="AK303" s="28"/>
      <c r="AO303" s="28"/>
    </row>
    <row r="304" spans="1:41" ht="15.6">
      <c r="A304" s="213"/>
      <c r="B304" s="289">
        <f>+'Ark1'!C2814</f>
        <v>2024</v>
      </c>
      <c r="C304" s="28">
        <f>+'Ark1'!L2814</f>
        <v>11</v>
      </c>
      <c r="D304" s="28" t="s">
        <v>37</v>
      </c>
      <c r="E304" s="28">
        <f>+'Ark1'!H2814</f>
        <v>1</v>
      </c>
      <c r="F304" s="28">
        <f>+'Ark1'!J2814</f>
        <v>643</v>
      </c>
      <c r="G304" s="28" t="str">
        <f>VLOOKUP(F304,RNR!$A$1:$B$26,2)</f>
        <v>Bjerka</v>
      </c>
      <c r="H304" s="28" t="str">
        <f>+IF(I304=0,"",'Ark1'!Q2814)</f>
        <v/>
      </c>
      <c r="I304" s="331">
        <f>+'Ark1'!R2814</f>
        <v>0</v>
      </c>
      <c r="J304" s="29" t="str">
        <f>+IF(I304=0,"",'Ark1'!AF2814)</f>
        <v/>
      </c>
      <c r="L304" s="29" t="str">
        <f>+IF(I304=0,"",'Ark1'!AG2814)</f>
        <v/>
      </c>
      <c r="N304" s="32" t="str">
        <f>+IF(I304=0,"",'Ark1'!U2814)</f>
        <v/>
      </c>
      <c r="O304" s="213"/>
      <c r="P304" s="239">
        <f>+IF(J304=0,"",'Ark1'!AI2814)</f>
        <v>0</v>
      </c>
      <c r="Q304" s="497"/>
      <c r="R304" s="263" t="str">
        <f>+IF(P304=0,"",'Ark1'!AJ2814)</f>
        <v/>
      </c>
      <c r="S304" s="263" t="str">
        <f>+IF(P304=0,"",'Ark1'!AK2814)</f>
        <v/>
      </c>
      <c r="T304" s="492"/>
      <c r="U304" s="27" t="str">
        <f>+IF(I304=0,"",'Ark1'!T2814)</f>
        <v/>
      </c>
      <c r="V304" s="34" t="str">
        <f>+IF(I304=0,"",'Ark1'!W2814)</f>
        <v/>
      </c>
      <c r="W304" s="34" t="str">
        <f>+IF(I304=0,"",'Ark1'!X2814)</f>
        <v/>
      </c>
      <c r="X304" s="34" t="str">
        <f>+IF(I304=0,"",'Ark1'!Y2814)</f>
        <v/>
      </c>
      <c r="Y304" s="34" t="str">
        <f>+IF(I304=0,"",'Ark1'!Z2814)</f>
        <v/>
      </c>
      <c r="Z304" s="29" t="str">
        <f>+IF(I304=0,"",'Ark1'!Z2814)</f>
        <v/>
      </c>
      <c r="AA304" s="27" t="str">
        <f>+IF(I304=0,"",'Ark1'!AC2814)</f>
        <v/>
      </c>
      <c r="AB304" s="34" t="str">
        <f>+IF(I304=0,"",'Ark1'!AE2814)</f>
        <v/>
      </c>
      <c r="AC304" s="29" t="str">
        <f t="shared" si="35"/>
        <v/>
      </c>
      <c r="AD304" s="29" t="str">
        <f t="shared" si="37"/>
        <v/>
      </c>
      <c r="AE304" s="213"/>
      <c r="AF304" s="27"/>
      <c r="AH304" s="29"/>
      <c r="AI304" s="27"/>
      <c r="AJ304" s="28"/>
      <c r="AK304" s="28"/>
      <c r="AO304" s="28"/>
    </row>
    <row r="305" spans="1:59" ht="15.6">
      <c r="A305" s="213"/>
      <c r="B305" s="289">
        <f>+'Ark1'!C2815</f>
        <v>2024</v>
      </c>
      <c r="C305" s="28">
        <f>+'Ark1'!L2815</f>
        <v>11</v>
      </c>
      <c r="D305" s="28" t="s">
        <v>37</v>
      </c>
      <c r="E305" s="28">
        <f>+'Ark1'!H2815</f>
        <v>2</v>
      </c>
      <c r="F305" s="28">
        <f>+'Ark1'!J2815</f>
        <v>704</v>
      </c>
      <c r="G305" s="28" t="str">
        <f>VLOOKUP(F305,RNR!$A$1:$B$26,2)</f>
        <v>Øre Vilt</v>
      </c>
      <c r="H305" s="28" t="str">
        <f>+IF(I305=0,"",'Ark1'!Q2815)</f>
        <v/>
      </c>
      <c r="I305" s="331">
        <f>+'Ark1'!R2815</f>
        <v>0</v>
      </c>
      <c r="J305" s="29" t="str">
        <f>+IF(I305=0,"",'Ark1'!AF2815)</f>
        <v/>
      </c>
      <c r="L305" s="29" t="str">
        <f>+IF(I305=0,"",'Ark1'!AG2815)</f>
        <v/>
      </c>
      <c r="N305" s="32" t="str">
        <f>+IF(I305=0,"",'Ark1'!U2815)</f>
        <v/>
      </c>
      <c r="O305" s="213"/>
      <c r="P305" s="239">
        <f>+IF(J305=0,"",'Ark1'!AI2815)</f>
        <v>0</v>
      </c>
      <c r="Q305" s="497"/>
      <c r="R305" s="263" t="str">
        <f>+IF(P305=0,"",'Ark1'!AJ2815)</f>
        <v/>
      </c>
      <c r="S305" s="263" t="str">
        <f>+IF(P305=0,"",'Ark1'!AK2815)</f>
        <v/>
      </c>
      <c r="T305" s="492"/>
      <c r="U305" s="27" t="str">
        <f>+IF(I305=0,"",'Ark1'!T2815)</f>
        <v/>
      </c>
      <c r="V305" s="34" t="str">
        <f>+IF(I305=0,"",'Ark1'!W2815)</f>
        <v/>
      </c>
      <c r="W305" s="34" t="str">
        <f>+IF(I305=0,"",'Ark1'!X2815)</f>
        <v/>
      </c>
      <c r="X305" s="34" t="str">
        <f>+IF(I305=0,"",'Ark1'!Y2815)</f>
        <v/>
      </c>
      <c r="Y305" s="34" t="str">
        <f>+IF(I305=0,"",'Ark1'!Z2815)</f>
        <v/>
      </c>
      <c r="Z305" s="29" t="str">
        <f>+IF(I305=0,"",'Ark1'!Z2815)</f>
        <v/>
      </c>
      <c r="AA305" s="27" t="str">
        <f>+IF(I305=0,"",'Ark1'!AC2815)</f>
        <v/>
      </c>
      <c r="AB305" s="34" t="str">
        <f>+IF(I305=0,"",'Ark1'!AE2815)</f>
        <v/>
      </c>
      <c r="AC305" s="29" t="str">
        <f t="shared" si="35"/>
        <v/>
      </c>
      <c r="AD305" s="29" t="str">
        <f t="shared" si="37"/>
        <v/>
      </c>
      <c r="AE305" s="213"/>
      <c r="AF305" s="27"/>
      <c r="AH305" s="29"/>
      <c r="AI305" s="27"/>
      <c r="AJ305" s="28"/>
      <c r="AK305" s="28"/>
      <c r="AO305" s="28"/>
    </row>
    <row r="306" spans="1:59" ht="15.6">
      <c r="A306" s="213"/>
      <c r="B306" s="289">
        <f>+'Ark1'!C2816</f>
        <v>2024</v>
      </c>
      <c r="C306" s="28">
        <f>+'Ark1'!L2816</f>
        <v>11</v>
      </c>
      <c r="D306" s="28" t="s">
        <v>37</v>
      </c>
      <c r="E306" s="28">
        <f>+'Ark1'!H2816</f>
        <v>1</v>
      </c>
      <c r="F306" s="28">
        <f>+'Ark1'!J2816</f>
        <v>802</v>
      </c>
      <c r="G306" s="28" t="str">
        <f>VLOOKUP(F306,RNR!$A$1:$B$26,2)</f>
        <v>Karasjok</v>
      </c>
      <c r="H306" s="28" t="str">
        <f>+IF(I306=0,"",'Ark1'!Q2816)</f>
        <v/>
      </c>
      <c r="I306" s="331">
        <f>+'Ark1'!R2816</f>
        <v>0</v>
      </c>
      <c r="J306" s="29" t="str">
        <f>+IF(I306=0,"",'Ark1'!AF2816)</f>
        <v/>
      </c>
      <c r="L306" s="29" t="str">
        <f>+IF(I306=0,"",'Ark1'!AG2816)</f>
        <v/>
      </c>
      <c r="N306" s="32" t="str">
        <f>+IF(I306=0,"",'Ark1'!U2816)</f>
        <v/>
      </c>
      <c r="O306" s="213"/>
      <c r="P306" s="239">
        <f>+IF(J306=0,"",'Ark1'!AI2816)</f>
        <v>0</v>
      </c>
      <c r="Q306" s="497"/>
      <c r="R306" s="263" t="str">
        <f>+IF(P306=0,"",'Ark1'!AJ2816)</f>
        <v/>
      </c>
      <c r="S306" s="263" t="str">
        <f>+IF(P306=0,"",'Ark1'!AK2816)</f>
        <v/>
      </c>
      <c r="T306" s="492"/>
      <c r="U306" s="27" t="str">
        <f>+IF(I306=0,"",'Ark1'!T2816)</f>
        <v/>
      </c>
      <c r="V306" s="34" t="str">
        <f>+IF(I306=0,"",'Ark1'!W2816)</f>
        <v/>
      </c>
      <c r="W306" s="34" t="str">
        <f>+IF(I306=0,"",'Ark1'!X2816)</f>
        <v/>
      </c>
      <c r="X306" s="34" t="str">
        <f>+IF(I306=0,"",'Ark1'!Y2816)</f>
        <v/>
      </c>
      <c r="Y306" s="34" t="str">
        <f>+IF(I306=0,"",'Ark1'!Z2816)</f>
        <v/>
      </c>
      <c r="Z306" s="29" t="str">
        <f>+IF(I306=0,"",'Ark1'!Z2816)</f>
        <v/>
      </c>
      <c r="AA306" s="27" t="str">
        <f>+IF(I306=0,"",'Ark1'!AC2816)</f>
        <v/>
      </c>
      <c r="AB306" s="34" t="str">
        <f>+IF(I306=0,"",'Ark1'!AE2816)</f>
        <v/>
      </c>
      <c r="AC306" s="29" t="str">
        <f t="shared" si="35"/>
        <v/>
      </c>
      <c r="AD306" s="29" t="str">
        <f t="shared" si="37"/>
        <v/>
      </c>
      <c r="AE306" s="213"/>
      <c r="AF306" s="27"/>
      <c r="AH306" s="29"/>
      <c r="AI306" s="27"/>
      <c r="AJ306" s="28"/>
      <c r="AK306" s="28"/>
      <c r="AO306" s="28"/>
    </row>
    <row r="307" spans="1:59" ht="19.8">
      <c r="A307" s="213"/>
      <c r="B307" s="213"/>
      <c r="C307" s="213"/>
      <c r="D307" s="213"/>
      <c r="E307" s="213"/>
      <c r="F307" s="213"/>
      <c r="G307" s="213"/>
      <c r="H307" s="213"/>
      <c r="I307" s="324"/>
      <c r="J307" s="214"/>
      <c r="K307" s="214"/>
      <c r="L307" s="214"/>
      <c r="M307" s="214"/>
      <c r="N307" s="213"/>
      <c r="O307" s="214"/>
      <c r="P307" s="214"/>
      <c r="Q307" s="214"/>
      <c r="R307" s="214"/>
      <c r="S307" s="214"/>
      <c r="T307" s="492"/>
      <c r="U307" s="214"/>
      <c r="V307" s="215"/>
      <c r="W307" s="215"/>
      <c r="X307" s="215"/>
      <c r="Y307" s="215"/>
      <c r="Z307" s="215"/>
      <c r="AA307" s="213"/>
      <c r="AB307" s="215"/>
      <c r="AC307" s="215"/>
      <c r="AD307" s="215"/>
      <c r="AE307" s="213"/>
      <c r="AF307" s="216"/>
      <c r="AH307" s="29"/>
      <c r="AI307" s="27"/>
      <c r="AJ307" s="217"/>
      <c r="AK307" s="28"/>
      <c r="AO307" s="28"/>
      <c r="BG307" s="228"/>
    </row>
    <row r="308" spans="1:59" ht="22.8">
      <c r="A308" s="213"/>
      <c r="B308" s="213"/>
      <c r="C308" s="213"/>
      <c r="D308" s="257" t="str">
        <f>+D310</f>
        <v>U+</v>
      </c>
      <c r="E308" s="213"/>
      <c r="F308" s="213"/>
      <c r="G308" s="213"/>
      <c r="H308" s="213"/>
      <c r="I308" s="476">
        <f>SUM(I310:I338)</f>
        <v>0</v>
      </c>
      <c r="J308" s="258"/>
      <c r="K308" s="258"/>
      <c r="L308" s="258"/>
      <c r="M308" s="258"/>
      <c r="N308" s="260">
        <f>+Klasse!L19</f>
        <v>22.125</v>
      </c>
      <c r="O308" s="258"/>
      <c r="P308" s="258"/>
      <c r="Q308" s="258"/>
      <c r="R308" s="258"/>
      <c r="S308" s="258"/>
      <c r="T308" s="492"/>
      <c r="U308" s="258"/>
      <c r="V308" s="215"/>
      <c r="W308" s="215"/>
      <c r="X308" s="215"/>
      <c r="Y308" s="215"/>
      <c r="Z308" s="215"/>
      <c r="AA308" s="213"/>
      <c r="AB308" s="215"/>
      <c r="AC308" s="215"/>
      <c r="AD308" s="215"/>
      <c r="AE308" s="213"/>
      <c r="AF308" s="216"/>
      <c r="AH308" s="29"/>
      <c r="AI308" s="27"/>
      <c r="AJ308" s="217"/>
      <c r="AK308" s="28"/>
      <c r="AO308" s="28"/>
      <c r="BG308" s="228"/>
    </row>
    <row r="309" spans="1:59" ht="15" customHeight="1">
      <c r="A309" s="213"/>
      <c r="B309" s="213"/>
      <c r="C309" s="213"/>
      <c r="D309" s="213"/>
      <c r="E309" s="213"/>
      <c r="F309" s="213"/>
      <c r="G309" s="213"/>
      <c r="H309" s="230"/>
      <c r="I309" s="32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492"/>
      <c r="U309" s="214"/>
      <c r="V309" s="215"/>
      <c r="W309" s="215"/>
      <c r="X309" s="215"/>
      <c r="Y309" s="215"/>
      <c r="Z309" s="231"/>
      <c r="AA309" s="213"/>
      <c r="AB309" s="231"/>
      <c r="AC309" s="231"/>
      <c r="AD309" s="229"/>
      <c r="AE309" s="213"/>
      <c r="AF309" s="216"/>
      <c r="AH309" s="29"/>
      <c r="AI309" s="27"/>
      <c r="AJ309" s="217"/>
      <c r="AK309" s="28"/>
      <c r="AO309" s="28"/>
      <c r="BG309" s="228"/>
    </row>
    <row r="310" spans="1:59" ht="15.6">
      <c r="A310" s="213"/>
      <c r="B310" s="289">
        <f>+'Ark1'!C2817</f>
        <v>2024</v>
      </c>
      <c r="C310" s="28">
        <f>+'Ark1'!L2817</f>
        <v>12</v>
      </c>
      <c r="D310" s="28" t="s">
        <v>38</v>
      </c>
      <c r="E310" s="28">
        <f>+'Ark1'!H2817</f>
        <v>1</v>
      </c>
      <c r="F310" s="28">
        <f>+'Ark1'!J2817</f>
        <v>103</v>
      </c>
      <c r="G310" s="28" t="str">
        <f>VLOOKUP(F310,RNR!$A$1:$B$26,2)</f>
        <v>Rudshøgda</v>
      </c>
      <c r="H310" s="28" t="str">
        <f>+IF(I310=0,"",'Ark1'!Q2817)</f>
        <v/>
      </c>
      <c r="I310" s="331">
        <f>+'Ark1'!R2817</f>
        <v>0</v>
      </c>
      <c r="J310" s="29" t="str">
        <f>+IF(I310=0,"",'Ark1'!AF2817)</f>
        <v/>
      </c>
      <c r="L310" s="29" t="str">
        <f>+IF(I310=0,"",'Ark1'!AG2817)</f>
        <v/>
      </c>
      <c r="N310" s="32" t="str">
        <f>+IF(I310=0,"",'Ark1'!U2817)</f>
        <v/>
      </c>
      <c r="O310" s="213"/>
      <c r="P310" s="239">
        <f>+IF(J310=0,"",'Ark1'!AI2817)</f>
        <v>0</v>
      </c>
      <c r="Q310" s="497"/>
      <c r="R310" s="263" t="str">
        <f>+IF(P310=0,"",'Ark1'!AJ2817)</f>
        <v/>
      </c>
      <c r="S310" s="263" t="str">
        <f>+IF(P310=0,"",'Ark1'!AK2817)</f>
        <v/>
      </c>
      <c r="T310" s="492"/>
      <c r="U310" s="27" t="str">
        <f>+IF(I310=0,"",'Ark1'!T2817)</f>
        <v/>
      </c>
      <c r="V310" s="34" t="str">
        <f>+IF(I310=0,"",'Ark1'!W2817)</f>
        <v/>
      </c>
      <c r="W310" s="34" t="str">
        <f>+IF(I310=0,"",'Ark1'!X2817)</f>
        <v/>
      </c>
      <c r="X310" s="34" t="str">
        <f>+IF(I310=0,"",'Ark1'!Y2817)</f>
        <v/>
      </c>
      <c r="Y310" s="34" t="str">
        <f>+IF(I310=0,"",'Ark1'!Z2817)</f>
        <v/>
      </c>
      <c r="Z310" s="29" t="str">
        <f>+IF(I310=0,"",'Ark1'!Z2817)</f>
        <v/>
      </c>
      <c r="AA310" s="27" t="str">
        <f>+IF(I310=0,"",'Ark1'!AC2817)</f>
        <v/>
      </c>
      <c r="AB310" s="34" t="str">
        <f>+IF(I310=0,"",'Ark1'!AE2817)</f>
        <v/>
      </c>
      <c r="AC310" s="29" t="str">
        <f t="shared" ref="AC310:AC333" si="38">IF(I310=0,"",N310/C310)</f>
        <v/>
      </c>
      <c r="AD310" s="29" t="str">
        <f>IF(I310=0,"",I310/H310)</f>
        <v/>
      </c>
      <c r="AE310" s="213"/>
      <c r="AF310" s="27"/>
      <c r="AH310" s="29"/>
      <c r="AI310" s="27"/>
      <c r="AJ310" s="28"/>
      <c r="AK310" s="28"/>
      <c r="AO310" s="28"/>
    </row>
    <row r="311" spans="1:59" ht="15.6">
      <c r="A311" s="213"/>
      <c r="B311" s="289">
        <f>+'Ark1'!C2818</f>
        <v>2024</v>
      </c>
      <c r="C311" s="28">
        <f>+'Ark1'!L2818</f>
        <v>12</v>
      </c>
      <c r="D311" s="28" t="s">
        <v>38</v>
      </c>
      <c r="E311" s="28">
        <f>+'Ark1'!H2818</f>
        <v>2</v>
      </c>
      <c r="F311" s="28">
        <f>+'Ark1'!J2818</f>
        <v>106</v>
      </c>
      <c r="G311" s="28" t="str">
        <f>VLOOKUP(F311,RNR!$A$1:$B$26,2)</f>
        <v>Furuseth</v>
      </c>
      <c r="H311" s="28" t="str">
        <f>+IF(I311=0,"",'Ark1'!Q2818)</f>
        <v/>
      </c>
      <c r="I311" s="331">
        <f>+'Ark1'!R2818</f>
        <v>0</v>
      </c>
      <c r="J311" s="29" t="str">
        <f>+IF(I311=0,"",'Ark1'!AF2818)</f>
        <v/>
      </c>
      <c r="L311" s="29" t="str">
        <f>+IF(I311=0,"",'Ark1'!AG2818)</f>
        <v/>
      </c>
      <c r="N311" s="32" t="str">
        <f>+IF(I311=0,"",'Ark1'!U2818)</f>
        <v/>
      </c>
      <c r="T311" s="492"/>
      <c r="U311" s="27" t="str">
        <f>+IF(I311=0,"",'Ark1'!T2818)</f>
        <v/>
      </c>
      <c r="V311" s="34" t="str">
        <f>+IF(I311=0,"",'Ark1'!W2818)</f>
        <v/>
      </c>
      <c r="W311" s="34" t="str">
        <f>+IF(I311=0,"",'Ark1'!X2818)</f>
        <v/>
      </c>
      <c r="X311" s="34" t="str">
        <f>+IF(I311=0,"",'Ark1'!Y2818)</f>
        <v/>
      </c>
      <c r="Y311" s="34" t="str">
        <f>+IF(I311=0,"",'Ark1'!Z2818)</f>
        <v/>
      </c>
      <c r="Z311" s="29" t="str">
        <f>+IF(I311=0,"",'Ark1'!Z2818)</f>
        <v/>
      </c>
      <c r="AA311" s="27" t="str">
        <f>+IF(I311=0,"",'Ark1'!AC2818)</f>
        <v/>
      </c>
      <c r="AB311" s="34" t="str">
        <f>+IF(I311=0,"",'Ark1'!AE2818)</f>
        <v/>
      </c>
      <c r="AC311" s="29" t="str">
        <f t="shared" si="38"/>
        <v/>
      </c>
      <c r="AD311" s="29" t="str">
        <f t="shared" ref="AD311:AD333" si="39">IF(I311=0,"",I311/H311)</f>
        <v/>
      </c>
      <c r="AE311" s="213"/>
      <c r="AF311" s="27"/>
      <c r="AH311" s="29"/>
      <c r="AI311" s="27"/>
      <c r="AJ311" s="28"/>
      <c r="AK311" s="28"/>
      <c r="AO311" s="28"/>
    </row>
    <row r="312" spans="1:59" ht="15.6">
      <c r="A312" s="213"/>
      <c r="B312" s="289">
        <f>+'Ark1'!C2819</f>
        <v>2024</v>
      </c>
      <c r="C312" s="28">
        <f>+'Ark1'!L2819</f>
        <v>12</v>
      </c>
      <c r="D312" s="28" t="s">
        <v>38</v>
      </c>
      <c r="E312" s="28">
        <f>+'Ark1'!H2819</f>
        <v>1</v>
      </c>
      <c r="F312" s="28">
        <f>+'Ark1'!J2819</f>
        <v>110</v>
      </c>
      <c r="G312" s="28" t="str">
        <f>VLOOKUP(F312,RNR!$A$1:$B$26,2)</f>
        <v>Gol</v>
      </c>
      <c r="H312" s="28" t="str">
        <f>+IF(I312=0,"",'Ark1'!Q2819)</f>
        <v/>
      </c>
      <c r="I312" s="331">
        <f>+'Ark1'!R2819</f>
        <v>0</v>
      </c>
      <c r="J312" s="29" t="str">
        <f>+IF(I312=0,"",'Ark1'!AF2819)</f>
        <v/>
      </c>
      <c r="L312" s="29" t="str">
        <f>+IF(I312=0,"",'Ark1'!AG2819)</f>
        <v/>
      </c>
      <c r="N312" s="32" t="str">
        <f>+IF(I312=0,"",'Ark1'!U2819)</f>
        <v/>
      </c>
      <c r="T312" s="492"/>
      <c r="U312" s="27" t="str">
        <f>+IF(I312=0,"",'Ark1'!T2819)</f>
        <v/>
      </c>
      <c r="V312" s="34" t="str">
        <f>+IF(I312=0,"",'Ark1'!W2819)</f>
        <v/>
      </c>
      <c r="W312" s="34" t="str">
        <f>+IF(I312=0,"",'Ark1'!X2819)</f>
        <v/>
      </c>
      <c r="X312" s="34" t="str">
        <f>+IF(I312=0,"",'Ark1'!Y2819)</f>
        <v/>
      </c>
      <c r="Y312" s="34" t="str">
        <f>+IF(I312=0,"",'Ark1'!Z2819)</f>
        <v/>
      </c>
      <c r="Z312" s="29" t="str">
        <f>+IF(I312=0,"",'Ark1'!Z2819)</f>
        <v/>
      </c>
      <c r="AA312" s="27" t="str">
        <f>+IF(I312=0,"",'Ark1'!AC2819)</f>
        <v/>
      </c>
      <c r="AB312" s="34" t="str">
        <f>+IF(I312=0,"",'Ark1'!AE2819)</f>
        <v/>
      </c>
      <c r="AC312" s="29" t="str">
        <f t="shared" si="38"/>
        <v/>
      </c>
      <c r="AD312" s="29" t="str">
        <f t="shared" si="39"/>
        <v/>
      </c>
      <c r="AE312" s="213"/>
      <c r="AF312" s="27"/>
      <c r="AH312" s="29"/>
      <c r="AI312" s="27"/>
      <c r="AJ312" s="28"/>
      <c r="AK312" s="28"/>
      <c r="AO312" s="28"/>
    </row>
    <row r="313" spans="1:59" ht="15.6">
      <c r="A313" s="213"/>
      <c r="B313" s="289">
        <f>+'Ark1'!C2820</f>
        <v>2024</v>
      </c>
      <c r="C313" s="28">
        <f>+'Ark1'!L2820</f>
        <v>12</v>
      </c>
      <c r="D313" s="28" t="s">
        <v>38</v>
      </c>
      <c r="E313" s="28">
        <f>+'Ark1'!H2820</f>
        <v>1</v>
      </c>
      <c r="F313" s="28">
        <f>+'Ark1'!J2820</f>
        <v>111</v>
      </c>
      <c r="G313" s="28" t="str">
        <f>VLOOKUP(F313,RNR!$A$1:$B$26,2)</f>
        <v>Forus</v>
      </c>
      <c r="H313" s="28" t="str">
        <f>+IF(I313=0,"",'Ark1'!Q2820)</f>
        <v/>
      </c>
      <c r="I313" s="331">
        <f>+'Ark1'!R2820</f>
        <v>0</v>
      </c>
      <c r="J313" s="29" t="str">
        <f>+IF(I313=0,"",'Ark1'!AF2820)</f>
        <v/>
      </c>
      <c r="L313" s="29" t="str">
        <f>+IF(I313=0,"",'Ark1'!AG2820)</f>
        <v/>
      </c>
      <c r="N313" s="32" t="str">
        <f>+IF(I313=0,"",'Ark1'!U2820)</f>
        <v/>
      </c>
      <c r="T313" s="492"/>
      <c r="U313" s="27" t="str">
        <f>+IF(I313=0,"",'Ark1'!T2820)</f>
        <v/>
      </c>
      <c r="V313" s="34" t="str">
        <f>+IF(I313=0,"",'Ark1'!W2820)</f>
        <v/>
      </c>
      <c r="W313" s="34" t="str">
        <f>+IF(I313=0,"",'Ark1'!X2820)</f>
        <v/>
      </c>
      <c r="X313" s="34" t="str">
        <f>+IF(I313=0,"",'Ark1'!Y2820)</f>
        <v/>
      </c>
      <c r="Y313" s="34" t="str">
        <f>+IF(I313=0,"",'Ark1'!Z2820)</f>
        <v/>
      </c>
      <c r="Z313" s="29" t="str">
        <f>+IF(I313=0,"",'Ark1'!Z2820)</f>
        <v/>
      </c>
      <c r="AA313" s="27" t="str">
        <f>+IF(I313=0,"",'Ark1'!AC2820)</f>
        <v/>
      </c>
      <c r="AB313" s="34" t="str">
        <f>+IF(I313=0,"",'Ark1'!AE2820)</f>
        <v/>
      </c>
      <c r="AC313" s="29" t="str">
        <f t="shared" si="38"/>
        <v/>
      </c>
      <c r="AD313" s="29" t="str">
        <f t="shared" si="39"/>
        <v/>
      </c>
      <c r="AE313" s="213"/>
      <c r="AF313" s="27"/>
      <c r="AH313" s="29"/>
      <c r="AI313" s="27"/>
      <c r="AJ313" s="28"/>
      <c r="AK313" s="28"/>
      <c r="AO313" s="28"/>
    </row>
    <row r="314" spans="1:59" ht="15.6">
      <c r="A314" s="213"/>
      <c r="B314" s="289">
        <f>+'Ark1'!C2821</f>
        <v>2024</v>
      </c>
      <c r="C314" s="28">
        <f>+'Ark1'!L2821</f>
        <v>12</v>
      </c>
      <c r="D314" s="28" t="s">
        <v>38</v>
      </c>
      <c r="E314" s="28">
        <f>+'Ark1'!H2821</f>
        <v>1</v>
      </c>
      <c r="F314" s="28">
        <f>+'Ark1'!J2821</f>
        <v>116</v>
      </c>
      <c r="G314" s="28" t="str">
        <f>VLOOKUP(F314,RNR!$A$1:$B$26,2)</f>
        <v>Sandeid</v>
      </c>
      <c r="H314" s="28" t="str">
        <f>+IF(I314=0,"",'Ark1'!Q2821)</f>
        <v/>
      </c>
      <c r="I314" s="331">
        <f>+'Ark1'!R2821</f>
        <v>0</v>
      </c>
      <c r="J314" s="29" t="str">
        <f>+IF(I314=0,"",'Ark1'!AF2821)</f>
        <v/>
      </c>
      <c r="L314" s="29" t="str">
        <f>+IF(I314=0,"",'Ark1'!AG2821)</f>
        <v/>
      </c>
      <c r="N314" s="32" t="str">
        <f>+IF(I314=0,"",'Ark1'!U2821)</f>
        <v/>
      </c>
      <c r="T314" s="492"/>
      <c r="U314" s="27" t="str">
        <f>+IF(I314=0,"",'Ark1'!T2821)</f>
        <v/>
      </c>
      <c r="V314" s="34" t="str">
        <f>+IF(I314=0,"",'Ark1'!W2821)</f>
        <v/>
      </c>
      <c r="W314" s="34" t="str">
        <f>+IF(I314=0,"",'Ark1'!X2821)</f>
        <v/>
      </c>
      <c r="X314" s="34" t="str">
        <f>+IF(I314=0,"",'Ark1'!Y2821)</f>
        <v/>
      </c>
      <c r="Y314" s="34" t="str">
        <f>+IF(I314=0,"",'Ark1'!Z2821)</f>
        <v/>
      </c>
      <c r="Z314" s="29" t="str">
        <f>+IF(I314=0,"",'Ark1'!Z2821)</f>
        <v/>
      </c>
      <c r="AA314" s="27" t="str">
        <f>+IF(I314=0,"",'Ark1'!AC2821)</f>
        <v/>
      </c>
      <c r="AB314" s="34" t="str">
        <f>+IF(I314=0,"",'Ark1'!AE2821)</f>
        <v/>
      </c>
      <c r="AC314" s="29" t="str">
        <f t="shared" si="38"/>
        <v/>
      </c>
      <c r="AD314" s="29" t="str">
        <f t="shared" si="39"/>
        <v/>
      </c>
      <c r="AE314" s="213"/>
      <c r="AF314" s="27"/>
      <c r="AH314" s="29"/>
      <c r="AI314" s="27"/>
      <c r="AJ314" s="28"/>
      <c r="AK314" s="28"/>
      <c r="AO314" s="28"/>
    </row>
    <row r="315" spans="1:59" ht="15.6">
      <c r="A315" s="213"/>
      <c r="B315" s="289">
        <f>+'Ark1'!C2822</f>
        <v>2024</v>
      </c>
      <c r="C315" s="28">
        <f>+'Ark1'!L2822</f>
        <v>12</v>
      </c>
      <c r="D315" s="28" t="s">
        <v>38</v>
      </c>
      <c r="E315" s="28">
        <f>+'Ark1'!H2822</f>
        <v>2</v>
      </c>
      <c r="F315" s="28">
        <f>+'Ark1'!J2822</f>
        <v>117</v>
      </c>
      <c r="G315" s="28" t="str">
        <f>VLOOKUP(F315,RNR!$A$1:$B$26,2)</f>
        <v>Jæren</v>
      </c>
      <c r="H315" s="28" t="str">
        <f>+IF(I315=0,"",'Ark1'!Q2822)</f>
        <v/>
      </c>
      <c r="I315" s="331">
        <f>+'Ark1'!R2822</f>
        <v>0</v>
      </c>
      <c r="J315" s="29" t="str">
        <f>+IF(I315=0,"",'Ark1'!AF2822)</f>
        <v/>
      </c>
      <c r="L315" s="29" t="str">
        <f>+IF(I315=0,"",'Ark1'!AG2822)</f>
        <v/>
      </c>
      <c r="N315" s="32" t="str">
        <f>+IF(I315=0,"",'Ark1'!U2822)</f>
        <v/>
      </c>
      <c r="T315" s="492"/>
      <c r="U315" s="27" t="str">
        <f>+IF(I315=0,"",'Ark1'!T2822)</f>
        <v/>
      </c>
      <c r="V315" s="34" t="str">
        <f>+IF(I315=0,"",'Ark1'!W2822)</f>
        <v/>
      </c>
      <c r="W315" s="34" t="str">
        <f>+IF(I315=0,"",'Ark1'!X2822)</f>
        <v/>
      </c>
      <c r="X315" s="34" t="str">
        <f>+IF(I315=0,"",'Ark1'!Y2822)</f>
        <v/>
      </c>
      <c r="Y315" s="34" t="str">
        <f>+IF(I315=0,"",'Ark1'!Z2822)</f>
        <v/>
      </c>
      <c r="Z315" s="29" t="str">
        <f>+IF(I315=0,"",'Ark1'!Z2822)</f>
        <v/>
      </c>
      <c r="AA315" s="27" t="str">
        <f>+IF(I315=0,"",'Ark1'!AC2822)</f>
        <v/>
      </c>
      <c r="AB315" s="34" t="str">
        <f>+IF(I315=0,"",'Ark1'!AE2822)</f>
        <v/>
      </c>
      <c r="AC315" s="29" t="str">
        <f t="shared" si="38"/>
        <v/>
      </c>
      <c r="AD315" s="29" t="str">
        <f t="shared" si="39"/>
        <v/>
      </c>
      <c r="AE315" s="213"/>
      <c r="AF315" s="27"/>
      <c r="AH315" s="29"/>
      <c r="AI315" s="27"/>
      <c r="AJ315" s="28"/>
      <c r="AK315" s="28"/>
      <c r="AO315" s="28"/>
    </row>
    <row r="316" spans="1:59" ht="15.6">
      <c r="A316" s="213"/>
      <c r="B316" s="289">
        <f>+'Ark1'!C2823</f>
        <v>2024</v>
      </c>
      <c r="C316" s="28">
        <f>+'Ark1'!L2823</f>
        <v>12</v>
      </c>
      <c r="D316" s="28" t="s">
        <v>38</v>
      </c>
      <c r="E316" s="28">
        <f>+'Ark1'!H2823</f>
        <v>1</v>
      </c>
      <c r="F316" s="28">
        <f>+'Ark1'!J2823</f>
        <v>134</v>
      </c>
      <c r="G316" s="28" t="str">
        <f>VLOOKUP(F316,RNR!$A$1:$B$26,2)</f>
        <v>Førde</v>
      </c>
      <c r="H316" s="28" t="str">
        <f>+IF(I316=0,"",'Ark1'!Q2823)</f>
        <v/>
      </c>
      <c r="I316" s="331">
        <f>+'Ark1'!R2823</f>
        <v>0</v>
      </c>
      <c r="J316" s="29" t="str">
        <f>+IF(I316=0,"",'Ark1'!AF2823)</f>
        <v/>
      </c>
      <c r="L316" s="29" t="str">
        <f>+IF(I316=0,"",'Ark1'!AG2823)</f>
        <v/>
      </c>
      <c r="N316" s="32" t="str">
        <f>+IF(I316=0,"",'Ark1'!U2823)</f>
        <v/>
      </c>
      <c r="T316" s="492"/>
      <c r="U316" s="27" t="str">
        <f>+IF(I316=0,"",'Ark1'!T2823)</f>
        <v/>
      </c>
      <c r="V316" s="34" t="str">
        <f>+IF(I316=0,"",'Ark1'!W2823)</f>
        <v/>
      </c>
      <c r="W316" s="34" t="str">
        <f>+IF(I316=0,"",'Ark1'!X2823)</f>
        <v/>
      </c>
      <c r="X316" s="34" t="str">
        <f>+IF(I316=0,"",'Ark1'!Y2823)</f>
        <v/>
      </c>
      <c r="Y316" s="34" t="str">
        <f>+IF(I316=0,"",'Ark1'!Z2823)</f>
        <v/>
      </c>
      <c r="Z316" s="29" t="str">
        <f>+IF(I316=0,"",'Ark1'!Z2823)</f>
        <v/>
      </c>
      <c r="AA316" s="27" t="str">
        <f>+IF(I316=0,"",'Ark1'!AC2823)</f>
        <v/>
      </c>
      <c r="AB316" s="34" t="str">
        <f>+IF(I316=0,"",'Ark1'!AE2823)</f>
        <v/>
      </c>
      <c r="AC316" s="29" t="str">
        <f t="shared" si="38"/>
        <v/>
      </c>
      <c r="AD316" s="29" t="str">
        <f t="shared" si="39"/>
        <v/>
      </c>
      <c r="AE316" s="213"/>
      <c r="AF316" s="27"/>
      <c r="AH316" s="29"/>
      <c r="AI316" s="27"/>
      <c r="AJ316" s="28"/>
      <c r="AK316" s="28"/>
      <c r="AO316" s="28"/>
    </row>
    <row r="317" spans="1:59" ht="15.6">
      <c r="A317" s="213"/>
      <c r="B317" s="289">
        <f>+'Ark1'!C2824</f>
        <v>2024</v>
      </c>
      <c r="C317" s="28">
        <f>+'Ark1'!L2824</f>
        <v>12</v>
      </c>
      <c r="D317" s="28" t="s">
        <v>38</v>
      </c>
      <c r="E317" s="28">
        <f>+'Ark1'!H2824</f>
        <v>2</v>
      </c>
      <c r="F317" s="28">
        <f>+'Ark1'!J2824</f>
        <v>141</v>
      </c>
      <c r="G317" s="28" t="str">
        <f>VLOOKUP(F317,RNR!$A$1:$B$26,2)</f>
        <v>Ølen</v>
      </c>
      <c r="H317" s="28" t="str">
        <f>+IF(I317=0,"",'Ark1'!Q2824)</f>
        <v/>
      </c>
      <c r="I317" s="331">
        <f>+'Ark1'!R2824</f>
        <v>0</v>
      </c>
      <c r="J317" s="29" t="str">
        <f>+IF(I317=0,"",'Ark1'!AF2824)</f>
        <v/>
      </c>
      <c r="L317" s="29" t="str">
        <f>+IF(I317=0,"",'Ark1'!AG2824)</f>
        <v/>
      </c>
      <c r="N317" s="32" t="str">
        <f>+IF(I317=0,"",'Ark1'!U2824)</f>
        <v/>
      </c>
      <c r="T317" s="492"/>
      <c r="U317" s="27" t="str">
        <f>+IF(I317=0,"",'Ark1'!T2824)</f>
        <v/>
      </c>
      <c r="V317" s="34" t="str">
        <f>+IF(I317=0,"",'Ark1'!W2824)</f>
        <v/>
      </c>
      <c r="W317" s="34" t="str">
        <f>+IF(I317=0,"",'Ark1'!X2824)</f>
        <v/>
      </c>
      <c r="X317" s="34" t="str">
        <f>+IF(I317=0,"",'Ark1'!Y2824)</f>
        <v/>
      </c>
      <c r="Y317" s="34" t="str">
        <f>+IF(I317=0,"",'Ark1'!Z2824)</f>
        <v/>
      </c>
      <c r="Z317" s="29" t="str">
        <f>+IF(I317=0,"",'Ark1'!Z2824)</f>
        <v/>
      </c>
      <c r="AA317" s="27" t="str">
        <f>+IF(I317=0,"",'Ark1'!AC2824)</f>
        <v/>
      </c>
      <c r="AB317" s="34" t="str">
        <f>+IF(I317=0,"",'Ark1'!AE2824)</f>
        <v/>
      </c>
      <c r="AC317" s="29" t="str">
        <f t="shared" si="38"/>
        <v/>
      </c>
      <c r="AD317" s="29" t="str">
        <f t="shared" si="39"/>
        <v/>
      </c>
      <c r="AE317" s="213"/>
      <c r="AF317" s="27"/>
      <c r="AH317" s="29"/>
      <c r="AI317" s="27"/>
      <c r="AJ317" s="28"/>
      <c r="AK317" s="28"/>
      <c r="AO317" s="28"/>
    </row>
    <row r="318" spans="1:59" ht="15.6">
      <c r="A318" s="213"/>
      <c r="B318" s="289">
        <f>+'Ark1'!C2825</f>
        <v>2024</v>
      </c>
      <c r="C318" s="28">
        <f>+'Ark1'!L2825</f>
        <v>12</v>
      </c>
      <c r="D318" s="28" t="s">
        <v>38</v>
      </c>
      <c r="E318" s="28">
        <f>+'Ark1'!H2825</f>
        <v>2</v>
      </c>
      <c r="F318" s="28">
        <f>+'Ark1'!J2825</f>
        <v>143</v>
      </c>
      <c r="G318" s="28" t="str">
        <f>VLOOKUP(F318,RNR!$A$1:$B$26,2)</f>
        <v>Nordfjord</v>
      </c>
      <c r="H318" s="28" t="str">
        <f>+IF(I318=0,"",'Ark1'!Q2825)</f>
        <v/>
      </c>
      <c r="I318" s="331">
        <f>+'Ark1'!R2825</f>
        <v>0</v>
      </c>
      <c r="J318" s="29" t="str">
        <f>+IF(I318=0,"",'Ark1'!AF2825)</f>
        <v/>
      </c>
      <c r="L318" s="29" t="str">
        <f>+IF(I318=0,"",'Ark1'!AG2825)</f>
        <v/>
      </c>
      <c r="N318" s="32" t="str">
        <f>+IF(I318=0,"",'Ark1'!U2825)</f>
        <v/>
      </c>
      <c r="T318" s="492"/>
      <c r="U318" s="27" t="str">
        <f>+IF(I318=0,"",'Ark1'!T2825)</f>
        <v/>
      </c>
      <c r="V318" s="34" t="str">
        <f>+IF(I318=0,"",'Ark1'!W2825)</f>
        <v/>
      </c>
      <c r="W318" s="34" t="str">
        <f>+IF(I318=0,"",'Ark1'!X2825)</f>
        <v/>
      </c>
      <c r="X318" s="34" t="str">
        <f>+IF(I318=0,"",'Ark1'!Y2825)</f>
        <v/>
      </c>
      <c r="Y318" s="34" t="str">
        <f>+IF(I318=0,"",'Ark1'!Z2825)</f>
        <v/>
      </c>
      <c r="Z318" s="29" t="str">
        <f>+IF(I318=0,"",'Ark1'!Z2825)</f>
        <v/>
      </c>
      <c r="AA318" s="27" t="str">
        <f>+IF(I318=0,"",'Ark1'!AC2825)</f>
        <v/>
      </c>
      <c r="AB318" s="34" t="str">
        <f>+IF(I318=0,"",'Ark1'!AE2825)</f>
        <v/>
      </c>
      <c r="AC318" s="29" t="str">
        <f t="shared" si="38"/>
        <v/>
      </c>
      <c r="AD318" s="29" t="str">
        <f t="shared" si="39"/>
        <v/>
      </c>
      <c r="AE318" s="213"/>
      <c r="AF318" s="27"/>
      <c r="AH318" s="29"/>
      <c r="AI318" s="27"/>
      <c r="AJ318" s="28"/>
      <c r="AK318" s="28"/>
      <c r="AO318" s="28"/>
    </row>
    <row r="319" spans="1:59" ht="15.6">
      <c r="A319" s="213"/>
      <c r="B319" s="289">
        <f>+'Ark1'!C2826</f>
        <v>2024</v>
      </c>
      <c r="C319" s="28">
        <f>+'Ark1'!L2826</f>
        <v>12</v>
      </c>
      <c r="D319" s="28" t="s">
        <v>38</v>
      </c>
      <c r="E319" s="28">
        <f>+'Ark1'!H2826</f>
        <v>2</v>
      </c>
      <c r="F319" s="28">
        <f>+'Ark1'!J2826</f>
        <v>147</v>
      </c>
      <c r="G319" s="28" t="str">
        <f>VLOOKUP(F319,RNR!$A$1:$B$26,2)</f>
        <v>Midt-Norge</v>
      </c>
      <c r="H319" s="28" t="str">
        <f>+IF(I319=0,"",'Ark1'!Q2826)</f>
        <v/>
      </c>
      <c r="I319" s="331">
        <f>+'Ark1'!R2826</f>
        <v>0</v>
      </c>
      <c r="J319" s="29" t="str">
        <f>+IF(I319=0,"",'Ark1'!AF2826)</f>
        <v/>
      </c>
      <c r="L319" s="29" t="str">
        <f>+IF(I319=0,"",'Ark1'!AG2826)</f>
        <v/>
      </c>
      <c r="N319" s="32" t="str">
        <f>+IF(I319=0,"",'Ark1'!U2826)</f>
        <v/>
      </c>
      <c r="T319" s="492"/>
      <c r="U319" s="27" t="str">
        <f>+IF(I319=0,"",'Ark1'!T2826)</f>
        <v/>
      </c>
      <c r="V319" s="34" t="str">
        <f>+IF(I319=0,"",'Ark1'!W2826)</f>
        <v/>
      </c>
      <c r="W319" s="34" t="str">
        <f>+IF(I319=0,"",'Ark1'!X2826)</f>
        <v/>
      </c>
      <c r="X319" s="34" t="str">
        <f>+IF(I319=0,"",'Ark1'!Y2826)</f>
        <v/>
      </c>
      <c r="Y319" s="34" t="str">
        <f>+IF(I319=0,"",'Ark1'!Z2826)</f>
        <v/>
      </c>
      <c r="Z319" s="29" t="str">
        <f>+IF(I319=0,"",'Ark1'!Z2826)</f>
        <v/>
      </c>
      <c r="AA319" s="27" t="str">
        <f>+IF(I319=0,"",'Ark1'!AC2826)</f>
        <v/>
      </c>
      <c r="AB319" s="34" t="str">
        <f>+IF(I319=0,"",'Ark1'!AE2826)</f>
        <v/>
      </c>
      <c r="AC319" s="29" t="str">
        <f t="shared" si="38"/>
        <v/>
      </c>
      <c r="AD319" s="29" t="str">
        <f t="shared" si="39"/>
        <v/>
      </c>
      <c r="AE319" s="213"/>
      <c r="AF319" s="27"/>
      <c r="AH319" s="29"/>
      <c r="AI319" s="27"/>
      <c r="AJ319" s="28"/>
      <c r="AK319" s="28"/>
      <c r="AO319" s="28"/>
    </row>
    <row r="320" spans="1:59" ht="15.6">
      <c r="A320" s="213"/>
      <c r="B320" s="289">
        <f>+'Ark1'!C2827</f>
        <v>2024</v>
      </c>
      <c r="C320" s="28">
        <f>+'Ark1'!L2827</f>
        <v>12</v>
      </c>
      <c r="D320" s="28" t="s">
        <v>38</v>
      </c>
      <c r="E320" s="28">
        <f>+'Ark1'!H2827</f>
        <v>1</v>
      </c>
      <c r="F320" s="28">
        <f>+'Ark1'!J2827</f>
        <v>155</v>
      </c>
      <c r="G320" s="28" t="str">
        <f>VLOOKUP(F320,RNR!$A$1:$B$26,2)</f>
        <v>Målselv</v>
      </c>
      <c r="H320" s="28" t="str">
        <f>+IF(I320=0,"",'Ark1'!Q2827)</f>
        <v/>
      </c>
      <c r="I320" s="331">
        <f>+'Ark1'!R2827</f>
        <v>0</v>
      </c>
      <c r="J320" s="29" t="str">
        <f>+IF(I320=0,"",'Ark1'!AF2827)</f>
        <v/>
      </c>
      <c r="L320" s="29" t="str">
        <f>+IF(I320=0,"",'Ark1'!AG2827)</f>
        <v/>
      </c>
      <c r="N320" s="32" t="str">
        <f>+IF(I320=0,"",'Ark1'!U2827)</f>
        <v/>
      </c>
      <c r="T320" s="492"/>
      <c r="U320" s="27" t="str">
        <f>+IF(I320=0,"",'Ark1'!T2827)</f>
        <v/>
      </c>
      <c r="V320" s="34" t="str">
        <f>+IF(I320=0,"",'Ark1'!W2827)</f>
        <v/>
      </c>
      <c r="W320" s="34" t="str">
        <f>+IF(I320=0,"",'Ark1'!X2827)</f>
        <v/>
      </c>
      <c r="X320" s="34" t="str">
        <f>+IF(I320=0,"",'Ark1'!Y2827)</f>
        <v/>
      </c>
      <c r="Y320" s="34" t="str">
        <f>+IF(I320=0,"",'Ark1'!Z2827)</f>
        <v/>
      </c>
      <c r="Z320" s="29" t="str">
        <f>+IF(I320=0,"",'Ark1'!Z2827)</f>
        <v/>
      </c>
      <c r="AA320" s="27" t="str">
        <f>+IF(I320=0,"",'Ark1'!AC2827)</f>
        <v/>
      </c>
      <c r="AB320" s="34" t="str">
        <f>+IF(I320=0,"",'Ark1'!AE2827)</f>
        <v/>
      </c>
      <c r="AC320" s="29" t="str">
        <f t="shared" si="38"/>
        <v/>
      </c>
      <c r="AD320" s="29" t="str">
        <f t="shared" si="39"/>
        <v/>
      </c>
      <c r="AE320" s="213"/>
      <c r="AF320" s="27"/>
      <c r="AH320" s="29"/>
      <c r="AI320" s="27"/>
      <c r="AJ320" s="28"/>
      <c r="AK320" s="28"/>
      <c r="AO320" s="28"/>
    </row>
    <row r="321" spans="1:59" ht="15.6">
      <c r="A321" s="213"/>
      <c r="B321" s="289">
        <f>+'Ark1'!C2828</f>
        <v>2024</v>
      </c>
      <c r="C321" s="28">
        <f>+'Ark1'!L2828</f>
        <v>12</v>
      </c>
      <c r="D321" s="28" t="s">
        <v>38</v>
      </c>
      <c r="E321" s="28">
        <f>+'Ark1'!H2828</f>
        <v>2</v>
      </c>
      <c r="F321" s="28">
        <f>+'Ark1'!J2828</f>
        <v>160</v>
      </c>
      <c r="G321" s="28" t="str">
        <f>VLOOKUP(F321,RNR!$A$1:$B$26,2)</f>
        <v>Oslo</v>
      </c>
      <c r="H321" s="28" t="str">
        <f>+IF(I321=0,"",'Ark1'!Q2828)</f>
        <v/>
      </c>
      <c r="I321" s="331">
        <f>+'Ark1'!R2828</f>
        <v>0</v>
      </c>
      <c r="J321" s="29" t="str">
        <f>+IF(I321=0,"",'Ark1'!AF2828)</f>
        <v/>
      </c>
      <c r="L321" s="29" t="str">
        <f>+IF(I321=0,"",'Ark1'!AG2828)</f>
        <v/>
      </c>
      <c r="N321" s="32" t="str">
        <f>+IF(I321=0,"",'Ark1'!U2828)</f>
        <v/>
      </c>
      <c r="T321" s="492"/>
      <c r="U321" s="27" t="str">
        <f>+IF(I321=0,"",'Ark1'!T2828)</f>
        <v/>
      </c>
      <c r="V321" s="34" t="str">
        <f>+IF(I321=0,"",'Ark1'!W2828)</f>
        <v/>
      </c>
      <c r="W321" s="34" t="str">
        <f>+IF(I321=0,"",'Ark1'!X2828)</f>
        <v/>
      </c>
      <c r="X321" s="34" t="str">
        <f>+IF(I321=0,"",'Ark1'!Y2828)</f>
        <v/>
      </c>
      <c r="Y321" s="34" t="str">
        <f>+IF(I321=0,"",'Ark1'!Z2828)</f>
        <v/>
      </c>
      <c r="Z321" s="29" t="str">
        <f>+IF(I321=0,"",'Ark1'!Z2828)</f>
        <v/>
      </c>
      <c r="AA321" s="27" t="str">
        <f>+IF(I321=0,"",'Ark1'!AC2828)</f>
        <v/>
      </c>
      <c r="AB321" s="34" t="str">
        <f>+IF(I321=0,"",'Ark1'!AE2828)</f>
        <v/>
      </c>
      <c r="AC321" s="29" t="str">
        <f t="shared" si="38"/>
        <v/>
      </c>
      <c r="AD321" s="29" t="str">
        <f t="shared" si="39"/>
        <v/>
      </c>
      <c r="AE321" s="213"/>
      <c r="AH321" s="29"/>
      <c r="AI321" s="27"/>
      <c r="AL321" s="27"/>
      <c r="AM321" s="27"/>
      <c r="AN321" s="27"/>
      <c r="AP321" s="27"/>
      <c r="AQ321" s="237"/>
      <c r="AR321" s="27"/>
      <c r="AS321" s="27"/>
    </row>
    <row r="322" spans="1:59" ht="15.6">
      <c r="A322" s="213"/>
      <c r="B322" s="289">
        <f>+'Ark1'!C2829</f>
        <v>2024</v>
      </c>
      <c r="C322" s="28">
        <f>+'Ark1'!L2829</f>
        <v>12</v>
      </c>
      <c r="D322" s="28" t="s">
        <v>38</v>
      </c>
      <c r="E322" s="28">
        <f>+'Ark1'!H2829</f>
        <v>1</v>
      </c>
      <c r="F322" s="28">
        <f>+'Ark1'!J2829</f>
        <v>171</v>
      </c>
      <c r="G322" s="28" t="str">
        <f>VLOOKUP(F322,RNR!$A$1:$B$26,2)</f>
        <v>Prima</v>
      </c>
      <c r="H322" s="28" t="str">
        <f>+IF(I322=0,"",'Ark1'!Q2829)</f>
        <v/>
      </c>
      <c r="I322" s="331">
        <f>+'Ark1'!R2829</f>
        <v>0</v>
      </c>
      <c r="J322" s="29" t="str">
        <f>+IF(I322=0,"",'Ark1'!AF2829)</f>
        <v/>
      </c>
      <c r="L322" s="29" t="str">
        <f>+IF(I322=0,"",'Ark1'!AG2829)</f>
        <v/>
      </c>
      <c r="N322" s="32" t="str">
        <f>+IF(I322=0,"",'Ark1'!U2829)</f>
        <v/>
      </c>
      <c r="T322" s="492"/>
      <c r="U322" s="27" t="str">
        <f>+IF(I322=0,"",'Ark1'!T2829)</f>
        <v/>
      </c>
      <c r="V322" s="34" t="str">
        <f>+IF(I322=0,"",'Ark1'!W2829)</f>
        <v/>
      </c>
      <c r="W322" s="34" t="str">
        <f>+IF(I322=0,"",'Ark1'!X2829)</f>
        <v/>
      </c>
      <c r="X322" s="34" t="str">
        <f>+IF(I322=0,"",'Ark1'!Y2829)</f>
        <v/>
      </c>
      <c r="Y322" s="34" t="str">
        <f>+IF(I322=0,"",'Ark1'!Z2829)</f>
        <v/>
      </c>
      <c r="Z322" s="29" t="str">
        <f>+IF(I322=0,"",'Ark1'!Z2829)</f>
        <v/>
      </c>
      <c r="AA322" s="27" t="str">
        <f>+IF(I322=0,"",'Ark1'!AC2829)</f>
        <v/>
      </c>
      <c r="AB322" s="34" t="str">
        <f>+IF(I322=0,"",'Ark1'!AE2829)</f>
        <v/>
      </c>
      <c r="AC322" s="29" t="str">
        <f t="shared" si="38"/>
        <v/>
      </c>
      <c r="AD322" s="29" t="str">
        <f t="shared" si="39"/>
        <v/>
      </c>
      <c r="AE322" s="213"/>
      <c r="AH322" s="29"/>
      <c r="AI322" s="27"/>
      <c r="AL322" s="27"/>
      <c r="AM322" s="27"/>
      <c r="AN322" s="27"/>
      <c r="AP322" s="27"/>
      <c r="AQ322" s="237"/>
      <c r="AR322" s="27"/>
      <c r="AS322" s="27"/>
    </row>
    <row r="323" spans="1:59" ht="15.6">
      <c r="A323" s="213"/>
      <c r="B323" s="289">
        <f>+'Ark1'!C2830</f>
        <v>2024</v>
      </c>
      <c r="C323" s="28">
        <f>+'Ark1'!L2830</f>
        <v>12</v>
      </c>
      <c r="D323" s="28" t="s">
        <v>38</v>
      </c>
      <c r="E323" s="28">
        <f>+'Ark1'!H2830</f>
        <v>2</v>
      </c>
      <c r="F323" s="28">
        <f>+'Ark1'!J2830</f>
        <v>175</v>
      </c>
      <c r="G323" s="28" t="str">
        <f>VLOOKUP(F323,RNR!$A$1:$B$26,2)</f>
        <v>Ole Ringdal</v>
      </c>
      <c r="H323" s="28" t="str">
        <f>+IF(I323=0,"",'Ark1'!Q2830)</f>
        <v/>
      </c>
      <c r="I323" s="331">
        <f>+'Ark1'!R2830</f>
        <v>0</v>
      </c>
      <c r="J323" s="29" t="str">
        <f>+IF(I323=0,"",'Ark1'!AF2830)</f>
        <v/>
      </c>
      <c r="L323" s="29" t="str">
        <f>+IF(I323=0,"",'Ark1'!AG2830)</f>
        <v/>
      </c>
      <c r="N323" s="32" t="str">
        <f>+IF(I323=0,"",'Ark1'!U2830)</f>
        <v/>
      </c>
      <c r="T323" s="492"/>
      <c r="U323" s="27" t="str">
        <f>+IF(I323=0,"",'Ark1'!T2830)</f>
        <v/>
      </c>
      <c r="V323" s="34" t="str">
        <f>+IF(I323=0,"",'Ark1'!W2830)</f>
        <v/>
      </c>
      <c r="W323" s="34" t="str">
        <f>+IF(I323=0,"",'Ark1'!X2830)</f>
        <v/>
      </c>
      <c r="X323" s="34" t="str">
        <f>+IF(I323=0,"",'Ark1'!Y2830)</f>
        <v/>
      </c>
      <c r="Y323" s="34" t="str">
        <f>+IF(I323=0,"",'Ark1'!Z2830)</f>
        <v/>
      </c>
      <c r="Z323" s="29" t="str">
        <f>+IF(I323=0,"",'Ark1'!Z2830)</f>
        <v/>
      </c>
      <c r="AA323" s="27" t="str">
        <f>+IF(I323=0,"",'Ark1'!AC2830)</f>
        <v/>
      </c>
      <c r="AB323" s="34" t="str">
        <f>+IF(I323=0,"",'Ark1'!AE2830)</f>
        <v/>
      </c>
      <c r="AC323" s="29" t="str">
        <f t="shared" si="38"/>
        <v/>
      </c>
      <c r="AD323" s="29" t="str">
        <f t="shared" si="39"/>
        <v/>
      </c>
      <c r="AE323" s="213"/>
      <c r="AH323" s="29"/>
      <c r="AI323" s="27"/>
      <c r="AL323" s="27"/>
      <c r="AM323" s="27"/>
      <c r="AN323" s="27"/>
      <c r="AP323" s="27"/>
      <c r="AQ323" s="237"/>
      <c r="AR323" s="27"/>
      <c r="AS323" s="27"/>
    </row>
    <row r="324" spans="1:59" ht="15.6">
      <c r="A324" s="213"/>
      <c r="B324" s="289">
        <f>+'Ark1'!C2831</f>
        <v>2024</v>
      </c>
      <c r="C324" s="28">
        <f>+'Ark1'!L2831</f>
        <v>12</v>
      </c>
      <c r="D324" s="28" t="s">
        <v>38</v>
      </c>
      <c r="E324" s="28">
        <f>+'Ark1'!H2831</f>
        <v>2</v>
      </c>
      <c r="F324" s="28">
        <f>+'Ark1'!J2831</f>
        <v>177</v>
      </c>
      <c r="G324" s="28" t="str">
        <f>VLOOKUP(F324,RNR!$A$1:$B$26,2)</f>
        <v>Slakthuset</v>
      </c>
      <c r="H324" s="28" t="str">
        <f>+IF(I324=0,"",'Ark1'!Q2831)</f>
        <v/>
      </c>
      <c r="I324" s="331">
        <f>+'Ark1'!R2831</f>
        <v>0</v>
      </c>
      <c r="J324" s="29" t="str">
        <f>+IF(I324=0,"",'Ark1'!AF2831)</f>
        <v/>
      </c>
      <c r="L324" s="29" t="str">
        <f>+IF(I324=0,"",'Ark1'!AG2831)</f>
        <v/>
      </c>
      <c r="N324" s="32" t="str">
        <f>+IF(I324=0,"",'Ark1'!U2831)</f>
        <v/>
      </c>
      <c r="T324" s="492"/>
      <c r="U324" s="27" t="str">
        <f>+IF(I324=0,"",'Ark1'!T2831)</f>
        <v/>
      </c>
      <c r="V324" s="34" t="str">
        <f>+IF(I324=0,"",'Ark1'!W2831)</f>
        <v/>
      </c>
      <c r="W324" s="34" t="str">
        <f>+IF(I324=0,"",'Ark1'!X2831)</f>
        <v/>
      </c>
      <c r="X324" s="34" t="str">
        <f>+IF(I324=0,"",'Ark1'!Y2831)</f>
        <v/>
      </c>
      <c r="Y324" s="34" t="str">
        <f>+IF(I324=0,"",'Ark1'!Z2831)</f>
        <v/>
      </c>
      <c r="Z324" s="29" t="str">
        <f>+IF(I324=0,"",'Ark1'!Z2831)</f>
        <v/>
      </c>
      <c r="AA324" s="27" t="str">
        <f>+IF(I324=0,"",'Ark1'!AC2831)</f>
        <v/>
      </c>
      <c r="AB324" s="34" t="str">
        <f>+IF(I324=0,"",'Ark1'!AE2831)</f>
        <v/>
      </c>
      <c r="AC324" s="29" t="str">
        <f t="shared" si="38"/>
        <v/>
      </c>
      <c r="AD324" s="29" t="str">
        <f t="shared" si="39"/>
        <v/>
      </c>
      <c r="AE324" s="213"/>
      <c r="AH324" s="29"/>
      <c r="AI324" s="27"/>
      <c r="AL324" s="27"/>
      <c r="AM324" s="27"/>
      <c r="AN324" s="27"/>
      <c r="AP324" s="27"/>
      <c r="AQ324" s="237"/>
      <c r="AR324" s="27"/>
      <c r="AS324" s="27"/>
    </row>
    <row r="325" spans="1:59" ht="15.6">
      <c r="A325" s="213"/>
      <c r="B325" s="289">
        <f>+'Ark1'!C2832</f>
        <v>2024</v>
      </c>
      <c r="C325" s="28">
        <f>+'Ark1'!L2832</f>
        <v>12</v>
      </c>
      <c r="D325" s="28" t="s">
        <v>38</v>
      </c>
      <c r="E325" s="28">
        <f>+'Ark1'!H2832</f>
        <v>2</v>
      </c>
      <c r="F325" s="28">
        <f>+'Ark1'!J2832</f>
        <v>178</v>
      </c>
      <c r="G325" s="28" t="str">
        <f>VLOOKUP(F325,RNR!$A$1:$B$26,2)</f>
        <v>Røros</v>
      </c>
      <c r="H325" s="28" t="str">
        <f>+IF(I325=0,"",'Ark1'!Q2832)</f>
        <v/>
      </c>
      <c r="I325" s="331">
        <f>+'Ark1'!R2832</f>
        <v>0</v>
      </c>
      <c r="J325" s="29" t="str">
        <f>+IF(I325=0,"",'Ark1'!AF2832)</f>
        <v/>
      </c>
      <c r="L325" s="29" t="str">
        <f>+IF(I325=0,"",'Ark1'!AG2832)</f>
        <v/>
      </c>
      <c r="N325" s="32" t="str">
        <f>+IF(I325=0,"",'Ark1'!U2832)</f>
        <v/>
      </c>
      <c r="T325" s="492"/>
      <c r="U325" s="27" t="str">
        <f>+IF(I325=0,"",'Ark1'!T2832)</f>
        <v/>
      </c>
      <c r="V325" s="34" t="str">
        <f>+IF(I325=0,"",'Ark1'!W2832)</f>
        <v/>
      </c>
      <c r="W325" s="34" t="str">
        <f>+IF(I325=0,"",'Ark1'!X2832)</f>
        <v/>
      </c>
      <c r="X325" s="34" t="str">
        <f>+IF(I325=0,"",'Ark1'!Y2832)</f>
        <v/>
      </c>
      <c r="Y325" s="34" t="str">
        <f>+IF(I325=0,"",'Ark1'!Z2832)</f>
        <v/>
      </c>
      <c r="Z325" s="29" t="str">
        <f>+IF(I325=0,"",'Ark1'!Z2832)</f>
        <v/>
      </c>
      <c r="AA325" s="27" t="str">
        <f>+IF(I325=0,"",'Ark1'!AC2832)</f>
        <v/>
      </c>
      <c r="AB325" s="34" t="str">
        <f>+IF(I325=0,"",'Ark1'!AE2832)</f>
        <v/>
      </c>
      <c r="AC325" s="29" t="str">
        <f t="shared" si="38"/>
        <v/>
      </c>
      <c r="AD325" s="29" t="str">
        <f t="shared" si="39"/>
        <v/>
      </c>
      <c r="AE325" s="213"/>
      <c r="AH325" s="29"/>
      <c r="AI325" s="27"/>
      <c r="AL325" s="27"/>
      <c r="AM325" s="27"/>
      <c r="AN325" s="27"/>
      <c r="AP325" s="27"/>
      <c r="AQ325" s="237"/>
      <c r="AR325" s="27"/>
      <c r="AS325" s="27"/>
    </row>
    <row r="326" spans="1:59" ht="15.6">
      <c r="A326" s="213"/>
      <c r="B326" s="289">
        <f>+'Ark1'!C2833</f>
        <v>2024</v>
      </c>
      <c r="C326" s="28">
        <f>+'Ark1'!L2833</f>
        <v>12</v>
      </c>
      <c r="D326" s="28" t="s">
        <v>38</v>
      </c>
      <c r="E326" s="28">
        <f>+'Ark1'!H2833</f>
        <v>2</v>
      </c>
      <c r="F326" s="28">
        <f>+'Ark1'!J2833</f>
        <v>181</v>
      </c>
      <c r="G326" s="28" t="str">
        <f>VLOOKUP(F326,RNR!$A$1:$B$26,2)</f>
        <v>Horns</v>
      </c>
      <c r="H326" s="28" t="str">
        <f>+IF(I326=0,"",'Ark1'!Q2833)</f>
        <v/>
      </c>
      <c r="I326" s="331">
        <f>+'Ark1'!R2833</f>
        <v>0</v>
      </c>
      <c r="J326" s="29" t="str">
        <f>+IF(I326=0,"",'Ark1'!AF2833)</f>
        <v/>
      </c>
      <c r="L326" s="29" t="str">
        <f>+IF(I326=0,"",'Ark1'!AG2833)</f>
        <v/>
      </c>
      <c r="N326" s="32" t="str">
        <f>+IF(I326=0,"",'Ark1'!U2833)</f>
        <v/>
      </c>
      <c r="T326" s="492"/>
      <c r="U326" s="27" t="str">
        <f>+IF(I326=0,"",'Ark1'!T2833)</f>
        <v/>
      </c>
      <c r="V326" s="34" t="str">
        <f>+IF(I326=0,"",'Ark1'!W2833)</f>
        <v/>
      </c>
      <c r="W326" s="34" t="str">
        <f>+IF(I326=0,"",'Ark1'!X2833)</f>
        <v/>
      </c>
      <c r="X326" s="34" t="str">
        <f>+IF(I326=0,"",'Ark1'!Y2833)</f>
        <v/>
      </c>
      <c r="Y326" s="34" t="str">
        <f>+IF(I326=0,"",'Ark1'!Z2833)</f>
        <v/>
      </c>
      <c r="Z326" s="29" t="str">
        <f>+IF(I326=0,"",'Ark1'!Z2833)</f>
        <v/>
      </c>
      <c r="AA326" s="27" t="str">
        <f>+IF(I326=0,"",'Ark1'!AC2833)</f>
        <v/>
      </c>
      <c r="AB326" s="34" t="str">
        <f>+IF(I326=0,"",'Ark1'!AE2833)</f>
        <v/>
      </c>
      <c r="AC326" s="29" t="str">
        <f t="shared" si="38"/>
        <v/>
      </c>
      <c r="AD326" s="29" t="str">
        <f t="shared" si="39"/>
        <v/>
      </c>
      <c r="AE326" s="213"/>
      <c r="AH326" s="29"/>
      <c r="AI326" s="27"/>
      <c r="AL326" s="27"/>
      <c r="AM326" s="27"/>
      <c r="AN326" s="27"/>
      <c r="AP326" s="27"/>
      <c r="AQ326" s="237"/>
      <c r="AR326" s="27"/>
      <c r="AS326" s="27"/>
    </row>
    <row r="327" spans="1:59" ht="15.6">
      <c r="A327" s="213"/>
      <c r="B327" s="289">
        <f>+'Ark1'!C2834</f>
        <v>2024</v>
      </c>
      <c r="C327" s="28">
        <f>+'Ark1'!L2834</f>
        <v>12</v>
      </c>
      <c r="D327" s="28" t="s">
        <v>38</v>
      </c>
      <c r="E327" s="28">
        <f>+'Ark1'!H2834</f>
        <v>1</v>
      </c>
      <c r="F327" s="28">
        <f>+'Ark1'!J2834</f>
        <v>262</v>
      </c>
      <c r="G327" s="28" t="str">
        <f>VLOOKUP(F327,RNR!$A$1:$B$26,2)</f>
        <v>Strilalam</v>
      </c>
      <c r="H327" s="28" t="str">
        <f>+IF(I327=0,"",'Ark1'!Q2834)</f>
        <v/>
      </c>
      <c r="I327" s="331">
        <f>+'Ark1'!R2834</f>
        <v>0</v>
      </c>
      <c r="J327" s="29" t="str">
        <f>+IF(I327=0,"",'Ark1'!AF2834)</f>
        <v/>
      </c>
      <c r="L327" s="29" t="str">
        <f>+IF(I327=0,"",'Ark1'!AG2834)</f>
        <v/>
      </c>
      <c r="N327" s="32" t="str">
        <f>+IF(I327=0,"",'Ark1'!U2834)</f>
        <v/>
      </c>
      <c r="T327" s="492"/>
      <c r="U327" s="27" t="str">
        <f>+IF(I327=0,"",'Ark1'!T2834)</f>
        <v/>
      </c>
      <c r="V327" s="34" t="str">
        <f>+IF(I327=0,"",'Ark1'!W2834)</f>
        <v/>
      </c>
      <c r="W327" s="34" t="str">
        <f>+IF(I327=0,"",'Ark1'!X2834)</f>
        <v/>
      </c>
      <c r="X327" s="34" t="str">
        <f>+IF(I327=0,"",'Ark1'!Y2834)</f>
        <v/>
      </c>
      <c r="Y327" s="34" t="str">
        <f>+IF(I327=0,"",'Ark1'!Z2834)</f>
        <v/>
      </c>
      <c r="Z327" s="29" t="str">
        <f>+IF(I327=0,"",'Ark1'!Z2834)</f>
        <v/>
      </c>
      <c r="AA327" s="27" t="str">
        <f>+IF(I327=0,"",'Ark1'!AC2834)</f>
        <v/>
      </c>
      <c r="AB327" s="34" t="str">
        <f>+IF(I327=0,"",'Ark1'!AE2834)</f>
        <v/>
      </c>
      <c r="AC327" s="29" t="str">
        <f t="shared" si="38"/>
        <v/>
      </c>
      <c r="AD327" s="29" t="str">
        <f t="shared" si="39"/>
        <v/>
      </c>
      <c r="AE327" s="213"/>
      <c r="AH327" s="29"/>
      <c r="AI327" s="27"/>
      <c r="AL327" s="27"/>
      <c r="AM327" s="27"/>
      <c r="AN327" s="27"/>
      <c r="AP327" s="27"/>
      <c r="AQ327" s="237"/>
      <c r="AR327" s="27"/>
      <c r="AS327" s="27"/>
    </row>
    <row r="328" spans="1:59" ht="15.6">
      <c r="A328" s="213"/>
      <c r="B328" s="289">
        <f>+'Ark1'!C2835</f>
        <v>2024</v>
      </c>
      <c r="C328" s="28">
        <f>+'Ark1'!L2835</f>
        <v>12</v>
      </c>
      <c r="D328" s="28" t="s">
        <v>38</v>
      </c>
      <c r="E328" s="28">
        <f>+'Ark1'!H2835</f>
        <v>1</v>
      </c>
      <c r="F328" s="28">
        <f>+'Ark1'!J2835</f>
        <v>309</v>
      </c>
      <c r="G328" s="28" t="str">
        <f>VLOOKUP(F328,RNR!$A$1:$B$26,2)</f>
        <v>Malvik</v>
      </c>
      <c r="H328" s="28" t="str">
        <f>+IF(I328=0,"",'Ark1'!Q2835)</f>
        <v/>
      </c>
      <c r="I328" s="331">
        <f>+'Ark1'!R2835</f>
        <v>0</v>
      </c>
      <c r="J328" s="29" t="str">
        <f>+IF(I328=0,"",'Ark1'!AF2835)</f>
        <v/>
      </c>
      <c r="L328" s="29" t="str">
        <f>+IF(I328=0,"",'Ark1'!AG2835)</f>
        <v/>
      </c>
      <c r="N328" s="32" t="str">
        <f>+IF(I328=0,"",'Ark1'!U2835)</f>
        <v/>
      </c>
      <c r="T328" s="492"/>
      <c r="U328" s="27" t="str">
        <f>+IF(I328=0,"",'Ark1'!T2835)</f>
        <v/>
      </c>
      <c r="V328" s="34" t="str">
        <f>+IF(I328=0,"",'Ark1'!W2835)</f>
        <v/>
      </c>
      <c r="W328" s="34" t="str">
        <f>+IF(I328=0,"",'Ark1'!X2835)</f>
        <v/>
      </c>
      <c r="X328" s="34" t="str">
        <f>+IF(I328=0,"",'Ark1'!Y2835)</f>
        <v/>
      </c>
      <c r="Y328" s="34" t="str">
        <f>+IF(I328=0,"",'Ark1'!Z2835)</f>
        <v/>
      </c>
      <c r="Z328" s="29" t="str">
        <f>+IF(I328=0,"",'Ark1'!Z2835)</f>
        <v/>
      </c>
      <c r="AA328" s="27" t="str">
        <f>+IF(I328=0,"",'Ark1'!AC2835)</f>
        <v/>
      </c>
      <c r="AB328" s="34" t="str">
        <f>+IF(I328=0,"",'Ark1'!AE2835)</f>
        <v/>
      </c>
      <c r="AC328" s="29" t="str">
        <f t="shared" si="38"/>
        <v/>
      </c>
      <c r="AD328" s="29" t="str">
        <f t="shared" si="39"/>
        <v/>
      </c>
      <c r="AE328" s="213"/>
      <c r="AH328" s="29"/>
      <c r="AI328" s="27"/>
      <c r="AL328" s="27"/>
      <c r="AM328" s="27"/>
      <c r="AN328" s="27"/>
      <c r="AP328" s="27"/>
      <c r="AQ328" s="237"/>
      <c r="AR328" s="27"/>
      <c r="AS328" s="27"/>
    </row>
    <row r="329" spans="1:59" ht="15.6">
      <c r="A329" s="213"/>
      <c r="B329" s="289">
        <f>+'Ark1'!C2836</f>
        <v>2024</v>
      </c>
      <c r="C329" s="28">
        <f>+'Ark1'!L2836</f>
        <v>12</v>
      </c>
      <c r="D329" s="28" t="s">
        <v>38</v>
      </c>
      <c r="E329" s="28">
        <f>+'Ark1'!H2836</f>
        <v>2</v>
      </c>
      <c r="F329" s="28">
        <f>+'Ark1'!J2836</f>
        <v>470</v>
      </c>
      <c r="G329" s="28" t="str">
        <f>VLOOKUP(F329,RNR!$A$1:$B$26,2)</f>
        <v>Jens Eide</v>
      </c>
      <c r="H329" s="28" t="str">
        <f>+IF(I329=0,"",'Ark1'!Q2836)</f>
        <v/>
      </c>
      <c r="I329" s="331">
        <f>+'Ark1'!R2836</f>
        <v>0</v>
      </c>
      <c r="J329" s="29" t="str">
        <f>+IF(I329=0,"",'Ark1'!AF2836)</f>
        <v/>
      </c>
      <c r="L329" s="29" t="str">
        <f>+IF(I329=0,"",'Ark1'!AG2836)</f>
        <v/>
      </c>
      <c r="N329" s="32" t="str">
        <f>+IF(I329=0,"",'Ark1'!U2836)</f>
        <v/>
      </c>
      <c r="T329" s="492"/>
      <c r="U329" s="27" t="str">
        <f>+IF(I329=0,"",'Ark1'!T2836)</f>
        <v/>
      </c>
      <c r="V329" s="34" t="str">
        <f>+IF(I329=0,"",'Ark1'!W2836)</f>
        <v/>
      </c>
      <c r="W329" s="34" t="str">
        <f>+IF(I329=0,"",'Ark1'!X2836)</f>
        <v/>
      </c>
      <c r="X329" s="34" t="str">
        <f>+IF(I329=0,"",'Ark1'!Y2836)</f>
        <v/>
      </c>
      <c r="Y329" s="34" t="str">
        <f>+IF(I329=0,"",'Ark1'!Z2836)</f>
        <v/>
      </c>
      <c r="Z329" s="29" t="str">
        <f>+IF(I329=0,"",'Ark1'!Z2836)</f>
        <v/>
      </c>
      <c r="AA329" s="27" t="str">
        <f>+IF(I329=0,"",'Ark1'!AC2836)</f>
        <v/>
      </c>
      <c r="AB329" s="34" t="str">
        <f>+IF(I329=0,"",'Ark1'!AE2836)</f>
        <v/>
      </c>
      <c r="AC329" s="29" t="str">
        <f t="shared" si="38"/>
        <v/>
      </c>
      <c r="AD329" s="29" t="str">
        <f t="shared" si="39"/>
        <v/>
      </c>
      <c r="AE329" s="213"/>
      <c r="AH329" s="29"/>
      <c r="AI329" s="27"/>
      <c r="AL329" s="27"/>
      <c r="AM329" s="27"/>
      <c r="AN329" s="27"/>
      <c r="AP329" s="27"/>
      <c r="AQ329" s="237"/>
      <c r="AR329" s="27"/>
      <c r="AS329" s="27"/>
    </row>
    <row r="330" spans="1:59" ht="15.6">
      <c r="A330" s="213"/>
      <c r="B330" s="289">
        <f>+'Ark1'!C2837</f>
        <v>2024</v>
      </c>
      <c r="C330" s="28">
        <f>+'Ark1'!L2837</f>
        <v>12</v>
      </c>
      <c r="D330" s="28" t="s">
        <v>38</v>
      </c>
      <c r="E330" s="28">
        <f>+'Ark1'!H2837</f>
        <v>2</v>
      </c>
      <c r="F330" s="28">
        <f>+'Ark1'!J2837</f>
        <v>629</v>
      </c>
      <c r="G330" s="28" t="str">
        <f>VLOOKUP(F330,RNR!$A$1:$B$26,2)</f>
        <v>Bø</v>
      </c>
      <c r="H330" s="28" t="str">
        <f>+IF(I330=0,"",'Ark1'!Q2837)</f>
        <v/>
      </c>
      <c r="I330" s="331">
        <f>+'Ark1'!R2837</f>
        <v>0</v>
      </c>
      <c r="J330" s="29" t="str">
        <f>+IF(I330=0,"",'Ark1'!AF2837)</f>
        <v/>
      </c>
      <c r="L330" s="29" t="str">
        <f>+IF(I330=0,"",'Ark1'!AG2837)</f>
        <v/>
      </c>
      <c r="N330" s="32" t="str">
        <f>+IF(I330=0,"",'Ark1'!U2837)</f>
        <v/>
      </c>
      <c r="T330" s="492"/>
      <c r="U330" s="27" t="str">
        <f>+IF(I330=0,"",'Ark1'!T2837)</f>
        <v/>
      </c>
      <c r="V330" s="34" t="str">
        <f>+IF(I330=0,"",'Ark1'!W2837)</f>
        <v/>
      </c>
      <c r="W330" s="34" t="str">
        <f>+IF(I330=0,"",'Ark1'!X2837)</f>
        <v/>
      </c>
      <c r="X330" s="34" t="str">
        <f>+IF(I330=0,"",'Ark1'!Y2837)</f>
        <v/>
      </c>
      <c r="Y330" s="34" t="str">
        <f>+IF(I330=0,"",'Ark1'!Z2837)</f>
        <v/>
      </c>
      <c r="Z330" s="29" t="str">
        <f>+IF(I330=0,"",'Ark1'!Z2837)</f>
        <v/>
      </c>
      <c r="AA330" s="27" t="str">
        <f>+IF(I330=0,"",'Ark1'!AC2837)</f>
        <v/>
      </c>
      <c r="AB330" s="34" t="str">
        <f>+IF(I330=0,"",'Ark1'!AE2837)</f>
        <v/>
      </c>
      <c r="AC330" s="29" t="str">
        <f t="shared" si="38"/>
        <v/>
      </c>
      <c r="AD330" s="29" t="str">
        <f t="shared" si="39"/>
        <v/>
      </c>
      <c r="AE330" s="213"/>
      <c r="AH330" s="29"/>
      <c r="AI330" s="27"/>
      <c r="AL330" s="27"/>
      <c r="AM330" s="27"/>
      <c r="AN330" s="27"/>
      <c r="AP330" s="27"/>
      <c r="AQ330" s="237"/>
      <c r="AR330" s="27"/>
      <c r="AS330" s="27"/>
    </row>
    <row r="331" spans="1:59" ht="15.6">
      <c r="A331" s="213"/>
      <c r="B331" s="289">
        <f>+'Ark1'!C2838</f>
        <v>2024</v>
      </c>
      <c r="C331" s="28">
        <f>+'Ark1'!L2838</f>
        <v>12</v>
      </c>
      <c r="D331" s="28" t="s">
        <v>38</v>
      </c>
      <c r="E331" s="28">
        <f>+'Ark1'!H2838</f>
        <v>1</v>
      </c>
      <c r="F331" s="28">
        <f>+'Ark1'!J2838</f>
        <v>643</v>
      </c>
      <c r="G331" s="28" t="str">
        <f>VLOOKUP(F331,RNR!$A$1:$B$26,2)</f>
        <v>Bjerka</v>
      </c>
      <c r="H331" s="28" t="str">
        <f>+IF(I331=0,"",'Ark1'!Q2838)</f>
        <v/>
      </c>
      <c r="I331" s="331">
        <f>+'Ark1'!R2838</f>
        <v>0</v>
      </c>
      <c r="J331" s="29" t="str">
        <f>+IF(I331=0,"",'Ark1'!AF2838)</f>
        <v/>
      </c>
      <c r="L331" s="29" t="str">
        <f>+IF(I331=0,"",'Ark1'!AG2838)</f>
        <v/>
      </c>
      <c r="N331" s="32" t="str">
        <f>+IF(I331=0,"",'Ark1'!U2838)</f>
        <v/>
      </c>
      <c r="T331" s="492"/>
      <c r="U331" s="27" t="str">
        <f>+IF(I331=0,"",'Ark1'!T2838)</f>
        <v/>
      </c>
      <c r="V331" s="34" t="str">
        <f>+IF(I331=0,"",'Ark1'!W2838)</f>
        <v/>
      </c>
      <c r="W331" s="34" t="str">
        <f>+IF(I331=0,"",'Ark1'!X2838)</f>
        <v/>
      </c>
      <c r="X331" s="34" t="str">
        <f>+IF(I331=0,"",'Ark1'!Y2838)</f>
        <v/>
      </c>
      <c r="Y331" s="34" t="str">
        <f>+IF(I331=0,"",'Ark1'!Z2838)</f>
        <v/>
      </c>
      <c r="Z331" s="29" t="str">
        <f>+IF(I331=0,"",'Ark1'!Z2838)</f>
        <v/>
      </c>
      <c r="AA331" s="27" t="str">
        <f>+IF(I331=0,"",'Ark1'!AC2838)</f>
        <v/>
      </c>
      <c r="AB331" s="34" t="str">
        <f>+IF(I331=0,"",'Ark1'!AE2838)</f>
        <v/>
      </c>
      <c r="AC331" s="29" t="str">
        <f t="shared" si="38"/>
        <v/>
      </c>
      <c r="AD331" s="29" t="str">
        <f t="shared" si="39"/>
        <v/>
      </c>
      <c r="AE331" s="213"/>
      <c r="AH331" s="29"/>
      <c r="AI331" s="27"/>
      <c r="AL331" s="27"/>
      <c r="AM331" s="27"/>
      <c r="AN331" s="27"/>
      <c r="AP331" s="27"/>
      <c r="AQ331" s="237"/>
      <c r="AR331" s="27"/>
      <c r="AS331" s="27"/>
    </row>
    <row r="332" spans="1:59" ht="15.6">
      <c r="A332" s="213"/>
      <c r="B332" s="289">
        <f>+'Ark1'!C2839</f>
        <v>2024</v>
      </c>
      <c r="C332" s="28">
        <f>+'Ark1'!L2839</f>
        <v>12</v>
      </c>
      <c r="D332" s="28" t="s">
        <v>38</v>
      </c>
      <c r="E332" s="28">
        <f>+'Ark1'!H2839</f>
        <v>2</v>
      </c>
      <c r="F332" s="28">
        <f>+'Ark1'!J2839</f>
        <v>704</v>
      </c>
      <c r="G332" s="28" t="str">
        <f>VLOOKUP(F332,RNR!$A$1:$B$26,2)</f>
        <v>Øre Vilt</v>
      </c>
      <c r="H332" s="28" t="str">
        <f>+IF(I332=0,"",'Ark1'!Q2839)</f>
        <v/>
      </c>
      <c r="I332" s="331">
        <f>+'Ark1'!R2839</f>
        <v>0</v>
      </c>
      <c r="J332" s="29" t="str">
        <f>+IF(I332=0,"",'Ark1'!AF2839)</f>
        <v/>
      </c>
      <c r="L332" s="29" t="str">
        <f>+IF(I332=0,"",'Ark1'!AG2839)</f>
        <v/>
      </c>
      <c r="N332" s="32" t="str">
        <f>+IF(I332=0,"",'Ark1'!U2839)</f>
        <v/>
      </c>
      <c r="T332" s="492"/>
      <c r="U332" s="27" t="str">
        <f>+IF(I332=0,"",'Ark1'!T2839)</f>
        <v/>
      </c>
      <c r="V332" s="34" t="str">
        <f>+IF(I332=0,"",'Ark1'!W2839)</f>
        <v/>
      </c>
      <c r="W332" s="34" t="str">
        <f>+IF(I332=0,"",'Ark1'!X2839)</f>
        <v/>
      </c>
      <c r="X332" s="34" t="str">
        <f>+IF(I332=0,"",'Ark1'!Y2839)</f>
        <v/>
      </c>
      <c r="Y332" s="34" t="str">
        <f>+IF(I332=0,"",'Ark1'!Z2839)</f>
        <v/>
      </c>
      <c r="Z332" s="29" t="str">
        <f>+IF(I332=0,"",'Ark1'!Z2839)</f>
        <v/>
      </c>
      <c r="AA332" s="27" t="str">
        <f>+IF(I332=0,"",'Ark1'!AC2839)</f>
        <v/>
      </c>
      <c r="AB332" s="34" t="str">
        <f>+IF(I332=0,"",'Ark1'!AE2839)</f>
        <v/>
      </c>
      <c r="AC332" s="29" t="str">
        <f t="shared" si="38"/>
        <v/>
      </c>
      <c r="AD332" s="29" t="str">
        <f t="shared" si="39"/>
        <v/>
      </c>
      <c r="AE332" s="213"/>
      <c r="AH332" s="29"/>
      <c r="AI332" s="27"/>
      <c r="AL332" s="27"/>
      <c r="AM332" s="27"/>
      <c r="AN332" s="27"/>
      <c r="AP332" s="27"/>
      <c r="AQ332" s="237"/>
      <c r="AR332" s="27"/>
      <c r="AS332" s="27"/>
    </row>
    <row r="333" spans="1:59" ht="15.6">
      <c r="A333" s="213"/>
      <c r="B333" s="289">
        <f>+'Ark1'!C2840</f>
        <v>2024</v>
      </c>
      <c r="C333" s="28">
        <f>+'Ark1'!L2840</f>
        <v>12</v>
      </c>
      <c r="D333" s="28" t="s">
        <v>38</v>
      </c>
      <c r="E333" s="28">
        <f>+'Ark1'!H2840</f>
        <v>1</v>
      </c>
      <c r="F333" s="28">
        <f>+'Ark1'!J2840</f>
        <v>802</v>
      </c>
      <c r="G333" s="28" t="str">
        <f>VLOOKUP(F333,RNR!$A$1:$B$26,2)</f>
        <v>Karasjok</v>
      </c>
      <c r="H333" s="28" t="str">
        <f>+IF(I333=0,"",'Ark1'!Q2840)</f>
        <v/>
      </c>
      <c r="I333" s="331">
        <f>+'Ark1'!R2840</f>
        <v>0</v>
      </c>
      <c r="J333" s="29" t="str">
        <f>+IF(I333=0,"",'Ark1'!AF2840)</f>
        <v/>
      </c>
      <c r="L333" s="29" t="str">
        <f>+IF(I333=0,"",'Ark1'!AG2840)</f>
        <v/>
      </c>
      <c r="N333" s="32" t="str">
        <f>+IF(I333=0,"",'Ark1'!U2840)</f>
        <v/>
      </c>
      <c r="T333" s="492"/>
      <c r="U333" s="27" t="str">
        <f>+IF(I333=0,"",'Ark1'!T2840)</f>
        <v/>
      </c>
      <c r="V333" s="34" t="str">
        <f>+IF(I333=0,"",'Ark1'!W2840)</f>
        <v/>
      </c>
      <c r="W333" s="34" t="str">
        <f>+IF(I333=0,"",'Ark1'!X2840)</f>
        <v/>
      </c>
      <c r="X333" s="34" t="str">
        <f>+IF(I333=0,"",'Ark1'!Y2840)</f>
        <v/>
      </c>
      <c r="Y333" s="34" t="str">
        <f>+IF(I333=0,"",'Ark1'!Z2840)</f>
        <v/>
      </c>
      <c r="Z333" s="29" t="str">
        <f>+IF(I333=0,"",'Ark1'!Z2840)</f>
        <v/>
      </c>
      <c r="AA333" s="27" t="str">
        <f>+IF(I333=0,"",'Ark1'!AC2840)</f>
        <v/>
      </c>
      <c r="AB333" s="34" t="str">
        <f>+IF(I333=0,"",'Ark1'!AE2840)</f>
        <v/>
      </c>
      <c r="AC333" s="29" t="str">
        <f t="shared" si="38"/>
        <v/>
      </c>
      <c r="AD333" s="29" t="str">
        <f t="shared" si="39"/>
        <v/>
      </c>
      <c r="AE333" s="213"/>
      <c r="AH333" s="29"/>
      <c r="AI333" s="27"/>
      <c r="AL333" s="27"/>
      <c r="AM333" s="27"/>
      <c r="AN333" s="27"/>
      <c r="AP333" s="27"/>
      <c r="AQ333" s="237"/>
      <c r="AR333" s="27"/>
      <c r="AS333" s="27"/>
    </row>
    <row r="334" spans="1:59" ht="19.8">
      <c r="A334" s="213"/>
      <c r="B334" s="213"/>
      <c r="C334" s="213"/>
      <c r="D334" s="213"/>
      <c r="E334" s="213"/>
      <c r="F334" s="213"/>
      <c r="G334" s="213"/>
      <c r="H334" s="213"/>
      <c r="I334" s="324"/>
      <c r="J334" s="214"/>
      <c r="K334" s="214"/>
      <c r="L334" s="214"/>
      <c r="M334" s="214"/>
      <c r="N334" s="213"/>
      <c r="O334" s="214"/>
      <c r="P334" s="214"/>
      <c r="Q334" s="214"/>
      <c r="R334" s="214"/>
      <c r="S334" s="214"/>
      <c r="T334" s="492"/>
      <c r="U334" s="213"/>
      <c r="V334" s="215"/>
      <c r="W334" s="215"/>
      <c r="X334" s="215"/>
      <c r="Y334" s="215"/>
      <c r="Z334" s="215"/>
      <c r="AA334" s="213"/>
      <c r="AB334" s="215"/>
      <c r="AC334" s="215"/>
      <c r="AD334" s="215"/>
      <c r="AE334" s="213"/>
      <c r="AF334" s="216"/>
      <c r="AH334" s="29"/>
      <c r="AI334" s="27"/>
      <c r="AJ334" s="217"/>
      <c r="AK334" s="28"/>
      <c r="AO334" s="28"/>
      <c r="BG334" s="228"/>
    </row>
    <row r="335" spans="1:59" ht="22.8">
      <c r="A335" s="213"/>
      <c r="B335" s="213"/>
      <c r="C335" s="213"/>
      <c r="D335" s="257" t="str">
        <f>+D337</f>
        <v>E-</v>
      </c>
      <c r="E335" s="213"/>
      <c r="F335" s="213"/>
      <c r="G335" s="213"/>
      <c r="H335" s="213"/>
      <c r="I335" s="476">
        <f>SUM(I337:I365)</f>
        <v>0</v>
      </c>
      <c r="J335" s="258"/>
      <c r="K335" s="258"/>
      <c r="L335" s="258"/>
      <c r="M335" s="258"/>
      <c r="N335" s="260">
        <f>+Klasse!L20</f>
        <v>0</v>
      </c>
      <c r="O335" s="258"/>
      <c r="P335" s="258"/>
      <c r="Q335" s="258"/>
      <c r="R335" s="258"/>
      <c r="S335" s="258"/>
      <c r="T335" s="492"/>
      <c r="U335" s="259"/>
      <c r="V335" s="215"/>
      <c r="W335" s="215"/>
      <c r="X335" s="215"/>
      <c r="Y335" s="215"/>
      <c r="Z335" s="215"/>
      <c r="AA335" s="213"/>
      <c r="AB335" s="215"/>
      <c r="AC335" s="215"/>
      <c r="AD335" s="215"/>
      <c r="AE335" s="213"/>
      <c r="AF335" s="216"/>
      <c r="AH335" s="29"/>
      <c r="AI335" s="27"/>
      <c r="AJ335" s="217"/>
      <c r="AK335" s="28"/>
      <c r="AO335" s="28"/>
      <c r="BG335" s="228"/>
    </row>
    <row r="336" spans="1:59" ht="15" customHeight="1">
      <c r="A336" s="213"/>
      <c r="B336" s="213"/>
      <c r="C336" s="213"/>
      <c r="D336" s="213"/>
      <c r="E336" s="602"/>
      <c r="F336" s="603"/>
      <c r="G336" s="213"/>
      <c r="H336" s="230"/>
      <c r="I336" s="32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492"/>
      <c r="U336" s="230"/>
      <c r="V336" s="215"/>
      <c r="W336" s="215"/>
      <c r="X336" s="215"/>
      <c r="Y336" s="215"/>
      <c r="Z336" s="231"/>
      <c r="AA336" s="213"/>
      <c r="AB336" s="231"/>
      <c r="AC336" s="231"/>
      <c r="AD336" s="229"/>
      <c r="AE336" s="213"/>
      <c r="AF336" s="216"/>
      <c r="AH336" s="29"/>
      <c r="AI336" s="27"/>
      <c r="AJ336" s="217"/>
      <c r="AK336" s="28"/>
      <c r="AO336" s="28"/>
      <c r="BG336" s="228"/>
    </row>
    <row r="337" spans="1:45" ht="15.6">
      <c r="A337" s="213"/>
      <c r="B337" s="289">
        <f>+'Ark1'!C2841</f>
        <v>2024</v>
      </c>
      <c r="C337" s="28">
        <f>+'Ark1'!L2841</f>
        <v>13</v>
      </c>
      <c r="D337" s="28" t="s">
        <v>39</v>
      </c>
      <c r="E337" s="28">
        <f>+'Ark1'!H2841</f>
        <v>1</v>
      </c>
      <c r="F337" s="28">
        <f>+'Ark1'!J2841</f>
        <v>103</v>
      </c>
      <c r="G337" s="28" t="str">
        <f>VLOOKUP(F337,RNR!$A$1:$B$26,2)</f>
        <v>Rudshøgda</v>
      </c>
      <c r="H337" s="28" t="str">
        <f>+IF(I337=0,"",'Ark1'!Q2841)</f>
        <v/>
      </c>
      <c r="I337" s="331">
        <f>+'Ark1'!R2841</f>
        <v>0</v>
      </c>
      <c r="J337" s="29" t="str">
        <f>+IF(I337=0,"",'Ark1'!AF2841)</f>
        <v/>
      </c>
      <c r="L337" s="29" t="str">
        <f>+IF(I337=0,"",'Ark1'!AG2841)</f>
        <v/>
      </c>
      <c r="N337" s="32" t="str">
        <f>+IF(I337=0,"",'Ark1'!U2841)</f>
        <v/>
      </c>
      <c r="T337" s="492"/>
      <c r="U337" s="27" t="str">
        <f>+IF(I337=0,"",'Ark1'!T2841)</f>
        <v/>
      </c>
      <c r="V337" s="34" t="str">
        <f>+IF(I337=0,"",'Ark1'!W2841)</f>
        <v/>
      </c>
      <c r="W337" s="34" t="str">
        <f>+IF(I337=0,"",'Ark1'!X2841)</f>
        <v/>
      </c>
      <c r="X337" s="34" t="str">
        <f>+IF(I337=0,"",'Ark1'!Y2841)</f>
        <v/>
      </c>
      <c r="Y337" s="34" t="str">
        <f>+IF(I337=0,"",'Ark1'!Z2841)</f>
        <v/>
      </c>
      <c r="Z337" s="29" t="str">
        <f>+IF(I337=0,"",'Ark1'!Z2841)</f>
        <v/>
      </c>
      <c r="AA337" s="27" t="str">
        <f>+IF(I337=0,"",'Ark1'!AC2841)</f>
        <v/>
      </c>
      <c r="AB337" s="34" t="str">
        <f>+IF(I337=0,"",'Ark1'!AE2841)</f>
        <v/>
      </c>
      <c r="AC337" s="29" t="str">
        <f t="shared" ref="AC337:AC360" si="40">IF(I337=0,"",N337/C337)</f>
        <v/>
      </c>
      <c r="AD337" s="29" t="str">
        <f>IF(I337=0,"",I337/H337)</f>
        <v/>
      </c>
      <c r="AE337" s="213"/>
      <c r="AH337" s="29"/>
      <c r="AI337" s="27"/>
      <c r="AL337" s="27"/>
      <c r="AM337" s="27"/>
      <c r="AN337" s="27"/>
      <c r="AP337" s="27"/>
      <c r="AQ337" s="237"/>
      <c r="AR337" s="27"/>
      <c r="AS337" s="27"/>
    </row>
    <row r="338" spans="1:45" ht="15.6">
      <c r="A338" s="213"/>
      <c r="B338" s="289">
        <f>+'Ark1'!C2842</f>
        <v>2024</v>
      </c>
      <c r="C338" s="28">
        <f>+'Ark1'!L2842</f>
        <v>13</v>
      </c>
      <c r="D338" s="28" t="s">
        <v>39</v>
      </c>
      <c r="E338" s="28">
        <f>+'Ark1'!H2842</f>
        <v>2</v>
      </c>
      <c r="F338" s="28">
        <f>+'Ark1'!J2842</f>
        <v>106</v>
      </c>
      <c r="G338" s="28" t="str">
        <f>VLOOKUP(F338,RNR!$A$1:$B$26,2)</f>
        <v>Furuseth</v>
      </c>
      <c r="H338" s="28" t="str">
        <f>+IF(I338=0,"",'Ark1'!Q2842)</f>
        <v/>
      </c>
      <c r="I338" s="331">
        <f>+'Ark1'!R2842</f>
        <v>0</v>
      </c>
      <c r="J338" s="29" t="str">
        <f>+IF(I338=0,"",'Ark1'!AF2842)</f>
        <v/>
      </c>
      <c r="L338" s="29" t="str">
        <f>+IF(I338=0,"",'Ark1'!AG2842)</f>
        <v/>
      </c>
      <c r="N338" s="32" t="str">
        <f>+IF(I338=0,"",'Ark1'!U2842)</f>
        <v/>
      </c>
      <c r="T338" s="492"/>
      <c r="U338" s="27" t="str">
        <f>+IF(I338=0,"",'Ark1'!T2842)</f>
        <v/>
      </c>
      <c r="V338" s="34" t="str">
        <f>+IF(I338=0,"",'Ark1'!W2842)</f>
        <v/>
      </c>
      <c r="W338" s="34" t="str">
        <f>+IF(I338=0,"",'Ark1'!X2842)</f>
        <v/>
      </c>
      <c r="X338" s="34" t="str">
        <f>+IF(I338=0,"",'Ark1'!Y2842)</f>
        <v/>
      </c>
      <c r="Y338" s="34" t="str">
        <f>+IF(I338=0,"",'Ark1'!Z2842)</f>
        <v/>
      </c>
      <c r="Z338" s="29" t="str">
        <f>+IF(I338=0,"",'Ark1'!Z2842)</f>
        <v/>
      </c>
      <c r="AA338" s="27" t="str">
        <f>+IF(I338=0,"",'Ark1'!AC2842)</f>
        <v/>
      </c>
      <c r="AB338" s="34" t="str">
        <f>+IF(I338=0,"",'Ark1'!AE2842)</f>
        <v/>
      </c>
      <c r="AC338" s="29" t="str">
        <f t="shared" si="40"/>
        <v/>
      </c>
      <c r="AD338" s="29" t="str">
        <f t="shared" ref="AD338:AD360" si="41">IF(I338=0,"",I338/H338)</f>
        <v/>
      </c>
      <c r="AE338" s="213"/>
      <c r="AH338" s="29"/>
      <c r="AI338" s="27"/>
      <c r="AL338" s="27"/>
      <c r="AM338" s="27"/>
      <c r="AN338" s="27"/>
      <c r="AP338" s="27"/>
      <c r="AQ338" s="237"/>
      <c r="AR338" s="27"/>
      <c r="AS338" s="27"/>
    </row>
    <row r="339" spans="1:45" ht="15.6">
      <c r="A339" s="213"/>
      <c r="B339" s="289">
        <f>+'Ark1'!C2843</f>
        <v>2024</v>
      </c>
      <c r="C339" s="28">
        <f>+'Ark1'!L2843</f>
        <v>13</v>
      </c>
      <c r="D339" s="28" t="s">
        <v>39</v>
      </c>
      <c r="E339" s="28">
        <f>+'Ark1'!H2843</f>
        <v>1</v>
      </c>
      <c r="F339" s="28">
        <f>+'Ark1'!J2843</f>
        <v>110</v>
      </c>
      <c r="G339" s="28" t="str">
        <f>VLOOKUP(F339,RNR!$A$1:$B$26,2)</f>
        <v>Gol</v>
      </c>
      <c r="H339" s="28" t="str">
        <f>+IF(I339=0,"",'Ark1'!Q2843)</f>
        <v/>
      </c>
      <c r="I339" s="331">
        <f>+'Ark1'!R2843</f>
        <v>0</v>
      </c>
      <c r="J339" s="29" t="str">
        <f>+IF(I339=0,"",'Ark1'!AF2843)</f>
        <v/>
      </c>
      <c r="L339" s="29" t="str">
        <f>+IF(I339=0,"",'Ark1'!AG2843)</f>
        <v/>
      </c>
      <c r="N339" s="32" t="str">
        <f>+IF(I339=0,"",'Ark1'!U2843)</f>
        <v/>
      </c>
      <c r="T339" s="492"/>
      <c r="U339" s="27" t="str">
        <f>+IF(I339=0,"",'Ark1'!T2843)</f>
        <v/>
      </c>
      <c r="V339" s="34" t="str">
        <f>+IF(I339=0,"",'Ark1'!W2843)</f>
        <v/>
      </c>
      <c r="W339" s="34" t="str">
        <f>+IF(I339=0,"",'Ark1'!X2843)</f>
        <v/>
      </c>
      <c r="X339" s="34" t="str">
        <f>+IF(I339=0,"",'Ark1'!Y2843)</f>
        <v/>
      </c>
      <c r="Y339" s="34" t="str">
        <f>+IF(I339=0,"",'Ark1'!Z2843)</f>
        <v/>
      </c>
      <c r="Z339" s="29" t="str">
        <f>+IF(I339=0,"",'Ark1'!Z2843)</f>
        <v/>
      </c>
      <c r="AA339" s="27" t="str">
        <f>+IF(I339=0,"",'Ark1'!AC2843)</f>
        <v/>
      </c>
      <c r="AB339" s="34" t="str">
        <f>+IF(I339=0,"",'Ark1'!AE2843)</f>
        <v/>
      </c>
      <c r="AC339" s="29" t="str">
        <f t="shared" si="40"/>
        <v/>
      </c>
      <c r="AD339" s="29" t="str">
        <f t="shared" si="41"/>
        <v/>
      </c>
      <c r="AE339" s="213"/>
      <c r="AH339" s="29"/>
      <c r="AI339" s="27"/>
      <c r="AL339" s="27"/>
      <c r="AM339" s="27"/>
      <c r="AN339" s="27"/>
      <c r="AP339" s="27"/>
      <c r="AR339" s="27"/>
      <c r="AS339" s="27"/>
    </row>
    <row r="340" spans="1:45" ht="15.6">
      <c r="A340" s="213"/>
      <c r="B340" s="289">
        <f>+'Ark1'!C2844</f>
        <v>2024</v>
      </c>
      <c r="C340" s="28">
        <f>+'Ark1'!L2844</f>
        <v>13</v>
      </c>
      <c r="D340" s="28" t="s">
        <v>39</v>
      </c>
      <c r="E340" s="28">
        <f>+'Ark1'!H2844</f>
        <v>1</v>
      </c>
      <c r="F340" s="28">
        <f>+'Ark1'!J2844</f>
        <v>111</v>
      </c>
      <c r="G340" s="28" t="str">
        <f>VLOOKUP(F340,RNR!$A$1:$B$26,2)</f>
        <v>Forus</v>
      </c>
      <c r="H340" s="28" t="str">
        <f>+IF(I340=0,"",'Ark1'!Q2844)</f>
        <v/>
      </c>
      <c r="I340" s="331">
        <f>+'Ark1'!R2844</f>
        <v>0</v>
      </c>
      <c r="J340" s="29" t="str">
        <f>+IF(I340=0,"",'Ark1'!AF2844)</f>
        <v/>
      </c>
      <c r="L340" s="29" t="str">
        <f>+IF(I340=0,"",'Ark1'!AG2844)</f>
        <v/>
      </c>
      <c r="N340" s="32" t="str">
        <f>+IF(I340=0,"",'Ark1'!U2844)</f>
        <v/>
      </c>
      <c r="T340" s="492"/>
      <c r="U340" s="27" t="str">
        <f>+IF(I340=0,"",'Ark1'!T2844)</f>
        <v/>
      </c>
      <c r="V340" s="34" t="str">
        <f>+IF(I340=0,"",'Ark1'!W2844)</f>
        <v/>
      </c>
      <c r="W340" s="34" t="str">
        <f>+IF(I340=0,"",'Ark1'!X2844)</f>
        <v/>
      </c>
      <c r="X340" s="34" t="str">
        <f>+IF(I340=0,"",'Ark1'!Y2844)</f>
        <v/>
      </c>
      <c r="Y340" s="34" t="str">
        <f>+IF(I340=0,"",'Ark1'!Z2844)</f>
        <v/>
      </c>
      <c r="Z340" s="29" t="str">
        <f>+IF(I340=0,"",'Ark1'!Z2844)</f>
        <v/>
      </c>
      <c r="AA340" s="27" t="str">
        <f>+IF(I340=0,"",'Ark1'!AC2844)</f>
        <v/>
      </c>
      <c r="AB340" s="34" t="str">
        <f>+IF(I340=0,"",'Ark1'!AE2844)</f>
        <v/>
      </c>
      <c r="AC340" s="29" t="str">
        <f t="shared" si="40"/>
        <v/>
      </c>
      <c r="AD340" s="29" t="str">
        <f t="shared" si="41"/>
        <v/>
      </c>
      <c r="AE340" s="213"/>
      <c r="AH340" s="29"/>
      <c r="AI340" s="27"/>
      <c r="AL340" s="27"/>
      <c r="AM340" s="27"/>
      <c r="AN340" s="27"/>
      <c r="AP340" s="27"/>
      <c r="AR340" s="27"/>
      <c r="AS340" s="27"/>
    </row>
    <row r="341" spans="1:45" ht="15.6">
      <c r="A341" s="213"/>
      <c r="B341" s="289">
        <f>+'Ark1'!C2845</f>
        <v>2024</v>
      </c>
      <c r="C341" s="28">
        <f>+'Ark1'!L2845</f>
        <v>13</v>
      </c>
      <c r="D341" s="28" t="s">
        <v>39</v>
      </c>
      <c r="E341" s="28">
        <f>+'Ark1'!H2845</f>
        <v>1</v>
      </c>
      <c r="F341" s="28">
        <f>+'Ark1'!J2845</f>
        <v>116</v>
      </c>
      <c r="G341" s="28" t="str">
        <f>VLOOKUP(F341,RNR!$A$1:$B$26,2)</f>
        <v>Sandeid</v>
      </c>
      <c r="H341" s="28" t="str">
        <f>+IF(I341=0,"",'Ark1'!Q2845)</f>
        <v/>
      </c>
      <c r="I341" s="331">
        <f>+'Ark1'!R2845</f>
        <v>0</v>
      </c>
      <c r="J341" s="29" t="str">
        <f>+IF(I341=0,"",'Ark1'!AF2845)</f>
        <v/>
      </c>
      <c r="L341" s="29" t="str">
        <f>+IF(I341=0,"",'Ark1'!AG2845)</f>
        <v/>
      </c>
      <c r="N341" s="32" t="str">
        <f>+IF(I341=0,"",'Ark1'!U2845)</f>
        <v/>
      </c>
      <c r="T341" s="492"/>
      <c r="U341" s="27" t="str">
        <f>+IF(I341=0,"",'Ark1'!T2845)</f>
        <v/>
      </c>
      <c r="V341" s="34" t="str">
        <f>+IF(I341=0,"",'Ark1'!W2845)</f>
        <v/>
      </c>
      <c r="W341" s="34" t="str">
        <f>+IF(I341=0,"",'Ark1'!X2845)</f>
        <v/>
      </c>
      <c r="X341" s="34" t="str">
        <f>+IF(I341=0,"",'Ark1'!Y2845)</f>
        <v/>
      </c>
      <c r="Y341" s="34" t="str">
        <f>+IF(I341=0,"",'Ark1'!Z2845)</f>
        <v/>
      </c>
      <c r="Z341" s="29" t="str">
        <f>+IF(I341=0,"",'Ark1'!Z2845)</f>
        <v/>
      </c>
      <c r="AA341" s="27" t="str">
        <f>+IF(I341=0,"",'Ark1'!AC2845)</f>
        <v/>
      </c>
      <c r="AB341" s="34" t="str">
        <f>+IF(I341=0,"",'Ark1'!AE2845)</f>
        <v/>
      </c>
      <c r="AC341" s="29" t="str">
        <f t="shared" si="40"/>
        <v/>
      </c>
      <c r="AD341" s="29" t="str">
        <f t="shared" si="41"/>
        <v/>
      </c>
      <c r="AE341" s="213"/>
      <c r="AH341" s="29"/>
      <c r="AI341" s="27"/>
      <c r="AL341" s="27"/>
      <c r="AM341" s="27"/>
      <c r="AN341" s="27"/>
      <c r="AP341" s="27"/>
      <c r="AR341" s="27"/>
      <c r="AS341" s="27"/>
    </row>
    <row r="342" spans="1:45" ht="15.6">
      <c r="A342" s="213"/>
      <c r="B342" s="289">
        <f>+'Ark1'!C2846</f>
        <v>2024</v>
      </c>
      <c r="C342" s="28">
        <f>+'Ark1'!L2846</f>
        <v>13</v>
      </c>
      <c r="D342" s="28" t="s">
        <v>39</v>
      </c>
      <c r="E342" s="28">
        <f>+'Ark1'!H2846</f>
        <v>2</v>
      </c>
      <c r="F342" s="28">
        <f>+'Ark1'!J2846</f>
        <v>117</v>
      </c>
      <c r="G342" s="28" t="str">
        <f>VLOOKUP(F342,RNR!$A$1:$B$26,2)</f>
        <v>Jæren</v>
      </c>
      <c r="H342" s="28" t="str">
        <f>+IF(I342=0,"",'Ark1'!Q2846)</f>
        <v/>
      </c>
      <c r="I342" s="331">
        <f>+'Ark1'!R2846</f>
        <v>0</v>
      </c>
      <c r="J342" s="29" t="str">
        <f>+IF(I342=0,"",'Ark1'!AF2846)</f>
        <v/>
      </c>
      <c r="L342" s="29" t="str">
        <f>+IF(I342=0,"",'Ark1'!AG2846)</f>
        <v/>
      </c>
      <c r="N342" s="32" t="str">
        <f>+IF(I342=0,"",'Ark1'!U2846)</f>
        <v/>
      </c>
      <c r="T342" s="492"/>
      <c r="U342" s="27" t="str">
        <f>+IF(I342=0,"",'Ark1'!T2846)</f>
        <v/>
      </c>
      <c r="V342" s="34" t="str">
        <f>+IF(I342=0,"",'Ark1'!W2846)</f>
        <v/>
      </c>
      <c r="W342" s="34" t="str">
        <f>+IF(I342=0,"",'Ark1'!X2846)</f>
        <v/>
      </c>
      <c r="X342" s="34" t="str">
        <f>+IF(I342=0,"",'Ark1'!Y2846)</f>
        <v/>
      </c>
      <c r="Y342" s="34" t="str">
        <f>+IF(I342=0,"",'Ark1'!Z2846)</f>
        <v/>
      </c>
      <c r="Z342" s="29" t="str">
        <f>+IF(I342=0,"",'Ark1'!Z2846)</f>
        <v/>
      </c>
      <c r="AA342" s="27" t="str">
        <f>+IF(I342=0,"",'Ark1'!AC2846)</f>
        <v/>
      </c>
      <c r="AB342" s="34" t="str">
        <f>+IF(I342=0,"",'Ark1'!AE2846)</f>
        <v/>
      </c>
      <c r="AC342" s="29" t="str">
        <f t="shared" si="40"/>
        <v/>
      </c>
      <c r="AD342" s="29" t="str">
        <f t="shared" si="41"/>
        <v/>
      </c>
      <c r="AE342" s="213"/>
      <c r="AH342" s="29"/>
      <c r="AI342" s="27"/>
      <c r="AL342" s="27"/>
      <c r="AM342" s="27"/>
      <c r="AN342" s="27"/>
      <c r="AP342" s="27"/>
      <c r="AR342" s="27"/>
      <c r="AS342" s="27"/>
    </row>
    <row r="343" spans="1:45" ht="15.6">
      <c r="A343" s="213"/>
      <c r="B343" s="289">
        <f>+'Ark1'!C2847</f>
        <v>2024</v>
      </c>
      <c r="C343" s="28">
        <f>+'Ark1'!L2847</f>
        <v>13</v>
      </c>
      <c r="D343" s="28" t="s">
        <v>39</v>
      </c>
      <c r="E343" s="28">
        <f>+'Ark1'!H2847</f>
        <v>1</v>
      </c>
      <c r="F343" s="28">
        <f>+'Ark1'!J2847</f>
        <v>134</v>
      </c>
      <c r="G343" s="28" t="str">
        <f>VLOOKUP(F343,RNR!$A$1:$B$26,2)</f>
        <v>Førde</v>
      </c>
      <c r="H343" s="28" t="str">
        <f>+IF(I343=0,"",'Ark1'!Q2847)</f>
        <v/>
      </c>
      <c r="I343" s="331">
        <f>+'Ark1'!R2847</f>
        <v>0</v>
      </c>
      <c r="J343" s="29" t="str">
        <f>+IF(I343=0,"",'Ark1'!AF2847)</f>
        <v/>
      </c>
      <c r="L343" s="29" t="str">
        <f>+IF(I343=0,"",'Ark1'!AG2847)</f>
        <v/>
      </c>
      <c r="N343" s="32" t="str">
        <f>+IF(I343=0,"",'Ark1'!U2847)</f>
        <v/>
      </c>
      <c r="T343" s="492"/>
      <c r="U343" s="27" t="str">
        <f>+IF(I343=0,"",'Ark1'!T2847)</f>
        <v/>
      </c>
      <c r="V343" s="34" t="str">
        <f>+IF(I343=0,"",'Ark1'!W2847)</f>
        <v/>
      </c>
      <c r="W343" s="34" t="str">
        <f>+IF(I343=0,"",'Ark1'!X2847)</f>
        <v/>
      </c>
      <c r="X343" s="34" t="str">
        <f>+IF(I343=0,"",'Ark1'!Y2847)</f>
        <v/>
      </c>
      <c r="Y343" s="34" t="str">
        <f>+IF(I343=0,"",'Ark1'!Z2847)</f>
        <v/>
      </c>
      <c r="Z343" s="29" t="str">
        <f>+IF(I343=0,"",'Ark1'!Z2847)</f>
        <v/>
      </c>
      <c r="AA343" s="27" t="str">
        <f>+IF(I343=0,"",'Ark1'!AC2847)</f>
        <v/>
      </c>
      <c r="AB343" s="34" t="str">
        <f>+IF(I343=0,"",'Ark1'!AE2847)</f>
        <v/>
      </c>
      <c r="AC343" s="29" t="str">
        <f t="shared" si="40"/>
        <v/>
      </c>
      <c r="AD343" s="29" t="str">
        <f t="shared" si="41"/>
        <v/>
      </c>
      <c r="AE343" s="213"/>
      <c r="AH343" s="29"/>
      <c r="AI343" s="27"/>
      <c r="AL343" s="27"/>
      <c r="AM343" s="27"/>
      <c r="AN343" s="27"/>
      <c r="AP343" s="27"/>
      <c r="AR343" s="27"/>
      <c r="AS343" s="27"/>
    </row>
    <row r="344" spans="1:45" ht="15.6">
      <c r="A344" s="213"/>
      <c r="B344" s="289">
        <f>+'Ark1'!C2848</f>
        <v>2024</v>
      </c>
      <c r="C344" s="28">
        <f>+'Ark1'!L2848</f>
        <v>13</v>
      </c>
      <c r="D344" s="28" t="s">
        <v>39</v>
      </c>
      <c r="E344" s="28">
        <f>+'Ark1'!H2848</f>
        <v>2</v>
      </c>
      <c r="F344" s="28">
        <f>+'Ark1'!J2848</f>
        <v>141</v>
      </c>
      <c r="G344" s="28" t="str">
        <f>VLOOKUP(F344,RNR!$A$1:$B$26,2)</f>
        <v>Ølen</v>
      </c>
      <c r="H344" s="28" t="str">
        <f>+IF(I344=0,"",'Ark1'!Q2848)</f>
        <v/>
      </c>
      <c r="I344" s="331">
        <f>+'Ark1'!R2848</f>
        <v>0</v>
      </c>
      <c r="J344" s="29" t="str">
        <f>+IF(I344=0,"",'Ark1'!AF2848)</f>
        <v/>
      </c>
      <c r="L344" s="29" t="str">
        <f>+IF(I344=0,"",'Ark1'!AG2848)</f>
        <v/>
      </c>
      <c r="N344" s="32" t="str">
        <f>+IF(I344=0,"",'Ark1'!U2848)</f>
        <v/>
      </c>
      <c r="T344" s="492"/>
      <c r="U344" s="27" t="str">
        <f>+IF(I344=0,"",'Ark1'!T2848)</f>
        <v/>
      </c>
      <c r="V344" s="34" t="str">
        <f>+IF(I344=0,"",'Ark1'!W2848)</f>
        <v/>
      </c>
      <c r="W344" s="34" t="str">
        <f>+IF(I344=0,"",'Ark1'!X2848)</f>
        <v/>
      </c>
      <c r="X344" s="34" t="str">
        <f>+IF(I344=0,"",'Ark1'!Y2848)</f>
        <v/>
      </c>
      <c r="Y344" s="34" t="str">
        <f>+IF(I344=0,"",'Ark1'!Z2848)</f>
        <v/>
      </c>
      <c r="Z344" s="29" t="str">
        <f>+IF(I344=0,"",'Ark1'!Z2848)</f>
        <v/>
      </c>
      <c r="AA344" s="27" t="str">
        <f>+IF(I344=0,"",'Ark1'!AC2848)</f>
        <v/>
      </c>
      <c r="AB344" s="34" t="str">
        <f>+IF(I344=0,"",'Ark1'!AE2848)</f>
        <v/>
      </c>
      <c r="AC344" s="29" t="str">
        <f t="shared" si="40"/>
        <v/>
      </c>
      <c r="AD344" s="29" t="str">
        <f t="shared" si="41"/>
        <v/>
      </c>
      <c r="AE344" s="213"/>
      <c r="AH344" s="29"/>
      <c r="AI344" s="27"/>
      <c r="AL344" s="27"/>
      <c r="AM344" s="27"/>
      <c r="AN344" s="27"/>
      <c r="AP344" s="27"/>
      <c r="AR344" s="27"/>
      <c r="AS344" s="27"/>
    </row>
    <row r="345" spans="1:45" ht="15.6">
      <c r="A345" s="213"/>
      <c r="B345" s="289">
        <f>+'Ark1'!C2849</f>
        <v>2024</v>
      </c>
      <c r="C345" s="28">
        <f>+'Ark1'!L2849</f>
        <v>13</v>
      </c>
      <c r="D345" s="28" t="s">
        <v>39</v>
      </c>
      <c r="E345" s="28">
        <f>+'Ark1'!H2849</f>
        <v>2</v>
      </c>
      <c r="F345" s="28">
        <f>+'Ark1'!J2849</f>
        <v>143</v>
      </c>
      <c r="G345" s="28" t="str">
        <f>VLOOKUP(F345,RNR!$A$1:$B$26,2)</f>
        <v>Nordfjord</v>
      </c>
      <c r="H345" s="28" t="str">
        <f>+IF(I345=0,"",'Ark1'!Q2849)</f>
        <v/>
      </c>
      <c r="I345" s="331">
        <f>+'Ark1'!R2849</f>
        <v>0</v>
      </c>
      <c r="J345" s="29" t="str">
        <f>+IF(I345=0,"",'Ark1'!AF2849)</f>
        <v/>
      </c>
      <c r="L345" s="29" t="str">
        <f>+IF(I345=0,"",'Ark1'!AG2849)</f>
        <v/>
      </c>
      <c r="N345" s="32" t="str">
        <f>+IF(I345=0,"",'Ark1'!U2849)</f>
        <v/>
      </c>
      <c r="T345" s="492"/>
      <c r="U345" s="27" t="str">
        <f>+IF(I345=0,"",'Ark1'!T2849)</f>
        <v/>
      </c>
      <c r="V345" s="34" t="str">
        <f>+IF(I345=0,"",'Ark1'!W2849)</f>
        <v/>
      </c>
      <c r="W345" s="34" t="str">
        <f>+IF(I345=0,"",'Ark1'!X2849)</f>
        <v/>
      </c>
      <c r="X345" s="34" t="str">
        <f>+IF(I345=0,"",'Ark1'!Y2849)</f>
        <v/>
      </c>
      <c r="Y345" s="34" t="str">
        <f>+IF(I345=0,"",'Ark1'!Z2849)</f>
        <v/>
      </c>
      <c r="Z345" s="29" t="str">
        <f>+IF(I345=0,"",'Ark1'!Z2849)</f>
        <v/>
      </c>
      <c r="AA345" s="27" t="str">
        <f>+IF(I345=0,"",'Ark1'!AC2849)</f>
        <v/>
      </c>
      <c r="AB345" s="34" t="str">
        <f>+IF(I345=0,"",'Ark1'!AE2849)</f>
        <v/>
      </c>
      <c r="AC345" s="29" t="str">
        <f t="shared" si="40"/>
        <v/>
      </c>
      <c r="AD345" s="29" t="str">
        <f t="shared" si="41"/>
        <v/>
      </c>
      <c r="AE345" s="213"/>
      <c r="AH345" s="29"/>
      <c r="AI345" s="27"/>
      <c r="AL345" s="27"/>
      <c r="AM345" s="27"/>
      <c r="AN345" s="27"/>
      <c r="AP345" s="27"/>
      <c r="AR345" s="27"/>
      <c r="AS345" s="27"/>
    </row>
    <row r="346" spans="1:45" ht="15.6">
      <c r="A346" s="213"/>
      <c r="B346" s="289">
        <f>+'Ark1'!C2850</f>
        <v>2024</v>
      </c>
      <c r="C346" s="28">
        <f>+'Ark1'!L2850</f>
        <v>13</v>
      </c>
      <c r="D346" s="28" t="s">
        <v>39</v>
      </c>
      <c r="E346" s="28">
        <f>+'Ark1'!H2850</f>
        <v>2</v>
      </c>
      <c r="F346" s="28">
        <f>+'Ark1'!J2850</f>
        <v>147</v>
      </c>
      <c r="G346" s="28" t="str">
        <f>VLOOKUP(F346,RNR!$A$1:$B$26,2)</f>
        <v>Midt-Norge</v>
      </c>
      <c r="H346" s="28" t="str">
        <f>+IF(I346=0,"",'Ark1'!Q2850)</f>
        <v/>
      </c>
      <c r="I346" s="331">
        <f>+'Ark1'!R2850</f>
        <v>0</v>
      </c>
      <c r="J346" s="29" t="str">
        <f>+IF(I346=0,"",'Ark1'!AF2850)</f>
        <v/>
      </c>
      <c r="L346" s="29" t="str">
        <f>+IF(I346=0,"",'Ark1'!AG2850)</f>
        <v/>
      </c>
      <c r="N346" s="32" t="str">
        <f>+IF(I346=0,"",'Ark1'!U2850)</f>
        <v/>
      </c>
      <c r="T346" s="492"/>
      <c r="U346" s="27" t="str">
        <f>+IF(I346=0,"",'Ark1'!T2850)</f>
        <v/>
      </c>
      <c r="V346" s="34" t="str">
        <f>+IF(I346=0,"",'Ark1'!W2850)</f>
        <v/>
      </c>
      <c r="W346" s="34" t="str">
        <f>+IF(I346=0,"",'Ark1'!X2850)</f>
        <v/>
      </c>
      <c r="X346" s="34" t="str">
        <f>+IF(I346=0,"",'Ark1'!Y2850)</f>
        <v/>
      </c>
      <c r="Y346" s="34" t="str">
        <f>+IF(I346=0,"",'Ark1'!Z2850)</f>
        <v/>
      </c>
      <c r="Z346" s="29" t="str">
        <f>+IF(I346=0,"",'Ark1'!Z2850)</f>
        <v/>
      </c>
      <c r="AA346" s="27" t="str">
        <f>+IF(I346=0,"",'Ark1'!AC2850)</f>
        <v/>
      </c>
      <c r="AB346" s="34" t="str">
        <f>+IF(I346=0,"",'Ark1'!AE2850)</f>
        <v/>
      </c>
      <c r="AC346" s="29" t="str">
        <f t="shared" si="40"/>
        <v/>
      </c>
      <c r="AD346" s="29" t="str">
        <f t="shared" si="41"/>
        <v/>
      </c>
      <c r="AE346" s="213"/>
      <c r="AH346" s="29"/>
      <c r="AI346" s="27"/>
      <c r="AL346" s="27"/>
      <c r="AM346" s="27"/>
      <c r="AN346" s="27"/>
      <c r="AP346" s="27"/>
      <c r="AR346" s="27"/>
      <c r="AS346" s="27"/>
    </row>
    <row r="347" spans="1:45" ht="15.6">
      <c r="A347" s="213"/>
      <c r="B347" s="289">
        <f>+'Ark1'!C2851</f>
        <v>2024</v>
      </c>
      <c r="C347" s="28">
        <f>+'Ark1'!L2851</f>
        <v>13</v>
      </c>
      <c r="D347" s="28" t="s">
        <v>39</v>
      </c>
      <c r="E347" s="28">
        <f>+'Ark1'!H2851</f>
        <v>1</v>
      </c>
      <c r="F347" s="28">
        <f>+'Ark1'!J2851</f>
        <v>155</v>
      </c>
      <c r="G347" s="28" t="str">
        <f>VLOOKUP(F347,RNR!$A$1:$B$26,2)</f>
        <v>Målselv</v>
      </c>
      <c r="H347" s="28" t="str">
        <f>+IF(I347=0,"",'Ark1'!Q2851)</f>
        <v/>
      </c>
      <c r="I347" s="331">
        <f>+'Ark1'!R2851</f>
        <v>0</v>
      </c>
      <c r="J347" s="29" t="str">
        <f>+IF(I347=0,"",'Ark1'!AF2851)</f>
        <v/>
      </c>
      <c r="L347" s="29" t="str">
        <f>+IF(I347=0,"",'Ark1'!AG2851)</f>
        <v/>
      </c>
      <c r="N347" s="32" t="str">
        <f>+IF(I347=0,"",'Ark1'!U2851)</f>
        <v/>
      </c>
      <c r="T347" s="492"/>
      <c r="U347" s="27" t="str">
        <f>+IF(I347=0,"",'Ark1'!T2851)</f>
        <v/>
      </c>
      <c r="V347" s="34" t="str">
        <f>+IF(I347=0,"",'Ark1'!W2851)</f>
        <v/>
      </c>
      <c r="W347" s="34" t="str">
        <f>+IF(I347=0,"",'Ark1'!X2851)</f>
        <v/>
      </c>
      <c r="X347" s="34" t="str">
        <f>+IF(I347=0,"",'Ark1'!Y2851)</f>
        <v/>
      </c>
      <c r="Y347" s="34" t="str">
        <f>+IF(I347=0,"",'Ark1'!Z2851)</f>
        <v/>
      </c>
      <c r="Z347" s="29" t="str">
        <f>+IF(I347=0,"",'Ark1'!Z2851)</f>
        <v/>
      </c>
      <c r="AA347" s="27" t="str">
        <f>+IF(I347=0,"",'Ark1'!AC2851)</f>
        <v/>
      </c>
      <c r="AB347" s="34" t="str">
        <f>+IF(I347=0,"",'Ark1'!AE2851)</f>
        <v/>
      </c>
      <c r="AC347" s="29" t="str">
        <f t="shared" si="40"/>
        <v/>
      </c>
      <c r="AD347" s="29" t="str">
        <f t="shared" si="41"/>
        <v/>
      </c>
      <c r="AE347" s="213"/>
      <c r="AH347" s="29"/>
      <c r="AI347" s="27"/>
      <c r="AL347" s="27"/>
      <c r="AM347" s="27"/>
      <c r="AN347" s="27"/>
      <c r="AP347" s="27"/>
      <c r="AR347" s="27"/>
      <c r="AS347" s="27"/>
    </row>
    <row r="348" spans="1:45" ht="15.6">
      <c r="A348" s="213"/>
      <c r="B348" s="289">
        <f>+'Ark1'!C2852</f>
        <v>2024</v>
      </c>
      <c r="C348" s="28">
        <f>+'Ark1'!L2852</f>
        <v>13</v>
      </c>
      <c r="D348" s="28" t="s">
        <v>39</v>
      </c>
      <c r="E348" s="28">
        <f>+'Ark1'!H2852</f>
        <v>2</v>
      </c>
      <c r="F348" s="28">
        <f>+'Ark1'!J2852</f>
        <v>160</v>
      </c>
      <c r="G348" s="28" t="str">
        <f>VLOOKUP(F348,RNR!$A$1:$B$26,2)</f>
        <v>Oslo</v>
      </c>
      <c r="H348" s="28" t="str">
        <f>+IF(I348=0,"",'Ark1'!Q2852)</f>
        <v/>
      </c>
      <c r="I348" s="331">
        <f>+'Ark1'!R2852</f>
        <v>0</v>
      </c>
      <c r="J348" s="29" t="str">
        <f>+IF(I348=0,"",'Ark1'!AF2852)</f>
        <v/>
      </c>
      <c r="L348" s="29" t="str">
        <f>+IF(I348=0,"",'Ark1'!AG2852)</f>
        <v/>
      </c>
      <c r="N348" s="32" t="str">
        <f>+IF(I348=0,"",'Ark1'!U2852)</f>
        <v/>
      </c>
      <c r="T348" s="492"/>
      <c r="U348" s="27" t="str">
        <f>+IF(I348=0,"",'Ark1'!T2852)</f>
        <v/>
      </c>
      <c r="V348" s="34" t="str">
        <f>+IF(I348=0,"",'Ark1'!W2852)</f>
        <v/>
      </c>
      <c r="W348" s="34" t="str">
        <f>+IF(I348=0,"",'Ark1'!X2852)</f>
        <v/>
      </c>
      <c r="X348" s="34" t="str">
        <f>+IF(I348=0,"",'Ark1'!Y2852)</f>
        <v/>
      </c>
      <c r="Y348" s="34" t="str">
        <f>+IF(I348=0,"",'Ark1'!Z2852)</f>
        <v/>
      </c>
      <c r="Z348" s="29" t="str">
        <f>+IF(I348=0,"",'Ark1'!Z2852)</f>
        <v/>
      </c>
      <c r="AA348" s="27" t="str">
        <f>+IF(I348=0,"",'Ark1'!AC2852)</f>
        <v/>
      </c>
      <c r="AB348" s="34" t="str">
        <f>+IF(I348=0,"",'Ark1'!AE2852)</f>
        <v/>
      </c>
      <c r="AC348" s="29" t="str">
        <f t="shared" si="40"/>
        <v/>
      </c>
      <c r="AD348" s="29" t="str">
        <f t="shared" si="41"/>
        <v/>
      </c>
      <c r="AE348" s="213"/>
      <c r="AH348" s="29"/>
      <c r="AI348" s="27"/>
      <c r="AL348" s="27"/>
      <c r="AM348" s="27"/>
      <c r="AN348" s="27"/>
      <c r="AP348" s="27"/>
      <c r="AR348" s="27"/>
      <c r="AS348" s="27"/>
    </row>
    <row r="349" spans="1:45" ht="15.6">
      <c r="A349" s="213"/>
      <c r="B349" s="289">
        <f>+'Ark1'!C2853</f>
        <v>2024</v>
      </c>
      <c r="C349" s="28">
        <f>+'Ark1'!L2853</f>
        <v>13</v>
      </c>
      <c r="D349" s="28" t="s">
        <v>39</v>
      </c>
      <c r="E349" s="28">
        <f>+'Ark1'!H2853</f>
        <v>1</v>
      </c>
      <c r="F349" s="28">
        <f>+'Ark1'!J2853</f>
        <v>171</v>
      </c>
      <c r="G349" s="28" t="str">
        <f>VLOOKUP(F349,RNR!$A$1:$B$26,2)</f>
        <v>Prima</v>
      </c>
      <c r="H349" s="28" t="str">
        <f>+IF(I349=0,"",'Ark1'!Q2853)</f>
        <v/>
      </c>
      <c r="I349" s="331">
        <f>+'Ark1'!R2853</f>
        <v>0</v>
      </c>
      <c r="J349" s="29" t="str">
        <f>+IF(I349=0,"",'Ark1'!AF2853)</f>
        <v/>
      </c>
      <c r="L349" s="29" t="str">
        <f>+IF(I349=0,"",'Ark1'!AG2853)</f>
        <v/>
      </c>
      <c r="N349" s="32" t="str">
        <f>+IF(I349=0,"",'Ark1'!U2853)</f>
        <v/>
      </c>
      <c r="T349" s="492"/>
      <c r="U349" s="27" t="str">
        <f>+IF(I349=0,"",'Ark1'!T2853)</f>
        <v/>
      </c>
      <c r="V349" s="34" t="str">
        <f>+IF(I349=0,"",'Ark1'!W2853)</f>
        <v/>
      </c>
      <c r="W349" s="34" t="str">
        <f>+IF(I349=0,"",'Ark1'!X2853)</f>
        <v/>
      </c>
      <c r="X349" s="34" t="str">
        <f>+IF(I349=0,"",'Ark1'!Y2853)</f>
        <v/>
      </c>
      <c r="Y349" s="34" t="str">
        <f>+IF(I349=0,"",'Ark1'!Z2853)</f>
        <v/>
      </c>
      <c r="Z349" s="29" t="str">
        <f>+IF(I349=0,"",'Ark1'!Z2853)</f>
        <v/>
      </c>
      <c r="AA349" s="27" t="str">
        <f>+IF(I349=0,"",'Ark1'!AC2853)</f>
        <v/>
      </c>
      <c r="AB349" s="34" t="str">
        <f>+IF(I349=0,"",'Ark1'!AE2853)</f>
        <v/>
      </c>
      <c r="AC349" s="29" t="str">
        <f t="shared" si="40"/>
        <v/>
      </c>
      <c r="AD349" s="29" t="str">
        <f t="shared" si="41"/>
        <v/>
      </c>
      <c r="AE349" s="213"/>
      <c r="AH349" s="29"/>
      <c r="AI349" s="27"/>
      <c r="AL349" s="27"/>
      <c r="AM349" s="27"/>
      <c r="AN349" s="27"/>
      <c r="AP349" s="27"/>
      <c r="AR349" s="27"/>
      <c r="AS349" s="27"/>
    </row>
    <row r="350" spans="1:45" ht="15.6">
      <c r="A350" s="213"/>
      <c r="B350" s="289">
        <f>+'Ark1'!C2854</f>
        <v>2024</v>
      </c>
      <c r="C350" s="28">
        <f>+'Ark1'!L2854</f>
        <v>13</v>
      </c>
      <c r="D350" s="28" t="s">
        <v>39</v>
      </c>
      <c r="E350" s="28">
        <f>+'Ark1'!H2854</f>
        <v>2</v>
      </c>
      <c r="F350" s="28">
        <f>+'Ark1'!J2854</f>
        <v>175</v>
      </c>
      <c r="G350" s="28" t="str">
        <f>VLOOKUP(F350,RNR!$A$1:$B$26,2)</f>
        <v>Ole Ringdal</v>
      </c>
      <c r="H350" s="28" t="str">
        <f>+IF(I350=0,"",'Ark1'!Q2854)</f>
        <v/>
      </c>
      <c r="I350" s="331">
        <f>+'Ark1'!R2854</f>
        <v>0</v>
      </c>
      <c r="J350" s="29" t="str">
        <f>+IF(I350=0,"",'Ark1'!AF2854)</f>
        <v/>
      </c>
      <c r="L350" s="29" t="str">
        <f>+IF(I350=0,"",'Ark1'!AG2854)</f>
        <v/>
      </c>
      <c r="N350" s="32" t="str">
        <f>+IF(I350=0,"",'Ark1'!U2854)</f>
        <v/>
      </c>
      <c r="T350" s="492"/>
      <c r="U350" s="27" t="str">
        <f>+IF(I350=0,"",'Ark1'!T2854)</f>
        <v/>
      </c>
      <c r="V350" s="34" t="str">
        <f>+IF(I350=0,"",'Ark1'!W2854)</f>
        <v/>
      </c>
      <c r="W350" s="34" t="str">
        <f>+IF(I350=0,"",'Ark1'!X2854)</f>
        <v/>
      </c>
      <c r="X350" s="34" t="str">
        <f>+IF(I350=0,"",'Ark1'!Y2854)</f>
        <v/>
      </c>
      <c r="Y350" s="34" t="str">
        <f>+IF(I350=0,"",'Ark1'!Z2854)</f>
        <v/>
      </c>
      <c r="Z350" s="29" t="str">
        <f>+IF(I350=0,"",'Ark1'!Z2854)</f>
        <v/>
      </c>
      <c r="AA350" s="27" t="str">
        <f>+IF(I350=0,"",'Ark1'!AC2854)</f>
        <v/>
      </c>
      <c r="AB350" s="34" t="str">
        <f>+IF(I350=0,"",'Ark1'!AE2854)</f>
        <v/>
      </c>
      <c r="AC350" s="29" t="str">
        <f t="shared" si="40"/>
        <v/>
      </c>
      <c r="AD350" s="29" t="str">
        <f t="shared" si="41"/>
        <v/>
      </c>
      <c r="AE350" s="213"/>
      <c r="AH350" s="29"/>
      <c r="AI350" s="27"/>
      <c r="AL350" s="27"/>
      <c r="AM350" s="27"/>
      <c r="AN350" s="27"/>
      <c r="AP350" s="27"/>
      <c r="AR350" s="27"/>
      <c r="AS350" s="27"/>
    </row>
    <row r="351" spans="1:45" ht="15.6">
      <c r="A351" s="213"/>
      <c r="B351" s="289">
        <f>+'Ark1'!C2855</f>
        <v>2024</v>
      </c>
      <c r="C351" s="28">
        <f>+'Ark1'!L2855</f>
        <v>13</v>
      </c>
      <c r="D351" s="28" t="s">
        <v>39</v>
      </c>
      <c r="E351" s="28">
        <f>+'Ark1'!H2855</f>
        <v>2</v>
      </c>
      <c r="F351" s="28">
        <f>+'Ark1'!J2855</f>
        <v>177</v>
      </c>
      <c r="G351" s="28" t="str">
        <f>VLOOKUP(F351,RNR!$A$1:$B$26,2)</f>
        <v>Slakthuset</v>
      </c>
      <c r="H351" s="28" t="str">
        <f>+IF(I351=0,"",'Ark1'!Q2855)</f>
        <v/>
      </c>
      <c r="I351" s="331">
        <f>+'Ark1'!R2855</f>
        <v>0</v>
      </c>
      <c r="J351" s="29" t="str">
        <f>+IF(I351=0,"",'Ark1'!AF2855)</f>
        <v/>
      </c>
      <c r="L351" s="29" t="str">
        <f>+IF(I351=0,"",'Ark1'!AG2855)</f>
        <v/>
      </c>
      <c r="N351" s="32" t="str">
        <f>+IF(I351=0,"",'Ark1'!U2855)</f>
        <v/>
      </c>
      <c r="T351" s="492"/>
      <c r="U351" s="27" t="str">
        <f>+IF(I351=0,"",'Ark1'!T2855)</f>
        <v/>
      </c>
      <c r="V351" s="34" t="str">
        <f>+IF(I351=0,"",'Ark1'!W2855)</f>
        <v/>
      </c>
      <c r="W351" s="34" t="str">
        <f>+IF(I351=0,"",'Ark1'!X2855)</f>
        <v/>
      </c>
      <c r="X351" s="34" t="str">
        <f>+IF(I351=0,"",'Ark1'!Y2855)</f>
        <v/>
      </c>
      <c r="Y351" s="34" t="str">
        <f>+IF(I351=0,"",'Ark1'!Z2855)</f>
        <v/>
      </c>
      <c r="Z351" s="29" t="str">
        <f>+IF(I351=0,"",'Ark1'!Z2855)</f>
        <v/>
      </c>
      <c r="AA351" s="27" t="str">
        <f>+IF(I351=0,"",'Ark1'!AC2855)</f>
        <v/>
      </c>
      <c r="AB351" s="34" t="str">
        <f>+IF(I351=0,"",'Ark1'!AE2855)</f>
        <v/>
      </c>
      <c r="AC351" s="29" t="str">
        <f t="shared" si="40"/>
        <v/>
      </c>
      <c r="AD351" s="29" t="str">
        <f t="shared" si="41"/>
        <v/>
      </c>
      <c r="AE351" s="213"/>
      <c r="AH351" s="29"/>
      <c r="AI351" s="27"/>
      <c r="AL351" s="27"/>
      <c r="AM351" s="27"/>
      <c r="AN351" s="27"/>
      <c r="AP351" s="27"/>
      <c r="AR351" s="27"/>
      <c r="AS351" s="27"/>
    </row>
    <row r="352" spans="1:45" ht="15.6">
      <c r="A352" s="213"/>
      <c r="B352" s="289">
        <f>+'Ark1'!C2856</f>
        <v>2024</v>
      </c>
      <c r="C352" s="28">
        <f>+'Ark1'!L2856</f>
        <v>13</v>
      </c>
      <c r="D352" s="28" t="s">
        <v>39</v>
      </c>
      <c r="E352" s="28">
        <f>+'Ark1'!H2856</f>
        <v>2</v>
      </c>
      <c r="F352" s="28">
        <f>+'Ark1'!J2856</f>
        <v>178</v>
      </c>
      <c r="G352" s="28" t="str">
        <f>VLOOKUP(F352,RNR!$A$1:$B$26,2)</f>
        <v>Røros</v>
      </c>
      <c r="H352" s="28" t="str">
        <f>+IF(I352=0,"",'Ark1'!Q2856)</f>
        <v/>
      </c>
      <c r="I352" s="331">
        <f>+'Ark1'!R2856</f>
        <v>0</v>
      </c>
      <c r="J352" s="29" t="str">
        <f>+IF(I352=0,"",'Ark1'!AF2856)</f>
        <v/>
      </c>
      <c r="L352" s="29" t="str">
        <f>+IF(I352=0,"",'Ark1'!AG2856)</f>
        <v/>
      </c>
      <c r="N352" s="32" t="str">
        <f>+IF(I352=0,"",'Ark1'!U2856)</f>
        <v/>
      </c>
      <c r="T352" s="492"/>
      <c r="U352" s="27" t="str">
        <f>+IF(I352=0,"",'Ark1'!T2856)</f>
        <v/>
      </c>
      <c r="V352" s="34" t="str">
        <f>+IF(I352=0,"",'Ark1'!W2856)</f>
        <v/>
      </c>
      <c r="W352" s="34" t="str">
        <f>+IF(I352=0,"",'Ark1'!X2856)</f>
        <v/>
      </c>
      <c r="X352" s="34" t="str">
        <f>+IF(I352=0,"",'Ark1'!Y2856)</f>
        <v/>
      </c>
      <c r="Y352" s="34" t="str">
        <f>+IF(I352=0,"",'Ark1'!Z2856)</f>
        <v/>
      </c>
      <c r="Z352" s="29" t="str">
        <f>+IF(I352=0,"",'Ark1'!Z2856)</f>
        <v/>
      </c>
      <c r="AA352" s="27" t="str">
        <f>+IF(I352=0,"",'Ark1'!AC2856)</f>
        <v/>
      </c>
      <c r="AB352" s="34" t="str">
        <f>+IF(I352=0,"",'Ark1'!AE2856)</f>
        <v/>
      </c>
      <c r="AC352" s="29" t="str">
        <f t="shared" si="40"/>
        <v/>
      </c>
      <c r="AD352" s="29" t="str">
        <f t="shared" si="41"/>
        <v/>
      </c>
      <c r="AE352" s="213"/>
      <c r="AH352" s="29"/>
      <c r="AI352" s="27"/>
      <c r="AL352" s="27"/>
      <c r="AM352" s="27"/>
      <c r="AN352" s="27"/>
      <c r="AP352" s="27"/>
      <c r="AR352" s="27"/>
      <c r="AS352" s="27"/>
    </row>
    <row r="353" spans="1:59" ht="15.6">
      <c r="A353" s="213"/>
      <c r="B353" s="289">
        <f>+'Ark1'!C2857</f>
        <v>2024</v>
      </c>
      <c r="C353" s="28">
        <f>+'Ark1'!L2857</f>
        <v>13</v>
      </c>
      <c r="D353" s="28" t="s">
        <v>39</v>
      </c>
      <c r="E353" s="28">
        <f>+'Ark1'!H2857</f>
        <v>2</v>
      </c>
      <c r="F353" s="28">
        <f>+'Ark1'!J2857</f>
        <v>181</v>
      </c>
      <c r="G353" s="28" t="str">
        <f>VLOOKUP(F353,RNR!$A$1:$B$26,2)</f>
        <v>Horns</v>
      </c>
      <c r="H353" s="28" t="str">
        <f>+IF(I353=0,"",'Ark1'!Q2857)</f>
        <v/>
      </c>
      <c r="I353" s="331">
        <f>+'Ark1'!R2857</f>
        <v>0</v>
      </c>
      <c r="J353" s="29" t="str">
        <f>+IF(I353=0,"",'Ark1'!AF2857)</f>
        <v/>
      </c>
      <c r="L353" s="29" t="str">
        <f>+IF(I353=0,"",'Ark1'!AG2857)</f>
        <v/>
      </c>
      <c r="N353" s="32" t="str">
        <f>+IF(I353=0,"",'Ark1'!U2857)</f>
        <v/>
      </c>
      <c r="T353" s="492"/>
      <c r="U353" s="27" t="str">
        <f>+IF(I353=0,"",'Ark1'!T2857)</f>
        <v/>
      </c>
      <c r="V353" s="34" t="str">
        <f>+IF(I353=0,"",'Ark1'!W2857)</f>
        <v/>
      </c>
      <c r="W353" s="34" t="str">
        <f>+IF(I353=0,"",'Ark1'!X2857)</f>
        <v/>
      </c>
      <c r="X353" s="34" t="str">
        <f>+IF(I353=0,"",'Ark1'!Y2857)</f>
        <v/>
      </c>
      <c r="Y353" s="34" t="str">
        <f>+IF(I353=0,"",'Ark1'!Z2857)</f>
        <v/>
      </c>
      <c r="Z353" s="29" t="str">
        <f>+IF(I353=0,"",'Ark1'!Z2857)</f>
        <v/>
      </c>
      <c r="AA353" s="27" t="str">
        <f>+IF(I353=0,"",'Ark1'!AC2857)</f>
        <v/>
      </c>
      <c r="AB353" s="34" t="str">
        <f>+IF(I353=0,"",'Ark1'!AE2857)</f>
        <v/>
      </c>
      <c r="AC353" s="29" t="str">
        <f t="shared" si="40"/>
        <v/>
      </c>
      <c r="AD353" s="29" t="str">
        <f t="shared" si="41"/>
        <v/>
      </c>
      <c r="AE353" s="213"/>
      <c r="AH353" s="29"/>
      <c r="AI353" s="27"/>
      <c r="AL353" s="27"/>
      <c r="AM353" s="27"/>
      <c r="AN353" s="27"/>
      <c r="AP353" s="27"/>
      <c r="AR353" s="27"/>
      <c r="AS353" s="27"/>
    </row>
    <row r="354" spans="1:59" ht="15.6">
      <c r="A354" s="213"/>
      <c r="B354" s="289">
        <f>+'Ark1'!C2858</f>
        <v>2024</v>
      </c>
      <c r="C354" s="28">
        <f>+'Ark1'!L2858</f>
        <v>13</v>
      </c>
      <c r="D354" s="28" t="s">
        <v>39</v>
      </c>
      <c r="E354" s="28">
        <f>+'Ark1'!H2858</f>
        <v>1</v>
      </c>
      <c r="F354" s="28">
        <f>+'Ark1'!J2858</f>
        <v>262</v>
      </c>
      <c r="G354" s="28" t="str">
        <f>VLOOKUP(F354,RNR!$A$1:$B$26,2)</f>
        <v>Strilalam</v>
      </c>
      <c r="H354" s="28" t="str">
        <f>+IF(I354=0,"",'Ark1'!Q2858)</f>
        <v/>
      </c>
      <c r="I354" s="331">
        <f>+'Ark1'!R2858</f>
        <v>0</v>
      </c>
      <c r="J354" s="29" t="str">
        <f>+IF(I354=0,"",'Ark1'!AF2858)</f>
        <v/>
      </c>
      <c r="L354" s="29" t="str">
        <f>+IF(I354=0,"",'Ark1'!AG2858)</f>
        <v/>
      </c>
      <c r="N354" s="32" t="str">
        <f>+IF(I354=0,"",'Ark1'!U2858)</f>
        <v/>
      </c>
      <c r="T354" s="492"/>
      <c r="U354" s="27" t="str">
        <f>+IF(I354=0,"",'Ark1'!T2858)</f>
        <v/>
      </c>
      <c r="V354" s="34" t="str">
        <f>+IF(I354=0,"",'Ark1'!W2858)</f>
        <v/>
      </c>
      <c r="W354" s="34" t="str">
        <f>+IF(I354=0,"",'Ark1'!X2858)</f>
        <v/>
      </c>
      <c r="X354" s="34" t="str">
        <f>+IF(I354=0,"",'Ark1'!Y2858)</f>
        <v/>
      </c>
      <c r="Y354" s="34" t="str">
        <f>+IF(I354=0,"",'Ark1'!Z2858)</f>
        <v/>
      </c>
      <c r="Z354" s="29" t="str">
        <f>+IF(I354=0,"",'Ark1'!Z2858)</f>
        <v/>
      </c>
      <c r="AA354" s="27" t="str">
        <f>+IF(I354=0,"",'Ark1'!AC2858)</f>
        <v/>
      </c>
      <c r="AB354" s="34" t="str">
        <f>+IF(I354=0,"",'Ark1'!AE2858)</f>
        <v/>
      </c>
      <c r="AC354" s="29" t="str">
        <f t="shared" si="40"/>
        <v/>
      </c>
      <c r="AD354" s="29" t="str">
        <f t="shared" si="41"/>
        <v/>
      </c>
      <c r="AE354" s="213"/>
      <c r="AH354" s="29"/>
      <c r="AI354" s="27"/>
      <c r="AL354" s="27"/>
      <c r="AM354" s="27"/>
      <c r="AN354" s="27"/>
      <c r="AP354" s="27"/>
      <c r="AR354" s="27"/>
      <c r="AS354" s="27"/>
    </row>
    <row r="355" spans="1:59" ht="15.6">
      <c r="A355" s="213"/>
      <c r="B355" s="289">
        <f>+'Ark1'!C2859</f>
        <v>2024</v>
      </c>
      <c r="C355" s="28">
        <f>+'Ark1'!L2859</f>
        <v>13</v>
      </c>
      <c r="D355" s="28" t="s">
        <v>39</v>
      </c>
      <c r="E355" s="28">
        <f>+'Ark1'!H2859</f>
        <v>1</v>
      </c>
      <c r="F355" s="28">
        <f>+'Ark1'!J2859</f>
        <v>309</v>
      </c>
      <c r="G355" s="28" t="str">
        <f>VLOOKUP(F355,RNR!$A$1:$B$26,2)</f>
        <v>Malvik</v>
      </c>
      <c r="H355" s="28" t="str">
        <f>+IF(I355=0,"",'Ark1'!Q2859)</f>
        <v/>
      </c>
      <c r="I355" s="331">
        <f>+'Ark1'!R2859</f>
        <v>0</v>
      </c>
      <c r="J355" s="29" t="str">
        <f>+IF(I355=0,"",'Ark1'!AF2859)</f>
        <v/>
      </c>
      <c r="L355" s="29" t="str">
        <f>+IF(I355=0,"",'Ark1'!AG2859)</f>
        <v/>
      </c>
      <c r="N355" s="32" t="str">
        <f>+IF(I355=0,"",'Ark1'!U2859)</f>
        <v/>
      </c>
      <c r="T355" s="492"/>
      <c r="U355" s="27" t="str">
        <f>+IF(I355=0,"",'Ark1'!T2859)</f>
        <v/>
      </c>
      <c r="V355" s="34" t="str">
        <f>+IF(I355=0,"",'Ark1'!W2859)</f>
        <v/>
      </c>
      <c r="W355" s="34" t="str">
        <f>+IF(I355=0,"",'Ark1'!X2859)</f>
        <v/>
      </c>
      <c r="X355" s="34" t="str">
        <f>+IF(I355=0,"",'Ark1'!Y2859)</f>
        <v/>
      </c>
      <c r="Y355" s="34" t="str">
        <f>+IF(I355=0,"",'Ark1'!Z2859)</f>
        <v/>
      </c>
      <c r="Z355" s="29" t="str">
        <f>+IF(I355=0,"",'Ark1'!Z2859)</f>
        <v/>
      </c>
      <c r="AA355" s="27" t="str">
        <f>+IF(I355=0,"",'Ark1'!AC2859)</f>
        <v/>
      </c>
      <c r="AB355" s="34" t="str">
        <f>+IF(I355=0,"",'Ark1'!AE2859)</f>
        <v/>
      </c>
      <c r="AC355" s="29" t="str">
        <f t="shared" si="40"/>
        <v/>
      </c>
      <c r="AD355" s="29" t="str">
        <f t="shared" si="41"/>
        <v/>
      </c>
      <c r="AE355" s="213"/>
      <c r="AH355" s="29"/>
      <c r="AI355" s="27"/>
      <c r="AL355" s="27"/>
      <c r="AM355" s="27"/>
      <c r="AN355" s="27"/>
      <c r="AP355" s="27"/>
      <c r="AR355" s="27"/>
      <c r="AS355" s="27"/>
    </row>
    <row r="356" spans="1:59" ht="15.6">
      <c r="A356" s="213"/>
      <c r="B356" s="289">
        <f>+'Ark1'!C2860</f>
        <v>2024</v>
      </c>
      <c r="C356" s="28">
        <f>+'Ark1'!L2860</f>
        <v>13</v>
      </c>
      <c r="D356" s="28" t="s">
        <v>39</v>
      </c>
      <c r="E356" s="28">
        <f>+'Ark1'!H2860</f>
        <v>2</v>
      </c>
      <c r="F356" s="28">
        <f>+'Ark1'!J2860</f>
        <v>470</v>
      </c>
      <c r="G356" s="28" t="str">
        <f>VLOOKUP(F356,RNR!$A$1:$B$26,2)</f>
        <v>Jens Eide</v>
      </c>
      <c r="H356" s="28" t="str">
        <f>+IF(I356=0,"",'Ark1'!Q2860)</f>
        <v/>
      </c>
      <c r="I356" s="331">
        <f>+'Ark1'!R2860</f>
        <v>0</v>
      </c>
      <c r="J356" s="29" t="str">
        <f>+IF(I356=0,"",'Ark1'!AF2860)</f>
        <v/>
      </c>
      <c r="L356" s="29" t="str">
        <f>+IF(I356=0,"",'Ark1'!AG2860)</f>
        <v/>
      </c>
      <c r="N356" s="32" t="str">
        <f>+IF(I356=0,"",'Ark1'!U2860)</f>
        <v/>
      </c>
      <c r="T356" s="492"/>
      <c r="U356" s="27" t="str">
        <f>+IF(I356=0,"",'Ark1'!T2860)</f>
        <v/>
      </c>
      <c r="V356" s="34" t="str">
        <f>+IF(I356=0,"",'Ark1'!W2860)</f>
        <v/>
      </c>
      <c r="W356" s="34" t="str">
        <f>+IF(I356=0,"",'Ark1'!X2860)</f>
        <v/>
      </c>
      <c r="X356" s="34" t="str">
        <f>+IF(I356=0,"",'Ark1'!Y2860)</f>
        <v/>
      </c>
      <c r="Y356" s="34" t="str">
        <f>+IF(I356=0,"",'Ark1'!Z2860)</f>
        <v/>
      </c>
      <c r="Z356" s="29" t="str">
        <f>+IF(I356=0,"",'Ark1'!Z2860)</f>
        <v/>
      </c>
      <c r="AA356" s="27" t="str">
        <f>+IF(I356=0,"",'Ark1'!AC2860)</f>
        <v/>
      </c>
      <c r="AB356" s="34" t="str">
        <f>+IF(I356=0,"",'Ark1'!AE2860)</f>
        <v/>
      </c>
      <c r="AC356" s="29" t="str">
        <f t="shared" si="40"/>
        <v/>
      </c>
      <c r="AD356" s="29" t="str">
        <f t="shared" si="41"/>
        <v/>
      </c>
      <c r="AE356" s="213"/>
      <c r="AH356" s="29"/>
      <c r="AI356" s="27"/>
      <c r="AL356" s="27"/>
      <c r="AM356" s="27"/>
      <c r="AN356" s="27"/>
      <c r="AP356" s="27"/>
      <c r="AR356" s="27"/>
      <c r="AS356" s="27"/>
    </row>
    <row r="357" spans="1:59" ht="15.6">
      <c r="A357" s="213"/>
      <c r="B357" s="289">
        <f>+'Ark1'!C2861</f>
        <v>2024</v>
      </c>
      <c r="C357" s="28">
        <f>+'Ark1'!L2861</f>
        <v>13</v>
      </c>
      <c r="D357" s="28" t="s">
        <v>39</v>
      </c>
      <c r="E357" s="28">
        <f>+'Ark1'!H2861</f>
        <v>2</v>
      </c>
      <c r="F357" s="28">
        <f>+'Ark1'!J2861</f>
        <v>629</v>
      </c>
      <c r="G357" s="28" t="str">
        <f>VLOOKUP(F357,RNR!$A$1:$B$26,2)</f>
        <v>Bø</v>
      </c>
      <c r="H357" s="28" t="str">
        <f>+IF(I357=0,"",'Ark1'!Q2861)</f>
        <v/>
      </c>
      <c r="I357" s="331">
        <f>+'Ark1'!R2861</f>
        <v>0</v>
      </c>
      <c r="J357" s="29" t="str">
        <f>+IF(I357=0,"",'Ark1'!AF2861)</f>
        <v/>
      </c>
      <c r="L357" s="29" t="str">
        <f>+IF(I357=0,"",'Ark1'!AG2861)</f>
        <v/>
      </c>
      <c r="N357" s="32" t="str">
        <f>+IF(I357=0,"",'Ark1'!U2861)</f>
        <v/>
      </c>
      <c r="T357" s="492"/>
      <c r="U357" s="27" t="str">
        <f>+IF(I357=0,"",'Ark1'!T2861)</f>
        <v/>
      </c>
      <c r="V357" s="34" t="str">
        <f>+IF(I357=0,"",'Ark1'!W2861)</f>
        <v/>
      </c>
      <c r="W357" s="34" t="str">
        <f>+IF(I357=0,"",'Ark1'!X2861)</f>
        <v/>
      </c>
      <c r="X357" s="34" t="str">
        <f>+IF(I357=0,"",'Ark1'!Y2861)</f>
        <v/>
      </c>
      <c r="Y357" s="34" t="str">
        <f>+IF(I357=0,"",'Ark1'!Z2861)</f>
        <v/>
      </c>
      <c r="Z357" s="29" t="str">
        <f>+IF(I357=0,"",'Ark1'!Z2861)</f>
        <v/>
      </c>
      <c r="AA357" s="27" t="str">
        <f>+IF(I357=0,"",'Ark1'!AC2861)</f>
        <v/>
      </c>
      <c r="AB357" s="34" t="str">
        <f>+IF(I357=0,"",'Ark1'!AE2861)</f>
        <v/>
      </c>
      <c r="AC357" s="29" t="str">
        <f t="shared" si="40"/>
        <v/>
      </c>
      <c r="AD357" s="29" t="str">
        <f t="shared" si="41"/>
        <v/>
      </c>
      <c r="AE357" s="213"/>
      <c r="AH357" s="29"/>
      <c r="AI357" s="27"/>
      <c r="AL357" s="27"/>
      <c r="AM357" s="27"/>
      <c r="AN357" s="27"/>
      <c r="AP357" s="27"/>
      <c r="AR357" s="27"/>
      <c r="AS357" s="27"/>
    </row>
    <row r="358" spans="1:59" ht="15.6">
      <c r="A358" s="213"/>
      <c r="B358" s="289">
        <f>+'Ark1'!C2862</f>
        <v>2024</v>
      </c>
      <c r="C358" s="28">
        <f>+'Ark1'!L2862</f>
        <v>13</v>
      </c>
      <c r="D358" s="28" t="s">
        <v>39</v>
      </c>
      <c r="E358" s="28">
        <f>+'Ark1'!H2862</f>
        <v>1</v>
      </c>
      <c r="F358" s="28">
        <f>+'Ark1'!J2862</f>
        <v>643</v>
      </c>
      <c r="G358" s="28" t="str">
        <f>VLOOKUP(F358,RNR!$A$1:$B$26,2)</f>
        <v>Bjerka</v>
      </c>
      <c r="H358" s="28" t="str">
        <f>+IF(I358=0,"",'Ark1'!Q2862)</f>
        <v/>
      </c>
      <c r="I358" s="331">
        <f>+'Ark1'!R2862</f>
        <v>0</v>
      </c>
      <c r="J358" s="29" t="str">
        <f>+IF(I358=0,"",'Ark1'!AF2862)</f>
        <v/>
      </c>
      <c r="L358" s="29" t="str">
        <f>+IF(I358=0,"",'Ark1'!AG2862)</f>
        <v/>
      </c>
      <c r="N358" s="32" t="str">
        <f>+IF(I358=0,"",'Ark1'!U2862)</f>
        <v/>
      </c>
      <c r="T358" s="492"/>
      <c r="U358" s="27" t="str">
        <f>+IF(I358=0,"",'Ark1'!T2862)</f>
        <v/>
      </c>
      <c r="V358" s="34" t="str">
        <f>+IF(I358=0,"",'Ark1'!W2862)</f>
        <v/>
      </c>
      <c r="W358" s="34" t="str">
        <f>+IF(I358=0,"",'Ark1'!X2862)</f>
        <v/>
      </c>
      <c r="X358" s="34" t="str">
        <f>+IF(I358=0,"",'Ark1'!Y2862)</f>
        <v/>
      </c>
      <c r="Y358" s="34" t="str">
        <f>+IF(I358=0,"",'Ark1'!Z2862)</f>
        <v/>
      </c>
      <c r="Z358" s="29" t="str">
        <f>+IF(I358=0,"",'Ark1'!Z2862)</f>
        <v/>
      </c>
      <c r="AA358" s="27" t="str">
        <f>+IF(I358=0,"",'Ark1'!AC2862)</f>
        <v/>
      </c>
      <c r="AB358" s="34" t="str">
        <f>+IF(I358=0,"",'Ark1'!AE2862)</f>
        <v/>
      </c>
      <c r="AC358" s="29" t="str">
        <f t="shared" si="40"/>
        <v/>
      </c>
      <c r="AD358" s="29" t="str">
        <f t="shared" si="41"/>
        <v/>
      </c>
      <c r="AE358" s="213"/>
      <c r="AH358" s="29"/>
      <c r="AI358" s="27"/>
      <c r="AL358" s="27"/>
      <c r="AM358" s="27"/>
      <c r="AN358" s="27"/>
      <c r="AP358" s="27"/>
      <c r="AR358" s="27"/>
      <c r="AS358" s="27"/>
    </row>
    <row r="359" spans="1:59" ht="15.6">
      <c r="A359" s="213"/>
      <c r="B359" s="289">
        <f>+'Ark1'!C2863</f>
        <v>2024</v>
      </c>
      <c r="C359" s="28">
        <f>+'Ark1'!L2863</f>
        <v>13</v>
      </c>
      <c r="D359" s="28" t="s">
        <v>39</v>
      </c>
      <c r="E359" s="28">
        <f>+'Ark1'!H2863</f>
        <v>2</v>
      </c>
      <c r="F359" s="28">
        <f>+'Ark1'!J2863</f>
        <v>704</v>
      </c>
      <c r="G359" s="28" t="str">
        <f>VLOOKUP(F359,RNR!$A$1:$B$26,2)</f>
        <v>Øre Vilt</v>
      </c>
      <c r="H359" s="28" t="str">
        <f>+IF(I359=0,"",'Ark1'!Q2863)</f>
        <v/>
      </c>
      <c r="I359" s="331">
        <f>+'Ark1'!R2863</f>
        <v>0</v>
      </c>
      <c r="J359" s="29" t="str">
        <f>+IF(I359=0,"",'Ark1'!AF2863)</f>
        <v/>
      </c>
      <c r="L359" s="29" t="str">
        <f>+IF(I359=0,"",'Ark1'!AG2863)</f>
        <v/>
      </c>
      <c r="N359" s="32" t="str">
        <f>+IF(I359=0,"",'Ark1'!U2863)</f>
        <v/>
      </c>
      <c r="T359" s="492"/>
      <c r="U359" s="27" t="str">
        <f>+IF(I359=0,"",'Ark1'!T2863)</f>
        <v/>
      </c>
      <c r="V359" s="34" t="str">
        <f>+IF(I359=0,"",'Ark1'!W2863)</f>
        <v/>
      </c>
      <c r="W359" s="34" t="str">
        <f>+IF(I359=0,"",'Ark1'!X2863)</f>
        <v/>
      </c>
      <c r="X359" s="34" t="str">
        <f>+IF(I359=0,"",'Ark1'!Y2863)</f>
        <v/>
      </c>
      <c r="Y359" s="34" t="str">
        <f>+IF(I359=0,"",'Ark1'!Z2863)</f>
        <v/>
      </c>
      <c r="Z359" s="29" t="str">
        <f>+IF(I359=0,"",'Ark1'!Z2863)</f>
        <v/>
      </c>
      <c r="AA359" s="27" t="str">
        <f>+IF(I359=0,"",'Ark1'!AC2863)</f>
        <v/>
      </c>
      <c r="AB359" s="34" t="str">
        <f>+IF(I359=0,"",'Ark1'!AE2863)</f>
        <v/>
      </c>
      <c r="AC359" s="29" t="str">
        <f t="shared" si="40"/>
        <v/>
      </c>
      <c r="AD359" s="29" t="str">
        <f t="shared" si="41"/>
        <v/>
      </c>
      <c r="AE359" s="213"/>
      <c r="AH359" s="29"/>
      <c r="AI359" s="27"/>
      <c r="AL359" s="27"/>
      <c r="AM359" s="27"/>
      <c r="AN359" s="27"/>
      <c r="AP359" s="27"/>
      <c r="AR359" s="27"/>
      <c r="AS359" s="27"/>
    </row>
    <row r="360" spans="1:59" ht="15.6">
      <c r="A360" s="213"/>
      <c r="B360" s="289">
        <f>+'Ark1'!C2864</f>
        <v>2024</v>
      </c>
      <c r="C360" s="28">
        <f>+'Ark1'!L2864</f>
        <v>13</v>
      </c>
      <c r="D360" s="28" t="s">
        <v>39</v>
      </c>
      <c r="E360" s="28">
        <f>+'Ark1'!H2864</f>
        <v>1</v>
      </c>
      <c r="F360" s="28">
        <f>+'Ark1'!J2864</f>
        <v>802</v>
      </c>
      <c r="G360" s="28" t="str">
        <f>VLOOKUP(F360,RNR!$A$1:$B$26,2)</f>
        <v>Karasjok</v>
      </c>
      <c r="H360" s="28" t="str">
        <f>+IF(I360=0,"",'Ark1'!Q2864)</f>
        <v/>
      </c>
      <c r="I360" s="331">
        <f>+'Ark1'!R2864</f>
        <v>0</v>
      </c>
      <c r="J360" s="29" t="str">
        <f>+IF(I360=0,"",'Ark1'!AF2864)</f>
        <v/>
      </c>
      <c r="L360" s="29" t="str">
        <f>+IF(I360=0,"",'Ark1'!AG2864)</f>
        <v/>
      </c>
      <c r="N360" s="32" t="str">
        <f>+IF(I360=0,"",'Ark1'!U2864)</f>
        <v/>
      </c>
      <c r="T360" s="492"/>
      <c r="U360" s="27" t="str">
        <f>+IF(I360=0,"",'Ark1'!T2864)</f>
        <v/>
      </c>
      <c r="V360" s="34" t="str">
        <f>+IF(I360=0,"",'Ark1'!W2864)</f>
        <v/>
      </c>
      <c r="W360" s="34" t="str">
        <f>+IF(I360=0,"",'Ark1'!X2864)</f>
        <v/>
      </c>
      <c r="X360" s="34" t="str">
        <f>+IF(I360=0,"",'Ark1'!Y2864)</f>
        <v/>
      </c>
      <c r="Y360" s="34" t="str">
        <f>+IF(I360=0,"",'Ark1'!Z2864)</f>
        <v/>
      </c>
      <c r="Z360" s="29" t="str">
        <f>+IF(I360=0,"",'Ark1'!Z2864)</f>
        <v/>
      </c>
      <c r="AA360" s="27" t="str">
        <f>+IF(I360=0,"",'Ark1'!AC2864)</f>
        <v/>
      </c>
      <c r="AB360" s="34" t="str">
        <f>+IF(I360=0,"",'Ark1'!AE2864)</f>
        <v/>
      </c>
      <c r="AC360" s="29" t="str">
        <f t="shared" si="40"/>
        <v/>
      </c>
      <c r="AD360" s="29" t="str">
        <f t="shared" si="41"/>
        <v/>
      </c>
      <c r="AE360" s="213"/>
      <c r="AH360" s="29"/>
      <c r="AI360" s="27"/>
      <c r="AL360" s="27"/>
      <c r="AM360" s="27"/>
      <c r="AN360" s="27"/>
      <c r="AP360" s="27"/>
      <c r="AR360" s="27"/>
      <c r="AS360" s="27"/>
    </row>
    <row r="361" spans="1:59" ht="19.8">
      <c r="A361" s="213"/>
      <c r="B361" s="213"/>
      <c r="C361" s="213"/>
      <c r="D361" s="213"/>
      <c r="E361" s="213"/>
      <c r="F361" s="213"/>
      <c r="G361" s="213"/>
      <c r="H361" s="213"/>
      <c r="I361" s="324"/>
      <c r="J361" s="214"/>
      <c r="K361" s="214"/>
      <c r="L361" s="214"/>
      <c r="M361" s="214"/>
      <c r="N361" s="213"/>
      <c r="O361" s="214"/>
      <c r="P361" s="214"/>
      <c r="Q361" s="214"/>
      <c r="R361" s="214"/>
      <c r="S361" s="214"/>
      <c r="T361" s="492"/>
      <c r="U361" s="213"/>
      <c r="V361" s="215"/>
      <c r="W361" s="215"/>
      <c r="X361" s="215"/>
      <c r="Y361" s="215"/>
      <c r="Z361" s="215"/>
      <c r="AA361" s="213"/>
      <c r="AB361" s="215"/>
      <c r="AC361" s="215"/>
      <c r="AD361" s="215"/>
      <c r="AE361" s="213"/>
      <c r="AF361" s="216"/>
      <c r="AH361" s="29"/>
      <c r="AI361" s="27"/>
      <c r="AJ361" s="217"/>
      <c r="AK361" s="28"/>
      <c r="AO361" s="28"/>
      <c r="BG361" s="228"/>
    </row>
    <row r="362" spans="1:59" ht="22.8">
      <c r="A362" s="213"/>
      <c r="B362" s="213"/>
      <c r="C362" s="213"/>
      <c r="D362" s="257" t="str">
        <f>+D364</f>
        <v>E</v>
      </c>
      <c r="E362" s="213"/>
      <c r="F362" s="213"/>
      <c r="G362" s="213"/>
      <c r="H362" s="213"/>
      <c r="I362" s="476">
        <f>SUM(I364:I392)</f>
        <v>0</v>
      </c>
      <c r="J362" s="258"/>
      <c r="K362" s="258"/>
      <c r="L362" s="258"/>
      <c r="M362" s="258"/>
      <c r="N362" s="260">
        <f>+Klasse!L21</f>
        <v>0</v>
      </c>
      <c r="O362" s="258"/>
      <c r="P362" s="258"/>
      <c r="Q362" s="258"/>
      <c r="R362" s="258"/>
      <c r="S362" s="258"/>
      <c r="T362" s="492"/>
      <c r="U362" s="259"/>
      <c r="V362" s="215"/>
      <c r="W362" s="215"/>
      <c r="X362" s="215"/>
      <c r="Y362" s="215"/>
      <c r="Z362" s="215"/>
      <c r="AA362" s="213"/>
      <c r="AB362" s="215"/>
      <c r="AC362" s="215"/>
      <c r="AD362" s="215"/>
      <c r="AE362" s="213"/>
      <c r="AF362" s="216"/>
      <c r="AH362" s="29"/>
      <c r="AI362" s="27"/>
      <c r="AJ362" s="217"/>
      <c r="AK362" s="28"/>
      <c r="AO362" s="28"/>
      <c r="BG362" s="228"/>
    </row>
    <row r="363" spans="1:59" ht="19.8">
      <c r="A363" s="213"/>
      <c r="B363" s="213"/>
      <c r="C363" s="213"/>
      <c r="D363" s="213"/>
      <c r="E363" s="602"/>
      <c r="F363" s="603"/>
      <c r="G363" s="213"/>
      <c r="H363" s="230"/>
      <c r="I363" s="32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492"/>
      <c r="U363" s="230"/>
      <c r="V363" s="215"/>
      <c r="W363" s="215"/>
      <c r="X363" s="215"/>
      <c r="Y363" s="215"/>
      <c r="Z363" s="231"/>
      <c r="AA363" s="213"/>
      <c r="AB363" s="231"/>
      <c r="AC363" s="231"/>
      <c r="AD363" s="229"/>
      <c r="AE363" s="213"/>
      <c r="AF363" s="216"/>
      <c r="AH363" s="29"/>
      <c r="AI363" s="27"/>
      <c r="AJ363" s="217"/>
      <c r="AK363" s="28"/>
      <c r="AO363" s="28"/>
      <c r="BG363" s="228"/>
    </row>
    <row r="364" spans="1:59" ht="15.6">
      <c r="A364" s="213"/>
      <c r="B364" s="289">
        <f>+'Ark1'!C2865</f>
        <v>2024</v>
      </c>
      <c r="C364" s="28">
        <f>+'Ark1'!L2865</f>
        <v>14</v>
      </c>
      <c r="D364" s="28" t="s">
        <v>399</v>
      </c>
      <c r="E364" s="28">
        <f>+'Ark1'!H2865</f>
        <v>1</v>
      </c>
      <c r="F364" s="28">
        <f>+'Ark1'!J2865</f>
        <v>103</v>
      </c>
      <c r="G364" s="28" t="str">
        <f>VLOOKUP(F364,RNR!$A$1:$B$26,2)</f>
        <v>Rudshøgda</v>
      </c>
      <c r="H364" s="28" t="str">
        <f>+IF(I364=0,"",'Ark1'!Q2865)</f>
        <v/>
      </c>
      <c r="I364" s="331">
        <f>+'Ark1'!R2865</f>
        <v>0</v>
      </c>
      <c r="J364" s="29" t="str">
        <f>+IF(I364=0,"",'Ark1'!AF2865)</f>
        <v/>
      </c>
      <c r="L364" s="29" t="str">
        <f>+IF(I364=0,"",'Ark1'!AG2865)</f>
        <v/>
      </c>
      <c r="N364" s="32" t="str">
        <f>+IF(I364=0,"",'Ark1'!U2865)</f>
        <v/>
      </c>
      <c r="T364" s="492"/>
      <c r="U364" s="27" t="str">
        <f>+IF(I364=0,"",'Ark1'!T2865)</f>
        <v/>
      </c>
      <c r="V364" s="34" t="str">
        <f>+IF(I364=0,"",'Ark1'!W2865)</f>
        <v/>
      </c>
      <c r="W364" s="34" t="str">
        <f>+IF(I364=0,"",'Ark1'!X2865)</f>
        <v/>
      </c>
      <c r="X364" s="34" t="str">
        <f>+IF(I364=0,"",'Ark1'!Y2865)</f>
        <v/>
      </c>
      <c r="Y364" s="34" t="str">
        <f>+IF(I364=0,"",'Ark1'!Z2865)</f>
        <v/>
      </c>
      <c r="Z364" s="29" t="str">
        <f>+IF(I364=0,"",'Ark1'!Z2865)</f>
        <v/>
      </c>
      <c r="AA364" s="27" t="str">
        <f>+IF(I364=0,"",'Ark1'!AC2865)</f>
        <v/>
      </c>
      <c r="AB364" s="34" t="str">
        <f>+IF(I364=0,"",'Ark1'!AE2865)</f>
        <v/>
      </c>
      <c r="AC364" s="29" t="str">
        <f t="shared" ref="AC364:AC387" si="42">IF(I364=0,"",N364/C364)</f>
        <v/>
      </c>
      <c r="AD364" s="29" t="str">
        <f>IF(I364=0,"",I364/H364)</f>
        <v/>
      </c>
      <c r="AE364" s="213"/>
      <c r="AH364" s="29"/>
      <c r="AI364" s="27"/>
      <c r="AL364" s="27"/>
      <c r="AM364" s="27"/>
      <c r="AN364" s="27"/>
      <c r="AP364" s="27"/>
      <c r="AR364" s="27"/>
      <c r="AS364" s="27"/>
    </row>
    <row r="365" spans="1:59" ht="15.6">
      <c r="A365" s="213"/>
      <c r="B365" s="289">
        <f>+'Ark1'!C2866</f>
        <v>2024</v>
      </c>
      <c r="C365" s="28">
        <f>+'Ark1'!L2866</f>
        <v>14</v>
      </c>
      <c r="D365" s="28" t="s">
        <v>399</v>
      </c>
      <c r="E365" s="28">
        <f>+'Ark1'!H2866</f>
        <v>2</v>
      </c>
      <c r="F365" s="28">
        <f>+'Ark1'!J2866</f>
        <v>106</v>
      </c>
      <c r="G365" s="28" t="str">
        <f>VLOOKUP(F365,RNR!$A$1:$B$26,2)</f>
        <v>Furuseth</v>
      </c>
      <c r="H365" s="28" t="str">
        <f>+IF(I365=0,"",'Ark1'!Q2866)</f>
        <v/>
      </c>
      <c r="I365" s="331">
        <f>+'Ark1'!R2866</f>
        <v>0</v>
      </c>
      <c r="J365" s="29" t="str">
        <f>+IF(I365=0,"",'Ark1'!AF2866)</f>
        <v/>
      </c>
      <c r="L365" s="29" t="str">
        <f>+IF(I365=0,"",'Ark1'!AG2866)</f>
        <v/>
      </c>
      <c r="N365" s="32" t="str">
        <f>+IF(I365=0,"",'Ark1'!U2866)</f>
        <v/>
      </c>
      <c r="T365" s="492"/>
      <c r="U365" s="27" t="str">
        <f>+IF(I365=0,"",'Ark1'!T2866)</f>
        <v/>
      </c>
      <c r="V365" s="34" t="str">
        <f>+IF(I365=0,"",'Ark1'!W2866)</f>
        <v/>
      </c>
      <c r="W365" s="34" t="str">
        <f>+IF(I365=0,"",'Ark1'!X2866)</f>
        <v/>
      </c>
      <c r="X365" s="34" t="str">
        <f>+IF(I365=0,"",'Ark1'!Y2866)</f>
        <v/>
      </c>
      <c r="Y365" s="34" t="str">
        <f>+IF(I365=0,"",'Ark1'!Z2866)</f>
        <v/>
      </c>
      <c r="Z365" s="29" t="str">
        <f>+IF(I365=0,"",'Ark1'!Z2866)</f>
        <v/>
      </c>
      <c r="AA365" s="27" t="str">
        <f>+IF(I365=0,"",'Ark1'!AC2866)</f>
        <v/>
      </c>
      <c r="AB365" s="34" t="str">
        <f>+IF(I365=0,"",'Ark1'!AE2866)</f>
        <v/>
      </c>
      <c r="AC365" s="29" t="str">
        <f t="shared" si="42"/>
        <v/>
      </c>
      <c r="AD365" s="29" t="str">
        <f>IF(I365=0,"",I365/H365)</f>
        <v/>
      </c>
      <c r="AE365" s="213"/>
      <c r="AH365" s="29"/>
      <c r="AI365" s="27"/>
      <c r="AL365" s="27"/>
      <c r="AM365" s="27"/>
      <c r="AN365" s="27"/>
      <c r="AP365" s="27"/>
      <c r="AR365" s="27"/>
      <c r="AS365" s="27"/>
    </row>
    <row r="366" spans="1:59" ht="15.6">
      <c r="A366" s="213"/>
      <c r="B366" s="289">
        <f>+'Ark1'!C2867</f>
        <v>2024</v>
      </c>
      <c r="C366" s="28">
        <f>+'Ark1'!L2867</f>
        <v>14</v>
      </c>
      <c r="D366" s="28" t="s">
        <v>399</v>
      </c>
      <c r="E366" s="28">
        <f>+'Ark1'!H2867</f>
        <v>1</v>
      </c>
      <c r="F366" s="28">
        <f>+'Ark1'!J2867</f>
        <v>110</v>
      </c>
      <c r="G366" s="28" t="str">
        <f>VLOOKUP(F366,RNR!$A$1:$B$26,2)</f>
        <v>Gol</v>
      </c>
      <c r="H366" s="28" t="str">
        <f>+IF(I366=0,"",'Ark1'!Q2867)</f>
        <v/>
      </c>
      <c r="I366" s="331">
        <f>+'Ark1'!R2867</f>
        <v>0</v>
      </c>
      <c r="J366" s="29" t="str">
        <f>+IF(I366=0,"",'Ark1'!AF2867)</f>
        <v/>
      </c>
      <c r="L366" s="29" t="str">
        <f>+IF(I366=0,"",'Ark1'!AG2867)</f>
        <v/>
      </c>
      <c r="N366" s="32" t="str">
        <f>+IF(I366=0,"",'Ark1'!U2867)</f>
        <v/>
      </c>
      <c r="T366" s="492"/>
      <c r="U366" s="27" t="str">
        <f>+IF(I366=0,"",'Ark1'!T2867)</f>
        <v/>
      </c>
      <c r="V366" s="34" t="str">
        <f>+IF(I366=0,"",'Ark1'!W2867)</f>
        <v/>
      </c>
      <c r="W366" s="34" t="str">
        <f>+IF(I366=0,"",'Ark1'!X2867)</f>
        <v/>
      </c>
      <c r="X366" s="34" t="str">
        <f>+IF(I366=0,"",'Ark1'!Y2867)</f>
        <v/>
      </c>
      <c r="Y366" s="34" t="str">
        <f>+IF(I366=0,"",'Ark1'!Z2867)</f>
        <v/>
      </c>
      <c r="Z366" s="29" t="str">
        <f>+IF(I366=0,"",'Ark1'!Z2867)</f>
        <v/>
      </c>
      <c r="AA366" s="27" t="str">
        <f>+IF(I366=0,"",'Ark1'!AC2867)</f>
        <v/>
      </c>
      <c r="AB366" s="34" t="str">
        <f>+IF(I366=0,"",'Ark1'!AE2867)</f>
        <v/>
      </c>
      <c r="AC366" s="29" t="str">
        <f t="shared" si="42"/>
        <v/>
      </c>
      <c r="AD366" s="29" t="str">
        <f t="shared" ref="AD366:AD387" si="43">IF(I366=0,"",I366/H366)</f>
        <v/>
      </c>
      <c r="AE366" s="213"/>
      <c r="AH366" s="29"/>
      <c r="AI366" s="27"/>
      <c r="AL366" s="27"/>
      <c r="AM366" s="27"/>
      <c r="AN366" s="27"/>
      <c r="AP366" s="27"/>
    </row>
    <row r="367" spans="1:59" ht="15.6">
      <c r="A367" s="213"/>
      <c r="B367" s="289">
        <f>+'Ark1'!C2868</f>
        <v>2024</v>
      </c>
      <c r="C367" s="28">
        <f>+'Ark1'!L2868</f>
        <v>14</v>
      </c>
      <c r="D367" s="28" t="s">
        <v>399</v>
      </c>
      <c r="E367" s="28">
        <f>+'Ark1'!H2868</f>
        <v>1</v>
      </c>
      <c r="F367" s="28">
        <f>+'Ark1'!J2868</f>
        <v>111</v>
      </c>
      <c r="G367" s="28" t="str">
        <f>VLOOKUP(F367,RNR!$A$1:$B$26,2)</f>
        <v>Forus</v>
      </c>
      <c r="H367" s="28" t="str">
        <f>+IF(I367=0,"",'Ark1'!Q2868)</f>
        <v/>
      </c>
      <c r="I367" s="331">
        <f>+'Ark1'!R2868</f>
        <v>0</v>
      </c>
      <c r="J367" s="29" t="str">
        <f>+IF(I367=0,"",'Ark1'!AF2868)</f>
        <v/>
      </c>
      <c r="L367" s="29" t="str">
        <f>+IF(I367=0,"",'Ark1'!AG2868)</f>
        <v/>
      </c>
      <c r="N367" s="32" t="str">
        <f>+IF(I367=0,"",'Ark1'!U2868)</f>
        <v/>
      </c>
      <c r="T367" s="492"/>
      <c r="U367" s="27" t="str">
        <f>+IF(I367=0,"",'Ark1'!T2868)</f>
        <v/>
      </c>
      <c r="V367" s="34" t="str">
        <f>+IF(I367=0,"",'Ark1'!W2868)</f>
        <v/>
      </c>
      <c r="W367" s="34" t="str">
        <f>+IF(I367=0,"",'Ark1'!X2868)</f>
        <v/>
      </c>
      <c r="X367" s="34" t="str">
        <f>+IF(I367=0,"",'Ark1'!Y2868)</f>
        <v/>
      </c>
      <c r="Y367" s="34" t="str">
        <f>+IF(I367=0,"",'Ark1'!Z2868)</f>
        <v/>
      </c>
      <c r="Z367" s="29" t="str">
        <f>+IF(I367=0,"",'Ark1'!Z2868)</f>
        <v/>
      </c>
      <c r="AA367" s="27" t="str">
        <f>+IF(I367=0,"",'Ark1'!AC2868)</f>
        <v/>
      </c>
      <c r="AB367" s="34" t="str">
        <f>+IF(I367=0,"",'Ark1'!AE2868)</f>
        <v/>
      </c>
      <c r="AC367" s="29" t="str">
        <f t="shared" si="42"/>
        <v/>
      </c>
      <c r="AD367" s="29" t="str">
        <f t="shared" si="43"/>
        <v/>
      </c>
      <c r="AE367" s="213"/>
      <c r="AH367" s="29"/>
      <c r="AI367" s="27"/>
      <c r="AL367" s="27"/>
      <c r="AM367" s="27"/>
      <c r="AN367" s="27"/>
      <c r="AP367" s="27"/>
    </row>
    <row r="368" spans="1:59" ht="15.6">
      <c r="A368" s="213"/>
      <c r="B368" s="289">
        <f>+'Ark1'!C2869</f>
        <v>2024</v>
      </c>
      <c r="C368" s="28">
        <f>+'Ark1'!L2869</f>
        <v>14</v>
      </c>
      <c r="D368" s="28" t="s">
        <v>399</v>
      </c>
      <c r="E368" s="28">
        <f>+'Ark1'!H2869</f>
        <v>1</v>
      </c>
      <c r="F368" s="28">
        <f>+'Ark1'!J2869</f>
        <v>116</v>
      </c>
      <c r="G368" s="28" t="str">
        <f>VLOOKUP(F368,RNR!$A$1:$B$26,2)</f>
        <v>Sandeid</v>
      </c>
      <c r="H368" s="28" t="str">
        <f>+IF(I368=0,"",'Ark1'!Q2869)</f>
        <v/>
      </c>
      <c r="I368" s="331">
        <f>+'Ark1'!R2869</f>
        <v>0</v>
      </c>
      <c r="J368" s="29" t="str">
        <f>+IF(I368=0,"",'Ark1'!AF2869)</f>
        <v/>
      </c>
      <c r="L368" s="29" t="str">
        <f>+IF(I368=0,"",'Ark1'!AG2869)</f>
        <v/>
      </c>
      <c r="N368" s="32" t="str">
        <f>+IF(I368=0,"",'Ark1'!U2869)</f>
        <v/>
      </c>
      <c r="T368" s="492"/>
      <c r="U368" s="27" t="str">
        <f>+IF(I368=0,"",'Ark1'!T2869)</f>
        <v/>
      </c>
      <c r="V368" s="34" t="str">
        <f>+IF(I368=0,"",'Ark1'!W2869)</f>
        <v/>
      </c>
      <c r="W368" s="34" t="str">
        <f>+IF(I368=0,"",'Ark1'!X2869)</f>
        <v/>
      </c>
      <c r="X368" s="34" t="str">
        <f>+IF(I368=0,"",'Ark1'!Y2869)</f>
        <v/>
      </c>
      <c r="Y368" s="34" t="str">
        <f>+IF(I368=0,"",'Ark1'!Z2869)</f>
        <v/>
      </c>
      <c r="Z368" s="29" t="str">
        <f>+IF(I368=0,"",'Ark1'!Z2869)</f>
        <v/>
      </c>
      <c r="AA368" s="27" t="str">
        <f>+IF(I368=0,"",'Ark1'!AC2869)</f>
        <v/>
      </c>
      <c r="AB368" s="34" t="str">
        <f>+IF(I368=0,"",'Ark1'!AE2869)</f>
        <v/>
      </c>
      <c r="AC368" s="29" t="str">
        <f t="shared" si="42"/>
        <v/>
      </c>
      <c r="AD368" s="29" t="str">
        <f t="shared" si="43"/>
        <v/>
      </c>
      <c r="AE368" s="213"/>
      <c r="AH368" s="29"/>
      <c r="AI368" s="27"/>
      <c r="AL368" s="27"/>
      <c r="AM368" s="27"/>
      <c r="AN368" s="27"/>
      <c r="AP368" s="27"/>
    </row>
    <row r="369" spans="1:42" ht="15.6">
      <c r="A369" s="213"/>
      <c r="B369" s="289">
        <f>+'Ark1'!C2870</f>
        <v>2024</v>
      </c>
      <c r="C369" s="28">
        <f>+'Ark1'!L2870</f>
        <v>14</v>
      </c>
      <c r="D369" s="28" t="s">
        <v>399</v>
      </c>
      <c r="E369" s="28">
        <f>+'Ark1'!H2870</f>
        <v>2</v>
      </c>
      <c r="F369" s="28">
        <f>+'Ark1'!J2870</f>
        <v>117</v>
      </c>
      <c r="G369" s="28" t="str">
        <f>VLOOKUP(F369,RNR!$A$1:$B$26,2)</f>
        <v>Jæren</v>
      </c>
      <c r="H369" s="28" t="str">
        <f>+IF(I369=0,"",'Ark1'!Q2870)</f>
        <v/>
      </c>
      <c r="I369" s="331">
        <f>+'Ark1'!R2870</f>
        <v>0</v>
      </c>
      <c r="J369" s="29" t="str">
        <f>+IF(I369=0,"",'Ark1'!AF2870)</f>
        <v/>
      </c>
      <c r="L369" s="29" t="str">
        <f>+IF(I369=0,"",'Ark1'!AG2870)</f>
        <v/>
      </c>
      <c r="N369" s="32" t="str">
        <f>+IF(I369=0,"",'Ark1'!U2870)</f>
        <v/>
      </c>
      <c r="T369" s="492"/>
      <c r="U369" s="27" t="str">
        <f>+IF(I369=0,"",'Ark1'!T2870)</f>
        <v/>
      </c>
      <c r="V369" s="34" t="str">
        <f>+IF(I369=0,"",'Ark1'!W2870)</f>
        <v/>
      </c>
      <c r="W369" s="34" t="str">
        <f>+IF(I369=0,"",'Ark1'!X2870)</f>
        <v/>
      </c>
      <c r="X369" s="34" t="str">
        <f>+IF(I369=0,"",'Ark1'!Y2870)</f>
        <v/>
      </c>
      <c r="Y369" s="34" t="str">
        <f>+IF(I369=0,"",'Ark1'!Z2870)</f>
        <v/>
      </c>
      <c r="Z369" s="29" t="str">
        <f>+IF(I369=0,"",'Ark1'!Z2870)</f>
        <v/>
      </c>
      <c r="AA369" s="27" t="str">
        <f>+IF(I369=0,"",'Ark1'!AC2870)</f>
        <v/>
      </c>
      <c r="AB369" s="34" t="str">
        <f>+IF(I369=0,"",'Ark1'!AE2870)</f>
        <v/>
      </c>
      <c r="AC369" s="29" t="str">
        <f t="shared" si="42"/>
        <v/>
      </c>
      <c r="AD369" s="29" t="str">
        <f t="shared" si="43"/>
        <v/>
      </c>
      <c r="AE369" s="213"/>
      <c r="AH369" s="29"/>
      <c r="AI369" s="27"/>
      <c r="AL369" s="27"/>
      <c r="AM369" s="27"/>
      <c r="AN369" s="27"/>
      <c r="AP369" s="27"/>
    </row>
    <row r="370" spans="1:42" ht="15.6">
      <c r="A370" s="213"/>
      <c r="B370" s="289">
        <f>+'Ark1'!C2871</f>
        <v>2024</v>
      </c>
      <c r="C370" s="28">
        <f>+'Ark1'!L2871</f>
        <v>14</v>
      </c>
      <c r="D370" s="28" t="s">
        <v>399</v>
      </c>
      <c r="E370" s="28">
        <f>+'Ark1'!H2871</f>
        <v>1</v>
      </c>
      <c r="F370" s="28">
        <f>+'Ark1'!J2871</f>
        <v>134</v>
      </c>
      <c r="G370" s="28" t="str">
        <f>VLOOKUP(F370,RNR!$A$1:$B$26,2)</f>
        <v>Førde</v>
      </c>
      <c r="H370" s="28" t="str">
        <f>+IF(I370=0,"",'Ark1'!Q2871)</f>
        <v/>
      </c>
      <c r="I370" s="331">
        <f>+'Ark1'!R2871</f>
        <v>0</v>
      </c>
      <c r="J370" s="29" t="str">
        <f>+IF(I370=0,"",'Ark1'!AF2871)</f>
        <v/>
      </c>
      <c r="L370" s="29" t="str">
        <f>+IF(I370=0,"",'Ark1'!AG2871)</f>
        <v/>
      </c>
      <c r="N370" s="32" t="str">
        <f>+IF(I370=0,"",'Ark1'!U2871)</f>
        <v/>
      </c>
      <c r="T370" s="492"/>
      <c r="U370" s="27" t="str">
        <f>+IF(I370=0,"",'Ark1'!T2871)</f>
        <v/>
      </c>
      <c r="V370" s="34" t="str">
        <f>+IF(I370=0,"",'Ark1'!W2871)</f>
        <v/>
      </c>
      <c r="W370" s="34" t="str">
        <f>+IF(I370=0,"",'Ark1'!X2871)</f>
        <v/>
      </c>
      <c r="X370" s="34" t="str">
        <f>+IF(I370=0,"",'Ark1'!Y2871)</f>
        <v/>
      </c>
      <c r="Y370" s="34" t="str">
        <f>+IF(I370=0,"",'Ark1'!Z2871)</f>
        <v/>
      </c>
      <c r="Z370" s="29" t="str">
        <f>+IF(I370=0,"",'Ark1'!Z2871)</f>
        <v/>
      </c>
      <c r="AA370" s="27" t="str">
        <f>+IF(I370=0,"",'Ark1'!AC2871)</f>
        <v/>
      </c>
      <c r="AB370" s="34" t="str">
        <f>+IF(I370=0,"",'Ark1'!AE2871)</f>
        <v/>
      </c>
      <c r="AC370" s="29" t="str">
        <f t="shared" si="42"/>
        <v/>
      </c>
      <c r="AD370" s="29" t="str">
        <f t="shared" si="43"/>
        <v/>
      </c>
      <c r="AE370" s="213"/>
      <c r="AH370" s="29"/>
      <c r="AI370" s="27"/>
      <c r="AL370" s="27"/>
      <c r="AM370" s="27"/>
      <c r="AN370" s="27"/>
      <c r="AP370" s="27"/>
    </row>
    <row r="371" spans="1:42" ht="15.6">
      <c r="A371" s="213"/>
      <c r="B371" s="289">
        <f>+'Ark1'!C2872</f>
        <v>2024</v>
      </c>
      <c r="C371" s="28">
        <f>+'Ark1'!L2872</f>
        <v>14</v>
      </c>
      <c r="D371" s="28" t="s">
        <v>399</v>
      </c>
      <c r="E371" s="28">
        <f>+'Ark1'!H2872</f>
        <v>2</v>
      </c>
      <c r="F371" s="28">
        <f>+'Ark1'!J2872</f>
        <v>141</v>
      </c>
      <c r="G371" s="28" t="str">
        <f>VLOOKUP(F371,RNR!$A$1:$B$26,2)</f>
        <v>Ølen</v>
      </c>
      <c r="H371" s="28" t="str">
        <f>+IF(I371=0,"",'Ark1'!Q2872)</f>
        <v/>
      </c>
      <c r="I371" s="331">
        <f>+'Ark1'!R2872</f>
        <v>0</v>
      </c>
      <c r="J371" s="29" t="str">
        <f>+IF(I371=0,"",'Ark1'!AF2872)</f>
        <v/>
      </c>
      <c r="L371" s="29" t="str">
        <f>+IF(I371=0,"",'Ark1'!AG2872)</f>
        <v/>
      </c>
      <c r="N371" s="32" t="str">
        <f>+IF(I371=0,"",'Ark1'!U2872)</f>
        <v/>
      </c>
      <c r="T371" s="492"/>
      <c r="U371" s="27" t="str">
        <f>+IF(I371=0,"",'Ark1'!T2872)</f>
        <v/>
      </c>
      <c r="V371" s="34" t="str">
        <f>+IF(I371=0,"",'Ark1'!W2872)</f>
        <v/>
      </c>
      <c r="W371" s="34" t="str">
        <f>+IF(I371=0,"",'Ark1'!X2872)</f>
        <v/>
      </c>
      <c r="X371" s="34" t="str">
        <f>+IF(I371=0,"",'Ark1'!Y2872)</f>
        <v/>
      </c>
      <c r="Y371" s="34" t="str">
        <f>+IF(I371=0,"",'Ark1'!Z2872)</f>
        <v/>
      </c>
      <c r="Z371" s="29" t="str">
        <f>+IF(I371=0,"",'Ark1'!Z2872)</f>
        <v/>
      </c>
      <c r="AA371" s="27" t="str">
        <f>+IF(I371=0,"",'Ark1'!AC2872)</f>
        <v/>
      </c>
      <c r="AB371" s="34" t="str">
        <f>+IF(I371=0,"",'Ark1'!AE2872)</f>
        <v/>
      </c>
      <c r="AC371" s="29" t="str">
        <f t="shared" si="42"/>
        <v/>
      </c>
      <c r="AD371" s="29" t="str">
        <f t="shared" si="43"/>
        <v/>
      </c>
      <c r="AE371" s="213"/>
      <c r="AH371" s="29"/>
      <c r="AI371" s="27"/>
      <c r="AL371" s="27"/>
      <c r="AM371" s="27"/>
      <c r="AN371" s="27"/>
      <c r="AP371" s="27"/>
    </row>
    <row r="372" spans="1:42" ht="15.6">
      <c r="A372" s="213"/>
      <c r="B372" s="289">
        <f>+'Ark1'!C2873</f>
        <v>2024</v>
      </c>
      <c r="C372" s="28">
        <f>+'Ark1'!L2873</f>
        <v>14</v>
      </c>
      <c r="D372" s="28" t="s">
        <v>399</v>
      </c>
      <c r="E372" s="28">
        <f>+'Ark1'!H2873</f>
        <v>2</v>
      </c>
      <c r="F372" s="28">
        <f>+'Ark1'!J2873</f>
        <v>143</v>
      </c>
      <c r="G372" s="28" t="str">
        <f>VLOOKUP(F372,RNR!$A$1:$B$26,2)</f>
        <v>Nordfjord</v>
      </c>
      <c r="H372" s="28" t="str">
        <f>+IF(I372=0,"",'Ark1'!Q2873)</f>
        <v/>
      </c>
      <c r="I372" s="331">
        <f>+'Ark1'!R2873</f>
        <v>0</v>
      </c>
      <c r="J372" s="29" t="str">
        <f>+IF(I372=0,"",'Ark1'!AF2873)</f>
        <v/>
      </c>
      <c r="L372" s="29" t="str">
        <f>+IF(I372=0,"",'Ark1'!AG2873)</f>
        <v/>
      </c>
      <c r="N372" s="32" t="str">
        <f>+IF(I372=0,"",'Ark1'!U2873)</f>
        <v/>
      </c>
      <c r="T372" s="492"/>
      <c r="U372" s="27" t="str">
        <f>+IF(I372=0,"",'Ark1'!T2873)</f>
        <v/>
      </c>
      <c r="V372" s="34" t="str">
        <f>+IF(I372=0,"",'Ark1'!W2873)</f>
        <v/>
      </c>
      <c r="W372" s="34" t="str">
        <f>+IF(I372=0,"",'Ark1'!X2873)</f>
        <v/>
      </c>
      <c r="X372" s="34" t="str">
        <f>+IF(I372=0,"",'Ark1'!Y2873)</f>
        <v/>
      </c>
      <c r="Y372" s="34" t="str">
        <f>+IF(I372=0,"",'Ark1'!Z2873)</f>
        <v/>
      </c>
      <c r="Z372" s="29" t="str">
        <f>+IF(I372=0,"",'Ark1'!Z2873)</f>
        <v/>
      </c>
      <c r="AA372" s="27" t="str">
        <f>+IF(I372=0,"",'Ark1'!AC2873)</f>
        <v/>
      </c>
      <c r="AB372" s="34" t="str">
        <f>+IF(I372=0,"",'Ark1'!AE2873)</f>
        <v/>
      </c>
      <c r="AC372" s="29" t="str">
        <f t="shared" si="42"/>
        <v/>
      </c>
      <c r="AD372" s="29" t="str">
        <f t="shared" si="43"/>
        <v/>
      </c>
      <c r="AE372" s="213"/>
      <c r="AH372" s="29"/>
      <c r="AI372" s="27"/>
      <c r="AL372" s="27"/>
      <c r="AM372" s="27"/>
      <c r="AN372" s="27"/>
      <c r="AP372" s="27"/>
    </row>
    <row r="373" spans="1:42" ht="15.6">
      <c r="A373" s="213"/>
      <c r="B373" s="289">
        <f>+'Ark1'!C2874</f>
        <v>2024</v>
      </c>
      <c r="C373" s="28">
        <f>+'Ark1'!L2874</f>
        <v>14</v>
      </c>
      <c r="D373" s="28" t="s">
        <v>399</v>
      </c>
      <c r="E373" s="28">
        <f>+'Ark1'!H2874</f>
        <v>2</v>
      </c>
      <c r="F373" s="28">
        <f>+'Ark1'!J2874</f>
        <v>147</v>
      </c>
      <c r="G373" s="28" t="str">
        <f>VLOOKUP(F373,RNR!$A$1:$B$26,2)</f>
        <v>Midt-Norge</v>
      </c>
      <c r="H373" s="28" t="str">
        <f>+IF(I373=0,"",'Ark1'!Q2874)</f>
        <v/>
      </c>
      <c r="I373" s="331">
        <f>+'Ark1'!R2874</f>
        <v>0</v>
      </c>
      <c r="J373" s="29" t="str">
        <f>+IF(I373=0,"",'Ark1'!AF2874)</f>
        <v/>
      </c>
      <c r="L373" s="29" t="str">
        <f>+IF(I373=0,"",'Ark1'!AG2874)</f>
        <v/>
      </c>
      <c r="N373" s="32" t="str">
        <f>+IF(I373=0,"",'Ark1'!U2874)</f>
        <v/>
      </c>
      <c r="T373" s="492"/>
      <c r="U373" s="27" t="str">
        <f>+IF(I373=0,"",'Ark1'!T2874)</f>
        <v/>
      </c>
      <c r="V373" s="34" t="str">
        <f>+IF(I373=0,"",'Ark1'!W2874)</f>
        <v/>
      </c>
      <c r="W373" s="34" t="str">
        <f>+IF(I373=0,"",'Ark1'!X2874)</f>
        <v/>
      </c>
      <c r="X373" s="34" t="str">
        <f>+IF(I373=0,"",'Ark1'!Y2874)</f>
        <v/>
      </c>
      <c r="Y373" s="34" t="str">
        <f>+IF(I373=0,"",'Ark1'!Z2874)</f>
        <v/>
      </c>
      <c r="Z373" s="29" t="str">
        <f>+IF(I373=0,"",'Ark1'!Z2874)</f>
        <v/>
      </c>
      <c r="AA373" s="27" t="str">
        <f>+IF(I373=0,"",'Ark1'!AC2874)</f>
        <v/>
      </c>
      <c r="AB373" s="34" t="str">
        <f>+IF(I373=0,"",'Ark1'!AE2874)</f>
        <v/>
      </c>
      <c r="AC373" s="29" t="str">
        <f t="shared" si="42"/>
        <v/>
      </c>
      <c r="AD373" s="29" t="str">
        <f t="shared" si="43"/>
        <v/>
      </c>
      <c r="AE373" s="213"/>
      <c r="AH373" s="29"/>
      <c r="AI373" s="27"/>
      <c r="AL373" s="27"/>
      <c r="AM373" s="27"/>
      <c r="AN373" s="27"/>
      <c r="AP373" s="27"/>
    </row>
    <row r="374" spans="1:42" ht="15.6">
      <c r="A374" s="213"/>
      <c r="B374" s="289">
        <f>+'Ark1'!C2875</f>
        <v>2024</v>
      </c>
      <c r="C374" s="28">
        <f>+'Ark1'!L2875</f>
        <v>14</v>
      </c>
      <c r="D374" s="28" t="s">
        <v>399</v>
      </c>
      <c r="E374" s="28">
        <f>+'Ark1'!H2875</f>
        <v>1</v>
      </c>
      <c r="F374" s="28">
        <f>+'Ark1'!J2875</f>
        <v>155</v>
      </c>
      <c r="G374" s="28" t="str">
        <f>VLOOKUP(F374,RNR!$A$1:$B$26,2)</f>
        <v>Målselv</v>
      </c>
      <c r="H374" s="28" t="str">
        <f>+IF(I374=0,"",'Ark1'!Q2875)</f>
        <v/>
      </c>
      <c r="I374" s="331">
        <f>+'Ark1'!R2875</f>
        <v>0</v>
      </c>
      <c r="J374" s="29" t="str">
        <f>+IF(I374=0,"",'Ark1'!AF2875)</f>
        <v/>
      </c>
      <c r="L374" s="29" t="str">
        <f>+IF(I374=0,"",'Ark1'!AG2875)</f>
        <v/>
      </c>
      <c r="N374" s="32" t="str">
        <f>+IF(I374=0,"",'Ark1'!U2875)</f>
        <v/>
      </c>
      <c r="T374" s="492"/>
      <c r="U374" s="27" t="str">
        <f>+IF(I374=0,"",'Ark1'!T2875)</f>
        <v/>
      </c>
      <c r="V374" s="34" t="str">
        <f>+IF(I374=0,"",'Ark1'!W2875)</f>
        <v/>
      </c>
      <c r="W374" s="34" t="str">
        <f>+IF(I374=0,"",'Ark1'!X2875)</f>
        <v/>
      </c>
      <c r="X374" s="34" t="str">
        <f>+IF(I374=0,"",'Ark1'!Y2875)</f>
        <v/>
      </c>
      <c r="Y374" s="34" t="str">
        <f>+IF(I374=0,"",'Ark1'!Z2875)</f>
        <v/>
      </c>
      <c r="Z374" s="29" t="str">
        <f>+IF(I374=0,"",'Ark1'!Z2875)</f>
        <v/>
      </c>
      <c r="AA374" s="27" t="str">
        <f>+IF(I374=0,"",'Ark1'!AC2875)</f>
        <v/>
      </c>
      <c r="AB374" s="34" t="str">
        <f>+IF(I374=0,"",'Ark1'!AE2875)</f>
        <v/>
      </c>
      <c r="AC374" s="29" t="str">
        <f t="shared" si="42"/>
        <v/>
      </c>
      <c r="AD374" s="29" t="str">
        <f t="shared" si="43"/>
        <v/>
      </c>
      <c r="AE374" s="213"/>
      <c r="AH374" s="29"/>
      <c r="AI374" s="27"/>
      <c r="AL374" s="27"/>
      <c r="AM374" s="27"/>
      <c r="AN374" s="27"/>
      <c r="AP374" s="27"/>
    </row>
    <row r="375" spans="1:42" ht="15.6">
      <c r="A375" s="213"/>
      <c r="B375" s="289">
        <f>+'Ark1'!C2876</f>
        <v>2024</v>
      </c>
      <c r="C375" s="28">
        <f>+'Ark1'!L2876</f>
        <v>14</v>
      </c>
      <c r="D375" s="28" t="s">
        <v>399</v>
      </c>
      <c r="E375" s="28">
        <f>+'Ark1'!H2876</f>
        <v>2</v>
      </c>
      <c r="F375" s="28">
        <f>+'Ark1'!J2876</f>
        <v>160</v>
      </c>
      <c r="G375" s="28" t="str">
        <f>VLOOKUP(F375,RNR!$A$1:$B$26,2)</f>
        <v>Oslo</v>
      </c>
      <c r="H375" s="28" t="str">
        <f>+IF(I375=0,"",'Ark1'!Q2876)</f>
        <v/>
      </c>
      <c r="I375" s="331">
        <f>+'Ark1'!R2876</f>
        <v>0</v>
      </c>
      <c r="J375" s="29" t="str">
        <f>+IF(I375=0,"",'Ark1'!AF2876)</f>
        <v/>
      </c>
      <c r="L375" s="29" t="str">
        <f>+IF(I375=0,"",'Ark1'!AG2876)</f>
        <v/>
      </c>
      <c r="N375" s="32" t="str">
        <f>+IF(I375=0,"",'Ark1'!U2876)</f>
        <v/>
      </c>
      <c r="T375" s="492"/>
      <c r="U375" s="27" t="str">
        <f>+IF(I375=0,"",'Ark1'!T2876)</f>
        <v/>
      </c>
      <c r="V375" s="34" t="str">
        <f>+IF(I375=0,"",'Ark1'!W2876)</f>
        <v/>
      </c>
      <c r="W375" s="34" t="str">
        <f>+IF(I375=0,"",'Ark1'!X2876)</f>
        <v/>
      </c>
      <c r="X375" s="34" t="str">
        <f>+IF(I375=0,"",'Ark1'!Y2876)</f>
        <v/>
      </c>
      <c r="Y375" s="34" t="str">
        <f>+IF(I375=0,"",'Ark1'!Z2876)</f>
        <v/>
      </c>
      <c r="Z375" s="29" t="str">
        <f>+IF(I375=0,"",'Ark1'!Z2876)</f>
        <v/>
      </c>
      <c r="AA375" s="27" t="str">
        <f>+IF(I375=0,"",'Ark1'!AC2876)</f>
        <v/>
      </c>
      <c r="AB375" s="34" t="str">
        <f>+IF(I375=0,"",'Ark1'!AE2876)</f>
        <v/>
      </c>
      <c r="AC375" s="29" t="str">
        <f t="shared" si="42"/>
        <v/>
      </c>
      <c r="AD375" s="29" t="str">
        <f t="shared" si="43"/>
        <v/>
      </c>
      <c r="AE375" s="213"/>
      <c r="AH375" s="29"/>
      <c r="AI375" s="27"/>
      <c r="AL375" s="27"/>
      <c r="AM375" s="27"/>
      <c r="AN375" s="27"/>
      <c r="AP375" s="27"/>
    </row>
    <row r="376" spans="1:42" ht="15.6">
      <c r="A376" s="213"/>
      <c r="B376" s="289">
        <f>+'Ark1'!C2877</f>
        <v>2024</v>
      </c>
      <c r="C376" s="28">
        <f>+'Ark1'!L2877</f>
        <v>14</v>
      </c>
      <c r="D376" s="28" t="s">
        <v>399</v>
      </c>
      <c r="E376" s="28">
        <f>+'Ark1'!H2877</f>
        <v>1</v>
      </c>
      <c r="F376" s="28">
        <f>+'Ark1'!J2877</f>
        <v>171</v>
      </c>
      <c r="G376" s="28" t="str">
        <f>VLOOKUP(F376,RNR!$A$1:$B$26,2)</f>
        <v>Prima</v>
      </c>
      <c r="H376" s="28" t="str">
        <f>+IF(I376=0,"",'Ark1'!Q2877)</f>
        <v/>
      </c>
      <c r="I376" s="331">
        <f>+'Ark1'!R2877</f>
        <v>0</v>
      </c>
      <c r="J376" s="29" t="str">
        <f>+IF(I376=0,"",'Ark1'!AF2877)</f>
        <v/>
      </c>
      <c r="L376" s="29" t="str">
        <f>+IF(I376=0,"",'Ark1'!AG2877)</f>
        <v/>
      </c>
      <c r="N376" s="32" t="str">
        <f>+IF(I376=0,"",'Ark1'!U2877)</f>
        <v/>
      </c>
      <c r="T376" s="492"/>
      <c r="U376" s="27" t="str">
        <f>+IF(I376=0,"",'Ark1'!T2877)</f>
        <v/>
      </c>
      <c r="V376" s="34" t="str">
        <f>+IF(I376=0,"",'Ark1'!W2877)</f>
        <v/>
      </c>
      <c r="W376" s="34" t="str">
        <f>+IF(I376=0,"",'Ark1'!X2877)</f>
        <v/>
      </c>
      <c r="X376" s="34" t="str">
        <f>+IF(I376=0,"",'Ark1'!Y2877)</f>
        <v/>
      </c>
      <c r="Y376" s="34" t="str">
        <f>+IF(I376=0,"",'Ark1'!Z2877)</f>
        <v/>
      </c>
      <c r="Z376" s="29" t="str">
        <f>+IF(I376=0,"",'Ark1'!Z2877)</f>
        <v/>
      </c>
      <c r="AA376" s="27" t="str">
        <f>+IF(I376=0,"",'Ark1'!AC2877)</f>
        <v/>
      </c>
      <c r="AB376" s="34" t="str">
        <f>+IF(I376=0,"",'Ark1'!AE2877)</f>
        <v/>
      </c>
      <c r="AC376" s="29" t="str">
        <f t="shared" si="42"/>
        <v/>
      </c>
      <c r="AD376" s="29" t="str">
        <f t="shared" si="43"/>
        <v/>
      </c>
      <c r="AE376" s="213"/>
      <c r="AH376" s="29"/>
      <c r="AI376" s="27"/>
      <c r="AL376" s="27"/>
      <c r="AM376" s="27"/>
      <c r="AN376" s="27"/>
      <c r="AP376" s="27"/>
    </row>
    <row r="377" spans="1:42" ht="15.6">
      <c r="A377" s="213"/>
      <c r="B377" s="289">
        <f>+'Ark1'!C2878</f>
        <v>2024</v>
      </c>
      <c r="C377" s="28">
        <f>+'Ark1'!L2878</f>
        <v>14</v>
      </c>
      <c r="D377" s="28" t="s">
        <v>399</v>
      </c>
      <c r="E377" s="28">
        <f>+'Ark1'!H2878</f>
        <v>2</v>
      </c>
      <c r="F377" s="28">
        <f>+'Ark1'!J2878</f>
        <v>175</v>
      </c>
      <c r="G377" s="28" t="str">
        <f>VLOOKUP(F377,RNR!$A$1:$B$26,2)</f>
        <v>Ole Ringdal</v>
      </c>
      <c r="H377" s="28" t="str">
        <f>+IF(I377=0,"",'Ark1'!Q2878)</f>
        <v/>
      </c>
      <c r="I377" s="331">
        <f>+'Ark1'!R2878</f>
        <v>0</v>
      </c>
      <c r="J377" s="29" t="str">
        <f>+IF(I377=0,"",'Ark1'!AF2878)</f>
        <v/>
      </c>
      <c r="L377" s="29" t="str">
        <f>+IF(I377=0,"",'Ark1'!AG2878)</f>
        <v/>
      </c>
      <c r="N377" s="32" t="str">
        <f>+IF(I377=0,"",'Ark1'!U2878)</f>
        <v/>
      </c>
      <c r="T377" s="492"/>
      <c r="U377" s="27" t="str">
        <f>+IF(I377=0,"",'Ark1'!T2878)</f>
        <v/>
      </c>
      <c r="V377" s="34" t="str">
        <f>+IF(I377=0,"",'Ark1'!W2878)</f>
        <v/>
      </c>
      <c r="W377" s="34" t="str">
        <f>+IF(I377=0,"",'Ark1'!X2878)</f>
        <v/>
      </c>
      <c r="X377" s="34" t="str">
        <f>+IF(I377=0,"",'Ark1'!Y2878)</f>
        <v/>
      </c>
      <c r="Y377" s="34" t="str">
        <f>+IF(I377=0,"",'Ark1'!Z2878)</f>
        <v/>
      </c>
      <c r="Z377" s="29" t="str">
        <f>+IF(I377=0,"",'Ark1'!Z2878)</f>
        <v/>
      </c>
      <c r="AA377" s="27" t="str">
        <f>+IF(I377=0,"",'Ark1'!AC2878)</f>
        <v/>
      </c>
      <c r="AB377" s="34" t="str">
        <f>+IF(I377=0,"",'Ark1'!AE2878)</f>
        <v/>
      </c>
      <c r="AC377" s="29" t="str">
        <f t="shared" si="42"/>
        <v/>
      </c>
      <c r="AD377" s="29" t="str">
        <f t="shared" si="43"/>
        <v/>
      </c>
      <c r="AE377" s="213"/>
      <c r="AH377" s="29"/>
      <c r="AI377" s="27"/>
      <c r="AL377" s="27"/>
      <c r="AM377" s="27"/>
      <c r="AN377" s="27"/>
      <c r="AP377" s="27"/>
    </row>
    <row r="378" spans="1:42" ht="15.6">
      <c r="A378" s="213"/>
      <c r="B378" s="289">
        <f>+'Ark1'!C2879</f>
        <v>2024</v>
      </c>
      <c r="C378" s="28">
        <f>+'Ark1'!L2879</f>
        <v>14</v>
      </c>
      <c r="D378" s="28" t="s">
        <v>399</v>
      </c>
      <c r="E378" s="28">
        <f>+'Ark1'!H2879</f>
        <v>2</v>
      </c>
      <c r="F378" s="28">
        <f>+'Ark1'!J2879</f>
        <v>177</v>
      </c>
      <c r="G378" s="28" t="str">
        <f>VLOOKUP(F378,RNR!$A$1:$B$26,2)</f>
        <v>Slakthuset</v>
      </c>
      <c r="H378" s="28" t="str">
        <f>+IF(I378=0,"",'Ark1'!Q2879)</f>
        <v/>
      </c>
      <c r="I378" s="331">
        <f>+'Ark1'!R2879</f>
        <v>0</v>
      </c>
      <c r="J378" s="29" t="str">
        <f>+IF(I378=0,"",'Ark1'!AF2879)</f>
        <v/>
      </c>
      <c r="L378" s="29" t="str">
        <f>+IF(I378=0,"",'Ark1'!AG2879)</f>
        <v/>
      </c>
      <c r="N378" s="32" t="str">
        <f>+IF(I378=0,"",'Ark1'!U2879)</f>
        <v/>
      </c>
      <c r="T378" s="492"/>
      <c r="U378" s="27" t="str">
        <f>+IF(I378=0,"",'Ark1'!T2879)</f>
        <v/>
      </c>
      <c r="V378" s="34" t="str">
        <f>+IF(I378=0,"",'Ark1'!W2879)</f>
        <v/>
      </c>
      <c r="W378" s="34" t="str">
        <f>+IF(I378=0,"",'Ark1'!X2879)</f>
        <v/>
      </c>
      <c r="X378" s="34" t="str">
        <f>+IF(I378=0,"",'Ark1'!Y2879)</f>
        <v/>
      </c>
      <c r="Y378" s="34" t="str">
        <f>+IF(I378=0,"",'Ark1'!Z2879)</f>
        <v/>
      </c>
      <c r="Z378" s="29" t="str">
        <f>+IF(I378=0,"",'Ark1'!Z2879)</f>
        <v/>
      </c>
      <c r="AA378" s="27" t="str">
        <f>+IF(I378=0,"",'Ark1'!AC2879)</f>
        <v/>
      </c>
      <c r="AB378" s="34" t="str">
        <f>+IF(I378=0,"",'Ark1'!AE2879)</f>
        <v/>
      </c>
      <c r="AC378" s="29" t="str">
        <f t="shared" si="42"/>
        <v/>
      </c>
      <c r="AD378" s="29" t="str">
        <f t="shared" si="43"/>
        <v/>
      </c>
      <c r="AE378" s="213"/>
      <c r="AH378" s="29"/>
      <c r="AI378" s="27"/>
      <c r="AL378" s="27"/>
      <c r="AM378" s="27"/>
      <c r="AN378" s="27"/>
      <c r="AP378" s="27"/>
    </row>
    <row r="379" spans="1:42" ht="15.6">
      <c r="A379" s="213"/>
      <c r="B379" s="289">
        <f>+'Ark1'!C2880</f>
        <v>2024</v>
      </c>
      <c r="C379" s="28">
        <f>+'Ark1'!L2880</f>
        <v>14</v>
      </c>
      <c r="D379" s="28" t="s">
        <v>399</v>
      </c>
      <c r="E379" s="28">
        <f>+'Ark1'!H2880</f>
        <v>2</v>
      </c>
      <c r="F379" s="28">
        <f>+'Ark1'!J2880</f>
        <v>178</v>
      </c>
      <c r="G379" s="28" t="str">
        <f>VLOOKUP(F379,RNR!$A$1:$B$26,2)</f>
        <v>Røros</v>
      </c>
      <c r="H379" s="28" t="str">
        <f>+IF(I379=0,"",'Ark1'!Q2880)</f>
        <v/>
      </c>
      <c r="I379" s="331">
        <f>+'Ark1'!R2880</f>
        <v>0</v>
      </c>
      <c r="J379" s="29" t="str">
        <f>+IF(I379=0,"",'Ark1'!AF2880)</f>
        <v/>
      </c>
      <c r="L379" s="29" t="str">
        <f>+IF(I379=0,"",'Ark1'!AG2880)</f>
        <v/>
      </c>
      <c r="N379" s="32" t="str">
        <f>+IF(I379=0,"",'Ark1'!U2880)</f>
        <v/>
      </c>
      <c r="T379" s="492"/>
      <c r="U379" s="27" t="str">
        <f>+IF(I379=0,"",'Ark1'!T2880)</f>
        <v/>
      </c>
      <c r="V379" s="34" t="str">
        <f>+IF(I379=0,"",'Ark1'!W2880)</f>
        <v/>
      </c>
      <c r="W379" s="34" t="str">
        <f>+IF(I379=0,"",'Ark1'!X2880)</f>
        <v/>
      </c>
      <c r="X379" s="34" t="str">
        <f>+IF(I379=0,"",'Ark1'!Y2880)</f>
        <v/>
      </c>
      <c r="Y379" s="34" t="str">
        <f>+IF(I379=0,"",'Ark1'!Z2880)</f>
        <v/>
      </c>
      <c r="Z379" s="29" t="str">
        <f>+IF(I379=0,"",'Ark1'!Z2880)</f>
        <v/>
      </c>
      <c r="AA379" s="27" t="str">
        <f>+IF(I379=0,"",'Ark1'!AC2880)</f>
        <v/>
      </c>
      <c r="AB379" s="34" t="str">
        <f>+IF(I379=0,"",'Ark1'!AE2880)</f>
        <v/>
      </c>
      <c r="AC379" s="29" t="str">
        <f t="shared" si="42"/>
        <v/>
      </c>
      <c r="AD379" s="29" t="str">
        <f t="shared" si="43"/>
        <v/>
      </c>
      <c r="AE379" s="213"/>
      <c r="AH379" s="29"/>
      <c r="AI379" s="27"/>
      <c r="AL379" s="27"/>
      <c r="AM379" s="27"/>
      <c r="AN379" s="27"/>
      <c r="AP379" s="27"/>
    </row>
    <row r="380" spans="1:42" ht="15.6">
      <c r="A380" s="213"/>
      <c r="B380" s="289">
        <f>+'Ark1'!C2881</f>
        <v>2024</v>
      </c>
      <c r="C380" s="28">
        <f>+'Ark1'!L2881</f>
        <v>14</v>
      </c>
      <c r="D380" s="28" t="s">
        <v>399</v>
      </c>
      <c r="E380" s="28">
        <f>+'Ark1'!H2881</f>
        <v>2</v>
      </c>
      <c r="F380" s="28">
        <f>+'Ark1'!J2881</f>
        <v>181</v>
      </c>
      <c r="G380" s="28" t="str">
        <f>VLOOKUP(F380,RNR!$A$1:$B$26,2)</f>
        <v>Horns</v>
      </c>
      <c r="H380" s="28" t="str">
        <f>+IF(I380=0,"",'Ark1'!Q2881)</f>
        <v/>
      </c>
      <c r="I380" s="331">
        <f>+'Ark1'!R2881</f>
        <v>0</v>
      </c>
      <c r="J380" s="29" t="str">
        <f>+IF(I380=0,"",'Ark1'!AF2881)</f>
        <v/>
      </c>
      <c r="L380" s="29" t="str">
        <f>+IF(I380=0,"",'Ark1'!AG2881)</f>
        <v/>
      </c>
      <c r="N380" s="32" t="str">
        <f>+IF(I380=0,"",'Ark1'!U2881)</f>
        <v/>
      </c>
      <c r="T380" s="492"/>
      <c r="U380" s="27" t="str">
        <f>+IF(I380=0,"",'Ark1'!T2881)</f>
        <v/>
      </c>
      <c r="V380" s="34" t="str">
        <f>+IF(I380=0,"",'Ark1'!W2881)</f>
        <v/>
      </c>
      <c r="W380" s="34" t="str">
        <f>+IF(I380=0,"",'Ark1'!X2881)</f>
        <v/>
      </c>
      <c r="X380" s="34" t="str">
        <f>+IF(I380=0,"",'Ark1'!Y2881)</f>
        <v/>
      </c>
      <c r="Y380" s="34" t="str">
        <f>+IF(I380=0,"",'Ark1'!Z2881)</f>
        <v/>
      </c>
      <c r="Z380" s="29" t="str">
        <f>+IF(I380=0,"",'Ark1'!Z2881)</f>
        <v/>
      </c>
      <c r="AA380" s="27" t="str">
        <f>+IF(I380=0,"",'Ark1'!AC2881)</f>
        <v/>
      </c>
      <c r="AB380" s="34" t="str">
        <f>+IF(I380=0,"",'Ark1'!AE2881)</f>
        <v/>
      </c>
      <c r="AC380" s="29" t="str">
        <f t="shared" si="42"/>
        <v/>
      </c>
      <c r="AD380" s="29" t="str">
        <f t="shared" si="43"/>
        <v/>
      </c>
      <c r="AE380" s="213"/>
      <c r="AH380" s="29"/>
      <c r="AI380" s="27"/>
      <c r="AL380" s="27"/>
      <c r="AM380" s="27"/>
      <c r="AN380" s="27"/>
      <c r="AP380" s="27"/>
    </row>
    <row r="381" spans="1:42" ht="15.6">
      <c r="A381" s="213"/>
      <c r="B381" s="289">
        <f>+'Ark1'!C2882</f>
        <v>2024</v>
      </c>
      <c r="C381" s="28">
        <f>+'Ark1'!L2882</f>
        <v>14</v>
      </c>
      <c r="D381" s="28" t="s">
        <v>399</v>
      </c>
      <c r="E381" s="28">
        <f>+'Ark1'!H2882</f>
        <v>1</v>
      </c>
      <c r="F381" s="28">
        <f>+'Ark1'!J2882</f>
        <v>262</v>
      </c>
      <c r="G381" s="28" t="str">
        <f>VLOOKUP(F381,RNR!$A$1:$B$26,2)</f>
        <v>Strilalam</v>
      </c>
      <c r="H381" s="28" t="str">
        <f>+IF(I381=0,"",'Ark1'!Q2882)</f>
        <v/>
      </c>
      <c r="I381" s="331">
        <f>+'Ark1'!R2882</f>
        <v>0</v>
      </c>
      <c r="J381" s="29" t="str">
        <f>+IF(I381=0,"",'Ark1'!AF2882)</f>
        <v/>
      </c>
      <c r="L381" s="29" t="str">
        <f>+IF(I381=0,"",'Ark1'!AG2882)</f>
        <v/>
      </c>
      <c r="N381" s="32" t="str">
        <f>+IF(I381=0,"",'Ark1'!U2882)</f>
        <v/>
      </c>
      <c r="T381" s="492"/>
      <c r="U381" s="27" t="str">
        <f>+IF(I381=0,"",'Ark1'!T2882)</f>
        <v/>
      </c>
      <c r="V381" s="34" t="str">
        <f>+IF(I381=0,"",'Ark1'!W2882)</f>
        <v/>
      </c>
      <c r="W381" s="34" t="str">
        <f>+IF(I381=0,"",'Ark1'!X2882)</f>
        <v/>
      </c>
      <c r="X381" s="34" t="str">
        <f>+IF(I381=0,"",'Ark1'!Y2882)</f>
        <v/>
      </c>
      <c r="Y381" s="34" t="str">
        <f>+IF(I381=0,"",'Ark1'!Z2882)</f>
        <v/>
      </c>
      <c r="Z381" s="29" t="str">
        <f>+IF(I381=0,"",'Ark1'!Z2882)</f>
        <v/>
      </c>
      <c r="AA381" s="27" t="str">
        <f>+IF(I381=0,"",'Ark1'!AC2882)</f>
        <v/>
      </c>
      <c r="AB381" s="34" t="str">
        <f>+IF(I381=0,"",'Ark1'!AE2882)</f>
        <v/>
      </c>
      <c r="AC381" s="29" t="str">
        <f t="shared" si="42"/>
        <v/>
      </c>
      <c r="AD381" s="29" t="str">
        <f t="shared" si="43"/>
        <v/>
      </c>
      <c r="AE381" s="213"/>
      <c r="AH381" s="29"/>
      <c r="AI381" s="27"/>
      <c r="AL381" s="27"/>
      <c r="AM381" s="27"/>
      <c r="AN381" s="27"/>
      <c r="AP381" s="27"/>
    </row>
    <row r="382" spans="1:42" ht="15.6">
      <c r="A382" s="213"/>
      <c r="B382" s="289">
        <f>+'Ark1'!C2883</f>
        <v>2024</v>
      </c>
      <c r="C382" s="28">
        <f>+'Ark1'!L2883</f>
        <v>14</v>
      </c>
      <c r="D382" s="28" t="s">
        <v>399</v>
      </c>
      <c r="E382" s="28">
        <f>+'Ark1'!H2883</f>
        <v>1</v>
      </c>
      <c r="F382" s="28">
        <f>+'Ark1'!J2883</f>
        <v>309</v>
      </c>
      <c r="G382" s="28" t="str">
        <f>VLOOKUP(F382,RNR!$A$1:$B$26,2)</f>
        <v>Malvik</v>
      </c>
      <c r="H382" s="28" t="str">
        <f>+IF(I382=0,"",'Ark1'!Q2883)</f>
        <v/>
      </c>
      <c r="I382" s="331">
        <f>+'Ark1'!R2883</f>
        <v>0</v>
      </c>
      <c r="J382" s="29" t="str">
        <f>+IF(I382=0,"",'Ark1'!AF2883)</f>
        <v/>
      </c>
      <c r="L382" s="29" t="str">
        <f>+IF(I382=0,"",'Ark1'!AG2883)</f>
        <v/>
      </c>
      <c r="N382" s="32" t="str">
        <f>+IF(I382=0,"",'Ark1'!U2883)</f>
        <v/>
      </c>
      <c r="T382" s="492"/>
      <c r="U382" s="27" t="str">
        <f>+IF(I382=0,"",'Ark1'!T2883)</f>
        <v/>
      </c>
      <c r="V382" s="34" t="str">
        <f>+IF(I382=0,"",'Ark1'!W2883)</f>
        <v/>
      </c>
      <c r="W382" s="34" t="str">
        <f>+IF(I382=0,"",'Ark1'!X2883)</f>
        <v/>
      </c>
      <c r="X382" s="34" t="str">
        <f>+IF(I382=0,"",'Ark1'!Y2883)</f>
        <v/>
      </c>
      <c r="Y382" s="34" t="str">
        <f>+IF(I382=0,"",'Ark1'!Z2883)</f>
        <v/>
      </c>
      <c r="Z382" s="29" t="str">
        <f>+IF(I382=0,"",'Ark1'!Z2883)</f>
        <v/>
      </c>
      <c r="AA382" s="27" t="str">
        <f>+IF(I382=0,"",'Ark1'!AC2883)</f>
        <v/>
      </c>
      <c r="AB382" s="34" t="str">
        <f>+IF(I382=0,"",'Ark1'!AE2883)</f>
        <v/>
      </c>
      <c r="AC382" s="29" t="str">
        <f t="shared" si="42"/>
        <v/>
      </c>
      <c r="AD382" s="29" t="str">
        <f t="shared" si="43"/>
        <v/>
      </c>
      <c r="AE382" s="213"/>
      <c r="AH382" s="29"/>
      <c r="AI382" s="27"/>
      <c r="AL382" s="27"/>
      <c r="AM382" s="27"/>
      <c r="AN382" s="27"/>
      <c r="AP382" s="27"/>
    </row>
    <row r="383" spans="1:42" ht="15.6">
      <c r="A383" s="213"/>
      <c r="B383" s="289">
        <f>+'Ark1'!C2884</f>
        <v>2024</v>
      </c>
      <c r="C383" s="28">
        <f>+'Ark1'!L2884</f>
        <v>14</v>
      </c>
      <c r="D383" s="28" t="s">
        <v>399</v>
      </c>
      <c r="E383" s="28">
        <f>+'Ark1'!H2884</f>
        <v>2</v>
      </c>
      <c r="F383" s="28">
        <f>+'Ark1'!J2884</f>
        <v>470</v>
      </c>
      <c r="G383" s="28" t="str">
        <f>VLOOKUP(F383,RNR!$A$1:$B$26,2)</f>
        <v>Jens Eide</v>
      </c>
      <c r="H383" s="28" t="str">
        <f>+IF(I383=0,"",'Ark1'!Q2884)</f>
        <v/>
      </c>
      <c r="I383" s="331">
        <f>+'Ark1'!R2884</f>
        <v>0</v>
      </c>
      <c r="J383" s="29" t="str">
        <f>+IF(I383=0,"",'Ark1'!AF2884)</f>
        <v/>
      </c>
      <c r="L383" s="29" t="str">
        <f>+IF(I383=0,"",'Ark1'!AG2884)</f>
        <v/>
      </c>
      <c r="N383" s="32" t="str">
        <f>+IF(I383=0,"",'Ark1'!U2884)</f>
        <v/>
      </c>
      <c r="T383" s="492"/>
      <c r="U383" s="27" t="str">
        <f>+IF(I383=0,"",'Ark1'!T2884)</f>
        <v/>
      </c>
      <c r="V383" s="34" t="str">
        <f>+IF(I383=0,"",'Ark1'!W2884)</f>
        <v/>
      </c>
      <c r="W383" s="34" t="str">
        <f>+IF(I383=0,"",'Ark1'!X2884)</f>
        <v/>
      </c>
      <c r="X383" s="34" t="str">
        <f>+IF(I383=0,"",'Ark1'!Y2884)</f>
        <v/>
      </c>
      <c r="Y383" s="34" t="str">
        <f>+IF(I383=0,"",'Ark1'!Z2884)</f>
        <v/>
      </c>
      <c r="Z383" s="29" t="str">
        <f>+IF(I383=0,"",'Ark1'!Z2884)</f>
        <v/>
      </c>
      <c r="AA383" s="27" t="str">
        <f>+IF(I383=0,"",'Ark1'!AC2884)</f>
        <v/>
      </c>
      <c r="AB383" s="34" t="str">
        <f>+IF(I383=0,"",'Ark1'!AE2884)</f>
        <v/>
      </c>
      <c r="AC383" s="29" t="str">
        <f t="shared" si="42"/>
        <v/>
      </c>
      <c r="AD383" s="29" t="str">
        <f t="shared" si="43"/>
        <v/>
      </c>
      <c r="AE383" s="213"/>
      <c r="AH383" s="29"/>
      <c r="AI383" s="27"/>
      <c r="AL383" s="27"/>
      <c r="AM383" s="27"/>
      <c r="AN383" s="27"/>
      <c r="AP383" s="27"/>
    </row>
    <row r="384" spans="1:42" ht="15.6">
      <c r="A384" s="213"/>
      <c r="B384" s="289">
        <f>+'Ark1'!C2885</f>
        <v>2024</v>
      </c>
      <c r="C384" s="28">
        <f>+'Ark1'!L2885</f>
        <v>14</v>
      </c>
      <c r="D384" s="28" t="s">
        <v>399</v>
      </c>
      <c r="E384" s="28">
        <f>+'Ark1'!H2885</f>
        <v>2</v>
      </c>
      <c r="F384" s="28">
        <f>+'Ark1'!J2885</f>
        <v>629</v>
      </c>
      <c r="G384" s="28" t="str">
        <f>VLOOKUP(F384,RNR!$A$1:$B$26,2)</f>
        <v>Bø</v>
      </c>
      <c r="H384" s="28" t="str">
        <f>+IF(I384=0,"",'Ark1'!Q2885)</f>
        <v/>
      </c>
      <c r="I384" s="331">
        <f>+'Ark1'!R2885</f>
        <v>0</v>
      </c>
      <c r="J384" s="29" t="str">
        <f>+IF(I384=0,"",'Ark1'!AF2885)</f>
        <v/>
      </c>
      <c r="L384" s="29" t="str">
        <f>+IF(I384=0,"",'Ark1'!AG2885)</f>
        <v/>
      </c>
      <c r="N384" s="32" t="str">
        <f>+IF(I384=0,"",'Ark1'!U2885)</f>
        <v/>
      </c>
      <c r="T384" s="492"/>
      <c r="U384" s="27" t="str">
        <f>+IF(I384=0,"",'Ark1'!T2885)</f>
        <v/>
      </c>
      <c r="V384" s="34" t="str">
        <f>+IF(I384=0,"",'Ark1'!W2885)</f>
        <v/>
      </c>
      <c r="W384" s="34" t="str">
        <f>+IF(I384=0,"",'Ark1'!X2885)</f>
        <v/>
      </c>
      <c r="X384" s="34" t="str">
        <f>+IF(I384=0,"",'Ark1'!Y2885)</f>
        <v/>
      </c>
      <c r="Y384" s="34" t="str">
        <f>+IF(I384=0,"",'Ark1'!Z2885)</f>
        <v/>
      </c>
      <c r="Z384" s="29" t="str">
        <f>+IF(I384=0,"",'Ark1'!Z2885)</f>
        <v/>
      </c>
      <c r="AA384" s="27" t="str">
        <f>+IF(I384=0,"",'Ark1'!AC2885)</f>
        <v/>
      </c>
      <c r="AB384" s="34" t="str">
        <f>+IF(I384=0,"",'Ark1'!AE2885)</f>
        <v/>
      </c>
      <c r="AC384" s="29" t="str">
        <f t="shared" si="42"/>
        <v/>
      </c>
      <c r="AD384" s="29" t="str">
        <f t="shared" si="43"/>
        <v/>
      </c>
      <c r="AE384" s="213"/>
      <c r="AH384" s="29"/>
      <c r="AI384" s="27"/>
      <c r="AL384" s="27"/>
      <c r="AM384" s="27"/>
      <c r="AN384" s="27"/>
      <c r="AP384" s="27"/>
    </row>
    <row r="385" spans="1:59" ht="15.6">
      <c r="A385" s="213"/>
      <c r="B385" s="289">
        <f>+'Ark1'!C2886</f>
        <v>2024</v>
      </c>
      <c r="C385" s="28">
        <f>+'Ark1'!L2886</f>
        <v>14</v>
      </c>
      <c r="D385" s="28" t="s">
        <v>399</v>
      </c>
      <c r="E385" s="28">
        <f>+'Ark1'!H2886</f>
        <v>1</v>
      </c>
      <c r="F385" s="28">
        <f>+'Ark1'!J2886</f>
        <v>643</v>
      </c>
      <c r="G385" s="28" t="str">
        <f>VLOOKUP(F385,RNR!$A$1:$B$26,2)</f>
        <v>Bjerka</v>
      </c>
      <c r="H385" s="28" t="str">
        <f>+IF(I385=0,"",'Ark1'!Q2886)</f>
        <v/>
      </c>
      <c r="I385" s="331">
        <f>+'Ark1'!R2886</f>
        <v>0</v>
      </c>
      <c r="J385" s="29" t="str">
        <f>+IF(I385=0,"",'Ark1'!AF2886)</f>
        <v/>
      </c>
      <c r="L385" s="29" t="str">
        <f>+IF(I385=0,"",'Ark1'!AG2886)</f>
        <v/>
      </c>
      <c r="N385" s="32" t="str">
        <f>+IF(I385=0,"",'Ark1'!U2886)</f>
        <v/>
      </c>
      <c r="T385" s="492"/>
      <c r="U385" s="27" t="str">
        <f>+IF(I385=0,"",'Ark1'!T2886)</f>
        <v/>
      </c>
      <c r="V385" s="34" t="str">
        <f>+IF(I385=0,"",'Ark1'!W2886)</f>
        <v/>
      </c>
      <c r="W385" s="34" t="str">
        <f>+IF(I385=0,"",'Ark1'!X2886)</f>
        <v/>
      </c>
      <c r="X385" s="34" t="str">
        <f>+IF(I385=0,"",'Ark1'!Y2886)</f>
        <v/>
      </c>
      <c r="Y385" s="34" t="str">
        <f>+IF(I385=0,"",'Ark1'!Z2886)</f>
        <v/>
      </c>
      <c r="Z385" s="29" t="str">
        <f>+IF(I385=0,"",'Ark1'!Z2886)</f>
        <v/>
      </c>
      <c r="AA385" s="27" t="str">
        <f>+IF(I385=0,"",'Ark1'!AC2886)</f>
        <v/>
      </c>
      <c r="AB385" s="34" t="str">
        <f>+IF(I385=0,"",'Ark1'!AE2886)</f>
        <v/>
      </c>
      <c r="AC385" s="29" t="str">
        <f t="shared" si="42"/>
        <v/>
      </c>
      <c r="AD385" s="29" t="str">
        <f t="shared" si="43"/>
        <v/>
      </c>
      <c r="AE385" s="213"/>
      <c r="AH385" s="29"/>
      <c r="AI385" s="27"/>
      <c r="AL385" s="27"/>
      <c r="AM385" s="27"/>
      <c r="AN385" s="27"/>
      <c r="AP385" s="27"/>
    </row>
    <row r="386" spans="1:59" ht="15.6">
      <c r="A386" s="213"/>
      <c r="B386" s="289">
        <f>+'Ark1'!C2887</f>
        <v>2024</v>
      </c>
      <c r="C386" s="28">
        <f>+'Ark1'!L2887</f>
        <v>14</v>
      </c>
      <c r="D386" s="28" t="s">
        <v>399</v>
      </c>
      <c r="E386" s="28">
        <f>+'Ark1'!H2887</f>
        <v>2</v>
      </c>
      <c r="F386" s="28">
        <f>+'Ark1'!J2887</f>
        <v>704</v>
      </c>
      <c r="G386" s="28" t="str">
        <f>VLOOKUP(F386,RNR!$A$1:$B$26,2)</f>
        <v>Øre Vilt</v>
      </c>
      <c r="H386" s="28" t="str">
        <f>+IF(I386=0,"",'Ark1'!Q2887)</f>
        <v/>
      </c>
      <c r="I386" s="331">
        <f>+'Ark1'!R2887</f>
        <v>0</v>
      </c>
      <c r="J386" s="29" t="str">
        <f>+IF(I386=0,"",'Ark1'!AF2887)</f>
        <v/>
      </c>
      <c r="L386" s="29" t="str">
        <f>+IF(I386=0,"",'Ark1'!AG2887)</f>
        <v/>
      </c>
      <c r="N386" s="32" t="str">
        <f>+IF(I386=0,"",'Ark1'!U2887)</f>
        <v/>
      </c>
      <c r="T386" s="492"/>
      <c r="U386" s="27" t="str">
        <f>+IF(I386=0,"",'Ark1'!T2887)</f>
        <v/>
      </c>
      <c r="V386" s="34" t="str">
        <f>+IF(I386=0,"",'Ark1'!W2887)</f>
        <v/>
      </c>
      <c r="W386" s="34" t="str">
        <f>+IF(I386=0,"",'Ark1'!X2887)</f>
        <v/>
      </c>
      <c r="X386" s="34" t="str">
        <f>+IF(I386=0,"",'Ark1'!Y2887)</f>
        <v/>
      </c>
      <c r="Y386" s="34" t="str">
        <f>+IF(I386=0,"",'Ark1'!Z2887)</f>
        <v/>
      </c>
      <c r="Z386" s="29" t="str">
        <f>+IF(I386=0,"",'Ark1'!Z2887)</f>
        <v/>
      </c>
      <c r="AA386" s="27" t="str">
        <f>+IF(I386=0,"",'Ark1'!AC2887)</f>
        <v/>
      </c>
      <c r="AB386" s="34" t="str">
        <f>+IF(I386=0,"",'Ark1'!AE2887)</f>
        <v/>
      </c>
      <c r="AC386" s="29" t="str">
        <f t="shared" si="42"/>
        <v/>
      </c>
      <c r="AD386" s="29" t="str">
        <f t="shared" si="43"/>
        <v/>
      </c>
      <c r="AE386" s="213"/>
      <c r="AH386" s="29"/>
      <c r="AI386" s="27"/>
      <c r="AL386" s="27"/>
      <c r="AM386" s="27"/>
      <c r="AN386" s="27"/>
      <c r="AP386" s="27"/>
    </row>
    <row r="387" spans="1:59" ht="15.6">
      <c r="A387" s="213"/>
      <c r="B387" s="289">
        <f>+'Ark1'!C2888</f>
        <v>2024</v>
      </c>
      <c r="C387" s="28">
        <f>+'Ark1'!L2888</f>
        <v>14</v>
      </c>
      <c r="D387" s="28" t="s">
        <v>399</v>
      </c>
      <c r="E387" s="28">
        <f>+'Ark1'!H2888</f>
        <v>1</v>
      </c>
      <c r="F387" s="28">
        <f>+'Ark1'!J2888</f>
        <v>802</v>
      </c>
      <c r="G387" s="28" t="str">
        <f>VLOOKUP(F387,RNR!$A$1:$B$26,2)</f>
        <v>Karasjok</v>
      </c>
      <c r="H387" s="28" t="str">
        <f>+IF(I387=0,"",'Ark1'!Q2888)</f>
        <v/>
      </c>
      <c r="I387" s="331">
        <f>+'Ark1'!R2888</f>
        <v>0</v>
      </c>
      <c r="J387" s="29" t="str">
        <f>+IF(I387=0,"",'Ark1'!AF2888)</f>
        <v/>
      </c>
      <c r="L387" s="29" t="str">
        <f>+IF(I387=0,"",'Ark1'!AG2888)</f>
        <v/>
      </c>
      <c r="N387" s="32" t="str">
        <f>+IF(I387=0,"",'Ark1'!U2888)</f>
        <v/>
      </c>
      <c r="T387" s="492"/>
      <c r="U387" s="27" t="str">
        <f>+IF(I387=0,"",'Ark1'!T2888)</f>
        <v/>
      </c>
      <c r="V387" s="34" t="str">
        <f>+IF(I387=0,"",'Ark1'!W2888)</f>
        <v/>
      </c>
      <c r="W387" s="34" t="str">
        <f>+IF(I387=0,"",'Ark1'!X2888)</f>
        <v/>
      </c>
      <c r="X387" s="34" t="str">
        <f>+IF(I387=0,"",'Ark1'!Y2888)</f>
        <v/>
      </c>
      <c r="Y387" s="34" t="str">
        <f>+IF(I387=0,"",'Ark1'!Z2888)</f>
        <v/>
      </c>
      <c r="Z387" s="29" t="str">
        <f>+IF(I387=0,"",'Ark1'!Z2888)</f>
        <v/>
      </c>
      <c r="AA387" s="27" t="str">
        <f>+IF(I387=0,"",'Ark1'!AC2888)</f>
        <v/>
      </c>
      <c r="AB387" s="34" t="str">
        <f>+IF(I387=0,"",'Ark1'!AE2888)</f>
        <v/>
      </c>
      <c r="AC387" s="29" t="str">
        <f t="shared" si="42"/>
        <v/>
      </c>
      <c r="AD387" s="29" t="str">
        <f t="shared" si="43"/>
        <v/>
      </c>
      <c r="AE387" s="213"/>
      <c r="AH387" s="29"/>
      <c r="AI387" s="27"/>
      <c r="AL387" s="27"/>
      <c r="AM387" s="27"/>
      <c r="AN387" s="27"/>
      <c r="AP387" s="27"/>
    </row>
    <row r="388" spans="1:59" ht="19.8">
      <c r="A388" s="213"/>
      <c r="B388" s="213"/>
      <c r="C388" s="213"/>
      <c r="D388" s="213"/>
      <c r="E388" s="213"/>
      <c r="F388" s="213"/>
      <c r="G388" s="213"/>
      <c r="H388" s="213"/>
      <c r="I388" s="324"/>
      <c r="J388" s="214"/>
      <c r="K388" s="214"/>
      <c r="L388" s="214"/>
      <c r="M388" s="214"/>
      <c r="N388" s="213"/>
      <c r="O388" s="214"/>
      <c r="P388" s="214"/>
      <c r="Q388" s="214"/>
      <c r="R388" s="214"/>
      <c r="S388" s="214"/>
      <c r="T388" s="492"/>
      <c r="U388" s="213"/>
      <c r="V388" s="215"/>
      <c r="W388" s="215"/>
      <c r="X388" s="215"/>
      <c r="Y388" s="215"/>
      <c r="Z388" s="215"/>
      <c r="AA388" s="213"/>
      <c r="AB388" s="215"/>
      <c r="AC388" s="215"/>
      <c r="AD388" s="215"/>
      <c r="AE388" s="213"/>
      <c r="AF388" s="216"/>
      <c r="AH388" s="29"/>
      <c r="AI388" s="27"/>
      <c r="AJ388" s="217"/>
      <c r="AK388" s="28"/>
      <c r="AO388" s="28"/>
      <c r="BG388" s="228"/>
    </row>
    <row r="389" spans="1:59" ht="22.8">
      <c r="A389" s="213"/>
      <c r="B389" s="213"/>
      <c r="C389" s="213"/>
      <c r="D389" s="257" t="str">
        <f>+D391</f>
        <v>E+</v>
      </c>
      <c r="E389" s="213"/>
      <c r="F389" s="213"/>
      <c r="G389" s="213"/>
      <c r="H389" s="213"/>
      <c r="I389" s="476">
        <f>SUM(I391:I414)</f>
        <v>0</v>
      </c>
      <c r="J389" s="214"/>
      <c r="K389" s="214"/>
      <c r="L389" s="214"/>
      <c r="M389" s="214"/>
      <c r="N389" s="260">
        <f>+Klasse!L22</f>
        <v>0</v>
      </c>
      <c r="O389" s="214"/>
      <c r="P389" s="214"/>
      <c r="Q389" s="214"/>
      <c r="R389" s="214"/>
      <c r="S389" s="214"/>
      <c r="T389" s="492"/>
      <c r="U389" s="213"/>
      <c r="V389" s="215"/>
      <c r="W389" s="215"/>
      <c r="X389" s="215"/>
      <c r="Y389" s="215"/>
      <c r="Z389" s="215"/>
      <c r="AA389" s="213"/>
      <c r="AB389" s="215"/>
      <c r="AC389" s="215"/>
      <c r="AD389" s="215"/>
      <c r="AE389" s="215"/>
      <c r="AF389" s="216"/>
      <c r="AH389" s="29"/>
      <c r="AI389" s="27"/>
      <c r="AJ389" s="217"/>
      <c r="AK389" s="28"/>
      <c r="AO389" s="28"/>
      <c r="BG389" s="228"/>
    </row>
    <row r="390" spans="1:59" ht="19.8">
      <c r="A390" s="213"/>
      <c r="B390" s="213"/>
      <c r="C390" s="213"/>
      <c r="D390" s="213"/>
      <c r="E390" s="602"/>
      <c r="F390" s="603"/>
      <c r="G390" s="213"/>
      <c r="H390" s="230"/>
      <c r="I390" s="32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492"/>
      <c r="U390" s="230"/>
      <c r="V390" s="215"/>
      <c r="W390" s="215"/>
      <c r="X390" s="215"/>
      <c r="Y390" s="215"/>
      <c r="Z390" s="231"/>
      <c r="AA390" s="213"/>
      <c r="AB390" s="231"/>
      <c r="AC390" s="231"/>
      <c r="AD390" s="229"/>
      <c r="AE390" s="213"/>
      <c r="AF390" s="216"/>
      <c r="AH390" s="29"/>
      <c r="AI390" s="27"/>
      <c r="AJ390" s="217"/>
      <c r="AK390" s="28"/>
      <c r="AO390" s="28"/>
      <c r="BG390" s="228"/>
    </row>
    <row r="391" spans="1:59" ht="15.6">
      <c r="A391" s="213"/>
      <c r="B391" s="289">
        <f>+'Ark1'!C2889</f>
        <v>2024</v>
      </c>
      <c r="C391" s="28">
        <f>+'Ark1'!L2889</f>
        <v>15</v>
      </c>
      <c r="D391" s="28" t="s">
        <v>40</v>
      </c>
      <c r="E391" s="28">
        <f>+'Ark1'!H2889</f>
        <v>1</v>
      </c>
      <c r="F391" s="28">
        <f>+'Ark1'!J2889</f>
        <v>103</v>
      </c>
      <c r="G391" s="28" t="str">
        <f>VLOOKUP(F391,RNR!$A$1:$B$26,2)</f>
        <v>Rudshøgda</v>
      </c>
      <c r="H391" s="28" t="str">
        <f>+IF(I391=0,"",'Ark1'!Q2889)</f>
        <v/>
      </c>
      <c r="I391" s="331">
        <f>+'Ark1'!R2889</f>
        <v>0</v>
      </c>
      <c r="J391" s="29" t="str">
        <f>+IF(I391=0,"",'Ark1'!AF2889)</f>
        <v/>
      </c>
      <c r="L391" s="29" t="str">
        <f>+IF(I391=0,"",'Ark1'!AG2889)</f>
        <v/>
      </c>
      <c r="N391" s="32" t="str">
        <f>+IF(I391=0,"",'Ark1'!U2889)</f>
        <v/>
      </c>
      <c r="T391" s="492"/>
      <c r="U391" s="27" t="str">
        <f>+IF(I391=0,"",'Ark1'!T2889)</f>
        <v/>
      </c>
      <c r="V391" s="34" t="str">
        <f>+IF(I391=0,"",'Ark1'!W2889)</f>
        <v/>
      </c>
      <c r="W391" s="34" t="str">
        <f>+IF(I391=0,"",'Ark1'!X2889)</f>
        <v/>
      </c>
      <c r="X391" s="34" t="str">
        <f>+IF(I391=0,"",'Ark1'!Y2889)</f>
        <v/>
      </c>
      <c r="Y391" s="34" t="str">
        <f>+IF(I391=0,"",'Ark1'!Z2889)</f>
        <v/>
      </c>
      <c r="Z391" s="29" t="str">
        <f>+IF(I391=0,"",'Ark1'!Z2889)</f>
        <v/>
      </c>
      <c r="AA391" s="27" t="str">
        <f>+IF(I391=0,"",'Ark1'!AC2889)</f>
        <v/>
      </c>
      <c r="AB391" s="34" t="str">
        <f>+IF(I391=0,"",'Ark1'!AE2889)</f>
        <v/>
      </c>
      <c r="AC391" s="29" t="str">
        <f t="shared" ref="AC391:AC414" si="44">IF(I391=0,"",N391/C391)</f>
        <v/>
      </c>
      <c r="AD391" s="29" t="str">
        <f>IF(I391=0,"",I391/H391)</f>
        <v/>
      </c>
      <c r="AE391" s="213"/>
      <c r="AH391" s="29"/>
      <c r="AI391" s="27"/>
      <c r="AL391" s="27"/>
      <c r="AM391" s="27"/>
      <c r="AN391" s="27"/>
      <c r="AP391" s="27"/>
    </row>
    <row r="392" spans="1:59" ht="15.6">
      <c r="A392" s="213"/>
      <c r="B392" s="289">
        <f>+'Ark1'!C2890</f>
        <v>2024</v>
      </c>
      <c r="C392" s="28">
        <f>+'Ark1'!L2890</f>
        <v>15</v>
      </c>
      <c r="D392" s="28" t="s">
        <v>40</v>
      </c>
      <c r="E392" s="28">
        <f>+'Ark1'!H2890</f>
        <v>2</v>
      </c>
      <c r="F392" s="28">
        <f>+'Ark1'!J2890</f>
        <v>106</v>
      </c>
      <c r="G392" s="28" t="str">
        <f>VLOOKUP(F392,RNR!$A$1:$B$26,2)</f>
        <v>Furuseth</v>
      </c>
      <c r="H392" s="28" t="str">
        <f>+IF(I392=0,"",'Ark1'!Q2890)</f>
        <v/>
      </c>
      <c r="I392" s="331">
        <f>+'Ark1'!R2890</f>
        <v>0</v>
      </c>
      <c r="J392" s="29" t="str">
        <f>+IF(I392=0,"",'Ark1'!AF2890)</f>
        <v/>
      </c>
      <c r="L392" s="29" t="str">
        <f>+IF(I392=0,"",'Ark1'!AG2890)</f>
        <v/>
      </c>
      <c r="N392" s="32" t="str">
        <f>+IF(I392=0,"",'Ark1'!U2890)</f>
        <v/>
      </c>
      <c r="T392" s="492"/>
      <c r="U392" s="27" t="str">
        <f>+IF(I392=0,"",'Ark1'!T2890)</f>
        <v/>
      </c>
      <c r="V392" s="34" t="str">
        <f>+IF(I392=0,"",'Ark1'!W2890)</f>
        <v/>
      </c>
      <c r="W392" s="34" t="str">
        <f>+IF(I392=0,"",'Ark1'!X2890)</f>
        <v/>
      </c>
      <c r="X392" s="34" t="str">
        <f>+IF(I392=0,"",'Ark1'!Y2890)</f>
        <v/>
      </c>
      <c r="Y392" s="34" t="str">
        <f>+IF(I392=0,"",'Ark1'!Z2890)</f>
        <v/>
      </c>
      <c r="Z392" s="29" t="str">
        <f>+IF(I392=0,"",'Ark1'!Z2890)</f>
        <v/>
      </c>
      <c r="AA392" s="27" t="str">
        <f>+IF(I392=0,"",'Ark1'!AC2890)</f>
        <v/>
      </c>
      <c r="AB392" s="34" t="str">
        <f>+IF(I392=0,"",'Ark1'!AE2890)</f>
        <v/>
      </c>
      <c r="AC392" s="29" t="str">
        <f t="shared" si="44"/>
        <v/>
      </c>
      <c r="AD392" s="29" t="str">
        <f>IF(I392=0,"",I392/H392)</f>
        <v/>
      </c>
      <c r="AE392" s="213"/>
      <c r="AH392" s="29"/>
      <c r="AI392" s="27"/>
      <c r="AL392" s="27"/>
      <c r="AM392" s="27"/>
      <c r="AN392" s="27"/>
      <c r="AP392" s="27"/>
    </row>
    <row r="393" spans="1:59" s="240" customFormat="1" ht="15.6">
      <c r="A393" s="213"/>
      <c r="B393" s="289">
        <f>+'Ark1'!C2891</f>
        <v>2024</v>
      </c>
      <c r="C393" s="28">
        <f>+'Ark1'!L2891</f>
        <v>15</v>
      </c>
      <c r="D393" s="28" t="s">
        <v>40</v>
      </c>
      <c r="E393" s="28">
        <f>+'Ark1'!H2891</f>
        <v>1</v>
      </c>
      <c r="F393" s="28">
        <f>+'Ark1'!J2891</f>
        <v>110</v>
      </c>
      <c r="G393" s="28" t="str">
        <f>VLOOKUP(F393,RNR!$A$1:$B$26,2)</f>
        <v>Gol</v>
      </c>
      <c r="H393" s="28" t="str">
        <f>+IF(I393=0,"",'Ark1'!Q2891)</f>
        <v/>
      </c>
      <c r="I393" s="331">
        <f>+'Ark1'!R2891</f>
        <v>0</v>
      </c>
      <c r="J393" s="29" t="str">
        <f>+IF(I393=0,"",'Ark1'!AF2891)</f>
        <v/>
      </c>
      <c r="K393" s="29"/>
      <c r="L393" s="29" t="str">
        <f>+IF(I393=0,"",'Ark1'!AG2891)</f>
        <v/>
      </c>
      <c r="M393" s="29"/>
      <c r="N393" s="32" t="str">
        <f>+IF(I393=0,"",'Ark1'!U2891)</f>
        <v/>
      </c>
      <c r="O393" s="29"/>
      <c r="P393" s="29"/>
      <c r="Q393" s="29"/>
      <c r="R393" s="29"/>
      <c r="S393" s="29"/>
      <c r="T393" s="492"/>
      <c r="U393" s="27" t="str">
        <f>+IF(I393=0,"",'Ark1'!T2891)</f>
        <v/>
      </c>
      <c r="V393" s="34" t="str">
        <f>+IF(I393=0,"",'Ark1'!W2891)</f>
        <v/>
      </c>
      <c r="W393" s="34" t="str">
        <f>+IF(I393=0,"",'Ark1'!X2891)</f>
        <v/>
      </c>
      <c r="X393" s="34" t="str">
        <f>+IF(I393=0,"",'Ark1'!Y2891)</f>
        <v/>
      </c>
      <c r="Y393" s="34" t="str">
        <f>+IF(I393=0,"",'Ark1'!Z2891)</f>
        <v/>
      </c>
      <c r="Z393" s="29" t="str">
        <f>+IF(I393=0,"",'Ark1'!Z2891)</f>
        <v/>
      </c>
      <c r="AA393" s="27" t="str">
        <f>+IF(I393=0,"",'Ark1'!AC2891)</f>
        <v/>
      </c>
      <c r="AB393" s="34" t="str">
        <f>+IF(I393=0,"",'Ark1'!AE2891)</f>
        <v/>
      </c>
      <c r="AC393" s="29" t="str">
        <f t="shared" si="44"/>
        <v/>
      </c>
      <c r="AD393" s="29" t="str">
        <f t="shared" ref="AD393:AD414" si="45">IF(I393=0,"",I393/H393)</f>
        <v/>
      </c>
      <c r="AE393" s="213"/>
      <c r="AF393" s="29"/>
      <c r="AG393" s="29"/>
      <c r="AH393" s="29"/>
      <c r="AI393" s="27"/>
      <c r="AJ393" s="29"/>
      <c r="AK393" s="29"/>
      <c r="AL393" s="28"/>
      <c r="AM393" s="28"/>
      <c r="AN393" s="28"/>
      <c r="AO393" s="29"/>
      <c r="AP393" s="28"/>
      <c r="AQ393" s="28"/>
    </row>
    <row r="394" spans="1:59" s="240" customFormat="1" ht="15.6">
      <c r="A394" s="213"/>
      <c r="B394" s="289">
        <f>+'Ark1'!C2892</f>
        <v>2024</v>
      </c>
      <c r="C394" s="28">
        <f>+'Ark1'!L2892</f>
        <v>15</v>
      </c>
      <c r="D394" s="28" t="s">
        <v>40</v>
      </c>
      <c r="E394" s="28">
        <f>+'Ark1'!H2892</f>
        <v>1</v>
      </c>
      <c r="F394" s="28">
        <f>+'Ark1'!J2892</f>
        <v>111</v>
      </c>
      <c r="G394" s="28" t="str">
        <f>VLOOKUP(F394,RNR!$A$1:$B$26,2)</f>
        <v>Forus</v>
      </c>
      <c r="H394" s="28" t="str">
        <f>+IF(I394=0,"",'Ark1'!Q2892)</f>
        <v/>
      </c>
      <c r="I394" s="331">
        <f>+'Ark1'!R2892</f>
        <v>0</v>
      </c>
      <c r="J394" s="29" t="str">
        <f>+IF(I394=0,"",'Ark1'!AF2892)</f>
        <v/>
      </c>
      <c r="K394" s="29"/>
      <c r="L394" s="29" t="str">
        <f>+IF(I394=0,"",'Ark1'!AG2892)</f>
        <v/>
      </c>
      <c r="M394" s="29"/>
      <c r="N394" s="32" t="str">
        <f>+IF(I394=0,"",'Ark1'!U2892)</f>
        <v/>
      </c>
      <c r="O394" s="29"/>
      <c r="P394" s="29"/>
      <c r="Q394" s="29"/>
      <c r="R394" s="29"/>
      <c r="S394" s="29"/>
      <c r="T394" s="492"/>
      <c r="U394" s="27" t="str">
        <f>+IF(I394=0,"",'Ark1'!T2892)</f>
        <v/>
      </c>
      <c r="V394" s="34" t="str">
        <f>+IF(I394=0,"",'Ark1'!W2892)</f>
        <v/>
      </c>
      <c r="W394" s="34" t="str">
        <f>+IF(I394=0,"",'Ark1'!X2892)</f>
        <v/>
      </c>
      <c r="X394" s="34" t="str">
        <f>+IF(I394=0,"",'Ark1'!Y2892)</f>
        <v/>
      </c>
      <c r="Y394" s="34" t="str">
        <f>+IF(I394=0,"",'Ark1'!Z2892)</f>
        <v/>
      </c>
      <c r="Z394" s="29" t="str">
        <f>+IF(I394=0,"",'Ark1'!Z2892)</f>
        <v/>
      </c>
      <c r="AA394" s="27" t="str">
        <f>+IF(I394=0,"",'Ark1'!AC2892)</f>
        <v/>
      </c>
      <c r="AB394" s="34" t="str">
        <f>+IF(I394=0,"",'Ark1'!AE2892)</f>
        <v/>
      </c>
      <c r="AC394" s="29" t="str">
        <f t="shared" si="44"/>
        <v/>
      </c>
      <c r="AD394" s="29" t="str">
        <f t="shared" si="45"/>
        <v/>
      </c>
      <c r="AE394" s="213"/>
      <c r="AF394" s="29"/>
      <c r="AG394" s="29"/>
      <c r="AH394" s="29"/>
      <c r="AI394" s="27"/>
      <c r="AJ394" s="29"/>
      <c r="AK394" s="29"/>
      <c r="AL394" s="28"/>
      <c r="AM394" s="28"/>
      <c r="AN394" s="28"/>
      <c r="AO394" s="29"/>
      <c r="AP394" s="28"/>
      <c r="AQ394" s="28"/>
    </row>
    <row r="395" spans="1:59" ht="15.6">
      <c r="A395" s="213"/>
      <c r="B395" s="289">
        <f>+'Ark1'!C2893</f>
        <v>2024</v>
      </c>
      <c r="C395" s="28">
        <f>+'Ark1'!L2893</f>
        <v>15</v>
      </c>
      <c r="D395" s="28" t="s">
        <v>40</v>
      </c>
      <c r="E395" s="28">
        <f>+'Ark1'!H2893</f>
        <v>1</v>
      </c>
      <c r="F395" s="28">
        <f>+'Ark1'!J2893</f>
        <v>116</v>
      </c>
      <c r="G395" s="28" t="str">
        <f>VLOOKUP(F395,RNR!$A$1:$B$26,2)</f>
        <v>Sandeid</v>
      </c>
      <c r="H395" s="28" t="str">
        <f>+IF(I395=0,"",'Ark1'!Q2893)</f>
        <v/>
      </c>
      <c r="I395" s="331">
        <f>+'Ark1'!R2893</f>
        <v>0</v>
      </c>
      <c r="J395" s="29" t="str">
        <f>+IF(I395=0,"",'Ark1'!AF2893)</f>
        <v/>
      </c>
      <c r="L395" s="29" t="str">
        <f>+IF(I395=0,"",'Ark1'!AG2893)</f>
        <v/>
      </c>
      <c r="N395" s="32" t="str">
        <f>+IF(I395=0,"",'Ark1'!U2893)</f>
        <v/>
      </c>
      <c r="T395" s="492"/>
      <c r="U395" s="27" t="str">
        <f>+IF(I395=0,"",'Ark1'!T2893)</f>
        <v/>
      </c>
      <c r="V395" s="34" t="str">
        <f>+IF(I395=0,"",'Ark1'!W2893)</f>
        <v/>
      </c>
      <c r="W395" s="34" t="str">
        <f>+IF(I395=0,"",'Ark1'!X2893)</f>
        <v/>
      </c>
      <c r="X395" s="34" t="str">
        <f>+IF(I395=0,"",'Ark1'!Y2893)</f>
        <v/>
      </c>
      <c r="Y395" s="34" t="str">
        <f>+IF(I395=0,"",'Ark1'!Z2893)</f>
        <v/>
      </c>
      <c r="Z395" s="29" t="str">
        <f>+IF(I395=0,"",'Ark1'!Z2893)</f>
        <v/>
      </c>
      <c r="AA395" s="27" t="str">
        <f>+IF(I395=0,"",'Ark1'!AC2893)</f>
        <v/>
      </c>
      <c r="AB395" s="34" t="str">
        <f>+IF(I395=0,"",'Ark1'!AE2893)</f>
        <v/>
      </c>
      <c r="AC395" s="29" t="str">
        <f t="shared" si="44"/>
        <v/>
      </c>
      <c r="AD395" s="29" t="str">
        <f t="shared" si="45"/>
        <v/>
      </c>
      <c r="AE395" s="213"/>
      <c r="AH395" s="29"/>
      <c r="AI395" s="27"/>
    </row>
    <row r="396" spans="1:59" ht="15.6">
      <c r="A396" s="213"/>
      <c r="B396" s="289">
        <f>+'Ark1'!C2894</f>
        <v>2024</v>
      </c>
      <c r="C396" s="28">
        <f>+'Ark1'!L2894</f>
        <v>15</v>
      </c>
      <c r="D396" s="28" t="s">
        <v>40</v>
      </c>
      <c r="E396" s="28">
        <f>+'Ark1'!H2894</f>
        <v>2</v>
      </c>
      <c r="F396" s="28">
        <f>+'Ark1'!J2894</f>
        <v>117</v>
      </c>
      <c r="G396" s="28" t="str">
        <f>VLOOKUP(F396,RNR!$A$1:$B$26,2)</f>
        <v>Jæren</v>
      </c>
      <c r="H396" s="28" t="str">
        <f>+IF(I396=0,"",'Ark1'!Q2894)</f>
        <v/>
      </c>
      <c r="I396" s="331">
        <f>+'Ark1'!R2894</f>
        <v>0</v>
      </c>
      <c r="J396" s="29" t="str">
        <f>+IF(I396=0,"",'Ark1'!AF2894)</f>
        <v/>
      </c>
      <c r="L396" s="29" t="str">
        <f>+IF(I396=0,"",'Ark1'!AG2894)</f>
        <v/>
      </c>
      <c r="N396" s="32" t="str">
        <f>+IF(I396=0,"",'Ark1'!U2894)</f>
        <v/>
      </c>
      <c r="T396" s="492"/>
      <c r="U396" s="27" t="str">
        <f>+IF(I396=0,"",'Ark1'!T2894)</f>
        <v/>
      </c>
      <c r="V396" s="34" t="str">
        <f>+IF(I396=0,"",'Ark1'!W2894)</f>
        <v/>
      </c>
      <c r="W396" s="34" t="str">
        <f>+IF(I396=0,"",'Ark1'!X2894)</f>
        <v/>
      </c>
      <c r="X396" s="34" t="str">
        <f>+IF(I396=0,"",'Ark1'!Y2894)</f>
        <v/>
      </c>
      <c r="Y396" s="34" t="str">
        <f>+IF(I396=0,"",'Ark1'!Z2894)</f>
        <v/>
      </c>
      <c r="Z396" s="29" t="str">
        <f>+IF(I396=0,"",'Ark1'!Z2894)</f>
        <v/>
      </c>
      <c r="AA396" s="27" t="str">
        <f>+IF(I396=0,"",'Ark1'!AC2894)</f>
        <v/>
      </c>
      <c r="AB396" s="34" t="str">
        <f>+IF(I396=0,"",'Ark1'!AE2894)</f>
        <v/>
      </c>
      <c r="AC396" s="29" t="str">
        <f t="shared" si="44"/>
        <v/>
      </c>
      <c r="AD396" s="29" t="str">
        <f t="shared" si="45"/>
        <v/>
      </c>
      <c r="AE396" s="213"/>
      <c r="AH396" s="29"/>
      <c r="AI396" s="27"/>
    </row>
    <row r="397" spans="1:59" ht="15.6">
      <c r="A397" s="213"/>
      <c r="B397" s="289">
        <f>+'Ark1'!C2895</f>
        <v>2024</v>
      </c>
      <c r="C397" s="28">
        <f>+'Ark1'!L2895</f>
        <v>15</v>
      </c>
      <c r="D397" s="28" t="s">
        <v>40</v>
      </c>
      <c r="E397" s="28">
        <f>+'Ark1'!H2895</f>
        <v>1</v>
      </c>
      <c r="F397" s="28">
        <f>+'Ark1'!J2895</f>
        <v>134</v>
      </c>
      <c r="G397" s="28" t="str">
        <f>VLOOKUP(F397,RNR!$A$1:$B$26,2)</f>
        <v>Førde</v>
      </c>
      <c r="H397" s="28" t="str">
        <f>+IF(I397=0,"",'Ark1'!Q2895)</f>
        <v/>
      </c>
      <c r="I397" s="331">
        <f>+'Ark1'!R2895</f>
        <v>0</v>
      </c>
      <c r="J397" s="29" t="str">
        <f>+IF(I397=0,"",'Ark1'!AF2895)</f>
        <v/>
      </c>
      <c r="L397" s="29" t="str">
        <f>+IF(I397=0,"",'Ark1'!AG2895)</f>
        <v/>
      </c>
      <c r="N397" s="32" t="str">
        <f>+IF(I397=0,"",'Ark1'!U2895)</f>
        <v/>
      </c>
      <c r="T397" s="492"/>
      <c r="U397" s="27" t="str">
        <f>+IF(I397=0,"",'Ark1'!T2895)</f>
        <v/>
      </c>
      <c r="V397" s="34" t="str">
        <f>+IF(I397=0,"",'Ark1'!W2895)</f>
        <v/>
      </c>
      <c r="W397" s="34" t="str">
        <f>+IF(I397=0,"",'Ark1'!X2895)</f>
        <v/>
      </c>
      <c r="X397" s="34" t="str">
        <f>+IF(I397=0,"",'Ark1'!Y2895)</f>
        <v/>
      </c>
      <c r="Y397" s="34" t="str">
        <f>+IF(I397=0,"",'Ark1'!Z2895)</f>
        <v/>
      </c>
      <c r="Z397" s="29" t="str">
        <f>+IF(I397=0,"",'Ark1'!Z2895)</f>
        <v/>
      </c>
      <c r="AA397" s="27" t="str">
        <f>+IF(I397=0,"",'Ark1'!AC2895)</f>
        <v/>
      </c>
      <c r="AB397" s="34" t="str">
        <f>+IF(I397=0,"",'Ark1'!AE2895)</f>
        <v/>
      </c>
      <c r="AC397" s="29" t="str">
        <f t="shared" si="44"/>
        <v/>
      </c>
      <c r="AD397" s="29" t="str">
        <f t="shared" si="45"/>
        <v/>
      </c>
      <c r="AE397" s="213"/>
      <c r="AH397" s="29"/>
      <c r="AI397" s="27"/>
    </row>
    <row r="398" spans="1:59" ht="15.6">
      <c r="A398" s="213"/>
      <c r="B398" s="289">
        <f>+'Ark1'!C2896</f>
        <v>2024</v>
      </c>
      <c r="C398" s="28">
        <f>+'Ark1'!L2896</f>
        <v>15</v>
      </c>
      <c r="D398" s="28" t="s">
        <v>40</v>
      </c>
      <c r="E398" s="28">
        <f>+'Ark1'!H2896</f>
        <v>2</v>
      </c>
      <c r="F398" s="28">
        <f>+'Ark1'!J2896</f>
        <v>141</v>
      </c>
      <c r="G398" s="28" t="str">
        <f>VLOOKUP(F398,RNR!$A$1:$B$26,2)</f>
        <v>Ølen</v>
      </c>
      <c r="H398" s="28" t="str">
        <f>+IF(I398=0,"",'Ark1'!Q2896)</f>
        <v/>
      </c>
      <c r="I398" s="331">
        <f>+'Ark1'!R2896</f>
        <v>0</v>
      </c>
      <c r="J398" s="29" t="str">
        <f>+IF(I398=0,"",'Ark1'!AF2896)</f>
        <v/>
      </c>
      <c r="L398" s="29" t="str">
        <f>+IF(I398=0,"",'Ark1'!AG2896)</f>
        <v/>
      </c>
      <c r="N398" s="32" t="str">
        <f>+IF(I398=0,"",'Ark1'!U2896)</f>
        <v/>
      </c>
      <c r="T398" s="492"/>
      <c r="U398" s="27" t="str">
        <f>+IF(I398=0,"",'Ark1'!T2896)</f>
        <v/>
      </c>
      <c r="V398" s="34" t="str">
        <f>+IF(I398=0,"",'Ark1'!W2896)</f>
        <v/>
      </c>
      <c r="W398" s="34" t="str">
        <f>+IF(I398=0,"",'Ark1'!X2896)</f>
        <v/>
      </c>
      <c r="X398" s="34" t="str">
        <f>+IF(I398=0,"",'Ark1'!Y2896)</f>
        <v/>
      </c>
      <c r="Y398" s="34" t="str">
        <f>+IF(I398=0,"",'Ark1'!Z2896)</f>
        <v/>
      </c>
      <c r="Z398" s="29" t="str">
        <f>+IF(I398=0,"",'Ark1'!Z2896)</f>
        <v/>
      </c>
      <c r="AA398" s="27" t="str">
        <f>+IF(I398=0,"",'Ark1'!AC2896)</f>
        <v/>
      </c>
      <c r="AB398" s="34" t="str">
        <f>+IF(I398=0,"",'Ark1'!AE2896)</f>
        <v/>
      </c>
      <c r="AC398" s="29" t="str">
        <f t="shared" si="44"/>
        <v/>
      </c>
      <c r="AD398" s="29" t="str">
        <f t="shared" si="45"/>
        <v/>
      </c>
      <c r="AE398" s="213"/>
      <c r="AH398" s="29"/>
      <c r="AI398" s="27"/>
    </row>
    <row r="399" spans="1:59" ht="15.6">
      <c r="A399" s="213"/>
      <c r="B399" s="289">
        <f>+'Ark1'!C2897</f>
        <v>2024</v>
      </c>
      <c r="C399" s="28">
        <f>+'Ark1'!L2897</f>
        <v>15</v>
      </c>
      <c r="D399" s="28" t="s">
        <v>40</v>
      </c>
      <c r="E399" s="28">
        <f>+'Ark1'!H2897</f>
        <v>2</v>
      </c>
      <c r="F399" s="28">
        <f>+'Ark1'!J2897</f>
        <v>143</v>
      </c>
      <c r="G399" s="28" t="str">
        <f>VLOOKUP(F399,RNR!$A$1:$B$26,2)</f>
        <v>Nordfjord</v>
      </c>
      <c r="H399" s="28" t="str">
        <f>+IF(I399=0,"",'Ark1'!Q2897)</f>
        <v/>
      </c>
      <c r="I399" s="331">
        <f>+'Ark1'!R2897</f>
        <v>0</v>
      </c>
      <c r="J399" s="29" t="str">
        <f>+IF(I399=0,"",'Ark1'!AF2897)</f>
        <v/>
      </c>
      <c r="L399" s="29" t="str">
        <f>+IF(I399=0,"",'Ark1'!AG2897)</f>
        <v/>
      </c>
      <c r="N399" s="32" t="str">
        <f>+IF(I399=0,"",'Ark1'!U2897)</f>
        <v/>
      </c>
      <c r="T399" s="492"/>
      <c r="U399" s="27" t="str">
        <f>+IF(I399=0,"",'Ark1'!T2897)</f>
        <v/>
      </c>
      <c r="V399" s="34" t="str">
        <f>+IF(I399=0,"",'Ark1'!W2897)</f>
        <v/>
      </c>
      <c r="W399" s="34" t="str">
        <f>+IF(I399=0,"",'Ark1'!X2897)</f>
        <v/>
      </c>
      <c r="X399" s="34" t="str">
        <f>+IF(I399=0,"",'Ark1'!Y2897)</f>
        <v/>
      </c>
      <c r="Y399" s="34" t="str">
        <f>+IF(I399=0,"",'Ark1'!Z2897)</f>
        <v/>
      </c>
      <c r="Z399" s="29" t="str">
        <f>+IF(I399=0,"",'Ark1'!Z2897)</f>
        <v/>
      </c>
      <c r="AA399" s="27" t="str">
        <f>+IF(I399=0,"",'Ark1'!AC2897)</f>
        <v/>
      </c>
      <c r="AB399" s="34" t="str">
        <f>+IF(I399=0,"",'Ark1'!AE2897)</f>
        <v/>
      </c>
      <c r="AC399" s="29" t="str">
        <f t="shared" si="44"/>
        <v/>
      </c>
      <c r="AD399" s="29" t="str">
        <f t="shared" si="45"/>
        <v/>
      </c>
      <c r="AE399" s="213"/>
      <c r="AH399" s="29"/>
      <c r="AI399" s="27"/>
    </row>
    <row r="400" spans="1:59" ht="15.6">
      <c r="A400" s="213"/>
      <c r="B400" s="289">
        <f>+'Ark1'!C2898</f>
        <v>2024</v>
      </c>
      <c r="C400" s="28">
        <f>+'Ark1'!L2898</f>
        <v>15</v>
      </c>
      <c r="D400" s="28" t="s">
        <v>40</v>
      </c>
      <c r="E400" s="28">
        <f>+'Ark1'!H2898</f>
        <v>2</v>
      </c>
      <c r="F400" s="28">
        <f>+'Ark1'!J2898</f>
        <v>147</v>
      </c>
      <c r="G400" s="28" t="str">
        <f>VLOOKUP(F400,RNR!$A$1:$B$26,2)</f>
        <v>Midt-Norge</v>
      </c>
      <c r="H400" s="28" t="str">
        <f>+IF(I400=0,"",'Ark1'!Q2898)</f>
        <v/>
      </c>
      <c r="I400" s="331">
        <f>+'Ark1'!R2898</f>
        <v>0</v>
      </c>
      <c r="J400" s="29" t="str">
        <f>+IF(I400=0,"",'Ark1'!AF2898)</f>
        <v/>
      </c>
      <c r="L400" s="29" t="str">
        <f>+IF(I400=0,"",'Ark1'!AG2898)</f>
        <v/>
      </c>
      <c r="N400" s="32" t="str">
        <f>+IF(I400=0,"",'Ark1'!U2898)</f>
        <v/>
      </c>
      <c r="T400" s="492"/>
      <c r="U400" s="27" t="str">
        <f>+IF(I400=0,"",'Ark1'!T2898)</f>
        <v/>
      </c>
      <c r="V400" s="34" t="str">
        <f>+IF(I400=0,"",'Ark1'!W2898)</f>
        <v/>
      </c>
      <c r="W400" s="34" t="str">
        <f>+IF(I400=0,"",'Ark1'!X2898)</f>
        <v/>
      </c>
      <c r="X400" s="34" t="str">
        <f>+IF(I400=0,"",'Ark1'!Y2898)</f>
        <v/>
      </c>
      <c r="Y400" s="34" t="str">
        <f>+IF(I400=0,"",'Ark1'!Z2898)</f>
        <v/>
      </c>
      <c r="Z400" s="29" t="str">
        <f>+IF(I400=0,"",'Ark1'!Z2898)</f>
        <v/>
      </c>
      <c r="AA400" s="27" t="str">
        <f>+IF(I400=0,"",'Ark1'!AC2898)</f>
        <v/>
      </c>
      <c r="AB400" s="34" t="str">
        <f>+IF(I400=0,"",'Ark1'!AE2898)</f>
        <v/>
      </c>
      <c r="AC400" s="29" t="str">
        <f t="shared" si="44"/>
        <v/>
      </c>
      <c r="AD400" s="29" t="str">
        <f t="shared" si="45"/>
        <v/>
      </c>
      <c r="AE400" s="213"/>
      <c r="AH400" s="29"/>
      <c r="AI400" s="27"/>
    </row>
    <row r="401" spans="1:71" ht="15.6">
      <c r="A401" s="213"/>
      <c r="B401" s="289">
        <f>+'Ark1'!C2899</f>
        <v>2024</v>
      </c>
      <c r="C401" s="28">
        <f>+'Ark1'!L2899</f>
        <v>15</v>
      </c>
      <c r="D401" s="28" t="s">
        <v>40</v>
      </c>
      <c r="E401" s="28">
        <f>+'Ark1'!H2899</f>
        <v>1</v>
      </c>
      <c r="F401" s="28">
        <f>+'Ark1'!J2899</f>
        <v>155</v>
      </c>
      <c r="G401" s="28" t="str">
        <f>VLOOKUP(F401,RNR!$A$1:$B$26,2)</f>
        <v>Målselv</v>
      </c>
      <c r="H401" s="28" t="str">
        <f>+IF(I401=0,"",'Ark1'!Q2899)</f>
        <v/>
      </c>
      <c r="I401" s="331">
        <f>+'Ark1'!R2899</f>
        <v>0</v>
      </c>
      <c r="J401" s="29" t="str">
        <f>+IF(I401=0,"",'Ark1'!AF2899)</f>
        <v/>
      </c>
      <c r="L401" s="29" t="str">
        <f>+IF(I401=0,"",'Ark1'!AG2899)</f>
        <v/>
      </c>
      <c r="N401" s="32" t="str">
        <f>+IF(I401=0,"",'Ark1'!U2899)</f>
        <v/>
      </c>
      <c r="T401" s="492"/>
      <c r="U401" s="27" t="str">
        <f>+IF(I401=0,"",'Ark1'!T2899)</f>
        <v/>
      </c>
      <c r="V401" s="34" t="str">
        <f>+IF(I401=0,"",'Ark1'!W2899)</f>
        <v/>
      </c>
      <c r="W401" s="34" t="str">
        <f>+IF(I401=0,"",'Ark1'!X2899)</f>
        <v/>
      </c>
      <c r="X401" s="34" t="str">
        <f>+IF(I401=0,"",'Ark1'!Y2899)</f>
        <v/>
      </c>
      <c r="Y401" s="34" t="str">
        <f>+IF(I401=0,"",'Ark1'!Z2899)</f>
        <v/>
      </c>
      <c r="Z401" s="29" t="str">
        <f>+IF(I401=0,"",'Ark1'!Z2899)</f>
        <v/>
      </c>
      <c r="AA401" s="27" t="str">
        <f>+IF(I401=0,"",'Ark1'!AC2899)</f>
        <v/>
      </c>
      <c r="AB401" s="34" t="str">
        <f>+IF(I401=0,"",'Ark1'!AE2899)</f>
        <v/>
      </c>
      <c r="AC401" s="29" t="str">
        <f t="shared" si="44"/>
        <v/>
      </c>
      <c r="AD401" s="29" t="str">
        <f t="shared" si="45"/>
        <v/>
      </c>
      <c r="AE401" s="213"/>
      <c r="AH401" s="29"/>
      <c r="AI401" s="27"/>
    </row>
    <row r="402" spans="1:71" ht="15.6">
      <c r="A402" s="213"/>
      <c r="B402" s="289">
        <f>+'Ark1'!C2900</f>
        <v>2024</v>
      </c>
      <c r="C402" s="28">
        <f>+'Ark1'!L2900</f>
        <v>15</v>
      </c>
      <c r="D402" s="28" t="s">
        <v>40</v>
      </c>
      <c r="E402" s="28">
        <f>+'Ark1'!H2900</f>
        <v>2</v>
      </c>
      <c r="F402" s="28">
        <f>+'Ark1'!J2900</f>
        <v>160</v>
      </c>
      <c r="G402" s="28" t="str">
        <f>VLOOKUP(F402,RNR!$A$1:$B$26,2)</f>
        <v>Oslo</v>
      </c>
      <c r="H402" s="28" t="str">
        <f>+IF(I402=0,"",'Ark1'!Q2900)</f>
        <v/>
      </c>
      <c r="I402" s="331">
        <f>+'Ark1'!R2900</f>
        <v>0</v>
      </c>
      <c r="J402" s="29" t="str">
        <f>+IF(I402=0,"",'Ark1'!AF2900)</f>
        <v/>
      </c>
      <c r="L402" s="29" t="str">
        <f>+IF(I402=0,"",'Ark1'!AG2900)</f>
        <v/>
      </c>
      <c r="N402" s="32" t="str">
        <f>+IF(I402=0,"",'Ark1'!U2900)</f>
        <v/>
      </c>
      <c r="T402" s="492"/>
      <c r="U402" s="27" t="str">
        <f>+IF(I402=0,"",'Ark1'!T2900)</f>
        <v/>
      </c>
      <c r="V402" s="34" t="str">
        <f>+IF(I402=0,"",'Ark1'!W2900)</f>
        <v/>
      </c>
      <c r="W402" s="34" t="str">
        <f>+IF(I402=0,"",'Ark1'!X2900)</f>
        <v/>
      </c>
      <c r="X402" s="34" t="str">
        <f>+IF(I402=0,"",'Ark1'!Y2900)</f>
        <v/>
      </c>
      <c r="Y402" s="34" t="str">
        <f>+IF(I402=0,"",'Ark1'!Z2900)</f>
        <v/>
      </c>
      <c r="Z402" s="29" t="str">
        <f>+IF(I402=0,"",'Ark1'!Z2900)</f>
        <v/>
      </c>
      <c r="AA402" s="27" t="str">
        <f>+IF(I402=0,"",'Ark1'!AC2900)</f>
        <v/>
      </c>
      <c r="AB402" s="34" t="str">
        <f>+IF(I402=0,"",'Ark1'!AE2900)</f>
        <v/>
      </c>
      <c r="AC402" s="29" t="str">
        <f t="shared" si="44"/>
        <v/>
      </c>
      <c r="AD402" s="29" t="str">
        <f t="shared" si="45"/>
        <v/>
      </c>
      <c r="AE402" s="213"/>
      <c r="AH402" s="29"/>
      <c r="AI402" s="27"/>
    </row>
    <row r="403" spans="1:71" ht="15.6">
      <c r="A403" s="213"/>
      <c r="B403" s="289">
        <f>+'Ark1'!C2901</f>
        <v>2024</v>
      </c>
      <c r="C403" s="28">
        <f>+'Ark1'!L2901</f>
        <v>15</v>
      </c>
      <c r="D403" s="28" t="s">
        <v>40</v>
      </c>
      <c r="E403" s="28">
        <f>+'Ark1'!H2901</f>
        <v>1</v>
      </c>
      <c r="F403" s="28">
        <f>+'Ark1'!J2901</f>
        <v>171</v>
      </c>
      <c r="G403" s="28" t="str">
        <f>VLOOKUP(F403,RNR!$A$1:$B$26,2)</f>
        <v>Prima</v>
      </c>
      <c r="H403" s="28" t="str">
        <f>+IF(I403=0,"",'Ark1'!Q2901)</f>
        <v/>
      </c>
      <c r="I403" s="331">
        <f>+'Ark1'!R2901</f>
        <v>0</v>
      </c>
      <c r="J403" s="29" t="str">
        <f>+IF(I403=0,"",'Ark1'!AF2901)</f>
        <v/>
      </c>
      <c r="L403" s="29" t="str">
        <f>+IF(I403=0,"",'Ark1'!AG2901)</f>
        <v/>
      </c>
      <c r="N403" s="32" t="str">
        <f>+IF(I403=0,"",'Ark1'!U2901)</f>
        <v/>
      </c>
      <c r="T403" s="492"/>
      <c r="U403" s="27" t="str">
        <f>+IF(I403=0,"",'Ark1'!T2901)</f>
        <v/>
      </c>
      <c r="V403" s="34" t="str">
        <f>+IF(I403=0,"",'Ark1'!W2901)</f>
        <v/>
      </c>
      <c r="W403" s="34" t="str">
        <f>+IF(I403=0,"",'Ark1'!X2901)</f>
        <v/>
      </c>
      <c r="X403" s="34" t="str">
        <f>+IF(I403=0,"",'Ark1'!Y2901)</f>
        <v/>
      </c>
      <c r="Y403" s="34" t="str">
        <f>+IF(I403=0,"",'Ark1'!Z2901)</f>
        <v/>
      </c>
      <c r="Z403" s="29" t="str">
        <f>+IF(I403=0,"",'Ark1'!Z2901)</f>
        <v/>
      </c>
      <c r="AA403" s="27" t="str">
        <f>+IF(I403=0,"",'Ark1'!AC2901)</f>
        <v/>
      </c>
      <c r="AB403" s="34" t="str">
        <f>+IF(I403=0,"",'Ark1'!AE2901)</f>
        <v/>
      </c>
      <c r="AC403" s="29" t="str">
        <f t="shared" si="44"/>
        <v/>
      </c>
      <c r="AD403" s="29" t="str">
        <f t="shared" si="45"/>
        <v/>
      </c>
      <c r="AE403" s="213"/>
      <c r="AH403" s="29"/>
      <c r="AI403" s="27"/>
    </row>
    <row r="404" spans="1:71" ht="15.6">
      <c r="A404" s="213"/>
      <c r="B404" s="289">
        <f>+'Ark1'!C2902</f>
        <v>2024</v>
      </c>
      <c r="C404" s="28">
        <f>+'Ark1'!L2902</f>
        <v>15</v>
      </c>
      <c r="D404" s="28" t="s">
        <v>40</v>
      </c>
      <c r="E404" s="28">
        <f>+'Ark1'!H2902</f>
        <v>2</v>
      </c>
      <c r="F404" s="28">
        <f>+'Ark1'!J2902</f>
        <v>175</v>
      </c>
      <c r="G404" s="28" t="str">
        <f>VLOOKUP(F404,RNR!$A$1:$B$26,2)</f>
        <v>Ole Ringdal</v>
      </c>
      <c r="H404" s="28" t="str">
        <f>+IF(I404=0,"",'Ark1'!Q2902)</f>
        <v/>
      </c>
      <c r="I404" s="331">
        <f>+'Ark1'!R2902</f>
        <v>0</v>
      </c>
      <c r="J404" s="29" t="str">
        <f>+IF(I404=0,"",'Ark1'!AF2902)</f>
        <v/>
      </c>
      <c r="L404" s="29" t="str">
        <f>+IF(I404=0,"",'Ark1'!AG2902)</f>
        <v/>
      </c>
      <c r="N404" s="32" t="str">
        <f>+IF(I404=0,"",'Ark1'!U2902)</f>
        <v/>
      </c>
      <c r="T404" s="492"/>
      <c r="U404" s="27" t="str">
        <f>+IF(I404=0,"",'Ark1'!T2902)</f>
        <v/>
      </c>
      <c r="V404" s="34" t="str">
        <f>+IF(I404=0,"",'Ark1'!W2902)</f>
        <v/>
      </c>
      <c r="W404" s="34" t="str">
        <f>+IF(I404=0,"",'Ark1'!X2902)</f>
        <v/>
      </c>
      <c r="X404" s="34" t="str">
        <f>+IF(I404=0,"",'Ark1'!Y2902)</f>
        <v/>
      </c>
      <c r="Y404" s="34" t="str">
        <f>+IF(I404=0,"",'Ark1'!Z2902)</f>
        <v/>
      </c>
      <c r="Z404" s="29" t="str">
        <f>+IF(I404=0,"",'Ark1'!Z2902)</f>
        <v/>
      </c>
      <c r="AA404" s="27" t="str">
        <f>+IF(I404=0,"",'Ark1'!AC2902)</f>
        <v/>
      </c>
      <c r="AB404" s="34" t="str">
        <f>+IF(I404=0,"",'Ark1'!AE2902)</f>
        <v/>
      </c>
      <c r="AC404" s="29" t="str">
        <f t="shared" si="44"/>
        <v/>
      </c>
      <c r="AD404" s="29" t="str">
        <f t="shared" si="45"/>
        <v/>
      </c>
      <c r="AE404" s="213"/>
      <c r="AH404" s="29"/>
      <c r="AI404" s="27"/>
    </row>
    <row r="405" spans="1:71" ht="15.6">
      <c r="A405" s="213"/>
      <c r="B405" s="289">
        <f>+'Ark1'!C2903</f>
        <v>2024</v>
      </c>
      <c r="C405" s="28">
        <f>+'Ark1'!L2903</f>
        <v>15</v>
      </c>
      <c r="D405" s="28" t="s">
        <v>40</v>
      </c>
      <c r="E405" s="28">
        <f>+'Ark1'!H2903</f>
        <v>2</v>
      </c>
      <c r="F405" s="28">
        <f>+'Ark1'!J2903</f>
        <v>177</v>
      </c>
      <c r="G405" s="28" t="str">
        <f>VLOOKUP(F405,RNR!$A$1:$B$26,2)</f>
        <v>Slakthuset</v>
      </c>
      <c r="H405" s="28" t="str">
        <f>+IF(I405=0,"",'Ark1'!Q2903)</f>
        <v/>
      </c>
      <c r="I405" s="331">
        <f>+'Ark1'!R2903</f>
        <v>0</v>
      </c>
      <c r="J405" s="29" t="str">
        <f>+IF(I405=0,"",'Ark1'!AF2903)</f>
        <v/>
      </c>
      <c r="L405" s="29" t="str">
        <f>+IF(I405=0,"",'Ark1'!AG2903)</f>
        <v/>
      </c>
      <c r="N405" s="32" t="str">
        <f>+IF(I405=0,"",'Ark1'!U2903)</f>
        <v/>
      </c>
      <c r="T405" s="492"/>
      <c r="U405" s="27" t="str">
        <f>+IF(I405=0,"",'Ark1'!T2903)</f>
        <v/>
      </c>
      <c r="V405" s="34" t="str">
        <f>+IF(I405=0,"",'Ark1'!W2903)</f>
        <v/>
      </c>
      <c r="W405" s="34" t="str">
        <f>+IF(I405=0,"",'Ark1'!X2903)</f>
        <v/>
      </c>
      <c r="X405" s="34" t="str">
        <f>+IF(I405=0,"",'Ark1'!Y2903)</f>
        <v/>
      </c>
      <c r="Y405" s="34" t="str">
        <f>+IF(I405=0,"",'Ark1'!Z2903)</f>
        <v/>
      </c>
      <c r="Z405" s="29" t="str">
        <f>+IF(I405=0,"",'Ark1'!Z2903)</f>
        <v/>
      </c>
      <c r="AA405" s="27" t="str">
        <f>+IF(I405=0,"",'Ark1'!AC2903)</f>
        <v/>
      </c>
      <c r="AB405" s="34" t="str">
        <f>+IF(I405=0,"",'Ark1'!AE2903)</f>
        <v/>
      </c>
      <c r="AC405" s="29" t="str">
        <f t="shared" si="44"/>
        <v/>
      </c>
      <c r="AD405" s="29" t="str">
        <f t="shared" si="45"/>
        <v/>
      </c>
      <c r="AE405" s="213"/>
      <c r="AH405" s="29"/>
      <c r="AI405" s="27"/>
    </row>
    <row r="406" spans="1:71" ht="15.6">
      <c r="A406" s="213"/>
      <c r="B406" s="289">
        <f>+'Ark1'!C2904</f>
        <v>2024</v>
      </c>
      <c r="C406" s="28">
        <f>+'Ark1'!L2904</f>
        <v>15</v>
      </c>
      <c r="D406" s="28" t="s">
        <v>40</v>
      </c>
      <c r="E406" s="28">
        <f>+'Ark1'!H2904</f>
        <v>2</v>
      </c>
      <c r="F406" s="28">
        <f>+'Ark1'!J2904</f>
        <v>178</v>
      </c>
      <c r="G406" s="28" t="str">
        <f>VLOOKUP(F406,RNR!$A$1:$B$26,2)</f>
        <v>Røros</v>
      </c>
      <c r="H406" s="28" t="str">
        <f>+IF(I406=0,"",'Ark1'!Q2904)</f>
        <v/>
      </c>
      <c r="I406" s="331">
        <f>+'Ark1'!R2904</f>
        <v>0</v>
      </c>
      <c r="J406" s="29" t="str">
        <f>+IF(I406=0,"",'Ark1'!AF2904)</f>
        <v/>
      </c>
      <c r="L406" s="29" t="str">
        <f>+IF(I406=0,"",'Ark1'!AG2904)</f>
        <v/>
      </c>
      <c r="N406" s="32" t="str">
        <f>+IF(I406=0,"",'Ark1'!U2904)</f>
        <v/>
      </c>
      <c r="T406" s="492"/>
      <c r="U406" s="27" t="str">
        <f>+IF(I406=0,"",'Ark1'!T2904)</f>
        <v/>
      </c>
      <c r="V406" s="34" t="str">
        <f>+IF(I406=0,"",'Ark1'!W2904)</f>
        <v/>
      </c>
      <c r="W406" s="34" t="str">
        <f>+IF(I406=0,"",'Ark1'!X2904)</f>
        <v/>
      </c>
      <c r="X406" s="34" t="str">
        <f>+IF(I406=0,"",'Ark1'!Y2904)</f>
        <v/>
      </c>
      <c r="Y406" s="34" t="str">
        <f>+IF(I406=0,"",'Ark1'!Z2904)</f>
        <v/>
      </c>
      <c r="Z406" s="29" t="str">
        <f>+IF(I406=0,"",'Ark1'!Z2904)</f>
        <v/>
      </c>
      <c r="AA406" s="27" t="str">
        <f>+IF(I406=0,"",'Ark1'!AC2904)</f>
        <v/>
      </c>
      <c r="AB406" s="34" t="str">
        <f>+IF(I406=0,"",'Ark1'!AE2904)</f>
        <v/>
      </c>
      <c r="AC406" s="29" t="str">
        <f t="shared" si="44"/>
        <v/>
      </c>
      <c r="AD406" s="29" t="str">
        <f t="shared" si="45"/>
        <v/>
      </c>
      <c r="AE406" s="213"/>
      <c r="AH406" s="29"/>
      <c r="AI406" s="27"/>
    </row>
    <row r="407" spans="1:71" ht="15.6">
      <c r="A407" s="213"/>
      <c r="B407" s="289">
        <f>+'Ark1'!C2905</f>
        <v>2024</v>
      </c>
      <c r="C407" s="28">
        <f>+'Ark1'!L2905</f>
        <v>15</v>
      </c>
      <c r="D407" s="28" t="s">
        <v>40</v>
      </c>
      <c r="E407" s="28">
        <f>+'Ark1'!H2905</f>
        <v>2</v>
      </c>
      <c r="F407" s="28">
        <f>+'Ark1'!J2905</f>
        <v>181</v>
      </c>
      <c r="G407" s="28" t="str">
        <f>VLOOKUP(F407,RNR!$A$1:$B$26,2)</f>
        <v>Horns</v>
      </c>
      <c r="H407" s="28" t="str">
        <f>+IF(I407=0,"",'Ark1'!Q2905)</f>
        <v/>
      </c>
      <c r="I407" s="331">
        <f>+'Ark1'!R2905</f>
        <v>0</v>
      </c>
      <c r="J407" s="29" t="str">
        <f>+IF(I407=0,"",'Ark1'!AF2905)</f>
        <v/>
      </c>
      <c r="L407" s="29" t="str">
        <f>+IF(I407=0,"",'Ark1'!AG2905)</f>
        <v/>
      </c>
      <c r="N407" s="32" t="str">
        <f>+IF(I407=0,"",'Ark1'!U2905)</f>
        <v/>
      </c>
      <c r="T407" s="492"/>
      <c r="U407" s="27" t="str">
        <f>+IF(I407=0,"",'Ark1'!T2905)</f>
        <v/>
      </c>
      <c r="V407" s="34" t="str">
        <f>+IF(I407=0,"",'Ark1'!W2905)</f>
        <v/>
      </c>
      <c r="W407" s="34" t="str">
        <f>+IF(I407=0,"",'Ark1'!X2905)</f>
        <v/>
      </c>
      <c r="X407" s="34" t="str">
        <f>+IF(I407=0,"",'Ark1'!Y2905)</f>
        <v/>
      </c>
      <c r="Y407" s="34" t="str">
        <f>+IF(I407=0,"",'Ark1'!Z2905)</f>
        <v/>
      </c>
      <c r="Z407" s="29" t="str">
        <f>+IF(I407=0,"",'Ark1'!Z2905)</f>
        <v/>
      </c>
      <c r="AA407" s="27" t="str">
        <f>+IF(I407=0,"",'Ark1'!AC2905)</f>
        <v/>
      </c>
      <c r="AB407" s="34" t="str">
        <f>+IF(I407=0,"",'Ark1'!AE2905)</f>
        <v/>
      </c>
      <c r="AC407" s="29" t="str">
        <f t="shared" si="44"/>
        <v/>
      </c>
      <c r="AD407" s="29" t="str">
        <f t="shared" si="45"/>
        <v/>
      </c>
      <c r="AE407" s="213"/>
      <c r="AH407" s="29"/>
      <c r="AI407" s="27"/>
    </row>
    <row r="408" spans="1:71" ht="15.6">
      <c r="A408" s="213"/>
      <c r="B408" s="289">
        <f>+'Ark1'!C2906</f>
        <v>2024</v>
      </c>
      <c r="C408" s="28">
        <f>+'Ark1'!L2906</f>
        <v>15</v>
      </c>
      <c r="D408" s="28" t="s">
        <v>40</v>
      </c>
      <c r="E408" s="28">
        <f>+'Ark1'!H2906</f>
        <v>1</v>
      </c>
      <c r="F408" s="28">
        <f>+'Ark1'!J2906</f>
        <v>262</v>
      </c>
      <c r="G408" s="28" t="str">
        <f>VLOOKUP(F408,RNR!$A$1:$B$26,2)</f>
        <v>Strilalam</v>
      </c>
      <c r="H408" s="28" t="str">
        <f>+IF(I408=0,"",'Ark1'!Q2906)</f>
        <v/>
      </c>
      <c r="I408" s="331">
        <f>+'Ark1'!R2906</f>
        <v>0</v>
      </c>
      <c r="J408" s="29" t="str">
        <f>+IF(I408=0,"",'Ark1'!AF2906)</f>
        <v/>
      </c>
      <c r="L408" s="29" t="str">
        <f>+IF(I408=0,"",'Ark1'!AG2906)</f>
        <v/>
      </c>
      <c r="N408" s="32" t="str">
        <f>+IF(I408=0,"",'Ark1'!U2906)</f>
        <v/>
      </c>
      <c r="T408" s="492"/>
      <c r="U408" s="27" t="str">
        <f>+IF(I408=0,"",'Ark1'!T2906)</f>
        <v/>
      </c>
      <c r="V408" s="34" t="str">
        <f>+IF(I408=0,"",'Ark1'!W2906)</f>
        <v/>
      </c>
      <c r="W408" s="34" t="str">
        <f>+IF(I408=0,"",'Ark1'!X2906)</f>
        <v/>
      </c>
      <c r="X408" s="34" t="str">
        <f>+IF(I408=0,"",'Ark1'!Y2906)</f>
        <v/>
      </c>
      <c r="Y408" s="34" t="str">
        <f>+IF(I408=0,"",'Ark1'!Z2906)</f>
        <v/>
      </c>
      <c r="Z408" s="29" t="str">
        <f>+IF(I408=0,"",'Ark1'!Z2906)</f>
        <v/>
      </c>
      <c r="AA408" s="27" t="str">
        <f>+IF(I408=0,"",'Ark1'!AC2906)</f>
        <v/>
      </c>
      <c r="AB408" s="34" t="str">
        <f>+IF(I408=0,"",'Ark1'!AE2906)</f>
        <v/>
      </c>
      <c r="AC408" s="29" t="str">
        <f t="shared" si="44"/>
        <v/>
      </c>
      <c r="AD408" s="29" t="str">
        <f t="shared" si="45"/>
        <v/>
      </c>
      <c r="AE408" s="213"/>
      <c r="AH408" s="29"/>
      <c r="AI408" s="27"/>
    </row>
    <row r="409" spans="1:71" ht="15.6">
      <c r="A409" s="213"/>
      <c r="B409" s="289">
        <f>+'Ark1'!C2907</f>
        <v>2024</v>
      </c>
      <c r="C409" s="28">
        <f>+'Ark1'!L2907</f>
        <v>15</v>
      </c>
      <c r="D409" s="28" t="s">
        <v>40</v>
      </c>
      <c r="E409" s="28">
        <f>+'Ark1'!H2907</f>
        <v>1</v>
      </c>
      <c r="F409" s="28">
        <f>+'Ark1'!J2907</f>
        <v>309</v>
      </c>
      <c r="G409" s="28" t="str">
        <f>VLOOKUP(F409,RNR!$A$1:$B$26,2)</f>
        <v>Malvik</v>
      </c>
      <c r="H409" s="28" t="str">
        <f>+IF(I409=0,"",'Ark1'!Q2907)</f>
        <v/>
      </c>
      <c r="I409" s="331">
        <f>+'Ark1'!R2907</f>
        <v>0</v>
      </c>
      <c r="J409" s="29" t="str">
        <f>+IF(I409=0,"",'Ark1'!AF2907)</f>
        <v/>
      </c>
      <c r="L409" s="29" t="str">
        <f>+IF(I409=0,"",'Ark1'!AG2907)</f>
        <v/>
      </c>
      <c r="N409" s="32" t="str">
        <f>+IF(I409=0,"",'Ark1'!U2907)</f>
        <v/>
      </c>
      <c r="T409" s="492"/>
      <c r="U409" s="27" t="str">
        <f>+IF(I409=0,"",'Ark1'!T2907)</f>
        <v/>
      </c>
      <c r="V409" s="34" t="str">
        <f>+IF(I409=0,"",'Ark1'!W2907)</f>
        <v/>
      </c>
      <c r="W409" s="34" t="str">
        <f>+IF(I409=0,"",'Ark1'!X2907)</f>
        <v/>
      </c>
      <c r="X409" s="34" t="str">
        <f>+IF(I409=0,"",'Ark1'!Y2907)</f>
        <v/>
      </c>
      <c r="Y409" s="34" t="str">
        <f>+IF(I409=0,"",'Ark1'!Z2907)</f>
        <v/>
      </c>
      <c r="Z409" s="29" t="str">
        <f>+IF(I409=0,"",'Ark1'!Z2907)</f>
        <v/>
      </c>
      <c r="AA409" s="27" t="str">
        <f>+IF(I409=0,"",'Ark1'!AC2907)</f>
        <v/>
      </c>
      <c r="AB409" s="34" t="str">
        <f>+IF(I409=0,"",'Ark1'!AE2907)</f>
        <v/>
      </c>
      <c r="AC409" s="29" t="str">
        <f t="shared" si="44"/>
        <v/>
      </c>
      <c r="AD409" s="29" t="str">
        <f t="shared" si="45"/>
        <v/>
      </c>
      <c r="AE409" s="213"/>
      <c r="AH409" s="29"/>
      <c r="AI409" s="27"/>
    </row>
    <row r="410" spans="1:71" s="29" customFormat="1" ht="15.6">
      <c r="A410" s="213"/>
      <c r="B410" s="289">
        <f>+'Ark1'!C2908</f>
        <v>2024</v>
      </c>
      <c r="C410" s="28">
        <f>+'Ark1'!L2908</f>
        <v>15</v>
      </c>
      <c r="D410" s="28" t="s">
        <v>40</v>
      </c>
      <c r="E410" s="28">
        <f>+'Ark1'!H2908</f>
        <v>2</v>
      </c>
      <c r="F410" s="28">
        <f>+'Ark1'!J2908</f>
        <v>470</v>
      </c>
      <c r="G410" s="28" t="str">
        <f>VLOOKUP(F410,RNR!$A$1:$B$26,2)</f>
        <v>Jens Eide</v>
      </c>
      <c r="H410" s="28" t="str">
        <f>+IF(I410=0,"",'Ark1'!Q2908)</f>
        <v/>
      </c>
      <c r="I410" s="331">
        <f>+'Ark1'!R2908</f>
        <v>0</v>
      </c>
      <c r="J410" s="29" t="str">
        <f>+IF(I410=0,"",'Ark1'!AF2908)</f>
        <v/>
      </c>
      <c r="L410" s="29" t="str">
        <f>+IF(I410=0,"",'Ark1'!AG2908)</f>
        <v/>
      </c>
      <c r="N410" s="32" t="str">
        <f>+IF(I410=0,"",'Ark1'!U2908)</f>
        <v/>
      </c>
      <c r="T410" s="492"/>
      <c r="U410" s="27" t="str">
        <f>+IF(I410=0,"",'Ark1'!T2908)</f>
        <v/>
      </c>
      <c r="V410" s="34" t="str">
        <f>+IF(I410=0,"",'Ark1'!W2908)</f>
        <v/>
      </c>
      <c r="W410" s="34" t="str">
        <f>+IF(I410=0,"",'Ark1'!X2908)</f>
        <v/>
      </c>
      <c r="X410" s="34" t="str">
        <f>+IF(I410=0,"",'Ark1'!Y2908)</f>
        <v/>
      </c>
      <c r="Y410" s="34" t="str">
        <f>+IF(I410=0,"",'Ark1'!Z2908)</f>
        <v/>
      </c>
      <c r="Z410" s="29" t="str">
        <f>+IF(I410=0,"",'Ark1'!Z2908)</f>
        <v/>
      </c>
      <c r="AA410" s="27" t="str">
        <f>+IF(I410=0,"",'Ark1'!AC2908)</f>
        <v/>
      </c>
      <c r="AB410" s="34" t="str">
        <f>+IF(I410=0,"",'Ark1'!AE2908)</f>
        <v/>
      </c>
      <c r="AC410" s="29" t="str">
        <f t="shared" si="44"/>
        <v/>
      </c>
      <c r="AD410" s="29" t="str">
        <f t="shared" si="45"/>
        <v/>
      </c>
      <c r="AE410" s="213"/>
      <c r="AI410" s="27"/>
      <c r="AL410" s="28"/>
      <c r="AM410" s="28"/>
      <c r="AN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</row>
    <row r="411" spans="1:71" s="29" customFormat="1" ht="15.6">
      <c r="A411" s="213"/>
      <c r="B411" s="289">
        <f>+'Ark1'!C2909</f>
        <v>2024</v>
      </c>
      <c r="C411" s="28">
        <f>+'Ark1'!L2909</f>
        <v>15</v>
      </c>
      <c r="D411" s="28" t="s">
        <v>40</v>
      </c>
      <c r="E411" s="28">
        <f>+'Ark1'!H2909</f>
        <v>2</v>
      </c>
      <c r="F411" s="28">
        <f>+'Ark1'!J2909</f>
        <v>629</v>
      </c>
      <c r="G411" s="28" t="str">
        <f>VLOOKUP(F411,RNR!$A$1:$B$26,2)</f>
        <v>Bø</v>
      </c>
      <c r="H411" s="28" t="str">
        <f>+IF(I411=0,"",'Ark1'!Q2909)</f>
        <v/>
      </c>
      <c r="I411" s="331">
        <f>+'Ark1'!R2909</f>
        <v>0</v>
      </c>
      <c r="J411" s="29" t="str">
        <f>+IF(I411=0,"",'Ark1'!AF2909)</f>
        <v/>
      </c>
      <c r="L411" s="29" t="str">
        <f>+IF(I411=0,"",'Ark1'!AG2909)</f>
        <v/>
      </c>
      <c r="N411" s="32" t="str">
        <f>+IF(I411=0,"",'Ark1'!U2909)</f>
        <v/>
      </c>
      <c r="T411" s="492"/>
      <c r="U411" s="27" t="str">
        <f>+IF(I411=0,"",'Ark1'!T2909)</f>
        <v/>
      </c>
      <c r="V411" s="34" t="str">
        <f>+IF(I411=0,"",'Ark1'!W2909)</f>
        <v/>
      </c>
      <c r="W411" s="34" t="str">
        <f>+IF(I411=0,"",'Ark1'!X2909)</f>
        <v/>
      </c>
      <c r="X411" s="34" t="str">
        <f>+IF(I411=0,"",'Ark1'!Y2909)</f>
        <v/>
      </c>
      <c r="Y411" s="34" t="str">
        <f>+IF(I411=0,"",'Ark1'!Z2909)</f>
        <v/>
      </c>
      <c r="Z411" s="29" t="str">
        <f>+IF(I411=0,"",'Ark1'!Z2909)</f>
        <v/>
      </c>
      <c r="AA411" s="27" t="str">
        <f>+IF(I411=0,"",'Ark1'!AC2909)</f>
        <v/>
      </c>
      <c r="AB411" s="34" t="str">
        <f>+IF(I411=0,"",'Ark1'!AE2909)</f>
        <v/>
      </c>
      <c r="AC411" s="29" t="str">
        <f t="shared" si="44"/>
        <v/>
      </c>
      <c r="AD411" s="29" t="str">
        <f t="shared" si="45"/>
        <v/>
      </c>
      <c r="AE411" s="213"/>
      <c r="AI411" s="27"/>
      <c r="AL411" s="28"/>
      <c r="AM411" s="28"/>
      <c r="AN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</row>
    <row r="412" spans="1:71" s="29" customFormat="1" ht="15.6">
      <c r="A412" s="213"/>
      <c r="B412" s="289">
        <f>+'Ark1'!C2910</f>
        <v>2024</v>
      </c>
      <c r="C412" s="28">
        <f>+'Ark1'!L2910</f>
        <v>15</v>
      </c>
      <c r="D412" s="28" t="s">
        <v>40</v>
      </c>
      <c r="E412" s="28">
        <f>+'Ark1'!H2910</f>
        <v>1</v>
      </c>
      <c r="F412" s="28">
        <f>+'Ark1'!J2910</f>
        <v>643</v>
      </c>
      <c r="G412" s="28" t="str">
        <f>VLOOKUP(F412,RNR!$A$1:$B$26,2)</f>
        <v>Bjerka</v>
      </c>
      <c r="H412" s="28" t="str">
        <f>+IF(I412=0,"",'Ark1'!Q2910)</f>
        <v/>
      </c>
      <c r="I412" s="331">
        <f>+'Ark1'!R2910</f>
        <v>0</v>
      </c>
      <c r="J412" s="29" t="str">
        <f>+IF(I412=0,"",'Ark1'!AF2910)</f>
        <v/>
      </c>
      <c r="L412" s="29" t="str">
        <f>+IF(I412=0,"",'Ark1'!AG2910)</f>
        <v/>
      </c>
      <c r="N412" s="32" t="str">
        <f>+IF(I412=0,"",'Ark1'!U2910)</f>
        <v/>
      </c>
      <c r="T412" s="492"/>
      <c r="U412" s="27" t="str">
        <f>+IF(I412=0,"",'Ark1'!T2910)</f>
        <v/>
      </c>
      <c r="V412" s="34" t="str">
        <f>+IF(I412=0,"",'Ark1'!W2910)</f>
        <v/>
      </c>
      <c r="W412" s="34" t="str">
        <f>+IF(I412=0,"",'Ark1'!X2910)</f>
        <v/>
      </c>
      <c r="X412" s="34" t="str">
        <f>+IF(I412=0,"",'Ark1'!Y2910)</f>
        <v/>
      </c>
      <c r="Y412" s="34" t="str">
        <f>+IF(I412=0,"",'Ark1'!Z2910)</f>
        <v/>
      </c>
      <c r="Z412" s="29" t="str">
        <f>+IF(I412=0,"",'Ark1'!Z2910)</f>
        <v/>
      </c>
      <c r="AA412" s="27" t="str">
        <f>+IF(I412=0,"",'Ark1'!AC2910)</f>
        <v/>
      </c>
      <c r="AB412" s="34" t="str">
        <f>+IF(I412=0,"",'Ark1'!AE2910)</f>
        <v/>
      </c>
      <c r="AC412" s="29" t="str">
        <f t="shared" si="44"/>
        <v/>
      </c>
      <c r="AD412" s="29" t="str">
        <f t="shared" si="45"/>
        <v/>
      </c>
      <c r="AE412" s="213"/>
      <c r="AI412" s="27"/>
      <c r="AL412" s="28"/>
      <c r="AM412" s="28"/>
      <c r="AN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</row>
    <row r="413" spans="1:71" s="29" customFormat="1" ht="15.6">
      <c r="A413" s="213"/>
      <c r="B413" s="289">
        <f>+'Ark1'!C2911</f>
        <v>2024</v>
      </c>
      <c r="C413" s="28">
        <f>+'Ark1'!L2911</f>
        <v>15</v>
      </c>
      <c r="D413" s="28" t="s">
        <v>40</v>
      </c>
      <c r="E413" s="28">
        <f>+'Ark1'!H2911</f>
        <v>2</v>
      </c>
      <c r="F413" s="28">
        <f>+'Ark1'!J2911</f>
        <v>704</v>
      </c>
      <c r="G413" s="28" t="str">
        <f>VLOOKUP(F413,RNR!$A$1:$B$26,2)</f>
        <v>Øre Vilt</v>
      </c>
      <c r="H413" s="28" t="str">
        <f>+IF(I413=0,"",'Ark1'!Q2911)</f>
        <v/>
      </c>
      <c r="I413" s="331">
        <f>+'Ark1'!R2911</f>
        <v>0</v>
      </c>
      <c r="J413" s="29" t="str">
        <f>+IF(I413=0,"",'Ark1'!AF2911)</f>
        <v/>
      </c>
      <c r="L413" s="29" t="str">
        <f>+IF(I413=0,"",'Ark1'!AG2911)</f>
        <v/>
      </c>
      <c r="N413" s="32" t="str">
        <f>+IF(I413=0,"",'Ark1'!U2911)</f>
        <v/>
      </c>
      <c r="T413" s="492"/>
      <c r="U413" s="27" t="str">
        <f>+IF(I413=0,"",'Ark1'!T2911)</f>
        <v/>
      </c>
      <c r="V413" s="34" t="str">
        <f>+IF(I413=0,"",'Ark1'!W2911)</f>
        <v/>
      </c>
      <c r="W413" s="34" t="str">
        <f>+IF(I413=0,"",'Ark1'!X2911)</f>
        <v/>
      </c>
      <c r="X413" s="34" t="str">
        <f>+IF(I413=0,"",'Ark1'!Y2911)</f>
        <v/>
      </c>
      <c r="Y413" s="34" t="str">
        <f>+IF(I413=0,"",'Ark1'!Z2911)</f>
        <v/>
      </c>
      <c r="Z413" s="29" t="str">
        <f>+IF(I413=0,"",'Ark1'!Z2911)</f>
        <v/>
      </c>
      <c r="AA413" s="27" t="str">
        <f>+IF(I413=0,"",'Ark1'!AC2911)</f>
        <v/>
      </c>
      <c r="AB413" s="34" t="str">
        <f>+IF(I413=0,"",'Ark1'!AE2911)</f>
        <v/>
      </c>
      <c r="AC413" s="29" t="str">
        <f t="shared" si="44"/>
        <v/>
      </c>
      <c r="AD413" s="29" t="str">
        <f t="shared" si="45"/>
        <v/>
      </c>
      <c r="AE413" s="213"/>
      <c r="AI413" s="27"/>
      <c r="AL413" s="28"/>
      <c r="AM413" s="28"/>
      <c r="AN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</row>
    <row r="414" spans="1:71" s="29" customFormat="1" ht="15.6">
      <c r="A414" s="213"/>
      <c r="B414" s="289">
        <f>+'Ark1'!C2912</f>
        <v>2024</v>
      </c>
      <c r="C414" s="28">
        <f>+'Ark1'!L2912</f>
        <v>15</v>
      </c>
      <c r="D414" s="28" t="s">
        <v>40</v>
      </c>
      <c r="E414" s="28">
        <f>+'Ark1'!H2912</f>
        <v>1</v>
      </c>
      <c r="F414" s="28">
        <f>+'Ark1'!J2912</f>
        <v>802</v>
      </c>
      <c r="G414" s="28" t="str">
        <f>VLOOKUP(F414,RNR!$A$1:$B$26,2)</f>
        <v>Karasjok</v>
      </c>
      <c r="H414" s="28" t="str">
        <f>+IF(I414=0,"",'Ark1'!Q2912)</f>
        <v/>
      </c>
      <c r="I414" s="331">
        <f>+'Ark1'!R2912</f>
        <v>0</v>
      </c>
      <c r="J414" s="29" t="str">
        <f>+IF(I414=0,"",'Ark1'!AF2912)</f>
        <v/>
      </c>
      <c r="L414" s="29" t="str">
        <f>+IF(I414=0,"",'Ark1'!AG2912)</f>
        <v/>
      </c>
      <c r="N414" s="32" t="str">
        <f>+IF(I414=0,"",'Ark1'!U2912)</f>
        <v/>
      </c>
      <c r="T414" s="492"/>
      <c r="U414" s="27" t="str">
        <f>+IF(I414=0,"",'Ark1'!T2912)</f>
        <v/>
      </c>
      <c r="V414" s="34" t="str">
        <f>+IF(I414=0,"",'Ark1'!W2912)</f>
        <v/>
      </c>
      <c r="W414" s="34" t="str">
        <f>+IF(I414=0,"",'Ark1'!X2912)</f>
        <v/>
      </c>
      <c r="X414" s="34" t="str">
        <f>+IF(I414=0,"",'Ark1'!Y2912)</f>
        <v/>
      </c>
      <c r="Y414" s="34" t="str">
        <f>+IF(I414=0,"",'Ark1'!Z2912)</f>
        <v/>
      </c>
      <c r="Z414" s="29" t="str">
        <f>+IF(I414=0,"",'Ark1'!Z2912)</f>
        <v/>
      </c>
      <c r="AA414" s="27" t="str">
        <f>+IF(I414=0,"",'Ark1'!AC2912)</f>
        <v/>
      </c>
      <c r="AB414" s="34" t="str">
        <f>+IF(I414=0,"",'Ark1'!AE2912)</f>
        <v/>
      </c>
      <c r="AC414" s="29" t="str">
        <f t="shared" si="44"/>
        <v/>
      </c>
      <c r="AD414" s="29" t="str">
        <f t="shared" si="45"/>
        <v/>
      </c>
      <c r="AE414" s="213"/>
      <c r="AI414" s="27"/>
      <c r="AL414" s="28"/>
      <c r="AM414" s="28"/>
      <c r="AN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</row>
    <row r="415" spans="1:71" s="29" customFormat="1">
      <c r="A415" s="573"/>
      <c r="B415" s="573"/>
      <c r="C415" s="573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213"/>
      <c r="AI415" s="27"/>
      <c r="AL415" s="28"/>
      <c r="AM415" s="28"/>
      <c r="AN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</row>
    <row r="416" spans="1:71">
      <c r="A416" s="573"/>
      <c r="B416" s="573"/>
      <c r="C416" s="573"/>
      <c r="D416" s="573"/>
      <c r="E416" s="573"/>
      <c r="F416" s="573"/>
      <c r="G416" s="573"/>
      <c r="H416" s="573"/>
      <c r="I416" s="573"/>
      <c r="J416" s="573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  <c r="X416" s="573"/>
      <c r="Y416" s="573"/>
      <c r="Z416" s="573"/>
      <c r="AA416" s="573"/>
      <c r="AB416" s="573"/>
      <c r="AC416" s="573"/>
      <c r="AD416" s="573"/>
      <c r="AE416" s="573"/>
    </row>
    <row r="417" spans="1:31">
      <c r="A417" s="573"/>
      <c r="B417" s="573"/>
      <c r="C417" s="573"/>
      <c r="D417" s="573"/>
      <c r="E417" s="573"/>
      <c r="F417" s="573"/>
      <c r="G417" s="573"/>
      <c r="H417" s="573"/>
      <c r="I417" s="573"/>
      <c r="J417" s="573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</row>
  </sheetData>
  <mergeCells count="4">
    <mergeCell ref="Z4:AA4"/>
    <mergeCell ref="E336:F336"/>
    <mergeCell ref="E363:F363"/>
    <mergeCell ref="E390:F390"/>
  </mergeCells>
  <conditionalFormatting sqref="K13:K38">
    <cfRule type="cellIs" dxfId="52" priority="3" operator="greaterThan">
      <formula>10</formula>
    </cfRule>
  </conditionalFormatting>
  <conditionalFormatting sqref="K40:K66">
    <cfRule type="cellIs" dxfId="51" priority="2" operator="greaterThan">
      <formula>10</formula>
    </cfRule>
  </conditionalFormatting>
  <conditionalFormatting sqref="P40:P63">
    <cfRule type="cellIs" dxfId="5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5C2DD-6409-47DA-B481-F7503601277F}">
  <dimension ref="N15:N117"/>
  <sheetViews>
    <sheetView topLeftCell="N1" workbookViewId="0">
      <selection activeCell="AA10" sqref="AA10"/>
    </sheetView>
  </sheetViews>
  <sheetFormatPr baseColWidth="10" defaultRowHeight="15"/>
  <sheetData>
    <row r="15" ht="14.7" customHeight="1"/>
    <row r="117" spans="14:14">
      <c r="N117">
        <f>N149</f>
        <v>0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J14" sqref="J1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N183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A11" sqref="A11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8" width="5.36328125" style="92" customWidth="1"/>
    <col min="9" max="10" width="6.36328125" style="92" customWidth="1"/>
    <col min="11" max="11" width="2" style="92" customWidth="1"/>
    <col min="12" max="12" width="6.54296875" customWidth="1"/>
    <col min="13" max="13" width="5.36328125" customWidth="1"/>
    <col min="14" max="14" width="1.6328125" customWidth="1"/>
    <col min="15" max="15" width="5.36328125" customWidth="1"/>
    <col min="16" max="16" width="2.6328125" customWidth="1"/>
    <col min="17" max="17" width="7" customWidth="1"/>
    <col min="18" max="18" width="1.54296875" customWidth="1"/>
    <col min="19" max="19" width="7.08984375" style="92" customWidth="1"/>
    <col min="20" max="20" width="5" style="92" customWidth="1"/>
    <col min="21" max="21" width="1.81640625" style="92" customWidth="1"/>
    <col min="22" max="22" width="6.08984375" style="92" customWidth="1"/>
    <col min="23" max="23" width="6.90625" style="92" customWidth="1"/>
    <col min="24" max="24" width="5.453125" style="92" customWidth="1"/>
    <col min="25" max="25" width="6.54296875" customWidth="1"/>
    <col min="26" max="26" width="8" customWidth="1"/>
    <col min="27" max="27" width="8.1796875" style="11" customWidth="1"/>
    <col min="28" max="28" width="10" customWidth="1"/>
    <col min="29" max="29" width="10" style="11" customWidth="1"/>
    <col min="30" max="30" width="6.54296875" customWidth="1"/>
    <col min="42" max="42" width="14" customWidth="1"/>
    <col min="43" max="43" width="12.54296875" customWidth="1"/>
    <col min="44" max="44" width="10.90625" customWidth="1"/>
  </cols>
  <sheetData>
    <row r="1" spans="1:66">
      <c r="A1" s="47"/>
      <c r="B1" s="47"/>
      <c r="C1" s="47"/>
      <c r="D1" s="47"/>
      <c r="E1" s="47"/>
      <c r="F1" s="47"/>
      <c r="G1" s="90"/>
      <c r="H1" s="90"/>
      <c r="I1" s="90"/>
      <c r="J1" s="90"/>
      <c r="K1" s="90"/>
      <c r="L1" s="47"/>
      <c r="M1" s="47"/>
      <c r="N1" s="47"/>
      <c r="O1" s="47"/>
      <c r="P1" s="47"/>
      <c r="Q1" s="47"/>
      <c r="R1" s="47"/>
      <c r="S1" s="90"/>
      <c r="T1" s="90"/>
      <c r="U1" s="90"/>
      <c r="V1" s="90"/>
      <c r="W1" s="90"/>
      <c r="X1" s="90"/>
      <c r="Y1" s="47"/>
      <c r="Z1" s="47"/>
      <c r="AA1" s="71"/>
      <c r="AB1" s="47"/>
      <c r="AC1" s="71"/>
      <c r="AD1" s="47"/>
      <c r="AE1" s="4"/>
      <c r="AF1" s="4"/>
      <c r="AG1" s="4"/>
      <c r="AH1" s="4"/>
      <c r="AI1" s="4"/>
    </row>
    <row r="2" spans="1:66" s="180" customFormat="1" ht="31.8">
      <c r="A2" s="179"/>
      <c r="B2" s="179"/>
      <c r="C2" s="179"/>
      <c r="D2" s="141" t="s">
        <v>437</v>
      </c>
      <c r="E2" s="179"/>
      <c r="F2" s="179"/>
      <c r="G2" s="190"/>
      <c r="H2" s="190"/>
      <c r="I2" s="190"/>
      <c r="J2" s="190"/>
      <c r="K2" s="190"/>
      <c r="L2" s="179"/>
      <c r="M2" s="179"/>
      <c r="N2" s="179"/>
      <c r="O2" s="179"/>
      <c r="P2" s="179"/>
      <c r="Q2" s="179"/>
      <c r="R2" s="179"/>
      <c r="S2" s="169" t="str">
        <f>+År!B2</f>
        <v>ALL GEIT</v>
      </c>
      <c r="T2" s="190"/>
      <c r="U2" s="190"/>
      <c r="V2" s="190"/>
      <c r="W2" s="190"/>
      <c r="X2" s="190"/>
      <c r="Y2" s="179"/>
      <c r="Z2" s="179"/>
      <c r="AA2" s="195"/>
      <c r="AB2" s="179"/>
      <c r="AC2" s="195"/>
      <c r="AD2" s="179"/>
      <c r="AE2" s="4"/>
      <c r="AF2" s="4"/>
      <c r="AG2" s="4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</row>
    <row r="3" spans="1:66">
      <c r="A3" s="47"/>
      <c r="B3" s="47"/>
      <c r="C3" s="47"/>
      <c r="D3" s="47"/>
      <c r="E3" s="47"/>
      <c r="F3" s="47"/>
      <c r="G3" s="90"/>
      <c r="H3" s="90"/>
      <c r="I3" s="90"/>
      <c r="J3" s="90"/>
      <c r="K3" s="90"/>
      <c r="L3" s="47"/>
      <c r="M3" s="47"/>
      <c r="N3" s="47"/>
      <c r="O3" s="47"/>
      <c r="P3" s="47"/>
      <c r="Q3" s="47"/>
      <c r="R3" s="47"/>
      <c r="S3" s="90"/>
      <c r="T3" s="90"/>
      <c r="U3" s="90"/>
      <c r="V3" s="90"/>
      <c r="W3" s="90"/>
      <c r="X3" s="90"/>
      <c r="Y3" s="47"/>
      <c r="Z3" s="47"/>
      <c r="AA3" s="71"/>
      <c r="AB3" s="47"/>
      <c r="AC3" s="71"/>
      <c r="AD3" s="47"/>
      <c r="AE3" s="4"/>
      <c r="AF3" s="4"/>
      <c r="AG3" s="4"/>
      <c r="AH3" s="4"/>
      <c r="AI3" s="4"/>
    </row>
    <row r="4" spans="1:66">
      <c r="A4" s="47"/>
      <c r="B4" s="47"/>
      <c r="C4" s="47"/>
      <c r="D4" s="47"/>
      <c r="E4" s="47"/>
      <c r="F4" s="47"/>
      <c r="G4" s="90"/>
      <c r="H4" s="90"/>
      <c r="I4" s="90"/>
      <c r="J4" s="90"/>
      <c r="K4" s="90"/>
      <c r="L4" s="47"/>
      <c r="M4" s="47"/>
      <c r="N4" s="47"/>
      <c r="O4" s="47"/>
      <c r="P4" s="47"/>
      <c r="Q4" s="47"/>
      <c r="R4" s="47"/>
      <c r="S4" s="90"/>
      <c r="T4" s="90"/>
      <c r="U4" s="90"/>
      <c r="V4" s="90"/>
      <c r="W4" s="90"/>
      <c r="X4" s="90"/>
      <c r="Y4" s="47"/>
      <c r="Z4" s="47"/>
      <c r="AA4" s="71"/>
      <c r="AB4" s="47"/>
      <c r="AC4" s="71"/>
      <c r="AD4" s="47"/>
      <c r="AE4" s="4"/>
      <c r="AF4" s="4"/>
      <c r="AG4" s="4"/>
      <c r="AH4" s="4"/>
      <c r="AI4" s="4"/>
    </row>
    <row r="5" spans="1:66" s="181" customFormat="1" ht="19.8">
      <c r="A5" s="178"/>
      <c r="B5" s="178"/>
      <c r="C5" s="178"/>
      <c r="D5" s="178"/>
      <c r="E5" s="178" t="s">
        <v>5</v>
      </c>
      <c r="F5" s="181">
        <f>+År!R2</f>
        <v>49</v>
      </c>
      <c r="G5" s="203"/>
      <c r="H5" s="199"/>
      <c r="I5" s="203"/>
      <c r="J5" s="203"/>
      <c r="K5" s="203"/>
      <c r="L5" s="178"/>
      <c r="M5" s="182"/>
      <c r="N5" s="182"/>
      <c r="O5" s="182"/>
      <c r="P5" s="182"/>
      <c r="Q5" s="182"/>
      <c r="R5" s="182"/>
      <c r="S5" s="203" t="s">
        <v>423</v>
      </c>
      <c r="T5" s="199"/>
      <c r="U5" s="199"/>
      <c r="V5" s="203"/>
      <c r="W5" s="203"/>
      <c r="X5" s="604">
        <f>SUM(F11:F25)</f>
        <v>25624</v>
      </c>
      <c r="Y5" s="605"/>
      <c r="Z5" s="178"/>
      <c r="AA5" s="204"/>
      <c r="AB5" s="178"/>
      <c r="AC5" s="204"/>
      <c r="AD5" s="178"/>
      <c r="AE5" s="4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ht="21">
      <c r="A6" s="51"/>
      <c r="B6" s="51"/>
      <c r="C6" s="51"/>
      <c r="D6" s="51"/>
      <c r="E6" s="51"/>
      <c r="F6" s="51"/>
      <c r="G6" s="95"/>
      <c r="H6" s="95"/>
      <c r="I6" s="95"/>
      <c r="J6" s="95"/>
      <c r="K6" s="95"/>
      <c r="L6" s="51"/>
      <c r="M6" s="51"/>
      <c r="N6" s="51"/>
      <c r="O6" s="51"/>
      <c r="P6" s="51"/>
      <c r="Q6" s="51"/>
      <c r="R6" s="51"/>
      <c r="S6" s="174"/>
      <c r="T6" s="95"/>
      <c r="U6" s="95"/>
      <c r="V6" s="90"/>
      <c r="W6" s="90"/>
      <c r="X6" s="90"/>
      <c r="Y6" s="47"/>
      <c r="Z6" s="47"/>
      <c r="AA6" s="71"/>
      <c r="AB6" s="47"/>
      <c r="AC6" s="71"/>
      <c r="AD6" s="47"/>
      <c r="AE6" s="4"/>
      <c r="AF6" s="4"/>
      <c r="AG6" s="4"/>
      <c r="AH6" s="4"/>
      <c r="AI6" s="4"/>
    </row>
    <row r="7" spans="1:66" ht="21">
      <c r="A7" s="51"/>
      <c r="B7" s="51"/>
      <c r="C7" s="51"/>
      <c r="D7" s="51"/>
      <c r="E7" s="51"/>
      <c r="F7" s="51"/>
      <c r="G7" s="95"/>
      <c r="H7" s="90"/>
      <c r="I7" s="95"/>
      <c r="J7" s="95"/>
      <c r="K7" s="95"/>
      <c r="L7" s="51"/>
      <c r="M7" s="47"/>
      <c r="N7" s="47"/>
      <c r="O7" s="47"/>
      <c r="P7" s="47"/>
      <c r="Q7" s="47"/>
      <c r="R7" s="47"/>
      <c r="S7" s="174"/>
      <c r="T7" s="90"/>
      <c r="U7" s="90"/>
      <c r="V7" s="90"/>
      <c r="W7" s="90"/>
      <c r="X7" s="90"/>
      <c r="Y7" s="47"/>
      <c r="Z7" s="47"/>
      <c r="AA7" s="71"/>
      <c r="AB7" s="47"/>
      <c r="AC7" s="71"/>
      <c r="AD7" s="47"/>
      <c r="AE7" s="4"/>
      <c r="AF7" s="4"/>
      <c r="AG7" s="4"/>
      <c r="AH7" s="4"/>
      <c r="AI7" s="4"/>
    </row>
    <row r="8" spans="1:66" ht="15.6">
      <c r="A8" s="47"/>
      <c r="B8" s="47"/>
      <c r="C8" s="47"/>
      <c r="D8" s="47"/>
      <c r="E8" s="51" t="s">
        <v>2</v>
      </c>
      <c r="F8" s="47"/>
      <c r="G8" s="90"/>
      <c r="H8" s="90"/>
      <c r="I8" s="90"/>
      <c r="J8" s="95" t="s">
        <v>2</v>
      </c>
      <c r="K8" s="95"/>
      <c r="L8" s="47"/>
      <c r="M8" s="47"/>
      <c r="N8" s="47"/>
      <c r="O8" s="47"/>
      <c r="P8" s="47"/>
      <c r="Q8" s="47"/>
      <c r="R8" s="47"/>
      <c r="S8" s="90"/>
      <c r="T8" s="90"/>
      <c r="U8" s="90"/>
      <c r="V8" s="95" t="s">
        <v>504</v>
      </c>
      <c r="W8" s="90"/>
      <c r="X8" s="90"/>
      <c r="Y8" s="47"/>
      <c r="Z8" s="47"/>
      <c r="AA8" s="72" t="s">
        <v>535</v>
      </c>
      <c r="AB8" s="51" t="s">
        <v>75</v>
      </c>
      <c r="AC8" s="72" t="s">
        <v>2</v>
      </c>
      <c r="AD8" s="47"/>
      <c r="AE8" s="4"/>
      <c r="AF8" s="4"/>
      <c r="AG8" s="4"/>
      <c r="AH8" s="4"/>
      <c r="AI8" s="4"/>
    </row>
    <row r="9" spans="1:66" ht="15.6">
      <c r="A9" s="47"/>
      <c r="B9" s="47"/>
      <c r="C9" s="51" t="s">
        <v>411</v>
      </c>
      <c r="D9" s="47"/>
      <c r="E9" s="51" t="s">
        <v>480</v>
      </c>
      <c r="F9" s="51" t="s">
        <v>2</v>
      </c>
      <c r="G9" s="95" t="s">
        <v>2</v>
      </c>
      <c r="H9" s="209"/>
      <c r="I9" s="95" t="s">
        <v>1</v>
      </c>
      <c r="J9" s="95" t="s">
        <v>667</v>
      </c>
      <c r="K9" s="95"/>
      <c r="L9" s="51" t="s">
        <v>22</v>
      </c>
      <c r="M9" s="111"/>
      <c r="N9" s="111"/>
      <c r="O9" s="111" t="s">
        <v>22</v>
      </c>
      <c r="P9" s="111"/>
      <c r="Q9" s="111" t="s">
        <v>22</v>
      </c>
      <c r="R9" s="47"/>
      <c r="S9" s="95" t="s">
        <v>22</v>
      </c>
      <c r="T9" s="209"/>
      <c r="U9" s="209"/>
      <c r="V9" s="95" t="s">
        <v>533</v>
      </c>
      <c r="W9" s="95"/>
      <c r="X9" s="95"/>
      <c r="Y9" s="51" t="s">
        <v>424</v>
      </c>
      <c r="Z9" s="51"/>
      <c r="AA9" s="72" t="s">
        <v>477</v>
      </c>
      <c r="AB9" s="51" t="s">
        <v>426</v>
      </c>
      <c r="AC9" s="72" t="s">
        <v>428</v>
      </c>
      <c r="AD9" s="47"/>
      <c r="AE9" s="4"/>
      <c r="AF9" s="58"/>
      <c r="AG9" s="58"/>
      <c r="AH9" s="1"/>
      <c r="AI9" s="5"/>
    </row>
    <row r="10" spans="1:66" ht="15.6">
      <c r="A10" s="47"/>
      <c r="B10" s="51" t="s">
        <v>86</v>
      </c>
      <c r="C10" s="51" t="s">
        <v>412</v>
      </c>
      <c r="D10" s="48"/>
      <c r="E10" s="52" t="s">
        <v>481</v>
      </c>
      <c r="F10" s="52" t="s">
        <v>8</v>
      </c>
      <c r="G10" s="96" t="s">
        <v>401</v>
      </c>
      <c r="H10" s="209" t="s">
        <v>483</v>
      </c>
      <c r="I10" s="96" t="s">
        <v>401</v>
      </c>
      <c r="J10" s="96" t="s">
        <v>666</v>
      </c>
      <c r="K10" s="96"/>
      <c r="L10" s="52" t="s">
        <v>0</v>
      </c>
      <c r="M10" s="111" t="s">
        <v>483</v>
      </c>
      <c r="N10" s="111"/>
      <c r="O10" s="111" t="s">
        <v>649</v>
      </c>
      <c r="P10" s="111"/>
      <c r="Q10" s="111" t="s">
        <v>650</v>
      </c>
      <c r="R10" s="47"/>
      <c r="S10" s="96" t="s">
        <v>44</v>
      </c>
      <c r="T10" s="209" t="s">
        <v>483</v>
      </c>
      <c r="U10" s="209"/>
      <c r="V10" s="96" t="s">
        <v>521</v>
      </c>
      <c r="W10" s="96" t="s">
        <v>516</v>
      </c>
      <c r="X10" s="96" t="s">
        <v>517</v>
      </c>
      <c r="Y10" s="52" t="s">
        <v>1</v>
      </c>
      <c r="Z10" s="52" t="s">
        <v>0</v>
      </c>
      <c r="AA10" s="73" t="s">
        <v>43</v>
      </c>
      <c r="AB10" s="52" t="s">
        <v>427</v>
      </c>
      <c r="AC10" s="73" t="s">
        <v>66</v>
      </c>
      <c r="AD10" s="47"/>
      <c r="AE10" s="4"/>
      <c r="AF10" s="58"/>
      <c r="AG10" s="58"/>
      <c r="AH10" s="1"/>
      <c r="AI10" s="5"/>
    </row>
    <row r="11" spans="1:66" ht="15.6">
      <c r="A11" s="47"/>
      <c r="B11" s="65">
        <f>+'Ark1'!C1051</f>
        <v>2024</v>
      </c>
      <c r="C11" s="65">
        <f>+'Ark1'!M1051</f>
        <v>1</v>
      </c>
      <c r="D11" s="65" t="s">
        <v>89</v>
      </c>
      <c r="E11" s="65">
        <f>+'Ark1'!Q1051</f>
        <v>13</v>
      </c>
      <c r="F11" s="65">
        <f>+'Ark1'!R1051</f>
        <v>20</v>
      </c>
      <c r="G11" s="193">
        <f>+'Ark1'!AF1051</f>
        <v>7.8051826412738015E-2</v>
      </c>
      <c r="H11" s="210">
        <f t="shared" ref="H11:H25" si="0">+G11-G27</f>
        <v>5.916465835471664E-2</v>
      </c>
      <c r="I11" s="193">
        <f>+'Ark1'!AG1051</f>
        <v>3.5366081553818825E-2</v>
      </c>
      <c r="J11" s="474">
        <f>+'Ark1'!AI1051</f>
        <v>18</v>
      </c>
      <c r="K11" s="96"/>
      <c r="L11" s="251">
        <f>+IF(F11=0,"",'Ark1'!S1051)</f>
        <v>2.1</v>
      </c>
      <c r="M11" s="112">
        <f t="shared" ref="M11:M25" si="1">+IF(F11=0,"",L11-L27)</f>
        <v>-0.69999999999999973</v>
      </c>
      <c r="N11" s="111"/>
      <c r="O11" s="300">
        <f>+IF(J11=0,"",'Ark1'!AJ1051)</f>
        <v>77.005555555555546</v>
      </c>
      <c r="P11" s="111"/>
      <c r="Q11" s="300">
        <f>+IF(J11=0,"",'Ark1'!AK1051)</f>
        <v>10.389261254012968</v>
      </c>
      <c r="R11" s="47"/>
      <c r="S11" s="249">
        <f>+IF(F11=0,"",'Ark1'!U1051)</f>
        <v>5.8100000000000014</v>
      </c>
      <c r="T11" s="478">
        <f t="shared" ref="T11:T25" si="2">+IF(F11=0,"",S11-S27)</f>
        <v>-2.8299999999999992</v>
      </c>
      <c r="U11" s="209"/>
      <c r="V11" s="139">
        <f>+'Ark1'!X1051</f>
        <v>5</v>
      </c>
      <c r="W11" s="139">
        <f>+'Ark1'!Y1051</f>
        <v>0</v>
      </c>
      <c r="X11" s="139">
        <f>+'Ark1'!Z1051</f>
        <v>3.808661182095356</v>
      </c>
      <c r="Y11" s="66">
        <f>+'Ark1'!Z1051</f>
        <v>3.808661182095356</v>
      </c>
      <c r="Z11" s="66">
        <f>+'Ark1'!AB1051</f>
        <v>0</v>
      </c>
      <c r="AA11" s="140">
        <f>+'Ark1'!AD1051</f>
        <v>0</v>
      </c>
      <c r="AB11" s="66">
        <f>+IF(F11=0,"",S11/L11)</f>
        <v>2.7666666666666671</v>
      </c>
      <c r="AC11" s="140">
        <f>+IF(F11=0,"",F11/E11)</f>
        <v>1.5384615384615385</v>
      </c>
      <c r="AD11" s="47"/>
      <c r="AE11" s="4"/>
      <c r="AF11" s="58"/>
      <c r="AG11" s="58"/>
      <c r="AH11" s="1"/>
      <c r="AI11" s="5"/>
    </row>
    <row r="12" spans="1:66" ht="15.6">
      <c r="A12" s="47"/>
      <c r="B12" s="65">
        <f>+'Ark1'!C1052</f>
        <v>2024</v>
      </c>
      <c r="C12" s="65">
        <f>+'Ark1'!M1052</f>
        <v>2</v>
      </c>
      <c r="D12" s="65" t="s">
        <v>90</v>
      </c>
      <c r="E12" s="65">
        <f>+'Ark1'!Q1052</f>
        <v>309</v>
      </c>
      <c r="F12" s="65">
        <f>+'Ark1'!R1052</f>
        <v>2091</v>
      </c>
      <c r="G12" s="193">
        <f>+'Ark1'!AF1052</f>
        <v>8.1603184514517633</v>
      </c>
      <c r="H12" s="210">
        <f t="shared" si="0"/>
        <v>-12.370033227617482</v>
      </c>
      <c r="I12" s="193">
        <f>+'Ark1'!AG1052</f>
        <v>5.2062706923534252</v>
      </c>
      <c r="J12" s="474">
        <f>+'Ark1'!AI1052</f>
        <v>1734</v>
      </c>
      <c r="K12" s="96"/>
      <c r="L12" s="251">
        <f>+IF(F12=0,"",'Ark1'!S1052)</f>
        <v>3.6834050693448122</v>
      </c>
      <c r="M12" s="112">
        <f t="shared" si="1"/>
        <v>-0.43508619100477386</v>
      </c>
      <c r="N12" s="111"/>
      <c r="O12" s="300">
        <f>+IF(J12=0,"",'Ark1'!AJ1052)</f>
        <v>83.88350634371406</v>
      </c>
      <c r="P12" s="111"/>
      <c r="Q12" s="300">
        <f>+IF(J12=0,"",'Ark1'!AK1052)</f>
        <v>12.549558295196004</v>
      </c>
      <c r="R12" s="47"/>
      <c r="S12" s="249">
        <f>+IF(F12=0,"",'Ark1'!U1052)</f>
        <v>8.1807269249162893</v>
      </c>
      <c r="T12" s="478">
        <f t="shared" si="2"/>
        <v>-0.79976985521249233</v>
      </c>
      <c r="U12" s="209"/>
      <c r="V12" s="139">
        <f>+'Ark1'!X1052</f>
        <v>9.5169775227164024</v>
      </c>
      <c r="W12" s="139">
        <f>+'Ark1'!Y1052</f>
        <v>0.76518412242945955</v>
      </c>
      <c r="X12" s="139">
        <f>+'Ark1'!Z1052</f>
        <v>4.6729516310863826</v>
      </c>
      <c r="Y12" s="66">
        <f>+'Ark1'!Z1052</f>
        <v>4.6729516310863826</v>
      </c>
      <c r="Z12" s="66">
        <f>+'Ark1'!AB1052</f>
        <v>0</v>
      </c>
      <c r="AA12" s="140">
        <f>+'Ark1'!AD1052</f>
        <v>0</v>
      </c>
      <c r="AB12" s="66">
        <f t="shared" ref="AB12:AB25" si="3">+IF(F12=0,"",S12/L12)</f>
        <v>2.2209685795897114</v>
      </c>
      <c r="AC12" s="140">
        <f t="shared" ref="AC12:AC24" si="4">+IF(F12=0,"",F12/E12)</f>
        <v>6.766990291262136</v>
      </c>
      <c r="AD12" s="47"/>
      <c r="AE12" s="4"/>
      <c r="AF12" s="58"/>
      <c r="AG12" s="58"/>
      <c r="AH12" s="1"/>
      <c r="AI12" s="5"/>
    </row>
    <row r="13" spans="1:66" ht="15.6">
      <c r="A13" s="47"/>
      <c r="B13" s="65">
        <f>+'Ark1'!C1053</f>
        <v>2024</v>
      </c>
      <c r="C13" s="65">
        <f>+'Ark1'!M1053</f>
        <v>3</v>
      </c>
      <c r="D13" s="65" t="s">
        <v>91</v>
      </c>
      <c r="E13" s="65">
        <f>+'Ark1'!Q1053</f>
        <v>443</v>
      </c>
      <c r="F13" s="65">
        <f>+'Ark1'!R1053</f>
        <v>3006</v>
      </c>
      <c r="G13" s="193">
        <f>+'Ark1'!AF1053</f>
        <v>11.731189509834531</v>
      </c>
      <c r="H13" s="210">
        <f t="shared" si="0"/>
        <v>9.955795712380521</v>
      </c>
      <c r="I13" s="193">
        <f>+'Ark1'!AG1053</f>
        <v>8.9447881291708189</v>
      </c>
      <c r="J13" s="474">
        <f>+'Ark1'!AI1053</f>
        <v>2936</v>
      </c>
      <c r="K13" s="96"/>
      <c r="L13" s="251">
        <f>+IF(F13=0,"",'Ark1'!S1053)</f>
        <v>4.0645375914836999</v>
      </c>
      <c r="M13" s="112">
        <f t="shared" si="1"/>
        <v>-0.48865389787800328</v>
      </c>
      <c r="N13" s="111"/>
      <c r="O13" s="300">
        <f>+IF(J13=0,"",'Ark1'!AJ1053)</f>
        <v>88.244925068119983</v>
      </c>
      <c r="P13" s="111"/>
      <c r="Q13" s="300">
        <f>+IF(J13=0,"",'Ark1'!AK1053)</f>
        <v>13.461154010557127</v>
      </c>
      <c r="R13" s="47"/>
      <c r="S13" s="249">
        <f>+IF(F13=0,"",'Ark1'!U1053)</f>
        <v>9.7768795741849832</v>
      </c>
      <c r="T13" s="478">
        <f t="shared" si="2"/>
        <v>2.1347659291359733E-2</v>
      </c>
      <c r="U13" s="209"/>
      <c r="V13" s="139">
        <f>+'Ark1'!X1053</f>
        <v>13.206919494344644</v>
      </c>
      <c r="W13" s="139">
        <f>+'Ark1'!Y1053</f>
        <v>0.76513639387890875</v>
      </c>
      <c r="X13" s="139">
        <f>+'Ark1'!Z1053</f>
        <v>4.7309045781133312</v>
      </c>
      <c r="Y13" s="66">
        <f>+'Ark1'!Z1053</f>
        <v>4.7309045781133312</v>
      </c>
      <c r="Z13" s="66">
        <f>+'Ark1'!AB1053</f>
        <v>0</v>
      </c>
      <c r="AA13" s="140">
        <f>+'Ark1'!AD1053</f>
        <v>0</v>
      </c>
      <c r="AB13" s="66">
        <f t="shared" si="3"/>
        <v>2.4054100507448073</v>
      </c>
      <c r="AC13" s="140">
        <f t="shared" si="4"/>
        <v>6.7855530474040631</v>
      </c>
      <c r="AD13" s="47"/>
      <c r="AE13" s="4"/>
      <c r="AF13" s="58"/>
      <c r="AG13" s="58"/>
      <c r="AH13" s="1"/>
      <c r="AI13" s="5"/>
    </row>
    <row r="14" spans="1:66" ht="15.6">
      <c r="A14" s="47"/>
      <c r="B14" s="65">
        <f>+'Ark1'!C1054</f>
        <v>2024</v>
      </c>
      <c r="C14" s="65">
        <f>+'Ark1'!M1054</f>
        <v>4</v>
      </c>
      <c r="D14" s="65" t="s">
        <v>92</v>
      </c>
      <c r="E14" s="65">
        <f>+'Ark1'!Q1054</f>
        <v>550</v>
      </c>
      <c r="F14" s="65">
        <f>+'Ark1'!R1054</f>
        <v>4572</v>
      </c>
      <c r="G14" s="193">
        <f>+'Ark1'!AF1054</f>
        <v>17.842647517951921</v>
      </c>
      <c r="H14" s="210">
        <f t="shared" si="0"/>
        <v>14.571390010302618</v>
      </c>
      <c r="I14" s="193">
        <f>+'Ark1'!AG1054</f>
        <v>15.814269026921449</v>
      </c>
      <c r="J14" s="474">
        <f>+'Ark1'!AI1054</f>
        <v>4468</v>
      </c>
      <c r="K14" s="96"/>
      <c r="L14" s="251">
        <f>+IF(F14=0,"",'Ark1'!S1054)</f>
        <v>5.29199475065617</v>
      </c>
      <c r="M14" s="112">
        <f t="shared" si="1"/>
        <v>0.39476611324277666</v>
      </c>
      <c r="N14" s="111"/>
      <c r="O14" s="300">
        <f>+IF(J14=0,"",'Ark1'!AJ1054)</f>
        <v>90.393442256042903</v>
      </c>
      <c r="P14" s="111"/>
      <c r="Q14" s="300">
        <f>+IF(J14=0,"",'Ark1'!AK1054)</f>
        <v>14.372897388344599</v>
      </c>
      <c r="R14" s="47"/>
      <c r="S14" s="249">
        <f>+IF(F14=0,"",'Ark1'!U1054)</f>
        <v>11.364807524059508</v>
      </c>
      <c r="T14" s="478">
        <f t="shared" si="2"/>
        <v>-0.45285991243009427</v>
      </c>
      <c r="U14" s="209"/>
      <c r="V14" s="139">
        <f>+'Ark1'!X1054</f>
        <v>22.594050743657039</v>
      </c>
      <c r="W14" s="139">
        <f>+'Ark1'!Y1054</f>
        <v>2.7777777777777781</v>
      </c>
      <c r="X14" s="139">
        <f>+'Ark1'!Z1054</f>
        <v>5.6288616088821106</v>
      </c>
      <c r="Y14" s="66">
        <f>+'Ark1'!Z1054</f>
        <v>5.6288616088821106</v>
      </c>
      <c r="Z14" s="66">
        <f>+'Ark1'!AB1054</f>
        <v>0</v>
      </c>
      <c r="AA14" s="140">
        <f>+'Ark1'!AD1054</f>
        <v>0</v>
      </c>
      <c r="AB14" s="66">
        <f t="shared" si="3"/>
        <v>2.1475470138458381</v>
      </c>
      <c r="AC14" s="140">
        <f t="shared" si="4"/>
        <v>8.3127272727272725</v>
      </c>
      <c r="AD14" s="47"/>
      <c r="AE14" s="4"/>
      <c r="AF14" s="58"/>
      <c r="AG14" s="58"/>
      <c r="AH14" s="1"/>
      <c r="AI14" s="5"/>
      <c r="AK14" s="2"/>
      <c r="AL14" s="2"/>
      <c r="AM14" s="2"/>
    </row>
    <row r="15" spans="1:66" ht="15.6">
      <c r="A15" s="47"/>
      <c r="B15" s="65">
        <f>+'Ark1'!C1055</f>
        <v>2024</v>
      </c>
      <c r="C15" s="65">
        <f>+'Ark1'!M1055</f>
        <v>5</v>
      </c>
      <c r="D15" s="65" t="s">
        <v>93</v>
      </c>
      <c r="E15" s="65">
        <f>+'Ark1'!Q1055</f>
        <v>662</v>
      </c>
      <c r="F15" s="65">
        <f>+'Ark1'!R1055</f>
        <v>8738</v>
      </c>
      <c r="G15" s="193">
        <f>+'Ark1'!AF1055</f>
        <v>34.100842959725256</v>
      </c>
      <c r="H15" s="210">
        <f t="shared" si="0"/>
        <v>-22.874188204102026</v>
      </c>
      <c r="I15" s="193">
        <f>+'Ark1'!AG1055</f>
        <v>30.984035349037654</v>
      </c>
      <c r="J15" s="474">
        <f>+'Ark1'!AI1055</f>
        <v>6891</v>
      </c>
      <c r="K15" s="96"/>
      <c r="L15" s="251">
        <f>+IF(F15=0,"",'Ark1'!S1055)</f>
        <v>5.57358663309682</v>
      </c>
      <c r="M15" s="112">
        <f t="shared" si="1"/>
        <v>0.1096868784061078</v>
      </c>
      <c r="N15" s="111"/>
      <c r="O15" s="300">
        <f>+IF(J15=0,"",'Ark1'!AJ1055)</f>
        <v>88.652837033812219</v>
      </c>
      <c r="P15" s="111"/>
      <c r="Q15" s="300">
        <f>+IF(J15=0,"",'Ark1'!AK1055)</f>
        <v>15.260308429109328</v>
      </c>
      <c r="R15" s="47"/>
      <c r="S15" s="249">
        <f>+IF(F15=0,"",'Ark1'!U1055)</f>
        <v>11.650514991989022</v>
      </c>
      <c r="T15" s="478">
        <f t="shared" si="2"/>
        <v>9.9987908517533697E-2</v>
      </c>
      <c r="U15" s="209"/>
      <c r="V15" s="139">
        <f>+'Ark1'!X1055</f>
        <v>25.188830395971607</v>
      </c>
      <c r="W15" s="139">
        <f>+'Ark1'!Y1055</f>
        <v>6.3286793316548389</v>
      </c>
      <c r="X15" s="139">
        <f>+'Ark1'!Z1055</f>
        <v>6.6099202955063721</v>
      </c>
      <c r="Y15" s="66">
        <f>+'Ark1'!Z1055</f>
        <v>6.6099202955063721</v>
      </c>
      <c r="Z15" s="66">
        <f>+'Ark1'!AB1055</f>
        <v>0.35804691123189558</v>
      </c>
      <c r="AA15" s="140">
        <f>+'Ark1'!AD1055</f>
        <v>-2.8295337486960719</v>
      </c>
      <c r="AB15" s="66">
        <f t="shared" si="3"/>
        <v>2.0903084062256179</v>
      </c>
      <c r="AC15" s="140">
        <f t="shared" si="4"/>
        <v>13.19939577039275</v>
      </c>
      <c r="AD15" s="47"/>
      <c r="AE15" s="4"/>
      <c r="AF15" s="58"/>
      <c r="AG15" s="58"/>
      <c r="AH15" s="13"/>
      <c r="AI15" s="5"/>
      <c r="AK15" s="2"/>
      <c r="AL15" s="2"/>
      <c r="AM15" s="4"/>
      <c r="AN15" s="4"/>
      <c r="AO15" s="4"/>
    </row>
    <row r="16" spans="1:66" ht="15.6">
      <c r="A16" s="47"/>
      <c r="B16" s="65">
        <f>+'Ark1'!C1056</f>
        <v>2024</v>
      </c>
      <c r="C16" s="65">
        <f>+'Ark1'!M1056</f>
        <v>6</v>
      </c>
      <c r="D16" s="65" t="s">
        <v>94</v>
      </c>
      <c r="E16" s="65">
        <f>+'Ark1'!Q1056</f>
        <v>504</v>
      </c>
      <c r="F16" s="65">
        <f>+'Ark1'!R1056</f>
        <v>3350</v>
      </c>
      <c r="G16" s="193">
        <f>+'Ark1'!AF1056</f>
        <v>13.073680924133622</v>
      </c>
      <c r="H16" s="210">
        <f t="shared" si="0"/>
        <v>10.988537570528063</v>
      </c>
      <c r="I16" s="193">
        <f>+'Ark1'!AG1056</f>
        <v>14.33458504507805</v>
      </c>
      <c r="J16" s="474">
        <f>+'Ark1'!AI1056</f>
        <v>3224</v>
      </c>
      <c r="K16" s="96"/>
      <c r="L16" s="251">
        <f>+IF(F16=0,"",'Ark1'!S1056)</f>
        <v>6.0131343283582108</v>
      </c>
      <c r="M16" s="112">
        <f t="shared" si="1"/>
        <v>0.35371403850313854</v>
      </c>
      <c r="N16" s="111"/>
      <c r="O16" s="300">
        <f>+IF(J16=0,"",'Ark1'!AJ1056)</f>
        <v>92.798294044664999</v>
      </c>
      <c r="P16" s="111"/>
      <c r="Q16" s="300">
        <f>+IF(J16=0,"",'Ark1'!AK1056)</f>
        <v>16.161325821782462</v>
      </c>
      <c r="R16" s="47"/>
      <c r="S16" s="249">
        <f>+IF(F16=0,"",'Ark1'!U1056)</f>
        <v>14.059164179104481</v>
      </c>
      <c r="T16" s="478">
        <f t="shared" si="2"/>
        <v>1.7575337443218686</v>
      </c>
      <c r="U16" s="209"/>
      <c r="V16" s="139">
        <f>+'Ark1'!X1056</f>
        <v>38.089552238805965</v>
      </c>
      <c r="W16" s="139">
        <f>+'Ark1'!Y1056</f>
        <v>12.985074626865671</v>
      </c>
      <c r="X16" s="139">
        <f>+'Ark1'!Z1056</f>
        <v>7.3820644618774516</v>
      </c>
      <c r="Y16" s="66">
        <f>+'Ark1'!Z1056</f>
        <v>7.3820644618774516</v>
      </c>
      <c r="Z16" s="66">
        <f>+'Ark1'!AB1056</f>
        <v>0</v>
      </c>
      <c r="AA16" s="140">
        <f>+'Ark1'!AD1056</f>
        <v>0</v>
      </c>
      <c r="AB16" s="66">
        <f t="shared" si="3"/>
        <v>2.3380758538522635</v>
      </c>
      <c r="AC16" s="140">
        <f t="shared" si="4"/>
        <v>6.6468253968253972</v>
      </c>
      <c r="AD16" s="47"/>
      <c r="AE16" s="4"/>
      <c r="AF16" s="58"/>
      <c r="AG16" s="58"/>
      <c r="AH16" s="1"/>
      <c r="AI16" s="5"/>
    </row>
    <row r="17" spans="1:41" ht="15.6">
      <c r="A17" s="47"/>
      <c r="B17" s="65">
        <f>+'Ark1'!C1057</f>
        <v>2024</v>
      </c>
      <c r="C17" s="65">
        <f>+'Ark1'!M1057</f>
        <v>7</v>
      </c>
      <c r="D17" s="65" t="s">
        <v>95</v>
      </c>
      <c r="E17" s="65">
        <f>+'Ark1'!Q1057</f>
        <v>390</v>
      </c>
      <c r="F17" s="65">
        <f>+'Ark1'!R1057</f>
        <v>1757</v>
      </c>
      <c r="G17" s="193">
        <f>+'Ark1'!AF1057</f>
        <v>6.8568529503590385</v>
      </c>
      <c r="H17" s="210">
        <f t="shared" si="0"/>
        <v>5.4629799476770611</v>
      </c>
      <c r="I17" s="193">
        <f>+'Ark1'!AG1057</f>
        <v>9.161519511911548</v>
      </c>
      <c r="J17" s="474">
        <f>+'Ark1'!AI1057</f>
        <v>1704</v>
      </c>
      <c r="K17" s="96"/>
      <c r="L17" s="251">
        <f>+IF(F17=0,"",'Ark1'!S1057)</f>
        <v>6.5384177575412652</v>
      </c>
      <c r="M17" s="112">
        <f t="shared" si="1"/>
        <v>0.58177819114560236</v>
      </c>
      <c r="N17" s="111"/>
      <c r="O17" s="300">
        <f>+IF(J17=0,"",'Ark1'!AJ1057)</f>
        <v>97.987676056337989</v>
      </c>
      <c r="P17" s="111"/>
      <c r="Q17" s="300">
        <f>+IF(J17=0,"",'Ark1'!AK1057)</f>
        <v>16.910731796794341</v>
      </c>
      <c r="R17" s="47"/>
      <c r="S17" s="249">
        <f>+IF(F17=0,"",'Ark1'!U1057)</f>
        <v>17.132270916334662</v>
      </c>
      <c r="T17" s="478">
        <f t="shared" si="2"/>
        <v>2.4100486941124419</v>
      </c>
      <c r="U17" s="209"/>
      <c r="V17" s="139">
        <f>+'Ark1'!X1057</f>
        <v>55.492316448491749</v>
      </c>
      <c r="W17" s="139">
        <f>+'Ark1'!Y1057</f>
        <v>28.34376778599886</v>
      </c>
      <c r="X17" s="139">
        <f>+'Ark1'!Z1057</f>
        <v>8.1097045598014503</v>
      </c>
      <c r="Y17" s="66">
        <f>+'Ark1'!Z1057</f>
        <v>8.1097045598014503</v>
      </c>
      <c r="Z17" s="66">
        <f>+'Ark1'!AB1057</f>
        <v>0.47207372887963001</v>
      </c>
      <c r="AA17" s="140">
        <f>+'Ark1'!AD1057</f>
        <v>12.522239983627664</v>
      </c>
      <c r="AB17" s="66">
        <f t="shared" si="3"/>
        <v>2.6202472144846789</v>
      </c>
      <c r="AC17" s="140">
        <f t="shared" si="4"/>
        <v>4.5051282051282051</v>
      </c>
      <c r="AD17" s="47"/>
      <c r="AE17" s="4"/>
      <c r="AF17" s="58"/>
      <c r="AG17" s="58"/>
      <c r="AH17" s="1"/>
      <c r="AI17" s="5"/>
    </row>
    <row r="18" spans="1:41" ht="15.6">
      <c r="A18" s="47"/>
      <c r="B18" s="65">
        <f>+'Ark1'!C1058</f>
        <v>2024</v>
      </c>
      <c r="C18" s="65">
        <f>+'Ark1'!M1058</f>
        <v>8</v>
      </c>
      <c r="D18" s="65" t="s">
        <v>96</v>
      </c>
      <c r="E18" s="65">
        <f>+'Ark1'!Q1058</f>
        <v>391</v>
      </c>
      <c r="F18" s="65">
        <f>+'Ark1'!R1058</f>
        <v>1642</v>
      </c>
      <c r="G18" s="193">
        <f>+'Ark1'!AF1058</f>
        <v>6.4080549484857956</v>
      </c>
      <c r="H18" s="210">
        <f t="shared" si="0"/>
        <v>-6.1216923412055868</v>
      </c>
      <c r="I18" s="193">
        <f>+'Ark1'!AG1058</f>
        <v>11.410735340576579</v>
      </c>
      <c r="J18" s="474">
        <f>+'Ark1'!AI1058</f>
        <v>1214</v>
      </c>
      <c r="K18" s="96"/>
      <c r="L18" s="251">
        <f>+IF(F18=0,"",'Ark1'!S1058)</f>
        <v>6.7417783191230196</v>
      </c>
      <c r="M18" s="112">
        <f t="shared" si="1"/>
        <v>0.38060858743776116</v>
      </c>
      <c r="N18" s="111"/>
      <c r="O18" s="300">
        <f>+IF(J18=0,"",'Ark1'!AJ1058)</f>
        <v>106.44728171334418</v>
      </c>
      <c r="P18" s="111"/>
      <c r="Q18" s="300">
        <f>+IF(J18=0,"",'Ark1'!AK1058)</f>
        <v>18.415992961730236</v>
      </c>
      <c r="R18" s="47"/>
      <c r="S18" s="249">
        <f>+IF(F18=0,"",'Ark1'!U1058)</f>
        <v>22.832825822168104</v>
      </c>
      <c r="T18" s="478">
        <f t="shared" si="2"/>
        <v>2.9646316708265488</v>
      </c>
      <c r="U18" s="209"/>
      <c r="V18" s="139">
        <f>+'Ark1'!X1058</f>
        <v>82.216808769792934</v>
      </c>
      <c r="W18" s="139">
        <f>+'Ark1'!Y1058</f>
        <v>56.881851400730817</v>
      </c>
      <c r="X18" s="139">
        <f>+'Ark1'!Z1058</f>
        <v>7.6704909621613888</v>
      </c>
      <c r="Y18" s="66">
        <f>+'Ark1'!Z1058</f>
        <v>7.6704909621613888</v>
      </c>
      <c r="Z18" s="66">
        <f>+'Ark1'!AB1058</f>
        <v>0</v>
      </c>
      <c r="AA18" s="140">
        <f>+'Ark1'!AD1058</f>
        <v>0</v>
      </c>
      <c r="AB18" s="66">
        <f t="shared" si="3"/>
        <v>3.386766034327013</v>
      </c>
      <c r="AC18" s="140">
        <f t="shared" si="4"/>
        <v>4.1994884910485935</v>
      </c>
      <c r="AD18" s="47"/>
      <c r="AE18" s="4"/>
      <c r="AF18" s="58"/>
      <c r="AG18" s="58"/>
      <c r="AH18" s="1"/>
      <c r="AI18" s="5"/>
      <c r="AK18" s="2"/>
      <c r="AL18" s="2"/>
      <c r="AM18" s="2"/>
    </row>
    <row r="19" spans="1:41" ht="15.6">
      <c r="A19" s="47"/>
      <c r="B19" s="65">
        <f>+'Ark1'!C1059</f>
        <v>2024</v>
      </c>
      <c r="C19" s="65">
        <f>+'Ark1'!M1059</f>
        <v>9</v>
      </c>
      <c r="D19" s="65" t="s">
        <v>97</v>
      </c>
      <c r="E19" s="65">
        <f>+'Ark1'!Q1059</f>
        <v>126</v>
      </c>
      <c r="F19" s="65">
        <f>+'Ark1'!R1059</f>
        <v>242</v>
      </c>
      <c r="G19" s="193">
        <f>+'Ark1'!AF1059</f>
        <v>0.94442709959413051</v>
      </c>
      <c r="H19" s="210">
        <f t="shared" si="0"/>
        <v>0.61956780899616271</v>
      </c>
      <c r="I19" s="193">
        <f>+'Ark1'!AG1059</f>
        <v>2.1244910419115444</v>
      </c>
      <c r="J19" s="474">
        <f>+'Ark1'!AI1059</f>
        <v>234</v>
      </c>
      <c r="K19" s="96"/>
      <c r="L19" s="251">
        <f>+IF(F19=0,"",'Ark1'!S1059)</f>
        <v>7.5537190082644639</v>
      </c>
      <c r="M19" s="112">
        <f t="shared" si="1"/>
        <v>0.48395156640399506</v>
      </c>
      <c r="N19" s="111"/>
      <c r="O19" s="300">
        <f>+IF(J19=0,"",'Ark1'!AJ1059)</f>
        <v>112.56880341880343</v>
      </c>
      <c r="P19" s="111"/>
      <c r="Q19" s="300">
        <f>+IF(J19=0,"",'Ark1'!AK1059)</f>
        <v>20.261894002672062</v>
      </c>
      <c r="R19" s="47"/>
      <c r="S19" s="249">
        <f>+IF(F19=0,"",'Ark1'!U1059)</f>
        <v>28.844214876033035</v>
      </c>
      <c r="T19" s="478">
        <f t="shared" si="2"/>
        <v>2.1151451085911788</v>
      </c>
      <c r="U19" s="209"/>
      <c r="V19" s="139">
        <f>+'Ark1'!X1059</f>
        <v>98.760330578512381</v>
      </c>
      <c r="W19" s="139">
        <f>+'Ark1'!Y1059</f>
        <v>88.016528925619809</v>
      </c>
      <c r="X19" s="139">
        <f>+'Ark1'!Z1059</f>
        <v>5.9352835230747996</v>
      </c>
      <c r="Y19" s="66">
        <f>+'Ark1'!Z1059</f>
        <v>5.9352835230747996</v>
      </c>
      <c r="Z19" s="66">
        <f>+'Ark1'!AB1059</f>
        <v>0</v>
      </c>
      <c r="AA19" s="140">
        <f>+'Ark1'!AD1059</f>
        <v>0</v>
      </c>
      <c r="AB19" s="66">
        <f t="shared" si="3"/>
        <v>3.8185448577680492</v>
      </c>
      <c r="AC19" s="140">
        <f t="shared" si="4"/>
        <v>1.9206349206349207</v>
      </c>
      <c r="AD19" s="47"/>
      <c r="AE19" s="4"/>
      <c r="AF19" s="58"/>
      <c r="AG19" s="58"/>
      <c r="AH19" s="1"/>
      <c r="AI19" s="5"/>
      <c r="AK19" s="2"/>
      <c r="AL19" s="2"/>
      <c r="AM19" s="2"/>
    </row>
    <row r="20" spans="1:41" ht="15.6">
      <c r="A20" s="47"/>
      <c r="B20" s="65">
        <f>+'Ark1'!C1060</f>
        <v>2024</v>
      </c>
      <c r="C20" s="65">
        <f>+'Ark1'!M1060</f>
        <v>10</v>
      </c>
      <c r="D20" s="65" t="s">
        <v>98</v>
      </c>
      <c r="E20" s="65">
        <f>+'Ark1'!Q1060</f>
        <v>49</v>
      </c>
      <c r="F20" s="65">
        <f>+'Ark1'!R1060</f>
        <v>68</v>
      </c>
      <c r="G20" s="193">
        <f>+'Ark1'!AF1060</f>
        <v>0.26537620980330939</v>
      </c>
      <c r="H20" s="210">
        <f t="shared" si="0"/>
        <v>0.17094036951320246</v>
      </c>
      <c r="I20" s="193">
        <f>+'Ark1'!AG1060</f>
        <v>0.6353416113906778</v>
      </c>
      <c r="J20" s="474">
        <f>+'Ark1'!AI1060</f>
        <v>66</v>
      </c>
      <c r="K20" s="96"/>
      <c r="L20" s="251">
        <f>+IF(F20=0,"",'Ark1'!S1060)</f>
        <v>8.294117647058826</v>
      </c>
      <c r="M20" s="112">
        <f t="shared" si="1"/>
        <v>0.81411764705882472</v>
      </c>
      <c r="N20" s="111"/>
      <c r="O20" s="300">
        <f>+IF(J20=0,"",'Ark1'!AJ1060)</f>
        <v>112.9378787878788</v>
      </c>
      <c r="P20" s="111"/>
      <c r="Q20" s="300">
        <f>+IF(J20=0,"",'Ark1'!AK1060)</f>
        <v>21.734990254859536</v>
      </c>
      <c r="R20" s="47"/>
      <c r="S20" s="249">
        <f>+IF(F20=0,"",'Ark1'!U1060)</f>
        <v>30.698529411764703</v>
      </c>
      <c r="T20" s="478">
        <f t="shared" si="2"/>
        <v>-2.1294705882353</v>
      </c>
      <c r="U20" s="209"/>
      <c r="V20" s="139">
        <f>+'Ark1'!X1060</f>
        <v>98.529411764705884</v>
      </c>
      <c r="W20" s="139">
        <f>+'Ark1'!Y1060</f>
        <v>91.17647058823529</v>
      </c>
      <c r="X20" s="139">
        <f>+'Ark1'!Z1060</f>
        <v>6.3281698089959955</v>
      </c>
      <c r="Y20" s="66">
        <f>+'Ark1'!Z1060</f>
        <v>6.3281698089959955</v>
      </c>
      <c r="Z20" s="66">
        <f>+'Ark1'!AB1060</f>
        <v>0</v>
      </c>
      <c r="AA20" s="140">
        <f>+'Ark1'!AD1060</f>
        <v>0</v>
      </c>
      <c r="AB20" s="66">
        <f t="shared" si="3"/>
        <v>3.7012411347517715</v>
      </c>
      <c r="AC20" s="140">
        <f t="shared" si="4"/>
        <v>1.3877551020408163</v>
      </c>
      <c r="AD20" s="47"/>
      <c r="AE20" s="4"/>
      <c r="AF20" s="58"/>
      <c r="AG20" s="58"/>
      <c r="AH20" s="1"/>
      <c r="AI20" s="5"/>
      <c r="AK20" s="2"/>
      <c r="AL20" s="2"/>
      <c r="AM20" s="2"/>
    </row>
    <row r="21" spans="1:41" ht="15.6">
      <c r="A21" s="47"/>
      <c r="B21" s="65">
        <f>+'Ark1'!C1061</f>
        <v>2024</v>
      </c>
      <c r="C21" s="65">
        <f>+'Ark1'!M1061</f>
        <v>11</v>
      </c>
      <c r="D21" s="65" t="s">
        <v>99</v>
      </c>
      <c r="E21" s="65">
        <f>+'Ark1'!Q1061</f>
        <v>58</v>
      </c>
      <c r="F21" s="65">
        <f>+'Ark1'!R1061</f>
        <v>120</v>
      </c>
      <c r="G21" s="193">
        <f>+'Ark1'!AF1061</f>
        <v>0.46831095847642817</v>
      </c>
      <c r="H21" s="210">
        <f t="shared" si="0"/>
        <v>-0.47982487803624513</v>
      </c>
      <c r="I21" s="193">
        <f>+'Ark1'!AG1061</f>
        <v>1.1614196833853057</v>
      </c>
      <c r="J21" s="474">
        <f>+'Ark1'!AI1061</f>
        <v>78</v>
      </c>
      <c r="K21" s="96"/>
      <c r="L21" s="251">
        <f>+IF(F21=0,"",'Ark1'!S1061)</f>
        <v>8.1166666666666689</v>
      </c>
      <c r="M21" s="112">
        <f t="shared" si="1"/>
        <v>0.62662682602921915</v>
      </c>
      <c r="N21" s="111"/>
      <c r="O21" s="300">
        <f>+IF(J21=0,"",'Ark1'!AJ1061)</f>
        <v>112.56410256410255</v>
      </c>
      <c r="P21" s="111"/>
      <c r="Q21" s="300">
        <f>+IF(J21=0,"",'Ark1'!AK1061)</f>
        <v>22.202349592729316</v>
      </c>
      <c r="R21" s="47"/>
      <c r="S21" s="249">
        <f>+IF(F21=0,"",'Ark1'!U1061)</f>
        <v>31.799999999999994</v>
      </c>
      <c r="T21" s="478">
        <f t="shared" si="2"/>
        <v>1.4880478087649323</v>
      </c>
      <c r="U21" s="209"/>
      <c r="V21" s="139">
        <f>+'Ark1'!X1061</f>
        <v>99.166666666666686</v>
      </c>
      <c r="W21" s="139">
        <f>+'Ark1'!Y1061</f>
        <v>96.666666666666686</v>
      </c>
      <c r="X21" s="139">
        <f>+'Ark1'!Z1061</f>
        <v>5.8926932156132095</v>
      </c>
      <c r="Y21" s="66">
        <f>+'Ark1'!Z1061</f>
        <v>5.8926932156132095</v>
      </c>
      <c r="Z21" s="66">
        <f>+'Ark1'!AB1061</f>
        <v>0</v>
      </c>
      <c r="AA21" s="140">
        <f>+'Ark1'!AD1061</f>
        <v>0</v>
      </c>
      <c r="AB21" s="66">
        <f t="shared" si="3"/>
        <v>3.9178644763860353</v>
      </c>
      <c r="AC21" s="140">
        <f t="shared" si="4"/>
        <v>2.0689655172413794</v>
      </c>
      <c r="AD21" s="47"/>
      <c r="AE21" s="4"/>
      <c r="AF21" s="58"/>
      <c r="AG21" s="58"/>
      <c r="AH21" s="1"/>
      <c r="AI21" s="5"/>
      <c r="AK21" s="2"/>
      <c r="AL21" s="2"/>
      <c r="AM21" s="2"/>
    </row>
    <row r="22" spans="1:41" ht="15.6">
      <c r="A22" s="47"/>
      <c r="B22" s="65">
        <f>+'Ark1'!C1062</f>
        <v>2024</v>
      </c>
      <c r="C22" s="65">
        <f>+'Ark1'!M1062</f>
        <v>12</v>
      </c>
      <c r="D22" s="65" t="s">
        <v>100</v>
      </c>
      <c r="E22" s="65">
        <f>+'Ark1'!Q1062</f>
        <v>6</v>
      </c>
      <c r="F22" s="65">
        <f>+'Ark1'!R1062</f>
        <v>13</v>
      </c>
      <c r="G22" s="193">
        <f>+'Ark1'!AF1062</f>
        <v>5.0733687168279723E-2</v>
      </c>
      <c r="H22" s="210">
        <f t="shared" si="0"/>
        <v>3.1846519110258348E-2</v>
      </c>
      <c r="I22" s="193">
        <f>+'Ark1'!AG1062</f>
        <v>0.13020318148643453</v>
      </c>
      <c r="J22" s="474">
        <f>+'Ark1'!AI1062</f>
        <v>12</v>
      </c>
      <c r="K22" s="96"/>
      <c r="L22" s="251">
        <f>+IF(F22=0,"",'Ark1'!S1062)</f>
        <v>9.3076923076923102</v>
      </c>
      <c r="M22" s="112">
        <f t="shared" si="1"/>
        <v>1.5076923076923103</v>
      </c>
      <c r="N22" s="111"/>
      <c r="O22" s="300">
        <f>+IF(J22=0,"",'Ark1'!AJ1062)</f>
        <v>111.99166666666665</v>
      </c>
      <c r="P22" s="111"/>
      <c r="Q22" s="300">
        <f>+IF(J22=0,"",'Ark1'!AK1062)</f>
        <v>23.5789764836023</v>
      </c>
      <c r="R22" s="47"/>
      <c r="S22" s="249">
        <f>+IF(F22=0,"",'Ark1'!U1062)</f>
        <v>32.907692307692315</v>
      </c>
      <c r="T22" s="478">
        <f t="shared" si="2"/>
        <v>3.2076923076923158</v>
      </c>
      <c r="U22" s="209"/>
      <c r="V22" s="139">
        <f>+'Ark1'!X1062</f>
        <v>100</v>
      </c>
      <c r="W22" s="139">
        <f>+'Ark1'!Y1062</f>
        <v>100</v>
      </c>
      <c r="X22" s="139">
        <f>+'Ark1'!Z1062</f>
        <v>4.007197666211999</v>
      </c>
      <c r="Y22" s="66">
        <f>+'Ark1'!Z1062</f>
        <v>4.007197666211999</v>
      </c>
      <c r="Z22" s="66">
        <f>+'Ark1'!AB1062</f>
        <v>0</v>
      </c>
      <c r="AA22" s="140">
        <f>+'Ark1'!AD1062</f>
        <v>0</v>
      </c>
      <c r="AB22" s="66">
        <f t="shared" si="3"/>
        <v>3.5355371900826444</v>
      </c>
      <c r="AC22" s="140">
        <f t="shared" si="4"/>
        <v>2.1666666666666665</v>
      </c>
      <c r="AD22" s="47"/>
      <c r="AE22" s="4"/>
      <c r="AF22" s="58"/>
      <c r="AG22" s="58"/>
      <c r="AH22" s="13"/>
      <c r="AI22" s="5"/>
      <c r="AK22" s="2"/>
      <c r="AL22" s="2"/>
      <c r="AM22" s="4"/>
      <c r="AN22" s="4"/>
      <c r="AO22" s="4"/>
    </row>
    <row r="23" spans="1:41" ht="15.6">
      <c r="A23" s="47"/>
      <c r="B23" s="65">
        <f>+'Ark1'!C1063</f>
        <v>2024</v>
      </c>
      <c r="C23" s="65">
        <f>+'Ark1'!M1063</f>
        <v>13</v>
      </c>
      <c r="D23" s="65" t="s">
        <v>101</v>
      </c>
      <c r="E23" s="65">
        <f>+'Ark1'!Q1063</f>
        <v>1</v>
      </c>
      <c r="F23" s="65">
        <f>+'Ark1'!R1063</f>
        <v>1</v>
      </c>
      <c r="G23" s="193">
        <f>+'Ark1'!AF1063</f>
        <v>3.9025913206369007E-3</v>
      </c>
      <c r="H23" s="210">
        <f t="shared" si="0"/>
        <v>3.9025913206369007E-3</v>
      </c>
      <c r="I23" s="193">
        <f>+'Ark1'!AG1063</f>
        <v>1.1048096044781613E-2</v>
      </c>
      <c r="J23" s="474">
        <f>+'Ark1'!AI1063</f>
        <v>1</v>
      </c>
      <c r="K23" s="96"/>
      <c r="L23" s="251">
        <f>+IF(F23=0,"",'Ark1'!S1063)</f>
        <v>11</v>
      </c>
      <c r="M23" s="112">
        <f t="shared" si="1"/>
        <v>11</v>
      </c>
      <c r="N23" s="111"/>
      <c r="O23" s="300">
        <f>+IF(J23=0,"",'Ark1'!AJ1063)</f>
        <v>109.2</v>
      </c>
      <c r="P23" s="111"/>
      <c r="Q23" s="300">
        <f>+IF(J23=0,"",'Ark1'!AK1063)</f>
        <v>27.876529808663609</v>
      </c>
      <c r="R23" s="47"/>
      <c r="S23" s="249">
        <f>+IF(F23=0,"",'Ark1'!U1063)</f>
        <v>36.300000000000011</v>
      </c>
      <c r="T23" s="478">
        <f t="shared" si="2"/>
        <v>36.300000000000011</v>
      </c>
      <c r="U23" s="209"/>
      <c r="V23" s="139">
        <f>+'Ark1'!X1063</f>
        <v>100</v>
      </c>
      <c r="W23" s="139">
        <f>+'Ark1'!Y1063</f>
        <v>100</v>
      </c>
      <c r="X23" s="139">
        <f>+'Ark1'!Z1063</f>
        <v>0</v>
      </c>
      <c r="Y23" s="66">
        <f>+'Ark1'!Z1063</f>
        <v>0</v>
      </c>
      <c r="Z23" s="66">
        <f>+'Ark1'!AB1063</f>
        <v>0</v>
      </c>
      <c r="AA23" s="140">
        <f>+'Ark1'!AD1063</f>
        <v>0</v>
      </c>
      <c r="AB23" s="66">
        <f t="shared" si="3"/>
        <v>3.3000000000000012</v>
      </c>
      <c r="AC23" s="140">
        <f t="shared" si="4"/>
        <v>1</v>
      </c>
      <c r="AD23" s="47"/>
      <c r="AE23" s="4"/>
      <c r="AF23" s="58"/>
      <c r="AG23" s="58"/>
      <c r="AH23" s="13"/>
      <c r="AI23" s="5"/>
      <c r="AK23" s="1"/>
      <c r="AL23" s="1"/>
      <c r="AM23" s="11"/>
      <c r="AN23" s="11"/>
      <c r="AO23" s="11"/>
    </row>
    <row r="24" spans="1:41" ht="15.6">
      <c r="A24" s="47"/>
      <c r="B24" s="65">
        <f>+'Ark1'!C1064</f>
        <v>2024</v>
      </c>
      <c r="C24" s="65">
        <f>+'Ark1'!M1064</f>
        <v>14</v>
      </c>
      <c r="D24" s="65" t="s">
        <v>102</v>
      </c>
      <c r="E24" s="65">
        <f>+'Ark1'!Q1064</f>
        <v>4</v>
      </c>
      <c r="F24" s="65">
        <f>+'Ark1'!R1064</f>
        <v>4</v>
      </c>
      <c r="G24" s="193">
        <f>+'Ark1'!AF1064</f>
        <v>1.5610365282547604E-2</v>
      </c>
      <c r="H24" s="210">
        <f t="shared" si="0"/>
        <v>-1.8386537221890868E-2</v>
      </c>
      <c r="I24" s="193">
        <f>+'Ark1'!AG1064</f>
        <v>4.5927209177893807E-2</v>
      </c>
      <c r="J24" s="474">
        <f>+'Ark1'!AI1064</f>
        <v>2</v>
      </c>
      <c r="K24" s="96"/>
      <c r="L24" s="251">
        <f>+IF(F24=0,"",'Ark1'!S1064)</f>
        <v>8.75</v>
      </c>
      <c r="M24" s="112">
        <f t="shared" si="1"/>
        <v>0.63888888888888928</v>
      </c>
      <c r="N24" s="111"/>
      <c r="O24" s="300">
        <f>+IF(J24=0,"",'Ark1'!AJ1064)</f>
        <v>108.75</v>
      </c>
      <c r="P24" s="111"/>
      <c r="Q24" s="300">
        <f>+IF(J24=0,"",'Ark1'!AK1064)</f>
        <v>29.023150054378899</v>
      </c>
      <c r="R24" s="47"/>
      <c r="S24" s="249">
        <f>+IF(F24=0,"",'Ark1'!U1064)</f>
        <v>37.725000000000001</v>
      </c>
      <c r="T24" s="478">
        <f t="shared" si="2"/>
        <v>3.6027777777777814</v>
      </c>
      <c r="U24" s="209"/>
      <c r="V24" s="139">
        <f>+'Ark1'!X1064</f>
        <v>100</v>
      </c>
      <c r="W24" s="139">
        <f>+'Ark1'!Y1064</f>
        <v>100</v>
      </c>
      <c r="X24" s="139">
        <f>+'Ark1'!Z1064</f>
        <v>2.1440324157997672</v>
      </c>
      <c r="Y24" s="66">
        <f>+'Ark1'!Z1064</f>
        <v>2.1440324157997672</v>
      </c>
      <c r="Z24" s="66">
        <f>+'Ark1'!AB1064</f>
        <v>0</v>
      </c>
      <c r="AA24" s="140">
        <f>+'Ark1'!AD1064</f>
        <v>0</v>
      </c>
      <c r="AB24" s="66">
        <f t="shared" si="3"/>
        <v>4.3114285714285714</v>
      </c>
      <c r="AC24" s="140">
        <f t="shared" si="4"/>
        <v>1</v>
      </c>
      <c r="AD24" s="47"/>
      <c r="AE24" s="4"/>
      <c r="AF24" s="58"/>
      <c r="AG24" s="58"/>
      <c r="AH24" s="13"/>
      <c r="AI24" s="5"/>
      <c r="AK24" s="1"/>
      <c r="AL24" s="1"/>
      <c r="AM24" s="11"/>
      <c r="AN24" s="11"/>
      <c r="AO24" s="11"/>
    </row>
    <row r="25" spans="1:41" ht="15.6">
      <c r="A25" s="47"/>
      <c r="B25" s="65">
        <f>+'Ark1'!C1065</f>
        <v>2024</v>
      </c>
      <c r="C25" s="65">
        <f>+'Ark1'!M1065</f>
        <v>15</v>
      </c>
      <c r="D25" s="65" t="s">
        <v>103</v>
      </c>
      <c r="E25" s="65">
        <f>+'Ark1'!Q1065</f>
        <v>0</v>
      </c>
      <c r="F25" s="65">
        <f>+'Ark1'!R1065</f>
        <v>0</v>
      </c>
      <c r="G25" s="193">
        <f>+'Ark1'!AF1065</f>
        <v>0</v>
      </c>
      <c r="H25" s="210">
        <f t="shared" si="0"/>
        <v>0</v>
      </c>
      <c r="I25" s="193">
        <f>+'Ark1'!AG1065</f>
        <v>0</v>
      </c>
      <c r="J25" s="474">
        <f>+'Ark1'!AI1065</f>
        <v>0</v>
      </c>
      <c r="K25" s="96"/>
      <c r="L25" s="251" t="str">
        <f>+IF(F25=0,"",'Ark1'!S1065)</f>
        <v/>
      </c>
      <c r="M25" s="112" t="str">
        <f t="shared" si="1"/>
        <v/>
      </c>
      <c r="N25" s="111"/>
      <c r="O25" s="300" t="str">
        <f>+IF(J25=0,"",'Ark1'!AJ1065)</f>
        <v/>
      </c>
      <c r="P25" s="111"/>
      <c r="Q25" s="300" t="str">
        <f>+IF(J25=0,"",'Ark1'!AK1065)</f>
        <v/>
      </c>
      <c r="R25" s="47"/>
      <c r="S25" s="249" t="str">
        <f>+IF(F25=0,"",'Ark1'!U1065)</f>
        <v/>
      </c>
      <c r="T25" s="478" t="str">
        <f t="shared" si="2"/>
        <v/>
      </c>
      <c r="U25" s="209"/>
      <c r="V25" s="139">
        <f>+'Ark1'!X1065</f>
        <v>0</v>
      </c>
      <c r="W25" s="139">
        <f>+'Ark1'!Y1065</f>
        <v>0</v>
      </c>
      <c r="X25" s="139">
        <f>+'Ark1'!Z1065</f>
        <v>0</v>
      </c>
      <c r="Y25" s="66">
        <f>+'Ark1'!Z1065</f>
        <v>0</v>
      </c>
      <c r="Z25" s="66">
        <f>+'Ark1'!AB1065</f>
        <v>0</v>
      </c>
      <c r="AA25" s="140">
        <f>+'Ark1'!AD1065</f>
        <v>0</v>
      </c>
      <c r="AB25" s="66" t="str">
        <f t="shared" si="3"/>
        <v/>
      </c>
      <c r="AC25" s="140" t="str">
        <f>+IF(F25=0,"",F25/E25)</f>
        <v/>
      </c>
      <c r="AD25" s="47"/>
      <c r="AE25" s="4"/>
      <c r="AF25" s="58"/>
      <c r="AG25" s="58"/>
      <c r="AH25" s="13"/>
      <c r="AI25" s="5"/>
      <c r="AK25" s="1"/>
      <c r="AL25" s="1"/>
      <c r="AM25" s="11"/>
      <c r="AN25" s="11"/>
      <c r="AO25" s="11"/>
    </row>
    <row r="26" spans="1:41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"/>
      <c r="AF26" s="58"/>
      <c r="AG26" s="58"/>
      <c r="AH26" s="13"/>
      <c r="AI26" s="5"/>
      <c r="AK26" s="1"/>
      <c r="AL26" s="1"/>
      <c r="AM26" s="11"/>
      <c r="AN26" s="11"/>
      <c r="AO26" s="11"/>
    </row>
    <row r="27" spans="1:41" ht="15.6">
      <c r="A27" s="47"/>
      <c r="B27">
        <f>+'Ark1'!C1066</f>
        <v>2023</v>
      </c>
      <c r="C27">
        <f>+'Ark1'!M1066</f>
        <v>1</v>
      </c>
      <c r="D27" s="3" t="s">
        <v>89</v>
      </c>
      <c r="E27">
        <f>+'Ark1'!Q1066</f>
        <v>4</v>
      </c>
      <c r="F27">
        <f>+'Ark1'!R1066</f>
        <v>5</v>
      </c>
      <c r="G27" s="194">
        <f>+'Ark1'!AF1066</f>
        <v>1.8887168058021375E-2</v>
      </c>
      <c r="H27" s="194">
        <f t="shared" ref="H27:H41" si="5">+G27-G43</f>
        <v>1.8887168058021375E-2</v>
      </c>
      <c r="I27" s="194">
        <f>+'Ark1'!AG1066</f>
        <v>1.3203051005036402E-2</v>
      </c>
      <c r="J27" s="474">
        <f>+'Ark1'!AI1066</f>
        <v>4</v>
      </c>
      <c r="K27" s="96"/>
      <c r="L27" s="1">
        <f>+'Ark1'!S1066</f>
        <v>2.8</v>
      </c>
      <c r="M27" s="47"/>
      <c r="N27" s="111"/>
      <c r="O27" s="60"/>
      <c r="P27" s="111"/>
      <c r="Q27" s="60"/>
      <c r="R27" s="47"/>
      <c r="S27" s="92">
        <f>+'Ark1'!U1066</f>
        <v>8.64</v>
      </c>
      <c r="T27" s="194"/>
      <c r="U27" s="209"/>
      <c r="V27" s="92">
        <f>+'Ark1'!X1066</f>
        <v>20</v>
      </c>
      <c r="W27" s="92">
        <f>+'Ark1'!Y1066</f>
        <v>0</v>
      </c>
      <c r="X27" s="92">
        <f>+'Ark1'!Z1066</f>
        <v>4.6456861710623549</v>
      </c>
      <c r="Y27" s="1">
        <f>+'Ark1'!Z1066</f>
        <v>4.6456861710623549</v>
      </c>
      <c r="Z27" s="1">
        <f>+'Ark1'!AB1066</f>
        <v>0</v>
      </c>
      <c r="AA27" s="11">
        <f>+'Ark1'!AD1066</f>
        <v>0</v>
      </c>
      <c r="AB27" s="1">
        <f t="shared" ref="AB27" si="6">+S27/L27</f>
        <v>3.0857142857142863</v>
      </c>
      <c r="AC27" s="11">
        <f t="shared" ref="AC27" si="7">+F27/E27</f>
        <v>1.25</v>
      </c>
      <c r="AD27" s="47"/>
      <c r="AE27" s="4"/>
      <c r="AF27" s="58"/>
      <c r="AG27" s="58"/>
      <c r="AH27" s="5"/>
      <c r="AI27" s="5"/>
      <c r="AK27" s="1"/>
      <c r="AL27" s="1"/>
      <c r="AM27" s="11"/>
      <c r="AN27" s="11"/>
      <c r="AO27" s="11"/>
    </row>
    <row r="28" spans="1:41" ht="15.6">
      <c r="A28" s="47"/>
      <c r="B28">
        <f>+'Ark1'!C1067</f>
        <v>2023</v>
      </c>
      <c r="C28">
        <f>+'Ark1'!M1067</f>
        <v>2</v>
      </c>
      <c r="D28" s="3" t="s">
        <v>90</v>
      </c>
      <c r="E28">
        <f>+'Ark1'!Q1067</f>
        <v>488</v>
      </c>
      <c r="F28">
        <f>+'Ark1'!R1067</f>
        <v>5435</v>
      </c>
      <c r="G28" s="194">
        <f>+'Ark1'!AF1067</f>
        <v>20.530351679069245</v>
      </c>
      <c r="H28" s="194">
        <f t="shared" si="5"/>
        <v>-0.5803279325812376</v>
      </c>
      <c r="I28" s="194">
        <f>+'Ark1'!AG1067</f>
        <v>14.917308252426404</v>
      </c>
      <c r="J28" s="474">
        <f>+'Ark1'!AI1067</f>
        <v>464</v>
      </c>
      <c r="K28" s="96"/>
      <c r="L28" s="1">
        <f>+'Ark1'!S1067</f>
        <v>4.118491260349586</v>
      </c>
      <c r="M28" s="47"/>
      <c r="N28" s="111"/>
      <c r="O28" s="60"/>
      <c r="P28" s="111"/>
      <c r="Q28" s="60"/>
      <c r="R28" s="47"/>
      <c r="S28" s="92">
        <f>+'Ark1'!U1067</f>
        <v>8.9804967801287816</v>
      </c>
      <c r="T28" s="194"/>
      <c r="U28" s="209"/>
      <c r="V28" s="92">
        <f>+'Ark1'!X1067</f>
        <v>11.462741490340388</v>
      </c>
      <c r="W28" s="92">
        <f>+'Ark1'!Y1067</f>
        <v>0.80956761729530813</v>
      </c>
      <c r="X28" s="92">
        <f>+'Ark1'!Z1067</f>
        <v>4.8853910352577934</v>
      </c>
      <c r="Y28" s="1">
        <f>+'Ark1'!Z1067</f>
        <v>4.8853910352577934</v>
      </c>
      <c r="Z28" s="1">
        <f>+'Ark1'!AB1067</f>
        <v>7.6717650372992066E-2</v>
      </c>
      <c r="AA28" s="11">
        <f>+'Ark1'!AD1067</f>
        <v>8.2397034482012756</v>
      </c>
      <c r="AB28" s="1">
        <f t="shared" ref="AB28:AB92" si="8">+S28/L28</f>
        <v>2.1805307362401685</v>
      </c>
      <c r="AC28" s="11">
        <f t="shared" ref="AC28:AC92" si="9">+F28/E28</f>
        <v>11.137295081967213</v>
      </c>
      <c r="AD28" s="47"/>
      <c r="AE28" s="4"/>
      <c r="AF28" s="58"/>
      <c r="AG28" s="58"/>
      <c r="AH28" s="5"/>
      <c r="AI28" s="5"/>
      <c r="AK28" s="1"/>
      <c r="AL28" s="1"/>
      <c r="AM28" s="11"/>
      <c r="AN28" s="11"/>
      <c r="AO28" s="11"/>
    </row>
    <row r="29" spans="1:41" ht="15.6">
      <c r="A29" s="47"/>
      <c r="B29">
        <f>+'Ark1'!C1068</f>
        <v>2023</v>
      </c>
      <c r="C29">
        <f>+'Ark1'!M1068</f>
        <v>3</v>
      </c>
      <c r="D29" s="3" t="s">
        <v>91</v>
      </c>
      <c r="E29">
        <f>+'Ark1'!Q1068</f>
        <v>100</v>
      </c>
      <c r="F29">
        <f>+'Ark1'!R1068</f>
        <v>470</v>
      </c>
      <c r="G29" s="194">
        <f>+'Ark1'!AF1068</f>
        <v>1.7753937974540099</v>
      </c>
      <c r="H29" s="194">
        <f t="shared" si="5"/>
        <v>1.2627724382307088</v>
      </c>
      <c r="I29" s="194">
        <f>+'Ark1'!AG1068</f>
        <v>1.4013266009998249</v>
      </c>
      <c r="J29" s="474">
        <f>+'Ark1'!AI1068</f>
        <v>307</v>
      </c>
      <c r="K29" s="96"/>
      <c r="L29" s="1">
        <f>+'Ark1'!S1068</f>
        <v>4.5531914893617031</v>
      </c>
      <c r="M29" s="47"/>
      <c r="N29" s="111"/>
      <c r="O29" s="60"/>
      <c r="P29" s="111"/>
      <c r="Q29" s="60"/>
      <c r="R29" s="47"/>
      <c r="S29" s="92">
        <f>+'Ark1'!U1068</f>
        <v>9.7555319148936235</v>
      </c>
      <c r="T29" s="194"/>
      <c r="U29" s="209"/>
      <c r="V29" s="92">
        <f>+'Ark1'!X1068</f>
        <v>11.914893617021278</v>
      </c>
      <c r="W29" s="92">
        <f>+'Ark1'!Y1068</f>
        <v>0.42553191489361714</v>
      </c>
      <c r="X29" s="92">
        <f>+'Ark1'!Z1068</f>
        <v>4.4501352159761156</v>
      </c>
      <c r="Y29" s="1">
        <f>+'Ark1'!Z1068</f>
        <v>4.4501352159761156</v>
      </c>
      <c r="Z29" s="1">
        <f>+'Ark1'!AB1068</f>
        <v>0</v>
      </c>
      <c r="AA29" s="11">
        <f>+'Ark1'!AD1068</f>
        <v>0</v>
      </c>
      <c r="AB29" s="1">
        <f t="shared" si="8"/>
        <v>2.142570093457945</v>
      </c>
      <c r="AC29" s="11">
        <f t="shared" si="9"/>
        <v>4.7</v>
      </c>
      <c r="AD29" s="47"/>
      <c r="AE29" s="4"/>
      <c r="AF29" s="58"/>
      <c r="AG29" s="58"/>
      <c r="AH29" s="5"/>
      <c r="AI29" s="5"/>
      <c r="AK29" s="1"/>
      <c r="AL29" s="1"/>
      <c r="AM29" s="11"/>
      <c r="AN29" s="11"/>
      <c r="AO29" s="11"/>
    </row>
    <row r="30" spans="1:41" ht="15.6">
      <c r="A30" s="47"/>
      <c r="B30">
        <f>+'Ark1'!C1069</f>
        <v>2023</v>
      </c>
      <c r="C30">
        <f>+'Ark1'!M1069</f>
        <v>4</v>
      </c>
      <c r="D30" s="3" t="s">
        <v>92</v>
      </c>
      <c r="E30">
        <f>+'Ark1'!Q1069</f>
        <v>146</v>
      </c>
      <c r="F30">
        <f>+'Ark1'!R1069</f>
        <v>866</v>
      </c>
      <c r="G30" s="194">
        <f>+'Ark1'!AF1069</f>
        <v>3.2712575076493025</v>
      </c>
      <c r="H30" s="194">
        <f t="shared" si="5"/>
        <v>2.5528109057075548</v>
      </c>
      <c r="I30" s="194">
        <f>+'Ark1'!AG1069</f>
        <v>3.1278088956167354</v>
      </c>
      <c r="J30" s="474">
        <f>+'Ark1'!AI1069</f>
        <v>538</v>
      </c>
      <c r="K30" s="96"/>
      <c r="L30" s="1">
        <f>+'Ark1'!S1069</f>
        <v>4.8972286374133933</v>
      </c>
      <c r="M30" s="47"/>
      <c r="N30" s="111"/>
      <c r="O30" s="60"/>
      <c r="P30" s="111"/>
      <c r="Q30" s="60"/>
      <c r="R30" s="47"/>
      <c r="S30" s="92">
        <f>+'Ark1'!U1069</f>
        <v>11.817667436489602</v>
      </c>
      <c r="T30" s="194"/>
      <c r="U30" s="209"/>
      <c r="V30" s="92">
        <f>+'Ark1'!X1069</f>
        <v>18.706697459584294</v>
      </c>
      <c r="W30" s="92">
        <f>+'Ark1'!Y1069</f>
        <v>1.8475750577367205</v>
      </c>
      <c r="X30" s="92">
        <f>+'Ark1'!Z1069</f>
        <v>4.7641414252608527</v>
      </c>
      <c r="Y30" s="1">
        <f>+'Ark1'!Z1069</f>
        <v>4.7641414252608527</v>
      </c>
      <c r="Z30" s="1">
        <f>+'Ark1'!AB1069</f>
        <v>0</v>
      </c>
      <c r="AA30" s="11">
        <f>+'Ark1'!AD1069</f>
        <v>0</v>
      </c>
      <c r="AB30" s="1">
        <f t="shared" si="8"/>
        <v>2.4131336948832818</v>
      </c>
      <c r="AC30" s="11">
        <f t="shared" si="9"/>
        <v>5.9315068493150687</v>
      </c>
      <c r="AD30" s="47"/>
      <c r="AE30" s="4"/>
      <c r="AF30" s="58"/>
      <c r="AG30" s="58"/>
      <c r="AH30" s="5"/>
      <c r="AI30" s="5"/>
      <c r="AK30" s="1"/>
      <c r="AL30" s="1"/>
      <c r="AM30" s="11"/>
      <c r="AN30" s="11"/>
      <c r="AO30" s="11"/>
    </row>
    <row r="31" spans="1:41" ht="15.6">
      <c r="A31" s="47"/>
      <c r="B31">
        <f>+'Ark1'!C1070</f>
        <v>2023</v>
      </c>
      <c r="C31">
        <f>+'Ark1'!M1070</f>
        <v>5</v>
      </c>
      <c r="D31" s="3" t="s">
        <v>93</v>
      </c>
      <c r="E31">
        <f>+'Ark1'!Q1070</f>
        <v>700</v>
      </c>
      <c r="F31">
        <f>+'Ark1'!R1070</f>
        <v>15083</v>
      </c>
      <c r="G31" s="194">
        <f>+'Ark1'!AF1070</f>
        <v>56.975031163827282</v>
      </c>
      <c r="H31" s="194">
        <f t="shared" si="5"/>
        <v>-6.252153302192113</v>
      </c>
      <c r="I31" s="194">
        <f>+'Ark1'!AG1070</f>
        <v>53.245154067685917</v>
      </c>
      <c r="J31" s="474">
        <f>+'Ark1'!AI1070</f>
        <v>1237</v>
      </c>
      <c r="K31" s="96"/>
      <c r="L31" s="1">
        <f>+'Ark1'!S1070</f>
        <v>5.4638997546907122</v>
      </c>
      <c r="M31" s="47"/>
      <c r="N31" s="111"/>
      <c r="O31" s="60"/>
      <c r="P31" s="111"/>
      <c r="Q31" s="60"/>
      <c r="R31" s="47"/>
      <c r="S31" s="92">
        <f>+'Ark1'!U1070</f>
        <v>11.550527083471488</v>
      </c>
      <c r="T31" s="194"/>
      <c r="U31" s="209"/>
      <c r="V31" s="92">
        <f>+'Ark1'!X1070</f>
        <v>25.333156533846047</v>
      </c>
      <c r="W31" s="92">
        <f>+'Ark1'!Y1070</f>
        <v>6.059802426572964</v>
      </c>
      <c r="X31" s="92">
        <f>+'Ark1'!Z1070</f>
        <v>6.5587228691703805</v>
      </c>
      <c r="Y31" s="1">
        <f>+'Ark1'!Z1070</f>
        <v>6.5587228691703805</v>
      </c>
      <c r="Z31" s="1">
        <f>+'Ark1'!AB1070</f>
        <v>0.1350076384390195</v>
      </c>
      <c r="AA31" s="11">
        <f>+'Ark1'!AD1070</f>
        <v>3.962877540550561</v>
      </c>
      <c r="AB31" s="1">
        <f t="shared" si="8"/>
        <v>2.1139712663204442</v>
      </c>
      <c r="AC31" s="11">
        <f t="shared" si="9"/>
        <v>21.547142857142855</v>
      </c>
      <c r="AD31" s="47"/>
      <c r="AE31" s="4"/>
      <c r="AF31" s="58"/>
      <c r="AG31" s="58"/>
      <c r="AH31" s="5"/>
      <c r="AI31" s="5"/>
      <c r="AK31" s="1"/>
      <c r="AL31" s="1"/>
      <c r="AM31" s="11"/>
      <c r="AN31" s="11"/>
      <c r="AO31" s="11"/>
    </row>
    <row r="32" spans="1:41" ht="15.6">
      <c r="A32" s="47"/>
      <c r="B32">
        <f>+'Ark1'!C1071</f>
        <v>2023</v>
      </c>
      <c r="C32">
        <f>+'Ark1'!M1071</f>
        <v>6</v>
      </c>
      <c r="D32" s="3" t="s">
        <v>94</v>
      </c>
      <c r="E32">
        <f>+'Ark1'!Q1071</f>
        <v>113</v>
      </c>
      <c r="F32">
        <f>+'Ark1'!R1071</f>
        <v>552</v>
      </c>
      <c r="G32" s="194">
        <f>+'Ark1'!AF1071</f>
        <v>2.0851433536055599</v>
      </c>
      <c r="H32" s="194">
        <f t="shared" si="5"/>
        <v>1.8676676254502202</v>
      </c>
      <c r="I32" s="194">
        <f>+'Ark1'!AG1071</f>
        <v>2.0753545798541602</v>
      </c>
      <c r="J32" s="474">
        <f>+'Ark1'!AI1071</f>
        <v>501</v>
      </c>
      <c r="K32" s="96"/>
      <c r="L32" s="1">
        <f>+'Ark1'!S1071</f>
        <v>5.6594202898550723</v>
      </c>
      <c r="M32" s="47"/>
      <c r="N32" s="111"/>
      <c r="O32" s="60"/>
      <c r="P32" s="111"/>
      <c r="Q32" s="60"/>
      <c r="R32" s="47"/>
      <c r="S32" s="92">
        <f>+'Ark1'!U1071</f>
        <v>12.301630434782613</v>
      </c>
      <c r="T32" s="194"/>
      <c r="U32" s="209"/>
      <c r="V32" s="92">
        <f>+'Ark1'!X1071</f>
        <v>24.275362318840578</v>
      </c>
      <c r="W32" s="92">
        <f>+'Ark1'!Y1071</f>
        <v>5.6159420289855078</v>
      </c>
      <c r="X32" s="92">
        <f>+'Ark1'!Z1071</f>
        <v>5.9056483237906354</v>
      </c>
      <c r="Y32" s="1">
        <f>+'Ark1'!Z1071</f>
        <v>5.9056483237906354</v>
      </c>
      <c r="Z32" s="1">
        <f>+'Ark1'!AB1071</f>
        <v>0</v>
      </c>
      <c r="AA32" s="11">
        <f>+'Ark1'!AD1071</f>
        <v>0</v>
      </c>
      <c r="AB32" s="1">
        <f t="shared" si="8"/>
        <v>2.1736555697823312</v>
      </c>
      <c r="AC32" s="11">
        <f t="shared" si="9"/>
        <v>4.884955752212389</v>
      </c>
      <c r="AD32" s="47"/>
      <c r="AE32" s="4"/>
      <c r="AF32" s="58"/>
      <c r="AG32" s="58"/>
      <c r="AH32" s="5"/>
      <c r="AI32" s="5"/>
      <c r="AK32" s="1"/>
      <c r="AL32" s="1"/>
      <c r="AM32" s="11"/>
      <c r="AN32" s="11"/>
      <c r="AO32" s="11"/>
    </row>
    <row r="33" spans="1:41" ht="15.6">
      <c r="A33" s="47"/>
      <c r="B33">
        <f>+'Ark1'!C1072</f>
        <v>2023</v>
      </c>
      <c r="C33">
        <f>+'Ark1'!M1072</f>
        <v>7</v>
      </c>
      <c r="D33" s="3" t="s">
        <v>95</v>
      </c>
      <c r="E33">
        <f>+'Ark1'!Q1072</f>
        <v>89</v>
      </c>
      <c r="F33">
        <f>+'Ark1'!R1072</f>
        <v>369</v>
      </c>
      <c r="G33" s="194">
        <f>+'Ark1'!AF1072</f>
        <v>1.3938730026819779</v>
      </c>
      <c r="H33" s="194">
        <f t="shared" si="5"/>
        <v>1.3200865949149876</v>
      </c>
      <c r="I33" s="194">
        <f>+'Ark1'!AG1072</f>
        <v>1.6603142265013946</v>
      </c>
      <c r="J33" s="474">
        <f>+'Ark1'!AI1072</f>
        <v>330</v>
      </c>
      <c r="K33" s="96"/>
      <c r="L33" s="1">
        <f>+'Ark1'!S1072</f>
        <v>5.9566395663956628</v>
      </c>
      <c r="M33" s="47"/>
      <c r="N33" s="111"/>
      <c r="O33" s="60"/>
      <c r="P33" s="111"/>
      <c r="Q33" s="60"/>
      <c r="R33" s="47"/>
      <c r="S33" s="92">
        <f>+'Ark1'!U1072</f>
        <v>14.72222222222222</v>
      </c>
      <c r="T33" s="194"/>
      <c r="U33" s="209"/>
      <c r="V33" s="92">
        <f>+'Ark1'!X1072</f>
        <v>38.211382113821138</v>
      </c>
      <c r="W33" s="92">
        <f>+'Ark1'!Y1072</f>
        <v>13.550135501355019</v>
      </c>
      <c r="X33" s="92">
        <f>+'Ark1'!Z1072</f>
        <v>7.0379917100726193</v>
      </c>
      <c r="Y33" s="1">
        <f>+'Ark1'!Z1072</f>
        <v>7.0379917100726193</v>
      </c>
      <c r="Z33" s="1">
        <f>+'Ark1'!AB1072</f>
        <v>0</v>
      </c>
      <c r="AA33" s="11">
        <f>+'Ark1'!AD1072</f>
        <v>0</v>
      </c>
      <c r="AB33" s="1">
        <f t="shared" si="8"/>
        <v>2.4715650591446772</v>
      </c>
      <c r="AC33" s="11">
        <f t="shared" si="9"/>
        <v>4.1460674157303368</v>
      </c>
      <c r="AD33" s="47"/>
      <c r="AE33" s="4"/>
      <c r="AF33" s="58"/>
      <c r="AG33" s="58"/>
      <c r="AH33" s="5"/>
      <c r="AI33" s="5"/>
      <c r="AK33" s="13"/>
      <c r="AL33" s="13"/>
      <c r="AM33" s="11"/>
      <c r="AN33" s="11"/>
      <c r="AO33" s="11"/>
    </row>
    <row r="34" spans="1:41" ht="16.5" customHeight="1">
      <c r="A34" s="47"/>
      <c r="B34">
        <f>+'Ark1'!C1073</f>
        <v>2023</v>
      </c>
      <c r="C34">
        <f>+'Ark1'!M1073</f>
        <v>8</v>
      </c>
      <c r="D34" s="3" t="s">
        <v>96</v>
      </c>
      <c r="E34">
        <f>+'Ark1'!Q1073</f>
        <v>499</v>
      </c>
      <c r="F34">
        <f>+'Ark1'!R1073</f>
        <v>3317</v>
      </c>
      <c r="G34" s="194">
        <f>+'Ark1'!AF1073</f>
        <v>12.529747289691382</v>
      </c>
      <c r="H34" s="194">
        <f t="shared" si="5"/>
        <v>-0.42947601127948687</v>
      </c>
      <c r="I34" s="194">
        <f>+'Ark1'!AG1073</f>
        <v>20.141621059599817</v>
      </c>
      <c r="J34" s="474">
        <f>+'Ark1'!AI1073</f>
        <v>331</v>
      </c>
      <c r="K34" s="96"/>
      <c r="L34" s="1">
        <f>+'Ark1'!S1073</f>
        <v>6.3611697316852585</v>
      </c>
      <c r="M34" s="47"/>
      <c r="N34" s="111"/>
      <c r="O34" s="60"/>
      <c r="P34" s="111"/>
      <c r="Q34" s="60"/>
      <c r="R34" s="47"/>
      <c r="S34" s="92">
        <f>+'Ark1'!U1073</f>
        <v>19.868194151341555</v>
      </c>
      <c r="T34" s="194"/>
      <c r="U34" s="209"/>
      <c r="V34" s="92">
        <f>+'Ark1'!X1073</f>
        <v>69.09858305697918</v>
      </c>
      <c r="W34" s="92">
        <f>+'Ark1'!Y1073</f>
        <v>40.578836297859503</v>
      </c>
      <c r="X34" s="92">
        <f>+'Ark1'!Z1073</f>
        <v>8.2489720261608603</v>
      </c>
      <c r="Y34" s="1">
        <f>+'Ark1'!Z1073</f>
        <v>8.2489720261608603</v>
      </c>
      <c r="Z34" s="1">
        <f>+'Ark1'!AB1073</f>
        <v>0</v>
      </c>
      <c r="AA34" s="11">
        <f>+'Ark1'!AD1073</f>
        <v>0</v>
      </c>
      <c r="AB34" s="1">
        <f t="shared" si="8"/>
        <v>3.1233554502369634</v>
      </c>
      <c r="AC34" s="11">
        <f t="shared" si="9"/>
        <v>6.6472945891783564</v>
      </c>
      <c r="AD34" s="47"/>
      <c r="AE34" s="4"/>
      <c r="AF34" s="58"/>
      <c r="AG34" s="58"/>
      <c r="AH34" s="5"/>
      <c r="AI34" s="5"/>
      <c r="AK34" s="13"/>
      <c r="AL34" s="13"/>
      <c r="AM34" s="11"/>
      <c r="AN34" s="11"/>
      <c r="AO34" s="11"/>
    </row>
    <row r="35" spans="1:41" ht="16.5" customHeight="1">
      <c r="A35" s="47"/>
      <c r="B35">
        <f>+'Ark1'!C1074</f>
        <v>2023</v>
      </c>
      <c r="C35">
        <f>+'Ark1'!M1074</f>
        <v>9</v>
      </c>
      <c r="D35" s="3" t="s">
        <v>97</v>
      </c>
      <c r="E35">
        <f>+'Ark1'!Q1074</f>
        <v>36</v>
      </c>
      <c r="F35">
        <f>+'Ark1'!R1074</f>
        <v>86</v>
      </c>
      <c r="G35" s="194">
        <f>+'Ark1'!AF1074</f>
        <v>0.32485929059796775</v>
      </c>
      <c r="H35" s="194">
        <f t="shared" si="5"/>
        <v>0.31320880516107458</v>
      </c>
      <c r="I35" s="194">
        <f>+'Ark1'!AG1074</f>
        <v>0.70254290151104581</v>
      </c>
      <c r="J35" s="474">
        <f>+'Ark1'!AI1074</f>
        <v>85</v>
      </c>
      <c r="K35" s="96"/>
      <c r="L35" s="1">
        <f>+'Ark1'!S1074</f>
        <v>7.0697674418604688</v>
      </c>
      <c r="M35" s="47"/>
      <c r="N35" s="111"/>
      <c r="O35" s="60"/>
      <c r="P35" s="111"/>
      <c r="Q35" s="60"/>
      <c r="R35" s="47"/>
      <c r="S35" s="92">
        <f>+'Ark1'!U1074</f>
        <v>26.729069767441857</v>
      </c>
      <c r="T35" s="194"/>
      <c r="U35" s="209"/>
      <c r="V35" s="92">
        <f>+'Ark1'!X1074</f>
        <v>89.534883720930196</v>
      </c>
      <c r="W35" s="92">
        <f>+'Ark1'!Y1074</f>
        <v>70.930232558139551</v>
      </c>
      <c r="X35" s="92">
        <f>+'Ark1'!Z1074</f>
        <v>7.9112205608600492</v>
      </c>
      <c r="Y35" s="1">
        <f>+'Ark1'!Z1074</f>
        <v>7.9112205608600492</v>
      </c>
      <c r="Z35" s="1">
        <f>+'Ark1'!AB1074</f>
        <v>0</v>
      </c>
      <c r="AA35" s="11">
        <f>+'Ark1'!AD1074</f>
        <v>0</v>
      </c>
      <c r="AB35" s="1">
        <f t="shared" si="8"/>
        <v>3.7807565789473658</v>
      </c>
      <c r="AC35" s="11">
        <f t="shared" si="9"/>
        <v>2.3888888888888888</v>
      </c>
      <c r="AD35" s="47"/>
      <c r="AE35" s="4"/>
      <c r="AF35" s="57"/>
      <c r="AG35" s="58"/>
      <c r="AH35" s="5"/>
      <c r="AI35" s="5"/>
      <c r="AK35" s="13"/>
      <c r="AL35" s="13"/>
      <c r="AM35" s="11"/>
      <c r="AN35" s="11"/>
      <c r="AO35" s="11"/>
    </row>
    <row r="36" spans="1:41" ht="15.6">
      <c r="A36" s="47"/>
      <c r="B36">
        <f>+'Ark1'!C1075</f>
        <v>2023</v>
      </c>
      <c r="C36">
        <f>+'Ark1'!M1075</f>
        <v>10</v>
      </c>
      <c r="D36" s="3" t="s">
        <v>98</v>
      </c>
      <c r="E36">
        <f>+'Ark1'!Q1075</f>
        <v>12</v>
      </c>
      <c r="F36">
        <f>+'Ark1'!R1075</f>
        <v>25</v>
      </c>
      <c r="G36" s="194">
        <f>+'Ark1'!AF1075</f>
        <v>9.4435840290106945E-2</v>
      </c>
      <c r="H36" s="194">
        <f t="shared" si="5"/>
        <v>9.4435840290106945E-2</v>
      </c>
      <c r="I36" s="194">
        <f>+'Ark1'!AG1075</f>
        <v>0.25082740647762441</v>
      </c>
      <c r="J36" s="474">
        <f>+'Ark1'!AI1075</f>
        <v>25</v>
      </c>
      <c r="K36" s="96"/>
      <c r="L36" s="1">
        <f>+'Ark1'!S1075</f>
        <v>7.4800000000000013</v>
      </c>
      <c r="M36" s="47"/>
      <c r="N36" s="111"/>
      <c r="O36" s="60"/>
      <c r="P36" s="111"/>
      <c r="Q36" s="60"/>
      <c r="R36" s="47"/>
      <c r="S36" s="92">
        <f>+'Ark1'!U1075</f>
        <v>32.828000000000003</v>
      </c>
      <c r="T36" s="194"/>
      <c r="U36" s="209"/>
      <c r="V36" s="92">
        <f>+'Ark1'!X1075</f>
        <v>100</v>
      </c>
      <c r="W36" s="92">
        <f>+'Ark1'!Y1075</f>
        <v>92</v>
      </c>
      <c r="X36" s="92">
        <f>+'Ark1'!Z1075</f>
        <v>6.2637701107240851</v>
      </c>
      <c r="Y36" s="1">
        <f>+'Ark1'!Z1075</f>
        <v>6.2637701107240851</v>
      </c>
      <c r="Z36" s="1">
        <f>+'Ark1'!AB1075</f>
        <v>0</v>
      </c>
      <c r="AA36" s="11">
        <f>+'Ark1'!AD1075</f>
        <v>0</v>
      </c>
      <c r="AB36" s="1">
        <f t="shared" si="8"/>
        <v>4.3887700534759357</v>
      </c>
      <c r="AC36" s="11">
        <f t="shared" si="9"/>
        <v>2.0833333333333335</v>
      </c>
      <c r="AD36" s="47"/>
      <c r="AG36" s="58"/>
      <c r="AK36" s="13"/>
      <c r="AL36" s="13"/>
      <c r="AM36" s="11"/>
      <c r="AN36" s="11"/>
      <c r="AO36" s="11"/>
    </row>
    <row r="37" spans="1:41" ht="17.25" customHeight="1">
      <c r="A37" s="47"/>
      <c r="B37">
        <f>+'Ark1'!C1076</f>
        <v>2023</v>
      </c>
      <c r="C37">
        <f>+'Ark1'!M1076</f>
        <v>11</v>
      </c>
      <c r="D37" s="3" t="s">
        <v>99</v>
      </c>
      <c r="E37">
        <f>+'Ark1'!Q1076</f>
        <v>121</v>
      </c>
      <c r="F37">
        <f>+'Ark1'!R1076</f>
        <v>251</v>
      </c>
      <c r="G37" s="194">
        <f>+'Ark1'!AF1076</f>
        <v>0.9481358365126733</v>
      </c>
      <c r="H37" s="194">
        <f t="shared" si="5"/>
        <v>-0.19361173630286022</v>
      </c>
      <c r="I37" s="194">
        <f>+'Ark1'!AG1076</f>
        <v>2.3252956704078329</v>
      </c>
      <c r="J37" s="474">
        <f>+'Ark1'!AI1076</f>
        <v>34</v>
      </c>
      <c r="K37" s="96"/>
      <c r="L37" s="1">
        <f>+'Ark1'!S1076</f>
        <v>7.4900398406374498</v>
      </c>
      <c r="M37" s="47"/>
      <c r="N37" s="111"/>
      <c r="O37" s="60"/>
      <c r="P37" s="111"/>
      <c r="Q37" s="60"/>
      <c r="R37" s="47"/>
      <c r="S37" s="92">
        <f>+'Ark1'!U1076</f>
        <v>30.311952191235061</v>
      </c>
      <c r="T37" s="194"/>
      <c r="U37" s="209"/>
      <c r="V37" s="92">
        <f>+'Ark1'!X1076</f>
        <v>98.80478087649405</v>
      </c>
      <c r="W37" s="92">
        <f>+'Ark1'!Y1076</f>
        <v>93.625498007968133</v>
      </c>
      <c r="X37" s="92">
        <f>+'Ark1'!Z1076</f>
        <v>5.8902729404040324</v>
      </c>
      <c r="Y37" s="1">
        <f>+'Ark1'!Z1076</f>
        <v>5.8902729404040324</v>
      </c>
      <c r="Z37" s="1">
        <f>+'Ark1'!AB1076</f>
        <v>0</v>
      </c>
      <c r="AA37" s="11">
        <f>+'Ark1'!AD1076</f>
        <v>0</v>
      </c>
      <c r="AB37" s="1">
        <f t="shared" si="8"/>
        <v>4.0469680851063838</v>
      </c>
      <c r="AC37" s="11">
        <f t="shared" si="9"/>
        <v>2.0743801652892562</v>
      </c>
      <c r="AD37" s="47"/>
      <c r="AE37" s="2"/>
      <c r="AF37" s="57"/>
      <c r="AG37" s="58"/>
      <c r="AI37" s="5"/>
      <c r="AK37" s="13"/>
      <c r="AL37" s="13"/>
      <c r="AM37" s="11"/>
      <c r="AN37" s="11"/>
      <c r="AO37" s="11"/>
    </row>
    <row r="38" spans="1:41" ht="15.6">
      <c r="A38" s="47"/>
      <c r="B38">
        <f>+'Ark1'!C1077</f>
        <v>2023</v>
      </c>
      <c r="C38">
        <f>+'Ark1'!M1077</f>
        <v>12</v>
      </c>
      <c r="D38" s="3" t="s">
        <v>100</v>
      </c>
      <c r="E38">
        <f>+'Ark1'!Q1077</f>
        <v>5</v>
      </c>
      <c r="F38">
        <f>+'Ark1'!R1077</f>
        <v>5</v>
      </c>
      <c r="G38" s="194">
        <f>+'Ark1'!AF1077</f>
        <v>1.8887168058021375E-2</v>
      </c>
      <c r="H38" s="194">
        <f t="shared" si="5"/>
        <v>1.8887168058021375E-2</v>
      </c>
      <c r="I38" s="194">
        <f>+'Ark1'!AG1077</f>
        <v>4.5385487829812624E-2</v>
      </c>
      <c r="J38" s="474">
        <f>+'Ark1'!AI1077</f>
        <v>4</v>
      </c>
      <c r="K38" s="96"/>
      <c r="L38" s="1">
        <f>+'Ark1'!S1077</f>
        <v>7.8</v>
      </c>
      <c r="M38" s="47"/>
      <c r="N38" s="111"/>
      <c r="O38" s="60"/>
      <c r="P38" s="111"/>
      <c r="Q38" s="60"/>
      <c r="R38" s="47"/>
      <c r="S38" s="92">
        <f>+'Ark1'!U1077</f>
        <v>29.7</v>
      </c>
      <c r="T38" s="194"/>
      <c r="U38" s="209"/>
      <c r="V38" s="92">
        <f>+'Ark1'!X1077</f>
        <v>100</v>
      </c>
      <c r="W38" s="92">
        <f>+'Ark1'!Y1077</f>
        <v>80</v>
      </c>
      <c r="X38" s="92">
        <f>+'Ark1'!Z1077</f>
        <v>4.9262561849745516</v>
      </c>
      <c r="Y38" s="1">
        <f>+'Ark1'!Z1077</f>
        <v>4.9262561849745516</v>
      </c>
      <c r="Z38" s="1">
        <f>+'Ark1'!AB1077</f>
        <v>0</v>
      </c>
      <c r="AA38" s="11">
        <f>+'Ark1'!AD1077</f>
        <v>0</v>
      </c>
      <c r="AB38" s="1">
        <f t="shared" si="8"/>
        <v>3.8076923076923075</v>
      </c>
      <c r="AC38" s="11">
        <f t="shared" si="9"/>
        <v>1</v>
      </c>
      <c r="AD38" s="47"/>
      <c r="AE38" s="2"/>
      <c r="AF38" s="57"/>
      <c r="AG38" s="58"/>
      <c r="AK38" s="13"/>
      <c r="AL38" s="13"/>
      <c r="AM38" s="11"/>
      <c r="AN38" s="11"/>
      <c r="AO38" s="11"/>
    </row>
    <row r="39" spans="1:41" ht="15.6">
      <c r="A39" s="47"/>
      <c r="B39">
        <f>+'Ark1'!C1078</f>
        <v>2023</v>
      </c>
      <c r="C39">
        <f>+'Ark1'!M1078</f>
        <v>13</v>
      </c>
      <c r="D39" s="3" t="s">
        <v>101</v>
      </c>
      <c r="E39">
        <f>+'Ark1'!Q1078</f>
        <v>0</v>
      </c>
      <c r="F39">
        <f>+'Ark1'!R1078</f>
        <v>0</v>
      </c>
      <c r="G39" s="194">
        <f>+'Ark1'!AF1078</f>
        <v>0</v>
      </c>
      <c r="H39" s="194">
        <f t="shared" si="5"/>
        <v>0</v>
      </c>
      <c r="I39" s="194">
        <f>+'Ark1'!AG1078</f>
        <v>0</v>
      </c>
      <c r="J39" s="474">
        <f>+'Ark1'!AI1078</f>
        <v>0</v>
      </c>
      <c r="K39" s="96"/>
      <c r="L39" s="1">
        <f>+'Ark1'!S1078</f>
        <v>0</v>
      </c>
      <c r="M39" s="47"/>
      <c r="N39" s="111"/>
      <c r="O39" s="60"/>
      <c r="P39" s="111"/>
      <c r="Q39" s="60"/>
      <c r="R39" s="47"/>
      <c r="S39" s="92">
        <f>+'Ark1'!U1078</f>
        <v>0</v>
      </c>
      <c r="T39" s="194"/>
      <c r="U39" s="209"/>
      <c r="V39" s="92">
        <f>+'Ark1'!X1078</f>
        <v>0</v>
      </c>
      <c r="W39" s="92">
        <f>+'Ark1'!Y1078</f>
        <v>0</v>
      </c>
      <c r="X39" s="92">
        <f>+'Ark1'!Z1078</f>
        <v>0</v>
      </c>
      <c r="Y39" s="1">
        <f>+'Ark1'!Z1078</f>
        <v>0</v>
      </c>
      <c r="Z39" s="1">
        <f>+'Ark1'!AB1078</f>
        <v>0</v>
      </c>
      <c r="AA39" s="11">
        <f>+'Ark1'!AD1078</f>
        <v>0</v>
      </c>
      <c r="AB39" s="1" t="e">
        <f t="shared" si="8"/>
        <v>#DIV/0!</v>
      </c>
      <c r="AC39" s="11" t="e">
        <f t="shared" si="9"/>
        <v>#DIV/0!</v>
      </c>
      <c r="AD39" s="47"/>
      <c r="AE39" s="14"/>
      <c r="AF39" s="13"/>
      <c r="AG39" s="58"/>
      <c r="AK39" s="13"/>
      <c r="AL39" s="13"/>
      <c r="AM39" s="11"/>
      <c r="AN39" s="11"/>
      <c r="AO39" s="11"/>
    </row>
    <row r="40" spans="1:41" ht="21">
      <c r="A40" s="47"/>
      <c r="B40">
        <f>+'Ark1'!C1079</f>
        <v>2023</v>
      </c>
      <c r="C40">
        <f>+'Ark1'!M1079</f>
        <v>14</v>
      </c>
      <c r="D40" s="3" t="s">
        <v>102</v>
      </c>
      <c r="E40">
        <f>+'Ark1'!Q1079</f>
        <v>6</v>
      </c>
      <c r="F40">
        <f>+'Ark1'!R1079</f>
        <v>9</v>
      </c>
      <c r="G40" s="194">
        <f>+'Ark1'!AF1079</f>
        <v>3.3996902504438473E-2</v>
      </c>
      <c r="H40" s="194">
        <f t="shared" si="5"/>
        <v>6.8124364850210076E-3</v>
      </c>
      <c r="I40" s="194">
        <f>+'Ark1'!AG1079</f>
        <v>9.3857800084413884E-2</v>
      </c>
      <c r="J40" s="474">
        <f>+'Ark1'!AI1079</f>
        <v>1</v>
      </c>
      <c r="K40" s="96"/>
      <c r="L40" s="1">
        <f>+'Ark1'!S1079</f>
        <v>8.1111111111111107</v>
      </c>
      <c r="M40" s="47"/>
      <c r="N40" s="111"/>
      <c r="O40" s="60"/>
      <c r="P40" s="111"/>
      <c r="Q40" s="60"/>
      <c r="R40" s="47"/>
      <c r="S40" s="92">
        <f>+'Ark1'!U1079</f>
        <v>34.12222222222222</v>
      </c>
      <c r="T40" s="194"/>
      <c r="U40" s="209"/>
      <c r="V40" s="92">
        <f>+'Ark1'!X1079</f>
        <v>100</v>
      </c>
      <c r="W40" s="92">
        <f>+'Ark1'!Y1079</f>
        <v>100</v>
      </c>
      <c r="X40" s="92">
        <f>+'Ark1'!Z1079</f>
        <v>5.4531902543939532</v>
      </c>
      <c r="Y40" s="1">
        <f>+'Ark1'!Z1079</f>
        <v>5.4531902543939532</v>
      </c>
      <c r="Z40" s="1">
        <f>+'Ark1'!AB1079</f>
        <v>0</v>
      </c>
      <c r="AA40" s="11">
        <f>+'Ark1'!AD1079</f>
        <v>0</v>
      </c>
      <c r="AB40" s="1">
        <f t="shared" si="8"/>
        <v>4.2068493150684931</v>
      </c>
      <c r="AC40" s="11">
        <f t="shared" si="9"/>
        <v>1.5</v>
      </c>
      <c r="AD40" s="47"/>
      <c r="AE40" s="2"/>
      <c r="AF40" s="5"/>
      <c r="AG40" s="58"/>
      <c r="AK40" s="56"/>
      <c r="AL40" s="56"/>
      <c r="AM40" s="11"/>
      <c r="AN40" s="11"/>
      <c r="AO40" s="11"/>
    </row>
    <row r="41" spans="1:41" ht="15.6">
      <c r="A41" s="47"/>
      <c r="B41">
        <f>+'Ark1'!C1080</f>
        <v>2023</v>
      </c>
      <c r="C41">
        <f>+'Ark1'!M1080</f>
        <v>15</v>
      </c>
      <c r="D41" s="3" t="s">
        <v>103</v>
      </c>
      <c r="E41">
        <f>+'Ark1'!Q1080</f>
        <v>0</v>
      </c>
      <c r="F41">
        <f>+'Ark1'!R1080</f>
        <v>0</v>
      </c>
      <c r="G41" s="194">
        <f>+'Ark1'!AF1080</f>
        <v>0</v>
      </c>
      <c r="H41" s="194">
        <f t="shared" si="5"/>
        <v>0</v>
      </c>
      <c r="I41" s="194">
        <f>+'Ark1'!AG1080</f>
        <v>0</v>
      </c>
      <c r="J41" s="474">
        <f>+'Ark1'!AI1080</f>
        <v>0</v>
      </c>
      <c r="K41" s="96"/>
      <c r="L41" s="1">
        <f>+'Ark1'!S1080</f>
        <v>0</v>
      </c>
      <c r="M41" s="47"/>
      <c r="N41" s="111"/>
      <c r="O41" s="60"/>
      <c r="P41" s="111"/>
      <c r="Q41" s="60"/>
      <c r="R41" s="47"/>
      <c r="S41" s="92">
        <f>+'Ark1'!U1080</f>
        <v>0</v>
      </c>
      <c r="T41" s="194"/>
      <c r="U41" s="209"/>
      <c r="V41" s="92">
        <f>+'Ark1'!X1080</f>
        <v>0</v>
      </c>
      <c r="W41" s="92">
        <f>+'Ark1'!Y1080</f>
        <v>0</v>
      </c>
      <c r="X41" s="92">
        <f>+'Ark1'!Z1080</f>
        <v>0</v>
      </c>
      <c r="Y41" s="1">
        <f>+'Ark1'!Z1080</f>
        <v>0</v>
      </c>
      <c r="Z41" s="1">
        <f>+'Ark1'!AB1080</f>
        <v>0</v>
      </c>
      <c r="AA41" s="11">
        <f>+'Ark1'!AD1080</f>
        <v>0</v>
      </c>
      <c r="AB41" s="1" t="e">
        <f t="shared" si="8"/>
        <v>#DIV/0!</v>
      </c>
      <c r="AC41" s="11" t="e">
        <f t="shared" si="9"/>
        <v>#DIV/0!</v>
      </c>
      <c r="AD41" s="47"/>
      <c r="AE41" s="4"/>
      <c r="AF41" s="4"/>
      <c r="AG41" s="58"/>
      <c r="AH41" s="4"/>
      <c r="AI41" s="4"/>
    </row>
    <row r="42" spans="1:41" ht="15.6">
      <c r="A42" s="47"/>
      <c r="B42" s="47"/>
      <c r="C42" s="47"/>
      <c r="D42" s="47"/>
      <c r="E42" s="47"/>
      <c r="F42" s="47"/>
      <c r="G42" s="47"/>
      <c r="H42" s="90"/>
      <c r="I42" s="47"/>
      <c r="J42" s="47"/>
      <c r="K42" s="96"/>
      <c r="L42" s="47"/>
      <c r="M42" s="47"/>
      <c r="N42" s="111"/>
      <c r="O42" s="47"/>
      <c r="P42" s="111"/>
      <c r="Q42" s="47"/>
      <c r="R42" s="47"/>
      <c r="S42" s="47"/>
      <c r="T42" s="47"/>
      <c r="U42" s="209"/>
      <c r="V42" s="47"/>
      <c r="W42" s="47"/>
      <c r="X42" s="47"/>
      <c r="Y42" s="47"/>
      <c r="Z42" s="47"/>
      <c r="AA42" s="47"/>
      <c r="AB42" s="47"/>
      <c r="AC42" s="47"/>
      <c r="AD42" s="47"/>
      <c r="AE42" s="4"/>
      <c r="AF42" s="4"/>
      <c r="AG42" s="58"/>
      <c r="AH42" s="4"/>
      <c r="AI42" s="4"/>
    </row>
    <row r="43" spans="1:41" ht="15.6">
      <c r="A43" s="47"/>
      <c r="B43" s="53">
        <f>+'Ark1'!C1081</f>
        <v>2022</v>
      </c>
      <c r="C43" s="53">
        <f>+'Ark1'!M1081</f>
        <v>1</v>
      </c>
      <c r="D43" s="54" t="s">
        <v>89</v>
      </c>
      <c r="E43" s="53">
        <f>+'Ark1'!Q1081</f>
        <v>0</v>
      </c>
      <c r="F43" s="53">
        <f>+'Ark1'!R1081</f>
        <v>0</v>
      </c>
      <c r="G43" s="176">
        <f>+'Ark1'!AF1081</f>
        <v>0</v>
      </c>
      <c r="H43" s="176">
        <f t="shared" ref="H43:H77" si="10">+G43-G58</f>
        <v>0</v>
      </c>
      <c r="I43" s="176">
        <f>+'Ark1'!AG1081</f>
        <v>0</v>
      </c>
      <c r="J43" s="176"/>
      <c r="K43" s="96"/>
      <c r="L43" s="55">
        <f>+'Ark1'!S1081</f>
        <v>0</v>
      </c>
      <c r="M43" s="59">
        <f t="shared" ref="M43:M77" si="11">+L43-L58</f>
        <v>0</v>
      </c>
      <c r="N43" s="111"/>
      <c r="O43" s="59"/>
      <c r="P43" s="111"/>
      <c r="Q43" s="59"/>
      <c r="R43" s="47"/>
      <c r="S43" s="155">
        <f>+'Ark1'!U1081</f>
        <v>0</v>
      </c>
      <c r="T43" s="176"/>
      <c r="U43" s="209"/>
      <c r="V43" s="155">
        <f>+'Ark1'!X1081</f>
        <v>0</v>
      </c>
      <c r="W43" s="155">
        <f>+'Ark1'!Y1081</f>
        <v>0</v>
      </c>
      <c r="X43" s="155">
        <f>+'Ark1'!Z1081</f>
        <v>0</v>
      </c>
      <c r="Y43" s="55">
        <f>+'Ark1'!Z1081</f>
        <v>0</v>
      </c>
      <c r="Z43" s="55">
        <f>+'Ark1'!AB1081</f>
        <v>0</v>
      </c>
      <c r="AA43" s="74">
        <f>+'Ark1'!AD1081</f>
        <v>0</v>
      </c>
      <c r="AB43" s="55" t="e">
        <f t="shared" si="8"/>
        <v>#DIV/0!</v>
      </c>
      <c r="AC43" s="74" t="e">
        <f t="shared" si="9"/>
        <v>#DIV/0!</v>
      </c>
      <c r="AD43" s="47"/>
      <c r="AE43" s="4"/>
      <c r="AF43" s="16"/>
      <c r="AG43" s="58"/>
      <c r="AH43" s="1"/>
      <c r="AI43" s="18"/>
      <c r="AK43" s="1"/>
      <c r="AL43" s="5"/>
    </row>
    <row r="44" spans="1:41" ht="15.6">
      <c r="A44" s="47"/>
      <c r="B44" s="53">
        <f>+'Ark1'!C1082</f>
        <v>2022</v>
      </c>
      <c r="C44" s="53">
        <f>+'Ark1'!M1082</f>
        <v>2</v>
      </c>
      <c r="D44" s="54" t="s">
        <v>90</v>
      </c>
      <c r="E44" s="53">
        <f>+'Ark1'!Q1082</f>
        <v>505</v>
      </c>
      <c r="F44" s="53">
        <f>+'Ark1'!R1082</f>
        <v>5436</v>
      </c>
      <c r="G44" s="176">
        <f>+'Ark1'!AF1082</f>
        <v>21.110679611650482</v>
      </c>
      <c r="H44" s="176">
        <f t="shared" si="10"/>
        <v>-4.4434204076028614</v>
      </c>
      <c r="I44" s="176">
        <f>+'Ark1'!AG1082</f>
        <v>15.703776628776923</v>
      </c>
      <c r="J44" s="176"/>
      <c r="K44" s="96"/>
      <c r="L44" s="55">
        <f>+'Ark1'!S1082</f>
        <v>4.0401030169242098</v>
      </c>
      <c r="M44" s="59">
        <f t="shared" si="11"/>
        <v>-6.9809821013445017E-2</v>
      </c>
      <c r="N44" s="111"/>
      <c r="O44" s="59"/>
      <c r="P44" s="111"/>
      <c r="Q44" s="59"/>
      <c r="R44" s="47"/>
      <c r="S44" s="155">
        <f>+'Ark1'!U1082</f>
        <v>9.3107376747608352</v>
      </c>
      <c r="T44" s="176"/>
      <c r="U44" s="209"/>
      <c r="V44" s="155">
        <f>+'Ark1'!X1082</f>
        <v>12.877115526122148</v>
      </c>
      <c r="W44" s="155">
        <f>+'Ark1'!Y1082</f>
        <v>1.1405445180279619</v>
      </c>
      <c r="X44" s="155">
        <f>+'Ark1'!Z1082</f>
        <v>4.9863061917054878</v>
      </c>
      <c r="Y44" s="55">
        <f>+'Ark1'!Z1082</f>
        <v>4.9863061917054878</v>
      </c>
      <c r="Z44" s="55">
        <f>+'Ark1'!AB1082</f>
        <v>0</v>
      </c>
      <c r="AA44" s="74">
        <f>+'Ark1'!AD1082</f>
        <v>0</v>
      </c>
      <c r="AB44" s="55">
        <f t="shared" si="8"/>
        <v>2.3045792732902237</v>
      </c>
      <c r="AC44" s="74">
        <f t="shared" si="9"/>
        <v>10.764356435643565</v>
      </c>
      <c r="AD44" s="47"/>
      <c r="AE44" s="4"/>
      <c r="AF44" s="16"/>
      <c r="AG44" s="58"/>
      <c r="AH44" s="1"/>
      <c r="AI44" s="18"/>
    </row>
    <row r="45" spans="1:41" ht="15.6">
      <c r="A45" s="47"/>
      <c r="B45" s="53">
        <f>+'Ark1'!C1083</f>
        <v>2022</v>
      </c>
      <c r="C45" s="53">
        <f>+'Ark1'!M1083</f>
        <v>3</v>
      </c>
      <c r="D45" s="54" t="s">
        <v>91</v>
      </c>
      <c r="E45" s="53">
        <f>+'Ark1'!Q1083</f>
        <v>20</v>
      </c>
      <c r="F45" s="53">
        <f>+'Ark1'!R1083</f>
        <v>132</v>
      </c>
      <c r="G45" s="176">
        <f>+'Ark1'!AF1083</f>
        <v>0.5126213592233011</v>
      </c>
      <c r="H45" s="176">
        <f t="shared" si="10"/>
        <v>0.5126213592233011</v>
      </c>
      <c r="I45" s="176">
        <f>+'Ark1'!AG1083</f>
        <v>0.39789096689149406</v>
      </c>
      <c r="J45" s="176"/>
      <c r="K45" s="96"/>
      <c r="L45" s="55">
        <f>+'Ark1'!S1083</f>
        <v>4.4015151515151514</v>
      </c>
      <c r="M45" s="59">
        <f t="shared" si="11"/>
        <v>4.4015151515151514</v>
      </c>
      <c r="N45" s="111"/>
      <c r="O45" s="59"/>
      <c r="P45" s="111"/>
      <c r="Q45" s="59"/>
      <c r="R45" s="47"/>
      <c r="S45" s="155">
        <f>+'Ark1'!U1083</f>
        <v>9.7151515151515166</v>
      </c>
      <c r="T45" s="176"/>
      <c r="U45" s="209"/>
      <c r="V45" s="155">
        <f>+'Ark1'!X1083</f>
        <v>6.0606060606060606</v>
      </c>
      <c r="W45" s="155">
        <f>+'Ark1'!Y1083</f>
        <v>0</v>
      </c>
      <c r="X45" s="155">
        <f>+'Ark1'!Z1083</f>
        <v>3.0483846902035552</v>
      </c>
      <c r="Y45" s="55">
        <f>+'Ark1'!Z1083</f>
        <v>3.0483846902035552</v>
      </c>
      <c r="Z45" s="55">
        <f>+'Ark1'!AB1083</f>
        <v>0</v>
      </c>
      <c r="AA45" s="74">
        <f>+'Ark1'!AD1083</f>
        <v>0</v>
      </c>
      <c r="AB45" s="55">
        <f t="shared" si="8"/>
        <v>2.2072289156626512</v>
      </c>
      <c r="AC45" s="74">
        <f t="shared" si="9"/>
        <v>6.6</v>
      </c>
      <c r="AD45" s="47"/>
      <c r="AE45" s="4"/>
      <c r="AF45" s="16"/>
      <c r="AG45" s="58"/>
      <c r="AH45" s="1"/>
      <c r="AI45" s="18"/>
    </row>
    <row r="46" spans="1:41" ht="15.6">
      <c r="A46" s="47"/>
      <c r="B46" s="53">
        <f>+'Ark1'!C1084</f>
        <v>2022</v>
      </c>
      <c r="C46" s="53">
        <f>+'Ark1'!M1084</f>
        <v>4</v>
      </c>
      <c r="D46" s="54" t="s">
        <v>92</v>
      </c>
      <c r="E46" s="53">
        <f>+'Ark1'!Q1084</f>
        <v>21</v>
      </c>
      <c r="F46" s="53">
        <f>+'Ark1'!R1084</f>
        <v>185</v>
      </c>
      <c r="G46" s="176">
        <f>+'Ark1'!AF1084</f>
        <v>0.71844660194174781</v>
      </c>
      <c r="H46" s="176">
        <f t="shared" si="10"/>
        <v>0.71844660194174781</v>
      </c>
      <c r="I46" s="176">
        <f>+'Ark1'!AG1084</f>
        <v>0.70316617144899729</v>
      </c>
      <c r="J46" s="176"/>
      <c r="K46" s="96"/>
      <c r="L46" s="55">
        <f>+'Ark1'!S1084</f>
        <v>5.0378378378378388</v>
      </c>
      <c r="M46" s="59">
        <f t="shared" si="11"/>
        <v>5.0378378378378388</v>
      </c>
      <c r="N46" s="111"/>
      <c r="O46" s="59"/>
      <c r="P46" s="111"/>
      <c r="Q46" s="59"/>
      <c r="R46" s="47"/>
      <c r="S46" s="155">
        <f>+'Ark1'!U1084</f>
        <v>12.250270270270279</v>
      </c>
      <c r="T46" s="176"/>
      <c r="U46" s="209"/>
      <c r="V46" s="155">
        <f>+'Ark1'!X1084</f>
        <v>18.918918918918923</v>
      </c>
      <c r="W46" s="155">
        <f>+'Ark1'!Y1084</f>
        <v>1.0810810810810811</v>
      </c>
      <c r="X46" s="155">
        <f>+'Ark1'!Z1084</f>
        <v>4.0578136081275407</v>
      </c>
      <c r="Y46" s="55">
        <f>+'Ark1'!Z1084</f>
        <v>4.0578136081275407</v>
      </c>
      <c r="Z46" s="55">
        <f>+'Ark1'!AB1084</f>
        <v>0</v>
      </c>
      <c r="AA46" s="74">
        <f>+'Ark1'!AD1084</f>
        <v>0</v>
      </c>
      <c r="AB46" s="55">
        <f t="shared" si="8"/>
        <v>2.4316523605150229</v>
      </c>
      <c r="AC46" s="74">
        <f t="shared" si="9"/>
        <v>8.8095238095238102</v>
      </c>
      <c r="AD46" s="47"/>
      <c r="AE46" s="4"/>
      <c r="AF46" s="16"/>
      <c r="AG46" s="58"/>
      <c r="AH46" s="1"/>
      <c r="AI46" s="18"/>
    </row>
    <row r="47" spans="1:41" ht="15.6">
      <c r="A47" s="47"/>
      <c r="B47" s="53">
        <f>+'Ark1'!C1085</f>
        <v>2022</v>
      </c>
      <c r="C47" s="53">
        <f>+'Ark1'!M1085</f>
        <v>5</v>
      </c>
      <c r="D47" s="54" t="s">
        <v>93</v>
      </c>
      <c r="E47" s="53">
        <f>+'Ark1'!Q1085</f>
        <v>662</v>
      </c>
      <c r="F47" s="53">
        <f>+'Ark1'!R1085</f>
        <v>16281</v>
      </c>
      <c r="G47" s="176">
        <f>+'Ark1'!AF1085</f>
        <v>63.227184466019395</v>
      </c>
      <c r="H47" s="176">
        <f t="shared" si="10"/>
        <v>5.3806902741126024</v>
      </c>
      <c r="I47" s="176">
        <f>+'Ark1'!AG1085</f>
        <v>59.410758972985832</v>
      </c>
      <c r="J47" s="176"/>
      <c r="K47" s="96"/>
      <c r="L47" s="55">
        <f>+'Ark1'!S1085</f>
        <v>5.3781708740249368</v>
      </c>
      <c r="M47" s="59">
        <f t="shared" si="11"/>
        <v>3.0377701714212613E-2</v>
      </c>
      <c r="N47" s="111"/>
      <c r="O47" s="59"/>
      <c r="P47" s="111"/>
      <c r="Q47" s="59"/>
      <c r="R47" s="47"/>
      <c r="S47" s="155">
        <f>+'Ark1'!U1085</f>
        <v>11.760978441127683</v>
      </c>
      <c r="T47" s="176"/>
      <c r="U47" s="209"/>
      <c r="V47" s="155">
        <f>+'Ark1'!X1085</f>
        <v>26.742829064553767</v>
      </c>
      <c r="W47" s="155">
        <f>+'Ark1'!Y1085</f>
        <v>7.0880167065905022</v>
      </c>
      <c r="X47" s="155">
        <f>+'Ark1'!Z1085</f>
        <v>6.7567184749466351</v>
      </c>
      <c r="Y47" s="55">
        <f>+'Ark1'!Z1085</f>
        <v>6.7567184749466351</v>
      </c>
      <c r="Z47" s="55">
        <f>+'Ark1'!AB1085</f>
        <v>0.22161427394654928</v>
      </c>
      <c r="AA47" s="74">
        <f>+'Ark1'!AD1085</f>
        <v>7.9038674891076095</v>
      </c>
      <c r="AB47" s="55">
        <f t="shared" si="8"/>
        <v>2.1867989538841028</v>
      </c>
      <c r="AC47" s="74">
        <f t="shared" si="9"/>
        <v>24.593655589123866</v>
      </c>
      <c r="AD47" s="47"/>
      <c r="AE47" s="4"/>
      <c r="AF47" s="16"/>
      <c r="AG47" s="58"/>
      <c r="AH47" s="13"/>
      <c r="AI47" s="18"/>
    </row>
    <row r="48" spans="1:41" ht="15.6">
      <c r="A48" s="47"/>
      <c r="B48" s="53">
        <f>+'Ark1'!C1086</f>
        <v>2022</v>
      </c>
      <c r="C48" s="53">
        <f>+'Ark1'!M1086</f>
        <v>6</v>
      </c>
      <c r="D48" s="54" t="s">
        <v>94</v>
      </c>
      <c r="E48" s="53">
        <f>+'Ark1'!Q1086</f>
        <v>14</v>
      </c>
      <c r="F48" s="53">
        <f>+'Ark1'!R1086</f>
        <v>56</v>
      </c>
      <c r="G48" s="176">
        <f>+'Ark1'!AF1086</f>
        <v>0.21747572815533972</v>
      </c>
      <c r="H48" s="176">
        <f t="shared" si="10"/>
        <v>0.2137005619536477</v>
      </c>
      <c r="I48" s="176">
        <f>+'Ark1'!AG1086</f>
        <v>0.27567539307789501</v>
      </c>
      <c r="J48" s="176"/>
      <c r="K48" s="96"/>
      <c r="L48" s="55">
        <f>+'Ark1'!S1086</f>
        <v>5.9642857142857153</v>
      </c>
      <c r="M48" s="59">
        <f t="shared" si="11"/>
        <v>0.9642857142857153</v>
      </c>
      <c r="N48" s="111"/>
      <c r="O48" s="59"/>
      <c r="P48" s="111"/>
      <c r="Q48" s="59"/>
      <c r="R48" s="47"/>
      <c r="S48" s="155">
        <f>+'Ark1'!U1086</f>
        <v>15.866071428571423</v>
      </c>
      <c r="T48" s="176"/>
      <c r="U48" s="209"/>
      <c r="V48" s="155">
        <f>+'Ark1'!X1086</f>
        <v>42.857142857142847</v>
      </c>
      <c r="W48" s="155">
        <f>+'Ark1'!Y1086</f>
        <v>5.3571428571428559</v>
      </c>
      <c r="X48" s="155">
        <f>+'Ark1'!Z1086</f>
        <v>5.5249200636012556</v>
      </c>
      <c r="Y48" s="55">
        <f>+'Ark1'!Z1086</f>
        <v>5.5249200636012556</v>
      </c>
      <c r="Z48" s="55">
        <f>+'Ark1'!AB1086</f>
        <v>0</v>
      </c>
      <c r="AA48" s="74">
        <f>+'Ark1'!AD1086</f>
        <v>0</v>
      </c>
      <c r="AB48" s="55">
        <f t="shared" si="8"/>
        <v>2.6601796407185616</v>
      </c>
      <c r="AC48" s="74">
        <f t="shared" si="9"/>
        <v>4</v>
      </c>
      <c r="AD48" s="47"/>
      <c r="AE48" s="4"/>
      <c r="AF48" s="16"/>
      <c r="AG48" s="58"/>
      <c r="AH48" s="13"/>
      <c r="AI48" s="18"/>
    </row>
    <row r="49" spans="1:35" ht="15.6">
      <c r="A49" s="47"/>
      <c r="B49" s="53">
        <f>+'Ark1'!C1087</f>
        <v>2022</v>
      </c>
      <c r="C49" s="53">
        <f>+'Ark1'!M1087</f>
        <v>7</v>
      </c>
      <c r="D49" s="54" t="s">
        <v>95</v>
      </c>
      <c r="E49" s="53">
        <f>+'Ark1'!Q1087</f>
        <v>5</v>
      </c>
      <c r="F49" s="53">
        <f>+'Ark1'!R1087</f>
        <v>19</v>
      </c>
      <c r="G49" s="176">
        <f>+'Ark1'!AF1087</f>
        <v>7.3786407766990303E-2</v>
      </c>
      <c r="H49" s="176">
        <f t="shared" si="10"/>
        <v>7.0011241565298268E-2</v>
      </c>
      <c r="I49" s="176">
        <f>+'Ark1'!AG1087</f>
        <v>0.10496453064519062</v>
      </c>
      <c r="J49" s="176"/>
      <c r="K49" s="96"/>
      <c r="L49" s="55">
        <f>+'Ark1'!S1087</f>
        <v>6.4210526315789487</v>
      </c>
      <c r="M49" s="59">
        <f t="shared" si="11"/>
        <v>0.42105263157894868</v>
      </c>
      <c r="N49" s="111"/>
      <c r="O49" s="59"/>
      <c r="P49" s="111"/>
      <c r="Q49" s="59"/>
      <c r="R49" s="47"/>
      <c r="S49" s="155">
        <f>+'Ark1'!U1087</f>
        <v>17.805263157894728</v>
      </c>
      <c r="T49" s="176"/>
      <c r="U49" s="209"/>
      <c r="V49" s="155">
        <f>+'Ark1'!X1087</f>
        <v>47.368421052631589</v>
      </c>
      <c r="W49" s="155">
        <f>+'Ark1'!Y1087</f>
        <v>26.315789473684205</v>
      </c>
      <c r="X49" s="155">
        <f>+'Ark1'!Z1087</f>
        <v>6.8696490130374865</v>
      </c>
      <c r="Y49" s="55">
        <f>+'Ark1'!Z1087</f>
        <v>6.8696490130374865</v>
      </c>
      <c r="Z49" s="55">
        <f>+'Ark1'!AB1087</f>
        <v>0</v>
      </c>
      <c r="AA49" s="74">
        <f>+'Ark1'!AD1087</f>
        <v>0</v>
      </c>
      <c r="AB49" s="55">
        <f t="shared" si="8"/>
        <v>2.7729508196721291</v>
      </c>
      <c r="AC49" s="74">
        <f t="shared" si="9"/>
        <v>3.8</v>
      </c>
      <c r="AD49" s="47"/>
      <c r="AE49" s="4"/>
      <c r="AF49" s="16"/>
      <c r="AG49" s="58"/>
      <c r="AH49" s="13"/>
      <c r="AI49" s="18"/>
    </row>
    <row r="50" spans="1:35" ht="15.6">
      <c r="A50" s="47"/>
      <c r="B50" s="53">
        <f>+'Ark1'!C1088</f>
        <v>2022</v>
      </c>
      <c r="C50" s="53">
        <f>+'Ark1'!M1088</f>
        <v>8</v>
      </c>
      <c r="D50" s="54" t="s">
        <v>96</v>
      </c>
      <c r="E50" s="53">
        <f>+'Ark1'!Q1088</f>
        <v>464</v>
      </c>
      <c r="F50" s="53">
        <f>+'Ark1'!R1088</f>
        <v>3337</v>
      </c>
      <c r="G50" s="176">
        <f>+'Ark1'!AF1088</f>
        <v>12.959223300970869</v>
      </c>
      <c r="H50" s="176">
        <f t="shared" si="10"/>
        <v>-2.2546964918480068</v>
      </c>
      <c r="I50" s="176">
        <f>+'Ark1'!AG1088</f>
        <v>20.551583489076247</v>
      </c>
      <c r="J50" s="176"/>
      <c r="K50" s="96"/>
      <c r="L50" s="55">
        <f>+'Ark1'!S1088</f>
        <v>6.1992807911297581</v>
      </c>
      <c r="M50" s="59">
        <f t="shared" si="11"/>
        <v>0.12682421544737554</v>
      </c>
      <c r="N50" s="111"/>
      <c r="O50" s="59"/>
      <c r="P50" s="111"/>
      <c r="Q50" s="59"/>
      <c r="R50" s="47"/>
      <c r="S50" s="155">
        <f>+'Ark1'!U1088</f>
        <v>19.849451603236442</v>
      </c>
      <c r="T50" s="176"/>
      <c r="U50" s="209"/>
      <c r="V50" s="155">
        <f>+'Ark1'!X1088</f>
        <v>66.376985316152243</v>
      </c>
      <c r="W50" s="155">
        <f>+'Ark1'!Y1088</f>
        <v>41.83398261911897</v>
      </c>
      <c r="X50" s="155">
        <f>+'Ark1'!Z1088</f>
        <v>8.6854736676139517</v>
      </c>
      <c r="Y50" s="55">
        <f>+'Ark1'!Z1088</f>
        <v>8.6854736676139517</v>
      </c>
      <c r="Z50" s="55">
        <f>+'Ark1'!AB1088</f>
        <v>0</v>
      </c>
      <c r="AA50" s="74">
        <f>+'Ark1'!AD1088</f>
        <v>0</v>
      </c>
      <c r="AB50" s="55">
        <f t="shared" si="8"/>
        <v>3.2018958766375016</v>
      </c>
      <c r="AC50" s="74">
        <f t="shared" si="9"/>
        <v>7.1918103448275863</v>
      </c>
      <c r="AD50" s="47"/>
      <c r="AE50" s="4"/>
      <c r="AF50" s="16"/>
      <c r="AG50" s="58"/>
      <c r="AH50" s="13"/>
      <c r="AI50" s="18"/>
    </row>
    <row r="51" spans="1:35" ht="15.6">
      <c r="A51" s="47"/>
      <c r="B51" s="53">
        <f>+'Ark1'!C1089</f>
        <v>2022</v>
      </c>
      <c r="C51" s="53">
        <f>+'Ark1'!M1089</f>
        <v>9</v>
      </c>
      <c r="D51" s="54" t="s">
        <v>97</v>
      </c>
      <c r="E51" s="53">
        <f>+'Ark1'!Q1089</f>
        <v>2</v>
      </c>
      <c r="F51" s="53">
        <f>+'Ark1'!R1089</f>
        <v>3</v>
      </c>
      <c r="G51" s="176">
        <f>+'Ark1'!AF1089</f>
        <v>1.1650485436893203E-2</v>
      </c>
      <c r="H51" s="176">
        <f t="shared" si="10"/>
        <v>1.1650485436893203E-2</v>
      </c>
      <c r="I51" s="176">
        <f>+'Ark1'!AG1089</f>
        <v>1.9391910036430437E-2</v>
      </c>
      <c r="J51" s="176"/>
      <c r="K51" s="96"/>
      <c r="L51" s="55">
        <f>+'Ark1'!S1089</f>
        <v>8</v>
      </c>
      <c r="M51" s="59">
        <f t="shared" si="11"/>
        <v>8</v>
      </c>
      <c r="N51" s="111"/>
      <c r="O51" s="59"/>
      <c r="P51" s="111"/>
      <c r="Q51" s="59"/>
      <c r="R51" s="47"/>
      <c r="S51" s="155">
        <f>+'Ark1'!U1089</f>
        <v>20.833333333333329</v>
      </c>
      <c r="T51" s="176"/>
      <c r="U51" s="209"/>
      <c r="V51" s="155">
        <f>+'Ark1'!X1089</f>
        <v>66.666666666666686</v>
      </c>
      <c r="W51" s="155">
        <f>+'Ark1'!Y1089</f>
        <v>66.666666666666686</v>
      </c>
      <c r="X51" s="155">
        <f>+'Ark1'!Z1089</f>
        <v>3.6307330144507022</v>
      </c>
      <c r="Y51" s="55">
        <f>+'Ark1'!Z1089</f>
        <v>3.6307330144507022</v>
      </c>
      <c r="Z51" s="55">
        <f>+'Ark1'!AB1089</f>
        <v>0</v>
      </c>
      <c r="AA51" s="74">
        <f>+'Ark1'!AD1089</f>
        <v>0</v>
      </c>
      <c r="AB51" s="55">
        <f t="shared" si="8"/>
        <v>2.6041666666666661</v>
      </c>
      <c r="AC51" s="74">
        <f t="shared" si="9"/>
        <v>1.5</v>
      </c>
      <c r="AD51" s="47"/>
      <c r="AE51" s="4"/>
      <c r="AF51" s="16"/>
      <c r="AG51" s="58"/>
      <c r="AH51" s="5"/>
      <c r="AI51" s="18"/>
    </row>
    <row r="52" spans="1:35" ht="15.6">
      <c r="A52" s="47"/>
      <c r="B52" s="53">
        <f>+'Ark1'!C1090</f>
        <v>2022</v>
      </c>
      <c r="C52" s="53">
        <f>+'Ark1'!M1090</f>
        <v>10</v>
      </c>
      <c r="D52" s="54" t="s">
        <v>98</v>
      </c>
      <c r="E52" s="53">
        <f>+'Ark1'!Q1090</f>
        <v>0</v>
      </c>
      <c r="F52" s="53">
        <f>+'Ark1'!R1090</f>
        <v>0</v>
      </c>
      <c r="G52" s="176">
        <f>+'Ark1'!AF1090</f>
        <v>0</v>
      </c>
      <c r="H52" s="176">
        <f t="shared" si="10"/>
        <v>0</v>
      </c>
      <c r="I52" s="176">
        <f>+'Ark1'!AG1090</f>
        <v>0</v>
      </c>
      <c r="J52" s="176"/>
      <c r="K52" s="96"/>
      <c r="L52" s="55">
        <f>+'Ark1'!S1090</f>
        <v>0</v>
      </c>
      <c r="M52" s="59">
        <f t="shared" si="11"/>
        <v>0</v>
      </c>
      <c r="N52" s="111"/>
      <c r="O52" s="59"/>
      <c r="P52" s="111"/>
      <c r="Q52" s="59"/>
      <c r="R52" s="47"/>
      <c r="S52" s="155">
        <f>+'Ark1'!U1090</f>
        <v>0</v>
      </c>
      <c r="T52" s="176"/>
      <c r="U52" s="209"/>
      <c r="V52" s="155">
        <f>+'Ark1'!X1090</f>
        <v>0</v>
      </c>
      <c r="W52" s="155">
        <f>+'Ark1'!Y1090</f>
        <v>0</v>
      </c>
      <c r="X52" s="155">
        <f>+'Ark1'!Z1090</f>
        <v>0</v>
      </c>
      <c r="Y52" s="55">
        <f>+'Ark1'!Z1090</f>
        <v>0</v>
      </c>
      <c r="Z52" s="55">
        <f>+'Ark1'!AB1090</f>
        <v>0</v>
      </c>
      <c r="AA52" s="74">
        <f>+'Ark1'!AD1090</f>
        <v>0</v>
      </c>
      <c r="AB52" s="55" t="e">
        <f t="shared" si="8"/>
        <v>#DIV/0!</v>
      </c>
      <c r="AC52" s="74" t="e">
        <f t="shared" si="9"/>
        <v>#DIV/0!</v>
      </c>
      <c r="AD52" s="47"/>
      <c r="AE52" s="4"/>
      <c r="AF52" s="16"/>
      <c r="AG52" s="58"/>
      <c r="AH52" s="5"/>
      <c r="AI52" s="18"/>
    </row>
    <row r="53" spans="1:35" ht="15.6">
      <c r="A53" s="47"/>
      <c r="B53" s="53">
        <f>+'Ark1'!C1091</f>
        <v>2022</v>
      </c>
      <c r="C53" s="53">
        <f>+'Ark1'!M1091</f>
        <v>11</v>
      </c>
      <c r="D53" s="54" t="s">
        <v>99</v>
      </c>
      <c r="E53" s="53">
        <f>+'Ark1'!Q1091</f>
        <v>124</v>
      </c>
      <c r="F53" s="53">
        <f>+'Ark1'!R1091</f>
        <v>294</v>
      </c>
      <c r="G53" s="176">
        <f>+'Ark1'!AF1091</f>
        <v>1.1417475728155335</v>
      </c>
      <c r="H53" s="176">
        <f t="shared" si="10"/>
        <v>-0.1493592681631406</v>
      </c>
      <c r="I53" s="176">
        <f>+'Ark1'!AG1091</f>
        <v>2.7485845069188031</v>
      </c>
      <c r="J53" s="176"/>
      <c r="K53" s="96"/>
      <c r="L53" s="55">
        <f>+'Ark1'!S1091</f>
        <v>7.4455782312925152</v>
      </c>
      <c r="M53" s="59">
        <f t="shared" si="11"/>
        <v>8.5929108485497174E-2</v>
      </c>
      <c r="N53" s="111"/>
      <c r="O53" s="59"/>
      <c r="P53" s="111"/>
      <c r="Q53" s="59"/>
      <c r="R53" s="47"/>
      <c r="S53" s="155">
        <f>+'Ark1'!U1091</f>
        <v>30.131530612244905</v>
      </c>
      <c r="T53" s="176"/>
      <c r="U53" s="209"/>
      <c r="V53" s="155">
        <f>+'Ark1'!X1091</f>
        <v>99.319727891156447</v>
      </c>
      <c r="W53" s="155">
        <f>+'Ark1'!Y1091</f>
        <v>92.176870748299365</v>
      </c>
      <c r="X53" s="155">
        <f>+'Ark1'!Z1091</f>
        <v>5.5307269119197278</v>
      </c>
      <c r="Y53" s="55">
        <f>+'Ark1'!Z1091</f>
        <v>5.5307269119197278</v>
      </c>
      <c r="Z53" s="55">
        <f>+'Ark1'!AB1091</f>
        <v>0</v>
      </c>
      <c r="AA53" s="74">
        <f>+'Ark1'!AD1091</f>
        <v>0</v>
      </c>
      <c r="AB53" s="55">
        <f t="shared" si="8"/>
        <v>4.0469026952946567</v>
      </c>
      <c r="AC53" s="74">
        <f t="shared" si="9"/>
        <v>2.370967741935484</v>
      </c>
      <c r="AD53" s="47"/>
      <c r="AE53" s="4"/>
      <c r="AF53" s="16"/>
      <c r="AG53" s="58"/>
      <c r="AH53" s="5"/>
      <c r="AI53" s="18"/>
    </row>
    <row r="54" spans="1:35" ht="15.6">
      <c r="A54" s="47"/>
      <c r="B54" s="53">
        <f>+'Ark1'!C1092</f>
        <v>2022</v>
      </c>
      <c r="C54" s="53">
        <f>+'Ark1'!M1092</f>
        <v>12</v>
      </c>
      <c r="D54" s="54" t="s">
        <v>100</v>
      </c>
      <c r="E54" s="53">
        <f>+'Ark1'!Q1092</f>
        <v>0</v>
      </c>
      <c r="F54" s="53">
        <f>+'Ark1'!R1092</f>
        <v>0</v>
      </c>
      <c r="G54" s="176">
        <f>+'Ark1'!AF1092</f>
        <v>0</v>
      </c>
      <c r="H54" s="176">
        <f t="shared" si="10"/>
        <v>0</v>
      </c>
      <c r="I54" s="176">
        <f>+'Ark1'!AG1092</f>
        <v>0</v>
      </c>
      <c r="J54" s="176"/>
      <c r="K54" s="96"/>
      <c r="L54" s="55">
        <f>+'Ark1'!S1092</f>
        <v>0</v>
      </c>
      <c r="M54" s="59">
        <f t="shared" si="11"/>
        <v>0</v>
      </c>
      <c r="N54" s="111"/>
      <c r="O54" s="59"/>
      <c r="P54" s="111"/>
      <c r="Q54" s="59"/>
      <c r="R54" s="47"/>
      <c r="S54" s="155">
        <f>+'Ark1'!U1092</f>
        <v>0</v>
      </c>
      <c r="T54" s="176"/>
      <c r="U54" s="209"/>
      <c r="V54" s="155">
        <f>+'Ark1'!X1092</f>
        <v>0</v>
      </c>
      <c r="W54" s="155">
        <f>+'Ark1'!Y1092</f>
        <v>0</v>
      </c>
      <c r="X54" s="155">
        <f>+'Ark1'!Z1092</f>
        <v>0</v>
      </c>
      <c r="Y54" s="55">
        <f>+'Ark1'!Z1092</f>
        <v>0</v>
      </c>
      <c r="Z54" s="55">
        <f>+'Ark1'!AB1092</f>
        <v>0</v>
      </c>
      <c r="AA54" s="74">
        <f>+'Ark1'!AD1092</f>
        <v>0</v>
      </c>
      <c r="AB54" s="55" t="e">
        <f t="shared" si="8"/>
        <v>#DIV/0!</v>
      </c>
      <c r="AC54" s="74" t="e">
        <f t="shared" si="9"/>
        <v>#DIV/0!</v>
      </c>
      <c r="AD54" s="47"/>
      <c r="AE54" s="4"/>
      <c r="AF54" s="16"/>
      <c r="AG54" s="58"/>
      <c r="AH54" s="5"/>
      <c r="AI54" s="18"/>
    </row>
    <row r="55" spans="1:35" ht="15.6">
      <c r="A55" s="47"/>
      <c r="B55" s="53">
        <f>+'Ark1'!C1093</f>
        <v>2022</v>
      </c>
      <c r="C55" s="53">
        <f>+'Ark1'!M1093</f>
        <v>13</v>
      </c>
      <c r="D55" s="54" t="s">
        <v>101</v>
      </c>
      <c r="E55" s="53">
        <f>+'Ark1'!Q1093</f>
        <v>0</v>
      </c>
      <c r="F55" s="53">
        <f>+'Ark1'!R1093</f>
        <v>0</v>
      </c>
      <c r="G55" s="176">
        <f>+'Ark1'!AF1093</f>
        <v>0</v>
      </c>
      <c r="H55" s="176">
        <f t="shared" si="10"/>
        <v>0</v>
      </c>
      <c r="I55" s="176">
        <f>+'Ark1'!AG1093</f>
        <v>0</v>
      </c>
      <c r="J55" s="176"/>
      <c r="K55" s="96"/>
      <c r="L55" s="55">
        <f>+'Ark1'!S1093</f>
        <v>0</v>
      </c>
      <c r="M55" s="59">
        <f t="shared" si="11"/>
        <v>0</v>
      </c>
      <c r="N55" s="111"/>
      <c r="O55" s="59"/>
      <c r="P55" s="111"/>
      <c r="Q55" s="59"/>
      <c r="R55" s="47"/>
      <c r="S55" s="155">
        <f>+'Ark1'!U1093</f>
        <v>0</v>
      </c>
      <c r="T55" s="176"/>
      <c r="U55" s="209"/>
      <c r="V55" s="155">
        <f>+'Ark1'!X1093</f>
        <v>0</v>
      </c>
      <c r="W55" s="155">
        <f>+'Ark1'!Y1093</f>
        <v>0</v>
      </c>
      <c r="X55" s="155">
        <f>+'Ark1'!Z1093</f>
        <v>0</v>
      </c>
      <c r="Y55" s="55">
        <f>+'Ark1'!Z1093</f>
        <v>0</v>
      </c>
      <c r="Z55" s="55">
        <f>+'Ark1'!AB1093</f>
        <v>0</v>
      </c>
      <c r="AA55" s="74">
        <f>+'Ark1'!AD1093</f>
        <v>0</v>
      </c>
      <c r="AB55" s="55" t="e">
        <f t="shared" si="8"/>
        <v>#DIV/0!</v>
      </c>
      <c r="AC55" s="74" t="e">
        <f t="shared" si="9"/>
        <v>#DIV/0!</v>
      </c>
      <c r="AD55" s="47"/>
      <c r="AE55" s="4"/>
      <c r="AF55" s="16"/>
      <c r="AG55" s="58"/>
      <c r="AH55" s="5"/>
      <c r="AI55" s="18"/>
    </row>
    <row r="56" spans="1:35" ht="15.6">
      <c r="A56" s="47"/>
      <c r="B56" s="53">
        <f>+'Ark1'!C1094</f>
        <v>2022</v>
      </c>
      <c r="C56" s="53">
        <f>+'Ark1'!M1094</f>
        <v>14</v>
      </c>
      <c r="D56" s="54" t="s">
        <v>102</v>
      </c>
      <c r="E56" s="53">
        <f>+'Ark1'!Q1094</f>
        <v>7</v>
      </c>
      <c r="F56" s="53">
        <f>+'Ark1'!R1094</f>
        <v>7</v>
      </c>
      <c r="G56" s="176">
        <f>+'Ark1'!AF1094</f>
        <v>2.7184466019417465E-2</v>
      </c>
      <c r="H56" s="176">
        <f t="shared" si="10"/>
        <v>-5.9644356619499191E-2</v>
      </c>
      <c r="I56" s="176">
        <f>+'Ark1'!AG1094</f>
        <v>8.4207430142195519E-2</v>
      </c>
      <c r="J56" s="176"/>
      <c r="K56" s="96"/>
      <c r="L56" s="55">
        <f>+'Ark1'!S1094</f>
        <v>8.5714285714285694</v>
      </c>
      <c r="M56" s="59">
        <f t="shared" si="11"/>
        <v>0.44099378881987583</v>
      </c>
      <c r="N56" s="111"/>
      <c r="O56" s="59"/>
      <c r="P56" s="111"/>
      <c r="Q56" s="59"/>
      <c r="R56" s="47"/>
      <c r="S56" s="155">
        <f>+'Ark1'!U1094</f>
        <v>38.771428571428594</v>
      </c>
      <c r="T56" s="176"/>
      <c r="U56" s="209"/>
      <c r="V56" s="155">
        <f>+'Ark1'!X1094</f>
        <v>100</v>
      </c>
      <c r="W56" s="155">
        <f>+'Ark1'!Y1094</f>
        <v>100</v>
      </c>
      <c r="X56" s="155">
        <f>+'Ark1'!Z1094</f>
        <v>4.1233531035221773</v>
      </c>
      <c r="Y56" s="55">
        <f>+'Ark1'!Z1094</f>
        <v>4.1233531035221773</v>
      </c>
      <c r="Z56" s="55">
        <f>+'Ark1'!AB1094</f>
        <v>0</v>
      </c>
      <c r="AA56" s="74">
        <f>+'Ark1'!AD1094</f>
        <v>0</v>
      </c>
      <c r="AB56" s="55">
        <f t="shared" si="8"/>
        <v>4.523333333333337</v>
      </c>
      <c r="AC56" s="74">
        <f t="shared" si="9"/>
        <v>1</v>
      </c>
      <c r="AD56" s="47"/>
      <c r="AE56" s="4"/>
      <c r="AF56" s="16"/>
      <c r="AG56" s="58"/>
      <c r="AH56" s="5"/>
      <c r="AI56" s="18"/>
    </row>
    <row r="57" spans="1:35" ht="15.6">
      <c r="A57" s="47"/>
      <c r="B57" s="53">
        <f>+'Ark1'!C1095</f>
        <v>2022</v>
      </c>
      <c r="C57" s="53">
        <f>+'Ark1'!M1095</f>
        <v>15</v>
      </c>
      <c r="D57" s="54" t="s">
        <v>103</v>
      </c>
      <c r="E57" s="53">
        <f>+'Ark1'!Q1095</f>
        <v>0</v>
      </c>
      <c r="F57" s="53">
        <f>+'Ark1'!R1095</f>
        <v>0</v>
      </c>
      <c r="G57" s="176">
        <f>+'Ark1'!AF1095</f>
        <v>0</v>
      </c>
      <c r="H57" s="176">
        <f t="shared" si="10"/>
        <v>0</v>
      </c>
      <c r="I57" s="176">
        <f>+'Ark1'!AG1095</f>
        <v>0</v>
      </c>
      <c r="J57" s="176"/>
      <c r="K57" s="96"/>
      <c r="L57" s="55">
        <f>+'Ark1'!S1095</f>
        <v>0</v>
      </c>
      <c r="M57" s="59">
        <f t="shared" si="11"/>
        <v>0</v>
      </c>
      <c r="N57" s="111"/>
      <c r="O57" s="59"/>
      <c r="P57" s="111"/>
      <c r="Q57" s="59"/>
      <c r="R57" s="47"/>
      <c r="S57" s="155">
        <f>+'Ark1'!U1095</f>
        <v>0</v>
      </c>
      <c r="T57" s="176"/>
      <c r="U57" s="209"/>
      <c r="V57" s="155">
        <f>+'Ark1'!X1095</f>
        <v>0</v>
      </c>
      <c r="W57" s="155">
        <f>+'Ark1'!Y1095</f>
        <v>0</v>
      </c>
      <c r="X57" s="155">
        <f>+'Ark1'!Z1095</f>
        <v>0</v>
      </c>
      <c r="Y57" s="55">
        <f>+'Ark1'!Z1095</f>
        <v>0</v>
      </c>
      <c r="Z57" s="55">
        <f>+'Ark1'!AB1095</f>
        <v>0</v>
      </c>
      <c r="AA57" s="74">
        <f>+'Ark1'!AD1095</f>
        <v>0</v>
      </c>
      <c r="AB57" s="55" t="e">
        <f t="shared" si="8"/>
        <v>#DIV/0!</v>
      </c>
      <c r="AC57" s="74" t="e">
        <f t="shared" si="9"/>
        <v>#DIV/0!</v>
      </c>
      <c r="AD57" s="47"/>
      <c r="AE57" s="4"/>
      <c r="AF57" s="16"/>
      <c r="AG57" s="58"/>
      <c r="AH57" s="5"/>
      <c r="AI57" s="18"/>
    </row>
    <row r="58" spans="1:35" ht="15.6">
      <c r="A58" s="47"/>
      <c r="B58">
        <f>+'Ark1'!C1096</f>
        <v>2021</v>
      </c>
      <c r="C58">
        <f>+'Ark1'!M1096</f>
        <v>1</v>
      </c>
      <c r="D58" s="3" t="s">
        <v>89</v>
      </c>
      <c r="E58">
        <f>+'Ark1'!Q1096</f>
        <v>0</v>
      </c>
      <c r="F58">
        <f>+'Ark1'!R1096</f>
        <v>0</v>
      </c>
      <c r="G58" s="194">
        <f>+'Ark1'!AF1096</f>
        <v>0</v>
      </c>
      <c r="H58" s="194">
        <f t="shared" si="10"/>
        <v>0</v>
      </c>
      <c r="I58" s="194">
        <f>+'Ark1'!AG1096</f>
        <v>0</v>
      </c>
      <c r="J58" s="194"/>
      <c r="K58" s="96"/>
      <c r="L58" s="1">
        <f>+'Ark1'!S1096</f>
        <v>0</v>
      </c>
      <c r="M58" s="60">
        <f t="shared" si="11"/>
        <v>0</v>
      </c>
      <c r="N58" s="111"/>
      <c r="O58" s="60"/>
      <c r="P58" s="111"/>
      <c r="Q58" s="60"/>
      <c r="R58" s="47"/>
      <c r="S58" s="92">
        <f>+'Ark1'!U1096</f>
        <v>0</v>
      </c>
      <c r="T58" s="194"/>
      <c r="U58" s="209"/>
      <c r="V58" s="92">
        <f>+'Ark1'!X1096</f>
        <v>0</v>
      </c>
      <c r="W58" s="92">
        <f>+'Ark1'!Y1096</f>
        <v>0</v>
      </c>
      <c r="X58" s="92">
        <f>+'Ark1'!Z1096</f>
        <v>0</v>
      </c>
      <c r="Y58" s="1">
        <f>+'Ark1'!Z1096</f>
        <v>0</v>
      </c>
      <c r="Z58" s="1">
        <f>+'Ark1'!AB1096</f>
        <v>0</v>
      </c>
      <c r="AA58" s="11">
        <f>+'Ark1'!AD1096</f>
        <v>0</v>
      </c>
      <c r="AB58" s="1" t="e">
        <f t="shared" si="8"/>
        <v>#DIV/0!</v>
      </c>
      <c r="AC58" s="11" t="e">
        <f t="shared" si="9"/>
        <v>#DIV/0!</v>
      </c>
      <c r="AD58" s="47"/>
      <c r="AE58" s="4"/>
      <c r="AF58" s="16"/>
      <c r="AG58" s="58"/>
      <c r="AH58" s="5"/>
      <c r="AI58" s="18"/>
    </row>
    <row r="59" spans="1:35" ht="15.6">
      <c r="A59" s="47"/>
      <c r="B59">
        <f>+'Ark1'!C1097</f>
        <v>2021</v>
      </c>
      <c r="C59">
        <f>+'Ark1'!M1097</f>
        <v>2</v>
      </c>
      <c r="D59" s="3" t="s">
        <v>90</v>
      </c>
      <c r="E59">
        <f>+'Ark1'!Q1097</f>
        <v>518</v>
      </c>
      <c r="F59">
        <f>+'Ark1'!R1097</f>
        <v>6769</v>
      </c>
      <c r="G59" s="194">
        <f>+'Ark1'!AF1097</f>
        <v>25.554100019253344</v>
      </c>
      <c r="H59" s="194">
        <f t="shared" si="10"/>
        <v>1.8787219598951914</v>
      </c>
      <c r="I59" s="194">
        <f>+'Ark1'!AG1097</f>
        <v>18.916583760968663</v>
      </c>
      <c r="J59" s="194"/>
      <c r="K59" s="96"/>
      <c r="L59" s="1">
        <f>+'Ark1'!S1097</f>
        <v>4.1099128379376548</v>
      </c>
      <c r="M59" s="60">
        <f t="shared" si="11"/>
        <v>-6.2275757156323941E-2</v>
      </c>
      <c r="N59" s="111"/>
      <c r="O59" s="60"/>
      <c r="P59" s="111"/>
      <c r="Q59" s="60"/>
      <c r="R59" s="47"/>
      <c r="S59" s="92">
        <f>+'Ark1'!U1097</f>
        <v>9.4028645294726232</v>
      </c>
      <c r="T59" s="194"/>
      <c r="U59" s="209"/>
      <c r="V59" s="92">
        <f>+'Ark1'!X1097</f>
        <v>13.414093662283937</v>
      </c>
      <c r="W59" s="92">
        <f>+'Ark1'!Y1097</f>
        <v>1.4477766287487075</v>
      </c>
      <c r="X59" s="92">
        <f>+'Ark1'!Z1097</f>
        <v>5.3184501950280527</v>
      </c>
      <c r="Y59" s="1">
        <f>+'Ark1'!Z1097</f>
        <v>5.3184501950280527</v>
      </c>
      <c r="Z59" s="1">
        <f>+'Ark1'!AB1097</f>
        <v>0</v>
      </c>
      <c r="AA59" s="11">
        <f>+'Ark1'!AD1097</f>
        <v>0</v>
      </c>
      <c r="AB59" s="1">
        <f t="shared" si="8"/>
        <v>2.2878501078360971</v>
      </c>
      <c r="AC59" s="11">
        <f t="shared" si="9"/>
        <v>13.067567567567568</v>
      </c>
      <c r="AD59" s="47"/>
      <c r="AE59" s="4"/>
      <c r="AF59" s="18"/>
      <c r="AG59" s="58"/>
      <c r="AH59" s="5"/>
      <c r="AI59" s="18"/>
    </row>
    <row r="60" spans="1:35" ht="15.6">
      <c r="A60" s="47"/>
      <c r="B60">
        <f>+'Ark1'!C1098</f>
        <v>2021</v>
      </c>
      <c r="C60">
        <f>+'Ark1'!M1098</f>
        <v>3</v>
      </c>
      <c r="D60" s="3" t="s">
        <v>91</v>
      </c>
      <c r="E60">
        <f>+'Ark1'!Q1098</f>
        <v>0</v>
      </c>
      <c r="F60">
        <f>+'Ark1'!R1098</f>
        <v>0</v>
      </c>
      <c r="G60" s="194">
        <f>+'Ark1'!AF1098</f>
        <v>0</v>
      </c>
      <c r="H60" s="194">
        <f t="shared" si="10"/>
        <v>-3.771165667307765E-3</v>
      </c>
      <c r="I60" s="194">
        <f>+'Ark1'!AG1098</f>
        <v>0</v>
      </c>
      <c r="J60" s="194"/>
      <c r="K60" s="96"/>
      <c r="L60" s="1">
        <f>+'Ark1'!S1098</f>
        <v>0</v>
      </c>
      <c r="M60" s="60">
        <f t="shared" si="11"/>
        <v>-6</v>
      </c>
      <c r="N60" s="111"/>
      <c r="O60" s="60"/>
      <c r="P60" s="111"/>
      <c r="Q60" s="60"/>
      <c r="R60" s="47"/>
      <c r="S60" s="92">
        <f>+'Ark1'!U1098</f>
        <v>0</v>
      </c>
      <c r="T60" s="194"/>
      <c r="U60" s="209"/>
      <c r="V60" s="92">
        <f>+'Ark1'!X1098</f>
        <v>0</v>
      </c>
      <c r="W60" s="92">
        <f>+'Ark1'!Y1098</f>
        <v>0</v>
      </c>
      <c r="X60" s="92">
        <f>+'Ark1'!Z1098</f>
        <v>0</v>
      </c>
      <c r="Y60" s="1">
        <f>+'Ark1'!Z1098</f>
        <v>0</v>
      </c>
      <c r="Z60" s="1">
        <f>+'Ark1'!AB1098</f>
        <v>0</v>
      </c>
      <c r="AA60" s="11">
        <f>+'Ark1'!AD1098</f>
        <v>0</v>
      </c>
      <c r="AB60" s="1" t="e">
        <f t="shared" si="8"/>
        <v>#DIV/0!</v>
      </c>
      <c r="AC60" s="11" t="e">
        <f t="shared" si="9"/>
        <v>#DIV/0!</v>
      </c>
      <c r="AD60" s="47"/>
      <c r="AE60" s="13"/>
      <c r="AF60" s="13"/>
      <c r="AG60" s="58"/>
    </row>
    <row r="61" spans="1:35" ht="15.6">
      <c r="A61" s="47"/>
      <c r="B61">
        <f>+'Ark1'!C1099</f>
        <v>2021</v>
      </c>
      <c r="C61">
        <f>+'Ark1'!M1099</f>
        <v>4</v>
      </c>
      <c r="D61" s="3" t="s">
        <v>92</v>
      </c>
      <c r="E61">
        <f>+'Ark1'!Q1099</f>
        <v>0</v>
      </c>
      <c r="F61">
        <f>+'Ark1'!R1099</f>
        <v>0</v>
      </c>
      <c r="G61" s="194">
        <f>+'Ark1'!AF1099</f>
        <v>0</v>
      </c>
      <c r="H61" s="194">
        <f t="shared" si="10"/>
        <v>-3.771165667307765E-3</v>
      </c>
      <c r="I61" s="194">
        <f>+'Ark1'!AG1099</f>
        <v>0</v>
      </c>
      <c r="J61" s="194"/>
      <c r="K61" s="96"/>
      <c r="L61" s="1">
        <f>+'Ark1'!S1099</f>
        <v>0</v>
      </c>
      <c r="M61" s="60">
        <f t="shared" si="11"/>
        <v>-4</v>
      </c>
      <c r="N61" s="111"/>
      <c r="O61" s="60"/>
      <c r="P61" s="111"/>
      <c r="Q61" s="60"/>
      <c r="R61" s="47"/>
      <c r="S61" s="92">
        <f>+'Ark1'!U1099</f>
        <v>0</v>
      </c>
      <c r="T61" s="194"/>
      <c r="U61" s="209"/>
      <c r="V61" s="92">
        <f>+'Ark1'!X1099</f>
        <v>0</v>
      </c>
      <c r="W61" s="92">
        <f>+'Ark1'!Y1099</f>
        <v>0</v>
      </c>
      <c r="X61" s="92">
        <f>+'Ark1'!Z1099</f>
        <v>0</v>
      </c>
      <c r="Y61" s="1">
        <f>+'Ark1'!Z1099</f>
        <v>0</v>
      </c>
      <c r="Z61" s="1">
        <f>+'Ark1'!AB1099</f>
        <v>0</v>
      </c>
      <c r="AA61" s="11">
        <f>+'Ark1'!AD1099</f>
        <v>0</v>
      </c>
      <c r="AB61" s="1" t="e">
        <f t="shared" si="8"/>
        <v>#DIV/0!</v>
      </c>
      <c r="AC61" s="11" t="e">
        <f t="shared" si="9"/>
        <v>#DIV/0!</v>
      </c>
      <c r="AD61" s="47"/>
      <c r="AE61" s="5"/>
      <c r="AF61" s="18"/>
      <c r="AG61" s="58"/>
      <c r="AI61" s="18"/>
    </row>
    <row r="62" spans="1:35" ht="15.6">
      <c r="A62" s="47"/>
      <c r="B62">
        <f>+'Ark1'!C1100</f>
        <v>2021</v>
      </c>
      <c r="C62">
        <f>+'Ark1'!M1100</f>
        <v>5</v>
      </c>
      <c r="D62" s="3" t="s">
        <v>93</v>
      </c>
      <c r="E62">
        <f>+'Ark1'!Q1100</f>
        <v>661</v>
      </c>
      <c r="F62">
        <f>+'Ark1'!R1100</f>
        <v>15322.9</v>
      </c>
      <c r="G62" s="194">
        <f>+'Ark1'!AF1100</f>
        <v>57.846494191906793</v>
      </c>
      <c r="H62" s="194">
        <f t="shared" si="10"/>
        <v>-0.19928775929434295</v>
      </c>
      <c r="I62" s="194">
        <f>+'Ark1'!AG1100</f>
        <v>55.010592135409937</v>
      </c>
      <c r="J62" s="194"/>
      <c r="K62" s="96"/>
      <c r="L62" s="1">
        <f>+'Ark1'!S1100</f>
        <v>5.3477931723107242</v>
      </c>
      <c r="M62" s="60">
        <f t="shared" si="11"/>
        <v>7.9796810564363163E-2</v>
      </c>
      <c r="N62" s="111"/>
      <c r="O62" s="60"/>
      <c r="P62" s="111"/>
      <c r="Q62" s="60"/>
      <c r="R62" s="47"/>
      <c r="S62" s="92">
        <f>+'Ark1'!U1100</f>
        <v>12.079454933465597</v>
      </c>
      <c r="T62" s="194"/>
      <c r="U62" s="209"/>
      <c r="V62" s="92">
        <f>+'Ark1'!X1100</f>
        <v>27.788473461289961</v>
      </c>
      <c r="W62" s="92">
        <f>+'Ark1'!Y1100</f>
        <v>8.1316199936043461</v>
      </c>
      <c r="X62" s="92">
        <f>+'Ark1'!Z1100</f>
        <v>6.8518373219442497</v>
      </c>
      <c r="Y62" s="1">
        <f>+'Ark1'!Z1100</f>
        <v>6.8518373219442497</v>
      </c>
      <c r="Z62" s="1">
        <f>+'Ark1'!AB1100</f>
        <v>4.2576064124272023E-3</v>
      </c>
      <c r="AA62" s="11">
        <f>+'Ark1'!AD1100</f>
        <v>-0.25745473840751765</v>
      </c>
      <c r="AB62" s="1">
        <f t="shared" si="8"/>
        <v>2.2587737678430435</v>
      </c>
      <c r="AC62" s="11">
        <f t="shared" si="9"/>
        <v>23.181391830559757</v>
      </c>
      <c r="AD62" s="47"/>
      <c r="AE62" s="13"/>
      <c r="AF62" s="13"/>
      <c r="AG62" s="58"/>
    </row>
    <row r="63" spans="1:35" ht="15.6">
      <c r="A63" s="47"/>
      <c r="B63">
        <f>+'Ark1'!C1101</f>
        <v>2021</v>
      </c>
      <c r="C63">
        <f>+'Ark1'!M1101</f>
        <v>6</v>
      </c>
      <c r="D63" s="3" t="s">
        <v>94</v>
      </c>
      <c r="E63">
        <f>+'Ark1'!Q1101</f>
        <v>1</v>
      </c>
      <c r="F63">
        <f>+'Ark1'!R1101</f>
        <v>1</v>
      </c>
      <c r="G63" s="194">
        <f>+'Ark1'!AF1101</f>
        <v>3.7751662016920289E-3</v>
      </c>
      <c r="H63" s="194">
        <f t="shared" si="10"/>
        <v>3.7751662016920289E-3</v>
      </c>
      <c r="I63" s="194">
        <f>+'Ark1'!AG1101</f>
        <v>4.5472564262095212E-3</v>
      </c>
      <c r="J63" s="194"/>
      <c r="K63" s="96"/>
      <c r="L63" s="1">
        <f>+'Ark1'!S1101</f>
        <v>5</v>
      </c>
      <c r="M63" s="60">
        <f t="shared" si="11"/>
        <v>5</v>
      </c>
      <c r="N63" s="111"/>
      <c r="O63" s="60"/>
      <c r="P63" s="111"/>
      <c r="Q63" s="60"/>
      <c r="R63" s="47"/>
      <c r="S63" s="92">
        <f>+'Ark1'!U1101</f>
        <v>15.3</v>
      </c>
      <c r="T63" s="194"/>
      <c r="U63" s="209"/>
      <c r="V63" s="92">
        <f>+'Ark1'!X1101</f>
        <v>0</v>
      </c>
      <c r="W63" s="92">
        <f>+'Ark1'!Y1101</f>
        <v>0</v>
      </c>
      <c r="X63" s="92">
        <f>+'Ark1'!Z1101</f>
        <v>0</v>
      </c>
      <c r="Y63" s="1">
        <f>+'Ark1'!Z1101</f>
        <v>0</v>
      </c>
      <c r="Z63" s="1">
        <f>+'Ark1'!AB1101</f>
        <v>0</v>
      </c>
      <c r="AA63" s="11">
        <f>+'Ark1'!AD1101</f>
        <v>0</v>
      </c>
      <c r="AB63" s="1">
        <f t="shared" si="8"/>
        <v>3.06</v>
      </c>
      <c r="AC63" s="11">
        <f t="shared" si="9"/>
        <v>1</v>
      </c>
      <c r="AD63" s="47"/>
      <c r="AE63" s="13"/>
      <c r="AF63" s="13"/>
      <c r="AG63" s="58"/>
    </row>
    <row r="64" spans="1:35" ht="15.6">
      <c r="A64" s="47"/>
      <c r="B64">
        <f>+'Ark1'!C1102</f>
        <v>2021</v>
      </c>
      <c r="C64">
        <f>+'Ark1'!M1102</f>
        <v>7</v>
      </c>
      <c r="D64" s="3" t="s">
        <v>95</v>
      </c>
      <c r="E64">
        <f>+'Ark1'!Q1102</f>
        <v>1</v>
      </c>
      <c r="F64">
        <f>+'Ark1'!R1102</f>
        <v>1</v>
      </c>
      <c r="G64" s="194">
        <f>+'Ark1'!AF1102</f>
        <v>3.7751662016920289E-3</v>
      </c>
      <c r="H64" s="194">
        <f t="shared" si="10"/>
        <v>3.7751662016920289E-3</v>
      </c>
      <c r="I64" s="194">
        <f>+'Ark1'!AG1102</f>
        <v>3.5664756283996265E-3</v>
      </c>
      <c r="J64" s="194"/>
      <c r="K64" s="96"/>
      <c r="L64" s="1">
        <f>+'Ark1'!S1102</f>
        <v>6</v>
      </c>
      <c r="M64" s="60">
        <f t="shared" si="11"/>
        <v>6</v>
      </c>
      <c r="N64" s="111"/>
      <c r="O64" s="60"/>
      <c r="P64" s="111"/>
      <c r="Q64" s="60"/>
      <c r="R64" s="47"/>
      <c r="S64" s="92">
        <f>+'Ark1'!U1102</f>
        <v>12</v>
      </c>
      <c r="T64" s="194"/>
      <c r="U64" s="209"/>
      <c r="V64" s="92">
        <f>+'Ark1'!X1102</f>
        <v>0</v>
      </c>
      <c r="W64" s="92">
        <f>+'Ark1'!Y1102</f>
        <v>0</v>
      </c>
      <c r="X64" s="92">
        <f>+'Ark1'!Z1102</f>
        <v>0</v>
      </c>
      <c r="Y64" s="1">
        <f>+'Ark1'!Z1102</f>
        <v>0</v>
      </c>
      <c r="Z64" s="1">
        <f>+'Ark1'!AB1102</f>
        <v>0</v>
      </c>
      <c r="AA64" s="11">
        <f>+'Ark1'!AD1102</f>
        <v>0</v>
      </c>
      <c r="AB64" s="1">
        <f t="shared" si="8"/>
        <v>2</v>
      </c>
      <c r="AC64" s="11">
        <f t="shared" si="9"/>
        <v>1</v>
      </c>
      <c r="AD64" s="47"/>
      <c r="AE64" s="2"/>
      <c r="AF64" s="5"/>
      <c r="AG64" s="58"/>
    </row>
    <row r="65" spans="1:35" ht="15.6">
      <c r="A65" s="47"/>
      <c r="B65">
        <f>+'Ark1'!C1103</f>
        <v>2021</v>
      </c>
      <c r="C65">
        <f>+'Ark1'!M1103</f>
        <v>8</v>
      </c>
      <c r="D65" s="3" t="s">
        <v>96</v>
      </c>
      <c r="E65">
        <f>+'Ark1'!Q1103</f>
        <v>459</v>
      </c>
      <c r="F65">
        <f>+'Ark1'!R1103</f>
        <v>4030</v>
      </c>
      <c r="G65" s="194">
        <f>+'Ark1'!AF1103</f>
        <v>15.213919792818876</v>
      </c>
      <c r="H65" s="194">
        <f t="shared" si="10"/>
        <v>-1.6130214147083759</v>
      </c>
      <c r="I65" s="194">
        <f>+'Ark1'!AG1103</f>
        <v>22.679809961535017</v>
      </c>
      <c r="J65" s="194"/>
      <c r="K65" s="96"/>
      <c r="L65" s="1">
        <f>+'Ark1'!S1103</f>
        <v>6.0724565756823825</v>
      </c>
      <c r="M65" s="60">
        <f t="shared" si="11"/>
        <v>0.24390435694639034</v>
      </c>
      <c r="N65" s="111"/>
      <c r="O65" s="60"/>
      <c r="P65" s="111"/>
      <c r="Q65" s="60"/>
      <c r="R65" s="47"/>
      <c r="S65" s="92">
        <f>+'Ark1'!U1103</f>
        <v>18.935481389578225</v>
      </c>
      <c r="T65" s="194"/>
      <c r="U65" s="209"/>
      <c r="V65" s="92">
        <f>+'Ark1'!X1103</f>
        <v>62.208436724565743</v>
      </c>
      <c r="W65" s="92">
        <f>+'Ark1'!Y1103</f>
        <v>38.684863523573192</v>
      </c>
      <c r="X65" s="92">
        <f>+'Ark1'!Z1103</f>
        <v>9.1557478674020487</v>
      </c>
      <c r="Y65" s="1">
        <f>+'Ark1'!Z1103</f>
        <v>9.1557478674020487</v>
      </c>
      <c r="Z65" s="1">
        <f>+'Ark1'!AB1103</f>
        <v>0</v>
      </c>
      <c r="AA65" s="11">
        <f>+'Ark1'!AD1103</f>
        <v>0</v>
      </c>
      <c r="AB65" s="1">
        <f t="shared" si="8"/>
        <v>3.1182571918927855</v>
      </c>
      <c r="AC65" s="11">
        <f t="shared" si="9"/>
        <v>8.7799564270152501</v>
      </c>
      <c r="AD65" s="47"/>
      <c r="AE65" s="4"/>
      <c r="AF65" s="4"/>
      <c r="AG65" s="58"/>
      <c r="AH65" s="4"/>
      <c r="AI65" s="4"/>
    </row>
    <row r="66" spans="1:35" ht="15.6">
      <c r="A66" s="47"/>
      <c r="B66">
        <f>+'Ark1'!C1104</f>
        <v>2021</v>
      </c>
      <c r="C66">
        <f>+'Ark1'!M1104</f>
        <v>9</v>
      </c>
      <c r="D66" s="3" t="s">
        <v>97</v>
      </c>
      <c r="E66">
        <f>+'Ark1'!Q1104</f>
        <v>0</v>
      </c>
      <c r="F66">
        <f>+'Ark1'!R1104</f>
        <v>0</v>
      </c>
      <c r="G66" s="194">
        <f>+'Ark1'!AF1104</f>
        <v>0</v>
      </c>
      <c r="H66" s="194">
        <f t="shared" si="10"/>
        <v>0</v>
      </c>
      <c r="I66" s="194">
        <f>+'Ark1'!AG1104</f>
        <v>0</v>
      </c>
      <c r="J66" s="194"/>
      <c r="K66" s="96"/>
      <c r="L66" s="1">
        <f>+'Ark1'!S1104</f>
        <v>0</v>
      </c>
      <c r="M66" s="60">
        <f t="shared" si="11"/>
        <v>0</v>
      </c>
      <c r="N66" s="111"/>
      <c r="O66" s="60"/>
      <c r="P66" s="111"/>
      <c r="Q66" s="60"/>
      <c r="R66" s="47"/>
      <c r="S66" s="92">
        <f>+'Ark1'!U1104</f>
        <v>0</v>
      </c>
      <c r="T66" s="194"/>
      <c r="U66" s="209"/>
      <c r="V66" s="92">
        <f>+'Ark1'!X1104</f>
        <v>0</v>
      </c>
      <c r="W66" s="92">
        <f>+'Ark1'!Y1104</f>
        <v>0</v>
      </c>
      <c r="X66" s="92">
        <f>+'Ark1'!Z1104</f>
        <v>0</v>
      </c>
      <c r="Y66" s="1">
        <f>+'Ark1'!Z1104</f>
        <v>0</v>
      </c>
      <c r="Z66" s="1">
        <f>+'Ark1'!AB1104</f>
        <v>0</v>
      </c>
      <c r="AA66" s="11">
        <f>+'Ark1'!AD1104</f>
        <v>0</v>
      </c>
      <c r="AB66" s="1" t="e">
        <f t="shared" si="8"/>
        <v>#DIV/0!</v>
      </c>
      <c r="AC66" s="11" t="e">
        <f t="shared" si="9"/>
        <v>#DIV/0!</v>
      </c>
      <c r="AD66" s="47"/>
      <c r="AE66" s="4"/>
      <c r="AF66" s="13"/>
      <c r="AG66" s="58"/>
      <c r="AH66" s="1"/>
      <c r="AI66" s="5"/>
    </row>
    <row r="67" spans="1:35" ht="15.6">
      <c r="A67" s="47"/>
      <c r="B67">
        <f>+'Ark1'!C1105</f>
        <v>2021</v>
      </c>
      <c r="C67">
        <f>+'Ark1'!M1105</f>
        <v>10</v>
      </c>
      <c r="D67" s="3" t="s">
        <v>98</v>
      </c>
      <c r="E67">
        <f>+'Ark1'!Q1105</f>
        <v>0</v>
      </c>
      <c r="F67">
        <f>+'Ark1'!R1105</f>
        <v>0</v>
      </c>
      <c r="G67" s="194">
        <f>+'Ark1'!AF1105</f>
        <v>0</v>
      </c>
      <c r="H67" s="194">
        <f t="shared" si="10"/>
        <v>0</v>
      </c>
      <c r="I67" s="194">
        <f>+'Ark1'!AG1105</f>
        <v>0</v>
      </c>
      <c r="J67" s="194"/>
      <c r="K67" s="96"/>
      <c r="L67" s="1">
        <f>+'Ark1'!S1105</f>
        <v>0</v>
      </c>
      <c r="M67" s="60">
        <f t="shared" si="11"/>
        <v>0</v>
      </c>
      <c r="N67" s="111"/>
      <c r="O67" s="60"/>
      <c r="P67" s="111"/>
      <c r="Q67" s="60"/>
      <c r="R67" s="47"/>
      <c r="S67" s="92">
        <f>+'Ark1'!U1105</f>
        <v>0</v>
      </c>
      <c r="T67" s="194"/>
      <c r="U67" s="209"/>
      <c r="V67" s="92">
        <f>+'Ark1'!X1105</f>
        <v>0</v>
      </c>
      <c r="W67" s="92">
        <f>+'Ark1'!Y1105</f>
        <v>0</v>
      </c>
      <c r="X67" s="92">
        <f>+'Ark1'!Z1105</f>
        <v>0</v>
      </c>
      <c r="Y67" s="1">
        <f>+'Ark1'!Z1105</f>
        <v>0</v>
      </c>
      <c r="Z67" s="1">
        <f>+'Ark1'!AB1105</f>
        <v>0</v>
      </c>
      <c r="AA67" s="11">
        <f>+'Ark1'!AD1105</f>
        <v>0</v>
      </c>
      <c r="AB67" s="1" t="e">
        <f t="shared" si="8"/>
        <v>#DIV/0!</v>
      </c>
      <c r="AC67" s="11" t="e">
        <f t="shared" si="9"/>
        <v>#DIV/0!</v>
      </c>
      <c r="AD67" s="47"/>
      <c r="AE67" s="4"/>
      <c r="AF67" s="13"/>
      <c r="AG67" s="58"/>
      <c r="AH67" s="1"/>
      <c r="AI67" s="5"/>
    </row>
    <row r="68" spans="1:35" ht="15.6">
      <c r="A68" s="47"/>
      <c r="B68">
        <f>+'Ark1'!C1106</f>
        <v>2021</v>
      </c>
      <c r="C68">
        <f>+'Ark1'!M1106</f>
        <v>11</v>
      </c>
      <c r="D68" s="3" t="s">
        <v>99</v>
      </c>
      <c r="E68">
        <f>+'Ark1'!Q1106</f>
        <v>127</v>
      </c>
      <c r="F68">
        <f>+'Ark1'!R1106</f>
        <v>342</v>
      </c>
      <c r="G68" s="194">
        <f>+'Ark1'!AF1106</f>
        <v>1.2911068409786741</v>
      </c>
      <c r="H68" s="194">
        <f t="shared" si="10"/>
        <v>-0.1117667872598147</v>
      </c>
      <c r="I68" s="194">
        <f>+'Ark1'!AG1106</f>
        <v>3.1202322536482199</v>
      </c>
      <c r="J68" s="194"/>
      <c r="K68" s="96"/>
      <c r="L68" s="1">
        <f>+'Ark1'!S1106</f>
        <v>7.359649122807018</v>
      </c>
      <c r="M68" s="60">
        <f t="shared" si="11"/>
        <v>0.29244482173174902</v>
      </c>
      <c r="N68" s="111"/>
      <c r="O68" s="60"/>
      <c r="P68" s="111"/>
      <c r="Q68" s="60"/>
      <c r="R68" s="47"/>
      <c r="S68" s="92">
        <f>+'Ark1'!U1106</f>
        <v>30.697485380117001</v>
      </c>
      <c r="T68" s="194"/>
      <c r="U68" s="209"/>
      <c r="V68" s="92">
        <f>+'Ark1'!X1106</f>
        <v>100</v>
      </c>
      <c r="W68" s="92">
        <f>+'Ark1'!Y1106</f>
        <v>94.152046783625721</v>
      </c>
      <c r="X68" s="92">
        <f>+'Ark1'!Z1106</f>
        <v>5.2486822176347117</v>
      </c>
      <c r="Y68" s="1">
        <f>+'Ark1'!Z1106</f>
        <v>5.2486822176347117</v>
      </c>
      <c r="Z68" s="1">
        <f>+'Ark1'!AB1106</f>
        <v>0</v>
      </c>
      <c r="AA68" s="11">
        <f>+'Ark1'!AD1106</f>
        <v>0</v>
      </c>
      <c r="AB68" s="1">
        <f t="shared" si="8"/>
        <v>4.1710528406833589</v>
      </c>
      <c r="AC68" s="11">
        <f t="shared" si="9"/>
        <v>2.6929133858267718</v>
      </c>
      <c r="AD68" s="47"/>
      <c r="AE68" s="4"/>
      <c r="AF68" s="13"/>
      <c r="AG68" s="58"/>
      <c r="AH68" s="1"/>
      <c r="AI68" s="5"/>
    </row>
    <row r="69" spans="1:35" ht="15.6">
      <c r="A69" s="47"/>
      <c r="B69">
        <f>+'Ark1'!C1107</f>
        <v>2021</v>
      </c>
      <c r="C69">
        <f>+'Ark1'!M1107</f>
        <v>12</v>
      </c>
      <c r="D69" s="3" t="s">
        <v>100</v>
      </c>
      <c r="E69">
        <f>+'Ark1'!Q1107</f>
        <v>0</v>
      </c>
      <c r="F69">
        <f>+'Ark1'!R1107</f>
        <v>0</v>
      </c>
      <c r="G69" s="194">
        <f>+'Ark1'!AF1107</f>
        <v>0</v>
      </c>
      <c r="H69" s="194">
        <f t="shared" si="10"/>
        <v>0</v>
      </c>
      <c r="I69" s="194">
        <f>+'Ark1'!AG1107</f>
        <v>0</v>
      </c>
      <c r="J69" s="194"/>
      <c r="K69" s="96"/>
      <c r="L69" s="1">
        <f>+'Ark1'!S1107</f>
        <v>0</v>
      </c>
      <c r="M69" s="60">
        <f t="shared" si="11"/>
        <v>0</v>
      </c>
      <c r="N69" s="111"/>
      <c r="O69" s="60"/>
      <c r="P69" s="111"/>
      <c r="Q69" s="60"/>
      <c r="R69" s="47"/>
      <c r="S69" s="92">
        <f>+'Ark1'!U1107</f>
        <v>0</v>
      </c>
      <c r="T69" s="194"/>
      <c r="U69" s="209"/>
      <c r="V69" s="92">
        <f>+'Ark1'!X1107</f>
        <v>0</v>
      </c>
      <c r="W69" s="92">
        <f>+'Ark1'!Y1107</f>
        <v>0</v>
      </c>
      <c r="X69" s="92">
        <f>+'Ark1'!Z1107</f>
        <v>0</v>
      </c>
      <c r="Y69" s="1">
        <f>+'Ark1'!Z1107</f>
        <v>0</v>
      </c>
      <c r="Z69" s="1">
        <f>+'Ark1'!AB1107</f>
        <v>0</v>
      </c>
      <c r="AA69" s="11">
        <f>+'Ark1'!AD1107</f>
        <v>0</v>
      </c>
      <c r="AB69" s="1" t="e">
        <f t="shared" si="8"/>
        <v>#DIV/0!</v>
      </c>
      <c r="AC69" s="11" t="e">
        <f t="shared" si="9"/>
        <v>#DIV/0!</v>
      </c>
      <c r="AD69" s="47"/>
      <c r="AE69" s="4"/>
      <c r="AF69" s="13"/>
      <c r="AG69" s="58"/>
      <c r="AH69" s="1"/>
      <c r="AI69" s="5"/>
    </row>
    <row r="70" spans="1:35" ht="15.6">
      <c r="A70" s="47"/>
      <c r="B70">
        <f>+'Ark1'!C1108</f>
        <v>2021</v>
      </c>
      <c r="C70">
        <f>+'Ark1'!M1108</f>
        <v>13</v>
      </c>
      <c r="D70" s="3" t="s">
        <v>101</v>
      </c>
      <c r="E70">
        <f>+'Ark1'!Q1108</f>
        <v>0</v>
      </c>
      <c r="F70">
        <f>+'Ark1'!R1108</f>
        <v>0</v>
      </c>
      <c r="G70" s="194">
        <f>+'Ark1'!AF1108</f>
        <v>0</v>
      </c>
      <c r="H70" s="194">
        <f t="shared" si="10"/>
        <v>0</v>
      </c>
      <c r="I70" s="194">
        <f>+'Ark1'!AG1108</f>
        <v>0</v>
      </c>
      <c r="J70" s="194"/>
      <c r="K70" s="96"/>
      <c r="L70" s="1">
        <f>+'Ark1'!S1108</f>
        <v>0</v>
      </c>
      <c r="M70" s="60">
        <f t="shared" si="11"/>
        <v>0</v>
      </c>
      <c r="N70" s="111"/>
      <c r="O70" s="60"/>
      <c r="P70" s="111"/>
      <c r="Q70" s="60"/>
      <c r="R70" s="47"/>
      <c r="S70" s="92">
        <f>+'Ark1'!U1108</f>
        <v>0</v>
      </c>
      <c r="T70" s="194"/>
      <c r="U70" s="209"/>
      <c r="V70" s="92">
        <f>+'Ark1'!X1108</f>
        <v>0</v>
      </c>
      <c r="W70" s="92">
        <f>+'Ark1'!Y1108</f>
        <v>0</v>
      </c>
      <c r="X70" s="92">
        <f>+'Ark1'!Z1108</f>
        <v>0</v>
      </c>
      <c r="Y70" s="1">
        <f>+'Ark1'!Z1108</f>
        <v>0</v>
      </c>
      <c r="Z70" s="1">
        <f>+'Ark1'!AB1108</f>
        <v>0</v>
      </c>
      <c r="AA70" s="11">
        <f>+'Ark1'!AD1108</f>
        <v>0</v>
      </c>
      <c r="AB70" s="1" t="e">
        <f t="shared" si="8"/>
        <v>#DIV/0!</v>
      </c>
      <c r="AC70" s="11" t="e">
        <f t="shared" si="9"/>
        <v>#DIV/0!</v>
      </c>
      <c r="AD70" s="47"/>
      <c r="AE70" s="4"/>
      <c r="AF70" s="13"/>
      <c r="AG70" s="58"/>
      <c r="AH70" s="13"/>
      <c r="AI70" s="5"/>
    </row>
    <row r="71" spans="1:35" ht="15.6">
      <c r="A71" s="47"/>
      <c r="B71">
        <f>+'Ark1'!C1109</f>
        <v>2021</v>
      </c>
      <c r="C71">
        <f>+'Ark1'!M1109</f>
        <v>14</v>
      </c>
      <c r="D71" s="3" t="s">
        <v>102</v>
      </c>
      <c r="E71">
        <f>+'Ark1'!Q1109</f>
        <v>15</v>
      </c>
      <c r="F71">
        <f>+'Ark1'!R1109</f>
        <v>23</v>
      </c>
      <c r="G71" s="194">
        <f>+'Ark1'!AF1109</f>
        <v>8.6828822638916656E-2</v>
      </c>
      <c r="H71" s="194">
        <f t="shared" si="10"/>
        <v>4.5346000298531246E-2</v>
      </c>
      <c r="I71" s="194">
        <f>+'Ark1'!AG1109</f>
        <v>0.2646681563835363</v>
      </c>
      <c r="J71" s="194"/>
      <c r="K71" s="96"/>
      <c r="L71" s="1">
        <f>+'Ark1'!S1109</f>
        <v>8.1304347826086936</v>
      </c>
      <c r="M71" s="60">
        <f t="shared" si="11"/>
        <v>0.4940711462450551</v>
      </c>
      <c r="N71" s="111"/>
      <c r="O71" s="60"/>
      <c r="P71" s="111"/>
      <c r="Q71" s="60"/>
      <c r="R71" s="47"/>
      <c r="S71" s="92">
        <f>+'Ark1'!U1109</f>
        <v>38.718260869565214</v>
      </c>
      <c r="T71" s="194"/>
      <c r="U71" s="209"/>
      <c r="V71" s="92">
        <f>+'Ark1'!X1109</f>
        <v>100</v>
      </c>
      <c r="W71" s="92">
        <f>+'Ark1'!Y1109</f>
        <v>100</v>
      </c>
      <c r="X71" s="92">
        <f>+'Ark1'!Z1109</f>
        <v>5.445383886474624</v>
      </c>
      <c r="Y71" s="1">
        <f>+'Ark1'!Z1109</f>
        <v>5.445383886474624</v>
      </c>
      <c r="Z71" s="1">
        <f>+'Ark1'!AB1109</f>
        <v>0</v>
      </c>
      <c r="AA71" s="11">
        <f>+'Ark1'!AD1109</f>
        <v>0</v>
      </c>
      <c r="AB71" s="1">
        <f t="shared" si="8"/>
        <v>4.7621390374331556</v>
      </c>
      <c r="AC71" s="11">
        <f t="shared" si="9"/>
        <v>1.5333333333333334</v>
      </c>
      <c r="AD71" s="47"/>
      <c r="AE71" s="4"/>
      <c r="AF71" s="13"/>
      <c r="AG71" s="58"/>
      <c r="AH71" s="13"/>
      <c r="AI71" s="5"/>
    </row>
    <row r="72" spans="1:35" ht="15.6">
      <c r="A72" s="47"/>
      <c r="B72">
        <f>+'Ark1'!C1110</f>
        <v>2021</v>
      </c>
      <c r="C72">
        <f>+'Ark1'!M1110</f>
        <v>15</v>
      </c>
      <c r="D72" s="3" t="s">
        <v>103</v>
      </c>
      <c r="E72">
        <f>+'Ark1'!Q1110</f>
        <v>0</v>
      </c>
      <c r="F72">
        <f>+'Ark1'!R1110</f>
        <v>0</v>
      </c>
      <c r="G72" s="194">
        <f>+'Ark1'!AF1110</f>
        <v>0</v>
      </c>
      <c r="H72" s="194">
        <f t="shared" si="10"/>
        <v>0</v>
      </c>
      <c r="I72" s="194">
        <f>+'Ark1'!AG1110</f>
        <v>0</v>
      </c>
      <c r="J72" s="194"/>
      <c r="K72" s="96"/>
      <c r="L72" s="1">
        <f>+'Ark1'!S1110</f>
        <v>0</v>
      </c>
      <c r="M72" s="60">
        <f t="shared" si="11"/>
        <v>0</v>
      </c>
      <c r="N72" s="111"/>
      <c r="O72" s="60"/>
      <c r="P72" s="111"/>
      <c r="Q72" s="60"/>
      <c r="R72" s="47"/>
      <c r="S72" s="92">
        <f>+'Ark1'!U1110</f>
        <v>0</v>
      </c>
      <c r="T72" s="194"/>
      <c r="U72" s="209"/>
      <c r="V72" s="92">
        <f>+'Ark1'!X1110</f>
        <v>0</v>
      </c>
      <c r="W72" s="92">
        <f>+'Ark1'!Y1110</f>
        <v>0</v>
      </c>
      <c r="X72" s="92">
        <f>+'Ark1'!Z1110</f>
        <v>0</v>
      </c>
      <c r="Y72" s="1">
        <f>+'Ark1'!Z1110</f>
        <v>0</v>
      </c>
      <c r="Z72" s="1">
        <f>+'Ark1'!AB1110</f>
        <v>0</v>
      </c>
      <c r="AA72" s="11">
        <f>+'Ark1'!AD1110</f>
        <v>0</v>
      </c>
      <c r="AB72" s="1" t="e">
        <f t="shared" si="8"/>
        <v>#DIV/0!</v>
      </c>
      <c r="AC72" s="11" t="e">
        <f t="shared" si="9"/>
        <v>#DIV/0!</v>
      </c>
      <c r="AD72" s="47"/>
      <c r="AE72" s="4"/>
      <c r="AF72" s="13"/>
      <c r="AG72" s="58"/>
      <c r="AH72" s="13"/>
      <c r="AI72" s="5"/>
    </row>
    <row r="73" spans="1:35" ht="15.6">
      <c r="A73" s="47"/>
      <c r="B73" s="53">
        <f>+'Ark1'!C1111</f>
        <v>2020</v>
      </c>
      <c r="C73" s="53">
        <f>+'Ark1'!M1111</f>
        <v>1</v>
      </c>
      <c r="D73" s="54" t="s">
        <v>89</v>
      </c>
      <c r="E73" s="53">
        <f>+'Ark1'!Q1111</f>
        <v>0</v>
      </c>
      <c r="F73" s="53">
        <f>+'Ark1'!R1111</f>
        <v>0</v>
      </c>
      <c r="G73" s="176">
        <f>+'Ark1'!AF1111</f>
        <v>0</v>
      </c>
      <c r="H73" s="176">
        <f t="shared" si="10"/>
        <v>0</v>
      </c>
      <c r="I73" s="176">
        <f>+'Ark1'!AG1111</f>
        <v>0</v>
      </c>
      <c r="J73" s="176"/>
      <c r="K73" s="96"/>
      <c r="L73" s="55">
        <f>+'Ark1'!S1111</f>
        <v>0</v>
      </c>
      <c r="M73" s="59">
        <f t="shared" si="11"/>
        <v>0</v>
      </c>
      <c r="N73" s="111"/>
      <c r="O73" s="59"/>
      <c r="P73" s="111"/>
      <c r="Q73" s="59"/>
      <c r="R73" s="47"/>
      <c r="S73" s="155">
        <f>+'Ark1'!U1111</f>
        <v>0</v>
      </c>
      <c r="T73" s="176"/>
      <c r="U73" s="209"/>
      <c r="V73" s="155">
        <f>+'Ark1'!X1111</f>
        <v>0</v>
      </c>
      <c r="W73" s="155">
        <f>+'Ark1'!Y1111</f>
        <v>0</v>
      </c>
      <c r="X73" s="155">
        <f>+'Ark1'!Z1111</f>
        <v>0</v>
      </c>
      <c r="Y73" s="55">
        <f>+'Ark1'!Z1111</f>
        <v>0</v>
      </c>
      <c r="Z73" s="55">
        <f>+'Ark1'!AB1111</f>
        <v>0</v>
      </c>
      <c r="AA73" s="74">
        <f>+'Ark1'!AD1111</f>
        <v>0</v>
      </c>
      <c r="AB73" s="55" t="e">
        <f t="shared" si="8"/>
        <v>#DIV/0!</v>
      </c>
      <c r="AC73" s="74" t="e">
        <f t="shared" si="9"/>
        <v>#DIV/0!</v>
      </c>
      <c r="AD73" s="47"/>
      <c r="AE73" s="4"/>
      <c r="AF73" s="13"/>
      <c r="AG73" s="58"/>
      <c r="AH73" s="13"/>
      <c r="AI73" s="5"/>
    </row>
    <row r="74" spans="1:35" ht="15.6">
      <c r="A74" s="47"/>
      <c r="B74" s="53">
        <f>+'Ark1'!C1112</f>
        <v>2020</v>
      </c>
      <c r="C74" s="53">
        <f>+'Ark1'!M1112</f>
        <v>2</v>
      </c>
      <c r="D74" s="54" t="s">
        <v>90</v>
      </c>
      <c r="E74" s="53">
        <f>+'Ark1'!Q1112</f>
        <v>523</v>
      </c>
      <c r="F74" s="53">
        <f>+'Ark1'!R1112</f>
        <v>6278</v>
      </c>
      <c r="G74" s="176">
        <f>+'Ark1'!AF1112</f>
        <v>23.675378059358152</v>
      </c>
      <c r="H74" s="176">
        <f t="shared" si="10"/>
        <v>-1.2931427909492399</v>
      </c>
      <c r="I74" s="176">
        <f>+'Ark1'!AG1112</f>
        <v>18.192819155695123</v>
      </c>
      <c r="J74" s="176"/>
      <c r="K74" s="96"/>
      <c r="L74" s="55">
        <f>+'Ark1'!S1112</f>
        <v>4.1721885950939788</v>
      </c>
      <c r="M74" s="59">
        <f t="shared" si="11"/>
        <v>0.12887800476470002</v>
      </c>
      <c r="N74" s="111"/>
      <c r="O74" s="59"/>
      <c r="P74" s="111"/>
      <c r="Q74" s="59"/>
      <c r="R74" s="47"/>
      <c r="S74" s="155">
        <f>+'Ark1'!U1112</f>
        <v>9.5784039503026488</v>
      </c>
      <c r="T74" s="176"/>
      <c r="U74" s="209"/>
      <c r="V74" s="155">
        <f>+'Ark1'!X1112</f>
        <v>15.068493150684933</v>
      </c>
      <c r="W74" s="155">
        <f>+'Ark1'!Y1112</f>
        <v>1.6565785281936922</v>
      </c>
      <c r="X74" s="155">
        <f>+'Ark1'!Z1112</f>
        <v>5.3565471844595116</v>
      </c>
      <c r="Y74" s="55">
        <f>+'Ark1'!Z1112</f>
        <v>5.3565471844595116</v>
      </c>
      <c r="Z74" s="55">
        <f>+'Ark1'!AB1112</f>
        <v>0</v>
      </c>
      <c r="AA74" s="74">
        <f>+'Ark1'!AD1112</f>
        <v>0</v>
      </c>
      <c r="AB74" s="55">
        <f t="shared" si="8"/>
        <v>2.2957744435536225</v>
      </c>
      <c r="AC74" s="74">
        <f t="shared" si="9"/>
        <v>12.003824091778203</v>
      </c>
      <c r="AD74" s="47"/>
      <c r="AE74" s="4"/>
      <c r="AF74" s="13"/>
      <c r="AG74" s="58"/>
      <c r="AH74" s="5"/>
      <c r="AI74" s="5"/>
    </row>
    <row r="75" spans="1:35" ht="15.6">
      <c r="A75" s="47"/>
      <c r="B75" s="53">
        <f>+'Ark1'!C1113</f>
        <v>2020</v>
      </c>
      <c r="C75" s="53">
        <f>+'Ark1'!M1113</f>
        <v>3</v>
      </c>
      <c r="D75" s="54" t="s">
        <v>91</v>
      </c>
      <c r="E75" s="53">
        <f>+'Ark1'!Q1113</f>
        <v>1</v>
      </c>
      <c r="F75" s="53">
        <f>+'Ark1'!R1113</f>
        <v>1</v>
      </c>
      <c r="G75" s="176">
        <f>+'Ark1'!AF1113</f>
        <v>3.771165667307765E-3</v>
      </c>
      <c r="H75" s="176">
        <f t="shared" si="10"/>
        <v>-3.6356930838958496E-3</v>
      </c>
      <c r="I75" s="176">
        <f>+'Ark1'!AG1113</f>
        <v>9.1065114521793906E-3</v>
      </c>
      <c r="J75" s="176"/>
      <c r="K75" s="96"/>
      <c r="L75" s="55">
        <f>+'Ark1'!S1113</f>
        <v>6</v>
      </c>
      <c r="M75" s="59">
        <f t="shared" si="11"/>
        <v>3</v>
      </c>
      <c r="N75" s="111"/>
      <c r="O75" s="59"/>
      <c r="P75" s="111"/>
      <c r="Q75" s="59"/>
      <c r="R75" s="47"/>
      <c r="S75" s="155">
        <f>+'Ark1'!U1113</f>
        <v>30.1</v>
      </c>
      <c r="T75" s="176"/>
      <c r="U75" s="209"/>
      <c r="V75" s="155">
        <f>+'Ark1'!X1113</f>
        <v>100</v>
      </c>
      <c r="W75" s="155">
        <f>+'Ark1'!Y1113</f>
        <v>100</v>
      </c>
      <c r="X75" s="155">
        <f>+'Ark1'!Z1113</f>
        <v>0</v>
      </c>
      <c r="Y75" s="55">
        <f>+'Ark1'!Z1113</f>
        <v>0</v>
      </c>
      <c r="Z75" s="55">
        <f>+'Ark1'!AB1113</f>
        <v>0</v>
      </c>
      <c r="AA75" s="74">
        <f>+'Ark1'!AD1113</f>
        <v>0</v>
      </c>
      <c r="AB75" s="55">
        <f t="shared" si="8"/>
        <v>5.0166666666666666</v>
      </c>
      <c r="AC75" s="74">
        <f t="shared" si="9"/>
        <v>1</v>
      </c>
      <c r="AD75" s="47"/>
      <c r="AE75" s="4"/>
      <c r="AF75" s="13"/>
      <c r="AG75" s="58"/>
      <c r="AH75" s="5"/>
      <c r="AI75" s="5"/>
    </row>
    <row r="76" spans="1:35" ht="15.6">
      <c r="A76" s="47"/>
      <c r="B76" s="53">
        <f>+'Ark1'!C1114</f>
        <v>2020</v>
      </c>
      <c r="C76" s="53">
        <f>+'Ark1'!M1114</f>
        <v>4</v>
      </c>
      <c r="D76" s="54" t="s">
        <v>92</v>
      </c>
      <c r="E76" s="53">
        <f>+'Ark1'!Q1114</f>
        <v>1</v>
      </c>
      <c r="F76" s="53">
        <f>+'Ark1'!R1114</f>
        <v>1</v>
      </c>
      <c r="G76" s="176">
        <f>+'Ark1'!AF1114</f>
        <v>3.771165667307765E-3</v>
      </c>
      <c r="H76" s="176">
        <f t="shared" si="10"/>
        <v>-1.4745981210701271E-2</v>
      </c>
      <c r="I76" s="176">
        <f>+'Ark1'!AG1114</f>
        <v>2.7833855601345657E-3</v>
      </c>
      <c r="J76" s="176"/>
      <c r="K76" s="96"/>
      <c r="L76" s="55">
        <f>+'Ark1'!S1114</f>
        <v>4</v>
      </c>
      <c r="M76" s="59">
        <f t="shared" si="11"/>
        <v>-1.5999999999999996</v>
      </c>
      <c r="N76" s="111"/>
      <c r="O76" s="59"/>
      <c r="P76" s="111"/>
      <c r="Q76" s="59"/>
      <c r="R76" s="47"/>
      <c r="S76" s="155">
        <f>+'Ark1'!U1114</f>
        <v>9.2000000000000011</v>
      </c>
      <c r="T76" s="176"/>
      <c r="U76" s="209"/>
      <c r="V76" s="155">
        <f>+'Ark1'!X1114</f>
        <v>0</v>
      </c>
      <c r="W76" s="155">
        <f>+'Ark1'!Y1114</f>
        <v>0</v>
      </c>
      <c r="X76" s="155">
        <f>+'Ark1'!Z1114</f>
        <v>0</v>
      </c>
      <c r="Y76" s="55">
        <f>+'Ark1'!Z1114</f>
        <v>0</v>
      </c>
      <c r="Z76" s="55">
        <f>+'Ark1'!AB1114</f>
        <v>0</v>
      </c>
      <c r="AA76" s="74">
        <f>+'Ark1'!AD1114</f>
        <v>0</v>
      </c>
      <c r="AB76" s="55">
        <f t="shared" si="8"/>
        <v>2.3000000000000003</v>
      </c>
      <c r="AC76" s="74">
        <f t="shared" si="9"/>
        <v>1</v>
      </c>
      <c r="AD76" s="47"/>
      <c r="AE76" s="4"/>
      <c r="AF76" s="13"/>
      <c r="AG76" s="58"/>
      <c r="AH76" s="5"/>
      <c r="AI76" s="5"/>
    </row>
    <row r="77" spans="1:35" ht="15.6">
      <c r="A77" s="47"/>
      <c r="B77" s="53">
        <f>+'Ark1'!C1115</f>
        <v>2020</v>
      </c>
      <c r="C77" s="53">
        <f>+'Ark1'!M1115</f>
        <v>5</v>
      </c>
      <c r="D77" s="54" t="s">
        <v>93</v>
      </c>
      <c r="E77" s="53">
        <f>+'Ark1'!Q1115</f>
        <v>662</v>
      </c>
      <c r="F77" s="53">
        <f>+'Ark1'!R1115</f>
        <v>15392</v>
      </c>
      <c r="G77" s="176">
        <f>+'Ark1'!AF1115</f>
        <v>58.045781951201135</v>
      </c>
      <c r="H77" s="176">
        <f t="shared" si="10"/>
        <v>-1.5572104197343535</v>
      </c>
      <c r="I77" s="176">
        <f>+'Ark1'!AG1115</f>
        <v>54.846297818866418</v>
      </c>
      <c r="J77" s="176"/>
      <c r="K77" s="96"/>
      <c r="L77" s="55">
        <f>+'Ark1'!S1115</f>
        <v>5.267996361746361</v>
      </c>
      <c r="M77" s="59">
        <f t="shared" si="11"/>
        <v>4.5677485146385699E-2</v>
      </c>
      <c r="N77" s="111"/>
      <c r="O77" s="59"/>
      <c r="P77" s="111"/>
      <c r="Q77" s="59"/>
      <c r="R77" s="47"/>
      <c r="S77" s="155">
        <f>+'Ark1'!U1115</f>
        <v>11.777869022868998</v>
      </c>
      <c r="T77" s="176"/>
      <c r="U77" s="209"/>
      <c r="V77" s="155">
        <f>+'Ark1'!X1115</f>
        <v>27.41034303534304</v>
      </c>
      <c r="W77" s="155">
        <f>+'Ark1'!Y1115</f>
        <v>7.016632016632018</v>
      </c>
      <c r="X77" s="155">
        <f>+'Ark1'!Z1115</f>
        <v>6.8833317691188292</v>
      </c>
      <c r="Y77" s="55">
        <f>+'Ark1'!Z1115</f>
        <v>6.8833317691188292</v>
      </c>
      <c r="Z77" s="55">
        <f>+'Ark1'!AB1115</f>
        <v>8.0592760953511741E-2</v>
      </c>
      <c r="AA77" s="74">
        <f>+'Ark1'!AD1115</f>
        <v>-0.50877552773635848</v>
      </c>
      <c r="AB77" s="55">
        <f t="shared" si="8"/>
        <v>2.2357397792439988</v>
      </c>
      <c r="AC77" s="74">
        <f t="shared" si="9"/>
        <v>23.250755287009063</v>
      </c>
      <c r="AD77" s="47"/>
      <c r="AE77" s="4"/>
      <c r="AF77" s="13"/>
      <c r="AG77" s="58"/>
      <c r="AH77" s="5"/>
      <c r="AI77" s="5"/>
    </row>
    <row r="78" spans="1:35" ht="15.6">
      <c r="A78" s="47"/>
      <c r="B78" s="53">
        <f>+'Ark1'!C1116</f>
        <v>2020</v>
      </c>
      <c r="C78" s="53">
        <f>+'Ark1'!M1116</f>
        <v>6</v>
      </c>
      <c r="D78" s="54" t="s">
        <v>94</v>
      </c>
      <c r="E78" s="53">
        <f>+'Ark1'!Q1116</f>
        <v>0</v>
      </c>
      <c r="F78" s="53">
        <f>+'Ark1'!R1116</f>
        <v>0</v>
      </c>
      <c r="G78" s="176">
        <f>+'Ark1'!AF1116</f>
        <v>0</v>
      </c>
      <c r="H78" s="176">
        <f t="shared" ref="H78:H132" si="12">+G78-G93</f>
        <v>0</v>
      </c>
      <c r="I78" s="176">
        <f>+'Ark1'!AG1116</f>
        <v>0</v>
      </c>
      <c r="J78" s="176"/>
      <c r="K78" s="96"/>
      <c r="L78" s="55">
        <f>+'Ark1'!S1116</f>
        <v>0</v>
      </c>
      <c r="M78" s="59">
        <f t="shared" ref="M78:M132" si="13">+L78-L93</f>
        <v>0</v>
      </c>
      <c r="N78" s="111"/>
      <c r="O78" s="59"/>
      <c r="P78" s="111"/>
      <c r="Q78" s="59"/>
      <c r="R78" s="47"/>
      <c r="S78" s="155">
        <f>+'Ark1'!U1116</f>
        <v>0</v>
      </c>
      <c r="T78" s="176"/>
      <c r="U78" s="209"/>
      <c r="V78" s="155">
        <f>+'Ark1'!X1116</f>
        <v>0</v>
      </c>
      <c r="W78" s="155">
        <f>+'Ark1'!Y1116</f>
        <v>0</v>
      </c>
      <c r="X78" s="155">
        <f>+'Ark1'!Z1116</f>
        <v>0</v>
      </c>
      <c r="Y78" s="55">
        <f>+'Ark1'!Z1116</f>
        <v>0</v>
      </c>
      <c r="Z78" s="55">
        <f>+'Ark1'!AB1116</f>
        <v>0</v>
      </c>
      <c r="AA78" s="74">
        <f>+'Ark1'!AD1116</f>
        <v>0</v>
      </c>
      <c r="AB78" s="55" t="e">
        <f t="shared" si="8"/>
        <v>#DIV/0!</v>
      </c>
      <c r="AC78" s="74" t="e">
        <f t="shared" si="9"/>
        <v>#DIV/0!</v>
      </c>
      <c r="AD78" s="47"/>
      <c r="AE78" s="4"/>
      <c r="AF78" s="13"/>
      <c r="AG78" s="58"/>
      <c r="AH78" s="5"/>
      <c r="AI78" s="5"/>
    </row>
    <row r="79" spans="1:35" ht="15.6">
      <c r="A79" s="47"/>
      <c r="B79" s="53">
        <f>+'Ark1'!C1117</f>
        <v>2020</v>
      </c>
      <c r="C79" s="53">
        <f>+'Ark1'!M1117</f>
        <v>7</v>
      </c>
      <c r="D79" s="54" t="s">
        <v>95</v>
      </c>
      <c r="E79" s="53">
        <f>+'Ark1'!Q1117</f>
        <v>0</v>
      </c>
      <c r="F79" s="53">
        <f>+'Ark1'!R1117</f>
        <v>0</v>
      </c>
      <c r="G79" s="176">
        <f>+'Ark1'!AF1117</f>
        <v>0</v>
      </c>
      <c r="H79" s="176">
        <f t="shared" si="12"/>
        <v>0</v>
      </c>
      <c r="I79" s="176">
        <f>+'Ark1'!AG1117</f>
        <v>0</v>
      </c>
      <c r="J79" s="176"/>
      <c r="K79" s="96"/>
      <c r="L79" s="55">
        <f>+'Ark1'!S1117</f>
        <v>0</v>
      </c>
      <c r="M79" s="59">
        <f t="shared" si="13"/>
        <v>0</v>
      </c>
      <c r="N79" s="111"/>
      <c r="O79" s="59"/>
      <c r="P79" s="111"/>
      <c r="Q79" s="59"/>
      <c r="R79" s="47"/>
      <c r="S79" s="155">
        <f>+'Ark1'!U1117</f>
        <v>0</v>
      </c>
      <c r="T79" s="176"/>
      <c r="U79" s="209"/>
      <c r="V79" s="155">
        <f>+'Ark1'!X1117</f>
        <v>0</v>
      </c>
      <c r="W79" s="155">
        <f>+'Ark1'!Y1117</f>
        <v>0</v>
      </c>
      <c r="X79" s="155">
        <f>+'Ark1'!Z1117</f>
        <v>0</v>
      </c>
      <c r="Y79" s="55">
        <f>+'Ark1'!Z1117</f>
        <v>0</v>
      </c>
      <c r="Z79" s="55">
        <f>+'Ark1'!AB1117</f>
        <v>0</v>
      </c>
      <c r="AA79" s="74">
        <f>+'Ark1'!AD1117</f>
        <v>0</v>
      </c>
      <c r="AB79" s="55" t="e">
        <f t="shared" si="8"/>
        <v>#DIV/0!</v>
      </c>
      <c r="AC79" s="74" t="e">
        <f t="shared" si="9"/>
        <v>#DIV/0!</v>
      </c>
      <c r="AD79" s="47"/>
      <c r="AE79" s="4"/>
      <c r="AF79" s="13"/>
      <c r="AG79" s="58"/>
      <c r="AH79" s="5"/>
      <c r="AI79" s="5"/>
    </row>
    <row r="80" spans="1:35" ht="15.6">
      <c r="A80" s="47"/>
      <c r="B80" s="53">
        <f>+'Ark1'!C1118</f>
        <v>2020</v>
      </c>
      <c r="C80" s="53">
        <f>+'Ark1'!M1118</f>
        <v>8</v>
      </c>
      <c r="D80" s="54" t="s">
        <v>96</v>
      </c>
      <c r="E80" s="53">
        <f>+'Ark1'!Q1118</f>
        <v>455</v>
      </c>
      <c r="F80" s="53">
        <f>+'Ark1'!R1118</f>
        <v>4462</v>
      </c>
      <c r="G80" s="176">
        <f>+'Ark1'!AF1118</f>
        <v>16.826941207527252</v>
      </c>
      <c r="H80" s="176">
        <f t="shared" si="12"/>
        <v>2.8539021733816305</v>
      </c>
      <c r="I80" s="176">
        <f>+'Ark1'!AG1118</f>
        <v>23.45810423851534</v>
      </c>
      <c r="J80" s="176"/>
      <c r="K80" s="96"/>
      <c r="L80" s="55">
        <f>+'Ark1'!S1118</f>
        <v>5.8285522187359922</v>
      </c>
      <c r="M80" s="59">
        <f t="shared" si="13"/>
        <v>-0.11260866120039825</v>
      </c>
      <c r="N80" s="111"/>
      <c r="O80" s="59"/>
      <c r="P80" s="111"/>
      <c r="Q80" s="59"/>
      <c r="R80" s="47"/>
      <c r="S80" s="155">
        <f>+'Ark1'!U1118</f>
        <v>17.377120125504245</v>
      </c>
      <c r="T80" s="176"/>
      <c r="U80" s="209"/>
      <c r="V80" s="155">
        <f>+'Ark1'!X1118</f>
        <v>54.86329000448228</v>
      </c>
      <c r="W80" s="155">
        <f>+'Ark1'!Y1118</f>
        <v>34.760197220977147</v>
      </c>
      <c r="X80" s="155">
        <f>+'Ark1'!Z1118</f>
        <v>9.459345769535668</v>
      </c>
      <c r="Y80" s="55">
        <f>+'Ark1'!Z1118</f>
        <v>9.459345769535668</v>
      </c>
      <c r="Z80" s="55">
        <f>+'Ark1'!AB1118</f>
        <v>0</v>
      </c>
      <c r="AA80" s="74">
        <f>+'Ark1'!AD1118</f>
        <v>0</v>
      </c>
      <c r="AB80" s="55">
        <f t="shared" si="8"/>
        <v>2.9813784750259527</v>
      </c>
      <c r="AC80" s="74">
        <f t="shared" si="9"/>
        <v>9.8065934065934073</v>
      </c>
      <c r="AD80" s="47"/>
      <c r="AE80" s="4"/>
      <c r="AF80" s="13"/>
      <c r="AG80" s="58"/>
      <c r="AH80" s="5"/>
      <c r="AI80" s="5"/>
    </row>
    <row r="81" spans="1:35" ht="15.6">
      <c r="A81" s="47"/>
      <c r="B81" s="53">
        <f>+'Ark1'!C1119</f>
        <v>2020</v>
      </c>
      <c r="C81" s="53">
        <f>+'Ark1'!M1119</f>
        <v>9</v>
      </c>
      <c r="D81" s="54" t="s">
        <v>97</v>
      </c>
      <c r="E81" s="53">
        <f>+'Ark1'!Q1119</f>
        <v>0</v>
      </c>
      <c r="F81" s="53">
        <f>+'Ark1'!R1119</f>
        <v>0</v>
      </c>
      <c r="G81" s="176">
        <f>+'Ark1'!AF1119</f>
        <v>0</v>
      </c>
      <c r="H81" s="176">
        <f t="shared" si="12"/>
        <v>0</v>
      </c>
      <c r="I81" s="176">
        <f>+'Ark1'!AG1119</f>
        <v>0</v>
      </c>
      <c r="J81" s="176"/>
      <c r="K81" s="96"/>
      <c r="L81" s="55">
        <f>+'Ark1'!S1119</f>
        <v>0</v>
      </c>
      <c r="M81" s="59">
        <f t="shared" si="13"/>
        <v>0</v>
      </c>
      <c r="N81" s="111"/>
      <c r="O81" s="59"/>
      <c r="P81" s="111"/>
      <c r="Q81" s="59"/>
      <c r="R81" s="47"/>
      <c r="S81" s="155">
        <f>+'Ark1'!U1119</f>
        <v>0</v>
      </c>
      <c r="T81" s="176"/>
      <c r="U81" s="209"/>
      <c r="V81" s="155">
        <f>+'Ark1'!X1119</f>
        <v>0</v>
      </c>
      <c r="W81" s="155">
        <f>+'Ark1'!Y1119</f>
        <v>0</v>
      </c>
      <c r="X81" s="155">
        <f>+'Ark1'!Z1119</f>
        <v>0</v>
      </c>
      <c r="Y81" s="55">
        <f>+'Ark1'!Z1119</f>
        <v>0</v>
      </c>
      <c r="Z81" s="55">
        <f>+'Ark1'!AB1119</f>
        <v>0</v>
      </c>
      <c r="AA81" s="74">
        <f>+'Ark1'!AD1119</f>
        <v>0</v>
      </c>
      <c r="AB81" s="55" t="e">
        <f t="shared" si="8"/>
        <v>#DIV/0!</v>
      </c>
      <c r="AC81" s="74" t="e">
        <f t="shared" si="9"/>
        <v>#DIV/0!</v>
      </c>
      <c r="AD81" s="47"/>
      <c r="AE81" s="4"/>
      <c r="AF81" s="13"/>
      <c r="AG81" s="58"/>
      <c r="AH81" s="5"/>
      <c r="AI81" s="5"/>
    </row>
    <row r="82" spans="1:35" ht="15.6">
      <c r="A82" s="47"/>
      <c r="B82" s="53">
        <f>+'Ark1'!C1120</f>
        <v>2020</v>
      </c>
      <c r="C82" s="53">
        <f>+'Ark1'!M1120</f>
        <v>10</v>
      </c>
      <c r="D82" s="54" t="s">
        <v>98</v>
      </c>
      <c r="E82" s="53">
        <f>+'Ark1'!Q1120</f>
        <v>0</v>
      </c>
      <c r="F82" s="53">
        <f>+'Ark1'!R1120</f>
        <v>0</v>
      </c>
      <c r="G82" s="176">
        <f>+'Ark1'!AF1120</f>
        <v>0</v>
      </c>
      <c r="H82" s="176">
        <f t="shared" si="12"/>
        <v>0</v>
      </c>
      <c r="I82" s="176">
        <f>+'Ark1'!AG1120</f>
        <v>0</v>
      </c>
      <c r="J82" s="176"/>
      <c r="K82" s="96"/>
      <c r="L82" s="55">
        <f>+'Ark1'!S1120</f>
        <v>0</v>
      </c>
      <c r="M82" s="59">
        <f t="shared" si="13"/>
        <v>0</v>
      </c>
      <c r="N82" s="111"/>
      <c r="O82" s="59"/>
      <c r="P82" s="111"/>
      <c r="Q82" s="59"/>
      <c r="R82" s="47"/>
      <c r="S82" s="155">
        <f>+'Ark1'!U1120</f>
        <v>0</v>
      </c>
      <c r="T82" s="176"/>
      <c r="U82" s="209"/>
      <c r="V82" s="155">
        <f>+'Ark1'!X1120</f>
        <v>0</v>
      </c>
      <c r="W82" s="155">
        <f>+'Ark1'!Y1120</f>
        <v>0</v>
      </c>
      <c r="X82" s="155">
        <f>+'Ark1'!Z1120</f>
        <v>0</v>
      </c>
      <c r="Y82" s="55">
        <f>+'Ark1'!Z1120</f>
        <v>0</v>
      </c>
      <c r="Z82" s="55">
        <f>+'Ark1'!AB1120</f>
        <v>0</v>
      </c>
      <c r="AA82" s="74">
        <f>+'Ark1'!AD1120</f>
        <v>0</v>
      </c>
      <c r="AB82" s="55" t="e">
        <f t="shared" si="8"/>
        <v>#DIV/0!</v>
      </c>
      <c r="AC82" s="74" t="e">
        <f t="shared" si="9"/>
        <v>#DIV/0!</v>
      </c>
      <c r="AD82" s="47"/>
      <c r="AE82" s="4"/>
      <c r="AF82" s="5"/>
      <c r="AG82" s="58"/>
      <c r="AH82" s="5"/>
      <c r="AI82" s="5"/>
    </row>
    <row r="83" spans="1:35" ht="15.6">
      <c r="A83" s="47"/>
      <c r="B83" s="53">
        <f>+'Ark1'!C1121</f>
        <v>2020</v>
      </c>
      <c r="C83" s="53">
        <f>+'Ark1'!M1121</f>
        <v>11</v>
      </c>
      <c r="D83" s="54" t="s">
        <v>99</v>
      </c>
      <c r="E83" s="53">
        <f>+'Ark1'!Q1121</f>
        <v>152</v>
      </c>
      <c r="F83" s="53">
        <f>+'Ark1'!R1121</f>
        <v>372</v>
      </c>
      <c r="G83" s="176">
        <f>+'Ark1'!AF1121</f>
        <v>1.4028736282384888</v>
      </c>
      <c r="H83" s="176">
        <f t="shared" si="12"/>
        <v>3.2604759265820071E-2</v>
      </c>
      <c r="I83" s="176">
        <f>+'Ark1'!AG1121</f>
        <v>3.372864265903845</v>
      </c>
      <c r="J83" s="176"/>
      <c r="K83" s="96"/>
      <c r="L83" s="55">
        <f>+'Ark1'!S1121</f>
        <v>7.067204301075269</v>
      </c>
      <c r="M83" s="59">
        <f t="shared" si="13"/>
        <v>7.7448416158114597E-3</v>
      </c>
      <c r="N83" s="111"/>
      <c r="O83" s="59"/>
      <c r="P83" s="111"/>
      <c r="Q83" s="59"/>
      <c r="R83" s="47"/>
      <c r="S83" s="155">
        <f>+'Ark1'!U1121</f>
        <v>29.968870967741939</v>
      </c>
      <c r="T83" s="176"/>
      <c r="U83" s="209"/>
      <c r="V83" s="155">
        <f>+'Ark1'!X1121</f>
        <v>99.19354838709674</v>
      </c>
      <c r="W83" s="155">
        <f>+'Ark1'!Y1121</f>
        <v>90.053763440860223</v>
      </c>
      <c r="X83" s="155">
        <f>+'Ark1'!Z1121</f>
        <v>5.62948734411437</v>
      </c>
      <c r="Y83" s="55">
        <f>+'Ark1'!Z1121</f>
        <v>5.62948734411437</v>
      </c>
      <c r="Z83" s="55">
        <f>+'Ark1'!AB1121</f>
        <v>0</v>
      </c>
      <c r="AA83" s="74">
        <f>+'Ark1'!AD1121</f>
        <v>0</v>
      </c>
      <c r="AB83" s="55">
        <f t="shared" si="8"/>
        <v>4.2405553442373529</v>
      </c>
      <c r="AC83" s="74">
        <f t="shared" si="9"/>
        <v>2.4473684210526314</v>
      </c>
      <c r="AD83" s="47"/>
      <c r="AE83" s="13"/>
      <c r="AF83" s="13"/>
      <c r="AG83" s="58"/>
    </row>
    <row r="84" spans="1:35" ht="15.6">
      <c r="A84" s="47"/>
      <c r="B84" s="53">
        <f>+'Ark1'!C1122</f>
        <v>2020</v>
      </c>
      <c r="C84" s="53">
        <f>+'Ark1'!M1122</f>
        <v>12</v>
      </c>
      <c r="D84" s="54" t="s">
        <v>100</v>
      </c>
      <c r="E84" s="53">
        <f>+'Ark1'!Q1122</f>
        <v>0</v>
      </c>
      <c r="F84" s="53">
        <f>+'Ark1'!R1122</f>
        <v>0</v>
      </c>
      <c r="G84" s="176">
        <f>+'Ark1'!AF1122</f>
        <v>0</v>
      </c>
      <c r="H84" s="176">
        <f t="shared" si="12"/>
        <v>0</v>
      </c>
      <c r="I84" s="176">
        <f>+'Ark1'!AG1122</f>
        <v>0</v>
      </c>
      <c r="J84" s="176"/>
      <c r="K84" s="96"/>
      <c r="L84" s="55">
        <f>+'Ark1'!S1122</f>
        <v>0</v>
      </c>
      <c r="M84" s="59">
        <f t="shared" si="13"/>
        <v>0</v>
      </c>
      <c r="N84" s="111"/>
      <c r="O84" s="59"/>
      <c r="P84" s="111"/>
      <c r="Q84" s="59"/>
      <c r="R84" s="47"/>
      <c r="S84" s="155">
        <f>+'Ark1'!U1122</f>
        <v>0</v>
      </c>
      <c r="T84" s="176"/>
      <c r="U84" s="209"/>
      <c r="V84" s="155">
        <f>+'Ark1'!X1122</f>
        <v>0</v>
      </c>
      <c r="W84" s="155">
        <f>+'Ark1'!Y1122</f>
        <v>0</v>
      </c>
      <c r="X84" s="155">
        <f>+'Ark1'!Z1122</f>
        <v>0</v>
      </c>
      <c r="Y84" s="55">
        <f>+'Ark1'!Z1122</f>
        <v>0</v>
      </c>
      <c r="Z84" s="55">
        <f>+'Ark1'!AB1122</f>
        <v>0</v>
      </c>
      <c r="AA84" s="74">
        <f>+'Ark1'!AD1122</f>
        <v>0</v>
      </c>
      <c r="AB84" s="55" t="e">
        <f t="shared" si="8"/>
        <v>#DIV/0!</v>
      </c>
      <c r="AC84" s="74" t="e">
        <f t="shared" si="9"/>
        <v>#DIV/0!</v>
      </c>
      <c r="AD84" s="47"/>
      <c r="AE84" s="5"/>
      <c r="AF84" s="5"/>
      <c r="AG84" s="58"/>
      <c r="AI84" s="5"/>
    </row>
    <row r="85" spans="1:35" ht="15.6">
      <c r="A85" s="47"/>
      <c r="B85" s="53">
        <f>+'Ark1'!C1123</f>
        <v>2020</v>
      </c>
      <c r="C85" s="53">
        <f>+'Ark1'!M1123</f>
        <v>13</v>
      </c>
      <c r="D85" s="54" t="s">
        <v>101</v>
      </c>
      <c r="E85" s="53">
        <f>+'Ark1'!Q1123</f>
        <v>0</v>
      </c>
      <c r="F85" s="53">
        <f>+'Ark1'!R1123</f>
        <v>0</v>
      </c>
      <c r="G85" s="176">
        <f>+'Ark1'!AF1123</f>
        <v>0</v>
      </c>
      <c r="H85" s="176">
        <f t="shared" si="12"/>
        <v>0</v>
      </c>
      <c r="I85" s="176">
        <f>+'Ark1'!AG1123</f>
        <v>0</v>
      </c>
      <c r="J85" s="176"/>
      <c r="K85" s="96"/>
      <c r="L85" s="55">
        <f>+'Ark1'!S1123</f>
        <v>0</v>
      </c>
      <c r="M85" s="59">
        <f t="shared" si="13"/>
        <v>0</v>
      </c>
      <c r="N85" s="111"/>
      <c r="O85" s="59"/>
      <c r="P85" s="111"/>
      <c r="Q85" s="59"/>
      <c r="R85" s="47"/>
      <c r="S85" s="155">
        <f>+'Ark1'!U1123</f>
        <v>0</v>
      </c>
      <c r="T85" s="176"/>
      <c r="U85" s="209"/>
      <c r="V85" s="155">
        <f>+'Ark1'!X1123</f>
        <v>0</v>
      </c>
      <c r="W85" s="155">
        <f>+'Ark1'!Y1123</f>
        <v>0</v>
      </c>
      <c r="X85" s="155">
        <f>+'Ark1'!Z1123</f>
        <v>0</v>
      </c>
      <c r="Y85" s="55">
        <f>+'Ark1'!Z1123</f>
        <v>0</v>
      </c>
      <c r="Z85" s="55">
        <f>+'Ark1'!AB1123</f>
        <v>0</v>
      </c>
      <c r="AA85" s="74">
        <f>+'Ark1'!AD1123</f>
        <v>0</v>
      </c>
      <c r="AB85" s="55" t="e">
        <f t="shared" si="8"/>
        <v>#DIV/0!</v>
      </c>
      <c r="AC85" s="74" t="e">
        <f t="shared" si="9"/>
        <v>#DIV/0!</v>
      </c>
      <c r="AD85" s="47"/>
      <c r="AE85" s="13"/>
      <c r="AF85" s="13"/>
      <c r="AG85" s="58"/>
    </row>
    <row r="86" spans="1:35" ht="15.6">
      <c r="A86" s="47"/>
      <c r="B86" s="53">
        <f>+'Ark1'!C1124</f>
        <v>2020</v>
      </c>
      <c r="C86" s="53">
        <f>+'Ark1'!M1124</f>
        <v>14</v>
      </c>
      <c r="D86" s="54" t="s">
        <v>102</v>
      </c>
      <c r="E86" s="53">
        <f>+'Ark1'!Q1124</f>
        <v>9</v>
      </c>
      <c r="F86" s="53">
        <f>+'Ark1'!R1124</f>
        <v>11</v>
      </c>
      <c r="G86" s="176">
        <f>+'Ark1'!AF1124</f>
        <v>4.148282234038541E-2</v>
      </c>
      <c r="H86" s="176">
        <f t="shared" si="12"/>
        <v>-1.77720476692435E-2</v>
      </c>
      <c r="I86" s="176">
        <f>+'Ark1'!AG1124</f>
        <v>0.11802462400696684</v>
      </c>
      <c r="J86" s="176"/>
      <c r="K86" s="96"/>
      <c r="L86" s="55">
        <f>+'Ark1'!S1124</f>
        <v>7.6363636363636385</v>
      </c>
      <c r="M86" s="59">
        <f t="shared" si="13"/>
        <v>0.13636363636363846</v>
      </c>
      <c r="N86" s="111"/>
      <c r="O86" s="59"/>
      <c r="P86" s="111"/>
      <c r="Q86" s="59"/>
      <c r="R86" s="47"/>
      <c r="S86" s="155">
        <f>+'Ark1'!U1124</f>
        <v>35.464545454545437</v>
      </c>
      <c r="T86" s="176"/>
      <c r="U86" s="209"/>
      <c r="V86" s="155">
        <f>+'Ark1'!X1124</f>
        <v>100</v>
      </c>
      <c r="W86" s="155">
        <f>+'Ark1'!Y1124</f>
        <v>100</v>
      </c>
      <c r="X86" s="155">
        <f>+'Ark1'!Z1124</f>
        <v>3.5025792149536423</v>
      </c>
      <c r="Y86" s="55">
        <f>+'Ark1'!Z1124</f>
        <v>3.5025792149536423</v>
      </c>
      <c r="Z86" s="55">
        <f>+'Ark1'!AB1124</f>
        <v>0</v>
      </c>
      <c r="AA86" s="74">
        <f>+'Ark1'!AD1124</f>
        <v>0</v>
      </c>
      <c r="AB86" s="55">
        <f t="shared" si="8"/>
        <v>4.6441666666666634</v>
      </c>
      <c r="AC86" s="74">
        <f t="shared" si="9"/>
        <v>1.2222222222222223</v>
      </c>
      <c r="AD86" s="47"/>
      <c r="AE86" s="13"/>
      <c r="AF86" s="13"/>
      <c r="AG86" s="58"/>
    </row>
    <row r="87" spans="1:35" ht="15.6">
      <c r="A87" s="47"/>
      <c r="B87" s="53">
        <f>+'Ark1'!C1125</f>
        <v>2020</v>
      </c>
      <c r="C87" s="53">
        <f>+'Ark1'!M1125</f>
        <v>15</v>
      </c>
      <c r="D87" s="54" t="s">
        <v>103</v>
      </c>
      <c r="E87" s="53">
        <f>+'Ark1'!Q1125</f>
        <v>0</v>
      </c>
      <c r="F87" s="53">
        <f>+'Ark1'!R1125</f>
        <v>0</v>
      </c>
      <c r="G87" s="176">
        <f>+'Ark1'!AF1125</f>
        <v>0</v>
      </c>
      <c r="H87" s="176">
        <f t="shared" si="12"/>
        <v>0</v>
      </c>
      <c r="I87" s="176">
        <f>+'Ark1'!AG1125</f>
        <v>0</v>
      </c>
      <c r="J87" s="176"/>
      <c r="K87" s="96"/>
      <c r="L87" s="55">
        <f>+'Ark1'!S1125</f>
        <v>0</v>
      </c>
      <c r="M87" s="59">
        <f t="shared" si="13"/>
        <v>0</v>
      </c>
      <c r="N87" s="111"/>
      <c r="O87" s="59"/>
      <c r="P87" s="111"/>
      <c r="Q87" s="59"/>
      <c r="R87" s="47"/>
      <c r="S87" s="155">
        <f>+'Ark1'!U1125</f>
        <v>0</v>
      </c>
      <c r="T87" s="176"/>
      <c r="U87" s="209"/>
      <c r="V87" s="155">
        <f>+'Ark1'!X1125</f>
        <v>0</v>
      </c>
      <c r="W87" s="155">
        <f>+'Ark1'!Y1125</f>
        <v>0</v>
      </c>
      <c r="X87" s="155">
        <f>+'Ark1'!Z1125</f>
        <v>0</v>
      </c>
      <c r="Y87" s="55">
        <f>+'Ark1'!Z1125</f>
        <v>0</v>
      </c>
      <c r="Z87" s="55">
        <f>+'Ark1'!AB1125</f>
        <v>0</v>
      </c>
      <c r="AA87" s="74">
        <f>+'Ark1'!AD1125</f>
        <v>0</v>
      </c>
      <c r="AB87" s="55" t="e">
        <f t="shared" si="8"/>
        <v>#DIV/0!</v>
      </c>
      <c r="AC87" s="74" t="e">
        <f t="shared" si="9"/>
        <v>#DIV/0!</v>
      </c>
      <c r="AD87" s="47"/>
      <c r="AE87" s="2"/>
      <c r="AF87" s="5"/>
      <c r="AG87" s="58"/>
      <c r="AI87" s="2"/>
    </row>
    <row r="88" spans="1:35" ht="15.6">
      <c r="A88" s="47"/>
      <c r="B88">
        <f>+'Ark1'!C1126</f>
        <v>2019</v>
      </c>
      <c r="C88">
        <f>+'Ark1'!M1126</f>
        <v>1</v>
      </c>
      <c r="D88" s="3" t="s">
        <v>89</v>
      </c>
      <c r="E88">
        <f>+'Ark1'!Q1126</f>
        <v>0</v>
      </c>
      <c r="F88">
        <f>+'Ark1'!R1126</f>
        <v>0</v>
      </c>
      <c r="G88" s="194">
        <f>+'Ark1'!AF1126</f>
        <v>0</v>
      </c>
      <c r="H88" s="194">
        <f t="shared" si="12"/>
        <v>0</v>
      </c>
      <c r="I88" s="194">
        <f>+'Ark1'!AG1126</f>
        <v>0</v>
      </c>
      <c r="J88" s="194"/>
      <c r="K88" s="96"/>
      <c r="L88" s="1">
        <f>+'Ark1'!S1126</f>
        <v>0</v>
      </c>
      <c r="M88" s="60">
        <f t="shared" si="13"/>
        <v>0</v>
      </c>
      <c r="N88" s="111"/>
      <c r="O88" s="60"/>
      <c r="P88" s="111"/>
      <c r="Q88" s="60"/>
      <c r="R88" s="47"/>
      <c r="S88" s="92">
        <f>+'Ark1'!U1126</f>
        <v>0</v>
      </c>
      <c r="T88" s="194"/>
      <c r="U88" s="209"/>
      <c r="V88" s="92">
        <f>+'Ark1'!X1126</f>
        <v>0</v>
      </c>
      <c r="W88" s="92">
        <f>+'Ark1'!Y1126</f>
        <v>0</v>
      </c>
      <c r="X88" s="92">
        <f>+'Ark1'!Z1126</f>
        <v>0</v>
      </c>
      <c r="Y88" s="1">
        <f>+'Ark1'!Z1126</f>
        <v>0</v>
      </c>
      <c r="Z88" s="1">
        <f>+'Ark1'!AB1126</f>
        <v>0</v>
      </c>
      <c r="AA88" s="11">
        <f>+'Ark1'!AD1126</f>
        <v>0</v>
      </c>
      <c r="AB88" s="1" t="e">
        <f t="shared" si="8"/>
        <v>#DIV/0!</v>
      </c>
      <c r="AC88" s="11" t="e">
        <f t="shared" si="9"/>
        <v>#DIV/0!</v>
      </c>
      <c r="AD88" s="47"/>
      <c r="AE88" s="4"/>
      <c r="AF88" s="4"/>
      <c r="AG88" s="58"/>
      <c r="AH88" s="4"/>
      <c r="AI88" s="4"/>
    </row>
    <row r="89" spans="1:35" ht="15.6">
      <c r="A89" s="47"/>
      <c r="B89">
        <f>+'Ark1'!C1127</f>
        <v>2019</v>
      </c>
      <c r="C89">
        <f>+'Ark1'!M1127</f>
        <v>2</v>
      </c>
      <c r="D89" s="3" t="s">
        <v>90</v>
      </c>
      <c r="E89">
        <f>+'Ark1'!Q1127</f>
        <v>520</v>
      </c>
      <c r="F89">
        <f>+'Ark1'!R1127</f>
        <v>6742</v>
      </c>
      <c r="G89" s="194">
        <f>+'Ark1'!AF1127</f>
        <v>24.968520850307392</v>
      </c>
      <c r="H89" s="194">
        <f t="shared" si="12"/>
        <v>-0.40747233924992798</v>
      </c>
      <c r="I89" s="194">
        <f>+'Ark1'!AG1127</f>
        <v>18.680000632789721</v>
      </c>
      <c r="J89" s="194"/>
      <c r="K89" s="96"/>
      <c r="L89" s="1">
        <f>+'Ark1'!S1127</f>
        <v>4.0433105903292788</v>
      </c>
      <c r="M89" s="60">
        <f t="shared" si="13"/>
        <v>-5.4956113612571578E-2</v>
      </c>
      <c r="N89" s="111"/>
      <c r="O89" s="60"/>
      <c r="P89" s="111"/>
      <c r="Q89" s="60"/>
      <c r="R89" s="47"/>
      <c r="S89" s="92">
        <f>+'Ark1'!U1127</f>
        <v>9.2474636606348195</v>
      </c>
      <c r="T89" s="194"/>
      <c r="U89" s="209"/>
      <c r="V89" s="92">
        <f>+'Ark1'!X1127</f>
        <v>13.39365173539009</v>
      </c>
      <c r="W89" s="92">
        <f>+'Ark1'!Y1127</f>
        <v>1.0086027884900626</v>
      </c>
      <c r="X89" s="92">
        <f>+'Ark1'!Z1127</f>
        <v>5.1972426632391402</v>
      </c>
      <c r="Y89" s="1">
        <f>+'Ark1'!Z1127</f>
        <v>5.1972426632391402</v>
      </c>
      <c r="Z89" s="1">
        <f>+'Ark1'!AB1127</f>
        <v>0</v>
      </c>
      <c r="AA89" s="11">
        <f>+'Ark1'!AD1127</f>
        <v>0</v>
      </c>
      <c r="AB89" s="1">
        <f t="shared" si="8"/>
        <v>2.28710198092443</v>
      </c>
      <c r="AC89" s="11">
        <f t="shared" si="9"/>
        <v>12.965384615384615</v>
      </c>
      <c r="AD89" s="47"/>
      <c r="AE89" s="4"/>
      <c r="AF89" s="13"/>
      <c r="AG89" s="58"/>
      <c r="AH89" s="1"/>
      <c r="AI89" s="5"/>
    </row>
    <row r="90" spans="1:35" ht="15.6">
      <c r="A90" s="47"/>
      <c r="B90">
        <f>+'Ark1'!C1128</f>
        <v>2019</v>
      </c>
      <c r="C90">
        <f>+'Ark1'!M1128</f>
        <v>3</v>
      </c>
      <c r="D90" s="3" t="s">
        <v>91</v>
      </c>
      <c r="E90">
        <f>+'Ark1'!Q1128</f>
        <v>2</v>
      </c>
      <c r="F90">
        <f>+'Ark1'!R1128</f>
        <v>2</v>
      </c>
      <c r="G90" s="194">
        <f>+'Ark1'!AF1128</f>
        <v>7.4068587512036146E-3</v>
      </c>
      <c r="H90" s="194">
        <f t="shared" si="12"/>
        <v>-0.33666238074936394</v>
      </c>
      <c r="I90" s="194">
        <f>+'Ark1'!AG1128</f>
        <v>6.621521274438511E-3</v>
      </c>
      <c r="J90" s="194"/>
      <c r="K90" s="96"/>
      <c r="L90" s="1">
        <f>+'Ark1'!S1128</f>
        <v>3</v>
      </c>
      <c r="M90" s="60">
        <f t="shared" si="13"/>
        <v>-0.28865979381443285</v>
      </c>
      <c r="N90" s="111"/>
      <c r="O90" s="60"/>
      <c r="P90" s="111"/>
      <c r="Q90" s="60"/>
      <c r="R90" s="47"/>
      <c r="S90" s="92">
        <f>+'Ark1'!U1128</f>
        <v>11.05</v>
      </c>
      <c r="T90" s="194"/>
      <c r="U90" s="209"/>
      <c r="V90" s="92">
        <f>+'Ark1'!X1128</f>
        <v>0</v>
      </c>
      <c r="W90" s="92">
        <f>+'Ark1'!Y1128</f>
        <v>0</v>
      </c>
      <c r="X90" s="92">
        <f>+'Ark1'!Z1128</f>
        <v>1.6499999999999988</v>
      </c>
      <c r="Y90" s="1">
        <f>+'Ark1'!Z1128</f>
        <v>1.6499999999999988</v>
      </c>
      <c r="Z90" s="1">
        <f>+'Ark1'!AB1128</f>
        <v>0</v>
      </c>
      <c r="AA90" s="11">
        <f>+'Ark1'!AD1128</f>
        <v>0</v>
      </c>
      <c r="AB90" s="1">
        <f t="shared" si="8"/>
        <v>3.6833333333333336</v>
      </c>
      <c r="AC90" s="11">
        <f t="shared" si="9"/>
        <v>1</v>
      </c>
      <c r="AD90" s="47"/>
      <c r="AE90" s="4"/>
      <c r="AF90" s="13"/>
      <c r="AG90" s="58"/>
      <c r="AH90" s="1"/>
      <c r="AI90" s="5"/>
    </row>
    <row r="91" spans="1:35" ht="15.6">
      <c r="A91" s="47"/>
      <c r="B91">
        <f>+'Ark1'!C1129</f>
        <v>2019</v>
      </c>
      <c r="C91">
        <f>+'Ark1'!M1129</f>
        <v>4</v>
      </c>
      <c r="D91" s="3" t="s">
        <v>92</v>
      </c>
      <c r="E91">
        <f>+'Ark1'!Q1129</f>
        <v>2</v>
      </c>
      <c r="F91">
        <f>+'Ark1'!R1129</f>
        <v>5</v>
      </c>
      <c r="G91" s="194">
        <f>+'Ark1'!AF1129</f>
        <v>1.8517146878009035E-2</v>
      </c>
      <c r="H91" s="194">
        <f t="shared" si="12"/>
        <v>-0.16947944790065161</v>
      </c>
      <c r="I91" s="194">
        <f>+'Ark1'!AG1129</f>
        <v>1.3273004183602983E-2</v>
      </c>
      <c r="J91" s="194"/>
      <c r="K91" s="96"/>
      <c r="L91" s="1">
        <f>+'Ark1'!S1129</f>
        <v>5.6</v>
      </c>
      <c r="M91" s="60">
        <f t="shared" si="13"/>
        <v>1.3358490566037737</v>
      </c>
      <c r="N91" s="111"/>
      <c r="O91" s="60"/>
      <c r="P91" s="111"/>
      <c r="Q91" s="60"/>
      <c r="R91" s="47"/>
      <c r="S91" s="92">
        <f>+'Ark1'!U1129</f>
        <v>8.8600000000000012</v>
      </c>
      <c r="T91" s="194"/>
      <c r="U91" s="209"/>
      <c r="V91" s="92">
        <f>+'Ark1'!X1129</f>
        <v>0</v>
      </c>
      <c r="W91" s="92">
        <f>+'Ark1'!Y1129</f>
        <v>0</v>
      </c>
      <c r="X91" s="92">
        <f>+'Ark1'!Z1129</f>
        <v>1.3792751719653329</v>
      </c>
      <c r="Y91" s="1">
        <f>+'Ark1'!Z1129</f>
        <v>1.3792751719653329</v>
      </c>
      <c r="Z91" s="1">
        <f>+'Ark1'!AB1129</f>
        <v>0</v>
      </c>
      <c r="AA91" s="11">
        <f>+'Ark1'!AD1129</f>
        <v>0</v>
      </c>
      <c r="AB91" s="1">
        <f t="shared" si="8"/>
        <v>1.5821428571428575</v>
      </c>
      <c r="AC91" s="11">
        <f t="shared" si="9"/>
        <v>2.5</v>
      </c>
      <c r="AD91" s="47"/>
      <c r="AE91" s="4"/>
      <c r="AF91" s="13"/>
      <c r="AG91" s="58"/>
      <c r="AH91" s="1"/>
      <c r="AI91" s="5"/>
    </row>
    <row r="92" spans="1:35" ht="15.6">
      <c r="A92" s="47"/>
      <c r="B92">
        <f>+'Ark1'!C1130</f>
        <v>2019</v>
      </c>
      <c r="C92">
        <f>+'Ark1'!M1130</f>
        <v>5</v>
      </c>
      <c r="D92" s="3" t="s">
        <v>93</v>
      </c>
      <c r="E92">
        <f>+'Ark1'!Q1130</f>
        <v>651</v>
      </c>
      <c r="F92">
        <f>+'Ark1'!R1130</f>
        <v>16094</v>
      </c>
      <c r="G92" s="194">
        <f>+'Ark1'!AF1130</f>
        <v>59.602992370935489</v>
      </c>
      <c r="H92" s="194">
        <f t="shared" si="12"/>
        <v>-2.7196523509714581</v>
      </c>
      <c r="I92" s="194">
        <f>+'Ark1'!AG1130</f>
        <v>55.56106816343808</v>
      </c>
      <c r="J92" s="194"/>
      <c r="K92" s="96"/>
      <c r="L92" s="1">
        <f>+'Ark1'!S1130</f>
        <v>5.2223188765999753</v>
      </c>
      <c r="M92" s="60">
        <f t="shared" si="13"/>
        <v>-6.6468829717611477E-2</v>
      </c>
      <c r="N92" s="111"/>
      <c r="O92" s="60"/>
      <c r="P92" s="111"/>
      <c r="Q92" s="60"/>
      <c r="R92" s="47"/>
      <c r="S92" s="92">
        <f>+'Ark1'!U1130</f>
        <v>11.522350565428102</v>
      </c>
      <c r="T92" s="194"/>
      <c r="U92" s="209"/>
      <c r="V92" s="92">
        <f>+'Ark1'!X1130</f>
        <v>25.438051447744499</v>
      </c>
      <c r="W92" s="92">
        <f>+'Ark1'!Y1130</f>
        <v>6.4993165154716017</v>
      </c>
      <c r="X92" s="92">
        <f>+'Ark1'!Z1130</f>
        <v>6.7429067368950868</v>
      </c>
      <c r="Y92" s="1">
        <f>+'Ark1'!Z1130</f>
        <v>6.7429067368950868</v>
      </c>
      <c r="Z92" s="1">
        <f>+'Ark1'!AB1130</f>
        <v>0</v>
      </c>
      <c r="AA92" s="11">
        <f>+'Ark1'!AD1130</f>
        <v>0</v>
      </c>
      <c r="AB92" s="1">
        <f t="shared" si="8"/>
        <v>2.2063667190177028</v>
      </c>
      <c r="AC92" s="11">
        <f t="shared" si="9"/>
        <v>24.721966205837173</v>
      </c>
      <c r="AD92" s="47"/>
      <c r="AE92" s="4"/>
      <c r="AF92" s="13"/>
      <c r="AG92" s="58"/>
      <c r="AH92" s="1"/>
      <c r="AI92" s="5"/>
    </row>
    <row r="93" spans="1:35" ht="15.6">
      <c r="A93" s="47"/>
      <c r="B93">
        <f>+'Ark1'!C1131</f>
        <v>2019</v>
      </c>
      <c r="C93">
        <f>+'Ark1'!M1131</f>
        <v>6</v>
      </c>
      <c r="D93" s="3" t="s">
        <v>94</v>
      </c>
      <c r="E93">
        <f>+'Ark1'!Q1131</f>
        <v>0</v>
      </c>
      <c r="F93">
        <f>+'Ark1'!R1131</f>
        <v>0</v>
      </c>
      <c r="G93" s="194">
        <f>+'Ark1'!AF1131</f>
        <v>0</v>
      </c>
      <c r="H93" s="194">
        <f t="shared" si="12"/>
        <v>-2.1282633371169125E-2</v>
      </c>
      <c r="I93" s="194">
        <f>+'Ark1'!AG1131</f>
        <v>0</v>
      </c>
      <c r="J93" s="194"/>
      <c r="K93" s="96"/>
      <c r="L93" s="1">
        <f>+'Ark1'!S1131</f>
        <v>0</v>
      </c>
      <c r="M93" s="60">
        <f t="shared" si="13"/>
        <v>-4.5</v>
      </c>
      <c r="N93" s="111"/>
      <c r="O93" s="60"/>
      <c r="P93" s="111"/>
      <c r="Q93" s="60"/>
      <c r="R93" s="47"/>
      <c r="S93" s="92">
        <f>+'Ark1'!U1131</f>
        <v>0</v>
      </c>
      <c r="T93" s="194"/>
      <c r="U93" s="209"/>
      <c r="V93" s="92">
        <f>+'Ark1'!X1131</f>
        <v>0</v>
      </c>
      <c r="W93" s="92">
        <f>+'Ark1'!Y1131</f>
        <v>0</v>
      </c>
      <c r="X93" s="92">
        <f>+'Ark1'!Z1131</f>
        <v>0</v>
      </c>
      <c r="Y93" s="1">
        <f>+'Ark1'!Z1131</f>
        <v>0</v>
      </c>
      <c r="Z93" s="1">
        <f>+'Ark1'!AB1131</f>
        <v>0</v>
      </c>
      <c r="AA93" s="11">
        <f>+'Ark1'!AD1131</f>
        <v>0</v>
      </c>
      <c r="AB93" s="1" t="e">
        <f t="shared" ref="AB93:AB124" si="14">+S93/L93</f>
        <v>#DIV/0!</v>
      </c>
      <c r="AC93" s="11" t="e">
        <f t="shared" ref="AC93:AC124" si="15">+F93/E93</f>
        <v>#DIV/0!</v>
      </c>
      <c r="AD93" s="47"/>
      <c r="AE93" s="4"/>
      <c r="AF93" s="13"/>
      <c r="AG93" s="58"/>
      <c r="AH93" s="13"/>
      <c r="AI93" s="5"/>
    </row>
    <row r="94" spans="1:35" ht="15.6">
      <c r="A94" s="47"/>
      <c r="B94">
        <f>+'Ark1'!C1132</f>
        <v>2019</v>
      </c>
      <c r="C94">
        <f>+'Ark1'!M1132</f>
        <v>7</v>
      </c>
      <c r="D94" s="3" t="s">
        <v>95</v>
      </c>
      <c r="E94">
        <f>+'Ark1'!Q1132</f>
        <v>0</v>
      </c>
      <c r="F94">
        <f>+'Ark1'!R1132</f>
        <v>0</v>
      </c>
      <c r="G94" s="194">
        <f>+'Ark1'!AF1132</f>
        <v>0</v>
      </c>
      <c r="H94" s="194">
        <f t="shared" si="12"/>
        <v>-3.54710556186152E-3</v>
      </c>
      <c r="I94" s="194">
        <f>+'Ark1'!AG1132</f>
        <v>0</v>
      </c>
      <c r="J94" s="194"/>
      <c r="K94" s="96"/>
      <c r="L94" s="1">
        <f>+'Ark1'!S1132</f>
        <v>0</v>
      </c>
      <c r="M94" s="60">
        <f t="shared" si="13"/>
        <v>-5</v>
      </c>
      <c r="N94" s="111"/>
      <c r="O94" s="60"/>
      <c r="P94" s="111"/>
      <c r="Q94" s="60"/>
      <c r="R94" s="47"/>
      <c r="S94" s="92">
        <f>+'Ark1'!U1132</f>
        <v>0</v>
      </c>
      <c r="T94" s="194"/>
      <c r="U94" s="209"/>
      <c r="V94" s="92">
        <f>+'Ark1'!X1132</f>
        <v>0</v>
      </c>
      <c r="W94" s="92">
        <f>+'Ark1'!Y1132</f>
        <v>0</v>
      </c>
      <c r="X94" s="92">
        <f>+'Ark1'!Z1132</f>
        <v>0</v>
      </c>
      <c r="Y94" s="1">
        <f>+'Ark1'!Z1132</f>
        <v>0</v>
      </c>
      <c r="Z94" s="1">
        <f>+'Ark1'!AB1132</f>
        <v>0</v>
      </c>
      <c r="AA94" s="11">
        <f>+'Ark1'!AD1132</f>
        <v>0</v>
      </c>
      <c r="AB94" s="1" t="e">
        <f t="shared" si="14"/>
        <v>#DIV/0!</v>
      </c>
      <c r="AC94" s="11" t="e">
        <f t="shared" si="15"/>
        <v>#DIV/0!</v>
      </c>
      <c r="AD94" s="47"/>
      <c r="AE94" s="4"/>
      <c r="AF94" s="13"/>
      <c r="AG94" s="58"/>
      <c r="AH94" s="13"/>
      <c r="AI94" s="5"/>
    </row>
    <row r="95" spans="1:35" ht="15.6">
      <c r="A95" s="47"/>
      <c r="B95">
        <f>+'Ark1'!C1133</f>
        <v>2019</v>
      </c>
      <c r="C95">
        <f>+'Ark1'!M1133</f>
        <v>8</v>
      </c>
      <c r="D95" s="3" t="s">
        <v>96</v>
      </c>
      <c r="E95">
        <f>+'Ark1'!Q1133</f>
        <v>464</v>
      </c>
      <c r="F95">
        <f>+'Ark1'!R1133</f>
        <v>3773</v>
      </c>
      <c r="G95" s="194">
        <f>+'Ark1'!AF1133</f>
        <v>13.973039034145621</v>
      </c>
      <c r="H95" s="194">
        <f t="shared" si="12"/>
        <v>3.6048494768243931</v>
      </c>
      <c r="I95" s="194">
        <f>+'Ark1'!AG1133</f>
        <v>22.252098632742765</v>
      </c>
      <c r="J95" s="194"/>
      <c r="K95" s="96"/>
      <c r="L95" s="1">
        <f>+'Ark1'!S1133</f>
        <v>5.9411608799363904</v>
      </c>
      <c r="M95" s="60">
        <f t="shared" si="13"/>
        <v>-0.20013231198971315</v>
      </c>
      <c r="N95" s="111"/>
      <c r="O95" s="60"/>
      <c r="P95" s="111"/>
      <c r="Q95" s="60"/>
      <c r="R95" s="47"/>
      <c r="S95" s="92">
        <f>+'Ark1'!U1133</f>
        <v>19.684240657301878</v>
      </c>
      <c r="T95" s="194"/>
      <c r="U95" s="209"/>
      <c r="V95" s="92">
        <f>+'Ark1'!X1133</f>
        <v>66.604823747680896</v>
      </c>
      <c r="W95" s="92">
        <f>+'Ark1'!Y1133</f>
        <v>39.729658097005029</v>
      </c>
      <c r="X95" s="92">
        <f>+'Ark1'!Z1133</f>
        <v>8.6699467080761252</v>
      </c>
      <c r="Y95" s="1">
        <f>+'Ark1'!Z1133</f>
        <v>8.6699467080761252</v>
      </c>
      <c r="Z95" s="1">
        <f>+'Ark1'!AB1133</f>
        <v>0</v>
      </c>
      <c r="AA95" s="11">
        <f>+'Ark1'!AD1133</f>
        <v>0</v>
      </c>
      <c r="AB95" s="1">
        <f t="shared" si="14"/>
        <v>3.3131977159172012</v>
      </c>
      <c r="AC95" s="11">
        <f t="shared" si="15"/>
        <v>8.131465517241379</v>
      </c>
      <c r="AD95" s="47"/>
      <c r="AE95" s="4"/>
      <c r="AF95" s="13"/>
      <c r="AG95" s="58"/>
      <c r="AH95" s="13"/>
      <c r="AI95" s="5"/>
    </row>
    <row r="96" spans="1:35" ht="15.6">
      <c r="A96" s="47"/>
      <c r="B96">
        <f>+'Ark1'!C1134</f>
        <v>2019</v>
      </c>
      <c r="C96">
        <f>+'Ark1'!M1134</f>
        <v>9</v>
      </c>
      <c r="D96" s="3" t="s">
        <v>97</v>
      </c>
      <c r="E96">
        <f>+'Ark1'!Q1134</f>
        <v>0</v>
      </c>
      <c r="F96">
        <f>+'Ark1'!R1134</f>
        <v>0</v>
      </c>
      <c r="G96" s="194">
        <f>+'Ark1'!AF1134</f>
        <v>0</v>
      </c>
      <c r="H96" s="194">
        <f t="shared" si="12"/>
        <v>-3.54710556186152E-3</v>
      </c>
      <c r="I96" s="194">
        <f>+'Ark1'!AG1134</f>
        <v>0</v>
      </c>
      <c r="J96" s="194"/>
      <c r="K96" s="96"/>
      <c r="L96" s="1">
        <f>+'Ark1'!S1134</f>
        <v>0</v>
      </c>
      <c r="M96" s="60">
        <f t="shared" si="13"/>
        <v>-6</v>
      </c>
      <c r="N96" s="111"/>
      <c r="O96" s="60"/>
      <c r="P96" s="111"/>
      <c r="Q96" s="60"/>
      <c r="R96" s="47"/>
      <c r="S96" s="92">
        <f>+'Ark1'!U1134</f>
        <v>0</v>
      </c>
      <c r="T96" s="194"/>
      <c r="U96" s="209"/>
      <c r="V96" s="92">
        <f>+'Ark1'!X1134</f>
        <v>0</v>
      </c>
      <c r="W96" s="92">
        <f>+'Ark1'!Y1134</f>
        <v>0</v>
      </c>
      <c r="X96" s="92">
        <f>+'Ark1'!Z1134</f>
        <v>0</v>
      </c>
      <c r="Y96" s="1">
        <f>+'Ark1'!Z1134</f>
        <v>0</v>
      </c>
      <c r="Z96" s="1">
        <f>+'Ark1'!AB1134</f>
        <v>0</v>
      </c>
      <c r="AA96" s="11">
        <f>+'Ark1'!AD1134</f>
        <v>0</v>
      </c>
      <c r="AB96" s="1" t="e">
        <f t="shared" si="14"/>
        <v>#DIV/0!</v>
      </c>
      <c r="AC96" s="11" t="e">
        <f t="shared" si="15"/>
        <v>#DIV/0!</v>
      </c>
      <c r="AD96" s="47"/>
      <c r="AE96" s="4"/>
      <c r="AF96" s="13"/>
      <c r="AG96" s="58"/>
      <c r="AH96" s="13"/>
      <c r="AI96" s="5"/>
    </row>
    <row r="97" spans="1:35" ht="15.6">
      <c r="A97" s="47"/>
      <c r="B97">
        <f>+'Ark1'!C1135</f>
        <v>2019</v>
      </c>
      <c r="C97">
        <f>+'Ark1'!M1135</f>
        <v>10</v>
      </c>
      <c r="D97" s="3" t="s">
        <v>98</v>
      </c>
      <c r="E97">
        <f>+'Ark1'!Q1135</f>
        <v>0</v>
      </c>
      <c r="F97">
        <f>+'Ark1'!R1135</f>
        <v>0</v>
      </c>
      <c r="G97" s="194">
        <f>+'Ark1'!AF1135</f>
        <v>0</v>
      </c>
      <c r="H97" s="194">
        <f t="shared" si="12"/>
        <v>0</v>
      </c>
      <c r="I97" s="194">
        <f>+'Ark1'!AG1135</f>
        <v>0</v>
      </c>
      <c r="J97" s="194"/>
      <c r="K97" s="96"/>
      <c r="L97" s="1">
        <f>+'Ark1'!S1135</f>
        <v>0</v>
      </c>
      <c r="M97" s="60">
        <f t="shared" si="13"/>
        <v>0</v>
      </c>
      <c r="N97" s="111"/>
      <c r="O97" s="60"/>
      <c r="P97" s="111"/>
      <c r="Q97" s="60"/>
      <c r="R97" s="47"/>
      <c r="S97" s="92">
        <f>+'Ark1'!U1135</f>
        <v>0</v>
      </c>
      <c r="T97" s="194"/>
      <c r="U97" s="209"/>
      <c r="V97" s="92">
        <f>+'Ark1'!X1135</f>
        <v>0</v>
      </c>
      <c r="W97" s="92">
        <f>+'Ark1'!Y1135</f>
        <v>0</v>
      </c>
      <c r="X97" s="92">
        <f>+'Ark1'!Z1135</f>
        <v>0</v>
      </c>
      <c r="Y97" s="1">
        <f>+'Ark1'!Z1135</f>
        <v>0</v>
      </c>
      <c r="Z97" s="1">
        <f>+'Ark1'!AB1135</f>
        <v>0</v>
      </c>
      <c r="AA97" s="11">
        <f>+'Ark1'!AD1135</f>
        <v>0</v>
      </c>
      <c r="AB97" s="1" t="e">
        <f t="shared" si="14"/>
        <v>#DIV/0!</v>
      </c>
      <c r="AC97" s="11" t="e">
        <f t="shared" si="15"/>
        <v>#DIV/0!</v>
      </c>
      <c r="AD97" s="47"/>
      <c r="AE97" s="4"/>
      <c r="AF97" s="13"/>
      <c r="AG97" s="58"/>
      <c r="AH97" s="5"/>
      <c r="AI97" s="5"/>
    </row>
    <row r="98" spans="1:35" ht="15.6">
      <c r="A98" s="47"/>
      <c r="B98">
        <f>+'Ark1'!C1136</f>
        <v>2019</v>
      </c>
      <c r="C98">
        <f>+'Ark1'!M1136</f>
        <v>11</v>
      </c>
      <c r="D98" s="3" t="s">
        <v>99</v>
      </c>
      <c r="E98">
        <f>+'Ark1'!Q1136</f>
        <v>133</v>
      </c>
      <c r="F98">
        <f>+'Ark1'!R1136</f>
        <v>370</v>
      </c>
      <c r="G98" s="194">
        <f>+'Ark1'!AF1136</f>
        <v>1.3702688689726688</v>
      </c>
      <c r="H98" s="194">
        <f t="shared" si="12"/>
        <v>4.7198494398321911E-2</v>
      </c>
      <c r="I98" s="194">
        <f>+'Ark1'!AG1136</f>
        <v>3.3142421791744128</v>
      </c>
      <c r="J98" s="194"/>
      <c r="K98" s="96"/>
      <c r="L98" s="1">
        <f>+'Ark1'!S1136</f>
        <v>7.0594594594594575</v>
      </c>
      <c r="M98" s="60">
        <f t="shared" si="13"/>
        <v>-6.1183972175932411E-2</v>
      </c>
      <c r="N98" s="111"/>
      <c r="O98" s="60"/>
      <c r="P98" s="111"/>
      <c r="Q98" s="60"/>
      <c r="R98" s="47"/>
      <c r="S98" s="92">
        <f>+'Ark1'!U1136</f>
        <v>29.896270270270279</v>
      </c>
      <c r="T98" s="194"/>
      <c r="U98" s="209"/>
      <c r="V98" s="92">
        <f>+'Ark1'!X1136</f>
        <v>100</v>
      </c>
      <c r="W98" s="92">
        <f>+'Ark1'!Y1136</f>
        <v>88.918918918918948</v>
      </c>
      <c r="X98" s="92">
        <f>+'Ark1'!Z1136</f>
        <v>5.4082200331490862</v>
      </c>
      <c r="Y98" s="1">
        <f>+'Ark1'!Z1136</f>
        <v>5.4082200331490862</v>
      </c>
      <c r="Z98" s="1">
        <f>+'Ark1'!AB1136</f>
        <v>0</v>
      </c>
      <c r="AA98" s="11">
        <f>+'Ark1'!AD1136</f>
        <v>0</v>
      </c>
      <c r="AB98" s="1">
        <f t="shared" si="14"/>
        <v>4.2349234303215946</v>
      </c>
      <c r="AC98" s="11">
        <f t="shared" si="15"/>
        <v>2.7819548872180451</v>
      </c>
      <c r="AD98" s="47"/>
      <c r="AE98" s="4"/>
      <c r="AF98" s="13"/>
      <c r="AG98" s="58"/>
      <c r="AH98" s="5"/>
      <c r="AI98" s="5"/>
    </row>
    <row r="99" spans="1:35" ht="15.6">
      <c r="A99" s="47"/>
      <c r="B99">
        <f>+'Ark1'!C1137</f>
        <v>2019</v>
      </c>
      <c r="C99">
        <f>+'Ark1'!M1137</f>
        <v>12</v>
      </c>
      <c r="D99" s="3" t="s">
        <v>100</v>
      </c>
      <c r="E99">
        <f>+'Ark1'!Q1137</f>
        <v>0</v>
      </c>
      <c r="F99">
        <f>+'Ark1'!R1137</f>
        <v>0</v>
      </c>
      <c r="G99" s="194">
        <f>+'Ark1'!AF1137</f>
        <v>0</v>
      </c>
      <c r="H99" s="194">
        <f t="shared" si="12"/>
        <v>0</v>
      </c>
      <c r="I99" s="194">
        <f>+'Ark1'!AG1137</f>
        <v>0</v>
      </c>
      <c r="J99" s="194"/>
      <c r="K99" s="96"/>
      <c r="L99" s="1">
        <f>+'Ark1'!S1137</f>
        <v>0</v>
      </c>
      <c r="M99" s="60">
        <f t="shared" si="13"/>
        <v>0</v>
      </c>
      <c r="N99" s="111"/>
      <c r="O99" s="60"/>
      <c r="P99" s="111"/>
      <c r="Q99" s="60"/>
      <c r="R99" s="47"/>
      <c r="S99" s="92">
        <f>+'Ark1'!U1137</f>
        <v>0</v>
      </c>
      <c r="T99" s="194"/>
      <c r="U99" s="209"/>
      <c r="V99" s="92">
        <f>+'Ark1'!X1137</f>
        <v>0</v>
      </c>
      <c r="W99" s="92">
        <f>+'Ark1'!Y1137</f>
        <v>0</v>
      </c>
      <c r="X99" s="92">
        <f>+'Ark1'!Z1137</f>
        <v>0</v>
      </c>
      <c r="Y99" s="1">
        <f>+'Ark1'!Z1137</f>
        <v>0</v>
      </c>
      <c r="Z99" s="1">
        <f>+'Ark1'!AB1137</f>
        <v>0</v>
      </c>
      <c r="AA99" s="11">
        <f>+'Ark1'!AD1137</f>
        <v>0</v>
      </c>
      <c r="AB99" s="1" t="e">
        <f t="shared" si="14"/>
        <v>#DIV/0!</v>
      </c>
      <c r="AC99" s="11" t="e">
        <f t="shared" si="15"/>
        <v>#DIV/0!</v>
      </c>
      <c r="AD99" s="47"/>
      <c r="AE99" s="4"/>
      <c r="AF99" s="13"/>
      <c r="AG99" s="58"/>
      <c r="AH99" s="5"/>
      <c r="AI99" s="5"/>
    </row>
    <row r="100" spans="1:35" ht="15.6">
      <c r="A100" s="47"/>
      <c r="B100">
        <f>+'Ark1'!C1138</f>
        <v>2019</v>
      </c>
      <c r="C100">
        <f>+'Ark1'!M1138</f>
        <v>13</v>
      </c>
      <c r="D100" s="3" t="s">
        <v>101</v>
      </c>
      <c r="E100">
        <f>+'Ark1'!Q1138</f>
        <v>0</v>
      </c>
      <c r="F100">
        <f>+'Ark1'!R1138</f>
        <v>0</v>
      </c>
      <c r="G100" s="194">
        <f>+'Ark1'!AF1138</f>
        <v>0</v>
      </c>
      <c r="H100" s="194">
        <f t="shared" si="12"/>
        <v>0</v>
      </c>
      <c r="I100" s="194">
        <f>+'Ark1'!AG1138</f>
        <v>0</v>
      </c>
      <c r="J100" s="194"/>
      <c r="K100" s="96"/>
      <c r="L100" s="1">
        <f>+'Ark1'!S1138</f>
        <v>0</v>
      </c>
      <c r="M100" s="60">
        <f t="shared" si="13"/>
        <v>0</v>
      </c>
      <c r="N100" s="111"/>
      <c r="O100" s="60"/>
      <c r="P100" s="111"/>
      <c r="Q100" s="60"/>
      <c r="R100" s="47"/>
      <c r="S100" s="92">
        <f>+'Ark1'!U1138</f>
        <v>0</v>
      </c>
      <c r="T100" s="194"/>
      <c r="U100" s="209"/>
      <c r="V100" s="92">
        <f>+'Ark1'!X1138</f>
        <v>0</v>
      </c>
      <c r="W100" s="92">
        <f>+'Ark1'!Y1138</f>
        <v>0</v>
      </c>
      <c r="X100" s="92">
        <f>+'Ark1'!Z1138</f>
        <v>0</v>
      </c>
      <c r="Y100" s="1">
        <f>+'Ark1'!Z1138</f>
        <v>0</v>
      </c>
      <c r="Z100" s="1">
        <f>+'Ark1'!AB1138</f>
        <v>0</v>
      </c>
      <c r="AA100" s="11">
        <f>+'Ark1'!AD1138</f>
        <v>0</v>
      </c>
      <c r="AB100" s="1" t="e">
        <f t="shared" si="14"/>
        <v>#DIV/0!</v>
      </c>
      <c r="AC100" s="11" t="e">
        <f t="shared" si="15"/>
        <v>#DIV/0!</v>
      </c>
      <c r="AD100" s="47"/>
      <c r="AE100" s="4"/>
      <c r="AF100" s="13"/>
      <c r="AG100" s="58"/>
      <c r="AH100" s="5"/>
      <c r="AI100" s="5"/>
    </row>
    <row r="101" spans="1:35" ht="15.6">
      <c r="A101" s="47"/>
      <c r="B101">
        <f>+'Ark1'!C1139</f>
        <v>2019</v>
      </c>
      <c r="C101">
        <f>+'Ark1'!M1139</f>
        <v>14</v>
      </c>
      <c r="D101" s="3" t="s">
        <v>102</v>
      </c>
      <c r="E101">
        <f>+'Ark1'!Q1139</f>
        <v>12</v>
      </c>
      <c r="F101">
        <f>+'Ark1'!R1139</f>
        <v>16</v>
      </c>
      <c r="G101" s="194">
        <f>+'Ark1'!AF1139</f>
        <v>5.925487000962891E-2</v>
      </c>
      <c r="H101" s="194">
        <f t="shared" si="12"/>
        <v>9.5953921435676243E-3</v>
      </c>
      <c r="I101" s="194">
        <f>+'Ark1'!AG1139</f>
        <v>0.17269586639699611</v>
      </c>
      <c r="J101" s="194"/>
      <c r="K101" s="96"/>
      <c r="L101" s="1">
        <f>+'Ark1'!S1139</f>
        <v>7.5</v>
      </c>
      <c r="M101" s="60">
        <f t="shared" si="13"/>
        <v>-1.4285714285714306</v>
      </c>
      <c r="N101" s="111"/>
      <c r="O101" s="60"/>
      <c r="P101" s="111"/>
      <c r="Q101" s="60"/>
      <c r="R101" s="47"/>
      <c r="S101" s="92">
        <f>+'Ark1'!U1139</f>
        <v>36.024375000000006</v>
      </c>
      <c r="T101" s="194"/>
      <c r="U101" s="209"/>
      <c r="V101" s="92">
        <f>+'Ark1'!X1139</f>
        <v>100</v>
      </c>
      <c r="W101" s="92">
        <f>+'Ark1'!Y1139</f>
        <v>87.5</v>
      </c>
      <c r="X101" s="92">
        <f>+'Ark1'!Z1139</f>
        <v>8.1659192446028221</v>
      </c>
      <c r="Y101" s="1">
        <f>+'Ark1'!Z1139</f>
        <v>8.1659192446028221</v>
      </c>
      <c r="Z101" s="1">
        <f>+'Ark1'!AB1139</f>
        <v>0</v>
      </c>
      <c r="AA101" s="11">
        <f>+'Ark1'!AD1139</f>
        <v>0</v>
      </c>
      <c r="AB101" s="1">
        <f t="shared" si="14"/>
        <v>4.8032500000000011</v>
      </c>
      <c r="AC101" s="11">
        <f t="shared" si="15"/>
        <v>1.3333333333333333</v>
      </c>
      <c r="AD101" s="47"/>
      <c r="AE101" s="4"/>
      <c r="AF101" s="13"/>
      <c r="AG101" s="58"/>
      <c r="AH101" s="5"/>
      <c r="AI101" s="5"/>
    </row>
    <row r="102" spans="1:35" ht="15.6">
      <c r="A102" s="47"/>
      <c r="B102">
        <f>+'Ark1'!C1140</f>
        <v>2019</v>
      </c>
      <c r="C102">
        <f>+'Ark1'!M1140</f>
        <v>15</v>
      </c>
      <c r="D102" s="3" t="s">
        <v>103</v>
      </c>
      <c r="E102">
        <f>+'Ark1'!Q1140</f>
        <v>0</v>
      </c>
      <c r="F102">
        <f>+'Ark1'!R1140</f>
        <v>0</v>
      </c>
      <c r="G102" s="194">
        <f>+'Ark1'!AF1140</f>
        <v>0</v>
      </c>
      <c r="H102" s="194">
        <f t="shared" si="12"/>
        <v>0</v>
      </c>
      <c r="I102" s="194">
        <f>+'Ark1'!AG1140</f>
        <v>0</v>
      </c>
      <c r="J102" s="194"/>
      <c r="K102" s="96"/>
      <c r="L102" s="1">
        <f>+'Ark1'!S1140</f>
        <v>0</v>
      </c>
      <c r="M102" s="60">
        <f t="shared" si="13"/>
        <v>0</v>
      </c>
      <c r="N102" s="111"/>
      <c r="O102" s="60"/>
      <c r="P102" s="111"/>
      <c r="Q102" s="60"/>
      <c r="R102" s="47"/>
      <c r="S102" s="92">
        <f>+'Ark1'!U1140</f>
        <v>0</v>
      </c>
      <c r="T102" s="194"/>
      <c r="U102" s="209"/>
      <c r="V102" s="92">
        <f>+'Ark1'!X1140</f>
        <v>0</v>
      </c>
      <c r="W102" s="92">
        <f>+'Ark1'!Y1140</f>
        <v>0</v>
      </c>
      <c r="X102" s="92">
        <f>+'Ark1'!Z1140</f>
        <v>0</v>
      </c>
      <c r="Y102" s="1">
        <f>+'Ark1'!Z1140</f>
        <v>0</v>
      </c>
      <c r="Z102" s="1">
        <f>+'Ark1'!AB1140</f>
        <v>0</v>
      </c>
      <c r="AA102" s="11">
        <f>+'Ark1'!AD1140</f>
        <v>0</v>
      </c>
      <c r="AB102" s="1" t="e">
        <f t="shared" si="14"/>
        <v>#DIV/0!</v>
      </c>
      <c r="AC102" s="11" t="e">
        <f t="shared" si="15"/>
        <v>#DIV/0!</v>
      </c>
      <c r="AD102" s="47"/>
      <c r="AE102" s="4"/>
      <c r="AF102" s="13"/>
      <c r="AG102" s="58"/>
      <c r="AH102" s="5"/>
      <c r="AI102" s="5"/>
    </row>
    <row r="103" spans="1:35" ht="15.6">
      <c r="A103" s="47"/>
      <c r="B103" s="53">
        <f>+'Ark1'!C1141</f>
        <v>2018</v>
      </c>
      <c r="C103" s="53">
        <f>+'Ark1'!M1141</f>
        <v>1</v>
      </c>
      <c r="D103" s="54" t="s">
        <v>89</v>
      </c>
      <c r="E103" s="53">
        <f>+'Ark1'!Q1141</f>
        <v>0</v>
      </c>
      <c r="F103" s="53">
        <f>+'Ark1'!R1141</f>
        <v>0</v>
      </c>
      <c r="G103" s="176">
        <f>+'Ark1'!AF1141</f>
        <v>0</v>
      </c>
      <c r="H103" s="176">
        <f t="shared" si="12"/>
        <v>-1.0826025765941324E-2</v>
      </c>
      <c r="I103" s="176">
        <f>+'Ark1'!AG1141</f>
        <v>0</v>
      </c>
      <c r="J103" s="176"/>
      <c r="K103" s="96"/>
      <c r="L103" s="55">
        <f>+'Ark1'!S1141</f>
        <v>0</v>
      </c>
      <c r="M103" s="59">
        <f t="shared" si="13"/>
        <v>-1.333333333333333</v>
      </c>
      <c r="N103" s="111"/>
      <c r="O103" s="59"/>
      <c r="P103" s="111"/>
      <c r="Q103" s="59"/>
      <c r="R103" s="47"/>
      <c r="S103" s="155">
        <f>+'Ark1'!U1141</f>
        <v>0</v>
      </c>
      <c r="T103" s="176"/>
      <c r="U103" s="209"/>
      <c r="V103" s="155">
        <f>+'Ark1'!X1141</f>
        <v>0</v>
      </c>
      <c r="W103" s="155">
        <f>+'Ark1'!Y1141</f>
        <v>0</v>
      </c>
      <c r="X103" s="155">
        <f>+'Ark1'!Z1141</f>
        <v>0</v>
      </c>
      <c r="Y103" s="55">
        <f>+'Ark1'!Z1141</f>
        <v>0</v>
      </c>
      <c r="Z103" s="55">
        <f>+'Ark1'!AB1141</f>
        <v>0</v>
      </c>
      <c r="AA103" s="74">
        <f>+'Ark1'!AD1141</f>
        <v>0</v>
      </c>
      <c r="AB103" s="55" t="e">
        <f t="shared" si="14"/>
        <v>#DIV/0!</v>
      </c>
      <c r="AC103" s="74" t="e">
        <f t="shared" si="15"/>
        <v>#DIV/0!</v>
      </c>
      <c r="AD103" s="47"/>
      <c r="AE103" s="4"/>
      <c r="AF103" s="13"/>
      <c r="AG103" s="58"/>
      <c r="AH103" s="5"/>
      <c r="AI103" s="5"/>
    </row>
    <row r="104" spans="1:35" ht="15.6">
      <c r="A104" s="47"/>
      <c r="B104" s="53">
        <f>+'Ark1'!C1142</f>
        <v>2018</v>
      </c>
      <c r="C104" s="53">
        <f>+'Ark1'!M1142</f>
        <v>2</v>
      </c>
      <c r="D104" s="54" t="s">
        <v>90</v>
      </c>
      <c r="E104" s="53">
        <f>+'Ark1'!Q1142</f>
        <v>577</v>
      </c>
      <c r="F104" s="53">
        <f>+'Ark1'!R1142</f>
        <v>7154</v>
      </c>
      <c r="G104" s="176">
        <f>+'Ark1'!AF1142</f>
        <v>25.37599318955732</v>
      </c>
      <c r="H104" s="176">
        <f t="shared" si="12"/>
        <v>-3.5331042807613287</v>
      </c>
      <c r="I104" s="176">
        <f>+'Ark1'!AG1142</f>
        <v>19.725170095850189</v>
      </c>
      <c r="J104" s="176"/>
      <c r="K104" s="96"/>
      <c r="L104" s="55">
        <f>+'Ark1'!S1142</f>
        <v>4.0982667039418503</v>
      </c>
      <c r="M104" s="59">
        <f t="shared" si="13"/>
        <v>0.20487012423894324</v>
      </c>
      <c r="N104" s="111"/>
      <c r="O104" s="59"/>
      <c r="P104" s="111"/>
      <c r="Q104" s="59"/>
      <c r="R104" s="47"/>
      <c r="S104" s="155">
        <f>+'Ark1'!U1142</f>
        <v>9.4649524741403379</v>
      </c>
      <c r="T104" s="176"/>
      <c r="U104" s="209"/>
      <c r="V104" s="155">
        <f>+'Ark1'!X1142</f>
        <v>14.467430807939612</v>
      </c>
      <c r="W104" s="155">
        <f>+'Ark1'!Y1142</f>
        <v>1.3558848196812969</v>
      </c>
      <c r="X104" s="155">
        <f>+'Ark1'!Z1142</f>
        <v>5.3270933878950162</v>
      </c>
      <c r="Y104" s="55">
        <f>+'Ark1'!Z1142</f>
        <v>5.3270933878950162</v>
      </c>
      <c r="Z104" s="55">
        <f>+'Ark1'!AB1142</f>
        <v>0</v>
      </c>
      <c r="AA104" s="74">
        <f>+'Ark1'!AD1142</f>
        <v>0</v>
      </c>
      <c r="AB104" s="55">
        <f t="shared" si="14"/>
        <v>2.3095013472492236</v>
      </c>
      <c r="AC104" s="74">
        <f t="shared" si="15"/>
        <v>12.398613518197573</v>
      </c>
      <c r="AD104" s="47"/>
      <c r="AE104" s="4"/>
      <c r="AF104" s="13"/>
      <c r="AG104" s="58"/>
      <c r="AH104" s="5"/>
      <c r="AI104" s="5"/>
    </row>
    <row r="105" spans="1:35" ht="15.6">
      <c r="A105" s="47"/>
      <c r="B105" s="53">
        <f>+'Ark1'!C1143</f>
        <v>2018</v>
      </c>
      <c r="C105" s="53">
        <f>+'Ark1'!M1143</f>
        <v>3</v>
      </c>
      <c r="D105" s="54" t="s">
        <v>91</v>
      </c>
      <c r="E105" s="53">
        <f>+'Ark1'!Q1143</f>
        <v>9</v>
      </c>
      <c r="F105" s="53">
        <f>+'Ark1'!R1143</f>
        <v>97</v>
      </c>
      <c r="G105" s="176">
        <f>+'Ark1'!AF1143</f>
        <v>0.34406923950056756</v>
      </c>
      <c r="H105" s="176">
        <f t="shared" si="12"/>
        <v>-1.6798286030809906E-2</v>
      </c>
      <c r="I105" s="176">
        <f>+'Ark1'!AG1143</f>
        <v>0.37931299573631994</v>
      </c>
      <c r="J105" s="176"/>
      <c r="K105" s="96"/>
      <c r="L105" s="55">
        <f>+'Ark1'!S1143</f>
        <v>3.2886597938144329</v>
      </c>
      <c r="M105" s="59">
        <f t="shared" si="13"/>
        <v>-0.77134020618556676</v>
      </c>
      <c r="N105" s="111"/>
      <c r="O105" s="59"/>
      <c r="P105" s="111"/>
      <c r="Q105" s="59"/>
      <c r="R105" s="47"/>
      <c r="S105" s="155">
        <f>+'Ark1'!U1143</f>
        <v>13.423711340206189</v>
      </c>
      <c r="T105" s="176"/>
      <c r="U105" s="209"/>
      <c r="V105" s="155">
        <f>+'Ark1'!X1143</f>
        <v>35.051546391752574</v>
      </c>
      <c r="W105" s="155">
        <f>+'Ark1'!Y1143</f>
        <v>0</v>
      </c>
      <c r="X105" s="155">
        <f>+'Ark1'!Z1143</f>
        <v>4.6204782453382993</v>
      </c>
      <c r="Y105" s="55">
        <f>+'Ark1'!Z1143</f>
        <v>4.6204782453382993</v>
      </c>
      <c r="Z105" s="55">
        <f>+'Ark1'!AB1143</f>
        <v>0</v>
      </c>
      <c r="AA105" s="74">
        <f>+'Ark1'!AD1143</f>
        <v>0</v>
      </c>
      <c r="AB105" s="55">
        <f t="shared" si="14"/>
        <v>4.0818181818181829</v>
      </c>
      <c r="AC105" s="74">
        <f t="shared" si="15"/>
        <v>10.777777777777779</v>
      </c>
      <c r="AD105" s="47"/>
      <c r="AE105" s="4"/>
      <c r="AF105" s="5"/>
      <c r="AG105" s="58"/>
      <c r="AH105" s="5"/>
      <c r="AI105" s="5"/>
    </row>
    <row r="106" spans="1:35" ht="15.6">
      <c r="A106" s="47"/>
      <c r="B106" s="53">
        <f>+'Ark1'!C1144</f>
        <v>2018</v>
      </c>
      <c r="C106" s="53">
        <f>+'Ark1'!M1144</f>
        <v>4</v>
      </c>
      <c r="D106" s="54" t="s">
        <v>92</v>
      </c>
      <c r="E106" s="53">
        <f>+'Ark1'!Q1144</f>
        <v>7</v>
      </c>
      <c r="F106" s="53">
        <f>+'Ark1'!R1144</f>
        <v>53</v>
      </c>
      <c r="G106" s="176">
        <f>+'Ark1'!AF1144</f>
        <v>0.18799659477866065</v>
      </c>
      <c r="H106" s="176">
        <f t="shared" si="12"/>
        <v>-0.12595815243363773</v>
      </c>
      <c r="I106" s="176">
        <f>+'Ark1'!AG1144</f>
        <v>0.22387069904259405</v>
      </c>
      <c r="J106" s="176"/>
      <c r="K106" s="96"/>
      <c r="L106" s="55">
        <f>+'Ark1'!S1144</f>
        <v>4.2641509433962259</v>
      </c>
      <c r="M106" s="59">
        <f t="shared" si="13"/>
        <v>-0.79332032097158844</v>
      </c>
      <c r="N106" s="111"/>
      <c r="O106" s="59"/>
      <c r="P106" s="111"/>
      <c r="Q106" s="59"/>
      <c r="R106" s="47"/>
      <c r="S106" s="155">
        <f>+'Ark1'!U1144</f>
        <v>14.5</v>
      </c>
      <c r="T106" s="176"/>
      <c r="U106" s="209"/>
      <c r="V106" s="155">
        <f>+'Ark1'!X1144</f>
        <v>47.169811320754704</v>
      </c>
      <c r="W106" s="155">
        <f>+'Ark1'!Y1144</f>
        <v>0</v>
      </c>
      <c r="X106" s="155">
        <f>+'Ark1'!Z1144</f>
        <v>4.0561623278893348</v>
      </c>
      <c r="Y106" s="55">
        <f>+'Ark1'!Z1144</f>
        <v>4.0561623278893348</v>
      </c>
      <c r="Z106" s="55">
        <f>+'Ark1'!AB1144</f>
        <v>0</v>
      </c>
      <c r="AA106" s="74">
        <f>+'Ark1'!AD1144</f>
        <v>0</v>
      </c>
      <c r="AB106" s="55">
        <f t="shared" si="14"/>
        <v>3.4004424778761067</v>
      </c>
      <c r="AC106" s="74">
        <f t="shared" si="15"/>
        <v>7.5714285714285712</v>
      </c>
      <c r="AD106" s="47"/>
      <c r="AE106" s="13"/>
      <c r="AF106" s="13"/>
      <c r="AG106" s="58"/>
    </row>
    <row r="107" spans="1:35" ht="15.6">
      <c r="A107" s="47"/>
      <c r="B107" s="53">
        <f>+'Ark1'!C1145</f>
        <v>2018</v>
      </c>
      <c r="C107" s="53">
        <f>+'Ark1'!M1145</f>
        <v>5</v>
      </c>
      <c r="D107" s="54" t="s">
        <v>93</v>
      </c>
      <c r="E107" s="53">
        <f>+'Ark1'!Q1145</f>
        <v>678</v>
      </c>
      <c r="F107" s="53">
        <f>+'Ark1'!R1145</f>
        <v>17570</v>
      </c>
      <c r="G107" s="176">
        <f>+'Ark1'!AF1145</f>
        <v>62.322644721906947</v>
      </c>
      <c r="H107" s="176">
        <f t="shared" si="12"/>
        <v>3.9920178950150884</v>
      </c>
      <c r="I107" s="176">
        <f>+'Ark1'!AG1145</f>
        <v>58.025930606608576</v>
      </c>
      <c r="J107" s="176"/>
      <c r="K107" s="96"/>
      <c r="L107" s="55">
        <f>+'Ark1'!S1145</f>
        <v>5.2887877063175868</v>
      </c>
      <c r="M107" s="59">
        <f t="shared" si="13"/>
        <v>0.1019527644715108</v>
      </c>
      <c r="N107" s="111"/>
      <c r="O107" s="59"/>
      <c r="P107" s="111"/>
      <c r="Q107" s="59"/>
      <c r="R107" s="47"/>
      <c r="S107" s="155">
        <f>+'Ark1'!U1145</f>
        <v>11.336969265793943</v>
      </c>
      <c r="T107" s="176"/>
      <c r="U107" s="209"/>
      <c r="V107" s="155">
        <f>+'Ark1'!X1145</f>
        <v>24.399544678429141</v>
      </c>
      <c r="W107" s="155">
        <f>+'Ark1'!Y1145</f>
        <v>5.9362549800796813</v>
      </c>
      <c r="X107" s="155">
        <f>+'Ark1'!Z1145</f>
        <v>6.5607215717501104</v>
      </c>
      <c r="Y107" s="55">
        <f>+'Ark1'!Z1145</f>
        <v>6.5607215717501104</v>
      </c>
      <c r="Z107" s="55">
        <f>+'Ark1'!AB1145</f>
        <v>0.26899114725165901</v>
      </c>
      <c r="AA107" s="74">
        <f>+'Ark1'!AD1145</f>
        <v>1.2543158767769411</v>
      </c>
      <c r="AB107" s="55">
        <f t="shared" si="14"/>
        <v>2.1435856183547801</v>
      </c>
      <c r="AC107" s="74">
        <f t="shared" si="15"/>
        <v>25.914454277286136</v>
      </c>
      <c r="AD107" s="47"/>
      <c r="AE107" s="5"/>
      <c r="AF107" s="5"/>
      <c r="AG107" s="58"/>
      <c r="AI107" s="5"/>
    </row>
    <row r="108" spans="1:35" ht="15.6">
      <c r="A108" s="47"/>
      <c r="B108" s="53">
        <f>+'Ark1'!C1146</f>
        <v>2018</v>
      </c>
      <c r="C108" s="53">
        <f>+'Ark1'!M1146</f>
        <v>6</v>
      </c>
      <c r="D108" s="54" t="s">
        <v>94</v>
      </c>
      <c r="E108" s="53">
        <f>+'Ark1'!Q1146</f>
        <v>5</v>
      </c>
      <c r="F108" s="53">
        <f>+'Ark1'!R1146</f>
        <v>6</v>
      </c>
      <c r="G108" s="176">
        <f>+'Ark1'!AF1146</f>
        <v>2.1282633371169125E-2</v>
      </c>
      <c r="H108" s="176">
        <f t="shared" si="12"/>
        <v>-2.202146969259617E-2</v>
      </c>
      <c r="I108" s="176">
        <f>+'Ark1'!AG1146</f>
        <v>3.2888746807949065E-2</v>
      </c>
      <c r="J108" s="176"/>
      <c r="K108" s="96"/>
      <c r="L108" s="55">
        <f>+'Ark1'!S1146</f>
        <v>4.5</v>
      </c>
      <c r="M108" s="59">
        <f t="shared" si="13"/>
        <v>-1.666666666666667</v>
      </c>
      <c r="N108" s="111"/>
      <c r="O108" s="59"/>
      <c r="P108" s="111"/>
      <c r="Q108" s="59"/>
      <c r="R108" s="47"/>
      <c r="S108" s="155">
        <f>+'Ark1'!U1146</f>
        <v>18.816666666666663</v>
      </c>
      <c r="T108" s="176"/>
      <c r="U108" s="209"/>
      <c r="V108" s="155">
        <f>+'Ark1'!X1146</f>
        <v>83.333333333333314</v>
      </c>
      <c r="W108" s="155">
        <f>+'Ark1'!Y1146</f>
        <v>16.666666666666671</v>
      </c>
      <c r="X108" s="155">
        <f>+'Ark1'!Z1146</f>
        <v>3.384974971185998</v>
      </c>
      <c r="Y108" s="55">
        <f>+'Ark1'!Z1146</f>
        <v>3.384974971185998</v>
      </c>
      <c r="Z108" s="55">
        <f>+'Ark1'!AB1146</f>
        <v>0</v>
      </c>
      <c r="AA108" s="74">
        <f>+'Ark1'!AD1146</f>
        <v>0</v>
      </c>
      <c r="AB108" s="55">
        <f t="shared" si="14"/>
        <v>4.1814814814814802</v>
      </c>
      <c r="AC108" s="74">
        <f t="shared" si="15"/>
        <v>1.2</v>
      </c>
      <c r="AD108" s="47"/>
      <c r="AE108" s="13"/>
      <c r="AF108" s="13"/>
      <c r="AG108" s="58"/>
    </row>
    <row r="109" spans="1:35" ht="15.6">
      <c r="A109" s="47"/>
      <c r="B109" s="53">
        <f>+'Ark1'!C1147</f>
        <v>2018</v>
      </c>
      <c r="C109" s="53">
        <f>+'Ark1'!M1147</f>
        <v>7</v>
      </c>
      <c r="D109" s="54" t="s">
        <v>95</v>
      </c>
      <c r="E109" s="53">
        <f>+'Ark1'!Q1147</f>
        <v>1</v>
      </c>
      <c r="F109" s="53">
        <f>+'Ark1'!R1147</f>
        <v>1</v>
      </c>
      <c r="G109" s="176">
        <f>+'Ark1'!AF1147</f>
        <v>3.54710556186152E-3</v>
      </c>
      <c r="H109" s="176">
        <f t="shared" si="12"/>
        <v>-1.0887595459393579E-2</v>
      </c>
      <c r="I109" s="176">
        <f>+'Ark1'!AG1147</f>
        <v>5.5348643875202178E-3</v>
      </c>
      <c r="J109" s="176"/>
      <c r="K109" s="96"/>
      <c r="L109" s="55">
        <f>+'Ark1'!S1147</f>
        <v>5</v>
      </c>
      <c r="M109" s="59">
        <f t="shared" si="13"/>
        <v>-0.25</v>
      </c>
      <c r="N109" s="111"/>
      <c r="O109" s="59"/>
      <c r="P109" s="111"/>
      <c r="Q109" s="59"/>
      <c r="R109" s="47"/>
      <c r="S109" s="155">
        <f>+'Ark1'!U1147</f>
        <v>19</v>
      </c>
      <c r="T109" s="176"/>
      <c r="U109" s="209"/>
      <c r="V109" s="155">
        <f>+'Ark1'!X1147</f>
        <v>100</v>
      </c>
      <c r="W109" s="155">
        <f>+'Ark1'!Y1147</f>
        <v>0</v>
      </c>
      <c r="X109" s="155">
        <f>+'Ark1'!Z1147</f>
        <v>0</v>
      </c>
      <c r="Y109" s="55">
        <f>+'Ark1'!Z1147</f>
        <v>0</v>
      </c>
      <c r="Z109" s="55">
        <f>+'Ark1'!AB1147</f>
        <v>0</v>
      </c>
      <c r="AA109" s="74">
        <f>+'Ark1'!AD1147</f>
        <v>0</v>
      </c>
      <c r="AB109" s="55">
        <f t="shared" si="14"/>
        <v>3.8</v>
      </c>
      <c r="AC109" s="74">
        <f t="shared" si="15"/>
        <v>1</v>
      </c>
      <c r="AD109" s="47"/>
      <c r="AE109" s="13"/>
      <c r="AF109" s="13"/>
      <c r="AG109" s="58"/>
    </row>
    <row r="110" spans="1:35" ht="15.6">
      <c r="A110" s="47"/>
      <c r="B110" s="53">
        <f>+'Ark1'!C1148</f>
        <v>2018</v>
      </c>
      <c r="C110" s="53">
        <f>+'Ark1'!M1148</f>
        <v>8</v>
      </c>
      <c r="D110" s="54" t="s">
        <v>96</v>
      </c>
      <c r="E110" s="53">
        <f>+'Ark1'!Q1148</f>
        <v>464</v>
      </c>
      <c r="F110" s="53">
        <f>+'Ark1'!R1148</f>
        <v>2923</v>
      </c>
      <c r="G110" s="176">
        <f>+'Ark1'!AF1148</f>
        <v>10.368189557321228</v>
      </c>
      <c r="H110" s="176">
        <f t="shared" si="12"/>
        <v>-0.13305543564185562</v>
      </c>
      <c r="I110" s="176">
        <f>+'Ark1'!AG1148</f>
        <v>18.18035448825502</v>
      </c>
      <c r="J110" s="176"/>
      <c r="K110" s="96"/>
      <c r="L110" s="55">
        <f>+'Ark1'!S1148</f>
        <v>6.1412931919261036</v>
      </c>
      <c r="M110" s="59">
        <f t="shared" si="13"/>
        <v>0.15125882766493426</v>
      </c>
      <c r="N110" s="111"/>
      <c r="O110" s="59"/>
      <c r="P110" s="111"/>
      <c r="Q110" s="59"/>
      <c r="R110" s="47"/>
      <c r="S110" s="155">
        <f>+'Ark1'!U1148</f>
        <v>21.351094765651681</v>
      </c>
      <c r="T110" s="176"/>
      <c r="U110" s="209"/>
      <c r="V110" s="155">
        <f>+'Ark1'!X1148</f>
        <v>77.625726992815615</v>
      </c>
      <c r="W110" s="155">
        <f>+'Ark1'!Y1148</f>
        <v>45.022237427300723</v>
      </c>
      <c r="X110" s="155">
        <f>+'Ark1'!Z1148</f>
        <v>7.611694899707901</v>
      </c>
      <c r="Y110" s="55">
        <f>+'Ark1'!Z1148</f>
        <v>7.611694899707901</v>
      </c>
      <c r="Z110" s="55">
        <f>+'Ark1'!AB1148</f>
        <v>0</v>
      </c>
      <c r="AA110" s="74">
        <f>+'Ark1'!AD1148</f>
        <v>0</v>
      </c>
      <c r="AB110" s="55">
        <f t="shared" si="14"/>
        <v>3.4766447551668351</v>
      </c>
      <c r="AC110" s="74">
        <f t="shared" si="15"/>
        <v>6.2995689655172411</v>
      </c>
      <c r="AD110" s="47"/>
      <c r="AE110" s="13"/>
      <c r="AF110" s="13"/>
      <c r="AG110" s="58"/>
    </row>
    <row r="111" spans="1:35" ht="15.6">
      <c r="A111" s="47"/>
      <c r="B111" s="53">
        <f>+'Ark1'!C1149</f>
        <v>2018</v>
      </c>
      <c r="C111" s="53">
        <f>+'Ark1'!M1149</f>
        <v>9</v>
      </c>
      <c r="D111" s="54" t="s">
        <v>97</v>
      </c>
      <c r="E111" s="53">
        <f>+'Ark1'!Q1149</f>
        <v>1</v>
      </c>
      <c r="F111" s="53">
        <f>+'Ark1'!R1149</f>
        <v>1</v>
      </c>
      <c r="G111" s="176">
        <f>+'Ark1'!AF1149</f>
        <v>3.54710556186152E-3</v>
      </c>
      <c r="H111" s="176">
        <f t="shared" si="12"/>
        <v>-6.156969345225442E-5</v>
      </c>
      <c r="I111" s="176">
        <f>+'Ark1'!AG1149</f>
        <v>1.0691027527473269E-2</v>
      </c>
      <c r="J111" s="176"/>
      <c r="K111" s="96"/>
      <c r="L111" s="55">
        <f>+'Ark1'!S1149</f>
        <v>6</v>
      </c>
      <c r="M111" s="59">
        <f t="shared" si="13"/>
        <v>0</v>
      </c>
      <c r="N111" s="111"/>
      <c r="O111" s="59"/>
      <c r="P111" s="111"/>
      <c r="Q111" s="59"/>
      <c r="R111" s="47"/>
      <c r="S111" s="155">
        <f>+'Ark1'!U1149</f>
        <v>36.700000000000003</v>
      </c>
      <c r="T111" s="176"/>
      <c r="U111" s="209"/>
      <c r="V111" s="155">
        <f>+'Ark1'!X1149</f>
        <v>100</v>
      </c>
      <c r="W111" s="155">
        <f>+'Ark1'!Y1149</f>
        <v>100</v>
      </c>
      <c r="X111" s="155">
        <f>+'Ark1'!Z1149</f>
        <v>0</v>
      </c>
      <c r="Y111" s="55">
        <f>+'Ark1'!Z1149</f>
        <v>0</v>
      </c>
      <c r="Z111" s="55">
        <f>+'Ark1'!AB1149</f>
        <v>0</v>
      </c>
      <c r="AA111" s="74">
        <f>+'Ark1'!AD1149</f>
        <v>0</v>
      </c>
      <c r="AB111" s="55">
        <f t="shared" si="14"/>
        <v>6.1166666666666671</v>
      </c>
      <c r="AC111" s="74">
        <f t="shared" si="15"/>
        <v>1</v>
      </c>
      <c r="AD111" s="47"/>
      <c r="AE111" s="13"/>
      <c r="AF111" s="13"/>
      <c r="AG111" s="58"/>
    </row>
    <row r="112" spans="1:35" ht="15.6">
      <c r="A112" s="47"/>
      <c r="B112" s="53">
        <f>+'Ark1'!C1150</f>
        <v>2018</v>
      </c>
      <c r="C112" s="53">
        <f>+'Ark1'!M1150</f>
        <v>10</v>
      </c>
      <c r="D112" s="54" t="s">
        <v>98</v>
      </c>
      <c r="E112" s="53">
        <f>+'Ark1'!Q1150</f>
        <v>0</v>
      </c>
      <c r="F112" s="53">
        <f>+'Ark1'!R1150</f>
        <v>0</v>
      </c>
      <c r="G112" s="176">
        <f>+'Ark1'!AF1150</f>
        <v>0</v>
      </c>
      <c r="H112" s="176">
        <f t="shared" si="12"/>
        <v>0</v>
      </c>
      <c r="I112" s="176">
        <f>+'Ark1'!AG1150</f>
        <v>0</v>
      </c>
      <c r="J112" s="176"/>
      <c r="K112" s="96"/>
      <c r="L112" s="55">
        <f>+'Ark1'!S1150</f>
        <v>0</v>
      </c>
      <c r="M112" s="59">
        <f t="shared" si="13"/>
        <v>0</v>
      </c>
      <c r="N112" s="111"/>
      <c r="O112" s="59"/>
      <c r="P112" s="111"/>
      <c r="Q112" s="59"/>
      <c r="R112" s="47"/>
      <c r="S112" s="155">
        <f>+'Ark1'!U1150</f>
        <v>0</v>
      </c>
      <c r="T112" s="176"/>
      <c r="U112" s="209"/>
      <c r="V112" s="155">
        <f>+'Ark1'!X1150</f>
        <v>0</v>
      </c>
      <c r="W112" s="155">
        <f>+'Ark1'!Y1150</f>
        <v>0</v>
      </c>
      <c r="X112" s="155">
        <f>+'Ark1'!Z1150</f>
        <v>0</v>
      </c>
      <c r="Y112" s="55">
        <f>+'Ark1'!Z1150</f>
        <v>0</v>
      </c>
      <c r="Z112" s="55">
        <f>+'Ark1'!AB1150</f>
        <v>0</v>
      </c>
      <c r="AA112" s="74">
        <f>+'Ark1'!AD1150</f>
        <v>0</v>
      </c>
      <c r="AB112" s="55" t="e">
        <f t="shared" si="14"/>
        <v>#DIV/0!</v>
      </c>
      <c r="AC112" s="74" t="e">
        <f t="shared" si="15"/>
        <v>#DIV/0!</v>
      </c>
      <c r="AD112" s="47"/>
      <c r="AE112" s="13"/>
      <c r="AF112" s="13"/>
      <c r="AG112" s="58"/>
    </row>
    <row r="113" spans="1:33" ht="15.6">
      <c r="A113" s="47"/>
      <c r="B113" s="53">
        <f>+'Ark1'!C1151</f>
        <v>2018</v>
      </c>
      <c r="C113" s="53">
        <f>+'Ark1'!M1151</f>
        <v>11</v>
      </c>
      <c r="D113" s="54" t="s">
        <v>99</v>
      </c>
      <c r="E113" s="53">
        <f>+'Ark1'!Q1151</f>
        <v>148</v>
      </c>
      <c r="F113" s="53">
        <f>+'Ark1'!R1151</f>
        <v>373</v>
      </c>
      <c r="G113" s="176">
        <f>+'Ark1'!AF1151</f>
        <v>1.3230703745743468</v>
      </c>
      <c r="H113" s="176">
        <f t="shared" si="12"/>
        <v>-0.10596502652990747</v>
      </c>
      <c r="I113" s="176">
        <f>+'Ark1'!AG1151</f>
        <v>3.2592602432351501</v>
      </c>
      <c r="J113" s="176"/>
      <c r="K113" s="96"/>
      <c r="L113" s="55">
        <f>+'Ark1'!S1151</f>
        <v>7.1206434316353899</v>
      </c>
      <c r="M113" s="59">
        <f t="shared" si="13"/>
        <v>-4.3497982506026212E-2</v>
      </c>
      <c r="N113" s="111"/>
      <c r="O113" s="59"/>
      <c r="P113" s="111"/>
      <c r="Q113" s="59"/>
      <c r="R113" s="47"/>
      <c r="S113" s="155">
        <f>+'Ark1'!U1151</f>
        <v>29.995549597855192</v>
      </c>
      <c r="T113" s="176"/>
      <c r="U113" s="209"/>
      <c r="V113" s="155">
        <f>+'Ark1'!X1151</f>
        <v>99.195710455764058</v>
      </c>
      <c r="W113" s="155">
        <f>+'Ark1'!Y1151</f>
        <v>89.544235924932991</v>
      </c>
      <c r="X113" s="155">
        <f>+'Ark1'!Z1151</f>
        <v>5.9580425767813008</v>
      </c>
      <c r="Y113" s="55">
        <f>+'Ark1'!Z1151</f>
        <v>5.9580425767813008</v>
      </c>
      <c r="Z113" s="55">
        <f>+'Ark1'!AB1151</f>
        <v>0</v>
      </c>
      <c r="AA113" s="74">
        <f>+'Ark1'!AD1151</f>
        <v>0</v>
      </c>
      <c r="AB113" s="55">
        <f t="shared" si="14"/>
        <v>4.2124774096385487</v>
      </c>
      <c r="AC113" s="74">
        <f t="shared" si="15"/>
        <v>2.5202702702702702</v>
      </c>
      <c r="AD113" s="47"/>
      <c r="AE113" s="13"/>
      <c r="AF113" s="13"/>
      <c r="AG113" s="58"/>
    </row>
    <row r="114" spans="1:33" ht="15.6">
      <c r="A114" s="47"/>
      <c r="B114" s="53">
        <f>+'Ark1'!C1152</f>
        <v>2018</v>
      </c>
      <c r="C114" s="53">
        <f>+'Ark1'!M1152</f>
        <v>12</v>
      </c>
      <c r="D114" s="54" t="s">
        <v>100</v>
      </c>
      <c r="E114" s="53">
        <f>+'Ark1'!Q1152</f>
        <v>0</v>
      </c>
      <c r="F114" s="53">
        <f>+'Ark1'!R1152</f>
        <v>0</v>
      </c>
      <c r="G114" s="176">
        <f>+'Ark1'!AF1152</f>
        <v>0</v>
      </c>
      <c r="H114" s="176">
        <f t="shared" si="12"/>
        <v>0</v>
      </c>
      <c r="I114" s="176">
        <f>+'Ark1'!AG1152</f>
        <v>0</v>
      </c>
      <c r="J114" s="176"/>
      <c r="K114" s="96"/>
      <c r="L114" s="55">
        <f>+'Ark1'!S1152</f>
        <v>0</v>
      </c>
      <c r="M114" s="59">
        <f t="shared" si="13"/>
        <v>0</v>
      </c>
      <c r="N114" s="111"/>
      <c r="O114" s="59"/>
      <c r="P114" s="111"/>
      <c r="Q114" s="59"/>
      <c r="R114" s="47"/>
      <c r="S114" s="155">
        <f>+'Ark1'!U1152</f>
        <v>0</v>
      </c>
      <c r="T114" s="176"/>
      <c r="U114" s="209"/>
      <c r="V114" s="155">
        <f>+'Ark1'!X1152</f>
        <v>0</v>
      </c>
      <c r="W114" s="155">
        <f>+'Ark1'!Y1152</f>
        <v>0</v>
      </c>
      <c r="X114" s="155">
        <f>+'Ark1'!Z1152</f>
        <v>0</v>
      </c>
      <c r="Y114" s="55">
        <f>+'Ark1'!Z1152</f>
        <v>0</v>
      </c>
      <c r="Z114" s="55">
        <f>+'Ark1'!AB1152</f>
        <v>0</v>
      </c>
      <c r="AA114" s="74">
        <f>+'Ark1'!AD1152</f>
        <v>0</v>
      </c>
      <c r="AB114" s="55" t="e">
        <f t="shared" si="14"/>
        <v>#DIV/0!</v>
      </c>
      <c r="AC114" s="74" t="e">
        <f t="shared" si="15"/>
        <v>#DIV/0!</v>
      </c>
      <c r="AD114" s="47"/>
      <c r="AE114" s="13"/>
      <c r="AF114" s="13"/>
      <c r="AG114" s="58"/>
    </row>
    <row r="115" spans="1:33" ht="15.6">
      <c r="A115" s="47"/>
      <c r="B115" s="53">
        <f>+'Ark1'!C1153</f>
        <v>2018</v>
      </c>
      <c r="C115" s="53">
        <f>+'Ark1'!M1153</f>
        <v>13</v>
      </c>
      <c r="D115" s="54" t="s">
        <v>101</v>
      </c>
      <c r="E115" s="53">
        <f>+'Ark1'!Q1153</f>
        <v>0</v>
      </c>
      <c r="F115" s="53">
        <f>+'Ark1'!R1153</f>
        <v>0</v>
      </c>
      <c r="G115" s="176">
        <f>+'Ark1'!AF1153</f>
        <v>0</v>
      </c>
      <c r="H115" s="176">
        <f t="shared" si="12"/>
        <v>0</v>
      </c>
      <c r="I115" s="176">
        <f>+'Ark1'!AG1153</f>
        <v>0</v>
      </c>
      <c r="J115" s="176"/>
      <c r="K115" s="96"/>
      <c r="L115" s="55">
        <f>+'Ark1'!S1153</f>
        <v>0</v>
      </c>
      <c r="M115" s="59">
        <f t="shared" si="13"/>
        <v>0</v>
      </c>
      <c r="N115" s="111"/>
      <c r="O115" s="59"/>
      <c r="P115" s="111"/>
      <c r="Q115" s="59"/>
      <c r="R115" s="47"/>
      <c r="S115" s="155">
        <f>+'Ark1'!U1153</f>
        <v>0</v>
      </c>
      <c r="T115" s="176"/>
      <c r="U115" s="209"/>
      <c r="V115" s="155">
        <f>+'Ark1'!X1153</f>
        <v>0</v>
      </c>
      <c r="W115" s="155">
        <f>+'Ark1'!Y1153</f>
        <v>0</v>
      </c>
      <c r="X115" s="155">
        <f>+'Ark1'!Z1153</f>
        <v>0</v>
      </c>
      <c r="Y115" s="55">
        <f>+'Ark1'!Z1153</f>
        <v>0</v>
      </c>
      <c r="Z115" s="55">
        <f>+'Ark1'!AB1153</f>
        <v>0</v>
      </c>
      <c r="AA115" s="74">
        <f>+'Ark1'!AD1153</f>
        <v>0</v>
      </c>
      <c r="AB115" s="55" t="e">
        <f t="shared" si="14"/>
        <v>#DIV/0!</v>
      </c>
      <c r="AC115" s="74" t="e">
        <f t="shared" si="15"/>
        <v>#DIV/0!</v>
      </c>
      <c r="AD115" s="47"/>
      <c r="AE115" s="13"/>
      <c r="AF115" s="13"/>
      <c r="AG115" s="58"/>
    </row>
    <row r="116" spans="1:33" ht="15.6">
      <c r="A116" s="47"/>
      <c r="B116" s="53">
        <f>+'Ark1'!C1154</f>
        <v>2018</v>
      </c>
      <c r="C116" s="53">
        <f>+'Ark1'!M1154</f>
        <v>14</v>
      </c>
      <c r="D116" s="54" t="s">
        <v>102</v>
      </c>
      <c r="E116" s="53">
        <f>+'Ark1'!Q1154</f>
        <v>10</v>
      </c>
      <c r="F116" s="53">
        <f>+'Ark1'!R1154</f>
        <v>14</v>
      </c>
      <c r="G116" s="176">
        <f>+'Ark1'!AF1154</f>
        <v>4.9659477866061286E-2</v>
      </c>
      <c r="H116" s="176">
        <f t="shared" si="12"/>
        <v>-3.3340053006155529E-2</v>
      </c>
      <c r="I116" s="176">
        <f>+'Ark1'!AG1154</f>
        <v>0.15698623254919189</v>
      </c>
      <c r="J116" s="176"/>
      <c r="K116" s="96"/>
      <c r="L116" s="55">
        <f>+'Ark1'!S1154</f>
        <v>8.9285714285714306</v>
      </c>
      <c r="M116" s="59">
        <f t="shared" si="13"/>
        <v>1.1459627329192559</v>
      </c>
      <c r="N116" s="111"/>
      <c r="O116" s="59"/>
      <c r="P116" s="111"/>
      <c r="Q116" s="59"/>
      <c r="R116" s="47"/>
      <c r="S116" s="155">
        <f>+'Ark1'!U1154</f>
        <v>38.492857142857126</v>
      </c>
      <c r="T116" s="176"/>
      <c r="U116" s="209"/>
      <c r="V116" s="155">
        <f>+'Ark1'!X1154</f>
        <v>100</v>
      </c>
      <c r="W116" s="155">
        <f>+'Ark1'!Y1154</f>
        <v>92.857142857142875</v>
      </c>
      <c r="X116" s="155">
        <f>+'Ark1'!Z1154</f>
        <v>6.8984951035626514</v>
      </c>
      <c r="Y116" s="55">
        <f>+'Ark1'!Z1154</f>
        <v>6.8984951035626514</v>
      </c>
      <c r="Z116" s="55">
        <f>+'Ark1'!AB1154</f>
        <v>0</v>
      </c>
      <c r="AA116" s="74">
        <f>+'Ark1'!AD1154</f>
        <v>0</v>
      </c>
      <c r="AB116" s="55">
        <f t="shared" si="14"/>
        <v>4.3111999999999968</v>
      </c>
      <c r="AC116" s="74">
        <f t="shared" si="15"/>
        <v>1.4</v>
      </c>
      <c r="AD116" s="47"/>
      <c r="AE116" s="13"/>
      <c r="AF116" s="13"/>
      <c r="AG116" s="58"/>
    </row>
    <row r="117" spans="1:33" ht="15.6">
      <c r="A117" s="47"/>
      <c r="B117" s="53">
        <f>+'Ark1'!C1155</f>
        <v>2018</v>
      </c>
      <c r="C117" s="53">
        <f>+'Ark1'!M1155</f>
        <v>15</v>
      </c>
      <c r="D117" s="54" t="s">
        <v>103</v>
      </c>
      <c r="E117" s="53">
        <f>+'Ark1'!Q1155</f>
        <v>0</v>
      </c>
      <c r="F117" s="53">
        <f>+'Ark1'!R1155</f>
        <v>0</v>
      </c>
      <c r="G117" s="176">
        <f>+'Ark1'!AF1155</f>
        <v>0</v>
      </c>
      <c r="H117" s="176">
        <f t="shared" si="12"/>
        <v>0</v>
      </c>
      <c r="I117" s="176">
        <f>+'Ark1'!AG1155</f>
        <v>0</v>
      </c>
      <c r="J117" s="176"/>
      <c r="K117" s="96"/>
      <c r="L117" s="55">
        <f>+'Ark1'!S1155</f>
        <v>0</v>
      </c>
      <c r="M117" s="59">
        <f t="shared" si="13"/>
        <v>0</v>
      </c>
      <c r="N117" s="111"/>
      <c r="O117" s="59"/>
      <c r="P117" s="111"/>
      <c r="Q117" s="59"/>
      <c r="R117" s="47"/>
      <c r="S117" s="155">
        <f>+'Ark1'!U1155</f>
        <v>0</v>
      </c>
      <c r="T117" s="176"/>
      <c r="U117" s="209"/>
      <c r="V117" s="155">
        <f>+'Ark1'!X1155</f>
        <v>0</v>
      </c>
      <c r="W117" s="155">
        <f>+'Ark1'!Y1155</f>
        <v>0</v>
      </c>
      <c r="X117" s="155">
        <f>+'Ark1'!Z1155</f>
        <v>0</v>
      </c>
      <c r="Y117" s="55">
        <f>+'Ark1'!Z1155</f>
        <v>0</v>
      </c>
      <c r="Z117" s="55">
        <f>+'Ark1'!AB1155</f>
        <v>0</v>
      </c>
      <c r="AA117" s="74">
        <f>+'Ark1'!AD1155</f>
        <v>0</v>
      </c>
      <c r="AB117" s="55" t="e">
        <f t="shared" si="14"/>
        <v>#DIV/0!</v>
      </c>
      <c r="AC117" s="74" t="e">
        <f t="shared" si="15"/>
        <v>#DIV/0!</v>
      </c>
      <c r="AD117" s="47"/>
      <c r="AE117" s="13"/>
      <c r="AF117" s="13"/>
      <c r="AG117" s="58"/>
    </row>
    <row r="118" spans="1:33" ht="15.6">
      <c r="A118" s="47"/>
      <c r="B118">
        <f>+'Ark1'!C1156</f>
        <v>2017</v>
      </c>
      <c r="C118">
        <f>+'Ark1'!M1156</f>
        <v>1</v>
      </c>
      <c r="D118" s="3" t="s">
        <v>89</v>
      </c>
      <c r="E118">
        <f>+'Ark1'!Q1156</f>
        <v>2</v>
      </c>
      <c r="F118">
        <f>+'Ark1'!R1156</f>
        <v>3</v>
      </c>
      <c r="G118" s="194">
        <f>+'Ark1'!AF1156</f>
        <v>1.0826025765941324E-2</v>
      </c>
      <c r="H118" s="194">
        <f t="shared" si="12"/>
        <v>2.1608899399372487E-3</v>
      </c>
      <c r="I118" s="194">
        <f>+'Ark1'!AG1156</f>
        <v>5.9500614839686642E-3</v>
      </c>
      <c r="J118" s="194"/>
      <c r="K118" s="96"/>
      <c r="L118" s="1">
        <f>+'Ark1'!S1156</f>
        <v>1.333333333333333</v>
      </c>
      <c r="M118" s="60">
        <f t="shared" si="13"/>
        <v>-2.666666666666667</v>
      </c>
      <c r="N118" s="111"/>
      <c r="O118" s="60"/>
      <c r="P118" s="111"/>
      <c r="Q118" s="60"/>
      <c r="R118" s="47"/>
      <c r="S118" s="92">
        <f>+'Ark1'!U1156</f>
        <v>6.8</v>
      </c>
      <c r="T118" s="194"/>
      <c r="U118" s="209"/>
      <c r="V118" s="92">
        <f>+'Ark1'!X1156</f>
        <v>0</v>
      </c>
      <c r="W118" s="92">
        <f>+'Ark1'!Y1156</f>
        <v>0</v>
      </c>
      <c r="X118" s="92">
        <f>+'Ark1'!Z1156</f>
        <v>1.9096247449870023</v>
      </c>
      <c r="Y118" s="1">
        <f>+'Ark1'!Z1156</f>
        <v>1.9096247449870023</v>
      </c>
      <c r="Z118" s="1">
        <f>+'Ark1'!AB1156</f>
        <v>0</v>
      </c>
      <c r="AA118" s="11">
        <f>+'Ark1'!AD1156</f>
        <v>0</v>
      </c>
      <c r="AB118" s="1">
        <f t="shared" si="14"/>
        <v>5.1000000000000014</v>
      </c>
      <c r="AC118" s="11">
        <f t="shared" si="15"/>
        <v>1.5</v>
      </c>
      <c r="AD118" s="47"/>
      <c r="AE118" s="13"/>
      <c r="AF118" s="13"/>
      <c r="AG118" s="58"/>
    </row>
    <row r="119" spans="1:33" ht="15.6">
      <c r="A119" s="47"/>
      <c r="B119">
        <f>+'Ark1'!C1157</f>
        <v>2017</v>
      </c>
      <c r="C119">
        <f>+'Ark1'!M1157</f>
        <v>2</v>
      </c>
      <c r="D119" s="3" t="s">
        <v>90</v>
      </c>
      <c r="E119">
        <f>+'Ark1'!Q1157</f>
        <v>573</v>
      </c>
      <c r="F119">
        <f>+'Ark1'!R1157</f>
        <v>8011</v>
      </c>
      <c r="G119" s="194">
        <f>+'Ark1'!AF1157</f>
        <v>28.909097470318649</v>
      </c>
      <c r="H119" s="194">
        <f t="shared" si="12"/>
        <v>0.60009872676333842</v>
      </c>
      <c r="I119" s="194">
        <f>+'Ark1'!AG1157</f>
        <v>22.240017313512247</v>
      </c>
      <c r="J119" s="194"/>
      <c r="K119" s="96"/>
      <c r="L119" s="1">
        <f>+'Ark1'!S1157</f>
        <v>3.8933965797029071</v>
      </c>
      <c r="M119" s="60">
        <f t="shared" si="13"/>
        <v>-0.12848894218261542</v>
      </c>
      <c r="N119" s="111"/>
      <c r="O119" s="60"/>
      <c r="P119" s="111"/>
      <c r="Q119" s="60"/>
      <c r="R119" s="47"/>
      <c r="S119" s="92">
        <f>+'Ark1'!U1157</f>
        <v>9.51824990637874</v>
      </c>
      <c r="T119" s="194"/>
      <c r="U119" s="209"/>
      <c r="V119" s="92">
        <f>+'Ark1'!X1157</f>
        <v>14.292847334914496</v>
      </c>
      <c r="W119" s="92">
        <f>+'Ark1'!Y1157</f>
        <v>1.0111097241293221</v>
      </c>
      <c r="X119" s="92">
        <f>+'Ark1'!Z1157</f>
        <v>5.1631102192040226</v>
      </c>
      <c r="Y119" s="1">
        <f>+'Ark1'!Z1157</f>
        <v>5.1631102192040226</v>
      </c>
      <c r="Z119" s="1">
        <f>+'Ark1'!AB1157</f>
        <v>0</v>
      </c>
      <c r="AA119" s="11">
        <f>+'Ark1'!AD1157</f>
        <v>0</v>
      </c>
      <c r="AB119" s="1">
        <f t="shared" si="14"/>
        <v>2.444716255210007</v>
      </c>
      <c r="AC119" s="11">
        <f t="shared" si="15"/>
        <v>13.980802792321118</v>
      </c>
      <c r="AD119" s="47"/>
      <c r="AE119" s="13"/>
      <c r="AF119" s="13"/>
      <c r="AG119" s="58"/>
    </row>
    <row r="120" spans="1:33" ht="15.6">
      <c r="A120" s="47"/>
      <c r="B120">
        <f>+'Ark1'!C1158</f>
        <v>2017</v>
      </c>
      <c r="C120">
        <f>+'Ark1'!M1158</f>
        <v>3</v>
      </c>
      <c r="D120" s="3" t="s">
        <v>91</v>
      </c>
      <c r="E120">
        <f>+'Ark1'!Q1158</f>
        <v>10</v>
      </c>
      <c r="F120">
        <f>+'Ark1'!R1158</f>
        <v>100</v>
      </c>
      <c r="G120" s="194">
        <f>+'Ark1'!AF1158</f>
        <v>0.36086752553137746</v>
      </c>
      <c r="H120" s="194">
        <f t="shared" si="12"/>
        <v>0.25255332770632655</v>
      </c>
      <c r="I120" s="194">
        <f>+'Ark1'!AG1158</f>
        <v>0.27711536352542299</v>
      </c>
      <c r="J120" s="194"/>
      <c r="K120" s="96"/>
      <c r="L120" s="1">
        <f>+'Ark1'!S1158</f>
        <v>4.0599999999999996</v>
      </c>
      <c r="M120" s="60">
        <f t="shared" si="13"/>
        <v>-1.3400000000000007</v>
      </c>
      <c r="N120" s="111"/>
      <c r="O120" s="60"/>
      <c r="P120" s="111"/>
      <c r="Q120" s="60"/>
      <c r="R120" s="47"/>
      <c r="S120" s="92">
        <f>+'Ark1'!U1158</f>
        <v>9.5009999999999977</v>
      </c>
      <c r="T120" s="194"/>
      <c r="U120" s="209"/>
      <c r="V120" s="92">
        <f>+'Ark1'!X1158</f>
        <v>10</v>
      </c>
      <c r="W120" s="92">
        <f>+'Ark1'!Y1158</f>
        <v>1</v>
      </c>
      <c r="X120" s="92">
        <f>+'Ark1'!Z1158</f>
        <v>4.7756569181632011</v>
      </c>
      <c r="Y120" s="1">
        <f>+'Ark1'!Z1158</f>
        <v>4.7756569181632011</v>
      </c>
      <c r="Z120" s="1">
        <f>+'Ark1'!AB1158</f>
        <v>0</v>
      </c>
      <c r="AA120" s="11">
        <f>+'Ark1'!AD1158</f>
        <v>0</v>
      </c>
      <c r="AB120" s="1">
        <f t="shared" si="14"/>
        <v>2.340147783251231</v>
      </c>
      <c r="AC120" s="11">
        <f t="shared" si="15"/>
        <v>10</v>
      </c>
      <c r="AD120" s="47"/>
      <c r="AE120" s="13"/>
      <c r="AF120" s="13"/>
      <c r="AG120" s="58"/>
    </row>
    <row r="121" spans="1:33" ht="15.6">
      <c r="A121" s="47"/>
      <c r="B121">
        <f>+'Ark1'!C1159</f>
        <v>2017</v>
      </c>
      <c r="C121">
        <f>+'Ark1'!M1159</f>
        <v>4</v>
      </c>
      <c r="D121" s="3" t="s">
        <v>92</v>
      </c>
      <c r="E121">
        <f>+'Ark1'!Q1159</f>
        <v>17</v>
      </c>
      <c r="F121">
        <f>+'Ark1'!R1159</f>
        <v>87</v>
      </c>
      <c r="G121" s="194">
        <f>+'Ark1'!AF1159</f>
        <v>0.31395474721229838</v>
      </c>
      <c r="H121" s="194">
        <f t="shared" si="12"/>
        <v>0.25763136434327188</v>
      </c>
      <c r="I121" s="194">
        <f>+'Ark1'!AG1159</f>
        <v>0.303103132065698</v>
      </c>
      <c r="J121" s="194"/>
      <c r="K121" s="96"/>
      <c r="L121" s="1">
        <f>+'Ark1'!S1159</f>
        <v>5.0574712643678144</v>
      </c>
      <c r="M121" s="60">
        <f t="shared" si="13"/>
        <v>-1.0194518125552614</v>
      </c>
      <c r="N121" s="111"/>
      <c r="O121" s="60"/>
      <c r="P121" s="111"/>
      <c r="Q121" s="60"/>
      <c r="R121" s="47"/>
      <c r="S121" s="92">
        <f>+'Ark1'!U1159</f>
        <v>11.944827586206898</v>
      </c>
      <c r="T121" s="194"/>
      <c r="U121" s="209"/>
      <c r="V121" s="92">
        <f>+'Ark1'!X1159</f>
        <v>27.586206896551719</v>
      </c>
      <c r="W121" s="92">
        <f>+'Ark1'!Y1159</f>
        <v>6.8965517241379306</v>
      </c>
      <c r="X121" s="92">
        <f>+'Ark1'!Z1159</f>
        <v>6.2732923878986089</v>
      </c>
      <c r="Y121" s="1">
        <f>+'Ark1'!Z1159</f>
        <v>6.2732923878986089</v>
      </c>
      <c r="Z121" s="1">
        <f>+'Ark1'!AB1159</f>
        <v>0</v>
      </c>
      <c r="AA121" s="11">
        <f>+'Ark1'!AD1159</f>
        <v>0</v>
      </c>
      <c r="AB121" s="1">
        <f t="shared" si="14"/>
        <v>2.3618181818181831</v>
      </c>
      <c r="AC121" s="11">
        <f t="shared" si="15"/>
        <v>5.117647058823529</v>
      </c>
      <c r="AD121" s="47"/>
      <c r="AE121" s="13"/>
      <c r="AF121" s="13"/>
      <c r="AG121" s="58"/>
    </row>
    <row r="122" spans="1:33" ht="15.6">
      <c r="A122" s="47"/>
      <c r="B122">
        <f>+'Ark1'!C1160</f>
        <v>2017</v>
      </c>
      <c r="C122">
        <f>+'Ark1'!M1160</f>
        <v>5</v>
      </c>
      <c r="D122" s="3" t="s">
        <v>93</v>
      </c>
      <c r="E122">
        <f>+'Ark1'!Q1160</f>
        <v>656</v>
      </c>
      <c r="F122">
        <f>+'Ark1'!R1160</f>
        <v>16164</v>
      </c>
      <c r="G122" s="194">
        <f>+'Ark1'!AF1160</f>
        <v>58.330626826891859</v>
      </c>
      <c r="H122" s="194">
        <f t="shared" si="12"/>
        <v>-1.1295352111480597</v>
      </c>
      <c r="I122" s="194">
        <f>+'Ark1'!AG1160</f>
        <v>54.520588379413219</v>
      </c>
      <c r="J122" s="194"/>
      <c r="K122" s="96"/>
      <c r="L122" s="1">
        <f>+'Ark1'!S1160</f>
        <v>5.186834941846076</v>
      </c>
      <c r="M122" s="60">
        <f t="shared" si="13"/>
        <v>-0.14426386316703965</v>
      </c>
      <c r="N122" s="111"/>
      <c r="O122" s="60"/>
      <c r="P122" s="111"/>
      <c r="Q122" s="60"/>
      <c r="R122" s="47"/>
      <c r="S122" s="92">
        <f>+'Ark1'!U1160</f>
        <v>11.564328136599851</v>
      </c>
      <c r="T122" s="194"/>
      <c r="U122" s="209"/>
      <c r="V122" s="92">
        <f>+'Ark1'!X1160</f>
        <v>26.967334818114342</v>
      </c>
      <c r="W122" s="92">
        <f>+'Ark1'!Y1160</f>
        <v>6.3536253402623117</v>
      </c>
      <c r="X122" s="92">
        <f>+'Ark1'!Z1160</f>
        <v>6.8345197496305037</v>
      </c>
      <c r="Y122" s="1">
        <f>+'Ark1'!Z1160</f>
        <v>6.8345197496305037</v>
      </c>
      <c r="Z122" s="1">
        <f>+'Ark1'!AB1160</f>
        <v>0.45503128951439298</v>
      </c>
      <c r="AA122" s="11">
        <f>+'Ark1'!AD1160</f>
        <v>-0.74415713685140261</v>
      </c>
      <c r="AB122" s="1">
        <f t="shared" si="14"/>
        <v>2.2295539122137411</v>
      </c>
      <c r="AC122" s="11">
        <f t="shared" si="15"/>
        <v>24.640243902439025</v>
      </c>
      <c r="AD122" s="47"/>
      <c r="AE122" s="13"/>
      <c r="AF122" s="13"/>
      <c r="AG122" s="58"/>
    </row>
    <row r="123" spans="1:33" ht="15.6">
      <c r="A123" s="47"/>
      <c r="B123">
        <f>+'Ark1'!C1161</f>
        <v>2017</v>
      </c>
      <c r="C123">
        <f>+'Ark1'!M1161</f>
        <v>6</v>
      </c>
      <c r="D123" s="3" t="s">
        <v>94</v>
      </c>
      <c r="E123">
        <f>+'Ark1'!Q1161</f>
        <v>7</v>
      </c>
      <c r="F123">
        <f>+'Ark1'!R1161</f>
        <v>12</v>
      </c>
      <c r="G123" s="194">
        <f>+'Ark1'!AF1161</f>
        <v>4.3304103063765295E-2</v>
      </c>
      <c r="H123" s="194">
        <f t="shared" si="12"/>
        <v>2.1641263498755108E-2</v>
      </c>
      <c r="I123" s="194">
        <f>+'Ark1'!AG1161</f>
        <v>7.306325498696814E-2</v>
      </c>
      <c r="J123" s="194"/>
      <c r="K123" s="96"/>
      <c r="L123" s="1">
        <f>+'Ark1'!S1161</f>
        <v>6.166666666666667</v>
      </c>
      <c r="M123" s="60">
        <f t="shared" si="13"/>
        <v>-3.3333333333333215E-2</v>
      </c>
      <c r="N123" s="111"/>
      <c r="O123" s="60"/>
      <c r="P123" s="111"/>
      <c r="Q123" s="60"/>
      <c r="R123" s="47"/>
      <c r="S123" s="92">
        <f>+'Ark1'!U1161</f>
        <v>20.875</v>
      </c>
      <c r="T123" s="194"/>
      <c r="U123" s="209"/>
      <c r="V123" s="92">
        <f>+'Ark1'!X1161</f>
        <v>75</v>
      </c>
      <c r="W123" s="92">
        <f>+'Ark1'!Y1161</f>
        <v>33.333333333333343</v>
      </c>
      <c r="X123" s="92">
        <f>+'Ark1'!Z1161</f>
        <v>6.1279584691804203</v>
      </c>
      <c r="Y123" s="1">
        <f>+'Ark1'!Z1161</f>
        <v>6.1279584691804203</v>
      </c>
      <c r="Z123" s="1">
        <f>+'Ark1'!AB1161</f>
        <v>0</v>
      </c>
      <c r="AA123" s="11">
        <f>+'Ark1'!AD1161</f>
        <v>0</v>
      </c>
      <c r="AB123" s="1">
        <f t="shared" si="14"/>
        <v>3.3851351351351351</v>
      </c>
      <c r="AC123" s="11">
        <f t="shared" si="15"/>
        <v>1.7142857142857142</v>
      </c>
      <c r="AD123" s="47"/>
      <c r="AE123" s="13"/>
      <c r="AF123" s="13"/>
      <c r="AG123" s="58"/>
    </row>
    <row r="124" spans="1:33" ht="15.6">
      <c r="A124" s="47"/>
      <c r="B124">
        <f>+'Ark1'!C1162</f>
        <v>2017</v>
      </c>
      <c r="C124">
        <f>+'Ark1'!M1162</f>
        <v>7</v>
      </c>
      <c r="D124" s="3" t="s">
        <v>95</v>
      </c>
      <c r="E124">
        <f>+'Ark1'!Q1162</f>
        <v>4</v>
      </c>
      <c r="F124">
        <f>+'Ark1'!R1162</f>
        <v>4</v>
      </c>
      <c r="G124" s="194">
        <f>+'Ark1'!AF1162</f>
        <v>1.4434701021255098E-2</v>
      </c>
      <c r="H124" s="194">
        <f t="shared" si="12"/>
        <v>5.7695651952510228E-3</v>
      </c>
      <c r="I124" s="194">
        <f>+'Ark1'!AG1162</f>
        <v>2.3946080776168006E-2</v>
      </c>
      <c r="J124" s="194"/>
      <c r="K124" s="96"/>
      <c r="L124" s="1">
        <f>+'Ark1'!S1162</f>
        <v>5.25</v>
      </c>
      <c r="M124" s="60">
        <f t="shared" si="13"/>
        <v>-0.25</v>
      </c>
      <c r="N124" s="111"/>
      <c r="O124" s="60"/>
      <c r="P124" s="111"/>
      <c r="Q124" s="60"/>
      <c r="R124" s="47"/>
      <c r="S124" s="92">
        <f>+'Ark1'!U1162</f>
        <v>20.525000000000006</v>
      </c>
      <c r="T124" s="194"/>
      <c r="U124" s="209"/>
      <c r="V124" s="92">
        <f>+'Ark1'!X1162</f>
        <v>75</v>
      </c>
      <c r="W124" s="92">
        <f>+'Ark1'!Y1162</f>
        <v>50</v>
      </c>
      <c r="X124" s="92">
        <f>+'Ark1'!Z1162</f>
        <v>7.8553723654579155</v>
      </c>
      <c r="Y124" s="1">
        <f>+'Ark1'!Z1162</f>
        <v>7.8553723654579155</v>
      </c>
      <c r="Z124" s="1">
        <f>+'Ark1'!AB1162</f>
        <v>0</v>
      </c>
      <c r="AA124" s="11">
        <f>+'Ark1'!AD1162</f>
        <v>0</v>
      </c>
      <c r="AB124" s="1">
        <f t="shared" si="14"/>
        <v>3.9095238095238107</v>
      </c>
      <c r="AC124" s="11">
        <f t="shared" si="15"/>
        <v>1</v>
      </c>
      <c r="AD124" s="47"/>
      <c r="AE124" s="13"/>
      <c r="AF124" s="13"/>
      <c r="AG124" s="58"/>
    </row>
    <row r="125" spans="1:33" ht="15.6">
      <c r="A125" s="47"/>
      <c r="B125">
        <f>+'Ark1'!C1163</f>
        <v>2017</v>
      </c>
      <c r="C125">
        <f>+'Ark1'!M1163</f>
        <v>8</v>
      </c>
      <c r="D125" s="3" t="s">
        <v>96</v>
      </c>
      <c r="E125">
        <f>+'Ark1'!Q1163</f>
        <v>429</v>
      </c>
      <c r="F125">
        <f>+'Ark1'!R1163</f>
        <v>2910</v>
      </c>
      <c r="G125" s="194">
        <f>+'Ark1'!AF1163</f>
        <v>10.501244992963084</v>
      </c>
      <c r="H125" s="194">
        <f t="shared" si="12"/>
        <v>3.8093483063168065E-2</v>
      </c>
      <c r="I125" s="194">
        <f>+'Ark1'!AG1163</f>
        <v>18.87161167332064</v>
      </c>
      <c r="J125" s="194"/>
      <c r="K125" s="96"/>
      <c r="L125" s="1">
        <f>+'Ark1'!S1163</f>
        <v>5.9900343642611693</v>
      </c>
      <c r="M125" s="60">
        <f t="shared" si="13"/>
        <v>-0.24971718853386182</v>
      </c>
      <c r="N125" s="111"/>
      <c r="O125" s="60"/>
      <c r="P125" s="111"/>
      <c r="Q125" s="60"/>
      <c r="R125" s="47"/>
      <c r="S125" s="92">
        <f>+'Ark1'!U1163</f>
        <v>22.234364261168405</v>
      </c>
      <c r="T125" s="194"/>
      <c r="U125" s="209"/>
      <c r="V125" s="92">
        <f>+'Ark1'!X1163</f>
        <v>83.470790378006896</v>
      </c>
      <c r="W125" s="92">
        <f>+'Ark1'!Y1163</f>
        <v>48.797250859106526</v>
      </c>
      <c r="X125" s="92">
        <f>+'Ark1'!Z1163</f>
        <v>7.2120304125423855</v>
      </c>
      <c r="Y125" s="1">
        <f>+'Ark1'!Z1163</f>
        <v>7.2120304125423855</v>
      </c>
      <c r="Z125" s="1">
        <f>+'Ark1'!AB1163</f>
        <v>0</v>
      </c>
      <c r="AA125" s="11">
        <f>+'Ark1'!AD1163</f>
        <v>0</v>
      </c>
      <c r="AB125" s="1">
        <f t="shared" ref="AB125:AB147" si="16">+S125/L125</f>
        <v>3.7118926051287966</v>
      </c>
      <c r="AC125" s="11">
        <f t="shared" ref="AC125:AC147" si="17">+F125/E125</f>
        <v>6.7832167832167833</v>
      </c>
      <c r="AD125" s="47"/>
      <c r="AE125" s="13"/>
      <c r="AF125" s="13"/>
      <c r="AG125" s="58"/>
    </row>
    <row r="126" spans="1:33" ht="15.6">
      <c r="A126" s="47"/>
      <c r="B126">
        <f>+'Ark1'!C1164</f>
        <v>2017</v>
      </c>
      <c r="C126">
        <f>+'Ark1'!M1164</f>
        <v>9</v>
      </c>
      <c r="D126" s="3" t="s">
        <v>97</v>
      </c>
      <c r="E126">
        <f>+'Ark1'!Q1164</f>
        <v>1</v>
      </c>
      <c r="F126">
        <f>+'Ark1'!R1164</f>
        <v>1</v>
      </c>
      <c r="G126" s="194">
        <f>+'Ark1'!AF1164</f>
        <v>3.6086752553137745E-3</v>
      </c>
      <c r="H126" s="194">
        <f t="shared" si="12"/>
        <v>-7.2389265768826308E-4</v>
      </c>
      <c r="I126" s="194">
        <f>+'Ark1'!AG1164</f>
        <v>8.4292537689556069E-3</v>
      </c>
      <c r="J126" s="194"/>
      <c r="K126" s="96"/>
      <c r="L126" s="1">
        <f>+'Ark1'!S1164</f>
        <v>6</v>
      </c>
      <c r="M126" s="60">
        <f t="shared" si="13"/>
        <v>-2</v>
      </c>
      <c r="N126" s="111"/>
      <c r="O126" s="60"/>
      <c r="P126" s="111"/>
      <c r="Q126" s="60"/>
      <c r="R126" s="47"/>
      <c r="S126" s="92">
        <f>+'Ark1'!U1164</f>
        <v>28.9</v>
      </c>
      <c r="T126" s="194"/>
      <c r="U126" s="209"/>
      <c r="V126" s="92">
        <f>+'Ark1'!X1164</f>
        <v>100</v>
      </c>
      <c r="W126" s="92">
        <f>+'Ark1'!Y1164</f>
        <v>100</v>
      </c>
      <c r="X126" s="92">
        <f>+'Ark1'!Z1164</f>
        <v>0</v>
      </c>
      <c r="Y126" s="1">
        <f>+'Ark1'!Z1164</f>
        <v>0</v>
      </c>
      <c r="Z126" s="1">
        <f>+'Ark1'!AB1164</f>
        <v>0</v>
      </c>
      <c r="AA126" s="11">
        <f>+'Ark1'!AD1164</f>
        <v>0</v>
      </c>
      <c r="AB126" s="1">
        <f t="shared" si="16"/>
        <v>4.8166666666666664</v>
      </c>
      <c r="AC126" s="11">
        <f t="shared" si="17"/>
        <v>1</v>
      </c>
      <c r="AD126" s="47"/>
      <c r="AE126" s="13"/>
      <c r="AF126" s="13"/>
      <c r="AG126" s="58"/>
    </row>
    <row r="127" spans="1:33" ht="15.6">
      <c r="A127" s="47"/>
      <c r="B127">
        <f>+'Ark1'!C1165</f>
        <v>2017</v>
      </c>
      <c r="C127">
        <f>+'Ark1'!M1165</f>
        <v>10</v>
      </c>
      <c r="D127" s="3" t="s">
        <v>98</v>
      </c>
      <c r="E127">
        <f>+'Ark1'!Q1165</f>
        <v>0</v>
      </c>
      <c r="F127">
        <f>+'Ark1'!R1165</f>
        <v>0</v>
      </c>
      <c r="G127" s="194">
        <f>+'Ark1'!AF1165</f>
        <v>0</v>
      </c>
      <c r="H127" s="194">
        <f t="shared" si="12"/>
        <v>0</v>
      </c>
      <c r="I127" s="194">
        <f>+'Ark1'!AG1165</f>
        <v>0</v>
      </c>
      <c r="J127" s="194"/>
      <c r="K127" s="96"/>
      <c r="L127" s="1">
        <f>+'Ark1'!S1165</f>
        <v>0</v>
      </c>
      <c r="M127" s="60">
        <f t="shared" si="13"/>
        <v>0</v>
      </c>
      <c r="N127" s="111"/>
      <c r="O127" s="60"/>
      <c r="P127" s="111"/>
      <c r="Q127" s="60"/>
      <c r="R127" s="47"/>
      <c r="S127" s="92">
        <f>+'Ark1'!U1165</f>
        <v>0</v>
      </c>
      <c r="T127" s="194"/>
      <c r="U127" s="209"/>
      <c r="V127" s="92">
        <f>+'Ark1'!X1165</f>
        <v>0</v>
      </c>
      <c r="W127" s="92">
        <f>+'Ark1'!Y1165</f>
        <v>0</v>
      </c>
      <c r="X127" s="92">
        <f>+'Ark1'!Z1165</f>
        <v>0</v>
      </c>
      <c r="Y127" s="1">
        <f>+'Ark1'!Z1165</f>
        <v>0</v>
      </c>
      <c r="Z127" s="1">
        <f>+'Ark1'!AB1165</f>
        <v>0</v>
      </c>
      <c r="AA127" s="11">
        <f>+'Ark1'!AD1165</f>
        <v>0</v>
      </c>
      <c r="AB127" s="1" t="e">
        <f t="shared" si="16"/>
        <v>#DIV/0!</v>
      </c>
      <c r="AC127" s="11" t="e">
        <f t="shared" si="17"/>
        <v>#DIV/0!</v>
      </c>
      <c r="AD127" s="47"/>
      <c r="AE127" s="13"/>
      <c r="AF127" s="13"/>
      <c r="AG127" s="58"/>
    </row>
    <row r="128" spans="1:33" ht="15.6">
      <c r="A128" s="47"/>
      <c r="B128">
        <f>+'Ark1'!C1166</f>
        <v>2017</v>
      </c>
      <c r="C128">
        <f>+'Ark1'!M1166</f>
        <v>11</v>
      </c>
      <c r="D128" s="3" t="s">
        <v>99</v>
      </c>
      <c r="E128">
        <f>+'Ark1'!Q1166</f>
        <v>144</v>
      </c>
      <c r="F128">
        <f>+'Ark1'!R1166</f>
        <v>396</v>
      </c>
      <c r="G128" s="194">
        <f>+'Ark1'!AF1166</f>
        <v>1.4290354011042543</v>
      </c>
      <c r="H128" s="194">
        <f t="shared" si="12"/>
        <v>-4.8370257229439995E-2</v>
      </c>
      <c r="I128" s="194">
        <f>+'Ark1'!AG1166</f>
        <v>3.439135537733887</v>
      </c>
      <c r="J128" s="194"/>
      <c r="K128" s="96"/>
      <c r="L128" s="1">
        <f>+'Ark1'!S1166</f>
        <v>7.1641414141414161</v>
      </c>
      <c r="M128" s="60">
        <f t="shared" si="13"/>
        <v>-0.27280873248614856</v>
      </c>
      <c r="N128" s="111"/>
      <c r="O128" s="60"/>
      <c r="P128" s="111"/>
      <c r="Q128" s="60"/>
      <c r="R128" s="47"/>
      <c r="S128" s="92">
        <f>+'Ark1'!U1166</f>
        <v>29.775757575757567</v>
      </c>
      <c r="T128" s="194"/>
      <c r="U128" s="209"/>
      <c r="V128" s="92">
        <f>+'Ark1'!X1166</f>
        <v>99.747474747474755</v>
      </c>
      <c r="W128" s="92">
        <f>+'Ark1'!Y1166</f>
        <v>91.919191919191903</v>
      </c>
      <c r="X128" s="92">
        <f>+'Ark1'!Z1166</f>
        <v>5.0150347876189532</v>
      </c>
      <c r="Y128" s="1">
        <f>+'Ark1'!Z1166</f>
        <v>5.0150347876189532</v>
      </c>
      <c r="Z128" s="1">
        <f>+'Ark1'!AB1166</f>
        <v>0</v>
      </c>
      <c r="AA128" s="11">
        <f>+'Ark1'!AD1166</f>
        <v>0</v>
      </c>
      <c r="AB128" s="1">
        <f t="shared" si="16"/>
        <v>4.1562213605921725</v>
      </c>
      <c r="AC128" s="11">
        <f t="shared" si="17"/>
        <v>2.75</v>
      </c>
      <c r="AD128" s="47"/>
      <c r="AE128" s="13"/>
      <c r="AF128" s="13"/>
      <c r="AG128" s="58"/>
    </row>
    <row r="129" spans="1:33" ht="15.6">
      <c r="A129" s="47"/>
      <c r="B129">
        <f>+'Ark1'!C1167</f>
        <v>2017</v>
      </c>
      <c r="C129">
        <f>+'Ark1'!M1167</f>
        <v>12</v>
      </c>
      <c r="D129" s="3" t="s">
        <v>100</v>
      </c>
      <c r="E129">
        <f>+'Ark1'!Q1167</f>
        <v>0</v>
      </c>
      <c r="F129">
        <f>+'Ark1'!R1167</f>
        <v>0</v>
      </c>
      <c r="G129" s="194">
        <f>+'Ark1'!AF1167</f>
        <v>0</v>
      </c>
      <c r="H129" s="194">
        <f t="shared" si="12"/>
        <v>0</v>
      </c>
      <c r="I129" s="194">
        <f>+'Ark1'!AG1167</f>
        <v>0</v>
      </c>
      <c r="J129" s="194"/>
      <c r="K129" s="96"/>
      <c r="L129" s="1">
        <f>+'Ark1'!S1167</f>
        <v>0</v>
      </c>
      <c r="M129" s="60">
        <f t="shared" si="13"/>
        <v>0</v>
      </c>
      <c r="N129" s="111"/>
      <c r="O129" s="60"/>
      <c r="P129" s="111"/>
      <c r="Q129" s="60"/>
      <c r="R129" s="47"/>
      <c r="S129" s="92">
        <f>+'Ark1'!U1167</f>
        <v>0</v>
      </c>
      <c r="T129" s="194"/>
      <c r="U129" s="209"/>
      <c r="V129" s="92">
        <f>+'Ark1'!X1167</f>
        <v>0</v>
      </c>
      <c r="W129" s="92">
        <f>+'Ark1'!Y1167</f>
        <v>0</v>
      </c>
      <c r="X129" s="92">
        <f>+'Ark1'!Z1167</f>
        <v>0</v>
      </c>
      <c r="Y129" s="1">
        <f>+'Ark1'!Z1167</f>
        <v>0</v>
      </c>
      <c r="Z129" s="1">
        <f>+'Ark1'!AB1167</f>
        <v>0</v>
      </c>
      <c r="AA129" s="11">
        <f>+'Ark1'!AD1167</f>
        <v>0</v>
      </c>
      <c r="AB129" s="1" t="e">
        <f t="shared" si="16"/>
        <v>#DIV/0!</v>
      </c>
      <c r="AC129" s="11" t="e">
        <f t="shared" si="17"/>
        <v>#DIV/0!</v>
      </c>
      <c r="AD129" s="47"/>
      <c r="AE129" s="13"/>
      <c r="AF129" s="13"/>
      <c r="AG129" s="58"/>
    </row>
    <row r="130" spans="1:33" ht="15.6">
      <c r="A130" s="47"/>
      <c r="B130">
        <f>+'Ark1'!C1168</f>
        <v>2017</v>
      </c>
      <c r="C130">
        <f>+'Ark1'!M1168</f>
        <v>13</v>
      </c>
      <c r="D130" s="3" t="s">
        <v>101</v>
      </c>
      <c r="E130">
        <f>+'Ark1'!Q1168</f>
        <v>0</v>
      </c>
      <c r="F130">
        <f>+'Ark1'!R1168</f>
        <v>0</v>
      </c>
      <c r="G130" s="194">
        <f>+'Ark1'!AF1168</f>
        <v>0</v>
      </c>
      <c r="H130" s="194">
        <f t="shared" si="12"/>
        <v>0</v>
      </c>
      <c r="I130" s="194">
        <f>+'Ark1'!AG1168</f>
        <v>0</v>
      </c>
      <c r="J130" s="194"/>
      <c r="K130" s="96"/>
      <c r="L130" s="1">
        <f>+'Ark1'!S1168</f>
        <v>0</v>
      </c>
      <c r="M130" s="60">
        <f t="shared" si="13"/>
        <v>0</v>
      </c>
      <c r="N130" s="111"/>
      <c r="O130" s="60"/>
      <c r="P130" s="111"/>
      <c r="Q130" s="60"/>
      <c r="R130" s="47"/>
      <c r="S130" s="92">
        <f>+'Ark1'!U1168</f>
        <v>0</v>
      </c>
      <c r="T130" s="194"/>
      <c r="U130" s="209"/>
      <c r="V130" s="92">
        <f>+'Ark1'!X1168</f>
        <v>0</v>
      </c>
      <c r="W130" s="92">
        <f>+'Ark1'!Y1168</f>
        <v>0</v>
      </c>
      <c r="X130" s="92">
        <f>+'Ark1'!Z1168</f>
        <v>0</v>
      </c>
      <c r="Y130" s="1">
        <f>+'Ark1'!Z1168</f>
        <v>0</v>
      </c>
      <c r="Z130" s="1">
        <f>+'Ark1'!AB1168</f>
        <v>0</v>
      </c>
      <c r="AA130" s="11">
        <f>+'Ark1'!AD1168</f>
        <v>0</v>
      </c>
      <c r="AB130" s="1" t="e">
        <f t="shared" si="16"/>
        <v>#DIV/0!</v>
      </c>
      <c r="AC130" s="11" t="e">
        <f t="shared" si="17"/>
        <v>#DIV/0!</v>
      </c>
      <c r="AD130" s="47"/>
      <c r="AE130" s="13"/>
      <c r="AF130" s="13"/>
      <c r="AG130" s="58"/>
    </row>
    <row r="131" spans="1:33" ht="15.6">
      <c r="A131" s="47"/>
      <c r="B131">
        <f>+'Ark1'!C1169</f>
        <v>2017</v>
      </c>
      <c r="C131">
        <f>+'Ark1'!M1169</f>
        <v>14</v>
      </c>
      <c r="D131" s="3" t="s">
        <v>102</v>
      </c>
      <c r="E131">
        <f>+'Ark1'!Q1169</f>
        <v>16</v>
      </c>
      <c r="F131">
        <f>+'Ark1'!R1169</f>
        <v>23</v>
      </c>
      <c r="G131" s="194">
        <f>+'Ark1'!AF1169</f>
        <v>8.2999530872216815E-2</v>
      </c>
      <c r="H131" s="194">
        <f t="shared" si="12"/>
        <v>6.8074052517812234E-4</v>
      </c>
      <c r="I131" s="194">
        <f>+'Ark1'!AG1169</f>
        <v>0.23703994941281048</v>
      </c>
      <c r="J131" s="194"/>
      <c r="K131" s="96"/>
      <c r="L131" s="1">
        <f>+'Ark1'!S1169</f>
        <v>7.7826086956521747</v>
      </c>
      <c r="M131" s="60">
        <f t="shared" si="13"/>
        <v>-0.42791762013729784</v>
      </c>
      <c r="N131" s="111"/>
      <c r="O131" s="60"/>
      <c r="P131" s="111"/>
      <c r="Q131" s="60"/>
      <c r="R131" s="47"/>
      <c r="S131" s="92">
        <f>+'Ark1'!U1169</f>
        <v>35.334782608695647</v>
      </c>
      <c r="T131" s="194"/>
      <c r="U131" s="209"/>
      <c r="V131" s="92">
        <f>+'Ark1'!X1169</f>
        <v>100</v>
      </c>
      <c r="W131" s="92">
        <f>+'Ark1'!Y1169</f>
        <v>100</v>
      </c>
      <c r="X131" s="92">
        <f>+'Ark1'!Z1169</f>
        <v>5.8728267910741714</v>
      </c>
      <c r="Y131" s="1">
        <f>+'Ark1'!Z1169</f>
        <v>5.8728267910741714</v>
      </c>
      <c r="Z131" s="1">
        <f>+'Ark1'!AB1169</f>
        <v>0</v>
      </c>
      <c r="AA131" s="11">
        <f>+'Ark1'!AD1169</f>
        <v>0</v>
      </c>
      <c r="AB131" s="1">
        <f t="shared" si="16"/>
        <v>4.5402234636871501</v>
      </c>
      <c r="AC131" s="11">
        <f t="shared" si="17"/>
        <v>1.4375</v>
      </c>
      <c r="AD131" s="47"/>
      <c r="AE131" s="13"/>
      <c r="AF131" s="13"/>
      <c r="AG131" s="58"/>
    </row>
    <row r="132" spans="1:33" ht="15.6">
      <c r="A132" s="47"/>
      <c r="B132">
        <f>+'Ark1'!C1170</f>
        <v>2017</v>
      </c>
      <c r="C132">
        <f>+'Ark1'!M1170</f>
        <v>15</v>
      </c>
      <c r="D132" s="3" t="s">
        <v>103</v>
      </c>
      <c r="E132">
        <f>+'Ark1'!Q1170</f>
        <v>0</v>
      </c>
      <c r="F132">
        <f>+'Ark1'!R1170</f>
        <v>0</v>
      </c>
      <c r="G132" s="194">
        <f>+'Ark1'!AF1170</f>
        <v>0</v>
      </c>
      <c r="H132" s="194">
        <f t="shared" si="12"/>
        <v>0</v>
      </c>
      <c r="I132" s="194">
        <f>+'Ark1'!AG1170</f>
        <v>0</v>
      </c>
      <c r="J132" s="194"/>
      <c r="K132" s="96"/>
      <c r="L132" s="1">
        <f>+'Ark1'!S1170</f>
        <v>0</v>
      </c>
      <c r="M132" s="60">
        <f t="shared" si="13"/>
        <v>0</v>
      </c>
      <c r="N132" s="111"/>
      <c r="O132" s="60"/>
      <c r="P132" s="111"/>
      <c r="Q132" s="60"/>
      <c r="R132" s="47"/>
      <c r="S132" s="92">
        <f>+'Ark1'!U1170</f>
        <v>0</v>
      </c>
      <c r="T132" s="194"/>
      <c r="U132" s="209"/>
      <c r="V132" s="92">
        <f>+'Ark1'!X1170</f>
        <v>0</v>
      </c>
      <c r="W132" s="92">
        <f>+'Ark1'!Y1170</f>
        <v>0</v>
      </c>
      <c r="X132" s="92">
        <f>+'Ark1'!Z1170</f>
        <v>0</v>
      </c>
      <c r="Y132" s="1">
        <f>+'Ark1'!Z1170</f>
        <v>0</v>
      </c>
      <c r="Z132" s="1">
        <f>+'Ark1'!AB1170</f>
        <v>0</v>
      </c>
      <c r="AA132" s="11">
        <f>+'Ark1'!AD1170</f>
        <v>0</v>
      </c>
      <c r="AB132" s="1" t="e">
        <f t="shared" si="16"/>
        <v>#DIV/0!</v>
      </c>
      <c r="AC132" s="11" t="e">
        <f t="shared" si="17"/>
        <v>#DIV/0!</v>
      </c>
      <c r="AD132" s="47"/>
      <c r="AE132" s="13"/>
      <c r="AF132" s="13"/>
      <c r="AG132" s="58"/>
    </row>
    <row r="133" spans="1:33" ht="15.6">
      <c r="A133" s="47"/>
      <c r="B133" s="53">
        <f>+'Ark1'!C1171</f>
        <v>2016</v>
      </c>
      <c r="C133" s="53">
        <f>+'Ark1'!M1171</f>
        <v>1</v>
      </c>
      <c r="D133" s="54" t="s">
        <v>89</v>
      </c>
      <c r="E133" s="53">
        <f>+'Ark1'!Q1171</f>
        <v>2</v>
      </c>
      <c r="F133" s="53">
        <f>+'Ark1'!R1171</f>
        <v>2</v>
      </c>
      <c r="G133" s="176">
        <f>+'Ark1'!AF1171</f>
        <v>8.6651358260040751E-3</v>
      </c>
      <c r="H133" s="176"/>
      <c r="I133" s="176">
        <f>+'Ark1'!AG1171</f>
        <v>1.1123436153021424E-2</v>
      </c>
      <c r="J133" s="176"/>
      <c r="K133" s="96"/>
      <c r="L133" s="55">
        <f>+'Ark1'!S1171</f>
        <v>4</v>
      </c>
      <c r="M133" s="47"/>
      <c r="N133" s="47"/>
      <c r="O133" s="47"/>
      <c r="P133" s="111"/>
      <c r="Q133" s="47"/>
      <c r="R133" s="47"/>
      <c r="S133" s="155">
        <f>+'Ark1'!U1171</f>
        <v>16.2</v>
      </c>
      <c r="T133" s="176"/>
      <c r="U133" s="209"/>
      <c r="V133" s="155">
        <f>+'Ark1'!X1171</f>
        <v>50</v>
      </c>
      <c r="W133" s="155">
        <f>+'Ark1'!Y1171</f>
        <v>50</v>
      </c>
      <c r="X133" s="155">
        <f>+'Ark1'!Z1171</f>
        <v>12.600000000000001</v>
      </c>
      <c r="Y133" s="55">
        <f>+'Ark1'!Z1171</f>
        <v>12.600000000000001</v>
      </c>
      <c r="Z133" s="55">
        <f>+'Ark1'!AB1171</f>
        <v>0</v>
      </c>
      <c r="AA133" s="74">
        <f>+'Ark1'!AD1171</f>
        <v>0</v>
      </c>
      <c r="AB133" s="55">
        <f t="shared" si="16"/>
        <v>4.05</v>
      </c>
      <c r="AC133" s="74">
        <f t="shared" si="17"/>
        <v>1</v>
      </c>
      <c r="AD133" s="47"/>
      <c r="AE133" s="13"/>
      <c r="AF133" s="13"/>
      <c r="AG133" s="58"/>
    </row>
    <row r="134" spans="1:33" ht="15.6">
      <c r="A134" s="47"/>
      <c r="B134" s="53">
        <f>+'Ark1'!C1172</f>
        <v>2016</v>
      </c>
      <c r="C134" s="53">
        <f>+'Ark1'!M1172</f>
        <v>2</v>
      </c>
      <c r="D134" s="54" t="s">
        <v>90</v>
      </c>
      <c r="E134" s="53">
        <f>+'Ark1'!Q1172</f>
        <v>528</v>
      </c>
      <c r="F134" s="53">
        <f>+'Ark1'!R1172</f>
        <v>6534</v>
      </c>
      <c r="G134" s="176">
        <f>+'Ark1'!AF1172</f>
        <v>28.308998743555311</v>
      </c>
      <c r="H134" s="176"/>
      <c r="I134" s="176">
        <f>+'Ark1'!AG1172</f>
        <v>20.371989677176671</v>
      </c>
      <c r="J134" s="176"/>
      <c r="K134" s="96"/>
      <c r="L134" s="55">
        <f>+'Ark1'!S1172</f>
        <v>4.0218855218855225</v>
      </c>
      <c r="M134" s="47"/>
      <c r="N134" s="47"/>
      <c r="O134" s="47"/>
      <c r="P134" s="111"/>
      <c r="Q134" s="47"/>
      <c r="R134" s="47"/>
      <c r="S134" s="155">
        <f>+'Ark1'!U1172</f>
        <v>9.0815580042852897</v>
      </c>
      <c r="T134" s="176"/>
      <c r="U134" s="209"/>
      <c r="V134" s="155">
        <f>+'Ark1'!X1172</f>
        <v>13.37618610345883</v>
      </c>
      <c r="W134" s="155">
        <f>+'Ark1'!Y1172</f>
        <v>1.4998469543924089</v>
      </c>
      <c r="X134" s="155">
        <f>+'Ark1'!Z1172</f>
        <v>5.3590079862033582</v>
      </c>
      <c r="Y134" s="55">
        <f>+'Ark1'!Z1172</f>
        <v>5.3590079862033582</v>
      </c>
      <c r="Z134" s="55">
        <f>+'Ark1'!AB1172</f>
        <v>0</v>
      </c>
      <c r="AA134" s="74">
        <f>+'Ark1'!AD1172</f>
        <v>0</v>
      </c>
      <c r="AB134" s="55">
        <f t="shared" si="16"/>
        <v>2.2580349328361078</v>
      </c>
      <c r="AC134" s="74">
        <f t="shared" si="17"/>
        <v>12.375</v>
      </c>
      <c r="AD134" s="47"/>
      <c r="AE134" s="13"/>
      <c r="AF134" s="13"/>
      <c r="AG134" s="58"/>
    </row>
    <row r="135" spans="1:33" ht="15.6">
      <c r="A135" s="47"/>
      <c r="B135" s="53">
        <f>+'Ark1'!C1173</f>
        <v>2016</v>
      </c>
      <c r="C135" s="53">
        <f>+'Ark1'!M1173</f>
        <v>3</v>
      </c>
      <c r="D135" s="54" t="s">
        <v>91</v>
      </c>
      <c r="E135" s="53">
        <f>+'Ark1'!Q1173</f>
        <v>6</v>
      </c>
      <c r="F135" s="53">
        <f>+'Ark1'!R1173</f>
        <v>25</v>
      </c>
      <c r="G135" s="176">
        <f>+'Ark1'!AF1173</f>
        <v>0.10831419782505095</v>
      </c>
      <c r="H135" s="176"/>
      <c r="I135" s="176">
        <f>+'Ark1'!AG1173</f>
        <v>8.5794651069137459E-2</v>
      </c>
      <c r="J135" s="176"/>
      <c r="K135" s="96"/>
      <c r="L135" s="55">
        <f>+'Ark1'!S1173</f>
        <v>5.4</v>
      </c>
      <c r="M135" s="47"/>
      <c r="N135" s="47"/>
      <c r="O135" s="47"/>
      <c r="P135" s="111"/>
      <c r="Q135" s="47"/>
      <c r="R135" s="47"/>
      <c r="S135" s="155">
        <f>+'Ark1'!U1173</f>
        <v>9.9959999999999987</v>
      </c>
      <c r="T135" s="176"/>
      <c r="U135" s="209"/>
      <c r="V135" s="155">
        <f>+'Ark1'!X1173</f>
        <v>0</v>
      </c>
      <c r="W135" s="155">
        <f>+'Ark1'!Y1173</f>
        <v>0</v>
      </c>
      <c r="X135" s="155">
        <f>+'Ark1'!Z1173</f>
        <v>2.1062725369714235</v>
      </c>
      <c r="Y135" s="55">
        <f>+'Ark1'!Z1173</f>
        <v>2.1062725369714235</v>
      </c>
      <c r="Z135" s="55">
        <f>+'Ark1'!AB1173</f>
        <v>0</v>
      </c>
      <c r="AA135" s="74">
        <f>+'Ark1'!AD1173</f>
        <v>0</v>
      </c>
      <c r="AB135" s="55">
        <f t="shared" si="16"/>
        <v>1.8511111111111107</v>
      </c>
      <c r="AC135" s="74">
        <f t="shared" si="17"/>
        <v>4.166666666666667</v>
      </c>
      <c r="AD135" s="47"/>
      <c r="AE135" s="13"/>
      <c r="AF135" s="13"/>
      <c r="AG135" s="58"/>
    </row>
    <row r="136" spans="1:33" ht="15.6">
      <c r="A136" s="47"/>
      <c r="B136" s="53">
        <f>+'Ark1'!C1174</f>
        <v>2016</v>
      </c>
      <c r="C136" s="53">
        <f>+'Ark1'!M1174</f>
        <v>4</v>
      </c>
      <c r="D136" s="54" t="s">
        <v>92</v>
      </c>
      <c r="E136" s="53">
        <f>+'Ark1'!Q1174</f>
        <v>5</v>
      </c>
      <c r="F136" s="53">
        <f>+'Ark1'!R1174</f>
        <v>13</v>
      </c>
      <c r="G136" s="176">
        <f>+'Ark1'!AF1174</f>
        <v>5.6323382869026481E-2</v>
      </c>
      <c r="H136" s="176"/>
      <c r="I136" s="176">
        <f>+'Ark1'!AG1174</f>
        <v>4.494005532192915E-2</v>
      </c>
      <c r="J136" s="176"/>
      <c r="K136" s="96"/>
      <c r="L136" s="55">
        <f>+'Ark1'!S1174</f>
        <v>6.0769230769230758</v>
      </c>
      <c r="M136" s="47"/>
      <c r="N136" s="47"/>
      <c r="O136" s="47"/>
      <c r="P136" s="111"/>
      <c r="Q136" s="47"/>
      <c r="R136" s="47"/>
      <c r="S136" s="155">
        <f>+'Ark1'!U1174</f>
        <v>10.069230769230767</v>
      </c>
      <c r="T136" s="176"/>
      <c r="U136" s="209"/>
      <c r="V136" s="155">
        <f>+'Ark1'!X1174</f>
        <v>0</v>
      </c>
      <c r="W136" s="155">
        <f>+'Ark1'!Y1174</f>
        <v>0</v>
      </c>
      <c r="X136" s="155">
        <f>+'Ark1'!Z1174</f>
        <v>2.3840445966997499</v>
      </c>
      <c r="Y136" s="55">
        <f>+'Ark1'!Z1174</f>
        <v>2.3840445966997499</v>
      </c>
      <c r="Z136" s="55">
        <f>+'Ark1'!AB1174</f>
        <v>0</v>
      </c>
      <c r="AA136" s="74">
        <f>+'Ark1'!AD1174</f>
        <v>0</v>
      </c>
      <c r="AB136" s="55">
        <f t="shared" si="16"/>
        <v>1.6569620253164556</v>
      </c>
      <c r="AC136" s="74">
        <f t="shared" si="17"/>
        <v>2.6</v>
      </c>
      <c r="AD136" s="47"/>
      <c r="AE136" s="13"/>
      <c r="AF136" s="13"/>
      <c r="AG136" s="58"/>
    </row>
    <row r="137" spans="1:33" ht="15.6">
      <c r="A137" s="47"/>
      <c r="B137" s="53">
        <f>+'Ark1'!C1175</f>
        <v>2016</v>
      </c>
      <c r="C137" s="53">
        <f>+'Ark1'!M1175</f>
        <v>5</v>
      </c>
      <c r="D137" s="54" t="s">
        <v>93</v>
      </c>
      <c r="E137" s="53">
        <f>+'Ark1'!Q1175</f>
        <v>656</v>
      </c>
      <c r="F137" s="53">
        <f>+'Ark1'!R1175</f>
        <v>13724</v>
      </c>
      <c r="G137" s="176">
        <f>+'Ark1'!AF1175</f>
        <v>59.460162038039918</v>
      </c>
      <c r="H137" s="176"/>
      <c r="I137" s="176">
        <f>+'Ark1'!AG1175</f>
        <v>56.515020586939677</v>
      </c>
      <c r="J137" s="176"/>
      <c r="K137" s="96"/>
      <c r="L137" s="55">
        <f>+'Ark1'!S1175</f>
        <v>5.3310988050131156</v>
      </c>
      <c r="M137" s="47"/>
      <c r="N137" s="47"/>
      <c r="O137" s="47"/>
      <c r="P137" s="111"/>
      <c r="Q137" s="47"/>
      <c r="R137" s="47"/>
      <c r="S137" s="155">
        <f>+'Ark1'!U1175</f>
        <v>11.994695424074562</v>
      </c>
      <c r="T137" s="176"/>
      <c r="U137" s="209"/>
      <c r="V137" s="155">
        <f>+'Ark1'!X1175</f>
        <v>29.182454095016041</v>
      </c>
      <c r="W137" s="155">
        <f>+'Ark1'!Y1175</f>
        <v>7.7455552317108687</v>
      </c>
      <c r="X137" s="155">
        <f>+'Ark1'!Z1175</f>
        <v>7.049181506501756</v>
      </c>
      <c r="Y137" s="55">
        <f>+'Ark1'!Z1175</f>
        <v>7.049181506501756</v>
      </c>
      <c r="Z137" s="55">
        <f>+'Ark1'!AB1175</f>
        <v>0.62514521947048529</v>
      </c>
      <c r="AA137" s="74">
        <f>+'Ark1'!AD1175</f>
        <v>-1.6770978263862577</v>
      </c>
      <c r="AB137" s="55">
        <f t="shared" si="16"/>
        <v>2.2499480618883507</v>
      </c>
      <c r="AC137" s="74">
        <f t="shared" si="17"/>
        <v>20.920731707317074</v>
      </c>
      <c r="AD137" s="47"/>
      <c r="AE137" s="13"/>
      <c r="AF137" s="13"/>
      <c r="AG137" s="58"/>
    </row>
    <row r="138" spans="1:33" ht="15.6">
      <c r="A138" s="47"/>
      <c r="B138" s="53">
        <f>+'Ark1'!C1176</f>
        <v>2016</v>
      </c>
      <c r="C138" s="53">
        <f>+'Ark1'!M1176</f>
        <v>6</v>
      </c>
      <c r="D138" s="54" t="s">
        <v>94</v>
      </c>
      <c r="E138" s="53">
        <f>+'Ark1'!Q1176</f>
        <v>3</v>
      </c>
      <c r="F138" s="53">
        <f>+'Ark1'!R1176</f>
        <v>5</v>
      </c>
      <c r="G138" s="176">
        <f>+'Ark1'!AF1176</f>
        <v>2.1662839565010188E-2</v>
      </c>
      <c r="H138" s="176"/>
      <c r="I138" s="176">
        <f>+'Ark1'!AG1176</f>
        <v>2.0976603362642256E-2</v>
      </c>
      <c r="J138" s="176"/>
      <c r="K138" s="96"/>
      <c r="L138" s="55">
        <f>+'Ark1'!S1176</f>
        <v>6.2</v>
      </c>
      <c r="M138" s="47"/>
      <c r="N138" s="47"/>
      <c r="O138" s="47"/>
      <c r="P138" s="111"/>
      <c r="Q138" s="47"/>
      <c r="R138" s="47"/>
      <c r="S138" s="155">
        <f>+'Ark1'!U1176</f>
        <v>12.22</v>
      </c>
      <c r="T138" s="176"/>
      <c r="U138" s="209"/>
      <c r="V138" s="155">
        <f>+'Ark1'!X1176</f>
        <v>0</v>
      </c>
      <c r="W138" s="155">
        <f>+'Ark1'!Y1176</f>
        <v>0</v>
      </c>
      <c r="X138" s="155">
        <f>+'Ark1'!Z1176</f>
        <v>2.3625410049351485</v>
      </c>
      <c r="Y138" s="55">
        <f>+'Ark1'!Z1176</f>
        <v>2.3625410049351485</v>
      </c>
      <c r="Z138" s="55">
        <f>+'Ark1'!AB1176</f>
        <v>0</v>
      </c>
      <c r="AA138" s="74">
        <f>+'Ark1'!AD1176</f>
        <v>0</v>
      </c>
      <c r="AB138" s="55">
        <f t="shared" si="16"/>
        <v>1.9709677419354839</v>
      </c>
      <c r="AC138" s="74">
        <f t="shared" si="17"/>
        <v>1.6666666666666667</v>
      </c>
      <c r="AD138" s="47"/>
      <c r="AE138" s="13"/>
      <c r="AF138" s="13"/>
      <c r="AG138" s="58"/>
    </row>
    <row r="139" spans="1:33" ht="15.6">
      <c r="A139" s="47"/>
      <c r="B139" s="53">
        <f>+'Ark1'!C1177</f>
        <v>2016</v>
      </c>
      <c r="C139" s="53">
        <f>+'Ark1'!M1177</f>
        <v>7</v>
      </c>
      <c r="D139" s="54" t="s">
        <v>95</v>
      </c>
      <c r="E139" s="53">
        <f>+'Ark1'!Q1177</f>
        <v>2</v>
      </c>
      <c r="F139" s="53">
        <f>+'Ark1'!R1177</f>
        <v>2</v>
      </c>
      <c r="G139" s="176">
        <f>+'Ark1'!AF1177</f>
        <v>8.6651358260040751E-3</v>
      </c>
      <c r="H139" s="176"/>
      <c r="I139" s="176">
        <f>+'Ark1'!AG1177</f>
        <v>1.8573391848100588E-2</v>
      </c>
      <c r="J139" s="176"/>
      <c r="K139" s="96"/>
      <c r="L139" s="55">
        <f>+'Ark1'!S1177</f>
        <v>5.5</v>
      </c>
      <c r="M139" s="47"/>
      <c r="N139" s="47"/>
      <c r="O139" s="47"/>
      <c r="P139" s="111"/>
      <c r="Q139" s="47"/>
      <c r="R139" s="47"/>
      <c r="S139" s="155">
        <f>+'Ark1'!U1177</f>
        <v>27.05</v>
      </c>
      <c r="T139" s="176"/>
      <c r="U139" s="209"/>
      <c r="V139" s="155">
        <f>+'Ark1'!X1177</f>
        <v>100</v>
      </c>
      <c r="W139" s="155">
        <f>+'Ark1'!Y1177</f>
        <v>100</v>
      </c>
      <c r="X139" s="155">
        <f>+'Ark1'!Z1177</f>
        <v>2.150000000000015</v>
      </c>
      <c r="Y139" s="55">
        <f>+'Ark1'!Z1177</f>
        <v>2.150000000000015</v>
      </c>
      <c r="Z139" s="55">
        <f>+'Ark1'!AB1177</f>
        <v>0</v>
      </c>
      <c r="AA139" s="74">
        <f>+'Ark1'!AD1177</f>
        <v>0</v>
      </c>
      <c r="AB139" s="55">
        <f t="shared" si="16"/>
        <v>4.918181818181818</v>
      </c>
      <c r="AC139" s="74">
        <f t="shared" si="17"/>
        <v>1</v>
      </c>
      <c r="AD139" s="47"/>
      <c r="AE139" s="13"/>
      <c r="AF139" s="13"/>
      <c r="AG139" s="58"/>
    </row>
    <row r="140" spans="1:33" ht="15.6">
      <c r="A140" s="47"/>
      <c r="B140" s="53">
        <f>+'Ark1'!C1178</f>
        <v>2016</v>
      </c>
      <c r="C140" s="53">
        <f>+'Ark1'!M1178</f>
        <v>8</v>
      </c>
      <c r="D140" s="54" t="s">
        <v>96</v>
      </c>
      <c r="E140" s="53">
        <f>+'Ark1'!Q1178</f>
        <v>419</v>
      </c>
      <c r="F140" s="53">
        <f>+'Ark1'!R1178</f>
        <v>2415</v>
      </c>
      <c r="G140" s="176">
        <f>+'Ark1'!AF1178</f>
        <v>10.463151509899916</v>
      </c>
      <c r="H140" s="176"/>
      <c r="I140" s="176">
        <f>+'Ark1'!AG1178</f>
        <v>19.175156011341812</v>
      </c>
      <c r="J140" s="176"/>
      <c r="K140" s="96"/>
      <c r="L140" s="55">
        <f>+'Ark1'!S1178</f>
        <v>6.2397515527950311</v>
      </c>
      <c r="M140" s="47"/>
      <c r="N140" s="47"/>
      <c r="O140" s="47"/>
      <c r="P140" s="111"/>
      <c r="Q140" s="47"/>
      <c r="R140" s="47"/>
      <c r="S140" s="155">
        <f>+'Ark1'!U1178</f>
        <v>23.127453416149056</v>
      </c>
      <c r="T140" s="176"/>
      <c r="U140" s="209"/>
      <c r="V140" s="155">
        <f>+'Ark1'!X1178</f>
        <v>85.093167701863351</v>
      </c>
      <c r="W140" s="155">
        <f>+'Ark1'!Y1178</f>
        <v>53.33333333333335</v>
      </c>
      <c r="X140" s="155">
        <f>+'Ark1'!Z1178</f>
        <v>6.931817893742763</v>
      </c>
      <c r="Y140" s="55">
        <f>+'Ark1'!Z1178</f>
        <v>6.931817893742763</v>
      </c>
      <c r="Z140" s="55">
        <f>+'Ark1'!AB1178</f>
        <v>0</v>
      </c>
      <c r="AA140" s="74">
        <f>+'Ark1'!AD1178</f>
        <v>0</v>
      </c>
      <c r="AB140" s="55">
        <f t="shared" si="16"/>
        <v>3.7064702369102109</v>
      </c>
      <c r="AC140" s="74">
        <f t="shared" si="17"/>
        <v>5.7637231503579951</v>
      </c>
      <c r="AD140" s="47"/>
      <c r="AE140" s="13"/>
      <c r="AF140" s="13"/>
      <c r="AG140" s="58"/>
    </row>
    <row r="141" spans="1:33" ht="15.6">
      <c r="A141" s="47"/>
      <c r="B141" s="53">
        <f>+'Ark1'!C1179</f>
        <v>2016</v>
      </c>
      <c r="C141" s="53">
        <f>+'Ark1'!M1179</f>
        <v>9</v>
      </c>
      <c r="D141" s="54" t="s">
        <v>97</v>
      </c>
      <c r="E141" s="53">
        <f>+'Ark1'!Q1179</f>
        <v>1</v>
      </c>
      <c r="F141" s="53">
        <f>+'Ark1'!R1179</f>
        <v>1</v>
      </c>
      <c r="G141" s="176">
        <f>+'Ark1'!AF1179</f>
        <v>4.3325679130020375E-3</v>
      </c>
      <c r="H141" s="176"/>
      <c r="I141" s="176">
        <f>+'Ark1'!AG1179</f>
        <v>8.8918826038041614E-3</v>
      </c>
      <c r="J141" s="176"/>
      <c r="K141" s="96"/>
      <c r="L141" s="55">
        <f>+'Ark1'!S1179</f>
        <v>8</v>
      </c>
      <c r="M141" s="47"/>
      <c r="N141" s="47"/>
      <c r="O141" s="47"/>
      <c r="P141" s="111"/>
      <c r="Q141" s="47"/>
      <c r="R141" s="47"/>
      <c r="S141" s="155">
        <f>+'Ark1'!U1179</f>
        <v>25.9</v>
      </c>
      <c r="T141" s="176"/>
      <c r="U141" s="209"/>
      <c r="V141" s="155">
        <f>+'Ark1'!X1179</f>
        <v>100</v>
      </c>
      <c r="W141" s="155">
        <f>+'Ark1'!Y1179</f>
        <v>100</v>
      </c>
      <c r="X141" s="155">
        <f>+'Ark1'!Z1179</f>
        <v>0</v>
      </c>
      <c r="Y141" s="55">
        <f>+'Ark1'!Z1179</f>
        <v>0</v>
      </c>
      <c r="Z141" s="55">
        <f>+'Ark1'!AB1179</f>
        <v>0</v>
      </c>
      <c r="AA141" s="74">
        <f>+'Ark1'!AD1179</f>
        <v>0</v>
      </c>
      <c r="AB141" s="55">
        <f t="shared" si="16"/>
        <v>3.2374999999999998</v>
      </c>
      <c r="AC141" s="74">
        <f t="shared" si="17"/>
        <v>1</v>
      </c>
      <c r="AD141" s="47"/>
      <c r="AE141" s="13"/>
      <c r="AF141" s="13"/>
      <c r="AG141" s="58"/>
    </row>
    <row r="142" spans="1:33" ht="15.6">
      <c r="A142" s="47"/>
      <c r="B142" s="53">
        <f>+'Ark1'!C1180</f>
        <v>2016</v>
      </c>
      <c r="C142" s="53">
        <f>+'Ark1'!M1180</f>
        <v>10</v>
      </c>
      <c r="D142" s="54" t="s">
        <v>98</v>
      </c>
      <c r="E142" s="53">
        <f>+'Ark1'!Q1180</f>
        <v>0</v>
      </c>
      <c r="F142" s="53">
        <f>+'Ark1'!R1180</f>
        <v>0</v>
      </c>
      <c r="G142" s="176">
        <f>+'Ark1'!AF1180</f>
        <v>0</v>
      </c>
      <c r="H142" s="176"/>
      <c r="I142" s="176">
        <f>+'Ark1'!AG1180</f>
        <v>0</v>
      </c>
      <c r="J142" s="176"/>
      <c r="K142" s="96"/>
      <c r="L142" s="55">
        <f>+'Ark1'!S1180</f>
        <v>0</v>
      </c>
      <c r="M142" s="47"/>
      <c r="N142" s="47"/>
      <c r="O142" s="47"/>
      <c r="P142" s="111"/>
      <c r="Q142" s="47"/>
      <c r="R142" s="47"/>
      <c r="S142" s="155">
        <f>+'Ark1'!U1180</f>
        <v>0</v>
      </c>
      <c r="T142" s="176"/>
      <c r="U142" s="209"/>
      <c r="V142" s="155">
        <f>+'Ark1'!X1180</f>
        <v>0</v>
      </c>
      <c r="W142" s="155">
        <f>+'Ark1'!Y1180</f>
        <v>0</v>
      </c>
      <c r="X142" s="155">
        <f>+'Ark1'!Z1180</f>
        <v>0</v>
      </c>
      <c r="Y142" s="55">
        <f>+'Ark1'!Z1180</f>
        <v>0</v>
      </c>
      <c r="Z142" s="55">
        <f>+'Ark1'!AB1180</f>
        <v>0</v>
      </c>
      <c r="AA142" s="74">
        <f>+'Ark1'!AD1180</f>
        <v>0</v>
      </c>
      <c r="AB142" s="55" t="e">
        <f t="shared" si="16"/>
        <v>#DIV/0!</v>
      </c>
      <c r="AC142" s="74" t="e">
        <f t="shared" si="17"/>
        <v>#DIV/0!</v>
      </c>
      <c r="AD142" s="47"/>
      <c r="AE142" s="13"/>
      <c r="AF142" s="13"/>
      <c r="AG142" s="58"/>
    </row>
    <row r="143" spans="1:33" ht="15.6">
      <c r="A143" s="47"/>
      <c r="B143" s="53">
        <f>+'Ark1'!C1181</f>
        <v>2016</v>
      </c>
      <c r="C143" s="53">
        <f>+'Ark1'!M1181</f>
        <v>11</v>
      </c>
      <c r="D143" s="54" t="s">
        <v>99</v>
      </c>
      <c r="E143" s="53">
        <f>+'Ark1'!Q1181</f>
        <v>120</v>
      </c>
      <c r="F143" s="53">
        <f>+'Ark1'!R1181</f>
        <v>341</v>
      </c>
      <c r="G143" s="176">
        <f>+'Ark1'!AF1181</f>
        <v>1.4774056583336943</v>
      </c>
      <c r="H143" s="176"/>
      <c r="I143" s="176">
        <f>+'Ark1'!AG1181</f>
        <v>3.5313476626536566</v>
      </c>
      <c r="J143" s="176"/>
      <c r="K143" s="96"/>
      <c r="L143" s="55">
        <f>+'Ark1'!S1181</f>
        <v>7.4369501466275647</v>
      </c>
      <c r="M143" s="47"/>
      <c r="N143" s="47"/>
      <c r="O143" s="47"/>
      <c r="P143" s="111"/>
      <c r="Q143" s="47"/>
      <c r="R143" s="47"/>
      <c r="S143" s="155">
        <f>+'Ark1'!U1181</f>
        <v>30.164222873900322</v>
      </c>
      <c r="T143" s="176"/>
      <c r="U143" s="209"/>
      <c r="V143" s="155">
        <f>+'Ark1'!X1181</f>
        <v>100</v>
      </c>
      <c r="W143" s="155">
        <f>+'Ark1'!Y1181</f>
        <v>94.428152492668602</v>
      </c>
      <c r="X143" s="155">
        <f>+'Ark1'!Z1181</f>
        <v>4.8013694035909218</v>
      </c>
      <c r="Y143" s="55">
        <f>+'Ark1'!Z1181</f>
        <v>4.8013694035909218</v>
      </c>
      <c r="Z143" s="55">
        <f>+'Ark1'!AB1181</f>
        <v>0</v>
      </c>
      <c r="AA143" s="74">
        <f>+'Ark1'!AD1181</f>
        <v>0</v>
      </c>
      <c r="AB143" s="55">
        <f t="shared" si="16"/>
        <v>4.0559936908517393</v>
      </c>
      <c r="AC143" s="74">
        <f t="shared" si="17"/>
        <v>2.8416666666666668</v>
      </c>
      <c r="AD143" s="47"/>
      <c r="AE143" s="13"/>
      <c r="AF143" s="13"/>
      <c r="AG143" s="58"/>
    </row>
    <row r="144" spans="1:33" ht="15.6">
      <c r="A144" s="47"/>
      <c r="B144" s="53">
        <f>+'Ark1'!C1182</f>
        <v>2016</v>
      </c>
      <c r="C144" s="53">
        <f>+'Ark1'!M1182</f>
        <v>12</v>
      </c>
      <c r="D144" s="54" t="s">
        <v>100</v>
      </c>
      <c r="E144" s="53">
        <f>+'Ark1'!Q1182</f>
        <v>0</v>
      </c>
      <c r="F144" s="53">
        <f>+'Ark1'!R1182</f>
        <v>0</v>
      </c>
      <c r="G144" s="176">
        <f>+'Ark1'!AF1182</f>
        <v>0</v>
      </c>
      <c r="H144" s="176"/>
      <c r="I144" s="176">
        <f>+'Ark1'!AG1182</f>
        <v>0</v>
      </c>
      <c r="J144" s="176"/>
      <c r="K144" s="96"/>
      <c r="L144" s="55">
        <f>+'Ark1'!S1182</f>
        <v>0</v>
      </c>
      <c r="M144" s="47"/>
      <c r="N144" s="47"/>
      <c r="O144" s="47"/>
      <c r="P144" s="111"/>
      <c r="Q144" s="47"/>
      <c r="R144" s="47"/>
      <c r="S144" s="155">
        <f>+'Ark1'!U1182</f>
        <v>0</v>
      </c>
      <c r="T144" s="176"/>
      <c r="U144" s="209"/>
      <c r="V144" s="155">
        <f>+'Ark1'!X1182</f>
        <v>0</v>
      </c>
      <c r="W144" s="155">
        <f>+'Ark1'!Y1182</f>
        <v>0</v>
      </c>
      <c r="X144" s="155">
        <f>+'Ark1'!Z1182</f>
        <v>0</v>
      </c>
      <c r="Y144" s="55">
        <f>+'Ark1'!Z1182</f>
        <v>0</v>
      </c>
      <c r="Z144" s="55">
        <f>+'Ark1'!AB1182</f>
        <v>0</v>
      </c>
      <c r="AA144" s="74">
        <f>+'Ark1'!AD1182</f>
        <v>0</v>
      </c>
      <c r="AB144" s="55" t="e">
        <f t="shared" si="16"/>
        <v>#DIV/0!</v>
      </c>
      <c r="AC144" s="74" t="e">
        <f t="shared" si="17"/>
        <v>#DIV/0!</v>
      </c>
      <c r="AD144" s="47"/>
      <c r="AE144" s="13"/>
      <c r="AF144" s="13"/>
      <c r="AG144" s="58"/>
    </row>
    <row r="145" spans="1:40" ht="15.6">
      <c r="A145" s="47"/>
      <c r="B145" s="53">
        <f>+'Ark1'!C1183</f>
        <v>2016</v>
      </c>
      <c r="C145" s="53">
        <f>+'Ark1'!M1183</f>
        <v>13</v>
      </c>
      <c r="D145" s="54" t="s">
        <v>101</v>
      </c>
      <c r="E145" s="53">
        <f>+'Ark1'!Q1183</f>
        <v>0</v>
      </c>
      <c r="F145" s="53">
        <f>+'Ark1'!R1183</f>
        <v>0</v>
      </c>
      <c r="G145" s="176">
        <f>+'Ark1'!AF1183</f>
        <v>0</v>
      </c>
      <c r="H145" s="176"/>
      <c r="I145" s="176">
        <f>+'Ark1'!AG1183</f>
        <v>0</v>
      </c>
      <c r="J145" s="176"/>
      <c r="K145" s="96"/>
      <c r="L145" s="55">
        <f>+'Ark1'!S1183</f>
        <v>0</v>
      </c>
      <c r="M145" s="47"/>
      <c r="N145" s="47"/>
      <c r="O145" s="47"/>
      <c r="P145" s="111"/>
      <c r="Q145" s="47"/>
      <c r="R145" s="47"/>
      <c r="S145" s="155">
        <f>+'Ark1'!U1183</f>
        <v>0</v>
      </c>
      <c r="T145" s="176"/>
      <c r="U145" s="209"/>
      <c r="V145" s="155">
        <f>+'Ark1'!X1183</f>
        <v>0</v>
      </c>
      <c r="W145" s="155">
        <f>+'Ark1'!Y1183</f>
        <v>0</v>
      </c>
      <c r="X145" s="155">
        <f>+'Ark1'!Z1183</f>
        <v>0</v>
      </c>
      <c r="Y145" s="55">
        <f>+'Ark1'!Z1183</f>
        <v>0</v>
      </c>
      <c r="Z145" s="55">
        <f>+'Ark1'!AB1183</f>
        <v>0</v>
      </c>
      <c r="AA145" s="74">
        <f>+'Ark1'!AD1183</f>
        <v>0</v>
      </c>
      <c r="AB145" s="55" t="e">
        <f t="shared" si="16"/>
        <v>#DIV/0!</v>
      </c>
      <c r="AC145" s="74" t="e">
        <f t="shared" si="17"/>
        <v>#DIV/0!</v>
      </c>
      <c r="AD145" s="47"/>
      <c r="AE145" s="13"/>
      <c r="AF145" s="13"/>
      <c r="AG145" s="58"/>
    </row>
    <row r="146" spans="1:40" ht="15.6">
      <c r="A146" s="47"/>
      <c r="B146" s="53">
        <f>+'Ark1'!C1184</f>
        <v>2016</v>
      </c>
      <c r="C146" s="53">
        <f>+'Ark1'!M1184</f>
        <v>14</v>
      </c>
      <c r="D146" s="54" t="s">
        <v>102</v>
      </c>
      <c r="E146" s="53">
        <f>+'Ark1'!Q1184</f>
        <v>16</v>
      </c>
      <c r="F146" s="53">
        <f>+'Ark1'!R1184</f>
        <v>19</v>
      </c>
      <c r="G146" s="176">
        <f>+'Ark1'!AF1184</f>
        <v>8.2318790347038692E-2</v>
      </c>
      <c r="H146" s="176"/>
      <c r="I146" s="176">
        <f>+'Ark1'!AG1184</f>
        <v>0.21618604152955528</v>
      </c>
      <c r="J146" s="176"/>
      <c r="K146" s="96"/>
      <c r="L146" s="55">
        <f>+'Ark1'!S1184</f>
        <v>8.2105263157894726</v>
      </c>
      <c r="M146" s="47"/>
      <c r="N146" s="47"/>
      <c r="O146" s="47"/>
      <c r="P146" s="111"/>
      <c r="Q146" s="47"/>
      <c r="R146" s="47"/>
      <c r="S146" s="155">
        <f>+'Ark1'!U1184</f>
        <v>33.142105263157887</v>
      </c>
      <c r="T146" s="176"/>
      <c r="U146" s="209"/>
      <c r="V146" s="155">
        <f>+'Ark1'!X1184</f>
        <v>100</v>
      </c>
      <c r="W146" s="155">
        <f>+'Ark1'!Y1184</f>
        <v>94.736842105263179</v>
      </c>
      <c r="X146" s="155">
        <f>+'Ark1'!Z1184</f>
        <v>6.91195118993741</v>
      </c>
      <c r="Y146" s="55">
        <f>+'Ark1'!Z1184</f>
        <v>6.91195118993741</v>
      </c>
      <c r="Z146" s="55">
        <f>+'Ark1'!AB1184</f>
        <v>0</v>
      </c>
      <c r="AA146" s="74">
        <f>+'Ark1'!AD1184</f>
        <v>0</v>
      </c>
      <c r="AB146" s="55">
        <f t="shared" si="16"/>
        <v>4.036538461538461</v>
      </c>
      <c r="AC146" s="74">
        <f t="shared" si="17"/>
        <v>1.1875</v>
      </c>
      <c r="AD146" s="47"/>
      <c r="AE146" s="13"/>
      <c r="AF146" s="13"/>
      <c r="AG146" s="58"/>
    </row>
    <row r="147" spans="1:40" ht="15.6">
      <c r="A147" s="47"/>
      <c r="B147" s="53">
        <f>+'Ark1'!C1185</f>
        <v>2016</v>
      </c>
      <c r="C147" s="53">
        <f>+'Ark1'!M1185</f>
        <v>15</v>
      </c>
      <c r="D147" s="54" t="s">
        <v>103</v>
      </c>
      <c r="E147" s="53">
        <f>+'Ark1'!Q1185</f>
        <v>0</v>
      </c>
      <c r="F147" s="53">
        <f>+'Ark1'!R1185</f>
        <v>0</v>
      </c>
      <c r="G147" s="176">
        <f>+'Ark1'!AF1185</f>
        <v>0</v>
      </c>
      <c r="H147" s="176"/>
      <c r="I147" s="176">
        <f>+'Ark1'!AG1185</f>
        <v>0</v>
      </c>
      <c r="J147" s="176"/>
      <c r="K147" s="96"/>
      <c r="L147" s="55">
        <f>+'Ark1'!S1185</f>
        <v>0</v>
      </c>
      <c r="M147" s="47"/>
      <c r="N147" s="47"/>
      <c r="O147" s="47"/>
      <c r="P147" s="111"/>
      <c r="Q147" s="47"/>
      <c r="R147" s="47"/>
      <c r="S147" s="155">
        <f>+'Ark1'!U1185</f>
        <v>0</v>
      </c>
      <c r="T147" s="176"/>
      <c r="U147" s="209"/>
      <c r="V147" s="155">
        <f>+'Ark1'!X1185</f>
        <v>0</v>
      </c>
      <c r="W147" s="155">
        <f>+'Ark1'!Y1185</f>
        <v>0</v>
      </c>
      <c r="X147" s="155">
        <f>+'Ark1'!Z1185</f>
        <v>0</v>
      </c>
      <c r="Y147" s="55">
        <f>+'Ark1'!Z1185</f>
        <v>0</v>
      </c>
      <c r="Z147" s="55">
        <f>+'Ark1'!AB1185</f>
        <v>0</v>
      </c>
      <c r="AA147" s="74">
        <f>+'Ark1'!AD1185</f>
        <v>0</v>
      </c>
      <c r="AB147" s="55" t="e">
        <f t="shared" si="16"/>
        <v>#DIV/0!</v>
      </c>
      <c r="AC147" s="74" t="e">
        <f t="shared" si="17"/>
        <v>#DIV/0!</v>
      </c>
      <c r="AD147" s="47"/>
      <c r="AE147" s="13"/>
      <c r="AF147" s="13"/>
      <c r="AG147" s="58"/>
    </row>
    <row r="148" spans="1:40" ht="15.6">
      <c r="A148" s="47"/>
      <c r="B148" s="47"/>
      <c r="C148" s="47"/>
      <c r="D148" s="47"/>
      <c r="E148" s="47"/>
      <c r="F148" s="47"/>
      <c r="G148" s="90"/>
      <c r="H148" s="90"/>
      <c r="I148" s="90"/>
      <c r="J148" s="90"/>
      <c r="K148" s="96"/>
      <c r="L148" s="47"/>
      <c r="M148" s="47"/>
      <c r="N148" s="47"/>
      <c r="O148" s="47"/>
      <c r="P148" s="47"/>
      <c r="Q148" s="47"/>
      <c r="R148" s="47"/>
      <c r="S148" s="90"/>
      <c r="T148" s="90"/>
      <c r="U148" s="90"/>
      <c r="V148" s="90"/>
      <c r="W148" s="90"/>
      <c r="X148" s="90"/>
      <c r="Y148" s="47"/>
      <c r="Z148" s="47"/>
      <c r="AA148" s="71"/>
      <c r="AB148" s="47"/>
      <c r="AC148" s="71"/>
      <c r="AD148" s="47"/>
      <c r="AG148" s="58"/>
    </row>
    <row r="149" spans="1:40" ht="15.6">
      <c r="A149" s="47"/>
      <c r="B149" s="47"/>
      <c r="C149" s="47"/>
      <c r="D149" s="47"/>
      <c r="E149" s="47"/>
      <c r="F149" s="47"/>
      <c r="G149" s="90"/>
      <c r="H149" s="90"/>
      <c r="I149" s="90"/>
      <c r="J149" s="90"/>
      <c r="K149" s="96"/>
      <c r="L149" s="47"/>
      <c r="M149" s="47"/>
      <c r="N149" s="47"/>
      <c r="O149" s="47"/>
      <c r="P149" s="47"/>
      <c r="Q149" s="47"/>
      <c r="R149" s="47"/>
      <c r="S149" s="90"/>
      <c r="T149" s="90"/>
      <c r="U149" s="90"/>
      <c r="V149" s="90"/>
      <c r="W149" s="90"/>
      <c r="X149" s="90"/>
      <c r="Y149" s="47"/>
      <c r="Z149" s="47"/>
      <c r="AA149" s="71"/>
      <c r="AB149" s="47"/>
      <c r="AC149" s="71"/>
      <c r="AD149" s="47"/>
      <c r="AG149" s="58"/>
    </row>
    <row r="150" spans="1:40">
      <c r="A150" s="35"/>
      <c r="B150" s="35"/>
      <c r="C150" s="35"/>
      <c r="D150" s="35"/>
      <c r="E150" s="35"/>
      <c r="F150" s="35"/>
      <c r="G150" s="159"/>
      <c r="H150" s="159"/>
      <c r="I150" s="159"/>
      <c r="J150" s="159"/>
      <c r="K150" s="159"/>
      <c r="L150" s="35"/>
      <c r="M150" s="35"/>
      <c r="N150" s="35"/>
      <c r="O150" s="35"/>
      <c r="P150" s="35"/>
      <c r="Q150" s="35"/>
      <c r="R150" s="35"/>
      <c r="S150" s="159"/>
      <c r="T150" s="159"/>
      <c r="U150" s="159"/>
      <c r="W150" s="58"/>
      <c r="Z150" s="60"/>
      <c r="AB150" s="1"/>
      <c r="AD150" s="1"/>
      <c r="AE150" s="1"/>
      <c r="AF150" s="1"/>
      <c r="AG150" s="58"/>
      <c r="AH150" s="1"/>
      <c r="AI150" s="1"/>
      <c r="AJ150" s="1"/>
      <c r="AK150" s="1"/>
      <c r="AL150" s="1"/>
      <c r="AM150" s="1"/>
      <c r="AN150" s="1"/>
    </row>
    <row r="151" spans="1:40">
      <c r="A151" s="35"/>
      <c r="B151" s="35"/>
      <c r="C151" s="35"/>
      <c r="D151" s="35"/>
      <c r="E151" s="35"/>
      <c r="F151" s="35"/>
      <c r="G151" s="159"/>
      <c r="H151" s="159"/>
      <c r="I151" s="159"/>
      <c r="J151" s="159"/>
      <c r="K151" s="159"/>
      <c r="L151" s="35"/>
      <c r="M151" s="35"/>
      <c r="N151" s="35"/>
      <c r="O151" s="35"/>
      <c r="P151" s="35"/>
      <c r="Q151" s="35"/>
      <c r="R151" s="35"/>
      <c r="S151" s="159"/>
      <c r="T151" s="159"/>
      <c r="U151" s="159"/>
      <c r="W151" s="58"/>
      <c r="Z151" s="60"/>
      <c r="AB151" s="1"/>
      <c r="AD151" s="1"/>
      <c r="AE151" s="1"/>
      <c r="AF151" s="1"/>
      <c r="AG151" s="58"/>
      <c r="AH151" s="1"/>
      <c r="AI151" s="1"/>
      <c r="AJ151" s="1"/>
      <c r="AK151" s="1"/>
      <c r="AL151" s="1"/>
      <c r="AM151" s="1"/>
      <c r="AN151" s="1"/>
    </row>
    <row r="152" spans="1:40">
      <c r="A152" s="35"/>
      <c r="B152" s="35"/>
      <c r="C152" s="35"/>
      <c r="D152" s="35"/>
      <c r="E152" s="35"/>
      <c r="F152" s="35"/>
      <c r="G152" s="159"/>
      <c r="H152" s="159"/>
      <c r="I152" s="159"/>
      <c r="J152" s="159"/>
      <c r="K152" s="159"/>
      <c r="L152" s="35"/>
      <c r="M152" s="35"/>
      <c r="N152" s="35"/>
      <c r="O152" s="35"/>
      <c r="P152" s="35"/>
      <c r="Q152" s="35"/>
      <c r="R152" s="35"/>
      <c r="S152" s="159"/>
      <c r="T152" s="159"/>
      <c r="U152" s="159"/>
      <c r="W152" s="58"/>
      <c r="Z152" s="60"/>
      <c r="AB152" s="1"/>
      <c r="AD152" s="1"/>
      <c r="AE152" s="1"/>
      <c r="AF152" s="1"/>
      <c r="AG152" s="58"/>
      <c r="AH152" s="1"/>
      <c r="AI152" s="1"/>
      <c r="AJ152" s="1"/>
      <c r="AK152" s="1"/>
      <c r="AL152" s="1"/>
      <c r="AM152" s="1"/>
      <c r="AN152" s="1"/>
    </row>
    <row r="153" spans="1:40">
      <c r="A153" s="35"/>
      <c r="B153" s="35"/>
      <c r="C153" s="35"/>
      <c r="D153" s="35"/>
      <c r="E153" s="35"/>
      <c r="F153" s="35"/>
      <c r="G153" s="159"/>
      <c r="H153" s="159"/>
      <c r="I153" s="159"/>
      <c r="J153" s="159"/>
      <c r="K153" s="159"/>
      <c r="L153" s="35"/>
      <c r="M153" s="35"/>
      <c r="N153" s="35"/>
      <c r="O153" s="35"/>
      <c r="P153" s="35"/>
      <c r="Q153" s="35"/>
      <c r="R153" s="35"/>
      <c r="S153" s="159"/>
      <c r="T153" s="159"/>
      <c r="U153" s="159"/>
      <c r="W153" s="58"/>
      <c r="Z153" s="60"/>
      <c r="AB153" s="1"/>
      <c r="AD153" s="1"/>
      <c r="AE153" s="1"/>
      <c r="AF153" s="1"/>
      <c r="AG153" s="58"/>
      <c r="AH153" s="1"/>
      <c r="AI153" s="1"/>
      <c r="AJ153" s="1"/>
      <c r="AK153" s="1"/>
      <c r="AL153" s="1"/>
      <c r="AM153" s="1"/>
      <c r="AN153" s="1"/>
    </row>
    <row r="154" spans="1:40">
      <c r="A154" s="35"/>
      <c r="B154" s="35"/>
      <c r="C154" s="35"/>
      <c r="D154" s="35"/>
      <c r="E154" s="35"/>
      <c r="F154" s="35"/>
      <c r="G154" s="159"/>
      <c r="H154" s="159"/>
      <c r="I154" s="159"/>
      <c r="J154" s="159"/>
      <c r="K154" s="159"/>
      <c r="L154" s="35"/>
      <c r="M154" s="35"/>
      <c r="N154" s="35"/>
      <c r="O154" s="35"/>
      <c r="P154" s="35"/>
      <c r="Q154" s="35"/>
      <c r="R154" s="35"/>
      <c r="S154" s="159"/>
      <c r="T154" s="159"/>
      <c r="U154" s="159"/>
      <c r="W154" s="58"/>
      <c r="Z154" s="60"/>
      <c r="AB154" s="1"/>
      <c r="AD154" s="1"/>
      <c r="AE154" s="1"/>
      <c r="AF154" s="1"/>
      <c r="AG154" s="58"/>
      <c r="AH154" s="1"/>
      <c r="AI154" s="1"/>
      <c r="AJ154" s="1"/>
      <c r="AK154" s="1"/>
      <c r="AL154" s="1"/>
      <c r="AM154" s="1"/>
      <c r="AN154" s="1"/>
    </row>
    <row r="155" spans="1:40">
      <c r="A155" s="35"/>
      <c r="B155" s="35"/>
      <c r="C155" s="35"/>
      <c r="D155" s="35"/>
      <c r="E155" s="35"/>
      <c r="F155" s="35"/>
      <c r="G155" s="159"/>
      <c r="H155" s="159"/>
      <c r="I155" s="159"/>
      <c r="J155" s="159"/>
      <c r="K155" s="159"/>
      <c r="L155" s="35"/>
      <c r="M155" s="35"/>
      <c r="N155" s="35"/>
      <c r="O155" s="35"/>
      <c r="P155" s="35"/>
      <c r="Q155" s="35"/>
      <c r="R155" s="35"/>
      <c r="S155" s="159"/>
      <c r="T155" s="159"/>
      <c r="U155" s="159"/>
      <c r="W155" s="58"/>
      <c r="Z155" s="60"/>
      <c r="AB155" s="1"/>
      <c r="AD155" s="1"/>
      <c r="AE155" s="1"/>
      <c r="AF155" s="1"/>
      <c r="AG155" s="58"/>
      <c r="AH155" s="1"/>
      <c r="AI155" s="1"/>
      <c r="AJ155" s="1"/>
      <c r="AK155" s="1"/>
      <c r="AL155" s="1"/>
      <c r="AM155" s="1"/>
      <c r="AN155" s="1"/>
    </row>
    <row r="156" spans="1:40">
      <c r="A156" s="35"/>
      <c r="B156" s="35"/>
      <c r="C156" s="35"/>
      <c r="D156" s="35"/>
      <c r="E156" s="35"/>
      <c r="F156" s="35"/>
      <c r="G156" s="159"/>
      <c r="H156" s="159"/>
      <c r="I156" s="159"/>
      <c r="J156" s="159"/>
      <c r="K156" s="159"/>
      <c r="L156" s="35"/>
      <c r="M156" s="35"/>
      <c r="N156" s="35"/>
      <c r="O156" s="35"/>
      <c r="P156" s="35"/>
      <c r="Q156" s="35"/>
      <c r="R156" s="35"/>
      <c r="S156" s="159"/>
      <c r="T156" s="159"/>
      <c r="U156" s="159"/>
      <c r="W156" s="58"/>
      <c r="Z156" s="60"/>
      <c r="AB156" s="1"/>
      <c r="AD156" s="1"/>
      <c r="AE156" s="1"/>
      <c r="AF156" s="1"/>
      <c r="AG156" s="58"/>
      <c r="AH156" s="1"/>
      <c r="AI156" s="1"/>
      <c r="AJ156" s="1"/>
      <c r="AK156" s="1"/>
      <c r="AL156" s="1"/>
      <c r="AM156" s="1"/>
      <c r="AN156" s="1"/>
    </row>
    <row r="157" spans="1:40">
      <c r="A157" s="35"/>
      <c r="B157" s="35"/>
      <c r="C157" s="35"/>
      <c r="D157" s="35"/>
      <c r="E157" s="35"/>
      <c r="F157" s="35"/>
      <c r="G157" s="159"/>
      <c r="H157" s="159"/>
      <c r="I157" s="159"/>
      <c r="J157" s="159"/>
      <c r="K157" s="159"/>
      <c r="L157" s="35"/>
      <c r="M157" s="35"/>
      <c r="N157" s="35"/>
      <c r="O157" s="35"/>
      <c r="P157" s="35"/>
      <c r="Q157" s="35"/>
      <c r="R157" s="35"/>
      <c r="S157" s="159"/>
      <c r="T157" s="159"/>
      <c r="U157" s="159"/>
      <c r="W157" s="58"/>
      <c r="Z157" s="60"/>
      <c r="AB157" s="1"/>
      <c r="AD157" s="1"/>
      <c r="AE157" s="1"/>
      <c r="AF157" s="1"/>
      <c r="AG157" s="58"/>
      <c r="AH157" s="1"/>
      <c r="AI157" s="1"/>
      <c r="AJ157" s="1"/>
      <c r="AK157" s="1"/>
      <c r="AL157" s="1"/>
      <c r="AM157" s="1"/>
      <c r="AN157" s="1"/>
    </row>
    <row r="158" spans="1:40">
      <c r="A158" s="35"/>
      <c r="B158" s="35"/>
      <c r="C158" s="35"/>
      <c r="D158" s="35"/>
      <c r="E158" s="35"/>
      <c r="F158" s="35"/>
      <c r="G158" s="159"/>
      <c r="H158" s="159"/>
      <c r="I158" s="159"/>
      <c r="J158" s="159"/>
      <c r="K158" s="159"/>
      <c r="L158" s="35"/>
      <c r="M158" s="35"/>
      <c r="N158" s="35"/>
      <c r="O158" s="35"/>
      <c r="P158" s="35"/>
      <c r="Q158" s="35"/>
      <c r="R158" s="35"/>
      <c r="S158" s="159"/>
      <c r="T158" s="159"/>
      <c r="U158" s="159"/>
      <c r="W158" s="58"/>
      <c r="Z158" s="60"/>
      <c r="AB158" s="1"/>
      <c r="AD158" s="1"/>
      <c r="AE158" s="1"/>
      <c r="AF158" s="1"/>
      <c r="AG158" s="58"/>
      <c r="AH158" s="1"/>
      <c r="AI158" s="1"/>
      <c r="AJ158" s="1"/>
      <c r="AK158" s="1"/>
      <c r="AL158" s="1"/>
      <c r="AM158" s="1"/>
      <c r="AN158" s="1"/>
    </row>
    <row r="159" spans="1:40">
      <c r="A159" s="35"/>
      <c r="B159" s="35"/>
      <c r="C159" s="35"/>
      <c r="D159" s="35"/>
      <c r="E159" s="35"/>
      <c r="F159" s="35"/>
      <c r="G159" s="159"/>
      <c r="H159" s="159"/>
      <c r="I159" s="159"/>
      <c r="J159" s="159"/>
      <c r="K159" s="159"/>
      <c r="L159" s="35"/>
      <c r="M159" s="35"/>
      <c r="N159" s="35"/>
      <c r="O159" s="35"/>
      <c r="P159" s="35"/>
      <c r="Q159" s="35"/>
      <c r="R159" s="35"/>
      <c r="S159" s="159"/>
      <c r="T159" s="159"/>
      <c r="U159" s="159"/>
      <c r="W159" s="58"/>
      <c r="Z159" s="60"/>
      <c r="AB159" s="1"/>
      <c r="AD159" s="1"/>
      <c r="AE159" s="1"/>
      <c r="AF159" s="1"/>
      <c r="AG159" s="58"/>
      <c r="AH159" s="1"/>
      <c r="AI159" s="1"/>
      <c r="AJ159" s="1"/>
      <c r="AK159" s="1"/>
      <c r="AL159" s="1"/>
      <c r="AM159" s="1"/>
      <c r="AN159" s="1"/>
    </row>
    <row r="160" spans="1:40">
      <c r="H160" s="159"/>
      <c r="M160" s="35"/>
      <c r="N160" s="35"/>
      <c r="O160" s="35"/>
      <c r="P160" s="35"/>
      <c r="Q160" s="35"/>
      <c r="R160" s="35"/>
      <c r="T160" s="159"/>
      <c r="U160" s="159"/>
      <c r="W160" s="58"/>
      <c r="Z160" s="60"/>
      <c r="AB160" s="1"/>
      <c r="AD160" s="1"/>
      <c r="AE160" s="1"/>
      <c r="AF160" s="1"/>
      <c r="AG160" s="58"/>
      <c r="AH160" s="1"/>
      <c r="AI160" s="1"/>
      <c r="AJ160" s="1"/>
      <c r="AK160" s="1"/>
      <c r="AL160" s="1"/>
      <c r="AM160" s="1"/>
      <c r="AN160" s="1"/>
    </row>
    <row r="161" spans="8:40">
      <c r="H161" s="159"/>
      <c r="M161" s="35"/>
      <c r="N161" s="35"/>
      <c r="O161" s="35"/>
      <c r="P161" s="35"/>
      <c r="Q161" s="35"/>
      <c r="R161" s="35"/>
      <c r="T161" s="159"/>
      <c r="U161" s="159"/>
      <c r="W161" s="58"/>
      <c r="Z161" s="60"/>
      <c r="AB161" s="1"/>
      <c r="AD161" s="1"/>
      <c r="AE161" s="1"/>
      <c r="AF161" s="1"/>
      <c r="AG161" s="58"/>
      <c r="AH161" s="1"/>
      <c r="AI161" s="1"/>
      <c r="AJ161" s="1"/>
      <c r="AK161" s="1"/>
      <c r="AL161" s="1"/>
      <c r="AM161" s="1"/>
      <c r="AN161" s="1"/>
    </row>
    <row r="162" spans="8:40">
      <c r="W162" s="58"/>
      <c r="Z162" s="60"/>
      <c r="AB162" s="1"/>
      <c r="AD162" s="1"/>
      <c r="AE162" s="1"/>
      <c r="AF162" s="1"/>
      <c r="AG162" s="58"/>
      <c r="AH162" s="1"/>
      <c r="AI162" s="1"/>
      <c r="AJ162" s="1"/>
      <c r="AK162" s="1"/>
      <c r="AL162" s="1"/>
      <c r="AM162" s="1"/>
      <c r="AN162" s="1"/>
    </row>
    <row r="163" spans="8:40">
      <c r="W163" s="58"/>
      <c r="Z163" s="60"/>
      <c r="AB163" s="1"/>
      <c r="AD163" s="1"/>
      <c r="AE163" s="1"/>
      <c r="AF163" s="1"/>
      <c r="AG163" s="58"/>
      <c r="AH163" s="1"/>
      <c r="AI163" s="1"/>
      <c r="AJ163" s="1"/>
      <c r="AK163" s="1"/>
      <c r="AL163" s="1"/>
      <c r="AM163" s="1"/>
      <c r="AN163" s="1"/>
    </row>
    <row r="164" spans="8:40">
      <c r="W164" s="58"/>
      <c r="Z164" s="60"/>
      <c r="AB164" s="1"/>
      <c r="AD164" s="1"/>
      <c r="AE164" s="1"/>
      <c r="AF164" s="1"/>
      <c r="AG164" s="58"/>
      <c r="AH164" s="1"/>
      <c r="AI164" s="1"/>
      <c r="AJ164" s="1"/>
      <c r="AK164" s="1"/>
      <c r="AL164" s="1"/>
      <c r="AM164" s="1"/>
      <c r="AN164" s="1"/>
    </row>
    <row r="165" spans="8:40">
      <c r="W165" s="58"/>
      <c r="Z165" s="60"/>
      <c r="AB165" s="1"/>
      <c r="AD165" s="1"/>
      <c r="AE165" s="1"/>
      <c r="AF165" s="1"/>
      <c r="AG165" s="58"/>
      <c r="AH165" s="1"/>
      <c r="AI165" s="1"/>
      <c r="AJ165" s="1"/>
      <c r="AK165" s="1"/>
      <c r="AL165" s="1"/>
      <c r="AM165" s="1"/>
      <c r="AN165" s="1"/>
    </row>
    <row r="166" spans="8:40">
      <c r="W166" s="58"/>
      <c r="Z166" s="60"/>
      <c r="AB166" s="1"/>
      <c r="AD166" s="1"/>
      <c r="AE166" s="1"/>
      <c r="AF166" s="1"/>
      <c r="AG166" s="58"/>
      <c r="AH166" s="1"/>
      <c r="AI166" s="1"/>
      <c r="AJ166" s="1"/>
      <c r="AK166" s="1"/>
      <c r="AL166" s="1"/>
      <c r="AM166" s="1"/>
      <c r="AN166" s="1"/>
    </row>
    <row r="167" spans="8:40">
      <c r="W167" s="58"/>
      <c r="Z167" s="60"/>
      <c r="AB167" s="1"/>
      <c r="AD167" s="1"/>
      <c r="AE167" s="1"/>
      <c r="AF167" s="1"/>
      <c r="AG167" s="58"/>
      <c r="AH167" s="1"/>
      <c r="AI167" s="1"/>
      <c r="AJ167" s="1"/>
      <c r="AK167" s="1"/>
      <c r="AL167" s="1"/>
      <c r="AM167" s="1"/>
      <c r="AN167" s="1"/>
    </row>
    <row r="168" spans="8:40">
      <c r="W168" s="58"/>
      <c r="Z168" s="60"/>
      <c r="AB168" s="1"/>
      <c r="AD168" s="1"/>
      <c r="AE168" s="1"/>
      <c r="AF168" s="1"/>
      <c r="AG168" s="58"/>
      <c r="AH168" s="1"/>
      <c r="AI168" s="1"/>
      <c r="AJ168" s="1"/>
      <c r="AK168" s="1"/>
      <c r="AL168" s="1"/>
      <c r="AM168" s="1"/>
      <c r="AN168" s="1"/>
    </row>
    <row r="169" spans="8:40">
      <c r="W169" s="58"/>
      <c r="Z169" s="60"/>
      <c r="AB169" s="1"/>
      <c r="AD169" s="1"/>
      <c r="AE169" s="1"/>
      <c r="AF169" s="1"/>
      <c r="AG169" s="58"/>
      <c r="AH169" s="1"/>
      <c r="AI169" s="1"/>
      <c r="AJ169" s="1"/>
      <c r="AK169" s="1"/>
      <c r="AL169" s="1"/>
      <c r="AM169" s="1"/>
      <c r="AN169" s="1"/>
    </row>
    <row r="170" spans="8:40">
      <c r="W170" s="58"/>
      <c r="Z170" s="60"/>
      <c r="AB170" s="1"/>
      <c r="AD170" s="1"/>
      <c r="AE170" s="1"/>
      <c r="AF170" s="1"/>
      <c r="AG170" s="58"/>
      <c r="AH170" s="1"/>
      <c r="AI170" s="1"/>
      <c r="AJ170" s="1"/>
      <c r="AK170" s="1"/>
      <c r="AL170" s="1"/>
      <c r="AM170" s="1"/>
      <c r="AN170" s="1"/>
    </row>
    <row r="171" spans="8:40">
      <c r="W171" s="58"/>
      <c r="Z171" s="60"/>
      <c r="AB171" s="1"/>
      <c r="AD171" s="1"/>
      <c r="AE171" s="1"/>
      <c r="AF171" s="1"/>
      <c r="AG171" s="58"/>
      <c r="AH171" s="1"/>
      <c r="AI171" s="1"/>
      <c r="AJ171" s="1"/>
      <c r="AK171" s="1"/>
      <c r="AL171" s="1"/>
      <c r="AM171" s="1"/>
      <c r="AN171" s="1"/>
    </row>
    <row r="172" spans="8:40">
      <c r="W172" s="58"/>
      <c r="Z172" s="60"/>
      <c r="AB172" s="1"/>
      <c r="AD172" s="1"/>
      <c r="AE172" s="1"/>
      <c r="AF172" s="1"/>
      <c r="AG172" s="58"/>
      <c r="AH172" s="1"/>
      <c r="AI172" s="1"/>
      <c r="AJ172" s="1"/>
      <c r="AK172" s="1"/>
      <c r="AL172" s="1"/>
      <c r="AM172" s="1"/>
      <c r="AN172" s="1"/>
    </row>
    <row r="173" spans="8:40">
      <c r="W173" s="58"/>
      <c r="Z173" s="60"/>
      <c r="AB173" s="1"/>
      <c r="AD173" s="1"/>
      <c r="AE173" s="1"/>
      <c r="AF173" s="1"/>
      <c r="AG173" s="58"/>
      <c r="AH173" s="1"/>
      <c r="AI173" s="1"/>
      <c r="AJ173" s="1"/>
      <c r="AK173" s="1"/>
      <c r="AL173" s="1"/>
      <c r="AM173" s="1"/>
      <c r="AN173" s="1"/>
    </row>
    <row r="174" spans="8:40">
      <c r="W174" s="58"/>
      <c r="Z174" s="60"/>
      <c r="AB174" s="1"/>
      <c r="AD174" s="1"/>
      <c r="AE174" s="1"/>
      <c r="AF174" s="1"/>
      <c r="AG174" s="58"/>
      <c r="AH174" s="1"/>
      <c r="AI174" s="1"/>
      <c r="AJ174" s="1"/>
      <c r="AK174" s="1"/>
      <c r="AL174" s="1"/>
      <c r="AM174" s="1"/>
      <c r="AN174" s="1"/>
    </row>
    <row r="175" spans="8:40">
      <c r="W175" s="58"/>
      <c r="Z175" s="60"/>
      <c r="AB175" s="1"/>
      <c r="AD175" s="1"/>
      <c r="AE175" s="1"/>
      <c r="AF175" s="1"/>
      <c r="AG175" s="58"/>
      <c r="AH175" s="1"/>
      <c r="AI175" s="1"/>
      <c r="AJ175" s="1"/>
      <c r="AK175" s="1"/>
      <c r="AL175" s="1"/>
      <c r="AM175" s="1"/>
      <c r="AN175" s="1"/>
    </row>
    <row r="176" spans="8:40">
      <c r="W176" s="58"/>
      <c r="Z176" s="60"/>
      <c r="AB176" s="1"/>
      <c r="AD176" s="1"/>
      <c r="AE176" s="1"/>
      <c r="AF176" s="1"/>
      <c r="AG176" s="58"/>
      <c r="AH176" s="1"/>
      <c r="AI176" s="1"/>
      <c r="AJ176" s="1"/>
      <c r="AK176" s="1"/>
      <c r="AL176" s="1"/>
      <c r="AM176" s="1"/>
      <c r="AN176" s="1"/>
    </row>
    <row r="177" spans="22:40">
      <c r="W177" s="58"/>
      <c r="Z177" s="60"/>
      <c r="AB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22:40">
      <c r="W178" s="58"/>
      <c r="Z178" s="60"/>
      <c r="AB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22:40">
      <c r="W179" s="58"/>
      <c r="Z179" s="60"/>
      <c r="AB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22:40">
      <c r="W180" s="58"/>
      <c r="Z180" s="60"/>
      <c r="AB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22:40">
      <c r="W181" s="58"/>
      <c r="Z181" s="60"/>
      <c r="AB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22:40">
      <c r="V182" s="159"/>
      <c r="W182" s="159"/>
      <c r="X182" s="159"/>
      <c r="Y182" s="35"/>
    </row>
    <row r="183" spans="22:40">
      <c r="V183" s="159"/>
      <c r="W183" s="159"/>
      <c r="X183" s="159"/>
      <c r="Y183" s="35"/>
    </row>
  </sheetData>
  <mergeCells count="1">
    <mergeCell ref="X5:Y5"/>
  </mergeCells>
  <conditionalFormatting sqref="AF37:AF38 AF107">
    <cfRule type="cellIs" dxfId="49" priority="8" stopIfTrue="1" operator="lessThan">
      <formula>0</formula>
    </cfRule>
  </conditionalFormatting>
  <conditionalFormatting sqref="AF84">
    <cfRule type="cellIs" dxfId="48" priority="9" stopIfTrue="1" operator="greaterThan">
      <formula>0</formula>
    </cfRule>
  </conditionalFormatting>
  <conditionalFormatting sqref="AF61">
    <cfRule type="cellIs" dxfId="47" priority="10" stopIfTrue="1" operator="greaterThan">
      <formula>0</formula>
    </cfRule>
    <cfRule type="cellIs" dxfId="46" priority="11" stopIfTrue="1" operator="lessThan">
      <formula>0</formula>
    </cfRule>
  </conditionalFormatting>
  <conditionalFormatting sqref="AF84">
    <cfRule type="cellIs" dxfId="45" priority="7" operator="lessThan">
      <formula>0</formula>
    </cfRule>
  </conditionalFormatting>
  <conditionalFormatting sqref="H11:H25">
    <cfRule type="cellIs" dxfId="44" priority="5" operator="lessThan">
      <formula>0</formula>
    </cfRule>
    <cfRule type="cellIs" dxfId="43" priority="6" operator="greaterThan">
      <formula>0</formula>
    </cfRule>
  </conditionalFormatting>
  <conditionalFormatting sqref="T11:T25">
    <cfRule type="cellIs" dxfId="42" priority="3" operator="lessThan">
      <formula>0</formula>
    </cfRule>
    <cfRule type="cellIs" dxfId="41" priority="4" operator="greaterThan">
      <formula>0</formula>
    </cfRule>
  </conditionalFormatting>
  <conditionalFormatting sqref="M11:M25">
    <cfRule type="cellIs" dxfId="40" priority="1" operator="lessThan">
      <formula>0</formula>
    </cfRule>
    <cfRule type="cellIs" dxfId="3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8"/>
  <sheetViews>
    <sheetView zoomScale="89" zoomScaleNormal="89" workbookViewId="0">
      <selection activeCell="Y26" sqref="Y26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2" width="10.36328125" customWidth="1"/>
    <col min="23" max="23" width="9" customWidth="1"/>
    <col min="24" max="24" width="5.26953125" customWidth="1"/>
    <col min="25" max="25" width="9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26">
      <c r="P1"/>
    </row>
    <row r="2" spans="16:26">
      <c r="P2"/>
    </row>
    <row r="3" spans="16:26">
      <c r="P3"/>
    </row>
    <row r="13" spans="16:26" ht="15.6">
      <c r="X13" s="3" t="s">
        <v>2</v>
      </c>
      <c r="Y13" s="323">
        <f>+År!B36</f>
        <v>25624</v>
      </c>
      <c r="Z13" s="3"/>
    </row>
    <row r="31" spans="25:25">
      <c r="Y31" s="3" t="s">
        <v>635</v>
      </c>
    </row>
    <row r="32" spans="25:25">
      <c r="Y32" s="3" t="s">
        <v>636</v>
      </c>
    </row>
    <row r="60" spans="16:24">
      <c r="X60" s="3"/>
    </row>
    <row r="62" spans="16:24" ht="15.6">
      <c r="X62" s="57"/>
    </row>
    <row r="63" spans="16:24">
      <c r="P63"/>
    </row>
    <row r="64" spans="16:24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 ht="15.6">
      <c r="P83"/>
      <c r="X83" s="5">
        <f>+År!O36</f>
        <v>5.4282703715266942</v>
      </c>
      <c r="Y83" s="3" t="s">
        <v>638</v>
      </c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  <c r="X90" s="3" t="s">
        <v>574</v>
      </c>
      <c r="Y90" s="3" t="s">
        <v>0</v>
      </c>
    </row>
    <row r="91" spans="16:25">
      <c r="P91"/>
      <c r="X91">
        <v>3</v>
      </c>
      <c r="Y91" s="3" t="s">
        <v>30</v>
      </c>
    </row>
    <row r="92" spans="16:25">
      <c r="P92"/>
      <c r="X92">
        <v>4</v>
      </c>
      <c r="Y92" s="3" t="s">
        <v>31</v>
      </c>
    </row>
    <row r="93" spans="16:25">
      <c r="P93"/>
      <c r="X93">
        <v>5</v>
      </c>
      <c r="Y93" s="3" t="s">
        <v>398</v>
      </c>
    </row>
    <row r="94" spans="16:25">
      <c r="P94"/>
      <c r="X94">
        <v>6</v>
      </c>
      <c r="Y94" s="3" t="s">
        <v>32</v>
      </c>
    </row>
    <row r="95" spans="16:25">
      <c r="P95"/>
      <c r="X95">
        <v>7</v>
      </c>
      <c r="Y95" s="3" t="s">
        <v>33</v>
      </c>
    </row>
    <row r="96" spans="16:25">
      <c r="P96"/>
      <c r="X96">
        <v>8</v>
      </c>
      <c r="Y96" s="3" t="s">
        <v>34</v>
      </c>
    </row>
    <row r="97" spans="16:16">
      <c r="P97"/>
    </row>
    <row r="98" spans="16:16">
      <c r="P98"/>
    </row>
    <row r="99" spans="16:16">
      <c r="P99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 s="561" customFormat="1"/>
    <row r="113" s="561" customFormat="1"/>
    <row r="114" s="561" customFormat="1"/>
    <row r="115" s="561" customFormat="1"/>
    <row r="116" s="561" customFormat="1"/>
    <row r="117" s="561" customFormat="1"/>
    <row r="118" s="561" customFormat="1"/>
    <row r="119" s="561" customFormat="1"/>
    <row r="120" s="561" customFormat="1"/>
    <row r="121" s="561" customFormat="1"/>
    <row r="122" s="561" customFormat="1"/>
    <row r="123" s="561" customFormat="1"/>
    <row r="124" s="561" customFormat="1"/>
    <row r="125" s="561" customFormat="1"/>
    <row r="126" s="561" customFormat="1"/>
    <row r="127" s="561" customFormat="1"/>
    <row r="128" s="561" customFormat="1"/>
    <row r="129" s="561" customFormat="1"/>
    <row r="130" s="561" customFormat="1"/>
    <row r="131" s="561" customFormat="1"/>
    <row r="132" s="561" customFormat="1"/>
    <row r="133" s="561" customFormat="1"/>
    <row r="134" s="561" customFormat="1"/>
    <row r="135" s="561" customFormat="1"/>
    <row r="136" s="561" customFormat="1"/>
    <row r="137" s="561" customFormat="1"/>
    <row r="138" s="561" customFormat="1"/>
    <row r="139" s="561" customFormat="1"/>
    <row r="140" s="561" customFormat="1"/>
    <row r="141" s="561" customFormat="1"/>
    <row r="142" s="561" customFormat="1"/>
    <row r="143" s="561" customFormat="1"/>
    <row r="144" s="561" customFormat="1"/>
    <row r="145" s="561" customFormat="1"/>
    <row r="146" s="561" customFormat="1"/>
    <row r="147" s="561" customFormat="1"/>
    <row r="148" s="561" customFormat="1"/>
    <row r="149" s="561" customFormat="1"/>
    <row r="150" s="561" customFormat="1"/>
    <row r="151" s="561" customFormat="1"/>
    <row r="152" s="561" customFormat="1"/>
    <row r="153" s="561" customFormat="1"/>
    <row r="154" s="561" customFormat="1"/>
    <row r="155" s="561" customFormat="1"/>
    <row r="156" s="561" customFormat="1"/>
    <row r="157" s="561" customFormat="1"/>
    <row r="158" s="561" customFormat="1"/>
    <row r="159" s="561" customFormat="1"/>
    <row r="160" s="561" customFormat="1"/>
    <row r="161" s="561" customFormat="1"/>
    <row r="162" s="561" customFormat="1"/>
    <row r="163" s="561" customFormat="1"/>
    <row r="164" s="561" customFormat="1"/>
    <row r="165" s="561" customFormat="1"/>
    <row r="166" s="561" customFormat="1"/>
    <row r="167" s="561" customFormat="1"/>
    <row r="168" s="561" customFormat="1"/>
    <row r="169" s="561" customFormat="1"/>
    <row r="170" s="561" customFormat="1"/>
    <row r="171" s="561" customFormat="1"/>
    <row r="172" s="561" customFormat="1"/>
    <row r="173" s="561" customFormat="1"/>
    <row r="174" s="561" customFormat="1"/>
    <row r="175" s="561" customFormat="1"/>
    <row r="176" s="561" customFormat="1"/>
    <row r="177" spans="16:16" s="561" customFormat="1"/>
    <row r="178" spans="16:16" s="561" customFormat="1"/>
    <row r="179" spans="16:16" s="561" customFormat="1"/>
    <row r="180" spans="16:16" s="561" customFormat="1"/>
    <row r="181" spans="16:16" s="561" customFormat="1"/>
    <row r="182" spans="16:16" s="561" customFormat="1"/>
    <row r="183" spans="16:16" s="561" customFormat="1"/>
    <row r="184" spans="16:16" s="561" customFormat="1"/>
    <row r="185" spans="16:16">
      <c r="P185"/>
    </row>
    <row r="186" spans="16:16">
      <c r="P186"/>
    </row>
    <row r="187" spans="16:16">
      <c r="P187"/>
    </row>
    <row r="188" spans="16:16">
      <c r="P188"/>
    </row>
    <row r="189" spans="16:16">
      <c r="P189"/>
    </row>
    <row r="190" spans="16:16">
      <c r="P190"/>
    </row>
    <row r="191" spans="16:16">
      <c r="P191"/>
    </row>
    <row r="192" spans="16:16">
      <c r="P192"/>
    </row>
    <row r="193" spans="16:25">
      <c r="P193"/>
    </row>
    <row r="194" spans="16:25">
      <c r="P194"/>
    </row>
    <row r="195" spans="16:25">
      <c r="P195"/>
    </row>
    <row r="196" spans="16:25">
      <c r="P196"/>
    </row>
    <row r="197" spans="16:25" ht="15.6">
      <c r="P197"/>
      <c r="X197" s="5">
        <f>+År!R36</f>
        <v>4.8744536372151108</v>
      </c>
      <c r="Y197" s="3" t="s">
        <v>639</v>
      </c>
    </row>
    <row r="198" spans="16:25">
      <c r="P198"/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  <c r="X204" s="3" t="s">
        <v>574</v>
      </c>
      <c r="Y204" s="3" t="s">
        <v>561</v>
      </c>
    </row>
    <row r="205" spans="16:25">
      <c r="P205"/>
      <c r="X205">
        <v>3</v>
      </c>
      <c r="Y205" t="s">
        <v>91</v>
      </c>
    </row>
    <row r="206" spans="16:25">
      <c r="P206"/>
      <c r="X206">
        <v>4</v>
      </c>
      <c r="Y206" t="s">
        <v>92</v>
      </c>
    </row>
    <row r="207" spans="16:25">
      <c r="P207"/>
      <c r="X207">
        <v>5</v>
      </c>
      <c r="Y207" s="286" t="s">
        <v>93</v>
      </c>
    </row>
    <row r="208" spans="16:25">
      <c r="P208"/>
      <c r="X208">
        <v>6</v>
      </c>
      <c r="Y208" s="3" t="s">
        <v>94</v>
      </c>
    </row>
    <row r="209" spans="16:25">
      <c r="P209"/>
      <c r="X209">
        <v>7</v>
      </c>
      <c r="Y209" s="3" t="s">
        <v>95</v>
      </c>
    </row>
    <row r="210" spans="16:25">
      <c r="P210"/>
      <c r="X210">
        <v>8</v>
      </c>
      <c r="Y210" s="286" t="s">
        <v>96</v>
      </c>
    </row>
    <row r="211" spans="16:25">
      <c r="P211"/>
    </row>
    <row r="212" spans="16:25">
      <c r="P212"/>
    </row>
    <row r="213" spans="16:25">
      <c r="P213"/>
    </row>
    <row r="214" spans="16:25">
      <c r="P214"/>
    </row>
    <row r="215" spans="16:25">
      <c r="P215"/>
    </row>
    <row r="216" spans="16:25">
      <c r="P216"/>
    </row>
    <row r="217" spans="16:25">
      <c r="P217"/>
    </row>
    <row r="218" spans="16:25">
      <c r="P218"/>
    </row>
    <row r="219" spans="16:25">
      <c r="P219"/>
    </row>
    <row r="220" spans="16:25">
      <c r="P220"/>
    </row>
    <row r="221" spans="16:25">
      <c r="P221"/>
    </row>
    <row r="222" spans="16:25">
      <c r="P222"/>
    </row>
    <row r="223" spans="16:25">
      <c r="P223"/>
    </row>
    <row r="224" spans="16:25">
      <c r="P224"/>
    </row>
    <row r="225" spans="16:25">
      <c r="P225"/>
    </row>
    <row r="226" spans="16:25">
      <c r="P226"/>
    </row>
    <row r="227" spans="16:25">
      <c r="P227"/>
    </row>
    <row r="228" spans="16:25">
      <c r="P228"/>
    </row>
    <row r="229" spans="16:25">
      <c r="P229"/>
    </row>
    <row r="230" spans="16:25">
      <c r="P230"/>
    </row>
    <row r="231" spans="16:25">
      <c r="P231"/>
    </row>
    <row r="232" spans="16:25">
      <c r="P232"/>
    </row>
    <row r="233" spans="16:25">
      <c r="P233"/>
    </row>
    <row r="234" spans="16:25">
      <c r="P234"/>
    </row>
    <row r="235" spans="16:25">
      <c r="P235"/>
    </row>
    <row r="236" spans="16:25">
      <c r="P236"/>
    </row>
    <row r="237" spans="16:25">
      <c r="P237"/>
    </row>
    <row r="238" spans="16:25" ht="15.6">
      <c r="P238"/>
      <c r="X238" s="2">
        <f>+År!T36</f>
        <v>1.7483609116453322</v>
      </c>
      <c r="Y238" s="3" t="s">
        <v>640</v>
      </c>
    </row>
    <row r="239" spans="16:25">
      <c r="P239"/>
    </row>
    <row r="240" spans="16:25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0">
      <c r="P257"/>
    </row>
    <row r="258" spans="16:20">
      <c r="P258"/>
    </row>
    <row r="259" spans="16:20">
      <c r="P259"/>
    </row>
    <row r="260" spans="16:20">
      <c r="P260"/>
    </row>
    <row r="261" spans="16:20">
      <c r="P261"/>
    </row>
    <row r="262" spans="16:20">
      <c r="P262"/>
    </row>
    <row r="263" spans="16:20">
      <c r="P263"/>
      <c r="T263" s="4"/>
    </row>
    <row r="264" spans="16:20">
      <c r="P264"/>
      <c r="T264" s="4"/>
    </row>
    <row r="265" spans="16:20">
      <c r="P265"/>
      <c r="T265" s="4"/>
    </row>
    <row r="266" spans="16:20">
      <c r="P266"/>
      <c r="T266" s="22"/>
    </row>
    <row r="267" spans="16:20">
      <c r="P267"/>
      <c r="T267" s="22"/>
    </row>
    <row r="268" spans="16:20">
      <c r="P268"/>
      <c r="T268" s="22"/>
    </row>
    <row r="269" spans="16:20">
      <c r="P269"/>
      <c r="T269" s="22"/>
    </row>
    <row r="270" spans="16:20">
      <c r="P270"/>
      <c r="T270" s="22"/>
    </row>
    <row r="271" spans="16:20">
      <c r="P271"/>
      <c r="T271" s="22"/>
    </row>
    <row r="272" spans="16:20">
      <c r="P272"/>
      <c r="T272" s="22"/>
    </row>
    <row r="273" spans="4:25">
      <c r="P273"/>
      <c r="T273" s="22"/>
    </row>
    <row r="274" spans="4:25">
      <c r="P274"/>
      <c r="T274" s="22"/>
    </row>
    <row r="275" spans="4:25">
      <c r="P275"/>
      <c r="T275" s="22"/>
    </row>
    <row r="276" spans="4:25">
      <c r="P276"/>
      <c r="T276" s="22"/>
    </row>
    <row r="277" spans="4:25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1"/>
      <c r="Y277" s="3" t="s">
        <v>637</v>
      </c>
    </row>
    <row r="278" spans="4:25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4"/>
    </row>
    <row r="279" spans="4:25"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2"/>
      <c r="U279" s="4"/>
    </row>
    <row r="280" spans="4:25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</row>
    <row r="281" spans="4:25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</row>
    <row r="282" spans="4:25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</row>
    <row r="283" spans="4:25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</row>
    <row r="284" spans="4:25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U284" s="22"/>
    </row>
    <row r="285" spans="4:25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U285" s="22"/>
    </row>
    <row r="286" spans="4:25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U286" s="22"/>
    </row>
    <row r="287" spans="4:25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U287" s="22"/>
    </row>
    <row r="288" spans="4:25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U288" s="22"/>
    </row>
    <row r="289" spans="10:21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U289" s="22"/>
    </row>
    <row r="290" spans="10:21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U290" s="22"/>
    </row>
    <row r="291" spans="10:21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U291" s="22"/>
    </row>
    <row r="292" spans="10:21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U292" s="22"/>
    </row>
    <row r="293" spans="10:21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U293" s="22"/>
    </row>
    <row r="294" spans="10:21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U294" s="22"/>
    </row>
    <row r="295" spans="10:21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U295" s="22"/>
    </row>
    <row r="296" spans="10:21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U296" s="22"/>
    </row>
    <row r="297" spans="10:21"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U297" s="22"/>
    </row>
    <row r="298" spans="10:21">
      <c r="P298"/>
    </row>
    <row r="299" spans="10:21">
      <c r="P299"/>
    </row>
    <row r="300" spans="10:21">
      <c r="P300"/>
    </row>
    <row r="301" spans="10:21">
      <c r="P301"/>
    </row>
    <row r="302" spans="10:21">
      <c r="P302"/>
    </row>
    <row r="311" spans="25:25">
      <c r="Y311" s="3"/>
    </row>
    <row r="390" spans="1:18">
      <c r="A390" s="30"/>
      <c r="B390" s="30"/>
      <c r="C390" s="30"/>
      <c r="D390" s="30"/>
      <c r="E390" s="30"/>
      <c r="F390" s="30"/>
      <c r="G390" s="30"/>
      <c r="H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0"/>
      <c r="J391" s="30"/>
      <c r="K391" s="30"/>
      <c r="L391" s="30"/>
      <c r="M391" s="30"/>
      <c r="N391" s="30"/>
      <c r="O391" s="30"/>
      <c r="P391" s="268"/>
      <c r="Q391" s="30"/>
      <c r="R391" s="30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69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69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69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69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69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69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69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69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69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69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69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69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69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69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69"/>
      <c r="Q406" s="38"/>
      <c r="R406" s="38"/>
    </row>
    <row r="407" spans="1:18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69"/>
      <c r="Q407" s="38"/>
      <c r="R407" s="38"/>
    </row>
    <row r="408" spans="1:18">
      <c r="I408" s="38"/>
      <c r="J408" s="38"/>
      <c r="K408" s="38"/>
      <c r="L408" s="38"/>
      <c r="M408" s="38"/>
      <c r="N408" s="38"/>
      <c r="O408" s="38"/>
      <c r="P408" s="269"/>
      <c r="Q408" s="38"/>
      <c r="R408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Q1:AY345"/>
  <sheetViews>
    <sheetView zoomScale="102" zoomScaleNormal="102" workbookViewId="0">
      <selection activeCell="A5" sqref="A5"/>
    </sheetView>
  </sheetViews>
  <sheetFormatPr baseColWidth="10" defaultRowHeight="15"/>
  <cols>
    <col min="27" max="27" width="14" customWidth="1"/>
    <col min="28" max="28" width="12.54296875" customWidth="1"/>
    <col min="29" max="29" width="10.90625" customWidth="1"/>
  </cols>
  <sheetData>
    <row r="1" spans="17:51">
      <c r="R1" s="4"/>
      <c r="S1" s="4"/>
      <c r="T1" s="4"/>
    </row>
    <row r="2" spans="17:51" s="180" customFormat="1" ht="31.8">
      <c r="R2" s="4"/>
      <c r="S2" s="4"/>
      <c r="T2" s="4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7:51">
      <c r="R3" s="4"/>
      <c r="S3" s="4"/>
      <c r="T3" s="4"/>
    </row>
    <row r="4" spans="17:51">
      <c r="R4" s="4"/>
      <c r="S4" s="4"/>
      <c r="T4" s="4"/>
    </row>
    <row r="5" spans="17:51" s="181" customFormat="1" ht="19.8">
      <c r="Q5"/>
      <c r="R5" s="4"/>
      <c r="S5" s="4"/>
      <c r="T5" s="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7:51">
      <c r="R6" s="4"/>
      <c r="S6" s="4"/>
      <c r="T6" s="4"/>
    </row>
    <row r="7" spans="17:51">
      <c r="R7" s="4"/>
      <c r="S7" s="4"/>
      <c r="T7" s="4"/>
    </row>
    <row r="8" spans="17:51">
      <c r="R8" s="4"/>
      <c r="S8" s="4"/>
      <c r="T8" s="4"/>
    </row>
    <row r="9" spans="17:51" ht="15.6">
      <c r="R9" s="58"/>
      <c r="S9" s="1"/>
      <c r="T9" s="5"/>
    </row>
    <row r="10" spans="17:51" ht="15.6">
      <c r="R10" s="58"/>
      <c r="S10" s="1"/>
      <c r="T10" s="5"/>
    </row>
    <row r="11" spans="17:51" ht="15.6">
      <c r="R11" s="58"/>
      <c r="S11" s="1"/>
      <c r="T11" s="5"/>
    </row>
    <row r="12" spans="17:51" ht="15.6">
      <c r="R12" s="58"/>
      <c r="S12" s="1"/>
      <c r="T12" s="5"/>
    </row>
    <row r="13" spans="17:51" ht="15.6">
      <c r="R13" s="58"/>
      <c r="S13" s="1"/>
      <c r="T13" s="5"/>
    </row>
    <row r="14" spans="17:51" ht="15.6">
      <c r="R14" s="58"/>
      <c r="S14" s="1"/>
      <c r="T14" s="5"/>
      <c r="V14" s="2"/>
      <c r="W14" s="2"/>
      <c r="X14" s="2"/>
    </row>
    <row r="15" spans="17:51" ht="15.6">
      <c r="R15" s="58"/>
      <c r="S15" s="13"/>
      <c r="T15" s="5"/>
      <c r="V15" s="2"/>
      <c r="W15" s="2"/>
      <c r="X15" s="4"/>
      <c r="Y15" s="4"/>
      <c r="Z15" s="4"/>
    </row>
    <row r="16" spans="17:51" ht="15.6">
      <c r="R16" s="58"/>
      <c r="S16" s="1"/>
      <c r="T16" s="5"/>
    </row>
    <row r="17" spans="18:26" ht="15.6">
      <c r="R17" s="58"/>
      <c r="S17" s="1"/>
      <c r="T17" s="5"/>
    </row>
    <row r="18" spans="18:26" ht="15.6">
      <c r="R18" s="58"/>
      <c r="S18" s="1"/>
      <c r="T18" s="5"/>
      <c r="V18" s="2"/>
      <c r="W18" s="2"/>
      <c r="X18" s="2"/>
    </row>
    <row r="19" spans="18:26" ht="15.6">
      <c r="R19" s="58"/>
      <c r="S19" s="1"/>
      <c r="T19" s="5"/>
      <c r="V19" s="2"/>
      <c r="W19" s="2"/>
      <c r="X19" s="2"/>
    </row>
    <row r="20" spans="18:26" ht="15.6">
      <c r="R20" s="58"/>
      <c r="S20" s="1"/>
      <c r="T20" s="5"/>
      <c r="V20" s="2"/>
      <c r="W20" s="2"/>
      <c r="X20" s="2"/>
    </row>
    <row r="21" spans="18:26" ht="15.6">
      <c r="R21" s="58"/>
      <c r="S21" s="1"/>
      <c r="T21" s="5"/>
      <c r="V21" s="2"/>
      <c r="W21" s="2"/>
      <c r="X21" s="2"/>
    </row>
    <row r="22" spans="18:26" ht="15.6">
      <c r="R22" s="58"/>
      <c r="S22" s="13"/>
      <c r="T22" s="5"/>
      <c r="V22" s="2"/>
      <c r="W22" s="2"/>
      <c r="X22" s="4"/>
      <c r="Y22" s="4"/>
      <c r="Z22" s="4"/>
    </row>
    <row r="23" spans="18:26" ht="15.6">
      <c r="R23" s="58"/>
      <c r="S23" s="13"/>
      <c r="T23" s="5"/>
      <c r="V23" s="1"/>
      <c r="W23" s="1"/>
      <c r="X23" s="11"/>
      <c r="Y23" s="11"/>
      <c r="Z23" s="11"/>
    </row>
    <row r="24" spans="18:26" ht="15.6">
      <c r="R24" s="58"/>
      <c r="S24" s="13"/>
      <c r="T24" s="5"/>
      <c r="V24" s="1"/>
      <c r="W24" s="1"/>
      <c r="X24" s="11"/>
      <c r="Y24" s="11"/>
      <c r="Z24" s="11"/>
    </row>
    <row r="25" spans="18:26" ht="15.6">
      <c r="R25" s="58"/>
      <c r="S25" s="13"/>
      <c r="T25" s="5"/>
      <c r="V25" s="1"/>
      <c r="W25" s="1"/>
      <c r="X25" s="11"/>
      <c r="Y25" s="11"/>
      <c r="Z25" s="11"/>
    </row>
    <row r="26" spans="18:26" ht="15.6">
      <c r="R26" s="58"/>
      <c r="S26" s="13"/>
      <c r="T26" s="5"/>
      <c r="V26" s="1"/>
      <c r="W26" s="1"/>
      <c r="X26" s="11"/>
      <c r="Y26" s="11"/>
      <c r="Z26" s="11"/>
    </row>
    <row r="27" spans="18:26" ht="15.6">
      <c r="R27" s="58"/>
      <c r="S27" s="5"/>
      <c r="T27" s="5"/>
      <c r="V27" s="1"/>
      <c r="W27" s="1"/>
      <c r="X27" s="11"/>
      <c r="Y27" s="11"/>
      <c r="Z27" s="11"/>
    </row>
    <row r="28" spans="18:26" ht="15.6">
      <c r="R28" s="58"/>
      <c r="S28" s="5"/>
      <c r="T28" s="5"/>
      <c r="V28" s="1"/>
      <c r="W28" s="1"/>
      <c r="X28" s="11"/>
      <c r="Y28" s="11"/>
      <c r="Z28" s="11"/>
    </row>
    <row r="29" spans="18:26" ht="15.6">
      <c r="R29" s="58"/>
      <c r="S29" s="5"/>
      <c r="T29" s="5"/>
      <c r="V29" s="1"/>
      <c r="W29" s="1"/>
      <c r="X29" s="11"/>
      <c r="Y29" s="11"/>
      <c r="Z29" s="11"/>
    </row>
    <row r="30" spans="18:26" ht="15.6">
      <c r="R30" s="58"/>
      <c r="S30" s="5"/>
      <c r="T30" s="5"/>
      <c r="V30" s="1"/>
      <c r="W30" s="1"/>
      <c r="X30" s="11"/>
      <c r="Y30" s="11"/>
      <c r="Z30" s="11"/>
    </row>
    <row r="31" spans="18:26" ht="15.6">
      <c r="R31" s="58"/>
      <c r="S31" s="5"/>
      <c r="T31" s="5"/>
      <c r="V31" s="1"/>
      <c r="W31" s="1"/>
      <c r="X31" s="11"/>
      <c r="Y31" s="11"/>
      <c r="Z31" s="11"/>
    </row>
    <row r="32" spans="18:26" ht="15.6">
      <c r="R32" s="58"/>
      <c r="S32" s="5"/>
      <c r="T32" s="5"/>
      <c r="V32" s="1"/>
      <c r="W32" s="1"/>
      <c r="X32" s="11"/>
      <c r="Y32" s="11"/>
      <c r="Z32" s="11"/>
    </row>
    <row r="33" spans="18:26" ht="15.6">
      <c r="R33" s="58"/>
      <c r="S33" s="5"/>
      <c r="T33" s="5"/>
      <c r="V33" s="13"/>
      <c r="W33" s="13"/>
      <c r="X33" s="11"/>
      <c r="Y33" s="11"/>
      <c r="Z33" s="11"/>
    </row>
    <row r="34" spans="18:26" ht="16.5" customHeight="1">
      <c r="R34" s="58"/>
      <c r="S34" s="5"/>
      <c r="T34" s="5"/>
      <c r="V34" s="13"/>
      <c r="W34" s="13"/>
      <c r="X34" s="11"/>
      <c r="Y34" s="11"/>
      <c r="Z34" s="11"/>
    </row>
    <row r="35" spans="18:26" ht="16.5" customHeight="1">
      <c r="R35" s="57"/>
      <c r="S35" s="5"/>
      <c r="T35" s="5"/>
      <c r="V35" s="13"/>
      <c r="W35" s="13"/>
      <c r="X35" s="11"/>
      <c r="Y35" s="11"/>
      <c r="Z35" s="11"/>
    </row>
    <row r="36" spans="18:26">
      <c r="V36" s="13"/>
      <c r="W36" s="13"/>
      <c r="X36" s="11"/>
      <c r="Y36" s="11"/>
      <c r="Z36" s="11"/>
    </row>
    <row r="37" spans="18:26" ht="17.25" customHeight="1">
      <c r="R37" s="57"/>
      <c r="T37" s="5"/>
      <c r="V37" s="13"/>
      <c r="W37" s="13"/>
      <c r="X37" s="11"/>
      <c r="Y37" s="11"/>
      <c r="Z37" s="11"/>
    </row>
    <row r="38" spans="18:26" ht="15.6">
      <c r="R38" s="57"/>
      <c r="V38" s="13"/>
      <c r="W38" s="13"/>
      <c r="X38" s="11"/>
      <c r="Y38" s="11"/>
      <c r="Z38" s="11"/>
    </row>
    <row r="39" spans="18:26">
      <c r="R39" s="13"/>
      <c r="V39" s="13"/>
      <c r="W39" s="13"/>
      <c r="X39" s="11"/>
      <c r="Y39" s="11"/>
      <c r="Z39" s="11"/>
    </row>
    <row r="40" spans="18:26" ht="21">
      <c r="R40" s="5"/>
      <c r="V40" s="56"/>
      <c r="W40" s="56"/>
      <c r="X40" s="11"/>
      <c r="Y40" s="11"/>
      <c r="Z40" s="11"/>
    </row>
    <row r="41" spans="18:26">
      <c r="R41" s="4"/>
      <c r="S41" s="4"/>
      <c r="T41" s="4"/>
    </row>
    <row r="42" spans="18:26" ht="15.6">
      <c r="R42" s="16"/>
      <c r="S42" s="1"/>
      <c r="T42" s="18"/>
      <c r="V42" s="1"/>
      <c r="W42" s="5"/>
    </row>
    <row r="43" spans="18:26" ht="15.6">
      <c r="R43" s="16"/>
      <c r="S43" s="1"/>
      <c r="T43" s="18"/>
    </row>
    <row r="44" spans="18:26" ht="15.6">
      <c r="R44" s="16"/>
      <c r="S44" s="1"/>
      <c r="T44" s="18"/>
    </row>
    <row r="45" spans="18:26" ht="15.6">
      <c r="R45" s="16"/>
      <c r="S45" s="1"/>
      <c r="T45" s="18"/>
    </row>
    <row r="46" spans="18:26" ht="15.6">
      <c r="R46" s="16"/>
      <c r="S46" s="13"/>
      <c r="T46" s="18"/>
    </row>
    <row r="47" spans="18:26" ht="15.6">
      <c r="R47" s="16"/>
      <c r="S47" s="13"/>
      <c r="T47" s="18"/>
    </row>
    <row r="48" spans="18:26" ht="15.6">
      <c r="R48" s="16"/>
      <c r="S48" s="13"/>
      <c r="T48" s="18"/>
    </row>
    <row r="49" spans="18:20" ht="15.6">
      <c r="R49" s="16"/>
      <c r="S49" s="13"/>
      <c r="T49" s="18"/>
    </row>
    <row r="50" spans="18:20" ht="15.6">
      <c r="R50" s="16"/>
      <c r="S50" s="5"/>
      <c r="T50" s="18"/>
    </row>
    <row r="51" spans="18:20" ht="15.6">
      <c r="R51" s="16"/>
      <c r="S51" s="5"/>
      <c r="T51" s="18"/>
    </row>
    <row r="52" spans="18:20" ht="15.6">
      <c r="R52" s="16"/>
      <c r="S52" s="5"/>
      <c r="T52" s="18"/>
    </row>
    <row r="53" spans="18:20" ht="15.6">
      <c r="R53" s="16"/>
      <c r="S53" s="5"/>
      <c r="T53" s="18"/>
    </row>
    <row r="54" spans="18:20" ht="15.6">
      <c r="R54" s="16"/>
      <c r="S54" s="5"/>
      <c r="T54" s="18"/>
    </row>
    <row r="55" spans="18:20" ht="15.6">
      <c r="R55" s="16"/>
      <c r="S55" s="5"/>
      <c r="T55" s="18"/>
    </row>
    <row r="56" spans="18:20" ht="15.6">
      <c r="R56" s="16"/>
      <c r="S56" s="5"/>
      <c r="T56" s="18"/>
    </row>
    <row r="57" spans="18:20" ht="15.6">
      <c r="R57" s="16"/>
      <c r="S57" s="5"/>
      <c r="T57" s="18"/>
    </row>
    <row r="58" spans="18:20" ht="15.6">
      <c r="R58" s="18"/>
      <c r="S58" s="5"/>
      <c r="T58" s="18"/>
    </row>
    <row r="59" spans="18:20">
      <c r="R59" s="13"/>
    </row>
    <row r="60" spans="18:20" ht="15.6">
      <c r="R60" s="18"/>
      <c r="T60" s="18"/>
    </row>
    <row r="61" spans="18:20">
      <c r="R61" s="13"/>
    </row>
    <row r="62" spans="18:20">
      <c r="R62" s="13"/>
    </row>
    <row r="63" spans="18:20" ht="15.6">
      <c r="R63" s="5"/>
    </row>
    <row r="64" spans="18:20">
      <c r="R64" s="4"/>
      <c r="S64" s="4"/>
      <c r="T64" s="4"/>
    </row>
    <row r="65" spans="18:20" ht="15.6">
      <c r="R65" s="13"/>
      <c r="S65" s="1"/>
      <c r="T65" s="5"/>
    </row>
    <row r="66" spans="18:20" ht="15.6">
      <c r="R66" s="13"/>
      <c r="S66" s="1"/>
      <c r="T66" s="5"/>
    </row>
    <row r="67" spans="18:20" ht="15.6">
      <c r="R67" s="13"/>
      <c r="S67" s="1"/>
      <c r="T67" s="5"/>
    </row>
    <row r="68" spans="18:20" ht="15.6">
      <c r="R68" s="13"/>
      <c r="S68" s="1"/>
      <c r="T68" s="5"/>
    </row>
    <row r="69" spans="18:20" ht="15.6">
      <c r="R69" s="13"/>
      <c r="S69" s="13"/>
      <c r="T69" s="5"/>
    </row>
    <row r="70" spans="18:20" ht="15.6">
      <c r="R70" s="13"/>
      <c r="S70" s="13"/>
      <c r="T70" s="5"/>
    </row>
    <row r="71" spans="18:20" ht="15.6">
      <c r="R71" s="13"/>
      <c r="S71" s="13"/>
      <c r="T71" s="5"/>
    </row>
    <row r="72" spans="18:20" ht="15.6">
      <c r="R72" s="13"/>
      <c r="S72" s="13"/>
      <c r="T72" s="5"/>
    </row>
    <row r="73" spans="18:20" ht="15.6">
      <c r="R73" s="13"/>
      <c r="S73" s="5"/>
      <c r="T73" s="5"/>
    </row>
    <row r="74" spans="18:20" ht="15.6">
      <c r="R74" s="13"/>
      <c r="S74" s="5"/>
      <c r="T74" s="5"/>
    </row>
    <row r="75" spans="18:20" ht="15.6">
      <c r="R75" s="13"/>
      <c r="S75" s="5"/>
      <c r="T75" s="5"/>
    </row>
    <row r="76" spans="18:20" ht="15.6">
      <c r="R76" s="13"/>
      <c r="S76" s="5"/>
      <c r="T76" s="5"/>
    </row>
    <row r="77" spans="18:20" ht="15.6">
      <c r="R77" s="13"/>
      <c r="S77" s="5"/>
      <c r="T77" s="5"/>
    </row>
    <row r="78" spans="18:20" ht="15.6">
      <c r="R78" s="13"/>
      <c r="S78" s="5"/>
      <c r="T78" s="5"/>
    </row>
    <row r="79" spans="18:20" ht="15.6">
      <c r="R79" s="13"/>
      <c r="S79" s="5"/>
      <c r="T79" s="5"/>
    </row>
    <row r="80" spans="18:20" ht="15.6">
      <c r="R80" s="13"/>
      <c r="S80" s="5"/>
      <c r="T80" s="5"/>
    </row>
    <row r="81" spans="18:20" ht="15.6">
      <c r="R81" s="5"/>
      <c r="S81" s="5"/>
      <c r="T81" s="5"/>
    </row>
    <row r="82" spans="18:20">
      <c r="R82" s="13"/>
    </row>
    <row r="83" spans="18:20" ht="15.6">
      <c r="R83" s="5"/>
      <c r="T83" s="5"/>
    </row>
    <row r="84" spans="18:20">
      <c r="R84" s="13"/>
    </row>
    <row r="85" spans="18:20">
      <c r="R85" s="13"/>
    </row>
    <row r="86" spans="18:20" ht="15.6">
      <c r="R86" s="5"/>
      <c r="T86" s="2"/>
    </row>
    <row r="87" spans="18:20">
      <c r="R87" s="4"/>
      <c r="S87" s="4"/>
      <c r="T87" s="4"/>
    </row>
    <row r="88" spans="18:20" ht="15.6">
      <c r="R88" s="13"/>
      <c r="S88" s="1"/>
      <c r="T88" s="5"/>
    </row>
    <row r="89" spans="18:20" ht="15.6">
      <c r="R89" s="13"/>
      <c r="S89" s="1"/>
      <c r="T89" s="5"/>
    </row>
    <row r="90" spans="18:20" ht="15.6">
      <c r="R90" s="13"/>
      <c r="S90" s="1"/>
      <c r="T90" s="5"/>
    </row>
    <row r="91" spans="18:20" ht="15.6">
      <c r="R91" s="13"/>
      <c r="S91" s="1"/>
      <c r="T91" s="5"/>
    </row>
    <row r="92" spans="18:20" ht="15.6">
      <c r="R92" s="13"/>
      <c r="S92" s="13"/>
      <c r="T92" s="5"/>
    </row>
    <row r="93" spans="18:20" ht="15.6">
      <c r="R93" s="13"/>
      <c r="S93" s="13"/>
      <c r="T93" s="5"/>
    </row>
    <row r="94" spans="18:20" ht="15.6">
      <c r="R94" s="13"/>
      <c r="S94" s="13"/>
      <c r="T94" s="5"/>
    </row>
    <row r="95" spans="18:20" ht="15.6">
      <c r="R95" s="13"/>
      <c r="S95" s="13"/>
      <c r="T95" s="5"/>
    </row>
    <row r="96" spans="18:20" ht="15.6">
      <c r="R96" s="13"/>
      <c r="S96" s="5"/>
      <c r="T96" s="5"/>
    </row>
    <row r="97" spans="18:20" ht="15.6">
      <c r="R97" s="13"/>
      <c r="S97" s="5"/>
      <c r="T97" s="5"/>
    </row>
    <row r="98" spans="18:20" ht="15.6">
      <c r="R98" s="13"/>
      <c r="S98" s="5"/>
      <c r="T98" s="5"/>
    </row>
    <row r="99" spans="18:20" ht="15.6">
      <c r="R99" s="13"/>
      <c r="S99" s="5"/>
      <c r="T99" s="5"/>
    </row>
    <row r="100" spans="18:20" ht="15.6">
      <c r="R100" s="13"/>
      <c r="S100" s="5"/>
      <c r="T100" s="5"/>
    </row>
    <row r="101" spans="18:20" ht="15.6">
      <c r="R101" s="13"/>
      <c r="S101" s="5"/>
      <c r="T101" s="5"/>
    </row>
    <row r="102" spans="18:20" ht="15.6">
      <c r="R102" s="13"/>
      <c r="S102" s="5"/>
      <c r="T102" s="5"/>
    </row>
    <row r="103" spans="18:20" ht="15.6">
      <c r="R103" s="13"/>
      <c r="S103" s="5"/>
      <c r="T103" s="5"/>
    </row>
    <row r="104" spans="18:20" ht="15.6">
      <c r="R104" s="5"/>
      <c r="S104" s="5"/>
      <c r="T104" s="5"/>
    </row>
    <row r="105" spans="18:20">
      <c r="R105" s="13"/>
    </row>
    <row r="106" spans="18:20" ht="15.6">
      <c r="R106" s="5"/>
      <c r="T106" s="5"/>
    </row>
    <row r="107" spans="18:20">
      <c r="R107" s="13"/>
    </row>
    <row r="108" spans="18:20">
      <c r="R108" s="13"/>
    </row>
    <row r="109" spans="18:20">
      <c r="R109" s="13"/>
    </row>
    <row r="110" spans="18:20">
      <c r="R110" s="13"/>
    </row>
    <row r="111" spans="18:20">
      <c r="R111" s="13"/>
    </row>
    <row r="112" spans="18:20">
      <c r="R112" s="13"/>
    </row>
    <row r="113" spans="18:18">
      <c r="R113" s="13"/>
    </row>
    <row r="114" spans="18:18">
      <c r="R114" s="13"/>
    </row>
    <row r="115" spans="18:18">
      <c r="R115" s="13"/>
    </row>
    <row r="116" spans="18:18">
      <c r="R116" s="13"/>
    </row>
    <row r="117" spans="18:18">
      <c r="R117" s="13"/>
    </row>
    <row r="118" spans="18:18">
      <c r="R118" s="13"/>
    </row>
    <row r="119" spans="18:18">
      <c r="R119" s="13"/>
    </row>
    <row r="120" spans="18:18">
      <c r="R120" s="13"/>
    </row>
    <row r="121" spans="18:18">
      <c r="R121" s="13"/>
    </row>
    <row r="122" spans="18:18">
      <c r="R122" s="13"/>
    </row>
    <row r="123" spans="18:18">
      <c r="R123" s="13"/>
    </row>
    <row r="124" spans="18:18">
      <c r="R124" s="13"/>
    </row>
    <row r="125" spans="18:18">
      <c r="R125" s="13"/>
    </row>
    <row r="126" spans="18:18">
      <c r="R126" s="13"/>
    </row>
    <row r="127" spans="18:18">
      <c r="R127" s="13"/>
    </row>
    <row r="128" spans="18:18">
      <c r="R128" s="13"/>
    </row>
    <row r="129" spans="18:18">
      <c r="R129" s="13"/>
    </row>
    <row r="130" spans="18:18">
      <c r="R130" s="13"/>
    </row>
    <row r="131" spans="18:18">
      <c r="R131" s="13"/>
    </row>
    <row r="132" spans="18:18">
      <c r="R132" s="13"/>
    </row>
    <row r="133" spans="18:18">
      <c r="R133" s="13"/>
    </row>
    <row r="134" spans="18:18">
      <c r="R134" s="13"/>
    </row>
    <row r="135" spans="18:18">
      <c r="R135" s="13"/>
    </row>
    <row r="136" spans="18:18">
      <c r="R136" s="13"/>
    </row>
    <row r="137" spans="18:18">
      <c r="R137" s="13"/>
    </row>
    <row r="138" spans="18:18">
      <c r="R138" s="13"/>
    </row>
    <row r="139" spans="18:18">
      <c r="R139" s="13"/>
    </row>
    <row r="140" spans="18:18">
      <c r="R140" s="13"/>
    </row>
    <row r="141" spans="18:18">
      <c r="R141" s="13"/>
    </row>
    <row r="142" spans="18:18">
      <c r="R142" s="13"/>
    </row>
    <row r="143" spans="18:18">
      <c r="R143" s="13"/>
    </row>
    <row r="144" spans="18:18">
      <c r="R144" s="13"/>
    </row>
    <row r="145" spans="18:18">
      <c r="R145" s="13"/>
    </row>
    <row r="146" spans="18:18">
      <c r="R146" s="13"/>
    </row>
    <row r="147" spans="18:18">
      <c r="R147" s="13"/>
    </row>
    <row r="148" spans="18:18">
      <c r="R148" s="13"/>
    </row>
    <row r="149" spans="18:18">
      <c r="R149" s="13"/>
    </row>
    <row r="150" spans="18:18">
      <c r="R150" s="13"/>
    </row>
    <row r="151" spans="18:18">
      <c r="R151" s="13"/>
    </row>
    <row r="152" spans="18:18">
      <c r="R152" s="13"/>
    </row>
    <row r="153" spans="18:18">
      <c r="R153" s="13"/>
    </row>
    <row r="154" spans="18:18">
      <c r="R154" s="13"/>
    </row>
    <row r="155" spans="18:18">
      <c r="R155" s="13"/>
    </row>
    <row r="156" spans="18:18">
      <c r="R156" s="13"/>
    </row>
    <row r="157" spans="18:18">
      <c r="R157" s="13"/>
    </row>
    <row r="158" spans="18:18">
      <c r="R158" s="13"/>
    </row>
    <row r="159" spans="18:18">
      <c r="R159" s="13"/>
    </row>
    <row r="160" spans="18:18">
      <c r="R160" s="13"/>
    </row>
    <row r="161" spans="18:18">
      <c r="R161" s="13"/>
    </row>
    <row r="314" spans="18:25">
      <c r="R314" s="1"/>
      <c r="S314" s="1"/>
      <c r="T314" s="1"/>
      <c r="U314" s="1"/>
      <c r="V314" s="1"/>
      <c r="W314" s="1"/>
      <c r="X314" s="1"/>
      <c r="Y314" s="1"/>
    </row>
    <row r="315" spans="18:25">
      <c r="R315" s="1"/>
      <c r="S315" s="1"/>
      <c r="T315" s="1"/>
      <c r="U315" s="1"/>
      <c r="V315" s="1"/>
      <c r="W315" s="1"/>
      <c r="X315" s="1"/>
      <c r="Y315" s="1"/>
    </row>
    <row r="316" spans="18:25">
      <c r="R316" s="1"/>
      <c r="S316" s="1"/>
      <c r="T316" s="1"/>
      <c r="U316" s="1"/>
      <c r="V316" s="1"/>
      <c r="W316" s="1"/>
      <c r="X316" s="1"/>
      <c r="Y316" s="1"/>
    </row>
    <row r="317" spans="18:25">
      <c r="R317" s="1"/>
      <c r="S317" s="1"/>
      <c r="T317" s="1"/>
      <c r="U317" s="1"/>
      <c r="V317" s="1"/>
      <c r="W317" s="1"/>
      <c r="X317" s="1"/>
      <c r="Y317" s="1"/>
    </row>
    <row r="318" spans="18:25">
      <c r="R318" s="1"/>
      <c r="S318" s="1"/>
      <c r="T318" s="1"/>
      <c r="U318" s="1"/>
      <c r="V318" s="1"/>
      <c r="W318" s="1"/>
      <c r="X318" s="1"/>
      <c r="Y318" s="1"/>
    </row>
    <row r="319" spans="18:25">
      <c r="R319" s="1"/>
      <c r="S319" s="1"/>
      <c r="T319" s="1"/>
      <c r="U319" s="1"/>
      <c r="V319" s="1"/>
      <c r="W319" s="1"/>
      <c r="X319" s="1"/>
      <c r="Y319" s="1"/>
    </row>
    <row r="320" spans="18:25">
      <c r="R320" s="1"/>
      <c r="S320" s="1"/>
      <c r="T320" s="1"/>
      <c r="U320" s="1"/>
      <c r="V320" s="1"/>
      <c r="W320" s="1"/>
      <c r="X320" s="1"/>
      <c r="Y320" s="1"/>
    </row>
    <row r="321" spans="18:25">
      <c r="R321" s="1"/>
      <c r="S321" s="1"/>
      <c r="T321" s="1"/>
      <c r="U321" s="1"/>
      <c r="V321" s="1"/>
      <c r="W321" s="1"/>
      <c r="X321" s="1"/>
      <c r="Y321" s="1"/>
    </row>
    <row r="322" spans="18:25">
      <c r="R322" s="1"/>
      <c r="S322" s="1"/>
      <c r="T322" s="1"/>
      <c r="U322" s="1"/>
      <c r="V322" s="1"/>
      <c r="W322" s="1"/>
      <c r="X322" s="1"/>
      <c r="Y322" s="1"/>
    </row>
    <row r="323" spans="18:25">
      <c r="R323" s="1"/>
      <c r="S323" s="1"/>
      <c r="T323" s="1"/>
      <c r="U323" s="1"/>
      <c r="V323" s="1"/>
      <c r="W323" s="1"/>
      <c r="X323" s="1"/>
      <c r="Y323" s="1"/>
    </row>
    <row r="324" spans="18:25">
      <c r="R324" s="1"/>
      <c r="S324" s="1"/>
      <c r="T324" s="1"/>
      <c r="U324" s="1"/>
      <c r="V324" s="1"/>
      <c r="W324" s="1"/>
      <c r="X324" s="1"/>
      <c r="Y324" s="1"/>
    </row>
    <row r="325" spans="18:25">
      <c r="R325" s="1"/>
      <c r="S325" s="1"/>
      <c r="T325" s="1"/>
      <c r="U325" s="1"/>
      <c r="V325" s="1"/>
      <c r="W325" s="1"/>
      <c r="X325" s="1"/>
      <c r="Y325" s="1"/>
    </row>
    <row r="326" spans="18:25">
      <c r="R326" s="1"/>
      <c r="S326" s="1"/>
      <c r="T326" s="1"/>
      <c r="U326" s="1"/>
      <c r="V326" s="1"/>
      <c r="W326" s="1"/>
      <c r="X326" s="1"/>
      <c r="Y326" s="1"/>
    </row>
    <row r="327" spans="18:25">
      <c r="R327" s="1"/>
      <c r="S327" s="1"/>
      <c r="T327" s="1"/>
      <c r="U327" s="1"/>
      <c r="V327" s="1"/>
      <c r="W327" s="1"/>
      <c r="X327" s="1"/>
      <c r="Y327" s="1"/>
    </row>
    <row r="328" spans="18:25">
      <c r="R328" s="1"/>
      <c r="S328" s="1"/>
      <c r="T328" s="1"/>
      <c r="U328" s="1"/>
      <c r="V328" s="1"/>
      <c r="W328" s="1"/>
      <c r="X328" s="1"/>
      <c r="Y328" s="1"/>
    </row>
    <row r="329" spans="18:25">
      <c r="R329" s="1"/>
      <c r="S329" s="1"/>
      <c r="T329" s="1"/>
      <c r="U329" s="1"/>
      <c r="V329" s="1"/>
      <c r="W329" s="1"/>
      <c r="X329" s="1"/>
      <c r="Y329" s="1"/>
    </row>
    <row r="330" spans="18:25">
      <c r="R330" s="1"/>
      <c r="S330" s="1"/>
      <c r="T330" s="1"/>
      <c r="U330" s="1"/>
      <c r="V330" s="1"/>
      <c r="W330" s="1"/>
      <c r="X330" s="1"/>
      <c r="Y330" s="1"/>
    </row>
    <row r="331" spans="18:25">
      <c r="R331" s="1"/>
      <c r="S331" s="1"/>
      <c r="T331" s="1"/>
      <c r="U331" s="1"/>
      <c r="V331" s="1"/>
      <c r="W331" s="1"/>
      <c r="X331" s="1"/>
      <c r="Y331" s="1"/>
    </row>
    <row r="332" spans="18:25">
      <c r="R332" s="1"/>
      <c r="S332" s="1"/>
      <c r="T332" s="1"/>
      <c r="U332" s="1"/>
      <c r="V332" s="1"/>
      <c r="W332" s="1"/>
      <c r="X332" s="1"/>
      <c r="Y332" s="1"/>
    </row>
    <row r="333" spans="18:25">
      <c r="R333" s="1"/>
      <c r="S333" s="1"/>
      <c r="T333" s="1"/>
      <c r="U333" s="1"/>
      <c r="V333" s="1"/>
      <c r="W333" s="1"/>
      <c r="X333" s="1"/>
      <c r="Y333" s="1"/>
    </row>
    <row r="334" spans="18:25">
      <c r="R334" s="1"/>
      <c r="S334" s="1"/>
      <c r="T334" s="1"/>
      <c r="U334" s="1"/>
      <c r="V334" s="1"/>
      <c r="W334" s="1"/>
      <c r="X334" s="1"/>
      <c r="Y334" s="1"/>
    </row>
    <row r="335" spans="18:25">
      <c r="R335" s="1"/>
      <c r="S335" s="1"/>
      <c r="T335" s="1"/>
      <c r="U335" s="1"/>
      <c r="V335" s="1"/>
      <c r="W335" s="1"/>
      <c r="X335" s="1"/>
      <c r="Y335" s="1"/>
    </row>
    <row r="336" spans="18:25">
      <c r="R336" s="1"/>
      <c r="S336" s="1"/>
      <c r="T336" s="1"/>
      <c r="U336" s="1"/>
      <c r="V336" s="1"/>
      <c r="W336" s="1"/>
      <c r="X336" s="1"/>
      <c r="Y336" s="1"/>
    </row>
    <row r="337" spans="18:25">
      <c r="R337" s="1"/>
      <c r="S337" s="1"/>
      <c r="T337" s="1"/>
      <c r="U337" s="1"/>
      <c r="V337" s="1"/>
      <c r="W337" s="1"/>
      <c r="X337" s="1"/>
      <c r="Y337" s="1"/>
    </row>
    <row r="338" spans="18:25">
      <c r="R338" s="1"/>
      <c r="S338" s="1"/>
      <c r="T338" s="1"/>
      <c r="U338" s="1"/>
      <c r="V338" s="1"/>
      <c r="W338" s="1"/>
      <c r="X338" s="1"/>
      <c r="Y338" s="1"/>
    </row>
    <row r="339" spans="18:25">
      <c r="R339" s="1"/>
      <c r="S339" s="1"/>
      <c r="T339" s="1"/>
      <c r="U339" s="1"/>
      <c r="V339" s="1"/>
      <c r="W339" s="1"/>
      <c r="X339" s="1"/>
      <c r="Y339" s="1"/>
    </row>
    <row r="340" spans="18:25">
      <c r="R340" s="1"/>
      <c r="S340" s="1"/>
      <c r="T340" s="1"/>
      <c r="U340" s="1"/>
      <c r="V340" s="1"/>
      <c r="W340" s="1"/>
      <c r="X340" s="1"/>
      <c r="Y340" s="1"/>
    </row>
    <row r="341" spans="18:25">
      <c r="R341" s="1"/>
      <c r="S341" s="1"/>
      <c r="T341" s="1"/>
      <c r="U341" s="1"/>
      <c r="V341" s="1"/>
      <c r="W341" s="1"/>
      <c r="X341" s="1"/>
      <c r="Y341" s="1"/>
    </row>
    <row r="342" spans="18:25">
      <c r="R342" s="1"/>
      <c r="S342" s="1"/>
      <c r="T342" s="1"/>
      <c r="U342" s="1"/>
      <c r="V342" s="1"/>
      <c r="W342" s="1"/>
      <c r="X342" s="1"/>
      <c r="Y342" s="1"/>
    </row>
    <row r="343" spans="18:25">
      <c r="R343" s="1"/>
      <c r="S343" s="1"/>
      <c r="T343" s="1"/>
      <c r="U343" s="1"/>
      <c r="V343" s="1"/>
      <c r="W343" s="1"/>
      <c r="X343" s="1"/>
      <c r="Y343" s="1"/>
    </row>
    <row r="344" spans="18:25">
      <c r="R344" s="1"/>
      <c r="S344" s="1"/>
      <c r="T344" s="1"/>
      <c r="U344" s="1"/>
      <c r="V344" s="1"/>
      <c r="W344" s="1"/>
      <c r="X344" s="1"/>
      <c r="Y344" s="1"/>
    </row>
    <row r="345" spans="18:25">
      <c r="R345" s="1"/>
      <c r="S345" s="1"/>
      <c r="T345" s="1"/>
      <c r="U345" s="1"/>
      <c r="V345" s="1"/>
      <c r="W345" s="1"/>
      <c r="X345" s="1"/>
      <c r="Y345" s="1"/>
    </row>
  </sheetData>
  <conditionalFormatting sqref="R37:R38 R106">
    <cfRule type="cellIs" dxfId="38" priority="8" stopIfTrue="1" operator="lessThan">
      <formula>0</formula>
    </cfRule>
  </conditionalFormatting>
  <conditionalFormatting sqref="R83">
    <cfRule type="cellIs" dxfId="37" priority="9" stopIfTrue="1" operator="greaterThan">
      <formula>0</formula>
    </cfRule>
  </conditionalFormatting>
  <conditionalFormatting sqref="R60">
    <cfRule type="cellIs" dxfId="36" priority="10" stopIfTrue="1" operator="greaterThan">
      <formula>0</formula>
    </cfRule>
    <cfRule type="cellIs" dxfId="35" priority="11" stopIfTrue="1" operator="lessThan">
      <formula>0</formula>
    </cfRule>
  </conditionalFormatting>
  <conditionalFormatting sqref="R83">
    <cfRule type="cellIs" dxfId="34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483"/>
  <sheetViews>
    <sheetView zoomScale="91" zoomScaleNormal="91" workbookViewId="0">
      <pane xSplit="1" ySplit="10" topLeftCell="B11" activePane="bottomRight" state="frozen"/>
      <selection pane="topRight" activeCell="B1" sqref="B1"/>
      <selection pane="bottomLeft" activeCell="A13" sqref="A13"/>
      <selection pane="bottomRight" activeCell="N12" sqref="N12"/>
    </sheetView>
  </sheetViews>
  <sheetFormatPr baseColWidth="10" defaultColWidth="11.54296875" defaultRowHeight="15.6"/>
  <cols>
    <col min="1" max="1" width="3.36328125" style="28" customWidth="1"/>
    <col min="2" max="2" width="5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331" customWidth="1"/>
    <col min="10" max="11" width="6.36328125" style="29" customWidth="1"/>
    <col min="12" max="12" width="6.36328125" style="239" customWidth="1"/>
    <col min="13" max="13" width="2.08984375" style="239" customWidth="1"/>
    <col min="14" max="15" width="6.36328125" style="239" customWidth="1"/>
    <col min="16" max="16" width="1.90625" style="239" customWidth="1"/>
    <col min="17" max="17" width="6.36328125" style="28" customWidth="1"/>
    <col min="18" max="18" width="2.08984375" style="28" customWidth="1"/>
    <col min="19" max="19" width="6.54296875" style="28" customWidth="1"/>
    <col min="20" max="20" width="5.54296875" style="28" customWidth="1"/>
    <col min="21" max="21" width="6.54296875" style="34" customWidth="1"/>
    <col min="22" max="22" width="5.1796875" style="34" customWidth="1"/>
    <col min="23" max="23" width="5.6328125" style="34" customWidth="1"/>
    <col min="24" max="24" width="5.81640625" style="34" customWidth="1"/>
    <col min="25" max="25" width="6.6328125" style="29" customWidth="1"/>
    <col min="26" max="26" width="7" style="27" customWidth="1"/>
    <col min="27" max="27" width="7.453125" style="34" customWidth="1"/>
    <col min="28" max="28" width="10.45312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55">
      <c r="A1" s="213"/>
      <c r="B1" s="213"/>
      <c r="C1" s="213"/>
      <c r="D1" s="213"/>
      <c r="E1" s="213"/>
      <c r="F1" s="213"/>
      <c r="G1" s="213"/>
      <c r="H1" s="213"/>
      <c r="I1" s="324"/>
      <c r="J1" s="214"/>
      <c r="K1" s="214"/>
      <c r="L1" s="231"/>
      <c r="M1" s="231"/>
      <c r="N1" s="231"/>
      <c r="O1" s="231"/>
      <c r="P1" s="231"/>
      <c r="Q1" s="213"/>
      <c r="R1" s="213"/>
      <c r="S1" s="213"/>
      <c r="T1" s="213"/>
      <c r="U1" s="215"/>
      <c r="V1" s="215"/>
      <c r="W1" s="215"/>
      <c r="X1" s="215"/>
      <c r="Y1" s="214"/>
      <c r="Z1" s="213"/>
      <c r="AA1" s="215"/>
      <c r="AB1" s="215"/>
      <c r="AC1" s="214"/>
      <c r="AD1" s="213"/>
      <c r="AE1" s="216"/>
      <c r="AG1" s="29"/>
      <c r="AH1" s="27"/>
      <c r="AI1" s="217"/>
      <c r="AJ1" s="28"/>
      <c r="AN1" s="28"/>
    </row>
    <row r="2" spans="1:55" s="222" customFormat="1" ht="31.8">
      <c r="A2" s="218"/>
      <c r="B2" s="218"/>
      <c r="C2" s="218"/>
      <c r="D2" s="218"/>
      <c r="E2" s="219" t="s">
        <v>554</v>
      </c>
      <c r="F2" s="218"/>
      <c r="G2" s="218"/>
      <c r="H2" s="218"/>
      <c r="I2" s="325"/>
      <c r="J2" s="220"/>
      <c r="K2" s="220"/>
      <c r="L2" s="479"/>
      <c r="M2" s="479"/>
      <c r="N2" s="479"/>
      <c r="O2" s="479"/>
      <c r="P2" s="479"/>
      <c r="Q2" s="218"/>
      <c r="R2" s="218"/>
      <c r="S2" s="218"/>
      <c r="T2" s="218"/>
      <c r="U2" s="221"/>
      <c r="V2" s="221"/>
      <c r="W2" s="221"/>
      <c r="X2" s="221"/>
      <c r="Y2" s="220"/>
      <c r="Z2" s="218"/>
      <c r="AA2" s="221"/>
      <c r="AB2" s="221"/>
      <c r="AC2" s="220"/>
      <c r="AD2" s="218"/>
      <c r="AE2" s="216"/>
      <c r="AF2" s="29"/>
      <c r="AG2" s="29"/>
      <c r="AH2" s="27"/>
      <c r="AI2" s="217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55">
      <c r="A3" s="213"/>
      <c r="B3" s="213"/>
      <c r="C3" s="213"/>
      <c r="D3" s="213"/>
      <c r="E3" s="213"/>
      <c r="F3" s="213"/>
      <c r="G3" s="213"/>
      <c r="H3" s="213"/>
      <c r="I3" s="324"/>
      <c r="J3" s="214"/>
      <c r="K3" s="214"/>
      <c r="L3" s="231"/>
      <c r="M3" s="231"/>
      <c r="N3" s="231"/>
      <c r="O3" s="231"/>
      <c r="P3" s="231"/>
      <c r="Q3" s="213"/>
      <c r="R3" s="213"/>
      <c r="S3" s="213"/>
      <c r="T3" s="213"/>
      <c r="U3" s="215"/>
      <c r="V3" s="215"/>
      <c r="W3" s="215"/>
      <c r="X3" s="215"/>
      <c r="Y3" s="214"/>
      <c r="Z3" s="213"/>
      <c r="AA3" s="215"/>
      <c r="AB3" s="215"/>
      <c r="AC3" s="214"/>
      <c r="AD3" s="213"/>
      <c r="AE3" s="216"/>
      <c r="AG3" s="29"/>
      <c r="AH3" s="27"/>
      <c r="AI3" s="217"/>
      <c r="AJ3" s="28"/>
      <c r="AN3" s="28"/>
    </row>
    <row r="4" spans="1:55" s="228" customFormat="1" ht="19.8">
      <c r="A4" s="223"/>
      <c r="B4" s="223"/>
      <c r="C4" s="223"/>
      <c r="D4" s="223"/>
      <c r="E4" s="223"/>
      <c r="F4" s="223"/>
      <c r="G4" s="224" t="s">
        <v>5</v>
      </c>
      <c r="H4" s="224"/>
      <c r="I4" s="326">
        <v>18</v>
      </c>
      <c r="J4" s="225"/>
      <c r="K4" s="225"/>
      <c r="L4" s="480"/>
      <c r="M4" s="480"/>
      <c r="N4" s="480"/>
      <c r="O4" s="480"/>
      <c r="P4" s="480"/>
      <c r="Q4" s="224" t="s">
        <v>423</v>
      </c>
      <c r="R4" s="224"/>
      <c r="S4" s="223"/>
      <c r="T4" s="223"/>
      <c r="U4" s="226"/>
      <c r="V4" s="226"/>
      <c r="W4" s="598">
        <f>+I12+I27+I42+I57+I72+I87+I102+I117+I132+I147+I162+I177+I192+I207+I222</f>
        <v>25624</v>
      </c>
      <c r="X4" s="599"/>
      <c r="Y4" s="599"/>
      <c r="Z4" s="223"/>
      <c r="AA4" s="226"/>
      <c r="AB4" s="226"/>
      <c r="AC4" s="223"/>
      <c r="AD4" s="226"/>
      <c r="AE4" s="216"/>
      <c r="AF4" s="29"/>
      <c r="AG4" s="29"/>
      <c r="AH4" s="27"/>
      <c r="AI4" s="216"/>
      <c r="AJ4" s="29"/>
      <c r="AK4" s="29"/>
      <c r="AL4" s="27"/>
      <c r="AM4" s="217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27"/>
      <c r="BC4" s="227"/>
    </row>
    <row r="5" spans="1:55">
      <c r="A5" s="213"/>
      <c r="B5" s="213"/>
      <c r="C5" s="213"/>
      <c r="D5" s="213"/>
      <c r="E5" s="213"/>
      <c r="F5" s="213"/>
      <c r="G5" s="213"/>
      <c r="H5" s="213"/>
      <c r="I5" s="324"/>
      <c r="J5" s="214" t="s">
        <v>451</v>
      </c>
      <c r="K5" s="214"/>
      <c r="L5" s="231"/>
      <c r="M5" s="231"/>
      <c r="N5" s="231"/>
      <c r="O5" s="231"/>
      <c r="P5" s="231"/>
      <c r="Q5" s="213"/>
      <c r="R5" s="213"/>
      <c r="S5" s="213"/>
      <c r="T5" s="213"/>
      <c r="U5" s="215"/>
      <c r="V5" s="215"/>
      <c r="W5" s="215"/>
      <c r="X5" s="215"/>
      <c r="Y5" s="214"/>
      <c r="Z5" s="213"/>
      <c r="AA5" s="215"/>
      <c r="AB5" s="215"/>
      <c r="AC5" s="214"/>
      <c r="AD5" s="213"/>
      <c r="AE5" s="216"/>
      <c r="AG5" s="29"/>
      <c r="AH5" s="27"/>
      <c r="AI5" s="217"/>
      <c r="AJ5" s="28"/>
      <c r="AN5" s="28"/>
    </row>
    <row r="6" spans="1:55">
      <c r="A6" s="213"/>
      <c r="B6" s="213"/>
      <c r="C6" s="213"/>
      <c r="D6" s="213"/>
      <c r="E6" s="213"/>
      <c r="F6" s="213"/>
      <c r="G6" s="213"/>
      <c r="H6" s="213"/>
      <c r="I6" s="324"/>
      <c r="J6" s="214"/>
      <c r="K6" s="214"/>
      <c r="L6" s="231"/>
      <c r="M6" s="231"/>
      <c r="N6" s="231"/>
      <c r="O6" s="231"/>
      <c r="P6" s="231"/>
      <c r="Q6" s="213"/>
      <c r="R6" s="213"/>
      <c r="S6" s="213"/>
      <c r="T6" s="213"/>
      <c r="U6" s="215"/>
      <c r="V6" s="215"/>
      <c r="W6" s="215"/>
      <c r="X6" s="215"/>
      <c r="Y6" s="214"/>
      <c r="Z6" s="213"/>
      <c r="AA6" s="215"/>
      <c r="AB6" s="215"/>
      <c r="AC6" s="214"/>
      <c r="AD6" s="213"/>
      <c r="AE6" s="216"/>
      <c r="AG6" s="29"/>
      <c r="AH6" s="27"/>
      <c r="AI6" s="217"/>
      <c r="AJ6" s="28"/>
      <c r="AN6" s="28"/>
    </row>
    <row r="7" spans="1:55">
      <c r="A7" s="213"/>
      <c r="B7" s="213"/>
      <c r="C7" s="213"/>
      <c r="D7" s="213"/>
      <c r="E7" s="213"/>
      <c r="F7" s="213"/>
      <c r="G7" s="213"/>
      <c r="H7" s="213"/>
      <c r="I7" s="324"/>
      <c r="J7" s="214"/>
      <c r="K7" s="214"/>
      <c r="L7" s="231"/>
      <c r="M7" s="231"/>
      <c r="N7" s="231"/>
      <c r="O7" s="231"/>
      <c r="P7" s="231"/>
      <c r="Q7" s="213"/>
      <c r="R7" s="213"/>
      <c r="S7" s="213"/>
      <c r="T7" s="213"/>
      <c r="U7" s="215"/>
      <c r="V7" s="215"/>
      <c r="W7" s="215"/>
      <c r="X7" s="215"/>
      <c r="Y7" s="214"/>
      <c r="Z7" s="213"/>
      <c r="AA7" s="215"/>
      <c r="AB7" s="215"/>
      <c r="AC7" s="229" t="s">
        <v>2</v>
      </c>
      <c r="AD7" s="213"/>
      <c r="AE7" s="216"/>
      <c r="AG7" s="29"/>
      <c r="AH7" s="27"/>
      <c r="AI7" s="217"/>
      <c r="AJ7" s="28"/>
      <c r="AN7" s="28"/>
    </row>
    <row r="8" spans="1:55">
      <c r="A8" s="213"/>
      <c r="B8" s="213"/>
      <c r="C8" s="213"/>
      <c r="D8" s="213"/>
      <c r="E8" s="213"/>
      <c r="F8" s="213"/>
      <c r="G8" s="213"/>
      <c r="H8" s="230" t="s">
        <v>2</v>
      </c>
      <c r="I8" s="324"/>
      <c r="J8" s="214"/>
      <c r="K8" s="214"/>
      <c r="L8" s="231"/>
      <c r="M8" s="231"/>
      <c r="N8" s="231"/>
      <c r="O8" s="231"/>
      <c r="P8" s="231"/>
      <c r="Q8" s="230" t="s">
        <v>22</v>
      </c>
      <c r="R8" s="230"/>
      <c r="S8" s="214"/>
      <c r="T8" s="214" t="s">
        <v>401</v>
      </c>
      <c r="U8" s="215" t="s">
        <v>401</v>
      </c>
      <c r="V8" s="231" t="s">
        <v>538</v>
      </c>
      <c r="W8" s="36"/>
      <c r="X8" s="36"/>
      <c r="Y8" s="229" t="s">
        <v>424</v>
      </c>
      <c r="Z8" s="213"/>
      <c r="AA8" s="231" t="s">
        <v>535</v>
      </c>
      <c r="AB8" s="231" t="s">
        <v>75</v>
      </c>
      <c r="AC8" s="229" t="s">
        <v>8</v>
      </c>
      <c r="AD8" s="213"/>
      <c r="AE8" s="216"/>
      <c r="AG8" s="29"/>
      <c r="AH8" s="27"/>
      <c r="AI8" s="217"/>
      <c r="AJ8" s="28"/>
      <c r="AN8" s="28"/>
    </row>
    <row r="9" spans="1:55">
      <c r="A9" s="213"/>
      <c r="B9" s="213"/>
      <c r="C9" s="213"/>
      <c r="D9" s="230" t="s">
        <v>411</v>
      </c>
      <c r="E9" s="213"/>
      <c r="F9" s="230"/>
      <c r="G9" s="230"/>
      <c r="H9" s="230" t="s">
        <v>480</v>
      </c>
      <c r="I9" s="328" t="s">
        <v>2</v>
      </c>
      <c r="J9" s="229" t="s">
        <v>2</v>
      </c>
      <c r="K9" s="229" t="s">
        <v>1</v>
      </c>
      <c r="L9" s="498" t="s">
        <v>2</v>
      </c>
      <c r="M9" s="498"/>
      <c r="N9" s="498" t="s">
        <v>22</v>
      </c>
      <c r="O9" s="498" t="s">
        <v>674</v>
      </c>
      <c r="P9" s="231"/>
      <c r="Q9" s="230" t="s">
        <v>478</v>
      </c>
      <c r="R9" s="230"/>
      <c r="S9" s="229" t="s">
        <v>22</v>
      </c>
      <c r="T9" s="229" t="s">
        <v>519</v>
      </c>
      <c r="U9" s="231" t="s">
        <v>484</v>
      </c>
      <c r="V9" s="231" t="s">
        <v>539</v>
      </c>
      <c r="W9" s="36"/>
      <c r="X9" s="36"/>
      <c r="Y9" s="229"/>
      <c r="Z9" s="230" t="s">
        <v>478</v>
      </c>
      <c r="AA9" s="231" t="s">
        <v>1</v>
      </c>
      <c r="AB9" s="231" t="s">
        <v>426</v>
      </c>
      <c r="AC9" s="229" t="s">
        <v>67</v>
      </c>
      <c r="AD9" s="213"/>
      <c r="AE9" s="216"/>
      <c r="AG9" s="29"/>
      <c r="AH9" s="27"/>
      <c r="AI9" s="217"/>
      <c r="AJ9" s="28"/>
      <c r="AN9" s="28"/>
    </row>
    <row r="10" spans="1:55">
      <c r="A10" s="213"/>
      <c r="B10" s="230" t="s">
        <v>86</v>
      </c>
      <c r="C10" s="213"/>
      <c r="D10" s="230" t="s">
        <v>412</v>
      </c>
      <c r="E10" s="230"/>
      <c r="F10" s="230" t="s">
        <v>84</v>
      </c>
      <c r="G10" s="230"/>
      <c r="H10" s="52" t="s">
        <v>481</v>
      </c>
      <c r="I10" s="329" t="s">
        <v>8</v>
      </c>
      <c r="J10" s="96" t="s">
        <v>401</v>
      </c>
      <c r="K10" s="96" t="s">
        <v>401</v>
      </c>
      <c r="L10" s="499" t="s">
        <v>649</v>
      </c>
      <c r="M10" s="499"/>
      <c r="N10" s="499" t="s">
        <v>649</v>
      </c>
      <c r="O10" s="499" t="s">
        <v>650</v>
      </c>
      <c r="P10" s="231"/>
      <c r="Q10" s="52" t="s">
        <v>479</v>
      </c>
      <c r="R10" s="52"/>
      <c r="S10" s="96" t="s">
        <v>44</v>
      </c>
      <c r="T10" s="96" t="s">
        <v>520</v>
      </c>
      <c r="U10" s="73" t="s">
        <v>485</v>
      </c>
      <c r="V10" s="73" t="s">
        <v>540</v>
      </c>
      <c r="W10" s="73" t="s">
        <v>523</v>
      </c>
      <c r="X10" s="73" t="s">
        <v>541</v>
      </c>
      <c r="Y10" s="96" t="s">
        <v>1</v>
      </c>
      <c r="Z10" s="52" t="s">
        <v>479</v>
      </c>
      <c r="AA10" s="73" t="s">
        <v>0</v>
      </c>
      <c r="AB10" s="73" t="s">
        <v>427</v>
      </c>
      <c r="AC10" s="96" t="s">
        <v>537</v>
      </c>
      <c r="AD10" s="213"/>
      <c r="AE10" s="216"/>
      <c r="AG10" s="29"/>
      <c r="AH10" s="27"/>
      <c r="AI10" s="217"/>
      <c r="AJ10" s="28"/>
      <c r="AN10" s="28"/>
    </row>
    <row r="11" spans="1:55">
      <c r="A11" s="213"/>
      <c r="B11" s="230"/>
      <c r="C11" s="213"/>
      <c r="D11" s="230"/>
      <c r="E11" s="230"/>
      <c r="F11" s="230"/>
      <c r="G11" s="230"/>
      <c r="H11" s="52"/>
      <c r="I11" s="329"/>
      <c r="J11" s="96"/>
      <c r="K11" s="96"/>
      <c r="L11" s="73"/>
      <c r="M11" s="499"/>
      <c r="N11" s="73"/>
      <c r="O11" s="73"/>
      <c r="P11" s="231"/>
      <c r="Q11" s="52"/>
      <c r="R11" s="52"/>
      <c r="S11" s="96"/>
      <c r="T11" s="96"/>
      <c r="U11" s="73"/>
      <c r="V11" s="73"/>
      <c r="W11" s="73"/>
      <c r="X11" s="73"/>
      <c r="Y11" s="96"/>
      <c r="Z11" s="52"/>
      <c r="AA11" s="73"/>
      <c r="AB11" s="73"/>
      <c r="AC11" s="96"/>
      <c r="AD11" s="213"/>
      <c r="AE11" s="216"/>
      <c r="AG11" s="29"/>
      <c r="AH11" s="27"/>
      <c r="AI11" s="217"/>
      <c r="AJ11" s="28"/>
      <c r="AN11" s="28"/>
    </row>
    <row r="12" spans="1:55" ht="22.8">
      <c r="A12" s="213"/>
      <c r="B12" s="213"/>
      <c r="C12" s="213"/>
      <c r="D12" s="213"/>
      <c r="E12" s="257" t="str">
        <f>+E14</f>
        <v>1-</v>
      </c>
      <c r="F12" s="213"/>
      <c r="G12" s="213"/>
      <c r="H12" s="213"/>
      <c r="I12" s="327">
        <f>SUM(I14:I25)</f>
        <v>20</v>
      </c>
      <c r="J12" s="214"/>
      <c r="K12" s="214"/>
      <c r="L12" s="231"/>
      <c r="M12" s="499"/>
      <c r="N12" s="231"/>
      <c r="O12" s="231"/>
      <c r="P12" s="231"/>
      <c r="Q12" s="213"/>
      <c r="R12" s="213"/>
      <c r="S12" s="263">
        <f>+Fettgruppe!S11</f>
        <v>5.8100000000000014</v>
      </c>
      <c r="T12" s="213"/>
      <c r="U12" s="215"/>
      <c r="V12" s="215"/>
      <c r="W12" s="215"/>
      <c r="X12" s="215"/>
      <c r="Y12" s="214"/>
      <c r="Z12" s="213"/>
      <c r="AA12" s="215"/>
      <c r="AB12" s="215"/>
      <c r="AC12" s="214"/>
      <c r="AD12" s="213"/>
      <c r="AE12" s="216"/>
      <c r="AG12" s="29"/>
      <c r="AH12" s="27"/>
      <c r="AI12" s="217"/>
      <c r="AJ12" s="28"/>
      <c r="AN12" s="28"/>
    </row>
    <row r="13" spans="1:55" ht="14.1" customHeight="1">
      <c r="A13" s="213"/>
      <c r="B13" s="213"/>
      <c r="C13" s="213"/>
      <c r="D13" s="213"/>
      <c r="E13" s="257"/>
      <c r="F13" s="213"/>
      <c r="G13" s="213"/>
      <c r="H13" s="213"/>
      <c r="I13" s="324"/>
      <c r="J13" s="213"/>
      <c r="K13" s="213"/>
      <c r="L13" s="231"/>
      <c r="M13" s="499"/>
      <c r="N13" s="231"/>
      <c r="O13" s="231"/>
      <c r="P13" s="231"/>
      <c r="Q13" s="213"/>
      <c r="R13" s="213"/>
      <c r="S13" s="213"/>
      <c r="T13" s="213"/>
      <c r="U13" s="213"/>
      <c r="V13" s="213"/>
      <c r="W13" s="215"/>
      <c r="X13" s="215"/>
      <c r="Y13" s="214"/>
      <c r="Z13" s="213"/>
      <c r="AA13" s="215"/>
      <c r="AB13" s="215"/>
      <c r="AC13" s="214"/>
      <c r="AD13" s="213"/>
      <c r="AE13" s="216"/>
      <c r="AG13" s="29"/>
      <c r="AH13" s="27"/>
      <c r="AI13" s="217"/>
      <c r="AJ13" s="28"/>
      <c r="AN13" s="28"/>
    </row>
    <row r="14" spans="1:55" ht="14.1" customHeight="1">
      <c r="A14" s="213"/>
      <c r="B14" s="232">
        <f>+'Ark1'!C2013</f>
        <v>2024</v>
      </c>
      <c r="C14" s="213"/>
      <c r="D14" s="232">
        <f>+'Ark1'!M2013</f>
        <v>1</v>
      </c>
      <c r="E14" s="232" t="s">
        <v>89</v>
      </c>
      <c r="F14" s="232">
        <f>+'Ark1'!D2013</f>
        <v>1</v>
      </c>
      <c r="G14" s="232" t="s">
        <v>542</v>
      </c>
      <c r="H14" s="232">
        <f>+'Ark1'!Q2013</f>
        <v>0</v>
      </c>
      <c r="I14" s="330">
        <f>+'Ark1'!R2013</f>
        <v>0</v>
      </c>
      <c r="J14" s="233" t="str">
        <f>+IF(I14=0,"",'Ark1'!AF2013)</f>
        <v/>
      </c>
      <c r="K14" s="233" t="str">
        <f>+IF(I14=0,"",'Ark1'!AG2013)</f>
        <v/>
      </c>
      <c r="L14" s="239">
        <f>'Ark1'!AI2013</f>
        <v>0</v>
      </c>
      <c r="M14" s="499"/>
      <c r="N14" s="263" t="str">
        <f>+IF(L14=0,"",'Ark1'!AJ2013)</f>
        <v/>
      </c>
      <c r="O14" s="263" t="str">
        <f>+IF(L14=0,"",'Ark1'!AK2013)</f>
        <v/>
      </c>
      <c r="P14" s="231"/>
      <c r="Q14" s="234" t="str">
        <f>+IF(I14=0,"",'Ark1'!S2013)</f>
        <v/>
      </c>
      <c r="R14" s="213"/>
      <c r="S14" s="32" t="str">
        <f>+IF(I14=0,"",'Ark1'!U2013)</f>
        <v/>
      </c>
      <c r="T14" s="233" t="str">
        <f>+IF(I14=0,"",'Ark1'!V2013)</f>
        <v/>
      </c>
      <c r="U14" s="233" t="str">
        <f>+IF(I14=0,"",'Ark1'!W2013)</f>
        <v/>
      </c>
      <c r="V14" s="235" t="str">
        <f>+IF(I14=0,"",'Ark1'!X2013)</f>
        <v/>
      </c>
      <c r="W14" s="235" t="str">
        <f>+IF(I14=0,"",'Ark1'!Y2013)</f>
        <v/>
      </c>
      <c r="X14" s="235" t="str">
        <f>+IF(I14=0,"",'Ark1'!Z2013)</f>
        <v/>
      </c>
      <c r="Y14" s="233" t="str">
        <f>+IF(I14=0,"",'Ark1'!Z2013)</f>
        <v/>
      </c>
      <c r="Z14" s="233" t="str">
        <f>+IF(I14=0,"",'Ark1'!AB2013)</f>
        <v/>
      </c>
      <c r="AA14" s="235">
        <f>+'Ark1'!AD2013</f>
        <v>0</v>
      </c>
      <c r="AB14" s="233" t="str">
        <f>+IF(I14=0,"",I14/D14)</f>
        <v/>
      </c>
      <c r="AC14" s="233" t="str">
        <f>+IF(I14=0,"",I14/H14)</f>
        <v/>
      </c>
      <c r="AD14" s="213"/>
      <c r="AE14" s="216"/>
      <c r="AG14" s="29"/>
      <c r="AH14" s="27"/>
      <c r="AI14" s="217"/>
      <c r="AJ14" s="28"/>
      <c r="AN14" s="28"/>
    </row>
    <row r="15" spans="1:55" ht="14.1" customHeight="1">
      <c r="A15" s="213"/>
      <c r="B15" s="232">
        <f>+'Ark1'!C2014</f>
        <v>2024</v>
      </c>
      <c r="C15" s="213"/>
      <c r="D15" s="232">
        <f>+'Ark1'!M2014</f>
        <v>1</v>
      </c>
      <c r="E15" s="232" t="s">
        <v>89</v>
      </c>
      <c r="F15" s="232">
        <f>+'Ark1'!D2014</f>
        <v>2</v>
      </c>
      <c r="G15" s="232" t="s">
        <v>543</v>
      </c>
      <c r="H15" s="232">
        <f>+'Ark1'!Q2014</f>
        <v>1</v>
      </c>
      <c r="I15" s="330">
        <f>+'Ark1'!R2014</f>
        <v>1</v>
      </c>
      <c r="J15" s="233">
        <f>+IF(I15=0,"",'Ark1'!AF2014)</f>
        <v>6.9832402234636881E-2</v>
      </c>
      <c r="K15" s="233">
        <f>+IF(I15=0,"",'Ark1'!AG2014)</f>
        <v>3.979160986537171E-2</v>
      </c>
      <c r="L15" s="239">
        <f>'Ark1'!AI2014</f>
        <v>1</v>
      </c>
      <c r="M15" s="499"/>
      <c r="N15" s="263">
        <f>+IF(L15=0,"",'Ark1'!AJ2014)</f>
        <v>71.5</v>
      </c>
      <c r="O15" s="263">
        <f>+IF(L15=0,"",'Ark1'!AK2014)</f>
        <v>14.773235957645952</v>
      </c>
      <c r="P15" s="231"/>
      <c r="Q15" s="234">
        <f>+IF(I15=0,"",'Ark1'!S2014)</f>
        <v>4</v>
      </c>
      <c r="R15" s="213"/>
      <c r="S15" s="32">
        <f>+IF(I15=0,"",'Ark1'!U2014)</f>
        <v>5.4</v>
      </c>
      <c r="T15" s="233">
        <f>+IF(I15=0,"",'Ark1'!V2014)</f>
        <v>0</v>
      </c>
      <c r="U15" s="233">
        <f>+IF(I15=0,"",'Ark1'!W2014)</f>
        <v>0</v>
      </c>
      <c r="V15" s="235">
        <f>+IF(I15=0,"",'Ark1'!X2014)</f>
        <v>0</v>
      </c>
      <c r="W15" s="235">
        <f>+IF(I15=0,"",'Ark1'!Y2014)</f>
        <v>0</v>
      </c>
      <c r="X15" s="235">
        <f>+IF(I15=0,"",'Ark1'!Z2014)</f>
        <v>0</v>
      </c>
      <c r="Y15" s="233">
        <f>+IF(I15=0,"",'Ark1'!Z2014)</f>
        <v>0</v>
      </c>
      <c r="Z15" s="233">
        <f>+IF(I15=0,"",'Ark1'!AB2014)</f>
        <v>0</v>
      </c>
      <c r="AA15" s="235">
        <f>+'Ark1'!AD2014</f>
        <v>0</v>
      </c>
      <c r="AB15" s="233">
        <f t="shared" ref="AB15:AB25" si="0">+IF(I15=0,"",I15/D15)</f>
        <v>1</v>
      </c>
      <c r="AC15" s="233">
        <f t="shared" ref="AC15:AC25" si="1">+IF(I15=0,"",I15/H15)</f>
        <v>1</v>
      </c>
      <c r="AD15" s="213"/>
      <c r="AE15" s="216"/>
      <c r="AG15" s="29"/>
      <c r="AH15" s="27"/>
      <c r="AI15" s="217"/>
      <c r="AJ15" s="28"/>
      <c r="AN15" s="28"/>
    </row>
    <row r="16" spans="1:55" ht="14.1" customHeight="1">
      <c r="A16" s="213"/>
      <c r="B16" s="232">
        <f>+'Ark1'!C2015</f>
        <v>2024</v>
      </c>
      <c r="C16" s="213"/>
      <c r="D16" s="232">
        <f>+'Ark1'!M2015</f>
        <v>1</v>
      </c>
      <c r="E16" s="232" t="s">
        <v>89</v>
      </c>
      <c r="F16" s="232">
        <f>+'Ark1'!D2015</f>
        <v>3</v>
      </c>
      <c r="G16" s="232" t="s">
        <v>544</v>
      </c>
      <c r="H16" s="232">
        <f>+'Ark1'!Q2015</f>
        <v>1</v>
      </c>
      <c r="I16" s="330">
        <f>+'Ark1'!R2015</f>
        <v>1</v>
      </c>
      <c r="J16" s="233">
        <f>+IF(I16=0,"",'Ark1'!AF2015)</f>
        <v>3.0543677458766023E-2</v>
      </c>
      <c r="K16" s="233">
        <f>+IF(I16=0,"",'Ark1'!AG2015)</f>
        <v>9.0221493767198482E-3</v>
      </c>
      <c r="L16" s="239">
        <f>'Ark1'!AI2015</f>
        <v>1</v>
      </c>
      <c r="M16" s="499"/>
      <c r="N16" s="263">
        <f>+IF(L16=0,"",'Ark1'!AJ2015)</f>
        <v>65</v>
      </c>
      <c r="O16" s="263">
        <f>+IF(L16=0,"",'Ark1'!AK2015)</f>
        <v>10.923987255348202</v>
      </c>
      <c r="P16" s="231"/>
      <c r="Q16" s="234">
        <f>+IF(I16=0,"",'Ark1'!S2015)</f>
        <v>4</v>
      </c>
      <c r="R16" s="213"/>
      <c r="S16" s="32">
        <f>+IF(I16=0,"",'Ark1'!U2015)</f>
        <v>3</v>
      </c>
      <c r="T16" s="233">
        <f>+IF(I16=0,"",'Ark1'!V2015)</f>
        <v>0</v>
      </c>
      <c r="U16" s="233">
        <f>+IF(I16=0,"",'Ark1'!W2015)</f>
        <v>0</v>
      </c>
      <c r="V16" s="235">
        <f>+IF(I16=0,"",'Ark1'!X2015)</f>
        <v>0</v>
      </c>
      <c r="W16" s="235">
        <f>+IF(I16=0,"",'Ark1'!Y2015)</f>
        <v>0</v>
      </c>
      <c r="X16" s="235">
        <f>+IF(I16=0,"",'Ark1'!Z2015)</f>
        <v>0</v>
      </c>
      <c r="Y16" s="233">
        <f>+IF(I16=0,"",'Ark1'!Z2015)</f>
        <v>0</v>
      </c>
      <c r="Z16" s="233">
        <f>+IF(I16=0,"",'Ark1'!AB2015)</f>
        <v>0</v>
      </c>
      <c r="AA16" s="235">
        <f>+'Ark1'!AD2015</f>
        <v>0</v>
      </c>
      <c r="AB16" s="233">
        <f t="shared" si="0"/>
        <v>1</v>
      </c>
      <c r="AC16" s="233">
        <f t="shared" si="1"/>
        <v>1</v>
      </c>
      <c r="AD16" s="213"/>
      <c r="AE16" s="216"/>
      <c r="AG16" s="29"/>
      <c r="AH16" s="27"/>
      <c r="AI16" s="217"/>
      <c r="AJ16" s="28"/>
      <c r="AN16" s="28"/>
    </row>
    <row r="17" spans="1:41" ht="14.1" customHeight="1">
      <c r="A17" s="213"/>
      <c r="B17" s="232">
        <f>+'Ark1'!C2016</f>
        <v>2024</v>
      </c>
      <c r="C17" s="213"/>
      <c r="D17" s="232">
        <f>+'Ark1'!M2016</f>
        <v>1</v>
      </c>
      <c r="E17" s="232" t="s">
        <v>89</v>
      </c>
      <c r="F17" s="232">
        <f>+'Ark1'!D2016</f>
        <v>4</v>
      </c>
      <c r="G17" s="232" t="s">
        <v>545</v>
      </c>
      <c r="H17" s="232">
        <f>+'Ark1'!Q2016</f>
        <v>1</v>
      </c>
      <c r="I17" s="330">
        <f>+'Ark1'!R2016</f>
        <v>1</v>
      </c>
      <c r="J17" s="233">
        <f>+IF(I17=0,"",'Ark1'!AF2016)</f>
        <v>2.6616981634282676E-2</v>
      </c>
      <c r="K17" s="233">
        <f>+IF(I17=0,"",'Ark1'!AG2016)</f>
        <v>2.2015488193450679E-2</v>
      </c>
      <c r="L17" s="239">
        <f>'Ark1'!AI2016</f>
        <v>1</v>
      </c>
      <c r="M17" s="499"/>
      <c r="N17" s="263">
        <f>+IF(L17=0,"",'Ark1'!AJ2016)</f>
        <v>82.9</v>
      </c>
      <c r="O17" s="263">
        <f>+IF(L17=0,"",'Ark1'!AK2016)</f>
        <v>12.988773036424911</v>
      </c>
      <c r="P17" s="231"/>
      <c r="Q17" s="234">
        <f>+IF(I17=0,"",'Ark1'!S2016)</f>
        <v>3</v>
      </c>
      <c r="R17" s="213"/>
      <c r="S17" s="32">
        <f>+IF(I17=0,"",'Ark1'!U2016)</f>
        <v>7.4</v>
      </c>
      <c r="T17" s="233">
        <f>+IF(I17=0,"",'Ark1'!V2016)</f>
        <v>0</v>
      </c>
      <c r="U17" s="233">
        <f>+IF(I17=0,"",'Ark1'!W2016)</f>
        <v>0</v>
      </c>
      <c r="V17" s="235">
        <f>+IF(I17=0,"",'Ark1'!X2016)</f>
        <v>0</v>
      </c>
      <c r="W17" s="235">
        <f>+IF(I17=0,"",'Ark1'!Y2016)</f>
        <v>0</v>
      </c>
      <c r="X17" s="235">
        <f>+IF(I17=0,"",'Ark1'!Z2016)</f>
        <v>0</v>
      </c>
      <c r="Y17" s="233">
        <f>+IF(I17=0,"",'Ark1'!Z2016)</f>
        <v>0</v>
      </c>
      <c r="Z17" s="233">
        <f>+IF(I17=0,"",'Ark1'!AB2016)</f>
        <v>0</v>
      </c>
      <c r="AA17" s="235">
        <f>+'Ark1'!AD2016</f>
        <v>0</v>
      </c>
      <c r="AB17" s="233">
        <f t="shared" si="0"/>
        <v>1</v>
      </c>
      <c r="AC17" s="233">
        <f t="shared" si="1"/>
        <v>1</v>
      </c>
      <c r="AD17" s="213"/>
      <c r="AE17" s="216"/>
      <c r="AG17" s="29"/>
      <c r="AH17" s="27"/>
      <c r="AI17" s="217"/>
      <c r="AJ17" s="28"/>
      <c r="AN17" s="28"/>
    </row>
    <row r="18" spans="1:41" ht="14.1" customHeight="1">
      <c r="A18" s="213"/>
      <c r="B18" s="232">
        <f>+'Ark1'!C2017</f>
        <v>2024</v>
      </c>
      <c r="C18" s="213"/>
      <c r="D18" s="232">
        <f>+'Ark1'!M2017</f>
        <v>1</v>
      </c>
      <c r="E18" s="232" t="s">
        <v>89</v>
      </c>
      <c r="F18" s="232">
        <f>+'Ark1'!D2017</f>
        <v>5</v>
      </c>
      <c r="G18" s="232" t="s">
        <v>443</v>
      </c>
      <c r="H18" s="232">
        <f>+'Ark1'!Q2017</f>
        <v>2</v>
      </c>
      <c r="I18" s="330">
        <f>+'Ark1'!R2017</f>
        <v>2</v>
      </c>
      <c r="J18" s="233">
        <f>+IF(I18=0,"",'Ark1'!AF2017)</f>
        <v>9.7228974234321794E-2</v>
      </c>
      <c r="K18" s="233">
        <f>+IF(I18=0,"",'Ark1'!AG2017)</f>
        <v>5.040488786090136E-2</v>
      </c>
      <c r="L18" s="239">
        <f>'Ark1'!AI2017</f>
        <v>2</v>
      </c>
      <c r="M18" s="499"/>
      <c r="N18" s="263">
        <f>+IF(L18=0,"",'Ark1'!AJ2017)</f>
        <v>70.849999999999994</v>
      </c>
      <c r="O18" s="263">
        <f>+IF(L18=0,"",'Ark1'!AK2017)</f>
        <v>14.623070255435024</v>
      </c>
      <c r="P18" s="231"/>
      <c r="Q18" s="234">
        <f>+IF(I18=0,"",'Ark1'!S2017)</f>
        <v>5</v>
      </c>
      <c r="R18" s="213"/>
      <c r="S18" s="32">
        <f>+IF(I18=0,"",'Ark1'!U2017)</f>
        <v>5.3500000000000005</v>
      </c>
      <c r="T18" s="233">
        <f>+IF(I18=0,"",'Ark1'!V2017)</f>
        <v>0</v>
      </c>
      <c r="U18" s="233">
        <f>+IF(I18=0,"",'Ark1'!W2017)</f>
        <v>0</v>
      </c>
      <c r="V18" s="235">
        <f>+IF(I18=0,"",'Ark1'!X2017)</f>
        <v>0</v>
      </c>
      <c r="W18" s="235">
        <f>+IF(I18=0,"",'Ark1'!Y2017)</f>
        <v>0</v>
      </c>
      <c r="X18" s="235">
        <f>+IF(I18=0,"",'Ark1'!Z2017)</f>
        <v>1.55</v>
      </c>
      <c r="Y18" s="233">
        <f>+IF(I18=0,"",'Ark1'!Z2017)</f>
        <v>1.55</v>
      </c>
      <c r="Z18" s="233">
        <f>+IF(I18=0,"",'Ark1'!AB2017)</f>
        <v>0</v>
      </c>
      <c r="AA18" s="235">
        <f>+'Ark1'!AD2017</f>
        <v>0</v>
      </c>
      <c r="AB18" s="233">
        <f t="shared" si="0"/>
        <v>2</v>
      </c>
      <c r="AC18" s="233">
        <f t="shared" si="1"/>
        <v>1</v>
      </c>
      <c r="AD18" s="213"/>
      <c r="AE18" s="216"/>
      <c r="AG18" s="29"/>
      <c r="AH18" s="27"/>
      <c r="AI18" s="217"/>
      <c r="AJ18" s="28"/>
      <c r="AN18" s="28"/>
    </row>
    <row r="19" spans="1:41" ht="14.1" customHeight="1">
      <c r="A19" s="213"/>
      <c r="B19" s="232">
        <f>+'Ark1'!C2018</f>
        <v>2024</v>
      </c>
      <c r="C19" s="213"/>
      <c r="D19" s="232">
        <f>+'Ark1'!M2018</f>
        <v>1</v>
      </c>
      <c r="E19" s="232" t="s">
        <v>89</v>
      </c>
      <c r="F19" s="232">
        <f>+'Ark1'!D2018</f>
        <v>6</v>
      </c>
      <c r="G19" s="232" t="s">
        <v>546</v>
      </c>
      <c r="H19" s="232">
        <f>+'Ark1'!Q2018</f>
        <v>4</v>
      </c>
      <c r="I19" s="330">
        <f>+'Ark1'!R2018</f>
        <v>4</v>
      </c>
      <c r="J19" s="233">
        <f>+IF(I19=0,"",'Ark1'!AF2018)</f>
        <v>0.23866348448687344</v>
      </c>
      <c r="K19" s="233">
        <f>+IF(I19=0,"",'Ark1'!AG2018)</f>
        <v>0.1096531813302736</v>
      </c>
      <c r="L19" s="239">
        <f>'Ark1'!AI2018</f>
        <v>3</v>
      </c>
      <c r="M19" s="499"/>
      <c r="N19" s="263">
        <f>+IF(L19=0,"",'Ark1'!AJ2018)</f>
        <v>70.266666666666652</v>
      </c>
      <c r="O19" s="263">
        <f>+IF(L19=0,"",'Ark1'!AK2018)</f>
        <v>9.7544665817696767</v>
      </c>
      <c r="P19" s="231"/>
      <c r="Q19" s="234">
        <f>+IF(I19=0,"",'Ark1'!S2018)</f>
        <v>1</v>
      </c>
      <c r="R19" s="213"/>
      <c r="S19" s="32">
        <f>+IF(I19=0,"",'Ark1'!U2018)</f>
        <v>5.9250000000000016</v>
      </c>
      <c r="T19" s="233">
        <f>+IF(I19=0,"",'Ark1'!V2018)</f>
        <v>0</v>
      </c>
      <c r="U19" s="233">
        <f>+IF(I19=0,"",'Ark1'!W2018)</f>
        <v>0</v>
      </c>
      <c r="V19" s="235">
        <f>+IF(I19=0,"",'Ark1'!X2018)</f>
        <v>0</v>
      </c>
      <c r="W19" s="235">
        <f>+IF(I19=0,"",'Ark1'!Y2018)</f>
        <v>0</v>
      </c>
      <c r="X19" s="235">
        <f>+IF(I19=0,"",'Ark1'!Z2018)</f>
        <v>4.2031981870951549</v>
      </c>
      <c r="Y19" s="233">
        <f>+IF(I19=0,"",'Ark1'!Z2018)</f>
        <v>4.2031981870951549</v>
      </c>
      <c r="Z19" s="233">
        <f>+IF(I19=0,"",'Ark1'!AB2018)</f>
        <v>0</v>
      </c>
      <c r="AA19" s="235">
        <f>+'Ark1'!AD2018</f>
        <v>0</v>
      </c>
      <c r="AB19" s="233">
        <f t="shared" si="0"/>
        <v>4</v>
      </c>
      <c r="AC19" s="233">
        <f t="shared" si="1"/>
        <v>1</v>
      </c>
      <c r="AD19" s="213"/>
      <c r="AE19" s="216"/>
      <c r="AG19" s="29"/>
      <c r="AH19" s="27"/>
      <c r="AI19" s="217"/>
      <c r="AJ19" s="28"/>
      <c r="AK19" s="236"/>
      <c r="AL19" s="236"/>
      <c r="AM19" s="236"/>
      <c r="AN19" s="28"/>
    </row>
    <row r="20" spans="1:41" ht="14.1" customHeight="1">
      <c r="A20" s="213"/>
      <c r="B20" s="232">
        <f>+'Ark1'!C2019</f>
        <v>2024</v>
      </c>
      <c r="C20" s="213"/>
      <c r="D20" s="232">
        <f>+'Ark1'!M2019</f>
        <v>1</v>
      </c>
      <c r="E20" s="232" t="s">
        <v>89</v>
      </c>
      <c r="F20" s="232">
        <f>+'Ark1'!D2019</f>
        <v>7</v>
      </c>
      <c r="G20" s="232" t="s">
        <v>547</v>
      </c>
      <c r="H20" s="232">
        <f>+'Ark1'!Q2019</f>
        <v>3</v>
      </c>
      <c r="I20" s="330">
        <f>+'Ark1'!R2019</f>
        <v>6</v>
      </c>
      <c r="J20" s="233">
        <f>+IF(I20=0,"",'Ark1'!AF2019)</f>
        <v>0.75853350189633373</v>
      </c>
      <c r="K20" s="233">
        <f>+IF(I20=0,"",'Ark1'!AG2019)</f>
        <v>0.22919179734620024</v>
      </c>
      <c r="L20" s="239">
        <f>'Ark1'!AI2019</f>
        <v>6</v>
      </c>
      <c r="M20" s="499"/>
      <c r="N20" s="263">
        <f>+IF(L20=0,"",'Ark1'!AJ2019)</f>
        <v>74.63333333333334</v>
      </c>
      <c r="O20" s="263">
        <f>+IF(L20=0,"",'Ark1'!AK2019)</f>
        <v>7.6987235763778017</v>
      </c>
      <c r="P20" s="231"/>
      <c r="Q20" s="234">
        <f>+IF(I20=0,"",'Ark1'!S2019)</f>
        <v>1</v>
      </c>
      <c r="R20" s="213"/>
      <c r="S20" s="32">
        <f>+IF(I20=0,"",'Ark1'!U2019)</f>
        <v>3.4833333333333325</v>
      </c>
      <c r="T20" s="233">
        <f>+IF(I20=0,"",'Ark1'!V2019)</f>
        <v>0</v>
      </c>
      <c r="U20" s="233">
        <f>+IF(I20=0,"",'Ark1'!W2019)</f>
        <v>0</v>
      </c>
      <c r="V20" s="235">
        <f>+IF(I20=0,"",'Ark1'!X2019)</f>
        <v>0</v>
      </c>
      <c r="W20" s="235">
        <f>+IF(I20=0,"",'Ark1'!Y2019)</f>
        <v>0</v>
      </c>
      <c r="X20" s="235">
        <f>+IF(I20=0,"",'Ark1'!Z2019)</f>
        <v>1.7160192954108144</v>
      </c>
      <c r="Y20" s="233">
        <f>+IF(I20=0,"",'Ark1'!Z2019)</f>
        <v>1.7160192954108144</v>
      </c>
      <c r="Z20" s="233">
        <f>+IF(I20=0,"",'Ark1'!AB2019)</f>
        <v>0</v>
      </c>
      <c r="AA20" s="235">
        <f>+'Ark1'!AD2019</f>
        <v>0</v>
      </c>
      <c r="AB20" s="233">
        <f t="shared" si="0"/>
        <v>6</v>
      </c>
      <c r="AC20" s="233">
        <f t="shared" si="1"/>
        <v>2</v>
      </c>
      <c r="AD20" s="213"/>
      <c r="AE20" s="216"/>
      <c r="AG20" s="29"/>
      <c r="AH20" s="27"/>
      <c r="AI20" s="217"/>
      <c r="AJ20" s="28"/>
      <c r="AK20" s="236"/>
      <c r="AL20" s="236"/>
      <c r="AM20" s="236"/>
      <c r="AN20" s="28"/>
    </row>
    <row r="21" spans="1:41" ht="14.1" customHeight="1">
      <c r="A21" s="213"/>
      <c r="B21" s="232">
        <f>+'Ark1'!C2020</f>
        <v>2024</v>
      </c>
      <c r="C21" s="213"/>
      <c r="D21" s="232">
        <f>+'Ark1'!M2020</f>
        <v>1</v>
      </c>
      <c r="E21" s="232" t="s">
        <v>89</v>
      </c>
      <c r="F21" s="232">
        <f>+'Ark1'!D2020</f>
        <v>8</v>
      </c>
      <c r="G21" s="232" t="s">
        <v>548</v>
      </c>
      <c r="H21" s="232">
        <f>+'Ark1'!Q2020</f>
        <v>2</v>
      </c>
      <c r="I21" s="330">
        <f>+'Ark1'!R2020</f>
        <v>2</v>
      </c>
      <c r="J21" s="233">
        <f>+IF(I21=0,"",'Ark1'!AF2020)</f>
        <v>0.13495276653171387</v>
      </c>
      <c r="K21" s="233">
        <f>+IF(I21=0,"",'Ark1'!AG2020)</f>
        <v>9.034473649451856E-2</v>
      </c>
      <c r="L21" s="239">
        <f>'Ark1'!AI2020</f>
        <v>1</v>
      </c>
      <c r="M21" s="499"/>
      <c r="N21" s="263">
        <f>+IF(L21=0,"",'Ark1'!AJ2020)</f>
        <v>88.3</v>
      </c>
      <c r="O21" s="263">
        <f>+IF(L21=0,"",'Ark1'!AK2020)</f>
        <v>12.346299698578751</v>
      </c>
      <c r="P21" s="231"/>
      <c r="Q21" s="234">
        <f>+IF(I21=0,"",'Ark1'!S2020)</f>
        <v>2</v>
      </c>
      <c r="R21" s="213"/>
      <c r="S21" s="32">
        <f>+IF(I21=0,"",'Ark1'!U2020)</f>
        <v>8.5500000000000007</v>
      </c>
      <c r="T21" s="233">
        <f>+IF(I21=0,"",'Ark1'!V2020)</f>
        <v>0</v>
      </c>
      <c r="U21" s="233">
        <f>+IF(I21=0,"",'Ark1'!W2020)</f>
        <v>0</v>
      </c>
      <c r="V21" s="235">
        <f>+IF(I21=0,"",'Ark1'!X2020)</f>
        <v>0</v>
      </c>
      <c r="W21" s="235">
        <f>+IF(I21=0,"",'Ark1'!Y2020)</f>
        <v>0</v>
      </c>
      <c r="X21" s="235">
        <f>+IF(I21=0,"",'Ark1'!Z2020)</f>
        <v>4.9999999999835162E-2</v>
      </c>
      <c r="Y21" s="233">
        <f>+IF(I21=0,"",'Ark1'!Z2020)</f>
        <v>4.9999999999835162E-2</v>
      </c>
      <c r="Z21" s="233">
        <f>+IF(I21=0,"",'Ark1'!AB2020)</f>
        <v>0</v>
      </c>
      <c r="AA21" s="235">
        <f>+'Ark1'!AD2020</f>
        <v>0</v>
      </c>
      <c r="AB21" s="233">
        <f t="shared" si="0"/>
        <v>2</v>
      </c>
      <c r="AC21" s="233">
        <f t="shared" si="1"/>
        <v>1</v>
      </c>
      <c r="AD21" s="213"/>
      <c r="AE21" s="216"/>
      <c r="AG21" s="29"/>
      <c r="AH21" s="27"/>
      <c r="AI21" s="217"/>
      <c r="AJ21" s="28"/>
      <c r="AK21" s="236"/>
      <c r="AL21" s="236"/>
      <c r="AM21" s="236"/>
      <c r="AN21" s="28"/>
    </row>
    <row r="22" spans="1:41" ht="14.1" customHeight="1">
      <c r="A22" s="213"/>
      <c r="B22" s="232">
        <f>+'Ark1'!C2021</f>
        <v>2024</v>
      </c>
      <c r="C22" s="213"/>
      <c r="D22" s="232">
        <f>+'Ark1'!M2021</f>
        <v>1</v>
      </c>
      <c r="E22" s="232" t="s">
        <v>89</v>
      </c>
      <c r="F22" s="232">
        <f>+'Ark1'!D2021</f>
        <v>9</v>
      </c>
      <c r="G22" s="232" t="s">
        <v>549</v>
      </c>
      <c r="H22" s="232">
        <f>+'Ark1'!Q2021</f>
        <v>0</v>
      </c>
      <c r="I22" s="330">
        <f>+'Ark1'!R2021</f>
        <v>0</v>
      </c>
      <c r="J22" s="233" t="str">
        <f>+IF(I22=0,"",'Ark1'!AF2021)</f>
        <v/>
      </c>
      <c r="K22" s="233" t="str">
        <f>+IF(I22=0,"",'Ark1'!AG2021)</f>
        <v/>
      </c>
      <c r="L22" s="239">
        <f>'Ark1'!AI2021</f>
        <v>0</v>
      </c>
      <c r="M22" s="499"/>
      <c r="N22" s="263" t="str">
        <f>+IF(L22=0,"",'Ark1'!AJ2021)</f>
        <v/>
      </c>
      <c r="O22" s="263" t="str">
        <f>+IF(L22=0,"",'Ark1'!AK2021)</f>
        <v/>
      </c>
      <c r="P22" s="231"/>
      <c r="Q22" s="234" t="str">
        <f>+IF(I22=0,"",'Ark1'!S2021)</f>
        <v/>
      </c>
      <c r="R22" s="213"/>
      <c r="S22" s="32" t="str">
        <f>+IF(I22=0,"",'Ark1'!U2021)</f>
        <v/>
      </c>
      <c r="T22" s="233" t="str">
        <f>+IF(I22=0,"",'Ark1'!V2021)</f>
        <v/>
      </c>
      <c r="U22" s="233" t="str">
        <f>+IF(I22=0,"",'Ark1'!W2021)</f>
        <v/>
      </c>
      <c r="V22" s="235" t="str">
        <f>+IF(I22=0,"",'Ark1'!X2021)</f>
        <v/>
      </c>
      <c r="W22" s="235" t="str">
        <f>+IF(I22=0,"",'Ark1'!Y2021)</f>
        <v/>
      </c>
      <c r="X22" s="235" t="str">
        <f>+IF(I22=0,"",'Ark1'!Z2021)</f>
        <v/>
      </c>
      <c r="Y22" s="233" t="str">
        <f>+IF(I22=0,"",'Ark1'!Z2021)</f>
        <v/>
      </c>
      <c r="Z22" s="233" t="str">
        <f>+IF(I22=0,"",'Ark1'!AB2021)</f>
        <v/>
      </c>
      <c r="AA22" s="235">
        <f>+'Ark1'!AD2021</f>
        <v>0</v>
      </c>
      <c r="AB22" s="233" t="str">
        <f t="shared" si="0"/>
        <v/>
      </c>
      <c r="AC22" s="233" t="str">
        <f t="shared" si="1"/>
        <v/>
      </c>
      <c r="AD22" s="213"/>
      <c r="AE22" s="216"/>
      <c r="AG22" s="29"/>
      <c r="AH22" s="27"/>
      <c r="AI22" s="217"/>
      <c r="AJ22" s="28"/>
      <c r="AK22" s="236"/>
      <c r="AL22" s="236"/>
      <c r="AM22" s="236"/>
      <c r="AN22" s="28"/>
    </row>
    <row r="23" spans="1:41" ht="14.1" customHeight="1">
      <c r="A23" s="213"/>
      <c r="B23" s="232">
        <f>+'Ark1'!C2022</f>
        <v>2024</v>
      </c>
      <c r="C23" s="213"/>
      <c r="D23" s="232">
        <f>+'Ark1'!M2022</f>
        <v>1</v>
      </c>
      <c r="E23" s="232" t="s">
        <v>89</v>
      </c>
      <c r="F23" s="232">
        <f>+'Ark1'!D2022</f>
        <v>10</v>
      </c>
      <c r="G23" s="232" t="s">
        <v>550</v>
      </c>
      <c r="H23" s="232">
        <f>+'Ark1'!Q2022</f>
        <v>2</v>
      </c>
      <c r="I23" s="330">
        <f>+'Ark1'!R2022</f>
        <v>3</v>
      </c>
      <c r="J23" s="233">
        <f>+IF(I23=0,"",'Ark1'!AF2022)</f>
        <v>5.8343057176196006E-2</v>
      </c>
      <c r="K23" s="233">
        <f>+IF(I23=0,"",'Ark1'!AG2022)</f>
        <v>3.4362785103732661E-2</v>
      </c>
      <c r="L23" s="239">
        <f>'Ark1'!AI2022</f>
        <v>3</v>
      </c>
      <c r="M23" s="499"/>
      <c r="N23" s="263">
        <f>+IF(L23=0,"",'Ark1'!AJ2022)</f>
        <v>92.7</v>
      </c>
      <c r="O23" s="263">
        <f>+IF(L23=0,"",'Ark1'!AK2022)</f>
        <v>10.424174969929901</v>
      </c>
      <c r="P23" s="231"/>
      <c r="Q23" s="234">
        <f>+IF(I23=0,"",'Ark1'!S2022)</f>
        <v>2.3333333333333339</v>
      </c>
      <c r="R23" s="213"/>
      <c r="S23" s="32">
        <f>+IF(I23=0,"",'Ark1'!U2022)</f>
        <v>9.3333333333333357</v>
      </c>
      <c r="T23" s="233">
        <f>+IF(I23=0,"",'Ark1'!V2022)</f>
        <v>0</v>
      </c>
      <c r="U23" s="233">
        <f>+IF(I23=0,"",'Ark1'!W2022)</f>
        <v>0</v>
      </c>
      <c r="V23" s="235">
        <f>+IF(I23=0,"",'Ark1'!X2022)</f>
        <v>33.333333333333343</v>
      </c>
      <c r="W23" s="235">
        <f>+IF(I23=0,"",'Ark1'!Y2022)</f>
        <v>0</v>
      </c>
      <c r="X23" s="235">
        <f>+IF(I23=0,"",'Ark1'!Z2022)</f>
        <v>5.807083796728115</v>
      </c>
      <c r="Y23" s="233">
        <f>+IF(I23=0,"",'Ark1'!Z2022)</f>
        <v>5.807083796728115</v>
      </c>
      <c r="Z23" s="233">
        <f>+IF(I23=0,"",'Ark1'!AB2022)</f>
        <v>0</v>
      </c>
      <c r="AA23" s="235">
        <f>+'Ark1'!AD2022</f>
        <v>0</v>
      </c>
      <c r="AB23" s="233">
        <f t="shared" si="0"/>
        <v>3</v>
      </c>
      <c r="AC23" s="233">
        <f t="shared" si="1"/>
        <v>1.5</v>
      </c>
      <c r="AD23" s="213"/>
      <c r="AE23" s="216"/>
      <c r="AG23" s="29"/>
      <c r="AH23" s="27"/>
      <c r="AI23" s="217"/>
      <c r="AJ23" s="28"/>
      <c r="AK23" s="236"/>
      <c r="AL23" s="236"/>
      <c r="AM23" s="236"/>
      <c r="AN23" s="28"/>
    </row>
    <row r="24" spans="1:41" ht="14.1" customHeight="1">
      <c r="A24" s="213"/>
      <c r="B24" s="232">
        <f>+'Ark1'!C2023</f>
        <v>2024</v>
      </c>
      <c r="C24" s="213"/>
      <c r="D24" s="232">
        <f>+'Ark1'!M2023</f>
        <v>1</v>
      </c>
      <c r="E24" s="232" t="s">
        <v>89</v>
      </c>
      <c r="F24" s="232">
        <f>+'Ark1'!D2023</f>
        <v>11</v>
      </c>
      <c r="G24" s="232" t="s">
        <v>551</v>
      </c>
      <c r="H24" s="232">
        <f>+'Ark1'!Q2023</f>
        <v>0</v>
      </c>
      <c r="I24" s="330">
        <f>+'Ark1'!R2023</f>
        <v>0</v>
      </c>
      <c r="J24" s="233" t="str">
        <f>+IF(I24=0,"",'Ark1'!AF2023)</f>
        <v/>
      </c>
      <c r="K24" s="233" t="str">
        <f>+IF(I24=0,"",'Ark1'!AG2023)</f>
        <v/>
      </c>
      <c r="L24" s="239">
        <f>'Ark1'!AI2023</f>
        <v>0</v>
      </c>
      <c r="M24" s="499"/>
      <c r="N24" s="263" t="str">
        <f>+IF(L24=0,"",'Ark1'!AJ2023)</f>
        <v/>
      </c>
      <c r="O24" s="263" t="str">
        <f>+IF(L24=0,"",'Ark1'!AK2023)</f>
        <v/>
      </c>
      <c r="P24" s="231"/>
      <c r="Q24" s="234" t="str">
        <f>+IF(I24=0,"",'Ark1'!S2023)</f>
        <v/>
      </c>
      <c r="R24" s="213"/>
      <c r="S24" s="32" t="str">
        <f>+IF(I24=0,"",'Ark1'!U2023)</f>
        <v/>
      </c>
      <c r="T24" s="233" t="str">
        <f>+IF(I24=0,"",'Ark1'!V2023)</f>
        <v/>
      </c>
      <c r="U24" s="233" t="str">
        <f>+IF(I24=0,"",'Ark1'!W2023)</f>
        <v/>
      </c>
      <c r="V24" s="235" t="str">
        <f>+IF(I24=0,"",'Ark1'!X2023)</f>
        <v/>
      </c>
      <c r="W24" s="235" t="str">
        <f>+IF(I24=0,"",'Ark1'!Y2023)</f>
        <v/>
      </c>
      <c r="X24" s="235" t="str">
        <f>+IF(I24=0,"",'Ark1'!Z2023)</f>
        <v/>
      </c>
      <c r="Y24" s="233" t="str">
        <f>+IF(I24=0,"",'Ark1'!Z2023)</f>
        <v/>
      </c>
      <c r="Z24" s="233" t="str">
        <f>+IF(I24=0,"",'Ark1'!AB2023)</f>
        <v/>
      </c>
      <c r="AA24" s="235">
        <f>+'Ark1'!AD2023</f>
        <v>0</v>
      </c>
      <c r="AB24" s="233" t="str">
        <f t="shared" si="0"/>
        <v/>
      </c>
      <c r="AC24" s="233" t="str">
        <f t="shared" si="1"/>
        <v/>
      </c>
      <c r="AD24" s="213"/>
      <c r="AE24" s="216"/>
      <c r="AG24" s="29"/>
      <c r="AH24" s="27"/>
      <c r="AI24" s="217"/>
      <c r="AJ24" s="28"/>
      <c r="AK24" s="236"/>
      <c r="AL24" s="236"/>
      <c r="AM24" s="236"/>
      <c r="AN24" s="28"/>
    </row>
    <row r="25" spans="1:41" ht="14.1" customHeight="1">
      <c r="A25" s="213"/>
      <c r="B25" s="232">
        <f>+'Ark1'!C2024</f>
        <v>2024</v>
      </c>
      <c r="C25" s="213"/>
      <c r="D25" s="232">
        <f>+'Ark1'!M2024</f>
        <v>1</v>
      </c>
      <c r="E25" s="232" t="s">
        <v>89</v>
      </c>
      <c r="F25" s="232">
        <f>+'Ark1'!D2024</f>
        <v>12</v>
      </c>
      <c r="G25" s="232" t="s">
        <v>552</v>
      </c>
      <c r="H25" s="232">
        <f>+'Ark1'!Q2024</f>
        <v>0</v>
      </c>
      <c r="I25" s="330">
        <f>+'Ark1'!R2024</f>
        <v>0</v>
      </c>
      <c r="J25" s="233" t="str">
        <f>+IF(I25=0,"",'Ark1'!AF2024)</f>
        <v/>
      </c>
      <c r="K25" s="233" t="str">
        <f>+IF(I25=0,"",'Ark1'!AG2024)</f>
        <v/>
      </c>
      <c r="L25" s="239">
        <f>'Ark1'!AI2024</f>
        <v>0</v>
      </c>
      <c r="M25" s="499"/>
      <c r="N25" s="263" t="str">
        <f>+IF(L25=0,"",'Ark1'!AJ2024)</f>
        <v/>
      </c>
      <c r="O25" s="263" t="str">
        <f>+IF(L25=0,"",'Ark1'!AK2024)</f>
        <v/>
      </c>
      <c r="P25" s="231"/>
      <c r="Q25" s="234" t="str">
        <f>+IF(I25=0,"",'Ark1'!S2024)</f>
        <v/>
      </c>
      <c r="R25" s="213"/>
      <c r="S25" s="32" t="str">
        <f>+IF(I25=0,"",'Ark1'!U2024)</f>
        <v/>
      </c>
      <c r="T25" s="233" t="str">
        <f>+IF(I25=0,"",'Ark1'!V2024)</f>
        <v/>
      </c>
      <c r="U25" s="233" t="str">
        <f>+IF(I25=0,"",'Ark1'!W2024)</f>
        <v/>
      </c>
      <c r="V25" s="235" t="str">
        <f>+IF(I25=0,"",'Ark1'!X2024)</f>
        <v/>
      </c>
      <c r="W25" s="235" t="str">
        <f>+IF(I25=0,"",'Ark1'!Y2024)</f>
        <v/>
      </c>
      <c r="X25" s="235" t="str">
        <f>+IF(I25=0,"",'Ark1'!Z2024)</f>
        <v/>
      </c>
      <c r="Y25" s="233" t="str">
        <f>+IF(I25=0,"",'Ark1'!Z2024)</f>
        <v/>
      </c>
      <c r="Z25" s="233" t="str">
        <f>+IF(I25=0,"",'Ark1'!AB2024)</f>
        <v/>
      </c>
      <c r="AA25" s="235">
        <f>+'Ark1'!AD2024</f>
        <v>0</v>
      </c>
      <c r="AB25" s="233" t="str">
        <f t="shared" si="0"/>
        <v/>
      </c>
      <c r="AC25" s="233" t="str">
        <f t="shared" si="1"/>
        <v/>
      </c>
      <c r="AD25" s="213"/>
      <c r="AE25" s="216"/>
      <c r="AG25" s="29"/>
      <c r="AH25" s="27"/>
      <c r="AI25" s="217"/>
      <c r="AJ25" s="28"/>
      <c r="AK25" s="236"/>
      <c r="AL25" s="236"/>
      <c r="AM25" s="216"/>
      <c r="AN25" s="216"/>
      <c r="AO25" s="216"/>
    </row>
    <row r="26" spans="1:41" ht="14.1" customHeight="1">
      <c r="A26" s="213"/>
      <c r="B26" s="213"/>
      <c r="C26" s="213"/>
      <c r="D26" s="213"/>
      <c r="E26" s="213"/>
      <c r="F26" s="213"/>
      <c r="G26" s="213"/>
      <c r="H26" s="213"/>
      <c r="I26" s="324"/>
      <c r="J26" s="214"/>
      <c r="K26" s="214"/>
      <c r="L26" s="231"/>
      <c r="M26" s="499"/>
      <c r="N26" s="231"/>
      <c r="O26" s="231"/>
      <c r="P26" s="231"/>
      <c r="Q26" s="213"/>
      <c r="R26" s="213"/>
      <c r="S26" s="213"/>
      <c r="T26" s="213"/>
      <c r="U26" s="215"/>
      <c r="V26" s="215"/>
      <c r="W26" s="215"/>
      <c r="X26" s="215"/>
      <c r="Y26" s="214"/>
      <c r="Z26" s="213"/>
      <c r="AA26" s="215"/>
      <c r="AB26" s="215"/>
      <c r="AC26" s="214"/>
      <c r="AD26" s="213"/>
      <c r="AE26" s="216"/>
      <c r="AG26" s="29"/>
      <c r="AH26" s="27"/>
      <c r="AI26" s="217"/>
      <c r="AJ26" s="28"/>
      <c r="AN26" s="28"/>
    </row>
    <row r="27" spans="1:41" ht="22.8">
      <c r="A27" s="213"/>
      <c r="B27" s="213"/>
      <c r="C27" s="213"/>
      <c r="D27" s="213"/>
      <c r="E27" s="257" t="str">
        <f>+E29</f>
        <v>1</v>
      </c>
      <c r="F27" s="213"/>
      <c r="G27" s="213"/>
      <c r="H27" s="213"/>
      <c r="I27" s="327">
        <f>SUM(I29:I40)</f>
        <v>2091</v>
      </c>
      <c r="J27" s="214"/>
      <c r="K27" s="214"/>
      <c r="L27" s="231"/>
      <c r="M27" s="499"/>
      <c r="N27" s="263">
        <f>+Fettgruppe!O12</f>
        <v>83.88350634371406</v>
      </c>
      <c r="O27" s="263">
        <f>+Fettgruppe!Q12</f>
        <v>12.549558295196004</v>
      </c>
      <c r="P27" s="231"/>
      <c r="Q27" s="213"/>
      <c r="R27" s="213"/>
      <c r="S27" s="263">
        <f>+Fettgruppe!S30</f>
        <v>11.817667436489602</v>
      </c>
      <c r="T27" s="213"/>
      <c r="U27" s="215"/>
      <c r="V27" s="215"/>
      <c r="W27" s="215"/>
      <c r="X27" s="215"/>
      <c r="Y27" s="214"/>
      <c r="Z27" s="213"/>
      <c r="AA27" s="215"/>
      <c r="AB27" s="215"/>
      <c r="AC27" s="214"/>
      <c r="AD27" s="213"/>
      <c r="AE27" s="216"/>
      <c r="AG27" s="29"/>
      <c r="AH27" s="27"/>
      <c r="AI27" s="217"/>
      <c r="AJ27" s="28"/>
      <c r="AN27" s="28"/>
    </row>
    <row r="28" spans="1:41">
      <c r="A28" s="213"/>
      <c r="B28" s="213"/>
      <c r="C28" s="213"/>
      <c r="D28" s="213"/>
      <c r="E28" s="213"/>
      <c r="F28" s="213"/>
      <c r="G28" s="213"/>
      <c r="H28" s="213"/>
      <c r="I28" s="324"/>
      <c r="J28" s="214"/>
      <c r="K28" s="214"/>
      <c r="L28" s="231"/>
      <c r="M28" s="499"/>
      <c r="N28" s="231"/>
      <c r="O28" s="231"/>
      <c r="P28" s="231"/>
      <c r="Q28" s="213"/>
      <c r="R28" s="213"/>
      <c r="S28" s="213"/>
      <c r="T28" s="213"/>
      <c r="U28" s="215"/>
      <c r="V28" s="215"/>
      <c r="W28" s="215"/>
      <c r="X28" s="215"/>
      <c r="Y28" s="214"/>
      <c r="Z28" s="213"/>
      <c r="AA28" s="215"/>
      <c r="AB28" s="215"/>
      <c r="AC28" s="229" t="s">
        <v>2</v>
      </c>
      <c r="AD28" s="213"/>
      <c r="AE28" s="216"/>
      <c r="AG28" s="29"/>
      <c r="AH28" s="27"/>
      <c r="AI28" s="217"/>
      <c r="AJ28" s="28"/>
      <c r="AN28" s="28"/>
    </row>
    <row r="29" spans="1:41">
      <c r="A29" s="213"/>
      <c r="B29" s="28">
        <f>+'Ark1'!C2025</f>
        <v>2024</v>
      </c>
      <c r="C29" s="213"/>
      <c r="D29" s="28">
        <f>+'Ark1'!M2025</f>
        <v>2</v>
      </c>
      <c r="E29" s="242" t="s">
        <v>90</v>
      </c>
      <c r="F29" s="28">
        <f>+'Ark1'!D2025</f>
        <v>1</v>
      </c>
      <c r="G29" s="28" t="s">
        <v>542</v>
      </c>
      <c r="H29" s="28">
        <f>+'Ark1'!Q2025</f>
        <v>20</v>
      </c>
      <c r="I29" s="331">
        <f>+'Ark1'!R2025</f>
        <v>60</v>
      </c>
      <c r="J29" s="29">
        <f>+IF(I29=0,"",'Ark1'!AF2025)</f>
        <v>8.0321285140562253</v>
      </c>
      <c r="K29" s="29">
        <f>+IF(I29=0,"",'Ark1'!AG2025)</f>
        <v>5.1555128675951289</v>
      </c>
      <c r="L29" s="239">
        <f>+IF(J29=0,"",'Ark1'!AI2025)</f>
        <v>4</v>
      </c>
      <c r="M29" s="499"/>
      <c r="N29" s="263">
        <f>+IF(L29=0,"",'Ark1'!AJ2025)</f>
        <v>92.8</v>
      </c>
      <c r="O29" s="263">
        <f>+IF(L29=0,"",'Ark1'!AK2025)</f>
        <v>13.789723532641029</v>
      </c>
      <c r="P29" s="231"/>
      <c r="Q29" s="27">
        <f>+IF(I29=0,"",'Ark1'!S2025)</f>
        <v>3.9166666666666656</v>
      </c>
      <c r="R29" s="213"/>
      <c r="S29" s="29">
        <f>+IF(I29=0,"",'Ark1'!U2025)</f>
        <v>12.166666666666663</v>
      </c>
      <c r="T29" s="29">
        <f>+IF(I29=0,"",'Ark1'!V2025)</f>
        <v>0</v>
      </c>
      <c r="U29" s="29">
        <f>+IF(I29=0,"",'Ark1'!W2025)</f>
        <v>0</v>
      </c>
      <c r="V29" s="34">
        <f>+IF(I29=0,"",'Ark1'!X2025)</f>
        <v>30</v>
      </c>
      <c r="W29" s="34">
        <f>+IF(I29=0,"",'Ark1'!Y2025)</f>
        <v>6.6666666666666687</v>
      </c>
      <c r="X29" s="34">
        <f>+IF(I29=0,"",'Ark1'!Z2025)</f>
        <v>6.8806653425054547</v>
      </c>
      <c r="Y29" s="29">
        <f>+IF(I29=0,"",'Ark1'!Z2025)</f>
        <v>6.8806653425054547</v>
      </c>
      <c r="Z29" s="29">
        <f>+IF(I29=0,"",'Ark1'!AB2025)</f>
        <v>0</v>
      </c>
      <c r="AA29" s="27">
        <f>+IF(I29=0,"",'Ark1'!AC2025)</f>
        <v>23.215209795041872</v>
      </c>
      <c r="AB29" s="29">
        <f>+IF(I29=0,"",S29/Q29)</f>
        <v>3.1063829787234041</v>
      </c>
      <c r="AC29" s="29">
        <f>+IF(I29=0,"",I29/H29)</f>
        <v>3</v>
      </c>
      <c r="AD29" s="213"/>
      <c r="AE29" s="216"/>
      <c r="AG29" s="29"/>
      <c r="AH29" s="27"/>
      <c r="AI29" s="217"/>
      <c r="AJ29" s="28"/>
      <c r="AN29" s="28"/>
    </row>
    <row r="30" spans="1:41">
      <c r="A30" s="213"/>
      <c r="B30" s="28">
        <f>+'Ark1'!C2026</f>
        <v>2024</v>
      </c>
      <c r="C30" s="213"/>
      <c r="D30" s="28">
        <f>+'Ark1'!M2026</f>
        <v>2</v>
      </c>
      <c r="E30" s="242" t="s">
        <v>90</v>
      </c>
      <c r="F30" s="28">
        <f>+'Ark1'!D2026</f>
        <v>2</v>
      </c>
      <c r="G30" s="28" t="s">
        <v>543</v>
      </c>
      <c r="H30" s="28">
        <f>+'Ark1'!Q2026</f>
        <v>34</v>
      </c>
      <c r="I30" s="331">
        <f>+'Ark1'!R2026</f>
        <v>179</v>
      </c>
      <c r="J30" s="29">
        <f>+IF(I30=0,"",'Ark1'!AF2026)</f>
        <v>12.5</v>
      </c>
      <c r="K30" s="29">
        <f>+IF(I30=0,"",'Ark1'!AG2026)</f>
        <v>10.597095212479832</v>
      </c>
      <c r="L30" s="239">
        <f>+IF(J30=0,"",'Ark1'!AI2026)</f>
        <v>130</v>
      </c>
      <c r="M30" s="499"/>
      <c r="N30" s="263">
        <f>+IF(L30=0,"",'Ark1'!AJ2026)</f>
        <v>75.116923076923101</v>
      </c>
      <c r="O30" s="263">
        <f>+IF(L30=0,"",'Ark1'!AK2026)</f>
        <v>14.329762269052704</v>
      </c>
      <c r="P30" s="231"/>
      <c r="Q30" s="27">
        <f>+IF(I30=0,"",'Ark1'!S2026)</f>
        <v>4.5307262569832396</v>
      </c>
      <c r="R30" s="213"/>
      <c r="S30" s="29">
        <f>+IF(I30=0,"",'Ark1'!U2026)</f>
        <v>8.0340782122905097</v>
      </c>
      <c r="T30" s="29">
        <f>+IF(I30=0,"",'Ark1'!V2026)</f>
        <v>0</v>
      </c>
      <c r="U30" s="29">
        <f>+IF(I30=0,"",'Ark1'!W2026)</f>
        <v>0</v>
      </c>
      <c r="V30" s="34">
        <f>+IF(I30=0,"",'Ark1'!X2026)</f>
        <v>11.173184357541903</v>
      </c>
      <c r="W30" s="34">
        <f>+IF(I30=0,"",'Ark1'!Y2026)</f>
        <v>1.1173184357541901</v>
      </c>
      <c r="X30" s="34">
        <f>+IF(I30=0,"",'Ark1'!Z2026)</f>
        <v>5.1198497069558355</v>
      </c>
      <c r="Y30" s="29">
        <f>+IF(I30=0,"",'Ark1'!Z2026)</f>
        <v>5.1198497069558355</v>
      </c>
      <c r="Z30" s="29">
        <f>+IF(I30=0,"",'Ark1'!AB2026)</f>
        <v>0</v>
      </c>
      <c r="AA30" s="27">
        <f>+IF(I30=0,"",'Ark1'!AC2026)</f>
        <v>-12.849290238076382</v>
      </c>
      <c r="AB30" s="29">
        <f t="shared" ref="AB30:AB40" si="2">+IF(I30=0,"",S30/Q30)</f>
        <v>1.7732429099876712</v>
      </c>
      <c r="AC30" s="29">
        <f t="shared" ref="AC30:AC40" si="3">+IF(I30=0,"",I30/H30)</f>
        <v>5.2647058823529411</v>
      </c>
      <c r="AD30" s="213"/>
      <c r="AE30" s="216"/>
      <c r="AG30" s="29"/>
      <c r="AH30" s="27"/>
      <c r="AI30" s="217"/>
      <c r="AJ30" s="28"/>
      <c r="AN30" s="28"/>
    </row>
    <row r="31" spans="1:41">
      <c r="A31" s="213"/>
      <c r="B31" s="28">
        <f>+'Ark1'!C2027</f>
        <v>2024</v>
      </c>
      <c r="C31" s="213"/>
      <c r="D31" s="28">
        <f>+'Ark1'!M2027</f>
        <v>2</v>
      </c>
      <c r="E31" s="242" t="s">
        <v>90</v>
      </c>
      <c r="F31" s="28">
        <f>+'Ark1'!D2027</f>
        <v>3</v>
      </c>
      <c r="G31" s="28" t="s">
        <v>544</v>
      </c>
      <c r="H31" s="28">
        <f>+'Ark1'!Q2027</f>
        <v>43</v>
      </c>
      <c r="I31" s="331">
        <f>+'Ark1'!R2027</f>
        <v>179</v>
      </c>
      <c r="J31" s="29">
        <f>+IF(I31=0,"",'Ark1'!AF2027)</f>
        <v>5.4673182651191219</v>
      </c>
      <c r="K31" s="29">
        <f>+IF(I31=0,"",'Ark1'!AG2027)</f>
        <v>4.24462054343413</v>
      </c>
      <c r="L31" s="239">
        <f>+IF(J31=0,"",'Ark1'!AI2027)</f>
        <v>61</v>
      </c>
      <c r="M31" s="499"/>
      <c r="N31" s="263">
        <f>+IF(L31=0,"",'Ark1'!AJ2027)</f>
        <v>88.580327868852478</v>
      </c>
      <c r="O31" s="263">
        <f>+IF(L31=0,"",'Ark1'!AK2027)</f>
        <v>12.179066085168628</v>
      </c>
      <c r="P31" s="231"/>
      <c r="Q31" s="27">
        <f>+IF(I31=0,"",'Ark1'!S2027)</f>
        <v>3.8882681564245822</v>
      </c>
      <c r="R31" s="213"/>
      <c r="S31" s="29">
        <f>+IF(I31=0,"",'Ark1'!U2027)</f>
        <v>7.8849162011173188</v>
      </c>
      <c r="T31" s="29">
        <f>+IF(I31=0,"",'Ark1'!V2027)</f>
        <v>0</v>
      </c>
      <c r="U31" s="29">
        <f>+IF(I31=0,"",'Ark1'!W2027)</f>
        <v>0</v>
      </c>
      <c r="V31" s="34">
        <f>+IF(I31=0,"",'Ark1'!X2027)</f>
        <v>9.4972067039106154</v>
      </c>
      <c r="W31" s="34">
        <f>+IF(I31=0,"",'Ark1'!Y2027)</f>
        <v>0.55865921787709516</v>
      </c>
      <c r="X31" s="34">
        <f>+IF(I31=0,"",'Ark1'!Z2027)</f>
        <v>4.7009266136047412</v>
      </c>
      <c r="Y31" s="29">
        <f>+IF(I31=0,"",'Ark1'!Z2027)</f>
        <v>4.7009266136047412</v>
      </c>
      <c r="Z31" s="29">
        <f>+IF(I31=0,"",'Ark1'!AB2027)</f>
        <v>0</v>
      </c>
      <c r="AA31" s="27">
        <f>+IF(I31=0,"",'Ark1'!AC2027)</f>
        <v>-15.419864007862188</v>
      </c>
      <c r="AB31" s="29">
        <f t="shared" si="2"/>
        <v>2.0278735632183902</v>
      </c>
      <c r="AC31" s="29">
        <f t="shared" si="3"/>
        <v>4.1627906976744189</v>
      </c>
      <c r="AD31" s="213"/>
      <c r="AE31" s="216"/>
      <c r="AG31" s="29"/>
      <c r="AH31" s="27"/>
      <c r="AI31" s="217"/>
      <c r="AJ31" s="28"/>
      <c r="AK31" s="236"/>
      <c r="AL31" s="236"/>
      <c r="AM31" s="236"/>
      <c r="AN31" s="28"/>
    </row>
    <row r="32" spans="1:41">
      <c r="A32" s="213"/>
      <c r="B32" s="28">
        <f>+'Ark1'!C2028</f>
        <v>2024</v>
      </c>
      <c r="C32" s="213"/>
      <c r="D32" s="28">
        <f>+'Ark1'!M2028</f>
        <v>2</v>
      </c>
      <c r="E32" s="242" t="s">
        <v>90</v>
      </c>
      <c r="F32" s="28">
        <f>+'Ark1'!D2028</f>
        <v>4</v>
      </c>
      <c r="G32" s="28" t="s">
        <v>545</v>
      </c>
      <c r="H32" s="28">
        <f>+'Ark1'!Q2028</f>
        <v>48</v>
      </c>
      <c r="I32" s="331">
        <f>+'Ark1'!R2028</f>
        <v>281</v>
      </c>
      <c r="J32" s="29">
        <f>+IF(I32=0,"",'Ark1'!AF2028)</f>
        <v>7.4793718392334316</v>
      </c>
      <c r="K32" s="29">
        <f>+IF(I32=0,"",'Ark1'!AG2028)</f>
        <v>5.3833818764931101</v>
      </c>
      <c r="L32" s="239">
        <f>+IF(J32=0,"",'Ark1'!AI2028)</f>
        <v>186</v>
      </c>
      <c r="M32" s="499"/>
      <c r="N32" s="263">
        <f>+IF(L32=0,"",'Ark1'!AJ2028)</f>
        <v>76.611290322580629</v>
      </c>
      <c r="O32" s="263">
        <f>+IF(L32=0,"",'Ark1'!AK2028)</f>
        <v>12.89634292321086</v>
      </c>
      <c r="P32" s="231"/>
      <c r="Q32" s="27">
        <f>+IF(I32=0,"",'Ark1'!S2028)</f>
        <v>3.6334519572953745</v>
      </c>
      <c r="R32" s="213"/>
      <c r="S32" s="29">
        <f>+IF(I32=0,"",'Ark1'!U2028)</f>
        <v>6.439501779359432</v>
      </c>
      <c r="T32" s="29">
        <f>+IF(I32=0,"",'Ark1'!V2028)</f>
        <v>0</v>
      </c>
      <c r="U32" s="29">
        <f>+IF(I32=0,"",'Ark1'!W2028)</f>
        <v>0</v>
      </c>
      <c r="V32" s="34">
        <f>+IF(I32=0,"",'Ark1'!X2028)</f>
        <v>4.2704626334519569</v>
      </c>
      <c r="W32" s="34">
        <f>+IF(I32=0,"",'Ark1'!Y2028)</f>
        <v>0.71174377224199292</v>
      </c>
      <c r="X32" s="34">
        <f>+IF(I32=0,"",'Ark1'!Z2028)</f>
        <v>3.7183260354929297</v>
      </c>
      <c r="Y32" s="29">
        <f>+IF(I32=0,"",'Ark1'!Z2028)</f>
        <v>3.7183260354929297</v>
      </c>
      <c r="Z32" s="29">
        <f>+IF(I32=0,"",'Ark1'!AB2028)</f>
        <v>0</v>
      </c>
      <c r="AA32" s="27">
        <f>+IF(I32=0,"",'Ark1'!AC2028)</f>
        <v>11.57435182961451</v>
      </c>
      <c r="AB32" s="29">
        <f t="shared" si="2"/>
        <v>1.7722820763956906</v>
      </c>
      <c r="AC32" s="29">
        <f t="shared" si="3"/>
        <v>5.854166666666667</v>
      </c>
      <c r="AD32" s="213"/>
      <c r="AE32" s="216"/>
      <c r="AG32" s="29"/>
      <c r="AH32" s="27"/>
      <c r="AI32" s="217"/>
      <c r="AJ32" s="28"/>
      <c r="AK32" s="236"/>
      <c r="AL32" s="236"/>
      <c r="AM32" s="236"/>
      <c r="AN32" s="28"/>
    </row>
    <row r="33" spans="1:41">
      <c r="A33" s="213"/>
      <c r="B33" s="28">
        <f>+'Ark1'!C2029</f>
        <v>2024</v>
      </c>
      <c r="C33" s="213"/>
      <c r="D33" s="28">
        <f>+'Ark1'!M2029</f>
        <v>2</v>
      </c>
      <c r="E33" s="242" t="s">
        <v>90</v>
      </c>
      <c r="F33" s="28">
        <f>+'Ark1'!D2029</f>
        <v>5</v>
      </c>
      <c r="G33" s="28" t="s">
        <v>443</v>
      </c>
      <c r="H33" s="28">
        <f>+'Ark1'!Q2029</f>
        <v>43</v>
      </c>
      <c r="I33" s="331">
        <f>+'Ark1'!R2029</f>
        <v>240</v>
      </c>
      <c r="J33" s="29">
        <f>+IF(I33=0,"",'Ark1'!AF2029)</f>
        <v>11.667476908118623</v>
      </c>
      <c r="K33" s="29">
        <f>+IF(I33=0,"",'Ark1'!AG2029)</f>
        <v>7.2507666724765762</v>
      </c>
      <c r="L33" s="239">
        <f>+IF(J33=0,"",'Ark1'!AI2029)</f>
        <v>233</v>
      </c>
      <c r="M33" s="499"/>
      <c r="N33" s="263">
        <f>+IF(L33=0,"",'Ark1'!AJ2029)</f>
        <v>78.556223175965684</v>
      </c>
      <c r="O33" s="263">
        <f>+IF(L33=0,"",'Ark1'!AK2029)</f>
        <v>12.000757001173064</v>
      </c>
      <c r="P33" s="231"/>
      <c r="Q33" s="27">
        <f>+IF(I33=0,"",'Ark1'!S2029)</f>
        <v>3.5125000000000002</v>
      </c>
      <c r="R33" s="213"/>
      <c r="S33" s="29">
        <f>+IF(I33=0,"",'Ark1'!U2029)</f>
        <v>6.4133333333333313</v>
      </c>
      <c r="T33" s="29">
        <f>+IF(I33=0,"",'Ark1'!V2029)</f>
        <v>0</v>
      </c>
      <c r="U33" s="29">
        <f>+IF(I33=0,"",'Ark1'!W2029)</f>
        <v>0</v>
      </c>
      <c r="V33" s="34">
        <f>+IF(I33=0,"",'Ark1'!X2029)</f>
        <v>6.25</v>
      </c>
      <c r="W33" s="34">
        <f>+IF(I33=0,"",'Ark1'!Y2029)</f>
        <v>0</v>
      </c>
      <c r="X33" s="34">
        <f>+IF(I33=0,"",'Ark1'!Z2029)</f>
        <v>4.2979148691222653</v>
      </c>
      <c r="Y33" s="29">
        <f>+IF(I33=0,"",'Ark1'!Z2029)</f>
        <v>4.2979148691222653</v>
      </c>
      <c r="Z33" s="29">
        <f>+IF(I33=0,"",'Ark1'!AB2029)</f>
        <v>0</v>
      </c>
      <c r="AA33" s="27">
        <f>+IF(I33=0,"",'Ark1'!AC2029)</f>
        <v>7.1066841153675187</v>
      </c>
      <c r="AB33" s="29">
        <f t="shared" si="2"/>
        <v>1.8258600237247917</v>
      </c>
      <c r="AC33" s="29">
        <f t="shared" si="3"/>
        <v>5.5813953488372094</v>
      </c>
      <c r="AD33" s="213"/>
      <c r="AE33" s="216"/>
      <c r="AG33" s="29"/>
      <c r="AH33" s="27"/>
      <c r="AI33" s="217"/>
      <c r="AJ33" s="28"/>
      <c r="AK33" s="236"/>
      <c r="AL33" s="236"/>
      <c r="AM33" s="236"/>
      <c r="AN33" s="28"/>
    </row>
    <row r="34" spans="1:41">
      <c r="A34" s="213"/>
      <c r="B34" s="28">
        <f>+'Ark1'!C2030</f>
        <v>2024</v>
      </c>
      <c r="C34" s="213"/>
      <c r="D34" s="28">
        <f>+'Ark1'!M2030</f>
        <v>2</v>
      </c>
      <c r="E34" s="242" t="s">
        <v>90</v>
      </c>
      <c r="F34" s="28">
        <f>+'Ark1'!D2030</f>
        <v>6</v>
      </c>
      <c r="G34" s="28" t="s">
        <v>546</v>
      </c>
      <c r="H34" s="28">
        <f>+'Ark1'!Q2030</f>
        <v>44</v>
      </c>
      <c r="I34" s="331">
        <f>+'Ark1'!R2030</f>
        <v>295</v>
      </c>
      <c r="J34" s="29">
        <f>+IF(I34=0,"",'Ark1'!AF2030)</f>
        <v>17.601431980906916</v>
      </c>
      <c r="K34" s="29">
        <f>+IF(I34=0,"",'Ark1'!AG2030)</f>
        <v>11.516360069585817</v>
      </c>
      <c r="L34" s="239">
        <f>+IF(J34=0,"",'Ark1'!AI2030)</f>
        <v>290</v>
      </c>
      <c r="M34" s="499"/>
      <c r="N34" s="263">
        <f>+IF(L34=0,"",'Ark1'!AJ2030)</f>
        <v>84.761034482758575</v>
      </c>
      <c r="O34" s="263">
        <f>+IF(L34=0,"",'Ark1'!AK2030)</f>
        <v>12.528527393039916</v>
      </c>
      <c r="P34" s="231"/>
      <c r="Q34" s="27">
        <f>+IF(I34=0,"",'Ark1'!S2030)</f>
        <v>3.6711864406779648</v>
      </c>
      <c r="R34" s="213"/>
      <c r="S34" s="29">
        <f>+IF(I34=0,"",'Ark1'!U2030)</f>
        <v>8.4376271186440661</v>
      </c>
      <c r="T34" s="29">
        <f>+IF(I34=0,"",'Ark1'!V2030)</f>
        <v>0</v>
      </c>
      <c r="U34" s="29">
        <f>+IF(I34=0,"",'Ark1'!W2030)</f>
        <v>0</v>
      </c>
      <c r="V34" s="34">
        <f>+IF(I34=0,"",'Ark1'!X2030)</f>
        <v>9.4915254237288131</v>
      </c>
      <c r="W34" s="34">
        <f>+IF(I34=0,"",'Ark1'!Y2030)</f>
        <v>0</v>
      </c>
      <c r="X34" s="34">
        <f>+IF(I34=0,"",'Ark1'!Z2030)</f>
        <v>4.3423622170048528</v>
      </c>
      <c r="Y34" s="29">
        <f>+IF(I34=0,"",'Ark1'!Z2030)</f>
        <v>4.3423622170048528</v>
      </c>
      <c r="Z34" s="29">
        <f>+IF(I34=0,"",'Ark1'!AB2030)</f>
        <v>0</v>
      </c>
      <c r="AA34" s="27">
        <f>+IF(I34=0,"",'Ark1'!AC2030)</f>
        <v>-6.9068702383539149</v>
      </c>
      <c r="AB34" s="29">
        <f t="shared" si="2"/>
        <v>2.2983379501385044</v>
      </c>
      <c r="AC34" s="29">
        <f t="shared" si="3"/>
        <v>6.7045454545454541</v>
      </c>
      <c r="AD34" s="213"/>
      <c r="AE34" s="216"/>
      <c r="AG34" s="29"/>
      <c r="AH34" s="27"/>
      <c r="AI34" s="217"/>
      <c r="AJ34" s="28"/>
      <c r="AK34" s="236"/>
      <c r="AL34" s="236"/>
      <c r="AM34" s="236"/>
      <c r="AN34" s="28"/>
    </row>
    <row r="35" spans="1:41">
      <c r="A35" s="213"/>
      <c r="B35" s="28">
        <f>+'Ark1'!C2031</f>
        <v>2024</v>
      </c>
      <c r="C35" s="213"/>
      <c r="D35" s="28">
        <f>+'Ark1'!M2031</f>
        <v>2</v>
      </c>
      <c r="E35" s="242" t="s">
        <v>90</v>
      </c>
      <c r="F35" s="28">
        <f>+'Ark1'!D2031</f>
        <v>7</v>
      </c>
      <c r="G35" s="28" t="s">
        <v>547</v>
      </c>
      <c r="H35" s="28">
        <f>+'Ark1'!Q2031</f>
        <v>21</v>
      </c>
      <c r="I35" s="331">
        <f>+'Ark1'!R2031</f>
        <v>128</v>
      </c>
      <c r="J35" s="29">
        <f>+IF(I35=0,"",'Ark1'!AF2031)</f>
        <v>16.182048040455115</v>
      </c>
      <c r="K35" s="29">
        <f>+IF(I35=0,"",'Ark1'!AG2031)</f>
        <v>10.492378550279639</v>
      </c>
      <c r="L35" s="239">
        <f>+IF(J35=0,"",'Ark1'!AI2031)</f>
        <v>128</v>
      </c>
      <c r="M35" s="499"/>
      <c r="N35" s="263">
        <f>+IF(L35=0,"",'Ark1'!AJ2031)</f>
        <v>83.627343749999994</v>
      </c>
      <c r="O35" s="263">
        <f>+IF(L35=0,"",'Ark1'!AK2031)</f>
        <v>11.685271143464435</v>
      </c>
      <c r="P35" s="231"/>
      <c r="Q35" s="27">
        <f>+IF(I35=0,"",'Ark1'!S2031)</f>
        <v>3.265625</v>
      </c>
      <c r="R35" s="213"/>
      <c r="S35" s="29">
        <f>+IF(I35=0,"",'Ark1'!U2031)</f>
        <v>7.4750000000000014</v>
      </c>
      <c r="T35" s="29">
        <f>+IF(I35=0,"",'Ark1'!V2031)</f>
        <v>0</v>
      </c>
      <c r="U35" s="29">
        <f>+IF(I35=0,"",'Ark1'!W2031)</f>
        <v>0</v>
      </c>
      <c r="V35" s="34">
        <f>+IF(I35=0,"",'Ark1'!X2031)</f>
        <v>6.25</v>
      </c>
      <c r="W35" s="34">
        <f>+IF(I35=0,"",'Ark1'!Y2031)</f>
        <v>0</v>
      </c>
      <c r="X35" s="34">
        <f>+IF(I35=0,"",'Ark1'!Z2031)</f>
        <v>4.2172451019593318</v>
      </c>
      <c r="Y35" s="29">
        <f>+IF(I35=0,"",'Ark1'!Z2031)</f>
        <v>4.2172451019593318</v>
      </c>
      <c r="Z35" s="29">
        <f>+IF(I35=0,"",'Ark1'!AB2031)</f>
        <v>0</v>
      </c>
      <c r="AA35" s="27">
        <f>+IF(I35=0,"",'Ark1'!AC2031)</f>
        <v>23.316347791062597</v>
      </c>
      <c r="AB35" s="29">
        <f t="shared" si="2"/>
        <v>2.2889952153110054</v>
      </c>
      <c r="AC35" s="29">
        <f t="shared" si="3"/>
        <v>6.0952380952380949</v>
      </c>
      <c r="AD35" s="213"/>
      <c r="AE35" s="216"/>
      <c r="AG35" s="29"/>
      <c r="AH35" s="27"/>
      <c r="AI35" s="217"/>
      <c r="AJ35" s="28"/>
      <c r="AK35" s="236"/>
      <c r="AL35" s="236"/>
      <c r="AM35" s="236"/>
      <c r="AN35" s="28"/>
    </row>
    <row r="36" spans="1:41">
      <c r="A36" s="213"/>
      <c r="B36" s="28">
        <f>+'Ark1'!C2032</f>
        <v>2024</v>
      </c>
      <c r="C36" s="213"/>
      <c r="D36" s="28">
        <f>+'Ark1'!M2032</f>
        <v>2</v>
      </c>
      <c r="E36" s="242" t="s">
        <v>90</v>
      </c>
      <c r="F36" s="28">
        <f>+'Ark1'!D2032</f>
        <v>8</v>
      </c>
      <c r="G36" s="28" t="s">
        <v>548</v>
      </c>
      <c r="H36" s="28">
        <f>+'Ark1'!Q2032</f>
        <v>31</v>
      </c>
      <c r="I36" s="331">
        <f>+'Ark1'!R2032</f>
        <v>192</v>
      </c>
      <c r="J36" s="29">
        <f>+IF(I36=0,"",'Ark1'!AF2032)</f>
        <v>12.955465587044532</v>
      </c>
      <c r="K36" s="29">
        <f>+IF(I36=0,"",'Ark1'!AG2032)</f>
        <v>8.7396645093118472</v>
      </c>
      <c r="L36" s="239">
        <f>+IF(J36=0,"",'Ark1'!AI2032)</f>
        <v>175</v>
      </c>
      <c r="M36" s="499"/>
      <c r="N36" s="263">
        <f>+IF(L36=0,"",'Ark1'!AJ2032)</f>
        <v>85.207428571428608</v>
      </c>
      <c r="O36" s="263">
        <f>+IF(L36=0,"",'Ark1'!AK2032)</f>
        <v>12.490550436692169</v>
      </c>
      <c r="P36" s="231"/>
      <c r="Q36" s="27">
        <f>+IF(I36=0,"",'Ark1'!S2032)</f>
        <v>3.71875</v>
      </c>
      <c r="R36" s="213"/>
      <c r="S36" s="29">
        <f>+IF(I36=0,"",'Ark1'!U2032)</f>
        <v>8.6156250000000014</v>
      </c>
      <c r="T36" s="29">
        <f>+IF(I36=0,"",'Ark1'!V2032)</f>
        <v>0</v>
      </c>
      <c r="U36" s="29">
        <f>+IF(I36=0,"",'Ark1'!W2032)</f>
        <v>0</v>
      </c>
      <c r="V36" s="34">
        <f>+IF(I36=0,"",'Ark1'!X2032)</f>
        <v>6.7708333333333313</v>
      </c>
      <c r="W36" s="34">
        <f>+IF(I36=0,"",'Ark1'!Y2032)</f>
        <v>0</v>
      </c>
      <c r="X36" s="34">
        <f>+IF(I36=0,"",'Ark1'!Z2032)</f>
        <v>3.5105889856321357</v>
      </c>
      <c r="Y36" s="29">
        <f>+IF(I36=0,"",'Ark1'!Z2032)</f>
        <v>3.5105889856321357</v>
      </c>
      <c r="Z36" s="29">
        <f>+IF(I36=0,"",'Ark1'!AB2032)</f>
        <v>0</v>
      </c>
      <c r="AA36" s="27">
        <f>+IF(I36=0,"",'Ark1'!AC2032)</f>
        <v>4.7824712050225431</v>
      </c>
      <c r="AB36" s="29">
        <f t="shared" si="2"/>
        <v>2.3168067226890758</v>
      </c>
      <c r="AC36" s="29">
        <f t="shared" si="3"/>
        <v>6.193548387096774</v>
      </c>
      <c r="AD36" s="213"/>
      <c r="AE36" s="216"/>
      <c r="AG36" s="29"/>
      <c r="AH36" s="27"/>
      <c r="AI36" s="217"/>
      <c r="AJ36" s="28"/>
      <c r="AK36" s="236"/>
      <c r="AL36" s="236"/>
      <c r="AM36" s="216"/>
      <c r="AN36" s="216"/>
      <c r="AO36" s="216"/>
    </row>
    <row r="37" spans="1:41">
      <c r="A37" s="213"/>
      <c r="B37" s="28">
        <f>+'Ark1'!C2033</f>
        <v>2024</v>
      </c>
      <c r="C37" s="213"/>
      <c r="D37" s="28">
        <f>+'Ark1'!M2033</f>
        <v>2</v>
      </c>
      <c r="E37" s="242" t="s">
        <v>90</v>
      </c>
      <c r="F37" s="28">
        <f>+'Ark1'!D2033</f>
        <v>9</v>
      </c>
      <c r="G37" s="28" t="s">
        <v>549</v>
      </c>
      <c r="H37" s="28">
        <f>+'Ark1'!Q2033</f>
        <v>41</v>
      </c>
      <c r="I37" s="331">
        <f>+'Ark1'!R2033</f>
        <v>123</v>
      </c>
      <c r="J37" s="29">
        <f>+IF(I37=0,"",'Ark1'!AF2033)</f>
        <v>5.8101086443079826</v>
      </c>
      <c r="K37" s="29">
        <f>+IF(I37=0,"",'Ark1'!AG2033)</f>
        <v>3.9625918695452489</v>
      </c>
      <c r="L37" s="239">
        <f>+IF(J37=0,"",'Ark1'!AI2033)</f>
        <v>115</v>
      </c>
      <c r="M37" s="499"/>
      <c r="N37" s="263">
        <f>+IF(L37=0,"",'Ark1'!AJ2033)</f>
        <v>89.188695652173905</v>
      </c>
      <c r="O37" s="263">
        <f>+IF(L37=0,"",'Ark1'!AK2033)</f>
        <v>12.333661077131984</v>
      </c>
      <c r="P37" s="231"/>
      <c r="Q37" s="27">
        <f>+IF(I37=0,"",'Ark1'!S2033)</f>
        <v>3.4390243902439028</v>
      </c>
      <c r="R37" s="213"/>
      <c r="S37" s="29">
        <f>+IF(I37=0,"",'Ark1'!U2033)</f>
        <v>8.9772357723577159</v>
      </c>
      <c r="T37" s="29">
        <f>+IF(I37=0,"",'Ark1'!V2033)</f>
        <v>0</v>
      </c>
      <c r="U37" s="29">
        <f>+IF(I37=0,"",'Ark1'!W2033)</f>
        <v>0</v>
      </c>
      <c r="V37" s="34">
        <f>+IF(I37=0,"",'Ark1'!X2033)</f>
        <v>13.008130081300809</v>
      </c>
      <c r="W37" s="34">
        <f>+IF(I37=0,"",'Ark1'!Y2033)</f>
        <v>1.6260162601626011</v>
      </c>
      <c r="X37" s="34">
        <f>+IF(I37=0,"",'Ark1'!Z2033)</f>
        <v>4.8254544081593549</v>
      </c>
      <c r="Y37" s="29">
        <f>+IF(I37=0,"",'Ark1'!Z2033)</f>
        <v>4.8254544081593549</v>
      </c>
      <c r="Z37" s="29">
        <f>+IF(I37=0,"",'Ark1'!AB2033)</f>
        <v>0</v>
      </c>
      <c r="AA37" s="27">
        <f>+IF(I37=0,"",'Ark1'!AC2033)</f>
        <v>29.667523088974956</v>
      </c>
      <c r="AB37" s="29">
        <f t="shared" si="2"/>
        <v>2.6104018912529527</v>
      </c>
      <c r="AC37" s="29">
        <f t="shared" si="3"/>
        <v>3</v>
      </c>
      <c r="AD37" s="213"/>
      <c r="AE37" s="216"/>
      <c r="AG37" s="29"/>
      <c r="AH37" s="27"/>
      <c r="AI37" s="217"/>
      <c r="AJ37" s="28"/>
      <c r="AK37" s="27"/>
      <c r="AL37" s="27"/>
      <c r="AM37" s="34"/>
      <c r="AN37" s="34"/>
      <c r="AO37" s="34"/>
    </row>
    <row r="38" spans="1:41">
      <c r="A38" s="213"/>
      <c r="B38" s="28">
        <f>+'Ark1'!C2034</f>
        <v>2024</v>
      </c>
      <c r="C38" s="213"/>
      <c r="D38" s="28">
        <f>+'Ark1'!M2034</f>
        <v>2</v>
      </c>
      <c r="E38" s="242" t="s">
        <v>90</v>
      </c>
      <c r="F38" s="28">
        <f>+'Ark1'!D2034</f>
        <v>10</v>
      </c>
      <c r="G38" s="28" t="s">
        <v>550</v>
      </c>
      <c r="H38" s="28">
        <f>+'Ark1'!Q2034</f>
        <v>85</v>
      </c>
      <c r="I38" s="331">
        <f>+'Ark1'!R2034</f>
        <v>275</v>
      </c>
      <c r="J38" s="29">
        <f>+IF(I38=0,"",'Ark1'!AF2034)</f>
        <v>5.3481135744846338</v>
      </c>
      <c r="K38" s="29">
        <f>+IF(I38=0,"",'Ark1'!AG2034)</f>
        <v>3.2914639160075305</v>
      </c>
      <c r="L38" s="239">
        <f>+IF(J38=0,"",'Ark1'!AI2034)</f>
        <v>275</v>
      </c>
      <c r="M38" s="499"/>
      <c r="N38" s="263">
        <f>+IF(L38=0,"",'Ark1'!AJ2034)</f>
        <v>89.551272727272647</v>
      </c>
      <c r="O38" s="263">
        <f>+IF(L38=0,"",'Ark1'!AK2034)</f>
        <v>12.7060160747374</v>
      </c>
      <c r="P38" s="231"/>
      <c r="Q38" s="27">
        <f>+IF(I38=0,"",'Ark1'!S2034)</f>
        <v>3.585454545454545</v>
      </c>
      <c r="R38" s="213"/>
      <c r="S38" s="29">
        <f>+IF(I38=0,"",'Ark1'!U2034)</f>
        <v>9.7527272727272631</v>
      </c>
      <c r="T38" s="29">
        <f>+IF(I38=0,"",'Ark1'!V2034)</f>
        <v>0</v>
      </c>
      <c r="U38" s="29">
        <f>+IF(I38=0,"",'Ark1'!W2034)</f>
        <v>0</v>
      </c>
      <c r="V38" s="34">
        <f>+IF(I38=0,"",'Ark1'!X2034)</f>
        <v>13.09090909090909</v>
      </c>
      <c r="W38" s="34">
        <f>+IF(I38=0,"",'Ark1'!Y2034)</f>
        <v>0.3636363636363637</v>
      </c>
      <c r="X38" s="34">
        <f>+IF(I38=0,"",'Ark1'!Z2034)</f>
        <v>4.7344253580634836</v>
      </c>
      <c r="Y38" s="29">
        <f>+IF(I38=0,"",'Ark1'!Z2034)</f>
        <v>4.7344253580634836</v>
      </c>
      <c r="Z38" s="29">
        <f>+IF(I38=0,"",'Ark1'!AB2034)</f>
        <v>0</v>
      </c>
      <c r="AA38" s="27">
        <f>+IF(I38=0,"",'Ark1'!AC2034)</f>
        <v>-21.239594376980556</v>
      </c>
      <c r="AB38" s="29">
        <f t="shared" si="2"/>
        <v>2.7200811359026345</v>
      </c>
      <c r="AC38" s="29">
        <f t="shared" si="3"/>
        <v>3.2352941176470589</v>
      </c>
      <c r="AD38" s="213"/>
      <c r="AE38" s="216"/>
      <c r="AG38" s="29"/>
      <c r="AH38" s="27"/>
      <c r="AI38" s="217"/>
      <c r="AJ38" s="28"/>
      <c r="AK38" s="27"/>
      <c r="AL38" s="27"/>
      <c r="AM38" s="34"/>
      <c r="AN38" s="34"/>
      <c r="AO38" s="34"/>
    </row>
    <row r="39" spans="1:41">
      <c r="A39" s="213"/>
      <c r="B39" s="28">
        <f>+'Ark1'!C2035</f>
        <v>2024</v>
      </c>
      <c r="C39" s="213"/>
      <c r="D39" s="28">
        <f>+'Ark1'!M2035</f>
        <v>2</v>
      </c>
      <c r="E39" s="242" t="s">
        <v>90</v>
      </c>
      <c r="F39" s="28">
        <f>+'Ark1'!D2035</f>
        <v>11</v>
      </c>
      <c r="G39" s="28" t="s">
        <v>551</v>
      </c>
      <c r="H39" s="28">
        <f>+'Ark1'!Q2035</f>
        <v>33</v>
      </c>
      <c r="I39" s="331">
        <f>+'Ark1'!R2035</f>
        <v>131</v>
      </c>
      <c r="J39" s="29">
        <f>+IF(I39=0,"",'Ark1'!AF2035)</f>
        <v>4.8161764705882355</v>
      </c>
      <c r="K39" s="29">
        <f>+IF(I39=0,"",'Ark1'!AG2035)</f>
        <v>2.5842775829559264</v>
      </c>
      <c r="L39" s="239">
        <f>+IF(J39=0,"",'Ark1'!AI2035)</f>
        <v>129</v>
      </c>
      <c r="M39" s="499"/>
      <c r="N39" s="263">
        <f>+IF(L39=0,"",'Ark1'!AJ2035)</f>
        <v>88.937984496124102</v>
      </c>
      <c r="O39" s="263">
        <f>+IF(L39=0,"",'Ark1'!AK2035)</f>
        <v>12.200013197155556</v>
      </c>
      <c r="P39" s="231"/>
      <c r="Q39" s="27">
        <f>+IF(I39=0,"",'Ark1'!S2035)</f>
        <v>3.3893129770992374</v>
      </c>
      <c r="R39" s="213"/>
      <c r="S39" s="29">
        <f>+IF(I39=0,"",'Ark1'!U2035)</f>
        <v>8.95572519083969</v>
      </c>
      <c r="T39" s="29">
        <f>+IF(I39=0,"",'Ark1'!V2035)</f>
        <v>0</v>
      </c>
      <c r="U39" s="29">
        <f>+IF(I39=0,"",'Ark1'!W2035)</f>
        <v>0</v>
      </c>
      <c r="V39" s="34">
        <f>+IF(I39=0,"",'Ark1'!X2035)</f>
        <v>10.68702290076336</v>
      </c>
      <c r="W39" s="34">
        <f>+IF(I39=0,"",'Ark1'!Y2035)</f>
        <v>1.5267175572519092</v>
      </c>
      <c r="X39" s="34">
        <f>+IF(I39=0,"",'Ark1'!Z2035)</f>
        <v>4.0889566467292324</v>
      </c>
      <c r="Y39" s="29">
        <f>+IF(I39=0,"",'Ark1'!Z2035)</f>
        <v>4.0889566467292324</v>
      </c>
      <c r="Z39" s="29">
        <f>+IF(I39=0,"",'Ark1'!AB2035)</f>
        <v>0</v>
      </c>
      <c r="AA39" s="27">
        <f>+IF(I39=0,"",'Ark1'!AC2035)</f>
        <v>-14.362704696429089</v>
      </c>
      <c r="AB39" s="29">
        <f t="shared" si="2"/>
        <v>2.6423423423423404</v>
      </c>
      <c r="AC39" s="29">
        <f t="shared" si="3"/>
        <v>3.9696969696969697</v>
      </c>
      <c r="AD39" s="213"/>
      <c r="AE39" s="216"/>
      <c r="AG39" s="29"/>
      <c r="AH39" s="27"/>
      <c r="AI39" s="217"/>
      <c r="AJ39" s="28"/>
      <c r="AK39" s="27"/>
      <c r="AL39" s="27"/>
      <c r="AM39" s="34"/>
      <c r="AN39" s="34"/>
      <c r="AO39" s="34"/>
    </row>
    <row r="40" spans="1:41">
      <c r="A40" s="213"/>
      <c r="B40" s="28">
        <f>+'Ark1'!C2036</f>
        <v>2024</v>
      </c>
      <c r="C40" s="213"/>
      <c r="D40" s="28">
        <f>+'Ark1'!M2036</f>
        <v>2</v>
      </c>
      <c r="E40" s="242" t="s">
        <v>90</v>
      </c>
      <c r="F40" s="28">
        <f>+'Ark1'!D2036</f>
        <v>12</v>
      </c>
      <c r="G40" s="28" t="s">
        <v>552</v>
      </c>
      <c r="H40" s="28">
        <f>+'Ark1'!Q2036</f>
        <v>4</v>
      </c>
      <c r="I40" s="331">
        <f>+'Ark1'!R2036</f>
        <v>8</v>
      </c>
      <c r="J40" s="29">
        <f>+IF(I40=0,"",'Ark1'!AF2036)</f>
        <v>1.8648018648018647</v>
      </c>
      <c r="K40" s="29">
        <f>+IF(I40=0,"",'Ark1'!AG2036)</f>
        <v>1.4182865370770339</v>
      </c>
      <c r="L40" s="239">
        <f>+IF(J40=0,"",'Ark1'!AI2036)</f>
        <v>8</v>
      </c>
      <c r="M40" s="499"/>
      <c r="N40" s="263">
        <f>+IF(L40=0,"",'Ark1'!AJ2036)</f>
        <v>101.03749999999999</v>
      </c>
      <c r="O40" s="263">
        <f>+IF(L40=0,"",'Ark1'!AK2036)</f>
        <v>12.990721869308905</v>
      </c>
      <c r="P40" s="231"/>
      <c r="Q40" s="27">
        <f>+IF(I40=0,"",'Ark1'!S2036)</f>
        <v>3.5</v>
      </c>
      <c r="R40" s="213"/>
      <c r="S40" s="29">
        <f>+IF(I40=0,"",'Ark1'!U2036)</f>
        <v>14.775</v>
      </c>
      <c r="T40" s="29">
        <f>+IF(I40=0,"",'Ark1'!V2036)</f>
        <v>0</v>
      </c>
      <c r="U40" s="29">
        <f>+IF(I40=0,"",'Ark1'!W2036)</f>
        <v>0</v>
      </c>
      <c r="V40" s="34">
        <f>+IF(I40=0,"",'Ark1'!X2036)</f>
        <v>25</v>
      </c>
      <c r="W40" s="34">
        <f>+IF(I40=0,"",'Ark1'!Y2036)</f>
        <v>25</v>
      </c>
      <c r="X40" s="34">
        <f>+IF(I40=0,"",'Ark1'!Z2036)</f>
        <v>8.3028233149935176</v>
      </c>
      <c r="Y40" s="29">
        <f>+IF(I40=0,"",'Ark1'!Z2036)</f>
        <v>8.3028233149935176</v>
      </c>
      <c r="Z40" s="29">
        <f>+IF(I40=0,"",'Ark1'!AB2036)</f>
        <v>0</v>
      </c>
      <c r="AA40" s="27">
        <f>+IF(I40=0,"",'Ark1'!AC2036)</f>
        <v>20.198562820147774</v>
      </c>
      <c r="AB40" s="29">
        <f t="shared" si="2"/>
        <v>4.2214285714285715</v>
      </c>
      <c r="AC40" s="29">
        <f t="shared" si="3"/>
        <v>2</v>
      </c>
      <c r="AD40" s="213"/>
      <c r="AE40" s="216"/>
      <c r="AG40" s="29"/>
      <c r="AH40" s="27"/>
      <c r="AI40" s="217"/>
      <c r="AJ40" s="28"/>
      <c r="AK40" s="27"/>
      <c r="AL40" s="27"/>
      <c r="AM40" s="34"/>
      <c r="AN40" s="34"/>
      <c r="AO40" s="34"/>
    </row>
    <row r="41" spans="1:41">
      <c r="A41" s="213"/>
      <c r="B41" s="213"/>
      <c r="C41" s="213"/>
      <c r="D41" s="213"/>
      <c r="E41" s="213"/>
      <c r="F41" s="213"/>
      <c r="G41" s="213"/>
      <c r="H41" s="213"/>
      <c r="I41" s="324"/>
      <c r="J41" s="214"/>
      <c r="K41" s="214"/>
      <c r="L41" s="231"/>
      <c r="M41" s="499"/>
      <c r="N41" s="231"/>
      <c r="O41" s="231"/>
      <c r="P41" s="231"/>
      <c r="Q41" s="213"/>
      <c r="R41" s="213"/>
      <c r="S41" s="213"/>
      <c r="T41" s="213"/>
      <c r="U41" s="215"/>
      <c r="V41" s="215"/>
      <c r="W41" s="215"/>
      <c r="X41" s="215"/>
      <c r="Y41" s="214"/>
      <c r="Z41" s="213"/>
      <c r="AA41" s="215"/>
      <c r="AB41" s="215"/>
      <c r="AC41" s="214"/>
      <c r="AD41" s="213"/>
      <c r="AE41" s="216"/>
      <c r="AG41" s="29"/>
      <c r="AH41" s="27"/>
      <c r="AI41" s="217"/>
      <c r="AJ41" s="28"/>
      <c r="AN41" s="28"/>
    </row>
    <row r="42" spans="1:41" ht="22.8">
      <c r="A42" s="213"/>
      <c r="B42" s="213"/>
      <c r="C42" s="213"/>
      <c r="D42" s="213"/>
      <c r="E42" s="257" t="str">
        <f>+E44</f>
        <v>1+</v>
      </c>
      <c r="F42" s="213"/>
      <c r="G42" s="213"/>
      <c r="H42" s="213"/>
      <c r="I42" s="327">
        <f>SUM(I44:I55)</f>
        <v>3006</v>
      </c>
      <c r="J42" s="214"/>
      <c r="K42" s="214"/>
      <c r="L42" s="231"/>
      <c r="M42" s="499"/>
      <c r="N42" s="263">
        <f>+Fettgruppe!O13</f>
        <v>88.244925068119983</v>
      </c>
      <c r="O42" s="263">
        <f>+Fettgruppe!Q13</f>
        <v>13.461154010557127</v>
      </c>
      <c r="P42" s="231"/>
      <c r="Q42" s="213"/>
      <c r="R42" s="213"/>
      <c r="S42" s="263">
        <f>+Fettgruppe!S13</f>
        <v>9.7768795741849832</v>
      </c>
      <c r="T42" s="213"/>
      <c r="U42" s="215"/>
      <c r="V42" s="215"/>
      <c r="W42" s="215"/>
      <c r="X42" s="215"/>
      <c r="Y42" s="214"/>
      <c r="Z42" s="213"/>
      <c r="AA42" s="215"/>
      <c r="AB42" s="215"/>
      <c r="AC42" s="214"/>
      <c r="AD42" s="213"/>
      <c r="AE42" s="216"/>
      <c r="AG42" s="29"/>
      <c r="AH42" s="27"/>
      <c r="AI42" s="217"/>
      <c r="AJ42" s="28"/>
      <c r="AN42" s="28"/>
    </row>
    <row r="43" spans="1:41">
      <c r="A43" s="213"/>
      <c r="B43" s="213"/>
      <c r="C43" s="213"/>
      <c r="D43" s="213"/>
      <c r="E43" s="213"/>
      <c r="F43" s="213"/>
      <c r="G43" s="213"/>
      <c r="H43" s="213"/>
      <c r="I43" s="324"/>
      <c r="J43" s="214"/>
      <c r="K43" s="214"/>
      <c r="L43" s="231"/>
      <c r="M43" s="499"/>
      <c r="N43" s="231"/>
      <c r="O43" s="231"/>
      <c r="P43" s="231"/>
      <c r="Q43" s="213"/>
      <c r="R43" s="213"/>
      <c r="S43" s="213"/>
      <c r="T43" s="213"/>
      <c r="U43" s="215"/>
      <c r="V43" s="215"/>
      <c r="W43" s="215"/>
      <c r="X43" s="215"/>
      <c r="Y43" s="214"/>
      <c r="Z43" s="213"/>
      <c r="AA43" s="215"/>
      <c r="AB43" s="215"/>
      <c r="AC43" s="215"/>
      <c r="AD43" s="213"/>
      <c r="AE43" s="216"/>
      <c r="AG43" s="29"/>
      <c r="AH43" s="27"/>
      <c r="AI43" s="217"/>
      <c r="AJ43" s="28"/>
      <c r="AN43" s="28"/>
    </row>
    <row r="44" spans="1:41">
      <c r="A44" s="213"/>
      <c r="B44" s="232">
        <f>+'Ark1'!C2037</f>
        <v>2024</v>
      </c>
      <c r="C44" s="213"/>
      <c r="D44" s="232">
        <f>+'Ark1'!M2037</f>
        <v>3</v>
      </c>
      <c r="E44" s="232" t="s">
        <v>91</v>
      </c>
      <c r="F44" s="232">
        <f>+'Ark1'!D2037</f>
        <v>1</v>
      </c>
      <c r="G44" s="232" t="s">
        <v>542</v>
      </c>
      <c r="H44" s="232">
        <f>+'Ark1'!Q2037</f>
        <v>2</v>
      </c>
      <c r="I44" s="330">
        <f>+'Ark1'!R2037</f>
        <v>2</v>
      </c>
      <c r="J44" s="233">
        <f>+IF(I44=0,"",'Ark1'!AF2037)</f>
        <v>0.26773761713520744</v>
      </c>
      <c r="K44" s="233">
        <f>+IF(I44=0,"",'Ark1'!AG2037)</f>
        <v>0.19845193367044264</v>
      </c>
      <c r="L44" s="239">
        <f>+'Ark1'!AI2037</f>
        <v>2</v>
      </c>
      <c r="M44" s="499"/>
      <c r="N44" s="263">
        <f>+IF(L44=0,"",'Ark1'!AJ2037)</f>
        <v>95.8</v>
      </c>
      <c r="O44" s="263">
        <f>+IF(L44=0,"",'Ark1'!AK2037)</f>
        <v>15.825766372586761</v>
      </c>
      <c r="P44" s="231"/>
      <c r="Q44" s="234">
        <f>+IF(I44=0,"",'Ark1'!S2037)</f>
        <v>5</v>
      </c>
      <c r="R44" s="234"/>
      <c r="S44" s="233">
        <f>+IF(I44=0,"",'Ark1'!U2037)</f>
        <v>14.05</v>
      </c>
      <c r="T44" s="233">
        <f>+IF(I44=0,"",'Ark1'!V2037)</f>
        <v>0</v>
      </c>
      <c r="U44" s="233">
        <f>+IF(I44=0,"",'Ark1'!W2037)</f>
        <v>0</v>
      </c>
      <c r="V44" s="235">
        <f>+IF(I44=0,"",'Ark1'!X2037)</f>
        <v>50</v>
      </c>
      <c r="W44" s="235">
        <f>+IF(I44=0,"",'Ark1'!Y2037)</f>
        <v>0</v>
      </c>
      <c r="X44" s="235">
        <f>+IF(I44=0,"",'Ark1'!Z2037)</f>
        <v>2.7499999999999942</v>
      </c>
      <c r="Y44" s="233">
        <f>+IF(I44=0,"",'Ark1'!Z2037)</f>
        <v>2.7499999999999942</v>
      </c>
      <c r="Z44" s="233">
        <f>+IF(I44=0,"",'Ark1'!AB2037)</f>
        <v>0</v>
      </c>
      <c r="AA44" s="235">
        <f>+'Ark1'!AD2037</f>
        <v>0</v>
      </c>
      <c r="AB44" s="233">
        <f>+IF(I44=0,"",I44/D44)</f>
        <v>0.66666666666666663</v>
      </c>
      <c r="AC44" s="233">
        <f>+IF(I44=0,"",I44/H44)</f>
        <v>1</v>
      </c>
      <c r="AD44" s="213"/>
      <c r="AE44" s="216"/>
      <c r="AG44" s="29"/>
      <c r="AH44" s="27"/>
      <c r="AI44" s="217"/>
      <c r="AJ44" s="28"/>
      <c r="AK44" s="27"/>
      <c r="AL44" s="27"/>
      <c r="AM44" s="34"/>
      <c r="AN44" s="34"/>
      <c r="AO44" s="34"/>
    </row>
    <row r="45" spans="1:41">
      <c r="A45" s="213"/>
      <c r="B45" s="232">
        <f>+'Ark1'!C2038</f>
        <v>2024</v>
      </c>
      <c r="C45" s="213"/>
      <c r="D45" s="232">
        <f>+'Ark1'!M2038</f>
        <v>3</v>
      </c>
      <c r="E45" s="232" t="s">
        <v>91</v>
      </c>
      <c r="F45" s="232">
        <f>+'Ark1'!D2038</f>
        <v>2</v>
      </c>
      <c r="G45" s="232" t="s">
        <v>543</v>
      </c>
      <c r="H45" s="232">
        <f>+'Ark1'!Q2038</f>
        <v>6</v>
      </c>
      <c r="I45" s="330">
        <f>+'Ark1'!R2038</f>
        <v>36</v>
      </c>
      <c r="J45" s="233">
        <f>+IF(I45=0,"",'Ark1'!AF2038)</f>
        <v>2.5139664804469279</v>
      </c>
      <c r="K45" s="233">
        <f>+IF(I45=0,"",'Ark1'!AG2038)</f>
        <v>1.2947010839529278</v>
      </c>
      <c r="L45" s="239">
        <f>+IF(J45=0,"",'Ark1'!AI2038)</f>
        <v>36</v>
      </c>
      <c r="M45" s="499"/>
      <c r="N45" s="263">
        <f>+IF(L45=0,"",'Ark1'!AJ2038)</f>
        <v>72.455555555555549</v>
      </c>
      <c r="O45" s="263">
        <f>+IF(L45=0,"",'Ark1'!AK2038)</f>
        <v>12.791410071106815</v>
      </c>
      <c r="P45" s="231"/>
      <c r="Q45" s="234">
        <f>+IF(I45=0,"",'Ark1'!S2038)</f>
        <v>4.4444444444444446</v>
      </c>
      <c r="R45" s="234"/>
      <c r="S45" s="233">
        <f>+IF(I45=0,"",'Ark1'!U2038)</f>
        <v>4.8805555555555564</v>
      </c>
      <c r="T45" s="233">
        <f>+IF(I45=0,"",'Ark1'!V2038)</f>
        <v>0</v>
      </c>
      <c r="U45" s="233">
        <f>+IF(I45=0,"",'Ark1'!W2038)</f>
        <v>0</v>
      </c>
      <c r="V45" s="235">
        <f>+IF(I45=0,"",'Ark1'!X2038)</f>
        <v>0</v>
      </c>
      <c r="W45" s="235">
        <f>+IF(I45=0,"",'Ark1'!Y2038)</f>
        <v>0</v>
      </c>
      <c r="X45" s="235">
        <f>+IF(I45=0,"",'Ark1'!Z2038)</f>
        <v>1.2751512861104488</v>
      </c>
      <c r="Y45" s="233">
        <f>+IF(I45=0,"",'Ark1'!Z2038)</f>
        <v>1.2751512861104488</v>
      </c>
      <c r="Z45" s="233">
        <f>+IF(I45=0,"",'Ark1'!AB2038)</f>
        <v>0</v>
      </c>
      <c r="AA45" s="235">
        <f>+'Ark1'!AD2038</f>
        <v>0</v>
      </c>
      <c r="AB45" s="233">
        <f t="shared" ref="AB45:AB55" si="4">+IF(I45=0,"",I45/D45)</f>
        <v>12</v>
      </c>
      <c r="AC45" s="233">
        <f t="shared" ref="AC45:AC55" si="5">+IF(I45=0,"",I45/H45)</f>
        <v>6</v>
      </c>
      <c r="AD45" s="213"/>
      <c r="AE45" s="216"/>
      <c r="AG45" s="29"/>
      <c r="AH45" s="27"/>
      <c r="AI45" s="217"/>
      <c r="AJ45" s="28"/>
      <c r="AK45" s="27"/>
      <c r="AL45" s="27"/>
      <c r="AM45" s="34"/>
      <c r="AN45" s="34"/>
      <c r="AO45" s="34"/>
    </row>
    <row r="46" spans="1:41">
      <c r="A46" s="213"/>
      <c r="B46" s="232">
        <f>+'Ark1'!C2039</f>
        <v>2024</v>
      </c>
      <c r="C46" s="213"/>
      <c r="D46" s="232">
        <f>+'Ark1'!M2039</f>
        <v>3</v>
      </c>
      <c r="E46" s="232" t="s">
        <v>91</v>
      </c>
      <c r="F46" s="232">
        <f>+'Ark1'!D2039</f>
        <v>3</v>
      </c>
      <c r="G46" s="232" t="s">
        <v>544</v>
      </c>
      <c r="H46" s="232">
        <f>+'Ark1'!Q2039</f>
        <v>22</v>
      </c>
      <c r="I46" s="330">
        <f>+'Ark1'!R2039</f>
        <v>86</v>
      </c>
      <c r="J46" s="233">
        <f>+IF(I46=0,"",'Ark1'!AF2039)</f>
        <v>2.6267562614538797</v>
      </c>
      <c r="K46" s="233">
        <f>+IF(I46=0,"",'Ark1'!AG2039)</f>
        <v>1.937356209494308</v>
      </c>
      <c r="L46" s="239">
        <f>+IF(J46=0,"",'Ark1'!AI2039)</f>
        <v>85</v>
      </c>
      <c r="M46" s="499"/>
      <c r="N46" s="263">
        <f>+IF(L46=0,"",'Ark1'!AJ2039)</f>
        <v>80.962352941176448</v>
      </c>
      <c r="O46" s="263">
        <f>+IF(L46=0,"",'Ark1'!AK2039)</f>
        <v>13.029401016014612</v>
      </c>
      <c r="P46" s="231"/>
      <c r="Q46" s="234">
        <f>+IF(I46=0,"",'Ark1'!S2039)</f>
        <v>4.2558139534883717</v>
      </c>
      <c r="R46" s="234"/>
      <c r="S46" s="233">
        <f>+IF(I46=0,"",'Ark1'!U2039)</f>
        <v>7.4906976744186062</v>
      </c>
      <c r="T46" s="233">
        <f>+IF(I46=0,"",'Ark1'!V2039)</f>
        <v>0</v>
      </c>
      <c r="U46" s="233">
        <f>+IF(I46=0,"",'Ark1'!W2039)</f>
        <v>0</v>
      </c>
      <c r="V46" s="235">
        <f>+IF(I46=0,"",'Ark1'!X2039)</f>
        <v>10.465116279069768</v>
      </c>
      <c r="W46" s="235">
        <f>+IF(I46=0,"",'Ark1'!Y2039)</f>
        <v>0</v>
      </c>
      <c r="X46" s="235">
        <f>+IF(I46=0,"",'Ark1'!Z2039)</f>
        <v>4.1310967040686259</v>
      </c>
      <c r="Y46" s="233">
        <f>+IF(I46=0,"",'Ark1'!Z2039)</f>
        <v>4.1310967040686259</v>
      </c>
      <c r="Z46" s="233">
        <f>+IF(I46=0,"",'Ark1'!AB2039)</f>
        <v>0</v>
      </c>
      <c r="AA46" s="235">
        <f>+'Ark1'!AD2039</f>
        <v>0</v>
      </c>
      <c r="AB46" s="233">
        <f t="shared" si="4"/>
        <v>28.666666666666668</v>
      </c>
      <c r="AC46" s="233">
        <f t="shared" si="5"/>
        <v>3.9090909090909092</v>
      </c>
      <c r="AD46" s="213"/>
      <c r="AE46" s="216"/>
      <c r="AG46" s="29"/>
      <c r="AH46" s="27"/>
      <c r="AI46" s="217"/>
      <c r="AJ46" s="28"/>
      <c r="AK46" s="27"/>
      <c r="AL46" s="27"/>
      <c r="AM46" s="34"/>
      <c r="AN46" s="34"/>
      <c r="AO46" s="34"/>
    </row>
    <row r="47" spans="1:41">
      <c r="A47" s="213"/>
      <c r="B47" s="232">
        <f>+'Ark1'!C2040</f>
        <v>2024</v>
      </c>
      <c r="C47" s="213"/>
      <c r="D47" s="232">
        <f>+'Ark1'!M2040</f>
        <v>3</v>
      </c>
      <c r="E47" s="232" t="s">
        <v>91</v>
      </c>
      <c r="F47" s="232">
        <f>+'Ark1'!D2040</f>
        <v>4</v>
      </c>
      <c r="G47" s="232" t="s">
        <v>545</v>
      </c>
      <c r="H47" s="232">
        <f>+'Ark1'!Q2040</f>
        <v>58</v>
      </c>
      <c r="I47" s="330">
        <f>+'Ark1'!R2040</f>
        <v>415</v>
      </c>
      <c r="J47" s="233">
        <f>+IF(I47=0,"",'Ark1'!AF2040)</f>
        <v>11.046047378227305</v>
      </c>
      <c r="K47" s="233">
        <f>+IF(I47=0,"",'Ark1'!AG2040)</f>
        <v>8.3099542732360074</v>
      </c>
      <c r="L47" s="239">
        <f>+IF(J47=0,"",'Ark1'!AI2040)</f>
        <v>414</v>
      </c>
      <c r="M47" s="499"/>
      <c r="N47" s="263">
        <f>+IF(L47=0,"",'Ark1'!AJ2040)</f>
        <v>78.032125603864756</v>
      </c>
      <c r="O47" s="263">
        <f>+IF(L47=0,"",'Ark1'!AK2040)</f>
        <v>13.64344161083279</v>
      </c>
      <c r="P47" s="231"/>
      <c r="Q47" s="234">
        <f>+IF(I47=0,"",'Ark1'!S2040)</f>
        <v>4.1590361445783124</v>
      </c>
      <c r="R47" s="234"/>
      <c r="S47" s="233">
        <f>+IF(I47=0,"",'Ark1'!U2040)</f>
        <v>6.7306024096385562</v>
      </c>
      <c r="T47" s="233">
        <f>+IF(I47=0,"",'Ark1'!V2040)</f>
        <v>0</v>
      </c>
      <c r="U47" s="233">
        <f>+IF(I47=0,"",'Ark1'!W2040)</f>
        <v>0</v>
      </c>
      <c r="V47" s="235">
        <f>+IF(I47=0,"",'Ark1'!X2040)</f>
        <v>3.855421686746987</v>
      </c>
      <c r="W47" s="235">
        <f>+IF(I47=0,"",'Ark1'!Y2040)</f>
        <v>0</v>
      </c>
      <c r="X47" s="235">
        <f>+IF(I47=0,"",'Ark1'!Z2040)</f>
        <v>2.9525979368789139</v>
      </c>
      <c r="Y47" s="233">
        <f>+IF(I47=0,"",'Ark1'!Z2040)</f>
        <v>2.9525979368789139</v>
      </c>
      <c r="Z47" s="233">
        <f>+IF(I47=0,"",'Ark1'!AB2040)</f>
        <v>0</v>
      </c>
      <c r="AA47" s="235">
        <f>+'Ark1'!AD2040</f>
        <v>0</v>
      </c>
      <c r="AB47" s="233">
        <f t="shared" si="4"/>
        <v>138.33333333333334</v>
      </c>
      <c r="AC47" s="233">
        <f t="shared" si="5"/>
        <v>7.1551724137931032</v>
      </c>
      <c r="AD47" s="213"/>
      <c r="AE47" s="216"/>
      <c r="AG47" s="29"/>
      <c r="AH47" s="27"/>
      <c r="AI47" s="217"/>
      <c r="AJ47" s="28"/>
      <c r="AK47" s="27"/>
      <c r="AL47" s="27"/>
      <c r="AM47" s="34"/>
      <c r="AN47" s="34"/>
      <c r="AO47" s="34"/>
    </row>
    <row r="48" spans="1:41">
      <c r="A48" s="213"/>
      <c r="B48" s="232">
        <f>+'Ark1'!C2041</f>
        <v>2024</v>
      </c>
      <c r="C48" s="213"/>
      <c r="D48" s="232">
        <f>+'Ark1'!M2041</f>
        <v>3</v>
      </c>
      <c r="E48" s="232" t="s">
        <v>91</v>
      </c>
      <c r="F48" s="232">
        <f>+'Ark1'!D2041</f>
        <v>5</v>
      </c>
      <c r="G48" s="232" t="s">
        <v>443</v>
      </c>
      <c r="H48" s="232">
        <f>+'Ark1'!Q2041</f>
        <v>42</v>
      </c>
      <c r="I48" s="330">
        <f>+'Ark1'!R2041</f>
        <v>171</v>
      </c>
      <c r="J48" s="233">
        <f>+IF(I48=0,"",'Ark1'!AF2041)</f>
        <v>8.3130772970345159</v>
      </c>
      <c r="K48" s="233">
        <f>+IF(I48=0,"",'Ark1'!AG2041)</f>
        <v>5.5506616230373913</v>
      </c>
      <c r="L48" s="239">
        <f>+IF(J48=0,"",'Ark1'!AI2041)</f>
        <v>146</v>
      </c>
      <c r="M48" s="499"/>
      <c r="N48" s="263">
        <f>+IF(L48=0,"",'Ark1'!AJ2041)</f>
        <v>79.812328767123319</v>
      </c>
      <c r="O48" s="263">
        <f>+IF(L48=0,"",'Ark1'!AK2041)</f>
        <v>12.857416134938427</v>
      </c>
      <c r="P48" s="231"/>
      <c r="Q48" s="234">
        <f>+IF(I48=0,"",'Ark1'!S2041)</f>
        <v>4.0877192982456148</v>
      </c>
      <c r="R48" s="234"/>
      <c r="S48" s="233">
        <f>+IF(I48=0,"",'Ark1'!U2041)</f>
        <v>6.8906432748538</v>
      </c>
      <c r="T48" s="233">
        <f>+IF(I48=0,"",'Ark1'!V2041)</f>
        <v>0</v>
      </c>
      <c r="U48" s="233">
        <f>+IF(I48=0,"",'Ark1'!W2041)</f>
        <v>0</v>
      </c>
      <c r="V48" s="235">
        <f>+IF(I48=0,"",'Ark1'!X2041)</f>
        <v>2.3391812865497075</v>
      </c>
      <c r="W48" s="235">
        <f>+IF(I48=0,"",'Ark1'!Y2041)</f>
        <v>0</v>
      </c>
      <c r="X48" s="235">
        <f>+IF(I48=0,"",'Ark1'!Z2041)</f>
        <v>3.8694673985925503</v>
      </c>
      <c r="Y48" s="233">
        <f>+IF(I48=0,"",'Ark1'!Z2041)</f>
        <v>3.8694673985925503</v>
      </c>
      <c r="Z48" s="233">
        <f>+IF(I48=0,"",'Ark1'!AB2041)</f>
        <v>0</v>
      </c>
      <c r="AA48" s="235">
        <f>+'Ark1'!AD2041</f>
        <v>0</v>
      </c>
      <c r="AB48" s="233">
        <f t="shared" si="4"/>
        <v>57</v>
      </c>
      <c r="AC48" s="233">
        <f t="shared" si="5"/>
        <v>4.0714285714285712</v>
      </c>
      <c r="AD48" s="213"/>
      <c r="AE48" s="216"/>
      <c r="AG48" s="29"/>
      <c r="AH48" s="27"/>
      <c r="AI48" s="217"/>
      <c r="AJ48" s="28"/>
      <c r="AK48" s="27"/>
      <c r="AL48" s="27"/>
      <c r="AM48" s="34"/>
      <c r="AN48" s="34"/>
      <c r="AO48" s="34"/>
    </row>
    <row r="49" spans="1:41">
      <c r="A49" s="213"/>
      <c r="B49" s="232">
        <f>+'Ark1'!C2042</f>
        <v>2024</v>
      </c>
      <c r="C49" s="213"/>
      <c r="D49" s="232">
        <f>+'Ark1'!M2042</f>
        <v>3</v>
      </c>
      <c r="E49" s="232" t="s">
        <v>91</v>
      </c>
      <c r="F49" s="232">
        <f>+'Ark1'!D2042</f>
        <v>6</v>
      </c>
      <c r="G49" s="232" t="s">
        <v>546</v>
      </c>
      <c r="H49" s="232">
        <f>+'Ark1'!Q2042</f>
        <v>46</v>
      </c>
      <c r="I49" s="330">
        <f>+'Ark1'!R2042</f>
        <v>212</v>
      </c>
      <c r="J49" s="233">
        <f>+IF(I49=0,"",'Ark1'!AF2042)</f>
        <v>12.649164677804295</v>
      </c>
      <c r="K49" s="233">
        <f>+IF(I49=0,"",'Ark1'!AG2042)</f>
        <v>8.8111189251212227</v>
      </c>
      <c r="L49" s="239">
        <f>+IF(J49=0,"",'Ark1'!AI2042)</f>
        <v>200</v>
      </c>
      <c r="M49" s="499"/>
      <c r="N49" s="263">
        <f>+IF(L49=0,"",'Ark1'!AJ2042)</f>
        <v>86.086499999999987</v>
      </c>
      <c r="O49" s="263">
        <f>+IF(L49=0,"",'Ark1'!AK2042)</f>
        <v>13.419159432954164</v>
      </c>
      <c r="P49" s="231"/>
      <c r="Q49" s="234">
        <f>+IF(I49=0,"",'Ark1'!S2042)</f>
        <v>4.2688679245283012</v>
      </c>
      <c r="R49" s="234"/>
      <c r="S49" s="233">
        <f>+IF(I49=0,"",'Ark1'!U2042)</f>
        <v>8.9830188679245317</v>
      </c>
      <c r="T49" s="233">
        <f>+IF(I49=0,"",'Ark1'!V2042)</f>
        <v>0</v>
      </c>
      <c r="U49" s="233">
        <f>+IF(I49=0,"",'Ark1'!W2042)</f>
        <v>0</v>
      </c>
      <c r="V49" s="235">
        <f>+IF(I49=0,"",'Ark1'!X2042)</f>
        <v>11.320754716981128</v>
      </c>
      <c r="W49" s="235">
        <f>+IF(I49=0,"",'Ark1'!Y2042)</f>
        <v>0</v>
      </c>
      <c r="X49" s="235">
        <f>+IF(I49=0,"",'Ark1'!Z2042)</f>
        <v>4.2380792128909377</v>
      </c>
      <c r="Y49" s="233">
        <f>+IF(I49=0,"",'Ark1'!Z2042)</f>
        <v>4.2380792128909377</v>
      </c>
      <c r="Z49" s="233">
        <f>+IF(I49=0,"",'Ark1'!AB2042)</f>
        <v>0</v>
      </c>
      <c r="AA49" s="235">
        <f>+'Ark1'!AD2042</f>
        <v>0</v>
      </c>
      <c r="AB49" s="233">
        <f t="shared" si="4"/>
        <v>70.666666666666671</v>
      </c>
      <c r="AC49" s="233">
        <f t="shared" si="5"/>
        <v>4.6086956521739131</v>
      </c>
      <c r="AD49" s="213"/>
      <c r="AE49" s="216"/>
      <c r="AG49" s="29"/>
      <c r="AH49" s="27"/>
      <c r="AI49" s="217"/>
      <c r="AJ49" s="28"/>
      <c r="AK49" s="27"/>
      <c r="AL49" s="27"/>
      <c r="AM49" s="34"/>
      <c r="AN49" s="34"/>
      <c r="AO49" s="34"/>
    </row>
    <row r="50" spans="1:41">
      <c r="A50" s="213"/>
      <c r="B50" s="232">
        <f>+'Ark1'!C2043</f>
        <v>2024</v>
      </c>
      <c r="C50" s="213"/>
      <c r="D50" s="232">
        <f>+'Ark1'!M2043</f>
        <v>3</v>
      </c>
      <c r="E50" s="232" t="s">
        <v>91</v>
      </c>
      <c r="F50" s="232">
        <f>+'Ark1'!D2043</f>
        <v>7</v>
      </c>
      <c r="G50" s="232" t="s">
        <v>547</v>
      </c>
      <c r="H50" s="232">
        <f>+'Ark1'!Q2043</f>
        <v>30</v>
      </c>
      <c r="I50" s="330">
        <f>+'Ark1'!R2043</f>
        <v>156</v>
      </c>
      <c r="J50" s="233">
        <f>+IF(I50=0,"",'Ark1'!AF2043)</f>
        <v>19.721871049304685</v>
      </c>
      <c r="K50" s="233">
        <f>+IF(I50=0,"",'Ark1'!AG2043)</f>
        <v>14.28117118105056</v>
      </c>
      <c r="L50" s="239">
        <f>+IF(J50=0,"",'Ark1'!AI2043)</f>
        <v>156</v>
      </c>
      <c r="M50" s="499"/>
      <c r="N50" s="263">
        <f>+IF(L50=0,"",'Ark1'!AJ2043)</f>
        <v>85.09294871794873</v>
      </c>
      <c r="O50" s="263">
        <f>+IF(L50=0,"",'Ark1'!AK2043)</f>
        <v>12.828827114465076</v>
      </c>
      <c r="P50" s="231"/>
      <c r="Q50" s="234">
        <f>+IF(I50=0,"",'Ark1'!S2043)</f>
        <v>4.1730769230769225</v>
      </c>
      <c r="R50" s="234"/>
      <c r="S50" s="233">
        <f>+IF(I50=0,"",'Ark1'!U2043)</f>
        <v>8.3480769230769241</v>
      </c>
      <c r="T50" s="233">
        <f>+IF(I50=0,"",'Ark1'!V2043)</f>
        <v>0</v>
      </c>
      <c r="U50" s="233">
        <f>+IF(I50=0,"",'Ark1'!W2043)</f>
        <v>0</v>
      </c>
      <c r="V50" s="235">
        <f>+IF(I50=0,"",'Ark1'!X2043)</f>
        <v>6.4102564102564097</v>
      </c>
      <c r="W50" s="235">
        <f>+IF(I50=0,"",'Ark1'!Y2043)</f>
        <v>0</v>
      </c>
      <c r="X50" s="235">
        <f>+IF(I50=0,"",'Ark1'!Z2043)</f>
        <v>3.7532459653124426</v>
      </c>
      <c r="Y50" s="233">
        <f>+IF(I50=0,"",'Ark1'!Z2043)</f>
        <v>3.7532459653124426</v>
      </c>
      <c r="Z50" s="233">
        <f>+IF(I50=0,"",'Ark1'!AB2043)</f>
        <v>0</v>
      </c>
      <c r="AA50" s="235">
        <f>+'Ark1'!AD2043</f>
        <v>0</v>
      </c>
      <c r="AB50" s="233">
        <f t="shared" si="4"/>
        <v>52</v>
      </c>
      <c r="AC50" s="233">
        <f t="shared" si="5"/>
        <v>5.2</v>
      </c>
      <c r="AD50" s="213"/>
      <c r="AE50" s="216"/>
      <c r="AG50" s="29"/>
      <c r="AH50" s="27"/>
      <c r="AI50" s="217"/>
      <c r="AJ50" s="28"/>
      <c r="AK50" s="27"/>
      <c r="AL50" s="27"/>
      <c r="AM50" s="34"/>
      <c r="AN50" s="34"/>
      <c r="AO50" s="34"/>
    </row>
    <row r="51" spans="1:41">
      <c r="A51" s="213"/>
      <c r="B51" s="232">
        <f>+'Ark1'!C2044</f>
        <v>2024</v>
      </c>
      <c r="C51" s="213"/>
      <c r="D51" s="232">
        <f>+'Ark1'!M2044</f>
        <v>3</v>
      </c>
      <c r="E51" s="232" t="s">
        <v>91</v>
      </c>
      <c r="F51" s="232">
        <f>+'Ark1'!D2044</f>
        <v>8</v>
      </c>
      <c r="G51" s="232" t="s">
        <v>548</v>
      </c>
      <c r="H51" s="232">
        <f>+'Ark1'!Q2044</f>
        <v>63</v>
      </c>
      <c r="I51" s="330">
        <f>+'Ark1'!R2044</f>
        <v>338</v>
      </c>
      <c r="J51" s="233">
        <f>+IF(I51=0,"",'Ark1'!AF2044)</f>
        <v>22.807017543859647</v>
      </c>
      <c r="K51" s="233">
        <f>+IF(I51=0,"",'Ark1'!AG2044)</f>
        <v>16.983753797384761</v>
      </c>
      <c r="L51" s="239">
        <f>+IF(J51=0,"",'Ark1'!AI2044)</f>
        <v>338</v>
      </c>
      <c r="M51" s="499"/>
      <c r="N51" s="263">
        <f>+IF(L51=0,"",'Ark1'!AJ2044)</f>
        <v>88.416568047337222</v>
      </c>
      <c r="O51" s="263">
        <f>+IF(L51=0,"",'Ark1'!AK2044)</f>
        <v>13.443539332397256</v>
      </c>
      <c r="P51" s="231"/>
      <c r="Q51" s="234">
        <f>+IF(I51=0,"",'Ark1'!S2044)</f>
        <v>4.1863905325443804</v>
      </c>
      <c r="R51" s="234"/>
      <c r="S51" s="233">
        <f>+IF(I51=0,"",'Ark1'!U2044)</f>
        <v>9.5106508875739681</v>
      </c>
      <c r="T51" s="233">
        <f>+IF(I51=0,"",'Ark1'!V2044)</f>
        <v>0</v>
      </c>
      <c r="U51" s="233">
        <f>+IF(I51=0,"",'Ark1'!W2044)</f>
        <v>0</v>
      </c>
      <c r="V51" s="235">
        <f>+IF(I51=0,"",'Ark1'!X2044)</f>
        <v>4.1420118343195265</v>
      </c>
      <c r="W51" s="235">
        <f>+IF(I51=0,"",'Ark1'!Y2044)</f>
        <v>0.59171597633136108</v>
      </c>
      <c r="X51" s="235">
        <f>+IF(I51=0,"",'Ark1'!Z2044)</f>
        <v>3.0403020992085383</v>
      </c>
      <c r="Y51" s="233">
        <f>+IF(I51=0,"",'Ark1'!Z2044)</f>
        <v>3.0403020992085383</v>
      </c>
      <c r="Z51" s="233">
        <f>+IF(I51=0,"",'Ark1'!AB2044)</f>
        <v>0</v>
      </c>
      <c r="AA51" s="235">
        <f>+'Ark1'!AD2044</f>
        <v>0</v>
      </c>
      <c r="AB51" s="233">
        <f t="shared" si="4"/>
        <v>112.66666666666667</v>
      </c>
      <c r="AC51" s="233">
        <f t="shared" si="5"/>
        <v>5.3650793650793647</v>
      </c>
      <c r="AD51" s="213"/>
      <c r="AE51" s="216"/>
      <c r="AG51" s="29"/>
      <c r="AH51" s="27"/>
      <c r="AI51" s="217"/>
      <c r="AJ51" s="28"/>
      <c r="AK51" s="27"/>
      <c r="AL51" s="27"/>
      <c r="AM51" s="34"/>
      <c r="AN51" s="34"/>
      <c r="AO51" s="34"/>
    </row>
    <row r="52" spans="1:41">
      <c r="A52" s="213"/>
      <c r="B52" s="232">
        <f>+'Ark1'!C2045</f>
        <v>2024</v>
      </c>
      <c r="C52" s="213"/>
      <c r="D52" s="232">
        <f>+'Ark1'!M2045</f>
        <v>3</v>
      </c>
      <c r="E52" s="232" t="s">
        <v>91</v>
      </c>
      <c r="F52" s="232">
        <f>+'Ark1'!D2045</f>
        <v>9</v>
      </c>
      <c r="G52" s="232" t="s">
        <v>549</v>
      </c>
      <c r="H52" s="232">
        <f>+'Ark1'!Q2045</f>
        <v>85</v>
      </c>
      <c r="I52" s="330">
        <f>+'Ark1'!R2045</f>
        <v>367</v>
      </c>
      <c r="J52" s="233">
        <f>+IF(I52=0,"",'Ark1'!AF2045)</f>
        <v>17.335852621634388</v>
      </c>
      <c r="K52" s="233">
        <f>+IF(I52=0,"",'Ark1'!AG2045)</f>
        <v>13.551475654570508</v>
      </c>
      <c r="L52" s="239">
        <f>+IF(J52=0,"",'Ark1'!AI2045)</f>
        <v>355</v>
      </c>
      <c r="M52" s="499"/>
      <c r="N52" s="263">
        <f>+IF(L52=0,"",'Ark1'!AJ2045)</f>
        <v>89.88478873239437</v>
      </c>
      <c r="O52" s="263">
        <f>+IF(L52=0,"",'Ark1'!AK2045)</f>
        <v>13.673185740048552</v>
      </c>
      <c r="P52" s="231"/>
      <c r="Q52" s="234">
        <f>+IF(I52=0,"",'Ark1'!S2045)</f>
        <v>4.3269754768392374</v>
      </c>
      <c r="R52" s="234"/>
      <c r="S52" s="233">
        <f>+IF(I52=0,"",'Ark1'!U2045)</f>
        <v>10.289373297002719</v>
      </c>
      <c r="T52" s="233">
        <f>+IF(I52=0,"",'Ark1'!V2045)</f>
        <v>0.8174386920980925</v>
      </c>
      <c r="U52" s="233">
        <f>+IF(I52=0,"",'Ark1'!W2045)</f>
        <v>0</v>
      </c>
      <c r="V52" s="235">
        <f>+IF(I52=0,"",'Ark1'!X2045)</f>
        <v>7.0844686648501378</v>
      </c>
      <c r="W52" s="235">
        <f>+IF(I52=0,"",'Ark1'!Y2045)</f>
        <v>1.0899182561307903</v>
      </c>
      <c r="X52" s="235">
        <f>+IF(I52=0,"",'Ark1'!Z2045)</f>
        <v>4.0613579277869247</v>
      </c>
      <c r="Y52" s="233">
        <f>+IF(I52=0,"",'Ark1'!Z2045)</f>
        <v>4.0613579277869247</v>
      </c>
      <c r="Z52" s="233">
        <f>+IF(I52=0,"",'Ark1'!AB2045)</f>
        <v>0</v>
      </c>
      <c r="AA52" s="235">
        <f>+'Ark1'!AD2045</f>
        <v>0</v>
      </c>
      <c r="AB52" s="233">
        <f t="shared" si="4"/>
        <v>122.33333333333333</v>
      </c>
      <c r="AC52" s="233">
        <f t="shared" si="5"/>
        <v>4.3176470588235292</v>
      </c>
      <c r="AD52" s="213"/>
      <c r="AE52" s="216"/>
      <c r="AG52" s="29"/>
      <c r="AH52" s="27"/>
      <c r="AI52" s="217"/>
      <c r="AJ52" s="28"/>
      <c r="AK52" s="27"/>
      <c r="AL52" s="27"/>
      <c r="AM52" s="34"/>
      <c r="AN52" s="34"/>
      <c r="AO52" s="34"/>
    </row>
    <row r="53" spans="1:41">
      <c r="A53" s="213"/>
      <c r="B53" s="232">
        <f>+'Ark1'!C2046</f>
        <v>2024</v>
      </c>
      <c r="C53" s="213"/>
      <c r="D53" s="232">
        <f>+'Ark1'!M2046</f>
        <v>3</v>
      </c>
      <c r="E53" s="232" t="s">
        <v>91</v>
      </c>
      <c r="F53" s="232">
        <f>+'Ark1'!D2046</f>
        <v>10</v>
      </c>
      <c r="G53" s="232" t="s">
        <v>550</v>
      </c>
      <c r="H53" s="232">
        <f>+'Ark1'!Q2046</f>
        <v>178</v>
      </c>
      <c r="I53" s="330">
        <f>+'Ark1'!R2046</f>
        <v>879</v>
      </c>
      <c r="J53" s="233">
        <f>+IF(I53=0,"",'Ark1'!AF2046)</f>
        <v>17.094515752625441</v>
      </c>
      <c r="K53" s="233">
        <f>+IF(I53=0,"",'Ark1'!AG2046)</f>
        <v>12.442028140666505</v>
      </c>
      <c r="L53" s="239">
        <f>+IF(J53=0,"",'Ark1'!AI2046)</f>
        <v>871</v>
      </c>
      <c r="M53" s="499"/>
      <c r="N53" s="263">
        <f>+IF(L53=0,"",'Ark1'!AJ2046)</f>
        <v>93.12514351320327</v>
      </c>
      <c r="O53" s="263">
        <f>+IF(L53=0,"",'Ark1'!AK2046)</f>
        <v>13.657729315069911</v>
      </c>
      <c r="P53" s="231"/>
      <c r="Q53" s="234">
        <f>+IF(I53=0,"",'Ark1'!S2046)</f>
        <v>3.9749715585893055</v>
      </c>
      <c r="R53" s="234"/>
      <c r="S53" s="233">
        <f>+IF(I53=0,"",'Ark1'!U2046)</f>
        <v>11.533788395904436</v>
      </c>
      <c r="T53" s="233">
        <f>+IF(I53=0,"",'Ark1'!V2046)</f>
        <v>0.11376564277588164</v>
      </c>
      <c r="U53" s="233">
        <f>+IF(I53=0,"",'Ark1'!W2046)</f>
        <v>0</v>
      </c>
      <c r="V53" s="235">
        <f>+IF(I53=0,"",'Ark1'!X2046)</f>
        <v>22.753128555176328</v>
      </c>
      <c r="W53" s="235">
        <f>+IF(I53=0,"",'Ark1'!Y2046)</f>
        <v>1.0238907849829353</v>
      </c>
      <c r="X53" s="235">
        <f>+IF(I53=0,"",'Ark1'!Z2046)</f>
        <v>5.0715861189397344</v>
      </c>
      <c r="Y53" s="233">
        <f>+IF(I53=0,"",'Ark1'!Z2046)</f>
        <v>5.0715861189397344</v>
      </c>
      <c r="Z53" s="233">
        <f>+IF(I53=0,"",'Ark1'!AB2046)</f>
        <v>0</v>
      </c>
      <c r="AA53" s="235">
        <f>+'Ark1'!AD2046</f>
        <v>0</v>
      </c>
      <c r="AB53" s="233">
        <f t="shared" si="4"/>
        <v>293</v>
      </c>
      <c r="AC53" s="233">
        <f t="shared" si="5"/>
        <v>4.9382022471910112</v>
      </c>
      <c r="AD53" s="213"/>
      <c r="AE53" s="216"/>
      <c r="AG53" s="29"/>
      <c r="AH53" s="27"/>
      <c r="AI53" s="217"/>
      <c r="AJ53" s="28"/>
      <c r="AK53" s="27"/>
      <c r="AL53" s="27"/>
      <c r="AM53" s="34"/>
      <c r="AN53" s="34"/>
      <c r="AO53" s="34"/>
    </row>
    <row r="54" spans="1:41">
      <c r="A54" s="213"/>
      <c r="B54" s="232">
        <f>+'Ark1'!C2047</f>
        <v>2024</v>
      </c>
      <c r="C54" s="213"/>
      <c r="D54" s="232">
        <f>+'Ark1'!M2047</f>
        <v>3</v>
      </c>
      <c r="E54" s="232" t="s">
        <v>91</v>
      </c>
      <c r="F54" s="232">
        <f>+'Ark1'!D2047</f>
        <v>11</v>
      </c>
      <c r="G54" s="232" t="s">
        <v>551</v>
      </c>
      <c r="H54" s="232">
        <f>+'Ark1'!Q2047</f>
        <v>84</v>
      </c>
      <c r="I54" s="330">
        <f>+'Ark1'!R2047</f>
        <v>309</v>
      </c>
      <c r="J54" s="233">
        <f>+IF(I54=0,"",'Ark1'!AF2047)</f>
        <v>11.36029411764706</v>
      </c>
      <c r="K54" s="233">
        <f>+IF(I54=0,"",'Ark1'!AG2047)</f>
        <v>8.1825911501929589</v>
      </c>
      <c r="L54" s="239">
        <f>+IF(J54=0,"",'Ark1'!AI2047)</f>
        <v>298</v>
      </c>
      <c r="M54" s="499"/>
      <c r="N54" s="263">
        <f>+IF(L54=0,"",'Ark1'!AJ2047)</f>
        <v>95.741275167785219</v>
      </c>
      <c r="O54" s="263">
        <f>+IF(L54=0,"",'Ark1'!AK2047)</f>
        <v>13.18915557521423</v>
      </c>
      <c r="P54" s="231"/>
      <c r="Q54" s="234">
        <f>+IF(I54=0,"",'Ark1'!S2047)</f>
        <v>3.4854368932038824</v>
      </c>
      <c r="R54" s="234"/>
      <c r="S54" s="233">
        <f>+IF(I54=0,"",'Ark1'!U2047)</f>
        <v>12.021682847896436</v>
      </c>
      <c r="T54" s="233">
        <f>+IF(I54=0,"",'Ark1'!V2047)</f>
        <v>0</v>
      </c>
      <c r="U54" s="233">
        <f>+IF(I54=0,"",'Ark1'!W2047)</f>
        <v>0</v>
      </c>
      <c r="V54" s="235">
        <f>+IF(I54=0,"",'Ark1'!X2047)</f>
        <v>24.595469255663421</v>
      </c>
      <c r="W54" s="235">
        <f>+IF(I54=0,"",'Ark1'!Y2047)</f>
        <v>2.2653721682847898</v>
      </c>
      <c r="X54" s="235">
        <f>+IF(I54=0,"",'Ark1'!Z2047)</f>
        <v>5.2003437541715085</v>
      </c>
      <c r="Y54" s="233">
        <f>+IF(I54=0,"",'Ark1'!Z2047)</f>
        <v>5.2003437541715085</v>
      </c>
      <c r="Z54" s="233">
        <f>+IF(I54=0,"",'Ark1'!AB2047)</f>
        <v>0</v>
      </c>
      <c r="AA54" s="235">
        <f>+'Ark1'!AD2047</f>
        <v>0</v>
      </c>
      <c r="AB54" s="233">
        <f t="shared" si="4"/>
        <v>103</v>
      </c>
      <c r="AC54" s="233">
        <f t="shared" si="5"/>
        <v>3.6785714285714284</v>
      </c>
      <c r="AD54" s="213"/>
      <c r="AE54" s="216"/>
      <c r="AG54" s="29"/>
      <c r="AH54" s="27"/>
      <c r="AI54" s="217"/>
      <c r="AJ54" s="28"/>
      <c r="AK54" s="27"/>
      <c r="AL54" s="27"/>
      <c r="AM54" s="34"/>
      <c r="AN54" s="34"/>
      <c r="AO54" s="34"/>
    </row>
    <row r="55" spans="1:41" ht="16.5" customHeight="1">
      <c r="A55" s="213"/>
      <c r="B55" s="232">
        <f>+'Ark1'!C2048</f>
        <v>2024</v>
      </c>
      <c r="C55" s="213"/>
      <c r="D55" s="232">
        <f>+'Ark1'!M2048</f>
        <v>3</v>
      </c>
      <c r="E55" s="232" t="s">
        <v>91</v>
      </c>
      <c r="F55" s="232">
        <f>+'Ark1'!D2048</f>
        <v>12</v>
      </c>
      <c r="G55" s="232" t="s">
        <v>552</v>
      </c>
      <c r="H55" s="232">
        <f>+'Ark1'!Q2048</f>
        <v>13</v>
      </c>
      <c r="I55" s="330">
        <f>+'Ark1'!R2048</f>
        <v>35</v>
      </c>
      <c r="J55" s="233">
        <f>+IF(I55=0,"",'Ark1'!AF2048)</f>
        <v>8.1585081585081571</v>
      </c>
      <c r="K55" s="233">
        <f>+IF(I55=0,"",'Ark1'!AG2048)</f>
        <v>6.23230141588673</v>
      </c>
      <c r="L55" s="239">
        <f>+IF(J55=0,"",'Ark1'!AI2048)</f>
        <v>35</v>
      </c>
      <c r="M55" s="499"/>
      <c r="N55" s="263">
        <f>+IF(L55=0,"",'Ark1'!AJ2048)</f>
        <v>100.53714285714283</v>
      </c>
      <c r="O55" s="263">
        <f>+IF(L55=0,"",'Ark1'!AK2048)</f>
        <v>13.927499068260229</v>
      </c>
      <c r="P55" s="231"/>
      <c r="Q55" s="234">
        <f>+IF(I55=0,"",'Ark1'!S2048)</f>
        <v>3.6285714285714281</v>
      </c>
      <c r="R55" s="234"/>
      <c r="S55" s="233">
        <f>+IF(I55=0,"",'Ark1'!U2048)</f>
        <v>14.84</v>
      </c>
      <c r="T55" s="233">
        <f>+IF(I55=0,"",'Ark1'!V2048)</f>
        <v>2.8571428571428577</v>
      </c>
      <c r="U55" s="233">
        <f>+IF(I55=0,"",'Ark1'!W2048)</f>
        <v>0</v>
      </c>
      <c r="V55" s="235">
        <f>+IF(I55=0,"",'Ark1'!X2048)</f>
        <v>48.571428571428562</v>
      </c>
      <c r="W55" s="235">
        <f>+IF(I55=0,"",'Ark1'!Y2048)</f>
        <v>2.8571428571428577</v>
      </c>
      <c r="X55" s="235">
        <f>+IF(I55=0,"",'Ark1'!Z2048)</f>
        <v>5.4668977883779242</v>
      </c>
      <c r="Y55" s="233">
        <f>+IF(I55=0,"",'Ark1'!Z2048)</f>
        <v>5.4668977883779242</v>
      </c>
      <c r="Z55" s="233">
        <f>+IF(I55=0,"",'Ark1'!AB2048)</f>
        <v>0</v>
      </c>
      <c r="AA55" s="235">
        <f>+'Ark1'!AD2048</f>
        <v>0</v>
      </c>
      <c r="AB55" s="233">
        <f t="shared" si="4"/>
        <v>11.666666666666666</v>
      </c>
      <c r="AC55" s="233">
        <f t="shared" si="5"/>
        <v>2.6923076923076925</v>
      </c>
      <c r="AD55" s="213"/>
      <c r="AE55" s="216"/>
      <c r="AG55" s="29"/>
      <c r="AH55" s="27"/>
      <c r="AI55" s="217"/>
      <c r="AJ55" s="28"/>
      <c r="AK55" s="27"/>
      <c r="AL55" s="27"/>
      <c r="AM55" s="34"/>
      <c r="AN55" s="34"/>
      <c r="AO55" s="34"/>
    </row>
    <row r="56" spans="1:41">
      <c r="A56" s="213"/>
      <c r="B56" s="213"/>
      <c r="C56" s="213"/>
      <c r="D56" s="213"/>
      <c r="E56" s="213"/>
      <c r="F56" s="213"/>
      <c r="G56" s="213"/>
      <c r="H56" s="213"/>
      <c r="I56" s="324"/>
      <c r="J56" s="214"/>
      <c r="K56" s="214"/>
      <c r="L56" s="231"/>
      <c r="M56" s="499"/>
      <c r="N56" s="231"/>
      <c r="O56" s="231"/>
      <c r="P56" s="231"/>
      <c r="Q56" s="213"/>
      <c r="R56" s="213"/>
      <c r="S56" s="213"/>
      <c r="T56" s="213"/>
      <c r="U56" s="215"/>
      <c r="V56" s="215"/>
      <c r="W56" s="215"/>
      <c r="X56" s="215"/>
      <c r="Y56" s="214"/>
      <c r="Z56" s="213"/>
      <c r="AA56" s="215"/>
      <c r="AB56" s="215"/>
      <c r="AC56" s="214"/>
      <c r="AD56" s="213"/>
      <c r="AE56" s="216"/>
      <c r="AG56" s="29"/>
      <c r="AH56" s="27"/>
      <c r="AI56" s="217"/>
      <c r="AJ56" s="28"/>
      <c r="AN56" s="28"/>
    </row>
    <row r="57" spans="1:41" ht="22.8">
      <c r="A57" s="213"/>
      <c r="B57" s="213"/>
      <c r="C57" s="213"/>
      <c r="D57" s="213"/>
      <c r="E57" s="257" t="str">
        <f>+E59</f>
        <v>2-</v>
      </c>
      <c r="F57" s="213"/>
      <c r="G57" s="213"/>
      <c r="H57" s="213"/>
      <c r="I57" s="327">
        <f>SUM(I59:I70)</f>
        <v>4572</v>
      </c>
      <c r="J57" s="214"/>
      <c r="K57" s="214"/>
      <c r="L57" s="231"/>
      <c r="M57" s="499"/>
      <c r="N57" s="263">
        <f>+Fettgruppe!O14</f>
        <v>90.393442256042903</v>
      </c>
      <c r="O57" s="263">
        <f>+Fettgruppe!Q14</f>
        <v>14.372897388344599</v>
      </c>
      <c r="P57" s="231"/>
      <c r="Q57" s="213"/>
      <c r="R57" s="213"/>
      <c r="S57" s="263">
        <f>+Fettgruppe!S14</f>
        <v>11.364807524059508</v>
      </c>
      <c r="T57" s="213"/>
      <c r="U57" s="215"/>
      <c r="V57" s="215"/>
      <c r="W57" s="215"/>
      <c r="X57" s="215"/>
      <c r="Y57" s="214"/>
      <c r="Z57" s="213"/>
      <c r="AA57" s="215"/>
      <c r="AB57" s="215"/>
      <c r="AC57" s="214"/>
      <c r="AD57" s="213"/>
      <c r="AE57" s="216"/>
      <c r="AG57" s="29"/>
      <c r="AH57" s="27"/>
      <c r="AI57" s="217"/>
      <c r="AJ57" s="28"/>
      <c r="AN57" s="28"/>
    </row>
    <row r="58" spans="1:41">
      <c r="A58" s="213"/>
      <c r="B58" s="213"/>
      <c r="C58" s="213"/>
      <c r="D58" s="213"/>
      <c r="E58" s="213"/>
      <c r="F58" s="213"/>
      <c r="G58" s="213"/>
      <c r="H58" s="213"/>
      <c r="I58" s="324"/>
      <c r="J58" s="214"/>
      <c r="K58" s="214"/>
      <c r="L58" s="231"/>
      <c r="M58" s="499"/>
      <c r="N58" s="231"/>
      <c r="O58" s="231"/>
      <c r="P58" s="231"/>
      <c r="Q58" s="213"/>
      <c r="R58" s="213"/>
      <c r="S58" s="213"/>
      <c r="T58" s="213"/>
      <c r="U58" s="215"/>
      <c r="V58" s="215"/>
      <c r="W58" s="215"/>
      <c r="X58" s="215"/>
      <c r="Y58" s="214"/>
      <c r="Z58" s="213"/>
      <c r="AA58" s="215"/>
      <c r="AB58" s="215"/>
      <c r="AC58" s="215"/>
      <c r="AD58" s="215"/>
      <c r="AE58" s="216"/>
      <c r="AG58" s="29"/>
      <c r="AH58" s="27"/>
      <c r="AI58" s="217"/>
      <c r="AJ58" s="28"/>
      <c r="AN58" s="28"/>
    </row>
    <row r="59" spans="1:41" ht="16.5" customHeight="1">
      <c r="A59" s="213"/>
      <c r="B59" s="28">
        <f>+'Ark1'!C2049</f>
        <v>2024</v>
      </c>
      <c r="C59" s="213"/>
      <c r="D59" s="28">
        <f>+'Ark1'!M2049</f>
        <v>4</v>
      </c>
      <c r="E59" s="28" t="s">
        <v>92</v>
      </c>
      <c r="F59" s="28">
        <f>+'Ark1'!D2049</f>
        <v>1</v>
      </c>
      <c r="G59" s="28" t="s">
        <v>542</v>
      </c>
      <c r="H59" s="28">
        <f>+'Ark1'!Q2049</f>
        <v>6</v>
      </c>
      <c r="I59" s="331">
        <f>+'Ark1'!R2049</f>
        <v>12</v>
      </c>
      <c r="J59" s="29">
        <f>+IF(I59=0,"",'Ark1'!AF2049)</f>
        <v>1.6064257028112452</v>
      </c>
      <c r="K59" s="29">
        <f>+IF(I59=0,"",'Ark1'!AG2049)</f>
        <v>1.0671205401282522</v>
      </c>
      <c r="L59" s="239">
        <f>+IF(J59=0,"",'Ark1'!AI2049)</f>
        <v>12</v>
      </c>
      <c r="M59" s="499"/>
      <c r="N59" s="263">
        <f>+IF(L59=0,"",'Ark1'!AJ2049)</f>
        <v>96.2</v>
      </c>
      <c r="O59" s="263">
        <f>+IF(L59=0,"",'Ark1'!AK2049)</f>
        <v>13.937976585789247</v>
      </c>
      <c r="P59" s="231"/>
      <c r="Q59" s="27">
        <f>+IF(I59=0,"",'Ark1'!S2049)</f>
        <v>5.4166666666666679</v>
      </c>
      <c r="R59" s="27"/>
      <c r="S59" s="29">
        <f>+IF(I59=0,"",'Ark1'!U2049)</f>
        <v>12.59166666666667</v>
      </c>
      <c r="T59" s="29">
        <f>+IF(I59=0,"",'Ark1'!V2049)</f>
        <v>0</v>
      </c>
      <c r="U59" s="29">
        <f>+IF(I59=0,"",'Ark1'!W2049)</f>
        <v>0</v>
      </c>
      <c r="V59" s="34">
        <f>+IF(I59=0,"",'Ark1'!X2049)</f>
        <v>25</v>
      </c>
      <c r="W59" s="34">
        <f>+IF(I59=0,"",'Ark1'!Y2049)</f>
        <v>0</v>
      </c>
      <c r="X59" s="34">
        <f>+IF(I59=0,"",'Ark1'!Z2049)</f>
        <v>3.3267747978418356</v>
      </c>
      <c r="Y59" s="29">
        <f>+IF(I59=0,"",'Ark1'!Z2049)</f>
        <v>3.3267747978418356</v>
      </c>
      <c r="Z59" s="29">
        <f>+IF(I59=0,"",'Ark1'!AB2049)</f>
        <v>0</v>
      </c>
      <c r="AA59" s="34">
        <f>+'Ark1'!AD2049</f>
        <v>0</v>
      </c>
      <c r="AB59" s="29">
        <f>+IF(I59=0,"",I59/D59)</f>
        <v>3</v>
      </c>
      <c r="AC59" s="29">
        <f>+IF(I59=0,"",I59/H59)</f>
        <v>2</v>
      </c>
      <c r="AD59" s="213"/>
      <c r="AE59" s="216"/>
      <c r="AG59" s="29"/>
      <c r="AH59" s="27"/>
      <c r="AI59" s="217"/>
      <c r="AJ59" s="28"/>
      <c r="AK59" s="27"/>
      <c r="AL59" s="27"/>
      <c r="AM59" s="34"/>
      <c r="AN59" s="34"/>
      <c r="AO59" s="34"/>
    </row>
    <row r="60" spans="1:41">
      <c r="A60" s="213"/>
      <c r="B60" s="28">
        <f>+'Ark1'!C2050</f>
        <v>2024</v>
      </c>
      <c r="C60" s="213"/>
      <c r="D60" s="28">
        <f>+'Ark1'!M2050</f>
        <v>4</v>
      </c>
      <c r="E60" s="28" t="s">
        <v>92</v>
      </c>
      <c r="F60" s="28">
        <f>+'Ark1'!D2050</f>
        <v>2</v>
      </c>
      <c r="G60" s="28" t="s">
        <v>543</v>
      </c>
      <c r="H60" s="28">
        <f>+'Ark1'!Q2050</f>
        <v>15</v>
      </c>
      <c r="I60" s="331">
        <f>+'Ark1'!R2050</f>
        <v>104</v>
      </c>
      <c r="J60" s="29">
        <f>+IF(I60=0,"",'Ark1'!AF2050)</f>
        <v>7.2625698324022352</v>
      </c>
      <c r="K60" s="29">
        <f>+IF(I60=0,"",'Ark1'!AG2050)</f>
        <v>4.1655920475730808</v>
      </c>
      <c r="L60" s="239">
        <f>+IF(J60=0,"",'Ark1'!AI2050)</f>
        <v>104</v>
      </c>
      <c r="M60" s="499"/>
      <c r="N60" s="263">
        <f>+IF(L60=0,"",'Ark1'!AJ2050)</f>
        <v>72.820192307692324</v>
      </c>
      <c r="O60" s="263">
        <f>+IF(L60=0,"",'Ark1'!AK2050)</f>
        <v>13.296412851211176</v>
      </c>
      <c r="P60" s="231"/>
      <c r="Q60" s="27">
        <f>+IF(I60=0,"",'Ark1'!S2050)</f>
        <v>5.1057692307692317</v>
      </c>
      <c r="R60" s="27"/>
      <c r="S60" s="29">
        <f>+IF(I60=0,"",'Ark1'!U2050)</f>
        <v>5.4355769230769244</v>
      </c>
      <c r="T60" s="29">
        <f>+IF(I60=0,"",'Ark1'!V2050)</f>
        <v>0</v>
      </c>
      <c r="U60" s="29">
        <f>+IF(I60=0,"",'Ark1'!W2050)</f>
        <v>0</v>
      </c>
      <c r="V60" s="34">
        <f>+IF(I60=0,"",'Ark1'!X2050)</f>
        <v>1.9230769230769225</v>
      </c>
      <c r="W60" s="34">
        <f>+IF(I60=0,"",'Ark1'!Y2050)</f>
        <v>0.96153846153846112</v>
      </c>
      <c r="X60" s="34">
        <f>+IF(I60=0,"",'Ark1'!Z2050)</f>
        <v>2.9850563153182379</v>
      </c>
      <c r="Y60" s="29">
        <f>+IF(I60=0,"",'Ark1'!Z2050)</f>
        <v>2.9850563153182379</v>
      </c>
      <c r="Z60" s="29">
        <f>+IF(I60=0,"",'Ark1'!AB2050)</f>
        <v>0</v>
      </c>
      <c r="AA60" s="34">
        <f>+'Ark1'!AD2050</f>
        <v>0</v>
      </c>
      <c r="AB60" s="29">
        <f t="shared" ref="AB60:AB70" si="6">+IF(I60=0,"",I60/D60)</f>
        <v>26</v>
      </c>
      <c r="AC60" s="29">
        <f t="shared" ref="AC60:AC70" si="7">+IF(I60=0,"",I60/H60)</f>
        <v>6.9333333333333336</v>
      </c>
      <c r="AD60" s="213"/>
      <c r="AE60" s="28"/>
      <c r="AG60" s="29"/>
      <c r="AH60" s="27"/>
      <c r="AI60" s="28"/>
      <c r="AJ60" s="28"/>
      <c r="AK60" s="27"/>
      <c r="AL60" s="27"/>
      <c r="AM60" s="34"/>
      <c r="AN60" s="34"/>
      <c r="AO60" s="34"/>
    </row>
    <row r="61" spans="1:41" ht="17.25" customHeight="1">
      <c r="A61" s="213"/>
      <c r="B61" s="28">
        <f>+'Ark1'!C2051</f>
        <v>2024</v>
      </c>
      <c r="C61" s="213"/>
      <c r="D61" s="28">
        <f>+'Ark1'!M2051</f>
        <v>4</v>
      </c>
      <c r="E61" s="28" t="s">
        <v>92</v>
      </c>
      <c r="F61" s="28">
        <f>+'Ark1'!D2051</f>
        <v>3</v>
      </c>
      <c r="G61" s="28" t="s">
        <v>544</v>
      </c>
      <c r="H61" s="28">
        <f>+'Ark1'!Q2051</f>
        <v>50</v>
      </c>
      <c r="I61" s="331">
        <f>+'Ark1'!R2051</f>
        <v>307</v>
      </c>
      <c r="J61" s="29">
        <f>+IF(I61=0,"",'Ark1'!AF2051)</f>
        <v>9.3769089798411738</v>
      </c>
      <c r="K61" s="29">
        <f>+IF(I61=0,"",'Ark1'!AG2051)</f>
        <v>7.4029743019111907</v>
      </c>
      <c r="L61" s="239">
        <f>+IF(J61=0,"",'Ark1'!AI2051)</f>
        <v>307</v>
      </c>
      <c r="M61" s="499"/>
      <c r="N61" s="263">
        <f>+IF(L61=0,"",'Ark1'!AJ2051)</f>
        <v>80.341368078175918</v>
      </c>
      <c r="O61" s="263">
        <f>+IF(L61=0,"",'Ark1'!AK2051)</f>
        <v>14.389125200657379</v>
      </c>
      <c r="P61" s="231"/>
      <c r="Q61" s="27">
        <f>+IF(I61=0,"",'Ark1'!S2051)</f>
        <v>5.2671009771986972</v>
      </c>
      <c r="R61" s="27"/>
      <c r="S61" s="29">
        <f>+IF(I61=0,"",'Ark1'!U2051)</f>
        <v>8.0182410423452755</v>
      </c>
      <c r="T61" s="29">
        <f>+IF(I61=0,"",'Ark1'!V2051)</f>
        <v>0.65146579804560245</v>
      </c>
      <c r="U61" s="29">
        <f>+IF(I61=0,"",'Ark1'!W2051)</f>
        <v>0</v>
      </c>
      <c r="V61" s="34">
        <f>+IF(I61=0,"",'Ark1'!X2051)</f>
        <v>9.1205211726384388</v>
      </c>
      <c r="W61" s="34">
        <f>+IF(I61=0,"",'Ark1'!Y2051)</f>
        <v>1.6286644951140059</v>
      </c>
      <c r="X61" s="34">
        <f>+IF(I61=0,"",'Ark1'!Z2051)</f>
        <v>4.7024623981903053</v>
      </c>
      <c r="Y61" s="29">
        <f>+IF(I61=0,"",'Ark1'!Z2051)</f>
        <v>4.7024623981903053</v>
      </c>
      <c r="Z61" s="29">
        <f>+IF(I61=0,"",'Ark1'!AB2051)</f>
        <v>0</v>
      </c>
      <c r="AA61" s="34">
        <f>+'Ark1'!AD2051</f>
        <v>0</v>
      </c>
      <c r="AB61" s="29">
        <f t="shared" si="6"/>
        <v>76.75</v>
      </c>
      <c r="AC61" s="29">
        <f t="shared" si="7"/>
        <v>6.14</v>
      </c>
      <c r="AD61" s="213"/>
      <c r="AE61" s="236"/>
      <c r="AG61" s="29"/>
      <c r="AH61" s="27"/>
      <c r="AI61" s="217"/>
      <c r="AJ61" s="28"/>
      <c r="AK61" s="27"/>
      <c r="AL61" s="27"/>
      <c r="AM61" s="34"/>
      <c r="AN61" s="34"/>
      <c r="AO61" s="34"/>
    </row>
    <row r="62" spans="1:41">
      <c r="A62" s="213"/>
      <c r="B62" s="28">
        <f>+'Ark1'!C2052</f>
        <v>2024</v>
      </c>
      <c r="C62" s="213"/>
      <c r="D62" s="28">
        <f>+'Ark1'!M2052</f>
        <v>4</v>
      </c>
      <c r="E62" s="28" t="s">
        <v>92</v>
      </c>
      <c r="F62" s="28">
        <f>+'Ark1'!D2052</f>
        <v>4</v>
      </c>
      <c r="G62" s="28" t="s">
        <v>545</v>
      </c>
      <c r="H62" s="28">
        <f>+'Ark1'!Q2052</f>
        <v>68</v>
      </c>
      <c r="I62" s="331">
        <f>+'Ark1'!R2052</f>
        <v>687</v>
      </c>
      <c r="J62" s="29">
        <f>+IF(I62=0,"",'Ark1'!AF2052)</f>
        <v>18.285866382752197</v>
      </c>
      <c r="K62" s="29">
        <f>+IF(I62=0,"",'Ark1'!AG2052)</f>
        <v>14.689388237184165</v>
      </c>
      <c r="L62" s="239">
        <f>+IF(J62=0,"",'Ark1'!AI2052)</f>
        <v>684</v>
      </c>
      <c r="M62" s="499"/>
      <c r="N62" s="263">
        <f>+IF(L62=0,"",'Ark1'!AJ2052)</f>
        <v>78.060526315789502</v>
      </c>
      <c r="O62" s="263">
        <f>+IF(L62=0,"",'Ark1'!AK2052)</f>
        <v>14.602114357890297</v>
      </c>
      <c r="P62" s="231"/>
      <c r="Q62" s="27">
        <f>+IF(I62=0,"",'Ark1'!S2052)</f>
        <v>5.0232896652110632</v>
      </c>
      <c r="R62" s="27"/>
      <c r="S62" s="29">
        <f>+IF(I62=0,"",'Ark1'!U2052)</f>
        <v>7.1870451237263504</v>
      </c>
      <c r="T62" s="29">
        <f>+IF(I62=0,"",'Ark1'!V2052)</f>
        <v>0</v>
      </c>
      <c r="U62" s="29">
        <f>+IF(I62=0,"",'Ark1'!W2052)</f>
        <v>0</v>
      </c>
      <c r="V62" s="34">
        <f>+IF(I62=0,"",'Ark1'!X2052)</f>
        <v>3.9301310043668143</v>
      </c>
      <c r="W62" s="34">
        <f>+IF(I62=0,"",'Ark1'!Y2052)</f>
        <v>0.58224163027656473</v>
      </c>
      <c r="X62" s="34">
        <f>+IF(I62=0,"",'Ark1'!Z2052)</f>
        <v>3.1726989281213434</v>
      </c>
      <c r="Y62" s="29">
        <f>+IF(I62=0,"",'Ark1'!Z2052)</f>
        <v>3.1726989281213434</v>
      </c>
      <c r="Z62" s="29">
        <f>+IF(I62=0,"",'Ark1'!AB2052)</f>
        <v>0</v>
      </c>
      <c r="AA62" s="34">
        <f>+'Ark1'!AD2052</f>
        <v>0</v>
      </c>
      <c r="AB62" s="29">
        <f t="shared" si="6"/>
        <v>171.75</v>
      </c>
      <c r="AC62" s="29">
        <f t="shared" si="7"/>
        <v>10.102941176470589</v>
      </c>
      <c r="AD62" s="213"/>
      <c r="AE62" s="236"/>
      <c r="AG62" s="29"/>
      <c r="AH62" s="27"/>
      <c r="AI62" s="28"/>
      <c r="AJ62" s="28"/>
      <c r="AK62" s="27"/>
      <c r="AL62" s="27"/>
      <c r="AM62" s="34"/>
      <c r="AN62" s="34"/>
      <c r="AO62" s="34"/>
    </row>
    <row r="63" spans="1:41">
      <c r="A63" s="213"/>
      <c r="B63" s="28">
        <f>+'Ark1'!C2053</f>
        <v>2024</v>
      </c>
      <c r="C63" s="213"/>
      <c r="D63" s="28">
        <f>+'Ark1'!M2053</f>
        <v>4</v>
      </c>
      <c r="E63" s="28" t="s">
        <v>92</v>
      </c>
      <c r="F63" s="28">
        <f>+'Ark1'!D2053</f>
        <v>5</v>
      </c>
      <c r="G63" s="28" t="s">
        <v>443</v>
      </c>
      <c r="H63" s="28">
        <f>+'Ark1'!Q2053</f>
        <v>49</v>
      </c>
      <c r="I63" s="331">
        <f>+'Ark1'!R2053</f>
        <v>280</v>
      </c>
      <c r="J63" s="29">
        <f>+IF(I63=0,"",'Ark1'!AF2053)</f>
        <v>13.612056392805057</v>
      </c>
      <c r="K63" s="29">
        <f>+IF(I63=0,"",'Ark1'!AG2053)</f>
        <v>10.568538870647872</v>
      </c>
      <c r="L63" s="239">
        <f>+IF(J63=0,"",'Ark1'!AI2053)</f>
        <v>261</v>
      </c>
      <c r="M63" s="499"/>
      <c r="N63" s="263">
        <f>+IF(L63=0,"",'Ark1'!AJ2053)</f>
        <v>81.459770114942529</v>
      </c>
      <c r="O63" s="263">
        <f>+IF(L63=0,"",'Ark1'!AK2053)</f>
        <v>13.864723554253402</v>
      </c>
      <c r="P63" s="231"/>
      <c r="Q63" s="27">
        <f>+IF(I63=0,"",'Ark1'!S2053)</f>
        <v>5.1214285714285692</v>
      </c>
      <c r="R63" s="27"/>
      <c r="S63" s="29">
        <f>+IF(I63=0,"",'Ark1'!U2053)</f>
        <v>8.0125000000000011</v>
      </c>
      <c r="T63" s="29">
        <f>+IF(I63=0,"",'Ark1'!V2053)</f>
        <v>0</v>
      </c>
      <c r="U63" s="29">
        <f>+IF(I63=0,"",'Ark1'!W2053)</f>
        <v>0</v>
      </c>
      <c r="V63" s="34">
        <f>+IF(I63=0,"",'Ark1'!X2053)</f>
        <v>7.5</v>
      </c>
      <c r="W63" s="34">
        <f>+IF(I63=0,"",'Ark1'!Y2053)</f>
        <v>0.71428571428571441</v>
      </c>
      <c r="X63" s="34">
        <f>+IF(I63=0,"",'Ark1'!Z2053)</f>
        <v>4.4041807451232335</v>
      </c>
      <c r="Y63" s="29">
        <f>+IF(I63=0,"",'Ark1'!Z2053)</f>
        <v>4.4041807451232335</v>
      </c>
      <c r="Z63" s="29">
        <f>+IF(I63=0,"",'Ark1'!AB2053)</f>
        <v>0</v>
      </c>
      <c r="AA63" s="34">
        <f>+'Ark1'!AD2053</f>
        <v>0</v>
      </c>
      <c r="AB63" s="29">
        <f t="shared" si="6"/>
        <v>70</v>
      </c>
      <c r="AC63" s="29">
        <f t="shared" si="7"/>
        <v>5.7142857142857144</v>
      </c>
      <c r="AD63" s="213"/>
      <c r="AE63" s="237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41" ht="16.5" customHeight="1">
      <c r="A64" s="213"/>
      <c r="B64" s="28">
        <f>+'Ark1'!C2054</f>
        <v>2024</v>
      </c>
      <c r="C64" s="213"/>
      <c r="D64" s="28">
        <f>+'Ark1'!M2054</f>
        <v>4</v>
      </c>
      <c r="E64" s="28" t="s">
        <v>92</v>
      </c>
      <c r="F64" s="28">
        <f>+'Ark1'!D2054</f>
        <v>6</v>
      </c>
      <c r="G64" s="28" t="s">
        <v>546</v>
      </c>
      <c r="H64" s="28">
        <f>+'Ark1'!Q2054</f>
        <v>56</v>
      </c>
      <c r="I64" s="331">
        <f>+'Ark1'!R2054</f>
        <v>260</v>
      </c>
      <c r="J64" s="29">
        <f>+IF(I64=0,"",'Ark1'!AF2054)</f>
        <v>15.51312649164678</v>
      </c>
      <c r="K64" s="29">
        <f>+IF(I64=0,"",'Ark1'!AG2054)</f>
        <v>12.258485398082687</v>
      </c>
      <c r="L64" s="239">
        <f>+IF(J64=0,"",'Ark1'!AI2054)</f>
        <v>243</v>
      </c>
      <c r="M64" s="499"/>
      <c r="N64" s="263">
        <f>+IF(L64=0,"",'Ark1'!AJ2054)</f>
        <v>87.53580246913576</v>
      </c>
      <c r="O64" s="263">
        <f>+IF(L64=0,"",'Ark1'!AK2054)</f>
        <v>14.396507846450637</v>
      </c>
      <c r="P64" s="231"/>
      <c r="Q64" s="27">
        <f>+IF(I64=0,"",'Ark1'!S2054)</f>
        <v>5.1807692307692319</v>
      </c>
      <c r="R64" s="27"/>
      <c r="S64" s="29">
        <f>+IF(I64=0,"",'Ark1'!U2054)</f>
        <v>10.190384615384612</v>
      </c>
      <c r="T64" s="29">
        <f>+IF(I64=0,"",'Ark1'!V2054)</f>
        <v>0</v>
      </c>
      <c r="U64" s="29">
        <f>+IF(I64=0,"",'Ark1'!W2054)</f>
        <v>0</v>
      </c>
      <c r="V64" s="34">
        <f>+IF(I64=0,"",'Ark1'!X2054)</f>
        <v>20.38461538461538</v>
      </c>
      <c r="W64" s="34">
        <f>+IF(I64=0,"",'Ark1'!Y2054)</f>
        <v>0.76923076923076894</v>
      </c>
      <c r="X64" s="34">
        <f>+IF(I64=0,"",'Ark1'!Z2054)</f>
        <v>4.8331570990791004</v>
      </c>
      <c r="Y64" s="29">
        <f>+IF(I64=0,"",'Ark1'!Z2054)</f>
        <v>4.8331570990791004</v>
      </c>
      <c r="Z64" s="29">
        <f>+IF(I64=0,"",'Ark1'!AB2054)</f>
        <v>0</v>
      </c>
      <c r="AA64" s="34">
        <f>+'Ark1'!AD2054</f>
        <v>0</v>
      </c>
      <c r="AB64" s="29">
        <f t="shared" si="6"/>
        <v>65</v>
      </c>
      <c r="AC64" s="29">
        <f t="shared" si="7"/>
        <v>4.6428571428571432</v>
      </c>
      <c r="AD64" s="213"/>
      <c r="AE64" s="236"/>
      <c r="AG64" s="29"/>
      <c r="AH64" s="27"/>
      <c r="AI64" s="28"/>
      <c r="AJ64" s="28"/>
      <c r="AK64" s="238"/>
      <c r="AL64" s="238"/>
      <c r="AM64" s="34"/>
      <c r="AN64" s="34"/>
      <c r="AO64" s="34"/>
    </row>
    <row r="65" spans="1:40">
      <c r="A65" s="213"/>
      <c r="B65" s="28">
        <f>+'Ark1'!C2055</f>
        <v>2024</v>
      </c>
      <c r="C65" s="213"/>
      <c r="D65" s="28">
        <f>+'Ark1'!M2055</f>
        <v>4</v>
      </c>
      <c r="E65" s="28" t="s">
        <v>92</v>
      </c>
      <c r="F65" s="28">
        <f>+'Ark1'!D2055</f>
        <v>7</v>
      </c>
      <c r="G65" s="28" t="s">
        <v>547</v>
      </c>
      <c r="H65" s="28">
        <f>+'Ark1'!Q2055</f>
        <v>30</v>
      </c>
      <c r="I65" s="331">
        <f>+'Ark1'!R2055</f>
        <v>149</v>
      </c>
      <c r="J65" s="29">
        <f>+IF(I65=0,"",'Ark1'!AF2055)</f>
        <v>18.83691529709229</v>
      </c>
      <c r="K65" s="29">
        <f>+IF(I65=0,"",'Ark1'!AG2055)</f>
        <v>16.84066235332822</v>
      </c>
      <c r="L65" s="239">
        <f>+IF(J65=0,"",'Ark1'!AI2055)</f>
        <v>149</v>
      </c>
      <c r="M65" s="499"/>
      <c r="N65" s="263">
        <f>+IF(L65=0,"",'Ark1'!AJ2055)</f>
        <v>88.351677852348999</v>
      </c>
      <c r="O65" s="263">
        <f>+IF(L65=0,"",'Ark1'!AK2055)</f>
        <v>14.205596120765712</v>
      </c>
      <c r="P65" s="231"/>
      <c r="Q65" s="27">
        <f>+IF(I65=0,"",'Ark1'!S2055)</f>
        <v>5.476510067114094</v>
      </c>
      <c r="R65" s="27"/>
      <c r="S65" s="29">
        <f>+IF(I65=0,"",'Ark1'!U2055)</f>
        <v>10.306711409395977</v>
      </c>
      <c r="T65" s="29">
        <f>+IF(I65=0,"",'Ark1'!V2055)</f>
        <v>0</v>
      </c>
      <c r="U65" s="29">
        <f>+IF(I65=0,"",'Ark1'!W2055)</f>
        <v>0</v>
      </c>
      <c r="V65" s="34">
        <f>+IF(I65=0,"",'Ark1'!X2055)</f>
        <v>16.107382550335572</v>
      </c>
      <c r="W65" s="34">
        <f>+IF(I65=0,"",'Ark1'!Y2055)</f>
        <v>2.0134228187919465</v>
      </c>
      <c r="X65" s="34">
        <f>+IF(I65=0,"",'Ark1'!Z2055)</f>
        <v>4.7095742042324718</v>
      </c>
      <c r="Y65" s="29">
        <f>+IF(I65=0,"",'Ark1'!Z2055)</f>
        <v>4.7095742042324718</v>
      </c>
      <c r="Z65" s="29">
        <f>+IF(I65=0,"",'Ark1'!AB2055)</f>
        <v>0</v>
      </c>
      <c r="AA65" s="34">
        <f>+'Ark1'!AD2055</f>
        <v>0</v>
      </c>
      <c r="AB65" s="29">
        <f t="shared" si="6"/>
        <v>37.25</v>
      </c>
      <c r="AC65" s="29">
        <f t="shared" si="7"/>
        <v>4.9666666666666668</v>
      </c>
      <c r="AD65" s="213"/>
      <c r="AE65" s="216"/>
      <c r="AG65" s="29"/>
      <c r="AH65" s="27"/>
      <c r="AI65" s="216"/>
      <c r="AJ65" s="28"/>
      <c r="AN65" s="28"/>
    </row>
    <row r="66" spans="1:40">
      <c r="A66" s="213"/>
      <c r="B66" s="28">
        <f>+'Ark1'!C2056</f>
        <v>2024</v>
      </c>
      <c r="C66" s="213"/>
      <c r="D66" s="28">
        <f>+'Ark1'!M2056</f>
        <v>4</v>
      </c>
      <c r="E66" s="28" t="s">
        <v>92</v>
      </c>
      <c r="F66" s="28">
        <f>+'Ark1'!D2056</f>
        <v>8</v>
      </c>
      <c r="G66" s="28" t="s">
        <v>548</v>
      </c>
      <c r="H66" s="28">
        <f>+'Ark1'!Q2056</f>
        <v>83</v>
      </c>
      <c r="I66" s="331">
        <f>+'Ark1'!R2056</f>
        <v>362</v>
      </c>
      <c r="J66" s="29">
        <f>+IF(I66=0,"",'Ark1'!AF2056)</f>
        <v>24.426450742240217</v>
      </c>
      <c r="K66" s="29">
        <f>+IF(I66=0,"",'Ark1'!AG2056)</f>
        <v>21.595033681151765</v>
      </c>
      <c r="L66" s="239">
        <f>+IF(J66=0,"",'Ark1'!AI2056)</f>
        <v>361</v>
      </c>
      <c r="M66" s="499"/>
      <c r="N66" s="263">
        <f>+IF(L66=0,"",'Ark1'!AJ2056)</f>
        <v>91.755955678670432</v>
      </c>
      <c r="O66" s="263">
        <f>+IF(L66=0,"",'Ark1'!AK2056)</f>
        <v>14.254853788348891</v>
      </c>
      <c r="P66" s="231"/>
      <c r="Q66" s="27">
        <f>+IF(I66=0,"",'Ark1'!S2056)</f>
        <v>5.5055248618784525</v>
      </c>
      <c r="R66" s="27"/>
      <c r="S66" s="29">
        <f>+IF(I66=0,"",'Ark1'!U2056)</f>
        <v>11.291160220994476</v>
      </c>
      <c r="T66" s="29">
        <f>+IF(I66=0,"",'Ark1'!V2056)</f>
        <v>0.27624309392265195</v>
      </c>
      <c r="U66" s="29">
        <f>+IF(I66=0,"",'Ark1'!W2056)</f>
        <v>0</v>
      </c>
      <c r="V66" s="34">
        <f>+IF(I66=0,"",'Ark1'!X2056)</f>
        <v>14.917127071823204</v>
      </c>
      <c r="W66" s="34">
        <f>+IF(I66=0,"",'Ark1'!Y2056)</f>
        <v>1.3812154696132597</v>
      </c>
      <c r="X66" s="34">
        <f>+IF(I66=0,"",'Ark1'!Z2056)</f>
        <v>4.0200710916679006</v>
      </c>
      <c r="Y66" s="29">
        <f>+IF(I66=0,"",'Ark1'!Z2056)</f>
        <v>4.0200710916679006</v>
      </c>
      <c r="Z66" s="29">
        <f>+IF(I66=0,"",'Ark1'!AB2056)</f>
        <v>0</v>
      </c>
      <c r="AA66" s="34">
        <f>+'Ark1'!AD2056</f>
        <v>0</v>
      </c>
      <c r="AB66" s="29">
        <f t="shared" si="6"/>
        <v>90.5</v>
      </c>
      <c r="AC66" s="29">
        <f t="shared" si="7"/>
        <v>4.3614457831325302</v>
      </c>
      <c r="AD66" s="213"/>
      <c r="AE66" s="216"/>
      <c r="AG66" s="29"/>
      <c r="AH66" s="27"/>
      <c r="AI66" s="239"/>
      <c r="AJ66" s="28"/>
      <c r="AK66" s="27"/>
      <c r="AL66" s="217"/>
      <c r="AN66" s="28"/>
    </row>
    <row r="67" spans="1:40">
      <c r="A67" s="213"/>
      <c r="B67" s="28">
        <f>+'Ark1'!C2057</f>
        <v>2024</v>
      </c>
      <c r="C67" s="213"/>
      <c r="D67" s="28">
        <f>+'Ark1'!M2057</f>
        <v>4</v>
      </c>
      <c r="E67" s="28" t="s">
        <v>92</v>
      </c>
      <c r="F67" s="28">
        <f>+'Ark1'!D2057</f>
        <v>9</v>
      </c>
      <c r="G67" s="28" t="s">
        <v>549</v>
      </c>
      <c r="H67" s="28">
        <f>+'Ark1'!Q2057</f>
        <v>115</v>
      </c>
      <c r="I67" s="331">
        <f>+'Ark1'!R2057</f>
        <v>526</v>
      </c>
      <c r="J67" s="29">
        <f>+IF(I67=0,"",'Ark1'!AF2057)</f>
        <v>24.846480869154473</v>
      </c>
      <c r="K67" s="29">
        <f>+IF(I67=0,"",'Ark1'!AG2057)</f>
        <v>22.523828663298119</v>
      </c>
      <c r="L67" s="239">
        <f>+IF(J67=0,"",'Ark1'!AI2057)</f>
        <v>503</v>
      </c>
      <c r="M67" s="499"/>
      <c r="N67" s="263">
        <f>+IF(L67=0,"",'Ark1'!AJ2057)</f>
        <v>92.859244532803174</v>
      </c>
      <c r="O67" s="263">
        <f>+IF(L67=0,"",'Ark1'!AK2057)</f>
        <v>14.431407514018916</v>
      </c>
      <c r="P67" s="231"/>
      <c r="Q67" s="27">
        <f>+IF(I67=0,"",'Ark1'!S2057)</f>
        <v>5.7357414448669202</v>
      </c>
      <c r="R67" s="27"/>
      <c r="S67" s="29">
        <f>+IF(I67=0,"",'Ark1'!U2057)</f>
        <v>11.932319391634969</v>
      </c>
      <c r="T67" s="29">
        <f>+IF(I67=0,"",'Ark1'!V2057)</f>
        <v>0.57034220532319413</v>
      </c>
      <c r="U67" s="29">
        <f>+IF(I67=0,"",'Ark1'!W2057)</f>
        <v>0</v>
      </c>
      <c r="V67" s="34">
        <f>+IF(I67=0,"",'Ark1'!X2057)</f>
        <v>14.828897338403044</v>
      </c>
      <c r="W67" s="34">
        <f>+IF(I67=0,"",'Ark1'!Y2057)</f>
        <v>1.7110266159695819</v>
      </c>
      <c r="X67" s="34">
        <f>+IF(I67=0,"",'Ark1'!Z2057)</f>
        <v>4.6042034378629122</v>
      </c>
      <c r="Y67" s="29">
        <f>+IF(I67=0,"",'Ark1'!Z2057)</f>
        <v>4.6042034378629122</v>
      </c>
      <c r="Z67" s="29">
        <f>+IF(I67=0,"",'Ark1'!AB2057)</f>
        <v>0</v>
      </c>
      <c r="AA67" s="34">
        <f>+'Ark1'!AD2057</f>
        <v>0</v>
      </c>
      <c r="AB67" s="29">
        <f t="shared" si="6"/>
        <v>131.5</v>
      </c>
      <c r="AC67" s="29">
        <f t="shared" si="7"/>
        <v>4.5739130434782611</v>
      </c>
      <c r="AD67" s="213"/>
      <c r="AE67" s="216"/>
      <c r="AG67" s="29"/>
      <c r="AH67" s="27"/>
      <c r="AI67" s="239"/>
      <c r="AJ67" s="28"/>
      <c r="AN67" s="28"/>
    </row>
    <row r="68" spans="1:40">
      <c r="A68" s="213"/>
      <c r="B68" s="28">
        <f>+'Ark1'!C2058</f>
        <v>2024</v>
      </c>
      <c r="C68" s="213"/>
      <c r="D68" s="28">
        <f>+'Ark1'!M2058</f>
        <v>4</v>
      </c>
      <c r="E68" s="28" t="s">
        <v>92</v>
      </c>
      <c r="F68" s="28">
        <f>+'Ark1'!D2058</f>
        <v>10</v>
      </c>
      <c r="G68" s="28" t="s">
        <v>550</v>
      </c>
      <c r="H68" s="28">
        <f>+'Ark1'!Q2058</f>
        <v>261</v>
      </c>
      <c r="I68" s="331">
        <f>+'Ark1'!R2058</f>
        <v>1217</v>
      </c>
      <c r="J68" s="29">
        <f>+IF(I68=0,"",'Ark1'!AF2058)</f>
        <v>23.667833527810192</v>
      </c>
      <c r="K68" s="29">
        <f>+IF(I68=0,"",'Ark1'!AG2058)</f>
        <v>20.712905066669943</v>
      </c>
      <c r="L68" s="239">
        <f>+IF(J68=0,"",'Ark1'!AI2058)</f>
        <v>1189</v>
      </c>
      <c r="M68" s="499"/>
      <c r="N68" s="263">
        <f>+IF(L68=0,"",'Ark1'!AJ2058)</f>
        <v>97.110681244743489</v>
      </c>
      <c r="O68" s="263">
        <f>+IF(L68=0,"",'Ark1'!AK2058)</f>
        <v>14.551075072006691</v>
      </c>
      <c r="P68" s="231"/>
      <c r="Q68" s="27">
        <f>+IF(I68=0,"",'Ark1'!S2058)</f>
        <v>5.4289235825801159</v>
      </c>
      <c r="R68" s="27"/>
      <c r="S68" s="29">
        <f>+IF(I68=0,"",'Ark1'!U2058)</f>
        <v>13.868200493015623</v>
      </c>
      <c r="T68" s="29">
        <f>+IF(I68=0,"",'Ark1'!V2058)</f>
        <v>1.1503697617091211</v>
      </c>
      <c r="U68" s="29">
        <f>+IF(I68=0,"",'Ark1'!W2058)</f>
        <v>0</v>
      </c>
      <c r="V68" s="34">
        <f>+IF(I68=0,"",'Ark1'!X2058)</f>
        <v>34.757600657354139</v>
      </c>
      <c r="W68" s="34">
        <f>+IF(I68=0,"",'Ark1'!Y2058)</f>
        <v>4.6014790468364843</v>
      </c>
      <c r="X68" s="34">
        <f>+IF(I68=0,"",'Ark1'!Z2058)</f>
        <v>5.4979475784378042</v>
      </c>
      <c r="Y68" s="29">
        <f>+IF(I68=0,"",'Ark1'!Z2058)</f>
        <v>5.4979475784378042</v>
      </c>
      <c r="Z68" s="29">
        <f>+IF(I68=0,"",'Ark1'!AB2058)</f>
        <v>0</v>
      </c>
      <c r="AA68" s="34">
        <f>+'Ark1'!AD2058</f>
        <v>0</v>
      </c>
      <c r="AB68" s="29">
        <f t="shared" si="6"/>
        <v>304.25</v>
      </c>
      <c r="AC68" s="29">
        <f t="shared" si="7"/>
        <v>4.6628352490421454</v>
      </c>
      <c r="AD68" s="213"/>
      <c r="AE68" s="216"/>
      <c r="AG68" s="29"/>
      <c r="AH68" s="27"/>
      <c r="AI68" s="239"/>
      <c r="AJ68" s="28"/>
      <c r="AN68" s="28"/>
    </row>
    <row r="69" spans="1:40">
      <c r="A69" s="213"/>
      <c r="B69" s="28">
        <f>+'Ark1'!C2059</f>
        <v>2024</v>
      </c>
      <c r="C69" s="213"/>
      <c r="D69" s="28">
        <f>+'Ark1'!M2059</f>
        <v>4</v>
      </c>
      <c r="E69" s="28" t="s">
        <v>92</v>
      </c>
      <c r="F69" s="28">
        <f>+'Ark1'!D2059</f>
        <v>11</v>
      </c>
      <c r="G69" s="28" t="s">
        <v>551</v>
      </c>
      <c r="H69" s="28">
        <f>+'Ark1'!Q2059</f>
        <v>126</v>
      </c>
      <c r="I69" s="331">
        <f>+'Ark1'!R2059</f>
        <v>600</v>
      </c>
      <c r="J69" s="29">
        <f>+IF(I69=0,"",'Ark1'!AF2059)</f>
        <v>22.058823529411764</v>
      </c>
      <c r="K69" s="29">
        <f>+IF(I69=0,"",'Ark1'!AG2059)</f>
        <v>19.932771776481594</v>
      </c>
      <c r="L69" s="239">
        <f>+IF(J69=0,"",'Ark1'!AI2059)</f>
        <v>588</v>
      </c>
      <c r="M69" s="499"/>
      <c r="N69" s="263">
        <f>+IF(L69=0,"",'Ark1'!AJ2059)</f>
        <v>100.70561224489811</v>
      </c>
      <c r="O69" s="263">
        <f>+IF(L69=0,"",'Ark1'!AK2059)</f>
        <v>14.171385197442961</v>
      </c>
      <c r="P69" s="231"/>
      <c r="Q69" s="27">
        <f>+IF(I69=0,"",'Ark1'!S2059)</f>
        <v>4.95</v>
      </c>
      <c r="R69" s="27"/>
      <c r="S69" s="29">
        <f>+IF(I69=0,"",'Ark1'!U2059)</f>
        <v>15.081666666666676</v>
      </c>
      <c r="T69" s="29">
        <f>+IF(I69=0,"",'Ark1'!V2059)</f>
        <v>1.333333333333333</v>
      </c>
      <c r="U69" s="29">
        <f>+IF(I69=0,"",'Ark1'!W2059)</f>
        <v>0</v>
      </c>
      <c r="V69" s="34">
        <f>+IF(I69=0,"",'Ark1'!X2059)</f>
        <v>46.5</v>
      </c>
      <c r="W69" s="34">
        <f>+IF(I69=0,"",'Ark1'!Y2059)</f>
        <v>5.6666666666666679</v>
      </c>
      <c r="X69" s="34">
        <f>+IF(I69=0,"",'Ark1'!Z2059)</f>
        <v>5.5934631987307437</v>
      </c>
      <c r="Y69" s="29">
        <f>+IF(I69=0,"",'Ark1'!Z2059)</f>
        <v>5.5934631987307437</v>
      </c>
      <c r="Z69" s="29">
        <f>+IF(I69=0,"",'Ark1'!AB2059)</f>
        <v>0</v>
      </c>
      <c r="AA69" s="34">
        <f>+'Ark1'!AD2059</f>
        <v>0</v>
      </c>
      <c r="AB69" s="29">
        <f t="shared" si="6"/>
        <v>150</v>
      </c>
      <c r="AC69" s="29">
        <f t="shared" si="7"/>
        <v>4.7619047619047619</v>
      </c>
      <c r="AD69" s="213"/>
      <c r="AE69" s="216"/>
      <c r="AG69" s="29"/>
      <c r="AH69" s="27"/>
      <c r="AI69" s="239"/>
      <c r="AJ69" s="28"/>
      <c r="AN69" s="28"/>
    </row>
    <row r="70" spans="1:40">
      <c r="A70" s="213"/>
      <c r="B70" s="28">
        <f>+'Ark1'!C2060</f>
        <v>2024</v>
      </c>
      <c r="C70" s="213"/>
      <c r="D70" s="28">
        <f>+'Ark1'!M2060</f>
        <v>4</v>
      </c>
      <c r="E70" s="28" t="s">
        <v>92</v>
      </c>
      <c r="F70" s="28">
        <f>+'Ark1'!D2060</f>
        <v>12</v>
      </c>
      <c r="G70" s="28" t="s">
        <v>552</v>
      </c>
      <c r="H70" s="28">
        <f>+'Ark1'!Q2060</f>
        <v>25</v>
      </c>
      <c r="I70" s="331">
        <f>+'Ark1'!R2060</f>
        <v>68</v>
      </c>
      <c r="J70" s="29">
        <f>+IF(I70=0,"",'Ark1'!AF2060)</f>
        <v>15.850815850815851</v>
      </c>
      <c r="K70" s="29">
        <f>+IF(I70=0,"",'Ark1'!AG2060)</f>
        <v>13.502519798416124</v>
      </c>
      <c r="L70" s="239">
        <f>+IF(J70=0,"",'Ark1'!AI2060)</f>
        <v>67</v>
      </c>
      <c r="M70" s="499"/>
      <c r="N70" s="263">
        <f>+IF(L70=0,"",'Ark1'!AJ2060)</f>
        <v>102.74328358208952</v>
      </c>
      <c r="O70" s="263">
        <f>+IF(L70=0,"",'Ark1'!AK2060)</f>
        <v>14.776629671190772</v>
      </c>
      <c r="P70" s="231"/>
      <c r="Q70" s="27">
        <f>+IF(I70=0,"",'Ark1'!S2060)</f>
        <v>5.102941176470587</v>
      </c>
      <c r="R70" s="27"/>
      <c r="S70" s="29">
        <f>+IF(I70=0,"",'Ark1'!U2060)</f>
        <v>16.548529411764704</v>
      </c>
      <c r="T70" s="29">
        <f>+IF(I70=0,"",'Ark1'!V2060)</f>
        <v>1.4705882352941178</v>
      </c>
      <c r="U70" s="29">
        <f>+IF(I70=0,"",'Ark1'!W2060)</f>
        <v>0</v>
      </c>
      <c r="V70" s="34">
        <f>+IF(I70=0,"",'Ark1'!X2060)</f>
        <v>60.294117647058819</v>
      </c>
      <c r="W70" s="34">
        <f>+IF(I70=0,"",'Ark1'!Y2060)</f>
        <v>8.8235294117647047</v>
      </c>
      <c r="X70" s="34">
        <f>+IF(I70=0,"",'Ark1'!Z2060)</f>
        <v>5.4734517726895628</v>
      </c>
      <c r="Y70" s="29">
        <f>+IF(I70=0,"",'Ark1'!Z2060)</f>
        <v>5.4734517726895628</v>
      </c>
      <c r="Z70" s="29">
        <f>+IF(I70=0,"",'Ark1'!AB2060)</f>
        <v>0</v>
      </c>
      <c r="AA70" s="34">
        <f>+'Ark1'!AD2060</f>
        <v>0</v>
      </c>
      <c r="AB70" s="29">
        <f t="shared" si="6"/>
        <v>17</v>
      </c>
      <c r="AC70" s="29">
        <f t="shared" si="7"/>
        <v>2.72</v>
      </c>
      <c r="AD70" s="213"/>
      <c r="AE70" s="216"/>
      <c r="AG70" s="29"/>
      <c r="AH70" s="27"/>
      <c r="AI70" s="239"/>
      <c r="AJ70" s="28"/>
      <c r="AN70" s="28"/>
    </row>
    <row r="71" spans="1:40">
      <c r="A71" s="213"/>
      <c r="B71" s="213"/>
      <c r="C71" s="213"/>
      <c r="D71" s="213"/>
      <c r="E71" s="213"/>
      <c r="F71" s="213"/>
      <c r="G71" s="213"/>
      <c r="H71" s="213"/>
      <c r="I71" s="324"/>
      <c r="J71" s="214"/>
      <c r="K71" s="214"/>
      <c r="L71" s="231"/>
      <c r="M71" s="499"/>
      <c r="N71" s="231"/>
      <c r="O71" s="231"/>
      <c r="P71" s="231"/>
      <c r="Q71" s="213"/>
      <c r="R71" s="213"/>
      <c r="S71" s="213"/>
      <c r="T71" s="213"/>
      <c r="U71" s="215"/>
      <c r="V71" s="215"/>
      <c r="W71" s="215"/>
      <c r="X71" s="215"/>
      <c r="Y71" s="214"/>
      <c r="Z71" s="213"/>
      <c r="AA71" s="215"/>
      <c r="AB71" s="215"/>
      <c r="AC71" s="214"/>
      <c r="AD71" s="213"/>
      <c r="AE71" s="216"/>
      <c r="AG71" s="29"/>
      <c r="AH71" s="27"/>
      <c r="AI71" s="217"/>
      <c r="AJ71" s="28"/>
      <c r="AN71" s="28"/>
    </row>
    <row r="72" spans="1:40" ht="22.8">
      <c r="A72" s="213"/>
      <c r="B72" s="213"/>
      <c r="C72" s="213"/>
      <c r="D72" s="213"/>
      <c r="E72" s="257" t="str">
        <f>+E74</f>
        <v>2</v>
      </c>
      <c r="F72" s="213"/>
      <c r="G72" s="213"/>
      <c r="H72" s="213"/>
      <c r="I72" s="327">
        <f>SUM(I74:I85)</f>
        <v>8738</v>
      </c>
      <c r="J72" s="214"/>
      <c r="K72" s="214"/>
      <c r="L72" s="231"/>
      <c r="M72" s="499"/>
      <c r="N72" s="263">
        <f>+Fettgruppe!O15</f>
        <v>88.652837033812219</v>
      </c>
      <c r="O72" s="263">
        <f>+Fettgruppe!Q15</f>
        <v>15.260308429109328</v>
      </c>
      <c r="P72" s="231"/>
      <c r="Q72" s="213"/>
      <c r="R72" s="213"/>
      <c r="S72" s="263">
        <f>+Fettgruppe!S15</f>
        <v>11.650514991989022</v>
      </c>
      <c r="T72" s="213"/>
      <c r="U72" s="215"/>
      <c r="V72" s="215"/>
      <c r="W72" s="215"/>
      <c r="X72" s="215"/>
      <c r="Y72" s="214"/>
      <c r="Z72" s="213"/>
      <c r="AA72" s="215"/>
      <c r="AB72" s="215"/>
      <c r="AC72" s="214"/>
      <c r="AD72" s="213"/>
      <c r="AE72" s="216"/>
      <c r="AG72" s="29"/>
      <c r="AH72" s="27"/>
      <c r="AI72" s="217"/>
      <c r="AJ72" s="28"/>
      <c r="AN72" s="28"/>
    </row>
    <row r="73" spans="1:40">
      <c r="A73" s="213"/>
      <c r="B73" s="213"/>
      <c r="C73" s="213"/>
      <c r="D73" s="213"/>
      <c r="E73" s="213"/>
      <c r="F73" s="213"/>
      <c r="G73" s="213"/>
      <c r="H73" s="213"/>
      <c r="I73" s="324"/>
      <c r="J73" s="214"/>
      <c r="K73" s="214"/>
      <c r="L73" s="231"/>
      <c r="M73" s="499"/>
      <c r="N73" s="231"/>
      <c r="O73" s="231"/>
      <c r="P73" s="231"/>
      <c r="Q73" s="213"/>
      <c r="R73" s="213"/>
      <c r="S73" s="213"/>
      <c r="T73" s="213"/>
      <c r="U73" s="215"/>
      <c r="V73" s="215"/>
      <c r="W73" s="215"/>
      <c r="X73" s="215"/>
      <c r="Y73" s="214"/>
      <c r="Z73" s="213"/>
      <c r="AA73" s="215"/>
      <c r="AB73" s="215"/>
      <c r="AC73" s="215"/>
      <c r="AD73" s="213"/>
      <c r="AE73" s="216"/>
      <c r="AG73" s="29"/>
      <c r="AH73" s="27"/>
      <c r="AI73" s="217"/>
      <c r="AJ73" s="28"/>
      <c r="AN73" s="28"/>
    </row>
    <row r="74" spans="1:40">
      <c r="A74" s="213"/>
      <c r="B74" s="232">
        <f>+'Ark1'!C2061</f>
        <v>2024</v>
      </c>
      <c r="C74" s="213"/>
      <c r="D74" s="232">
        <f>+'Ark1'!M2061</f>
        <v>5</v>
      </c>
      <c r="E74" s="243" t="s">
        <v>93</v>
      </c>
      <c r="F74" s="232">
        <f>+'Ark1'!D2061</f>
        <v>1</v>
      </c>
      <c r="G74" s="232" t="s">
        <v>542</v>
      </c>
      <c r="H74" s="232">
        <f>+'Ark1'!Q2061</f>
        <v>54</v>
      </c>
      <c r="I74" s="330">
        <f>+'Ark1'!R2061</f>
        <v>437</v>
      </c>
      <c r="J74" s="233">
        <f>+IF(I74=0,"",'Ark1'!AF2061)</f>
        <v>58.500669344042862</v>
      </c>
      <c r="K74" s="233">
        <f>+IF(I74=0,"",'Ark1'!AG2061)</f>
        <v>52.014887426198491</v>
      </c>
      <c r="L74" s="239">
        <f>+IF(J74=0,"",'Ark1'!AI2061)</f>
        <v>45</v>
      </c>
      <c r="M74" s="499"/>
      <c r="N74" s="263">
        <f>+IF(L74=0,"",'Ark1'!AJ2061)</f>
        <v>89.844444444444406</v>
      </c>
      <c r="O74" s="263">
        <f>+IF(L74=0,"",'Ark1'!AK2061)</f>
        <v>16.480935288835418</v>
      </c>
      <c r="P74" s="231"/>
      <c r="Q74" s="234">
        <f>+IF(I74=0,"",'Ark1'!S2061)</f>
        <v>5.4256292906178478</v>
      </c>
      <c r="R74" s="234"/>
      <c r="S74" s="233">
        <f>+IF(I74=0,"",'Ark1'!U2061)</f>
        <v>16.853775743707089</v>
      </c>
      <c r="T74" s="233">
        <f>+IF(I74=0,"",'Ark1'!V2061)</f>
        <v>4.5766590389016013</v>
      </c>
      <c r="U74" s="233">
        <f>+IF(I74=0,"",'Ark1'!W2061)</f>
        <v>0</v>
      </c>
      <c r="V74" s="235">
        <f>+IF(I74=0,"",'Ark1'!X2061)</f>
        <v>54.23340961098399</v>
      </c>
      <c r="W74" s="235">
        <f>+IF(I74=0,"",'Ark1'!Y2061)</f>
        <v>19.450800915331811</v>
      </c>
      <c r="X74" s="235">
        <f>+IF(I74=0,"",'Ark1'!Z2061)</f>
        <v>6.9991510224010254</v>
      </c>
      <c r="Y74" s="233">
        <f>+IF(I74=0,"",'Ark1'!Z2061)</f>
        <v>6.9991510224010254</v>
      </c>
      <c r="Z74" s="233">
        <f>+IF(I74=0,"",'Ark1'!AB2061)</f>
        <v>0</v>
      </c>
      <c r="AA74" s="235">
        <f>+'Ark1'!AD2061</f>
        <v>0</v>
      </c>
      <c r="AB74" s="233">
        <f>+IF(I74=0,"",I74/D74)</f>
        <v>87.4</v>
      </c>
      <c r="AC74" s="233">
        <f>+IF(I74=0,"",I74/H74)</f>
        <v>8.0925925925925934</v>
      </c>
      <c r="AD74" s="213"/>
      <c r="AE74" s="216"/>
      <c r="AG74" s="29"/>
      <c r="AH74" s="27"/>
      <c r="AI74" s="239"/>
      <c r="AJ74" s="28"/>
      <c r="AN74" s="28"/>
    </row>
    <row r="75" spans="1:40">
      <c r="A75" s="213"/>
      <c r="B75" s="232">
        <f>+'Ark1'!C2062</f>
        <v>2024</v>
      </c>
      <c r="C75" s="213"/>
      <c r="D75" s="232">
        <f>+'Ark1'!M2062</f>
        <v>5</v>
      </c>
      <c r="E75" s="243" t="s">
        <v>93</v>
      </c>
      <c r="F75" s="232">
        <f>+'Ark1'!D2062</f>
        <v>2</v>
      </c>
      <c r="G75" s="232" t="s">
        <v>543</v>
      </c>
      <c r="H75" s="232">
        <f>+'Ark1'!Q2062</f>
        <v>68</v>
      </c>
      <c r="I75" s="330">
        <f>+'Ark1'!R2062</f>
        <v>827</v>
      </c>
      <c r="J75" s="233">
        <f>+IF(I75=0,"",'Ark1'!AF2062)</f>
        <v>57.75139664804469</v>
      </c>
      <c r="K75" s="233">
        <f>+IF(I75=0,"",'Ark1'!AG2062)</f>
        <v>56.236597964732866</v>
      </c>
      <c r="L75" s="239">
        <f>+IF(J75=0,"",'Ark1'!AI2062)</f>
        <v>620</v>
      </c>
      <c r="M75" s="499"/>
      <c r="N75" s="263">
        <f>+IF(L75=0,"",'Ark1'!AJ2062)</f>
        <v>75.359193548387054</v>
      </c>
      <c r="O75" s="263">
        <f>+IF(L75=0,"",'Ark1'!AK2062)</f>
        <v>15.572261831788405</v>
      </c>
      <c r="P75" s="231"/>
      <c r="Q75" s="234">
        <f>+IF(I75=0,"",'Ark1'!S2062)</f>
        <v>5.7569528415961315</v>
      </c>
      <c r="R75" s="234"/>
      <c r="S75" s="233">
        <f>+IF(I75=0,"",'Ark1'!U2062)</f>
        <v>9.2281741233373626</v>
      </c>
      <c r="T75" s="233">
        <f>+IF(I75=0,"",'Ark1'!V2062)</f>
        <v>1.6928657799274489</v>
      </c>
      <c r="U75" s="233">
        <f>+IF(I75=0,"",'Ark1'!W2062)</f>
        <v>0</v>
      </c>
      <c r="V75" s="235">
        <f>+IF(I75=0,"",'Ark1'!X2062)</f>
        <v>14.993954050785979</v>
      </c>
      <c r="W75" s="235">
        <f>+IF(I75=0,"",'Ark1'!Y2062)</f>
        <v>6.1668681983071343</v>
      </c>
      <c r="X75" s="235">
        <f>+IF(I75=0,"",'Ark1'!Z2062)</f>
        <v>6.3209535754260955</v>
      </c>
      <c r="Y75" s="233">
        <f>+IF(I75=0,"",'Ark1'!Z2062)</f>
        <v>6.3209535754260955</v>
      </c>
      <c r="Z75" s="233">
        <f>+IF(I75=0,"",'Ark1'!AB2062)</f>
        <v>0</v>
      </c>
      <c r="AA75" s="235">
        <f>+'Ark1'!AD2062</f>
        <v>0</v>
      </c>
      <c r="AB75" s="233">
        <f t="shared" ref="AB75:AB85" si="8">+IF(I75=0,"",I75/D75)</f>
        <v>165.4</v>
      </c>
      <c r="AC75" s="233">
        <f t="shared" ref="AC75:AC85" si="9">+IF(I75=0,"",I75/H75)</f>
        <v>12.161764705882353</v>
      </c>
      <c r="AD75" s="213"/>
      <c r="AE75" s="216"/>
      <c r="AG75" s="29"/>
      <c r="AH75" s="27"/>
      <c r="AI75" s="239"/>
      <c r="AJ75" s="28"/>
      <c r="AN75" s="28"/>
    </row>
    <row r="76" spans="1:40">
      <c r="A76" s="213"/>
      <c r="B76" s="232">
        <f>+'Ark1'!C2063</f>
        <v>2024</v>
      </c>
      <c r="C76" s="213"/>
      <c r="D76" s="232">
        <f>+'Ark1'!M2063</f>
        <v>5</v>
      </c>
      <c r="E76" s="243" t="s">
        <v>93</v>
      </c>
      <c r="F76" s="232">
        <f>+'Ark1'!D2063</f>
        <v>3</v>
      </c>
      <c r="G76" s="232" t="s">
        <v>544</v>
      </c>
      <c r="H76" s="232">
        <f>+'Ark1'!Q2063</f>
        <v>109</v>
      </c>
      <c r="I76" s="330">
        <f>+'Ark1'!R2063</f>
        <v>1594</v>
      </c>
      <c r="J76" s="233">
        <f>+IF(I76=0,"",'Ark1'!AF2063)</f>
        <v>48.686621869273054</v>
      </c>
      <c r="K76" s="233">
        <f>+IF(I76=0,"",'Ark1'!AG2063)</f>
        <v>42.480188863660302</v>
      </c>
      <c r="L76" s="239">
        <f>+IF(J76=0,"",'Ark1'!AI2063)</f>
        <v>946</v>
      </c>
      <c r="M76" s="499"/>
      <c r="N76" s="263">
        <f>+IF(L76=0,"",'Ark1'!AJ2063)</f>
        <v>81.804122621564517</v>
      </c>
      <c r="O76" s="263">
        <f>+IF(L76=0,"",'Ark1'!AK2063)</f>
        <v>15.350404376410649</v>
      </c>
      <c r="P76" s="231"/>
      <c r="Q76" s="234">
        <f>+IF(I76=0,"",'Ark1'!S2063)</f>
        <v>5.4592220828105402</v>
      </c>
      <c r="R76" s="234"/>
      <c r="S76" s="233">
        <f>+IF(I76=0,"",'Ark1'!U2063)</f>
        <v>8.861543287327482</v>
      </c>
      <c r="T76" s="233">
        <f>+IF(I76=0,"",'Ark1'!V2063)</f>
        <v>1.4429109159347555</v>
      </c>
      <c r="U76" s="233">
        <f>+IF(I76=0,"",'Ark1'!W2063)</f>
        <v>0</v>
      </c>
      <c r="V76" s="235">
        <f>+IF(I76=0,"",'Ark1'!X2063)</f>
        <v>13.864491844416563</v>
      </c>
      <c r="W76" s="235">
        <f>+IF(I76=0,"",'Ark1'!Y2063)</f>
        <v>3.6386449184441658</v>
      </c>
      <c r="X76" s="235">
        <f>+IF(I76=0,"",'Ark1'!Z2063)</f>
        <v>5.6024009351427564</v>
      </c>
      <c r="Y76" s="233">
        <f>+IF(I76=0,"",'Ark1'!Z2063)</f>
        <v>5.6024009351427564</v>
      </c>
      <c r="Z76" s="233">
        <f>+IF(I76=0,"",'Ark1'!AB2063)</f>
        <v>0.12519574682230927</v>
      </c>
      <c r="AA76" s="235">
        <f>+'Ark1'!AD2063</f>
        <v>1.3691730135659359</v>
      </c>
      <c r="AB76" s="233">
        <f t="shared" si="8"/>
        <v>318.8</v>
      </c>
      <c r="AC76" s="233">
        <f t="shared" si="9"/>
        <v>14.623853211009175</v>
      </c>
      <c r="AD76" s="213"/>
      <c r="AE76" s="216"/>
      <c r="AG76" s="29"/>
      <c r="AH76" s="27"/>
      <c r="AI76" s="239"/>
      <c r="AJ76" s="28"/>
      <c r="AN76" s="28"/>
    </row>
    <row r="77" spans="1:40">
      <c r="A77" s="213"/>
      <c r="B77" s="232">
        <f>+'Ark1'!C2064</f>
        <v>2024</v>
      </c>
      <c r="C77" s="213"/>
      <c r="D77" s="232">
        <f>+'Ark1'!M2064</f>
        <v>5</v>
      </c>
      <c r="E77" s="243" t="s">
        <v>93</v>
      </c>
      <c r="F77" s="232">
        <f>+'Ark1'!D2064</f>
        <v>4</v>
      </c>
      <c r="G77" s="232" t="s">
        <v>545</v>
      </c>
      <c r="H77" s="232">
        <f>+'Ark1'!Q2064</f>
        <v>109</v>
      </c>
      <c r="I77" s="330">
        <f>+'Ark1'!R2064</f>
        <v>1430</v>
      </c>
      <c r="J77" s="233">
        <f>+IF(I77=0,"",'Ark1'!AF2064)</f>
        <v>38.062283737024224</v>
      </c>
      <c r="K77" s="233">
        <f>+IF(I77=0,"",'Ark1'!AG2064)</f>
        <v>35.826041942480089</v>
      </c>
      <c r="L77" s="239">
        <f>+IF(J77=0,"",'Ark1'!AI2064)</f>
        <v>1077</v>
      </c>
      <c r="M77" s="499"/>
      <c r="N77" s="263">
        <f>+IF(L77=0,"",'Ark1'!AJ2064)</f>
        <v>79.8207056638811</v>
      </c>
      <c r="O77" s="263">
        <f>+IF(L77=0,"",'Ark1'!AK2064)</f>
        <v>15.114108362170196</v>
      </c>
      <c r="P77" s="231"/>
      <c r="Q77" s="234">
        <f>+IF(I77=0,"",'Ark1'!S2064)</f>
        <v>5.41958041958042</v>
      </c>
      <c r="R77" s="234"/>
      <c r="S77" s="233">
        <f>+IF(I77=0,"",'Ark1'!U2064)</f>
        <v>8.4210489510489612</v>
      </c>
      <c r="T77" s="233">
        <f>+IF(I77=0,"",'Ark1'!V2064)</f>
        <v>0.83916083916083906</v>
      </c>
      <c r="U77" s="233">
        <f>+IF(I77=0,"",'Ark1'!W2064)</f>
        <v>0</v>
      </c>
      <c r="V77" s="235">
        <f>+IF(I77=0,"",'Ark1'!X2064)</f>
        <v>9.79020979020979</v>
      </c>
      <c r="W77" s="235">
        <f>+IF(I77=0,"",'Ark1'!Y2064)</f>
        <v>1.9580419580419579</v>
      </c>
      <c r="X77" s="235">
        <f>+IF(I77=0,"",'Ark1'!Z2064)</f>
        <v>4.7293590117413595</v>
      </c>
      <c r="Y77" s="233">
        <f>+IF(I77=0,"",'Ark1'!Z2064)</f>
        <v>4.7293590117413595</v>
      </c>
      <c r="Z77" s="233">
        <f>+IF(I77=0,"",'Ark1'!AB2064)</f>
        <v>0</v>
      </c>
      <c r="AA77" s="235">
        <f>+'Ark1'!AD2064</f>
        <v>0</v>
      </c>
      <c r="AB77" s="233">
        <f t="shared" si="8"/>
        <v>286</v>
      </c>
      <c r="AC77" s="233">
        <f t="shared" si="9"/>
        <v>13.119266055045872</v>
      </c>
      <c r="AD77" s="213"/>
      <c r="AE77" s="216"/>
      <c r="AG77" s="29"/>
      <c r="AH77" s="27"/>
      <c r="AI77" s="239"/>
      <c r="AJ77" s="28"/>
      <c r="AN77" s="28"/>
    </row>
    <row r="78" spans="1:40">
      <c r="A78" s="213"/>
      <c r="B78" s="232">
        <f>+'Ark1'!C2065</f>
        <v>2024</v>
      </c>
      <c r="C78" s="213"/>
      <c r="D78" s="232">
        <f>+'Ark1'!M2065</f>
        <v>5</v>
      </c>
      <c r="E78" s="243" t="s">
        <v>93</v>
      </c>
      <c r="F78" s="232">
        <f>+'Ark1'!D2065</f>
        <v>5</v>
      </c>
      <c r="G78" s="232" t="s">
        <v>443</v>
      </c>
      <c r="H78" s="232">
        <f>+'Ark1'!Q2065</f>
        <v>83</v>
      </c>
      <c r="I78" s="330">
        <f>+'Ark1'!R2065</f>
        <v>883</v>
      </c>
      <c r="J78" s="233">
        <f>+IF(I78=0,"",'Ark1'!AF2065)</f>
        <v>42.926592124453094</v>
      </c>
      <c r="K78" s="233">
        <f>+IF(I78=0,"",'Ark1'!AG2065)</f>
        <v>38.477772386600755</v>
      </c>
      <c r="L78" s="239">
        <f>+IF(J78=0,"",'Ark1'!AI2065)</f>
        <v>805</v>
      </c>
      <c r="M78" s="499"/>
      <c r="N78" s="263">
        <f>+IF(L78=0,"",'Ark1'!AJ2065)</f>
        <v>83.110683229813645</v>
      </c>
      <c r="O78" s="263">
        <f>+IF(L78=0,"",'Ark1'!AK2065)</f>
        <v>15.107957532519588</v>
      </c>
      <c r="P78" s="231"/>
      <c r="Q78" s="234">
        <f>+IF(I78=0,"",'Ark1'!S2065)</f>
        <v>5.6591166477916195</v>
      </c>
      <c r="R78" s="234"/>
      <c r="S78" s="233">
        <f>+IF(I78=0,"",'Ark1'!U2065)</f>
        <v>9.2503963759909364</v>
      </c>
      <c r="T78" s="233">
        <f>+IF(I78=0,"",'Ark1'!V2065)</f>
        <v>1.8120045300113248</v>
      </c>
      <c r="U78" s="233">
        <f>+IF(I78=0,"",'Ark1'!W2065)</f>
        <v>0</v>
      </c>
      <c r="V78" s="235">
        <f>+IF(I78=0,"",'Ark1'!X2065)</f>
        <v>12.457531143827859</v>
      </c>
      <c r="W78" s="235">
        <f>+IF(I78=0,"",'Ark1'!Y2065)</f>
        <v>3.1710079275198182</v>
      </c>
      <c r="X78" s="235">
        <f>+IF(I78=0,"",'Ark1'!Z2065)</f>
        <v>5.2966716788435821</v>
      </c>
      <c r="Y78" s="233">
        <f>+IF(I78=0,"",'Ark1'!Z2065)</f>
        <v>5.2966716788435821</v>
      </c>
      <c r="Z78" s="233">
        <f>+IF(I78=0,"",'Ark1'!AB2065)</f>
        <v>0</v>
      </c>
      <c r="AA78" s="235">
        <f>+'Ark1'!AD2065</f>
        <v>0</v>
      </c>
      <c r="AB78" s="233">
        <f t="shared" si="8"/>
        <v>176.6</v>
      </c>
      <c r="AC78" s="233">
        <f t="shared" si="9"/>
        <v>10.638554216867471</v>
      </c>
      <c r="AD78" s="213"/>
      <c r="AE78" s="216"/>
      <c r="AG78" s="29"/>
      <c r="AH78" s="27"/>
      <c r="AI78" s="239"/>
      <c r="AJ78" s="28"/>
      <c r="AN78" s="28"/>
    </row>
    <row r="79" spans="1:40">
      <c r="A79" s="213"/>
      <c r="B79" s="232">
        <f>+'Ark1'!C2066</f>
        <v>2024</v>
      </c>
      <c r="C79" s="213"/>
      <c r="D79" s="232">
        <f>+'Ark1'!M2066</f>
        <v>5</v>
      </c>
      <c r="E79" s="243" t="s">
        <v>93</v>
      </c>
      <c r="F79" s="232">
        <f>+'Ark1'!D2066</f>
        <v>6</v>
      </c>
      <c r="G79" s="232" t="s">
        <v>546</v>
      </c>
      <c r="H79" s="232">
        <f>+'Ark1'!Q2066</f>
        <v>76</v>
      </c>
      <c r="I79" s="330">
        <f>+'Ark1'!R2066</f>
        <v>504</v>
      </c>
      <c r="J79" s="233">
        <f>+IF(I79=0,"",'Ark1'!AF2066)</f>
        <v>30.071599045346058</v>
      </c>
      <c r="K79" s="233">
        <f>+IF(I79=0,"",'Ark1'!AG2066)</f>
        <v>28.65047932783062</v>
      </c>
      <c r="L79" s="239">
        <f>+IF(J79=0,"",'Ark1'!AI2066)</f>
        <v>465</v>
      </c>
      <c r="M79" s="499"/>
      <c r="N79" s="263">
        <f>+IF(L79=0,"",'Ark1'!AJ2066)</f>
        <v>91.527526881720448</v>
      </c>
      <c r="O79" s="263">
        <f>+IF(L79=0,"",'Ark1'!AK2066)</f>
        <v>15.134452530783904</v>
      </c>
      <c r="P79" s="231"/>
      <c r="Q79" s="234">
        <f>+IF(I79=0,"",'Ark1'!S2066)</f>
        <v>5.4226190476190466</v>
      </c>
      <c r="R79" s="234"/>
      <c r="S79" s="233">
        <f>+IF(I79=0,"",'Ark1'!U2066)</f>
        <v>12.286507936507929</v>
      </c>
      <c r="T79" s="233">
        <f>+IF(I79=0,"",'Ark1'!V2066)</f>
        <v>1.1904761904761909</v>
      </c>
      <c r="U79" s="233">
        <f>+IF(I79=0,"",'Ark1'!W2066)</f>
        <v>0</v>
      </c>
      <c r="V79" s="235">
        <f>+IF(I79=0,"",'Ark1'!X2066)</f>
        <v>25.793650793650801</v>
      </c>
      <c r="W79" s="235">
        <f>+IF(I79=0,"",'Ark1'!Y2066)</f>
        <v>5.5555555555555562</v>
      </c>
      <c r="X79" s="235">
        <f>+IF(I79=0,"",'Ark1'!Z2066)</f>
        <v>5.8125357575224141</v>
      </c>
      <c r="Y79" s="233">
        <f>+IF(I79=0,"",'Ark1'!Z2066)</f>
        <v>5.8125357575224141</v>
      </c>
      <c r="Z79" s="233">
        <f>+IF(I79=0,"",'Ark1'!AB2066)</f>
        <v>0</v>
      </c>
      <c r="AA79" s="235">
        <f>+'Ark1'!AD2066</f>
        <v>0</v>
      </c>
      <c r="AB79" s="233">
        <f t="shared" si="8"/>
        <v>100.8</v>
      </c>
      <c r="AC79" s="233">
        <f t="shared" si="9"/>
        <v>6.6315789473684212</v>
      </c>
      <c r="AD79" s="213"/>
      <c r="AE79" s="216"/>
      <c r="AG79" s="29"/>
      <c r="AH79" s="27"/>
      <c r="AI79" s="239"/>
      <c r="AJ79" s="28"/>
      <c r="AN79" s="28"/>
    </row>
    <row r="80" spans="1:40">
      <c r="A80" s="213"/>
      <c r="B80" s="232">
        <f>+'Ark1'!C2067</f>
        <v>2024</v>
      </c>
      <c r="C80" s="213"/>
      <c r="D80" s="232">
        <f>+'Ark1'!M2067</f>
        <v>5</v>
      </c>
      <c r="E80" s="243" t="s">
        <v>93</v>
      </c>
      <c r="F80" s="232">
        <f>+'Ark1'!D2067</f>
        <v>7</v>
      </c>
      <c r="G80" s="232" t="s">
        <v>547</v>
      </c>
      <c r="H80" s="232">
        <f>+'Ark1'!Q2067</f>
        <v>32</v>
      </c>
      <c r="I80" s="330">
        <f>+'Ark1'!R2067</f>
        <v>170</v>
      </c>
      <c r="J80" s="233">
        <f>+IF(I80=0,"",'Ark1'!AF2067)</f>
        <v>21.491782553729458</v>
      </c>
      <c r="K80" s="233">
        <f>+IF(I80=0,"",'Ark1'!AG2067)</f>
        <v>22.774427020506625</v>
      </c>
      <c r="L80" s="239">
        <f>+IF(J80=0,"",'Ark1'!AI2067)</f>
        <v>170</v>
      </c>
      <c r="M80" s="499"/>
      <c r="N80" s="263">
        <f>+IF(L80=0,"",'Ark1'!AJ2067)</f>
        <v>91.247058823529414</v>
      </c>
      <c r="O80" s="263">
        <f>+IF(L80=0,"",'Ark1'!AK2067)</f>
        <v>15.015252349824635</v>
      </c>
      <c r="P80" s="231"/>
      <c r="Q80" s="234">
        <f>+IF(I80=0,"",'Ark1'!S2067)</f>
        <v>5.8647058823529408</v>
      </c>
      <c r="R80" s="234"/>
      <c r="S80" s="233">
        <f>+IF(I80=0,"",'Ark1'!U2067)</f>
        <v>12.216470588235291</v>
      </c>
      <c r="T80" s="233">
        <f>+IF(I80=0,"",'Ark1'!V2067)</f>
        <v>3.5294117647058822</v>
      </c>
      <c r="U80" s="233">
        <f>+IF(I80=0,"",'Ark1'!W2067)</f>
        <v>0</v>
      </c>
      <c r="V80" s="235">
        <f>+IF(I80=0,"",'Ark1'!X2067)</f>
        <v>22.941176470588236</v>
      </c>
      <c r="W80" s="235">
        <f>+IF(I80=0,"",'Ark1'!Y2067)</f>
        <v>7.6470588235294112</v>
      </c>
      <c r="X80" s="235">
        <f>+IF(I80=0,"",'Ark1'!Z2067)</f>
        <v>6.3517917260791954</v>
      </c>
      <c r="Y80" s="233">
        <f>+IF(I80=0,"",'Ark1'!Z2067)</f>
        <v>6.3517917260791954</v>
      </c>
      <c r="Z80" s="233">
        <f>+IF(I80=0,"",'Ark1'!AB2067)</f>
        <v>0</v>
      </c>
      <c r="AA80" s="235">
        <f>+'Ark1'!AD2067</f>
        <v>0</v>
      </c>
      <c r="AB80" s="233">
        <f t="shared" si="8"/>
        <v>34</v>
      </c>
      <c r="AC80" s="233">
        <f t="shared" si="9"/>
        <v>5.3125</v>
      </c>
      <c r="AD80" s="213"/>
      <c r="AE80" s="216"/>
      <c r="AG80" s="29"/>
      <c r="AH80" s="27"/>
      <c r="AI80" s="239"/>
      <c r="AJ80" s="28"/>
      <c r="AN80" s="28"/>
    </row>
    <row r="81" spans="1:40">
      <c r="A81" s="213"/>
      <c r="B81" s="232">
        <f>+'Ark1'!C2068</f>
        <v>2024</v>
      </c>
      <c r="C81" s="213"/>
      <c r="D81" s="232">
        <f>+'Ark1'!M2068</f>
        <v>5</v>
      </c>
      <c r="E81" s="243" t="s">
        <v>93</v>
      </c>
      <c r="F81" s="232">
        <f>+'Ark1'!D2068</f>
        <v>8</v>
      </c>
      <c r="G81" s="232" t="s">
        <v>548</v>
      </c>
      <c r="H81" s="232">
        <f>+'Ark1'!Q2068</f>
        <v>85</v>
      </c>
      <c r="I81" s="330">
        <f>+'Ark1'!R2068</f>
        <v>304</v>
      </c>
      <c r="J81" s="233">
        <f>+IF(I81=0,"",'Ark1'!AF2068)</f>
        <v>20.512820512820511</v>
      </c>
      <c r="K81" s="233">
        <f>+IF(I81=0,"",'Ark1'!AG2068)</f>
        <v>21.808479725267464</v>
      </c>
      <c r="L81" s="239">
        <f>+IF(J81=0,"",'Ark1'!AI2068)</f>
        <v>276</v>
      </c>
      <c r="M81" s="499"/>
      <c r="N81" s="263">
        <f>+IF(L81=0,"",'Ark1'!AJ2068)</f>
        <v>93.492391304347819</v>
      </c>
      <c r="O81" s="263">
        <f>+IF(L81=0,"",'Ark1'!AK2068)</f>
        <v>15.42709205069538</v>
      </c>
      <c r="P81" s="231"/>
      <c r="Q81" s="234">
        <f>+IF(I81=0,"",'Ark1'!S2068)</f>
        <v>5.9276315789473681</v>
      </c>
      <c r="R81" s="234"/>
      <c r="S81" s="233">
        <f>+IF(I81=0,"",'Ark1'!U2068)</f>
        <v>13.578289473684205</v>
      </c>
      <c r="T81" s="233">
        <f>+IF(I81=0,"",'Ark1'!V2068)</f>
        <v>2.9605263157894743</v>
      </c>
      <c r="U81" s="233">
        <f>+IF(I81=0,"",'Ark1'!W2068)</f>
        <v>0</v>
      </c>
      <c r="V81" s="235">
        <f>+IF(I81=0,"",'Ark1'!X2068)</f>
        <v>25.328947368421048</v>
      </c>
      <c r="W81" s="235">
        <f>+IF(I81=0,"",'Ark1'!Y2068)</f>
        <v>7.5657894736842097</v>
      </c>
      <c r="X81" s="235">
        <f>+IF(I81=0,"",'Ark1'!Z2068)</f>
        <v>5.3368865081070815</v>
      </c>
      <c r="Y81" s="233">
        <f>+IF(I81=0,"",'Ark1'!Z2068)</f>
        <v>5.3368865081070815</v>
      </c>
      <c r="Z81" s="233">
        <f>+IF(I81=0,"",'Ark1'!AB2068)</f>
        <v>1.1488460352039691</v>
      </c>
      <c r="AA81" s="235">
        <f>+'Ark1'!AD2068</f>
        <v>-32.772375571441017</v>
      </c>
      <c r="AB81" s="233">
        <f t="shared" si="8"/>
        <v>60.8</v>
      </c>
      <c r="AC81" s="233">
        <f t="shared" si="9"/>
        <v>3.5764705882352943</v>
      </c>
      <c r="AD81" s="213"/>
      <c r="AE81" s="216"/>
      <c r="AG81" s="29"/>
      <c r="AH81" s="27"/>
      <c r="AI81" s="239"/>
      <c r="AJ81" s="28"/>
      <c r="AN81" s="28"/>
    </row>
    <row r="82" spans="1:40">
      <c r="A82" s="213"/>
      <c r="B82" s="232">
        <f>+'Ark1'!C2069</f>
        <v>2024</v>
      </c>
      <c r="C82" s="213"/>
      <c r="D82" s="232">
        <f>+'Ark1'!M2069</f>
        <v>5</v>
      </c>
      <c r="E82" s="243" t="s">
        <v>93</v>
      </c>
      <c r="F82" s="232">
        <f>+'Ark1'!D2069</f>
        <v>9</v>
      </c>
      <c r="G82" s="232" t="s">
        <v>549</v>
      </c>
      <c r="H82" s="232">
        <f>+'Ark1'!Q2069</f>
        <v>123</v>
      </c>
      <c r="I82" s="330">
        <f>+'Ark1'!R2069</f>
        <v>542</v>
      </c>
      <c r="J82" s="233">
        <f>+IF(I82=0,"",'Ark1'!AF2069)</f>
        <v>25.602267359470943</v>
      </c>
      <c r="K82" s="233">
        <f>+IF(I82=0,"",'Ark1'!AG2069)</f>
        <v>25.866301102434544</v>
      </c>
      <c r="L82" s="239">
        <f>+IF(J82=0,"",'Ark1'!AI2069)</f>
        <v>520</v>
      </c>
      <c r="M82" s="499"/>
      <c r="N82" s="263">
        <f>+IF(L82=0,"",'Ark1'!AJ2069)</f>
        <v>95.268653846153754</v>
      </c>
      <c r="O82" s="263">
        <f>+IF(L82=0,"",'Ark1'!AK2069)</f>
        <v>14.997727414672797</v>
      </c>
      <c r="P82" s="231"/>
      <c r="Q82" s="234">
        <f>+IF(I82=0,"",'Ark1'!S2069)</f>
        <v>5.9538745387453886</v>
      </c>
      <c r="R82" s="234"/>
      <c r="S82" s="233">
        <f>+IF(I82=0,"",'Ark1'!U2069)</f>
        <v>13.298523985239852</v>
      </c>
      <c r="T82" s="233">
        <f>+IF(I82=0,"",'Ark1'!V2069)</f>
        <v>1.4760147601476012</v>
      </c>
      <c r="U82" s="233">
        <f>+IF(I82=0,"",'Ark1'!W2069)</f>
        <v>0</v>
      </c>
      <c r="V82" s="235">
        <f>+IF(I82=0,"",'Ark1'!X2069)</f>
        <v>21.955719557195568</v>
      </c>
      <c r="W82" s="235">
        <f>+IF(I82=0,"",'Ark1'!Y2069)</f>
        <v>3.1365313653136524</v>
      </c>
      <c r="X82" s="235">
        <f>+IF(I82=0,"",'Ark1'!Z2069)</f>
        <v>4.946055646276811</v>
      </c>
      <c r="Y82" s="233">
        <f>+IF(I82=0,"",'Ark1'!Z2069)</f>
        <v>4.946055646276811</v>
      </c>
      <c r="Z82" s="233">
        <f>+IF(I82=0,"",'Ark1'!AB2069)</f>
        <v>0.82020356938727679</v>
      </c>
      <c r="AA82" s="235">
        <f>+'Ark1'!AD2069</f>
        <v>6.3621595179293138</v>
      </c>
      <c r="AB82" s="233">
        <f t="shared" si="8"/>
        <v>108.4</v>
      </c>
      <c r="AC82" s="233">
        <f t="shared" si="9"/>
        <v>4.4065040650406502</v>
      </c>
      <c r="AD82" s="213"/>
      <c r="AE82" s="216"/>
      <c r="AG82" s="29"/>
      <c r="AH82" s="27"/>
      <c r="AI82" s="239"/>
      <c r="AJ82" s="28"/>
      <c r="AN82" s="28"/>
    </row>
    <row r="83" spans="1:40">
      <c r="A83" s="213"/>
      <c r="B83" s="232">
        <f>+'Ark1'!C2070</f>
        <v>2024</v>
      </c>
      <c r="C83" s="213"/>
      <c r="D83" s="232">
        <f>+'Ark1'!M2070</f>
        <v>5</v>
      </c>
      <c r="E83" s="243" t="s">
        <v>93</v>
      </c>
      <c r="F83" s="232">
        <f>+'Ark1'!D2070</f>
        <v>10</v>
      </c>
      <c r="G83" s="232" t="s">
        <v>550</v>
      </c>
      <c r="H83" s="232">
        <f>+'Ark1'!Q2070</f>
        <v>259</v>
      </c>
      <c r="I83" s="330">
        <f>+'Ark1'!R2070</f>
        <v>1151</v>
      </c>
      <c r="J83" s="233">
        <f>+IF(I83=0,"",'Ark1'!AF2070)</f>
        <v>22.384286269933877</v>
      </c>
      <c r="K83" s="233">
        <f>+IF(I83=0,"",'Ark1'!AG2070)</f>
        <v>22.351150846490388</v>
      </c>
      <c r="L83" s="239">
        <f>+IF(J83=0,"",'Ark1'!AI2070)</f>
        <v>1105</v>
      </c>
      <c r="M83" s="499"/>
      <c r="N83" s="263">
        <f>+IF(L83=0,"",'Ark1'!AJ2070)</f>
        <v>99.220090497737587</v>
      </c>
      <c r="O83" s="263">
        <f>+IF(L83=0,"",'Ark1'!AK2070)</f>
        <v>15.52249375220952</v>
      </c>
      <c r="P83" s="231"/>
      <c r="Q83" s="234">
        <f>+IF(I83=0,"",'Ark1'!S2070)</f>
        <v>5.7593397046046908</v>
      </c>
      <c r="R83" s="234"/>
      <c r="S83" s="233">
        <f>+IF(I83=0,"",'Ark1'!U2070)</f>
        <v>15.823197219808865</v>
      </c>
      <c r="T83" s="233">
        <f>+IF(I83=0,"",'Ark1'!V2070)</f>
        <v>2.8670721112076447</v>
      </c>
      <c r="U83" s="233">
        <f>+IF(I83=0,"",'Ark1'!W2070)</f>
        <v>0</v>
      </c>
      <c r="V83" s="235">
        <f>+IF(I83=0,"",'Ark1'!X2070)</f>
        <v>44.048653344917469</v>
      </c>
      <c r="W83" s="235">
        <f>+IF(I83=0,"",'Ark1'!Y2070)</f>
        <v>9.296264118158124</v>
      </c>
      <c r="X83" s="235">
        <f>+IF(I83=0,"",'Ark1'!Z2070)</f>
        <v>6.2926342992565134</v>
      </c>
      <c r="Y83" s="233">
        <f>+IF(I83=0,"",'Ark1'!Z2070)</f>
        <v>6.2926342992565134</v>
      </c>
      <c r="Z83" s="233">
        <f>+IF(I83=0,"",'Ark1'!AB2070)</f>
        <v>0.41603196850782864</v>
      </c>
      <c r="AA83" s="235">
        <f>+'Ark1'!AD2070</f>
        <v>1.3505675601831819</v>
      </c>
      <c r="AB83" s="233">
        <f t="shared" si="8"/>
        <v>230.2</v>
      </c>
      <c r="AC83" s="233">
        <f t="shared" si="9"/>
        <v>4.4440154440154442</v>
      </c>
      <c r="AD83" s="213"/>
      <c r="AE83" s="216"/>
      <c r="AG83" s="29"/>
      <c r="AH83" s="27"/>
      <c r="AI83" s="239"/>
      <c r="AJ83" s="28"/>
      <c r="AN83" s="28"/>
    </row>
    <row r="84" spans="1:40">
      <c r="A84" s="213"/>
      <c r="B84" s="232">
        <f>+'Ark1'!C2071</f>
        <v>2024</v>
      </c>
      <c r="C84" s="213"/>
      <c r="D84" s="232">
        <f>+'Ark1'!M2071</f>
        <v>5</v>
      </c>
      <c r="E84" s="243" t="s">
        <v>93</v>
      </c>
      <c r="F84" s="232">
        <f>+'Ark1'!D2071</f>
        <v>11</v>
      </c>
      <c r="G84" s="232" t="s">
        <v>551</v>
      </c>
      <c r="H84" s="232">
        <f>+'Ark1'!Q2071</f>
        <v>154</v>
      </c>
      <c r="I84" s="330">
        <f>+'Ark1'!R2071</f>
        <v>770</v>
      </c>
      <c r="J84" s="233">
        <f>+IF(I84=0,"",'Ark1'!AF2071)</f>
        <v>28.308823529411757</v>
      </c>
      <c r="K84" s="233">
        <f>+IF(I84=0,"",'Ark1'!AG2071)</f>
        <v>27.249898673057608</v>
      </c>
      <c r="L84" s="239">
        <f>+IF(J84=0,"",'Ark1'!AI2071)</f>
        <v>742</v>
      </c>
      <c r="M84" s="499"/>
      <c r="N84" s="263">
        <f>+IF(L84=0,"",'Ark1'!AJ2071)</f>
        <v>100.36239892183288</v>
      </c>
      <c r="O84" s="263">
        <f>+IF(L84=0,"",'Ark1'!AK2071)</f>
        <v>15.025757888481699</v>
      </c>
      <c r="P84" s="231"/>
      <c r="Q84" s="234">
        <f>+IF(I84=0,"",'Ark1'!S2071)</f>
        <v>5.289610389610389</v>
      </c>
      <c r="R84" s="234"/>
      <c r="S84" s="233">
        <f>+IF(I84=0,"",'Ark1'!U2071)</f>
        <v>16.065974025974029</v>
      </c>
      <c r="T84" s="233">
        <f>+IF(I84=0,"",'Ark1'!V2071)</f>
        <v>4.4155844155844148</v>
      </c>
      <c r="U84" s="233">
        <f>+IF(I84=0,"",'Ark1'!W2071)</f>
        <v>0</v>
      </c>
      <c r="V84" s="235">
        <f>+IF(I84=0,"",'Ark1'!X2071)</f>
        <v>53.506493506493506</v>
      </c>
      <c r="W84" s="235">
        <f>+IF(I84=0,"",'Ark1'!Y2071)</f>
        <v>11.948051948051949</v>
      </c>
      <c r="X84" s="235">
        <f>+IF(I84=0,"",'Ark1'!Z2071)</f>
        <v>6.3532963649293084</v>
      </c>
      <c r="Y84" s="233">
        <f>+IF(I84=0,"",'Ark1'!Z2071)</f>
        <v>6.3532963649293084</v>
      </c>
      <c r="Z84" s="233">
        <f>+IF(I84=0,"",'Ark1'!AB2071)</f>
        <v>0.36014089932109383</v>
      </c>
      <c r="AA84" s="235">
        <f>+'Ark1'!AD2071</f>
        <v>15.476000398428569</v>
      </c>
      <c r="AB84" s="233">
        <f t="shared" si="8"/>
        <v>154</v>
      </c>
      <c r="AC84" s="233">
        <f t="shared" si="9"/>
        <v>5</v>
      </c>
      <c r="AD84" s="213"/>
      <c r="AE84" s="216"/>
      <c r="AG84" s="29"/>
      <c r="AH84" s="27"/>
      <c r="AI84" s="239"/>
      <c r="AJ84" s="28"/>
      <c r="AN84" s="28"/>
    </row>
    <row r="85" spans="1:40">
      <c r="A85" s="213"/>
      <c r="B85" s="232">
        <f>+'Ark1'!C2072</f>
        <v>2024</v>
      </c>
      <c r="C85" s="213"/>
      <c r="D85" s="232">
        <f>+'Ark1'!M2072</f>
        <v>5</v>
      </c>
      <c r="E85" s="243" t="s">
        <v>93</v>
      </c>
      <c r="F85" s="232">
        <f>+'Ark1'!D2072</f>
        <v>12</v>
      </c>
      <c r="G85" s="232" t="s">
        <v>552</v>
      </c>
      <c r="H85" s="232">
        <f>+'Ark1'!Q2072</f>
        <v>29</v>
      </c>
      <c r="I85" s="330">
        <f>+'Ark1'!R2072</f>
        <v>126</v>
      </c>
      <c r="J85" s="233">
        <f>+IF(I85=0,"",'Ark1'!AF2072)</f>
        <v>29.370629370629384</v>
      </c>
      <c r="K85" s="233">
        <f>+IF(I85=0,"",'Ark1'!AG2072)</f>
        <v>27.379409647228236</v>
      </c>
      <c r="L85" s="239">
        <f>+IF(J85=0,"",'Ark1'!AI2072)</f>
        <v>120</v>
      </c>
      <c r="M85" s="499"/>
      <c r="N85" s="263">
        <f>+IF(L85=0,"",'Ark1'!AJ2072)</f>
        <v>103.0025</v>
      </c>
      <c r="O85" s="263">
        <f>+IF(L85=0,"",'Ark1'!AK2072)</f>
        <v>15.439841367620197</v>
      </c>
      <c r="P85" s="231"/>
      <c r="Q85" s="234">
        <f>+IF(I85=0,"",'Ark1'!S2072)</f>
        <v>5.2380952380952381</v>
      </c>
      <c r="R85" s="234"/>
      <c r="S85" s="233">
        <f>+IF(I85=0,"",'Ark1'!U2072)</f>
        <v>18.109523809523804</v>
      </c>
      <c r="T85" s="233">
        <f>+IF(I85=0,"",'Ark1'!V2072)</f>
        <v>4.7619047619047636</v>
      </c>
      <c r="U85" s="233">
        <f>+IF(I85=0,"",'Ark1'!W2072)</f>
        <v>0</v>
      </c>
      <c r="V85" s="235">
        <f>+IF(I85=0,"",'Ark1'!X2072)</f>
        <v>67.460317460317441</v>
      </c>
      <c r="W85" s="235">
        <f>+IF(I85=0,"",'Ark1'!Y2072)</f>
        <v>18.253968253968257</v>
      </c>
      <c r="X85" s="235">
        <f>+IF(I85=0,"",'Ark1'!Z2072)</f>
        <v>6.7967245679523947</v>
      </c>
      <c r="Y85" s="233">
        <f>+IF(I85=0,"",'Ark1'!Z2072)</f>
        <v>6.7967245679523947</v>
      </c>
      <c r="Z85" s="233">
        <f>+IF(I85=0,"",'Ark1'!AB2072)</f>
        <v>0</v>
      </c>
      <c r="AA85" s="235">
        <f>+'Ark1'!AD2072</f>
        <v>0</v>
      </c>
      <c r="AB85" s="233">
        <f t="shared" si="8"/>
        <v>25.2</v>
      </c>
      <c r="AC85" s="233">
        <f t="shared" si="9"/>
        <v>4.3448275862068968</v>
      </c>
      <c r="AD85" s="213"/>
      <c r="AE85" s="216"/>
      <c r="AG85" s="29"/>
      <c r="AH85" s="27"/>
      <c r="AI85" s="239"/>
      <c r="AJ85" s="28"/>
      <c r="AN85" s="28"/>
    </row>
    <row r="86" spans="1:40">
      <c r="A86" s="213"/>
      <c r="B86" s="213"/>
      <c r="C86" s="213"/>
      <c r="D86" s="213"/>
      <c r="E86" s="213"/>
      <c r="F86" s="213"/>
      <c r="G86" s="213"/>
      <c r="H86" s="213"/>
      <c r="I86" s="324"/>
      <c r="J86" s="214"/>
      <c r="K86" s="214"/>
      <c r="L86" s="231"/>
      <c r="M86" s="499"/>
      <c r="N86" s="231"/>
      <c r="O86" s="231"/>
      <c r="P86" s="231"/>
      <c r="Q86" s="213"/>
      <c r="R86" s="213"/>
      <c r="S86" s="213"/>
      <c r="T86" s="213"/>
      <c r="U86" s="215"/>
      <c r="V86" s="215"/>
      <c r="W86" s="215"/>
      <c r="X86" s="215"/>
      <c r="Y86" s="214"/>
      <c r="Z86" s="213"/>
      <c r="AA86" s="215"/>
      <c r="AB86" s="215"/>
      <c r="AC86" s="214"/>
      <c r="AD86" s="213"/>
      <c r="AE86" s="216"/>
      <c r="AG86" s="29"/>
      <c r="AH86" s="27"/>
      <c r="AI86" s="217"/>
      <c r="AJ86" s="28"/>
      <c r="AN86" s="28"/>
    </row>
    <row r="87" spans="1:40" ht="22.8">
      <c r="A87" s="213"/>
      <c r="B87" s="213"/>
      <c r="C87" s="213"/>
      <c r="D87" s="213"/>
      <c r="E87" s="257" t="str">
        <f>+E89</f>
        <v>2+</v>
      </c>
      <c r="F87" s="213"/>
      <c r="G87" s="213"/>
      <c r="H87" s="213"/>
      <c r="I87" s="327">
        <f>SUM(I89:I100)</f>
        <v>3350</v>
      </c>
      <c r="J87" s="214"/>
      <c r="K87" s="214"/>
      <c r="L87" s="231"/>
      <c r="M87" s="499"/>
      <c r="N87" s="263">
        <f>+Fettgruppe!O16</f>
        <v>92.798294044664999</v>
      </c>
      <c r="O87" s="263">
        <f>+Fettgruppe!Q16</f>
        <v>16.161325821782462</v>
      </c>
      <c r="P87" s="231"/>
      <c r="Q87" s="213"/>
      <c r="R87" s="213"/>
      <c r="S87" s="263">
        <f>+Fettgruppe!S16</f>
        <v>14.059164179104481</v>
      </c>
      <c r="T87" s="213"/>
      <c r="U87" s="215"/>
      <c r="V87" s="215"/>
      <c r="W87" s="215"/>
      <c r="X87" s="215"/>
      <c r="Y87" s="214"/>
      <c r="Z87" s="213"/>
      <c r="AA87" s="215"/>
      <c r="AB87" s="215"/>
      <c r="AC87" s="214"/>
      <c r="AD87" s="213"/>
      <c r="AE87" s="216"/>
      <c r="AG87" s="29"/>
      <c r="AH87" s="27"/>
      <c r="AI87" s="217"/>
      <c r="AJ87" s="28"/>
      <c r="AN87" s="28"/>
    </row>
    <row r="88" spans="1:40">
      <c r="A88" s="213"/>
      <c r="B88" s="213"/>
      <c r="C88" s="213"/>
      <c r="D88" s="213"/>
      <c r="E88" s="213"/>
      <c r="F88" s="213"/>
      <c r="G88" s="213"/>
      <c r="H88" s="213"/>
      <c r="I88" s="324"/>
      <c r="J88" s="214"/>
      <c r="K88" s="214"/>
      <c r="L88" s="231"/>
      <c r="M88" s="499"/>
      <c r="N88" s="231"/>
      <c r="O88" s="231"/>
      <c r="P88" s="231"/>
      <c r="Q88" s="213"/>
      <c r="R88" s="213"/>
      <c r="S88" s="213"/>
      <c r="T88" s="213"/>
      <c r="U88" s="215"/>
      <c r="V88" s="215"/>
      <c r="W88" s="215"/>
      <c r="X88" s="215"/>
      <c r="Y88" s="214"/>
      <c r="Z88" s="213"/>
      <c r="AA88" s="215"/>
      <c r="AB88" s="215"/>
      <c r="AC88" s="215"/>
      <c r="AD88" s="213"/>
      <c r="AE88" s="216"/>
      <c r="AG88" s="29"/>
      <c r="AH88" s="27"/>
      <c r="AI88" s="217"/>
      <c r="AJ88" s="28"/>
      <c r="AN88" s="28"/>
    </row>
    <row r="89" spans="1:40">
      <c r="A89" s="213"/>
      <c r="B89" s="28">
        <f>+'Ark1'!C2073</f>
        <v>2024</v>
      </c>
      <c r="C89" s="213"/>
      <c r="D89" s="28">
        <f>+'Ark1'!M2073</f>
        <v>6</v>
      </c>
      <c r="E89" s="28" t="s">
        <v>94</v>
      </c>
      <c r="F89" s="28">
        <f>+'Ark1'!D2073</f>
        <v>1</v>
      </c>
      <c r="G89" s="28" t="s">
        <v>542</v>
      </c>
      <c r="H89" s="28">
        <f>+'Ark1'!Q2073</f>
        <v>7</v>
      </c>
      <c r="I89" s="331">
        <f>+'Ark1'!R2073</f>
        <v>10</v>
      </c>
      <c r="J89" s="29">
        <f>+IF(I89=0,"",'Ark1'!AF2073)</f>
        <v>1.3386880856760373</v>
      </c>
      <c r="K89" s="29">
        <f>+IF(I89=0,"",'Ark1'!AG2073)</f>
        <v>1.1391564733467048</v>
      </c>
      <c r="L89" s="239">
        <f>+IF(J89=0,"",'Ark1'!AI2073)</f>
        <v>10</v>
      </c>
      <c r="M89" s="499"/>
      <c r="N89" s="263">
        <f>+IF(L89=0,"",'Ark1'!AJ2073)</f>
        <v>96.660000000000011</v>
      </c>
      <c r="O89" s="263">
        <f>+IF(L89=0,"",'Ark1'!AK2073)</f>
        <v>16.58898465112096</v>
      </c>
      <c r="P89" s="231"/>
      <c r="Q89" s="27">
        <f>+IF(I89=0,"",'Ark1'!S2073)</f>
        <v>6.2</v>
      </c>
      <c r="R89" s="27"/>
      <c r="S89" s="29">
        <f>+IF(I89=0,"",'Ark1'!U2073)</f>
        <v>16.129999999999995</v>
      </c>
      <c r="T89" s="29">
        <f>+IF(I89=0,"",'Ark1'!V2073)</f>
        <v>0</v>
      </c>
      <c r="U89" s="29">
        <f>+IF(I89=0,"",'Ark1'!W2073)</f>
        <v>0</v>
      </c>
      <c r="V89" s="34">
        <f>+IF(I89=0,"",'Ark1'!X2073)</f>
        <v>30</v>
      </c>
      <c r="W89" s="34">
        <f>+IF(I89=0,"",'Ark1'!Y2073)</f>
        <v>10</v>
      </c>
      <c r="X89" s="34">
        <f>+IF(I89=0,"",'Ark1'!Z2073)</f>
        <v>8.657026048245438</v>
      </c>
      <c r="Y89" s="29">
        <f>+IF(I89=0,"",'Ark1'!Z2073)</f>
        <v>8.657026048245438</v>
      </c>
      <c r="Z89" s="29">
        <f>+IF(I89=0,"",'Ark1'!AB2073)</f>
        <v>0</v>
      </c>
      <c r="AA89" s="34">
        <f>+'Ark1'!AD2073</f>
        <v>0</v>
      </c>
      <c r="AB89" s="29">
        <f>+IF(I89=0,"",I89/D89)</f>
        <v>1.6666666666666667</v>
      </c>
      <c r="AC89" s="29">
        <f>+IF(I89=0,"",I89/H89)</f>
        <v>1.4285714285714286</v>
      </c>
      <c r="AD89" s="213"/>
      <c r="AE89" s="216"/>
      <c r="AG89" s="29"/>
      <c r="AH89" s="27"/>
      <c r="AI89" s="239"/>
      <c r="AJ89" s="28"/>
      <c r="AN89" s="28"/>
    </row>
    <row r="90" spans="1:40">
      <c r="A90" s="213"/>
      <c r="B90" s="28">
        <f>+'Ark1'!C2074</f>
        <v>2024</v>
      </c>
      <c r="C90" s="213"/>
      <c r="D90" s="28">
        <f>+'Ark1'!M2074</f>
        <v>6</v>
      </c>
      <c r="E90" s="28" t="s">
        <v>94</v>
      </c>
      <c r="F90" s="28">
        <f>+'Ark1'!D2074</f>
        <v>2</v>
      </c>
      <c r="G90" s="28" t="s">
        <v>543</v>
      </c>
      <c r="H90" s="28">
        <f>+'Ark1'!Q2074</f>
        <v>16</v>
      </c>
      <c r="I90" s="331">
        <f>+'Ark1'!R2074</f>
        <v>107</v>
      </c>
      <c r="J90" s="29">
        <f>+IF(I90=0,"",'Ark1'!AF2074)</f>
        <v>7.4720670391061423</v>
      </c>
      <c r="K90" s="29">
        <f>+IF(I90=0,"",'Ark1'!AG2074)</f>
        <v>5.7299918206135265</v>
      </c>
      <c r="L90" s="239">
        <f>+IF(J90=0,"",'Ark1'!AI2074)</f>
        <v>107</v>
      </c>
      <c r="M90" s="499"/>
      <c r="N90" s="263">
        <f>+IF(L90=0,"",'Ark1'!AJ2074)</f>
        <v>76.297196261682259</v>
      </c>
      <c r="O90" s="263">
        <f>+IF(L90=0,"",'Ark1'!AK2074)</f>
        <v>15.855831060310804</v>
      </c>
      <c r="P90" s="231"/>
      <c r="Q90" s="27">
        <f>+IF(I90=0,"",'Ark1'!S2074)</f>
        <v>6.4112149532710285</v>
      </c>
      <c r="R90" s="27"/>
      <c r="S90" s="29">
        <f>+IF(I90=0,"",'Ark1'!U2074)</f>
        <v>7.2672897196261683</v>
      </c>
      <c r="T90" s="29">
        <f>+IF(I90=0,"",'Ark1'!V2074)</f>
        <v>0</v>
      </c>
      <c r="U90" s="29">
        <f>+IF(I90=0,"",'Ark1'!W2074)</f>
        <v>0</v>
      </c>
      <c r="V90" s="34">
        <f>+IF(I90=0,"",'Ark1'!X2074)</f>
        <v>4.6728971962616805</v>
      </c>
      <c r="W90" s="34">
        <f>+IF(I90=0,"",'Ark1'!Y2074)</f>
        <v>0.93457943925233611</v>
      </c>
      <c r="X90" s="34">
        <f>+IF(I90=0,"",'Ark1'!Z2074)</f>
        <v>3.0427722142543381</v>
      </c>
      <c r="Y90" s="29">
        <f>+IF(I90=0,"",'Ark1'!Z2074)</f>
        <v>3.0427722142543381</v>
      </c>
      <c r="Z90" s="29">
        <f>+IF(I90=0,"",'Ark1'!AB2074)</f>
        <v>0</v>
      </c>
      <c r="AA90" s="34">
        <f>+'Ark1'!AD2074</f>
        <v>0</v>
      </c>
      <c r="AB90" s="29">
        <f t="shared" ref="AB90:AB100" si="10">+IF(I90=0,"",I90/D90)</f>
        <v>17.833333333333332</v>
      </c>
      <c r="AC90" s="29">
        <f t="shared" ref="AC90:AC100" si="11">+IF(I90=0,"",I90/H90)</f>
        <v>6.6875</v>
      </c>
      <c r="AD90" s="213"/>
      <c r="AE90" s="216"/>
      <c r="AG90" s="29"/>
      <c r="AH90" s="27"/>
      <c r="AI90" s="239"/>
      <c r="AJ90" s="28"/>
      <c r="AN90" s="28"/>
    </row>
    <row r="91" spans="1:40">
      <c r="A91" s="213"/>
      <c r="B91" s="28">
        <f>+'Ark1'!C2075</f>
        <v>2024</v>
      </c>
      <c r="C91" s="213"/>
      <c r="D91" s="28">
        <f>+'Ark1'!M2075</f>
        <v>6</v>
      </c>
      <c r="E91" s="28" t="s">
        <v>94</v>
      </c>
      <c r="F91" s="28">
        <f>+'Ark1'!D2075</f>
        <v>3</v>
      </c>
      <c r="G91" s="28" t="s">
        <v>544</v>
      </c>
      <c r="H91" s="28">
        <f>+'Ark1'!Q2075</f>
        <v>52</v>
      </c>
      <c r="I91" s="331">
        <f>+'Ark1'!R2075</f>
        <v>492</v>
      </c>
      <c r="J91" s="29">
        <f>+IF(I91=0,"",'Ark1'!AF2075)</f>
        <v>15.027489309712889</v>
      </c>
      <c r="K91" s="29">
        <f>+IF(I91=0,"",'Ark1'!AG2075)</f>
        <v>13.783739079440018</v>
      </c>
      <c r="L91" s="239">
        <f>+IF(J91=0,"",'Ark1'!AI2075)</f>
        <v>490</v>
      </c>
      <c r="M91" s="499"/>
      <c r="N91" s="263">
        <f>+IF(L91=0,"",'Ark1'!AJ2075)</f>
        <v>81.089795918367329</v>
      </c>
      <c r="O91" s="263">
        <f>+IF(L91=0,"",'Ark1'!AK2075)</f>
        <v>16.243571538326417</v>
      </c>
      <c r="P91" s="231"/>
      <c r="Q91" s="27">
        <f>+IF(I91=0,"",'Ark1'!S2075)</f>
        <v>6.1951219512195115</v>
      </c>
      <c r="R91" s="27"/>
      <c r="S91" s="29">
        <f>+IF(I91=0,"",'Ark1'!U2075)</f>
        <v>9.3156504065040622</v>
      </c>
      <c r="T91" s="29">
        <f>+IF(I91=0,"",'Ark1'!V2075)</f>
        <v>1.8292682926829271</v>
      </c>
      <c r="U91" s="29">
        <f>+IF(I91=0,"",'Ark1'!W2075)</f>
        <v>0</v>
      </c>
      <c r="V91" s="34">
        <f>+IF(I91=0,"",'Ark1'!X2075)</f>
        <v>13.008130081300809</v>
      </c>
      <c r="W91" s="34">
        <f>+IF(I91=0,"",'Ark1'!Y2075)</f>
        <v>4.0650406504065035</v>
      </c>
      <c r="X91" s="34">
        <f>+IF(I91=0,"",'Ark1'!Z2075)</f>
        <v>5.3901161977968508</v>
      </c>
      <c r="Y91" s="29">
        <f>+IF(I91=0,"",'Ark1'!Z2075)</f>
        <v>5.3901161977968508</v>
      </c>
      <c r="Z91" s="29">
        <f>+IF(I91=0,"",'Ark1'!AB2075)</f>
        <v>0</v>
      </c>
      <c r="AA91" s="34">
        <f>+'Ark1'!AD2075</f>
        <v>0</v>
      </c>
      <c r="AB91" s="29">
        <f t="shared" si="10"/>
        <v>82</v>
      </c>
      <c r="AC91" s="29">
        <f t="shared" si="11"/>
        <v>9.4615384615384617</v>
      </c>
      <c r="AD91" s="213"/>
      <c r="AE91" s="216"/>
      <c r="AG91" s="29"/>
      <c r="AH91" s="27"/>
      <c r="AI91" s="239"/>
      <c r="AJ91" s="28"/>
      <c r="AN91" s="28"/>
    </row>
    <row r="92" spans="1:40">
      <c r="A92" s="213"/>
      <c r="B92" s="28">
        <f>+'Ark1'!C2076</f>
        <v>2024</v>
      </c>
      <c r="C92" s="213"/>
      <c r="D92" s="28">
        <f>+'Ark1'!M2076</f>
        <v>6</v>
      </c>
      <c r="E92" s="28" t="s">
        <v>94</v>
      </c>
      <c r="F92" s="28">
        <f>+'Ark1'!D2076</f>
        <v>4</v>
      </c>
      <c r="G92" s="28" t="s">
        <v>545</v>
      </c>
      <c r="H92" s="28">
        <f>+'Ark1'!Q2076</f>
        <v>67</v>
      </c>
      <c r="I92" s="331">
        <f>+'Ark1'!R2076</f>
        <v>550</v>
      </c>
      <c r="J92" s="29">
        <f>+IF(I92=0,"",'Ark1'!AF2076)</f>
        <v>14.639339898855471</v>
      </c>
      <c r="K92" s="29">
        <f>+IF(I92=0,"",'Ark1'!AG2076)</f>
        <v>14.055996691726637</v>
      </c>
      <c r="L92" s="239">
        <f>+IF(J92=0,"",'Ark1'!AI2076)</f>
        <v>526</v>
      </c>
      <c r="M92" s="499"/>
      <c r="N92" s="263">
        <f>+IF(L92=0,"",'Ark1'!AJ2076)</f>
        <v>79.839353612167244</v>
      </c>
      <c r="O92" s="263">
        <f>+IF(L92=0,"",'Ark1'!AK2076)</f>
        <v>16.073001879671342</v>
      </c>
      <c r="P92" s="231"/>
      <c r="Q92" s="27">
        <f>+IF(I92=0,"",'Ark1'!S2076)</f>
        <v>6.04</v>
      </c>
      <c r="R92" s="27"/>
      <c r="S92" s="29">
        <f>+IF(I92=0,"",'Ark1'!U2076)</f>
        <v>8.5901818181818221</v>
      </c>
      <c r="T92" s="29">
        <f>+IF(I92=0,"",'Ark1'!V2076)</f>
        <v>1.0909090909090908</v>
      </c>
      <c r="U92" s="29">
        <f>+IF(I92=0,"",'Ark1'!W2076)</f>
        <v>0</v>
      </c>
      <c r="V92" s="34">
        <f>+IF(I92=0,"",'Ark1'!X2076)</f>
        <v>9.0909090909090917</v>
      </c>
      <c r="W92" s="34">
        <f>+IF(I92=0,"",'Ark1'!Y2076)</f>
        <v>2.7272727272727271</v>
      </c>
      <c r="X92" s="34">
        <f>+IF(I92=0,"",'Ark1'!Z2076)</f>
        <v>4.6088308479617588</v>
      </c>
      <c r="Y92" s="29">
        <f>+IF(I92=0,"",'Ark1'!Z2076)</f>
        <v>4.6088308479617588</v>
      </c>
      <c r="Z92" s="29">
        <f>+IF(I92=0,"",'Ark1'!AB2076)</f>
        <v>0</v>
      </c>
      <c r="AA92" s="34">
        <f>+'Ark1'!AD2076</f>
        <v>0</v>
      </c>
      <c r="AB92" s="29">
        <f t="shared" si="10"/>
        <v>91.666666666666671</v>
      </c>
      <c r="AC92" s="29">
        <f t="shared" si="11"/>
        <v>8.2089552238805972</v>
      </c>
      <c r="AD92" s="213"/>
      <c r="AE92" s="216"/>
      <c r="AG92" s="29"/>
      <c r="AH92" s="27"/>
      <c r="AI92" s="239"/>
      <c r="AJ92" s="28"/>
      <c r="AN92" s="28"/>
    </row>
    <row r="93" spans="1:40">
      <c r="A93" s="213"/>
      <c r="B93" s="28">
        <f>+'Ark1'!C2077</f>
        <v>2024</v>
      </c>
      <c r="C93" s="213"/>
      <c r="D93" s="28">
        <f>+'Ark1'!M2077</f>
        <v>6</v>
      </c>
      <c r="E93" s="28" t="s">
        <v>94</v>
      </c>
      <c r="F93" s="28">
        <f>+'Ark1'!D2077</f>
        <v>5</v>
      </c>
      <c r="G93" s="28" t="s">
        <v>443</v>
      </c>
      <c r="H93" s="28">
        <f>+'Ark1'!Q2077</f>
        <v>49</v>
      </c>
      <c r="I93" s="331">
        <f>+'Ark1'!R2077</f>
        <v>207</v>
      </c>
      <c r="J93" s="29">
        <f>+IF(I93=0,"",'Ark1'!AF2077)</f>
        <v>10.06319883325231</v>
      </c>
      <c r="K93" s="29">
        <f>+IF(I93=0,"",'Ark1'!AG2077)</f>
        <v>11.108860425567999</v>
      </c>
      <c r="L93" s="239">
        <f>+IF(J93=0,"",'Ark1'!AI2077)</f>
        <v>181</v>
      </c>
      <c r="M93" s="499"/>
      <c r="N93" s="263">
        <f>+IF(L93=0,"",'Ark1'!AJ2077)</f>
        <v>87.385635359116023</v>
      </c>
      <c r="O93" s="263">
        <f>+IF(L93=0,"",'Ark1'!AK2077)</f>
        <v>15.859369133998246</v>
      </c>
      <c r="P93" s="231"/>
      <c r="Q93" s="27">
        <f>+IF(I93=0,"",'Ark1'!S2077)</f>
        <v>5.8792270531400979</v>
      </c>
      <c r="R93" s="27"/>
      <c r="S93" s="29">
        <f>+IF(I93=0,"",'Ark1'!U2077)</f>
        <v>11.392270531400964</v>
      </c>
      <c r="T93" s="29">
        <f>+IF(I93=0,"",'Ark1'!V2077)</f>
        <v>5.3140096618357484</v>
      </c>
      <c r="U93" s="29">
        <f>+IF(I93=0,"",'Ark1'!W2077)</f>
        <v>0</v>
      </c>
      <c r="V93" s="34">
        <f>+IF(I93=0,"",'Ark1'!X2077)</f>
        <v>24.637681159420289</v>
      </c>
      <c r="W93" s="34">
        <f>+IF(I93=0,"",'Ark1'!Y2077)</f>
        <v>9.661835748792269</v>
      </c>
      <c r="X93" s="34">
        <f>+IF(I93=0,"",'Ark1'!Z2077)</f>
        <v>7.2657783105606626</v>
      </c>
      <c r="Y93" s="29">
        <f>+IF(I93=0,"",'Ark1'!Z2077)</f>
        <v>7.2657783105606626</v>
      </c>
      <c r="Z93" s="29">
        <f>+IF(I93=0,"",'Ark1'!AB2077)</f>
        <v>0</v>
      </c>
      <c r="AA93" s="34">
        <f>+'Ark1'!AD2077</f>
        <v>0</v>
      </c>
      <c r="AB93" s="29">
        <f t="shared" si="10"/>
        <v>34.5</v>
      </c>
      <c r="AC93" s="29">
        <f t="shared" si="11"/>
        <v>4.2244897959183669</v>
      </c>
      <c r="AD93" s="213"/>
      <c r="AE93" s="216"/>
      <c r="AG93" s="29"/>
      <c r="AH93" s="27"/>
      <c r="AI93" s="239"/>
      <c r="AJ93" s="28"/>
      <c r="AN93" s="28"/>
    </row>
    <row r="94" spans="1:40">
      <c r="A94" s="213"/>
      <c r="B94" s="28">
        <f>+'Ark1'!C2078</f>
        <v>2024</v>
      </c>
      <c r="C94" s="213"/>
      <c r="D94" s="28">
        <f>+'Ark1'!M2078</f>
        <v>6</v>
      </c>
      <c r="E94" s="28" t="s">
        <v>94</v>
      </c>
      <c r="F94" s="28">
        <f>+'Ark1'!D2078</f>
        <v>6</v>
      </c>
      <c r="G94" s="28" t="s">
        <v>546</v>
      </c>
      <c r="H94" s="28">
        <f>+'Ark1'!Q2078</f>
        <v>44</v>
      </c>
      <c r="I94" s="331">
        <f>+'Ark1'!R2078</f>
        <v>172</v>
      </c>
      <c r="J94" s="29">
        <f>+IF(I94=0,"",'Ark1'!AF2078)</f>
        <v>10.262529832935561</v>
      </c>
      <c r="K94" s="29">
        <f>+IF(I94=0,"",'Ark1'!AG2078)</f>
        <v>12.282544323944183</v>
      </c>
      <c r="L94" s="239">
        <f>+IF(J94=0,"",'Ark1'!AI2078)</f>
        <v>145</v>
      </c>
      <c r="M94" s="499"/>
      <c r="N94" s="263">
        <f>+IF(L94=0,"",'Ark1'!AJ2078)</f>
        <v>95.002758620689676</v>
      </c>
      <c r="O94" s="263">
        <f>+IF(L94=0,"",'Ark1'!AK2078)</f>
        <v>16.408146931920101</v>
      </c>
      <c r="P94" s="231"/>
      <c r="Q94" s="27">
        <f>+IF(I94=0,"",'Ark1'!S2078)</f>
        <v>5.9767441860465107</v>
      </c>
      <c r="R94" s="27"/>
      <c r="S94" s="29">
        <f>+IF(I94=0,"",'Ark1'!U2078)</f>
        <v>15.434302325581388</v>
      </c>
      <c r="T94" s="29">
        <f>+IF(I94=0,"",'Ark1'!V2078)</f>
        <v>9.8837209302325562</v>
      </c>
      <c r="U94" s="29">
        <f>+IF(I94=0,"",'Ark1'!W2078)</f>
        <v>0</v>
      </c>
      <c r="V94" s="34">
        <f>+IF(I94=0,"",'Ark1'!X2078)</f>
        <v>44.186046511627929</v>
      </c>
      <c r="W94" s="34">
        <f>+IF(I94=0,"",'Ark1'!Y2078)</f>
        <v>20.348837209302324</v>
      </c>
      <c r="X94" s="34">
        <f>+IF(I94=0,"",'Ark1'!Z2078)</f>
        <v>7.8530203107863263</v>
      </c>
      <c r="Y94" s="29">
        <f>+IF(I94=0,"",'Ark1'!Z2078)</f>
        <v>7.8530203107863263</v>
      </c>
      <c r="Z94" s="29">
        <f>+IF(I94=0,"",'Ark1'!AB2078)</f>
        <v>0</v>
      </c>
      <c r="AA94" s="34">
        <f>+'Ark1'!AD2078</f>
        <v>0</v>
      </c>
      <c r="AB94" s="29">
        <f t="shared" si="10"/>
        <v>28.666666666666668</v>
      </c>
      <c r="AC94" s="29">
        <f t="shared" si="11"/>
        <v>3.9090909090909092</v>
      </c>
      <c r="AD94" s="213"/>
      <c r="AE94" s="216"/>
      <c r="AG94" s="29"/>
      <c r="AH94" s="27"/>
      <c r="AI94" s="239"/>
      <c r="AJ94" s="28"/>
      <c r="AN94" s="28"/>
    </row>
    <row r="95" spans="1:40">
      <c r="A95" s="213"/>
      <c r="B95" s="28">
        <f>+'Ark1'!C2079</f>
        <v>2024</v>
      </c>
      <c r="C95" s="213"/>
      <c r="D95" s="28">
        <f>+'Ark1'!M2079</f>
        <v>6</v>
      </c>
      <c r="E95" s="28" t="s">
        <v>94</v>
      </c>
      <c r="F95" s="28">
        <f>+'Ark1'!D2079</f>
        <v>7</v>
      </c>
      <c r="G95" s="28" t="s">
        <v>547</v>
      </c>
      <c r="H95" s="28">
        <f>+'Ark1'!Q2079</f>
        <v>27</v>
      </c>
      <c r="I95" s="331">
        <f>+'Ark1'!R2079</f>
        <v>88</v>
      </c>
      <c r="J95" s="29">
        <f>+IF(I95=0,"",'Ark1'!AF2079)</f>
        <v>11.125158027812894</v>
      </c>
      <c r="K95" s="29">
        <f>+IF(I95=0,"",'Ark1'!AG2079)</f>
        <v>12.859962715209999</v>
      </c>
      <c r="L95" s="239">
        <f>+IF(J95=0,"",'Ark1'!AI2079)</f>
        <v>88</v>
      </c>
      <c r="M95" s="499"/>
      <c r="N95" s="263">
        <f>+IF(L95=0,"",'Ark1'!AJ2079)</f>
        <v>91.637499999999989</v>
      </c>
      <c r="O95" s="263">
        <f>+IF(L95=0,"",'Ark1'!AK2079)</f>
        <v>16.363651228468452</v>
      </c>
      <c r="P95" s="231"/>
      <c r="Q95" s="27">
        <f>+IF(I95=0,"",'Ark1'!S2079)</f>
        <v>6.3522727272727284</v>
      </c>
      <c r="R95" s="27"/>
      <c r="S95" s="29">
        <f>+IF(I95=0,"",'Ark1'!U2079)</f>
        <v>13.326136363636362</v>
      </c>
      <c r="T95" s="29">
        <f>+IF(I95=0,"",'Ark1'!V2079)</f>
        <v>3.4090909090909096</v>
      </c>
      <c r="U95" s="29">
        <f>+IF(I95=0,"",'Ark1'!W2079)</f>
        <v>0</v>
      </c>
      <c r="V95" s="34">
        <f>+IF(I95=0,"",'Ark1'!X2079)</f>
        <v>28.409090909090914</v>
      </c>
      <c r="W95" s="34">
        <f>+IF(I95=0,"",'Ark1'!Y2079)</f>
        <v>10.227272727272727</v>
      </c>
      <c r="X95" s="34">
        <f>+IF(I95=0,"",'Ark1'!Z2079)</f>
        <v>6.1307810254000277</v>
      </c>
      <c r="Y95" s="29">
        <f>+IF(I95=0,"",'Ark1'!Z2079)</f>
        <v>6.1307810254000277</v>
      </c>
      <c r="Z95" s="29">
        <f>+IF(I95=0,"",'Ark1'!AB2079)</f>
        <v>0</v>
      </c>
      <c r="AA95" s="34">
        <f>+'Ark1'!AD2079</f>
        <v>0</v>
      </c>
      <c r="AB95" s="29">
        <f t="shared" si="10"/>
        <v>14.666666666666666</v>
      </c>
      <c r="AC95" s="29">
        <f t="shared" si="11"/>
        <v>3.2592592592592591</v>
      </c>
      <c r="AD95" s="213"/>
      <c r="AE95" s="216"/>
      <c r="AG95" s="29"/>
      <c r="AH95" s="27"/>
      <c r="AI95" s="239"/>
      <c r="AJ95" s="28"/>
      <c r="AN95" s="28"/>
    </row>
    <row r="96" spans="1:40">
      <c r="A96" s="213"/>
      <c r="B96" s="28">
        <f>+'Ark1'!C2080</f>
        <v>2024</v>
      </c>
      <c r="C96" s="213"/>
      <c r="D96" s="28">
        <f>+'Ark1'!M2080</f>
        <v>6</v>
      </c>
      <c r="E96" s="28" t="s">
        <v>94</v>
      </c>
      <c r="F96" s="28">
        <f>+'Ark1'!D2080</f>
        <v>8</v>
      </c>
      <c r="G96" s="28" t="s">
        <v>548</v>
      </c>
      <c r="H96" s="28">
        <f>+'Ark1'!Q2080</f>
        <v>50</v>
      </c>
      <c r="I96" s="331">
        <f>+'Ark1'!R2080</f>
        <v>139</v>
      </c>
      <c r="J96" s="29">
        <f>+IF(I96=0,"",'Ark1'!AF2080)</f>
        <v>9.3792172739541186</v>
      </c>
      <c r="K96" s="29">
        <f>+IF(I96=0,"",'Ark1'!AG2080)</f>
        <v>11.768062343151495</v>
      </c>
      <c r="L96" s="239">
        <f>+IF(J96=0,"",'Ark1'!AI2080)</f>
        <v>136</v>
      </c>
      <c r="M96" s="499"/>
      <c r="N96" s="263">
        <f>+IF(L96=0,"",'Ark1'!AJ2080)</f>
        <v>98.727941176470623</v>
      </c>
      <c r="O96" s="263">
        <f>+IF(L96=0,"",'Ark1'!AK2080)</f>
        <v>16.024819126876835</v>
      </c>
      <c r="P96" s="231"/>
      <c r="Q96" s="27">
        <f>+IF(I96=0,"",'Ark1'!S2080)</f>
        <v>5.8776978417266177</v>
      </c>
      <c r="R96" s="27"/>
      <c r="S96" s="29">
        <f>+IF(I96=0,"",'Ark1'!U2080)</f>
        <v>16.024460431654678</v>
      </c>
      <c r="T96" s="29">
        <f>+IF(I96=0,"",'Ark1'!V2080)</f>
        <v>7.1942446043165456</v>
      </c>
      <c r="U96" s="29">
        <f>+IF(I96=0,"",'Ark1'!W2080)</f>
        <v>0</v>
      </c>
      <c r="V96" s="34">
        <f>+IF(I96=0,"",'Ark1'!X2080)</f>
        <v>43.884892086330943</v>
      </c>
      <c r="W96" s="34">
        <f>+IF(I96=0,"",'Ark1'!Y2080)</f>
        <v>15.827338129496404</v>
      </c>
      <c r="X96" s="34">
        <f>+IF(I96=0,"",'Ark1'!Z2080)</f>
        <v>6.3555090443223508</v>
      </c>
      <c r="Y96" s="29">
        <f>+IF(I96=0,"",'Ark1'!Z2080)</f>
        <v>6.3555090443223508</v>
      </c>
      <c r="Z96" s="29">
        <f>+IF(I96=0,"",'Ark1'!AB2080)</f>
        <v>0</v>
      </c>
      <c r="AA96" s="34">
        <f>+'Ark1'!AD2080</f>
        <v>0</v>
      </c>
      <c r="AB96" s="29">
        <f t="shared" si="10"/>
        <v>23.166666666666668</v>
      </c>
      <c r="AC96" s="29">
        <f t="shared" si="11"/>
        <v>2.78</v>
      </c>
      <c r="AD96" s="213"/>
      <c r="AE96" s="216"/>
      <c r="AG96" s="29"/>
      <c r="AH96" s="27"/>
      <c r="AI96" s="239"/>
      <c r="AJ96" s="28"/>
      <c r="AN96" s="28"/>
    </row>
    <row r="97" spans="1:40">
      <c r="A97" s="213"/>
      <c r="B97" s="28">
        <f>+'Ark1'!C2081</f>
        <v>2024</v>
      </c>
      <c r="C97" s="213"/>
      <c r="D97" s="28">
        <f>+'Ark1'!M2081</f>
        <v>6</v>
      </c>
      <c r="E97" s="28" t="s">
        <v>94</v>
      </c>
      <c r="F97" s="28">
        <f>+'Ark1'!D2081</f>
        <v>9</v>
      </c>
      <c r="G97" s="28" t="s">
        <v>549</v>
      </c>
      <c r="H97" s="28">
        <f>+'Ark1'!Q2081</f>
        <v>86</v>
      </c>
      <c r="I97" s="331">
        <f>+'Ark1'!R2081</f>
        <v>295</v>
      </c>
      <c r="J97" s="29">
        <f>+IF(I97=0,"",'Ark1'!AF2081)</f>
        <v>13.934813415210202</v>
      </c>
      <c r="K97" s="29">
        <f>+IF(I97=0,"",'Ark1'!AG2081)</f>
        <v>15.940442696371152</v>
      </c>
      <c r="L97" s="239">
        <f>+IF(J97=0,"",'Ark1'!AI2081)</f>
        <v>288</v>
      </c>
      <c r="M97" s="499"/>
      <c r="N97" s="263">
        <f>+IF(L97=0,"",'Ark1'!AJ2081)</f>
        <v>97.886805555555654</v>
      </c>
      <c r="O97" s="263">
        <f>+IF(L97=0,"",'Ark1'!AK2081)</f>
        <v>15.821656484155531</v>
      </c>
      <c r="P97" s="231"/>
      <c r="Q97" s="27">
        <f>+IF(I97=0,"",'Ark1'!S2081)</f>
        <v>6.1050847457627109</v>
      </c>
      <c r="R97" s="27"/>
      <c r="S97" s="29">
        <f>+IF(I97=0,"",'Ark1'!U2081)</f>
        <v>15.05728813559322</v>
      </c>
      <c r="T97" s="29">
        <f>+IF(I97=0,"",'Ark1'!V2081)</f>
        <v>2.3728813559322033</v>
      </c>
      <c r="U97" s="29">
        <f>+IF(I97=0,"",'Ark1'!W2081)</f>
        <v>0</v>
      </c>
      <c r="V97" s="34">
        <f>+IF(I97=0,"",'Ark1'!X2081)</f>
        <v>37.627118644067799</v>
      </c>
      <c r="W97" s="34">
        <f>+IF(I97=0,"",'Ark1'!Y2081)</f>
        <v>8.4745762711864394</v>
      </c>
      <c r="X97" s="34">
        <f>+IF(I97=0,"",'Ark1'!Z2081)</f>
        <v>5.5691711431830431</v>
      </c>
      <c r="Y97" s="29">
        <f>+IF(I97=0,"",'Ark1'!Z2081)</f>
        <v>5.5691711431830431</v>
      </c>
      <c r="Z97" s="29">
        <f>+IF(I97=0,"",'Ark1'!AB2081)</f>
        <v>0</v>
      </c>
      <c r="AA97" s="34">
        <f>+'Ark1'!AD2081</f>
        <v>0</v>
      </c>
      <c r="AB97" s="29">
        <f t="shared" si="10"/>
        <v>49.166666666666664</v>
      </c>
      <c r="AC97" s="29">
        <f t="shared" si="11"/>
        <v>3.4302325581395348</v>
      </c>
      <c r="AD97" s="213"/>
      <c r="AE97" s="216"/>
      <c r="AG97" s="29"/>
      <c r="AH97" s="27"/>
      <c r="AI97" s="239"/>
      <c r="AJ97" s="28"/>
      <c r="AN97" s="28"/>
    </row>
    <row r="98" spans="1:40">
      <c r="A98" s="213"/>
      <c r="B98" s="28">
        <f>+'Ark1'!C2082</f>
        <v>2024</v>
      </c>
      <c r="C98" s="213"/>
      <c r="D98" s="28">
        <f>+'Ark1'!M2082</f>
        <v>6</v>
      </c>
      <c r="E98" s="28" t="s">
        <v>94</v>
      </c>
      <c r="F98" s="28">
        <f>+'Ark1'!D2082</f>
        <v>10</v>
      </c>
      <c r="G98" s="28" t="s">
        <v>550</v>
      </c>
      <c r="H98" s="28">
        <f>+'Ark1'!Q2082</f>
        <v>205</v>
      </c>
      <c r="I98" s="331">
        <f>+'Ark1'!R2082</f>
        <v>716</v>
      </c>
      <c r="J98" s="29">
        <f>+IF(I98=0,"",'Ark1'!AF2082)</f>
        <v>13.924542979385452</v>
      </c>
      <c r="K98" s="29">
        <f>+IF(I98=0,"",'Ark1'!AG2082)</f>
        <v>15.997226432345196</v>
      </c>
      <c r="L98" s="239">
        <f>+IF(J98=0,"",'Ark1'!AI2082)</f>
        <v>705</v>
      </c>
      <c r="M98" s="499"/>
      <c r="N98" s="263">
        <f>+IF(L98=0,"",'Ark1'!AJ2082)</f>
        <v>101.95404255319151</v>
      </c>
      <c r="O98" s="263">
        <f>+IF(L98=0,"",'Ark1'!AK2082)</f>
        <v>16.413186939934231</v>
      </c>
      <c r="P98" s="231"/>
      <c r="Q98" s="27">
        <f>+IF(I98=0,"",'Ark1'!S2082)</f>
        <v>6.1005586592178771</v>
      </c>
      <c r="R98" s="27"/>
      <c r="S98" s="29">
        <f>+IF(I98=0,"",'Ark1'!U2082)</f>
        <v>18.205446927374297</v>
      </c>
      <c r="T98" s="29">
        <f>+IF(I98=0,"",'Ark1'!V2082)</f>
        <v>9.9162011173184386</v>
      </c>
      <c r="U98" s="29">
        <f>+IF(I98=0,"",'Ark1'!W2082)</f>
        <v>0</v>
      </c>
      <c r="V98" s="34">
        <f>+IF(I98=0,"",'Ark1'!X2082)</f>
        <v>60.893854748603353</v>
      </c>
      <c r="W98" s="34">
        <f>+IF(I98=0,"",'Ark1'!Y2082)</f>
        <v>21.787709497206706</v>
      </c>
      <c r="X98" s="34">
        <f>+IF(I98=0,"",'Ark1'!Z2082)</f>
        <v>6.5192611866965393</v>
      </c>
      <c r="Y98" s="29">
        <f>+IF(I98=0,"",'Ark1'!Z2082)</f>
        <v>6.5192611866965393</v>
      </c>
      <c r="Z98" s="29">
        <f>+IF(I98=0,"",'Ark1'!AB2082)</f>
        <v>0</v>
      </c>
      <c r="AA98" s="34">
        <f>+'Ark1'!AD2082</f>
        <v>0</v>
      </c>
      <c r="AB98" s="29">
        <f t="shared" si="10"/>
        <v>119.33333333333333</v>
      </c>
      <c r="AC98" s="29">
        <f t="shared" si="11"/>
        <v>3.4926829268292683</v>
      </c>
      <c r="AD98" s="213"/>
      <c r="AE98" s="216"/>
      <c r="AG98" s="29"/>
      <c r="AH98" s="27"/>
      <c r="AI98" s="239"/>
      <c r="AJ98" s="28"/>
      <c r="AN98" s="28"/>
    </row>
    <row r="99" spans="1:40">
      <c r="A99" s="213"/>
      <c r="B99" s="28">
        <f>+'Ark1'!C2083</f>
        <v>2024</v>
      </c>
      <c r="C99" s="213"/>
      <c r="D99" s="28">
        <f>+'Ark1'!M2083</f>
        <v>6</v>
      </c>
      <c r="E99" s="28" t="s">
        <v>94</v>
      </c>
      <c r="F99" s="28">
        <f>+'Ark1'!D2083</f>
        <v>11</v>
      </c>
      <c r="G99" s="28" t="s">
        <v>551</v>
      </c>
      <c r="H99" s="28">
        <f>+'Ark1'!Q2083</f>
        <v>128</v>
      </c>
      <c r="I99" s="331">
        <f>+'Ark1'!R2083</f>
        <v>473</v>
      </c>
      <c r="J99" s="29">
        <f>+IF(I99=0,"",'Ark1'!AF2083)</f>
        <v>17.389705882352938</v>
      </c>
      <c r="K99" s="29">
        <f>+IF(I99=0,"",'Ark1'!AG2083)</f>
        <v>19.537376425185471</v>
      </c>
      <c r="L99" s="239">
        <f>+IF(J99=0,"",'Ark1'!AI2083)</f>
        <v>455</v>
      </c>
      <c r="M99" s="499"/>
      <c r="N99" s="263">
        <f>+IF(L99=0,"",'Ark1'!AJ2083)</f>
        <v>103.79802197802202</v>
      </c>
      <c r="O99" s="263">
        <f>+IF(L99=0,"",'Ark1'!AK2083)</f>
        <v>16.173775614757616</v>
      </c>
      <c r="P99" s="231"/>
      <c r="Q99" s="27">
        <f>+IF(I99=0,"",'Ark1'!S2083)</f>
        <v>5.7526427061310788</v>
      </c>
      <c r="R99" s="27"/>
      <c r="S99" s="29">
        <f>+IF(I99=0,"",'Ark1'!U2083)</f>
        <v>18.751585623678636</v>
      </c>
      <c r="T99" s="29">
        <f>+IF(I99=0,"",'Ark1'!V2083)</f>
        <v>9.7251585623678682</v>
      </c>
      <c r="U99" s="29">
        <f>+IF(I99=0,"",'Ark1'!W2083)</f>
        <v>0</v>
      </c>
      <c r="V99" s="34">
        <f>+IF(I99=0,"",'Ark1'!X2083)</f>
        <v>66.807610993657491</v>
      </c>
      <c r="W99" s="34">
        <f>+IF(I99=0,"",'Ark1'!Y2083)</f>
        <v>21.141649048625798</v>
      </c>
      <c r="X99" s="34">
        <f>+IF(I99=0,"",'Ark1'!Z2083)</f>
        <v>6.249661523313736</v>
      </c>
      <c r="Y99" s="29">
        <f>+IF(I99=0,"",'Ark1'!Z2083)</f>
        <v>6.249661523313736</v>
      </c>
      <c r="Z99" s="29">
        <f>+IF(I99=0,"",'Ark1'!AB2083)</f>
        <v>0</v>
      </c>
      <c r="AA99" s="34">
        <f>+'Ark1'!AD2083</f>
        <v>0</v>
      </c>
      <c r="AB99" s="29">
        <f t="shared" si="10"/>
        <v>78.833333333333329</v>
      </c>
      <c r="AC99" s="29">
        <f t="shared" si="11"/>
        <v>3.6953125</v>
      </c>
      <c r="AD99" s="213"/>
      <c r="AE99" s="216"/>
      <c r="AG99" s="29"/>
      <c r="AH99" s="27"/>
      <c r="AI99" s="239"/>
      <c r="AJ99" s="28"/>
      <c r="AN99" s="28"/>
    </row>
    <row r="100" spans="1:40">
      <c r="A100" s="213"/>
      <c r="B100" s="28">
        <f>+'Ark1'!C2084</f>
        <v>2024</v>
      </c>
      <c r="C100" s="213"/>
      <c r="D100" s="28">
        <f>+'Ark1'!M2084</f>
        <v>6</v>
      </c>
      <c r="E100" s="28" t="s">
        <v>94</v>
      </c>
      <c r="F100" s="28">
        <f>+'Ark1'!D2084</f>
        <v>12</v>
      </c>
      <c r="G100" s="28" t="s">
        <v>552</v>
      </c>
      <c r="H100" s="28">
        <f>+'Ark1'!Q2084</f>
        <v>30</v>
      </c>
      <c r="I100" s="331">
        <f>+'Ark1'!R2084</f>
        <v>101</v>
      </c>
      <c r="J100" s="29">
        <f>+IF(I100=0,"",'Ark1'!AF2084)</f>
        <v>23.543123543123539</v>
      </c>
      <c r="K100" s="29">
        <f>+IF(I100=0,"",'Ark1'!AG2084)</f>
        <v>25.100791936645074</v>
      </c>
      <c r="L100" s="239">
        <f>+IF(J100=0,"",'Ark1'!AI2084)</f>
        <v>93</v>
      </c>
      <c r="M100" s="499"/>
      <c r="N100" s="263">
        <f>+IF(L100=0,"",'Ark1'!AJ2084)</f>
        <v>106.89677419354844</v>
      </c>
      <c r="O100" s="263">
        <f>+IF(L100=0,"",'Ark1'!AK2084)</f>
        <v>15.82576391857366</v>
      </c>
      <c r="P100" s="231"/>
      <c r="Q100" s="27">
        <f>+IF(I100=0,"",'Ark1'!S2084)</f>
        <v>5.0990099009900991</v>
      </c>
      <c r="R100" s="27"/>
      <c r="S100" s="29">
        <f>+IF(I100=0,"",'Ark1'!U2084)</f>
        <v>20.71188118811882</v>
      </c>
      <c r="T100" s="29">
        <f>+IF(I100=0,"",'Ark1'!V2084)</f>
        <v>12.871287128712872</v>
      </c>
      <c r="U100" s="29">
        <f>+IF(I100=0,"",'Ark1'!W2084)</f>
        <v>0</v>
      </c>
      <c r="V100" s="34">
        <f>+IF(I100=0,"",'Ark1'!X2084)</f>
        <v>77.227722772277218</v>
      </c>
      <c r="W100" s="34">
        <f>+IF(I100=0,"",'Ark1'!Y2084)</f>
        <v>30.693069306930695</v>
      </c>
      <c r="X100" s="34">
        <f>+IF(I100=0,"",'Ark1'!Z2084)</f>
        <v>6.2611530132389017</v>
      </c>
      <c r="Y100" s="29">
        <f>+IF(I100=0,"",'Ark1'!Z2084)</f>
        <v>6.2611530132389017</v>
      </c>
      <c r="Z100" s="29">
        <f>+IF(I100=0,"",'Ark1'!AB2084)</f>
        <v>0</v>
      </c>
      <c r="AA100" s="34">
        <f>+'Ark1'!AD2084</f>
        <v>0</v>
      </c>
      <c r="AB100" s="29">
        <f t="shared" si="10"/>
        <v>16.833333333333332</v>
      </c>
      <c r="AC100" s="29">
        <f t="shared" si="11"/>
        <v>3.3666666666666667</v>
      </c>
      <c r="AD100" s="213"/>
      <c r="AE100" s="216"/>
      <c r="AG100" s="29"/>
      <c r="AH100" s="27"/>
      <c r="AI100" s="239"/>
      <c r="AJ100" s="28"/>
      <c r="AN100" s="28"/>
    </row>
    <row r="101" spans="1:40">
      <c r="A101" s="213"/>
      <c r="B101" s="213"/>
      <c r="C101" s="213"/>
      <c r="D101" s="213"/>
      <c r="E101" s="213"/>
      <c r="F101" s="213"/>
      <c r="G101" s="213"/>
      <c r="H101" s="213"/>
      <c r="I101" s="324"/>
      <c r="J101" s="214"/>
      <c r="K101" s="214"/>
      <c r="L101" s="231"/>
      <c r="M101" s="499"/>
      <c r="N101" s="231"/>
      <c r="O101" s="231"/>
      <c r="P101" s="231"/>
      <c r="Q101" s="213"/>
      <c r="R101" s="213"/>
      <c r="S101" s="213"/>
      <c r="T101" s="213"/>
      <c r="U101" s="215"/>
      <c r="V101" s="215"/>
      <c r="W101" s="215"/>
      <c r="X101" s="215"/>
      <c r="Y101" s="214"/>
      <c r="Z101" s="213"/>
      <c r="AA101" s="215"/>
      <c r="AB101" s="215"/>
      <c r="AC101" s="214"/>
      <c r="AD101" s="213"/>
      <c r="AE101" s="216"/>
      <c r="AG101" s="29"/>
      <c r="AH101" s="27"/>
      <c r="AI101" s="217"/>
      <c r="AJ101" s="28"/>
      <c r="AN101" s="28"/>
    </row>
    <row r="102" spans="1:40" ht="22.8">
      <c r="A102" s="213"/>
      <c r="B102" s="213"/>
      <c r="C102" s="213"/>
      <c r="D102" s="213"/>
      <c r="E102" s="257" t="str">
        <f>+E104</f>
        <v>3-</v>
      </c>
      <c r="F102" s="213"/>
      <c r="G102" s="213"/>
      <c r="H102" s="213"/>
      <c r="I102" s="327">
        <f>SUM(I104:I115)</f>
        <v>1757</v>
      </c>
      <c r="J102" s="214"/>
      <c r="K102" s="214"/>
      <c r="L102" s="231"/>
      <c r="M102" s="231"/>
      <c r="N102" s="231"/>
      <c r="O102" s="231"/>
      <c r="P102" s="231"/>
      <c r="Q102" s="213"/>
      <c r="R102" s="213"/>
      <c r="S102" s="263">
        <f>+Fettgruppe!S17</f>
        <v>17.132270916334662</v>
      </c>
      <c r="T102" s="213"/>
      <c r="U102" s="215"/>
      <c r="V102" s="215"/>
      <c r="W102" s="215"/>
      <c r="X102" s="215"/>
      <c r="Y102" s="214"/>
      <c r="Z102" s="213"/>
      <c r="AA102" s="215"/>
      <c r="AB102" s="215"/>
      <c r="AC102" s="214"/>
      <c r="AD102" s="213"/>
      <c r="AE102" s="216"/>
      <c r="AG102" s="29"/>
      <c r="AH102" s="27"/>
      <c r="AI102" s="217"/>
      <c r="AJ102" s="28"/>
      <c r="AN102" s="28"/>
    </row>
    <row r="103" spans="1:40">
      <c r="A103" s="213"/>
      <c r="B103" s="213"/>
      <c r="C103" s="213"/>
      <c r="D103" s="213"/>
      <c r="E103" s="213"/>
      <c r="F103" s="213"/>
      <c r="G103" s="213"/>
      <c r="H103" s="213"/>
      <c r="I103" s="324"/>
      <c r="J103" s="214"/>
      <c r="K103" s="214"/>
      <c r="L103" s="231"/>
      <c r="M103" s="231"/>
      <c r="N103" s="231"/>
      <c r="O103" s="231"/>
      <c r="P103" s="231"/>
      <c r="Q103" s="213"/>
      <c r="R103" s="213"/>
      <c r="S103" s="213"/>
      <c r="T103" s="213"/>
      <c r="U103" s="215"/>
      <c r="V103" s="215"/>
      <c r="W103" s="215"/>
      <c r="X103" s="215"/>
      <c r="Y103" s="214"/>
      <c r="Z103" s="213"/>
      <c r="AA103" s="215"/>
      <c r="AB103" s="215"/>
      <c r="AC103" s="215"/>
      <c r="AD103" s="213"/>
      <c r="AE103" s="216"/>
      <c r="AG103" s="29"/>
      <c r="AH103" s="27"/>
      <c r="AI103" s="217"/>
      <c r="AJ103" s="28"/>
      <c r="AN103" s="28"/>
    </row>
    <row r="104" spans="1:40">
      <c r="A104" s="213"/>
      <c r="B104" s="232">
        <f>+'Ark1'!C2085</f>
        <v>2024</v>
      </c>
      <c r="C104" s="213"/>
      <c r="D104" s="232">
        <f>+'Ark1'!M2085</f>
        <v>7</v>
      </c>
      <c r="E104" s="232" t="s">
        <v>95</v>
      </c>
      <c r="F104" s="232">
        <f>+'Ark1'!D2085</f>
        <v>1</v>
      </c>
      <c r="G104" s="232" t="s">
        <v>542</v>
      </c>
      <c r="H104" s="232">
        <f>+'Ark1'!Q2085</f>
        <v>6</v>
      </c>
      <c r="I104" s="330">
        <f>+'Ark1'!R2085</f>
        <v>11</v>
      </c>
      <c r="J104" s="233">
        <f>+IF(I104=0,"",'Ark1'!AF2085)</f>
        <v>1.4725568942436409</v>
      </c>
      <c r="K104" s="233">
        <f>+IF(I104=0,"",'Ark1'!AG2085)</f>
        <v>1.4265939715811184</v>
      </c>
      <c r="L104" s="239">
        <f>+IF(J104=0,"",'Ark1'!AI2085)</f>
        <v>11</v>
      </c>
      <c r="P104" s="231"/>
      <c r="Q104" s="234">
        <f>+IF(I104=0,"",'Ark1'!S2085)</f>
        <v>6.6363636363636376</v>
      </c>
      <c r="R104" s="234"/>
      <c r="S104" s="233">
        <f>+IF(I104=0,"",'Ark1'!U2085)</f>
        <v>18.363636363636367</v>
      </c>
      <c r="T104" s="233">
        <f>+IF(I104=0,"",'Ark1'!V2085)</f>
        <v>0</v>
      </c>
      <c r="U104" s="233">
        <f>+IF(I104=0,"",'Ark1'!W2085)</f>
        <v>0</v>
      </c>
      <c r="V104" s="235">
        <f>+IF(I104=0,"",'Ark1'!X2085)</f>
        <v>72.727272727272734</v>
      </c>
      <c r="W104" s="235">
        <f>+IF(I104=0,"",'Ark1'!Y2085)</f>
        <v>27.272727272727277</v>
      </c>
      <c r="X104" s="235">
        <f>+IF(I104=0,"",'Ark1'!Z2085)</f>
        <v>3.9259677966707449</v>
      </c>
      <c r="Y104" s="233">
        <f>+IF(I104=0,"",'Ark1'!Z2085)</f>
        <v>3.9259677966707449</v>
      </c>
      <c r="Z104" s="233">
        <f>+IF(I104=0,"",'Ark1'!AB2085)</f>
        <v>0</v>
      </c>
      <c r="AA104" s="235">
        <f>+'Ark1'!AD2085</f>
        <v>0</v>
      </c>
      <c r="AB104" s="233">
        <f>+IF(I104=0,"",I104/D104)</f>
        <v>1.5714285714285714</v>
      </c>
      <c r="AC104" s="233">
        <f>+IF(I104=0,"",I104/H104)</f>
        <v>1.8333333333333333</v>
      </c>
      <c r="AD104" s="213"/>
      <c r="AE104" s="216"/>
      <c r="AG104" s="29"/>
      <c r="AH104" s="27"/>
      <c r="AI104" s="239"/>
      <c r="AJ104" s="28"/>
      <c r="AN104" s="28"/>
    </row>
    <row r="105" spans="1:40">
      <c r="A105" s="213"/>
      <c r="B105" s="232">
        <f>+'Ark1'!C2086</f>
        <v>2024</v>
      </c>
      <c r="C105" s="213"/>
      <c r="D105" s="232">
        <f>+'Ark1'!M2086</f>
        <v>7</v>
      </c>
      <c r="E105" s="232" t="s">
        <v>95</v>
      </c>
      <c r="F105" s="232">
        <f>+'Ark1'!D2086</f>
        <v>2</v>
      </c>
      <c r="G105" s="232" t="s">
        <v>543</v>
      </c>
      <c r="H105" s="232">
        <f>+'Ark1'!Q2086</f>
        <v>12</v>
      </c>
      <c r="I105" s="330">
        <f>+'Ark1'!R2086</f>
        <v>64</v>
      </c>
      <c r="J105" s="233">
        <f>+IF(I105=0,"",'Ark1'!AF2086)</f>
        <v>4.4692737430167604</v>
      </c>
      <c r="K105" s="233">
        <f>+IF(I105=0,"",'Ark1'!AG2086)</f>
        <v>4.7175164140390686</v>
      </c>
      <c r="L105" s="239">
        <f>+IF(J105=0,"",'Ark1'!AI2086)</f>
        <v>64</v>
      </c>
      <c r="P105" s="231"/>
      <c r="Q105" s="234">
        <f>+IF(I105=0,"",'Ark1'!S2086)</f>
        <v>6.90625</v>
      </c>
      <c r="R105" s="234"/>
      <c r="S105" s="233">
        <f>+IF(I105=0,"",'Ark1'!U2086)</f>
        <v>10.003125000000001</v>
      </c>
      <c r="T105" s="233">
        <f>+IF(I105=0,"",'Ark1'!V2086)</f>
        <v>3.125</v>
      </c>
      <c r="U105" s="233">
        <f>+IF(I105=0,"",'Ark1'!W2086)</f>
        <v>0</v>
      </c>
      <c r="V105" s="235">
        <f>+IF(I105=0,"",'Ark1'!X2086)</f>
        <v>18.75</v>
      </c>
      <c r="W105" s="235">
        <f>+IF(I105=0,"",'Ark1'!Y2086)</f>
        <v>4.6875</v>
      </c>
      <c r="X105" s="235">
        <f>+IF(I105=0,"",'Ark1'!Z2086)</f>
        <v>6.9620841157210256</v>
      </c>
      <c r="Y105" s="233">
        <f>+IF(I105=0,"",'Ark1'!Z2086)</f>
        <v>6.9620841157210256</v>
      </c>
      <c r="Z105" s="233">
        <f>+IF(I105=0,"",'Ark1'!AB2086)</f>
        <v>0</v>
      </c>
      <c r="AA105" s="235">
        <f>+'Ark1'!AD2086</f>
        <v>0</v>
      </c>
      <c r="AB105" s="233">
        <f t="shared" ref="AB105:AB115" si="12">+IF(I105=0,"",I105/D105)</f>
        <v>9.1428571428571423</v>
      </c>
      <c r="AC105" s="233">
        <f t="shared" ref="AC105:AC115" si="13">+IF(I105=0,"",I105/H105)</f>
        <v>5.333333333333333</v>
      </c>
      <c r="AD105" s="213"/>
      <c r="AE105" s="216"/>
      <c r="AG105" s="29"/>
      <c r="AH105" s="27"/>
      <c r="AI105" s="239"/>
      <c r="AJ105" s="28"/>
      <c r="AN105" s="28"/>
    </row>
    <row r="106" spans="1:40">
      <c r="A106" s="213"/>
      <c r="B106" s="232">
        <f>+'Ark1'!C2087</f>
        <v>2024</v>
      </c>
      <c r="C106" s="213"/>
      <c r="D106" s="232">
        <f>+'Ark1'!M2087</f>
        <v>7</v>
      </c>
      <c r="E106" s="232" t="s">
        <v>95</v>
      </c>
      <c r="F106" s="232">
        <f>+'Ark1'!D2087</f>
        <v>3</v>
      </c>
      <c r="G106" s="232" t="s">
        <v>544</v>
      </c>
      <c r="H106" s="232">
        <f>+'Ark1'!Q2087</f>
        <v>51</v>
      </c>
      <c r="I106" s="330">
        <f>+'Ark1'!R2087</f>
        <v>312</v>
      </c>
      <c r="J106" s="233">
        <f>+IF(I106=0,"",'Ark1'!AF2087)</f>
        <v>9.5296273671350011</v>
      </c>
      <c r="K106" s="233">
        <f>+IF(I106=0,"",'Ark1'!AG2087)</f>
        <v>10.413364810610044</v>
      </c>
      <c r="L106" s="239">
        <f>+IF(J106=0,"",'Ark1'!AI2087)</f>
        <v>312</v>
      </c>
      <c r="P106" s="231"/>
      <c r="Q106" s="234">
        <f>+IF(I106=0,"",'Ark1'!S2087)</f>
        <v>6.2211538461538476</v>
      </c>
      <c r="R106" s="234"/>
      <c r="S106" s="233">
        <f>+IF(I106=0,"",'Ark1'!U2087)</f>
        <v>11.098076923076919</v>
      </c>
      <c r="T106" s="233">
        <f>+IF(I106=0,"",'Ark1'!V2087)</f>
        <v>7.0512820512820493</v>
      </c>
      <c r="U106" s="233">
        <f>+IF(I106=0,"",'Ark1'!W2087)</f>
        <v>0</v>
      </c>
      <c r="V106" s="235">
        <f>+IF(I106=0,"",'Ark1'!X2087)</f>
        <v>22.435897435897434</v>
      </c>
      <c r="W106" s="235">
        <f>+IF(I106=0,"",'Ark1'!Y2087)</f>
        <v>11.858974358974359</v>
      </c>
      <c r="X106" s="235">
        <f>+IF(I106=0,"",'Ark1'!Z2087)</f>
        <v>7.1012184865755881</v>
      </c>
      <c r="Y106" s="233">
        <f>+IF(I106=0,"",'Ark1'!Z2087)</f>
        <v>7.1012184865755881</v>
      </c>
      <c r="Z106" s="233">
        <f>+IF(I106=0,"",'Ark1'!AB2087)</f>
        <v>0</v>
      </c>
      <c r="AA106" s="235">
        <f>+'Ark1'!AD2087</f>
        <v>0</v>
      </c>
      <c r="AB106" s="233">
        <f t="shared" si="12"/>
        <v>44.571428571428569</v>
      </c>
      <c r="AC106" s="233">
        <f t="shared" si="13"/>
        <v>6.117647058823529</v>
      </c>
      <c r="AD106" s="213"/>
      <c r="AE106" s="216"/>
      <c r="AG106" s="29"/>
      <c r="AH106" s="27"/>
      <c r="AI106" s="239"/>
      <c r="AJ106" s="28"/>
      <c r="AN106" s="28"/>
    </row>
    <row r="107" spans="1:40">
      <c r="A107" s="213"/>
      <c r="B107" s="232">
        <f>+'Ark1'!C2088</f>
        <v>2024</v>
      </c>
      <c r="C107" s="213"/>
      <c r="D107" s="232">
        <f>+'Ark1'!M2088</f>
        <v>7</v>
      </c>
      <c r="E107" s="232" t="s">
        <v>95</v>
      </c>
      <c r="F107" s="232">
        <f>+'Ark1'!D2088</f>
        <v>4</v>
      </c>
      <c r="G107" s="232" t="s">
        <v>545</v>
      </c>
      <c r="H107" s="232">
        <f>+'Ark1'!Q2088</f>
        <v>48</v>
      </c>
      <c r="I107" s="330">
        <f>+'Ark1'!R2088</f>
        <v>153</v>
      </c>
      <c r="J107" s="233">
        <f>+IF(I107=0,"",'Ark1'!AF2088)</f>
        <v>4.0723981900452495</v>
      </c>
      <c r="K107" s="233">
        <f>+IF(I107=0,"",'Ark1'!AG2088)</f>
        <v>5.5487955445411972</v>
      </c>
      <c r="L107" s="239">
        <f>+IF(J107=0,"",'Ark1'!AI2088)</f>
        <v>144</v>
      </c>
      <c r="P107" s="231"/>
      <c r="Q107" s="234">
        <f>+IF(I107=0,"",'Ark1'!S2088)</f>
        <v>6.3398692810457495</v>
      </c>
      <c r="R107" s="234"/>
      <c r="S107" s="233">
        <f>+IF(I107=0,"",'Ark1'!U2088)</f>
        <v>12.19019607843137</v>
      </c>
      <c r="T107" s="233">
        <f>+IF(I107=0,"",'Ark1'!V2088)</f>
        <v>9.1503267973856222</v>
      </c>
      <c r="U107" s="233">
        <f>+IF(I107=0,"",'Ark1'!W2088)</f>
        <v>0</v>
      </c>
      <c r="V107" s="235">
        <f>+IF(I107=0,"",'Ark1'!X2088)</f>
        <v>28.104575163398689</v>
      </c>
      <c r="W107" s="235">
        <f>+IF(I107=0,"",'Ark1'!Y2088)</f>
        <v>13.725490196078436</v>
      </c>
      <c r="X107" s="235">
        <f>+IF(I107=0,"",'Ark1'!Z2088)</f>
        <v>7.2584209801410688</v>
      </c>
      <c r="Y107" s="233">
        <f>+IF(I107=0,"",'Ark1'!Z2088)</f>
        <v>7.2584209801410688</v>
      </c>
      <c r="Z107" s="233">
        <f>+IF(I107=0,"",'Ark1'!AB2088)</f>
        <v>0</v>
      </c>
      <c r="AA107" s="235">
        <f>+'Ark1'!AD2088</f>
        <v>0</v>
      </c>
      <c r="AB107" s="233">
        <f t="shared" si="12"/>
        <v>21.857142857142858</v>
      </c>
      <c r="AC107" s="233">
        <f t="shared" si="13"/>
        <v>3.1875</v>
      </c>
      <c r="AD107" s="213"/>
      <c r="AE107" s="27"/>
      <c r="AG107" s="29"/>
      <c r="AH107" s="27"/>
      <c r="AI107" s="28"/>
      <c r="AJ107" s="28"/>
      <c r="AN107" s="28"/>
    </row>
    <row r="108" spans="1:40">
      <c r="A108" s="213"/>
      <c r="B108" s="232">
        <f>+'Ark1'!C2089</f>
        <v>2024</v>
      </c>
      <c r="C108" s="213"/>
      <c r="D108" s="232">
        <f>+'Ark1'!M2089</f>
        <v>7</v>
      </c>
      <c r="E108" s="232" t="s">
        <v>95</v>
      </c>
      <c r="F108" s="232">
        <f>+'Ark1'!D2089</f>
        <v>5</v>
      </c>
      <c r="G108" s="232" t="s">
        <v>443</v>
      </c>
      <c r="H108" s="232">
        <f>+'Ark1'!Q2089</f>
        <v>40</v>
      </c>
      <c r="I108" s="330">
        <f>+'Ark1'!R2089</f>
        <v>110</v>
      </c>
      <c r="J108" s="233">
        <f>+IF(I108=0,"",'Ark1'!AF2089)</f>
        <v>5.3475935828877006</v>
      </c>
      <c r="K108" s="233">
        <f>+IF(I108=0,"",'Ark1'!AG2089)</f>
        <v>7.9842284519104387</v>
      </c>
      <c r="L108" s="239">
        <f>+IF(J108=0,"",'Ark1'!AI2089)</f>
        <v>94</v>
      </c>
      <c r="P108" s="231"/>
      <c r="Q108" s="234">
        <f>+IF(I108=0,"",'Ark1'!S2089)</f>
        <v>6.2181818181818178</v>
      </c>
      <c r="R108" s="234"/>
      <c r="S108" s="233">
        <f>+IF(I108=0,"",'Ark1'!U2089)</f>
        <v>15.408181818181818</v>
      </c>
      <c r="T108" s="233">
        <f>+IF(I108=0,"",'Ark1'!V2089)</f>
        <v>14.545454545454543</v>
      </c>
      <c r="U108" s="233">
        <f>+IF(I108=0,"",'Ark1'!W2089)</f>
        <v>0</v>
      </c>
      <c r="V108" s="235">
        <f>+IF(I108=0,"",'Ark1'!X2089)</f>
        <v>47.27272727272728</v>
      </c>
      <c r="W108" s="235">
        <f>+IF(I108=0,"",'Ark1'!Y2089)</f>
        <v>24.545454545454543</v>
      </c>
      <c r="X108" s="235">
        <f>+IF(I108=0,"",'Ark1'!Z2089)</f>
        <v>8.5562537662458755</v>
      </c>
      <c r="Y108" s="233">
        <f>+IF(I108=0,"",'Ark1'!Z2089)</f>
        <v>8.5562537662458755</v>
      </c>
      <c r="Z108" s="233">
        <f>+IF(I108=0,"",'Ark1'!AB2089)</f>
        <v>0</v>
      </c>
      <c r="AA108" s="235">
        <f>+'Ark1'!AD2089</f>
        <v>0</v>
      </c>
      <c r="AB108" s="233">
        <f t="shared" si="12"/>
        <v>15.714285714285714</v>
      </c>
      <c r="AC108" s="233">
        <f t="shared" si="13"/>
        <v>2.75</v>
      </c>
      <c r="AD108" s="213"/>
      <c r="AE108" s="217"/>
      <c r="AG108" s="29"/>
      <c r="AH108" s="27"/>
      <c r="AI108" s="239"/>
      <c r="AJ108" s="28"/>
      <c r="AN108" s="28"/>
    </row>
    <row r="109" spans="1:40">
      <c r="A109" s="213"/>
      <c r="B109" s="232">
        <f>+'Ark1'!C2090</f>
        <v>2024</v>
      </c>
      <c r="C109" s="213"/>
      <c r="D109" s="232">
        <f>+'Ark1'!M2090</f>
        <v>7</v>
      </c>
      <c r="E109" s="232" t="s">
        <v>95</v>
      </c>
      <c r="F109" s="232">
        <f>+'Ark1'!D2090</f>
        <v>6</v>
      </c>
      <c r="G109" s="232" t="s">
        <v>546</v>
      </c>
      <c r="H109" s="232">
        <f>+'Ark1'!Q2090</f>
        <v>33</v>
      </c>
      <c r="I109" s="330">
        <f>+'Ark1'!R2090</f>
        <v>90</v>
      </c>
      <c r="J109" s="233">
        <f>+IF(I109=0,"",'Ark1'!AF2090)</f>
        <v>5.3699284009546551</v>
      </c>
      <c r="K109" s="233">
        <f>+IF(I109=0,"",'Ark1'!AG2090)</f>
        <v>8.8143576266795005</v>
      </c>
      <c r="L109" s="239">
        <f>+IF(J109=0,"",'Ark1'!AI2090)</f>
        <v>89</v>
      </c>
      <c r="P109" s="231"/>
      <c r="Q109" s="234">
        <f>+IF(I109=0,"",'Ark1'!S2090)</f>
        <v>6.2666666666666648</v>
      </c>
      <c r="R109" s="234"/>
      <c r="S109" s="233">
        <f>+IF(I109=0,"",'Ark1'!U2090)</f>
        <v>21.167777777777786</v>
      </c>
      <c r="T109" s="233">
        <f>+IF(I109=0,"",'Ark1'!V2090)</f>
        <v>23.333333333333329</v>
      </c>
      <c r="U109" s="233">
        <f>+IF(I109=0,"",'Ark1'!W2090)</f>
        <v>0</v>
      </c>
      <c r="V109" s="235">
        <f>+IF(I109=0,"",'Ark1'!X2090)</f>
        <v>76.666666666666686</v>
      </c>
      <c r="W109" s="235">
        <f>+IF(I109=0,"",'Ark1'!Y2090)</f>
        <v>46.666666666666657</v>
      </c>
      <c r="X109" s="235">
        <f>+IF(I109=0,"",'Ark1'!Z2090)</f>
        <v>7.1249612517897907</v>
      </c>
      <c r="Y109" s="233">
        <f>+IF(I109=0,"",'Ark1'!Z2090)</f>
        <v>7.1249612517897907</v>
      </c>
      <c r="Z109" s="233">
        <f>+IF(I109=0,"",'Ark1'!AB2090)</f>
        <v>0</v>
      </c>
      <c r="AA109" s="235">
        <f>+'Ark1'!AD2090</f>
        <v>0</v>
      </c>
      <c r="AB109" s="233">
        <f t="shared" si="12"/>
        <v>12.857142857142858</v>
      </c>
      <c r="AC109" s="233">
        <f t="shared" si="13"/>
        <v>2.7272727272727271</v>
      </c>
      <c r="AD109" s="213"/>
      <c r="AE109" s="27"/>
      <c r="AG109" s="29"/>
      <c r="AH109" s="27"/>
      <c r="AI109" s="28"/>
      <c r="AJ109" s="28"/>
      <c r="AN109" s="28"/>
    </row>
    <row r="110" spans="1:40">
      <c r="A110" s="213"/>
      <c r="B110" s="232">
        <f>+'Ark1'!C2091</f>
        <v>2024</v>
      </c>
      <c r="C110" s="213"/>
      <c r="D110" s="232">
        <f>+'Ark1'!M2091</f>
        <v>7</v>
      </c>
      <c r="E110" s="232" t="s">
        <v>95</v>
      </c>
      <c r="F110" s="232">
        <f>+'Ark1'!D2091</f>
        <v>7</v>
      </c>
      <c r="G110" s="232" t="s">
        <v>547</v>
      </c>
      <c r="H110" s="232">
        <f>+'Ark1'!Q2091</f>
        <v>21</v>
      </c>
      <c r="I110" s="330">
        <f>+'Ark1'!R2091</f>
        <v>52</v>
      </c>
      <c r="J110" s="233">
        <f>+IF(I110=0,"",'Ark1'!AF2091)</f>
        <v>6.5739570164348944</v>
      </c>
      <c r="K110" s="233">
        <f>+IF(I110=0,"",'Ark1'!AG2091)</f>
        <v>10.061410242351139</v>
      </c>
      <c r="L110" s="239">
        <f>+IF(J110=0,"",'Ark1'!AI2091)</f>
        <v>52</v>
      </c>
      <c r="P110" s="231"/>
      <c r="Q110" s="234">
        <f>+IF(I110=0,"",'Ark1'!S2091)</f>
        <v>6.5192307692307692</v>
      </c>
      <c r="R110" s="234"/>
      <c r="S110" s="233">
        <f>+IF(I110=0,"",'Ark1'!U2091)</f>
        <v>17.644230769230777</v>
      </c>
      <c r="T110" s="233">
        <f>+IF(I110=0,"",'Ark1'!V2091)</f>
        <v>17.307692307692317</v>
      </c>
      <c r="U110" s="233">
        <f>+IF(I110=0,"",'Ark1'!W2091)</f>
        <v>0</v>
      </c>
      <c r="V110" s="235">
        <f>+IF(I110=0,"",'Ark1'!X2091)</f>
        <v>59.615384615384599</v>
      </c>
      <c r="W110" s="235">
        <f>+IF(I110=0,"",'Ark1'!Y2091)</f>
        <v>26.92307692307692</v>
      </c>
      <c r="X110" s="235">
        <f>+IF(I110=0,"",'Ark1'!Z2091)</f>
        <v>7.043912086703445</v>
      </c>
      <c r="Y110" s="233">
        <f>+IF(I110=0,"",'Ark1'!Z2091)</f>
        <v>7.043912086703445</v>
      </c>
      <c r="Z110" s="233">
        <f>+IF(I110=0,"",'Ark1'!AB2091)</f>
        <v>0</v>
      </c>
      <c r="AA110" s="235">
        <f>+'Ark1'!AD2091</f>
        <v>0</v>
      </c>
      <c r="AB110" s="233">
        <f t="shared" si="12"/>
        <v>7.4285714285714288</v>
      </c>
      <c r="AC110" s="233">
        <f t="shared" si="13"/>
        <v>2.4761904761904763</v>
      </c>
      <c r="AD110" s="213"/>
      <c r="AE110" s="27"/>
      <c r="AG110" s="29"/>
      <c r="AH110" s="27"/>
      <c r="AI110" s="28"/>
      <c r="AJ110" s="28"/>
      <c r="AN110" s="28"/>
    </row>
    <row r="111" spans="1:40">
      <c r="A111" s="213"/>
      <c r="B111" s="232">
        <f>+'Ark1'!C2092</f>
        <v>2024</v>
      </c>
      <c r="C111" s="213"/>
      <c r="D111" s="232">
        <f>+'Ark1'!M2092</f>
        <v>7</v>
      </c>
      <c r="E111" s="232" t="s">
        <v>95</v>
      </c>
      <c r="F111" s="232">
        <f>+'Ark1'!D2092</f>
        <v>8</v>
      </c>
      <c r="G111" s="232" t="s">
        <v>548</v>
      </c>
      <c r="H111" s="232">
        <f>+'Ark1'!Q2092</f>
        <v>33</v>
      </c>
      <c r="I111" s="330">
        <f>+'Ark1'!R2092</f>
        <v>75</v>
      </c>
      <c r="J111" s="233">
        <f>+IF(I111=0,"",'Ark1'!AF2092)</f>
        <v>5.0607287449392704</v>
      </c>
      <c r="K111" s="233">
        <f>+IF(I111=0,"",'Ark1'!AG2092)</f>
        <v>8.5843349623563583</v>
      </c>
      <c r="L111" s="239">
        <f>+IF(J111=0,"",'Ark1'!AI2092)</f>
        <v>75</v>
      </c>
      <c r="P111" s="231"/>
      <c r="Q111" s="234">
        <f>+IF(I111=0,"",'Ark1'!S2092)</f>
        <v>6.6533333333333315</v>
      </c>
      <c r="R111" s="234"/>
      <c r="S111" s="233">
        <f>+IF(I111=0,"",'Ark1'!U2092)</f>
        <v>21.664000000000005</v>
      </c>
      <c r="T111" s="233">
        <f>+IF(I111=0,"",'Ark1'!V2092)</f>
        <v>22.666666666666671</v>
      </c>
      <c r="U111" s="233">
        <f>+IF(I111=0,"",'Ark1'!W2092)</f>
        <v>0</v>
      </c>
      <c r="V111" s="235">
        <f>+IF(I111=0,"",'Ark1'!X2092)</f>
        <v>66.666666666666686</v>
      </c>
      <c r="W111" s="235">
        <f>+IF(I111=0,"",'Ark1'!Y2092)</f>
        <v>45.333333333333343</v>
      </c>
      <c r="X111" s="235">
        <f>+IF(I111=0,"",'Ark1'!Z2092)</f>
        <v>7.9857312752183054</v>
      </c>
      <c r="Y111" s="233">
        <f>+IF(I111=0,"",'Ark1'!Z2092)</f>
        <v>7.9857312752183054</v>
      </c>
      <c r="Z111" s="233">
        <f>+IF(I111=0,"",'Ark1'!AB2092)</f>
        <v>0</v>
      </c>
      <c r="AA111" s="235">
        <f>+'Ark1'!AD2092</f>
        <v>0</v>
      </c>
      <c r="AB111" s="233">
        <f t="shared" si="12"/>
        <v>10.714285714285714</v>
      </c>
      <c r="AC111" s="233">
        <f t="shared" si="13"/>
        <v>2.2727272727272729</v>
      </c>
      <c r="AD111" s="213"/>
      <c r="AE111" s="27"/>
      <c r="AG111" s="29"/>
      <c r="AH111" s="27"/>
      <c r="AI111" s="28"/>
      <c r="AJ111" s="28"/>
      <c r="AN111" s="28"/>
    </row>
    <row r="112" spans="1:40">
      <c r="A112" s="213"/>
      <c r="B112" s="232">
        <f>+'Ark1'!C2093</f>
        <v>2024</v>
      </c>
      <c r="C112" s="213"/>
      <c r="D112" s="232">
        <f>+'Ark1'!M2093</f>
        <v>7</v>
      </c>
      <c r="E112" s="232" t="s">
        <v>95</v>
      </c>
      <c r="F112" s="232">
        <f>+'Ark1'!D2093</f>
        <v>9</v>
      </c>
      <c r="G112" s="232" t="s">
        <v>549</v>
      </c>
      <c r="H112" s="232">
        <f>+'Ark1'!Q2093</f>
        <v>58</v>
      </c>
      <c r="I112" s="330">
        <f>+'Ark1'!R2093</f>
        <v>154</v>
      </c>
      <c r="J112" s="233">
        <f>+IF(I112=0,"",'Ark1'!AF2093)</f>
        <v>7.2744449692961748</v>
      </c>
      <c r="K112" s="233">
        <f>+IF(I112=0,"",'Ark1'!AG2093)</f>
        <v>9.4026326366559516</v>
      </c>
      <c r="L112" s="239">
        <f>+IF(J112=0,"",'Ark1'!AI2093)</f>
        <v>153</v>
      </c>
      <c r="P112" s="231"/>
      <c r="Q112" s="234">
        <f>+IF(I112=0,"",'Ark1'!S2093)</f>
        <v>6.8311688311688323</v>
      </c>
      <c r="R112" s="234"/>
      <c r="S112" s="233">
        <f>+IF(I112=0,"",'Ark1'!U2093)</f>
        <v>17.013636363636362</v>
      </c>
      <c r="T112" s="233">
        <f>+IF(I112=0,"",'Ark1'!V2093)</f>
        <v>14.285714285714288</v>
      </c>
      <c r="U112" s="233">
        <f>+IF(I112=0,"",'Ark1'!W2093)</f>
        <v>0</v>
      </c>
      <c r="V112" s="235">
        <f>+IF(I112=0,"",'Ark1'!X2093)</f>
        <v>53.246753246753237</v>
      </c>
      <c r="W112" s="235">
        <f>+IF(I112=0,"",'Ark1'!Y2093)</f>
        <v>20.779220779220775</v>
      </c>
      <c r="X112" s="235">
        <f>+IF(I112=0,"",'Ark1'!Z2093)</f>
        <v>7.3538316559201284</v>
      </c>
      <c r="Y112" s="233">
        <f>+IF(I112=0,"",'Ark1'!Z2093)</f>
        <v>7.3538316559201284</v>
      </c>
      <c r="Z112" s="233">
        <f>+IF(I112=0,"",'Ark1'!AB2093)</f>
        <v>0</v>
      </c>
      <c r="AA112" s="235">
        <f>+'Ark1'!AD2093</f>
        <v>0</v>
      </c>
      <c r="AB112" s="233">
        <f t="shared" si="12"/>
        <v>22</v>
      </c>
      <c r="AC112" s="233">
        <f t="shared" si="13"/>
        <v>2.6551724137931036</v>
      </c>
      <c r="AD112" s="213"/>
      <c r="AE112" s="27"/>
      <c r="AG112" s="29"/>
      <c r="AH112" s="27"/>
      <c r="AI112" s="28"/>
      <c r="AJ112" s="28"/>
      <c r="AN112" s="28"/>
    </row>
    <row r="113" spans="1:40">
      <c r="A113" s="213"/>
      <c r="B113" s="232">
        <f>+'Ark1'!C2094</f>
        <v>2024</v>
      </c>
      <c r="C113" s="213"/>
      <c r="D113" s="232">
        <f>+'Ark1'!M2094</f>
        <v>7</v>
      </c>
      <c r="E113" s="232" t="s">
        <v>95</v>
      </c>
      <c r="F113" s="232">
        <f>+'Ark1'!D2094</f>
        <v>10</v>
      </c>
      <c r="G113" s="232" t="s">
        <v>550</v>
      </c>
      <c r="H113" s="232">
        <f>+'Ark1'!Q2094</f>
        <v>147</v>
      </c>
      <c r="I113" s="330">
        <f>+'Ark1'!R2094</f>
        <v>446</v>
      </c>
      <c r="J113" s="233">
        <f>+IF(I113=0,"",'Ark1'!AF2094)</f>
        <v>8.6736678335278103</v>
      </c>
      <c r="K113" s="233">
        <f>+IF(I113=0,"",'Ark1'!AG2094)</f>
        <v>10.929942871869768</v>
      </c>
      <c r="L113" s="239">
        <f>+IF(J113=0,"",'Ark1'!AI2094)</f>
        <v>438</v>
      </c>
      <c r="P113" s="231"/>
      <c r="Q113" s="234">
        <f>+IF(I113=0,"",'Ark1'!S2094)</f>
        <v>6.8295964125560555</v>
      </c>
      <c r="R113" s="234"/>
      <c r="S113" s="233">
        <f>+IF(I113=0,"",'Ark1'!U2094)</f>
        <v>19.9688340807175</v>
      </c>
      <c r="T113" s="233">
        <f>+IF(I113=0,"",'Ark1'!V2094)</f>
        <v>21.076233183856498</v>
      </c>
      <c r="U113" s="233">
        <f>+IF(I113=0,"",'Ark1'!W2094)</f>
        <v>0</v>
      </c>
      <c r="V113" s="235">
        <f>+IF(I113=0,"",'Ark1'!X2094)</f>
        <v>71.300448430493262</v>
      </c>
      <c r="W113" s="235">
        <f>+IF(I113=0,"",'Ark1'!Y2094)</f>
        <v>35.650224215246631</v>
      </c>
      <c r="X113" s="235">
        <f>+IF(I113=0,"",'Ark1'!Z2094)</f>
        <v>6.2474275950530513</v>
      </c>
      <c r="Y113" s="233">
        <f>+IF(I113=0,"",'Ark1'!Z2094)</f>
        <v>6.2474275950530513</v>
      </c>
      <c r="Z113" s="233">
        <f>+IF(I113=0,"",'Ark1'!AB2094)</f>
        <v>0</v>
      </c>
      <c r="AA113" s="235">
        <f>+'Ark1'!AD2094</f>
        <v>0</v>
      </c>
      <c r="AB113" s="233">
        <f t="shared" si="12"/>
        <v>63.714285714285715</v>
      </c>
      <c r="AC113" s="233">
        <f t="shared" si="13"/>
        <v>3.0340136054421767</v>
      </c>
      <c r="AD113" s="213"/>
      <c r="AE113" s="27"/>
      <c r="AG113" s="29"/>
      <c r="AH113" s="27"/>
      <c r="AI113" s="28"/>
      <c r="AJ113" s="28"/>
      <c r="AN113" s="28"/>
    </row>
    <row r="114" spans="1:40">
      <c r="A114" s="213"/>
      <c r="B114" s="232">
        <f>+'Ark1'!C2095</f>
        <v>2024</v>
      </c>
      <c r="C114" s="213"/>
      <c r="D114" s="232">
        <f>+'Ark1'!M2095</f>
        <v>7</v>
      </c>
      <c r="E114" s="232" t="s">
        <v>95</v>
      </c>
      <c r="F114" s="232">
        <f>+'Ark1'!D2095</f>
        <v>11</v>
      </c>
      <c r="G114" s="232" t="s">
        <v>551</v>
      </c>
      <c r="H114" s="232">
        <f>+'Ark1'!Q2095</f>
        <v>93</v>
      </c>
      <c r="I114" s="330">
        <f>+'Ark1'!R2095</f>
        <v>237</v>
      </c>
      <c r="J114" s="233">
        <f>+IF(I114=0,"",'Ark1'!AF2095)</f>
        <v>8.7132352941176485</v>
      </c>
      <c r="K114" s="233">
        <f>+IF(I114=0,"",'Ark1'!AG2095)</f>
        <v>11.144642007507002</v>
      </c>
      <c r="L114" s="239">
        <f>+IF(J114=0,"",'Ark1'!AI2095)</f>
        <v>219</v>
      </c>
      <c r="P114" s="231"/>
      <c r="Q114" s="234">
        <f>+IF(I114=0,"",'Ark1'!S2095)</f>
        <v>6.4345991561181455</v>
      </c>
      <c r="R114" s="234"/>
      <c r="S114" s="233">
        <f>+IF(I114=0,"",'Ark1'!U2095)</f>
        <v>21.347679324894504</v>
      </c>
      <c r="T114" s="233">
        <f>+IF(I114=0,"",'Ark1'!V2095)</f>
        <v>20.253164556962023</v>
      </c>
      <c r="U114" s="233">
        <f>+IF(I114=0,"",'Ark1'!W2095)</f>
        <v>0</v>
      </c>
      <c r="V114" s="235">
        <f>+IF(I114=0,"",'Ark1'!X2095)</f>
        <v>81.856540084388186</v>
      </c>
      <c r="W114" s="235">
        <f>+IF(I114=0,"",'Ark1'!Y2095)</f>
        <v>41.350210970464126</v>
      </c>
      <c r="X114" s="235">
        <f>+IF(I114=0,"",'Ark1'!Z2095)</f>
        <v>6.5667784341070083</v>
      </c>
      <c r="Y114" s="233">
        <f>+IF(I114=0,"",'Ark1'!Z2095)</f>
        <v>6.5667784341070083</v>
      </c>
      <c r="Z114" s="233">
        <f>+IF(I114=0,"",'Ark1'!AB2095)</f>
        <v>1.2806445883607751</v>
      </c>
      <c r="AA114" s="235">
        <f>+'Ark1'!AD2095</f>
        <v>48.182955855256949</v>
      </c>
      <c r="AB114" s="233">
        <f t="shared" si="12"/>
        <v>33.857142857142854</v>
      </c>
      <c r="AC114" s="233">
        <f t="shared" si="13"/>
        <v>2.5483870967741935</v>
      </c>
      <c r="AD114" s="213"/>
      <c r="AE114" s="236"/>
      <c r="AG114" s="29"/>
      <c r="AH114" s="27"/>
      <c r="AI114" s="28"/>
      <c r="AJ114" s="28"/>
      <c r="AN114" s="28"/>
    </row>
    <row r="115" spans="1:40">
      <c r="A115" s="213"/>
      <c r="B115" s="232">
        <f>+'Ark1'!C2096</f>
        <v>2024</v>
      </c>
      <c r="C115" s="213"/>
      <c r="D115" s="232">
        <f>+'Ark1'!M2096</f>
        <v>7</v>
      </c>
      <c r="E115" s="232" t="s">
        <v>95</v>
      </c>
      <c r="F115" s="232">
        <f>+'Ark1'!D2096</f>
        <v>12</v>
      </c>
      <c r="G115" s="232" t="s">
        <v>552</v>
      </c>
      <c r="H115" s="232">
        <f>+'Ark1'!Q2096</f>
        <v>24</v>
      </c>
      <c r="I115" s="330">
        <f>+'Ark1'!R2096</f>
        <v>53</v>
      </c>
      <c r="J115" s="233">
        <f>+IF(I115=0,"",'Ark1'!AF2096)</f>
        <v>12.354312354312352</v>
      </c>
      <c r="K115" s="233">
        <f>+IF(I115=0,"",'Ark1'!AG2096)</f>
        <v>14.442044636429092</v>
      </c>
      <c r="L115" s="239">
        <f>+IF(J115=0,"",'Ark1'!AI2096)</f>
        <v>53</v>
      </c>
      <c r="P115" s="231"/>
      <c r="Q115" s="234">
        <f>+IF(I115=0,"",'Ark1'!S2096)</f>
        <v>6.6603773584905639</v>
      </c>
      <c r="R115" s="234"/>
      <c r="S115" s="233">
        <f>+IF(I115=0,"",'Ark1'!U2096)</f>
        <v>22.709433962264157</v>
      </c>
      <c r="T115" s="233">
        <f>+IF(I115=0,"",'Ark1'!V2096)</f>
        <v>39.622641509433976</v>
      </c>
      <c r="U115" s="233">
        <f>+IF(I115=0,"",'Ark1'!W2096)</f>
        <v>0</v>
      </c>
      <c r="V115" s="235">
        <f>+IF(I115=0,"",'Ark1'!X2096)</f>
        <v>86.792452830188694</v>
      </c>
      <c r="W115" s="235">
        <f>+IF(I115=0,"",'Ark1'!Y2096)</f>
        <v>52.830188679245296</v>
      </c>
      <c r="X115" s="235">
        <f>+IF(I115=0,"",'Ark1'!Z2096)</f>
        <v>5.1080500341420993</v>
      </c>
      <c r="Y115" s="233">
        <f>+IF(I115=0,"",'Ark1'!Z2096)</f>
        <v>5.1080500341420993</v>
      </c>
      <c r="Z115" s="233">
        <f>+IF(I115=0,"",'Ark1'!AB2096)</f>
        <v>0</v>
      </c>
      <c r="AA115" s="235">
        <f>+'Ark1'!AD2096</f>
        <v>0</v>
      </c>
      <c r="AB115" s="233">
        <f t="shared" si="12"/>
        <v>7.5714285714285712</v>
      </c>
      <c r="AC115" s="233">
        <f t="shared" si="13"/>
        <v>2.2083333333333335</v>
      </c>
      <c r="AD115" s="213"/>
      <c r="AE115" s="216"/>
      <c r="AG115" s="29"/>
      <c r="AH115" s="27"/>
      <c r="AI115" s="216"/>
      <c r="AJ115" s="28"/>
      <c r="AN115" s="28"/>
    </row>
    <row r="116" spans="1:40">
      <c r="A116" s="213"/>
      <c r="B116" s="213"/>
      <c r="C116" s="213"/>
      <c r="D116" s="213"/>
      <c r="E116" s="213"/>
      <c r="F116" s="213"/>
      <c r="G116" s="213"/>
      <c r="H116" s="213"/>
      <c r="I116" s="324"/>
      <c r="J116" s="214"/>
      <c r="K116" s="214"/>
      <c r="L116" s="231"/>
      <c r="M116" s="231"/>
      <c r="N116" s="231"/>
      <c r="O116" s="231"/>
      <c r="P116" s="231"/>
      <c r="Q116" s="213"/>
      <c r="R116" s="213"/>
      <c r="S116" s="213"/>
      <c r="T116" s="213"/>
      <c r="U116" s="215"/>
      <c r="V116" s="215"/>
      <c r="W116" s="215"/>
      <c r="X116" s="215"/>
      <c r="Y116" s="214"/>
      <c r="Z116" s="213"/>
      <c r="AA116" s="215"/>
      <c r="AB116" s="215"/>
      <c r="AC116" s="214"/>
      <c r="AD116" s="213"/>
      <c r="AE116" s="216"/>
      <c r="AG116" s="29"/>
      <c r="AH116" s="27"/>
      <c r="AI116" s="217"/>
      <c r="AJ116" s="28"/>
      <c r="AN116" s="28"/>
    </row>
    <row r="117" spans="1:40" ht="22.8">
      <c r="A117" s="213"/>
      <c r="B117" s="213"/>
      <c r="C117" s="213"/>
      <c r="D117" s="213"/>
      <c r="E117" s="257" t="str">
        <f>+E119</f>
        <v>3</v>
      </c>
      <c r="F117" s="213"/>
      <c r="G117" s="213"/>
      <c r="H117" s="213"/>
      <c r="I117" s="327">
        <f>SUM(I119:I130)</f>
        <v>1642</v>
      </c>
      <c r="J117" s="214"/>
      <c r="K117" s="214"/>
      <c r="L117" s="231"/>
      <c r="M117" s="231"/>
      <c r="N117" s="231"/>
      <c r="O117" s="231"/>
      <c r="P117" s="231"/>
      <c r="Q117" s="213"/>
      <c r="R117" s="213"/>
      <c r="S117" s="263">
        <f>+Fettgruppe!S18</f>
        <v>22.832825822168104</v>
      </c>
      <c r="T117" s="213"/>
      <c r="U117" s="215"/>
      <c r="V117" s="215"/>
      <c r="W117" s="215"/>
      <c r="X117" s="215"/>
      <c r="Y117" s="214"/>
      <c r="Z117" s="213"/>
      <c r="AA117" s="215"/>
      <c r="AB117" s="215"/>
      <c r="AC117" s="214"/>
      <c r="AD117" s="213"/>
      <c r="AE117" s="216"/>
      <c r="AG117" s="29"/>
      <c r="AH117" s="27"/>
      <c r="AI117" s="217"/>
      <c r="AJ117" s="28"/>
      <c r="AN117" s="28"/>
    </row>
    <row r="118" spans="1:40">
      <c r="A118" s="213"/>
      <c r="B118" s="213"/>
      <c r="C118" s="213"/>
      <c r="D118" s="213"/>
      <c r="E118" s="213"/>
      <c r="F118" s="213"/>
      <c r="G118" s="213"/>
      <c r="H118" s="213"/>
      <c r="I118" s="324"/>
      <c r="J118" s="214"/>
      <c r="K118" s="214"/>
      <c r="L118" s="231"/>
      <c r="M118" s="231"/>
      <c r="N118" s="231"/>
      <c r="O118" s="231"/>
      <c r="P118" s="231"/>
      <c r="Q118" s="213"/>
      <c r="R118" s="213"/>
      <c r="S118" s="213"/>
      <c r="T118" s="213"/>
      <c r="U118" s="215"/>
      <c r="V118" s="215"/>
      <c r="W118" s="215"/>
      <c r="X118" s="215"/>
      <c r="Y118" s="214"/>
      <c r="Z118" s="213"/>
      <c r="AA118" s="215"/>
      <c r="AB118" s="215"/>
      <c r="AC118" s="229" t="s">
        <v>2</v>
      </c>
      <c r="AD118" s="213"/>
      <c r="AE118" s="216"/>
      <c r="AG118" s="29"/>
      <c r="AH118" s="27"/>
      <c r="AI118" s="217"/>
      <c r="AJ118" s="28"/>
      <c r="AN118" s="28"/>
    </row>
    <row r="119" spans="1:40">
      <c r="A119" s="213"/>
      <c r="B119" s="28">
        <f>+'Ark1'!C2097</f>
        <v>2024</v>
      </c>
      <c r="C119" s="213"/>
      <c r="D119" s="28">
        <f>+'Ark1'!M2097</f>
        <v>8</v>
      </c>
      <c r="E119" s="242" t="s">
        <v>96</v>
      </c>
      <c r="F119" s="28">
        <f>+'Ark1'!D2097</f>
        <v>1</v>
      </c>
      <c r="G119" s="28" t="s">
        <v>542</v>
      </c>
      <c r="H119" s="28">
        <f>+'Ark1'!Q2097</f>
        <v>39</v>
      </c>
      <c r="I119" s="331">
        <f>+'Ark1'!R2097</f>
        <v>178</v>
      </c>
      <c r="J119" s="29">
        <f>+IF(I119=0,"",'Ark1'!AF2097)</f>
        <v>23.828647925033476</v>
      </c>
      <c r="K119" s="29">
        <f>+IF(I119=0,"",'Ark1'!AG2097)</f>
        <v>30.954264244752679</v>
      </c>
      <c r="L119" s="239">
        <f>+IF(J119=0,"",'Ark1'!AI2097)</f>
        <v>27</v>
      </c>
      <c r="P119" s="231"/>
      <c r="Q119" s="27">
        <f>+IF(I119=0,"",'Ark1'!S2097)</f>
        <v>6.4943820224719104</v>
      </c>
      <c r="R119" s="27"/>
      <c r="S119" s="29">
        <f>+IF(I119=0,"",'Ark1'!U2097)</f>
        <v>24.623595505617967</v>
      </c>
      <c r="T119" s="29">
        <f>+IF(I119=0,"",'Ark1'!V2097)</f>
        <v>0</v>
      </c>
      <c r="U119" s="29">
        <f>+IF(I119=0,"",'Ark1'!W2097)</f>
        <v>0</v>
      </c>
      <c r="V119" s="34">
        <f>+IF(I119=0,"",'Ark1'!X2097)</f>
        <v>95.50561797752809</v>
      </c>
      <c r="W119" s="34">
        <f>+IF(I119=0,"",'Ark1'!Y2097)</f>
        <v>64.044943820224717</v>
      </c>
      <c r="X119" s="34">
        <f>+IF(I119=0,"",'Ark1'!Z2097)</f>
        <v>5.3252846623688574</v>
      </c>
      <c r="Y119" s="29">
        <f>+IF(I119=0,"",'Ark1'!Z2097)</f>
        <v>5.3252846623688574</v>
      </c>
      <c r="Z119" s="29">
        <f>+IF(I119=0,"",'Ark1'!AB2097)</f>
        <v>0</v>
      </c>
      <c r="AA119" s="34">
        <f>+'Ark1'!AD2097</f>
        <v>0</v>
      </c>
      <c r="AB119" s="29">
        <f>+IF(I119=0,"",I119/D119)</f>
        <v>22.25</v>
      </c>
      <c r="AC119" s="29">
        <f>+IF(I119=0,"",I119/H119)</f>
        <v>4.5641025641025639</v>
      </c>
      <c r="AD119" s="213"/>
      <c r="AE119" s="216"/>
      <c r="AG119" s="29"/>
      <c r="AH119" s="27"/>
      <c r="AI119" s="217"/>
      <c r="AJ119" s="28"/>
      <c r="AN119" s="28"/>
    </row>
    <row r="120" spans="1:40">
      <c r="A120" s="213"/>
      <c r="B120" s="28">
        <f>+'Ark1'!C2098</f>
        <v>2024</v>
      </c>
      <c r="C120" s="213"/>
      <c r="D120" s="28">
        <f>+'Ark1'!M2098</f>
        <v>8</v>
      </c>
      <c r="E120" s="242" t="s">
        <v>96</v>
      </c>
      <c r="F120" s="28">
        <f>+'Ark1'!D2098</f>
        <v>2</v>
      </c>
      <c r="G120" s="28" t="s">
        <v>543</v>
      </c>
      <c r="H120" s="28">
        <f>+'Ark1'!Q2098</f>
        <v>36</v>
      </c>
      <c r="I120" s="331">
        <f>+'Ark1'!R2098</f>
        <v>106</v>
      </c>
      <c r="J120" s="29">
        <f>+IF(I120=0,"",'Ark1'!AF2098)</f>
        <v>7.4022346368715102</v>
      </c>
      <c r="K120" s="29">
        <f>+IF(I120=0,"",'Ark1'!AG2098)</f>
        <v>15.071440677341627</v>
      </c>
      <c r="L120" s="239">
        <f>+IF(J120=0,"",'Ark1'!AI2098)</f>
        <v>61</v>
      </c>
      <c r="P120" s="231"/>
      <c r="Q120" s="27">
        <f>+IF(I120=0,"",'Ark1'!S2098)</f>
        <v>6.6320754716981138</v>
      </c>
      <c r="R120" s="27"/>
      <c r="S120" s="29">
        <f>+IF(I120=0,"",'Ark1'!U2098)</f>
        <v>19.295283018867924</v>
      </c>
      <c r="T120" s="29">
        <f>+IF(I120=0,"",'Ark1'!V2098)</f>
        <v>0</v>
      </c>
      <c r="U120" s="29">
        <f>+IF(I120=0,"",'Ark1'!W2098)</f>
        <v>0</v>
      </c>
      <c r="V120" s="34">
        <f>+IF(I120=0,"",'Ark1'!X2098)</f>
        <v>61.320754716981135</v>
      </c>
      <c r="W120" s="34">
        <f>+IF(I120=0,"",'Ark1'!Y2098)</f>
        <v>48.113207547169807</v>
      </c>
      <c r="X120" s="34">
        <f>+IF(I120=0,"",'Ark1'!Z2098)</f>
        <v>8.8859798631016105</v>
      </c>
      <c r="Y120" s="29">
        <f>+IF(I120=0,"",'Ark1'!Z2098)</f>
        <v>8.8859798631016105</v>
      </c>
      <c r="Z120" s="29">
        <f>+IF(I120=0,"",'Ark1'!AB2098)</f>
        <v>0</v>
      </c>
      <c r="AA120" s="34">
        <f>+'Ark1'!AD2098</f>
        <v>0</v>
      </c>
      <c r="AB120" s="29">
        <f t="shared" ref="AB120:AB130" si="14">+IF(I120=0,"",I120/D120)</f>
        <v>13.25</v>
      </c>
      <c r="AC120" s="29">
        <f t="shared" ref="AC120:AC130" si="15">+IF(I120=0,"",I120/H120)</f>
        <v>2.9444444444444446</v>
      </c>
      <c r="AD120" s="213"/>
      <c r="AE120" s="216"/>
      <c r="AG120" s="29"/>
      <c r="AH120" s="27"/>
      <c r="AI120" s="217"/>
      <c r="AJ120" s="28"/>
      <c r="AN120" s="28"/>
    </row>
    <row r="121" spans="1:40">
      <c r="A121" s="213"/>
      <c r="B121" s="28">
        <f>+'Ark1'!C2099</f>
        <v>2024</v>
      </c>
      <c r="C121" s="213"/>
      <c r="D121" s="28">
        <f>+'Ark1'!M2099</f>
        <v>8</v>
      </c>
      <c r="E121" s="242" t="s">
        <v>96</v>
      </c>
      <c r="F121" s="28">
        <f>+'Ark1'!D2099</f>
        <v>3</v>
      </c>
      <c r="G121" s="28" t="s">
        <v>544</v>
      </c>
      <c r="H121" s="28">
        <f>+'Ark1'!Q2099</f>
        <v>73</v>
      </c>
      <c r="I121" s="331">
        <f>+'Ark1'!R2099</f>
        <v>272</v>
      </c>
      <c r="J121" s="29">
        <f>+IF(I121=0,"",'Ark1'!AF2099)</f>
        <v>8.3078802687843609</v>
      </c>
      <c r="K121" s="29">
        <f>+IF(I121=0,"",'Ark1'!AG2099)</f>
        <v>16.797437709577011</v>
      </c>
      <c r="L121" s="239">
        <f>+IF(J121=0,"",'Ark1'!AI2099)</f>
        <v>176</v>
      </c>
      <c r="P121" s="231"/>
      <c r="Q121" s="27">
        <f>+IF(I121=0,"",'Ark1'!S2099)</f>
        <v>6.3345588235294121</v>
      </c>
      <c r="R121" s="27"/>
      <c r="S121" s="29">
        <f>+IF(I121=0,"",'Ark1'!U2099)</f>
        <v>20.534558823529423</v>
      </c>
      <c r="T121" s="29">
        <f>+IF(I121=0,"",'Ark1'!V2099)</f>
        <v>0</v>
      </c>
      <c r="U121" s="29">
        <f>+IF(I121=0,"",'Ark1'!W2099)</f>
        <v>0</v>
      </c>
      <c r="V121" s="34">
        <f>+IF(I121=0,"",'Ark1'!X2099)</f>
        <v>70.220588235294116</v>
      </c>
      <c r="W121" s="34">
        <f>+IF(I121=0,"",'Ark1'!Y2099)</f>
        <v>46.323529411764703</v>
      </c>
      <c r="X121" s="34">
        <f>+IF(I121=0,"",'Ark1'!Z2099)</f>
        <v>9.5966398736321636</v>
      </c>
      <c r="Y121" s="29">
        <f>+IF(I121=0,"",'Ark1'!Z2099)</f>
        <v>9.5966398736321636</v>
      </c>
      <c r="Z121" s="29">
        <f>+IF(I121=0,"",'Ark1'!AB2099)</f>
        <v>0</v>
      </c>
      <c r="AA121" s="34">
        <f>+'Ark1'!AD2099</f>
        <v>0</v>
      </c>
      <c r="AB121" s="29">
        <f t="shared" si="14"/>
        <v>34</v>
      </c>
      <c r="AC121" s="29">
        <f t="shared" si="15"/>
        <v>3.7260273972602738</v>
      </c>
      <c r="AD121" s="213"/>
      <c r="AE121" s="216"/>
      <c r="AG121" s="29"/>
      <c r="AH121" s="27"/>
      <c r="AI121" s="217"/>
      <c r="AJ121" s="28"/>
      <c r="AN121" s="28"/>
    </row>
    <row r="122" spans="1:40">
      <c r="A122" s="213"/>
      <c r="B122" s="28">
        <f>+'Ark1'!C2100</f>
        <v>2024</v>
      </c>
      <c r="C122" s="213"/>
      <c r="D122" s="28">
        <f>+'Ark1'!M2100</f>
        <v>8</v>
      </c>
      <c r="E122" s="242" t="s">
        <v>96</v>
      </c>
      <c r="F122" s="28">
        <f>+'Ark1'!D2100</f>
        <v>4</v>
      </c>
      <c r="G122" s="28" t="s">
        <v>545</v>
      </c>
      <c r="H122" s="28">
        <f>+'Ark1'!Q2100</f>
        <v>58</v>
      </c>
      <c r="I122" s="331">
        <f>+'Ark1'!R2100</f>
        <v>225</v>
      </c>
      <c r="J122" s="29">
        <f>+IF(I122=0,"",'Ark1'!AF2100)</f>
        <v>5.9888208677136001</v>
      </c>
      <c r="K122" s="29">
        <f>+IF(I122=0,"",'Ark1'!AG2100)</f>
        <v>14.81166344863697</v>
      </c>
      <c r="L122" s="239">
        <f>+IF(J122=0,"",'Ark1'!AI2100)</f>
        <v>137</v>
      </c>
      <c r="P122" s="231"/>
      <c r="Q122" s="27">
        <f>+IF(I122=0,"",'Ark1'!S2100)</f>
        <v>6.3955555555555561</v>
      </c>
      <c r="R122" s="27"/>
      <c r="S122" s="29">
        <f>+IF(I122=0,"",'Ark1'!U2100)</f>
        <v>22.127111111111123</v>
      </c>
      <c r="T122" s="29">
        <f>+IF(I122=0,"",'Ark1'!V2100)</f>
        <v>0</v>
      </c>
      <c r="U122" s="29">
        <f>+IF(I122=0,"",'Ark1'!W2100)</f>
        <v>0</v>
      </c>
      <c r="V122" s="34">
        <f>+IF(I122=0,"",'Ark1'!X2100)</f>
        <v>81.777777777777771</v>
      </c>
      <c r="W122" s="34">
        <f>+IF(I122=0,"",'Ark1'!Y2100)</f>
        <v>54.222222222222221</v>
      </c>
      <c r="X122" s="34">
        <f>+IF(I122=0,"",'Ark1'!Z2100)</f>
        <v>7.5413068782604764</v>
      </c>
      <c r="Y122" s="29">
        <f>+IF(I122=0,"",'Ark1'!Z2100)</f>
        <v>7.5413068782604764</v>
      </c>
      <c r="Z122" s="29">
        <f>+IF(I122=0,"",'Ark1'!AB2100)</f>
        <v>0</v>
      </c>
      <c r="AA122" s="34">
        <f>+'Ark1'!AD2100</f>
        <v>0</v>
      </c>
      <c r="AB122" s="29">
        <f t="shared" si="14"/>
        <v>28.125</v>
      </c>
      <c r="AC122" s="29">
        <f t="shared" si="15"/>
        <v>3.8793103448275863</v>
      </c>
      <c r="AD122" s="213"/>
      <c r="AE122" s="216"/>
      <c r="AG122" s="29"/>
      <c r="AH122" s="27"/>
      <c r="AI122" s="217"/>
      <c r="AJ122" s="28"/>
      <c r="AN122" s="28"/>
    </row>
    <row r="123" spans="1:40">
      <c r="A123" s="213"/>
      <c r="B123" s="28">
        <f>+'Ark1'!C2101</f>
        <v>2024</v>
      </c>
      <c r="C123" s="213"/>
      <c r="D123" s="28">
        <f>+'Ark1'!M2101</f>
        <v>8</v>
      </c>
      <c r="E123" s="242" t="s">
        <v>96</v>
      </c>
      <c r="F123" s="28">
        <f>+'Ark1'!D2101</f>
        <v>5</v>
      </c>
      <c r="G123" s="28" t="s">
        <v>443</v>
      </c>
      <c r="H123" s="28">
        <f>+'Ark1'!Q2101</f>
        <v>44</v>
      </c>
      <c r="I123" s="331">
        <f>+'Ark1'!R2101</f>
        <v>127</v>
      </c>
      <c r="J123" s="29">
        <f>+IF(I123=0,"",'Ark1'!AF2101)</f>
        <v>6.1740398638794352</v>
      </c>
      <c r="K123" s="29">
        <f>+IF(I123=0,"",'Ark1'!AG2101)</f>
        <v>13.920699450256977</v>
      </c>
      <c r="L123" s="239">
        <f>+IF(J123=0,"",'Ark1'!AI2101)</f>
        <v>117</v>
      </c>
      <c r="P123" s="231"/>
      <c r="Q123" s="27">
        <f>+IF(I123=0,"",'Ark1'!S2101)</f>
        <v>6.8110236220472435</v>
      </c>
      <c r="R123" s="27"/>
      <c r="S123" s="29">
        <f>+IF(I123=0,"",'Ark1'!U2101)</f>
        <v>23.268503937007889</v>
      </c>
      <c r="T123" s="29">
        <f>+IF(I123=0,"",'Ark1'!V2101)</f>
        <v>0</v>
      </c>
      <c r="U123" s="29">
        <f>+IF(I123=0,"",'Ark1'!W2101)</f>
        <v>0</v>
      </c>
      <c r="V123" s="34">
        <f>+IF(I123=0,"",'Ark1'!X2101)</f>
        <v>85.039370078740149</v>
      </c>
      <c r="W123" s="34">
        <f>+IF(I123=0,"",'Ark1'!Y2101)</f>
        <v>58.267716535433088</v>
      </c>
      <c r="X123" s="34">
        <f>+IF(I123=0,"",'Ark1'!Z2101)</f>
        <v>6.7277273342957198</v>
      </c>
      <c r="Y123" s="29">
        <f>+IF(I123=0,"",'Ark1'!Z2101)</f>
        <v>6.7277273342957198</v>
      </c>
      <c r="Z123" s="29">
        <f>+IF(I123=0,"",'Ark1'!AB2101)</f>
        <v>0</v>
      </c>
      <c r="AA123" s="34">
        <f>+'Ark1'!AD2101</f>
        <v>0</v>
      </c>
      <c r="AB123" s="29">
        <f t="shared" si="14"/>
        <v>15.875</v>
      </c>
      <c r="AC123" s="29">
        <f t="shared" si="15"/>
        <v>2.8863636363636362</v>
      </c>
      <c r="AD123" s="213"/>
      <c r="AE123" s="216"/>
      <c r="AG123" s="29"/>
      <c r="AH123" s="27"/>
      <c r="AI123" s="217"/>
      <c r="AJ123" s="28"/>
      <c r="AN123" s="28"/>
    </row>
    <row r="124" spans="1:40">
      <c r="A124" s="213"/>
      <c r="B124" s="28">
        <f>+'Ark1'!C2102</f>
        <v>2024</v>
      </c>
      <c r="C124" s="213"/>
      <c r="D124" s="28">
        <f>+'Ark1'!M2102</f>
        <v>8</v>
      </c>
      <c r="E124" s="242" t="s">
        <v>96</v>
      </c>
      <c r="F124" s="28">
        <f>+'Ark1'!D2102</f>
        <v>6</v>
      </c>
      <c r="G124" s="28" t="s">
        <v>546</v>
      </c>
      <c r="H124" s="28">
        <f>+'Ark1'!Q2102</f>
        <v>43</v>
      </c>
      <c r="I124" s="331">
        <f>+'Ark1'!R2102</f>
        <v>105</v>
      </c>
      <c r="J124" s="29">
        <f>+IF(I124=0,"",'Ark1'!AF2102)</f>
        <v>6.2649164677804308</v>
      </c>
      <c r="K124" s="29">
        <f>+IF(I124=0,"",'Ark1'!AG2102)</f>
        <v>12.516193507791398</v>
      </c>
      <c r="L124" s="239">
        <f>+IF(J124=0,"",'Ark1'!AI2102)</f>
        <v>103</v>
      </c>
      <c r="P124" s="231"/>
      <c r="Q124" s="27">
        <f>+IF(I124=0,"",'Ark1'!S2102)</f>
        <v>6.8761904761904784</v>
      </c>
      <c r="R124" s="27"/>
      <c r="S124" s="29">
        <f>+IF(I124=0,"",'Ark1'!U2102)</f>
        <v>25.763809523809527</v>
      </c>
      <c r="T124" s="29">
        <f>+IF(I124=0,"",'Ark1'!V2102)</f>
        <v>0</v>
      </c>
      <c r="U124" s="29">
        <f>+IF(I124=0,"",'Ark1'!W2102)</f>
        <v>0</v>
      </c>
      <c r="V124" s="34">
        <f>+IF(I124=0,"",'Ark1'!X2102)</f>
        <v>92.38095238095238</v>
      </c>
      <c r="W124" s="34">
        <f>+IF(I124=0,"",'Ark1'!Y2102)</f>
        <v>74.285714285714306</v>
      </c>
      <c r="X124" s="34">
        <f>+IF(I124=0,"",'Ark1'!Z2102)</f>
        <v>6.993468024616778</v>
      </c>
      <c r="Y124" s="29">
        <f>+IF(I124=0,"",'Ark1'!Z2102)</f>
        <v>6.993468024616778</v>
      </c>
      <c r="Z124" s="29">
        <f>+IF(I124=0,"",'Ark1'!AB2102)</f>
        <v>0</v>
      </c>
      <c r="AA124" s="34">
        <f>+'Ark1'!AD2102</f>
        <v>0</v>
      </c>
      <c r="AB124" s="29">
        <f t="shared" si="14"/>
        <v>13.125</v>
      </c>
      <c r="AC124" s="29">
        <f t="shared" si="15"/>
        <v>2.441860465116279</v>
      </c>
      <c r="AD124" s="213"/>
      <c r="AE124" s="216"/>
      <c r="AG124" s="29"/>
      <c r="AH124" s="27"/>
      <c r="AI124" s="217"/>
      <c r="AJ124" s="28"/>
      <c r="AN124" s="28"/>
    </row>
    <row r="125" spans="1:40">
      <c r="A125" s="213"/>
      <c r="B125" s="28">
        <f>+'Ark1'!C2103</f>
        <v>2024</v>
      </c>
      <c r="C125" s="213"/>
      <c r="D125" s="28">
        <f>+'Ark1'!M2103</f>
        <v>8</v>
      </c>
      <c r="E125" s="242" t="s">
        <v>96</v>
      </c>
      <c r="F125" s="28">
        <f>+'Ark1'!D2103</f>
        <v>7</v>
      </c>
      <c r="G125" s="28" t="s">
        <v>547</v>
      </c>
      <c r="H125" s="28">
        <f>+'Ark1'!Q2103</f>
        <v>16</v>
      </c>
      <c r="I125" s="331">
        <f>+'Ark1'!R2103</f>
        <v>27</v>
      </c>
      <c r="J125" s="29">
        <f>+IF(I125=0,"",'Ark1'!AF2103)</f>
        <v>3.4134007585335007</v>
      </c>
      <c r="K125" s="29">
        <f>+IF(I125=0,"",'Ark1'!AG2103)</f>
        <v>7.7124684724202206</v>
      </c>
      <c r="L125" s="239">
        <f>+IF(J125=0,"",'Ark1'!AI2103)</f>
        <v>27</v>
      </c>
      <c r="P125" s="231"/>
      <c r="Q125" s="27">
        <f>+IF(I125=0,"",'Ark1'!S2103)</f>
        <v>6.7777777777777777</v>
      </c>
      <c r="R125" s="27"/>
      <c r="S125" s="29">
        <f>+IF(I125=0,"",'Ark1'!U2103)</f>
        <v>26.048148148148151</v>
      </c>
      <c r="T125" s="29">
        <f>+IF(I125=0,"",'Ark1'!V2103)</f>
        <v>0</v>
      </c>
      <c r="U125" s="29">
        <f>+IF(I125=0,"",'Ark1'!W2103)</f>
        <v>0</v>
      </c>
      <c r="V125" s="34">
        <f>+IF(I125=0,"",'Ark1'!X2103)</f>
        <v>96.296296296296291</v>
      </c>
      <c r="W125" s="34">
        <f>+IF(I125=0,"",'Ark1'!Y2103)</f>
        <v>85.18518518518519</v>
      </c>
      <c r="X125" s="34">
        <f>+IF(I125=0,"",'Ark1'!Z2103)</f>
        <v>4.8859867929636405</v>
      </c>
      <c r="Y125" s="29">
        <f>+IF(I125=0,"",'Ark1'!Z2103)</f>
        <v>4.8859867929636405</v>
      </c>
      <c r="Z125" s="29">
        <f>+IF(I125=0,"",'Ark1'!AB2103)</f>
        <v>0</v>
      </c>
      <c r="AA125" s="34">
        <f>+'Ark1'!AD2103</f>
        <v>0</v>
      </c>
      <c r="AB125" s="29">
        <f t="shared" si="14"/>
        <v>3.375</v>
      </c>
      <c r="AC125" s="29">
        <f t="shared" si="15"/>
        <v>1.6875</v>
      </c>
      <c r="AD125" s="213"/>
      <c r="AE125" s="216"/>
      <c r="AG125" s="29"/>
      <c r="AH125" s="27"/>
      <c r="AI125" s="217"/>
      <c r="AJ125" s="28"/>
      <c r="AN125" s="28"/>
    </row>
    <row r="126" spans="1:40">
      <c r="A126" s="213"/>
      <c r="B126" s="28">
        <f>+'Ark1'!C2104</f>
        <v>2024</v>
      </c>
      <c r="C126" s="213"/>
      <c r="D126" s="28">
        <f>+'Ark1'!M2104</f>
        <v>8</v>
      </c>
      <c r="E126" s="242" t="s">
        <v>96</v>
      </c>
      <c r="F126" s="28">
        <f>+'Ark1'!D2104</f>
        <v>8</v>
      </c>
      <c r="G126" s="28" t="s">
        <v>548</v>
      </c>
      <c r="H126" s="28">
        <f>+'Ark1'!Q2104</f>
        <v>23</v>
      </c>
      <c r="I126" s="331">
        <f>+'Ark1'!R2104</f>
        <v>50</v>
      </c>
      <c r="J126" s="29">
        <f>+IF(I126=0,"",'Ark1'!AF2104)</f>
        <v>3.3738191632928474</v>
      </c>
      <c r="K126" s="29">
        <f>+IF(I126=0,"",'Ark1'!AG2104)</f>
        <v>7.0733060361907247</v>
      </c>
      <c r="L126" s="239">
        <f>+IF(J126=0,"",'Ark1'!AI2104)</f>
        <v>45</v>
      </c>
      <c r="P126" s="231"/>
      <c r="Q126" s="27">
        <f>+IF(I126=0,"",'Ark1'!S2104)</f>
        <v>7.08</v>
      </c>
      <c r="R126" s="27"/>
      <c r="S126" s="29">
        <f>+IF(I126=0,"",'Ark1'!U2104)</f>
        <v>26.776</v>
      </c>
      <c r="T126" s="29">
        <f>+IF(I126=0,"",'Ark1'!V2104)</f>
        <v>0</v>
      </c>
      <c r="U126" s="29">
        <f>+IF(I126=0,"",'Ark1'!W2104)</f>
        <v>0</v>
      </c>
      <c r="V126" s="34">
        <f>+IF(I126=0,"",'Ark1'!X2104)</f>
        <v>94</v>
      </c>
      <c r="W126" s="34">
        <f>+IF(I126=0,"",'Ark1'!Y2104)</f>
        <v>80</v>
      </c>
      <c r="X126" s="34">
        <f>+IF(I126=0,"",'Ark1'!Z2104)</f>
        <v>5.6483116061350636</v>
      </c>
      <c r="Y126" s="29">
        <f>+IF(I126=0,"",'Ark1'!Z2104)</f>
        <v>5.6483116061350636</v>
      </c>
      <c r="Z126" s="29">
        <f>+IF(I126=0,"",'Ark1'!AB2104)</f>
        <v>0</v>
      </c>
      <c r="AA126" s="34">
        <f>+'Ark1'!AD2104</f>
        <v>0</v>
      </c>
      <c r="AB126" s="29">
        <f t="shared" si="14"/>
        <v>6.25</v>
      </c>
      <c r="AC126" s="29">
        <f t="shared" si="15"/>
        <v>2.1739130434782608</v>
      </c>
      <c r="AD126" s="213"/>
      <c r="AE126" s="216"/>
      <c r="AG126" s="29"/>
      <c r="AH126" s="27"/>
      <c r="AI126" s="217"/>
      <c r="AJ126" s="28"/>
      <c r="AN126" s="28"/>
    </row>
    <row r="127" spans="1:40">
      <c r="A127" s="213"/>
      <c r="B127" s="28">
        <f>+'Ark1'!C2105</f>
        <v>2024</v>
      </c>
      <c r="C127" s="213"/>
      <c r="D127" s="28">
        <f>+'Ark1'!M2105</f>
        <v>8</v>
      </c>
      <c r="E127" s="242" t="s">
        <v>96</v>
      </c>
      <c r="F127" s="28">
        <f>+'Ark1'!D2105</f>
        <v>9</v>
      </c>
      <c r="G127" s="28" t="s">
        <v>549</v>
      </c>
      <c r="H127" s="28">
        <f>+'Ark1'!Q2105</f>
        <v>46</v>
      </c>
      <c r="I127" s="331">
        <f>+'Ark1'!R2105</f>
        <v>76</v>
      </c>
      <c r="J127" s="29">
        <f>+IF(I127=0,"",'Ark1'!AF2105)</f>
        <v>3.5899858290033078</v>
      </c>
      <c r="K127" s="29">
        <f>+IF(I127=0,"",'Ark1'!AG2105)</f>
        <v>5.3747272622875588</v>
      </c>
      <c r="L127" s="239">
        <f>+IF(J127=0,"",'Ark1'!AI2105)</f>
        <v>70</v>
      </c>
      <c r="P127" s="231"/>
      <c r="Q127" s="27">
        <f>+IF(I127=0,"",'Ark1'!S2105)</f>
        <v>7.3552631578947363</v>
      </c>
      <c r="R127" s="27"/>
      <c r="S127" s="29">
        <f>+IF(I127=0,"",'Ark1'!U2105)</f>
        <v>19.706578947368431</v>
      </c>
      <c r="T127" s="29">
        <f>+IF(I127=0,"",'Ark1'!V2105)</f>
        <v>0</v>
      </c>
      <c r="U127" s="29">
        <f>+IF(I127=0,"",'Ark1'!W2105)</f>
        <v>0</v>
      </c>
      <c r="V127" s="34">
        <f>+IF(I127=0,"",'Ark1'!X2105)</f>
        <v>68.421052631578959</v>
      </c>
      <c r="W127" s="34">
        <f>+IF(I127=0,"",'Ark1'!Y2105)</f>
        <v>38.15789473684211</v>
      </c>
      <c r="X127" s="34">
        <f>+IF(I127=0,"",'Ark1'!Z2105)</f>
        <v>9.3550483911983022</v>
      </c>
      <c r="Y127" s="29">
        <f>+IF(I127=0,"",'Ark1'!Z2105)</f>
        <v>9.3550483911983022</v>
      </c>
      <c r="Z127" s="29">
        <f>+IF(I127=0,"",'Ark1'!AB2105)</f>
        <v>0</v>
      </c>
      <c r="AA127" s="34">
        <f>+'Ark1'!AD2105</f>
        <v>0</v>
      </c>
      <c r="AB127" s="29">
        <f t="shared" si="14"/>
        <v>9.5</v>
      </c>
      <c r="AC127" s="29">
        <f t="shared" si="15"/>
        <v>1.6521739130434783</v>
      </c>
      <c r="AD127" s="213"/>
      <c r="AE127" s="216"/>
      <c r="AG127" s="29"/>
      <c r="AH127" s="27"/>
      <c r="AI127" s="217"/>
      <c r="AJ127" s="28"/>
      <c r="AN127" s="28"/>
    </row>
    <row r="128" spans="1:40">
      <c r="A128" s="213"/>
      <c r="B128" s="28">
        <f>+'Ark1'!C2106</f>
        <v>2024</v>
      </c>
      <c r="C128" s="213"/>
      <c r="D128" s="28">
        <f>+'Ark1'!M2106</f>
        <v>8</v>
      </c>
      <c r="E128" s="242" t="s">
        <v>96</v>
      </c>
      <c r="F128" s="28">
        <f>+'Ark1'!D2106</f>
        <v>10</v>
      </c>
      <c r="G128" s="28" t="s">
        <v>550</v>
      </c>
      <c r="H128" s="28">
        <f>+'Ark1'!Q2106</f>
        <v>112</v>
      </c>
      <c r="I128" s="331">
        <f>+'Ark1'!R2106</f>
        <v>308</v>
      </c>
      <c r="J128" s="29">
        <f>+IF(I128=0,"",'Ark1'!AF2106)</f>
        <v>5.9898872034227919</v>
      </c>
      <c r="K128" s="29">
        <f>+IF(I128=0,"",'Ark1'!AG2106)</f>
        <v>8.8340584290070971</v>
      </c>
      <c r="L128" s="239">
        <f>+IF(J128=0,"",'Ark1'!AI2106)</f>
        <v>300</v>
      </c>
      <c r="P128" s="231"/>
      <c r="Q128" s="27">
        <f>+IF(I128=0,"",'Ark1'!S2106)</f>
        <v>7.1850649350649363</v>
      </c>
      <c r="R128" s="27"/>
      <c r="S128" s="29">
        <f>+IF(I128=0,"",'Ark1'!U2106)</f>
        <v>23.371103896103889</v>
      </c>
      <c r="T128" s="29">
        <f>+IF(I128=0,"",'Ark1'!V2106)</f>
        <v>0</v>
      </c>
      <c r="U128" s="29">
        <f>+IF(I128=0,"",'Ark1'!W2106)</f>
        <v>0</v>
      </c>
      <c r="V128" s="34">
        <f>+IF(I128=0,"",'Ark1'!X2106)</f>
        <v>83.766233766233782</v>
      </c>
      <c r="W128" s="34">
        <f>+IF(I128=0,"",'Ark1'!Y2106)</f>
        <v>58.441558441558449</v>
      </c>
      <c r="X128" s="34">
        <f>+IF(I128=0,"",'Ark1'!Z2106)</f>
        <v>6.4554599926324956</v>
      </c>
      <c r="Y128" s="29">
        <f>+IF(I128=0,"",'Ark1'!Z2106)</f>
        <v>6.4554599926324956</v>
      </c>
      <c r="Z128" s="29">
        <f>+IF(I128=0,"",'Ark1'!AB2106)</f>
        <v>0</v>
      </c>
      <c r="AA128" s="34">
        <f>+'Ark1'!AD2106</f>
        <v>0</v>
      </c>
      <c r="AB128" s="29">
        <f t="shared" si="14"/>
        <v>38.5</v>
      </c>
      <c r="AC128" s="29">
        <f t="shared" si="15"/>
        <v>2.75</v>
      </c>
      <c r="AD128" s="213"/>
      <c r="AE128" s="216"/>
      <c r="AG128" s="29"/>
      <c r="AH128" s="27"/>
      <c r="AI128" s="217"/>
      <c r="AJ128" s="28"/>
      <c r="AN128" s="28"/>
    </row>
    <row r="129" spans="1:40">
      <c r="A129" s="213"/>
      <c r="B129" s="28">
        <f>+'Ark1'!C2107</f>
        <v>2024</v>
      </c>
      <c r="C129" s="213"/>
      <c r="D129" s="28">
        <f>+'Ark1'!M2107</f>
        <v>8</v>
      </c>
      <c r="E129" s="242" t="s">
        <v>96</v>
      </c>
      <c r="F129" s="28">
        <f>+'Ark1'!D2107</f>
        <v>11</v>
      </c>
      <c r="G129" s="28" t="s">
        <v>551</v>
      </c>
      <c r="H129" s="28">
        <f>+'Ark1'!Q2107</f>
        <v>59</v>
      </c>
      <c r="I129" s="331">
        <f>+'Ark1'!R2107</f>
        <v>136</v>
      </c>
      <c r="J129" s="29">
        <f>+IF(I129=0,"",'Ark1'!AF2107)</f>
        <v>5</v>
      </c>
      <c r="K129" s="29">
        <f>+IF(I129=0,"",'Ark1'!AG2107)</f>
        <v>7.2576523869103262</v>
      </c>
      <c r="L129" s="239">
        <f>+IF(J129=0,"",'Ark1'!AI2107)</f>
        <v>120</v>
      </c>
      <c r="P129" s="231"/>
      <c r="Q129" s="27">
        <f>+IF(I129=0,"",'Ark1'!S2107)</f>
        <v>6.8970588235294121</v>
      </c>
      <c r="R129" s="27"/>
      <c r="S129" s="29">
        <f>+IF(I129=0,"",'Ark1'!U2107)</f>
        <v>24.226470588235316</v>
      </c>
      <c r="T129" s="29">
        <f>+IF(I129=0,"",'Ark1'!V2107)</f>
        <v>0</v>
      </c>
      <c r="U129" s="29">
        <f>+IF(I129=0,"",'Ark1'!W2107)</f>
        <v>0</v>
      </c>
      <c r="V129" s="34">
        <f>+IF(I129=0,"",'Ark1'!X2107)</f>
        <v>90.441176470588246</v>
      </c>
      <c r="W129" s="34">
        <f>+IF(I129=0,"",'Ark1'!Y2107)</f>
        <v>56.617647058823515</v>
      </c>
      <c r="X129" s="34">
        <f>+IF(I129=0,"",'Ark1'!Z2107)</f>
        <v>5.8761386292624751</v>
      </c>
      <c r="Y129" s="29">
        <f>+IF(I129=0,"",'Ark1'!Z2107)</f>
        <v>5.8761386292624751</v>
      </c>
      <c r="Z129" s="29">
        <f>+IF(I129=0,"",'Ark1'!AB2107)</f>
        <v>0</v>
      </c>
      <c r="AA129" s="34">
        <f>+'Ark1'!AD2107</f>
        <v>0</v>
      </c>
      <c r="AB129" s="29">
        <f t="shared" si="14"/>
        <v>17</v>
      </c>
      <c r="AC129" s="29">
        <f t="shared" si="15"/>
        <v>2.3050847457627119</v>
      </c>
      <c r="AD129" s="213"/>
      <c r="AE129" s="216"/>
      <c r="AG129" s="29"/>
      <c r="AH129" s="27"/>
      <c r="AI129" s="217"/>
      <c r="AJ129" s="28"/>
      <c r="AN129" s="28"/>
    </row>
    <row r="130" spans="1:40">
      <c r="A130" s="213"/>
      <c r="B130" s="28">
        <f>+'Ark1'!C2108</f>
        <v>2024</v>
      </c>
      <c r="C130" s="213"/>
      <c r="D130" s="28">
        <f>+'Ark1'!M2108</f>
        <v>8</v>
      </c>
      <c r="E130" s="242" t="s">
        <v>96</v>
      </c>
      <c r="F130" s="28">
        <f>+'Ark1'!D2108</f>
        <v>12</v>
      </c>
      <c r="G130" s="28" t="s">
        <v>552</v>
      </c>
      <c r="H130" s="28">
        <f>+'Ark1'!Q2108</f>
        <v>14</v>
      </c>
      <c r="I130" s="331">
        <f>+'Ark1'!R2108</f>
        <v>32</v>
      </c>
      <c r="J130" s="29">
        <f>+IF(I130=0,"",'Ark1'!AF2108)</f>
        <v>7.4592074592074589</v>
      </c>
      <c r="K130" s="29">
        <f>+IF(I130=0,"",'Ark1'!AG2108)</f>
        <v>9.6712263018958495</v>
      </c>
      <c r="L130" s="239">
        <f>+IF(J130=0,"",'Ark1'!AI2108)</f>
        <v>31</v>
      </c>
      <c r="P130" s="231"/>
      <c r="Q130" s="27">
        <f>+IF(I130=0,"",'Ark1'!S2108)</f>
        <v>6.71875</v>
      </c>
      <c r="R130" s="27"/>
      <c r="S130" s="29">
        <f>+IF(I130=0,"",'Ark1'!U2108)</f>
        <v>25.187500000000004</v>
      </c>
      <c r="T130" s="29">
        <f>+IF(I130=0,"",'Ark1'!V2108)</f>
        <v>0</v>
      </c>
      <c r="U130" s="29">
        <f>+IF(I130=0,"",'Ark1'!W2108)</f>
        <v>0</v>
      </c>
      <c r="V130" s="34">
        <f>+IF(I130=0,"",'Ark1'!X2108)</f>
        <v>90.625</v>
      </c>
      <c r="W130" s="34">
        <f>+IF(I130=0,"",'Ark1'!Y2108)</f>
        <v>62.5</v>
      </c>
      <c r="X130" s="34">
        <f>+IF(I130=0,"",'Ark1'!Z2108)</f>
        <v>6.464796497183789</v>
      </c>
      <c r="Y130" s="29">
        <f>+IF(I130=0,"",'Ark1'!Z2108)</f>
        <v>6.464796497183789</v>
      </c>
      <c r="Z130" s="29">
        <f>+IF(I130=0,"",'Ark1'!AB2108)</f>
        <v>0</v>
      </c>
      <c r="AA130" s="34">
        <f>+'Ark1'!AD2108</f>
        <v>0</v>
      </c>
      <c r="AB130" s="29">
        <f t="shared" si="14"/>
        <v>4</v>
      </c>
      <c r="AC130" s="29">
        <f t="shared" si="15"/>
        <v>2.2857142857142856</v>
      </c>
      <c r="AD130" s="213"/>
      <c r="AE130" s="216"/>
      <c r="AG130" s="29"/>
      <c r="AH130" s="27"/>
      <c r="AI130" s="217"/>
      <c r="AJ130" s="28"/>
      <c r="AN130" s="28"/>
    </row>
    <row r="131" spans="1:40">
      <c r="A131" s="213"/>
      <c r="B131" s="213"/>
      <c r="C131" s="213"/>
      <c r="D131" s="213"/>
      <c r="E131" s="213"/>
      <c r="F131" s="213"/>
      <c r="G131" s="213"/>
      <c r="H131" s="213"/>
      <c r="I131" s="324"/>
      <c r="J131" s="214"/>
      <c r="K131" s="214"/>
      <c r="L131" s="231"/>
      <c r="M131" s="231"/>
      <c r="N131" s="231"/>
      <c r="O131" s="231"/>
      <c r="P131" s="231"/>
      <c r="Q131" s="213"/>
      <c r="R131" s="213"/>
      <c r="S131" s="213"/>
      <c r="T131" s="213"/>
      <c r="U131" s="215"/>
      <c r="V131" s="215"/>
      <c r="W131" s="215"/>
      <c r="X131" s="215"/>
      <c r="Y131" s="214"/>
      <c r="Z131" s="213"/>
      <c r="AA131" s="215"/>
      <c r="AB131" s="215"/>
      <c r="AC131" s="214"/>
      <c r="AD131" s="213"/>
      <c r="AE131" s="216"/>
      <c r="AG131" s="29"/>
      <c r="AH131" s="27"/>
      <c r="AI131" s="217"/>
      <c r="AJ131" s="28"/>
      <c r="AN131" s="28"/>
    </row>
    <row r="132" spans="1:40" ht="22.8">
      <c r="A132" s="213"/>
      <c r="B132" s="213"/>
      <c r="C132" s="213"/>
      <c r="D132" s="213"/>
      <c r="E132" s="257" t="str">
        <f>+E134</f>
        <v>3+</v>
      </c>
      <c r="F132" s="213"/>
      <c r="G132" s="213"/>
      <c r="H132" s="213"/>
      <c r="I132" s="327">
        <f>SUM(I134:I145)</f>
        <v>242</v>
      </c>
      <c r="J132" s="214"/>
      <c r="K132" s="214"/>
      <c r="L132" s="231"/>
      <c r="M132" s="231"/>
      <c r="N132" s="231"/>
      <c r="O132" s="231"/>
      <c r="P132" s="231"/>
      <c r="Q132" s="213"/>
      <c r="R132" s="213"/>
      <c r="S132" s="263">
        <f>+Fettgruppe!S19</f>
        <v>28.844214876033035</v>
      </c>
      <c r="T132" s="213"/>
      <c r="U132" s="215"/>
      <c r="V132" s="215"/>
      <c r="W132" s="215"/>
      <c r="X132" s="215"/>
      <c r="Y132" s="214"/>
      <c r="Z132" s="213"/>
      <c r="AA132" s="215"/>
      <c r="AB132" s="215"/>
      <c r="AC132" s="214"/>
      <c r="AD132" s="213"/>
      <c r="AE132" s="216"/>
      <c r="AG132" s="29"/>
      <c r="AH132" s="27"/>
      <c r="AI132" s="217"/>
      <c r="AJ132" s="28"/>
      <c r="AN132" s="28"/>
    </row>
    <row r="133" spans="1:40">
      <c r="A133" s="213"/>
      <c r="B133" s="213"/>
      <c r="C133" s="213"/>
      <c r="D133" s="213"/>
      <c r="E133" s="213"/>
      <c r="F133" s="213"/>
      <c r="G133" s="213"/>
      <c r="H133" s="213"/>
      <c r="I133" s="324"/>
      <c r="J133" s="214"/>
      <c r="K133" s="214"/>
      <c r="L133" s="231"/>
      <c r="M133" s="231"/>
      <c r="N133" s="231"/>
      <c r="O133" s="231"/>
      <c r="P133" s="231"/>
      <c r="Q133" s="213"/>
      <c r="R133" s="213"/>
      <c r="S133" s="213"/>
      <c r="T133" s="213"/>
      <c r="U133" s="215"/>
      <c r="V133" s="215"/>
      <c r="W133" s="215"/>
      <c r="X133" s="215"/>
      <c r="Y133" s="214"/>
      <c r="Z133" s="213"/>
      <c r="AA133" s="215"/>
      <c r="AB133" s="215"/>
      <c r="AC133" s="215"/>
      <c r="AD133" s="213"/>
      <c r="AE133" s="216"/>
      <c r="AG133" s="29"/>
      <c r="AH133" s="27"/>
      <c r="AI133" s="217"/>
      <c r="AJ133" s="28"/>
      <c r="AN133" s="28"/>
    </row>
    <row r="134" spans="1:40">
      <c r="A134" s="213"/>
      <c r="B134" s="232">
        <f>+'Ark1'!C2109</f>
        <v>2024</v>
      </c>
      <c r="C134" s="213"/>
      <c r="D134" s="232">
        <f>+'Ark1'!M2109</f>
        <v>9</v>
      </c>
      <c r="E134" s="232" t="s">
        <v>97</v>
      </c>
      <c r="F134" s="232">
        <f>+'Ark1'!D2109</f>
        <v>1</v>
      </c>
      <c r="G134" s="232" t="s">
        <v>542</v>
      </c>
      <c r="H134" s="232">
        <f>+'Ark1'!Q2109</f>
        <v>1</v>
      </c>
      <c r="I134" s="330">
        <f>+'Ark1'!R2109</f>
        <v>1</v>
      </c>
      <c r="J134" s="233">
        <f>+IF(I134=0,"",'Ark1'!AF2109)</f>
        <v>0.13386880856760372</v>
      </c>
      <c r="K134" s="233">
        <f>+IF(I134=0,"",'Ark1'!AG2109)</f>
        <v>0.12147235797621404</v>
      </c>
      <c r="L134" s="239">
        <f>+IF(J134=0,"",'Ark1'!AI2109)</f>
        <v>1</v>
      </c>
      <c r="P134" s="231"/>
      <c r="Q134" s="234">
        <f>+IF(I134=0,"",'Ark1'!S2109)</f>
        <v>8</v>
      </c>
      <c r="R134" s="234"/>
      <c r="S134" s="233">
        <f>+IF(I134=0,"",'Ark1'!U2109)</f>
        <v>17.2</v>
      </c>
      <c r="T134" s="233">
        <f>+IF(I134=0,"",'Ark1'!V2109)</f>
        <v>0</v>
      </c>
      <c r="U134" s="233">
        <f>+IF(I134=0,"",'Ark1'!W2109)</f>
        <v>100</v>
      </c>
      <c r="V134" s="235">
        <f>+IF(I134=0,"",'Ark1'!X2109)</f>
        <v>100</v>
      </c>
      <c r="W134" s="235">
        <f>+IF(I134=0,"",'Ark1'!Y2109)</f>
        <v>0</v>
      </c>
      <c r="X134" s="235">
        <f>+IF(I134=0,"",'Ark1'!Z2109)</f>
        <v>0</v>
      </c>
      <c r="Y134" s="233">
        <f>+IF(I134=0,"",'Ark1'!Z2109)</f>
        <v>0</v>
      </c>
      <c r="Z134" s="233">
        <f>+IF(I134=0,"",'Ark1'!AB2109)</f>
        <v>0</v>
      </c>
      <c r="AA134" s="235">
        <f>+'Ark1'!AD2109</f>
        <v>0</v>
      </c>
      <c r="AB134" s="233">
        <f>+IF(I134=0,"",I134/D134)</f>
        <v>0.1111111111111111</v>
      </c>
      <c r="AC134" s="233">
        <f>+IF(I134=0,"",I134/H134)</f>
        <v>1</v>
      </c>
      <c r="AD134" s="213"/>
      <c r="AE134" s="216"/>
      <c r="AG134" s="29"/>
      <c r="AH134" s="27"/>
      <c r="AI134" s="217"/>
      <c r="AJ134" s="28"/>
      <c r="AN134" s="28"/>
    </row>
    <row r="135" spans="1:40">
      <c r="A135" s="213"/>
      <c r="B135" s="232">
        <f>+'Ark1'!C2110</f>
        <v>2024</v>
      </c>
      <c r="C135" s="213"/>
      <c r="D135" s="232">
        <f>+'Ark1'!M2110</f>
        <v>9</v>
      </c>
      <c r="E135" s="232" t="s">
        <v>97</v>
      </c>
      <c r="F135" s="232">
        <f>+'Ark1'!D2110</f>
        <v>2</v>
      </c>
      <c r="G135" s="232" t="s">
        <v>543</v>
      </c>
      <c r="H135" s="232">
        <f>+'Ark1'!Q2110</f>
        <v>1</v>
      </c>
      <c r="I135" s="330">
        <f>+'Ark1'!R2110</f>
        <v>1</v>
      </c>
      <c r="J135" s="233">
        <f>+IF(I135=0,"",'Ark1'!AF2110)</f>
        <v>6.9832402234636881E-2</v>
      </c>
      <c r="K135" s="233">
        <f>+IF(I135=0,"",'Ark1'!AG2110)</f>
        <v>0.25717170079656904</v>
      </c>
      <c r="L135" s="239">
        <f>+IF(J135=0,"",'Ark1'!AI2110)</f>
        <v>1</v>
      </c>
      <c r="P135" s="231"/>
      <c r="Q135" s="234">
        <f>+IF(I135=0,"",'Ark1'!S2110)</f>
        <v>11</v>
      </c>
      <c r="R135" s="234"/>
      <c r="S135" s="233">
        <f>+IF(I135=0,"",'Ark1'!U2110)</f>
        <v>34.9</v>
      </c>
      <c r="T135" s="233">
        <f>+IF(I135=0,"",'Ark1'!V2110)</f>
        <v>0</v>
      </c>
      <c r="U135" s="233">
        <f>+IF(I135=0,"",'Ark1'!W2110)</f>
        <v>100</v>
      </c>
      <c r="V135" s="235">
        <f>+IF(I135=0,"",'Ark1'!X2110)</f>
        <v>100</v>
      </c>
      <c r="W135" s="235">
        <f>+IF(I135=0,"",'Ark1'!Y2110)</f>
        <v>100</v>
      </c>
      <c r="X135" s="235">
        <f>+IF(I135=0,"",'Ark1'!Z2110)</f>
        <v>0</v>
      </c>
      <c r="Y135" s="233">
        <f>+IF(I135=0,"",'Ark1'!Z2110)</f>
        <v>0</v>
      </c>
      <c r="Z135" s="233">
        <f>+IF(I135=0,"",'Ark1'!AB2110)</f>
        <v>0</v>
      </c>
      <c r="AA135" s="235">
        <f>+'Ark1'!AD2110</f>
        <v>0</v>
      </c>
      <c r="AB135" s="233">
        <f t="shared" ref="AB135:AB145" si="16">+IF(I135=0,"",I135/D135)</f>
        <v>0.1111111111111111</v>
      </c>
      <c r="AC135" s="233">
        <f t="shared" ref="AC135:AC145" si="17">+IF(I135=0,"",I135/H135)</f>
        <v>1</v>
      </c>
      <c r="AD135" s="213"/>
      <c r="AE135" s="216"/>
      <c r="AG135" s="29"/>
      <c r="AH135" s="27"/>
      <c r="AI135" s="217"/>
      <c r="AJ135" s="28"/>
      <c r="AN135" s="28"/>
    </row>
    <row r="136" spans="1:40">
      <c r="A136" s="213"/>
      <c r="B136" s="232">
        <f>+'Ark1'!C2111</f>
        <v>2024</v>
      </c>
      <c r="C136" s="213"/>
      <c r="D136" s="232">
        <f>+'Ark1'!M2111</f>
        <v>9</v>
      </c>
      <c r="E136" s="232" t="s">
        <v>97</v>
      </c>
      <c r="F136" s="232">
        <f>+'Ark1'!D2111</f>
        <v>3</v>
      </c>
      <c r="G136" s="232" t="s">
        <v>544</v>
      </c>
      <c r="H136" s="232">
        <f>+'Ark1'!Q2111</f>
        <v>11</v>
      </c>
      <c r="I136" s="330">
        <f>+'Ark1'!R2111</f>
        <v>14</v>
      </c>
      <c r="J136" s="233">
        <f>+IF(I136=0,"",'Ark1'!AF2111)</f>
        <v>0.42761148442272445</v>
      </c>
      <c r="K136" s="233">
        <f>+IF(I136=0,"",'Ark1'!AG2111)</f>
        <v>1.2429514457994373</v>
      </c>
      <c r="L136" s="239">
        <f>+IF(J136=0,"",'Ark1'!AI2111)</f>
        <v>14</v>
      </c>
      <c r="P136" s="231"/>
      <c r="Q136" s="234">
        <f>+IF(I136=0,"",'Ark1'!S2111)</f>
        <v>7.2142857142857117</v>
      </c>
      <c r="R136" s="234"/>
      <c r="S136" s="233">
        <f>+IF(I136=0,"",'Ark1'!U2111)</f>
        <v>29.521428571428576</v>
      </c>
      <c r="T136" s="233">
        <f>+IF(I136=0,"",'Ark1'!V2111)</f>
        <v>0</v>
      </c>
      <c r="U136" s="233">
        <f>+IF(I136=0,"",'Ark1'!W2111)</f>
        <v>100</v>
      </c>
      <c r="V136" s="235">
        <f>+IF(I136=0,"",'Ark1'!X2111)</f>
        <v>100</v>
      </c>
      <c r="W136" s="235">
        <f>+IF(I136=0,"",'Ark1'!Y2111)</f>
        <v>100</v>
      </c>
      <c r="X136" s="235">
        <f>+IF(I136=0,"",'Ark1'!Z2111)</f>
        <v>4.8477061691114223</v>
      </c>
      <c r="Y136" s="233">
        <f>+IF(I136=0,"",'Ark1'!Z2111)</f>
        <v>4.8477061691114223</v>
      </c>
      <c r="Z136" s="233">
        <f>+IF(I136=0,"",'Ark1'!AB2111)</f>
        <v>0</v>
      </c>
      <c r="AA136" s="235">
        <f>+'Ark1'!AD2111</f>
        <v>0</v>
      </c>
      <c r="AB136" s="233">
        <f t="shared" si="16"/>
        <v>1.5555555555555556</v>
      </c>
      <c r="AC136" s="233">
        <f t="shared" si="17"/>
        <v>1.2727272727272727</v>
      </c>
      <c r="AD136" s="213"/>
      <c r="AE136" s="216"/>
      <c r="AG136" s="29"/>
      <c r="AH136" s="27"/>
      <c r="AI136" s="217"/>
      <c r="AJ136" s="28"/>
      <c r="AN136" s="28"/>
    </row>
    <row r="137" spans="1:40">
      <c r="A137" s="213"/>
      <c r="B137" s="232">
        <f>+'Ark1'!C2112</f>
        <v>2024</v>
      </c>
      <c r="C137" s="213"/>
      <c r="D137" s="232">
        <f>+'Ark1'!M2112</f>
        <v>9</v>
      </c>
      <c r="E137" s="232" t="s">
        <v>97</v>
      </c>
      <c r="F137" s="232">
        <f>+'Ark1'!D2112</f>
        <v>4</v>
      </c>
      <c r="G137" s="232" t="s">
        <v>545</v>
      </c>
      <c r="H137" s="232">
        <f>+'Ark1'!Q2112</f>
        <v>5</v>
      </c>
      <c r="I137" s="330">
        <f>+'Ark1'!R2112</f>
        <v>8</v>
      </c>
      <c r="J137" s="233">
        <f>+IF(I137=0,"",'Ark1'!AF2112)</f>
        <v>0.21293585307426141</v>
      </c>
      <c r="K137" s="233">
        <f>+IF(I137=0,"",'Ark1'!AG2112)</f>
        <v>0.63368905205472892</v>
      </c>
      <c r="L137" s="239">
        <f>+IF(J137=0,"",'Ark1'!AI2112)</f>
        <v>8</v>
      </c>
      <c r="P137" s="231"/>
      <c r="Q137" s="234">
        <f>+IF(I137=0,"",'Ark1'!S2112)</f>
        <v>6.625</v>
      </c>
      <c r="R137" s="234"/>
      <c r="S137" s="233">
        <f>+IF(I137=0,"",'Ark1'!U2112)</f>
        <v>26.625</v>
      </c>
      <c r="T137" s="233">
        <f>+IF(I137=0,"",'Ark1'!V2112)</f>
        <v>0</v>
      </c>
      <c r="U137" s="233">
        <f>+IF(I137=0,"",'Ark1'!W2112)</f>
        <v>100</v>
      </c>
      <c r="V137" s="235">
        <f>+IF(I137=0,"",'Ark1'!X2112)</f>
        <v>100</v>
      </c>
      <c r="W137" s="235">
        <f>+IF(I137=0,"",'Ark1'!Y2112)</f>
        <v>87.5</v>
      </c>
      <c r="X137" s="235">
        <f>+IF(I137=0,"",'Ark1'!Z2112)</f>
        <v>3.2092639343002087</v>
      </c>
      <c r="Y137" s="233">
        <f>+IF(I137=0,"",'Ark1'!Z2112)</f>
        <v>3.2092639343002087</v>
      </c>
      <c r="Z137" s="233">
        <f>+IF(I137=0,"",'Ark1'!AB2112)</f>
        <v>0</v>
      </c>
      <c r="AA137" s="235">
        <f>+'Ark1'!AD2112</f>
        <v>0</v>
      </c>
      <c r="AB137" s="233">
        <f t="shared" si="16"/>
        <v>0.88888888888888884</v>
      </c>
      <c r="AC137" s="233">
        <f t="shared" si="17"/>
        <v>1.6</v>
      </c>
      <c r="AD137" s="213"/>
      <c r="AE137" s="216"/>
      <c r="AG137" s="29"/>
      <c r="AH137" s="27"/>
      <c r="AI137" s="217"/>
      <c r="AJ137" s="28"/>
      <c r="AN137" s="28"/>
    </row>
    <row r="138" spans="1:40">
      <c r="A138" s="213"/>
      <c r="B138" s="232">
        <f>+'Ark1'!C2113</f>
        <v>2024</v>
      </c>
      <c r="C138" s="213"/>
      <c r="D138" s="232">
        <f>+'Ark1'!M2113</f>
        <v>9</v>
      </c>
      <c r="E138" s="232" t="s">
        <v>97</v>
      </c>
      <c r="F138" s="232">
        <f>+'Ark1'!D2113</f>
        <v>5</v>
      </c>
      <c r="G138" s="232" t="s">
        <v>443</v>
      </c>
      <c r="H138" s="232">
        <f>+'Ark1'!Q2113</f>
        <v>15</v>
      </c>
      <c r="I138" s="330">
        <f>+'Ark1'!R2113</f>
        <v>20</v>
      </c>
      <c r="J138" s="233">
        <f>+IF(I138=0,"",'Ark1'!AF2113)</f>
        <v>0.97228974234321885</v>
      </c>
      <c r="K138" s="233">
        <f>+IF(I138=0,"",'Ark1'!AG2113)</f>
        <v>2.544269152679703</v>
      </c>
      <c r="L138" s="239">
        <f>+IF(J138=0,"",'Ark1'!AI2113)</f>
        <v>17</v>
      </c>
      <c r="P138" s="231"/>
      <c r="Q138" s="234">
        <f>+IF(I138=0,"",'Ark1'!S2113)</f>
        <v>6.7</v>
      </c>
      <c r="R138" s="234"/>
      <c r="S138" s="233">
        <f>+IF(I138=0,"",'Ark1'!U2113)</f>
        <v>27.004999999999999</v>
      </c>
      <c r="T138" s="233">
        <f>+IF(I138=0,"",'Ark1'!V2113)</f>
        <v>0</v>
      </c>
      <c r="U138" s="233">
        <f>+IF(I138=0,"",'Ark1'!W2113)</f>
        <v>100</v>
      </c>
      <c r="V138" s="235">
        <f>+IF(I138=0,"",'Ark1'!X2113)</f>
        <v>100</v>
      </c>
      <c r="W138" s="235">
        <f>+IF(I138=0,"",'Ark1'!Y2113)</f>
        <v>80</v>
      </c>
      <c r="X138" s="235">
        <f>+IF(I138=0,"",'Ark1'!Z2113)</f>
        <v>5.6635214310532893</v>
      </c>
      <c r="Y138" s="233">
        <f>+IF(I138=0,"",'Ark1'!Z2113)</f>
        <v>5.6635214310532893</v>
      </c>
      <c r="Z138" s="233">
        <f>+IF(I138=0,"",'Ark1'!AB2113)</f>
        <v>0</v>
      </c>
      <c r="AA138" s="235">
        <f>+'Ark1'!AD2113</f>
        <v>0</v>
      </c>
      <c r="AB138" s="233">
        <f t="shared" si="16"/>
        <v>2.2222222222222223</v>
      </c>
      <c r="AC138" s="233">
        <f t="shared" si="17"/>
        <v>1.3333333333333333</v>
      </c>
      <c r="AD138" s="213"/>
      <c r="AE138" s="216"/>
      <c r="AG138" s="29"/>
      <c r="AH138" s="27"/>
      <c r="AI138" s="217"/>
      <c r="AJ138" s="28"/>
      <c r="AN138" s="28"/>
    </row>
    <row r="139" spans="1:40">
      <c r="A139" s="213"/>
      <c r="B139" s="232">
        <f>+'Ark1'!C2114</f>
        <v>2024</v>
      </c>
      <c r="C139" s="213"/>
      <c r="D139" s="232">
        <f>+'Ark1'!M2114</f>
        <v>9</v>
      </c>
      <c r="E139" s="232" t="s">
        <v>97</v>
      </c>
      <c r="F139" s="232">
        <f>+'Ark1'!D2114</f>
        <v>6</v>
      </c>
      <c r="G139" s="232" t="s">
        <v>546</v>
      </c>
      <c r="H139" s="232">
        <f>+'Ark1'!Q2114</f>
        <v>10</v>
      </c>
      <c r="I139" s="330">
        <f>+'Ark1'!R2114</f>
        <v>21</v>
      </c>
      <c r="J139" s="233">
        <f>+IF(I139=0,"",'Ark1'!AF2114)</f>
        <v>1.2529832935560861</v>
      </c>
      <c r="K139" s="233">
        <f>+IF(I139=0,"",'Ark1'!AG2114)</f>
        <v>3.0739904504571194</v>
      </c>
      <c r="L139" s="239">
        <f>+IF(J139=0,"",'Ark1'!AI2114)</f>
        <v>21</v>
      </c>
      <c r="P139" s="231"/>
      <c r="Q139" s="234">
        <f>+IF(I139=0,"",'Ark1'!S2114)</f>
        <v>7.8571428571428559</v>
      </c>
      <c r="R139" s="234"/>
      <c r="S139" s="233">
        <f>+IF(I139=0,"",'Ark1'!U2114)</f>
        <v>31.638095238095225</v>
      </c>
      <c r="T139" s="233">
        <f>+IF(I139=0,"",'Ark1'!V2114)</f>
        <v>0</v>
      </c>
      <c r="U139" s="233">
        <f>+IF(I139=0,"",'Ark1'!W2114)</f>
        <v>100</v>
      </c>
      <c r="V139" s="235">
        <f>+IF(I139=0,"",'Ark1'!X2114)</f>
        <v>100</v>
      </c>
      <c r="W139" s="235">
        <f>+IF(I139=0,"",'Ark1'!Y2114)</f>
        <v>100</v>
      </c>
      <c r="X139" s="235">
        <f>+IF(I139=0,"",'Ark1'!Z2114)</f>
        <v>4.2767896494001034</v>
      </c>
      <c r="Y139" s="233">
        <f>+IF(I139=0,"",'Ark1'!Z2114)</f>
        <v>4.2767896494001034</v>
      </c>
      <c r="Z139" s="233">
        <f>+IF(I139=0,"",'Ark1'!AB2114)</f>
        <v>0</v>
      </c>
      <c r="AA139" s="235">
        <f>+'Ark1'!AD2114</f>
        <v>0</v>
      </c>
      <c r="AB139" s="233">
        <f t="shared" si="16"/>
        <v>2.3333333333333335</v>
      </c>
      <c r="AC139" s="233">
        <f t="shared" si="17"/>
        <v>2.1</v>
      </c>
      <c r="AD139" s="213"/>
      <c r="AE139" s="216"/>
      <c r="AG139" s="29"/>
      <c r="AH139" s="27"/>
      <c r="AI139" s="217"/>
      <c r="AJ139" s="28"/>
      <c r="AN139" s="28"/>
    </row>
    <row r="140" spans="1:40">
      <c r="A140" s="213"/>
      <c r="B140" s="232">
        <f>+'Ark1'!C2115</f>
        <v>2024</v>
      </c>
      <c r="C140" s="213"/>
      <c r="D140" s="232">
        <f>+'Ark1'!M2115</f>
        <v>9</v>
      </c>
      <c r="E140" s="232" t="s">
        <v>97</v>
      </c>
      <c r="F140" s="232">
        <f>+'Ark1'!D2115</f>
        <v>7</v>
      </c>
      <c r="G140" s="232" t="s">
        <v>547</v>
      </c>
      <c r="H140" s="232">
        <f>+'Ark1'!Q2115</f>
        <v>5</v>
      </c>
      <c r="I140" s="330">
        <f>+'Ark1'!R2115</f>
        <v>10</v>
      </c>
      <c r="J140" s="233">
        <f>+IF(I140=0,"",'Ark1'!AF2115)</f>
        <v>1.2642225031605561</v>
      </c>
      <c r="K140" s="233">
        <f>+IF(I140=0,"",'Ark1'!AG2115)</f>
        <v>3.0332273275578454</v>
      </c>
      <c r="L140" s="239">
        <f>+IF(J140=0,"",'Ark1'!AI2115)</f>
        <v>10</v>
      </c>
      <c r="P140" s="231"/>
      <c r="Q140" s="234">
        <f>+IF(I140=0,"",'Ark1'!S2115)</f>
        <v>6.8</v>
      </c>
      <c r="R140" s="234"/>
      <c r="S140" s="233">
        <f>+IF(I140=0,"",'Ark1'!U2115)</f>
        <v>27.66</v>
      </c>
      <c r="T140" s="233">
        <f>+IF(I140=0,"",'Ark1'!V2115)</f>
        <v>0</v>
      </c>
      <c r="U140" s="233">
        <f>+IF(I140=0,"",'Ark1'!W2115)</f>
        <v>100</v>
      </c>
      <c r="V140" s="235">
        <f>+IF(I140=0,"",'Ark1'!X2115)</f>
        <v>100</v>
      </c>
      <c r="W140" s="235">
        <f>+IF(I140=0,"",'Ark1'!Y2115)</f>
        <v>100</v>
      </c>
      <c r="X140" s="235">
        <f>+IF(I140=0,"",'Ark1'!Z2115)</f>
        <v>3.5188634528779144</v>
      </c>
      <c r="Y140" s="233">
        <f>+IF(I140=0,"",'Ark1'!Z2115)</f>
        <v>3.5188634528779144</v>
      </c>
      <c r="Z140" s="233">
        <f>+IF(I140=0,"",'Ark1'!AB2115)</f>
        <v>0</v>
      </c>
      <c r="AA140" s="235">
        <f>+'Ark1'!AD2115</f>
        <v>0</v>
      </c>
      <c r="AB140" s="233">
        <f t="shared" si="16"/>
        <v>1.1111111111111112</v>
      </c>
      <c r="AC140" s="233">
        <f t="shared" si="17"/>
        <v>2</v>
      </c>
      <c r="AD140" s="213"/>
      <c r="AE140" s="216"/>
      <c r="AG140" s="29"/>
      <c r="AH140" s="27"/>
      <c r="AI140" s="217"/>
      <c r="AJ140" s="28"/>
      <c r="AN140" s="28"/>
    </row>
    <row r="141" spans="1:40">
      <c r="A141" s="213"/>
      <c r="B141" s="232">
        <f>+'Ark1'!C2116</f>
        <v>2024</v>
      </c>
      <c r="C141" s="213"/>
      <c r="D141" s="232">
        <f>+'Ark1'!M2116</f>
        <v>9</v>
      </c>
      <c r="E141" s="232" t="s">
        <v>97</v>
      </c>
      <c r="F141" s="232">
        <f>+'Ark1'!D2116</f>
        <v>8</v>
      </c>
      <c r="G141" s="232" t="s">
        <v>548</v>
      </c>
      <c r="H141" s="232">
        <f>+'Ark1'!Q2116</f>
        <v>8</v>
      </c>
      <c r="I141" s="330">
        <f>+'Ark1'!R2116</f>
        <v>11</v>
      </c>
      <c r="J141" s="233">
        <f>+IF(I141=0,"",'Ark1'!AF2116)</f>
        <v>0.74224021592442657</v>
      </c>
      <c r="K141" s="233">
        <f>+IF(I141=0,"",'Ark1'!AG2116)</f>
        <v>1.7662131818782196</v>
      </c>
      <c r="L141" s="239">
        <f>+IF(J141=0,"",'Ark1'!AI2116)</f>
        <v>11</v>
      </c>
      <c r="P141" s="231"/>
      <c r="Q141" s="234">
        <f>+IF(I141=0,"",'Ark1'!S2116)</f>
        <v>7.5454545454545459</v>
      </c>
      <c r="R141" s="234"/>
      <c r="S141" s="233">
        <f>+IF(I141=0,"",'Ark1'!U2116)</f>
        <v>30.390909090909101</v>
      </c>
      <c r="T141" s="233">
        <f>+IF(I141=0,"",'Ark1'!V2116)</f>
        <v>0</v>
      </c>
      <c r="U141" s="233">
        <f>+IF(I141=0,"",'Ark1'!W2116)</f>
        <v>100</v>
      </c>
      <c r="V141" s="235">
        <f>+IF(I141=0,"",'Ark1'!X2116)</f>
        <v>100</v>
      </c>
      <c r="W141" s="235">
        <f>+IF(I141=0,"",'Ark1'!Y2116)</f>
        <v>100</v>
      </c>
      <c r="X141" s="235">
        <f>+IF(I141=0,"",'Ark1'!Z2116)</f>
        <v>3.8971911902745369</v>
      </c>
      <c r="Y141" s="233">
        <f>+IF(I141=0,"",'Ark1'!Z2116)</f>
        <v>3.8971911902745369</v>
      </c>
      <c r="Z141" s="233">
        <f>+IF(I141=0,"",'Ark1'!AB2116)</f>
        <v>0</v>
      </c>
      <c r="AA141" s="235">
        <f>+'Ark1'!AD2116</f>
        <v>0</v>
      </c>
      <c r="AB141" s="233">
        <f t="shared" si="16"/>
        <v>1.2222222222222223</v>
      </c>
      <c r="AC141" s="233">
        <f t="shared" si="17"/>
        <v>1.375</v>
      </c>
      <c r="AD141" s="213"/>
      <c r="AE141" s="216"/>
      <c r="AG141" s="29"/>
      <c r="AH141" s="27"/>
      <c r="AI141" s="217"/>
      <c r="AJ141" s="28"/>
      <c r="AN141" s="28"/>
    </row>
    <row r="142" spans="1:40">
      <c r="A142" s="213"/>
      <c r="B142" s="232">
        <f>+'Ark1'!C2117</f>
        <v>2024</v>
      </c>
      <c r="C142" s="213"/>
      <c r="D142" s="232">
        <f>+'Ark1'!M2117</f>
        <v>9</v>
      </c>
      <c r="E142" s="232" t="s">
        <v>97</v>
      </c>
      <c r="F142" s="232">
        <f>+'Ark1'!D2117</f>
        <v>9</v>
      </c>
      <c r="G142" s="232" t="s">
        <v>549</v>
      </c>
      <c r="H142" s="232">
        <f>+'Ark1'!Q2117</f>
        <v>11</v>
      </c>
      <c r="I142" s="330">
        <f>+'Ark1'!R2117</f>
        <v>22</v>
      </c>
      <c r="J142" s="233">
        <f>+IF(I142=0,"",'Ark1'!AF2117)</f>
        <v>1.0392064241851677</v>
      </c>
      <c r="K142" s="233">
        <f>+IF(I142=0,"",'Ark1'!AG2117)</f>
        <v>2.1937442581534237</v>
      </c>
      <c r="L142" s="239">
        <f>+IF(J142=0,"",'Ark1'!AI2117)</f>
        <v>22</v>
      </c>
      <c r="P142" s="231"/>
      <c r="Q142" s="234">
        <f>+IF(I142=0,"",'Ark1'!S2117)</f>
        <v>7.9545454545454541</v>
      </c>
      <c r="R142" s="234"/>
      <c r="S142" s="233">
        <f>+IF(I142=0,"",'Ark1'!U2117)</f>
        <v>27.786363636363639</v>
      </c>
      <c r="T142" s="233">
        <f>+IF(I142=0,"",'Ark1'!V2117)</f>
        <v>0</v>
      </c>
      <c r="U142" s="233">
        <f>+IF(I142=0,"",'Ark1'!W2117)</f>
        <v>100</v>
      </c>
      <c r="V142" s="235">
        <f>+IF(I142=0,"",'Ark1'!X2117)</f>
        <v>95.454545454545439</v>
      </c>
      <c r="W142" s="235">
        <f>+IF(I142=0,"",'Ark1'!Y2117)</f>
        <v>86.363636363636346</v>
      </c>
      <c r="X142" s="235">
        <f>+IF(I142=0,"",'Ark1'!Z2117)</f>
        <v>8.1636831847209805</v>
      </c>
      <c r="Y142" s="233">
        <f>+IF(I142=0,"",'Ark1'!Z2117)</f>
        <v>8.1636831847209805</v>
      </c>
      <c r="Z142" s="233">
        <f>+IF(I142=0,"",'Ark1'!AB2117)</f>
        <v>0</v>
      </c>
      <c r="AA142" s="235">
        <f>+'Ark1'!AD2117</f>
        <v>0</v>
      </c>
      <c r="AB142" s="233">
        <f t="shared" si="16"/>
        <v>2.4444444444444446</v>
      </c>
      <c r="AC142" s="233">
        <f t="shared" si="17"/>
        <v>2</v>
      </c>
      <c r="AD142" s="213"/>
      <c r="AE142" s="216"/>
      <c r="AG142" s="29"/>
      <c r="AH142" s="27"/>
      <c r="AI142" s="217"/>
      <c r="AJ142" s="28"/>
      <c r="AN142" s="28"/>
    </row>
    <row r="143" spans="1:40">
      <c r="A143" s="213"/>
      <c r="B143" s="232">
        <f>+'Ark1'!C2118</f>
        <v>2024</v>
      </c>
      <c r="C143" s="213"/>
      <c r="D143" s="232">
        <f>+'Ark1'!M2118</f>
        <v>9</v>
      </c>
      <c r="E143" s="232" t="s">
        <v>97</v>
      </c>
      <c r="F143" s="232">
        <f>+'Ark1'!D2118</f>
        <v>10</v>
      </c>
      <c r="G143" s="232" t="s">
        <v>550</v>
      </c>
      <c r="H143" s="232">
        <f>+'Ark1'!Q2118</f>
        <v>45</v>
      </c>
      <c r="I143" s="330">
        <f>+'Ark1'!R2118</f>
        <v>86</v>
      </c>
      <c r="J143" s="233">
        <f>+IF(I143=0,"",'Ark1'!AF2118)</f>
        <v>1.672500972384287</v>
      </c>
      <c r="K143" s="233">
        <f>+IF(I143=0,"",'Ark1'!AG2118)</f>
        <v>3.1286088594623442</v>
      </c>
      <c r="L143" s="239">
        <f>+IF(J143=0,"",'Ark1'!AI2118)</f>
        <v>85</v>
      </c>
      <c r="P143" s="231"/>
      <c r="Q143" s="234">
        <f>+IF(I143=0,"",'Ark1'!S2118)</f>
        <v>7.7906976744186016</v>
      </c>
      <c r="R143" s="234"/>
      <c r="S143" s="233">
        <f>+IF(I143=0,"",'Ark1'!U2118)</f>
        <v>29.643023255813961</v>
      </c>
      <c r="T143" s="233">
        <f>+IF(I143=0,"",'Ark1'!V2118)</f>
        <v>0</v>
      </c>
      <c r="U143" s="233">
        <f>+IF(I143=0,"",'Ark1'!W2118)</f>
        <v>100</v>
      </c>
      <c r="V143" s="235">
        <f>+IF(I143=0,"",'Ark1'!X2118)</f>
        <v>98.837209302325562</v>
      </c>
      <c r="W143" s="235">
        <f>+IF(I143=0,"",'Ark1'!Y2118)</f>
        <v>84.883720930232514</v>
      </c>
      <c r="X143" s="235">
        <f>+IF(I143=0,"",'Ark1'!Z2118)</f>
        <v>6.5359923126551216</v>
      </c>
      <c r="Y143" s="233">
        <f>+IF(I143=0,"",'Ark1'!Z2118)</f>
        <v>6.5359923126551216</v>
      </c>
      <c r="Z143" s="233">
        <f>+IF(I143=0,"",'Ark1'!AB2118)</f>
        <v>0</v>
      </c>
      <c r="AA143" s="235">
        <f>+'Ark1'!AD2118</f>
        <v>0</v>
      </c>
      <c r="AB143" s="233">
        <f t="shared" si="16"/>
        <v>9.5555555555555554</v>
      </c>
      <c r="AC143" s="233">
        <f t="shared" si="17"/>
        <v>1.9111111111111112</v>
      </c>
      <c r="AD143" s="213"/>
      <c r="AE143" s="216"/>
      <c r="AG143" s="29"/>
      <c r="AH143" s="27"/>
      <c r="AI143" s="217"/>
      <c r="AJ143" s="28"/>
      <c r="AN143" s="28"/>
    </row>
    <row r="144" spans="1:40">
      <c r="A144" s="213"/>
      <c r="B144" s="232">
        <f>+'Ark1'!C2119</f>
        <v>2024</v>
      </c>
      <c r="C144" s="213"/>
      <c r="D144" s="232">
        <f>+'Ark1'!M2119</f>
        <v>9</v>
      </c>
      <c r="E144" s="232" t="s">
        <v>97</v>
      </c>
      <c r="F144" s="232">
        <f>+'Ark1'!D2119</f>
        <v>11</v>
      </c>
      <c r="G144" s="232" t="s">
        <v>551</v>
      </c>
      <c r="H144" s="232">
        <f>+'Ark1'!Q2119</f>
        <v>26</v>
      </c>
      <c r="I144" s="330">
        <f>+'Ark1'!R2119</f>
        <v>44</v>
      </c>
      <c r="J144" s="233">
        <f>+IF(I144=0,"",'Ark1'!AF2119)</f>
        <v>1.6176470588235297</v>
      </c>
      <c r="K144" s="233">
        <f>+IF(I144=0,"",'Ark1'!AG2119)</f>
        <v>2.6587308580189264</v>
      </c>
      <c r="L144" s="239">
        <f>+IF(J144=0,"",'Ark1'!AI2119)</f>
        <v>40</v>
      </c>
      <c r="P144" s="231"/>
      <c r="Q144" s="234">
        <f>+IF(I144=0,"",'Ark1'!S2119)</f>
        <v>7.4545454545454541</v>
      </c>
      <c r="R144" s="234"/>
      <c r="S144" s="233">
        <f>+IF(I144=0,"",'Ark1'!U2119)</f>
        <v>27.43181818181818</v>
      </c>
      <c r="T144" s="233">
        <f>+IF(I144=0,"",'Ark1'!V2119)</f>
        <v>0</v>
      </c>
      <c r="U144" s="233">
        <f>+IF(I144=0,"",'Ark1'!W2119)</f>
        <v>100</v>
      </c>
      <c r="V144" s="235">
        <f>+IF(I144=0,"",'Ark1'!X2119)</f>
        <v>97.727272727272734</v>
      </c>
      <c r="W144" s="235">
        <f>+IF(I144=0,"",'Ark1'!Y2119)</f>
        <v>84.090909090909108</v>
      </c>
      <c r="X144" s="235">
        <f>+IF(I144=0,"",'Ark1'!Z2119)</f>
        <v>4.4650039563900421</v>
      </c>
      <c r="Y144" s="233">
        <f>+IF(I144=0,"",'Ark1'!Z2119)</f>
        <v>4.4650039563900421</v>
      </c>
      <c r="Z144" s="233">
        <f>+IF(I144=0,"",'Ark1'!AB2119)</f>
        <v>0</v>
      </c>
      <c r="AA144" s="235">
        <f>+'Ark1'!AD2119</f>
        <v>0</v>
      </c>
      <c r="AB144" s="233">
        <f t="shared" si="16"/>
        <v>4.8888888888888893</v>
      </c>
      <c r="AC144" s="233">
        <f t="shared" si="17"/>
        <v>1.6923076923076923</v>
      </c>
      <c r="AD144" s="213"/>
      <c r="AE144" s="216"/>
      <c r="AG144" s="29"/>
      <c r="AH144" s="27"/>
      <c r="AI144" s="217"/>
      <c r="AJ144" s="28"/>
      <c r="AN144" s="28"/>
    </row>
    <row r="145" spans="1:40">
      <c r="A145" s="213"/>
      <c r="B145" s="232">
        <f>+'Ark1'!C2120</f>
        <v>2024</v>
      </c>
      <c r="C145" s="213"/>
      <c r="D145" s="232">
        <f>+'Ark1'!M2120</f>
        <v>9</v>
      </c>
      <c r="E145" s="232" t="s">
        <v>97</v>
      </c>
      <c r="F145" s="232">
        <f>+'Ark1'!D2120</f>
        <v>12</v>
      </c>
      <c r="G145" s="232" t="s">
        <v>552</v>
      </c>
      <c r="H145" s="232">
        <f>+'Ark1'!Q2120</f>
        <v>4</v>
      </c>
      <c r="I145" s="330">
        <f>+'Ark1'!R2120</f>
        <v>4</v>
      </c>
      <c r="J145" s="233">
        <f>+IF(I145=0,"",'Ark1'!AF2120)</f>
        <v>0.93240093240093247</v>
      </c>
      <c r="K145" s="233">
        <f>+IF(I145=0,"",'Ark1'!AG2120)</f>
        <v>1.4266858651307897</v>
      </c>
      <c r="L145" s="239">
        <f>+IF(J145=0,"",'Ark1'!AI2120)</f>
        <v>4</v>
      </c>
      <c r="P145" s="231"/>
      <c r="Q145" s="234">
        <f>+IF(I145=0,"",'Ark1'!S2120)</f>
        <v>8</v>
      </c>
      <c r="R145" s="234"/>
      <c r="S145" s="233">
        <f>+IF(I145=0,"",'Ark1'!U2120)</f>
        <v>29.725000000000001</v>
      </c>
      <c r="T145" s="233">
        <f>+IF(I145=0,"",'Ark1'!V2120)</f>
        <v>0</v>
      </c>
      <c r="U145" s="233">
        <f>+IF(I145=0,"",'Ark1'!W2120)</f>
        <v>100</v>
      </c>
      <c r="V145" s="235">
        <f>+IF(I145=0,"",'Ark1'!X2120)</f>
        <v>100</v>
      </c>
      <c r="W145" s="235">
        <f>+IF(I145=0,"",'Ark1'!Y2120)</f>
        <v>100</v>
      </c>
      <c r="X145" s="235">
        <f>+IF(I145=0,"",'Ark1'!Z2120)</f>
        <v>5.4668889690572469</v>
      </c>
      <c r="Y145" s="233">
        <f>+IF(I145=0,"",'Ark1'!Z2120)</f>
        <v>5.4668889690572469</v>
      </c>
      <c r="Z145" s="233">
        <f>+IF(I145=0,"",'Ark1'!AB2120)</f>
        <v>0</v>
      </c>
      <c r="AA145" s="235">
        <f>+'Ark1'!AD2120</f>
        <v>0</v>
      </c>
      <c r="AB145" s="233">
        <f t="shared" si="16"/>
        <v>0.44444444444444442</v>
      </c>
      <c r="AC145" s="233">
        <f t="shared" si="17"/>
        <v>1</v>
      </c>
      <c r="AD145" s="213"/>
      <c r="AE145" s="216"/>
      <c r="AG145" s="29"/>
      <c r="AH145" s="27"/>
      <c r="AI145" s="217"/>
      <c r="AJ145" s="28"/>
      <c r="AN145" s="28"/>
    </row>
    <row r="146" spans="1:40">
      <c r="A146" s="213"/>
      <c r="B146" s="213"/>
      <c r="C146" s="213"/>
      <c r="D146" s="213"/>
      <c r="E146" s="213"/>
      <c r="F146" s="213"/>
      <c r="G146" s="213"/>
      <c r="H146" s="213"/>
      <c r="I146" s="324"/>
      <c r="J146" s="214"/>
      <c r="K146" s="214"/>
      <c r="L146" s="231"/>
      <c r="M146" s="231"/>
      <c r="N146" s="231"/>
      <c r="O146" s="231"/>
      <c r="P146" s="231"/>
      <c r="Q146" s="213"/>
      <c r="R146" s="213"/>
      <c r="S146" s="213"/>
      <c r="T146" s="213"/>
      <c r="U146" s="215"/>
      <c r="V146" s="215"/>
      <c r="W146" s="215"/>
      <c r="X146" s="215"/>
      <c r="Y146" s="214"/>
      <c r="Z146" s="213"/>
      <c r="AA146" s="215"/>
      <c r="AB146" s="215"/>
      <c r="AC146" s="214"/>
      <c r="AD146" s="213"/>
      <c r="AE146" s="216"/>
      <c r="AG146" s="29"/>
      <c r="AH146" s="27"/>
      <c r="AI146" s="217"/>
      <c r="AJ146" s="28"/>
      <c r="AN146" s="28"/>
    </row>
    <row r="147" spans="1:40" ht="22.8">
      <c r="A147" s="213"/>
      <c r="B147" s="213"/>
      <c r="C147" s="213"/>
      <c r="D147" s="213"/>
      <c r="E147" s="257" t="str">
        <f>+E149</f>
        <v>4-</v>
      </c>
      <c r="F147" s="213"/>
      <c r="G147" s="213"/>
      <c r="H147" s="213"/>
      <c r="I147" s="327">
        <f>SUM(I149:I160)</f>
        <v>68</v>
      </c>
      <c r="J147" s="214"/>
      <c r="K147" s="214"/>
      <c r="L147" s="231"/>
      <c r="M147" s="231"/>
      <c r="N147" s="231"/>
      <c r="O147" s="231"/>
      <c r="P147" s="231"/>
      <c r="Q147" s="213"/>
      <c r="R147" s="213"/>
      <c r="S147" s="263">
        <f>+Fettgruppe!S20</f>
        <v>30.698529411764703</v>
      </c>
      <c r="T147" s="213"/>
      <c r="U147" s="215"/>
      <c r="V147" s="215"/>
      <c r="W147" s="215"/>
      <c r="X147" s="215"/>
      <c r="Y147" s="214"/>
      <c r="Z147" s="213"/>
      <c r="AA147" s="215"/>
      <c r="AB147" s="215"/>
      <c r="AC147" s="214"/>
      <c r="AD147" s="213"/>
      <c r="AE147" s="216"/>
      <c r="AG147" s="29"/>
      <c r="AH147" s="27"/>
      <c r="AI147" s="217"/>
      <c r="AJ147" s="28"/>
      <c r="AN147" s="28"/>
    </row>
    <row r="148" spans="1:40">
      <c r="A148" s="213"/>
      <c r="B148" s="213"/>
      <c r="C148" s="213"/>
      <c r="D148" s="213"/>
      <c r="E148" s="213"/>
      <c r="F148" s="213"/>
      <c r="G148" s="213"/>
      <c r="H148" s="213"/>
      <c r="I148" s="324"/>
      <c r="J148" s="214"/>
      <c r="K148" s="214"/>
      <c r="L148" s="231"/>
      <c r="M148" s="231"/>
      <c r="N148" s="231"/>
      <c r="O148" s="231"/>
      <c r="P148" s="231"/>
      <c r="Q148" s="213"/>
      <c r="R148" s="213"/>
      <c r="S148" s="213"/>
      <c r="T148" s="213"/>
      <c r="U148" s="215"/>
      <c r="V148" s="215"/>
      <c r="W148" s="215"/>
      <c r="X148" s="215"/>
      <c r="Y148" s="214"/>
      <c r="Z148" s="213"/>
      <c r="AA148" s="215"/>
      <c r="AB148" s="215"/>
      <c r="AC148" s="215"/>
      <c r="AD148" s="213"/>
      <c r="AE148" s="216"/>
      <c r="AG148" s="29"/>
      <c r="AH148" s="27"/>
      <c r="AI148" s="217"/>
      <c r="AJ148" s="28"/>
      <c r="AN148" s="28"/>
    </row>
    <row r="149" spans="1:40">
      <c r="A149" s="213"/>
      <c r="B149" s="232">
        <f>+'Ark1'!C2121</f>
        <v>2024</v>
      </c>
      <c r="C149" s="213"/>
      <c r="D149" s="28">
        <f>+'Ark1'!M2121</f>
        <v>10</v>
      </c>
      <c r="E149" s="242" t="s">
        <v>98</v>
      </c>
      <c r="F149" s="28">
        <f>+'Ark1'!D2121</f>
        <v>1</v>
      </c>
      <c r="G149" s="28" t="s">
        <v>542</v>
      </c>
      <c r="H149" s="28">
        <f>+'Ark1'!Q2121</f>
        <v>0</v>
      </c>
      <c r="I149" s="331">
        <f>+'Ark1'!R2121</f>
        <v>0</v>
      </c>
      <c r="J149" s="29" t="str">
        <f>+IF(I149=0,"",'Ark1'!AF2121)</f>
        <v/>
      </c>
      <c r="K149" s="29" t="str">
        <f>+IF(I149=0,"",'Ark1'!AG2121)</f>
        <v/>
      </c>
      <c r="L149" s="239">
        <f>+IF(J149=0,"",'Ark1'!AI2121)</f>
        <v>0</v>
      </c>
      <c r="P149" s="231"/>
      <c r="Q149" s="27" t="str">
        <f>+IF(I149=0,"",'Ark1'!S2121)</f>
        <v/>
      </c>
      <c r="R149" s="27"/>
      <c r="S149" s="29" t="str">
        <f>+IF(I149=0,"",'Ark1'!U2121)</f>
        <v/>
      </c>
      <c r="T149" s="29" t="str">
        <f>+IF(I149=0,"",'Ark1'!V2121)</f>
        <v/>
      </c>
      <c r="U149" s="29" t="str">
        <f>+IF(I149=0,"",'Ark1'!W2121)</f>
        <v/>
      </c>
      <c r="V149" s="34" t="str">
        <f>+IF(I149=0,"",'Ark1'!X2121)</f>
        <v/>
      </c>
      <c r="W149" s="34" t="str">
        <f>+IF(I149=0,"",'Ark1'!Y2121)</f>
        <v/>
      </c>
      <c r="X149" s="34" t="str">
        <f>+IF(I149=0,"",'Ark1'!Z2121)</f>
        <v/>
      </c>
      <c r="Y149" s="29" t="str">
        <f>+IF(I149=0,"",'Ark1'!Z2121)</f>
        <v/>
      </c>
      <c r="Z149" s="29" t="str">
        <f>+IF(I149=0,"",'Ark1'!AB2121)</f>
        <v/>
      </c>
      <c r="AA149" s="34">
        <f>+'Ark1'!AD2121</f>
        <v>0</v>
      </c>
      <c r="AB149" s="29" t="str">
        <f>+IF(I149=0,"",I149/D149)</f>
        <v/>
      </c>
      <c r="AC149" s="29" t="str">
        <f>+IF(I149=0,"",I149/H149)</f>
        <v/>
      </c>
      <c r="AD149" s="213"/>
      <c r="AE149" s="216"/>
      <c r="AG149" s="29"/>
      <c r="AH149" s="27"/>
      <c r="AI149" s="217"/>
      <c r="AJ149" s="28"/>
      <c r="AN149" s="28"/>
    </row>
    <row r="150" spans="1:40">
      <c r="A150" s="213"/>
      <c r="B150" s="232">
        <f>+'Ark1'!C2122</f>
        <v>2024</v>
      </c>
      <c r="C150" s="213"/>
      <c r="D150" s="28">
        <f>+'Ark1'!M2122</f>
        <v>10</v>
      </c>
      <c r="E150" s="242" t="s">
        <v>98</v>
      </c>
      <c r="F150" s="28">
        <f>+'Ark1'!D2122</f>
        <v>2</v>
      </c>
      <c r="G150" s="28" t="s">
        <v>543</v>
      </c>
      <c r="H150" s="28">
        <f>+'Ark1'!Q2122</f>
        <v>1</v>
      </c>
      <c r="I150" s="331">
        <f>+'Ark1'!R2122</f>
        <v>1</v>
      </c>
      <c r="J150" s="29">
        <f>+IF(I150=0,"",'Ark1'!AF2122)</f>
        <v>6.9832402234636881E-2</v>
      </c>
      <c r="K150" s="29">
        <f>+IF(I150=0,"",'Ark1'!AG2122)</f>
        <v>0.29770019232611422</v>
      </c>
      <c r="L150" s="239">
        <f>+IF(J150=0,"",'Ark1'!AI2122)</f>
        <v>1</v>
      </c>
      <c r="P150" s="231"/>
      <c r="Q150" s="27">
        <f>+IF(I150=0,"",'Ark1'!S2122)</f>
        <v>8</v>
      </c>
      <c r="R150" s="27"/>
      <c r="S150" s="29">
        <f>+IF(I150=0,"",'Ark1'!U2122)</f>
        <v>40.4</v>
      </c>
      <c r="T150" s="29">
        <f>+IF(I150=0,"",'Ark1'!V2122)</f>
        <v>0</v>
      </c>
      <c r="U150" s="29">
        <f>+IF(I150=0,"",'Ark1'!W2122)</f>
        <v>100</v>
      </c>
      <c r="V150" s="34">
        <f>+IF(I150=0,"",'Ark1'!X2122)</f>
        <v>100</v>
      </c>
      <c r="W150" s="34">
        <f>+IF(I150=0,"",'Ark1'!Y2122)</f>
        <v>100</v>
      </c>
      <c r="X150" s="34">
        <f>+IF(I150=0,"",'Ark1'!Z2122)</f>
        <v>0</v>
      </c>
      <c r="Y150" s="29">
        <f>+IF(I150=0,"",'Ark1'!Z2122)</f>
        <v>0</v>
      </c>
      <c r="Z150" s="29">
        <f>+IF(I150=0,"",'Ark1'!AB2122)</f>
        <v>0</v>
      </c>
      <c r="AA150" s="34">
        <f>+'Ark1'!AD2122</f>
        <v>0</v>
      </c>
      <c r="AB150" s="29">
        <f t="shared" ref="AB150:AB160" si="18">+IF(I150=0,"",I150/D150)</f>
        <v>0.1</v>
      </c>
      <c r="AC150" s="29">
        <f t="shared" ref="AC150:AC160" si="19">+IF(I150=0,"",I150/H150)</f>
        <v>1</v>
      </c>
      <c r="AD150" s="213"/>
      <c r="AE150" s="27"/>
      <c r="AG150" s="29"/>
      <c r="AH150" s="27"/>
      <c r="AI150" s="28"/>
      <c r="AJ150" s="28"/>
      <c r="AN150" s="28"/>
    </row>
    <row r="151" spans="1:40">
      <c r="A151" s="213"/>
      <c r="B151" s="232">
        <f>+'Ark1'!C2123</f>
        <v>2024</v>
      </c>
      <c r="C151" s="213"/>
      <c r="D151" s="28">
        <f>+'Ark1'!M2123</f>
        <v>10</v>
      </c>
      <c r="E151" s="242" t="s">
        <v>98</v>
      </c>
      <c r="F151" s="28">
        <f>+'Ark1'!D2123</f>
        <v>3</v>
      </c>
      <c r="G151" s="28" t="s">
        <v>544</v>
      </c>
      <c r="H151" s="28">
        <f>+'Ark1'!Q2123</f>
        <v>4</v>
      </c>
      <c r="I151" s="331">
        <f>+'Ark1'!R2123</f>
        <v>5</v>
      </c>
      <c r="J151" s="29">
        <f>+IF(I151=0,"",'Ark1'!AF2123)</f>
        <v>0.15271838729383011</v>
      </c>
      <c r="K151" s="29">
        <f>+IF(I151=0,"",'Ark1'!AG2123)</f>
        <v>0.48268499165451162</v>
      </c>
      <c r="L151" s="239">
        <f>+IF(J151=0,"",'Ark1'!AI2123)</f>
        <v>5</v>
      </c>
      <c r="P151" s="231"/>
      <c r="Q151" s="27">
        <f>+IF(I151=0,"",'Ark1'!S2123)</f>
        <v>7.6</v>
      </c>
      <c r="R151" s="27"/>
      <c r="S151" s="29">
        <f>+IF(I151=0,"",'Ark1'!U2123)</f>
        <v>32.1</v>
      </c>
      <c r="T151" s="29">
        <f>+IF(I151=0,"",'Ark1'!V2123)</f>
        <v>0</v>
      </c>
      <c r="U151" s="29">
        <f>+IF(I151=0,"",'Ark1'!W2123)</f>
        <v>100</v>
      </c>
      <c r="V151" s="34">
        <f>+IF(I151=0,"",'Ark1'!X2123)</f>
        <v>100</v>
      </c>
      <c r="W151" s="34">
        <f>+IF(I151=0,"",'Ark1'!Y2123)</f>
        <v>100</v>
      </c>
      <c r="X151" s="34">
        <f>+IF(I151=0,"",'Ark1'!Z2123)</f>
        <v>3.7347021300232406</v>
      </c>
      <c r="Y151" s="29">
        <f>+IF(I151=0,"",'Ark1'!Z2123)</f>
        <v>3.7347021300232406</v>
      </c>
      <c r="Z151" s="29">
        <f>+IF(I151=0,"",'Ark1'!AB2123)</f>
        <v>0</v>
      </c>
      <c r="AA151" s="34">
        <f>+'Ark1'!AD2123</f>
        <v>0</v>
      </c>
      <c r="AB151" s="29">
        <f t="shared" si="18"/>
        <v>0.5</v>
      </c>
      <c r="AC151" s="29">
        <f t="shared" si="19"/>
        <v>1.25</v>
      </c>
      <c r="AD151" s="213"/>
      <c r="AE151" s="217"/>
      <c r="AG151" s="29"/>
      <c r="AH151" s="27"/>
      <c r="AI151" s="217"/>
      <c r="AJ151" s="28"/>
      <c r="AN151" s="28"/>
    </row>
    <row r="152" spans="1:40">
      <c r="A152" s="213"/>
      <c r="B152" s="232">
        <f>+'Ark1'!C2124</f>
        <v>2024</v>
      </c>
      <c r="C152" s="213"/>
      <c r="D152" s="28">
        <f>+'Ark1'!M2124</f>
        <v>10</v>
      </c>
      <c r="E152" s="242" t="s">
        <v>98</v>
      </c>
      <c r="F152" s="28">
        <f>+'Ark1'!D2124</f>
        <v>4</v>
      </c>
      <c r="G152" s="28" t="s">
        <v>545</v>
      </c>
      <c r="H152" s="28">
        <f>+'Ark1'!Q2124</f>
        <v>2</v>
      </c>
      <c r="I152" s="331">
        <f>+'Ark1'!R2124</f>
        <v>3</v>
      </c>
      <c r="J152" s="29">
        <f>+IF(I152=0,"",'Ark1'!AF2124)</f>
        <v>7.9850944902847998E-2</v>
      </c>
      <c r="K152" s="29">
        <f>+IF(I152=0,"",'Ark1'!AG2124)</f>
        <v>0.2936390114450787</v>
      </c>
      <c r="L152" s="239">
        <f>+IF(J152=0,"",'Ark1'!AI2124)</f>
        <v>3</v>
      </c>
      <c r="P152" s="231"/>
      <c r="Q152" s="27">
        <f>+IF(I152=0,"",'Ark1'!S2124)</f>
        <v>6.6666666666666687</v>
      </c>
      <c r="R152" s="27"/>
      <c r="S152" s="29">
        <f>+IF(I152=0,"",'Ark1'!U2124)</f>
        <v>32.900000000000006</v>
      </c>
      <c r="T152" s="29">
        <f>+IF(I152=0,"",'Ark1'!V2124)</f>
        <v>0</v>
      </c>
      <c r="U152" s="29">
        <f>+IF(I152=0,"",'Ark1'!W2124)</f>
        <v>100</v>
      </c>
      <c r="V152" s="34">
        <f>+IF(I152=0,"",'Ark1'!X2124)</f>
        <v>100</v>
      </c>
      <c r="W152" s="34">
        <f>+IF(I152=0,"",'Ark1'!Y2124)</f>
        <v>100</v>
      </c>
      <c r="X152" s="34">
        <f>+IF(I152=0,"",'Ark1'!Z2124)</f>
        <v>2.8296053906271741</v>
      </c>
      <c r="Y152" s="29">
        <f>+IF(I152=0,"",'Ark1'!Z2124)</f>
        <v>2.8296053906271741</v>
      </c>
      <c r="Z152" s="29">
        <f>+IF(I152=0,"",'Ark1'!AB2124)</f>
        <v>0</v>
      </c>
      <c r="AA152" s="34">
        <f>+'Ark1'!AD2124</f>
        <v>0</v>
      </c>
      <c r="AB152" s="29">
        <f t="shared" si="18"/>
        <v>0.3</v>
      </c>
      <c r="AC152" s="29">
        <f t="shared" si="19"/>
        <v>1.5</v>
      </c>
      <c r="AD152" s="213"/>
      <c r="AE152" s="27"/>
      <c r="AG152" s="29"/>
      <c r="AH152" s="27"/>
      <c r="AI152" s="28"/>
      <c r="AJ152" s="28"/>
      <c r="AN152" s="28"/>
    </row>
    <row r="153" spans="1:40">
      <c r="A153" s="213"/>
      <c r="B153" s="232">
        <f>+'Ark1'!C2125</f>
        <v>2024</v>
      </c>
      <c r="C153" s="213"/>
      <c r="D153" s="28">
        <f>+'Ark1'!M2125</f>
        <v>10</v>
      </c>
      <c r="E153" s="242" t="s">
        <v>98</v>
      </c>
      <c r="F153" s="28">
        <f>+'Ark1'!D2125</f>
        <v>5</v>
      </c>
      <c r="G153" s="28" t="s">
        <v>443</v>
      </c>
      <c r="H153" s="28">
        <f>+'Ark1'!Q2125</f>
        <v>4</v>
      </c>
      <c r="I153" s="331">
        <f>+'Ark1'!R2125</f>
        <v>6</v>
      </c>
      <c r="J153" s="29">
        <f>+IF(I153=0,"",'Ark1'!AF2125)</f>
        <v>0.29168692270296553</v>
      </c>
      <c r="K153" s="29">
        <f>+IF(I153=0,"",'Ark1'!AG2125)</f>
        <v>0.8394533660572544</v>
      </c>
      <c r="L153" s="239">
        <f>+IF(J153=0,"",'Ark1'!AI2125)</f>
        <v>6</v>
      </c>
      <c r="P153" s="231"/>
      <c r="Q153" s="27">
        <f>+IF(I153=0,"",'Ark1'!S2125)</f>
        <v>7</v>
      </c>
      <c r="R153" s="27"/>
      <c r="S153" s="29">
        <f>+IF(I153=0,"",'Ark1'!U2125)</f>
        <v>29.7</v>
      </c>
      <c r="T153" s="29">
        <f>+IF(I153=0,"",'Ark1'!V2125)</f>
        <v>0</v>
      </c>
      <c r="U153" s="29">
        <f>+IF(I153=0,"",'Ark1'!W2125)</f>
        <v>100</v>
      </c>
      <c r="V153" s="34">
        <f>+IF(I153=0,"",'Ark1'!X2125)</f>
        <v>100</v>
      </c>
      <c r="W153" s="34">
        <f>+IF(I153=0,"",'Ark1'!Y2125)</f>
        <v>83.333333333333314</v>
      </c>
      <c r="X153" s="34">
        <f>+IF(I153=0,"",'Ark1'!Z2125)</f>
        <v>5.494542747126494</v>
      </c>
      <c r="Y153" s="29">
        <f>+IF(I153=0,"",'Ark1'!Z2125)</f>
        <v>5.494542747126494</v>
      </c>
      <c r="Z153" s="29">
        <f>+IF(I153=0,"",'Ark1'!AB2125)</f>
        <v>0</v>
      </c>
      <c r="AA153" s="34">
        <f>+'Ark1'!AD2125</f>
        <v>0</v>
      </c>
      <c r="AB153" s="29">
        <f t="shared" si="18"/>
        <v>0.6</v>
      </c>
      <c r="AC153" s="29">
        <f t="shared" si="19"/>
        <v>1.5</v>
      </c>
      <c r="AD153" s="213"/>
      <c r="AE153" s="27"/>
      <c r="AG153" s="29"/>
      <c r="AH153" s="27"/>
      <c r="AI153" s="28"/>
      <c r="AJ153" s="28"/>
      <c r="AN153" s="28"/>
    </row>
    <row r="154" spans="1:40">
      <c r="A154" s="213"/>
      <c r="B154" s="232">
        <f>+'Ark1'!C2126</f>
        <v>2024</v>
      </c>
      <c r="C154" s="213"/>
      <c r="D154" s="28">
        <f>+'Ark1'!M2126</f>
        <v>10</v>
      </c>
      <c r="E154" s="242" t="s">
        <v>98</v>
      </c>
      <c r="F154" s="28">
        <f>+'Ark1'!D2126</f>
        <v>6</v>
      </c>
      <c r="G154" s="28" t="s">
        <v>546</v>
      </c>
      <c r="H154" s="28">
        <f>+'Ark1'!Q2126</f>
        <v>2</v>
      </c>
      <c r="I154" s="331">
        <f>+'Ark1'!R2126</f>
        <v>3</v>
      </c>
      <c r="J154" s="29">
        <f>+IF(I154=0,"",'Ark1'!AF2126)</f>
        <v>0.17899761336515504</v>
      </c>
      <c r="K154" s="29">
        <f>+IF(I154=0,"",'Ark1'!AG2126)</f>
        <v>0.42982196394862487</v>
      </c>
      <c r="L154" s="239">
        <f>+IF(J154=0,"",'Ark1'!AI2126)</f>
        <v>2</v>
      </c>
      <c r="P154" s="231"/>
      <c r="Q154" s="27">
        <f>+IF(I154=0,"",'Ark1'!S2126)</f>
        <v>8</v>
      </c>
      <c r="R154" s="27"/>
      <c r="S154" s="29">
        <f>+IF(I154=0,"",'Ark1'!U2126)</f>
        <v>30.966666666666676</v>
      </c>
      <c r="T154" s="29">
        <f>+IF(I154=0,"",'Ark1'!V2126)</f>
        <v>0</v>
      </c>
      <c r="U154" s="29">
        <f>+IF(I154=0,"",'Ark1'!W2126)</f>
        <v>100</v>
      </c>
      <c r="V154" s="34">
        <f>+IF(I154=0,"",'Ark1'!X2126)</f>
        <v>100</v>
      </c>
      <c r="W154" s="34">
        <f>+IF(I154=0,"",'Ark1'!Y2126)</f>
        <v>100</v>
      </c>
      <c r="X154" s="34">
        <f>+IF(I154=0,"",'Ark1'!Z2126)</f>
        <v>5.9196471366308812</v>
      </c>
      <c r="Y154" s="29">
        <f>+IF(I154=0,"",'Ark1'!Z2126)</f>
        <v>5.9196471366308812</v>
      </c>
      <c r="Z154" s="29">
        <f>+IF(I154=0,"",'Ark1'!AB2126)</f>
        <v>0</v>
      </c>
      <c r="AA154" s="34">
        <f>+'Ark1'!AD2126</f>
        <v>0</v>
      </c>
      <c r="AB154" s="29">
        <f t="shared" si="18"/>
        <v>0.3</v>
      </c>
      <c r="AC154" s="29">
        <f t="shared" si="19"/>
        <v>1.5</v>
      </c>
      <c r="AD154" s="213"/>
      <c r="AE154" s="236"/>
      <c r="AG154" s="29"/>
      <c r="AH154" s="27"/>
      <c r="AI154" s="236"/>
      <c r="AJ154" s="28"/>
      <c r="AN154" s="28"/>
    </row>
    <row r="155" spans="1:40">
      <c r="A155" s="213"/>
      <c r="B155" s="232">
        <f>+'Ark1'!C2127</f>
        <v>2024</v>
      </c>
      <c r="C155" s="213"/>
      <c r="D155" s="28">
        <f>+'Ark1'!M2127</f>
        <v>10</v>
      </c>
      <c r="E155" s="242" t="s">
        <v>98</v>
      </c>
      <c r="F155" s="28">
        <f>+'Ark1'!D2127</f>
        <v>7</v>
      </c>
      <c r="G155" s="28" t="s">
        <v>547</v>
      </c>
      <c r="H155" s="28">
        <f>+'Ark1'!Q2127</f>
        <v>3</v>
      </c>
      <c r="I155" s="331">
        <f>+'Ark1'!R2127</f>
        <v>4</v>
      </c>
      <c r="J155" s="29">
        <f>+IF(I155=0,"",'Ark1'!AF2127)</f>
        <v>0.50568900126422245</v>
      </c>
      <c r="K155" s="29">
        <f>+IF(I155=0,"",'Ark1'!AG2127)</f>
        <v>1.4431406952516723</v>
      </c>
      <c r="L155" s="239">
        <f>+IF(J155=0,"",'Ark1'!AI2127)</f>
        <v>4</v>
      </c>
      <c r="P155" s="231"/>
      <c r="Q155" s="27">
        <f>+IF(I155=0,"",'Ark1'!S2127)</f>
        <v>8.5</v>
      </c>
      <c r="R155" s="27"/>
      <c r="S155" s="29">
        <f>+IF(I155=0,"",'Ark1'!U2127)</f>
        <v>32.900000000000006</v>
      </c>
      <c r="T155" s="29">
        <f>+IF(I155=0,"",'Ark1'!V2127)</f>
        <v>0</v>
      </c>
      <c r="U155" s="29">
        <f>+IF(I155=0,"",'Ark1'!W2127)</f>
        <v>100</v>
      </c>
      <c r="V155" s="34">
        <f>+IF(I155=0,"",'Ark1'!X2127)</f>
        <v>100</v>
      </c>
      <c r="W155" s="34">
        <f>+IF(I155=0,"",'Ark1'!Y2127)</f>
        <v>100</v>
      </c>
      <c r="X155" s="34">
        <f>+IF(I155=0,"",'Ark1'!Z2127)</f>
        <v>3.594440151122265</v>
      </c>
      <c r="Y155" s="29">
        <f>+IF(I155=0,"",'Ark1'!Z2127)</f>
        <v>3.594440151122265</v>
      </c>
      <c r="Z155" s="29">
        <f>+IF(I155=0,"",'Ark1'!AB2127)</f>
        <v>0</v>
      </c>
      <c r="AA155" s="34">
        <f>+'Ark1'!AD2127</f>
        <v>0</v>
      </c>
      <c r="AB155" s="29">
        <f t="shared" si="18"/>
        <v>0.4</v>
      </c>
      <c r="AC155" s="29">
        <f t="shared" si="19"/>
        <v>1.3333333333333333</v>
      </c>
      <c r="AD155" s="213"/>
      <c r="AE155" s="216"/>
      <c r="AG155" s="29"/>
      <c r="AH155" s="27"/>
      <c r="AI155" s="216"/>
      <c r="AJ155" s="28"/>
      <c r="AN155" s="28"/>
    </row>
    <row r="156" spans="1:40">
      <c r="A156" s="213"/>
      <c r="B156" s="232">
        <f>+'Ark1'!C2128</f>
        <v>2024</v>
      </c>
      <c r="C156" s="213"/>
      <c r="D156" s="28">
        <f>+'Ark1'!M2128</f>
        <v>10</v>
      </c>
      <c r="E156" s="242" t="s">
        <v>98</v>
      </c>
      <c r="F156" s="28">
        <f>+'Ark1'!D2128</f>
        <v>8</v>
      </c>
      <c r="G156" s="28" t="s">
        <v>548</v>
      </c>
      <c r="H156" s="28">
        <f>+'Ark1'!Q2128</f>
        <v>2</v>
      </c>
      <c r="I156" s="331">
        <f>+'Ark1'!R2128</f>
        <v>2</v>
      </c>
      <c r="J156" s="29">
        <f>+IF(I156=0,"",'Ark1'!AF2128)</f>
        <v>0.13495276653171387</v>
      </c>
      <c r="K156" s="29">
        <f>+IF(I156=0,"",'Ark1'!AG2128)</f>
        <v>0.29428080834764214</v>
      </c>
      <c r="L156" s="239">
        <f>+IF(J156=0,"",'Ark1'!AI2128)</f>
        <v>2</v>
      </c>
      <c r="P156" s="231"/>
      <c r="Q156" s="27">
        <f>+IF(I156=0,"",'Ark1'!S2128)</f>
        <v>7</v>
      </c>
      <c r="R156" s="27"/>
      <c r="S156" s="29">
        <f>+IF(I156=0,"",'Ark1'!U2128)</f>
        <v>27.85</v>
      </c>
      <c r="T156" s="29">
        <f>+IF(I156=0,"",'Ark1'!V2128)</f>
        <v>0</v>
      </c>
      <c r="U156" s="29">
        <f>+IF(I156=0,"",'Ark1'!W2128)</f>
        <v>100</v>
      </c>
      <c r="V156" s="34">
        <f>+IF(I156=0,"",'Ark1'!X2128)</f>
        <v>100</v>
      </c>
      <c r="W156" s="34">
        <f>+IF(I156=0,"",'Ark1'!Y2128)</f>
        <v>100</v>
      </c>
      <c r="X156" s="34">
        <f>+IF(I156=0,"",'Ark1'!Z2128)</f>
        <v>3.0500000000000198</v>
      </c>
      <c r="Y156" s="29">
        <f>+IF(I156=0,"",'Ark1'!Z2128)</f>
        <v>3.0500000000000198</v>
      </c>
      <c r="Z156" s="29">
        <f>+IF(I156=0,"",'Ark1'!AB2128)</f>
        <v>0</v>
      </c>
      <c r="AA156" s="34">
        <f>+'Ark1'!AD2128</f>
        <v>0</v>
      </c>
      <c r="AB156" s="29">
        <f t="shared" si="18"/>
        <v>0.2</v>
      </c>
      <c r="AC156" s="29">
        <f t="shared" si="19"/>
        <v>1</v>
      </c>
      <c r="AD156" s="213"/>
      <c r="AE156" s="216"/>
      <c r="AG156" s="29"/>
      <c r="AH156" s="27"/>
      <c r="AI156" s="217"/>
      <c r="AJ156" s="28"/>
      <c r="AN156" s="28"/>
    </row>
    <row r="157" spans="1:40">
      <c r="A157" s="213"/>
      <c r="B157" s="232">
        <f>+'Ark1'!C2129</f>
        <v>2024</v>
      </c>
      <c r="C157" s="213"/>
      <c r="D157" s="28">
        <f>+'Ark1'!M2129</f>
        <v>10</v>
      </c>
      <c r="E157" s="242" t="s">
        <v>98</v>
      </c>
      <c r="F157" s="28">
        <f>+'Ark1'!D2129</f>
        <v>9</v>
      </c>
      <c r="G157" s="28" t="s">
        <v>549</v>
      </c>
      <c r="H157" s="28">
        <f>+'Ark1'!Q2129</f>
        <v>5</v>
      </c>
      <c r="I157" s="331">
        <f>+'Ark1'!R2129</f>
        <v>7</v>
      </c>
      <c r="J157" s="29">
        <f>+IF(I157=0,"",'Ark1'!AF2129)</f>
        <v>0.3306565895134625</v>
      </c>
      <c r="K157" s="29">
        <f>+IF(I157=0,"",'Ark1'!AG2129)</f>
        <v>0.69835209003215515</v>
      </c>
      <c r="L157" s="239">
        <f>+IF(J157=0,"",'Ark1'!AI2129)</f>
        <v>7</v>
      </c>
      <c r="P157" s="231"/>
      <c r="Q157" s="27">
        <f>+IF(I157=0,"",'Ark1'!S2129)</f>
        <v>9.1428571428571388</v>
      </c>
      <c r="R157" s="27"/>
      <c r="S157" s="29">
        <f>+IF(I157=0,"",'Ark1'!U2129)</f>
        <v>27.800000000000004</v>
      </c>
      <c r="T157" s="29">
        <f>+IF(I157=0,"",'Ark1'!V2129)</f>
        <v>0</v>
      </c>
      <c r="U157" s="29">
        <f>+IF(I157=0,"",'Ark1'!W2129)</f>
        <v>100</v>
      </c>
      <c r="V157" s="34">
        <f>+IF(I157=0,"",'Ark1'!X2129)</f>
        <v>85.714285714285694</v>
      </c>
      <c r="W157" s="34">
        <f>+IF(I157=0,"",'Ark1'!Y2129)</f>
        <v>71.428571428571445</v>
      </c>
      <c r="X157" s="34">
        <f>+IF(I157=0,"",'Ark1'!Z2129)</f>
        <v>12.79363681120981</v>
      </c>
      <c r="Y157" s="29">
        <f>+IF(I157=0,"",'Ark1'!Z2129)</f>
        <v>12.79363681120981</v>
      </c>
      <c r="Z157" s="29">
        <f>+IF(I157=0,"",'Ark1'!AB2129)</f>
        <v>0</v>
      </c>
      <c r="AA157" s="34">
        <f>+'Ark1'!AD2129</f>
        <v>0</v>
      </c>
      <c r="AB157" s="29">
        <f t="shared" si="18"/>
        <v>0.7</v>
      </c>
      <c r="AC157" s="29">
        <f t="shared" si="19"/>
        <v>1.4</v>
      </c>
      <c r="AD157" s="213"/>
      <c r="AE157" s="216"/>
      <c r="AG157" s="29"/>
      <c r="AH157" s="27"/>
      <c r="AI157" s="217"/>
      <c r="AJ157" s="28"/>
      <c r="AN157" s="28"/>
    </row>
    <row r="158" spans="1:40">
      <c r="A158" s="213"/>
      <c r="B158" s="232">
        <f>+'Ark1'!C2130</f>
        <v>2024</v>
      </c>
      <c r="C158" s="213"/>
      <c r="D158" s="28">
        <f>+'Ark1'!M2130</f>
        <v>10</v>
      </c>
      <c r="E158" s="242" t="s">
        <v>98</v>
      </c>
      <c r="F158" s="28">
        <f>+'Ark1'!D2130</f>
        <v>10</v>
      </c>
      <c r="G158" s="28" t="s">
        <v>550</v>
      </c>
      <c r="H158" s="28">
        <f>+'Ark1'!Q2130</f>
        <v>17</v>
      </c>
      <c r="I158" s="331">
        <f>+'Ark1'!R2130</f>
        <v>27</v>
      </c>
      <c r="J158" s="29">
        <f>+IF(I158=0,"",'Ark1'!AF2130)</f>
        <v>0.52508751458576419</v>
      </c>
      <c r="K158" s="29">
        <f>+IF(I158=0,"",'Ark1'!AG2130)</f>
        <v>0.97811213313124701</v>
      </c>
      <c r="L158" s="239">
        <f>+IF(J158=0,"",'Ark1'!AI2130)</f>
        <v>27</v>
      </c>
      <c r="P158" s="231"/>
      <c r="Q158" s="27">
        <f>+IF(I158=0,"",'Ark1'!S2130)</f>
        <v>8.629629629629628</v>
      </c>
      <c r="R158" s="27"/>
      <c r="S158" s="29">
        <f>+IF(I158=0,"",'Ark1'!U2130)</f>
        <v>29.518518518518515</v>
      </c>
      <c r="T158" s="29">
        <f>+IF(I158=0,"",'Ark1'!V2130)</f>
        <v>0</v>
      </c>
      <c r="U158" s="29">
        <f>+IF(I158=0,"",'Ark1'!W2130)</f>
        <v>100</v>
      </c>
      <c r="V158" s="34">
        <f>+IF(I158=0,"",'Ark1'!X2130)</f>
        <v>100</v>
      </c>
      <c r="W158" s="34">
        <f>+IF(I158=0,"",'Ark1'!Y2130)</f>
        <v>88.8888888888889</v>
      </c>
      <c r="X158" s="34">
        <f>+IF(I158=0,"",'Ark1'!Z2130)</f>
        <v>4.513932098558656</v>
      </c>
      <c r="Y158" s="29">
        <f>+IF(I158=0,"",'Ark1'!Z2130)</f>
        <v>4.513932098558656</v>
      </c>
      <c r="Z158" s="29">
        <f>+IF(I158=0,"",'Ark1'!AB2130)</f>
        <v>0</v>
      </c>
      <c r="AA158" s="34">
        <f>+'Ark1'!AD2130</f>
        <v>0</v>
      </c>
      <c r="AB158" s="29">
        <f t="shared" si="18"/>
        <v>2.7</v>
      </c>
      <c r="AC158" s="29">
        <f t="shared" si="19"/>
        <v>1.588235294117647</v>
      </c>
      <c r="AD158" s="213"/>
      <c r="AE158" s="216"/>
      <c r="AG158" s="29"/>
      <c r="AH158" s="27"/>
      <c r="AI158" s="217"/>
      <c r="AJ158" s="28"/>
      <c r="AN158" s="28"/>
    </row>
    <row r="159" spans="1:40">
      <c r="A159" s="213"/>
      <c r="B159" s="232">
        <f>+'Ark1'!C2131</f>
        <v>2024</v>
      </c>
      <c r="C159" s="213"/>
      <c r="D159" s="28">
        <f>+'Ark1'!M2131</f>
        <v>10</v>
      </c>
      <c r="E159" s="242" t="s">
        <v>98</v>
      </c>
      <c r="F159" s="28">
        <f>+'Ark1'!D2131</f>
        <v>11</v>
      </c>
      <c r="G159" s="28" t="s">
        <v>551</v>
      </c>
      <c r="H159" s="28">
        <f>+'Ark1'!Q2131</f>
        <v>8</v>
      </c>
      <c r="I159" s="331">
        <f>+'Ark1'!R2131</f>
        <v>8</v>
      </c>
      <c r="J159" s="29">
        <f>+IF(I159=0,"",'Ark1'!AF2131)</f>
        <v>0.29411764705882354</v>
      </c>
      <c r="K159" s="29">
        <f>+IF(I159=0,"",'Ark1'!AG2131)</f>
        <v>0.59254233703984405</v>
      </c>
      <c r="L159" s="239">
        <f>+IF(J159=0,"",'Ark1'!AI2131)</f>
        <v>7</v>
      </c>
      <c r="P159" s="231"/>
      <c r="Q159" s="27">
        <f>+IF(I159=0,"",'Ark1'!S2131)</f>
        <v>8.5</v>
      </c>
      <c r="R159" s="27"/>
      <c r="S159" s="29">
        <f>+IF(I159=0,"",'Ark1'!U2131)</f>
        <v>33.625000000000007</v>
      </c>
      <c r="T159" s="29">
        <f>+IF(I159=0,"",'Ark1'!V2131)</f>
        <v>0</v>
      </c>
      <c r="U159" s="29">
        <f>+IF(I159=0,"",'Ark1'!W2131)</f>
        <v>100</v>
      </c>
      <c r="V159" s="34">
        <f>+IF(I159=0,"",'Ark1'!X2131)</f>
        <v>100</v>
      </c>
      <c r="W159" s="34">
        <f>+IF(I159=0,"",'Ark1'!Y2131)</f>
        <v>100</v>
      </c>
      <c r="X159" s="34">
        <f>+IF(I159=0,"",'Ark1'!Z2131)</f>
        <v>5.130241222398765</v>
      </c>
      <c r="Y159" s="29">
        <f>+IF(I159=0,"",'Ark1'!Z2131)</f>
        <v>5.130241222398765</v>
      </c>
      <c r="Z159" s="29">
        <f>+IF(I159=0,"",'Ark1'!AB2131)</f>
        <v>0</v>
      </c>
      <c r="AA159" s="34">
        <f>+'Ark1'!AD2131</f>
        <v>0</v>
      </c>
      <c r="AB159" s="29">
        <f t="shared" si="18"/>
        <v>0.8</v>
      </c>
      <c r="AC159" s="29">
        <f t="shared" si="19"/>
        <v>1</v>
      </c>
      <c r="AD159" s="213"/>
      <c r="AE159" s="216"/>
      <c r="AG159" s="29"/>
      <c r="AH159" s="27"/>
      <c r="AI159" s="217"/>
      <c r="AJ159" s="28"/>
      <c r="AN159" s="28"/>
    </row>
    <row r="160" spans="1:40">
      <c r="A160" s="213"/>
      <c r="B160" s="232">
        <f>+'Ark1'!C2132</f>
        <v>2024</v>
      </c>
      <c r="C160" s="213"/>
      <c r="D160" s="28">
        <f>+'Ark1'!M2132</f>
        <v>10</v>
      </c>
      <c r="E160" s="242" t="s">
        <v>98</v>
      </c>
      <c r="F160" s="28">
        <f>+'Ark1'!D2132</f>
        <v>12</v>
      </c>
      <c r="G160" s="28" t="s">
        <v>552</v>
      </c>
      <c r="H160" s="28">
        <f>+'Ark1'!Q2132</f>
        <v>2</v>
      </c>
      <c r="I160" s="331">
        <f>+'Ark1'!R2132</f>
        <v>2</v>
      </c>
      <c r="J160" s="29">
        <f>+IF(I160=0,"",'Ark1'!AF2132)</f>
        <v>0.46620046620046623</v>
      </c>
      <c r="K160" s="29">
        <f>+IF(I160=0,"",'Ark1'!AG2132)</f>
        <v>0.82673386129109683</v>
      </c>
      <c r="L160" s="239">
        <f>+IF(J160=0,"",'Ark1'!AI2132)</f>
        <v>2</v>
      </c>
      <c r="P160" s="231"/>
      <c r="Q160" s="27">
        <f>+IF(I160=0,"",'Ark1'!S2132)</f>
        <v>9.5</v>
      </c>
      <c r="R160" s="27"/>
      <c r="S160" s="29">
        <f>+IF(I160=0,"",'Ark1'!U2132)</f>
        <v>34.450000000000003</v>
      </c>
      <c r="T160" s="29">
        <f>+IF(I160=0,"",'Ark1'!V2132)</f>
        <v>0</v>
      </c>
      <c r="U160" s="29">
        <f>+IF(I160=0,"",'Ark1'!W2132)</f>
        <v>100</v>
      </c>
      <c r="V160" s="34">
        <f>+IF(I160=0,"",'Ark1'!X2132)</f>
        <v>100</v>
      </c>
      <c r="W160" s="34">
        <f>+IF(I160=0,"",'Ark1'!Y2132)</f>
        <v>100</v>
      </c>
      <c r="X160" s="34">
        <f>+IF(I160=0,"",'Ark1'!Z2132)</f>
        <v>2.5499999999999656</v>
      </c>
      <c r="Y160" s="29">
        <f>+IF(I160=0,"",'Ark1'!Z2132)</f>
        <v>2.5499999999999656</v>
      </c>
      <c r="Z160" s="29">
        <f>+IF(I160=0,"",'Ark1'!AB2132)</f>
        <v>0</v>
      </c>
      <c r="AA160" s="34">
        <f>+'Ark1'!AD2132</f>
        <v>0</v>
      </c>
      <c r="AB160" s="29">
        <f t="shared" si="18"/>
        <v>0.2</v>
      </c>
      <c r="AC160" s="29">
        <f t="shared" si="19"/>
        <v>1</v>
      </c>
      <c r="AD160" s="213"/>
      <c r="AE160" s="216"/>
      <c r="AG160" s="29"/>
      <c r="AH160" s="27"/>
      <c r="AI160" s="217"/>
      <c r="AJ160" s="28"/>
      <c r="AN160" s="28"/>
    </row>
    <row r="161" spans="1:40">
      <c r="A161" s="213"/>
      <c r="B161" s="213"/>
      <c r="C161" s="213"/>
      <c r="D161" s="213"/>
      <c r="E161" s="213"/>
      <c r="F161" s="213"/>
      <c r="G161" s="213"/>
      <c r="H161" s="213"/>
      <c r="I161" s="324"/>
      <c r="J161" s="214"/>
      <c r="K161" s="214"/>
      <c r="L161" s="231"/>
      <c r="M161" s="231"/>
      <c r="N161" s="231"/>
      <c r="O161" s="231"/>
      <c r="P161" s="231"/>
      <c r="Q161" s="213"/>
      <c r="R161" s="213"/>
      <c r="S161" s="213"/>
      <c r="T161" s="213"/>
      <c r="U161" s="215"/>
      <c r="V161" s="215"/>
      <c r="W161" s="215"/>
      <c r="X161" s="215"/>
      <c r="Y161" s="214"/>
      <c r="Z161" s="213"/>
      <c r="AA161" s="215"/>
      <c r="AB161" s="215"/>
      <c r="AC161" s="214"/>
      <c r="AD161" s="213"/>
      <c r="AE161" s="216"/>
      <c r="AG161" s="29"/>
      <c r="AH161" s="27"/>
      <c r="AI161" s="217"/>
      <c r="AJ161" s="28"/>
      <c r="AN161" s="28"/>
    </row>
    <row r="162" spans="1:40" ht="22.8">
      <c r="A162" s="213"/>
      <c r="B162" s="213"/>
      <c r="C162" s="213"/>
      <c r="D162" s="213"/>
      <c r="E162" s="257" t="str">
        <f>+E164</f>
        <v>4</v>
      </c>
      <c r="F162" s="213"/>
      <c r="G162" s="213"/>
      <c r="H162" s="213"/>
      <c r="I162" s="327">
        <f>SUM(I164:I175)</f>
        <v>120</v>
      </c>
      <c r="J162" s="214"/>
      <c r="K162" s="214"/>
      <c r="L162" s="231"/>
      <c r="M162" s="231"/>
      <c r="N162" s="231"/>
      <c r="O162" s="231"/>
      <c r="P162" s="231"/>
      <c r="Q162" s="213"/>
      <c r="R162" s="213"/>
      <c r="S162" s="263">
        <f>+Fettgruppe!S21</f>
        <v>31.799999999999994</v>
      </c>
      <c r="T162" s="213"/>
      <c r="U162" s="215"/>
      <c r="V162" s="215"/>
      <c r="W162" s="215"/>
      <c r="X162" s="215"/>
      <c r="Y162" s="214"/>
      <c r="Z162" s="213"/>
      <c r="AA162" s="215"/>
      <c r="AB162" s="215"/>
      <c r="AC162" s="214"/>
      <c r="AD162" s="213"/>
      <c r="AE162" s="216"/>
      <c r="AG162" s="29"/>
      <c r="AH162" s="27"/>
      <c r="AI162" s="217"/>
      <c r="AJ162" s="28"/>
      <c r="AN162" s="28"/>
    </row>
    <row r="163" spans="1:40">
      <c r="A163" s="213"/>
      <c r="B163" s="213"/>
      <c r="C163" s="213"/>
      <c r="D163" s="213"/>
      <c r="E163" s="213"/>
      <c r="F163" s="213"/>
      <c r="G163" s="213"/>
      <c r="H163" s="213"/>
      <c r="I163" s="324"/>
      <c r="J163" s="214"/>
      <c r="K163" s="214"/>
      <c r="L163" s="231"/>
      <c r="M163" s="231"/>
      <c r="N163" s="231"/>
      <c r="O163" s="231"/>
      <c r="P163" s="231"/>
      <c r="Q163" s="213"/>
      <c r="R163" s="213"/>
      <c r="S163" s="213"/>
      <c r="T163" s="213"/>
      <c r="U163" s="215"/>
      <c r="V163" s="215"/>
      <c r="W163" s="215"/>
      <c r="X163" s="215"/>
      <c r="Y163" s="214"/>
      <c r="Z163" s="213"/>
      <c r="AA163" s="215"/>
      <c r="AB163" s="215"/>
      <c r="AC163" s="215"/>
      <c r="AD163" s="213"/>
      <c r="AE163" s="216"/>
      <c r="AG163" s="29"/>
      <c r="AH163" s="27"/>
      <c r="AI163" s="217"/>
      <c r="AJ163" s="28"/>
      <c r="AN163" s="28"/>
    </row>
    <row r="164" spans="1:40">
      <c r="A164" s="213"/>
      <c r="B164" s="232">
        <f>+'Ark1'!C2133</f>
        <v>2024</v>
      </c>
      <c r="C164" s="213"/>
      <c r="D164" s="232">
        <f>+'Ark1'!M2133</f>
        <v>11</v>
      </c>
      <c r="E164" s="243" t="s">
        <v>99</v>
      </c>
      <c r="F164" s="232">
        <f>+'Ark1'!D2133</f>
        <v>1</v>
      </c>
      <c r="G164" s="232" t="s">
        <v>542</v>
      </c>
      <c r="H164" s="232">
        <f>+'Ark1'!Q2133</f>
        <v>9</v>
      </c>
      <c r="I164" s="330">
        <f>+'Ark1'!R2133</f>
        <v>35</v>
      </c>
      <c r="J164" s="233">
        <f>+IF(I164=0,"",'Ark1'!AF2133)</f>
        <v>4.6854082998661317</v>
      </c>
      <c r="K164" s="233">
        <f>+IF(I164=0,"",'Ark1'!AG2133)</f>
        <v>7.6513460832226876</v>
      </c>
      <c r="L164" s="239">
        <f>+IF(J164=0,"",'Ark1'!AI2133)</f>
        <v>8</v>
      </c>
      <c r="P164" s="231"/>
      <c r="Q164" s="234">
        <f>+IF(I164=0,"",'Ark1'!S2133)</f>
        <v>7.7142857142857117</v>
      </c>
      <c r="R164" s="234"/>
      <c r="S164" s="233">
        <f>+IF(I164=0,"",'Ark1'!U2133)</f>
        <v>30.954285714285703</v>
      </c>
      <c r="T164" s="233">
        <f>+IF(I164=0,"",'Ark1'!V2133)</f>
        <v>0</v>
      </c>
      <c r="U164" s="233">
        <f>+IF(I164=0,"",'Ark1'!W2133)</f>
        <v>100</v>
      </c>
      <c r="V164" s="235">
        <f>+IF(I164=0,"",'Ark1'!X2133)</f>
        <v>100</v>
      </c>
      <c r="W164" s="235">
        <f>+IF(I164=0,"",'Ark1'!Y2133)</f>
        <v>97.142857142857125</v>
      </c>
      <c r="X164" s="235">
        <f>+IF(I164=0,"",'Ark1'!Z2133)</f>
        <v>5.0527131527607665</v>
      </c>
      <c r="Y164" s="233">
        <f>+IF(I164=0,"",'Ark1'!Z2133)</f>
        <v>5.0527131527607665</v>
      </c>
      <c r="Z164" s="233">
        <f>+IF(I164=0,"",'Ark1'!AB2133)</f>
        <v>0</v>
      </c>
      <c r="AA164" s="235">
        <f>+'Ark1'!AD2133</f>
        <v>0</v>
      </c>
      <c r="AB164" s="233">
        <f>+IF(I164=0,"",I164/D164)</f>
        <v>3.1818181818181817</v>
      </c>
      <c r="AC164" s="233">
        <f>+IF(I164=0,"",I164/H164)</f>
        <v>3.8888888888888888</v>
      </c>
      <c r="AD164" s="213"/>
      <c r="AE164" s="216"/>
      <c r="AG164" s="29"/>
      <c r="AH164" s="27"/>
      <c r="AI164" s="217"/>
      <c r="AJ164" s="28"/>
      <c r="AN164" s="28"/>
    </row>
    <row r="165" spans="1:40">
      <c r="A165" s="213"/>
      <c r="B165" s="232">
        <f>+'Ark1'!C2134</f>
        <v>2024</v>
      </c>
      <c r="C165" s="213"/>
      <c r="D165" s="232">
        <f>+'Ark1'!M2134</f>
        <v>11</v>
      </c>
      <c r="E165" s="243" t="s">
        <v>99</v>
      </c>
      <c r="F165" s="232">
        <f>+'Ark1'!D2134</f>
        <v>2</v>
      </c>
      <c r="G165" s="232" t="s">
        <v>543</v>
      </c>
      <c r="H165" s="232">
        <f>+'Ark1'!Q2134</f>
        <v>4</v>
      </c>
      <c r="I165" s="330">
        <f>+'Ark1'!R2134</f>
        <v>5</v>
      </c>
      <c r="J165" s="233">
        <f>+IF(I165=0,"",'Ark1'!AF2134)</f>
        <v>0.34916201117318446</v>
      </c>
      <c r="K165" s="233">
        <f>+IF(I165=0,"",'Ark1'!AG2134)</f>
        <v>1.310175598900573</v>
      </c>
      <c r="L165" s="239">
        <f>+IF(J165=0,"",'Ark1'!AI2134)</f>
        <v>1</v>
      </c>
      <c r="P165" s="231"/>
      <c r="Q165" s="234">
        <f>+IF(I165=0,"",'Ark1'!S2134)</f>
        <v>7.6</v>
      </c>
      <c r="R165" s="234"/>
      <c r="S165" s="233">
        <f>+IF(I165=0,"",'Ark1'!U2134)</f>
        <v>35.56</v>
      </c>
      <c r="T165" s="233">
        <f>+IF(I165=0,"",'Ark1'!V2134)</f>
        <v>0</v>
      </c>
      <c r="U165" s="233">
        <f>+IF(I165=0,"",'Ark1'!W2134)</f>
        <v>100</v>
      </c>
      <c r="V165" s="235">
        <f>+IF(I165=0,"",'Ark1'!X2134)</f>
        <v>100</v>
      </c>
      <c r="W165" s="235">
        <f>+IF(I165=0,"",'Ark1'!Y2134)</f>
        <v>100</v>
      </c>
      <c r="X165" s="235">
        <f>+IF(I165=0,"",'Ark1'!Z2134)</f>
        <v>4.4661392723469779</v>
      </c>
      <c r="Y165" s="233">
        <f>+IF(I165=0,"",'Ark1'!Z2134)</f>
        <v>4.4661392723469779</v>
      </c>
      <c r="Z165" s="233">
        <f>+IF(I165=0,"",'Ark1'!AB2134)</f>
        <v>0</v>
      </c>
      <c r="AA165" s="235">
        <f>+'Ark1'!AD2134</f>
        <v>0</v>
      </c>
      <c r="AB165" s="233">
        <f t="shared" ref="AB165:AB175" si="20">+IF(I165=0,"",I165/D165)</f>
        <v>0.45454545454545453</v>
      </c>
      <c r="AC165" s="233">
        <f t="shared" ref="AC165:AC175" si="21">+IF(I165=0,"",I165/H165)</f>
        <v>1.25</v>
      </c>
      <c r="AD165" s="213"/>
      <c r="AE165" s="216"/>
      <c r="AG165" s="29"/>
      <c r="AH165" s="27"/>
      <c r="AI165" s="217"/>
      <c r="AJ165" s="28"/>
      <c r="AN165" s="28"/>
    </row>
    <row r="166" spans="1:40">
      <c r="A166" s="213"/>
      <c r="B166" s="232">
        <f>+'Ark1'!C2135</f>
        <v>2024</v>
      </c>
      <c r="C166" s="213"/>
      <c r="D166" s="232">
        <f>+'Ark1'!M2135</f>
        <v>11</v>
      </c>
      <c r="E166" s="243" t="s">
        <v>99</v>
      </c>
      <c r="F166" s="232">
        <f>+'Ark1'!D2135</f>
        <v>3</v>
      </c>
      <c r="G166" s="232" t="s">
        <v>544</v>
      </c>
      <c r="H166" s="232">
        <f>+'Ark1'!Q2135</f>
        <v>8</v>
      </c>
      <c r="I166" s="330">
        <f>+'Ark1'!R2135</f>
        <v>12</v>
      </c>
      <c r="J166" s="233">
        <f>+IF(I166=0,"",'Ark1'!AF2135)</f>
        <v>0.36652412950519242</v>
      </c>
      <c r="K166" s="233">
        <f>+IF(I166=0,"",'Ark1'!AG2135)</f>
        <v>1.205659895042329</v>
      </c>
      <c r="L166" s="239">
        <f>+IF(J166=0,"",'Ark1'!AI2135)</f>
        <v>6</v>
      </c>
      <c r="P166" s="231"/>
      <c r="Q166" s="234">
        <f>+IF(I166=0,"",'Ark1'!S2135)</f>
        <v>7.6666666666666687</v>
      </c>
      <c r="R166" s="234"/>
      <c r="S166" s="233">
        <f>+IF(I166=0,"",'Ark1'!U2135)</f>
        <v>33.408333333333346</v>
      </c>
      <c r="T166" s="233">
        <f>+IF(I166=0,"",'Ark1'!V2135)</f>
        <v>0</v>
      </c>
      <c r="U166" s="233">
        <f>+IF(I166=0,"",'Ark1'!W2135)</f>
        <v>100</v>
      </c>
      <c r="V166" s="235">
        <f>+IF(I166=0,"",'Ark1'!X2135)</f>
        <v>100</v>
      </c>
      <c r="W166" s="235">
        <f>+IF(I166=0,"",'Ark1'!Y2135)</f>
        <v>100</v>
      </c>
      <c r="X166" s="235">
        <f>+IF(I166=0,"",'Ark1'!Z2135)</f>
        <v>5.3602640378581308</v>
      </c>
      <c r="Y166" s="233">
        <f>+IF(I166=0,"",'Ark1'!Z2135)</f>
        <v>5.3602640378581308</v>
      </c>
      <c r="Z166" s="233">
        <f>+IF(I166=0,"",'Ark1'!AB2135)</f>
        <v>0</v>
      </c>
      <c r="AA166" s="235">
        <f>+'Ark1'!AD2135</f>
        <v>0</v>
      </c>
      <c r="AB166" s="233">
        <f t="shared" si="20"/>
        <v>1.0909090909090908</v>
      </c>
      <c r="AC166" s="233">
        <f t="shared" si="21"/>
        <v>1.5</v>
      </c>
      <c r="AD166" s="213"/>
      <c r="AE166" s="216"/>
      <c r="AG166" s="29"/>
      <c r="AH166" s="27"/>
      <c r="AI166" s="217"/>
      <c r="AJ166" s="28"/>
      <c r="AN166" s="28"/>
    </row>
    <row r="167" spans="1:40">
      <c r="A167" s="213"/>
      <c r="B167" s="232">
        <f>+'Ark1'!C2136</f>
        <v>2024</v>
      </c>
      <c r="C167" s="213"/>
      <c r="D167" s="232">
        <f>+'Ark1'!M2136</f>
        <v>11</v>
      </c>
      <c r="E167" s="243" t="s">
        <v>99</v>
      </c>
      <c r="F167" s="232">
        <f>+'Ark1'!D2136</f>
        <v>4</v>
      </c>
      <c r="G167" s="232" t="s">
        <v>545</v>
      </c>
      <c r="H167" s="232">
        <f>+'Ark1'!Q2136</f>
        <v>4</v>
      </c>
      <c r="I167" s="330">
        <f>+'Ark1'!R2136</f>
        <v>4</v>
      </c>
      <c r="J167" s="233">
        <f>+IF(I167=0,"",'Ark1'!AF2136)</f>
        <v>0.10646792653713071</v>
      </c>
      <c r="K167" s="233">
        <f>+IF(I167=0,"",'Ark1'!AG2136)</f>
        <v>0.42543443400857378</v>
      </c>
      <c r="L167" s="239">
        <f>+IF(J167=0,"",'Ark1'!AI2136)</f>
        <v>4</v>
      </c>
      <c r="P167" s="231"/>
      <c r="Q167" s="234">
        <f>+IF(I167=0,"",'Ark1'!S2136)</f>
        <v>8</v>
      </c>
      <c r="R167" s="234"/>
      <c r="S167" s="233">
        <f>+IF(I167=0,"",'Ark1'!U2136)</f>
        <v>35.75</v>
      </c>
      <c r="T167" s="233">
        <f>+IF(I167=0,"",'Ark1'!V2136)</f>
        <v>0</v>
      </c>
      <c r="U167" s="233">
        <f>+IF(I167=0,"",'Ark1'!W2136)</f>
        <v>100</v>
      </c>
      <c r="V167" s="235">
        <f>+IF(I167=0,"",'Ark1'!X2136)</f>
        <v>100</v>
      </c>
      <c r="W167" s="235">
        <f>+IF(I167=0,"",'Ark1'!Y2136)</f>
        <v>100</v>
      </c>
      <c r="X167" s="235">
        <f>+IF(I167=0,"",'Ark1'!Z2136)</f>
        <v>4.2652666974059326</v>
      </c>
      <c r="Y167" s="233">
        <f>+IF(I167=0,"",'Ark1'!Z2136)</f>
        <v>4.2652666974059326</v>
      </c>
      <c r="Z167" s="233">
        <f>+IF(I167=0,"",'Ark1'!AB2136)</f>
        <v>0</v>
      </c>
      <c r="AA167" s="235">
        <f>+'Ark1'!AD2136</f>
        <v>0</v>
      </c>
      <c r="AB167" s="233">
        <f t="shared" si="20"/>
        <v>0.36363636363636365</v>
      </c>
      <c r="AC167" s="233">
        <f t="shared" si="21"/>
        <v>1</v>
      </c>
      <c r="AD167" s="213"/>
      <c r="AE167" s="216"/>
      <c r="AG167" s="29"/>
      <c r="AH167" s="27"/>
      <c r="AI167" s="217"/>
      <c r="AJ167" s="28"/>
      <c r="AN167" s="28"/>
    </row>
    <row r="168" spans="1:40">
      <c r="A168" s="213"/>
      <c r="B168" s="232">
        <f>+'Ark1'!C2137</f>
        <v>2024</v>
      </c>
      <c r="C168" s="213"/>
      <c r="D168" s="232">
        <f>+'Ark1'!M2137</f>
        <v>11</v>
      </c>
      <c r="E168" s="243" t="s">
        <v>99</v>
      </c>
      <c r="F168" s="232">
        <f>+'Ark1'!D2137</f>
        <v>5</v>
      </c>
      <c r="G168" s="232" t="s">
        <v>443</v>
      </c>
      <c r="H168" s="232">
        <f>+'Ark1'!Q2137</f>
        <v>7</v>
      </c>
      <c r="I168" s="330">
        <f>+'Ark1'!R2137</f>
        <v>10</v>
      </c>
      <c r="J168" s="233">
        <f>+IF(I168=0,"",'Ark1'!AF2137)</f>
        <v>0.48614487117160943</v>
      </c>
      <c r="K168" s="233">
        <f>+IF(I168=0,"",'Ark1'!AG2137)</f>
        <v>1.5159152255736501</v>
      </c>
      <c r="L168" s="239">
        <f>+IF(J168=0,"",'Ark1'!AI2137)</f>
        <v>10</v>
      </c>
      <c r="P168" s="231"/>
      <c r="Q168" s="234">
        <f>+IF(I168=0,"",'Ark1'!S2137)</f>
        <v>7.9</v>
      </c>
      <c r="R168" s="234"/>
      <c r="S168" s="233">
        <f>+IF(I168=0,"",'Ark1'!U2137)</f>
        <v>32.180000000000007</v>
      </c>
      <c r="T168" s="233">
        <f>+IF(I168=0,"",'Ark1'!V2137)</f>
        <v>0</v>
      </c>
      <c r="U168" s="233">
        <f>+IF(I168=0,"",'Ark1'!W2137)</f>
        <v>100</v>
      </c>
      <c r="V168" s="235">
        <f>+IF(I168=0,"",'Ark1'!X2137)</f>
        <v>100</v>
      </c>
      <c r="W168" s="235">
        <f>+IF(I168=0,"",'Ark1'!Y2137)</f>
        <v>100</v>
      </c>
      <c r="X168" s="235">
        <f>+IF(I168=0,"",'Ark1'!Z2137)</f>
        <v>4.0740152184300547</v>
      </c>
      <c r="Y168" s="233">
        <f>+IF(I168=0,"",'Ark1'!Z2137)</f>
        <v>4.0740152184300547</v>
      </c>
      <c r="Z168" s="233">
        <f>+IF(I168=0,"",'Ark1'!AB2137)</f>
        <v>0</v>
      </c>
      <c r="AA168" s="235">
        <f>+'Ark1'!AD2137</f>
        <v>0</v>
      </c>
      <c r="AB168" s="233">
        <f t="shared" si="20"/>
        <v>0.90909090909090906</v>
      </c>
      <c r="AC168" s="233">
        <f t="shared" si="21"/>
        <v>1.4285714285714286</v>
      </c>
      <c r="AD168" s="213"/>
      <c r="AE168" s="216"/>
      <c r="AG168" s="29"/>
      <c r="AH168" s="27"/>
      <c r="AI168" s="217"/>
      <c r="AJ168" s="28"/>
      <c r="AN168" s="28"/>
    </row>
    <row r="169" spans="1:40">
      <c r="A169" s="213"/>
      <c r="B169" s="232">
        <f>+'Ark1'!C2138</f>
        <v>2024</v>
      </c>
      <c r="C169" s="213"/>
      <c r="D169" s="232">
        <f>+'Ark1'!M2138</f>
        <v>11</v>
      </c>
      <c r="E169" s="243" t="s">
        <v>99</v>
      </c>
      <c r="F169" s="232">
        <f>+'Ark1'!D2138</f>
        <v>6</v>
      </c>
      <c r="G169" s="232" t="s">
        <v>546</v>
      </c>
      <c r="H169" s="232">
        <f>+'Ark1'!Q2138</f>
        <v>8</v>
      </c>
      <c r="I169" s="330">
        <f>+'Ark1'!R2138</f>
        <v>10</v>
      </c>
      <c r="J169" s="233">
        <f>+IF(I169=0,"",'Ark1'!AF2138)</f>
        <v>0.59665871121718361</v>
      </c>
      <c r="K169" s="233">
        <f>+IF(I169=0,"",'Ark1'!AG2138)</f>
        <v>1.5369952252285597</v>
      </c>
      <c r="L169" s="239">
        <f>+IF(J169=0,"",'Ark1'!AI2138)</f>
        <v>10</v>
      </c>
      <c r="P169" s="231"/>
      <c r="Q169" s="234">
        <f>+IF(I169=0,"",'Ark1'!S2138)</f>
        <v>7.9</v>
      </c>
      <c r="R169" s="234"/>
      <c r="S169" s="233">
        <f>+IF(I169=0,"",'Ark1'!U2138)</f>
        <v>33.22</v>
      </c>
      <c r="T169" s="233">
        <f>+IF(I169=0,"",'Ark1'!V2138)</f>
        <v>0</v>
      </c>
      <c r="U169" s="233">
        <f>+IF(I169=0,"",'Ark1'!W2138)</f>
        <v>100</v>
      </c>
      <c r="V169" s="235">
        <f>+IF(I169=0,"",'Ark1'!X2138)</f>
        <v>100</v>
      </c>
      <c r="W169" s="235">
        <f>+IF(I169=0,"",'Ark1'!Y2138)</f>
        <v>100</v>
      </c>
      <c r="X169" s="235">
        <f>+IF(I169=0,"",'Ark1'!Z2138)</f>
        <v>4.396089171070118</v>
      </c>
      <c r="Y169" s="233">
        <f>+IF(I169=0,"",'Ark1'!Z2138)</f>
        <v>4.396089171070118</v>
      </c>
      <c r="Z169" s="233">
        <f>+IF(I169=0,"",'Ark1'!AB2138)</f>
        <v>0</v>
      </c>
      <c r="AA169" s="235">
        <f>+'Ark1'!AD2138</f>
        <v>0</v>
      </c>
      <c r="AB169" s="233">
        <f t="shared" si="20"/>
        <v>0.90909090909090906</v>
      </c>
      <c r="AC169" s="233">
        <f t="shared" si="21"/>
        <v>1.25</v>
      </c>
      <c r="AD169" s="213"/>
      <c r="AE169" s="216"/>
      <c r="AG169" s="29"/>
      <c r="AH169" s="27"/>
      <c r="AI169" s="217"/>
      <c r="AJ169" s="28"/>
      <c r="AN169" s="28"/>
    </row>
    <row r="170" spans="1:40">
      <c r="A170" s="213"/>
      <c r="B170" s="232">
        <f>+'Ark1'!C2139</f>
        <v>2024</v>
      </c>
      <c r="C170" s="213"/>
      <c r="D170" s="232">
        <f>+'Ark1'!M2139</f>
        <v>11</v>
      </c>
      <c r="E170" s="243" t="s">
        <v>99</v>
      </c>
      <c r="F170" s="232">
        <f>+'Ark1'!D2139</f>
        <v>7</v>
      </c>
      <c r="G170" s="232" t="s">
        <v>547</v>
      </c>
      <c r="H170" s="232">
        <f>+'Ark1'!Q2139</f>
        <v>1</v>
      </c>
      <c r="I170" s="330">
        <f>+'Ark1'!R2139</f>
        <v>1</v>
      </c>
      <c r="J170" s="233">
        <f>+IF(I170=0,"",'Ark1'!AF2139)</f>
        <v>0.12642225031605561</v>
      </c>
      <c r="K170" s="233">
        <f>+IF(I170=0,"",'Ark1'!AG2139)</f>
        <v>0.27195964469788358</v>
      </c>
      <c r="L170" s="239">
        <f>+IF(J170=0,"",'Ark1'!AI2139)</f>
        <v>1</v>
      </c>
      <c r="P170" s="231"/>
      <c r="Q170" s="234">
        <f>+IF(I170=0,"",'Ark1'!S2139)</f>
        <v>7</v>
      </c>
      <c r="R170" s="234"/>
      <c r="S170" s="233">
        <f>+IF(I170=0,"",'Ark1'!U2139)</f>
        <v>24.8</v>
      </c>
      <c r="T170" s="233">
        <f>+IF(I170=0,"",'Ark1'!V2139)</f>
        <v>0</v>
      </c>
      <c r="U170" s="233">
        <f>+IF(I170=0,"",'Ark1'!W2139)</f>
        <v>100</v>
      </c>
      <c r="V170" s="235">
        <f>+IF(I170=0,"",'Ark1'!X2139)</f>
        <v>100</v>
      </c>
      <c r="W170" s="235">
        <f>+IF(I170=0,"",'Ark1'!Y2139)</f>
        <v>100</v>
      </c>
      <c r="X170" s="235">
        <f>+IF(I170=0,"",'Ark1'!Z2139)</f>
        <v>0</v>
      </c>
      <c r="Y170" s="233">
        <f>+IF(I170=0,"",'Ark1'!Z2139)</f>
        <v>0</v>
      </c>
      <c r="Z170" s="233">
        <f>+IF(I170=0,"",'Ark1'!AB2139)</f>
        <v>0</v>
      </c>
      <c r="AA170" s="235">
        <f>+'Ark1'!AD2139</f>
        <v>0</v>
      </c>
      <c r="AB170" s="233">
        <f t="shared" si="20"/>
        <v>9.0909090909090912E-2</v>
      </c>
      <c r="AC170" s="233">
        <f t="shared" si="21"/>
        <v>1</v>
      </c>
      <c r="AD170" s="213"/>
      <c r="AE170" s="216"/>
      <c r="AG170" s="29"/>
      <c r="AH170" s="27"/>
      <c r="AI170" s="217"/>
      <c r="AJ170" s="28"/>
      <c r="AN170" s="28"/>
    </row>
    <row r="171" spans="1:40">
      <c r="A171" s="213"/>
      <c r="B171" s="232">
        <f>+'Ark1'!C2140</f>
        <v>2024</v>
      </c>
      <c r="C171" s="213"/>
      <c r="D171" s="232">
        <f>+'Ark1'!M2140</f>
        <v>11</v>
      </c>
      <c r="E171" s="243" t="s">
        <v>99</v>
      </c>
      <c r="F171" s="232">
        <f>+'Ark1'!D2140</f>
        <v>8</v>
      </c>
      <c r="G171" s="232" t="s">
        <v>548</v>
      </c>
      <c r="H171" s="232">
        <f>+'Ark1'!Q2140</f>
        <v>4</v>
      </c>
      <c r="I171" s="330">
        <f>+'Ark1'!R2140</f>
        <v>6</v>
      </c>
      <c r="J171" s="233">
        <f>+IF(I171=0,"",'Ark1'!AF2140)</f>
        <v>0.40485829959514158</v>
      </c>
      <c r="K171" s="233">
        <f>+IF(I171=0,"",'Ark1'!AG2140)</f>
        <v>1.1538766345264819</v>
      </c>
      <c r="L171" s="239">
        <f>+IF(J171=0,"",'Ark1'!AI2140)</f>
        <v>3</v>
      </c>
      <c r="P171" s="231"/>
      <c r="Q171" s="234">
        <f>+IF(I171=0,"",'Ark1'!S2140)</f>
        <v>8.8333333333333357</v>
      </c>
      <c r="R171" s="234"/>
      <c r="S171" s="233">
        <f>+IF(I171=0,"",'Ark1'!U2140)</f>
        <v>36.4</v>
      </c>
      <c r="T171" s="233">
        <f>+IF(I171=0,"",'Ark1'!V2140)</f>
        <v>0</v>
      </c>
      <c r="U171" s="233">
        <f>+IF(I171=0,"",'Ark1'!W2140)</f>
        <v>100</v>
      </c>
      <c r="V171" s="235">
        <f>+IF(I171=0,"",'Ark1'!X2140)</f>
        <v>100</v>
      </c>
      <c r="W171" s="235">
        <f>+IF(I171=0,"",'Ark1'!Y2140)</f>
        <v>100</v>
      </c>
      <c r="X171" s="235">
        <f>+IF(I171=0,"",'Ark1'!Z2140)</f>
        <v>5.2405470452361742</v>
      </c>
      <c r="Y171" s="233">
        <f>+IF(I171=0,"",'Ark1'!Z2140)</f>
        <v>5.2405470452361742</v>
      </c>
      <c r="Z171" s="233">
        <f>+IF(I171=0,"",'Ark1'!AB2140)</f>
        <v>0</v>
      </c>
      <c r="AA171" s="235">
        <f>+'Ark1'!AD2140</f>
        <v>0</v>
      </c>
      <c r="AB171" s="233">
        <f t="shared" si="20"/>
        <v>0.54545454545454541</v>
      </c>
      <c r="AC171" s="233">
        <f t="shared" si="21"/>
        <v>1.5</v>
      </c>
      <c r="AD171" s="213"/>
      <c r="AE171" s="216"/>
      <c r="AG171" s="29"/>
      <c r="AH171" s="27"/>
      <c r="AI171" s="217"/>
      <c r="AJ171" s="28"/>
      <c r="AN171" s="28"/>
    </row>
    <row r="172" spans="1:40">
      <c r="A172" s="213"/>
      <c r="B172" s="232">
        <f>+'Ark1'!C2141</f>
        <v>2024</v>
      </c>
      <c r="C172" s="213"/>
      <c r="D172" s="232">
        <f>+'Ark1'!M2141</f>
        <v>11</v>
      </c>
      <c r="E172" s="243" t="s">
        <v>99</v>
      </c>
      <c r="F172" s="232">
        <f>+'Ark1'!D2141</f>
        <v>9</v>
      </c>
      <c r="G172" s="232" t="s">
        <v>549</v>
      </c>
      <c r="H172" s="232">
        <f>+'Ark1'!Q2141</f>
        <v>3</v>
      </c>
      <c r="I172" s="330">
        <f>+'Ark1'!R2141</f>
        <v>3</v>
      </c>
      <c r="J172" s="233">
        <f>+IF(I172=0,"",'Ark1'!AF2141)</f>
        <v>0.14170996693434099</v>
      </c>
      <c r="K172" s="233">
        <f>+IF(I172=0,"",'Ark1'!AG2141)</f>
        <v>0.21567811208084528</v>
      </c>
      <c r="L172" s="239">
        <f>+IF(J172=0,"",'Ark1'!AI2141)</f>
        <v>3</v>
      </c>
      <c r="P172" s="231"/>
      <c r="Q172" s="234">
        <f>+IF(I172=0,"",'Ark1'!S2141)</f>
        <v>9</v>
      </c>
      <c r="R172" s="234"/>
      <c r="S172" s="233">
        <f>+IF(I172=0,"",'Ark1'!U2141)</f>
        <v>20.033333333333335</v>
      </c>
      <c r="T172" s="233">
        <f>+IF(I172=0,"",'Ark1'!V2141)</f>
        <v>0</v>
      </c>
      <c r="U172" s="233">
        <f>+IF(I172=0,"",'Ark1'!W2141)</f>
        <v>100</v>
      </c>
      <c r="V172" s="235">
        <f>+IF(I172=0,"",'Ark1'!X2141)</f>
        <v>66.666666666666686</v>
      </c>
      <c r="W172" s="235">
        <f>+IF(I172=0,"",'Ark1'!Y2141)</f>
        <v>66.666666666666686</v>
      </c>
      <c r="X172" s="235">
        <f>+IF(I172=0,"",'Ark1'!Z2141)</f>
        <v>14.178935863534409</v>
      </c>
      <c r="Y172" s="233">
        <f>+IF(I172=0,"",'Ark1'!Z2141)</f>
        <v>14.178935863534409</v>
      </c>
      <c r="Z172" s="233">
        <f>+IF(I172=0,"",'Ark1'!AB2141)</f>
        <v>0</v>
      </c>
      <c r="AA172" s="235">
        <f>+'Ark1'!AD2141</f>
        <v>0</v>
      </c>
      <c r="AB172" s="233">
        <f t="shared" si="20"/>
        <v>0.27272727272727271</v>
      </c>
      <c r="AC172" s="233">
        <f t="shared" si="21"/>
        <v>1</v>
      </c>
      <c r="AD172" s="213"/>
      <c r="AE172" s="216"/>
      <c r="AG172" s="29"/>
      <c r="AH172" s="27"/>
      <c r="AI172" s="217"/>
      <c r="AJ172" s="28"/>
      <c r="AN172" s="28"/>
    </row>
    <row r="173" spans="1:40">
      <c r="A173" s="213"/>
      <c r="B173" s="232">
        <f>+'Ark1'!C2142</f>
        <v>2024</v>
      </c>
      <c r="C173" s="213"/>
      <c r="D173" s="232">
        <f>+'Ark1'!M2142</f>
        <v>11</v>
      </c>
      <c r="E173" s="243" t="s">
        <v>99</v>
      </c>
      <c r="F173" s="232">
        <f>+'Ark1'!D2142</f>
        <v>10</v>
      </c>
      <c r="G173" s="232" t="s">
        <v>550</v>
      </c>
      <c r="H173" s="232">
        <f>+'Ark1'!Q2142</f>
        <v>10</v>
      </c>
      <c r="I173" s="330">
        <f>+'Ark1'!R2142</f>
        <v>24</v>
      </c>
      <c r="J173" s="233">
        <f>+IF(I173=0,"",'Ark1'!AF2142)</f>
        <v>0.4667444574095681</v>
      </c>
      <c r="K173" s="233">
        <f>+IF(I173=0,"",'Ark1'!AG2142)</f>
        <v>0.89318696423202226</v>
      </c>
      <c r="L173" s="239">
        <f>+IF(J173=0,"",'Ark1'!AI2142)</f>
        <v>24</v>
      </c>
      <c r="P173" s="231"/>
      <c r="Q173" s="234">
        <f>+IF(I173=0,"",'Ark1'!S2142)</f>
        <v>8.625</v>
      </c>
      <c r="R173" s="234"/>
      <c r="S173" s="233">
        <f>+IF(I173=0,"",'Ark1'!U2142)</f>
        <v>30.324999999999999</v>
      </c>
      <c r="T173" s="233">
        <f>+IF(I173=0,"",'Ark1'!V2142)</f>
        <v>0</v>
      </c>
      <c r="U173" s="233">
        <f>+IF(I173=0,"",'Ark1'!W2142)</f>
        <v>100</v>
      </c>
      <c r="V173" s="235">
        <f>+IF(I173=0,"",'Ark1'!X2142)</f>
        <v>100</v>
      </c>
      <c r="W173" s="235">
        <f>+IF(I173=0,"",'Ark1'!Y2142)</f>
        <v>91.666666666666686</v>
      </c>
      <c r="X173" s="235">
        <f>+IF(I173=0,"",'Ark1'!Z2142)</f>
        <v>4.3265893033658722</v>
      </c>
      <c r="Y173" s="233">
        <f>+IF(I173=0,"",'Ark1'!Z2142)</f>
        <v>4.3265893033658722</v>
      </c>
      <c r="Z173" s="233">
        <f>+IF(I173=0,"",'Ark1'!AB2142)</f>
        <v>0</v>
      </c>
      <c r="AA173" s="235">
        <f>+'Ark1'!AD2142</f>
        <v>0</v>
      </c>
      <c r="AB173" s="233">
        <f t="shared" si="20"/>
        <v>2.1818181818181817</v>
      </c>
      <c r="AC173" s="233">
        <f t="shared" si="21"/>
        <v>2.4</v>
      </c>
      <c r="AD173" s="213"/>
      <c r="AE173" s="216"/>
      <c r="AG173" s="29"/>
      <c r="AH173" s="27"/>
      <c r="AI173" s="217"/>
      <c r="AJ173" s="28"/>
      <c r="AN173" s="28"/>
    </row>
    <row r="174" spans="1:40">
      <c r="A174" s="213"/>
      <c r="B174" s="232">
        <f>+'Ark1'!C2143</f>
        <v>2024</v>
      </c>
      <c r="C174" s="213"/>
      <c r="D174" s="232">
        <f>+'Ark1'!M2143</f>
        <v>11</v>
      </c>
      <c r="E174" s="243" t="s">
        <v>99</v>
      </c>
      <c r="F174" s="232">
        <f>+'Ark1'!D2143</f>
        <v>11</v>
      </c>
      <c r="G174" s="232" t="s">
        <v>551</v>
      </c>
      <c r="H174" s="232">
        <f>+'Ark1'!Q2143</f>
        <v>9</v>
      </c>
      <c r="I174" s="330">
        <f>+'Ark1'!R2143</f>
        <v>10</v>
      </c>
      <c r="J174" s="233">
        <f>+IF(I174=0,"",'Ark1'!AF2143)</f>
        <v>0.36764705882352944</v>
      </c>
      <c r="K174" s="233">
        <f>+IF(I174=0,"",'Ark1'!AG2143)</f>
        <v>0.71765908329955763</v>
      </c>
      <c r="L174" s="239">
        <f>+IF(J174=0,"",'Ark1'!AI2143)</f>
        <v>8</v>
      </c>
      <c r="P174" s="231"/>
      <c r="Q174" s="234">
        <f>+IF(I174=0,"",'Ark1'!S2143)</f>
        <v>9</v>
      </c>
      <c r="R174" s="234"/>
      <c r="S174" s="233">
        <f>+IF(I174=0,"",'Ark1'!U2143)</f>
        <v>32.579999999999991</v>
      </c>
      <c r="T174" s="233">
        <f>+IF(I174=0,"",'Ark1'!V2143)</f>
        <v>0</v>
      </c>
      <c r="U174" s="233">
        <f>+IF(I174=0,"",'Ark1'!W2143)</f>
        <v>100</v>
      </c>
      <c r="V174" s="235">
        <f>+IF(I174=0,"",'Ark1'!X2143)</f>
        <v>100</v>
      </c>
      <c r="W174" s="235">
        <f>+IF(I174=0,"",'Ark1'!Y2143)</f>
        <v>100</v>
      </c>
      <c r="X174" s="235">
        <f>+IF(I174=0,"",'Ark1'!Z2143)</f>
        <v>5.6499203534209581</v>
      </c>
      <c r="Y174" s="233">
        <f>+IF(I174=0,"",'Ark1'!Z2143)</f>
        <v>5.6499203534209581</v>
      </c>
      <c r="Z174" s="233">
        <f>+IF(I174=0,"",'Ark1'!AB2143)</f>
        <v>0</v>
      </c>
      <c r="AA174" s="235">
        <f>+'Ark1'!AD2143</f>
        <v>0</v>
      </c>
      <c r="AB174" s="233">
        <f t="shared" si="20"/>
        <v>0.90909090909090906</v>
      </c>
      <c r="AC174" s="233">
        <f t="shared" si="21"/>
        <v>1.1111111111111112</v>
      </c>
      <c r="AD174" s="213"/>
      <c r="AE174" s="216"/>
      <c r="AG174" s="29"/>
      <c r="AH174" s="27"/>
      <c r="AI174" s="217"/>
      <c r="AJ174" s="28"/>
      <c r="AN174" s="28"/>
    </row>
    <row r="175" spans="1:40">
      <c r="A175" s="213"/>
      <c r="B175" s="232">
        <f>+'Ark1'!C2144</f>
        <v>2024</v>
      </c>
      <c r="C175" s="213"/>
      <c r="D175" s="232">
        <f>+'Ark1'!M2144</f>
        <v>11</v>
      </c>
      <c r="E175" s="243" t="s">
        <v>99</v>
      </c>
      <c r="F175" s="232">
        <f>+'Ark1'!D2144</f>
        <v>12</v>
      </c>
      <c r="G175" s="232" t="s">
        <v>552</v>
      </c>
      <c r="H175" s="232">
        <f>+'Ark1'!Q2144</f>
        <v>0</v>
      </c>
      <c r="I175" s="330">
        <f>+'Ark1'!R2144</f>
        <v>0</v>
      </c>
      <c r="J175" s="233" t="str">
        <f>+IF(I175=0,"",'Ark1'!AF2144)</f>
        <v/>
      </c>
      <c r="K175" s="233" t="str">
        <f>+IF(I175=0,"",'Ark1'!AG2144)</f>
        <v/>
      </c>
      <c r="L175" s="239">
        <f>+IF(J175=0,"",'Ark1'!AI2144)</f>
        <v>0</v>
      </c>
      <c r="P175" s="231"/>
      <c r="Q175" s="234" t="str">
        <f>+IF(I175=0,"",'Ark1'!S2144)</f>
        <v/>
      </c>
      <c r="R175" s="234"/>
      <c r="S175" s="233" t="str">
        <f>+IF(I175=0,"",'Ark1'!U2144)</f>
        <v/>
      </c>
      <c r="T175" s="233" t="str">
        <f>+IF(I175=0,"",'Ark1'!V2144)</f>
        <v/>
      </c>
      <c r="U175" s="233" t="str">
        <f>+IF(I175=0,"",'Ark1'!W2144)</f>
        <v/>
      </c>
      <c r="V175" s="235" t="str">
        <f>+IF(I175=0,"",'Ark1'!X2144)</f>
        <v/>
      </c>
      <c r="W175" s="235" t="str">
        <f>+IF(I175=0,"",'Ark1'!Y2144)</f>
        <v/>
      </c>
      <c r="X175" s="235" t="str">
        <f>+IF(I175=0,"",'Ark1'!Z2144)</f>
        <v/>
      </c>
      <c r="Y175" s="233" t="str">
        <f>+IF(I175=0,"",'Ark1'!Z2144)</f>
        <v/>
      </c>
      <c r="Z175" s="233" t="str">
        <f>+IF(I175=0,"",'Ark1'!AB2144)</f>
        <v/>
      </c>
      <c r="AA175" s="235">
        <f>+'Ark1'!AD2144</f>
        <v>0</v>
      </c>
      <c r="AB175" s="233" t="str">
        <f t="shared" si="20"/>
        <v/>
      </c>
      <c r="AC175" s="233" t="str">
        <f t="shared" si="21"/>
        <v/>
      </c>
      <c r="AD175" s="213"/>
      <c r="AE175" s="216"/>
      <c r="AG175" s="29"/>
      <c r="AH175" s="27"/>
      <c r="AI175" s="217"/>
      <c r="AJ175" s="28"/>
      <c r="AN175" s="28"/>
    </row>
    <row r="176" spans="1:40">
      <c r="A176" s="213"/>
      <c r="B176" s="213"/>
      <c r="C176" s="213"/>
      <c r="D176" s="213"/>
      <c r="E176" s="213"/>
      <c r="F176" s="213"/>
      <c r="G176" s="213"/>
      <c r="H176" s="213"/>
      <c r="I176" s="324"/>
      <c r="J176" s="214"/>
      <c r="K176" s="214"/>
      <c r="L176" s="231"/>
      <c r="M176" s="231"/>
      <c r="N176" s="231"/>
      <c r="O176" s="231"/>
      <c r="P176" s="231"/>
      <c r="Q176" s="213"/>
      <c r="R176" s="213"/>
      <c r="S176" s="213"/>
      <c r="T176" s="213"/>
      <c r="U176" s="215"/>
      <c r="V176" s="215"/>
      <c r="W176" s="215"/>
      <c r="X176" s="215"/>
      <c r="Y176" s="214"/>
      <c r="Z176" s="213"/>
      <c r="AA176" s="215"/>
      <c r="AB176" s="215"/>
      <c r="AC176" s="214"/>
      <c r="AD176" s="213"/>
      <c r="AE176" s="216"/>
      <c r="AG176" s="29"/>
      <c r="AH176" s="27"/>
      <c r="AI176" s="217"/>
      <c r="AJ176" s="28"/>
      <c r="AN176" s="28"/>
    </row>
    <row r="177" spans="1:40" ht="22.8">
      <c r="A177" s="213"/>
      <c r="B177" s="213"/>
      <c r="C177" s="213"/>
      <c r="D177" s="213"/>
      <c r="E177" s="257" t="str">
        <f>+E179</f>
        <v>4+</v>
      </c>
      <c r="F177" s="213"/>
      <c r="G177" s="213"/>
      <c r="H177" s="213"/>
      <c r="I177" s="327">
        <f>SUM(I179:I190)</f>
        <v>13</v>
      </c>
      <c r="J177" s="214"/>
      <c r="K177" s="214"/>
      <c r="L177" s="231"/>
      <c r="M177" s="231"/>
      <c r="N177" s="231"/>
      <c r="O177" s="231"/>
      <c r="P177" s="231"/>
      <c r="Q177" s="213"/>
      <c r="R177" s="213"/>
      <c r="S177" s="263">
        <f>+Fettgruppe!S22</f>
        <v>32.907692307692315</v>
      </c>
      <c r="T177" s="213"/>
      <c r="U177" s="215"/>
      <c r="V177" s="215"/>
      <c r="W177" s="215"/>
      <c r="X177" s="215"/>
      <c r="Y177" s="214"/>
      <c r="Z177" s="213"/>
      <c r="AA177" s="215"/>
      <c r="AB177" s="215"/>
      <c r="AC177" s="214"/>
      <c r="AD177" s="213"/>
      <c r="AE177" s="216"/>
      <c r="AG177" s="29"/>
      <c r="AH177" s="27"/>
      <c r="AI177" s="217"/>
      <c r="AJ177" s="28"/>
      <c r="AN177" s="28"/>
    </row>
    <row r="178" spans="1:40">
      <c r="A178" s="213"/>
      <c r="B178" s="213"/>
      <c r="C178" s="213"/>
      <c r="D178" s="213"/>
      <c r="E178" s="213"/>
      <c r="F178" s="213"/>
      <c r="G178" s="213"/>
      <c r="H178" s="213"/>
      <c r="I178" s="324"/>
      <c r="J178" s="214"/>
      <c r="K178" s="214"/>
      <c r="L178" s="231"/>
      <c r="M178" s="231"/>
      <c r="N178" s="231"/>
      <c r="O178" s="231"/>
      <c r="P178" s="231"/>
      <c r="Q178" s="213"/>
      <c r="R178" s="213"/>
      <c r="S178" s="213"/>
      <c r="T178" s="213"/>
      <c r="U178" s="215"/>
      <c r="V178" s="215"/>
      <c r="W178" s="215"/>
      <c r="X178" s="215"/>
      <c r="Y178" s="214"/>
      <c r="Z178" s="213"/>
      <c r="AA178" s="215"/>
      <c r="AB178" s="215"/>
      <c r="AC178" s="215"/>
      <c r="AD178" s="213"/>
      <c r="AE178" s="216"/>
      <c r="AG178" s="29"/>
      <c r="AH178" s="27"/>
      <c r="AI178" s="217"/>
      <c r="AJ178" s="28"/>
      <c r="AN178" s="28"/>
    </row>
    <row r="179" spans="1:40">
      <c r="A179" s="213"/>
      <c r="B179" s="232">
        <f>+'Ark1'!C2145</f>
        <v>2024</v>
      </c>
      <c r="C179" s="213"/>
      <c r="D179" s="28">
        <f>+'Ark1'!M2145</f>
        <v>12</v>
      </c>
      <c r="E179" s="28" t="s">
        <v>100</v>
      </c>
      <c r="F179" s="28">
        <f>+'Ark1'!D2145</f>
        <v>1</v>
      </c>
      <c r="G179" s="28" t="s">
        <v>542</v>
      </c>
      <c r="H179" s="28">
        <f>+'Ark1'!Q2145</f>
        <v>0</v>
      </c>
      <c r="I179" s="331">
        <f>+'Ark1'!R2145</f>
        <v>0</v>
      </c>
      <c r="J179" s="29" t="str">
        <f>+IF(I179=0,"",'Ark1'!AF2145)</f>
        <v/>
      </c>
      <c r="K179" s="29" t="str">
        <f>+IF(I179=0,"",'Ark1'!AG2145)</f>
        <v/>
      </c>
      <c r="L179" s="239">
        <f>+IF(J179=0,"",'Ark1'!AI2145)</f>
        <v>0</v>
      </c>
      <c r="P179" s="231"/>
      <c r="Q179" s="27" t="str">
        <f>+IF(I179=0,"",'Ark1'!S2145)</f>
        <v/>
      </c>
      <c r="R179" s="27"/>
      <c r="S179" s="29" t="str">
        <f>+IF(I179=0,"",'Ark1'!U2145)</f>
        <v/>
      </c>
      <c r="T179" s="29" t="str">
        <f>+IF(I179=0,"",'Ark1'!V2145)</f>
        <v/>
      </c>
      <c r="U179" s="29" t="str">
        <f>+IF(I179=0,"",'Ark1'!W2145)</f>
        <v/>
      </c>
      <c r="V179" s="34" t="str">
        <f>+IF(I179=0,"",'Ark1'!X2145)</f>
        <v/>
      </c>
      <c r="W179" s="34" t="str">
        <f>+IF(I179=0,"",'Ark1'!Y2145)</f>
        <v/>
      </c>
      <c r="X179" s="34" t="str">
        <f>+IF(I179=0,"",'Ark1'!Z2145)</f>
        <v/>
      </c>
      <c r="Y179" s="29" t="str">
        <f>+IF(I179=0,"",'Ark1'!Z2145)</f>
        <v/>
      </c>
      <c r="Z179" s="29" t="str">
        <f>+IF(I179=0,"",'Ark1'!AB2145)</f>
        <v/>
      </c>
      <c r="AA179" s="34">
        <f>+'Ark1'!AD2145</f>
        <v>0</v>
      </c>
      <c r="AB179" s="29" t="str">
        <f>+IF(I179=0,"",I179/D179)</f>
        <v/>
      </c>
      <c r="AC179" s="29" t="str">
        <f>+IF(I179=0,"",I179/H179)</f>
        <v/>
      </c>
      <c r="AD179" s="213"/>
      <c r="AE179" s="216"/>
      <c r="AG179" s="29"/>
      <c r="AH179" s="27"/>
      <c r="AI179" s="217"/>
      <c r="AJ179" s="28"/>
      <c r="AN179" s="28"/>
    </row>
    <row r="180" spans="1:40">
      <c r="A180" s="213"/>
      <c r="B180" s="232">
        <f>+'Ark1'!C2146</f>
        <v>2024</v>
      </c>
      <c r="C180" s="213"/>
      <c r="D180" s="28">
        <f>+'Ark1'!M2146</f>
        <v>12</v>
      </c>
      <c r="E180" s="28" t="s">
        <v>100</v>
      </c>
      <c r="F180" s="28">
        <f>+'Ark1'!D2146</f>
        <v>2</v>
      </c>
      <c r="G180" s="28" t="s">
        <v>543</v>
      </c>
      <c r="H180" s="28">
        <f>+'Ark1'!Q2146</f>
        <v>0</v>
      </c>
      <c r="I180" s="331">
        <f>+'Ark1'!R2146</f>
        <v>0</v>
      </c>
      <c r="J180" s="29" t="str">
        <f>+IF(I180=0,"",'Ark1'!AF2146)</f>
        <v/>
      </c>
      <c r="K180" s="29" t="str">
        <f>+IF(I180=0,"",'Ark1'!AG2146)</f>
        <v/>
      </c>
      <c r="L180" s="239">
        <f>+IF(J180=0,"",'Ark1'!AI2146)</f>
        <v>0</v>
      </c>
      <c r="P180" s="231"/>
      <c r="Q180" s="27" t="str">
        <f>+IF(I180=0,"",'Ark1'!S2146)</f>
        <v/>
      </c>
      <c r="R180" s="27"/>
      <c r="S180" s="29" t="str">
        <f>+IF(I180=0,"",'Ark1'!U2146)</f>
        <v/>
      </c>
      <c r="T180" s="29" t="str">
        <f>+IF(I180=0,"",'Ark1'!V2146)</f>
        <v/>
      </c>
      <c r="U180" s="29" t="str">
        <f>+IF(I180=0,"",'Ark1'!W2146)</f>
        <v/>
      </c>
      <c r="V180" s="34" t="str">
        <f>+IF(I180=0,"",'Ark1'!X2146)</f>
        <v/>
      </c>
      <c r="W180" s="34" t="str">
        <f>+IF(I180=0,"",'Ark1'!Y2146)</f>
        <v/>
      </c>
      <c r="X180" s="34" t="str">
        <f>+IF(I180=0,"",'Ark1'!Z2146)</f>
        <v/>
      </c>
      <c r="Y180" s="29" t="str">
        <f>+IF(I180=0,"",'Ark1'!Z2146)</f>
        <v/>
      </c>
      <c r="Z180" s="29" t="str">
        <f>+IF(I180=0,"",'Ark1'!AB2146)</f>
        <v/>
      </c>
      <c r="AA180" s="34">
        <f>+'Ark1'!AD2146</f>
        <v>0</v>
      </c>
      <c r="AB180" s="29" t="str">
        <f t="shared" ref="AB180:AB190" si="22">+IF(I180=0,"",I180/D180)</f>
        <v/>
      </c>
      <c r="AC180" s="29" t="str">
        <f t="shared" ref="AC180:AC190" si="23">+IF(I180=0,"",I180/H180)</f>
        <v/>
      </c>
      <c r="AD180" s="213"/>
      <c r="AE180" s="216"/>
      <c r="AG180" s="29"/>
      <c r="AH180" s="27"/>
      <c r="AI180" s="217"/>
      <c r="AJ180" s="28"/>
      <c r="AN180" s="28"/>
    </row>
    <row r="181" spans="1:40">
      <c r="A181" s="213"/>
      <c r="B181" s="232">
        <f>+'Ark1'!C2147</f>
        <v>2024</v>
      </c>
      <c r="C181" s="213"/>
      <c r="D181" s="28">
        <f>+'Ark1'!M2147</f>
        <v>12</v>
      </c>
      <c r="E181" s="28" t="s">
        <v>100</v>
      </c>
      <c r="F181" s="28">
        <f>+'Ark1'!D2147</f>
        <v>3</v>
      </c>
      <c r="G181" s="28" t="s">
        <v>544</v>
      </c>
      <c r="H181" s="28">
        <f>+'Ark1'!Q2147</f>
        <v>0</v>
      </c>
      <c r="I181" s="331">
        <f>+'Ark1'!R2147</f>
        <v>0</v>
      </c>
      <c r="J181" s="29" t="str">
        <f>+IF(I181=0,"",'Ark1'!AF2147)</f>
        <v/>
      </c>
      <c r="K181" s="29" t="str">
        <f>+IF(I181=0,"",'Ark1'!AG2147)</f>
        <v/>
      </c>
      <c r="L181" s="239">
        <f>+IF(J181=0,"",'Ark1'!AI2147)</f>
        <v>0</v>
      </c>
      <c r="P181" s="231"/>
      <c r="Q181" s="27" t="str">
        <f>+IF(I181=0,"",'Ark1'!S2147)</f>
        <v/>
      </c>
      <c r="R181" s="27"/>
      <c r="S181" s="29" t="str">
        <f>+IF(I181=0,"",'Ark1'!U2147)</f>
        <v/>
      </c>
      <c r="T181" s="29" t="str">
        <f>+IF(I181=0,"",'Ark1'!V2147)</f>
        <v/>
      </c>
      <c r="U181" s="29" t="str">
        <f>+IF(I181=0,"",'Ark1'!W2147)</f>
        <v/>
      </c>
      <c r="V181" s="34" t="str">
        <f>+IF(I181=0,"",'Ark1'!X2147)</f>
        <v/>
      </c>
      <c r="W181" s="34" t="str">
        <f>+IF(I181=0,"",'Ark1'!Y2147)</f>
        <v/>
      </c>
      <c r="X181" s="34" t="str">
        <f>+IF(I181=0,"",'Ark1'!Z2147)</f>
        <v/>
      </c>
      <c r="Y181" s="29" t="str">
        <f>+IF(I181=0,"",'Ark1'!Z2147)</f>
        <v/>
      </c>
      <c r="Z181" s="29" t="str">
        <f>+IF(I181=0,"",'Ark1'!AB2147)</f>
        <v/>
      </c>
      <c r="AA181" s="34">
        <f>+'Ark1'!AD2147</f>
        <v>0</v>
      </c>
      <c r="AB181" s="29" t="str">
        <f t="shared" si="22"/>
        <v/>
      </c>
      <c r="AC181" s="29" t="str">
        <f t="shared" si="23"/>
        <v/>
      </c>
      <c r="AD181" s="213"/>
      <c r="AE181" s="216"/>
      <c r="AG181" s="29"/>
      <c r="AH181" s="27"/>
      <c r="AI181" s="217"/>
      <c r="AJ181" s="28"/>
      <c r="AN181" s="28"/>
    </row>
    <row r="182" spans="1:40">
      <c r="A182" s="213"/>
      <c r="B182" s="232">
        <f>+'Ark1'!C2148</f>
        <v>2024</v>
      </c>
      <c r="C182" s="213"/>
      <c r="D182" s="28">
        <f>+'Ark1'!M2148</f>
        <v>12</v>
      </c>
      <c r="E182" s="28" t="s">
        <v>100</v>
      </c>
      <c r="F182" s="28">
        <f>+'Ark1'!D2148</f>
        <v>4</v>
      </c>
      <c r="G182" s="28" t="s">
        <v>545</v>
      </c>
      <c r="H182" s="28">
        <f>+'Ark1'!Q2148</f>
        <v>0</v>
      </c>
      <c r="I182" s="331">
        <f>+'Ark1'!R2148</f>
        <v>0</v>
      </c>
      <c r="J182" s="29" t="str">
        <f>+IF(I182=0,"",'Ark1'!AF2148)</f>
        <v/>
      </c>
      <c r="K182" s="29" t="str">
        <f>+IF(I182=0,"",'Ark1'!AG2148)</f>
        <v/>
      </c>
      <c r="L182" s="239">
        <f>+IF(J182=0,"",'Ark1'!AI2148)</f>
        <v>0</v>
      </c>
      <c r="P182" s="231"/>
      <c r="Q182" s="27" t="str">
        <f>+IF(I182=0,"",'Ark1'!S2148)</f>
        <v/>
      </c>
      <c r="R182" s="27"/>
      <c r="S182" s="29" t="str">
        <f>+IF(I182=0,"",'Ark1'!U2148)</f>
        <v/>
      </c>
      <c r="T182" s="29" t="str">
        <f>+IF(I182=0,"",'Ark1'!V2148)</f>
        <v/>
      </c>
      <c r="U182" s="29" t="str">
        <f>+IF(I182=0,"",'Ark1'!W2148)</f>
        <v/>
      </c>
      <c r="V182" s="34" t="str">
        <f>+IF(I182=0,"",'Ark1'!X2148)</f>
        <v/>
      </c>
      <c r="W182" s="34" t="str">
        <f>+IF(I182=0,"",'Ark1'!Y2148)</f>
        <v/>
      </c>
      <c r="X182" s="34" t="str">
        <f>+IF(I182=0,"",'Ark1'!Z2148)</f>
        <v/>
      </c>
      <c r="Y182" s="29" t="str">
        <f>+IF(I182=0,"",'Ark1'!Z2148)</f>
        <v/>
      </c>
      <c r="Z182" s="29" t="str">
        <f>+IF(I182=0,"",'Ark1'!AB2148)</f>
        <v/>
      </c>
      <c r="AA182" s="34">
        <f>+'Ark1'!AD2148</f>
        <v>0</v>
      </c>
      <c r="AB182" s="29" t="str">
        <f t="shared" si="22"/>
        <v/>
      </c>
      <c r="AC182" s="29" t="str">
        <f t="shared" si="23"/>
        <v/>
      </c>
      <c r="AD182" s="213"/>
      <c r="AE182" s="216"/>
      <c r="AG182" s="29"/>
      <c r="AH182" s="27"/>
      <c r="AI182" s="217"/>
      <c r="AJ182" s="28"/>
      <c r="AN182" s="28"/>
    </row>
    <row r="183" spans="1:40">
      <c r="A183" s="213"/>
      <c r="B183" s="232">
        <f>+'Ark1'!C2149</f>
        <v>2024</v>
      </c>
      <c r="C183" s="213"/>
      <c r="D183" s="28">
        <f>+'Ark1'!M2149</f>
        <v>12</v>
      </c>
      <c r="E183" s="28" t="s">
        <v>100</v>
      </c>
      <c r="F183" s="28">
        <f>+'Ark1'!D2149</f>
        <v>5</v>
      </c>
      <c r="G183" s="28" t="s">
        <v>443</v>
      </c>
      <c r="H183" s="28">
        <f>+'Ark1'!Q2149</f>
        <v>0</v>
      </c>
      <c r="I183" s="331">
        <f>+'Ark1'!R2149</f>
        <v>0</v>
      </c>
      <c r="J183" s="29" t="str">
        <f>+IF(I183=0,"",'Ark1'!AF2149)</f>
        <v/>
      </c>
      <c r="K183" s="29" t="str">
        <f>+IF(I183=0,"",'Ark1'!AG2149)</f>
        <v/>
      </c>
      <c r="L183" s="239">
        <f>+IF(J183=0,"",'Ark1'!AI2149)</f>
        <v>0</v>
      </c>
      <c r="P183" s="231"/>
      <c r="Q183" s="27" t="str">
        <f>+IF(I183=0,"",'Ark1'!S2149)</f>
        <v/>
      </c>
      <c r="R183" s="27"/>
      <c r="S183" s="29" t="str">
        <f>+IF(I183=0,"",'Ark1'!U2149)</f>
        <v/>
      </c>
      <c r="T183" s="29" t="str">
        <f>+IF(I183=0,"",'Ark1'!V2149)</f>
        <v/>
      </c>
      <c r="U183" s="29" t="str">
        <f>+IF(I183=0,"",'Ark1'!W2149)</f>
        <v/>
      </c>
      <c r="V183" s="34" t="str">
        <f>+IF(I183=0,"",'Ark1'!X2149)</f>
        <v/>
      </c>
      <c r="W183" s="34" t="str">
        <f>+IF(I183=0,"",'Ark1'!Y2149)</f>
        <v/>
      </c>
      <c r="X183" s="34" t="str">
        <f>+IF(I183=0,"",'Ark1'!Z2149)</f>
        <v/>
      </c>
      <c r="Y183" s="29" t="str">
        <f>+IF(I183=0,"",'Ark1'!Z2149)</f>
        <v/>
      </c>
      <c r="Z183" s="29" t="str">
        <f>+IF(I183=0,"",'Ark1'!AB2149)</f>
        <v/>
      </c>
      <c r="AA183" s="34">
        <f>+'Ark1'!AD2149</f>
        <v>0</v>
      </c>
      <c r="AB183" s="29" t="str">
        <f t="shared" si="22"/>
        <v/>
      </c>
      <c r="AC183" s="29" t="str">
        <f t="shared" si="23"/>
        <v/>
      </c>
      <c r="AD183" s="213"/>
      <c r="AE183" s="216"/>
      <c r="AG183" s="29"/>
      <c r="AH183" s="27"/>
      <c r="AI183" s="217"/>
      <c r="AJ183" s="28"/>
      <c r="AN183" s="28"/>
    </row>
    <row r="184" spans="1:40">
      <c r="A184" s="213"/>
      <c r="B184" s="232">
        <f>+'Ark1'!C2150</f>
        <v>2024</v>
      </c>
      <c r="C184" s="213"/>
      <c r="D184" s="28">
        <f>+'Ark1'!M2150</f>
        <v>12</v>
      </c>
      <c r="E184" s="28" t="s">
        <v>100</v>
      </c>
      <c r="F184" s="28">
        <f>+'Ark1'!D2150</f>
        <v>6</v>
      </c>
      <c r="G184" s="28" t="s">
        <v>546</v>
      </c>
      <c r="H184" s="28">
        <f>+'Ark1'!Q2150</f>
        <v>0</v>
      </c>
      <c r="I184" s="331">
        <f>+'Ark1'!R2150</f>
        <v>0</v>
      </c>
      <c r="J184" s="29" t="str">
        <f>+IF(I184=0,"",'Ark1'!AF2150)</f>
        <v/>
      </c>
      <c r="K184" s="29" t="str">
        <f>+IF(I184=0,"",'Ark1'!AG2150)</f>
        <v/>
      </c>
      <c r="L184" s="239">
        <f>+IF(J184=0,"",'Ark1'!AI2150)</f>
        <v>0</v>
      </c>
      <c r="P184" s="231"/>
      <c r="Q184" s="27" t="str">
        <f>+IF(I184=0,"",'Ark1'!S2150)</f>
        <v/>
      </c>
      <c r="R184" s="27"/>
      <c r="S184" s="29" t="str">
        <f>+IF(I184=0,"",'Ark1'!U2150)</f>
        <v/>
      </c>
      <c r="T184" s="29" t="str">
        <f>+IF(I184=0,"",'Ark1'!V2150)</f>
        <v/>
      </c>
      <c r="U184" s="29" t="str">
        <f>+IF(I184=0,"",'Ark1'!W2150)</f>
        <v/>
      </c>
      <c r="V184" s="34" t="str">
        <f>+IF(I184=0,"",'Ark1'!X2150)</f>
        <v/>
      </c>
      <c r="W184" s="34" t="str">
        <f>+IF(I184=0,"",'Ark1'!Y2150)</f>
        <v/>
      </c>
      <c r="X184" s="34" t="str">
        <f>+IF(I184=0,"",'Ark1'!Z2150)</f>
        <v/>
      </c>
      <c r="Y184" s="29" t="str">
        <f>+IF(I184=0,"",'Ark1'!Z2150)</f>
        <v/>
      </c>
      <c r="Z184" s="29" t="str">
        <f>+IF(I184=0,"",'Ark1'!AB2150)</f>
        <v/>
      </c>
      <c r="AA184" s="34">
        <f>+'Ark1'!AD2150</f>
        <v>0</v>
      </c>
      <c r="AB184" s="29" t="str">
        <f t="shared" si="22"/>
        <v/>
      </c>
      <c r="AC184" s="29" t="str">
        <f t="shared" si="23"/>
        <v/>
      </c>
      <c r="AD184" s="213"/>
      <c r="AE184" s="216"/>
      <c r="AG184" s="29"/>
      <c r="AH184" s="27"/>
      <c r="AI184" s="217"/>
      <c r="AJ184" s="28"/>
      <c r="AN184" s="28"/>
    </row>
    <row r="185" spans="1:40">
      <c r="A185" s="213"/>
      <c r="B185" s="232">
        <f>+'Ark1'!C2151</f>
        <v>2024</v>
      </c>
      <c r="C185" s="213"/>
      <c r="D185" s="28">
        <f>+'Ark1'!M2151</f>
        <v>12</v>
      </c>
      <c r="E185" s="28" t="s">
        <v>100</v>
      </c>
      <c r="F185" s="28">
        <f>+'Ark1'!D2151</f>
        <v>7</v>
      </c>
      <c r="G185" s="28" t="s">
        <v>547</v>
      </c>
      <c r="H185" s="28">
        <f>+'Ark1'!Q2151</f>
        <v>0</v>
      </c>
      <c r="I185" s="331">
        <f>+'Ark1'!R2151</f>
        <v>0</v>
      </c>
      <c r="J185" s="29" t="str">
        <f>+IF(I185=0,"",'Ark1'!AF2151)</f>
        <v/>
      </c>
      <c r="K185" s="29" t="str">
        <f>+IF(I185=0,"",'Ark1'!AG2151)</f>
        <v/>
      </c>
      <c r="L185" s="239">
        <f>+IF(J185=0,"",'Ark1'!AI2151)</f>
        <v>0</v>
      </c>
      <c r="P185" s="231"/>
      <c r="Q185" s="27" t="str">
        <f>+IF(I185=0,"",'Ark1'!S2151)</f>
        <v/>
      </c>
      <c r="R185" s="27"/>
      <c r="S185" s="29" t="str">
        <f>+IF(I185=0,"",'Ark1'!U2151)</f>
        <v/>
      </c>
      <c r="T185" s="29" t="str">
        <f>+IF(I185=0,"",'Ark1'!V2151)</f>
        <v/>
      </c>
      <c r="U185" s="29" t="str">
        <f>+IF(I185=0,"",'Ark1'!W2151)</f>
        <v/>
      </c>
      <c r="V185" s="34" t="str">
        <f>+IF(I185=0,"",'Ark1'!X2151)</f>
        <v/>
      </c>
      <c r="W185" s="34" t="str">
        <f>+IF(I185=0,"",'Ark1'!Y2151)</f>
        <v/>
      </c>
      <c r="X185" s="34" t="str">
        <f>+IF(I185=0,"",'Ark1'!Z2151)</f>
        <v/>
      </c>
      <c r="Y185" s="29" t="str">
        <f>+IF(I185=0,"",'Ark1'!Z2151)</f>
        <v/>
      </c>
      <c r="Z185" s="29" t="str">
        <f>+IF(I185=0,"",'Ark1'!AB2151)</f>
        <v/>
      </c>
      <c r="AA185" s="34">
        <f>+'Ark1'!AD2151</f>
        <v>0</v>
      </c>
      <c r="AB185" s="29" t="str">
        <f t="shared" si="22"/>
        <v/>
      </c>
      <c r="AC185" s="29" t="str">
        <f t="shared" si="23"/>
        <v/>
      </c>
      <c r="AD185" s="213"/>
      <c r="AE185" s="216"/>
      <c r="AG185" s="29"/>
      <c r="AH185" s="27"/>
      <c r="AI185" s="217"/>
      <c r="AJ185" s="28"/>
      <c r="AN185" s="28"/>
    </row>
    <row r="186" spans="1:40">
      <c r="A186" s="213"/>
      <c r="B186" s="232">
        <f>+'Ark1'!C2152</f>
        <v>2024</v>
      </c>
      <c r="C186" s="213"/>
      <c r="D186" s="28">
        <f>+'Ark1'!M2152</f>
        <v>12</v>
      </c>
      <c r="E186" s="28" t="s">
        <v>100</v>
      </c>
      <c r="F186" s="28">
        <f>+'Ark1'!D2152</f>
        <v>8</v>
      </c>
      <c r="G186" s="28" t="s">
        <v>548</v>
      </c>
      <c r="H186" s="28">
        <f>+'Ark1'!Q2152</f>
        <v>1</v>
      </c>
      <c r="I186" s="331">
        <f>+'Ark1'!R2152</f>
        <v>1</v>
      </c>
      <c r="J186" s="29">
        <f>+IF(I186=0,"",'Ark1'!AF2152)</f>
        <v>6.7476383265856948E-2</v>
      </c>
      <c r="K186" s="29">
        <f>+IF(I186=0,"",'Ark1'!AG2152)</f>
        <v>0.14264958393871349</v>
      </c>
      <c r="L186" s="239">
        <f>+IF(J186=0,"",'Ark1'!AI2152)</f>
        <v>1</v>
      </c>
      <c r="P186" s="231"/>
      <c r="Q186" s="27">
        <f>+IF(I186=0,"",'Ark1'!S2152)</f>
        <v>8</v>
      </c>
      <c r="R186" s="27"/>
      <c r="S186" s="29">
        <f>+IF(I186=0,"",'Ark1'!U2152)</f>
        <v>27</v>
      </c>
      <c r="T186" s="29">
        <f>+IF(I186=0,"",'Ark1'!V2152)</f>
        <v>0</v>
      </c>
      <c r="U186" s="29">
        <f>+IF(I186=0,"",'Ark1'!W2152)</f>
        <v>100</v>
      </c>
      <c r="V186" s="34">
        <f>+IF(I186=0,"",'Ark1'!X2152)</f>
        <v>100</v>
      </c>
      <c r="W186" s="34">
        <f>+IF(I186=0,"",'Ark1'!Y2152)</f>
        <v>100</v>
      </c>
      <c r="X186" s="34">
        <f>+IF(I186=0,"",'Ark1'!Z2152)</f>
        <v>0</v>
      </c>
      <c r="Y186" s="29">
        <f>+IF(I186=0,"",'Ark1'!Z2152)</f>
        <v>0</v>
      </c>
      <c r="Z186" s="29">
        <f>+IF(I186=0,"",'Ark1'!AB2152)</f>
        <v>0</v>
      </c>
      <c r="AA186" s="34">
        <f>+'Ark1'!AD2152</f>
        <v>0</v>
      </c>
      <c r="AB186" s="29">
        <f t="shared" si="22"/>
        <v>8.3333333333333329E-2</v>
      </c>
      <c r="AC186" s="29">
        <f t="shared" si="23"/>
        <v>1</v>
      </c>
      <c r="AD186" s="213"/>
      <c r="AE186" s="216"/>
      <c r="AG186" s="29"/>
      <c r="AH186" s="27"/>
      <c r="AI186" s="217"/>
      <c r="AJ186" s="28"/>
      <c r="AN186" s="28"/>
    </row>
    <row r="187" spans="1:40">
      <c r="A187" s="213"/>
      <c r="B187" s="232">
        <f>+'Ark1'!C2153</f>
        <v>2024</v>
      </c>
      <c r="C187" s="213"/>
      <c r="D187" s="28">
        <f>+'Ark1'!M2153</f>
        <v>12</v>
      </c>
      <c r="E187" s="28" t="s">
        <v>100</v>
      </c>
      <c r="F187" s="28">
        <f>+'Ark1'!D2153</f>
        <v>9</v>
      </c>
      <c r="G187" s="28" t="s">
        <v>549</v>
      </c>
      <c r="H187" s="28">
        <f>+'Ark1'!Q2153</f>
        <v>2</v>
      </c>
      <c r="I187" s="331">
        <f>+'Ark1'!R2153</f>
        <v>2</v>
      </c>
      <c r="J187" s="29">
        <f>+IF(I187=0,"",'Ark1'!AF2153)</f>
        <v>9.4473311289560671E-2</v>
      </c>
      <c r="K187" s="29">
        <f>+IF(I187=0,"",'Ark1'!AG2153)</f>
        <v>0.27022565457051001</v>
      </c>
      <c r="L187" s="239">
        <f>+IF(J187=0,"",'Ark1'!AI2153)</f>
        <v>2</v>
      </c>
      <c r="P187" s="231"/>
      <c r="Q187" s="27">
        <f>+IF(I187=0,"",'Ark1'!S2153)</f>
        <v>9.5</v>
      </c>
      <c r="R187" s="27"/>
      <c r="S187" s="29">
        <f>+IF(I187=0,"",'Ark1'!U2153)</f>
        <v>37.650000000000006</v>
      </c>
      <c r="T187" s="29">
        <f>+IF(I187=0,"",'Ark1'!V2153)</f>
        <v>0</v>
      </c>
      <c r="U187" s="29">
        <f>+IF(I187=0,"",'Ark1'!W2153)</f>
        <v>100</v>
      </c>
      <c r="V187" s="34">
        <f>+IF(I187=0,"",'Ark1'!X2153)</f>
        <v>100</v>
      </c>
      <c r="W187" s="34">
        <f>+IF(I187=0,"",'Ark1'!Y2153)</f>
        <v>100</v>
      </c>
      <c r="X187" s="34">
        <f>+IF(I187=0,"",'Ark1'!Z2153)</f>
        <v>0.64999999999974811</v>
      </c>
      <c r="Y187" s="29">
        <f>+IF(I187=0,"",'Ark1'!Z2153)</f>
        <v>0.64999999999974811</v>
      </c>
      <c r="Z187" s="29">
        <f>+IF(I187=0,"",'Ark1'!AB2153)</f>
        <v>0</v>
      </c>
      <c r="AA187" s="34">
        <f>+'Ark1'!AD2153</f>
        <v>0</v>
      </c>
      <c r="AB187" s="29">
        <f t="shared" si="22"/>
        <v>0.16666666666666666</v>
      </c>
      <c r="AC187" s="29">
        <f t="shared" si="23"/>
        <v>1</v>
      </c>
      <c r="AD187" s="213"/>
      <c r="AE187" s="216"/>
      <c r="AG187" s="29"/>
      <c r="AH187" s="27"/>
      <c r="AI187" s="217"/>
      <c r="AJ187" s="28"/>
      <c r="AN187" s="28"/>
    </row>
    <row r="188" spans="1:40">
      <c r="A188" s="213"/>
      <c r="B188" s="232">
        <f>+'Ark1'!C2154</f>
        <v>2024</v>
      </c>
      <c r="C188" s="213"/>
      <c r="D188" s="28">
        <f>+'Ark1'!M2154</f>
        <v>12</v>
      </c>
      <c r="E188" s="28" t="s">
        <v>100</v>
      </c>
      <c r="F188" s="28">
        <f>+'Ark1'!D2154</f>
        <v>10</v>
      </c>
      <c r="G188" s="28" t="s">
        <v>550</v>
      </c>
      <c r="H188" s="28">
        <f>+'Ark1'!Q2154</f>
        <v>2</v>
      </c>
      <c r="I188" s="331">
        <f>+'Ark1'!R2154</f>
        <v>9</v>
      </c>
      <c r="J188" s="29">
        <f>+IF(I188=0,"",'Ark1'!AF2154)</f>
        <v>0.1750291715285881</v>
      </c>
      <c r="K188" s="29">
        <f>+IF(I188=0,"",'Ark1'!AG2154)</f>
        <v>0.36240465861186621</v>
      </c>
      <c r="L188" s="239">
        <f>+IF(J188=0,"",'Ark1'!AI2154)</f>
        <v>9</v>
      </c>
      <c r="P188" s="231"/>
      <c r="Q188" s="27">
        <f>+IF(I188=0,"",'Ark1'!S2154)</f>
        <v>9.5555555555555554</v>
      </c>
      <c r="R188" s="27"/>
      <c r="S188" s="29">
        <f>+IF(I188=0,"",'Ark1'!U2154)</f>
        <v>32.81111111111111</v>
      </c>
      <c r="T188" s="29">
        <f>+IF(I188=0,"",'Ark1'!V2154)</f>
        <v>0</v>
      </c>
      <c r="U188" s="29">
        <f>+IF(I188=0,"",'Ark1'!W2154)</f>
        <v>100</v>
      </c>
      <c r="V188" s="34">
        <f>+IF(I188=0,"",'Ark1'!X2154)</f>
        <v>100</v>
      </c>
      <c r="W188" s="34">
        <f>+IF(I188=0,"",'Ark1'!Y2154)</f>
        <v>100</v>
      </c>
      <c r="X188" s="34">
        <f>+IF(I188=0,"",'Ark1'!Z2154)</f>
        <v>3.6607359443589056</v>
      </c>
      <c r="Y188" s="29">
        <f>+IF(I188=0,"",'Ark1'!Z2154)</f>
        <v>3.6607359443589056</v>
      </c>
      <c r="Z188" s="29">
        <f>+IF(I188=0,"",'Ark1'!AB2154)</f>
        <v>0</v>
      </c>
      <c r="AA188" s="34">
        <f>+'Ark1'!AD2154</f>
        <v>0</v>
      </c>
      <c r="AB188" s="29">
        <f t="shared" si="22"/>
        <v>0.75</v>
      </c>
      <c r="AC188" s="29">
        <f t="shared" si="23"/>
        <v>4.5</v>
      </c>
      <c r="AD188" s="213"/>
      <c r="AE188" s="216"/>
      <c r="AG188" s="29"/>
      <c r="AH188" s="27"/>
      <c r="AI188" s="217"/>
      <c r="AJ188" s="28"/>
      <c r="AN188" s="28"/>
    </row>
    <row r="189" spans="1:40">
      <c r="A189" s="213"/>
      <c r="B189" s="232">
        <f>+'Ark1'!C2155</f>
        <v>2024</v>
      </c>
      <c r="C189" s="213"/>
      <c r="D189" s="28">
        <f>+'Ark1'!M2155</f>
        <v>12</v>
      </c>
      <c r="E189" s="28" t="s">
        <v>100</v>
      </c>
      <c r="F189" s="28">
        <f>+'Ark1'!D2155</f>
        <v>11</v>
      </c>
      <c r="G189" s="28" t="s">
        <v>551</v>
      </c>
      <c r="H189" s="28">
        <f>+'Ark1'!Q2155</f>
        <v>1</v>
      </c>
      <c r="I189" s="331">
        <f>+'Ark1'!R2155</f>
        <v>1</v>
      </c>
      <c r="J189" s="29">
        <f>+IF(I189=0,"",'Ark1'!AF2155)</f>
        <v>3.6764705882352942E-2</v>
      </c>
      <c r="K189" s="29">
        <f>+IF(I189=0,"",'Ark1'!AG2155)</f>
        <v>6.6523340440904383E-2</v>
      </c>
      <c r="L189" s="239">
        <f>+IF(J189=0,"",'Ark1'!AI2155)</f>
        <v>0</v>
      </c>
      <c r="P189" s="231"/>
      <c r="Q189" s="27">
        <f>+IF(I189=0,"",'Ark1'!S2155)</f>
        <v>8</v>
      </c>
      <c r="R189" s="27"/>
      <c r="S189" s="29">
        <f>+IF(I189=0,"",'Ark1'!U2155)</f>
        <v>30.2</v>
      </c>
      <c r="T189" s="29">
        <f>+IF(I189=0,"",'Ark1'!V2155)</f>
        <v>0</v>
      </c>
      <c r="U189" s="29">
        <f>+IF(I189=0,"",'Ark1'!W2155)</f>
        <v>100</v>
      </c>
      <c r="V189" s="34">
        <f>+IF(I189=0,"",'Ark1'!X2155)</f>
        <v>100</v>
      </c>
      <c r="W189" s="34">
        <f>+IF(I189=0,"",'Ark1'!Y2155)</f>
        <v>100</v>
      </c>
      <c r="X189" s="34">
        <f>+IF(I189=0,"",'Ark1'!Z2155)</f>
        <v>0</v>
      </c>
      <c r="Y189" s="29">
        <f>+IF(I189=0,"",'Ark1'!Z2155)</f>
        <v>0</v>
      </c>
      <c r="Z189" s="29">
        <f>+IF(I189=0,"",'Ark1'!AB2155)</f>
        <v>0</v>
      </c>
      <c r="AA189" s="34">
        <f>+'Ark1'!AD2155</f>
        <v>0</v>
      </c>
      <c r="AB189" s="29">
        <f t="shared" si="22"/>
        <v>8.3333333333333329E-2</v>
      </c>
      <c r="AC189" s="29">
        <f t="shared" si="23"/>
        <v>1</v>
      </c>
      <c r="AD189" s="213"/>
      <c r="AE189" s="216"/>
      <c r="AG189" s="29"/>
      <c r="AH189" s="27"/>
      <c r="AI189" s="217"/>
      <c r="AJ189" s="28"/>
      <c r="AN189" s="28"/>
    </row>
    <row r="190" spans="1:40">
      <c r="A190" s="213"/>
      <c r="B190" s="232">
        <f>+'Ark1'!C2156</f>
        <v>2024</v>
      </c>
      <c r="C190" s="213"/>
      <c r="D190" s="28">
        <f>+'Ark1'!M2156</f>
        <v>12</v>
      </c>
      <c r="E190" s="28" t="s">
        <v>100</v>
      </c>
      <c r="F190" s="28">
        <f>+'Ark1'!D2156</f>
        <v>12</v>
      </c>
      <c r="G190" s="28" t="s">
        <v>552</v>
      </c>
      <c r="H190" s="28">
        <f>+'Ark1'!Q2156</f>
        <v>0</v>
      </c>
      <c r="I190" s="331">
        <f>+'Ark1'!R2156</f>
        <v>0</v>
      </c>
      <c r="J190" s="29" t="str">
        <f>+IF(I190=0,"",'Ark1'!AF2156)</f>
        <v/>
      </c>
      <c r="K190" s="29" t="str">
        <f>+IF(I190=0,"",'Ark1'!AG2156)</f>
        <v/>
      </c>
      <c r="L190" s="239">
        <f>+IF(J190=0,"",'Ark1'!AI2156)</f>
        <v>0</v>
      </c>
      <c r="P190" s="231"/>
      <c r="Q190" s="27" t="str">
        <f>+IF(I190=0,"",'Ark1'!S2156)</f>
        <v/>
      </c>
      <c r="R190" s="27"/>
      <c r="S190" s="29" t="str">
        <f>+IF(I190=0,"",'Ark1'!U2156)</f>
        <v/>
      </c>
      <c r="T190" s="29" t="str">
        <f>+IF(I190=0,"",'Ark1'!V2156)</f>
        <v/>
      </c>
      <c r="U190" s="29" t="str">
        <f>+IF(I190=0,"",'Ark1'!W2156)</f>
        <v/>
      </c>
      <c r="V190" s="34" t="str">
        <f>+IF(I190=0,"",'Ark1'!X2156)</f>
        <v/>
      </c>
      <c r="W190" s="34" t="str">
        <f>+IF(I190=0,"",'Ark1'!Y2156)</f>
        <v/>
      </c>
      <c r="X190" s="34" t="str">
        <f>+IF(I190=0,"",'Ark1'!Z2156)</f>
        <v/>
      </c>
      <c r="Y190" s="29" t="str">
        <f>+IF(I190=0,"",'Ark1'!Z2156)</f>
        <v/>
      </c>
      <c r="Z190" s="29" t="str">
        <f>+IF(I190=0,"",'Ark1'!AB2156)</f>
        <v/>
      </c>
      <c r="AA190" s="34">
        <f>+'Ark1'!AD2156</f>
        <v>0</v>
      </c>
      <c r="AB190" s="29" t="str">
        <f t="shared" si="22"/>
        <v/>
      </c>
      <c r="AC190" s="29" t="str">
        <f t="shared" si="23"/>
        <v/>
      </c>
      <c r="AD190" s="213"/>
      <c r="AE190" s="216"/>
      <c r="AG190" s="29"/>
      <c r="AH190" s="27"/>
      <c r="AI190" s="217"/>
      <c r="AJ190" s="28"/>
      <c r="AN190" s="28"/>
    </row>
    <row r="191" spans="1:40">
      <c r="A191" s="213"/>
      <c r="B191" s="213"/>
      <c r="C191" s="213"/>
      <c r="D191" s="213"/>
      <c r="E191" s="213"/>
      <c r="F191" s="213"/>
      <c r="G191" s="213"/>
      <c r="H191" s="213"/>
      <c r="I191" s="324"/>
      <c r="J191" s="214"/>
      <c r="K191" s="214"/>
      <c r="L191" s="231"/>
      <c r="M191" s="231"/>
      <c r="N191" s="231"/>
      <c r="O191" s="231"/>
      <c r="P191" s="231"/>
      <c r="Q191" s="213"/>
      <c r="R191" s="213"/>
      <c r="S191" s="213"/>
      <c r="T191" s="213"/>
      <c r="U191" s="215"/>
      <c r="V191" s="215"/>
      <c r="W191" s="215"/>
      <c r="X191" s="215"/>
      <c r="Y191" s="214"/>
      <c r="Z191" s="213"/>
      <c r="AA191" s="215"/>
      <c r="AB191" s="215"/>
      <c r="AC191" s="214"/>
      <c r="AD191" s="213"/>
      <c r="AE191" s="216"/>
      <c r="AG191" s="29"/>
      <c r="AH191" s="27"/>
      <c r="AI191" s="217"/>
      <c r="AJ191" s="28"/>
      <c r="AN191" s="28"/>
    </row>
    <row r="192" spans="1:40" ht="22.8">
      <c r="A192" s="213"/>
      <c r="B192" s="213"/>
      <c r="C192" s="213"/>
      <c r="D192" s="213"/>
      <c r="E192" s="257" t="str">
        <f>+E194</f>
        <v>5-</v>
      </c>
      <c r="F192" s="213"/>
      <c r="G192" s="213"/>
      <c r="H192" s="213"/>
      <c r="I192" s="327">
        <f>SUM(I194:I205)</f>
        <v>1</v>
      </c>
      <c r="J192" s="214"/>
      <c r="K192" s="214"/>
      <c r="L192" s="231"/>
      <c r="M192" s="231"/>
      <c r="N192" s="231"/>
      <c r="O192" s="231"/>
      <c r="P192" s="231"/>
      <c r="Q192" s="213"/>
      <c r="R192" s="213"/>
      <c r="S192" s="263">
        <f>+Fettgruppe!S23</f>
        <v>36.300000000000011</v>
      </c>
      <c r="T192" s="213"/>
      <c r="U192" s="215"/>
      <c r="V192" s="215"/>
      <c r="W192" s="215"/>
      <c r="X192" s="215"/>
      <c r="Y192" s="214"/>
      <c r="Z192" s="213"/>
      <c r="AA192" s="215"/>
      <c r="AB192" s="215"/>
      <c r="AC192" s="214"/>
      <c r="AD192" s="213"/>
      <c r="AE192" s="216"/>
      <c r="AG192" s="29"/>
      <c r="AH192" s="27"/>
      <c r="AI192" s="217"/>
      <c r="AJ192" s="28"/>
      <c r="AN192" s="28"/>
    </row>
    <row r="193" spans="1:40">
      <c r="A193" s="213"/>
      <c r="B193" s="213"/>
      <c r="C193" s="213"/>
      <c r="D193" s="213"/>
      <c r="E193" s="213"/>
      <c r="F193" s="213"/>
      <c r="G193" s="213"/>
      <c r="H193" s="213"/>
      <c r="I193" s="324"/>
      <c r="J193" s="214"/>
      <c r="K193" s="214"/>
      <c r="L193" s="231"/>
      <c r="M193" s="231"/>
      <c r="N193" s="231"/>
      <c r="O193" s="231"/>
      <c r="P193" s="231"/>
      <c r="Q193" s="213"/>
      <c r="R193" s="213"/>
      <c r="S193" s="213"/>
      <c r="T193" s="213"/>
      <c r="U193" s="215"/>
      <c r="V193" s="215"/>
      <c r="W193" s="215"/>
      <c r="X193" s="215"/>
      <c r="Y193" s="214"/>
      <c r="Z193" s="213"/>
      <c r="AA193" s="215"/>
      <c r="AB193" s="215"/>
      <c r="AC193" s="215"/>
      <c r="AD193" s="215"/>
      <c r="AE193" s="216"/>
      <c r="AG193" s="29"/>
      <c r="AH193" s="27"/>
      <c r="AI193" s="217"/>
      <c r="AJ193" s="28"/>
      <c r="AN193" s="28"/>
    </row>
    <row r="194" spans="1:40">
      <c r="A194" s="213"/>
      <c r="B194" s="232">
        <f>+'Ark1'!C2157</f>
        <v>2024</v>
      </c>
      <c r="C194" s="213"/>
      <c r="D194" s="232">
        <f>+'Ark1'!M2157</f>
        <v>13</v>
      </c>
      <c r="E194" s="232" t="s">
        <v>101</v>
      </c>
      <c r="F194" s="232">
        <f>+'Ark1'!D2157</f>
        <v>1</v>
      </c>
      <c r="G194" s="232" t="str">
        <f t="shared" ref="G194:G205" si="24">+G179</f>
        <v>Jan</v>
      </c>
      <c r="H194" s="232">
        <f>+'Ark1'!Q2157</f>
        <v>0</v>
      </c>
      <c r="I194" s="330">
        <f>+'Ark1'!R2157</f>
        <v>0</v>
      </c>
      <c r="J194" s="233" t="str">
        <f>+IF(I194=0,"",'Ark1'!AF2157)</f>
        <v/>
      </c>
      <c r="K194" s="233" t="str">
        <f>+IF(I194=0,"",'Ark1'!AG2157)</f>
        <v/>
      </c>
      <c r="L194" s="239">
        <f>+IF(J194=0,"",'Ark1'!AI2157)</f>
        <v>0</v>
      </c>
      <c r="P194" s="231"/>
      <c r="Q194" s="234" t="str">
        <f>+IF(I194=0,"",'Ark1'!S2157)</f>
        <v/>
      </c>
      <c r="R194" s="234"/>
      <c r="S194" s="290" t="str">
        <f>+IF(I194=0,"",'Ark1'!U2157)</f>
        <v/>
      </c>
      <c r="T194" s="233" t="str">
        <f>+IF(I194=0,"",'Ark1'!V2157)</f>
        <v/>
      </c>
      <c r="U194" s="233" t="str">
        <f>+IF(I194=0,"",'Ark1'!W2157)</f>
        <v/>
      </c>
      <c r="V194" s="235" t="str">
        <f>+IF(I194=0,"",'Ark1'!X2157)</f>
        <v/>
      </c>
      <c r="W194" s="235" t="str">
        <f>+IF(I194=0,"",'Ark1'!Y2157)</f>
        <v/>
      </c>
      <c r="X194" s="235" t="str">
        <f>+IF(I194=0,"",'Ark1'!Z2157)</f>
        <v/>
      </c>
      <c r="Y194" s="233" t="str">
        <f>+IF(I194=0,"",'Ark1'!Z2157)</f>
        <v/>
      </c>
      <c r="Z194" s="233" t="str">
        <f>+IF(I194=0,"",'Ark1'!AB2157)</f>
        <v/>
      </c>
      <c r="AA194" s="235">
        <f>+'Ark1'!AD2157</f>
        <v>0</v>
      </c>
      <c r="AB194" s="233" t="str">
        <f t="shared" ref="AB194:AB224" si="25">+IF(I194=0,"",I194/D194)</f>
        <v/>
      </c>
      <c r="AC194" s="233" t="str">
        <f t="shared" ref="AC194:AC224" si="26">+IF(I194=0,"",I194/H194)</f>
        <v/>
      </c>
      <c r="AD194" s="213"/>
      <c r="AE194" s="216"/>
      <c r="AG194" s="29"/>
      <c r="AH194" s="27"/>
      <c r="AI194" s="217"/>
      <c r="AJ194" s="28"/>
      <c r="AN194" s="28"/>
    </row>
    <row r="195" spans="1:40">
      <c r="A195" s="213"/>
      <c r="B195" s="232">
        <f>+'Ark1'!C2158</f>
        <v>2024</v>
      </c>
      <c r="C195" s="213"/>
      <c r="D195" s="232">
        <f>+'Ark1'!M2158</f>
        <v>13</v>
      </c>
      <c r="E195" s="232" t="s">
        <v>101</v>
      </c>
      <c r="F195" s="232">
        <f>+'Ark1'!D2158</f>
        <v>2</v>
      </c>
      <c r="G195" s="232" t="str">
        <f t="shared" si="24"/>
        <v>Feb</v>
      </c>
      <c r="H195" s="232">
        <f>+'Ark1'!Q2158</f>
        <v>0</v>
      </c>
      <c r="I195" s="330">
        <f>+'Ark1'!R2158</f>
        <v>0</v>
      </c>
      <c r="J195" s="233" t="str">
        <f>+IF(I195=0,"",'Ark1'!AF2158)</f>
        <v/>
      </c>
      <c r="K195" s="233" t="str">
        <f>+IF(I195=0,"",'Ark1'!AG2158)</f>
        <v/>
      </c>
      <c r="L195" s="239">
        <f>+IF(J195=0,"",'Ark1'!AI2158)</f>
        <v>0</v>
      </c>
      <c r="P195" s="231"/>
      <c r="Q195" s="234" t="str">
        <f>+IF(I195=0,"",'Ark1'!S2158)</f>
        <v/>
      </c>
      <c r="R195" s="234"/>
      <c r="S195" s="290" t="str">
        <f>+IF(I195=0,"",'Ark1'!U2158)</f>
        <v/>
      </c>
      <c r="T195" s="233" t="str">
        <f>+IF(I195=0,"",'Ark1'!V2158)</f>
        <v/>
      </c>
      <c r="U195" s="233" t="str">
        <f>+IF(I195=0,"",'Ark1'!W2158)</f>
        <v/>
      </c>
      <c r="V195" s="235" t="str">
        <f>+IF(I195=0,"",'Ark1'!X2158)</f>
        <v/>
      </c>
      <c r="W195" s="235" t="str">
        <f>+IF(I195=0,"",'Ark1'!Y2158)</f>
        <v/>
      </c>
      <c r="X195" s="235" t="str">
        <f>+IF(I195=0,"",'Ark1'!Z2158)</f>
        <v/>
      </c>
      <c r="Y195" s="233" t="str">
        <f>+IF(I195=0,"",'Ark1'!Z2158)</f>
        <v/>
      </c>
      <c r="Z195" s="233" t="str">
        <f>+IF(I195=0,"",'Ark1'!AB2158)</f>
        <v/>
      </c>
      <c r="AA195" s="235">
        <f>+'Ark1'!AD2158</f>
        <v>0</v>
      </c>
      <c r="AB195" s="233" t="str">
        <f t="shared" ref="AB195:AB205" si="27">+IF(I195=0,"",I195/D195)</f>
        <v/>
      </c>
      <c r="AC195" s="233" t="str">
        <f t="shared" ref="AC195:AC205" si="28">+IF(I195=0,"",I195/H195)</f>
        <v/>
      </c>
      <c r="AD195" s="213"/>
      <c r="AE195" s="27"/>
      <c r="AG195" s="29"/>
      <c r="AH195" s="27"/>
      <c r="AI195" s="28"/>
      <c r="AJ195" s="28"/>
      <c r="AN195" s="28"/>
    </row>
    <row r="196" spans="1:40">
      <c r="A196" s="213"/>
      <c r="B196" s="232">
        <f>+'Ark1'!C2159</f>
        <v>2024</v>
      </c>
      <c r="C196" s="213"/>
      <c r="D196" s="232">
        <f>+'Ark1'!M2159</f>
        <v>13</v>
      </c>
      <c r="E196" s="232" t="s">
        <v>101</v>
      </c>
      <c r="F196" s="232">
        <f>+'Ark1'!D2159</f>
        <v>3</v>
      </c>
      <c r="G196" s="232" t="str">
        <f t="shared" si="24"/>
        <v>Mar</v>
      </c>
      <c r="H196" s="232">
        <f>+'Ark1'!Q2159</f>
        <v>0</v>
      </c>
      <c r="I196" s="330">
        <f>+'Ark1'!R2159</f>
        <v>0</v>
      </c>
      <c r="J196" s="233" t="str">
        <f>+IF(I196=0,"",'Ark1'!AF2159)</f>
        <v/>
      </c>
      <c r="K196" s="233" t="str">
        <f>+IF(I196=0,"",'Ark1'!AG2159)</f>
        <v/>
      </c>
      <c r="L196" s="239">
        <f>+IF(J196=0,"",'Ark1'!AI2159)</f>
        <v>0</v>
      </c>
      <c r="P196" s="231"/>
      <c r="Q196" s="234" t="str">
        <f>+IF(I196=0,"",'Ark1'!S2159)</f>
        <v/>
      </c>
      <c r="R196" s="234"/>
      <c r="S196" s="290" t="str">
        <f>+IF(I196=0,"",'Ark1'!U2159)</f>
        <v/>
      </c>
      <c r="T196" s="233" t="str">
        <f>+IF(I196=0,"",'Ark1'!V2159)</f>
        <v/>
      </c>
      <c r="U196" s="233" t="str">
        <f>+IF(I196=0,"",'Ark1'!W2159)</f>
        <v/>
      </c>
      <c r="V196" s="235" t="str">
        <f>+IF(I196=0,"",'Ark1'!X2159)</f>
        <v/>
      </c>
      <c r="W196" s="235" t="str">
        <f>+IF(I196=0,"",'Ark1'!Y2159)</f>
        <v/>
      </c>
      <c r="X196" s="235" t="str">
        <f>+IF(I196=0,"",'Ark1'!Z2159)</f>
        <v/>
      </c>
      <c r="Y196" s="233" t="str">
        <f>+IF(I196=0,"",'Ark1'!Z2159)</f>
        <v/>
      </c>
      <c r="Z196" s="233" t="str">
        <f>+IF(I196=0,"",'Ark1'!AB2159)</f>
        <v/>
      </c>
      <c r="AA196" s="235">
        <f>+'Ark1'!AD2159</f>
        <v>0</v>
      </c>
      <c r="AB196" s="233" t="str">
        <f t="shared" si="27"/>
        <v/>
      </c>
      <c r="AC196" s="233" t="str">
        <f t="shared" si="28"/>
        <v/>
      </c>
      <c r="AD196" s="213"/>
      <c r="AE196" s="27"/>
      <c r="AG196" s="29"/>
      <c r="AH196" s="27"/>
      <c r="AI196" s="28"/>
      <c r="AJ196" s="28"/>
      <c r="AN196" s="28"/>
    </row>
    <row r="197" spans="1:40">
      <c r="A197" s="213"/>
      <c r="B197" s="232">
        <f>+'Ark1'!C2160</f>
        <v>2024</v>
      </c>
      <c r="C197" s="213"/>
      <c r="D197" s="232">
        <f>+'Ark1'!M2160</f>
        <v>13</v>
      </c>
      <c r="E197" s="232" t="s">
        <v>101</v>
      </c>
      <c r="F197" s="232">
        <f>+'Ark1'!D2160</f>
        <v>4</v>
      </c>
      <c r="G197" s="232" t="str">
        <f t="shared" si="24"/>
        <v>Apr</v>
      </c>
      <c r="H197" s="232">
        <f>+'Ark1'!Q2160</f>
        <v>0</v>
      </c>
      <c r="I197" s="330">
        <f>+'Ark1'!R2160</f>
        <v>0</v>
      </c>
      <c r="J197" s="233" t="str">
        <f>+IF(I197=0,"",'Ark1'!AF2160)</f>
        <v/>
      </c>
      <c r="K197" s="233" t="str">
        <f>+IF(I197=0,"",'Ark1'!AG2160)</f>
        <v/>
      </c>
      <c r="L197" s="239">
        <f>+IF(J197=0,"",'Ark1'!AI2160)</f>
        <v>0</v>
      </c>
      <c r="P197" s="231"/>
      <c r="Q197" s="234" t="str">
        <f>+IF(I197=0,"",'Ark1'!S2160)</f>
        <v/>
      </c>
      <c r="R197" s="234"/>
      <c r="S197" s="290" t="str">
        <f>+IF(I197=0,"",'Ark1'!U2160)</f>
        <v/>
      </c>
      <c r="T197" s="233" t="str">
        <f>+IF(I197=0,"",'Ark1'!V2160)</f>
        <v/>
      </c>
      <c r="U197" s="233" t="str">
        <f>+IF(I197=0,"",'Ark1'!W2160)</f>
        <v/>
      </c>
      <c r="V197" s="235" t="str">
        <f>+IF(I197=0,"",'Ark1'!X2160)</f>
        <v/>
      </c>
      <c r="W197" s="235" t="str">
        <f>+IF(I197=0,"",'Ark1'!Y2160)</f>
        <v/>
      </c>
      <c r="X197" s="235" t="str">
        <f>+IF(I197=0,"",'Ark1'!Z2160)</f>
        <v/>
      </c>
      <c r="Y197" s="233" t="str">
        <f>+IF(I197=0,"",'Ark1'!Z2160)</f>
        <v/>
      </c>
      <c r="Z197" s="233" t="str">
        <f>+IF(I197=0,"",'Ark1'!AB2160)</f>
        <v/>
      </c>
      <c r="AA197" s="235">
        <f>+'Ark1'!AD2160</f>
        <v>0</v>
      </c>
      <c r="AB197" s="233" t="str">
        <f t="shared" si="27"/>
        <v/>
      </c>
      <c r="AC197" s="233" t="str">
        <f t="shared" si="28"/>
        <v/>
      </c>
      <c r="AD197" s="213"/>
      <c r="AE197" s="27"/>
      <c r="AG197" s="29"/>
      <c r="AH197" s="27"/>
      <c r="AI197" s="28"/>
      <c r="AJ197" s="28"/>
      <c r="AN197" s="28"/>
    </row>
    <row r="198" spans="1:40">
      <c r="A198" s="213"/>
      <c r="B198" s="232">
        <f>+'Ark1'!C2161</f>
        <v>2024</v>
      </c>
      <c r="C198" s="213"/>
      <c r="D198" s="232">
        <f>+'Ark1'!M2161</f>
        <v>13</v>
      </c>
      <c r="E198" s="232" t="s">
        <v>101</v>
      </c>
      <c r="F198" s="232">
        <f>+'Ark1'!D2161</f>
        <v>5</v>
      </c>
      <c r="G198" s="232" t="str">
        <f t="shared" si="24"/>
        <v>Mai</v>
      </c>
      <c r="H198" s="232">
        <f>+'Ark1'!Q2161</f>
        <v>0</v>
      </c>
      <c r="I198" s="330">
        <f>+'Ark1'!R2161</f>
        <v>0</v>
      </c>
      <c r="J198" s="233" t="str">
        <f>+IF(I198=0,"",'Ark1'!AF2161)</f>
        <v/>
      </c>
      <c r="K198" s="233" t="str">
        <f>+IF(I198=0,"",'Ark1'!AG2161)</f>
        <v/>
      </c>
      <c r="L198" s="239">
        <f>+IF(J198=0,"",'Ark1'!AI2161)</f>
        <v>0</v>
      </c>
      <c r="P198" s="231"/>
      <c r="Q198" s="234" t="str">
        <f>+IF(I198=0,"",'Ark1'!S2161)</f>
        <v/>
      </c>
      <c r="R198" s="234"/>
      <c r="S198" s="290" t="str">
        <f>+IF(I198=0,"",'Ark1'!U2161)</f>
        <v/>
      </c>
      <c r="T198" s="233" t="str">
        <f>+IF(I198=0,"",'Ark1'!V2161)</f>
        <v/>
      </c>
      <c r="U198" s="233" t="str">
        <f>+IF(I198=0,"",'Ark1'!W2161)</f>
        <v/>
      </c>
      <c r="V198" s="235" t="str">
        <f>+IF(I198=0,"",'Ark1'!X2161)</f>
        <v/>
      </c>
      <c r="W198" s="235" t="str">
        <f>+IF(I198=0,"",'Ark1'!Y2161)</f>
        <v/>
      </c>
      <c r="X198" s="235" t="str">
        <f>+IF(I198=0,"",'Ark1'!Z2161)</f>
        <v/>
      </c>
      <c r="Y198" s="233" t="str">
        <f>+IF(I198=0,"",'Ark1'!Z2161)</f>
        <v/>
      </c>
      <c r="Z198" s="233" t="str">
        <f>+IF(I198=0,"",'Ark1'!AB2161)</f>
        <v/>
      </c>
      <c r="AA198" s="235">
        <f>+'Ark1'!AD2161</f>
        <v>0</v>
      </c>
      <c r="AB198" s="233" t="str">
        <f t="shared" si="27"/>
        <v/>
      </c>
      <c r="AC198" s="233" t="str">
        <f t="shared" si="28"/>
        <v/>
      </c>
      <c r="AD198" s="213"/>
      <c r="AE198" s="217"/>
      <c r="AG198" s="29"/>
      <c r="AH198" s="27"/>
      <c r="AI198" s="217"/>
      <c r="AJ198" s="28"/>
      <c r="AN198" s="28"/>
    </row>
    <row r="199" spans="1:40">
      <c r="A199" s="213"/>
      <c r="B199" s="232">
        <f>+'Ark1'!C2162</f>
        <v>2024</v>
      </c>
      <c r="C199" s="213"/>
      <c r="D199" s="232">
        <f>+'Ark1'!M2162</f>
        <v>13</v>
      </c>
      <c r="E199" s="232" t="s">
        <v>101</v>
      </c>
      <c r="F199" s="232">
        <f>+'Ark1'!D2162</f>
        <v>6</v>
      </c>
      <c r="G199" s="232" t="str">
        <f t="shared" si="24"/>
        <v>Jun</v>
      </c>
      <c r="H199" s="232">
        <f>+'Ark1'!Q2162</f>
        <v>0</v>
      </c>
      <c r="I199" s="330">
        <f>+'Ark1'!R2162</f>
        <v>0</v>
      </c>
      <c r="J199" s="233" t="str">
        <f>+IF(I199=0,"",'Ark1'!AF2162)</f>
        <v/>
      </c>
      <c r="K199" s="233" t="str">
        <f>+IF(I199=0,"",'Ark1'!AG2162)</f>
        <v/>
      </c>
      <c r="L199" s="239">
        <f>+IF(J199=0,"",'Ark1'!AI2162)</f>
        <v>0</v>
      </c>
      <c r="P199" s="231"/>
      <c r="Q199" s="234" t="str">
        <f>+IF(I199=0,"",'Ark1'!S2162)</f>
        <v/>
      </c>
      <c r="R199" s="234"/>
      <c r="S199" s="290" t="str">
        <f>+IF(I199=0,"",'Ark1'!U2162)</f>
        <v/>
      </c>
      <c r="T199" s="233" t="str">
        <f>+IF(I199=0,"",'Ark1'!V2162)</f>
        <v/>
      </c>
      <c r="U199" s="233" t="str">
        <f>+IF(I199=0,"",'Ark1'!W2162)</f>
        <v/>
      </c>
      <c r="V199" s="235" t="str">
        <f>+IF(I199=0,"",'Ark1'!X2162)</f>
        <v/>
      </c>
      <c r="W199" s="235" t="str">
        <f>+IF(I199=0,"",'Ark1'!Y2162)</f>
        <v/>
      </c>
      <c r="X199" s="235" t="str">
        <f>+IF(I199=0,"",'Ark1'!Z2162)</f>
        <v/>
      </c>
      <c r="Y199" s="233" t="str">
        <f>+IF(I199=0,"",'Ark1'!Z2162)</f>
        <v/>
      </c>
      <c r="Z199" s="233" t="str">
        <f>+IF(I199=0,"",'Ark1'!AB2162)</f>
        <v/>
      </c>
      <c r="AA199" s="235">
        <f>+'Ark1'!AD2162</f>
        <v>0</v>
      </c>
      <c r="AB199" s="233" t="str">
        <f t="shared" si="27"/>
        <v/>
      </c>
      <c r="AC199" s="233" t="str">
        <f t="shared" si="28"/>
        <v/>
      </c>
      <c r="AD199" s="213"/>
      <c r="AE199" s="217"/>
      <c r="AG199" s="29"/>
      <c r="AH199" s="27"/>
      <c r="AI199" s="217"/>
      <c r="AJ199" s="28"/>
      <c r="AN199" s="28"/>
    </row>
    <row r="200" spans="1:40">
      <c r="A200" s="213"/>
      <c r="B200" s="232">
        <f>+'Ark1'!C2163</f>
        <v>2024</v>
      </c>
      <c r="C200" s="213"/>
      <c r="D200" s="232">
        <f>+'Ark1'!M2163</f>
        <v>13</v>
      </c>
      <c r="E200" s="232" t="s">
        <v>101</v>
      </c>
      <c r="F200" s="232">
        <f>+'Ark1'!D2163</f>
        <v>7</v>
      </c>
      <c r="G200" s="232" t="str">
        <f t="shared" si="24"/>
        <v>Jul</v>
      </c>
      <c r="H200" s="232">
        <f>+'Ark1'!Q2163</f>
        <v>0</v>
      </c>
      <c r="I200" s="330">
        <f>+'Ark1'!R2163</f>
        <v>0</v>
      </c>
      <c r="J200" s="233" t="str">
        <f>+IF(I200=0,"",'Ark1'!AF2163)</f>
        <v/>
      </c>
      <c r="K200" s="233" t="str">
        <f>+IF(I200=0,"",'Ark1'!AG2163)</f>
        <v/>
      </c>
      <c r="L200" s="239">
        <f>+IF(J200=0,"",'Ark1'!AI2163)</f>
        <v>0</v>
      </c>
      <c r="P200" s="231"/>
      <c r="Q200" s="234" t="str">
        <f>+IF(I200=0,"",'Ark1'!S2163)</f>
        <v/>
      </c>
      <c r="R200" s="234"/>
      <c r="S200" s="290" t="str">
        <f>+IF(I200=0,"",'Ark1'!U2163)</f>
        <v/>
      </c>
      <c r="T200" s="233" t="str">
        <f>+IF(I200=0,"",'Ark1'!V2163)</f>
        <v/>
      </c>
      <c r="U200" s="233" t="str">
        <f>+IF(I200=0,"",'Ark1'!W2163)</f>
        <v/>
      </c>
      <c r="V200" s="235" t="str">
        <f>+IF(I200=0,"",'Ark1'!X2163)</f>
        <v/>
      </c>
      <c r="W200" s="235" t="str">
        <f>+IF(I200=0,"",'Ark1'!Y2163)</f>
        <v/>
      </c>
      <c r="X200" s="235" t="str">
        <f>+IF(I200=0,"",'Ark1'!Z2163)</f>
        <v/>
      </c>
      <c r="Y200" s="233" t="str">
        <f>+IF(I200=0,"",'Ark1'!Z2163)</f>
        <v/>
      </c>
      <c r="Z200" s="233" t="str">
        <f>+IF(I200=0,"",'Ark1'!AB2163)</f>
        <v/>
      </c>
      <c r="AA200" s="235">
        <f>+'Ark1'!AD2163</f>
        <v>0</v>
      </c>
      <c r="AB200" s="233" t="str">
        <f t="shared" si="27"/>
        <v/>
      </c>
      <c r="AC200" s="233" t="str">
        <f t="shared" si="28"/>
        <v/>
      </c>
      <c r="AD200" s="213"/>
      <c r="AE200" s="27"/>
      <c r="AG200" s="29"/>
      <c r="AH200" s="27"/>
      <c r="AI200" s="28"/>
      <c r="AJ200" s="28"/>
      <c r="AN200" s="28"/>
    </row>
    <row r="201" spans="1:40">
      <c r="A201" s="213"/>
      <c r="B201" s="232">
        <f>+'Ark1'!C2164</f>
        <v>2024</v>
      </c>
      <c r="C201" s="213"/>
      <c r="D201" s="232">
        <f>+'Ark1'!M2164</f>
        <v>13</v>
      </c>
      <c r="E201" s="232" t="s">
        <v>101</v>
      </c>
      <c r="F201" s="232">
        <f>+'Ark1'!D2164</f>
        <v>8</v>
      </c>
      <c r="G201" s="232" t="str">
        <f t="shared" si="24"/>
        <v>Aug</v>
      </c>
      <c r="H201" s="232">
        <f>+'Ark1'!Q2164</f>
        <v>0</v>
      </c>
      <c r="I201" s="330">
        <f>+'Ark1'!R2164</f>
        <v>0</v>
      </c>
      <c r="J201" s="233" t="str">
        <f>+IF(I201=0,"",'Ark1'!AF2164)</f>
        <v/>
      </c>
      <c r="K201" s="233" t="str">
        <f>+IF(I201=0,"",'Ark1'!AG2164)</f>
        <v/>
      </c>
      <c r="L201" s="239">
        <f>+IF(J201=0,"",'Ark1'!AI2164)</f>
        <v>0</v>
      </c>
      <c r="P201" s="231"/>
      <c r="Q201" s="234" t="str">
        <f>+IF(I201=0,"",'Ark1'!S2164)</f>
        <v/>
      </c>
      <c r="R201" s="234"/>
      <c r="S201" s="290" t="str">
        <f>+IF(I201=0,"",'Ark1'!U2164)</f>
        <v/>
      </c>
      <c r="T201" s="233" t="str">
        <f>+IF(I201=0,"",'Ark1'!V2164)</f>
        <v/>
      </c>
      <c r="U201" s="233" t="str">
        <f>+IF(I201=0,"",'Ark1'!W2164)</f>
        <v/>
      </c>
      <c r="V201" s="235" t="str">
        <f>+IF(I201=0,"",'Ark1'!X2164)</f>
        <v/>
      </c>
      <c r="W201" s="235" t="str">
        <f>+IF(I201=0,"",'Ark1'!Y2164)</f>
        <v/>
      </c>
      <c r="X201" s="235" t="str">
        <f>+IF(I201=0,"",'Ark1'!Z2164)</f>
        <v/>
      </c>
      <c r="Y201" s="233" t="str">
        <f>+IF(I201=0,"",'Ark1'!Z2164)</f>
        <v/>
      </c>
      <c r="Z201" s="233" t="str">
        <f>+IF(I201=0,"",'Ark1'!AB2164)</f>
        <v/>
      </c>
      <c r="AA201" s="235">
        <f>+'Ark1'!AD2164</f>
        <v>0</v>
      </c>
      <c r="AB201" s="233" t="str">
        <f t="shared" si="27"/>
        <v/>
      </c>
      <c r="AC201" s="233" t="str">
        <f t="shared" si="28"/>
        <v/>
      </c>
      <c r="AD201" s="213"/>
      <c r="AE201" s="27"/>
      <c r="AG201" s="29"/>
      <c r="AH201" s="27"/>
      <c r="AI201" s="28"/>
      <c r="AJ201" s="28"/>
      <c r="AN201" s="28"/>
    </row>
    <row r="202" spans="1:40">
      <c r="A202" s="213"/>
      <c r="B202" s="232">
        <f>+'Ark1'!C2165</f>
        <v>2024</v>
      </c>
      <c r="C202" s="213"/>
      <c r="D202" s="232">
        <f>+'Ark1'!M2165</f>
        <v>13</v>
      </c>
      <c r="E202" s="232" t="s">
        <v>101</v>
      </c>
      <c r="F202" s="232">
        <f>+'Ark1'!D2165</f>
        <v>9</v>
      </c>
      <c r="G202" s="232" t="str">
        <f t="shared" si="24"/>
        <v>Sep</v>
      </c>
      <c r="H202" s="232">
        <f>+'Ark1'!Q2165</f>
        <v>0</v>
      </c>
      <c r="I202" s="330">
        <f>+'Ark1'!R2165</f>
        <v>0</v>
      </c>
      <c r="J202" s="233" t="str">
        <f>+IF(I202=0,"",'Ark1'!AF2165)</f>
        <v/>
      </c>
      <c r="K202" s="233" t="str">
        <f>+IF(I202=0,"",'Ark1'!AG2165)</f>
        <v/>
      </c>
      <c r="L202" s="239">
        <f>+IF(J202=0,"",'Ark1'!AI2165)</f>
        <v>0</v>
      </c>
      <c r="P202" s="231"/>
      <c r="Q202" s="234" t="str">
        <f>+IF(I202=0,"",'Ark1'!S2165)</f>
        <v/>
      </c>
      <c r="R202" s="234"/>
      <c r="S202" s="290" t="str">
        <f>+IF(I202=0,"",'Ark1'!U2165)</f>
        <v/>
      </c>
      <c r="T202" s="233" t="str">
        <f>+IF(I202=0,"",'Ark1'!V2165)</f>
        <v/>
      </c>
      <c r="U202" s="233" t="str">
        <f>+IF(I202=0,"",'Ark1'!W2165)</f>
        <v/>
      </c>
      <c r="V202" s="235" t="str">
        <f>+IF(I202=0,"",'Ark1'!X2165)</f>
        <v/>
      </c>
      <c r="W202" s="235" t="str">
        <f>+IF(I202=0,"",'Ark1'!Y2165)</f>
        <v/>
      </c>
      <c r="X202" s="235" t="str">
        <f>+IF(I202=0,"",'Ark1'!Z2165)</f>
        <v/>
      </c>
      <c r="Y202" s="233" t="str">
        <f>+IF(I202=0,"",'Ark1'!Z2165)</f>
        <v/>
      </c>
      <c r="Z202" s="233" t="str">
        <f>+IF(I202=0,"",'Ark1'!AB2165)</f>
        <v/>
      </c>
      <c r="AA202" s="235">
        <f>+'Ark1'!AD2165</f>
        <v>0</v>
      </c>
      <c r="AB202" s="233" t="str">
        <f t="shared" si="27"/>
        <v/>
      </c>
      <c r="AC202" s="233" t="str">
        <f t="shared" si="28"/>
        <v/>
      </c>
      <c r="AD202" s="213"/>
      <c r="AE202" s="27"/>
      <c r="AG202" s="29"/>
      <c r="AH202" s="27"/>
      <c r="AI202" s="28"/>
      <c r="AJ202" s="28"/>
      <c r="AN202" s="28"/>
    </row>
    <row r="203" spans="1:40">
      <c r="A203" s="213"/>
      <c r="B203" s="232">
        <f>+'Ark1'!C2166</f>
        <v>2024</v>
      </c>
      <c r="C203" s="213"/>
      <c r="D203" s="232">
        <f>+'Ark1'!M2166</f>
        <v>13</v>
      </c>
      <c r="E203" s="232" t="s">
        <v>101</v>
      </c>
      <c r="F203" s="232">
        <f>+'Ark1'!D2166</f>
        <v>10</v>
      </c>
      <c r="G203" s="232" t="str">
        <f t="shared" si="24"/>
        <v>Okt</v>
      </c>
      <c r="H203" s="232">
        <f>+'Ark1'!Q2166</f>
        <v>1</v>
      </c>
      <c r="I203" s="330">
        <f>+'Ark1'!R2166</f>
        <v>1</v>
      </c>
      <c r="J203" s="233">
        <f>+IF(I203=0,"",'Ark1'!AF2166)</f>
        <v>1.9447685725398681E-2</v>
      </c>
      <c r="K203" s="233">
        <f>+IF(I203=0,"",'Ark1'!AG2166)</f>
        <v>4.4548896402339125E-2</v>
      </c>
      <c r="L203" s="239">
        <f>+IF(J203=0,"",'Ark1'!AI2166)</f>
        <v>1</v>
      </c>
      <c r="P203" s="231"/>
      <c r="Q203" s="234">
        <f>+IF(I203=0,"",'Ark1'!S2166)</f>
        <v>11</v>
      </c>
      <c r="R203" s="234"/>
      <c r="S203" s="290">
        <f>+IF(I203=0,"",'Ark1'!U2166)</f>
        <v>36.300000000000011</v>
      </c>
      <c r="T203" s="233">
        <f>+IF(I203=0,"",'Ark1'!V2166)</f>
        <v>0</v>
      </c>
      <c r="U203" s="233">
        <f>+IF(I203=0,"",'Ark1'!W2166)</f>
        <v>100</v>
      </c>
      <c r="V203" s="235">
        <f>+IF(I203=0,"",'Ark1'!X2166)</f>
        <v>100</v>
      </c>
      <c r="W203" s="235">
        <f>+IF(I203=0,"",'Ark1'!Y2166)</f>
        <v>100</v>
      </c>
      <c r="X203" s="235">
        <f>+IF(I203=0,"",'Ark1'!Z2166)</f>
        <v>0</v>
      </c>
      <c r="Y203" s="233">
        <f>+IF(I203=0,"",'Ark1'!Z2166)</f>
        <v>0</v>
      </c>
      <c r="Z203" s="233">
        <f>+IF(I203=0,"",'Ark1'!AB2166)</f>
        <v>0</v>
      </c>
      <c r="AA203" s="235">
        <f>+'Ark1'!AD2166</f>
        <v>0</v>
      </c>
      <c r="AB203" s="233">
        <f t="shared" si="27"/>
        <v>7.6923076923076927E-2</v>
      </c>
      <c r="AC203" s="233">
        <f t="shared" si="28"/>
        <v>1</v>
      </c>
      <c r="AD203" s="213"/>
      <c r="AE203" s="27"/>
      <c r="AG203" s="29"/>
      <c r="AH203" s="27"/>
      <c r="AI203" s="28"/>
      <c r="AJ203" s="28"/>
      <c r="AN203" s="28"/>
    </row>
    <row r="204" spans="1:40">
      <c r="A204" s="213"/>
      <c r="B204" s="232">
        <f>+'Ark1'!C2167</f>
        <v>2024</v>
      </c>
      <c r="C204" s="213"/>
      <c r="D204" s="232">
        <f>+'Ark1'!M2167</f>
        <v>13</v>
      </c>
      <c r="E204" s="232" t="s">
        <v>101</v>
      </c>
      <c r="F204" s="232">
        <f>+'Ark1'!D2167</f>
        <v>11</v>
      </c>
      <c r="G204" s="232" t="str">
        <f t="shared" si="24"/>
        <v>Nov</v>
      </c>
      <c r="H204" s="232">
        <f>+'Ark1'!Q2167</f>
        <v>0</v>
      </c>
      <c r="I204" s="330">
        <f>+'Ark1'!R2167</f>
        <v>0</v>
      </c>
      <c r="J204" s="233" t="str">
        <f>+IF(I204=0,"",'Ark1'!AF2167)</f>
        <v/>
      </c>
      <c r="K204" s="233" t="str">
        <f>+IF(I204=0,"",'Ark1'!AG2167)</f>
        <v/>
      </c>
      <c r="L204" s="239">
        <f>+IF(J204=0,"",'Ark1'!AI2167)</f>
        <v>0</v>
      </c>
      <c r="P204" s="231"/>
      <c r="Q204" s="234" t="str">
        <f>+IF(I204=0,"",'Ark1'!S2167)</f>
        <v/>
      </c>
      <c r="R204" s="234"/>
      <c r="S204" s="290" t="str">
        <f>+IF(I204=0,"",'Ark1'!U2167)</f>
        <v/>
      </c>
      <c r="T204" s="233" t="str">
        <f>+IF(I204=0,"",'Ark1'!V2167)</f>
        <v/>
      </c>
      <c r="U204" s="233" t="str">
        <f>+IF(I204=0,"",'Ark1'!W2167)</f>
        <v/>
      </c>
      <c r="V204" s="235" t="str">
        <f>+IF(I204=0,"",'Ark1'!X2167)</f>
        <v/>
      </c>
      <c r="W204" s="235" t="str">
        <f>+IF(I204=0,"",'Ark1'!Y2167)</f>
        <v/>
      </c>
      <c r="X204" s="235" t="str">
        <f>+IF(I204=0,"",'Ark1'!Z2167)</f>
        <v/>
      </c>
      <c r="Y204" s="233" t="str">
        <f>+IF(I204=0,"",'Ark1'!Z2167)</f>
        <v/>
      </c>
      <c r="Z204" s="233" t="str">
        <f>+IF(I204=0,"",'Ark1'!AB2167)</f>
        <v/>
      </c>
      <c r="AA204" s="235">
        <f>+'Ark1'!AD2167</f>
        <v>0</v>
      </c>
      <c r="AB204" s="233" t="str">
        <f t="shared" si="27"/>
        <v/>
      </c>
      <c r="AC204" s="233" t="str">
        <f t="shared" si="28"/>
        <v/>
      </c>
      <c r="AD204" s="213"/>
      <c r="AE204" s="27"/>
      <c r="AG204" s="29"/>
      <c r="AH204" s="27"/>
      <c r="AI204" s="28"/>
      <c r="AJ204" s="28"/>
      <c r="AN204" s="28"/>
    </row>
    <row r="205" spans="1:40">
      <c r="A205" s="213"/>
      <c r="B205" s="232">
        <f>+'Ark1'!C2168</f>
        <v>2024</v>
      </c>
      <c r="C205" s="213"/>
      <c r="D205" s="232">
        <f>+'Ark1'!M2168</f>
        <v>13</v>
      </c>
      <c r="E205" s="232" t="s">
        <v>101</v>
      </c>
      <c r="F205" s="232">
        <f>+'Ark1'!D2168</f>
        <v>12</v>
      </c>
      <c r="G205" s="232" t="str">
        <f t="shared" si="24"/>
        <v>Des</v>
      </c>
      <c r="H205" s="232">
        <f>+'Ark1'!Q2168</f>
        <v>0</v>
      </c>
      <c r="I205" s="330">
        <f>+'Ark1'!R2168</f>
        <v>0</v>
      </c>
      <c r="J205" s="233" t="str">
        <f>+IF(I205=0,"",'Ark1'!AF2168)</f>
        <v/>
      </c>
      <c r="K205" s="233" t="str">
        <f>+IF(I205=0,"",'Ark1'!AG2168)</f>
        <v/>
      </c>
      <c r="L205" s="239">
        <f>+IF(J205=0,"",'Ark1'!AI2168)</f>
        <v>0</v>
      </c>
      <c r="P205" s="231"/>
      <c r="Q205" s="234" t="str">
        <f>+IF(I205=0,"",'Ark1'!S2168)</f>
        <v/>
      </c>
      <c r="R205" s="234"/>
      <c r="S205" s="290" t="str">
        <f>+IF(I205=0,"",'Ark1'!U2168)</f>
        <v/>
      </c>
      <c r="T205" s="233" t="str">
        <f>+IF(I205=0,"",'Ark1'!V2168)</f>
        <v/>
      </c>
      <c r="U205" s="233" t="str">
        <f>+IF(I205=0,"",'Ark1'!W2168)</f>
        <v/>
      </c>
      <c r="V205" s="235" t="str">
        <f>+IF(I205=0,"",'Ark1'!X2168)</f>
        <v/>
      </c>
      <c r="W205" s="235" t="str">
        <f>+IF(I205=0,"",'Ark1'!Y2168)</f>
        <v/>
      </c>
      <c r="X205" s="235" t="str">
        <f>+IF(I205=0,"",'Ark1'!Z2168)</f>
        <v/>
      </c>
      <c r="Y205" s="233" t="str">
        <f>+IF(I205=0,"",'Ark1'!Z2168)</f>
        <v/>
      </c>
      <c r="Z205" s="233" t="str">
        <f>+IF(I205=0,"",'Ark1'!AB2168)</f>
        <v/>
      </c>
      <c r="AA205" s="235">
        <f>+'Ark1'!AD2168</f>
        <v>0</v>
      </c>
      <c r="AB205" s="233" t="str">
        <f t="shared" si="27"/>
        <v/>
      </c>
      <c r="AC205" s="233" t="str">
        <f t="shared" si="28"/>
        <v/>
      </c>
      <c r="AD205" s="213"/>
      <c r="AE205" s="27"/>
      <c r="AG205" s="29"/>
      <c r="AH205" s="27"/>
      <c r="AI205" s="28"/>
      <c r="AJ205" s="28"/>
      <c r="AN205" s="28"/>
    </row>
    <row r="206" spans="1:40">
      <c r="A206" s="213"/>
      <c r="B206" s="213"/>
      <c r="C206" s="213"/>
      <c r="D206" s="213"/>
      <c r="E206" s="213"/>
      <c r="F206" s="213"/>
      <c r="G206" s="213"/>
      <c r="H206" s="213"/>
      <c r="I206" s="324"/>
      <c r="J206" s="214"/>
      <c r="K206" s="214"/>
      <c r="L206" s="231"/>
      <c r="M206" s="231"/>
      <c r="N206" s="231"/>
      <c r="O206" s="231"/>
      <c r="P206" s="231"/>
      <c r="Q206" s="213"/>
      <c r="R206" s="213"/>
      <c r="S206" s="213"/>
      <c r="T206" s="213"/>
      <c r="U206" s="215"/>
      <c r="V206" s="215"/>
      <c r="W206" s="215"/>
      <c r="X206" s="215"/>
      <c r="Y206" s="214"/>
      <c r="Z206" s="213"/>
      <c r="AA206" s="215"/>
      <c r="AB206" s="215"/>
      <c r="AC206" s="214"/>
      <c r="AD206" s="213"/>
      <c r="AE206" s="216"/>
      <c r="AG206" s="29"/>
      <c r="AH206" s="27"/>
      <c r="AI206" s="217"/>
      <c r="AJ206" s="28"/>
      <c r="AN206" s="28"/>
    </row>
    <row r="207" spans="1:40" ht="22.8">
      <c r="A207" s="213"/>
      <c r="B207" s="213"/>
      <c r="C207" s="213"/>
      <c r="D207" s="213"/>
      <c r="E207" s="257" t="str">
        <f>+E209</f>
        <v>5</v>
      </c>
      <c r="F207" s="213"/>
      <c r="G207" s="213"/>
      <c r="H207" s="213"/>
      <c r="I207" s="327">
        <f>SUM(I209:I220)</f>
        <v>4</v>
      </c>
      <c r="J207" s="214"/>
      <c r="K207" s="214"/>
      <c r="L207" s="231"/>
      <c r="M207" s="231"/>
      <c r="N207" s="231"/>
      <c r="O207" s="231"/>
      <c r="P207" s="231"/>
      <c r="Q207" s="213"/>
      <c r="R207" s="213"/>
      <c r="S207" s="263">
        <f>+Fettgruppe!S24</f>
        <v>37.725000000000001</v>
      </c>
      <c r="T207" s="213"/>
      <c r="U207" s="215"/>
      <c r="V207" s="215"/>
      <c r="W207" s="215"/>
      <c r="X207" s="215"/>
      <c r="Y207" s="214"/>
      <c r="Z207" s="213"/>
      <c r="AA207" s="215"/>
      <c r="AB207" s="215"/>
      <c r="AC207" s="214"/>
      <c r="AD207" s="213"/>
      <c r="AE207" s="216"/>
      <c r="AG207" s="29"/>
      <c r="AH207" s="27"/>
      <c r="AI207" s="217"/>
      <c r="AJ207" s="28"/>
      <c r="AN207" s="28"/>
    </row>
    <row r="208" spans="1:40">
      <c r="A208" s="213"/>
      <c r="B208" s="213"/>
      <c r="C208" s="213"/>
      <c r="D208" s="213"/>
      <c r="E208" s="213"/>
      <c r="F208" s="213"/>
      <c r="G208" s="213"/>
      <c r="H208" s="213"/>
      <c r="I208" s="324"/>
      <c r="J208" s="214"/>
      <c r="K208" s="214"/>
      <c r="L208" s="231"/>
      <c r="M208" s="231"/>
      <c r="N208" s="231"/>
      <c r="O208" s="231"/>
      <c r="P208" s="231"/>
      <c r="Q208" s="213"/>
      <c r="R208" s="213"/>
      <c r="S208" s="213"/>
      <c r="T208" s="213"/>
      <c r="U208" s="215"/>
      <c r="V208" s="215"/>
      <c r="W208" s="215"/>
      <c r="X208" s="215"/>
      <c r="Y208" s="214"/>
      <c r="Z208" s="213"/>
      <c r="AA208" s="215"/>
      <c r="AB208" s="215"/>
      <c r="AC208" s="215"/>
      <c r="AD208" s="215"/>
      <c r="AE208" s="216"/>
      <c r="AG208" s="29"/>
      <c r="AH208" s="27"/>
      <c r="AI208" s="217"/>
      <c r="AJ208" s="28"/>
      <c r="AN208" s="28"/>
    </row>
    <row r="209" spans="1:40">
      <c r="A209" s="213"/>
      <c r="B209" s="232">
        <f>+'Ark1'!C2169</f>
        <v>2024</v>
      </c>
      <c r="C209" s="213"/>
      <c r="D209" s="28">
        <f>+'Ark1'!M2169</f>
        <v>14</v>
      </c>
      <c r="E209" s="242" t="s">
        <v>102</v>
      </c>
      <c r="F209" s="28">
        <f>+'Ark1'!D2169</f>
        <v>1</v>
      </c>
      <c r="G209" s="28" t="str">
        <f t="shared" ref="G209:G220" si="29">+G194</f>
        <v>Jan</v>
      </c>
      <c r="H209" s="28">
        <f>+'Ark1'!Q2169</f>
        <v>1</v>
      </c>
      <c r="I209" s="331">
        <f>+'Ark1'!R2169</f>
        <v>1</v>
      </c>
      <c r="J209" s="29">
        <f>+IF(I209=0,"",'Ark1'!AF2169)</f>
        <v>0.13386880856760372</v>
      </c>
      <c r="K209" s="29">
        <f>+IF(I209=0,"",'Ark1'!AG2169)</f>
        <v>0.27119410152829182</v>
      </c>
      <c r="L209" s="239">
        <f>+IF(J209=0,"",'Ark1'!AI2169)</f>
        <v>0</v>
      </c>
      <c r="P209" s="231"/>
      <c r="Q209" s="27">
        <f>+IF(I209=0,"",'Ark1'!S2169)</f>
        <v>8</v>
      </c>
      <c r="R209" s="27"/>
      <c r="S209" s="290">
        <f>+IF(I209=0,"",'Ark1'!U2169)</f>
        <v>38.4</v>
      </c>
      <c r="T209" s="29">
        <f>+IF(I209=0,"",'Ark1'!V2169)</f>
        <v>0</v>
      </c>
      <c r="U209" s="29">
        <f>+IF(I209=0,"",'Ark1'!W2169)</f>
        <v>100</v>
      </c>
      <c r="V209" s="34">
        <f>+IF(I209=0,"",'Ark1'!X2169)</f>
        <v>100</v>
      </c>
      <c r="W209" s="34">
        <f>+IF(I209=0,"",'Ark1'!Y2169)</f>
        <v>100</v>
      </c>
      <c r="X209" s="34">
        <f>+IF(I209=0,"",'Ark1'!Z2169)</f>
        <v>0</v>
      </c>
      <c r="Y209" s="29">
        <f>+IF(I209=0,"",'Ark1'!Z2169)</f>
        <v>0</v>
      </c>
      <c r="Z209" s="29">
        <f>+IF(I209=0,"",'Ark1'!AB2169)</f>
        <v>0</v>
      </c>
      <c r="AA209" s="34">
        <f>+'Ark1'!AD2169</f>
        <v>0</v>
      </c>
      <c r="AB209" s="29">
        <f t="shared" si="25"/>
        <v>7.1428571428571425E-2</v>
      </c>
      <c r="AC209" s="29">
        <f t="shared" si="26"/>
        <v>1</v>
      </c>
      <c r="AD209" s="213"/>
      <c r="AE209" s="27"/>
      <c r="AG209" s="29"/>
      <c r="AH209" s="27"/>
      <c r="AI209" s="28"/>
      <c r="AJ209" s="28"/>
      <c r="AN209" s="28"/>
    </row>
    <row r="210" spans="1:40">
      <c r="A210" s="213"/>
      <c r="B210" s="232">
        <f>+'Ark1'!C2170</f>
        <v>2024</v>
      </c>
      <c r="C210" s="213"/>
      <c r="D210" s="28">
        <f>+'Ark1'!M2170</f>
        <v>14</v>
      </c>
      <c r="E210" s="242" t="s">
        <v>102</v>
      </c>
      <c r="F210" s="28">
        <f>+'Ark1'!D2170</f>
        <v>2</v>
      </c>
      <c r="G210" s="28" t="str">
        <f t="shared" si="29"/>
        <v>Feb</v>
      </c>
      <c r="H210" s="28">
        <f>+'Ark1'!Q2170</f>
        <v>1</v>
      </c>
      <c r="I210" s="331">
        <f>+'Ark1'!R2170</f>
        <v>1</v>
      </c>
      <c r="J210" s="29">
        <f>+IF(I210=0,"",'Ark1'!AF2170)</f>
        <v>6.9832402234636881E-2</v>
      </c>
      <c r="K210" s="29">
        <f>+IF(I210=0,"",'Ark1'!AG2170)</f>
        <v>0.28222567737846976</v>
      </c>
      <c r="L210" s="239">
        <f>+IF(J210=0,"",'Ark1'!AI2170)</f>
        <v>0</v>
      </c>
      <c r="P210" s="231"/>
      <c r="Q210" s="27">
        <f>+IF(I210=0,"",'Ark1'!S2170)</f>
        <v>8</v>
      </c>
      <c r="R210" s="27"/>
      <c r="S210" s="290">
        <f>+IF(I210=0,"",'Ark1'!U2170)</f>
        <v>38.300000000000011</v>
      </c>
      <c r="T210" s="29">
        <f>+IF(I210=0,"",'Ark1'!V2170)</f>
        <v>0</v>
      </c>
      <c r="U210" s="29">
        <f>+IF(I210=0,"",'Ark1'!W2170)</f>
        <v>100</v>
      </c>
      <c r="V210" s="34">
        <f>+IF(I210=0,"",'Ark1'!X2170)</f>
        <v>100</v>
      </c>
      <c r="W210" s="34">
        <f>+IF(I210=0,"",'Ark1'!Y2170)</f>
        <v>100</v>
      </c>
      <c r="X210" s="34">
        <f>+IF(I210=0,"",'Ark1'!Z2170)</f>
        <v>0</v>
      </c>
      <c r="Y210" s="29">
        <f>+IF(I210=0,"",'Ark1'!Z2170)</f>
        <v>0</v>
      </c>
      <c r="Z210" s="29">
        <f>+IF(I210=0,"",'Ark1'!AB2170)</f>
        <v>0</v>
      </c>
      <c r="AA210" s="34">
        <f>+'Ark1'!AD2170</f>
        <v>0</v>
      </c>
      <c r="AB210" s="29">
        <f t="shared" ref="AB210:AB220" si="30">+IF(I210=0,"",I210/D210)</f>
        <v>7.1428571428571425E-2</v>
      </c>
      <c r="AC210" s="29">
        <f t="shared" ref="AC210:AC220" si="31">+IF(I210=0,"",I210/H210)</f>
        <v>1</v>
      </c>
      <c r="AD210" s="213"/>
      <c r="AE210" s="27"/>
      <c r="AG210" s="29"/>
      <c r="AH210" s="27"/>
      <c r="AI210" s="28"/>
      <c r="AJ210" s="28"/>
      <c r="AN210" s="28"/>
    </row>
    <row r="211" spans="1:40">
      <c r="A211" s="213"/>
      <c r="B211" s="232">
        <f>+'Ark1'!C2171</f>
        <v>2024</v>
      </c>
      <c r="C211" s="213"/>
      <c r="D211" s="28">
        <f>+'Ark1'!M2171</f>
        <v>14</v>
      </c>
      <c r="E211" s="242" t="s">
        <v>102</v>
      </c>
      <c r="F211" s="28">
        <f>+'Ark1'!D2171</f>
        <v>3</v>
      </c>
      <c r="G211" s="28" t="str">
        <f t="shared" si="29"/>
        <v>Mar</v>
      </c>
      <c r="H211" s="28">
        <f>+'Ark1'!Q2171</f>
        <v>0</v>
      </c>
      <c r="I211" s="331">
        <f>+'Ark1'!R2171</f>
        <v>0</v>
      </c>
      <c r="J211" s="29" t="str">
        <f>+IF(I211=0,"",'Ark1'!AF2171)</f>
        <v/>
      </c>
      <c r="K211" s="29" t="str">
        <f>+IF(I211=0,"",'Ark1'!AG2171)</f>
        <v/>
      </c>
      <c r="L211" s="239">
        <f>+IF(J211=0,"",'Ark1'!AI2171)</f>
        <v>0</v>
      </c>
      <c r="P211" s="231"/>
      <c r="Q211" s="27" t="str">
        <f>+IF(I211=0,"",'Ark1'!S2171)</f>
        <v/>
      </c>
      <c r="R211" s="27"/>
      <c r="S211" s="290" t="str">
        <f>+IF(I211=0,"",'Ark1'!U2171)</f>
        <v/>
      </c>
      <c r="T211" s="29" t="str">
        <f>+IF(I211=0,"",'Ark1'!V2171)</f>
        <v/>
      </c>
      <c r="U211" s="29" t="str">
        <f>+IF(I211=0,"",'Ark1'!W2171)</f>
        <v/>
      </c>
      <c r="V211" s="34" t="str">
        <f>+IF(I211=0,"",'Ark1'!X2171)</f>
        <v/>
      </c>
      <c r="W211" s="34" t="str">
        <f>+IF(I211=0,"",'Ark1'!Y2171)</f>
        <v/>
      </c>
      <c r="X211" s="34" t="str">
        <f>+IF(I211=0,"",'Ark1'!Z2171)</f>
        <v/>
      </c>
      <c r="Y211" s="29" t="str">
        <f>+IF(I211=0,"",'Ark1'!Z2171)</f>
        <v/>
      </c>
      <c r="Z211" s="29" t="str">
        <f>+IF(I211=0,"",'Ark1'!AB2171)</f>
        <v/>
      </c>
      <c r="AA211" s="34">
        <f>+'Ark1'!AD2171</f>
        <v>0</v>
      </c>
      <c r="AB211" s="29" t="str">
        <f t="shared" si="30"/>
        <v/>
      </c>
      <c r="AC211" s="29" t="str">
        <f t="shared" si="31"/>
        <v/>
      </c>
      <c r="AD211" s="213"/>
      <c r="AE211" s="27"/>
      <c r="AG211" s="29"/>
      <c r="AH211" s="27"/>
      <c r="AI211" s="28"/>
      <c r="AJ211" s="28"/>
      <c r="AN211" s="28"/>
    </row>
    <row r="212" spans="1:40">
      <c r="A212" s="213"/>
      <c r="B212" s="232">
        <f>+'Ark1'!C2172</f>
        <v>2024</v>
      </c>
      <c r="C212" s="213"/>
      <c r="D212" s="28">
        <f>+'Ark1'!M2172</f>
        <v>14</v>
      </c>
      <c r="E212" s="242" t="s">
        <v>102</v>
      </c>
      <c r="F212" s="28">
        <f>+'Ark1'!D2172</f>
        <v>4</v>
      </c>
      <c r="G212" s="28" t="str">
        <f t="shared" si="29"/>
        <v>Apr</v>
      </c>
      <c r="H212" s="28">
        <f>+'Ark1'!Q2172</f>
        <v>0</v>
      </c>
      <c r="I212" s="331">
        <f>+'Ark1'!R2172</f>
        <v>0</v>
      </c>
      <c r="J212" s="29" t="str">
        <f>+IF(I212=0,"",'Ark1'!AF2172)</f>
        <v/>
      </c>
      <c r="K212" s="29" t="str">
        <f>+IF(I212=0,"",'Ark1'!AG2172)</f>
        <v/>
      </c>
      <c r="L212" s="239">
        <f>+IF(J212=0,"",'Ark1'!AI2172)</f>
        <v>0</v>
      </c>
      <c r="P212" s="231"/>
      <c r="Q212" s="27" t="str">
        <f>+IF(I212=0,"",'Ark1'!S2172)</f>
        <v/>
      </c>
      <c r="R212" s="27"/>
      <c r="S212" s="290" t="str">
        <f>+IF(I212=0,"",'Ark1'!U2172)</f>
        <v/>
      </c>
      <c r="T212" s="29" t="str">
        <f>+IF(I212=0,"",'Ark1'!V2172)</f>
        <v/>
      </c>
      <c r="U212" s="29" t="str">
        <f>+IF(I212=0,"",'Ark1'!W2172)</f>
        <v/>
      </c>
      <c r="V212" s="34" t="str">
        <f>+IF(I212=0,"",'Ark1'!X2172)</f>
        <v/>
      </c>
      <c r="W212" s="34" t="str">
        <f>+IF(I212=0,"",'Ark1'!Y2172)</f>
        <v/>
      </c>
      <c r="X212" s="34" t="str">
        <f>+IF(I212=0,"",'Ark1'!Z2172)</f>
        <v/>
      </c>
      <c r="Y212" s="29" t="str">
        <f>+IF(I212=0,"",'Ark1'!Z2172)</f>
        <v/>
      </c>
      <c r="Z212" s="29" t="str">
        <f>+IF(I212=0,"",'Ark1'!AB2172)</f>
        <v/>
      </c>
      <c r="AA212" s="34">
        <f>+'Ark1'!AD2172</f>
        <v>0</v>
      </c>
      <c r="AB212" s="29" t="str">
        <f t="shared" si="30"/>
        <v/>
      </c>
      <c r="AC212" s="29" t="str">
        <f t="shared" si="31"/>
        <v/>
      </c>
      <c r="AD212" s="213"/>
      <c r="AE212" s="27"/>
      <c r="AG212" s="29"/>
      <c r="AH212" s="27"/>
      <c r="AI212" s="28"/>
      <c r="AJ212" s="28"/>
      <c r="AN212" s="28"/>
    </row>
    <row r="213" spans="1:40">
      <c r="A213" s="213"/>
      <c r="B213" s="232">
        <f>+'Ark1'!C2173</f>
        <v>2024</v>
      </c>
      <c r="C213" s="213"/>
      <c r="D213" s="28">
        <f>+'Ark1'!M2173</f>
        <v>14</v>
      </c>
      <c r="E213" s="242" t="s">
        <v>102</v>
      </c>
      <c r="F213" s="28">
        <f>+'Ark1'!D2173</f>
        <v>5</v>
      </c>
      <c r="G213" s="28" t="str">
        <f t="shared" si="29"/>
        <v>Mai</v>
      </c>
      <c r="H213" s="28">
        <f>+'Ark1'!Q2173</f>
        <v>1</v>
      </c>
      <c r="I213" s="331">
        <f>+'Ark1'!R2173</f>
        <v>1</v>
      </c>
      <c r="J213" s="29">
        <f>+IF(I213=0,"",'Ark1'!AF2173)</f>
        <v>4.8614487117160897E-2</v>
      </c>
      <c r="K213" s="29">
        <f>+IF(I213=0,"",'Ark1'!AG2173)</f>
        <v>0.18842948733047235</v>
      </c>
      <c r="L213" s="239">
        <f>+IF(J213=0,"",'Ark1'!AI2173)</f>
        <v>1</v>
      </c>
      <c r="P213" s="231"/>
      <c r="Q213" s="27">
        <f>+IF(I213=0,"",'Ark1'!S2173)</f>
        <v>8</v>
      </c>
      <c r="R213" s="27"/>
      <c r="S213" s="290">
        <f>+IF(I213=0,"",'Ark1'!U2173)</f>
        <v>40</v>
      </c>
      <c r="T213" s="29">
        <f>+IF(I213=0,"",'Ark1'!V2173)</f>
        <v>0</v>
      </c>
      <c r="U213" s="29">
        <f>+IF(I213=0,"",'Ark1'!W2173)</f>
        <v>100</v>
      </c>
      <c r="V213" s="34">
        <f>+IF(I213=0,"",'Ark1'!X2173)</f>
        <v>100</v>
      </c>
      <c r="W213" s="34">
        <f>+IF(I213=0,"",'Ark1'!Y2173)</f>
        <v>100</v>
      </c>
      <c r="X213" s="34">
        <f>+IF(I213=0,"",'Ark1'!Z2173)</f>
        <v>0</v>
      </c>
      <c r="Y213" s="29">
        <f>+IF(I213=0,"",'Ark1'!Z2173)</f>
        <v>0</v>
      </c>
      <c r="Z213" s="29">
        <f>+IF(I213=0,"",'Ark1'!AB2173)</f>
        <v>0</v>
      </c>
      <c r="AA213" s="34">
        <f>+'Ark1'!AD2173</f>
        <v>0</v>
      </c>
      <c r="AB213" s="29">
        <f t="shared" si="30"/>
        <v>7.1428571428571425E-2</v>
      </c>
      <c r="AC213" s="29">
        <f t="shared" si="31"/>
        <v>1</v>
      </c>
      <c r="AD213" s="213"/>
      <c r="AE213" s="27"/>
      <c r="AG213" s="29"/>
      <c r="AH213" s="27"/>
      <c r="AI213" s="28"/>
      <c r="AJ213" s="28"/>
      <c r="AN213" s="28"/>
    </row>
    <row r="214" spans="1:40">
      <c r="A214" s="213"/>
      <c r="B214" s="232">
        <f>+'Ark1'!C2174</f>
        <v>2024</v>
      </c>
      <c r="C214" s="213"/>
      <c r="D214" s="28">
        <f>+'Ark1'!M2174</f>
        <v>14</v>
      </c>
      <c r="E214" s="242" t="s">
        <v>102</v>
      </c>
      <c r="F214" s="28">
        <f>+'Ark1'!D2174</f>
        <v>6</v>
      </c>
      <c r="G214" s="28" t="str">
        <f t="shared" si="29"/>
        <v>Jun</v>
      </c>
      <c r="H214" s="28">
        <f>+'Ark1'!Q2174</f>
        <v>0</v>
      </c>
      <c r="I214" s="331">
        <f>+'Ark1'!R2174</f>
        <v>0</v>
      </c>
      <c r="J214" s="29" t="str">
        <f>+IF(I214=0,"",'Ark1'!AF2174)</f>
        <v/>
      </c>
      <c r="K214" s="29" t="str">
        <f>+IF(I214=0,"",'Ark1'!AG2174)</f>
        <v/>
      </c>
      <c r="L214" s="239">
        <f>+IF(J214=0,"",'Ark1'!AI2174)</f>
        <v>0</v>
      </c>
      <c r="P214" s="231"/>
      <c r="Q214" s="27" t="str">
        <f>+IF(I214=0,"",'Ark1'!S2174)</f>
        <v/>
      </c>
      <c r="R214" s="27"/>
      <c r="S214" s="290" t="str">
        <f>+IF(I214=0,"",'Ark1'!U2174)</f>
        <v/>
      </c>
      <c r="T214" s="29" t="str">
        <f>+IF(I214=0,"",'Ark1'!V2174)</f>
        <v/>
      </c>
      <c r="U214" s="29" t="str">
        <f>+IF(I214=0,"",'Ark1'!W2174)</f>
        <v/>
      </c>
      <c r="V214" s="34" t="str">
        <f>+IF(I214=0,"",'Ark1'!X2174)</f>
        <v/>
      </c>
      <c r="W214" s="34" t="str">
        <f>+IF(I214=0,"",'Ark1'!Y2174)</f>
        <v/>
      </c>
      <c r="X214" s="34" t="str">
        <f>+IF(I214=0,"",'Ark1'!Z2174)</f>
        <v/>
      </c>
      <c r="Y214" s="29" t="str">
        <f>+IF(I214=0,"",'Ark1'!Z2174)</f>
        <v/>
      </c>
      <c r="Z214" s="29" t="str">
        <f>+IF(I214=0,"",'Ark1'!AB2174)</f>
        <v/>
      </c>
      <c r="AA214" s="34">
        <f>+'Ark1'!AD2174</f>
        <v>0</v>
      </c>
      <c r="AB214" s="29" t="str">
        <f t="shared" si="30"/>
        <v/>
      </c>
      <c r="AC214" s="29" t="str">
        <f t="shared" si="31"/>
        <v/>
      </c>
      <c r="AD214" s="213"/>
      <c r="AE214" s="27"/>
      <c r="AG214" s="29"/>
      <c r="AH214" s="27"/>
      <c r="AI214" s="28"/>
      <c r="AJ214" s="28"/>
      <c r="AN214" s="28"/>
    </row>
    <row r="215" spans="1:40">
      <c r="A215" s="213"/>
      <c r="B215" s="232">
        <f>+'Ark1'!C2175</f>
        <v>2024</v>
      </c>
      <c r="C215" s="213"/>
      <c r="D215" s="28">
        <f>+'Ark1'!M2175</f>
        <v>14</v>
      </c>
      <c r="E215" s="242" t="s">
        <v>102</v>
      </c>
      <c r="F215" s="28">
        <f>+'Ark1'!D2175</f>
        <v>7</v>
      </c>
      <c r="G215" s="28" t="str">
        <f t="shared" si="29"/>
        <v>Jul</v>
      </c>
      <c r="H215" s="28">
        <f>+'Ark1'!Q2175</f>
        <v>0</v>
      </c>
      <c r="I215" s="331">
        <f>+'Ark1'!R2175</f>
        <v>0</v>
      </c>
      <c r="J215" s="29" t="str">
        <f>+IF(I215=0,"",'Ark1'!AF2175)</f>
        <v/>
      </c>
      <c r="K215" s="29" t="str">
        <f>+IF(I215=0,"",'Ark1'!AG2175)</f>
        <v/>
      </c>
      <c r="L215" s="239">
        <f>+IF(J215=0,"",'Ark1'!AI2175)</f>
        <v>0</v>
      </c>
      <c r="P215" s="231"/>
      <c r="Q215" s="27" t="str">
        <f>+IF(I215=0,"",'Ark1'!S2175)</f>
        <v/>
      </c>
      <c r="R215" s="27"/>
      <c r="S215" s="290" t="str">
        <f>+IF(I215=0,"",'Ark1'!U2175)</f>
        <v/>
      </c>
      <c r="T215" s="29" t="str">
        <f>+IF(I215=0,"",'Ark1'!V2175)</f>
        <v/>
      </c>
      <c r="U215" s="29" t="str">
        <f>+IF(I215=0,"",'Ark1'!W2175)</f>
        <v/>
      </c>
      <c r="V215" s="34" t="str">
        <f>+IF(I215=0,"",'Ark1'!X2175)</f>
        <v/>
      </c>
      <c r="W215" s="34" t="str">
        <f>+IF(I215=0,"",'Ark1'!Y2175)</f>
        <v/>
      </c>
      <c r="X215" s="34" t="str">
        <f>+IF(I215=0,"",'Ark1'!Z2175)</f>
        <v/>
      </c>
      <c r="Y215" s="29" t="str">
        <f>+IF(I215=0,"",'Ark1'!Z2175)</f>
        <v/>
      </c>
      <c r="Z215" s="29" t="str">
        <f>+IF(I215=0,"",'Ark1'!AB2175)</f>
        <v/>
      </c>
      <c r="AA215" s="34">
        <f>+'Ark1'!AD2175</f>
        <v>0</v>
      </c>
      <c r="AB215" s="29" t="str">
        <f t="shared" si="30"/>
        <v/>
      </c>
      <c r="AC215" s="29" t="str">
        <f t="shared" si="31"/>
        <v/>
      </c>
      <c r="AD215" s="213"/>
      <c r="AE215" s="27"/>
      <c r="AG215" s="29"/>
      <c r="AH215" s="27"/>
      <c r="AI215" s="28"/>
      <c r="AJ215" s="28"/>
      <c r="AN215" s="28"/>
    </row>
    <row r="216" spans="1:40">
      <c r="A216" s="213"/>
      <c r="B216" s="232">
        <f>+'Ark1'!C2176</f>
        <v>2024</v>
      </c>
      <c r="C216" s="213"/>
      <c r="D216" s="28">
        <f>+'Ark1'!M2176</f>
        <v>14</v>
      </c>
      <c r="E216" s="242" t="s">
        <v>102</v>
      </c>
      <c r="F216" s="28">
        <f>+'Ark1'!D2176</f>
        <v>8</v>
      </c>
      <c r="G216" s="28" t="str">
        <f t="shared" si="29"/>
        <v>Aug</v>
      </c>
      <c r="H216" s="28">
        <f>+'Ark1'!Q2176</f>
        <v>0</v>
      </c>
      <c r="I216" s="331">
        <f>+'Ark1'!R2176</f>
        <v>0</v>
      </c>
      <c r="J216" s="29" t="str">
        <f>+IF(I216=0,"",'Ark1'!AF2176)</f>
        <v/>
      </c>
      <c r="K216" s="29" t="str">
        <f>+IF(I216=0,"",'Ark1'!AG2176)</f>
        <v/>
      </c>
      <c r="L216" s="239">
        <f>+IF(J216=0,"",'Ark1'!AI2176)</f>
        <v>0</v>
      </c>
      <c r="P216" s="231"/>
      <c r="Q216" s="27" t="str">
        <f>+IF(I216=0,"",'Ark1'!S2176)</f>
        <v/>
      </c>
      <c r="R216" s="27"/>
      <c r="S216" s="290" t="str">
        <f>+IF(I216=0,"",'Ark1'!U2176)</f>
        <v/>
      </c>
      <c r="T216" s="29" t="str">
        <f>+IF(I216=0,"",'Ark1'!V2176)</f>
        <v/>
      </c>
      <c r="U216" s="29" t="str">
        <f>+IF(I216=0,"",'Ark1'!W2176)</f>
        <v/>
      </c>
      <c r="V216" s="34" t="str">
        <f>+IF(I216=0,"",'Ark1'!X2176)</f>
        <v/>
      </c>
      <c r="W216" s="34" t="str">
        <f>+IF(I216=0,"",'Ark1'!Y2176)</f>
        <v/>
      </c>
      <c r="X216" s="34" t="str">
        <f>+IF(I216=0,"",'Ark1'!Z2176)</f>
        <v/>
      </c>
      <c r="Y216" s="29" t="str">
        <f>+IF(I216=0,"",'Ark1'!Z2176)</f>
        <v/>
      </c>
      <c r="Z216" s="29" t="str">
        <f>+IF(I216=0,"",'Ark1'!AB2176)</f>
        <v/>
      </c>
      <c r="AA216" s="34">
        <f>+'Ark1'!AD2176</f>
        <v>0</v>
      </c>
      <c r="AB216" s="29" t="str">
        <f t="shared" si="30"/>
        <v/>
      </c>
      <c r="AC216" s="29" t="str">
        <f t="shared" si="31"/>
        <v/>
      </c>
      <c r="AD216" s="213"/>
      <c r="AE216" s="27"/>
      <c r="AG216" s="29"/>
      <c r="AH216" s="27"/>
      <c r="AI216" s="28"/>
      <c r="AJ216" s="28"/>
      <c r="AN216" s="28"/>
    </row>
    <row r="217" spans="1:40">
      <c r="A217" s="213"/>
      <c r="B217" s="232">
        <f>+'Ark1'!C2177</f>
        <v>2024</v>
      </c>
      <c r="C217" s="213"/>
      <c r="D217" s="28">
        <f>+'Ark1'!M2177</f>
        <v>14</v>
      </c>
      <c r="E217" s="242" t="s">
        <v>102</v>
      </c>
      <c r="F217" s="28">
        <f>+'Ark1'!D2177</f>
        <v>9</v>
      </c>
      <c r="G217" s="28" t="str">
        <f t="shared" si="29"/>
        <v>Sep</v>
      </c>
      <c r="H217" s="28">
        <f>+'Ark1'!Q2177</f>
        <v>0</v>
      </c>
      <c r="I217" s="331">
        <f>+'Ark1'!R2177</f>
        <v>0</v>
      </c>
      <c r="J217" s="29" t="str">
        <f>+IF(I217=0,"",'Ark1'!AF2177)</f>
        <v/>
      </c>
      <c r="K217" s="29" t="str">
        <f>+IF(I217=0,"",'Ark1'!AG2177)</f>
        <v/>
      </c>
      <c r="L217" s="239">
        <f>+IF(J217=0,"",'Ark1'!AI2177)</f>
        <v>0</v>
      </c>
      <c r="P217" s="231"/>
      <c r="Q217" s="27" t="str">
        <f>+IF(I217=0,"",'Ark1'!S2177)</f>
        <v/>
      </c>
      <c r="R217" s="27"/>
      <c r="S217" s="290" t="str">
        <f>+IF(I217=0,"",'Ark1'!U2177)</f>
        <v/>
      </c>
      <c r="T217" s="29" t="str">
        <f>+IF(I217=0,"",'Ark1'!V2177)</f>
        <v/>
      </c>
      <c r="U217" s="29" t="str">
        <f>+IF(I217=0,"",'Ark1'!W2177)</f>
        <v/>
      </c>
      <c r="V217" s="34" t="str">
        <f>+IF(I217=0,"",'Ark1'!X2177)</f>
        <v/>
      </c>
      <c r="W217" s="34" t="str">
        <f>+IF(I217=0,"",'Ark1'!Y2177)</f>
        <v/>
      </c>
      <c r="X217" s="34" t="str">
        <f>+IF(I217=0,"",'Ark1'!Z2177)</f>
        <v/>
      </c>
      <c r="Y217" s="29" t="str">
        <f>+IF(I217=0,"",'Ark1'!Z2177)</f>
        <v/>
      </c>
      <c r="Z217" s="29" t="str">
        <f>+IF(I217=0,"",'Ark1'!AB2177)</f>
        <v/>
      </c>
      <c r="AA217" s="34">
        <f>+'Ark1'!AD2177</f>
        <v>0</v>
      </c>
      <c r="AB217" s="29" t="str">
        <f t="shared" si="30"/>
        <v/>
      </c>
      <c r="AC217" s="29" t="str">
        <f t="shared" si="31"/>
        <v/>
      </c>
      <c r="AD217" s="213"/>
      <c r="AE217" s="27"/>
      <c r="AG217" s="29"/>
      <c r="AH217" s="27"/>
      <c r="AI217" s="28"/>
      <c r="AJ217" s="28"/>
      <c r="AN217" s="28"/>
    </row>
    <row r="218" spans="1:40">
      <c r="A218" s="213"/>
      <c r="B218" s="232">
        <f>+'Ark1'!C2178</f>
        <v>2024</v>
      </c>
      <c r="C218" s="213"/>
      <c r="D218" s="28">
        <f>+'Ark1'!M2178</f>
        <v>14</v>
      </c>
      <c r="E218" s="242" t="s">
        <v>102</v>
      </c>
      <c r="F218" s="28">
        <f>+'Ark1'!D2178</f>
        <v>10</v>
      </c>
      <c r="G218" s="28" t="str">
        <f t="shared" si="29"/>
        <v>Okt</v>
      </c>
      <c r="H218" s="28">
        <f>+'Ark1'!Q2178</f>
        <v>0</v>
      </c>
      <c r="I218" s="331">
        <f>+'Ark1'!R2178</f>
        <v>0</v>
      </c>
      <c r="J218" s="29" t="str">
        <f>+IF(I218=0,"",'Ark1'!AF2178)</f>
        <v/>
      </c>
      <c r="K218" s="29" t="str">
        <f>+IF(I218=0,"",'Ark1'!AG2178)</f>
        <v/>
      </c>
      <c r="L218" s="239">
        <f>+IF(J218=0,"",'Ark1'!AI2178)</f>
        <v>0</v>
      </c>
      <c r="P218" s="231"/>
      <c r="Q218" s="27" t="str">
        <f>+IF(I218=0,"",'Ark1'!S2178)</f>
        <v/>
      </c>
      <c r="R218" s="27"/>
      <c r="S218" s="290" t="str">
        <f>+IF(I218=0,"",'Ark1'!U2178)</f>
        <v/>
      </c>
      <c r="T218" s="29" t="str">
        <f>+IF(I218=0,"",'Ark1'!V2178)</f>
        <v/>
      </c>
      <c r="U218" s="29" t="str">
        <f>+IF(I218=0,"",'Ark1'!W2178)</f>
        <v/>
      </c>
      <c r="V218" s="34" t="str">
        <f>+IF(I218=0,"",'Ark1'!X2178)</f>
        <v/>
      </c>
      <c r="W218" s="34" t="str">
        <f>+IF(I218=0,"",'Ark1'!Y2178)</f>
        <v/>
      </c>
      <c r="X218" s="34" t="str">
        <f>+IF(I218=0,"",'Ark1'!Z2178)</f>
        <v/>
      </c>
      <c r="Y218" s="29" t="str">
        <f>+IF(I218=0,"",'Ark1'!Z2178)</f>
        <v/>
      </c>
      <c r="Z218" s="29" t="str">
        <f>+IF(I218=0,"",'Ark1'!AB2178)</f>
        <v/>
      </c>
      <c r="AA218" s="34">
        <f>+'Ark1'!AD2178</f>
        <v>0</v>
      </c>
      <c r="AB218" s="29" t="str">
        <f t="shared" si="30"/>
        <v/>
      </c>
      <c r="AC218" s="29" t="str">
        <f t="shared" si="31"/>
        <v/>
      </c>
      <c r="AD218" s="213"/>
      <c r="AE218" s="27"/>
      <c r="AG218" s="29"/>
      <c r="AH218" s="27"/>
      <c r="AI218" s="28"/>
      <c r="AJ218" s="28"/>
      <c r="AN218" s="28"/>
    </row>
    <row r="219" spans="1:40">
      <c r="A219" s="213"/>
      <c r="B219" s="232">
        <f>+'Ark1'!C2179</f>
        <v>2024</v>
      </c>
      <c r="C219" s="213"/>
      <c r="D219" s="28">
        <f>+'Ark1'!M2179</f>
        <v>14</v>
      </c>
      <c r="E219" s="242" t="s">
        <v>102</v>
      </c>
      <c r="F219" s="28">
        <f>+'Ark1'!D2179</f>
        <v>11</v>
      </c>
      <c r="G219" s="28" t="str">
        <f t="shared" si="29"/>
        <v>Nov</v>
      </c>
      <c r="H219" s="28">
        <f>+'Ark1'!Q2179</f>
        <v>1</v>
      </c>
      <c r="I219" s="331">
        <f>+'Ark1'!R2179</f>
        <v>1</v>
      </c>
      <c r="J219" s="29">
        <f>+IF(I219=0,"",'Ark1'!AF2179)</f>
        <v>3.6764705882352942E-2</v>
      </c>
      <c r="K219" s="29">
        <f>+IF(I219=0,"",'Ark1'!AG2179)</f>
        <v>7.5334378909898372E-2</v>
      </c>
      <c r="L219" s="239">
        <f>+IF(J219=0,"",'Ark1'!AI2179)</f>
        <v>1</v>
      </c>
      <c r="P219" s="231"/>
      <c r="Q219" s="27">
        <f>+IF(I219=0,"",'Ark1'!S2179)</f>
        <v>11</v>
      </c>
      <c r="R219" s="27"/>
      <c r="S219" s="290">
        <f>+IF(I219=0,"",'Ark1'!U2179)</f>
        <v>34.200000000000003</v>
      </c>
      <c r="T219" s="29">
        <f>+IF(I219=0,"",'Ark1'!V2179)</f>
        <v>0</v>
      </c>
      <c r="U219" s="29">
        <f>+IF(I219=0,"",'Ark1'!W2179)</f>
        <v>100</v>
      </c>
      <c r="V219" s="34">
        <f>+IF(I219=0,"",'Ark1'!X2179)</f>
        <v>100</v>
      </c>
      <c r="W219" s="34">
        <f>+IF(I219=0,"",'Ark1'!Y2179)</f>
        <v>100</v>
      </c>
      <c r="X219" s="34">
        <f>+IF(I219=0,"",'Ark1'!Z2179)</f>
        <v>0</v>
      </c>
      <c r="Y219" s="29">
        <f>+IF(I219=0,"",'Ark1'!Z2179)</f>
        <v>0</v>
      </c>
      <c r="Z219" s="29">
        <f>+IF(I219=0,"",'Ark1'!AB2179)</f>
        <v>0</v>
      </c>
      <c r="AA219" s="34">
        <f>+'Ark1'!AD2179</f>
        <v>0</v>
      </c>
      <c r="AB219" s="29">
        <f t="shared" si="30"/>
        <v>7.1428571428571425E-2</v>
      </c>
      <c r="AC219" s="29">
        <f t="shared" si="31"/>
        <v>1</v>
      </c>
      <c r="AD219" s="213"/>
      <c r="AE219" s="27"/>
      <c r="AG219" s="29"/>
      <c r="AH219" s="27"/>
      <c r="AI219" s="28"/>
      <c r="AJ219" s="28"/>
      <c r="AN219" s="28"/>
    </row>
    <row r="220" spans="1:40">
      <c r="A220" s="213"/>
      <c r="B220" s="232">
        <f>+'Ark1'!C2180</f>
        <v>2024</v>
      </c>
      <c r="C220" s="213"/>
      <c r="D220" s="28">
        <f>+'Ark1'!M2180</f>
        <v>14</v>
      </c>
      <c r="E220" s="242" t="s">
        <v>102</v>
      </c>
      <c r="F220" s="28">
        <f>+'Ark1'!D2180</f>
        <v>12</v>
      </c>
      <c r="G220" s="28" t="str">
        <f t="shared" si="29"/>
        <v>Des</v>
      </c>
      <c r="H220" s="28">
        <f>+'Ark1'!Q2180</f>
        <v>0</v>
      </c>
      <c r="I220" s="331">
        <f>+'Ark1'!R2180</f>
        <v>0</v>
      </c>
      <c r="J220" s="29" t="str">
        <f>+IF(I220=0,"",'Ark1'!AF2180)</f>
        <v/>
      </c>
      <c r="K220" s="29" t="str">
        <f>+IF(I220=0,"",'Ark1'!AG2180)</f>
        <v/>
      </c>
      <c r="L220" s="239">
        <f>+IF(J220=0,"",'Ark1'!AI2180)</f>
        <v>0</v>
      </c>
      <c r="P220" s="231"/>
      <c r="Q220" s="27" t="str">
        <f>+IF(I220=0,"",'Ark1'!S2180)</f>
        <v/>
      </c>
      <c r="R220" s="27"/>
      <c r="S220" s="290" t="str">
        <f>+IF(I220=0,"",'Ark1'!U2180)</f>
        <v/>
      </c>
      <c r="T220" s="29" t="str">
        <f>+IF(I220=0,"",'Ark1'!V2180)</f>
        <v/>
      </c>
      <c r="U220" s="29" t="str">
        <f>+IF(I220=0,"",'Ark1'!W2180)</f>
        <v/>
      </c>
      <c r="V220" s="34" t="str">
        <f>+IF(I220=0,"",'Ark1'!X2180)</f>
        <v/>
      </c>
      <c r="W220" s="34" t="str">
        <f>+IF(I220=0,"",'Ark1'!Y2180)</f>
        <v/>
      </c>
      <c r="X220" s="34" t="str">
        <f>+IF(I220=0,"",'Ark1'!Z2180)</f>
        <v/>
      </c>
      <c r="Y220" s="29" t="str">
        <f>+IF(I220=0,"",'Ark1'!Z2180)</f>
        <v/>
      </c>
      <c r="Z220" s="29" t="str">
        <f>+IF(I220=0,"",'Ark1'!AB2180)</f>
        <v/>
      </c>
      <c r="AA220" s="34">
        <f>+'Ark1'!AD2180</f>
        <v>0</v>
      </c>
      <c r="AB220" s="29" t="str">
        <f t="shared" si="30"/>
        <v/>
      </c>
      <c r="AC220" s="29" t="str">
        <f t="shared" si="31"/>
        <v/>
      </c>
      <c r="AD220" s="213"/>
      <c r="AE220" s="27"/>
      <c r="AG220" s="29"/>
      <c r="AH220" s="27"/>
      <c r="AI220" s="28"/>
      <c r="AJ220" s="28"/>
      <c r="AN220" s="28"/>
    </row>
    <row r="221" spans="1:40">
      <c r="A221" s="213"/>
      <c r="B221" s="213"/>
      <c r="C221" s="213"/>
      <c r="D221" s="213"/>
      <c r="E221" s="213"/>
      <c r="F221" s="213"/>
      <c r="G221" s="213"/>
      <c r="H221" s="213"/>
      <c r="I221" s="324"/>
      <c r="J221" s="214"/>
      <c r="K221" s="214"/>
      <c r="L221" s="231"/>
      <c r="M221" s="231"/>
      <c r="N221" s="231"/>
      <c r="O221" s="231"/>
      <c r="P221" s="231"/>
      <c r="Q221" s="213"/>
      <c r="R221" s="213"/>
      <c r="S221" s="213"/>
      <c r="T221" s="213"/>
      <c r="U221" s="215"/>
      <c r="V221" s="215"/>
      <c r="W221" s="215"/>
      <c r="X221" s="215"/>
      <c r="Y221" s="214"/>
      <c r="Z221" s="213"/>
      <c r="AA221" s="215"/>
      <c r="AB221" s="215"/>
      <c r="AC221" s="214"/>
      <c r="AD221" s="213"/>
      <c r="AE221" s="216"/>
      <c r="AG221" s="29"/>
      <c r="AH221" s="27"/>
      <c r="AI221" s="217"/>
      <c r="AJ221" s="28"/>
      <c r="AN221" s="28"/>
    </row>
    <row r="222" spans="1:40" ht="22.8">
      <c r="A222" s="213"/>
      <c r="B222" s="213"/>
      <c r="C222" s="213"/>
      <c r="D222" s="213"/>
      <c r="E222" s="257" t="str">
        <f>+E224</f>
        <v>5+</v>
      </c>
      <c r="F222" s="213"/>
      <c r="G222" s="213"/>
      <c r="H222" s="213"/>
      <c r="I222" s="327">
        <f>SUM(I224:I235)</f>
        <v>0</v>
      </c>
      <c r="J222" s="214"/>
      <c r="K222" s="214"/>
      <c r="L222" s="231"/>
      <c r="M222" s="231"/>
      <c r="N222" s="231"/>
      <c r="O222" s="231"/>
      <c r="P222" s="231"/>
      <c r="Q222" s="213"/>
      <c r="R222" s="213"/>
      <c r="S222" s="263" t="str">
        <f>+Fettgruppe!S25</f>
        <v/>
      </c>
      <c r="T222" s="213"/>
      <c r="U222" s="215"/>
      <c r="V222" s="215"/>
      <c r="W222" s="215"/>
      <c r="X222" s="215"/>
      <c r="Y222" s="214"/>
      <c r="Z222" s="213"/>
      <c r="AA222" s="215"/>
      <c r="AB222" s="215"/>
      <c r="AC222" s="214"/>
      <c r="AD222" s="213"/>
      <c r="AE222" s="216"/>
      <c r="AG222" s="29"/>
      <c r="AH222" s="27"/>
      <c r="AI222" s="217"/>
      <c r="AJ222" s="28"/>
      <c r="AN222" s="28"/>
    </row>
    <row r="223" spans="1:40">
      <c r="A223" s="213"/>
      <c r="B223" s="213"/>
      <c r="C223" s="213"/>
      <c r="D223" s="213"/>
      <c r="E223" s="213"/>
      <c r="F223" s="213"/>
      <c r="G223" s="213"/>
      <c r="H223" s="213"/>
      <c r="I223" s="324"/>
      <c r="J223" s="214"/>
      <c r="K223" s="214"/>
      <c r="L223" s="231"/>
      <c r="M223" s="231"/>
      <c r="N223" s="231"/>
      <c r="O223" s="231"/>
      <c r="P223" s="231"/>
      <c r="Q223" s="213"/>
      <c r="R223" s="213"/>
      <c r="S223" s="213"/>
      <c r="T223" s="213"/>
      <c r="U223" s="215"/>
      <c r="V223" s="215"/>
      <c r="W223" s="215"/>
      <c r="X223" s="215"/>
      <c r="Y223" s="214"/>
      <c r="Z223" s="213"/>
      <c r="AA223" s="215"/>
      <c r="AB223" s="215"/>
      <c r="AC223" s="229" t="s">
        <v>2</v>
      </c>
      <c r="AD223" s="213"/>
      <c r="AE223" s="216"/>
      <c r="AG223" s="29"/>
      <c r="AH223" s="27"/>
      <c r="AI223" s="217"/>
      <c r="AJ223" s="28"/>
      <c r="AN223" s="28"/>
    </row>
    <row r="224" spans="1:40">
      <c r="A224" s="213"/>
      <c r="B224" s="232">
        <f>+'Ark1'!C2181</f>
        <v>2024</v>
      </c>
      <c r="C224" s="213"/>
      <c r="D224" s="232">
        <f>+'Ark1'!M2181</f>
        <v>15</v>
      </c>
      <c r="E224" s="232" t="s">
        <v>103</v>
      </c>
      <c r="F224" s="232">
        <f>+'Ark1'!D2181</f>
        <v>1</v>
      </c>
      <c r="G224" s="232" t="str">
        <f t="shared" ref="G224:G235" si="32">+G209</f>
        <v>Jan</v>
      </c>
      <c r="H224" s="232">
        <f>+'Ark1'!Q2181</f>
        <v>0</v>
      </c>
      <c r="I224" s="330">
        <f>+'Ark1'!R2181</f>
        <v>0</v>
      </c>
      <c r="J224" s="233" t="str">
        <f>+IF(I224=0,"",'Ark1'!AF2181)</f>
        <v/>
      </c>
      <c r="K224" s="233" t="str">
        <f>+IF(I224=0,"",'Ark1'!AG2181)</f>
        <v/>
      </c>
      <c r="L224" s="239">
        <f>+IF(J224=0,"",'Ark1'!AI2181)</f>
        <v>0</v>
      </c>
      <c r="P224" s="231"/>
      <c r="Q224" s="234" t="str">
        <f>+IF(I224=0,"",'Ark1'!S2181)</f>
        <v/>
      </c>
      <c r="R224" s="234"/>
      <c r="S224" s="290" t="str">
        <f>+IF(I224=0,"",'Ark1'!U2181)</f>
        <v/>
      </c>
      <c r="T224" s="233" t="str">
        <f>+IF(I224=0,"",'Ark1'!V2181)</f>
        <v/>
      </c>
      <c r="U224" s="233" t="str">
        <f>+IF(I224=0,"",'Ark1'!W2181)</f>
        <v/>
      </c>
      <c r="V224" s="235" t="str">
        <f>+IF(I224=0,"",'Ark1'!X2181)</f>
        <v/>
      </c>
      <c r="W224" s="235" t="str">
        <f>+IF(I224=0,"",'Ark1'!Y2181)</f>
        <v/>
      </c>
      <c r="X224" s="235" t="str">
        <f>+IF(I224=0,"",'Ark1'!Z2181)</f>
        <v/>
      </c>
      <c r="Y224" s="233" t="str">
        <f>+IF(I224=0,"",'Ark1'!Z2181)</f>
        <v/>
      </c>
      <c r="Z224" s="233" t="str">
        <f>+IF(I224=0,"",'Ark1'!AB2181)</f>
        <v/>
      </c>
      <c r="AA224" s="235">
        <f>+'Ark1'!AD2181</f>
        <v>0</v>
      </c>
      <c r="AB224" s="233" t="str">
        <f t="shared" si="25"/>
        <v/>
      </c>
      <c r="AC224" s="233" t="str">
        <f t="shared" si="26"/>
        <v/>
      </c>
      <c r="AD224" s="213"/>
      <c r="AE224" s="27"/>
      <c r="AG224" s="29"/>
      <c r="AH224" s="27"/>
      <c r="AI224" s="28"/>
      <c r="AJ224" s="28"/>
      <c r="AN224" s="28"/>
    </row>
    <row r="225" spans="1:44">
      <c r="A225" s="213"/>
      <c r="B225" s="232">
        <f>+'Ark1'!C2182</f>
        <v>2024</v>
      </c>
      <c r="C225" s="213"/>
      <c r="D225" s="232">
        <f>+'Ark1'!M2182</f>
        <v>15</v>
      </c>
      <c r="E225" s="232" t="s">
        <v>103</v>
      </c>
      <c r="F225" s="232">
        <f>+'Ark1'!D2182</f>
        <v>2</v>
      </c>
      <c r="G225" s="232" t="str">
        <f t="shared" si="32"/>
        <v>Feb</v>
      </c>
      <c r="H225" s="232">
        <f>+'Ark1'!Q2182</f>
        <v>0</v>
      </c>
      <c r="I225" s="330">
        <f>+'Ark1'!R2182</f>
        <v>0</v>
      </c>
      <c r="J225" s="233" t="str">
        <f>+IF(I225=0,"",'Ark1'!AF2182)</f>
        <v/>
      </c>
      <c r="K225" s="233" t="str">
        <f>+IF(I225=0,"",'Ark1'!AG2182)</f>
        <v/>
      </c>
      <c r="L225" s="239">
        <f>+IF(J225=0,"",'Ark1'!AI2182)</f>
        <v>0</v>
      </c>
      <c r="P225" s="231"/>
      <c r="Q225" s="234" t="str">
        <f>+IF(I225=0,"",'Ark1'!S2182)</f>
        <v/>
      </c>
      <c r="R225" s="234"/>
      <c r="S225" s="290" t="str">
        <f>+IF(I225=0,"",'Ark1'!U2182)</f>
        <v/>
      </c>
      <c r="T225" s="233" t="str">
        <f>+IF(I225=0,"",'Ark1'!V2182)</f>
        <v/>
      </c>
      <c r="U225" s="233" t="str">
        <f>+IF(I225=0,"",'Ark1'!W2182)</f>
        <v/>
      </c>
      <c r="V225" s="235" t="str">
        <f>+IF(I225=0,"",'Ark1'!X2182)</f>
        <v/>
      </c>
      <c r="W225" s="235" t="str">
        <f>+IF(I225=0,"",'Ark1'!Y2182)</f>
        <v/>
      </c>
      <c r="X225" s="235" t="str">
        <f>+IF(I225=0,"",'Ark1'!Z2182)</f>
        <v/>
      </c>
      <c r="Y225" s="233" t="str">
        <f>+IF(I225=0,"",'Ark1'!Z2182)</f>
        <v/>
      </c>
      <c r="Z225" s="233" t="str">
        <f>+IF(I225=0,"",'Ark1'!AB2182)</f>
        <v/>
      </c>
      <c r="AA225" s="235">
        <f>+'Ark1'!AD2182</f>
        <v>0</v>
      </c>
      <c r="AB225" s="233" t="str">
        <f t="shared" ref="AB225:AB235" si="33">+IF(I225=0,"",I225/D225)</f>
        <v/>
      </c>
      <c r="AC225" s="233" t="str">
        <f t="shared" ref="AC225:AC235" si="34">+IF(I225=0,"",I225/H225)</f>
        <v/>
      </c>
      <c r="AD225" s="213"/>
      <c r="AE225" s="27"/>
      <c r="AG225" s="29"/>
      <c r="AH225" s="27"/>
      <c r="AI225" s="28"/>
      <c r="AJ225" s="28"/>
      <c r="AN225" s="28"/>
    </row>
    <row r="226" spans="1:44">
      <c r="A226" s="213"/>
      <c r="B226" s="232">
        <f>+'Ark1'!C2183</f>
        <v>2024</v>
      </c>
      <c r="C226" s="213"/>
      <c r="D226" s="232">
        <f>+'Ark1'!M2183</f>
        <v>15</v>
      </c>
      <c r="E226" s="232" t="s">
        <v>103</v>
      </c>
      <c r="F226" s="232">
        <f>+'Ark1'!D2183</f>
        <v>3</v>
      </c>
      <c r="G226" s="232" t="str">
        <f t="shared" si="32"/>
        <v>Mar</v>
      </c>
      <c r="H226" s="232">
        <f>+'Ark1'!Q2183</f>
        <v>0</v>
      </c>
      <c r="I226" s="330">
        <f>+'Ark1'!R2183</f>
        <v>0</v>
      </c>
      <c r="J226" s="233" t="str">
        <f>+IF(I226=0,"",'Ark1'!AF2183)</f>
        <v/>
      </c>
      <c r="K226" s="233" t="str">
        <f>+IF(I226=0,"",'Ark1'!AG2183)</f>
        <v/>
      </c>
      <c r="L226" s="239">
        <f>+IF(J226=0,"",'Ark1'!AI2183)</f>
        <v>0</v>
      </c>
      <c r="P226" s="231"/>
      <c r="Q226" s="234" t="str">
        <f>+IF(I226=0,"",'Ark1'!S2183)</f>
        <v/>
      </c>
      <c r="R226" s="234"/>
      <c r="S226" s="290" t="str">
        <f>+IF(I226=0,"",'Ark1'!U2183)</f>
        <v/>
      </c>
      <c r="T226" s="233" t="str">
        <f>+IF(I226=0,"",'Ark1'!V2183)</f>
        <v/>
      </c>
      <c r="U226" s="233" t="str">
        <f>+IF(I226=0,"",'Ark1'!W2183)</f>
        <v/>
      </c>
      <c r="V226" s="235" t="str">
        <f>+IF(I226=0,"",'Ark1'!X2183)</f>
        <v/>
      </c>
      <c r="W226" s="235" t="str">
        <f>+IF(I226=0,"",'Ark1'!Y2183)</f>
        <v/>
      </c>
      <c r="X226" s="235" t="str">
        <f>+IF(I226=0,"",'Ark1'!Z2183)</f>
        <v/>
      </c>
      <c r="Y226" s="233" t="str">
        <f>+IF(I226=0,"",'Ark1'!Z2183)</f>
        <v/>
      </c>
      <c r="Z226" s="233" t="str">
        <f>+IF(I226=0,"",'Ark1'!AB2183)</f>
        <v/>
      </c>
      <c r="AA226" s="235">
        <f>+'Ark1'!AD2183</f>
        <v>0</v>
      </c>
      <c r="AB226" s="233" t="str">
        <f t="shared" si="33"/>
        <v/>
      </c>
      <c r="AC226" s="233" t="str">
        <f t="shared" si="34"/>
        <v/>
      </c>
      <c r="AD226" s="213"/>
      <c r="AE226" s="27"/>
      <c r="AG226" s="29"/>
      <c r="AH226" s="27"/>
      <c r="AI226" s="28"/>
      <c r="AJ226" s="28"/>
      <c r="AN226" s="28"/>
    </row>
    <row r="227" spans="1:44">
      <c r="A227" s="213"/>
      <c r="B227" s="232">
        <f>+'Ark1'!C2184</f>
        <v>2024</v>
      </c>
      <c r="C227" s="213"/>
      <c r="D227" s="232">
        <f>+'Ark1'!M2184</f>
        <v>15</v>
      </c>
      <c r="E227" s="232" t="s">
        <v>103</v>
      </c>
      <c r="F227" s="232">
        <f>+'Ark1'!D2184</f>
        <v>4</v>
      </c>
      <c r="G227" s="232" t="str">
        <f t="shared" si="32"/>
        <v>Apr</v>
      </c>
      <c r="H227" s="232">
        <f>+'Ark1'!Q2184</f>
        <v>0</v>
      </c>
      <c r="I227" s="330">
        <f>+'Ark1'!R2184</f>
        <v>0</v>
      </c>
      <c r="J227" s="233" t="str">
        <f>+IF(I227=0,"",'Ark1'!AF2184)</f>
        <v/>
      </c>
      <c r="K227" s="233" t="str">
        <f>+IF(I227=0,"",'Ark1'!AG2184)</f>
        <v/>
      </c>
      <c r="L227" s="239">
        <f>+IF(J227=0,"",'Ark1'!AI2184)</f>
        <v>0</v>
      </c>
      <c r="P227" s="231"/>
      <c r="Q227" s="234" t="str">
        <f>+IF(I227=0,"",'Ark1'!S2184)</f>
        <v/>
      </c>
      <c r="R227" s="234"/>
      <c r="S227" s="290" t="str">
        <f>+IF(I227=0,"",'Ark1'!U2184)</f>
        <v/>
      </c>
      <c r="T227" s="233" t="str">
        <f>+IF(I227=0,"",'Ark1'!V2184)</f>
        <v/>
      </c>
      <c r="U227" s="233" t="str">
        <f>+IF(I227=0,"",'Ark1'!W2184)</f>
        <v/>
      </c>
      <c r="V227" s="235" t="str">
        <f>+IF(I227=0,"",'Ark1'!X2184)</f>
        <v/>
      </c>
      <c r="W227" s="235" t="str">
        <f>+IF(I227=0,"",'Ark1'!Y2184)</f>
        <v/>
      </c>
      <c r="X227" s="235" t="str">
        <f>+IF(I227=0,"",'Ark1'!Z2184)</f>
        <v/>
      </c>
      <c r="Y227" s="233" t="str">
        <f>+IF(I227=0,"",'Ark1'!Z2184)</f>
        <v/>
      </c>
      <c r="Z227" s="233" t="str">
        <f>+IF(I227=0,"",'Ark1'!AB2184)</f>
        <v/>
      </c>
      <c r="AA227" s="235">
        <f>+'Ark1'!AD2184</f>
        <v>0</v>
      </c>
      <c r="AB227" s="233" t="str">
        <f t="shared" si="33"/>
        <v/>
      </c>
      <c r="AC227" s="233" t="str">
        <f t="shared" si="34"/>
        <v/>
      </c>
      <c r="AD227" s="213"/>
      <c r="AE227" s="27"/>
      <c r="AG227" s="29"/>
      <c r="AH227" s="27"/>
      <c r="AI227" s="28"/>
      <c r="AJ227" s="28"/>
      <c r="AN227" s="28"/>
    </row>
    <row r="228" spans="1:44">
      <c r="A228" s="213"/>
      <c r="B228" s="232">
        <f>+'Ark1'!C2185</f>
        <v>2024</v>
      </c>
      <c r="C228" s="213"/>
      <c r="D228" s="232">
        <f>+'Ark1'!M2185</f>
        <v>15</v>
      </c>
      <c r="E228" s="232" t="s">
        <v>103</v>
      </c>
      <c r="F228" s="232">
        <f>+'Ark1'!D2185</f>
        <v>5</v>
      </c>
      <c r="G228" s="232" t="str">
        <f t="shared" si="32"/>
        <v>Mai</v>
      </c>
      <c r="H228" s="232">
        <f>+'Ark1'!Q2185</f>
        <v>0</v>
      </c>
      <c r="I228" s="330">
        <f>+'Ark1'!R2185</f>
        <v>0</v>
      </c>
      <c r="J228" s="233" t="str">
        <f>+IF(I228=0,"",'Ark1'!AF2185)</f>
        <v/>
      </c>
      <c r="K228" s="233" t="str">
        <f>+IF(I228=0,"",'Ark1'!AG2185)</f>
        <v/>
      </c>
      <c r="L228" s="239">
        <f>+IF(J228=0,"",'Ark1'!AI2185)</f>
        <v>0</v>
      </c>
      <c r="P228" s="231"/>
      <c r="Q228" s="234" t="str">
        <f>+IF(I228=0,"",'Ark1'!S2185)</f>
        <v/>
      </c>
      <c r="R228" s="234"/>
      <c r="S228" s="290" t="str">
        <f>+IF(I228=0,"",'Ark1'!U2185)</f>
        <v/>
      </c>
      <c r="T228" s="233" t="str">
        <f>+IF(I228=0,"",'Ark1'!V2185)</f>
        <v/>
      </c>
      <c r="U228" s="233" t="str">
        <f>+IF(I228=0,"",'Ark1'!W2185)</f>
        <v/>
      </c>
      <c r="V228" s="235" t="str">
        <f>+IF(I228=0,"",'Ark1'!X2185)</f>
        <v/>
      </c>
      <c r="W228" s="235" t="str">
        <f>+IF(I228=0,"",'Ark1'!Y2185)</f>
        <v/>
      </c>
      <c r="X228" s="235" t="str">
        <f>+IF(I228=0,"",'Ark1'!Z2185)</f>
        <v/>
      </c>
      <c r="Y228" s="233" t="str">
        <f>+IF(I228=0,"",'Ark1'!Z2185)</f>
        <v/>
      </c>
      <c r="Z228" s="233" t="str">
        <f>+IF(I228=0,"",'Ark1'!AB2185)</f>
        <v/>
      </c>
      <c r="AA228" s="235">
        <f>+'Ark1'!AD2185</f>
        <v>0</v>
      </c>
      <c r="AB228" s="233" t="str">
        <f t="shared" si="33"/>
        <v/>
      </c>
      <c r="AC228" s="233" t="str">
        <f t="shared" si="34"/>
        <v/>
      </c>
      <c r="AD228" s="213"/>
      <c r="AE228" s="27"/>
      <c r="AG228" s="29"/>
      <c r="AH228" s="27"/>
      <c r="AI228" s="28"/>
      <c r="AJ228" s="28"/>
      <c r="AN228" s="28"/>
    </row>
    <row r="229" spans="1:44">
      <c r="A229" s="213"/>
      <c r="B229" s="232">
        <f>+'Ark1'!C2186</f>
        <v>2024</v>
      </c>
      <c r="C229" s="213"/>
      <c r="D229" s="232">
        <f>+'Ark1'!M2186</f>
        <v>15</v>
      </c>
      <c r="E229" s="232" t="s">
        <v>103</v>
      </c>
      <c r="F229" s="232">
        <f>+'Ark1'!D2186</f>
        <v>6</v>
      </c>
      <c r="G229" s="232" t="str">
        <f t="shared" si="32"/>
        <v>Jun</v>
      </c>
      <c r="H229" s="232">
        <f>+'Ark1'!Q2186</f>
        <v>0</v>
      </c>
      <c r="I229" s="330">
        <f>+'Ark1'!R2186</f>
        <v>0</v>
      </c>
      <c r="J229" s="233" t="str">
        <f>+IF(I229=0,"",'Ark1'!AF2186)</f>
        <v/>
      </c>
      <c r="K229" s="233" t="str">
        <f>+IF(I229=0,"",'Ark1'!AG2186)</f>
        <v/>
      </c>
      <c r="L229" s="239">
        <f>+IF(J229=0,"",'Ark1'!AI2186)</f>
        <v>0</v>
      </c>
      <c r="P229" s="231"/>
      <c r="Q229" s="234" t="str">
        <f>+IF(I229=0,"",'Ark1'!S2186)</f>
        <v/>
      </c>
      <c r="R229" s="234"/>
      <c r="S229" s="290" t="str">
        <f>+IF(I229=0,"",'Ark1'!U2186)</f>
        <v/>
      </c>
      <c r="T229" s="233" t="str">
        <f>+IF(I229=0,"",'Ark1'!V2186)</f>
        <v/>
      </c>
      <c r="U229" s="233" t="str">
        <f>+IF(I229=0,"",'Ark1'!W2186)</f>
        <v/>
      </c>
      <c r="V229" s="235" t="str">
        <f>+IF(I229=0,"",'Ark1'!X2186)</f>
        <v/>
      </c>
      <c r="W229" s="235" t="str">
        <f>+IF(I229=0,"",'Ark1'!Y2186)</f>
        <v/>
      </c>
      <c r="X229" s="235" t="str">
        <f>+IF(I229=0,"",'Ark1'!Z2186)</f>
        <v/>
      </c>
      <c r="Y229" s="233" t="str">
        <f>+IF(I229=0,"",'Ark1'!Z2186)</f>
        <v/>
      </c>
      <c r="Z229" s="233" t="str">
        <f>+IF(I229=0,"",'Ark1'!AB2186)</f>
        <v/>
      </c>
      <c r="AA229" s="235">
        <f>+'Ark1'!AD2186</f>
        <v>0</v>
      </c>
      <c r="AB229" s="233" t="str">
        <f t="shared" si="33"/>
        <v/>
      </c>
      <c r="AC229" s="233" t="str">
        <f t="shared" si="34"/>
        <v/>
      </c>
      <c r="AD229" s="213"/>
      <c r="AE229" s="27"/>
      <c r="AG229" s="29"/>
      <c r="AH229" s="27"/>
      <c r="AI229" s="28"/>
      <c r="AJ229" s="28"/>
      <c r="AN229" s="28"/>
    </row>
    <row r="230" spans="1:44">
      <c r="A230" s="213"/>
      <c r="B230" s="232">
        <f>+'Ark1'!C2187</f>
        <v>2024</v>
      </c>
      <c r="C230" s="213"/>
      <c r="D230" s="232">
        <f>+'Ark1'!M2187</f>
        <v>15</v>
      </c>
      <c r="E230" s="232" t="s">
        <v>103</v>
      </c>
      <c r="F230" s="232">
        <f>+'Ark1'!D2187</f>
        <v>7</v>
      </c>
      <c r="G230" s="232" t="str">
        <f t="shared" si="32"/>
        <v>Jul</v>
      </c>
      <c r="H230" s="232">
        <f>+'Ark1'!Q2187</f>
        <v>0</v>
      </c>
      <c r="I230" s="330">
        <f>+'Ark1'!R2187</f>
        <v>0</v>
      </c>
      <c r="J230" s="233" t="str">
        <f>+IF(I230=0,"",'Ark1'!AF2187)</f>
        <v/>
      </c>
      <c r="K230" s="233" t="str">
        <f>+IF(I230=0,"",'Ark1'!AG2187)</f>
        <v/>
      </c>
      <c r="L230" s="239">
        <f>+IF(J230=0,"",'Ark1'!AI2187)</f>
        <v>0</v>
      </c>
      <c r="P230" s="231"/>
      <c r="Q230" s="234" t="str">
        <f>+IF(I230=0,"",'Ark1'!S2187)</f>
        <v/>
      </c>
      <c r="R230" s="234"/>
      <c r="S230" s="290" t="str">
        <f>+IF(I230=0,"",'Ark1'!U2187)</f>
        <v/>
      </c>
      <c r="T230" s="233" t="str">
        <f>+IF(I230=0,"",'Ark1'!V2187)</f>
        <v/>
      </c>
      <c r="U230" s="233" t="str">
        <f>+IF(I230=0,"",'Ark1'!W2187)</f>
        <v/>
      </c>
      <c r="V230" s="235" t="str">
        <f>+IF(I230=0,"",'Ark1'!X2187)</f>
        <v/>
      </c>
      <c r="W230" s="235" t="str">
        <f>+IF(I230=0,"",'Ark1'!Y2187)</f>
        <v/>
      </c>
      <c r="X230" s="235" t="str">
        <f>+IF(I230=0,"",'Ark1'!Z2187)</f>
        <v/>
      </c>
      <c r="Y230" s="233" t="str">
        <f>+IF(I230=0,"",'Ark1'!Z2187)</f>
        <v/>
      </c>
      <c r="Z230" s="233" t="str">
        <f>+IF(I230=0,"",'Ark1'!AB2187)</f>
        <v/>
      </c>
      <c r="AA230" s="235">
        <f>+'Ark1'!AD2187</f>
        <v>0</v>
      </c>
      <c r="AB230" s="233" t="str">
        <f t="shared" si="33"/>
        <v/>
      </c>
      <c r="AC230" s="233" t="str">
        <f t="shared" si="34"/>
        <v/>
      </c>
      <c r="AD230" s="213"/>
      <c r="AE230" s="27"/>
      <c r="AG230" s="29"/>
      <c r="AH230" s="27"/>
      <c r="AI230" s="28"/>
      <c r="AJ230" s="28"/>
      <c r="AN230" s="28"/>
    </row>
    <row r="231" spans="1:44">
      <c r="A231" s="213"/>
      <c r="B231" s="232">
        <f>+'Ark1'!C2188</f>
        <v>2024</v>
      </c>
      <c r="C231" s="213"/>
      <c r="D231" s="232">
        <f>+'Ark1'!M2188</f>
        <v>15</v>
      </c>
      <c r="E231" s="232" t="s">
        <v>103</v>
      </c>
      <c r="F231" s="232">
        <f>+'Ark1'!D2188</f>
        <v>8</v>
      </c>
      <c r="G231" s="232" t="str">
        <f t="shared" si="32"/>
        <v>Aug</v>
      </c>
      <c r="H231" s="232">
        <f>+'Ark1'!Q2188</f>
        <v>0</v>
      </c>
      <c r="I231" s="330">
        <f>+'Ark1'!R2188</f>
        <v>0</v>
      </c>
      <c r="J231" s="233" t="str">
        <f>+IF(I231=0,"",'Ark1'!AF2188)</f>
        <v/>
      </c>
      <c r="K231" s="233" t="str">
        <f>+IF(I231=0,"",'Ark1'!AG2188)</f>
        <v/>
      </c>
      <c r="L231" s="239">
        <f>+IF(J231=0,"",'Ark1'!AI2188)</f>
        <v>0</v>
      </c>
      <c r="P231" s="231"/>
      <c r="Q231" s="234" t="str">
        <f>+IF(I231=0,"",'Ark1'!S2188)</f>
        <v/>
      </c>
      <c r="R231" s="234"/>
      <c r="S231" s="290" t="str">
        <f>+IF(I231=0,"",'Ark1'!U2188)</f>
        <v/>
      </c>
      <c r="T231" s="233" t="str">
        <f>+IF(I231=0,"",'Ark1'!V2188)</f>
        <v/>
      </c>
      <c r="U231" s="233" t="str">
        <f>+IF(I231=0,"",'Ark1'!W2188)</f>
        <v/>
      </c>
      <c r="V231" s="235" t="str">
        <f>+IF(I231=0,"",'Ark1'!X2188)</f>
        <v/>
      </c>
      <c r="W231" s="235" t="str">
        <f>+IF(I231=0,"",'Ark1'!Y2188)</f>
        <v/>
      </c>
      <c r="X231" s="235" t="str">
        <f>+IF(I231=0,"",'Ark1'!Z2188)</f>
        <v/>
      </c>
      <c r="Y231" s="233" t="str">
        <f>+IF(I231=0,"",'Ark1'!Z2188)</f>
        <v/>
      </c>
      <c r="Z231" s="233" t="str">
        <f>+IF(I231=0,"",'Ark1'!AB2188)</f>
        <v/>
      </c>
      <c r="AA231" s="235">
        <f>+'Ark1'!AD2188</f>
        <v>0</v>
      </c>
      <c r="AB231" s="233" t="str">
        <f t="shared" si="33"/>
        <v/>
      </c>
      <c r="AC231" s="233" t="str">
        <f t="shared" si="34"/>
        <v/>
      </c>
      <c r="AD231" s="213"/>
      <c r="AE231" s="27"/>
      <c r="AG231" s="29"/>
      <c r="AH231" s="27"/>
      <c r="AI231" s="28"/>
      <c r="AJ231" s="28"/>
      <c r="AN231" s="28"/>
    </row>
    <row r="232" spans="1:44">
      <c r="A232" s="213"/>
      <c r="B232" s="232">
        <f>+'Ark1'!C2189</f>
        <v>2024</v>
      </c>
      <c r="C232" s="213"/>
      <c r="D232" s="232">
        <f>+'Ark1'!M2189</f>
        <v>15</v>
      </c>
      <c r="E232" s="232" t="s">
        <v>103</v>
      </c>
      <c r="F232" s="232">
        <f>+'Ark1'!D2189</f>
        <v>9</v>
      </c>
      <c r="G232" s="232" t="str">
        <f t="shared" si="32"/>
        <v>Sep</v>
      </c>
      <c r="H232" s="232">
        <f>+'Ark1'!Q2189</f>
        <v>0</v>
      </c>
      <c r="I232" s="330">
        <f>+'Ark1'!R2189</f>
        <v>0</v>
      </c>
      <c r="J232" s="233" t="str">
        <f>+IF(I232=0,"",'Ark1'!AF2189)</f>
        <v/>
      </c>
      <c r="K232" s="233" t="str">
        <f>+IF(I232=0,"",'Ark1'!AG2189)</f>
        <v/>
      </c>
      <c r="L232" s="239">
        <f>+IF(J232=0,"",'Ark1'!AI2189)</f>
        <v>0</v>
      </c>
      <c r="P232" s="231"/>
      <c r="Q232" s="234" t="str">
        <f>+IF(I232=0,"",'Ark1'!S2189)</f>
        <v/>
      </c>
      <c r="R232" s="234"/>
      <c r="S232" s="290" t="str">
        <f>+IF(I232=0,"",'Ark1'!U2189)</f>
        <v/>
      </c>
      <c r="T232" s="233" t="str">
        <f>+IF(I232=0,"",'Ark1'!V2189)</f>
        <v/>
      </c>
      <c r="U232" s="233" t="str">
        <f>+IF(I232=0,"",'Ark1'!W2189)</f>
        <v/>
      </c>
      <c r="V232" s="235" t="str">
        <f>+IF(I232=0,"",'Ark1'!X2189)</f>
        <v/>
      </c>
      <c r="W232" s="235" t="str">
        <f>+IF(I232=0,"",'Ark1'!Y2189)</f>
        <v/>
      </c>
      <c r="X232" s="235" t="str">
        <f>+IF(I232=0,"",'Ark1'!Z2189)</f>
        <v/>
      </c>
      <c r="Y232" s="233" t="str">
        <f>+IF(I232=0,"",'Ark1'!Z2189)</f>
        <v/>
      </c>
      <c r="Z232" s="233" t="str">
        <f>+IF(I232=0,"",'Ark1'!AB2189)</f>
        <v/>
      </c>
      <c r="AA232" s="235">
        <f>+'Ark1'!AD2189</f>
        <v>0</v>
      </c>
      <c r="AB232" s="233" t="str">
        <f t="shared" si="33"/>
        <v/>
      </c>
      <c r="AC232" s="233" t="str">
        <f t="shared" si="34"/>
        <v/>
      </c>
      <c r="AD232" s="213"/>
      <c r="AE232" s="27"/>
      <c r="AG232" s="29"/>
      <c r="AH232" s="27"/>
      <c r="AI232" s="28"/>
      <c r="AJ232" s="28"/>
      <c r="AN232" s="28"/>
    </row>
    <row r="233" spans="1:44">
      <c r="A233" s="213"/>
      <c r="B233" s="232">
        <f>+'Ark1'!C2190</f>
        <v>2024</v>
      </c>
      <c r="C233" s="213"/>
      <c r="D233" s="232">
        <f>+'Ark1'!M2190</f>
        <v>15</v>
      </c>
      <c r="E233" s="232" t="s">
        <v>103</v>
      </c>
      <c r="F233" s="232">
        <f>+'Ark1'!D2190</f>
        <v>10</v>
      </c>
      <c r="G233" s="232" t="str">
        <f t="shared" si="32"/>
        <v>Okt</v>
      </c>
      <c r="H233" s="232">
        <f>+'Ark1'!Q2190</f>
        <v>0</v>
      </c>
      <c r="I233" s="330">
        <f>+'Ark1'!R2190</f>
        <v>0</v>
      </c>
      <c r="J233" s="233" t="str">
        <f>+IF(I233=0,"",'Ark1'!AF2190)</f>
        <v/>
      </c>
      <c r="K233" s="233" t="str">
        <f>+IF(I233=0,"",'Ark1'!AG2190)</f>
        <v/>
      </c>
      <c r="L233" s="239">
        <f>+IF(J233=0,"",'Ark1'!AI2190)</f>
        <v>0</v>
      </c>
      <c r="P233" s="231"/>
      <c r="Q233" s="234" t="str">
        <f>+IF(I233=0,"",'Ark1'!S2190)</f>
        <v/>
      </c>
      <c r="R233" s="234"/>
      <c r="S233" s="290" t="str">
        <f>+IF(I233=0,"",'Ark1'!U2190)</f>
        <v/>
      </c>
      <c r="T233" s="233" t="str">
        <f>+IF(I233=0,"",'Ark1'!V2190)</f>
        <v/>
      </c>
      <c r="U233" s="233" t="str">
        <f>+IF(I233=0,"",'Ark1'!W2190)</f>
        <v/>
      </c>
      <c r="V233" s="235" t="str">
        <f>+IF(I233=0,"",'Ark1'!X2190)</f>
        <v/>
      </c>
      <c r="W233" s="235" t="str">
        <f>+IF(I233=0,"",'Ark1'!Y2190)</f>
        <v/>
      </c>
      <c r="X233" s="235" t="str">
        <f>+IF(I233=0,"",'Ark1'!Z2190)</f>
        <v/>
      </c>
      <c r="Y233" s="233" t="str">
        <f>+IF(I233=0,"",'Ark1'!Z2190)</f>
        <v/>
      </c>
      <c r="Z233" s="233" t="str">
        <f>+IF(I233=0,"",'Ark1'!AB2190)</f>
        <v/>
      </c>
      <c r="AA233" s="235">
        <f>+'Ark1'!AD2190</f>
        <v>0</v>
      </c>
      <c r="AB233" s="233" t="str">
        <f t="shared" si="33"/>
        <v/>
      </c>
      <c r="AC233" s="233" t="str">
        <f t="shared" si="34"/>
        <v/>
      </c>
      <c r="AD233" s="213"/>
      <c r="AE233" s="27"/>
      <c r="AG233" s="29"/>
      <c r="AH233" s="27"/>
      <c r="AI233" s="28"/>
      <c r="AJ233" s="28"/>
      <c r="AN233" s="28"/>
    </row>
    <row r="234" spans="1:44">
      <c r="A234" s="213"/>
      <c r="B234" s="232">
        <f>+'Ark1'!C2191</f>
        <v>2024</v>
      </c>
      <c r="C234" s="213"/>
      <c r="D234" s="232">
        <f>+'Ark1'!M2191</f>
        <v>15</v>
      </c>
      <c r="E234" s="232" t="s">
        <v>103</v>
      </c>
      <c r="F234" s="232">
        <f>+'Ark1'!D2191</f>
        <v>11</v>
      </c>
      <c r="G234" s="232" t="str">
        <f t="shared" si="32"/>
        <v>Nov</v>
      </c>
      <c r="H234" s="232">
        <f>+'Ark1'!Q2191</f>
        <v>0</v>
      </c>
      <c r="I234" s="330">
        <f>+'Ark1'!R2191</f>
        <v>0</v>
      </c>
      <c r="J234" s="233" t="str">
        <f>+IF(I234=0,"",'Ark1'!AF2191)</f>
        <v/>
      </c>
      <c r="K234" s="233" t="str">
        <f>+IF(I234=0,"",'Ark1'!AG2191)</f>
        <v/>
      </c>
      <c r="L234" s="239">
        <f>+IF(J234=0,"",'Ark1'!AI2191)</f>
        <v>0</v>
      </c>
      <c r="P234" s="231"/>
      <c r="Q234" s="234" t="str">
        <f>+IF(I234=0,"",'Ark1'!S2191)</f>
        <v/>
      </c>
      <c r="R234" s="234"/>
      <c r="S234" s="290" t="str">
        <f>+IF(I234=0,"",'Ark1'!U2191)</f>
        <v/>
      </c>
      <c r="T234" s="233" t="str">
        <f>+IF(I234=0,"",'Ark1'!V2191)</f>
        <v/>
      </c>
      <c r="U234" s="233" t="str">
        <f>+IF(I234=0,"",'Ark1'!W2191)</f>
        <v/>
      </c>
      <c r="V234" s="235" t="str">
        <f>+IF(I234=0,"",'Ark1'!X2191)</f>
        <v/>
      </c>
      <c r="W234" s="235" t="str">
        <f>+IF(I234=0,"",'Ark1'!Y2191)</f>
        <v/>
      </c>
      <c r="X234" s="235" t="str">
        <f>+IF(I234=0,"",'Ark1'!Z2191)</f>
        <v/>
      </c>
      <c r="Y234" s="233" t="str">
        <f>+IF(I234=0,"",'Ark1'!Z2191)</f>
        <v/>
      </c>
      <c r="Z234" s="233" t="str">
        <f>+IF(I234=0,"",'Ark1'!AB2191)</f>
        <v/>
      </c>
      <c r="AA234" s="235">
        <f>+'Ark1'!AD2191</f>
        <v>0</v>
      </c>
      <c r="AB234" s="233" t="str">
        <f t="shared" si="33"/>
        <v/>
      </c>
      <c r="AC234" s="233" t="str">
        <f t="shared" si="34"/>
        <v/>
      </c>
      <c r="AD234" s="213"/>
      <c r="AE234" s="27"/>
      <c r="AG234" s="29"/>
      <c r="AH234" s="27"/>
      <c r="AI234" s="28"/>
      <c r="AJ234" s="28"/>
      <c r="AN234" s="28"/>
    </row>
    <row r="235" spans="1:44">
      <c r="A235" s="213"/>
      <c r="B235" s="232">
        <f>+'Ark1'!C2192</f>
        <v>2024</v>
      </c>
      <c r="C235" s="213"/>
      <c r="D235" s="232">
        <f>+'Ark1'!M2192</f>
        <v>15</v>
      </c>
      <c r="E235" s="232" t="s">
        <v>103</v>
      </c>
      <c r="F235" s="232">
        <f>+'Ark1'!D2192</f>
        <v>12</v>
      </c>
      <c r="G235" s="232" t="str">
        <f t="shared" si="32"/>
        <v>Des</v>
      </c>
      <c r="H235" s="232">
        <f>+'Ark1'!Q2192</f>
        <v>0</v>
      </c>
      <c r="I235" s="330">
        <f>+'Ark1'!R2192</f>
        <v>0</v>
      </c>
      <c r="J235" s="233" t="str">
        <f>+IF(I235=0,"",'Ark1'!AF2192)</f>
        <v/>
      </c>
      <c r="K235" s="233" t="str">
        <f>+IF(I235=0,"",'Ark1'!AG2192)</f>
        <v/>
      </c>
      <c r="L235" s="239">
        <f>+IF(J235=0,"",'Ark1'!AI2192)</f>
        <v>0</v>
      </c>
      <c r="P235" s="231"/>
      <c r="Q235" s="234" t="str">
        <f>+IF(I235=0,"",'Ark1'!S2192)</f>
        <v/>
      </c>
      <c r="R235" s="234"/>
      <c r="S235" s="290" t="str">
        <f>+IF(I235=0,"",'Ark1'!U2192)</f>
        <v/>
      </c>
      <c r="T235" s="233" t="str">
        <f>+IF(I235=0,"",'Ark1'!V2192)</f>
        <v/>
      </c>
      <c r="U235" s="233" t="str">
        <f>+IF(I235=0,"",'Ark1'!W2192)</f>
        <v/>
      </c>
      <c r="V235" s="235" t="str">
        <f>+IF(I235=0,"",'Ark1'!X2192)</f>
        <v/>
      </c>
      <c r="W235" s="235" t="str">
        <f>+IF(I235=0,"",'Ark1'!Y2192)</f>
        <v/>
      </c>
      <c r="X235" s="235" t="str">
        <f>+IF(I235=0,"",'Ark1'!Z2192)</f>
        <v/>
      </c>
      <c r="Y235" s="233" t="str">
        <f>+IF(I235=0,"",'Ark1'!Z2192)</f>
        <v/>
      </c>
      <c r="Z235" s="233" t="str">
        <f>+IF(I235=0,"",'Ark1'!AB2192)</f>
        <v/>
      </c>
      <c r="AA235" s="235">
        <f>+'Ark1'!AD2192</f>
        <v>0</v>
      </c>
      <c r="AB235" s="233" t="str">
        <f t="shared" si="33"/>
        <v/>
      </c>
      <c r="AC235" s="233" t="str">
        <f t="shared" si="34"/>
        <v/>
      </c>
      <c r="AD235" s="213"/>
      <c r="AE235" s="27"/>
      <c r="AG235" s="29"/>
      <c r="AH235" s="27"/>
      <c r="AI235" s="28"/>
      <c r="AJ235" s="28"/>
      <c r="AN235" s="28"/>
    </row>
    <row r="236" spans="1:44">
      <c r="A236" s="213"/>
      <c r="B236" s="213"/>
      <c r="C236" s="213"/>
      <c r="D236" s="213"/>
      <c r="E236" s="213"/>
      <c r="F236" s="213"/>
      <c r="G236" s="213"/>
      <c r="H236" s="213"/>
      <c r="I236" s="324"/>
      <c r="J236" s="213"/>
      <c r="K236" s="213"/>
      <c r="L236" s="231"/>
      <c r="M236" s="231"/>
      <c r="N236" s="231"/>
      <c r="O236" s="231"/>
      <c r="P236" s="231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7"/>
      <c r="AG236" s="29"/>
      <c r="AH236" s="27"/>
      <c r="AI236" s="28"/>
      <c r="AJ236" s="28"/>
      <c r="AN236" s="28"/>
    </row>
    <row r="237" spans="1:44">
      <c r="A237" s="292"/>
      <c r="B237" s="292"/>
      <c r="C237" s="292"/>
      <c r="D237" s="292"/>
      <c r="E237" s="292"/>
      <c r="F237" s="292"/>
      <c r="G237" s="292"/>
      <c r="H237" s="292"/>
      <c r="I237" s="332"/>
      <c r="J237" s="292"/>
      <c r="K237" s="292"/>
      <c r="L237" s="482"/>
      <c r="M237" s="482"/>
      <c r="N237" s="482"/>
      <c r="O237" s="482"/>
      <c r="P237" s="48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16"/>
      <c r="AG237" s="29"/>
      <c r="AH237" s="27"/>
      <c r="AI237" s="217"/>
      <c r="AJ237" s="28"/>
      <c r="AN237" s="28"/>
    </row>
    <row r="238" spans="1:44" ht="22.8">
      <c r="A238" s="292"/>
      <c r="B238" s="292"/>
      <c r="C238" s="292"/>
      <c r="D238" s="292"/>
      <c r="E238" s="257" t="str">
        <f>+E240</f>
        <v>1-</v>
      </c>
      <c r="F238" s="292"/>
      <c r="G238" s="292"/>
      <c r="H238" s="292"/>
      <c r="I238" s="327">
        <f>SUM(I240:I249)</f>
        <v>5</v>
      </c>
      <c r="J238" s="292"/>
      <c r="K238" s="292"/>
      <c r="L238" s="482"/>
      <c r="M238" s="482"/>
      <c r="N238" s="482"/>
      <c r="O238" s="482"/>
      <c r="P238" s="482"/>
      <c r="Q238" s="292"/>
      <c r="R238" s="292"/>
      <c r="S238" s="263">
        <f>+Fettgruppe!S41</f>
        <v>0</v>
      </c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16"/>
      <c r="AG238" s="29"/>
      <c r="AH238" s="27"/>
      <c r="AI238" s="217"/>
      <c r="AJ238" s="28"/>
      <c r="AN238" s="28"/>
    </row>
    <row r="239" spans="1:44">
      <c r="A239" s="292"/>
      <c r="B239" s="292"/>
      <c r="C239" s="292"/>
      <c r="D239" s="292"/>
      <c r="E239" s="292"/>
      <c r="F239" s="292"/>
      <c r="G239" s="292"/>
      <c r="H239" s="292"/>
      <c r="I239" s="332"/>
      <c r="J239" s="292"/>
      <c r="K239" s="292"/>
      <c r="L239" s="482"/>
      <c r="M239" s="482"/>
      <c r="N239" s="482"/>
      <c r="O239" s="482"/>
      <c r="P239" s="48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16"/>
      <c r="AG239" s="29"/>
      <c r="AH239" s="27"/>
      <c r="AI239" s="217"/>
      <c r="AJ239" s="28"/>
      <c r="AN239" s="28"/>
    </row>
    <row r="240" spans="1:44">
      <c r="A240" s="292"/>
      <c r="B240" s="232">
        <f>+'Ark1'!C2195</f>
        <v>2023</v>
      </c>
      <c r="C240" s="292"/>
      <c r="D240" s="232">
        <f>+'Ark1'!M2195</f>
        <v>1</v>
      </c>
      <c r="E240" s="232" t="s">
        <v>89</v>
      </c>
      <c r="F240" s="232">
        <f>+'Ark1'!D2195</f>
        <v>3</v>
      </c>
      <c r="G240" s="232" t="str">
        <f t="shared" ref="G240:G249" si="35">+G226</f>
        <v>Mar</v>
      </c>
      <c r="H240" s="232">
        <f>+'Ark1'!Q2195</f>
        <v>0</v>
      </c>
      <c r="I240" s="330">
        <f>+'Ark1'!R2195</f>
        <v>0</v>
      </c>
      <c r="J240" s="233" t="str">
        <f>+IF(I240=0,"",'Ark1'!AF2195)</f>
        <v/>
      </c>
      <c r="K240" s="233" t="str">
        <f>+IF(I240=0,"",'Ark1'!AG2195)</f>
        <v/>
      </c>
      <c r="L240" s="239">
        <f>+IF(J240=0,"",'Ark1'!AI2195)</f>
        <v>0</v>
      </c>
      <c r="P240" s="482"/>
      <c r="Q240" s="234" t="str">
        <f>+IF(I240=0,"",'Ark1'!S2195)</f>
        <v/>
      </c>
      <c r="R240" s="234"/>
      <c r="S240" s="290" t="str">
        <f>+IF(I240=0,"",'Ark1'!U2195)</f>
        <v/>
      </c>
      <c r="T240" s="233" t="str">
        <f>+IF(I240=0,"",'Ark1'!V2195)</f>
        <v/>
      </c>
      <c r="U240" s="233" t="str">
        <f>+IF(I240=0,"",'Ark1'!W2195)</f>
        <v/>
      </c>
      <c r="V240" s="235" t="str">
        <f>+IF(I240=0,"",'Ark1'!X2195)</f>
        <v/>
      </c>
      <c r="W240" s="235" t="str">
        <f>+IF(I240=0,"",'Ark1'!Y2195)</f>
        <v/>
      </c>
      <c r="X240" s="235" t="str">
        <f>+IF(I240=0,"",'Ark1'!Z2195)</f>
        <v/>
      </c>
      <c r="Y240" s="233" t="str">
        <f>+IF(I240=0,"",'Ark1'!Z2195)</f>
        <v/>
      </c>
      <c r="Z240" s="233" t="str">
        <f>+IF(I240=0,"",'Ark1'!AB2195)</f>
        <v/>
      </c>
      <c r="AA240" s="235">
        <f>+'Ark1'!AD2195</f>
        <v>0</v>
      </c>
      <c r="AB240" s="233" t="str">
        <f t="shared" ref="AB240:AB253" si="36">+IF(I240=0,"",I240/D240)</f>
        <v/>
      </c>
      <c r="AC240" s="233" t="str">
        <f t="shared" ref="AC240:AC253" si="37">+IF(I240=0,"",I240/H240)</f>
        <v/>
      </c>
      <c r="AD240" s="292"/>
      <c r="AG240" s="29"/>
      <c r="AH240" s="27"/>
      <c r="AK240" s="27"/>
      <c r="AL240" s="27"/>
      <c r="AM240" s="27"/>
      <c r="AO240" s="27"/>
      <c r="AP240" s="237"/>
      <c r="AQ240" s="27"/>
      <c r="AR240" s="27"/>
    </row>
    <row r="241" spans="1:44">
      <c r="A241" s="292"/>
      <c r="B241" s="232">
        <f>+'Ark1'!C2196</f>
        <v>2023</v>
      </c>
      <c r="C241" s="292"/>
      <c r="D241" s="232">
        <f>+'Ark1'!M2196</f>
        <v>1</v>
      </c>
      <c r="E241" s="232" t="s">
        <v>89</v>
      </c>
      <c r="F241" s="232">
        <f>+'Ark1'!D2196</f>
        <v>4</v>
      </c>
      <c r="G241" s="232" t="str">
        <f t="shared" si="35"/>
        <v>Apr</v>
      </c>
      <c r="H241" s="232">
        <f>+'Ark1'!Q2196</f>
        <v>0</v>
      </c>
      <c r="I241" s="330">
        <f>+'Ark1'!R2196</f>
        <v>0</v>
      </c>
      <c r="J241" s="233" t="str">
        <f>+IF(I241=0,"",'Ark1'!AF2196)</f>
        <v/>
      </c>
      <c r="K241" s="233" t="str">
        <f>+IF(I241=0,"",'Ark1'!AG2196)</f>
        <v/>
      </c>
      <c r="L241" s="239">
        <f>+IF(J241=0,"",'Ark1'!AI2196)</f>
        <v>0</v>
      </c>
      <c r="P241" s="482"/>
      <c r="Q241" s="234" t="str">
        <f>+IF(I241=0,"",'Ark1'!S2196)</f>
        <v/>
      </c>
      <c r="R241" s="234"/>
      <c r="S241" s="290" t="str">
        <f>+IF(I241=0,"",'Ark1'!U2196)</f>
        <v/>
      </c>
      <c r="T241" s="233" t="str">
        <f>+IF(I241=0,"",'Ark1'!V2196)</f>
        <v/>
      </c>
      <c r="U241" s="233" t="str">
        <f>+IF(I241=0,"",'Ark1'!W2196)</f>
        <v/>
      </c>
      <c r="V241" s="235" t="str">
        <f>+IF(I241=0,"",'Ark1'!X2196)</f>
        <v/>
      </c>
      <c r="W241" s="235" t="str">
        <f>+IF(I241=0,"",'Ark1'!Y2196)</f>
        <v/>
      </c>
      <c r="X241" s="235" t="str">
        <f>+IF(I241=0,"",'Ark1'!Z2196)</f>
        <v/>
      </c>
      <c r="Y241" s="233" t="str">
        <f>+IF(I241=0,"",'Ark1'!Z2196)</f>
        <v/>
      </c>
      <c r="Z241" s="233" t="str">
        <f>+IF(I241=0,"",'Ark1'!AB2196)</f>
        <v/>
      </c>
      <c r="AA241" s="235">
        <f>+'Ark1'!AD2196</f>
        <v>0</v>
      </c>
      <c r="AB241" s="233" t="str">
        <f t="shared" si="36"/>
        <v/>
      </c>
      <c r="AC241" s="233" t="str">
        <f t="shared" si="37"/>
        <v/>
      </c>
      <c r="AD241" s="292"/>
      <c r="AG241" s="29"/>
      <c r="AH241" s="27"/>
      <c r="AK241" s="27"/>
      <c r="AL241" s="27"/>
      <c r="AM241" s="27"/>
      <c r="AO241" s="27"/>
      <c r="AP241" s="237"/>
      <c r="AQ241" s="27"/>
      <c r="AR241" s="27"/>
    </row>
    <row r="242" spans="1:44">
      <c r="A242" s="292"/>
      <c r="B242" s="232">
        <f>+'Ark1'!C2197</f>
        <v>2023</v>
      </c>
      <c r="C242" s="292"/>
      <c r="D242" s="232">
        <f>+'Ark1'!M2197</f>
        <v>1</v>
      </c>
      <c r="E242" s="232" t="s">
        <v>89</v>
      </c>
      <c r="F242" s="232">
        <f>+'Ark1'!D2197</f>
        <v>5</v>
      </c>
      <c r="G242" s="232" t="str">
        <f t="shared" si="35"/>
        <v>Mai</v>
      </c>
      <c r="H242" s="232">
        <f>+'Ark1'!Q2197</f>
        <v>0</v>
      </c>
      <c r="I242" s="330">
        <f>+'Ark1'!R2197</f>
        <v>0</v>
      </c>
      <c r="J242" s="233" t="str">
        <f>+IF(I242=0,"",'Ark1'!AF2197)</f>
        <v/>
      </c>
      <c r="K242" s="233" t="str">
        <f>+IF(I242=0,"",'Ark1'!AG2197)</f>
        <v/>
      </c>
      <c r="L242" s="239">
        <f>+IF(J242=0,"",'Ark1'!AI2197)</f>
        <v>0</v>
      </c>
      <c r="P242" s="482"/>
      <c r="Q242" s="234" t="str">
        <f>+IF(I242=0,"",'Ark1'!S2197)</f>
        <v/>
      </c>
      <c r="R242" s="234"/>
      <c r="S242" s="290" t="str">
        <f>+IF(I242=0,"",'Ark1'!U2197)</f>
        <v/>
      </c>
      <c r="T242" s="233" t="str">
        <f>+IF(I242=0,"",'Ark1'!V2197)</f>
        <v/>
      </c>
      <c r="U242" s="233" t="str">
        <f>+IF(I242=0,"",'Ark1'!W2197)</f>
        <v/>
      </c>
      <c r="V242" s="235" t="str">
        <f>+IF(I242=0,"",'Ark1'!X2197)</f>
        <v/>
      </c>
      <c r="W242" s="235" t="str">
        <f>+IF(I242=0,"",'Ark1'!Y2197)</f>
        <v/>
      </c>
      <c r="X242" s="235" t="str">
        <f>+IF(I242=0,"",'Ark1'!Z2197)</f>
        <v/>
      </c>
      <c r="Y242" s="233" t="str">
        <f>+IF(I242=0,"",'Ark1'!Z2197)</f>
        <v/>
      </c>
      <c r="Z242" s="233" t="str">
        <f>+IF(I242=0,"",'Ark1'!AB2197)</f>
        <v/>
      </c>
      <c r="AA242" s="235">
        <f>+'Ark1'!AD2197</f>
        <v>0</v>
      </c>
      <c r="AB242" s="233" t="str">
        <f t="shared" si="36"/>
        <v/>
      </c>
      <c r="AC242" s="233" t="str">
        <f t="shared" si="37"/>
        <v/>
      </c>
      <c r="AD242" s="292"/>
      <c r="AG242" s="29"/>
      <c r="AH242" s="27"/>
      <c r="AK242" s="27"/>
      <c r="AL242" s="27"/>
      <c r="AM242" s="27"/>
      <c r="AO242" s="27"/>
      <c r="AP242" s="237"/>
      <c r="AQ242" s="27"/>
      <c r="AR242" s="27"/>
    </row>
    <row r="243" spans="1:44">
      <c r="A243" s="292"/>
      <c r="B243" s="232">
        <f>+'Ark1'!C2198</f>
        <v>2023</v>
      </c>
      <c r="C243" s="292"/>
      <c r="D243" s="232">
        <f>+'Ark1'!M2198</f>
        <v>1</v>
      </c>
      <c r="E243" s="232" t="s">
        <v>89</v>
      </c>
      <c r="F243" s="232">
        <f>+'Ark1'!D2198</f>
        <v>6</v>
      </c>
      <c r="G243" s="232" t="str">
        <f t="shared" si="35"/>
        <v>Jun</v>
      </c>
      <c r="H243" s="232">
        <f>+'Ark1'!Q2198</f>
        <v>0</v>
      </c>
      <c r="I243" s="330">
        <f>+'Ark1'!R2198</f>
        <v>0</v>
      </c>
      <c r="J243" s="233" t="str">
        <f>+IF(I243=0,"",'Ark1'!AF2198)</f>
        <v/>
      </c>
      <c r="K243" s="233" t="str">
        <f>+IF(I243=0,"",'Ark1'!AG2198)</f>
        <v/>
      </c>
      <c r="L243" s="239">
        <f>+IF(J243=0,"",'Ark1'!AI2198)</f>
        <v>0</v>
      </c>
      <c r="P243" s="482"/>
      <c r="Q243" s="234" t="str">
        <f>+IF(I243=0,"",'Ark1'!S2198)</f>
        <v/>
      </c>
      <c r="R243" s="234"/>
      <c r="S243" s="290" t="str">
        <f>+IF(I243=0,"",'Ark1'!U2198)</f>
        <v/>
      </c>
      <c r="T243" s="233" t="str">
        <f>+IF(I243=0,"",'Ark1'!V2198)</f>
        <v/>
      </c>
      <c r="U243" s="233" t="str">
        <f>+IF(I243=0,"",'Ark1'!W2198)</f>
        <v/>
      </c>
      <c r="V243" s="235" t="str">
        <f>+IF(I243=0,"",'Ark1'!X2198)</f>
        <v/>
      </c>
      <c r="W243" s="235" t="str">
        <f>+IF(I243=0,"",'Ark1'!Y2198)</f>
        <v/>
      </c>
      <c r="X243" s="235" t="str">
        <f>+IF(I243=0,"",'Ark1'!Z2198)</f>
        <v/>
      </c>
      <c r="Y243" s="233" t="str">
        <f>+IF(I243=0,"",'Ark1'!Z2198)</f>
        <v/>
      </c>
      <c r="Z243" s="233" t="str">
        <f>+IF(I243=0,"",'Ark1'!AB2198)</f>
        <v/>
      </c>
      <c r="AA243" s="235">
        <f>+'Ark1'!AD2198</f>
        <v>0</v>
      </c>
      <c r="AB243" s="233" t="str">
        <f t="shared" si="36"/>
        <v/>
      </c>
      <c r="AC243" s="233" t="str">
        <f t="shared" si="37"/>
        <v/>
      </c>
      <c r="AD243" s="292"/>
      <c r="AG243" s="29"/>
      <c r="AH243" s="27"/>
      <c r="AK243" s="27"/>
      <c r="AL243" s="27"/>
      <c r="AM243" s="27"/>
      <c r="AO243" s="27"/>
      <c r="AP243" s="237"/>
      <c r="AQ243" s="27"/>
      <c r="AR243" s="27"/>
    </row>
    <row r="244" spans="1:44">
      <c r="A244" s="292"/>
      <c r="B244" s="232">
        <f>+'Ark1'!C2199</f>
        <v>2023</v>
      </c>
      <c r="C244" s="292"/>
      <c r="D244" s="232">
        <f>+'Ark1'!M2199</f>
        <v>1</v>
      </c>
      <c r="E244" s="232" t="s">
        <v>89</v>
      </c>
      <c r="F244" s="232">
        <f>+'Ark1'!D2199</f>
        <v>7</v>
      </c>
      <c r="G244" s="232" t="str">
        <f t="shared" si="35"/>
        <v>Jul</v>
      </c>
      <c r="H244" s="232">
        <f>+'Ark1'!Q2199</f>
        <v>0</v>
      </c>
      <c r="I244" s="330">
        <f>+'Ark1'!R2199</f>
        <v>0</v>
      </c>
      <c r="J244" s="233" t="str">
        <f>+IF(I244=0,"",'Ark1'!AF2199)</f>
        <v/>
      </c>
      <c r="K244" s="233" t="str">
        <f>+IF(I244=0,"",'Ark1'!AG2199)</f>
        <v/>
      </c>
      <c r="L244" s="239">
        <f>+IF(J244=0,"",'Ark1'!AI2199)</f>
        <v>0</v>
      </c>
      <c r="P244" s="482"/>
      <c r="Q244" s="234" t="str">
        <f>+IF(I244=0,"",'Ark1'!S2199)</f>
        <v/>
      </c>
      <c r="R244" s="234"/>
      <c r="S244" s="290" t="str">
        <f>+IF(I244=0,"",'Ark1'!U2199)</f>
        <v/>
      </c>
      <c r="T244" s="233" t="str">
        <f>+IF(I244=0,"",'Ark1'!V2199)</f>
        <v/>
      </c>
      <c r="U244" s="233" t="str">
        <f>+IF(I244=0,"",'Ark1'!W2199)</f>
        <v/>
      </c>
      <c r="V244" s="235" t="str">
        <f>+IF(I244=0,"",'Ark1'!X2199)</f>
        <v/>
      </c>
      <c r="W244" s="235" t="str">
        <f>+IF(I244=0,"",'Ark1'!Y2199)</f>
        <v/>
      </c>
      <c r="X244" s="235" t="str">
        <f>+IF(I244=0,"",'Ark1'!Z2199)</f>
        <v/>
      </c>
      <c r="Y244" s="233" t="str">
        <f>+IF(I244=0,"",'Ark1'!Z2199)</f>
        <v/>
      </c>
      <c r="Z244" s="233" t="str">
        <f>+IF(I244=0,"",'Ark1'!AB2199)</f>
        <v/>
      </c>
      <c r="AA244" s="235">
        <f>+'Ark1'!AD2199</f>
        <v>0</v>
      </c>
      <c r="AB244" s="233" t="str">
        <f t="shared" si="36"/>
        <v/>
      </c>
      <c r="AC244" s="233" t="str">
        <f t="shared" si="37"/>
        <v/>
      </c>
      <c r="AD244" s="292"/>
      <c r="AG244" s="29"/>
      <c r="AH244" s="27"/>
      <c r="AK244" s="27"/>
      <c r="AL244" s="27"/>
      <c r="AM244" s="27"/>
      <c r="AO244" s="27"/>
      <c r="AP244" s="237"/>
      <c r="AQ244" s="27"/>
      <c r="AR244" s="27"/>
    </row>
    <row r="245" spans="1:44">
      <c r="A245" s="292"/>
      <c r="B245" s="232">
        <f>+'Ark1'!C2200</f>
        <v>2023</v>
      </c>
      <c r="C245" s="292"/>
      <c r="D245" s="232">
        <f>+'Ark1'!M2200</f>
        <v>1</v>
      </c>
      <c r="E245" s="232" t="s">
        <v>89</v>
      </c>
      <c r="F245" s="232">
        <f>+'Ark1'!D2200</f>
        <v>8</v>
      </c>
      <c r="G245" s="232" t="str">
        <f t="shared" si="35"/>
        <v>Aug</v>
      </c>
      <c r="H245" s="232">
        <f>+'Ark1'!Q2200</f>
        <v>0</v>
      </c>
      <c r="I245" s="330">
        <f>+'Ark1'!R2200</f>
        <v>0</v>
      </c>
      <c r="J245" s="233" t="str">
        <f>+IF(I245=0,"",'Ark1'!AF2200)</f>
        <v/>
      </c>
      <c r="K245" s="233" t="str">
        <f>+IF(I245=0,"",'Ark1'!AG2200)</f>
        <v/>
      </c>
      <c r="L245" s="239">
        <f>+IF(J245=0,"",'Ark1'!AI2200)</f>
        <v>0</v>
      </c>
      <c r="P245" s="482"/>
      <c r="Q245" s="234" t="str">
        <f>+IF(I245=0,"",'Ark1'!S2200)</f>
        <v/>
      </c>
      <c r="R245" s="234"/>
      <c r="S245" s="290" t="str">
        <f>+IF(I245=0,"",'Ark1'!U2200)</f>
        <v/>
      </c>
      <c r="T245" s="233" t="str">
        <f>+IF(I245=0,"",'Ark1'!V2200)</f>
        <v/>
      </c>
      <c r="U245" s="233" t="str">
        <f>+IF(I245=0,"",'Ark1'!W2200)</f>
        <v/>
      </c>
      <c r="V245" s="235" t="str">
        <f>+IF(I245=0,"",'Ark1'!X2200)</f>
        <v/>
      </c>
      <c r="W245" s="235" t="str">
        <f>+IF(I245=0,"",'Ark1'!Y2200)</f>
        <v/>
      </c>
      <c r="X245" s="235" t="str">
        <f>+IF(I245=0,"",'Ark1'!Z2200)</f>
        <v/>
      </c>
      <c r="Y245" s="233" t="str">
        <f>+IF(I245=0,"",'Ark1'!Z2200)</f>
        <v/>
      </c>
      <c r="Z245" s="233" t="str">
        <f>+IF(I245=0,"",'Ark1'!AB2200)</f>
        <v/>
      </c>
      <c r="AA245" s="235">
        <f>+'Ark1'!AD2200</f>
        <v>0</v>
      </c>
      <c r="AB245" s="233" t="str">
        <f t="shared" si="36"/>
        <v/>
      </c>
      <c r="AC245" s="233" t="str">
        <f t="shared" si="37"/>
        <v/>
      </c>
      <c r="AD245" s="292"/>
      <c r="AG245" s="29"/>
      <c r="AH245" s="27"/>
      <c r="AK245" s="27"/>
      <c r="AL245" s="27"/>
      <c r="AM245" s="27"/>
      <c r="AO245" s="27"/>
      <c r="AP245" s="237"/>
      <c r="AQ245" s="27"/>
      <c r="AR245" s="27"/>
    </row>
    <row r="246" spans="1:44">
      <c r="A246" s="292"/>
      <c r="B246" s="232">
        <f>+'Ark1'!C2201</f>
        <v>2023</v>
      </c>
      <c r="C246" s="292"/>
      <c r="D246" s="232">
        <f>+'Ark1'!M2201</f>
        <v>1</v>
      </c>
      <c r="E246" s="232" t="s">
        <v>89</v>
      </c>
      <c r="F246" s="232">
        <f>+'Ark1'!D2201</f>
        <v>9</v>
      </c>
      <c r="G246" s="232" t="str">
        <f t="shared" si="35"/>
        <v>Sep</v>
      </c>
      <c r="H246" s="232">
        <f>+'Ark1'!Q2201</f>
        <v>1</v>
      </c>
      <c r="I246" s="330">
        <f>+'Ark1'!R2201</f>
        <v>2</v>
      </c>
      <c r="J246" s="233">
        <f>+IF(I246=0,"",'Ark1'!AF2201)</f>
        <v>7.4460163812360397E-2</v>
      </c>
      <c r="K246" s="233">
        <f>+IF(I246=0,"",'Ark1'!AG2201)</f>
        <v>3.7707933346190485E-2</v>
      </c>
      <c r="L246" s="239">
        <f>+IF(J246=0,"",'Ark1'!AI2201)</f>
        <v>2</v>
      </c>
      <c r="P246" s="482"/>
      <c r="Q246" s="234">
        <f>+IF(I246=0,"",'Ark1'!S2201)</f>
        <v>3</v>
      </c>
      <c r="R246" s="234"/>
      <c r="S246" s="290">
        <f>+IF(I246=0,"",'Ark1'!U2201)</f>
        <v>6.55</v>
      </c>
      <c r="T246" s="233">
        <f>+IF(I246=0,"",'Ark1'!V2201)</f>
        <v>0</v>
      </c>
      <c r="U246" s="233">
        <f>+IF(I246=0,"",'Ark1'!W2201)</f>
        <v>0</v>
      </c>
      <c r="V246" s="235">
        <f>+IF(I246=0,"",'Ark1'!X2201)</f>
        <v>0</v>
      </c>
      <c r="W246" s="235">
        <f>+IF(I246=0,"",'Ark1'!Y2201)</f>
        <v>0</v>
      </c>
      <c r="X246" s="235">
        <f>+IF(I246=0,"",'Ark1'!Z2201)</f>
        <v>0.14999999999997915</v>
      </c>
      <c r="Y246" s="233">
        <f>+IF(I246=0,"",'Ark1'!Z2201)</f>
        <v>0.14999999999997915</v>
      </c>
      <c r="Z246" s="233">
        <f>+IF(I246=0,"",'Ark1'!AB2201)</f>
        <v>0</v>
      </c>
      <c r="AA246" s="235">
        <f>+'Ark1'!AD2201</f>
        <v>0</v>
      </c>
      <c r="AB246" s="233">
        <f t="shared" si="36"/>
        <v>2</v>
      </c>
      <c r="AC246" s="233">
        <f t="shared" si="37"/>
        <v>2</v>
      </c>
      <c r="AD246" s="292"/>
      <c r="AG246" s="29"/>
      <c r="AH246" s="27"/>
      <c r="AK246" s="27"/>
      <c r="AL246" s="27"/>
      <c r="AM246" s="27"/>
      <c r="AO246" s="27"/>
      <c r="AP246" s="237"/>
      <c r="AQ246" s="27"/>
      <c r="AR246" s="27"/>
    </row>
    <row r="247" spans="1:44">
      <c r="A247" s="292"/>
      <c r="B247" s="232">
        <f>+'Ark1'!C2202</f>
        <v>2023</v>
      </c>
      <c r="C247" s="292"/>
      <c r="D247" s="232">
        <f>+'Ark1'!M2202</f>
        <v>1</v>
      </c>
      <c r="E247" s="232" t="s">
        <v>89</v>
      </c>
      <c r="F247" s="232">
        <f>+'Ark1'!D2202</f>
        <v>10</v>
      </c>
      <c r="G247" s="232" t="str">
        <f t="shared" si="35"/>
        <v>Okt</v>
      </c>
      <c r="H247" s="232">
        <f>+'Ark1'!Q2202</f>
        <v>1</v>
      </c>
      <c r="I247" s="330">
        <f>+'Ark1'!R2202</f>
        <v>1</v>
      </c>
      <c r="J247" s="233">
        <f>+IF(I247=0,"",'Ark1'!AF2202)</f>
        <v>2.1272069772388848E-2</v>
      </c>
      <c r="K247" s="233">
        <f>+IF(I247=0,"",'Ark1'!AG2202)</f>
        <v>1.1578393899684796E-2</v>
      </c>
      <c r="L247" s="239">
        <f>+IF(J247=0,"",'Ark1'!AI2202)</f>
        <v>1</v>
      </c>
      <c r="P247" s="482"/>
      <c r="Q247" s="234">
        <f>+IF(I247=0,"",'Ark1'!S2202)</f>
        <v>5</v>
      </c>
      <c r="R247" s="234"/>
      <c r="S247" s="290">
        <f>+IF(I247=0,"",'Ark1'!U2202)</f>
        <v>8.5</v>
      </c>
      <c r="T247" s="233">
        <f>+IF(I247=0,"",'Ark1'!V2202)</f>
        <v>0</v>
      </c>
      <c r="U247" s="233">
        <f>+IF(I247=0,"",'Ark1'!W2202)</f>
        <v>0</v>
      </c>
      <c r="V247" s="235">
        <f>+IF(I247=0,"",'Ark1'!X2202)</f>
        <v>0</v>
      </c>
      <c r="W247" s="235">
        <f>+IF(I247=0,"",'Ark1'!Y2202)</f>
        <v>0</v>
      </c>
      <c r="X247" s="235">
        <f>+IF(I247=0,"",'Ark1'!Z2202)</f>
        <v>0</v>
      </c>
      <c r="Y247" s="233">
        <f>+IF(I247=0,"",'Ark1'!Z2202)</f>
        <v>0</v>
      </c>
      <c r="Z247" s="233">
        <f>+IF(I247=0,"",'Ark1'!AB2202)</f>
        <v>0</v>
      </c>
      <c r="AA247" s="235">
        <f>+'Ark1'!AD2202</f>
        <v>0</v>
      </c>
      <c r="AB247" s="233">
        <f t="shared" si="36"/>
        <v>1</v>
      </c>
      <c r="AC247" s="233">
        <f t="shared" si="37"/>
        <v>1</v>
      </c>
      <c r="AD247" s="292"/>
      <c r="AG247" s="29"/>
      <c r="AH247" s="27"/>
      <c r="AK247" s="27"/>
      <c r="AL247" s="27"/>
      <c r="AM247" s="27"/>
      <c r="AO247" s="27"/>
      <c r="AP247" s="237"/>
      <c r="AQ247" s="27"/>
      <c r="AR247" s="27"/>
    </row>
    <row r="248" spans="1:44">
      <c r="A248" s="292"/>
      <c r="B248" s="232">
        <f>+'Ark1'!C2203</f>
        <v>2023</v>
      </c>
      <c r="C248" s="292"/>
      <c r="D248" s="232">
        <f>+'Ark1'!M2203</f>
        <v>1</v>
      </c>
      <c r="E248" s="232" t="s">
        <v>89</v>
      </c>
      <c r="F248" s="232">
        <f>+'Ark1'!D2203</f>
        <v>11</v>
      </c>
      <c r="G248" s="232" t="str">
        <f t="shared" si="35"/>
        <v>Nov</v>
      </c>
      <c r="H248" s="232">
        <f>+'Ark1'!Q2203</f>
        <v>2</v>
      </c>
      <c r="I248" s="330">
        <f>+'Ark1'!R2203</f>
        <v>2</v>
      </c>
      <c r="J248" s="233">
        <f>+IF(I248=0,"",'Ark1'!AF2203)</f>
        <v>8.0418174507438683E-2</v>
      </c>
      <c r="K248" s="233">
        <f>+IF(I248=0,"",'Ark1'!AG2203)</f>
        <v>5.0726016105510086E-2</v>
      </c>
      <c r="L248" s="239">
        <f>+IF(J248=0,"",'Ark1'!AI2203)</f>
        <v>1</v>
      </c>
      <c r="P248" s="482"/>
      <c r="Q248" s="234">
        <f>+IF(I248=0,"",'Ark1'!S2203)</f>
        <v>1.5</v>
      </c>
      <c r="R248" s="234"/>
      <c r="S248" s="290">
        <f>+IF(I248=0,"",'Ark1'!U2203)</f>
        <v>10.8</v>
      </c>
      <c r="T248" s="233">
        <f>+IF(I248=0,"",'Ark1'!V2203)</f>
        <v>0</v>
      </c>
      <c r="U248" s="233">
        <f>+IF(I248=0,"",'Ark1'!W2203)</f>
        <v>0</v>
      </c>
      <c r="V248" s="235">
        <f>+IF(I248=0,"",'Ark1'!X2203)</f>
        <v>50</v>
      </c>
      <c r="W248" s="235">
        <f>+IF(I248=0,"",'Ark1'!Y2203)</f>
        <v>0</v>
      </c>
      <c r="X248" s="235">
        <f>+IF(I248=0,"",'Ark1'!Z2203)</f>
        <v>6.7</v>
      </c>
      <c r="Y248" s="233">
        <f>+IF(I248=0,"",'Ark1'!Z2203)</f>
        <v>6.7</v>
      </c>
      <c r="Z248" s="233">
        <f>+IF(I248=0,"",'Ark1'!AB2203)</f>
        <v>0</v>
      </c>
      <c r="AA248" s="235">
        <f>+'Ark1'!AD2203</f>
        <v>0</v>
      </c>
      <c r="AB248" s="233">
        <f t="shared" si="36"/>
        <v>2</v>
      </c>
      <c r="AC248" s="233">
        <f t="shared" si="37"/>
        <v>1</v>
      </c>
      <c r="AD248" s="292"/>
      <c r="AG248" s="29"/>
      <c r="AH248" s="27"/>
      <c r="AK248" s="27"/>
      <c r="AL248" s="27"/>
      <c r="AM248" s="27"/>
      <c r="AO248" s="27"/>
      <c r="AP248" s="237"/>
      <c r="AQ248" s="27"/>
      <c r="AR248" s="27"/>
    </row>
    <row r="249" spans="1:44">
      <c r="A249" s="292"/>
      <c r="B249" s="232">
        <f>+'Ark1'!C2204</f>
        <v>2023</v>
      </c>
      <c r="C249" s="292"/>
      <c r="D249" s="232">
        <f>+'Ark1'!M2204</f>
        <v>1</v>
      </c>
      <c r="E249" s="232" t="s">
        <v>89</v>
      </c>
      <c r="F249" s="232">
        <f>+'Ark1'!D2204</f>
        <v>12</v>
      </c>
      <c r="G249" s="232" t="str">
        <f t="shared" si="35"/>
        <v>Des</v>
      </c>
      <c r="H249" s="232">
        <f>+'Ark1'!Q2204</f>
        <v>0</v>
      </c>
      <c r="I249" s="330">
        <f>+'Ark1'!R2204</f>
        <v>0</v>
      </c>
      <c r="J249" s="233" t="str">
        <f>+IF(I249=0,"",'Ark1'!AF2204)</f>
        <v/>
      </c>
      <c r="K249" s="233" t="str">
        <f>+IF(I249=0,"",'Ark1'!AG2204)</f>
        <v/>
      </c>
      <c r="L249" s="239">
        <f>+IF(J249=0,"",'Ark1'!AI2204)</f>
        <v>0</v>
      </c>
      <c r="P249" s="482"/>
      <c r="Q249" s="234" t="str">
        <f>+IF(I249=0,"",'Ark1'!S2204)</f>
        <v/>
      </c>
      <c r="R249" s="234"/>
      <c r="S249" s="290" t="str">
        <f>+IF(I249=0,"",'Ark1'!U2204)</f>
        <v/>
      </c>
      <c r="T249" s="233" t="str">
        <f>+IF(I249=0,"",'Ark1'!V2204)</f>
        <v/>
      </c>
      <c r="U249" s="233" t="str">
        <f>+IF(I249=0,"",'Ark1'!W2204)</f>
        <v/>
      </c>
      <c r="V249" s="235" t="str">
        <f>+IF(I249=0,"",'Ark1'!X2204)</f>
        <v/>
      </c>
      <c r="W249" s="235" t="str">
        <f>+IF(I249=0,"",'Ark1'!Y2204)</f>
        <v/>
      </c>
      <c r="X249" s="235" t="str">
        <f>+IF(I249=0,"",'Ark1'!Z2204)</f>
        <v/>
      </c>
      <c r="Y249" s="233" t="str">
        <f>+IF(I249=0,"",'Ark1'!Z2204)</f>
        <v/>
      </c>
      <c r="Z249" s="233" t="str">
        <f>+IF(I249=0,"",'Ark1'!AB2204)</f>
        <v/>
      </c>
      <c r="AA249" s="235">
        <f>+'Ark1'!AD2204</f>
        <v>0</v>
      </c>
      <c r="AB249" s="233" t="str">
        <f t="shared" si="36"/>
        <v/>
      </c>
      <c r="AC249" s="233" t="str">
        <f t="shared" si="37"/>
        <v/>
      </c>
      <c r="AD249" s="292"/>
      <c r="AG249" s="29"/>
      <c r="AH249" s="27"/>
      <c r="AK249" s="27"/>
      <c r="AL249" s="27"/>
      <c r="AM249" s="27"/>
      <c r="AO249" s="27"/>
      <c r="AP249" s="237"/>
      <c r="AQ249" s="27"/>
      <c r="AR249" s="27"/>
    </row>
    <row r="250" spans="1:44">
      <c r="A250" s="292"/>
      <c r="B250" s="292"/>
      <c r="C250" s="292"/>
      <c r="D250" s="292"/>
      <c r="E250" s="292"/>
      <c r="F250" s="292"/>
      <c r="G250" s="292"/>
      <c r="H250" s="292"/>
      <c r="I250" s="332"/>
      <c r="J250" s="292"/>
      <c r="K250" s="292"/>
      <c r="L250" s="482"/>
      <c r="M250" s="482"/>
      <c r="N250" s="482"/>
      <c r="O250" s="482"/>
      <c r="P250" s="48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16"/>
      <c r="AG250" s="29"/>
      <c r="AH250" s="27"/>
      <c r="AI250" s="217"/>
      <c r="AJ250" s="28"/>
      <c r="AN250" s="28"/>
    </row>
    <row r="251" spans="1:44" ht="22.8">
      <c r="A251" s="292"/>
      <c r="B251" s="292"/>
      <c r="C251" s="292"/>
      <c r="D251" s="292"/>
      <c r="E251" s="257" t="str">
        <f>+E253</f>
        <v>1</v>
      </c>
      <c r="F251" s="292"/>
      <c r="G251" s="292"/>
      <c r="H251" s="292"/>
      <c r="I251" s="327">
        <f>SUM(I253:I269)</f>
        <v>46844</v>
      </c>
      <c r="J251" s="292"/>
      <c r="K251" s="292"/>
      <c r="L251" s="236">
        <f t="shared" ref="L251" si="38">SUM(L253:L269)</f>
        <v>464</v>
      </c>
      <c r="M251" s="236"/>
      <c r="N251" s="236"/>
      <c r="O251" s="236"/>
      <c r="P251" s="482"/>
      <c r="Q251" s="292"/>
      <c r="R251" s="292"/>
      <c r="S251" s="263">
        <f>+Fettgruppe!S54</f>
        <v>0</v>
      </c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16"/>
      <c r="AG251" s="29"/>
      <c r="AH251" s="27"/>
      <c r="AI251" s="217"/>
      <c r="AJ251" s="28"/>
      <c r="AN251" s="28"/>
    </row>
    <row r="252" spans="1:44">
      <c r="A252" s="292"/>
      <c r="B252" s="292"/>
      <c r="C252" s="292"/>
      <c r="D252" s="292"/>
      <c r="E252" s="292"/>
      <c r="F252" s="292"/>
      <c r="G252" s="292"/>
      <c r="H252" s="292"/>
      <c r="I252" s="332"/>
      <c r="J252" s="292"/>
      <c r="K252" s="292"/>
      <c r="L252" s="482"/>
      <c r="M252" s="482"/>
      <c r="N252" s="482"/>
      <c r="O252" s="482"/>
      <c r="P252" s="48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16"/>
      <c r="AG252" s="29"/>
      <c r="AH252" s="27"/>
      <c r="AI252" s="217"/>
      <c r="AJ252" s="28"/>
      <c r="AN252" s="28"/>
    </row>
    <row r="253" spans="1:44">
      <c r="A253" s="292"/>
      <c r="B253" s="232">
        <f>+'Ark1'!C2205</f>
        <v>2023</v>
      </c>
      <c r="C253" s="292"/>
      <c r="D253" s="232">
        <f>+'Ark1'!M2205</f>
        <v>2</v>
      </c>
      <c r="E253" s="243" t="s">
        <v>90</v>
      </c>
      <c r="F253" s="232">
        <f>+'Ark1'!D2205</f>
        <v>1</v>
      </c>
      <c r="G253" s="232" t="str">
        <f>VLOOKUP(F253,RNR!$D$12:$E$23,2)</f>
        <v>Jan</v>
      </c>
      <c r="H253" s="232">
        <f>+'Ark1'!Q2205</f>
        <v>20</v>
      </c>
      <c r="I253" s="330">
        <f>+'Ark1'!R2205</f>
        <v>65</v>
      </c>
      <c r="J253" s="233">
        <f>+IF(I253=0,"",'Ark1'!AF2205)</f>
        <v>8.8676671214188261</v>
      </c>
      <c r="K253" s="233">
        <f>+IF(I253=0,"",'Ark1'!AG2205)</f>
        <v>6.1312215562816013</v>
      </c>
      <c r="L253" s="239">
        <f>+IF(J253=0,"",'Ark1'!AI2205)</f>
        <v>0</v>
      </c>
      <c r="P253" s="482"/>
      <c r="Q253" s="234">
        <f>+IF(I253=0,"",'Ark1'!S2205)</f>
        <v>4.3384615384615373</v>
      </c>
      <c r="R253" s="234"/>
      <c r="S253" s="290">
        <f>+IF(I253=0,"",'Ark1'!U2205)</f>
        <v>13.078461538461545</v>
      </c>
      <c r="T253" s="233">
        <f>+IF(I253=0,"",'Ark1'!V2205)</f>
        <v>0</v>
      </c>
      <c r="U253" s="233">
        <f>+IF(I253=0,"",'Ark1'!W2205)</f>
        <v>0</v>
      </c>
      <c r="V253" s="235">
        <f>+IF(I253=0,"",'Ark1'!X2205)</f>
        <v>33.846153846153847</v>
      </c>
      <c r="W253" s="235">
        <f>+IF(I253=0,"",'Ark1'!Y2205)</f>
        <v>6.1538461538461524</v>
      </c>
      <c r="X253" s="235">
        <f>+IF(I253=0,"",'Ark1'!Z2205)</f>
        <v>7.7018377888296143</v>
      </c>
      <c r="Y253" s="233">
        <f>+IF(I253=0,"",'Ark1'!Z2205)</f>
        <v>7.7018377888296143</v>
      </c>
      <c r="Z253" s="233">
        <f>+IF(I253=0,"",'Ark1'!AB2205)</f>
        <v>0</v>
      </c>
      <c r="AA253" s="235">
        <f>+'Ark1'!AD2205</f>
        <v>0</v>
      </c>
      <c r="AB253" s="233">
        <f t="shared" si="36"/>
        <v>32.5</v>
      </c>
      <c r="AC253" s="233">
        <f t="shared" si="37"/>
        <v>3.25</v>
      </c>
      <c r="AD253" s="292"/>
      <c r="AG253" s="29"/>
      <c r="AH253" s="27"/>
      <c r="AK253" s="27"/>
      <c r="AL253" s="27"/>
      <c r="AM253" s="27"/>
      <c r="AO253" s="27"/>
      <c r="AP253" s="237"/>
      <c r="AQ253" s="27"/>
      <c r="AR253" s="27"/>
    </row>
    <row r="254" spans="1:44">
      <c r="A254" s="292"/>
      <c r="B254" s="232">
        <f>+'Ark1'!C2206</f>
        <v>2023</v>
      </c>
      <c r="C254" s="292"/>
      <c r="D254" s="232">
        <f>+'Ark1'!M2206</f>
        <v>2</v>
      </c>
      <c r="E254" s="243" t="str">
        <f>+E253</f>
        <v>1</v>
      </c>
      <c r="F254" s="232">
        <f>+'Ark1'!D2206</f>
        <v>2</v>
      </c>
      <c r="G254" s="232" t="str">
        <f>VLOOKUP(F254,RNR!$D$12:$E$23,2)</f>
        <v>Feb</v>
      </c>
      <c r="H254" s="232">
        <f>+'Ark1'!Q2206</f>
        <v>32</v>
      </c>
      <c r="I254" s="330">
        <f>+'Ark1'!R2206</f>
        <v>214</v>
      </c>
      <c r="J254" s="233">
        <f>+IF(I254=0,"",'Ark1'!AF2206)</f>
        <v>12.685240071132185</v>
      </c>
      <c r="K254" s="233">
        <f>+IF(I254=0,"",'Ark1'!AG2206)</f>
        <v>10.259660957808737</v>
      </c>
      <c r="L254" s="239">
        <f>+IF(J254=0,"",'Ark1'!AI2206)</f>
        <v>39</v>
      </c>
      <c r="P254" s="482"/>
      <c r="Q254" s="234">
        <f>+IF(I254=0,"",'Ark1'!S2206)</f>
        <v>4.2476635514018701</v>
      </c>
      <c r="R254" s="234"/>
      <c r="S254" s="290">
        <f>+IF(I254=0,"",'Ark1'!U2206)</f>
        <v>8.2439252336448607</v>
      </c>
      <c r="T254" s="233">
        <f>+IF(I254=0,"",'Ark1'!V2206)</f>
        <v>0</v>
      </c>
      <c r="U254" s="233">
        <f>+IF(I254=0,"",'Ark1'!W2206)</f>
        <v>0</v>
      </c>
      <c r="V254" s="235">
        <f>+IF(I254=0,"",'Ark1'!X2206)</f>
        <v>12.149532710280372</v>
      </c>
      <c r="W254" s="235">
        <f>+IF(I254=0,"",'Ark1'!Y2206)</f>
        <v>0.93457943925233611</v>
      </c>
      <c r="X254" s="235">
        <f>+IF(I254=0,"",'Ark1'!Z2206)</f>
        <v>5.5947184301059263</v>
      </c>
      <c r="Y254" s="233">
        <f>+IF(I254=0,"",'Ark1'!Z2206)</f>
        <v>5.5947184301059263</v>
      </c>
      <c r="Z254" s="233">
        <f>+IF(I254=0,"",'Ark1'!AB2206)</f>
        <v>0</v>
      </c>
      <c r="AA254" s="235">
        <f>+'Ark1'!AD2206</f>
        <v>0</v>
      </c>
      <c r="AB254" s="233">
        <f t="shared" ref="AB254:AB264" si="39">+IF(I254=0,"",I254/D254)</f>
        <v>107</v>
      </c>
      <c r="AC254" s="233">
        <f t="shared" ref="AC254:AC264" si="40">+IF(I254=0,"",I254/H254)</f>
        <v>6.6875</v>
      </c>
      <c r="AD254" s="292"/>
      <c r="AG254" s="29"/>
      <c r="AH254" s="27"/>
      <c r="AK254" s="27"/>
      <c r="AL254" s="27"/>
      <c r="AM254" s="27"/>
      <c r="AO254" s="27"/>
      <c r="AP254" s="237"/>
      <c r="AQ254" s="27"/>
      <c r="AR254" s="27"/>
    </row>
    <row r="255" spans="1:44">
      <c r="A255" s="292"/>
      <c r="B255" s="232">
        <f>+'Ark1'!C2207</f>
        <v>2023</v>
      </c>
      <c r="C255" s="292"/>
      <c r="D255" s="232">
        <f>+'Ark1'!M2207</f>
        <v>2</v>
      </c>
      <c r="E255" s="243" t="str">
        <f t="shared" ref="E255:E264" si="41">+E254</f>
        <v>1</v>
      </c>
      <c r="F255" s="232">
        <f>+'Ark1'!D2207</f>
        <v>3</v>
      </c>
      <c r="G255" s="232" t="str">
        <f>VLOOKUP(F255,RNR!$D$12:$E$23,2)</f>
        <v>Mar</v>
      </c>
      <c r="H255" s="232">
        <f>+'Ark1'!Q2207</f>
        <v>89</v>
      </c>
      <c r="I255" s="330">
        <f>+'Ark1'!R2207</f>
        <v>598</v>
      </c>
      <c r="J255" s="233">
        <f>+IF(I255=0,"",'Ark1'!AF2207)</f>
        <v>13.111159833369872</v>
      </c>
      <c r="K255" s="233">
        <f>+IF(I255=0,"",'Ark1'!AG2207)</f>
        <v>9.0144126938172242</v>
      </c>
      <c r="L255" s="239">
        <f>+IF(J255=0,"",'Ark1'!AI2207)</f>
        <v>6</v>
      </c>
      <c r="P255" s="482"/>
      <c r="Q255" s="234">
        <f>+IF(I255=0,"",'Ark1'!S2207)</f>
        <v>3.9515050167224071</v>
      </c>
      <c r="R255" s="234"/>
      <c r="S255" s="290">
        <f>+IF(I255=0,"",'Ark1'!U2207)</f>
        <v>6.4563545150501715</v>
      </c>
      <c r="T255" s="233">
        <f>+IF(I255=0,"",'Ark1'!V2207)</f>
        <v>0</v>
      </c>
      <c r="U255" s="233">
        <f>+IF(I255=0,"",'Ark1'!W2207)</f>
        <v>0</v>
      </c>
      <c r="V255" s="235">
        <f>+IF(I255=0,"",'Ark1'!X2207)</f>
        <v>3.6789297658862878</v>
      </c>
      <c r="W255" s="235">
        <f>+IF(I255=0,"",'Ark1'!Y2207)</f>
        <v>0.16722408026755856</v>
      </c>
      <c r="X255" s="235">
        <f>+IF(I255=0,"",'Ark1'!Z2207)</f>
        <v>3.7436078972517777</v>
      </c>
      <c r="Y255" s="233">
        <f>+IF(I255=0,"",'Ark1'!Z2207)</f>
        <v>3.7436078972517777</v>
      </c>
      <c r="Z255" s="233">
        <f>+IF(I255=0,"",'Ark1'!AB2207)</f>
        <v>0.23093881607534517</v>
      </c>
      <c r="AA255" s="235">
        <f>+'Ark1'!AD2207</f>
        <v>28.559292000073125</v>
      </c>
      <c r="AB255" s="233">
        <f t="shared" si="39"/>
        <v>299</v>
      </c>
      <c r="AC255" s="233">
        <f t="shared" si="40"/>
        <v>6.7191011235955056</v>
      </c>
      <c r="AD255" s="292"/>
      <c r="AG255" s="29"/>
      <c r="AH255" s="27"/>
      <c r="AK255" s="27"/>
      <c r="AL255" s="27"/>
      <c r="AM255" s="27"/>
      <c r="AO255" s="27"/>
      <c r="AP255" s="237"/>
      <c r="AQ255" s="27"/>
      <c r="AR255" s="27"/>
    </row>
    <row r="256" spans="1:44">
      <c r="A256" s="292"/>
      <c r="B256" s="232">
        <f>+'Ark1'!C2208</f>
        <v>2023</v>
      </c>
      <c r="C256" s="292"/>
      <c r="D256" s="232">
        <f>+'Ark1'!M2208</f>
        <v>2</v>
      </c>
      <c r="E256" s="243" t="str">
        <f t="shared" si="41"/>
        <v>1</v>
      </c>
      <c r="F256" s="232">
        <f>+'Ark1'!D2208</f>
        <v>4</v>
      </c>
      <c r="G256" s="232" t="str">
        <f>VLOOKUP(F256,RNR!$D$12:$E$23,2)</f>
        <v>Apr</v>
      </c>
      <c r="H256" s="232">
        <f>+'Ark1'!Q2208</f>
        <v>59</v>
      </c>
      <c r="I256" s="330">
        <f>+'Ark1'!R2208</f>
        <v>695</v>
      </c>
      <c r="J256" s="233">
        <f>+IF(I256=0,"",'Ark1'!AF2208)</f>
        <v>21.57714995343062</v>
      </c>
      <c r="K256" s="233">
        <f>+IF(I256=0,"",'Ark1'!AG2208)</f>
        <v>16.100040969868505</v>
      </c>
      <c r="L256" s="239">
        <f>+IF(J256=0,"",'Ark1'!AI2208)</f>
        <v>10</v>
      </c>
      <c r="P256" s="482"/>
      <c r="Q256" s="234">
        <f>+IF(I256=0,"",'Ark1'!S2208)</f>
        <v>4.253237410071943</v>
      </c>
      <c r="R256" s="234"/>
      <c r="S256" s="290">
        <f>+IF(I256=0,"",'Ark1'!U2208)</f>
        <v>6.2197122302158192</v>
      </c>
      <c r="T256" s="233">
        <f>+IF(I256=0,"",'Ark1'!V2208)</f>
        <v>0</v>
      </c>
      <c r="U256" s="233">
        <f>+IF(I256=0,"",'Ark1'!W2208)</f>
        <v>0</v>
      </c>
      <c r="V256" s="235">
        <f>+IF(I256=0,"",'Ark1'!X2208)</f>
        <v>2.3021582733812944</v>
      </c>
      <c r="W256" s="235">
        <f>+IF(I256=0,"",'Ark1'!Y2208)</f>
        <v>0</v>
      </c>
      <c r="X256" s="235">
        <f>+IF(I256=0,"",'Ark1'!Z2208)</f>
        <v>3.0277754833574249</v>
      </c>
      <c r="Y256" s="233">
        <f>+IF(I256=0,"",'Ark1'!Z2208)</f>
        <v>3.0277754833574249</v>
      </c>
      <c r="Z256" s="233">
        <f>+IF(I256=0,"",'Ark1'!AB2208)</f>
        <v>0</v>
      </c>
      <c r="AA256" s="235">
        <f>+'Ark1'!AD2208</f>
        <v>0</v>
      </c>
      <c r="AB256" s="233">
        <f t="shared" si="39"/>
        <v>347.5</v>
      </c>
      <c r="AC256" s="233">
        <f t="shared" si="40"/>
        <v>11.779661016949152</v>
      </c>
      <c r="AD256" s="292"/>
      <c r="AG256" s="29"/>
      <c r="AH256" s="27"/>
      <c r="AK256" s="27"/>
      <c r="AL256" s="27"/>
      <c r="AM256" s="27"/>
      <c r="AO256" s="27"/>
      <c r="AP256" s="237"/>
      <c r="AQ256" s="27"/>
      <c r="AR256" s="27"/>
    </row>
    <row r="257" spans="1:44">
      <c r="A257" s="292"/>
      <c r="B257" s="232">
        <f>+'Ark1'!C2209</f>
        <v>2023</v>
      </c>
      <c r="C257" s="292"/>
      <c r="D257" s="232">
        <f>+'Ark1'!M2209</f>
        <v>2</v>
      </c>
      <c r="E257" s="243" t="str">
        <f t="shared" si="41"/>
        <v>1</v>
      </c>
      <c r="F257" s="232">
        <f>+'Ark1'!D2209</f>
        <v>5</v>
      </c>
      <c r="G257" s="232" t="str">
        <f>VLOOKUP(F257,RNR!$D$12:$E$23,2)</f>
        <v>Mai</v>
      </c>
      <c r="H257" s="232">
        <f>+'Ark1'!Q2209</f>
        <v>57</v>
      </c>
      <c r="I257" s="330">
        <f>+'Ark1'!R2209</f>
        <v>350</v>
      </c>
      <c r="J257" s="233">
        <f>+IF(I257=0,"",'Ark1'!AF2209)</f>
        <v>18.949648077964262</v>
      </c>
      <c r="K257" s="233">
        <f>+IF(I257=0,"",'Ark1'!AG2209)</f>
        <v>14.654290391523812</v>
      </c>
      <c r="L257" s="239">
        <f>+IF(J257=0,"",'Ark1'!AI2209)</f>
        <v>76</v>
      </c>
      <c r="P257" s="482"/>
      <c r="Q257" s="234">
        <f>+IF(I257=0,"",'Ark1'!S2209)</f>
        <v>3.8514285714285696</v>
      </c>
      <c r="R257" s="234"/>
      <c r="S257" s="290">
        <f>+IF(I257=0,"",'Ark1'!U2209)</f>
        <v>7.3660000000000014</v>
      </c>
      <c r="T257" s="233">
        <f>+IF(I257=0,"",'Ark1'!V2209)</f>
        <v>0</v>
      </c>
      <c r="U257" s="233">
        <f>+IF(I257=0,"",'Ark1'!W2209)</f>
        <v>0</v>
      </c>
      <c r="V257" s="235">
        <f>+IF(I257=0,"",'Ark1'!X2209)</f>
        <v>6</v>
      </c>
      <c r="W257" s="235">
        <f>+IF(I257=0,"",'Ark1'!Y2209)</f>
        <v>0.28571428571428559</v>
      </c>
      <c r="X257" s="235">
        <f>+IF(I257=0,"",'Ark1'!Z2209)</f>
        <v>4.0500601053740928</v>
      </c>
      <c r="Y257" s="233">
        <f>+IF(I257=0,"",'Ark1'!Z2209)</f>
        <v>4.0500601053740928</v>
      </c>
      <c r="Z257" s="233">
        <f>+IF(I257=0,"",'Ark1'!AB2209)</f>
        <v>0</v>
      </c>
      <c r="AA257" s="235">
        <f>+'Ark1'!AD2209</f>
        <v>0</v>
      </c>
      <c r="AB257" s="233">
        <f t="shared" si="39"/>
        <v>175</v>
      </c>
      <c r="AC257" s="233">
        <f t="shared" si="40"/>
        <v>6.1403508771929829</v>
      </c>
      <c r="AD257" s="292"/>
      <c r="AG257" s="29"/>
      <c r="AH257" s="27"/>
      <c r="AK257" s="27"/>
      <c r="AL257" s="27"/>
      <c r="AM257" s="27"/>
      <c r="AO257" s="27"/>
      <c r="AP257" s="237"/>
      <c r="AQ257" s="27"/>
      <c r="AR257" s="27"/>
    </row>
    <row r="258" spans="1:44">
      <c r="A258" s="292"/>
      <c r="B258" s="232">
        <f>+'Ark1'!C2210</f>
        <v>2023</v>
      </c>
      <c r="C258" s="292"/>
      <c r="D258" s="232">
        <f>+'Ark1'!M2210</f>
        <v>2</v>
      </c>
      <c r="E258" s="243" t="str">
        <f t="shared" si="41"/>
        <v>1</v>
      </c>
      <c r="F258" s="232">
        <f>+'Ark1'!D2210</f>
        <v>6</v>
      </c>
      <c r="G258" s="232" t="str">
        <f>VLOOKUP(F258,RNR!$D$12:$E$23,2)</f>
        <v>Jun</v>
      </c>
      <c r="H258" s="232">
        <f>+'Ark1'!Q2210</f>
        <v>74</v>
      </c>
      <c r="I258" s="330">
        <f>+'Ark1'!R2210</f>
        <v>561</v>
      </c>
      <c r="J258" s="233">
        <f>+IF(I258=0,"",'Ark1'!AF2210)</f>
        <v>24.95551601423487</v>
      </c>
      <c r="K258" s="233">
        <f>+IF(I258=0,"",'Ark1'!AG2210)</f>
        <v>16.440223842631838</v>
      </c>
      <c r="L258" s="239">
        <f>+IF(J258=0,"",'Ark1'!AI2210)</f>
        <v>42</v>
      </c>
      <c r="P258" s="482"/>
      <c r="Q258" s="234">
        <f>+IF(I258=0,"",'Ark1'!S2210)</f>
        <v>3.7557932263814608</v>
      </c>
      <c r="R258" s="234"/>
      <c r="S258" s="290">
        <f>+IF(I258=0,"",'Ark1'!U2210)</f>
        <v>8.6406417112299376</v>
      </c>
      <c r="T258" s="233">
        <f>+IF(I258=0,"",'Ark1'!V2210)</f>
        <v>0</v>
      </c>
      <c r="U258" s="233">
        <f>+IF(I258=0,"",'Ark1'!W2210)</f>
        <v>0</v>
      </c>
      <c r="V258" s="235">
        <f>+IF(I258=0,"",'Ark1'!X2210)</f>
        <v>11.22994652406417</v>
      </c>
      <c r="W258" s="235">
        <f>+IF(I258=0,"",'Ark1'!Y2210)</f>
        <v>0.53475935828877008</v>
      </c>
      <c r="X258" s="235">
        <f>+IF(I258=0,"",'Ark1'!Z2210)</f>
        <v>4.7709633793204178</v>
      </c>
      <c r="Y258" s="233">
        <f>+IF(I258=0,"",'Ark1'!Z2210)</f>
        <v>4.7709633793204178</v>
      </c>
      <c r="Z258" s="233">
        <f>+IF(I258=0,"",'Ark1'!AB2210)</f>
        <v>0</v>
      </c>
      <c r="AA258" s="235">
        <f>+'Ark1'!AD2210</f>
        <v>0</v>
      </c>
      <c r="AB258" s="233">
        <f t="shared" si="39"/>
        <v>280.5</v>
      </c>
      <c r="AC258" s="233">
        <f t="shared" si="40"/>
        <v>7.5810810810810807</v>
      </c>
      <c r="AD258" s="292"/>
      <c r="AG258" s="29"/>
      <c r="AH258" s="27"/>
      <c r="AK258" s="27"/>
      <c r="AL258" s="27"/>
      <c r="AM258" s="27"/>
      <c r="AO258" s="27"/>
      <c r="AP258" s="237"/>
      <c r="AQ258" s="27"/>
      <c r="AR258" s="27"/>
    </row>
    <row r="259" spans="1:44">
      <c r="A259" s="292"/>
      <c r="B259" s="232">
        <f>+'Ark1'!C2211</f>
        <v>2023</v>
      </c>
      <c r="C259" s="292"/>
      <c r="D259" s="232">
        <f>+'Ark1'!M2211</f>
        <v>2</v>
      </c>
      <c r="E259" s="243" t="str">
        <f t="shared" si="41"/>
        <v>1</v>
      </c>
      <c r="F259" s="232">
        <f>+'Ark1'!D2211</f>
        <v>7</v>
      </c>
      <c r="G259" s="232" t="str">
        <f>VLOOKUP(F259,RNR!$D$12:$E$23,2)</f>
        <v>Jul</v>
      </c>
      <c r="H259" s="232">
        <f>+'Ark1'!Q2211</f>
        <v>16</v>
      </c>
      <c r="I259" s="330">
        <f>+'Ark1'!R2211</f>
        <v>102</v>
      </c>
      <c r="J259" s="233">
        <f>+IF(I259=0,"",'Ark1'!AF2211)</f>
        <v>21.428571428571423</v>
      </c>
      <c r="K259" s="233">
        <f>+IF(I259=0,"",'Ark1'!AG2211)</f>
        <v>13.328114126652755</v>
      </c>
      <c r="L259" s="239">
        <f>+IF(J259=0,"",'Ark1'!AI2211)</f>
        <v>14</v>
      </c>
      <c r="P259" s="482"/>
      <c r="Q259" s="234">
        <f>+IF(I259=0,"",'Ark1'!S2211)</f>
        <v>3.3039215686274508</v>
      </c>
      <c r="R259" s="234"/>
      <c r="S259" s="290">
        <f>+IF(I259=0,"",'Ark1'!U2211)</f>
        <v>7.5107843137254946</v>
      </c>
      <c r="T259" s="233">
        <f>+IF(I259=0,"",'Ark1'!V2211)</f>
        <v>0</v>
      </c>
      <c r="U259" s="233">
        <f>+IF(I259=0,"",'Ark1'!W2211)</f>
        <v>0</v>
      </c>
      <c r="V259" s="235">
        <f>+IF(I259=0,"",'Ark1'!X2211)</f>
        <v>3.9215686274509798</v>
      </c>
      <c r="W259" s="235">
        <f>+IF(I259=0,"",'Ark1'!Y2211)</f>
        <v>0</v>
      </c>
      <c r="X259" s="235">
        <f>+IF(I259=0,"",'Ark1'!Z2211)</f>
        <v>3.2003035046862185</v>
      </c>
      <c r="Y259" s="233">
        <f>+IF(I259=0,"",'Ark1'!Z2211)</f>
        <v>3.2003035046862185</v>
      </c>
      <c r="Z259" s="233">
        <f>+IF(I259=0,"",'Ark1'!AB2211)</f>
        <v>0</v>
      </c>
      <c r="AA259" s="235">
        <f>+'Ark1'!AD2211</f>
        <v>0</v>
      </c>
      <c r="AB259" s="233">
        <f t="shared" si="39"/>
        <v>51</v>
      </c>
      <c r="AC259" s="233">
        <f t="shared" si="40"/>
        <v>6.375</v>
      </c>
      <c r="AD259" s="292"/>
      <c r="AG259" s="29"/>
      <c r="AH259" s="27"/>
      <c r="AK259" s="27"/>
      <c r="AL259" s="27"/>
      <c r="AM259" s="27"/>
      <c r="AO259" s="27"/>
      <c r="AP259" s="237"/>
      <c r="AQ259" s="27"/>
      <c r="AR259" s="27"/>
    </row>
    <row r="260" spans="1:44">
      <c r="A260" s="292"/>
      <c r="B260" s="232">
        <f>+'Ark1'!C2212</f>
        <v>2023</v>
      </c>
      <c r="C260" s="292"/>
      <c r="D260" s="232">
        <f>+'Ark1'!M2212</f>
        <v>2</v>
      </c>
      <c r="E260" s="243" t="str">
        <f t="shared" si="41"/>
        <v>1</v>
      </c>
      <c r="F260" s="232">
        <f>+'Ark1'!D2212</f>
        <v>8</v>
      </c>
      <c r="G260" s="232" t="str">
        <f>VLOOKUP(F260,RNR!$D$12:$E$23,2)</f>
        <v>Aug</v>
      </c>
      <c r="H260" s="232">
        <f>+'Ark1'!Q2212</f>
        <v>66</v>
      </c>
      <c r="I260" s="330">
        <f>+'Ark1'!R2212</f>
        <v>704</v>
      </c>
      <c r="J260" s="233">
        <f>+IF(I260=0,"",'Ark1'!AF2212)</f>
        <v>44.98402555910544</v>
      </c>
      <c r="K260" s="233">
        <f>+IF(I260=0,"",'Ark1'!AG2212)</f>
        <v>32.247146664936565</v>
      </c>
      <c r="L260" s="239">
        <f>+IF(J260=0,"",'Ark1'!AI2212)</f>
        <v>45</v>
      </c>
      <c r="P260" s="482"/>
      <c r="Q260" s="234">
        <f>+IF(I260=0,"",'Ark1'!S2212)</f>
        <v>4.0639204545454541</v>
      </c>
      <c r="R260" s="234"/>
      <c r="S260" s="290">
        <f>+IF(I260=0,"",'Ark1'!U2212)</f>
        <v>8.4721590909090949</v>
      </c>
      <c r="T260" s="233">
        <f>+IF(I260=0,"",'Ark1'!V2212)</f>
        <v>0</v>
      </c>
      <c r="U260" s="233">
        <f>+IF(I260=0,"",'Ark1'!W2212)</f>
        <v>0</v>
      </c>
      <c r="V260" s="235">
        <f>+IF(I260=0,"",'Ark1'!X2212)</f>
        <v>2.1306818181818183</v>
      </c>
      <c r="W260" s="235">
        <f>+IF(I260=0,"",'Ark1'!Y2212)</f>
        <v>0</v>
      </c>
      <c r="X260" s="235">
        <f>+IF(I260=0,"",'Ark1'!Z2212)</f>
        <v>2.9090606687881282</v>
      </c>
      <c r="Y260" s="233">
        <f>+IF(I260=0,"",'Ark1'!Z2212)</f>
        <v>2.9090606687881282</v>
      </c>
      <c r="Z260" s="233">
        <f>+IF(I260=0,"",'Ark1'!AB2212)</f>
        <v>0</v>
      </c>
      <c r="AA260" s="235">
        <f>+'Ark1'!AD2212</f>
        <v>0</v>
      </c>
      <c r="AB260" s="233">
        <f t="shared" si="39"/>
        <v>352</v>
      </c>
      <c r="AC260" s="233">
        <f t="shared" si="40"/>
        <v>10.666666666666666</v>
      </c>
      <c r="AD260" s="292"/>
      <c r="AG260" s="29"/>
      <c r="AH260" s="27"/>
      <c r="AK260" s="27"/>
      <c r="AL260" s="27"/>
      <c r="AM260" s="27"/>
      <c r="AO260" s="27"/>
      <c r="AP260" s="237"/>
      <c r="AQ260" s="27"/>
      <c r="AR260" s="27"/>
    </row>
    <row r="261" spans="1:44">
      <c r="A261" s="292"/>
      <c r="B261" s="232">
        <f>+'Ark1'!C2213</f>
        <v>2023</v>
      </c>
      <c r="C261" s="292"/>
      <c r="D261" s="232">
        <f>+'Ark1'!M2213</f>
        <v>2</v>
      </c>
      <c r="E261" s="243" t="str">
        <f t="shared" si="41"/>
        <v>1</v>
      </c>
      <c r="F261" s="232">
        <f>+'Ark1'!D2213</f>
        <v>9</v>
      </c>
      <c r="G261" s="232" t="str">
        <f>VLOOKUP(F261,RNR!$D$12:$E$23,2)</f>
        <v>Sep</v>
      </c>
      <c r="H261" s="232">
        <f>+'Ark1'!Q2213</f>
        <v>99</v>
      </c>
      <c r="I261" s="330">
        <f>+'Ark1'!R2213</f>
        <v>775</v>
      </c>
      <c r="J261" s="233">
        <f>+IF(I261=0,"",'Ark1'!AF2213)</f>
        <v>28.853313477289653</v>
      </c>
      <c r="K261" s="233">
        <f>+IF(I261=0,"",'Ark1'!AG2213)</f>
        <v>20.606665956644527</v>
      </c>
      <c r="L261" s="239">
        <f>+IF(J261=0,"",'Ark1'!AI2213)</f>
        <v>92</v>
      </c>
      <c r="P261" s="482"/>
      <c r="Q261" s="234">
        <f>+IF(I261=0,"",'Ark1'!S2213)</f>
        <v>4.4000000000000004</v>
      </c>
      <c r="R261" s="234"/>
      <c r="S261" s="290">
        <f>+IF(I261=0,"",'Ark1'!U2213)</f>
        <v>9.2372903225806553</v>
      </c>
      <c r="T261" s="233">
        <f>+IF(I261=0,"",'Ark1'!V2213)</f>
        <v>0</v>
      </c>
      <c r="U261" s="233">
        <f>+IF(I261=0,"",'Ark1'!W2213)</f>
        <v>0</v>
      </c>
      <c r="V261" s="235">
        <f>+IF(I261=0,"",'Ark1'!X2213)</f>
        <v>8.7741935483870979</v>
      </c>
      <c r="W261" s="235">
        <f>+IF(I261=0,"",'Ark1'!Y2213)</f>
        <v>0.64516129032258052</v>
      </c>
      <c r="X261" s="235">
        <f>+IF(I261=0,"",'Ark1'!Z2213)</f>
        <v>4.1058749897971403</v>
      </c>
      <c r="Y261" s="233">
        <f>+IF(I261=0,"",'Ark1'!Z2213)</f>
        <v>4.1058749897971403</v>
      </c>
      <c r="Z261" s="233">
        <f>+IF(I261=0,"",'Ark1'!AB2213)</f>
        <v>0</v>
      </c>
      <c r="AA261" s="235">
        <f>+'Ark1'!AD2213</f>
        <v>0</v>
      </c>
      <c r="AB261" s="233">
        <f t="shared" si="39"/>
        <v>387.5</v>
      </c>
      <c r="AC261" s="233">
        <f t="shared" si="40"/>
        <v>7.8282828282828278</v>
      </c>
      <c r="AD261" s="292"/>
      <c r="AG261" s="29"/>
      <c r="AH261" s="27"/>
      <c r="AK261" s="27"/>
      <c r="AL261" s="27"/>
      <c r="AM261" s="27"/>
      <c r="AO261" s="27"/>
      <c r="AP261" s="237"/>
      <c r="AQ261" s="27"/>
      <c r="AR261" s="27"/>
    </row>
    <row r="262" spans="1:44">
      <c r="A262" s="292"/>
      <c r="B262" s="232">
        <f>+'Ark1'!C2214</f>
        <v>2023</v>
      </c>
      <c r="C262" s="292"/>
      <c r="D262" s="232">
        <f>+'Ark1'!M2214</f>
        <v>2</v>
      </c>
      <c r="E262" s="243" t="str">
        <f t="shared" si="41"/>
        <v>1</v>
      </c>
      <c r="F262" s="232">
        <f>+'Ark1'!D2214</f>
        <v>10</v>
      </c>
      <c r="G262" s="232" t="str">
        <f>VLOOKUP(F262,RNR!$D$12:$E$23,2)</f>
        <v>Okt</v>
      </c>
      <c r="H262" s="232">
        <f>+'Ark1'!Q2214</f>
        <v>189</v>
      </c>
      <c r="I262" s="330">
        <f>+'Ark1'!R2214</f>
        <v>1013</v>
      </c>
      <c r="J262" s="233">
        <f>+IF(I262=0,"",'Ark1'!AF2214)</f>
        <v>21.548606679429913</v>
      </c>
      <c r="K262" s="233">
        <f>+IF(I262=0,"",'Ark1'!AG2214)</f>
        <v>17.149235962219013</v>
      </c>
      <c r="L262" s="239">
        <f>+IF(J262=0,"",'Ark1'!AI2214)</f>
        <v>108</v>
      </c>
      <c r="P262" s="482"/>
      <c r="Q262" s="234">
        <f>+IF(I262=0,"",'Ark1'!S2214)</f>
        <v>4.1401776900296152</v>
      </c>
      <c r="R262" s="234"/>
      <c r="S262" s="290">
        <f>+IF(I262=0,"",'Ark1'!U2214)</f>
        <v>12.42813425468904</v>
      </c>
      <c r="T262" s="233">
        <f>+IF(I262=0,"",'Ark1'!V2214)</f>
        <v>0</v>
      </c>
      <c r="U262" s="233">
        <f>+IF(I262=0,"",'Ark1'!W2214)</f>
        <v>0</v>
      </c>
      <c r="V262" s="235">
        <f>+IF(I262=0,"",'Ark1'!X2214)</f>
        <v>28.726554787759127</v>
      </c>
      <c r="W262" s="235">
        <f>+IF(I262=0,"",'Ark1'!Y2214)</f>
        <v>1.678183613030602</v>
      </c>
      <c r="X262" s="235">
        <f>+IF(I262=0,"",'Ark1'!Z2214)</f>
        <v>5.2527385020312964</v>
      </c>
      <c r="Y262" s="233">
        <f>+IF(I262=0,"",'Ark1'!Z2214)</f>
        <v>5.2527385020312964</v>
      </c>
      <c r="Z262" s="233">
        <f>+IF(I262=0,"",'Ark1'!AB2214)</f>
        <v>0</v>
      </c>
      <c r="AA262" s="235">
        <f>+'Ark1'!AD2214</f>
        <v>0</v>
      </c>
      <c r="AB262" s="233">
        <f t="shared" si="39"/>
        <v>506.5</v>
      </c>
      <c r="AC262" s="233">
        <f t="shared" si="40"/>
        <v>5.35978835978836</v>
      </c>
      <c r="AD262" s="292"/>
      <c r="AG262" s="29"/>
      <c r="AH262" s="27"/>
      <c r="AK262" s="27"/>
      <c r="AL262" s="27"/>
      <c r="AM262" s="27"/>
      <c r="AO262" s="27"/>
      <c r="AQ262" s="27"/>
      <c r="AR262" s="27"/>
    </row>
    <row r="263" spans="1:44">
      <c r="A263" s="292"/>
      <c r="B263" s="232">
        <f>+'Ark1'!C2215</f>
        <v>2023</v>
      </c>
      <c r="C263" s="292"/>
      <c r="D263" s="232">
        <f>+'Ark1'!M2215</f>
        <v>2</v>
      </c>
      <c r="E263" s="243" t="str">
        <f t="shared" si="41"/>
        <v>1</v>
      </c>
      <c r="F263" s="232">
        <f>+'Ark1'!D2215</f>
        <v>11</v>
      </c>
      <c r="G263" s="232" t="str">
        <f>VLOOKUP(F263,RNR!$D$12:$E$23,2)</f>
        <v>Nov</v>
      </c>
      <c r="H263" s="232">
        <f>+'Ark1'!Q2215</f>
        <v>97</v>
      </c>
      <c r="I263" s="330">
        <f>+'Ark1'!R2215</f>
        <v>313</v>
      </c>
      <c r="J263" s="233">
        <f>+IF(I263=0,"",'Ark1'!AF2215)</f>
        <v>12.585444310414152</v>
      </c>
      <c r="K263" s="233">
        <f>+IF(I263=0,"",'Ark1'!AG2215)</f>
        <v>8.5062362470263011</v>
      </c>
      <c r="L263" s="239">
        <f>+IF(J263=0,"",'Ark1'!AI2215)</f>
        <v>29</v>
      </c>
      <c r="P263" s="482"/>
      <c r="Q263" s="234">
        <f>+IF(I263=0,"",'Ark1'!S2215)</f>
        <v>4.5303514376996805</v>
      </c>
      <c r="R263" s="234"/>
      <c r="S263" s="290">
        <f>+IF(I263=0,"",'Ark1'!U2215)</f>
        <v>11.572204472843453</v>
      </c>
      <c r="T263" s="233">
        <f>+IF(I263=0,"",'Ark1'!V2215)</f>
        <v>0</v>
      </c>
      <c r="U263" s="233">
        <f>+IF(I263=0,"",'Ark1'!W2215)</f>
        <v>0</v>
      </c>
      <c r="V263" s="235">
        <f>+IF(I263=0,"",'Ark1'!X2215)</f>
        <v>21.725239616613418</v>
      </c>
      <c r="W263" s="235">
        <f>+IF(I263=0,"",'Ark1'!Y2215)</f>
        <v>3.5143769968051126</v>
      </c>
      <c r="X263" s="235">
        <f>+IF(I263=0,"",'Ark1'!Z2215)</f>
        <v>5.9088735402021868</v>
      </c>
      <c r="Y263" s="233">
        <f>+IF(I263=0,"",'Ark1'!Z2215)</f>
        <v>5.9088735402021868</v>
      </c>
      <c r="Z263" s="233">
        <f>+IF(I263=0,"",'Ark1'!AB2215)</f>
        <v>0</v>
      </c>
      <c r="AA263" s="235">
        <f>+'Ark1'!AD2215</f>
        <v>0</v>
      </c>
      <c r="AB263" s="233">
        <f t="shared" si="39"/>
        <v>156.5</v>
      </c>
      <c r="AC263" s="233">
        <f t="shared" si="40"/>
        <v>3.2268041237113403</v>
      </c>
      <c r="AD263" s="292"/>
      <c r="AG263" s="29"/>
      <c r="AH263" s="27"/>
      <c r="AK263" s="27"/>
      <c r="AL263" s="27"/>
      <c r="AM263" s="27"/>
      <c r="AO263" s="27"/>
      <c r="AQ263" s="27"/>
      <c r="AR263" s="27"/>
    </row>
    <row r="264" spans="1:44">
      <c r="A264" s="292"/>
      <c r="B264" s="232">
        <f>+'Ark1'!C2216</f>
        <v>2023</v>
      </c>
      <c r="C264" s="292"/>
      <c r="D264" s="232">
        <f>+'Ark1'!M2216</f>
        <v>2</v>
      </c>
      <c r="E264" s="243" t="str">
        <f t="shared" si="41"/>
        <v>1</v>
      </c>
      <c r="F264" s="232">
        <f>+'Ark1'!D2216</f>
        <v>12</v>
      </c>
      <c r="G264" s="232" t="str">
        <f>VLOOKUP(F264,RNR!$D$12:$E$23,2)</f>
        <v>Des</v>
      </c>
      <c r="H264" s="232">
        <f>+'Ark1'!Q2216</f>
        <v>8</v>
      </c>
      <c r="I264" s="330">
        <f>+'Ark1'!R2216</f>
        <v>45</v>
      </c>
      <c r="J264" s="233">
        <f>+IF(I264=0,"",'Ark1'!AF2216)</f>
        <v>17.241379310344826</v>
      </c>
      <c r="K264" s="233">
        <f>+IF(I264=0,"",'Ark1'!AG2216)</f>
        <v>11.007840018179751</v>
      </c>
      <c r="L264" s="239">
        <f>+IF(J264=0,"",'Ark1'!AI2216)</f>
        <v>3</v>
      </c>
      <c r="P264" s="482"/>
      <c r="Q264" s="234">
        <f>+IF(I264=0,"",'Ark1'!S2216)</f>
        <v>4.4222222222222225</v>
      </c>
      <c r="R264" s="234"/>
      <c r="S264" s="290">
        <f>+IF(I264=0,"",'Ark1'!U2216)</f>
        <v>10.764444444444443</v>
      </c>
      <c r="T264" s="233">
        <f>+IF(I264=0,"",'Ark1'!V2216)</f>
        <v>0</v>
      </c>
      <c r="U264" s="233">
        <f>+IF(I264=0,"",'Ark1'!W2216)</f>
        <v>0</v>
      </c>
      <c r="V264" s="235">
        <f>+IF(I264=0,"",'Ark1'!X2216)</f>
        <v>15.555555555555555</v>
      </c>
      <c r="W264" s="235">
        <f>+IF(I264=0,"",'Ark1'!Y2216)</f>
        <v>0</v>
      </c>
      <c r="X264" s="235">
        <f>+IF(I264=0,"",'Ark1'!Z2216)</f>
        <v>4.5292705105816644</v>
      </c>
      <c r="Y264" s="233">
        <f>+IF(I264=0,"",'Ark1'!Z2216)</f>
        <v>4.5292705105816644</v>
      </c>
      <c r="Z264" s="233">
        <f>+IF(I264=0,"",'Ark1'!AB2216)</f>
        <v>0</v>
      </c>
      <c r="AA264" s="235">
        <f>+'Ark1'!AD2216</f>
        <v>0</v>
      </c>
      <c r="AB264" s="233">
        <f t="shared" si="39"/>
        <v>22.5</v>
      </c>
      <c r="AC264" s="233">
        <f t="shared" si="40"/>
        <v>5.625</v>
      </c>
      <c r="AD264" s="292"/>
      <c r="AG264" s="29"/>
      <c r="AH264" s="27"/>
      <c r="AK264" s="27"/>
      <c r="AL264" s="27"/>
      <c r="AM264" s="27"/>
      <c r="AO264" s="27"/>
      <c r="AQ264" s="27"/>
      <c r="AR264" s="27"/>
    </row>
    <row r="265" spans="1:44">
      <c r="A265" s="292"/>
      <c r="B265" s="292"/>
      <c r="C265" s="292"/>
      <c r="D265" s="292"/>
      <c r="E265" s="292"/>
      <c r="F265" s="292"/>
      <c r="G265" s="292"/>
      <c r="H265" s="292"/>
      <c r="I265" s="332"/>
      <c r="J265" s="292"/>
      <c r="K265" s="292"/>
      <c r="L265" s="482"/>
      <c r="M265" s="482"/>
      <c r="N265" s="482"/>
      <c r="O265" s="482"/>
      <c r="P265" s="48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16"/>
      <c r="AG265" s="29"/>
      <c r="AH265" s="27"/>
      <c r="AI265" s="217"/>
      <c r="AJ265" s="28"/>
      <c r="AN265" s="28"/>
    </row>
    <row r="266" spans="1:44" ht="22.8">
      <c r="A266" s="292"/>
      <c r="B266" s="292"/>
      <c r="C266" s="292"/>
      <c r="D266" s="292"/>
      <c r="E266" s="257" t="str">
        <f>+E268</f>
        <v>1+</v>
      </c>
      <c r="F266" s="292"/>
      <c r="G266" s="292"/>
      <c r="H266" s="292"/>
      <c r="I266" s="327">
        <f>SUM(I268:I287)</f>
        <v>41387</v>
      </c>
      <c r="J266" s="292"/>
      <c r="K266" s="292"/>
      <c r="L266" s="482"/>
      <c r="M266" s="482"/>
      <c r="N266" s="482"/>
      <c r="O266" s="482"/>
      <c r="P266" s="482"/>
      <c r="Q266" s="292"/>
      <c r="R266" s="292"/>
      <c r="S266" s="263">
        <f>+Fettgruppe!S69</f>
        <v>0</v>
      </c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16"/>
      <c r="AG266" s="29"/>
      <c r="AH266" s="27"/>
      <c r="AI266" s="217"/>
      <c r="AJ266" s="28"/>
      <c r="AN266" s="28"/>
    </row>
    <row r="267" spans="1:44">
      <c r="A267" s="292"/>
      <c r="B267" s="292"/>
      <c r="C267" s="292"/>
      <c r="D267" s="292"/>
      <c r="E267" s="292"/>
      <c r="F267" s="292"/>
      <c r="G267" s="292"/>
      <c r="H267" s="292"/>
      <c r="I267" s="332"/>
      <c r="J267" s="292"/>
      <c r="K267" s="292"/>
      <c r="L267" s="482"/>
      <c r="M267" s="482"/>
      <c r="N267" s="482"/>
      <c r="O267" s="482"/>
      <c r="P267" s="48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16"/>
      <c r="AG267" s="29"/>
      <c r="AH267" s="27"/>
      <c r="AI267" s="217"/>
      <c r="AJ267" s="28"/>
      <c r="AN267" s="28"/>
    </row>
    <row r="268" spans="1:44">
      <c r="A268" s="292"/>
      <c r="B268" s="232">
        <f>+'Ark1'!C2217</f>
        <v>2023</v>
      </c>
      <c r="C268" s="292"/>
      <c r="D268" s="232">
        <f>+'Ark1'!M2217</f>
        <v>3</v>
      </c>
      <c r="E268" s="232" t="s">
        <v>91</v>
      </c>
      <c r="F268" s="232">
        <f>+'Ark1'!D2217</f>
        <v>1</v>
      </c>
      <c r="G268" s="232" t="str">
        <f>VLOOKUP(F268,RNR!$D$12:$E$23,2)</f>
        <v>Jan</v>
      </c>
      <c r="H268" s="232">
        <f>+'Ark1'!Q2217</f>
        <v>0</v>
      </c>
      <c r="I268" s="330">
        <f>+'Ark1'!R2217</f>
        <v>0</v>
      </c>
      <c r="J268" s="233" t="str">
        <f>+IF(I268=0,"",'Ark1'!AF2217)</f>
        <v/>
      </c>
      <c r="K268" s="233" t="str">
        <f>+IF(I268=0,"",'Ark1'!AG2217)</f>
        <v/>
      </c>
      <c r="L268" s="481"/>
      <c r="M268" s="481"/>
      <c r="N268" s="481"/>
      <c r="O268" s="481"/>
      <c r="P268" s="481"/>
      <c r="Q268" s="234" t="str">
        <f>+IF(I268=0,"",'Ark1'!S2217)</f>
        <v/>
      </c>
      <c r="R268" s="234"/>
      <c r="S268" s="290" t="str">
        <f>+IF(I268=0,"",'Ark1'!U2217)</f>
        <v/>
      </c>
      <c r="T268" s="233" t="str">
        <f>+IF(I268=0,"",'Ark1'!V2217)</f>
        <v/>
      </c>
      <c r="U268" s="233" t="str">
        <f>+IF(I268=0,"",'Ark1'!W2217)</f>
        <v/>
      </c>
      <c r="V268" s="235" t="str">
        <f>+IF(I268=0,"",'Ark1'!X2217)</f>
        <v/>
      </c>
      <c r="W268" s="235" t="str">
        <f>+IF(I268=0,"",'Ark1'!Y2217)</f>
        <v/>
      </c>
      <c r="X268" s="235" t="str">
        <f>+IF(I268=0,"",'Ark1'!Z2217)</f>
        <v/>
      </c>
      <c r="Y268" s="233" t="str">
        <f>+IF(I268=0,"",'Ark1'!Z2217)</f>
        <v/>
      </c>
      <c r="Z268" s="233" t="str">
        <f>+IF(I268=0,"",'Ark1'!AB2217)</f>
        <v/>
      </c>
      <c r="AA268" s="235">
        <f>+'Ark1'!AD2217</f>
        <v>0</v>
      </c>
      <c r="AB268" s="233" t="str">
        <f t="shared" ref="AB268:AB338" si="42">+IF(I268=0,"",I268/D268)</f>
        <v/>
      </c>
      <c r="AC268" s="233" t="str">
        <f t="shared" ref="AC268:AC338" si="43">+IF(I268=0,"",I268/H268)</f>
        <v/>
      </c>
      <c r="AD268" s="292"/>
      <c r="AG268" s="29"/>
      <c r="AH268" s="27"/>
      <c r="AK268" s="27"/>
      <c r="AL268" s="27"/>
      <c r="AM268" s="27"/>
      <c r="AO268" s="27"/>
      <c r="AQ268" s="27"/>
      <c r="AR268" s="27"/>
    </row>
    <row r="269" spans="1:44">
      <c r="A269" s="292"/>
      <c r="B269" s="232">
        <f>+'Ark1'!C2218</f>
        <v>2023</v>
      </c>
      <c r="C269" s="292"/>
      <c r="D269" s="232">
        <f>+'Ark1'!M2218</f>
        <v>3</v>
      </c>
      <c r="E269" s="232" t="str">
        <f>+E268</f>
        <v>1+</v>
      </c>
      <c r="F269" s="232">
        <f>+'Ark1'!D2218</f>
        <v>2</v>
      </c>
      <c r="G269" s="232" t="str">
        <f>VLOOKUP(F269,RNR!$D$12:$E$23,2)</f>
        <v>Feb</v>
      </c>
      <c r="H269" s="232">
        <f>+'Ark1'!Q2218</f>
        <v>1</v>
      </c>
      <c r="I269" s="330">
        <f>+'Ark1'!R2218</f>
        <v>22</v>
      </c>
      <c r="J269" s="233">
        <f>+IF(I269=0,"",'Ark1'!AF2218)</f>
        <v>1.3040901007705985</v>
      </c>
      <c r="K269" s="233">
        <f>+IF(I269=0,"",'Ark1'!AG2218)</f>
        <v>0.64202843767264706</v>
      </c>
      <c r="L269" s="481"/>
      <c r="M269" s="481"/>
      <c r="N269" s="481"/>
      <c r="O269" s="481"/>
      <c r="P269" s="481"/>
      <c r="Q269" s="234">
        <f>+IF(I269=0,"",'Ark1'!S2218)</f>
        <v>4.2272727272727284</v>
      </c>
      <c r="R269" s="234"/>
      <c r="S269" s="290">
        <f>+IF(I269=0,"",'Ark1'!U2218)</f>
        <v>5.0181818181818194</v>
      </c>
      <c r="T269" s="233">
        <f>+IF(I269=0,"",'Ark1'!V2218)</f>
        <v>0</v>
      </c>
      <c r="U269" s="233">
        <f>+IF(I269=0,"",'Ark1'!W2218)</f>
        <v>0</v>
      </c>
      <c r="V269" s="235">
        <f>+IF(I269=0,"",'Ark1'!X2218)</f>
        <v>0</v>
      </c>
      <c r="W269" s="235">
        <f>+IF(I269=0,"",'Ark1'!Y2218)</f>
        <v>0</v>
      </c>
      <c r="X269" s="235">
        <f>+IF(I269=0,"",'Ark1'!Z2218)</f>
        <v>0.79979336174265092</v>
      </c>
      <c r="Y269" s="233">
        <f>+IF(I269=0,"",'Ark1'!Z2218)</f>
        <v>0.79979336174265092</v>
      </c>
      <c r="Z269" s="233">
        <f>+IF(I269=0,"",'Ark1'!AB2218)</f>
        <v>0</v>
      </c>
      <c r="AA269" s="235">
        <f>+'Ark1'!AD2218</f>
        <v>0</v>
      </c>
      <c r="AB269" s="233">
        <f t="shared" si="42"/>
        <v>7.333333333333333</v>
      </c>
      <c r="AC269" s="233">
        <f t="shared" si="43"/>
        <v>22</v>
      </c>
      <c r="AD269" s="292"/>
      <c r="AG269" s="29"/>
      <c r="AH269" s="27"/>
      <c r="AK269" s="27"/>
      <c r="AL269" s="27"/>
      <c r="AM269" s="27"/>
      <c r="AO269" s="27"/>
      <c r="AQ269" s="27"/>
      <c r="AR269" s="27"/>
    </row>
    <row r="270" spans="1:44">
      <c r="A270" s="292"/>
      <c r="B270" s="232">
        <f>+'Ark1'!C2219</f>
        <v>2023</v>
      </c>
      <c r="C270" s="292"/>
      <c r="D270" s="232">
        <f>+'Ark1'!M2219</f>
        <v>3</v>
      </c>
      <c r="E270" s="232" t="str">
        <f t="shared" ref="E270:E279" si="44">+E269</f>
        <v>1+</v>
      </c>
      <c r="F270" s="232">
        <f>+'Ark1'!D2219</f>
        <v>3</v>
      </c>
      <c r="G270" s="232" t="str">
        <f>VLOOKUP(F270,RNR!$D$12:$E$23,2)</f>
        <v>Mar</v>
      </c>
      <c r="H270" s="232">
        <f>+'Ark1'!Q2219</f>
        <v>2</v>
      </c>
      <c r="I270" s="330">
        <f>+'Ark1'!R2219</f>
        <v>19</v>
      </c>
      <c r="J270" s="233">
        <f>+IF(I270=0,"",'Ark1'!AF2219)</f>
        <v>0.41657531243148438</v>
      </c>
      <c r="K270" s="233">
        <f>+IF(I270=0,"",'Ark1'!AG2219)</f>
        <v>0.34344844654368506</v>
      </c>
      <c r="L270" s="481"/>
      <c r="M270" s="481"/>
      <c r="N270" s="481"/>
      <c r="O270" s="481"/>
      <c r="P270" s="481"/>
      <c r="Q270" s="234">
        <f>+IF(I270=0,"",'Ark1'!S2219)</f>
        <v>4.0526315789473681</v>
      </c>
      <c r="R270" s="234"/>
      <c r="S270" s="290">
        <f>+IF(I270=0,"",'Ark1'!U2219)</f>
        <v>7.7421052631578977</v>
      </c>
      <c r="T270" s="233">
        <f>+IF(I270=0,"",'Ark1'!V2219)</f>
        <v>0</v>
      </c>
      <c r="U270" s="233">
        <f>+IF(I270=0,"",'Ark1'!W2219)</f>
        <v>0</v>
      </c>
      <c r="V270" s="235">
        <f>+IF(I270=0,"",'Ark1'!X2219)</f>
        <v>0</v>
      </c>
      <c r="W270" s="235">
        <f>+IF(I270=0,"",'Ark1'!Y2219)</f>
        <v>0</v>
      </c>
      <c r="X270" s="235">
        <f>+IF(I270=0,"",'Ark1'!Z2219)</f>
        <v>2.6567324191221022</v>
      </c>
      <c r="Y270" s="233">
        <f>+IF(I270=0,"",'Ark1'!Z2219)</f>
        <v>2.6567324191221022</v>
      </c>
      <c r="Z270" s="233">
        <f>+IF(I270=0,"",'Ark1'!AB2219)</f>
        <v>0</v>
      </c>
      <c r="AA270" s="235">
        <f>+'Ark1'!AD2219</f>
        <v>0</v>
      </c>
      <c r="AB270" s="233">
        <f t="shared" si="42"/>
        <v>6.333333333333333</v>
      </c>
      <c r="AC270" s="233">
        <f t="shared" si="43"/>
        <v>9.5</v>
      </c>
      <c r="AD270" s="292"/>
      <c r="AG270" s="29"/>
      <c r="AH270" s="27"/>
      <c r="AK270" s="27"/>
      <c r="AL270" s="27"/>
      <c r="AM270" s="27"/>
      <c r="AO270" s="27"/>
      <c r="AQ270" s="27"/>
      <c r="AR270" s="27"/>
    </row>
    <row r="271" spans="1:44">
      <c r="A271" s="292"/>
      <c r="B271" s="232">
        <f>+'Ark1'!C2220</f>
        <v>2023</v>
      </c>
      <c r="C271" s="292"/>
      <c r="D271" s="232">
        <f>+'Ark1'!M2220</f>
        <v>3</v>
      </c>
      <c r="E271" s="232" t="str">
        <f t="shared" si="44"/>
        <v>1+</v>
      </c>
      <c r="F271" s="232">
        <f>+'Ark1'!D2220</f>
        <v>4</v>
      </c>
      <c r="G271" s="232" t="str">
        <f>VLOOKUP(F271,RNR!$D$12:$E$23,2)</f>
        <v>Apr</v>
      </c>
      <c r="H271" s="232">
        <f>+'Ark1'!Q2220</f>
        <v>3</v>
      </c>
      <c r="I271" s="330">
        <f>+'Ark1'!R2220</f>
        <v>15</v>
      </c>
      <c r="J271" s="233">
        <f>+IF(I271=0,"",'Ark1'!AF2220)</f>
        <v>0.46569388388699162</v>
      </c>
      <c r="K271" s="233">
        <f>+IF(I271=0,"",'Ark1'!AG2220)</f>
        <v>0.43726023315579743</v>
      </c>
      <c r="L271" s="481"/>
      <c r="M271" s="481"/>
      <c r="N271" s="481"/>
      <c r="O271" s="481"/>
      <c r="P271" s="481"/>
      <c r="Q271" s="234">
        <f>+IF(I271=0,"",'Ark1'!S2220)</f>
        <v>5.5333333333333323</v>
      </c>
      <c r="R271" s="234"/>
      <c r="S271" s="290">
        <f>+IF(I271=0,"",'Ark1'!U2220)</f>
        <v>7.8266666666666707</v>
      </c>
      <c r="T271" s="233">
        <f>+IF(I271=0,"",'Ark1'!V2220)</f>
        <v>0</v>
      </c>
      <c r="U271" s="233">
        <f>+IF(I271=0,"",'Ark1'!W2220)</f>
        <v>0</v>
      </c>
      <c r="V271" s="235">
        <f>+IF(I271=0,"",'Ark1'!X2220)</f>
        <v>6.6666666666666687</v>
      </c>
      <c r="W271" s="235">
        <f>+IF(I271=0,"",'Ark1'!Y2220)</f>
        <v>0</v>
      </c>
      <c r="X271" s="235">
        <f>+IF(I271=0,"",'Ark1'!Z2220)</f>
        <v>2.7884205007295542</v>
      </c>
      <c r="Y271" s="233">
        <f>+IF(I271=0,"",'Ark1'!Z2220)</f>
        <v>2.7884205007295542</v>
      </c>
      <c r="Z271" s="233">
        <f>+IF(I271=0,"",'Ark1'!AB2220)</f>
        <v>0</v>
      </c>
      <c r="AA271" s="235">
        <f>+'Ark1'!AD2220</f>
        <v>0</v>
      </c>
      <c r="AB271" s="233">
        <f t="shared" si="42"/>
        <v>5</v>
      </c>
      <c r="AC271" s="233">
        <f t="shared" si="43"/>
        <v>5</v>
      </c>
      <c r="AD271" s="292"/>
      <c r="AG271" s="29"/>
      <c r="AH271" s="27"/>
      <c r="AK271" s="27"/>
      <c r="AL271" s="27"/>
      <c r="AM271" s="27"/>
      <c r="AO271" s="27"/>
      <c r="AQ271" s="27"/>
      <c r="AR271" s="27"/>
    </row>
    <row r="272" spans="1:44">
      <c r="A272" s="292"/>
      <c r="B272" s="232">
        <f>+'Ark1'!C2221</f>
        <v>2023</v>
      </c>
      <c r="C272" s="292"/>
      <c r="D272" s="232">
        <f>+'Ark1'!M2221</f>
        <v>3</v>
      </c>
      <c r="E272" s="232" t="str">
        <f t="shared" si="44"/>
        <v>1+</v>
      </c>
      <c r="F272" s="232">
        <f>+'Ark1'!D2221</f>
        <v>5</v>
      </c>
      <c r="G272" s="232" t="str">
        <f>VLOOKUP(F272,RNR!$D$12:$E$23,2)</f>
        <v>Mai</v>
      </c>
      <c r="H272" s="232">
        <f>+'Ark1'!Q2221</f>
        <v>10</v>
      </c>
      <c r="I272" s="330">
        <f>+'Ark1'!R2221</f>
        <v>34</v>
      </c>
      <c r="J272" s="233">
        <f>+IF(I272=0,"",'Ark1'!AF2221)</f>
        <v>1.8408229561451004</v>
      </c>
      <c r="K272" s="233">
        <f>+IF(I272=0,"",'Ark1'!AG2221)</f>
        <v>1.4045518621254145</v>
      </c>
      <c r="L272" s="481"/>
      <c r="M272" s="481"/>
      <c r="N272" s="481"/>
      <c r="O272" s="481"/>
      <c r="P272" s="481"/>
      <c r="Q272" s="234">
        <f>+IF(I272=0,"",'Ark1'!S2221)</f>
        <v>4.8235294117647056</v>
      </c>
      <c r="R272" s="234"/>
      <c r="S272" s="290">
        <f>+IF(I272=0,"",'Ark1'!U2221)</f>
        <v>7.2676470588235293</v>
      </c>
      <c r="T272" s="233">
        <f>+IF(I272=0,"",'Ark1'!V2221)</f>
        <v>0</v>
      </c>
      <c r="U272" s="233">
        <f>+IF(I272=0,"",'Ark1'!W2221)</f>
        <v>0</v>
      </c>
      <c r="V272" s="235">
        <f>+IF(I272=0,"",'Ark1'!X2221)</f>
        <v>8.8235294117647047</v>
      </c>
      <c r="W272" s="235">
        <f>+IF(I272=0,"",'Ark1'!Y2221)</f>
        <v>0</v>
      </c>
      <c r="X272" s="235">
        <f>+IF(I272=0,"",'Ark1'!Z2221)</f>
        <v>3.9291310660572361</v>
      </c>
      <c r="Y272" s="233">
        <f>+IF(I272=0,"",'Ark1'!Z2221)</f>
        <v>3.9291310660572361</v>
      </c>
      <c r="Z272" s="233">
        <f>+IF(I272=0,"",'Ark1'!AB2221)</f>
        <v>0</v>
      </c>
      <c r="AA272" s="235">
        <f>+'Ark1'!AD2221</f>
        <v>0</v>
      </c>
      <c r="AB272" s="233">
        <f t="shared" si="42"/>
        <v>11.333333333333334</v>
      </c>
      <c r="AC272" s="233">
        <f t="shared" si="43"/>
        <v>3.4</v>
      </c>
      <c r="AD272" s="292"/>
      <c r="AG272" s="29"/>
      <c r="AH272" s="27"/>
      <c r="AK272" s="27"/>
      <c r="AL272" s="27"/>
      <c r="AM272" s="27"/>
      <c r="AO272" s="27"/>
      <c r="AQ272" s="27"/>
      <c r="AR272" s="27"/>
    </row>
    <row r="273" spans="1:44">
      <c r="A273" s="292"/>
      <c r="B273" s="232">
        <f>+'Ark1'!C2222</f>
        <v>2023</v>
      </c>
      <c r="C273" s="292"/>
      <c r="D273" s="232">
        <f>+'Ark1'!M2222</f>
        <v>3</v>
      </c>
      <c r="E273" s="232" t="str">
        <f t="shared" si="44"/>
        <v>1+</v>
      </c>
      <c r="F273" s="232">
        <f>+'Ark1'!D2222</f>
        <v>6</v>
      </c>
      <c r="G273" s="232" t="str">
        <f>VLOOKUP(F273,RNR!$D$12:$E$23,2)</f>
        <v>Jun</v>
      </c>
      <c r="H273" s="232">
        <f>+'Ark1'!Q2222</f>
        <v>15</v>
      </c>
      <c r="I273" s="330">
        <f>+'Ark1'!R2222</f>
        <v>61</v>
      </c>
      <c r="J273" s="233">
        <f>+IF(I273=0,"",'Ark1'!AF2222)</f>
        <v>2.7135231316725981</v>
      </c>
      <c r="K273" s="233">
        <f>+IF(I273=0,"",'Ark1'!AG2222)</f>
        <v>1.7269798202475837</v>
      </c>
      <c r="L273" s="481"/>
      <c r="M273" s="481"/>
      <c r="N273" s="481"/>
      <c r="O273" s="481"/>
      <c r="P273" s="481"/>
      <c r="Q273" s="234">
        <f>+IF(I273=0,"",'Ark1'!S2222)</f>
        <v>4.606557377049179</v>
      </c>
      <c r="R273" s="234"/>
      <c r="S273" s="290">
        <f>+IF(I273=0,"",'Ark1'!U2222)</f>
        <v>8.3475409836065584</v>
      </c>
      <c r="T273" s="233">
        <f>+IF(I273=0,"",'Ark1'!V2222)</f>
        <v>0</v>
      </c>
      <c r="U273" s="233">
        <f>+IF(I273=0,"",'Ark1'!W2222)</f>
        <v>0</v>
      </c>
      <c r="V273" s="235">
        <f>+IF(I273=0,"",'Ark1'!X2222)</f>
        <v>9.8360655737704921</v>
      </c>
      <c r="W273" s="235">
        <f>+IF(I273=0,"",'Ark1'!Y2222)</f>
        <v>1.6393442622950822</v>
      </c>
      <c r="X273" s="235">
        <f>+IF(I273=0,"",'Ark1'!Z2222)</f>
        <v>4.5220989815726087</v>
      </c>
      <c r="Y273" s="233">
        <f>+IF(I273=0,"",'Ark1'!Z2222)</f>
        <v>4.5220989815726087</v>
      </c>
      <c r="Z273" s="233">
        <f>+IF(I273=0,"",'Ark1'!AB2222)</f>
        <v>0</v>
      </c>
      <c r="AA273" s="235">
        <f>+'Ark1'!AD2222</f>
        <v>0</v>
      </c>
      <c r="AB273" s="233">
        <f t="shared" si="42"/>
        <v>20.333333333333332</v>
      </c>
      <c r="AC273" s="233">
        <f t="shared" si="43"/>
        <v>4.0666666666666664</v>
      </c>
      <c r="AD273" s="292"/>
      <c r="AG273" s="29"/>
      <c r="AH273" s="27"/>
      <c r="AK273" s="27"/>
      <c r="AL273" s="27"/>
      <c r="AM273" s="27"/>
      <c r="AO273" s="27"/>
      <c r="AQ273" s="27"/>
      <c r="AR273" s="27"/>
    </row>
    <row r="274" spans="1:44">
      <c r="A274" s="292"/>
      <c r="B274" s="232">
        <f>+'Ark1'!C2223</f>
        <v>2023</v>
      </c>
      <c r="C274" s="292"/>
      <c r="D274" s="232">
        <f>+'Ark1'!M2223</f>
        <v>3</v>
      </c>
      <c r="E274" s="232" t="str">
        <f t="shared" si="44"/>
        <v>1+</v>
      </c>
      <c r="F274" s="232">
        <f>+'Ark1'!D2223</f>
        <v>7</v>
      </c>
      <c r="G274" s="232" t="str">
        <f>VLOOKUP(F274,RNR!$D$12:$E$23,2)</f>
        <v>Jul</v>
      </c>
      <c r="H274" s="232">
        <f>+'Ark1'!Q2223</f>
        <v>4</v>
      </c>
      <c r="I274" s="330">
        <f>+'Ark1'!R2223</f>
        <v>9</v>
      </c>
      <c r="J274" s="233">
        <f>+IF(I274=0,"",'Ark1'!AF2223)</f>
        <v>1.8907563025210079</v>
      </c>
      <c r="K274" s="233">
        <f>+IF(I274=0,"",'Ark1'!AG2223)</f>
        <v>1.5953375086986781</v>
      </c>
      <c r="L274" s="481"/>
      <c r="M274" s="481"/>
      <c r="N274" s="481"/>
      <c r="O274" s="481"/>
      <c r="P274" s="481"/>
      <c r="Q274" s="234">
        <f>+IF(I274=0,"",'Ark1'!S2223)</f>
        <v>3.7777777777777777</v>
      </c>
      <c r="R274" s="234"/>
      <c r="S274" s="290">
        <f>+IF(I274=0,"",'Ark1'!U2223)</f>
        <v>10.188888888888888</v>
      </c>
      <c r="T274" s="233">
        <f>+IF(I274=0,"",'Ark1'!V2223)</f>
        <v>0</v>
      </c>
      <c r="U274" s="233">
        <f>+IF(I274=0,"",'Ark1'!W2223)</f>
        <v>0</v>
      </c>
      <c r="V274" s="235">
        <f>+IF(I274=0,"",'Ark1'!X2223)</f>
        <v>33.333333333333343</v>
      </c>
      <c r="W274" s="235">
        <f>+IF(I274=0,"",'Ark1'!Y2223)</f>
        <v>0</v>
      </c>
      <c r="X274" s="235">
        <f>+IF(I274=0,"",'Ark1'!Z2223)</f>
        <v>5.230135847915844</v>
      </c>
      <c r="Y274" s="233">
        <f>+IF(I274=0,"",'Ark1'!Z2223)</f>
        <v>5.230135847915844</v>
      </c>
      <c r="Z274" s="233">
        <f>+IF(I274=0,"",'Ark1'!AB2223)</f>
        <v>0</v>
      </c>
      <c r="AA274" s="235">
        <f>+'Ark1'!AD2223</f>
        <v>0</v>
      </c>
      <c r="AB274" s="233">
        <f t="shared" si="42"/>
        <v>3</v>
      </c>
      <c r="AC274" s="233">
        <f t="shared" si="43"/>
        <v>2.25</v>
      </c>
      <c r="AD274" s="292"/>
      <c r="AG274" s="29"/>
      <c r="AH274" s="27"/>
      <c r="AK274" s="27"/>
      <c r="AL274" s="27"/>
      <c r="AM274" s="27"/>
      <c r="AO274" s="27"/>
      <c r="AQ274" s="27"/>
      <c r="AR274" s="27"/>
    </row>
    <row r="275" spans="1:44">
      <c r="A275" s="292"/>
      <c r="B275" s="232">
        <f>+'Ark1'!C2224</f>
        <v>2023</v>
      </c>
      <c r="C275" s="292"/>
      <c r="D275" s="232">
        <f>+'Ark1'!M2224</f>
        <v>3</v>
      </c>
      <c r="E275" s="232" t="str">
        <f t="shared" si="44"/>
        <v>1+</v>
      </c>
      <c r="F275" s="232">
        <f>+'Ark1'!D2224</f>
        <v>8</v>
      </c>
      <c r="G275" s="232" t="str">
        <f>VLOOKUP(F275,RNR!$D$12:$E$23,2)</f>
        <v>Aug</v>
      </c>
      <c r="H275" s="232">
        <f>+'Ark1'!Q2224</f>
        <v>18</v>
      </c>
      <c r="I275" s="330">
        <f>+'Ark1'!R2224</f>
        <v>57</v>
      </c>
      <c r="J275" s="233">
        <f>+IF(I275=0,"",'Ark1'!AF2224)</f>
        <v>3.6421725239616625</v>
      </c>
      <c r="K275" s="233">
        <f>+IF(I275=0,"",'Ark1'!AG2224)</f>
        <v>3.907893100633113</v>
      </c>
      <c r="L275" s="481"/>
      <c r="M275" s="481"/>
      <c r="N275" s="481"/>
      <c r="O275" s="481"/>
      <c r="P275" s="481"/>
      <c r="Q275" s="234">
        <f>+IF(I275=0,"",'Ark1'!S2224)</f>
        <v>4.9649122807017525</v>
      </c>
      <c r="R275" s="234"/>
      <c r="S275" s="290">
        <f>+IF(I275=0,"",'Ark1'!U2224)</f>
        <v>12.680701754385964</v>
      </c>
      <c r="T275" s="233">
        <f>+IF(I275=0,"",'Ark1'!V2224)</f>
        <v>0</v>
      </c>
      <c r="U275" s="233">
        <f>+IF(I275=0,"",'Ark1'!W2224)</f>
        <v>0</v>
      </c>
      <c r="V275" s="235">
        <f>+IF(I275=0,"",'Ark1'!X2224)</f>
        <v>17.543859649122805</v>
      </c>
      <c r="W275" s="235">
        <f>+IF(I275=0,"",'Ark1'!Y2224)</f>
        <v>0</v>
      </c>
      <c r="X275" s="235">
        <f>+IF(I275=0,"",'Ark1'!Z2224)</f>
        <v>3.8729126170260777</v>
      </c>
      <c r="Y275" s="233">
        <f>+IF(I275=0,"",'Ark1'!Z2224)</f>
        <v>3.8729126170260777</v>
      </c>
      <c r="Z275" s="233">
        <f>+IF(I275=0,"",'Ark1'!AB2224)</f>
        <v>0</v>
      </c>
      <c r="AA275" s="235">
        <f>+'Ark1'!AD2224</f>
        <v>0</v>
      </c>
      <c r="AB275" s="233">
        <f t="shared" si="42"/>
        <v>19</v>
      </c>
      <c r="AC275" s="233">
        <f t="shared" si="43"/>
        <v>3.1666666666666665</v>
      </c>
      <c r="AD275" s="292"/>
      <c r="AG275" s="29"/>
      <c r="AH275" s="27"/>
      <c r="AK275" s="27"/>
      <c r="AL275" s="27"/>
      <c r="AM275" s="27"/>
      <c r="AO275" s="27"/>
      <c r="AQ275" s="27"/>
      <c r="AR275" s="27"/>
    </row>
    <row r="276" spans="1:44">
      <c r="A276" s="292"/>
      <c r="B276" s="232">
        <f>+'Ark1'!C2225</f>
        <v>2023</v>
      </c>
      <c r="C276" s="292"/>
      <c r="D276" s="232">
        <f>+'Ark1'!M2225</f>
        <v>3</v>
      </c>
      <c r="E276" s="232" t="str">
        <f t="shared" si="44"/>
        <v>1+</v>
      </c>
      <c r="F276" s="232">
        <f>+'Ark1'!D2225</f>
        <v>9</v>
      </c>
      <c r="G276" s="232" t="str">
        <f>VLOOKUP(F276,RNR!$D$12:$E$23,2)</f>
        <v>Sep</v>
      </c>
      <c r="H276" s="232">
        <f>+'Ark1'!Q2225</f>
        <v>23</v>
      </c>
      <c r="I276" s="330">
        <f>+'Ark1'!R2225</f>
        <v>110</v>
      </c>
      <c r="J276" s="233">
        <f>+IF(I276=0,"",'Ark1'!AF2225)</f>
        <v>4.0953090096798244</v>
      </c>
      <c r="K276" s="233">
        <f>+IF(I276=0,"",'Ark1'!AG2225)</f>
        <v>2.958201763349614</v>
      </c>
      <c r="L276" s="481"/>
      <c r="M276" s="481"/>
      <c r="N276" s="481"/>
      <c r="O276" s="481"/>
      <c r="P276" s="481"/>
      <c r="Q276" s="234">
        <f>+IF(I276=0,"",'Ark1'!S2225)</f>
        <v>4.836363636363636</v>
      </c>
      <c r="R276" s="234"/>
      <c r="S276" s="290">
        <f>+IF(I276=0,"",'Ark1'!U2225)</f>
        <v>9.3427272727272666</v>
      </c>
      <c r="T276" s="233">
        <f>+IF(I276=0,"",'Ark1'!V2225)</f>
        <v>0</v>
      </c>
      <c r="U276" s="233">
        <f>+IF(I276=0,"",'Ark1'!W2225)</f>
        <v>0</v>
      </c>
      <c r="V276" s="235">
        <f>+IF(I276=0,"",'Ark1'!X2225)</f>
        <v>2.7272727272727271</v>
      </c>
      <c r="W276" s="235">
        <f>+IF(I276=0,"",'Ark1'!Y2225)</f>
        <v>0</v>
      </c>
      <c r="X276" s="235">
        <f>+IF(I276=0,"",'Ark1'!Z2225)</f>
        <v>2.7717555674373462</v>
      </c>
      <c r="Y276" s="233">
        <f>+IF(I276=0,"",'Ark1'!Z2225)</f>
        <v>2.7717555674373462</v>
      </c>
      <c r="Z276" s="233">
        <f>+IF(I276=0,"",'Ark1'!AB2225)</f>
        <v>0</v>
      </c>
      <c r="AA276" s="235">
        <f>+'Ark1'!AD2225</f>
        <v>0</v>
      </c>
      <c r="AB276" s="233">
        <f t="shared" si="42"/>
        <v>36.666666666666664</v>
      </c>
      <c r="AC276" s="233">
        <f t="shared" si="43"/>
        <v>4.7826086956521738</v>
      </c>
      <c r="AD276" s="292"/>
      <c r="AG276" s="29"/>
      <c r="AH276" s="27"/>
      <c r="AK276" s="27"/>
      <c r="AL276" s="27"/>
      <c r="AM276" s="27"/>
      <c r="AO276" s="27"/>
      <c r="AQ276" s="27"/>
      <c r="AR276" s="27"/>
    </row>
    <row r="277" spans="1:44">
      <c r="A277" s="292"/>
      <c r="B277" s="232">
        <f>+'Ark1'!C2226</f>
        <v>2023</v>
      </c>
      <c r="C277" s="292"/>
      <c r="D277" s="232">
        <f>+'Ark1'!M2226</f>
        <v>3</v>
      </c>
      <c r="E277" s="232" t="str">
        <f t="shared" si="44"/>
        <v>1+</v>
      </c>
      <c r="F277" s="232">
        <f>+'Ark1'!D2226</f>
        <v>10</v>
      </c>
      <c r="G277" s="232" t="str">
        <f>VLOOKUP(F277,RNR!$D$12:$E$23,2)</f>
        <v>Okt</v>
      </c>
      <c r="H277" s="232">
        <f>+'Ark1'!Q2226</f>
        <v>32</v>
      </c>
      <c r="I277" s="330">
        <f>+'Ark1'!R2226</f>
        <v>99</v>
      </c>
      <c r="J277" s="233">
        <f>+IF(I277=0,"",'Ark1'!AF2226)</f>
        <v>2.1059349074664966</v>
      </c>
      <c r="K277" s="233">
        <f>+IF(I277=0,"",'Ark1'!AG2226)</f>
        <v>1.5164971680610695</v>
      </c>
      <c r="L277" s="481"/>
      <c r="M277" s="481"/>
      <c r="N277" s="481"/>
      <c r="O277" s="481"/>
      <c r="P277" s="481"/>
      <c r="Q277" s="234">
        <f>+IF(I277=0,"",'Ark1'!S2226)</f>
        <v>4.1111111111111116</v>
      </c>
      <c r="R277" s="234"/>
      <c r="S277" s="290">
        <f>+IF(I277=0,"",'Ark1'!U2226)</f>
        <v>11.24545454545455</v>
      </c>
      <c r="T277" s="233">
        <f>+IF(I277=0,"",'Ark1'!V2226)</f>
        <v>0</v>
      </c>
      <c r="U277" s="233">
        <f>+IF(I277=0,"",'Ark1'!W2226)</f>
        <v>0</v>
      </c>
      <c r="V277" s="235">
        <f>+IF(I277=0,"",'Ark1'!X2226)</f>
        <v>19.19191919191919</v>
      </c>
      <c r="W277" s="235">
        <f>+IF(I277=0,"",'Ark1'!Y2226)</f>
        <v>0</v>
      </c>
      <c r="X277" s="235">
        <f>+IF(I277=0,"",'Ark1'!Z2226)</f>
        <v>4.6546874978326258</v>
      </c>
      <c r="Y277" s="233">
        <f>+IF(I277=0,"",'Ark1'!Z2226)</f>
        <v>4.6546874978326258</v>
      </c>
      <c r="Z277" s="233">
        <f>+IF(I277=0,"",'Ark1'!AB2226)</f>
        <v>0</v>
      </c>
      <c r="AA277" s="235">
        <f>+'Ark1'!AD2226</f>
        <v>0</v>
      </c>
      <c r="AB277" s="233">
        <f t="shared" si="42"/>
        <v>33</v>
      </c>
      <c r="AC277" s="233">
        <f t="shared" si="43"/>
        <v>3.09375</v>
      </c>
      <c r="AD277" s="292"/>
      <c r="AG277" s="29"/>
      <c r="AH277" s="27"/>
      <c r="AK277" s="27"/>
      <c r="AL277" s="27"/>
      <c r="AM277" s="27"/>
      <c r="AO277" s="27"/>
      <c r="AQ277" s="27"/>
      <c r="AR277" s="27"/>
    </row>
    <row r="278" spans="1:44">
      <c r="A278" s="292"/>
      <c r="B278" s="232">
        <f>+'Ark1'!C2227</f>
        <v>2023</v>
      </c>
      <c r="C278" s="292"/>
      <c r="D278" s="232">
        <f>+'Ark1'!M2227</f>
        <v>3</v>
      </c>
      <c r="E278" s="232" t="str">
        <f t="shared" si="44"/>
        <v>1+</v>
      </c>
      <c r="F278" s="232">
        <f>+'Ark1'!D2227</f>
        <v>11</v>
      </c>
      <c r="G278" s="232" t="str">
        <f>VLOOKUP(F278,RNR!$D$12:$E$23,2)</f>
        <v>Nov</v>
      </c>
      <c r="H278" s="232">
        <f>+'Ark1'!Q2227</f>
        <v>16</v>
      </c>
      <c r="I278" s="330">
        <f>+'Ark1'!R2227</f>
        <v>41</v>
      </c>
      <c r="J278" s="233">
        <f>+IF(I278=0,"",'Ark1'!AF2227)</f>
        <v>1.6485725774024924</v>
      </c>
      <c r="K278" s="233">
        <f>+IF(I278=0,"",'Ark1'!AG2227)</f>
        <v>1.0830943809195024</v>
      </c>
      <c r="L278" s="481"/>
      <c r="M278" s="481"/>
      <c r="N278" s="481"/>
      <c r="O278" s="481"/>
      <c r="P278" s="481"/>
      <c r="Q278" s="234">
        <f>+IF(I278=0,"",'Ark1'!S2227)</f>
        <v>4.2439024390243905</v>
      </c>
      <c r="R278" s="234"/>
      <c r="S278" s="290">
        <f>+IF(I278=0,"",'Ark1'!U2227)</f>
        <v>11.248780487804883</v>
      </c>
      <c r="T278" s="233">
        <f>+IF(I278=0,"",'Ark1'!V2227)</f>
        <v>0</v>
      </c>
      <c r="U278" s="233">
        <f>+IF(I278=0,"",'Ark1'!W2227)</f>
        <v>0</v>
      </c>
      <c r="V278" s="235">
        <f>+IF(I278=0,"",'Ark1'!X2227)</f>
        <v>24.390243902439025</v>
      </c>
      <c r="W278" s="235">
        <f>+IF(I278=0,"",'Ark1'!Y2227)</f>
        <v>2.4390243902439024</v>
      </c>
      <c r="X278" s="235">
        <f>+IF(I278=0,"",'Ark1'!Z2227)</f>
        <v>5.6595320823225919</v>
      </c>
      <c r="Y278" s="233">
        <f>+IF(I278=0,"",'Ark1'!Z2227)</f>
        <v>5.6595320823225919</v>
      </c>
      <c r="Z278" s="233">
        <f>+IF(I278=0,"",'Ark1'!AB2227)</f>
        <v>0</v>
      </c>
      <c r="AA278" s="235">
        <f>+'Ark1'!AD2227</f>
        <v>0</v>
      </c>
      <c r="AB278" s="233">
        <f t="shared" si="42"/>
        <v>13.666666666666666</v>
      </c>
      <c r="AC278" s="233">
        <f t="shared" si="43"/>
        <v>2.5625</v>
      </c>
      <c r="AD278" s="292"/>
      <c r="AG278" s="29"/>
      <c r="AH278" s="27"/>
      <c r="AK278" s="27"/>
      <c r="AL278" s="27"/>
      <c r="AM278" s="27"/>
      <c r="AO278" s="27"/>
      <c r="AQ278" s="27"/>
      <c r="AR278" s="27"/>
    </row>
    <row r="279" spans="1:44">
      <c r="A279" s="292"/>
      <c r="B279" s="232">
        <f>+'Ark1'!C2228</f>
        <v>2023</v>
      </c>
      <c r="C279" s="292"/>
      <c r="D279" s="232">
        <f>+'Ark1'!M2228</f>
        <v>3</v>
      </c>
      <c r="E279" s="232" t="str">
        <f t="shared" si="44"/>
        <v>1+</v>
      </c>
      <c r="F279" s="232">
        <f>+'Ark1'!D2228</f>
        <v>12</v>
      </c>
      <c r="G279" s="232" t="str">
        <f>VLOOKUP(F279,RNR!$D$12:$E$23,2)</f>
        <v>Des</v>
      </c>
      <c r="H279" s="232">
        <f>+'Ark1'!Q2228</f>
        <v>2</v>
      </c>
      <c r="I279" s="330">
        <f>+'Ark1'!R2228</f>
        <v>3</v>
      </c>
      <c r="J279" s="233">
        <f>+IF(I279=0,"",'Ark1'!AF2228)</f>
        <v>1.149425287356322</v>
      </c>
      <c r="K279" s="233">
        <f>+IF(I279=0,"",'Ark1'!AG2228)</f>
        <v>0.84535848199068309</v>
      </c>
      <c r="L279" s="481"/>
      <c r="M279" s="481"/>
      <c r="N279" s="481"/>
      <c r="O279" s="481"/>
      <c r="P279" s="481"/>
      <c r="Q279" s="234">
        <f>+IF(I279=0,"",'Ark1'!S2228)</f>
        <v>4</v>
      </c>
      <c r="R279" s="234"/>
      <c r="S279" s="290">
        <f>+IF(I279=0,"",'Ark1'!U2228)</f>
        <v>12.4</v>
      </c>
      <c r="T279" s="233">
        <f>+IF(I279=0,"",'Ark1'!V2228)</f>
        <v>0</v>
      </c>
      <c r="U279" s="233">
        <f>+IF(I279=0,"",'Ark1'!W2228)</f>
        <v>0</v>
      </c>
      <c r="V279" s="235">
        <f>+IF(I279=0,"",'Ark1'!X2228)</f>
        <v>33.333333333333343</v>
      </c>
      <c r="W279" s="235">
        <f>+IF(I279=0,"",'Ark1'!Y2228)</f>
        <v>0</v>
      </c>
      <c r="X279" s="235">
        <f>+IF(I279=0,"",'Ark1'!Z2228)</f>
        <v>4.7581509013481265</v>
      </c>
      <c r="Y279" s="233">
        <f>+IF(I279=0,"",'Ark1'!Z2228)</f>
        <v>4.7581509013481265</v>
      </c>
      <c r="Z279" s="233">
        <f>+IF(I279=0,"",'Ark1'!AB2228)</f>
        <v>0</v>
      </c>
      <c r="AA279" s="235">
        <f>+'Ark1'!AD2228</f>
        <v>0</v>
      </c>
      <c r="AB279" s="233">
        <f t="shared" si="42"/>
        <v>1</v>
      </c>
      <c r="AC279" s="233">
        <f t="shared" si="43"/>
        <v>1.5</v>
      </c>
      <c r="AD279" s="292"/>
      <c r="AG279" s="29"/>
      <c r="AH279" s="27"/>
      <c r="AK279" s="27"/>
      <c r="AL279" s="27"/>
      <c r="AM279" s="27"/>
      <c r="AO279" s="27"/>
      <c r="AQ279" s="27"/>
      <c r="AR279" s="27"/>
    </row>
    <row r="280" spans="1:44">
      <c r="A280" s="292"/>
      <c r="B280" s="292"/>
      <c r="C280" s="292"/>
      <c r="D280" s="292"/>
      <c r="E280" s="292"/>
      <c r="F280" s="292"/>
      <c r="G280" s="292"/>
      <c r="H280" s="292"/>
      <c r="I280" s="332"/>
      <c r="J280" s="292"/>
      <c r="K280" s="292"/>
      <c r="L280" s="482"/>
      <c r="M280" s="482"/>
      <c r="N280" s="482"/>
      <c r="O280" s="482"/>
      <c r="P280" s="48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16"/>
      <c r="AG280" s="29"/>
      <c r="AH280" s="27"/>
      <c r="AI280" s="217"/>
      <c r="AJ280" s="28"/>
      <c r="AN280" s="28"/>
    </row>
    <row r="281" spans="1:44" ht="22.8">
      <c r="A281" s="292"/>
      <c r="B281" s="292"/>
      <c r="C281" s="292"/>
      <c r="D281" s="292"/>
      <c r="E281" s="257" t="str">
        <f>+E283</f>
        <v>2-</v>
      </c>
      <c r="F281" s="292"/>
      <c r="G281" s="292"/>
      <c r="H281" s="292"/>
      <c r="I281" s="327">
        <f>SUM(I283:I305)</f>
        <v>40826</v>
      </c>
      <c r="J281" s="292"/>
      <c r="K281" s="292"/>
      <c r="L281" s="482"/>
      <c r="M281" s="482"/>
      <c r="N281" s="482"/>
      <c r="O281" s="482"/>
      <c r="P281" s="482"/>
      <c r="Q281" s="292"/>
      <c r="R281" s="292"/>
      <c r="S281" s="263">
        <f>+Fettgruppe!S84</f>
        <v>0</v>
      </c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16"/>
      <c r="AG281" s="29"/>
      <c r="AH281" s="27"/>
      <c r="AI281" s="217"/>
      <c r="AJ281" s="28"/>
      <c r="AN281" s="28"/>
    </row>
    <row r="282" spans="1:44">
      <c r="A282" s="292"/>
      <c r="B282" s="292"/>
      <c r="C282" s="292"/>
      <c r="D282" s="292"/>
      <c r="E282" s="292"/>
      <c r="F282" s="292"/>
      <c r="G282" s="292"/>
      <c r="H282" s="292"/>
      <c r="I282" s="332"/>
      <c r="J282" s="292"/>
      <c r="K282" s="292"/>
      <c r="L282" s="482"/>
      <c r="M282" s="482"/>
      <c r="N282" s="482"/>
      <c r="O282" s="482"/>
      <c r="P282" s="48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16"/>
      <c r="AG282" s="29"/>
      <c r="AH282" s="27"/>
      <c r="AI282" s="217"/>
      <c r="AJ282" s="28"/>
      <c r="AN282" s="28"/>
    </row>
    <row r="283" spans="1:44">
      <c r="A283" s="292"/>
      <c r="B283" s="232">
        <f>+'Ark1'!C2229</f>
        <v>2023</v>
      </c>
      <c r="C283" s="292"/>
      <c r="D283" s="232">
        <f>+'Ark1'!M2229</f>
        <v>4</v>
      </c>
      <c r="E283" s="232" t="s">
        <v>92</v>
      </c>
      <c r="F283" s="232">
        <f>+'Ark1'!D2229</f>
        <v>1</v>
      </c>
      <c r="G283" s="232" t="str">
        <f>VLOOKUP(F283,RNR!$D$12:$E$23,2)</f>
        <v>Jan</v>
      </c>
      <c r="H283" s="232">
        <f>+'Ark1'!Q2229</f>
        <v>2</v>
      </c>
      <c r="I283" s="330">
        <f>+'Ark1'!R2229</f>
        <v>2</v>
      </c>
      <c r="J283" s="233">
        <f>+IF(I283=0,"",'Ark1'!AF2229)</f>
        <v>0.27285129604365627</v>
      </c>
      <c r="K283" s="233">
        <f>+IF(I283=0,"",'Ark1'!AG2229)</f>
        <v>0.34835666529631959</v>
      </c>
      <c r="L283" s="481"/>
      <c r="M283" s="481"/>
      <c r="N283" s="481"/>
      <c r="O283" s="481"/>
      <c r="P283" s="481"/>
      <c r="Q283" s="234">
        <f>+IF(I283=0,"",'Ark1'!S2229)</f>
        <v>7</v>
      </c>
      <c r="R283" s="234"/>
      <c r="S283" s="290">
        <f>+IF(I283=0,"",'Ark1'!U2229)</f>
        <v>24.15</v>
      </c>
      <c r="T283" s="233">
        <f>+IF(I283=0,"",'Ark1'!V2229)</f>
        <v>50</v>
      </c>
      <c r="U283" s="233">
        <f>+IF(I283=0,"",'Ark1'!W2229)</f>
        <v>0</v>
      </c>
      <c r="V283" s="235">
        <f>+IF(I283=0,"",'Ark1'!X2229)</f>
        <v>100</v>
      </c>
      <c r="W283" s="235">
        <f>+IF(I283=0,"",'Ark1'!Y2229)</f>
        <v>50</v>
      </c>
      <c r="X283" s="235">
        <f>+IF(I283=0,"",'Ark1'!Z2229)</f>
        <v>2.4500000000000122</v>
      </c>
      <c r="Y283" s="233">
        <f>+IF(I283=0,"",'Ark1'!Z2229)</f>
        <v>2.4500000000000122</v>
      </c>
      <c r="Z283" s="233">
        <f>+IF(I283=0,"",'Ark1'!AB2229)</f>
        <v>0</v>
      </c>
      <c r="AA283" s="235">
        <f>+'Ark1'!AD2229</f>
        <v>0</v>
      </c>
      <c r="AB283" s="233">
        <f t="shared" si="42"/>
        <v>0.5</v>
      </c>
      <c r="AC283" s="233">
        <f t="shared" si="43"/>
        <v>1</v>
      </c>
      <c r="AD283" s="292"/>
      <c r="AG283" s="29"/>
      <c r="AH283" s="27"/>
      <c r="AK283" s="27"/>
      <c r="AL283" s="27"/>
      <c r="AM283" s="27"/>
      <c r="AO283" s="27"/>
      <c r="AQ283" s="27"/>
      <c r="AR283" s="27"/>
    </row>
    <row r="284" spans="1:44">
      <c r="A284" s="292"/>
      <c r="B284" s="232">
        <f>+'Ark1'!C2230</f>
        <v>2023</v>
      </c>
      <c r="C284" s="292"/>
      <c r="D284" s="232">
        <f>+'Ark1'!M2230</f>
        <v>4</v>
      </c>
      <c r="E284" s="232" t="str">
        <f>+E283</f>
        <v>2-</v>
      </c>
      <c r="F284" s="232">
        <f>+'Ark1'!D2230</f>
        <v>2</v>
      </c>
      <c r="G284" s="232" t="str">
        <f>VLOOKUP(F284,RNR!$D$12:$E$23,2)</f>
        <v>Feb</v>
      </c>
      <c r="H284" s="232">
        <f>+'Ark1'!Q2230</f>
        <v>1</v>
      </c>
      <c r="I284" s="330">
        <f>+'Ark1'!R2230</f>
        <v>5</v>
      </c>
      <c r="J284" s="233">
        <f>+IF(I284=0,"",'Ark1'!AF2230)</f>
        <v>0.29638411381149959</v>
      </c>
      <c r="K284" s="233">
        <f>+IF(I284=0,"",'Ark1'!AG2230)</f>
        <v>0.16864877438864825</v>
      </c>
      <c r="L284" s="481"/>
      <c r="M284" s="481"/>
      <c r="N284" s="481"/>
      <c r="O284" s="481"/>
      <c r="P284" s="481"/>
      <c r="Q284" s="234">
        <f>+IF(I284=0,"",'Ark1'!S2230)</f>
        <v>4.8</v>
      </c>
      <c r="R284" s="234"/>
      <c r="S284" s="290">
        <f>+IF(I284=0,"",'Ark1'!U2230)</f>
        <v>5.8</v>
      </c>
      <c r="T284" s="233">
        <f>+IF(I284=0,"",'Ark1'!V2230)</f>
        <v>0</v>
      </c>
      <c r="U284" s="233">
        <f>+IF(I284=0,"",'Ark1'!W2230)</f>
        <v>0</v>
      </c>
      <c r="V284" s="235">
        <f>+IF(I284=0,"",'Ark1'!X2230)</f>
        <v>0</v>
      </c>
      <c r="W284" s="235">
        <f>+IF(I284=0,"",'Ark1'!Y2230)</f>
        <v>0</v>
      </c>
      <c r="X284" s="235">
        <f>+IF(I284=0,"",'Ark1'!Z2230)</f>
        <v>0.2190890230020836</v>
      </c>
      <c r="Y284" s="233">
        <f>+IF(I284=0,"",'Ark1'!Z2230)</f>
        <v>0.2190890230020836</v>
      </c>
      <c r="Z284" s="233">
        <f>+IF(I284=0,"",'Ark1'!AB2230)</f>
        <v>0</v>
      </c>
      <c r="AA284" s="235">
        <f>+'Ark1'!AD2230</f>
        <v>0</v>
      </c>
      <c r="AB284" s="233">
        <f t="shared" si="42"/>
        <v>1.25</v>
      </c>
      <c r="AC284" s="233">
        <f t="shared" si="43"/>
        <v>5</v>
      </c>
      <c r="AD284" s="292"/>
      <c r="AG284" s="29"/>
      <c r="AH284" s="27"/>
      <c r="AK284" s="27"/>
      <c r="AL284" s="27"/>
      <c r="AM284" s="27"/>
      <c r="AO284" s="27"/>
      <c r="AQ284" s="27"/>
      <c r="AR284" s="27"/>
    </row>
    <row r="285" spans="1:44">
      <c r="A285" s="292"/>
      <c r="B285" s="232">
        <f>+'Ark1'!C2231</f>
        <v>2023</v>
      </c>
      <c r="C285" s="292"/>
      <c r="D285" s="232">
        <f>+'Ark1'!M2231</f>
        <v>4</v>
      </c>
      <c r="E285" s="232" t="str">
        <f t="shared" ref="E285:E294" si="45">+E284</f>
        <v>2-</v>
      </c>
      <c r="F285" s="232">
        <f>+'Ark1'!D2231</f>
        <v>3</v>
      </c>
      <c r="G285" s="232" t="str">
        <f>VLOOKUP(F285,RNR!$D$12:$E$23,2)</f>
        <v>Mar</v>
      </c>
      <c r="H285" s="232">
        <f>+'Ark1'!Q2231</f>
        <v>6</v>
      </c>
      <c r="I285" s="330">
        <f>+'Ark1'!R2231</f>
        <v>40</v>
      </c>
      <c r="J285" s="233">
        <f>+IF(I285=0,"",'Ark1'!AF2231)</f>
        <v>0.87700065775049307</v>
      </c>
      <c r="K285" s="233">
        <f>+IF(I285=0,"",'Ark1'!AG2231)</f>
        <v>0.96333670322178366</v>
      </c>
      <c r="L285" s="481"/>
      <c r="M285" s="481"/>
      <c r="N285" s="481"/>
      <c r="O285" s="481"/>
      <c r="P285" s="481"/>
      <c r="Q285" s="234">
        <f>+IF(I285=0,"",'Ark1'!S2231)</f>
        <v>5.1749999999999998</v>
      </c>
      <c r="R285" s="234"/>
      <c r="S285" s="290">
        <f>+IF(I285=0,"",'Ark1'!U2231)</f>
        <v>10.315</v>
      </c>
      <c r="T285" s="233">
        <f>+IF(I285=0,"",'Ark1'!V2231)</f>
        <v>0</v>
      </c>
      <c r="U285" s="233">
        <f>+IF(I285=0,"",'Ark1'!W2231)</f>
        <v>0</v>
      </c>
      <c r="V285" s="235">
        <f>+IF(I285=0,"",'Ark1'!X2231)</f>
        <v>5</v>
      </c>
      <c r="W285" s="235">
        <f>+IF(I285=0,"",'Ark1'!Y2231)</f>
        <v>0</v>
      </c>
      <c r="X285" s="235">
        <f>+IF(I285=0,"",'Ark1'!Z2231)</f>
        <v>2.9480120420378229</v>
      </c>
      <c r="Y285" s="233">
        <f>+IF(I285=0,"",'Ark1'!Z2231)</f>
        <v>2.9480120420378229</v>
      </c>
      <c r="Z285" s="233">
        <f>+IF(I285=0,"",'Ark1'!AB2231)</f>
        <v>0</v>
      </c>
      <c r="AA285" s="235">
        <f>+'Ark1'!AD2231</f>
        <v>0</v>
      </c>
      <c r="AB285" s="233">
        <f t="shared" si="42"/>
        <v>10</v>
      </c>
      <c r="AC285" s="233">
        <f t="shared" si="43"/>
        <v>6.666666666666667</v>
      </c>
      <c r="AD285" s="292"/>
      <c r="AG285" s="29"/>
      <c r="AH285" s="27"/>
      <c r="AK285" s="27"/>
      <c r="AL285" s="27"/>
      <c r="AM285" s="27"/>
      <c r="AO285" s="27"/>
      <c r="AQ285" s="27"/>
      <c r="AR285" s="27"/>
    </row>
    <row r="286" spans="1:44">
      <c r="A286" s="292"/>
      <c r="B286" s="232">
        <f>+'Ark1'!C2232</f>
        <v>2023</v>
      </c>
      <c r="C286" s="292"/>
      <c r="D286" s="232">
        <f>+'Ark1'!M2232</f>
        <v>4</v>
      </c>
      <c r="E286" s="232" t="str">
        <f t="shared" si="45"/>
        <v>2-</v>
      </c>
      <c r="F286" s="232">
        <f>+'Ark1'!D2232</f>
        <v>4</v>
      </c>
      <c r="G286" s="232" t="str">
        <f>VLOOKUP(F286,RNR!$D$12:$E$23,2)</f>
        <v>Apr</v>
      </c>
      <c r="H286" s="232">
        <f>+'Ark1'!Q2232</f>
        <v>2</v>
      </c>
      <c r="I286" s="330">
        <f>+'Ark1'!R2232</f>
        <v>10</v>
      </c>
      <c r="J286" s="233">
        <f>+IF(I286=0,"",'Ark1'!AF2232)</f>
        <v>0.31046258925799441</v>
      </c>
      <c r="K286" s="233">
        <f>+IF(I286=0,"",'Ark1'!AG2232)</f>
        <v>0.30541174717866598</v>
      </c>
      <c r="L286" s="481"/>
      <c r="M286" s="481"/>
      <c r="N286" s="481"/>
      <c r="O286" s="481"/>
      <c r="P286" s="481"/>
      <c r="Q286" s="234">
        <f>+IF(I286=0,"",'Ark1'!S2232)</f>
        <v>5.3</v>
      </c>
      <c r="R286" s="234"/>
      <c r="S286" s="290">
        <f>+IF(I286=0,"",'Ark1'!U2232)</f>
        <v>8.1999999999999993</v>
      </c>
      <c r="T286" s="233">
        <f>+IF(I286=0,"",'Ark1'!V2232)</f>
        <v>0</v>
      </c>
      <c r="U286" s="233">
        <f>+IF(I286=0,"",'Ark1'!W2232)</f>
        <v>0</v>
      </c>
      <c r="V286" s="235">
        <f>+IF(I286=0,"",'Ark1'!X2232)</f>
        <v>0</v>
      </c>
      <c r="W286" s="235">
        <f>+IF(I286=0,"",'Ark1'!Y2232)</f>
        <v>0</v>
      </c>
      <c r="X286" s="235">
        <f>+IF(I286=0,"",'Ark1'!Z2232)</f>
        <v>1.331915913261795</v>
      </c>
      <c r="Y286" s="233">
        <f>+IF(I286=0,"",'Ark1'!Z2232)</f>
        <v>1.331915913261795</v>
      </c>
      <c r="Z286" s="233">
        <f>+IF(I286=0,"",'Ark1'!AB2232)</f>
        <v>0</v>
      </c>
      <c r="AA286" s="235">
        <f>+'Ark1'!AD2232</f>
        <v>0</v>
      </c>
      <c r="AB286" s="233">
        <f t="shared" si="42"/>
        <v>2.5</v>
      </c>
      <c r="AC286" s="233">
        <f t="shared" si="43"/>
        <v>5</v>
      </c>
      <c r="AD286" s="292"/>
      <c r="AG286" s="29"/>
      <c r="AH286" s="27"/>
      <c r="AK286" s="27"/>
      <c r="AL286" s="27"/>
      <c r="AM286" s="27"/>
      <c r="AO286" s="27"/>
      <c r="AQ286" s="27"/>
      <c r="AR286" s="27"/>
    </row>
    <row r="287" spans="1:44">
      <c r="A287" s="292"/>
      <c r="B287" s="232">
        <f>+'Ark1'!C2233</f>
        <v>2023</v>
      </c>
      <c r="C287" s="292"/>
      <c r="D287" s="232">
        <f>+'Ark1'!M2233</f>
        <v>4</v>
      </c>
      <c r="E287" s="232" t="str">
        <f t="shared" si="45"/>
        <v>2-</v>
      </c>
      <c r="F287" s="232">
        <f>+'Ark1'!D2233</f>
        <v>5</v>
      </c>
      <c r="G287" s="232" t="str">
        <f>VLOOKUP(F287,RNR!$D$12:$E$23,2)</f>
        <v>Mai</v>
      </c>
      <c r="H287" s="232">
        <f>+'Ark1'!Q2233</f>
        <v>12</v>
      </c>
      <c r="I287" s="330">
        <f>+'Ark1'!R2233</f>
        <v>34</v>
      </c>
      <c r="J287" s="233">
        <f>+IF(I287=0,"",'Ark1'!AF2233)</f>
        <v>1.8408229561451004</v>
      </c>
      <c r="K287" s="233">
        <f>+IF(I287=0,"",'Ark1'!AG2233)</f>
        <v>1.4818562139056879</v>
      </c>
      <c r="L287" s="481"/>
      <c r="M287" s="481"/>
      <c r="N287" s="481"/>
      <c r="O287" s="481"/>
      <c r="P287" s="481"/>
      <c r="Q287" s="234">
        <f>+IF(I287=0,"",'Ark1'!S2233)</f>
        <v>5.3529411764705879</v>
      </c>
      <c r="R287" s="234"/>
      <c r="S287" s="290">
        <f>+IF(I287=0,"",'Ark1'!U2233)</f>
        <v>7.6676470588235297</v>
      </c>
      <c r="T287" s="233">
        <f>+IF(I287=0,"",'Ark1'!V2233)</f>
        <v>0</v>
      </c>
      <c r="U287" s="233">
        <f>+IF(I287=0,"",'Ark1'!W2233)</f>
        <v>0</v>
      </c>
      <c r="V287" s="235">
        <f>+IF(I287=0,"",'Ark1'!X2233)</f>
        <v>5.882352941176471</v>
      </c>
      <c r="W287" s="235">
        <f>+IF(I287=0,"",'Ark1'!Y2233)</f>
        <v>0</v>
      </c>
      <c r="X287" s="235">
        <f>+IF(I287=0,"",'Ark1'!Z2233)</f>
        <v>3.4166306578123322</v>
      </c>
      <c r="Y287" s="233">
        <f>+IF(I287=0,"",'Ark1'!Z2233)</f>
        <v>3.4166306578123322</v>
      </c>
      <c r="Z287" s="233">
        <f>+IF(I287=0,"",'Ark1'!AB2233)</f>
        <v>0</v>
      </c>
      <c r="AA287" s="235">
        <f>+'Ark1'!AD2233</f>
        <v>0</v>
      </c>
      <c r="AB287" s="233">
        <f t="shared" si="42"/>
        <v>8.5</v>
      </c>
      <c r="AC287" s="233">
        <f t="shared" si="43"/>
        <v>2.8333333333333335</v>
      </c>
      <c r="AD287" s="292"/>
      <c r="AG287" s="29"/>
      <c r="AH287" s="27"/>
      <c r="AK287" s="27"/>
      <c r="AL287" s="27"/>
      <c r="AM287" s="27"/>
      <c r="AO287" s="27"/>
      <c r="AQ287" s="27"/>
      <c r="AR287" s="27"/>
    </row>
    <row r="288" spans="1:44">
      <c r="A288" s="292"/>
      <c r="B288" s="232">
        <f>+'Ark1'!C2234</f>
        <v>2023</v>
      </c>
      <c r="C288" s="292"/>
      <c r="D288" s="232">
        <f>+'Ark1'!M2234</f>
        <v>4</v>
      </c>
      <c r="E288" s="232" t="str">
        <f t="shared" si="45"/>
        <v>2-</v>
      </c>
      <c r="F288" s="232">
        <f>+'Ark1'!D2234</f>
        <v>6</v>
      </c>
      <c r="G288" s="232" t="str">
        <f>VLOOKUP(F288,RNR!$D$12:$E$23,2)</f>
        <v>Jun</v>
      </c>
      <c r="H288" s="232">
        <f>+'Ark1'!Q2234</f>
        <v>18</v>
      </c>
      <c r="I288" s="330">
        <f>+'Ark1'!R2234</f>
        <v>77</v>
      </c>
      <c r="J288" s="233">
        <f>+IF(I288=0,"",'Ark1'!AF2234)</f>
        <v>3.42526690391459</v>
      </c>
      <c r="K288" s="233">
        <f>+IF(I288=0,"",'Ark1'!AG2234)</f>
        <v>2.670849584534511</v>
      </c>
      <c r="L288" s="481"/>
      <c r="M288" s="481"/>
      <c r="N288" s="481"/>
      <c r="O288" s="481"/>
      <c r="P288" s="481"/>
      <c r="Q288" s="234">
        <f>+IF(I288=0,"",'Ark1'!S2234)</f>
        <v>4.6233766233766236</v>
      </c>
      <c r="R288" s="234"/>
      <c r="S288" s="290">
        <f>+IF(I288=0,"",'Ark1'!U2234)</f>
        <v>10.227272727272732</v>
      </c>
      <c r="T288" s="233">
        <f>+IF(I288=0,"",'Ark1'!V2234)</f>
        <v>0</v>
      </c>
      <c r="U288" s="233">
        <f>+IF(I288=0,"",'Ark1'!W2234)</f>
        <v>0</v>
      </c>
      <c r="V288" s="235">
        <f>+IF(I288=0,"",'Ark1'!X2234)</f>
        <v>22.077922077922075</v>
      </c>
      <c r="W288" s="235">
        <f>+IF(I288=0,"",'Ark1'!Y2234)</f>
        <v>1.2987012987012985</v>
      </c>
      <c r="X288" s="235">
        <f>+IF(I288=0,"",'Ark1'!Z2234)</f>
        <v>5.0772637165797958</v>
      </c>
      <c r="Y288" s="233">
        <f>+IF(I288=0,"",'Ark1'!Z2234)</f>
        <v>5.0772637165797958</v>
      </c>
      <c r="Z288" s="233">
        <f>+IF(I288=0,"",'Ark1'!AB2234)</f>
        <v>0</v>
      </c>
      <c r="AA288" s="235">
        <f>+'Ark1'!AD2234</f>
        <v>0</v>
      </c>
      <c r="AB288" s="233">
        <f t="shared" si="42"/>
        <v>19.25</v>
      </c>
      <c r="AC288" s="233">
        <f t="shared" si="43"/>
        <v>4.2777777777777777</v>
      </c>
      <c r="AD288" s="292"/>
      <c r="AG288" s="29"/>
      <c r="AH288" s="27"/>
      <c r="AK288" s="27"/>
      <c r="AL288" s="27"/>
      <c r="AM288" s="27"/>
      <c r="AO288" s="27"/>
      <c r="AQ288" s="27"/>
      <c r="AR288" s="27"/>
    </row>
    <row r="289" spans="1:44">
      <c r="A289" s="292"/>
      <c r="B289" s="232">
        <f>+'Ark1'!C2235</f>
        <v>2023</v>
      </c>
      <c r="C289" s="292"/>
      <c r="D289" s="232">
        <f>+'Ark1'!M2235</f>
        <v>4</v>
      </c>
      <c r="E289" s="232" t="str">
        <f t="shared" si="45"/>
        <v>2-</v>
      </c>
      <c r="F289" s="232">
        <f>+'Ark1'!D2235</f>
        <v>7</v>
      </c>
      <c r="G289" s="232" t="str">
        <f>VLOOKUP(F289,RNR!$D$12:$E$23,2)</f>
        <v>Jul</v>
      </c>
      <c r="H289" s="232">
        <f>+'Ark1'!Q2235</f>
        <v>9</v>
      </c>
      <c r="I289" s="330">
        <f>+'Ark1'!R2235</f>
        <v>32</v>
      </c>
      <c r="J289" s="233">
        <f>+IF(I289=0,"",'Ark1'!AF2235)</f>
        <v>6.7226890756302486</v>
      </c>
      <c r="K289" s="233">
        <f>+IF(I289=0,"",'Ark1'!AG2235)</f>
        <v>6.7762700069589457</v>
      </c>
      <c r="L289" s="481"/>
      <c r="M289" s="481"/>
      <c r="N289" s="481"/>
      <c r="O289" s="481"/>
      <c r="P289" s="481"/>
      <c r="Q289" s="234">
        <f>+IF(I289=0,"",'Ark1'!S2235)</f>
        <v>4.1875</v>
      </c>
      <c r="R289" s="234"/>
      <c r="S289" s="290">
        <f>+IF(I289=0,"",'Ark1'!U2235)</f>
        <v>12.171875</v>
      </c>
      <c r="T289" s="233">
        <f>+IF(I289=0,"",'Ark1'!V2235)</f>
        <v>3.125</v>
      </c>
      <c r="U289" s="233">
        <f>+IF(I289=0,"",'Ark1'!W2235)</f>
        <v>0</v>
      </c>
      <c r="V289" s="235">
        <f>+IF(I289=0,"",'Ark1'!X2235)</f>
        <v>25</v>
      </c>
      <c r="W289" s="235">
        <f>+IF(I289=0,"",'Ark1'!Y2235)</f>
        <v>6.25</v>
      </c>
      <c r="X289" s="235">
        <f>+IF(I289=0,"",'Ark1'!Z2235)</f>
        <v>7.0545302100405696</v>
      </c>
      <c r="Y289" s="233">
        <f>+IF(I289=0,"",'Ark1'!Z2235)</f>
        <v>7.0545302100405696</v>
      </c>
      <c r="Z289" s="233">
        <f>+IF(I289=0,"",'Ark1'!AB2235)</f>
        <v>0</v>
      </c>
      <c r="AA289" s="235">
        <f>+'Ark1'!AD2235</f>
        <v>0</v>
      </c>
      <c r="AB289" s="233">
        <f t="shared" si="42"/>
        <v>8</v>
      </c>
      <c r="AC289" s="233">
        <f t="shared" si="43"/>
        <v>3.5555555555555554</v>
      </c>
      <c r="AD289" s="292"/>
      <c r="AG289" s="29"/>
      <c r="AH289" s="27"/>
      <c r="AK289" s="27"/>
      <c r="AL289" s="27"/>
      <c r="AM289" s="27"/>
      <c r="AO289" s="27"/>
      <c r="AQ289" s="27"/>
      <c r="AR289" s="27"/>
    </row>
    <row r="290" spans="1:44">
      <c r="A290" s="292"/>
      <c r="B290" s="232">
        <f>+'Ark1'!C2236</f>
        <v>2023</v>
      </c>
      <c r="C290" s="292"/>
      <c r="D290" s="232">
        <f>+'Ark1'!M2236</f>
        <v>4</v>
      </c>
      <c r="E290" s="232" t="str">
        <f t="shared" si="45"/>
        <v>2-</v>
      </c>
      <c r="F290" s="232">
        <f>+'Ark1'!D2236</f>
        <v>8</v>
      </c>
      <c r="G290" s="232" t="str">
        <f>VLOOKUP(F290,RNR!$D$12:$E$23,2)</f>
        <v>Aug</v>
      </c>
      <c r="H290" s="232">
        <f>+'Ark1'!Q2236</f>
        <v>13</v>
      </c>
      <c r="I290" s="330">
        <f>+'Ark1'!R2236</f>
        <v>59</v>
      </c>
      <c r="J290" s="233">
        <f>+IF(I290=0,"",'Ark1'!AF2236)</f>
        <v>3.7699680511182119</v>
      </c>
      <c r="K290" s="233">
        <f>+IF(I290=0,"",'Ark1'!AG2236)</f>
        <v>4.1533529052384575</v>
      </c>
      <c r="L290" s="481"/>
      <c r="M290" s="481"/>
      <c r="N290" s="481"/>
      <c r="O290" s="481"/>
      <c r="P290" s="481"/>
      <c r="Q290" s="234">
        <f>+IF(I290=0,"",'Ark1'!S2236)</f>
        <v>5.0338983050847457</v>
      </c>
      <c r="R290" s="234"/>
      <c r="S290" s="290">
        <f>+IF(I290=0,"",'Ark1'!U2236)</f>
        <v>13.020338983050843</v>
      </c>
      <c r="T290" s="233">
        <f>+IF(I290=0,"",'Ark1'!V2236)</f>
        <v>0</v>
      </c>
      <c r="U290" s="233">
        <f>+IF(I290=0,"",'Ark1'!W2236)</f>
        <v>0</v>
      </c>
      <c r="V290" s="235">
        <f>+IF(I290=0,"",'Ark1'!X2236)</f>
        <v>18.644067796610177</v>
      </c>
      <c r="W290" s="235">
        <f>+IF(I290=0,"",'Ark1'!Y2236)</f>
        <v>0</v>
      </c>
      <c r="X290" s="235">
        <f>+IF(I290=0,"",'Ark1'!Z2236)</f>
        <v>3.3066845324214071</v>
      </c>
      <c r="Y290" s="233">
        <f>+IF(I290=0,"",'Ark1'!Z2236)</f>
        <v>3.3066845324214071</v>
      </c>
      <c r="Z290" s="233">
        <f>+IF(I290=0,"",'Ark1'!AB2236)</f>
        <v>0</v>
      </c>
      <c r="AA290" s="235">
        <f>+'Ark1'!AD2236</f>
        <v>0</v>
      </c>
      <c r="AB290" s="233">
        <f t="shared" si="42"/>
        <v>14.75</v>
      </c>
      <c r="AC290" s="233">
        <f t="shared" si="43"/>
        <v>4.5384615384615383</v>
      </c>
      <c r="AD290" s="292"/>
      <c r="AG290" s="29"/>
      <c r="AH290" s="27"/>
      <c r="AK290" s="27"/>
      <c r="AL290" s="27"/>
      <c r="AM290" s="27"/>
      <c r="AO290" s="27"/>
      <c r="AQ290" s="27"/>
      <c r="AR290" s="27"/>
    </row>
    <row r="291" spans="1:44">
      <c r="A291" s="292"/>
      <c r="B291" s="232">
        <f>+'Ark1'!C2237</f>
        <v>2023</v>
      </c>
      <c r="C291" s="292"/>
      <c r="D291" s="232">
        <f>+'Ark1'!M2237</f>
        <v>4</v>
      </c>
      <c r="E291" s="232" t="str">
        <f t="shared" si="45"/>
        <v>2-</v>
      </c>
      <c r="F291" s="232">
        <f>+'Ark1'!D2237</f>
        <v>9</v>
      </c>
      <c r="G291" s="232" t="str">
        <f>VLOOKUP(F291,RNR!$D$12:$E$23,2)</f>
        <v>Sep</v>
      </c>
      <c r="H291" s="232">
        <f>+'Ark1'!Q2237</f>
        <v>34</v>
      </c>
      <c r="I291" s="330">
        <f>+'Ark1'!R2237</f>
        <v>216</v>
      </c>
      <c r="J291" s="233">
        <f>+IF(I291=0,"",'Ark1'!AF2237)</f>
        <v>8.0416976917349245</v>
      </c>
      <c r="K291" s="233">
        <f>+IF(I291=0,"",'Ark1'!AG2237)</f>
        <v>7.1552962375542224</v>
      </c>
      <c r="L291" s="481"/>
      <c r="M291" s="481"/>
      <c r="N291" s="481"/>
      <c r="O291" s="481"/>
      <c r="P291" s="481"/>
      <c r="Q291" s="234">
        <f>+IF(I291=0,"",'Ark1'!S2237)</f>
        <v>5.0416666666666679</v>
      </c>
      <c r="R291" s="234"/>
      <c r="S291" s="290">
        <f>+IF(I291=0,"",'Ark1'!U2237)</f>
        <v>11.508333333333336</v>
      </c>
      <c r="T291" s="233">
        <f>+IF(I291=0,"",'Ark1'!V2237)</f>
        <v>0</v>
      </c>
      <c r="U291" s="233">
        <f>+IF(I291=0,"",'Ark1'!W2237)</f>
        <v>0</v>
      </c>
      <c r="V291" s="235">
        <f>+IF(I291=0,"",'Ark1'!X2237)</f>
        <v>7.4074074074074083</v>
      </c>
      <c r="W291" s="235">
        <f>+IF(I291=0,"",'Ark1'!Y2237)</f>
        <v>0.92592592592592604</v>
      </c>
      <c r="X291" s="235">
        <f>+IF(I291=0,"",'Ark1'!Z2237)</f>
        <v>3.3933247380375757</v>
      </c>
      <c r="Y291" s="233">
        <f>+IF(I291=0,"",'Ark1'!Z2237)</f>
        <v>3.3933247380375757</v>
      </c>
      <c r="Z291" s="233">
        <f>+IF(I291=0,"",'Ark1'!AB2237)</f>
        <v>0</v>
      </c>
      <c r="AA291" s="235">
        <f>+'Ark1'!AD2237</f>
        <v>0</v>
      </c>
      <c r="AB291" s="233">
        <f t="shared" si="42"/>
        <v>54</v>
      </c>
      <c r="AC291" s="233">
        <f t="shared" si="43"/>
        <v>6.3529411764705879</v>
      </c>
      <c r="AD291" s="292"/>
      <c r="AG291" s="29"/>
      <c r="AH291" s="27"/>
      <c r="AK291" s="27"/>
      <c r="AL291" s="27"/>
      <c r="AM291" s="27"/>
      <c r="AO291" s="27"/>
      <c r="AQ291" s="27"/>
      <c r="AR291" s="27"/>
    </row>
    <row r="292" spans="1:44">
      <c r="A292" s="292"/>
      <c r="B292" s="232">
        <f>+'Ark1'!C2238</f>
        <v>2023</v>
      </c>
      <c r="C292" s="292"/>
      <c r="D292" s="232">
        <f>+'Ark1'!M2238</f>
        <v>4</v>
      </c>
      <c r="E292" s="232" t="str">
        <f t="shared" si="45"/>
        <v>2-</v>
      </c>
      <c r="F292" s="232">
        <f>+'Ark1'!D2238</f>
        <v>10</v>
      </c>
      <c r="G292" s="232" t="str">
        <f>VLOOKUP(F292,RNR!$D$12:$E$23,2)</f>
        <v>Okt</v>
      </c>
      <c r="H292" s="232">
        <f>+'Ark1'!Q2238</f>
        <v>59</v>
      </c>
      <c r="I292" s="330">
        <f>+'Ark1'!R2238</f>
        <v>248</v>
      </c>
      <c r="J292" s="233">
        <f>+IF(I292=0,"",'Ark1'!AF2238)</f>
        <v>5.2754733035524364</v>
      </c>
      <c r="K292" s="233">
        <f>+IF(I292=0,"",'Ark1'!AG2238)</f>
        <v>4.3632836869965095</v>
      </c>
      <c r="L292" s="481"/>
      <c r="M292" s="481"/>
      <c r="N292" s="481"/>
      <c r="O292" s="481"/>
      <c r="P292" s="481"/>
      <c r="Q292" s="234">
        <f>+IF(I292=0,"",'Ark1'!S2238)</f>
        <v>4.782258064516129</v>
      </c>
      <c r="R292" s="234"/>
      <c r="S292" s="290">
        <f>+IF(I292=0,"",'Ark1'!U2238)</f>
        <v>12.91612903225807</v>
      </c>
      <c r="T292" s="233">
        <f>+IF(I292=0,"",'Ark1'!V2238)</f>
        <v>0</v>
      </c>
      <c r="U292" s="233">
        <f>+IF(I292=0,"",'Ark1'!W2238)</f>
        <v>0</v>
      </c>
      <c r="V292" s="235">
        <f>+IF(I292=0,"",'Ark1'!X2238)</f>
        <v>27.016129032258057</v>
      </c>
      <c r="W292" s="235">
        <f>+IF(I292=0,"",'Ark1'!Y2238)</f>
        <v>1.209677419354839</v>
      </c>
      <c r="X292" s="235">
        <f>+IF(I292=0,"",'Ark1'!Z2238)</f>
        <v>4.5738278437913431</v>
      </c>
      <c r="Y292" s="233">
        <f>+IF(I292=0,"",'Ark1'!Z2238)</f>
        <v>4.5738278437913431</v>
      </c>
      <c r="Z292" s="233">
        <f>+IF(I292=0,"",'Ark1'!AB2238)</f>
        <v>0</v>
      </c>
      <c r="AA292" s="235">
        <f>+'Ark1'!AD2238</f>
        <v>0</v>
      </c>
      <c r="AB292" s="233">
        <f t="shared" si="42"/>
        <v>62</v>
      </c>
      <c r="AC292" s="233">
        <f t="shared" si="43"/>
        <v>4.2033898305084749</v>
      </c>
      <c r="AD292" s="292"/>
      <c r="AG292" s="29"/>
      <c r="AH292" s="27"/>
      <c r="AK292" s="27"/>
      <c r="AL292" s="27"/>
      <c r="AM292" s="27"/>
      <c r="AO292" s="27"/>
      <c r="AQ292" s="27"/>
      <c r="AR292" s="27"/>
    </row>
    <row r="293" spans="1:44">
      <c r="A293" s="292"/>
      <c r="B293" s="232">
        <f>+'Ark1'!C2239</f>
        <v>2023</v>
      </c>
      <c r="C293" s="292"/>
      <c r="D293" s="232">
        <f>+'Ark1'!M2239</f>
        <v>4</v>
      </c>
      <c r="E293" s="232" t="str">
        <f t="shared" si="45"/>
        <v>2-</v>
      </c>
      <c r="F293" s="232">
        <f>+'Ark1'!D2239</f>
        <v>11</v>
      </c>
      <c r="G293" s="232" t="str">
        <f>VLOOKUP(F293,RNR!$D$12:$E$23,2)</f>
        <v>Nov</v>
      </c>
      <c r="H293" s="232">
        <f>+'Ark1'!Q2239</f>
        <v>31</v>
      </c>
      <c r="I293" s="330">
        <f>+'Ark1'!R2239</f>
        <v>131</v>
      </c>
      <c r="J293" s="233">
        <f>+IF(I293=0,"",'Ark1'!AF2239)</f>
        <v>5.2673904302372323</v>
      </c>
      <c r="K293" s="233">
        <f>+IF(I293=0,"",'Ark1'!AG2239)</f>
        <v>3.8842977147460034</v>
      </c>
      <c r="L293" s="481"/>
      <c r="M293" s="481"/>
      <c r="N293" s="481"/>
      <c r="O293" s="481"/>
      <c r="P293" s="481"/>
      <c r="Q293" s="234">
        <f>+IF(I293=0,"",'Ark1'!S2239)</f>
        <v>4.9083969465648876</v>
      </c>
      <c r="R293" s="234"/>
      <c r="S293" s="290">
        <f>+IF(I293=0,"",'Ark1'!U2239)</f>
        <v>12.625954198473281</v>
      </c>
      <c r="T293" s="233">
        <f>+IF(I293=0,"",'Ark1'!V2239)</f>
        <v>0.76335877862595458</v>
      </c>
      <c r="U293" s="233">
        <f>+IF(I293=0,"",'Ark1'!W2239)</f>
        <v>0</v>
      </c>
      <c r="V293" s="235">
        <f>+IF(I293=0,"",'Ark1'!X2239)</f>
        <v>27.48091603053436</v>
      </c>
      <c r="W293" s="235">
        <f>+IF(I293=0,"",'Ark1'!Y2239)</f>
        <v>5.3435114503816799</v>
      </c>
      <c r="X293" s="235">
        <f>+IF(I293=0,"",'Ark1'!Z2239)</f>
        <v>6.0318061273724304</v>
      </c>
      <c r="Y293" s="233">
        <f>+IF(I293=0,"",'Ark1'!Z2239)</f>
        <v>6.0318061273724304</v>
      </c>
      <c r="Z293" s="233">
        <f>+IF(I293=0,"",'Ark1'!AB2239)</f>
        <v>0</v>
      </c>
      <c r="AA293" s="235">
        <f>+'Ark1'!AD2239</f>
        <v>0</v>
      </c>
      <c r="AB293" s="233">
        <f t="shared" si="42"/>
        <v>32.75</v>
      </c>
      <c r="AC293" s="233">
        <f t="shared" si="43"/>
        <v>4.225806451612903</v>
      </c>
      <c r="AD293" s="292"/>
      <c r="AG293" s="29"/>
      <c r="AH293" s="27"/>
      <c r="AK293" s="27"/>
      <c r="AL293" s="27"/>
      <c r="AM293" s="27"/>
      <c r="AO293" s="27"/>
      <c r="AQ293" s="27"/>
      <c r="AR293" s="27"/>
    </row>
    <row r="294" spans="1:44">
      <c r="A294" s="292"/>
      <c r="B294" s="232">
        <f>+'Ark1'!C2240</f>
        <v>2023</v>
      </c>
      <c r="C294" s="292"/>
      <c r="D294" s="232">
        <f>+'Ark1'!M2240</f>
        <v>4</v>
      </c>
      <c r="E294" s="232" t="str">
        <f t="shared" si="45"/>
        <v>2-</v>
      </c>
      <c r="F294" s="232">
        <f>+'Ark1'!D2240</f>
        <v>12</v>
      </c>
      <c r="G294" s="232" t="str">
        <f>VLOOKUP(F294,RNR!$D$12:$E$23,2)</f>
        <v>Des</v>
      </c>
      <c r="H294" s="232">
        <f>+'Ark1'!Q2240</f>
        <v>4</v>
      </c>
      <c r="I294" s="330">
        <f>+'Ark1'!R2240</f>
        <v>12</v>
      </c>
      <c r="J294" s="233">
        <f>+IF(I294=0,"",'Ark1'!AF2240)</f>
        <v>4.597701149425288</v>
      </c>
      <c r="K294" s="233">
        <f>+IF(I294=0,"",'Ark1'!AG2240)</f>
        <v>2.5747074196114088</v>
      </c>
      <c r="L294" s="481"/>
      <c r="M294" s="481"/>
      <c r="N294" s="481"/>
      <c r="O294" s="481"/>
      <c r="P294" s="481"/>
      <c r="Q294" s="234">
        <f>+IF(I294=0,"",'Ark1'!S2240)</f>
        <v>4.6666666666666679</v>
      </c>
      <c r="R294" s="234"/>
      <c r="S294" s="290">
        <f>+IF(I294=0,"",'Ark1'!U2240)</f>
        <v>9.4416666666666647</v>
      </c>
      <c r="T294" s="233">
        <f>+IF(I294=0,"",'Ark1'!V2240)</f>
        <v>0</v>
      </c>
      <c r="U294" s="233">
        <f>+IF(I294=0,"",'Ark1'!W2240)</f>
        <v>0</v>
      </c>
      <c r="V294" s="235">
        <f>+IF(I294=0,"",'Ark1'!X2240)</f>
        <v>8.3333333333333357</v>
      </c>
      <c r="W294" s="235">
        <f>+IF(I294=0,"",'Ark1'!Y2240)</f>
        <v>0</v>
      </c>
      <c r="X294" s="235">
        <f>+IF(I294=0,"",'Ark1'!Z2240)</f>
        <v>3.7388630922009209</v>
      </c>
      <c r="Y294" s="233">
        <f>+IF(I294=0,"",'Ark1'!Z2240)</f>
        <v>3.7388630922009209</v>
      </c>
      <c r="Z294" s="233">
        <f>+IF(I294=0,"",'Ark1'!AB2240)</f>
        <v>0</v>
      </c>
      <c r="AA294" s="235">
        <f>+'Ark1'!AD2240</f>
        <v>0</v>
      </c>
      <c r="AB294" s="233">
        <f t="shared" si="42"/>
        <v>3</v>
      </c>
      <c r="AC294" s="233">
        <f t="shared" si="43"/>
        <v>3</v>
      </c>
      <c r="AD294" s="292"/>
      <c r="AG294" s="29"/>
      <c r="AH294" s="27"/>
      <c r="AK294" s="27"/>
      <c r="AL294" s="27"/>
      <c r="AM294" s="27"/>
      <c r="AO294" s="27"/>
      <c r="AQ294" s="27"/>
      <c r="AR294" s="27"/>
    </row>
    <row r="295" spans="1:44">
      <c r="A295" s="292"/>
      <c r="B295" s="292"/>
      <c r="C295" s="292"/>
      <c r="D295" s="292"/>
      <c r="E295" s="292"/>
      <c r="F295" s="292"/>
      <c r="G295" s="292"/>
      <c r="H295" s="292"/>
      <c r="I295" s="332"/>
      <c r="J295" s="292"/>
      <c r="K295" s="292"/>
      <c r="L295" s="482"/>
      <c r="M295" s="482"/>
      <c r="N295" s="482"/>
      <c r="O295" s="482"/>
      <c r="P295" s="48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16"/>
      <c r="AG295" s="29"/>
      <c r="AH295" s="27"/>
      <c r="AI295" s="217"/>
      <c r="AJ295" s="28"/>
      <c r="AN295" s="28"/>
    </row>
    <row r="296" spans="1:44" ht="22.8">
      <c r="A296" s="292"/>
      <c r="B296" s="292"/>
      <c r="C296" s="292"/>
      <c r="D296" s="292"/>
      <c r="E296" s="257" t="str">
        <f>+E298</f>
        <v>2</v>
      </c>
      <c r="F296" s="292"/>
      <c r="G296" s="292"/>
      <c r="H296" s="292"/>
      <c r="I296" s="327">
        <f>SUM(I298:I323)</f>
        <v>29953</v>
      </c>
      <c r="J296" s="292"/>
      <c r="K296" s="292"/>
      <c r="L296" s="482"/>
      <c r="M296" s="482"/>
      <c r="N296" s="482"/>
      <c r="O296" s="482"/>
      <c r="P296" s="482"/>
      <c r="Q296" s="292"/>
      <c r="R296" s="292"/>
      <c r="S296" s="263">
        <f>+Fettgruppe!S99</f>
        <v>0</v>
      </c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16"/>
      <c r="AG296" s="29"/>
      <c r="AH296" s="27"/>
      <c r="AI296" s="217"/>
      <c r="AJ296" s="28"/>
      <c r="AN296" s="28"/>
    </row>
    <row r="297" spans="1:44">
      <c r="A297" s="292"/>
      <c r="B297" s="292"/>
      <c r="C297" s="292"/>
      <c r="D297" s="292"/>
      <c r="E297" s="292"/>
      <c r="F297" s="292"/>
      <c r="G297" s="292"/>
      <c r="H297" s="292"/>
      <c r="I297" s="332"/>
      <c r="J297" s="292"/>
      <c r="K297" s="292"/>
      <c r="L297" s="482"/>
      <c r="M297" s="482"/>
      <c r="N297" s="482"/>
      <c r="O297" s="482"/>
      <c r="P297" s="48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16"/>
      <c r="AG297" s="29"/>
      <c r="AH297" s="27"/>
      <c r="AI297" s="217"/>
      <c r="AJ297" s="28"/>
      <c r="AN297" s="28"/>
    </row>
    <row r="298" spans="1:44">
      <c r="A298" s="292"/>
      <c r="B298" s="232">
        <f>+'Ark1'!C2241</f>
        <v>2023</v>
      </c>
      <c r="C298" s="292"/>
      <c r="D298" s="232">
        <f>+'Ark1'!M2241</f>
        <v>5</v>
      </c>
      <c r="E298" s="243" t="s">
        <v>93</v>
      </c>
      <c r="F298" s="232">
        <f>+'Ark1'!D2241</f>
        <v>1</v>
      </c>
      <c r="G298" s="232" t="str">
        <f>VLOOKUP(F298,RNR!$D$12:$E$23,2)</f>
        <v>Jan</v>
      </c>
      <c r="H298" s="232">
        <f>+'Ark1'!Q2241</f>
        <v>52</v>
      </c>
      <c r="I298" s="330">
        <f>+'Ark1'!R2241</f>
        <v>436</v>
      </c>
      <c r="J298" s="233">
        <f>+IF(I298=0,"",'Ark1'!AF2241)</f>
        <v>59.481582537517077</v>
      </c>
      <c r="K298" s="233">
        <f>+IF(I298=0,"",'Ark1'!AG2241)</f>
        <v>53.46229021067284</v>
      </c>
      <c r="L298" s="481"/>
      <c r="M298" s="481"/>
      <c r="N298" s="481"/>
      <c r="O298" s="481"/>
      <c r="P298" s="481"/>
      <c r="Q298" s="234">
        <f>+IF(I298=0,"",'Ark1'!S2241)</f>
        <v>5.3463302752293558</v>
      </c>
      <c r="R298" s="234"/>
      <c r="S298" s="290">
        <f>+IF(I298=0,"",'Ark1'!U2241)</f>
        <v>17.001376146788974</v>
      </c>
      <c r="T298" s="233">
        <f>+IF(I298=0,"",'Ark1'!V2241)</f>
        <v>4.3577981651376154</v>
      </c>
      <c r="U298" s="233">
        <f>+IF(I298=0,"",'Ark1'!W2241)</f>
        <v>0</v>
      </c>
      <c r="V298" s="235">
        <f>+IF(I298=0,"",'Ark1'!X2241)</f>
        <v>58.256880733944946</v>
      </c>
      <c r="W298" s="235">
        <f>+IF(I298=0,"",'Ark1'!Y2241)</f>
        <v>17.660550458715598</v>
      </c>
      <c r="X298" s="235">
        <f>+IF(I298=0,"",'Ark1'!Z2241)</f>
        <v>7.1321823889435478</v>
      </c>
      <c r="Y298" s="233">
        <f>+IF(I298=0,"",'Ark1'!Z2241)</f>
        <v>7.1321823889435478</v>
      </c>
      <c r="Z298" s="233">
        <f>+IF(I298=0,"",'Ark1'!AB2241)</f>
        <v>0</v>
      </c>
      <c r="AA298" s="235">
        <f>+'Ark1'!AD2241</f>
        <v>0</v>
      </c>
      <c r="AB298" s="233">
        <f t="shared" si="42"/>
        <v>87.2</v>
      </c>
      <c r="AC298" s="233">
        <f t="shared" si="43"/>
        <v>8.384615384615385</v>
      </c>
      <c r="AD298" s="292"/>
      <c r="AG298" s="29"/>
      <c r="AH298" s="27"/>
      <c r="AK298" s="27"/>
      <c r="AL298" s="27"/>
      <c r="AM298" s="27"/>
      <c r="AO298" s="27"/>
      <c r="AQ298" s="27"/>
      <c r="AR298" s="27"/>
    </row>
    <row r="299" spans="1:44">
      <c r="A299" s="292"/>
      <c r="B299" s="232">
        <f>+'Ark1'!C2242</f>
        <v>2023</v>
      </c>
      <c r="C299" s="292"/>
      <c r="D299" s="232">
        <f>+'Ark1'!M2242</f>
        <v>5</v>
      </c>
      <c r="E299" s="232" t="str">
        <f>+E298</f>
        <v>2</v>
      </c>
      <c r="F299" s="232">
        <f>+'Ark1'!D2242</f>
        <v>2</v>
      </c>
      <c r="G299" s="232" t="str">
        <f>VLOOKUP(F299,RNR!$D$12:$E$23,2)</f>
        <v>Feb</v>
      </c>
      <c r="H299" s="232">
        <f>+'Ark1'!Q2242</f>
        <v>70</v>
      </c>
      <c r="I299" s="330">
        <f>+'Ark1'!R2242</f>
        <v>1238</v>
      </c>
      <c r="J299" s="233">
        <f>+IF(I299=0,"",'Ark1'!AF2242)</f>
        <v>73.384706579727307</v>
      </c>
      <c r="K299" s="233">
        <f>+IF(I299=0,"",'Ark1'!AG2242)</f>
        <v>67.857869791515213</v>
      </c>
      <c r="L299" s="481"/>
      <c r="M299" s="481"/>
      <c r="N299" s="481"/>
      <c r="O299" s="481"/>
      <c r="P299" s="481"/>
      <c r="Q299" s="234">
        <f>+IF(I299=0,"",'Ark1'!S2242)</f>
        <v>5.5177705977382887</v>
      </c>
      <c r="R299" s="234"/>
      <c r="S299" s="290">
        <f>+IF(I299=0,"",'Ark1'!U2242)</f>
        <v>9.4252827140549176</v>
      </c>
      <c r="T299" s="233">
        <f>+IF(I299=0,"",'Ark1'!V2242)</f>
        <v>1.211631663974152</v>
      </c>
      <c r="U299" s="233">
        <f>+IF(I299=0,"",'Ark1'!W2242)</f>
        <v>0</v>
      </c>
      <c r="V299" s="235">
        <f>+IF(I299=0,"",'Ark1'!X2242)</f>
        <v>16.155088852988683</v>
      </c>
      <c r="W299" s="235">
        <f>+IF(I299=0,"",'Ark1'!Y2242)</f>
        <v>5.4119547657512124</v>
      </c>
      <c r="X299" s="235">
        <f>+IF(I299=0,"",'Ark1'!Z2242)</f>
        <v>6.2587695278276581</v>
      </c>
      <c r="Y299" s="233">
        <f>+IF(I299=0,"",'Ark1'!Z2242)</f>
        <v>6.2587695278276581</v>
      </c>
      <c r="Z299" s="233">
        <f>+IF(I299=0,"",'Ark1'!AB2242)</f>
        <v>0</v>
      </c>
      <c r="AA299" s="235">
        <f>+'Ark1'!AD2242</f>
        <v>0</v>
      </c>
      <c r="AB299" s="233">
        <f t="shared" si="42"/>
        <v>247.6</v>
      </c>
      <c r="AC299" s="233">
        <f t="shared" si="43"/>
        <v>17.685714285714287</v>
      </c>
      <c r="AD299" s="292"/>
      <c r="AG299" s="29"/>
      <c r="AH299" s="27"/>
      <c r="AK299" s="27"/>
      <c r="AL299" s="27"/>
      <c r="AM299" s="27"/>
      <c r="AO299" s="27"/>
    </row>
    <row r="300" spans="1:44">
      <c r="A300" s="292"/>
      <c r="B300" s="232">
        <f>+'Ark1'!C2243</f>
        <v>2023</v>
      </c>
      <c r="C300" s="292"/>
      <c r="D300" s="232">
        <f>+'Ark1'!M2243</f>
        <v>5</v>
      </c>
      <c r="E300" s="232" t="str">
        <f t="shared" ref="E300:E309" si="46">+E299</f>
        <v>2</v>
      </c>
      <c r="F300" s="232">
        <f>+'Ark1'!D2243</f>
        <v>3</v>
      </c>
      <c r="G300" s="232" t="str">
        <f>VLOOKUP(F300,RNR!$D$12:$E$23,2)</f>
        <v>Mar</v>
      </c>
      <c r="H300" s="232">
        <f>+'Ark1'!Q2243</f>
        <v>171</v>
      </c>
      <c r="I300" s="330">
        <f>+'Ark1'!R2243</f>
        <v>3334</v>
      </c>
      <c r="J300" s="233">
        <f>+IF(I300=0,"",'Ark1'!AF2243)</f>
        <v>73.098004823503615</v>
      </c>
      <c r="K300" s="233">
        <f>+IF(I300=0,"",'Ark1'!AG2243)</f>
        <v>66.477003429814886</v>
      </c>
      <c r="L300" s="481"/>
      <c r="M300" s="481"/>
      <c r="N300" s="481"/>
      <c r="O300" s="481"/>
      <c r="P300" s="481"/>
      <c r="Q300" s="234">
        <f>+IF(I300=0,"",'Ark1'!S2243)</f>
        <v>5.4577084583083391</v>
      </c>
      <c r="R300" s="234"/>
      <c r="S300" s="290">
        <f>+IF(I300=0,"",'Ark1'!U2243)</f>
        <v>8.5399820035992899</v>
      </c>
      <c r="T300" s="233">
        <f>+IF(I300=0,"",'Ark1'!V2243)</f>
        <v>1.229754049190162</v>
      </c>
      <c r="U300" s="233">
        <f>+IF(I300=0,"",'Ark1'!W2243)</f>
        <v>0</v>
      </c>
      <c r="V300" s="235">
        <f>+IF(I300=0,"",'Ark1'!X2243)</f>
        <v>12.267546490701861</v>
      </c>
      <c r="W300" s="235">
        <f>+IF(I300=0,"",'Ark1'!Y2243)</f>
        <v>3.2993401319736058</v>
      </c>
      <c r="X300" s="235">
        <f>+IF(I300=0,"",'Ark1'!Z2243)</f>
        <v>5.4572472740488909</v>
      </c>
      <c r="Y300" s="233">
        <f>+IF(I300=0,"",'Ark1'!Z2243)</f>
        <v>5.4572472740488909</v>
      </c>
      <c r="Z300" s="233">
        <f>+IF(I300=0,"",'Ark1'!AB2243)</f>
        <v>0.24485100938161433</v>
      </c>
      <c r="AA300" s="235">
        <f>+'Ark1'!AD2243</f>
        <v>9.7150661961381566</v>
      </c>
      <c r="AB300" s="233">
        <f t="shared" si="42"/>
        <v>666.8</v>
      </c>
      <c r="AC300" s="233">
        <f t="shared" si="43"/>
        <v>19.497076023391813</v>
      </c>
      <c r="AD300" s="292"/>
      <c r="AG300" s="29"/>
      <c r="AH300" s="27"/>
      <c r="AK300" s="27"/>
      <c r="AL300" s="27"/>
      <c r="AM300" s="27"/>
      <c r="AO300" s="27"/>
    </row>
    <row r="301" spans="1:44">
      <c r="A301" s="292"/>
      <c r="B301" s="232">
        <f>+'Ark1'!C2244</f>
        <v>2023</v>
      </c>
      <c r="C301" s="292"/>
      <c r="D301" s="232">
        <f>+'Ark1'!M2244</f>
        <v>5</v>
      </c>
      <c r="E301" s="232" t="str">
        <f t="shared" si="46"/>
        <v>2</v>
      </c>
      <c r="F301" s="232">
        <f>+'Ark1'!D2244</f>
        <v>4</v>
      </c>
      <c r="G301" s="232" t="str">
        <f>VLOOKUP(F301,RNR!$D$12:$E$23,2)</f>
        <v>Apr</v>
      </c>
      <c r="H301" s="232">
        <f>+'Ark1'!Q2244</f>
        <v>93</v>
      </c>
      <c r="I301" s="330">
        <f>+'Ark1'!R2244</f>
        <v>2044</v>
      </c>
      <c r="J301" s="233">
        <f>+IF(I301=0,"",'Ark1'!AF2244)</f>
        <v>63.458553244334055</v>
      </c>
      <c r="K301" s="233">
        <f>+IF(I301=0,"",'Ark1'!AG2244)</f>
        <v>59.534433312227691</v>
      </c>
      <c r="L301" s="481"/>
      <c r="M301" s="481"/>
      <c r="N301" s="481"/>
      <c r="O301" s="481"/>
      <c r="P301" s="481"/>
      <c r="Q301" s="234">
        <f>+IF(I301=0,"",'Ark1'!S2244)</f>
        <v>5.4946183953033279</v>
      </c>
      <c r="R301" s="234"/>
      <c r="S301" s="290">
        <f>+IF(I301=0,"",'Ark1'!U2244)</f>
        <v>7.8201565557729937</v>
      </c>
      <c r="T301" s="233">
        <f>+IF(I301=0,"",'Ark1'!V2244)</f>
        <v>0.53816046966731879</v>
      </c>
      <c r="U301" s="233">
        <f>+IF(I301=0,"",'Ark1'!W2244)</f>
        <v>0</v>
      </c>
      <c r="V301" s="235">
        <f>+IF(I301=0,"",'Ark1'!X2244)</f>
        <v>6.9960861056751469</v>
      </c>
      <c r="W301" s="235">
        <f>+IF(I301=0,"",'Ark1'!Y2244)</f>
        <v>1.320939334637965</v>
      </c>
      <c r="X301" s="235">
        <f>+IF(I301=0,"",'Ark1'!Z2244)</f>
        <v>4.1925283899269408</v>
      </c>
      <c r="Y301" s="233">
        <f>+IF(I301=0,"",'Ark1'!Z2244)</f>
        <v>4.1925283899269408</v>
      </c>
      <c r="Z301" s="233">
        <f>+IF(I301=0,"",'Ark1'!AB2244)</f>
        <v>0</v>
      </c>
      <c r="AA301" s="235">
        <f>+'Ark1'!AD2244</f>
        <v>0</v>
      </c>
      <c r="AB301" s="233">
        <f t="shared" si="42"/>
        <v>408.8</v>
      </c>
      <c r="AC301" s="233">
        <f t="shared" si="43"/>
        <v>21.978494623655912</v>
      </c>
      <c r="AD301" s="292"/>
      <c r="AG301" s="29"/>
      <c r="AH301" s="27"/>
      <c r="AK301" s="27"/>
      <c r="AL301" s="27"/>
      <c r="AM301" s="27"/>
      <c r="AO301" s="27"/>
    </row>
    <row r="302" spans="1:44">
      <c r="A302" s="292"/>
      <c r="B302" s="232">
        <f>+'Ark1'!C2245</f>
        <v>2023</v>
      </c>
      <c r="C302" s="292"/>
      <c r="D302" s="232">
        <f>+'Ark1'!M2245</f>
        <v>5</v>
      </c>
      <c r="E302" s="232" t="str">
        <f t="shared" si="46"/>
        <v>2</v>
      </c>
      <c r="F302" s="232">
        <f>+'Ark1'!D2245</f>
        <v>5</v>
      </c>
      <c r="G302" s="232" t="str">
        <f>VLOOKUP(F302,RNR!$D$12:$E$23,2)</f>
        <v>Mai</v>
      </c>
      <c r="H302" s="232">
        <f>+'Ark1'!Q2245</f>
        <v>89</v>
      </c>
      <c r="I302" s="330">
        <f>+'Ark1'!R2245</f>
        <v>1135</v>
      </c>
      <c r="J302" s="233">
        <f>+IF(I302=0,"",'Ark1'!AF2245)</f>
        <v>61.451001624255554</v>
      </c>
      <c r="K302" s="233">
        <f>+IF(I302=0,"",'Ark1'!AG2245)</f>
        <v>57.179641671592897</v>
      </c>
      <c r="L302" s="481"/>
      <c r="M302" s="481"/>
      <c r="N302" s="481"/>
      <c r="O302" s="481"/>
      <c r="P302" s="481"/>
      <c r="Q302" s="234">
        <f>+IF(I302=0,"",'Ark1'!S2245)</f>
        <v>5.673127753303965</v>
      </c>
      <c r="R302" s="234"/>
      <c r="S302" s="290">
        <f>+IF(I302=0,"",'Ark1'!U2245)</f>
        <v>8.8629955947136541</v>
      </c>
      <c r="T302" s="233">
        <f>+IF(I302=0,"",'Ark1'!V2245)</f>
        <v>0.52863436123348029</v>
      </c>
      <c r="U302" s="233">
        <f>+IF(I302=0,"",'Ark1'!W2245)</f>
        <v>0</v>
      </c>
      <c r="V302" s="235">
        <f>+IF(I302=0,"",'Ark1'!X2245)</f>
        <v>13.656387665198237</v>
      </c>
      <c r="W302" s="235">
        <f>+IF(I302=0,"",'Ark1'!Y2245)</f>
        <v>3.0837004405286348</v>
      </c>
      <c r="X302" s="235">
        <f>+IF(I302=0,"",'Ark1'!Z2245)</f>
        <v>5.6044260211383286</v>
      </c>
      <c r="Y302" s="233">
        <f>+IF(I302=0,"",'Ark1'!Z2245)</f>
        <v>5.6044260211383286</v>
      </c>
      <c r="Z302" s="233">
        <f>+IF(I302=0,"",'Ark1'!AB2245)</f>
        <v>0</v>
      </c>
      <c r="AA302" s="235">
        <f>+'Ark1'!AD2245</f>
        <v>0</v>
      </c>
      <c r="AB302" s="233">
        <f t="shared" si="42"/>
        <v>227</v>
      </c>
      <c r="AC302" s="233">
        <f t="shared" si="43"/>
        <v>12.752808988764045</v>
      </c>
      <c r="AD302" s="292"/>
      <c r="AG302" s="29"/>
      <c r="AH302" s="27"/>
      <c r="AK302" s="27"/>
      <c r="AL302" s="27"/>
      <c r="AM302" s="27"/>
      <c r="AO302" s="27"/>
    </row>
    <row r="303" spans="1:44">
      <c r="A303" s="292"/>
      <c r="B303" s="232">
        <f>+'Ark1'!C2246</f>
        <v>2023</v>
      </c>
      <c r="C303" s="292"/>
      <c r="D303" s="232">
        <f>+'Ark1'!M2246</f>
        <v>5</v>
      </c>
      <c r="E303" s="232" t="str">
        <f t="shared" si="46"/>
        <v>2</v>
      </c>
      <c r="F303" s="232">
        <f>+'Ark1'!D2246</f>
        <v>6</v>
      </c>
      <c r="G303" s="232" t="str">
        <f>VLOOKUP(F303,RNR!$D$12:$E$23,2)</f>
        <v>Jun</v>
      </c>
      <c r="H303" s="232">
        <f>+'Ark1'!Q2246</f>
        <v>117</v>
      </c>
      <c r="I303" s="330">
        <f>+'Ark1'!R2246</f>
        <v>1013</v>
      </c>
      <c r="J303" s="233">
        <f>+IF(I303=0,"",'Ark1'!AF2246)</f>
        <v>45.062277580071182</v>
      </c>
      <c r="K303" s="233">
        <f>+IF(I303=0,"",'Ark1'!AG2246)</f>
        <v>41.224012209598094</v>
      </c>
      <c r="L303" s="481"/>
      <c r="M303" s="481"/>
      <c r="N303" s="481"/>
      <c r="O303" s="481"/>
      <c r="P303" s="481"/>
      <c r="Q303" s="234">
        <f>+IF(I303=0,"",'Ark1'!S2246)</f>
        <v>5.3020730503455091</v>
      </c>
      <c r="R303" s="234"/>
      <c r="S303" s="290">
        <f>+IF(I303=0,"",'Ark1'!U2246)</f>
        <v>11.998914116485681</v>
      </c>
      <c r="T303" s="233">
        <f>+IF(I303=0,"",'Ark1'!V2246)</f>
        <v>2.1717670286278379</v>
      </c>
      <c r="U303" s="233">
        <f>+IF(I303=0,"",'Ark1'!W2246)</f>
        <v>0</v>
      </c>
      <c r="V303" s="235">
        <f>+IF(I303=0,"",'Ark1'!X2246)</f>
        <v>23.49457058242843</v>
      </c>
      <c r="W303" s="235">
        <f>+IF(I303=0,"",'Ark1'!Y2246)</f>
        <v>7.3050345508390908</v>
      </c>
      <c r="X303" s="235">
        <f>+IF(I303=0,"",'Ark1'!Z2246)</f>
        <v>6.3286550259779917</v>
      </c>
      <c r="Y303" s="233">
        <f>+IF(I303=0,"",'Ark1'!Z2246)</f>
        <v>6.3286550259779917</v>
      </c>
      <c r="Z303" s="233">
        <f>+IF(I303=0,"",'Ark1'!AB2246)</f>
        <v>0</v>
      </c>
      <c r="AA303" s="235">
        <f>+'Ark1'!AD2246</f>
        <v>0</v>
      </c>
      <c r="AB303" s="233">
        <f t="shared" si="42"/>
        <v>202.6</v>
      </c>
      <c r="AC303" s="233">
        <f t="shared" si="43"/>
        <v>8.6581196581196576</v>
      </c>
      <c r="AD303" s="292"/>
      <c r="AG303" s="29"/>
      <c r="AH303" s="27"/>
      <c r="AK303" s="27"/>
      <c r="AL303" s="27"/>
      <c r="AM303" s="27"/>
      <c r="AO303" s="27"/>
    </row>
    <row r="304" spans="1:44">
      <c r="A304" s="292"/>
      <c r="B304" s="232">
        <f>+'Ark1'!C2247</f>
        <v>2023</v>
      </c>
      <c r="C304" s="292"/>
      <c r="D304" s="232">
        <f>+'Ark1'!M2247</f>
        <v>5</v>
      </c>
      <c r="E304" s="232" t="str">
        <f t="shared" si="46"/>
        <v>2</v>
      </c>
      <c r="F304" s="232">
        <f>+'Ark1'!D2247</f>
        <v>7</v>
      </c>
      <c r="G304" s="232" t="str">
        <f>VLOOKUP(F304,RNR!$D$12:$E$23,2)</f>
        <v>Jul</v>
      </c>
      <c r="H304" s="232">
        <f>+'Ark1'!Q2247</f>
        <v>29</v>
      </c>
      <c r="I304" s="330">
        <f>+'Ark1'!R2247</f>
        <v>247</v>
      </c>
      <c r="J304" s="233">
        <f>+IF(I304=0,"",'Ark1'!AF2247)</f>
        <v>51.890756302520998</v>
      </c>
      <c r="K304" s="233">
        <f>+IF(I304=0,"",'Ark1'!AG2247)</f>
        <v>47.578288100208752</v>
      </c>
      <c r="L304" s="481"/>
      <c r="M304" s="481"/>
      <c r="N304" s="481"/>
      <c r="O304" s="481"/>
      <c r="P304" s="481"/>
      <c r="Q304" s="234">
        <f>+IF(I304=0,"",'Ark1'!S2247)</f>
        <v>5.2510121457489882</v>
      </c>
      <c r="R304" s="234"/>
      <c r="S304" s="290">
        <f>+IF(I304=0,"",'Ark1'!U2247)</f>
        <v>11.072064777327927</v>
      </c>
      <c r="T304" s="233">
        <f>+IF(I304=0,"",'Ark1'!V2247)</f>
        <v>0</v>
      </c>
      <c r="U304" s="233">
        <f>+IF(I304=0,"",'Ark1'!W2247)</f>
        <v>0</v>
      </c>
      <c r="V304" s="235">
        <f>+IF(I304=0,"",'Ark1'!X2247)</f>
        <v>17.813765182186238</v>
      </c>
      <c r="W304" s="235">
        <f>+IF(I304=0,"",'Ark1'!Y2247)</f>
        <v>2.42914979757085</v>
      </c>
      <c r="X304" s="235">
        <f>+IF(I304=0,"",'Ark1'!Z2247)</f>
        <v>5.4386818356256486</v>
      </c>
      <c r="Y304" s="233">
        <f>+IF(I304=0,"",'Ark1'!Z2247)</f>
        <v>5.4386818356256486</v>
      </c>
      <c r="Z304" s="233">
        <f>+IF(I304=0,"",'Ark1'!AB2247)</f>
        <v>0</v>
      </c>
      <c r="AA304" s="235">
        <f>+'Ark1'!AD2247</f>
        <v>0</v>
      </c>
      <c r="AB304" s="233">
        <f t="shared" si="42"/>
        <v>49.4</v>
      </c>
      <c r="AC304" s="233">
        <f t="shared" si="43"/>
        <v>8.5172413793103452</v>
      </c>
      <c r="AD304" s="292"/>
      <c r="AG304" s="29"/>
      <c r="AH304" s="27"/>
      <c r="AK304" s="27"/>
      <c r="AL304" s="27"/>
      <c r="AM304" s="27"/>
      <c r="AO304" s="27"/>
    </row>
    <row r="305" spans="1:41">
      <c r="A305" s="292"/>
      <c r="B305" s="232">
        <f>+'Ark1'!C2248</f>
        <v>2023</v>
      </c>
      <c r="C305" s="292"/>
      <c r="D305" s="232">
        <f>+'Ark1'!M2248</f>
        <v>5</v>
      </c>
      <c r="E305" s="232" t="str">
        <f t="shared" si="46"/>
        <v>2</v>
      </c>
      <c r="F305" s="232">
        <f>+'Ark1'!D2248</f>
        <v>8</v>
      </c>
      <c r="G305" s="232" t="str">
        <f>VLOOKUP(F305,RNR!$D$12:$E$23,2)</f>
        <v>Aug</v>
      </c>
      <c r="H305" s="232">
        <f>+'Ark1'!Q2248</f>
        <v>90</v>
      </c>
      <c r="I305" s="330">
        <f>+'Ark1'!R2248</f>
        <v>560</v>
      </c>
      <c r="J305" s="233">
        <f>+IF(I305=0,"",'Ark1'!AF2248)</f>
        <v>35.782747603833862</v>
      </c>
      <c r="K305" s="233">
        <f>+IF(I305=0,"",'Ark1'!AG2248)</f>
        <v>38.292270178796386</v>
      </c>
      <c r="L305" s="481"/>
      <c r="M305" s="481"/>
      <c r="N305" s="481"/>
      <c r="O305" s="481"/>
      <c r="P305" s="481"/>
      <c r="Q305" s="234">
        <f>+IF(I305=0,"",'Ark1'!S2248)</f>
        <v>5.3482142857142847</v>
      </c>
      <c r="R305" s="234"/>
      <c r="S305" s="290">
        <f>+IF(I305=0,"",'Ark1'!U2248)</f>
        <v>12.647321428571431</v>
      </c>
      <c r="T305" s="233">
        <f>+IF(I305=0,"",'Ark1'!V2248)</f>
        <v>1.25</v>
      </c>
      <c r="U305" s="233">
        <f>+IF(I305=0,"",'Ark1'!W2248)</f>
        <v>0</v>
      </c>
      <c r="V305" s="235">
        <f>+IF(I305=0,"",'Ark1'!X2248)</f>
        <v>22.321428571428577</v>
      </c>
      <c r="W305" s="235">
        <f>+IF(I305=0,"",'Ark1'!Y2248)</f>
        <v>4.8214285714285694</v>
      </c>
      <c r="X305" s="235">
        <f>+IF(I305=0,"",'Ark1'!Z2248)</f>
        <v>5.2097737787023934</v>
      </c>
      <c r="Y305" s="233">
        <f>+IF(I305=0,"",'Ark1'!Z2248)</f>
        <v>5.2097737787023934</v>
      </c>
      <c r="Z305" s="233">
        <f>+IF(I305=0,"",'Ark1'!AB2248)</f>
        <v>0</v>
      </c>
      <c r="AA305" s="235">
        <f>+'Ark1'!AD2248</f>
        <v>0</v>
      </c>
      <c r="AB305" s="233">
        <f t="shared" si="42"/>
        <v>112</v>
      </c>
      <c r="AC305" s="233">
        <f t="shared" si="43"/>
        <v>6.2222222222222223</v>
      </c>
      <c r="AD305" s="292"/>
      <c r="AG305" s="29"/>
      <c r="AH305" s="27"/>
      <c r="AK305" s="27"/>
      <c r="AL305" s="27"/>
      <c r="AM305" s="27"/>
      <c r="AO305" s="27"/>
    </row>
    <row r="306" spans="1:41">
      <c r="A306" s="292"/>
      <c r="B306" s="232">
        <f>+'Ark1'!C2249</f>
        <v>2023</v>
      </c>
      <c r="C306" s="292"/>
      <c r="D306" s="232">
        <f>+'Ark1'!M2249</f>
        <v>5</v>
      </c>
      <c r="E306" s="232" t="str">
        <f t="shared" si="46"/>
        <v>2</v>
      </c>
      <c r="F306" s="232">
        <f>+'Ark1'!D2249</f>
        <v>9</v>
      </c>
      <c r="G306" s="232" t="str">
        <f>VLOOKUP(F306,RNR!$D$12:$E$23,2)</f>
        <v>Sep</v>
      </c>
      <c r="H306" s="232">
        <f>+'Ark1'!Q2249</f>
        <v>142</v>
      </c>
      <c r="I306" s="330">
        <f>+'Ark1'!R2249</f>
        <v>1216</v>
      </c>
      <c r="J306" s="233">
        <f>+IF(I306=0,"",'Ark1'!AF2249)</f>
        <v>45.271779597915121</v>
      </c>
      <c r="K306" s="233">
        <f>+IF(I306=0,"",'Ark1'!AG2249)</f>
        <v>48.035013687116255</v>
      </c>
      <c r="L306" s="481"/>
      <c r="M306" s="481"/>
      <c r="N306" s="481"/>
      <c r="O306" s="481"/>
      <c r="P306" s="481"/>
      <c r="Q306" s="234">
        <f>+IF(I306=0,"",'Ark1'!S2249)</f>
        <v>5.5625</v>
      </c>
      <c r="R306" s="234"/>
      <c r="S306" s="290">
        <f>+IF(I306=0,"",'Ark1'!U2249)</f>
        <v>13.723437500000003</v>
      </c>
      <c r="T306" s="233">
        <f>+IF(I306=0,"",'Ark1'!V2249)</f>
        <v>1.3980263157894737</v>
      </c>
      <c r="U306" s="233">
        <f>+IF(I306=0,"",'Ark1'!W2249)</f>
        <v>0</v>
      </c>
      <c r="V306" s="235">
        <f>+IF(I306=0,"",'Ark1'!X2249)</f>
        <v>29.029605263157901</v>
      </c>
      <c r="W306" s="235">
        <f>+IF(I306=0,"",'Ark1'!Y2249)</f>
        <v>4.1118421052631566</v>
      </c>
      <c r="X306" s="235">
        <f>+IF(I306=0,"",'Ark1'!Z2249)</f>
        <v>5.0599353503165352</v>
      </c>
      <c r="Y306" s="233">
        <f>+IF(I306=0,"",'Ark1'!Z2249)</f>
        <v>5.0599353503165352</v>
      </c>
      <c r="Z306" s="233">
        <f>+IF(I306=0,"",'Ark1'!AB2249)</f>
        <v>0.248043275194989</v>
      </c>
      <c r="AA306" s="235">
        <f>+'Ark1'!AD2249</f>
        <v>4.5113632804987294</v>
      </c>
      <c r="AB306" s="233">
        <f t="shared" si="42"/>
        <v>243.2</v>
      </c>
      <c r="AC306" s="233">
        <f t="shared" si="43"/>
        <v>8.5633802816901401</v>
      </c>
      <c r="AD306" s="292"/>
      <c r="AG306" s="29"/>
      <c r="AH306" s="27"/>
      <c r="AK306" s="27"/>
      <c r="AL306" s="27"/>
      <c r="AM306" s="27"/>
      <c r="AO306" s="27"/>
    </row>
    <row r="307" spans="1:41">
      <c r="A307" s="292"/>
      <c r="B307" s="232">
        <f>+'Ark1'!C2250</f>
        <v>2023</v>
      </c>
      <c r="C307" s="292"/>
      <c r="D307" s="232">
        <f>+'Ark1'!M2250</f>
        <v>5</v>
      </c>
      <c r="E307" s="232" t="str">
        <f t="shared" si="46"/>
        <v>2</v>
      </c>
      <c r="F307" s="232">
        <f>+'Ark1'!D2250</f>
        <v>10</v>
      </c>
      <c r="G307" s="232" t="str">
        <f>VLOOKUP(F307,RNR!$D$12:$E$23,2)</f>
        <v>Okt</v>
      </c>
      <c r="H307" s="232">
        <f>+'Ark1'!Q2250</f>
        <v>289</v>
      </c>
      <c r="I307" s="330">
        <f>+'Ark1'!R2250</f>
        <v>2350</v>
      </c>
      <c r="J307" s="233">
        <f>+IF(I307=0,"",'Ark1'!AF2250)</f>
        <v>49.989363965113789</v>
      </c>
      <c r="K307" s="233">
        <f>+IF(I307=0,"",'Ark1'!AG2250)</f>
        <v>50.249684659036717</v>
      </c>
      <c r="L307" s="481"/>
      <c r="M307" s="481"/>
      <c r="N307" s="481"/>
      <c r="O307" s="481"/>
      <c r="P307" s="481"/>
      <c r="Q307" s="234">
        <f>+IF(I307=0,"",'Ark1'!S2250)</f>
        <v>5.3361702127659596</v>
      </c>
      <c r="R307" s="234"/>
      <c r="S307" s="290">
        <f>+IF(I307=0,"",'Ark1'!U2250)</f>
        <v>15.69770212765958</v>
      </c>
      <c r="T307" s="233">
        <f>+IF(I307=0,"",'Ark1'!V2250)</f>
        <v>2.3404255319148941</v>
      </c>
      <c r="U307" s="233">
        <f>+IF(I307=0,"",'Ark1'!W2250)</f>
        <v>0</v>
      </c>
      <c r="V307" s="235">
        <f>+IF(I307=0,"",'Ark1'!X2250)</f>
        <v>47.276595744680847</v>
      </c>
      <c r="W307" s="235">
        <f>+IF(I307=0,"",'Ark1'!Y2250)</f>
        <v>9.3191489361702118</v>
      </c>
      <c r="X307" s="235">
        <f>+IF(I307=0,"",'Ark1'!Z2250)</f>
        <v>5.8463004338073166</v>
      </c>
      <c r="Y307" s="233">
        <f>+IF(I307=0,"",'Ark1'!Z2250)</f>
        <v>5.8463004338073166</v>
      </c>
      <c r="Z307" s="233">
        <f>+IF(I307=0,"",'Ark1'!AB2250)</f>
        <v>0</v>
      </c>
      <c r="AA307" s="235">
        <f>+'Ark1'!AD2250</f>
        <v>0</v>
      </c>
      <c r="AB307" s="233">
        <f t="shared" si="42"/>
        <v>470</v>
      </c>
      <c r="AC307" s="233">
        <f t="shared" si="43"/>
        <v>8.1314878892733571</v>
      </c>
      <c r="AD307" s="292"/>
      <c r="AG307" s="29"/>
      <c r="AH307" s="27"/>
      <c r="AK307" s="27"/>
      <c r="AL307" s="27"/>
      <c r="AM307" s="27"/>
      <c r="AO307" s="27"/>
    </row>
    <row r="308" spans="1:41">
      <c r="A308" s="292"/>
      <c r="B308" s="232">
        <f>+'Ark1'!C2251</f>
        <v>2023</v>
      </c>
      <c r="C308" s="292"/>
      <c r="D308" s="232">
        <f>+'Ark1'!M2251</f>
        <v>5</v>
      </c>
      <c r="E308" s="232" t="str">
        <f t="shared" si="46"/>
        <v>2</v>
      </c>
      <c r="F308" s="232">
        <f>+'Ark1'!D2251</f>
        <v>11</v>
      </c>
      <c r="G308" s="232" t="str">
        <f>VLOOKUP(F308,RNR!$D$12:$E$23,2)</f>
        <v>Nov</v>
      </c>
      <c r="H308" s="232">
        <f>+'Ark1'!Q2251</f>
        <v>188</v>
      </c>
      <c r="I308" s="330">
        <f>+'Ark1'!R2251</f>
        <v>1367</v>
      </c>
      <c r="J308" s="233">
        <f>+IF(I308=0,"",'Ark1'!AF2251)</f>
        <v>54.965822275834363</v>
      </c>
      <c r="K308" s="233">
        <f>+IF(I308=0,"",'Ark1'!AG2251)</f>
        <v>53.002580920912031</v>
      </c>
      <c r="L308" s="481"/>
      <c r="M308" s="481"/>
      <c r="N308" s="481"/>
      <c r="O308" s="481"/>
      <c r="P308" s="481"/>
      <c r="Q308" s="234">
        <f>+IF(I308=0,"",'Ark1'!S2251)</f>
        <v>5.5844915874177028</v>
      </c>
      <c r="R308" s="234"/>
      <c r="S308" s="290">
        <f>+IF(I308=0,"",'Ark1'!U2251)</f>
        <v>16.510168251645947</v>
      </c>
      <c r="T308" s="233">
        <f>+IF(I308=0,"",'Ark1'!V2251)</f>
        <v>3.8771031455742495</v>
      </c>
      <c r="U308" s="233">
        <f>+IF(I308=0,"",'Ark1'!W2251)</f>
        <v>0</v>
      </c>
      <c r="V308" s="235">
        <f>+IF(I308=0,"",'Ark1'!X2251)</f>
        <v>51.572787125091438</v>
      </c>
      <c r="W308" s="235">
        <f>+IF(I308=0,"",'Ark1'!Y2251)</f>
        <v>14.7037307973665</v>
      </c>
      <c r="X308" s="235">
        <f>+IF(I308=0,"",'Ark1'!Z2251)</f>
        <v>6.4150123776110259</v>
      </c>
      <c r="Y308" s="233">
        <f>+IF(I308=0,"",'Ark1'!Z2251)</f>
        <v>6.4150123776110259</v>
      </c>
      <c r="Z308" s="233">
        <f>+IF(I308=0,"",'Ark1'!AB2251)</f>
        <v>0</v>
      </c>
      <c r="AA308" s="235">
        <f>+'Ark1'!AD2251</f>
        <v>0</v>
      </c>
      <c r="AB308" s="233">
        <f t="shared" si="42"/>
        <v>273.39999999999998</v>
      </c>
      <c r="AC308" s="233">
        <f t="shared" si="43"/>
        <v>7.2712765957446805</v>
      </c>
      <c r="AD308" s="292"/>
      <c r="AG308" s="29"/>
      <c r="AH308" s="27"/>
      <c r="AK308" s="27"/>
      <c r="AL308" s="27"/>
      <c r="AM308" s="27"/>
      <c r="AO308" s="27"/>
    </row>
    <row r="309" spans="1:41">
      <c r="A309" s="292"/>
      <c r="B309" s="232">
        <f>+'Ark1'!C2252</f>
        <v>2023</v>
      </c>
      <c r="C309" s="292"/>
      <c r="D309" s="232">
        <f>+'Ark1'!M2252</f>
        <v>5</v>
      </c>
      <c r="E309" s="232" t="str">
        <f t="shared" si="46"/>
        <v>2</v>
      </c>
      <c r="F309" s="232">
        <f>+'Ark1'!D2252</f>
        <v>12</v>
      </c>
      <c r="G309" s="232" t="str">
        <f>VLOOKUP(F309,RNR!$D$12:$E$23,2)</f>
        <v>Des</v>
      </c>
      <c r="H309" s="232">
        <f>+'Ark1'!Q2252</f>
        <v>23</v>
      </c>
      <c r="I309" s="330">
        <f>+'Ark1'!R2252</f>
        <v>143</v>
      </c>
      <c r="J309" s="233">
        <f>+IF(I309=0,"",'Ark1'!AF2252)</f>
        <v>54.789272030651347</v>
      </c>
      <c r="K309" s="233">
        <f>+IF(I309=0,"",'Ark1'!AG2252)</f>
        <v>56.820815816384489</v>
      </c>
      <c r="L309" s="481"/>
      <c r="M309" s="481"/>
      <c r="N309" s="481"/>
      <c r="O309" s="481"/>
      <c r="P309" s="481"/>
      <c r="Q309" s="234">
        <f>+IF(I309=0,"",'Ark1'!S2252)</f>
        <v>5.475524475524475</v>
      </c>
      <c r="R309" s="234"/>
      <c r="S309" s="290">
        <f>+IF(I309=0,"",'Ark1'!U2252)</f>
        <v>17.485314685314673</v>
      </c>
      <c r="T309" s="233">
        <f>+IF(I309=0,"",'Ark1'!V2252)</f>
        <v>2.7972027972027966</v>
      </c>
      <c r="U309" s="233">
        <f>+IF(I309=0,"",'Ark1'!W2252)</f>
        <v>0</v>
      </c>
      <c r="V309" s="235">
        <f>+IF(I309=0,"",'Ark1'!X2252)</f>
        <v>58.741258741258768</v>
      </c>
      <c r="W309" s="235">
        <f>+IF(I309=0,"",'Ark1'!Y2252)</f>
        <v>14.685314685314692</v>
      </c>
      <c r="X309" s="235">
        <f>+IF(I309=0,"",'Ark1'!Z2252)</f>
        <v>6.1063644207855026</v>
      </c>
      <c r="Y309" s="233">
        <f>+IF(I309=0,"",'Ark1'!Z2252)</f>
        <v>6.1063644207855026</v>
      </c>
      <c r="Z309" s="233">
        <f>+IF(I309=0,"",'Ark1'!AB2252)</f>
        <v>0</v>
      </c>
      <c r="AA309" s="235">
        <f>+'Ark1'!AD2252</f>
        <v>0</v>
      </c>
      <c r="AB309" s="233">
        <f t="shared" si="42"/>
        <v>28.6</v>
      </c>
      <c r="AC309" s="233">
        <f t="shared" si="43"/>
        <v>6.2173913043478262</v>
      </c>
      <c r="AD309" s="292"/>
      <c r="AG309" s="29"/>
      <c r="AH309" s="27"/>
      <c r="AK309" s="27"/>
      <c r="AL309" s="27"/>
      <c r="AM309" s="27"/>
      <c r="AO309" s="27"/>
    </row>
    <row r="310" spans="1:41">
      <c r="A310" s="292"/>
      <c r="B310" s="292"/>
      <c r="C310" s="292"/>
      <c r="D310" s="292"/>
      <c r="E310" s="292"/>
      <c r="F310" s="292"/>
      <c r="G310" s="292"/>
      <c r="H310" s="292"/>
      <c r="I310" s="332"/>
      <c r="J310" s="292"/>
      <c r="K310" s="292"/>
      <c r="L310" s="482"/>
      <c r="M310" s="482"/>
      <c r="N310" s="482"/>
      <c r="O310" s="482"/>
      <c r="P310" s="48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16"/>
      <c r="AG310" s="29"/>
      <c r="AH310" s="27"/>
      <c r="AI310" s="217"/>
      <c r="AJ310" s="28"/>
      <c r="AN310" s="28"/>
    </row>
    <row r="311" spans="1:41" ht="22.8">
      <c r="A311" s="292"/>
      <c r="B311" s="292"/>
      <c r="C311" s="292"/>
      <c r="D311" s="292"/>
      <c r="E311" s="257" t="str">
        <f>+E313</f>
        <v>2+</v>
      </c>
      <c r="F311" s="292"/>
      <c r="G311" s="292"/>
      <c r="H311" s="292"/>
      <c r="I311" s="327">
        <f>SUM(I313:I344)</f>
        <v>14323</v>
      </c>
      <c r="J311" s="292"/>
      <c r="K311" s="292"/>
      <c r="L311" s="482"/>
      <c r="M311" s="482"/>
      <c r="N311" s="482"/>
      <c r="O311" s="482"/>
      <c r="P311" s="482"/>
      <c r="Q311" s="292"/>
      <c r="R311" s="292"/>
      <c r="S311" s="263">
        <f>+Fettgruppe!S114</f>
        <v>0</v>
      </c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16"/>
      <c r="AG311" s="29"/>
      <c r="AH311" s="27"/>
      <c r="AI311" s="217"/>
      <c r="AJ311" s="28"/>
      <c r="AN311" s="28"/>
    </row>
    <row r="312" spans="1:41">
      <c r="A312" s="292"/>
      <c r="B312" s="292"/>
      <c r="C312" s="292"/>
      <c r="D312" s="292"/>
      <c r="E312" s="292"/>
      <c r="F312" s="292"/>
      <c r="G312" s="292"/>
      <c r="H312" s="292"/>
      <c r="I312" s="332"/>
      <c r="J312" s="292"/>
      <c r="K312" s="292"/>
      <c r="L312" s="482"/>
      <c r="M312" s="482"/>
      <c r="N312" s="482"/>
      <c r="O312" s="482"/>
      <c r="P312" s="48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16"/>
      <c r="AG312" s="29"/>
      <c r="AH312" s="27"/>
      <c r="AI312" s="217"/>
      <c r="AJ312" s="28"/>
      <c r="AN312" s="28"/>
    </row>
    <row r="313" spans="1:41">
      <c r="A313" s="292"/>
      <c r="B313" s="232">
        <f>+'Ark1'!C2253</f>
        <v>2023</v>
      </c>
      <c r="C313" s="292"/>
      <c r="D313" s="232">
        <f>+'Ark1'!M2253</f>
        <v>6</v>
      </c>
      <c r="E313" s="232" t="s">
        <v>94</v>
      </c>
      <c r="F313" s="232">
        <f>+'Ark1'!D2253</f>
        <v>1</v>
      </c>
      <c r="G313" s="232" t="str">
        <f>VLOOKUP(F313,RNR!$D$12:$E$23,2)</f>
        <v>Jan</v>
      </c>
      <c r="H313" s="232">
        <f>+'Ark1'!Q2253</f>
        <v>0</v>
      </c>
      <c r="I313" s="330">
        <f>+'Ark1'!R2253</f>
        <v>0</v>
      </c>
      <c r="J313" s="233" t="str">
        <f>+IF(I313=0,"",'Ark1'!AF2253)</f>
        <v/>
      </c>
      <c r="K313" s="233" t="str">
        <f>+IF(I313=0,"",'Ark1'!AG2253)</f>
        <v/>
      </c>
      <c r="L313" s="481"/>
      <c r="M313" s="481"/>
      <c r="N313" s="481"/>
      <c r="O313" s="481"/>
      <c r="P313" s="481"/>
      <c r="Q313" s="234" t="str">
        <f>+IF(I313=0,"",'Ark1'!S2253)</f>
        <v/>
      </c>
      <c r="R313" s="234"/>
      <c r="S313" s="290" t="str">
        <f>+IF(I313=0,"",'Ark1'!U2253)</f>
        <v/>
      </c>
      <c r="T313" s="233" t="str">
        <f>+IF(I313=0,"",'Ark1'!V2253)</f>
        <v/>
      </c>
      <c r="U313" s="233" t="str">
        <f>+IF(I313=0,"",'Ark1'!W2253)</f>
        <v/>
      </c>
      <c r="V313" s="235" t="str">
        <f>+IF(I313=0,"",'Ark1'!X2253)</f>
        <v/>
      </c>
      <c r="W313" s="235" t="str">
        <f>+IF(I313=0,"",'Ark1'!Y2253)</f>
        <v/>
      </c>
      <c r="X313" s="235" t="str">
        <f>+IF(I313=0,"",'Ark1'!Z2253)</f>
        <v/>
      </c>
      <c r="Y313" s="233" t="str">
        <f>+IF(I313=0,"",'Ark1'!Z2253)</f>
        <v/>
      </c>
      <c r="Z313" s="233" t="str">
        <f>+IF(I313=0,"",'Ark1'!AB2253)</f>
        <v/>
      </c>
      <c r="AA313" s="235">
        <f>+'Ark1'!AD2253</f>
        <v>0</v>
      </c>
      <c r="AB313" s="233" t="str">
        <f t="shared" si="42"/>
        <v/>
      </c>
      <c r="AC313" s="233" t="str">
        <f t="shared" si="43"/>
        <v/>
      </c>
      <c r="AD313" s="292"/>
      <c r="AG313" s="29"/>
      <c r="AH313" s="27"/>
      <c r="AK313" s="27"/>
      <c r="AL313" s="27"/>
      <c r="AM313" s="27"/>
      <c r="AO313" s="27"/>
    </row>
    <row r="314" spans="1:41">
      <c r="A314" s="292"/>
      <c r="B314" s="232">
        <f>+'Ark1'!C2254</f>
        <v>2023</v>
      </c>
      <c r="C314" s="292"/>
      <c r="D314" s="232">
        <f>+'Ark1'!M2254</f>
        <v>6</v>
      </c>
      <c r="E314" s="232" t="str">
        <f>+E313</f>
        <v>2+</v>
      </c>
      <c r="F314" s="232">
        <f>+'Ark1'!D2254</f>
        <v>2</v>
      </c>
      <c r="G314" s="232" t="str">
        <f>VLOOKUP(F314,RNR!$D$12:$E$23,2)</f>
        <v>Feb</v>
      </c>
      <c r="H314" s="232">
        <f>+'Ark1'!Q2254</f>
        <v>2</v>
      </c>
      <c r="I314" s="330">
        <f>+'Ark1'!R2254</f>
        <v>3</v>
      </c>
      <c r="J314" s="233">
        <f>+IF(I314=0,"",'Ark1'!AF2254)</f>
        <v>0.17783046828689977</v>
      </c>
      <c r="K314" s="233">
        <f>+IF(I314=0,"",'Ark1'!AG2254)</f>
        <v>0.30124160390799926</v>
      </c>
      <c r="L314" s="481"/>
      <c r="M314" s="481"/>
      <c r="N314" s="481"/>
      <c r="O314" s="481"/>
      <c r="P314" s="481"/>
      <c r="Q314" s="234">
        <f>+IF(I314=0,"",'Ark1'!S2254)</f>
        <v>5</v>
      </c>
      <c r="R314" s="234"/>
      <c r="S314" s="290">
        <f>+IF(I314=0,"",'Ark1'!U2254)</f>
        <v>17.266666666666673</v>
      </c>
      <c r="T314" s="233">
        <f>+IF(I314=0,"",'Ark1'!V2254)</f>
        <v>0</v>
      </c>
      <c r="U314" s="233">
        <f>+IF(I314=0,"",'Ark1'!W2254)</f>
        <v>0</v>
      </c>
      <c r="V314" s="235">
        <f>+IF(I314=0,"",'Ark1'!X2254)</f>
        <v>33.333333333333343</v>
      </c>
      <c r="W314" s="235">
        <f>+IF(I314=0,"",'Ark1'!Y2254)</f>
        <v>0</v>
      </c>
      <c r="X314" s="235">
        <f>+IF(I314=0,"",'Ark1'!Z2254)</f>
        <v>3.523571420527122</v>
      </c>
      <c r="Y314" s="233">
        <f>+IF(I314=0,"",'Ark1'!Z2254)</f>
        <v>3.523571420527122</v>
      </c>
      <c r="Z314" s="233">
        <f>+IF(I314=0,"",'Ark1'!AB2254)</f>
        <v>0</v>
      </c>
      <c r="AA314" s="235">
        <f>+'Ark1'!AD2254</f>
        <v>0</v>
      </c>
      <c r="AB314" s="233">
        <f t="shared" si="42"/>
        <v>0.5</v>
      </c>
      <c r="AC314" s="233">
        <f t="shared" si="43"/>
        <v>1.5</v>
      </c>
      <c r="AD314" s="292"/>
      <c r="AG314" s="29"/>
      <c r="AH314" s="27"/>
      <c r="AK314" s="27"/>
      <c r="AL314" s="27"/>
      <c r="AM314" s="27"/>
      <c r="AO314" s="27"/>
    </row>
    <row r="315" spans="1:41">
      <c r="A315" s="292"/>
      <c r="B315" s="232">
        <f>+'Ark1'!C2255</f>
        <v>2023</v>
      </c>
      <c r="C315" s="292"/>
      <c r="D315" s="232">
        <f>+'Ark1'!M2255</f>
        <v>6</v>
      </c>
      <c r="E315" s="232" t="str">
        <f t="shared" ref="E315:E323" si="47">+E314</f>
        <v>2+</v>
      </c>
      <c r="F315" s="232">
        <f>+'Ark1'!D2255</f>
        <v>3</v>
      </c>
      <c r="G315" s="232" t="str">
        <f>VLOOKUP(F315,RNR!$D$12:$E$23,2)</f>
        <v>Mar</v>
      </c>
      <c r="H315" s="232">
        <f>+'Ark1'!Q2255</f>
        <v>1</v>
      </c>
      <c r="I315" s="330">
        <f>+'Ark1'!R2255</f>
        <v>1</v>
      </c>
      <c r="J315" s="233">
        <f>+IF(I315=0,"",'Ark1'!AF2255)</f>
        <v>2.1925016443762328E-2</v>
      </c>
      <c r="K315" s="233">
        <f>+IF(I315=0,"",'Ark1'!AG2255)</f>
        <v>4.1559363347910223E-2</v>
      </c>
      <c r="L315" s="481"/>
      <c r="M315" s="481"/>
      <c r="N315" s="481"/>
      <c r="O315" s="481"/>
      <c r="P315" s="481"/>
      <c r="Q315" s="234">
        <f>+IF(I315=0,"",'Ark1'!S2255)</f>
        <v>5</v>
      </c>
      <c r="R315" s="234"/>
      <c r="S315" s="290">
        <f>+IF(I315=0,"",'Ark1'!U2255)</f>
        <v>17.8</v>
      </c>
      <c r="T315" s="233">
        <f>+IF(I315=0,"",'Ark1'!V2255)</f>
        <v>0</v>
      </c>
      <c r="U315" s="233">
        <f>+IF(I315=0,"",'Ark1'!W2255)</f>
        <v>0</v>
      </c>
      <c r="V315" s="235">
        <f>+IF(I315=0,"",'Ark1'!X2255)</f>
        <v>100</v>
      </c>
      <c r="W315" s="235">
        <f>+IF(I315=0,"",'Ark1'!Y2255)</f>
        <v>0</v>
      </c>
      <c r="X315" s="235">
        <f>+IF(I315=0,"",'Ark1'!Z2255)</f>
        <v>0</v>
      </c>
      <c r="Y315" s="233">
        <f>+IF(I315=0,"",'Ark1'!Z2255)</f>
        <v>0</v>
      </c>
      <c r="Z315" s="233">
        <f>+IF(I315=0,"",'Ark1'!AB2255)</f>
        <v>0</v>
      </c>
      <c r="AA315" s="235">
        <f>+'Ark1'!AD2255</f>
        <v>0</v>
      </c>
      <c r="AB315" s="233">
        <f t="shared" si="42"/>
        <v>0.16666666666666666</v>
      </c>
      <c r="AC315" s="233">
        <f t="shared" si="43"/>
        <v>1</v>
      </c>
      <c r="AD315" s="292"/>
      <c r="AG315" s="29"/>
      <c r="AH315" s="27"/>
      <c r="AK315" s="27"/>
      <c r="AL315" s="27"/>
      <c r="AM315" s="27"/>
      <c r="AO315" s="27"/>
    </row>
    <row r="316" spans="1:41">
      <c r="A316" s="292"/>
      <c r="B316" s="232">
        <f>+'Ark1'!C2256</f>
        <v>2023</v>
      </c>
      <c r="C316" s="292"/>
      <c r="D316" s="232">
        <f>+'Ark1'!M2256</f>
        <v>6</v>
      </c>
      <c r="E316" s="232" t="str">
        <f t="shared" si="47"/>
        <v>2+</v>
      </c>
      <c r="F316" s="232">
        <f>+'Ark1'!D2256</f>
        <v>4</v>
      </c>
      <c r="G316" s="232" t="str">
        <f>VLOOKUP(F316,RNR!$D$12:$E$23,2)</f>
        <v>Apr</v>
      </c>
      <c r="H316" s="232">
        <f>+'Ark1'!Q2256</f>
        <v>2</v>
      </c>
      <c r="I316" s="330">
        <f>+'Ark1'!R2256</f>
        <v>2</v>
      </c>
      <c r="J316" s="233">
        <f>+IF(I316=0,"",'Ark1'!AF2256)</f>
        <v>6.2092517851598888E-2</v>
      </c>
      <c r="K316" s="233">
        <f>+IF(I316=0,"",'Ark1'!AG2256)</f>
        <v>8.1567283697716902E-2</v>
      </c>
      <c r="L316" s="481"/>
      <c r="M316" s="481"/>
      <c r="N316" s="481"/>
      <c r="O316" s="481"/>
      <c r="P316" s="481"/>
      <c r="Q316" s="234">
        <f>+IF(I316=0,"",'Ark1'!S2256)</f>
        <v>6</v>
      </c>
      <c r="R316" s="234"/>
      <c r="S316" s="290">
        <f>+IF(I316=0,"",'Ark1'!U2256)</f>
        <v>10.950000000000003</v>
      </c>
      <c r="T316" s="233">
        <f>+IF(I316=0,"",'Ark1'!V2256)</f>
        <v>0</v>
      </c>
      <c r="U316" s="233">
        <f>+IF(I316=0,"",'Ark1'!W2256)</f>
        <v>0</v>
      </c>
      <c r="V316" s="235">
        <f>+IF(I316=0,"",'Ark1'!X2256)</f>
        <v>0</v>
      </c>
      <c r="W316" s="235">
        <f>+IF(I316=0,"",'Ark1'!Y2256)</f>
        <v>0</v>
      </c>
      <c r="X316" s="235">
        <f>+IF(I316=0,"",'Ark1'!Z2256)</f>
        <v>0.25000000000002842</v>
      </c>
      <c r="Y316" s="233">
        <f>+IF(I316=0,"",'Ark1'!Z2256)</f>
        <v>0.25000000000002842</v>
      </c>
      <c r="Z316" s="233">
        <f>+IF(I316=0,"",'Ark1'!AB2256)</f>
        <v>0</v>
      </c>
      <c r="AA316" s="235">
        <f>+'Ark1'!AD2256</f>
        <v>0</v>
      </c>
      <c r="AB316" s="233">
        <f t="shared" si="42"/>
        <v>0.33333333333333331</v>
      </c>
      <c r="AC316" s="233">
        <f t="shared" si="43"/>
        <v>1</v>
      </c>
      <c r="AD316" s="292"/>
      <c r="AG316" s="29"/>
      <c r="AH316" s="27"/>
      <c r="AK316" s="27"/>
      <c r="AL316" s="27"/>
      <c r="AM316" s="27"/>
      <c r="AO316" s="27"/>
    </row>
    <row r="317" spans="1:41">
      <c r="A317" s="292"/>
      <c r="B317" s="232">
        <f>+'Ark1'!C2257</f>
        <v>2023</v>
      </c>
      <c r="C317" s="292"/>
      <c r="D317" s="232">
        <f>+'Ark1'!M2257</f>
        <v>6</v>
      </c>
      <c r="E317" s="232" t="str">
        <f t="shared" si="47"/>
        <v>2+</v>
      </c>
      <c r="F317" s="232">
        <f>+'Ark1'!D2257</f>
        <v>5</v>
      </c>
      <c r="G317" s="232" t="str">
        <f>VLOOKUP(F317,RNR!$D$12:$E$23,2)</f>
        <v>Mai</v>
      </c>
      <c r="H317" s="232">
        <f>+'Ark1'!Q2257</f>
        <v>10</v>
      </c>
      <c r="I317" s="330">
        <f>+'Ark1'!R2257</f>
        <v>75</v>
      </c>
      <c r="J317" s="233">
        <f>+IF(I317=0,"",'Ark1'!AF2257)</f>
        <v>4.060638873849487</v>
      </c>
      <c r="K317" s="233">
        <f>+IF(I317=0,"",'Ark1'!AG2257)</f>
        <v>2.9205129371106362</v>
      </c>
      <c r="L317" s="481"/>
      <c r="M317" s="481"/>
      <c r="N317" s="481"/>
      <c r="O317" s="481"/>
      <c r="P317" s="481"/>
      <c r="Q317" s="234">
        <f>+IF(I317=0,"",'Ark1'!S2257)</f>
        <v>5.9866666666666646</v>
      </c>
      <c r="R317" s="234"/>
      <c r="S317" s="290">
        <f>+IF(I317=0,"",'Ark1'!U2257)</f>
        <v>6.8506666666666689</v>
      </c>
      <c r="T317" s="233">
        <f>+IF(I317=0,"",'Ark1'!V2257)</f>
        <v>0</v>
      </c>
      <c r="U317" s="233">
        <f>+IF(I317=0,"",'Ark1'!W2257)</f>
        <v>0</v>
      </c>
      <c r="V317" s="235">
        <f>+IF(I317=0,"",'Ark1'!X2257)</f>
        <v>0</v>
      </c>
      <c r="W317" s="235">
        <f>+IF(I317=0,"",'Ark1'!Y2257)</f>
        <v>0</v>
      </c>
      <c r="X317" s="235">
        <f>+IF(I317=0,"",'Ark1'!Z2257)</f>
        <v>1.2692647040270408</v>
      </c>
      <c r="Y317" s="233">
        <f>+IF(I317=0,"",'Ark1'!Z2257)</f>
        <v>1.2692647040270408</v>
      </c>
      <c r="Z317" s="233">
        <f>+IF(I317=0,"",'Ark1'!AB2257)</f>
        <v>0</v>
      </c>
      <c r="AA317" s="235">
        <f>+'Ark1'!AD2257</f>
        <v>0</v>
      </c>
      <c r="AB317" s="233">
        <f t="shared" si="42"/>
        <v>12.5</v>
      </c>
      <c r="AC317" s="233">
        <f t="shared" si="43"/>
        <v>7.5</v>
      </c>
      <c r="AD317" s="292"/>
      <c r="AG317" s="29"/>
      <c r="AH317" s="27"/>
      <c r="AK317" s="27"/>
      <c r="AL317" s="27"/>
      <c r="AM317" s="27"/>
      <c r="AO317" s="27"/>
    </row>
    <row r="318" spans="1:41">
      <c r="A318" s="292"/>
      <c r="B318" s="232">
        <f>+'Ark1'!C2258</f>
        <v>2023</v>
      </c>
      <c r="C318" s="292"/>
      <c r="D318" s="232">
        <f>+'Ark1'!M2258</f>
        <v>6</v>
      </c>
      <c r="E318" s="232" t="str">
        <f t="shared" si="47"/>
        <v>2+</v>
      </c>
      <c r="F318" s="232">
        <f>+'Ark1'!D2258</f>
        <v>6</v>
      </c>
      <c r="G318" s="232" t="str">
        <f>VLOOKUP(F318,RNR!$D$12:$E$23,2)</f>
        <v>Jun</v>
      </c>
      <c r="H318" s="232">
        <f>+'Ark1'!Q2258</f>
        <v>24</v>
      </c>
      <c r="I318" s="330">
        <f>+'Ark1'!R2258</f>
        <v>115</v>
      </c>
      <c r="J318" s="233">
        <f>+IF(I318=0,"",'Ark1'!AF2258)</f>
        <v>5.1156583629893246</v>
      </c>
      <c r="K318" s="233">
        <f>+IF(I318=0,"",'Ark1'!AG2258)</f>
        <v>3.3606918772257086</v>
      </c>
      <c r="L318" s="481"/>
      <c r="M318" s="481"/>
      <c r="N318" s="481"/>
      <c r="O318" s="481"/>
      <c r="P318" s="481"/>
      <c r="Q318" s="234">
        <f>+IF(I318=0,"",'Ark1'!S2258)</f>
        <v>5.8</v>
      </c>
      <c r="R318" s="234"/>
      <c r="S318" s="290">
        <f>+IF(I318=0,"",'Ark1'!U2258)</f>
        <v>8.6165217391304356</v>
      </c>
      <c r="T318" s="233">
        <f>+IF(I318=0,"",'Ark1'!V2258)</f>
        <v>0</v>
      </c>
      <c r="U318" s="233">
        <f>+IF(I318=0,"",'Ark1'!W2258)</f>
        <v>0</v>
      </c>
      <c r="V318" s="235">
        <f>+IF(I318=0,"",'Ark1'!X2258)</f>
        <v>6.0869565217391308</v>
      </c>
      <c r="W318" s="235">
        <f>+IF(I318=0,"",'Ark1'!Y2258)</f>
        <v>2.6086956521739126</v>
      </c>
      <c r="X318" s="235">
        <f>+IF(I318=0,"",'Ark1'!Z2258)</f>
        <v>4.2983096866757853</v>
      </c>
      <c r="Y318" s="233">
        <f>+IF(I318=0,"",'Ark1'!Z2258)</f>
        <v>4.2983096866757853</v>
      </c>
      <c r="Z318" s="233">
        <f>+IF(I318=0,"",'Ark1'!AB2258)</f>
        <v>0</v>
      </c>
      <c r="AA318" s="235">
        <f>+'Ark1'!AD2258</f>
        <v>0</v>
      </c>
      <c r="AB318" s="233">
        <f t="shared" si="42"/>
        <v>19.166666666666668</v>
      </c>
      <c r="AC318" s="233">
        <f t="shared" si="43"/>
        <v>4.791666666666667</v>
      </c>
      <c r="AD318" s="292"/>
      <c r="AG318" s="29"/>
      <c r="AH318" s="27"/>
      <c r="AK318" s="27"/>
      <c r="AL318" s="27"/>
      <c r="AM318" s="27"/>
      <c r="AO318" s="27"/>
    </row>
    <row r="319" spans="1:41">
      <c r="A319" s="292"/>
      <c r="B319" s="232">
        <f>+'Ark1'!C2259</f>
        <v>2023</v>
      </c>
      <c r="C319" s="292"/>
      <c r="D319" s="232">
        <f>+'Ark1'!M2259</f>
        <v>6</v>
      </c>
      <c r="E319" s="232" t="str">
        <f t="shared" si="47"/>
        <v>2+</v>
      </c>
      <c r="F319" s="232">
        <f>+'Ark1'!D2259</f>
        <v>7</v>
      </c>
      <c r="G319" s="232" t="str">
        <f>VLOOKUP(F319,RNR!$D$12:$E$23,2)</f>
        <v>Jul</v>
      </c>
      <c r="H319" s="232">
        <f>+'Ark1'!Q2259</f>
        <v>5</v>
      </c>
      <c r="I319" s="330">
        <f>+'Ark1'!R2259</f>
        <v>14</v>
      </c>
      <c r="J319" s="233">
        <f>+IF(I319=0,"",'Ark1'!AF2259)</f>
        <v>2.9411764705882355</v>
      </c>
      <c r="K319" s="233">
        <f>+IF(I319=0,"",'Ark1'!AG2259)</f>
        <v>3.4690327070285325</v>
      </c>
      <c r="L319" s="481"/>
      <c r="M319" s="481"/>
      <c r="N319" s="481"/>
      <c r="O319" s="481"/>
      <c r="P319" s="481"/>
      <c r="Q319" s="234">
        <f>+IF(I319=0,"",'Ark1'!S2259)</f>
        <v>4.9285714285714306</v>
      </c>
      <c r="R319" s="234"/>
      <c r="S319" s="290">
        <f>+IF(I319=0,"",'Ark1'!U2259)</f>
        <v>14.24285714285713</v>
      </c>
      <c r="T319" s="233">
        <f>+IF(I319=0,"",'Ark1'!V2259)</f>
        <v>0</v>
      </c>
      <c r="U319" s="233">
        <f>+IF(I319=0,"",'Ark1'!W2259)</f>
        <v>0</v>
      </c>
      <c r="V319" s="235">
        <f>+IF(I319=0,"",'Ark1'!X2259)</f>
        <v>35.714285714285722</v>
      </c>
      <c r="W319" s="235">
        <f>+IF(I319=0,"",'Ark1'!Y2259)</f>
        <v>14.285714285714288</v>
      </c>
      <c r="X319" s="235">
        <f>+IF(I319=0,"",'Ark1'!Z2259)</f>
        <v>5.305484263034451</v>
      </c>
      <c r="Y319" s="233">
        <f>+IF(I319=0,"",'Ark1'!Z2259)</f>
        <v>5.305484263034451</v>
      </c>
      <c r="Z319" s="233">
        <f>+IF(I319=0,"",'Ark1'!AB2259)</f>
        <v>0</v>
      </c>
      <c r="AA319" s="235">
        <f>+'Ark1'!AD2259</f>
        <v>0</v>
      </c>
      <c r="AB319" s="233">
        <f t="shared" si="42"/>
        <v>2.3333333333333335</v>
      </c>
      <c r="AC319" s="233">
        <f t="shared" si="43"/>
        <v>2.8</v>
      </c>
      <c r="AD319" s="292"/>
      <c r="AG319" s="29"/>
      <c r="AH319" s="27"/>
      <c r="AK319" s="27"/>
      <c r="AL319" s="27"/>
      <c r="AM319" s="27"/>
      <c r="AO319" s="27"/>
    </row>
    <row r="320" spans="1:41">
      <c r="A320" s="292"/>
      <c r="B320" s="232">
        <f>+'Ark1'!C2260</f>
        <v>2023</v>
      </c>
      <c r="C320" s="292"/>
      <c r="D320" s="232">
        <f>+'Ark1'!M2260</f>
        <v>6</v>
      </c>
      <c r="E320" s="232" t="str">
        <f t="shared" si="47"/>
        <v>2+</v>
      </c>
      <c r="F320" s="232">
        <f>+'Ark1'!D2260</f>
        <v>8</v>
      </c>
      <c r="G320" s="232" t="str">
        <f>VLOOKUP(F320,RNR!$D$12:$E$23,2)</f>
        <v>Aug</v>
      </c>
      <c r="H320" s="232">
        <f>+'Ark1'!Q2260</f>
        <v>8</v>
      </c>
      <c r="I320" s="330">
        <f>+'Ark1'!R2260</f>
        <v>17</v>
      </c>
      <c r="J320" s="233">
        <f>+IF(I320=0,"",'Ark1'!AF2260)</f>
        <v>1.0862619808306702</v>
      </c>
      <c r="K320" s="233">
        <f>+IF(I320=0,"",'Ark1'!AG2260)</f>
        <v>1.1618791191561373</v>
      </c>
      <c r="L320" s="481"/>
      <c r="M320" s="481"/>
      <c r="N320" s="481"/>
      <c r="O320" s="481"/>
      <c r="P320" s="481"/>
      <c r="Q320" s="234">
        <f>+IF(I320=0,"",'Ark1'!S2260)</f>
        <v>5</v>
      </c>
      <c r="R320" s="234"/>
      <c r="S320" s="290">
        <f>+IF(I320=0,"",'Ark1'!U2260)</f>
        <v>12.641176470588237</v>
      </c>
      <c r="T320" s="233">
        <f>+IF(I320=0,"",'Ark1'!V2260)</f>
        <v>0</v>
      </c>
      <c r="U320" s="233">
        <f>+IF(I320=0,"",'Ark1'!W2260)</f>
        <v>0</v>
      </c>
      <c r="V320" s="235">
        <f>+IF(I320=0,"",'Ark1'!X2260)</f>
        <v>23.52941176470588</v>
      </c>
      <c r="W320" s="235">
        <f>+IF(I320=0,"",'Ark1'!Y2260)</f>
        <v>5.882352941176471</v>
      </c>
      <c r="X320" s="235">
        <f>+IF(I320=0,"",'Ark1'!Z2260)</f>
        <v>6.8465585020358448</v>
      </c>
      <c r="Y320" s="233">
        <f>+IF(I320=0,"",'Ark1'!Z2260)</f>
        <v>6.8465585020358448</v>
      </c>
      <c r="Z320" s="233">
        <f>+IF(I320=0,"",'Ark1'!AB2260)</f>
        <v>0</v>
      </c>
      <c r="AA320" s="235">
        <f>+'Ark1'!AD2260</f>
        <v>0</v>
      </c>
      <c r="AB320" s="233">
        <f t="shared" si="42"/>
        <v>2.8333333333333335</v>
      </c>
      <c r="AC320" s="233">
        <f t="shared" si="43"/>
        <v>2.125</v>
      </c>
      <c r="AD320" s="292"/>
      <c r="AG320" s="29"/>
      <c r="AH320" s="27"/>
      <c r="AK320" s="27"/>
      <c r="AL320" s="27"/>
      <c r="AM320" s="27"/>
      <c r="AO320" s="27"/>
    </row>
    <row r="321" spans="1:42">
      <c r="A321" s="292"/>
      <c r="B321" s="232">
        <f>+'Ark1'!C2261</f>
        <v>2023</v>
      </c>
      <c r="C321" s="292"/>
      <c r="D321" s="232">
        <f>+'Ark1'!M2261</f>
        <v>6</v>
      </c>
      <c r="E321" s="232" t="str">
        <f t="shared" si="47"/>
        <v>2+</v>
      </c>
      <c r="F321" s="232">
        <f>+'Ark1'!D2261</f>
        <v>9</v>
      </c>
      <c r="G321" s="232" t="str">
        <f>VLOOKUP(F321,RNR!$D$12:$E$23,2)</f>
        <v>Sep</v>
      </c>
      <c r="H321" s="232">
        <f>+'Ark1'!Q2261</f>
        <v>22</v>
      </c>
      <c r="I321" s="330">
        <f>+'Ark1'!R2261</f>
        <v>69</v>
      </c>
      <c r="J321" s="233">
        <f>+IF(I321=0,"",'Ark1'!AF2261)</f>
        <v>2.5688756515264326</v>
      </c>
      <c r="K321" s="233">
        <f>+IF(I321=0,"",'Ark1'!AG2261)</f>
        <v>2.7086385708981102</v>
      </c>
      <c r="L321" s="481"/>
      <c r="M321" s="481"/>
      <c r="N321" s="481"/>
      <c r="O321" s="481"/>
      <c r="P321" s="481"/>
      <c r="Q321" s="234">
        <f>+IF(I321=0,"",'Ark1'!S2261)</f>
        <v>5.7391304347826084</v>
      </c>
      <c r="R321" s="234"/>
      <c r="S321" s="290">
        <f>+IF(I321=0,"",'Ark1'!U2261)</f>
        <v>13.637681159420289</v>
      </c>
      <c r="T321" s="233">
        <f>+IF(I321=0,"",'Ark1'!V2261)</f>
        <v>1.4492753623188404</v>
      </c>
      <c r="U321" s="233">
        <f>+IF(I321=0,"",'Ark1'!W2261)</f>
        <v>0</v>
      </c>
      <c r="V321" s="235">
        <f>+IF(I321=0,"",'Ark1'!X2261)</f>
        <v>20.289855072463769</v>
      </c>
      <c r="W321" s="235">
        <f>+IF(I321=0,"",'Ark1'!Y2261)</f>
        <v>2.8985507246376807</v>
      </c>
      <c r="X321" s="235">
        <f>+IF(I321=0,"",'Ark1'!Z2261)</f>
        <v>3.828728227541065</v>
      </c>
      <c r="Y321" s="233">
        <f>+IF(I321=0,"",'Ark1'!Z2261)</f>
        <v>3.828728227541065</v>
      </c>
      <c r="Z321" s="233">
        <f>+IF(I321=0,"",'Ark1'!AB2261)</f>
        <v>0</v>
      </c>
      <c r="AA321" s="235">
        <f>+'Ark1'!AD2261</f>
        <v>0</v>
      </c>
      <c r="AB321" s="233">
        <f t="shared" si="42"/>
        <v>11.5</v>
      </c>
      <c r="AC321" s="233">
        <f t="shared" si="43"/>
        <v>3.1363636363636362</v>
      </c>
      <c r="AD321" s="292"/>
      <c r="AG321" s="29"/>
      <c r="AH321" s="27"/>
      <c r="AK321" s="27"/>
      <c r="AL321" s="27"/>
      <c r="AM321" s="27"/>
      <c r="AO321" s="27"/>
    </row>
    <row r="322" spans="1:42">
      <c r="A322" s="292"/>
      <c r="B322" s="232">
        <f>+'Ark1'!C2262</f>
        <v>2023</v>
      </c>
      <c r="C322" s="292"/>
      <c r="D322" s="232">
        <f>+'Ark1'!M2262</f>
        <v>6</v>
      </c>
      <c r="E322" s="232" t="str">
        <f t="shared" si="47"/>
        <v>2+</v>
      </c>
      <c r="F322" s="232">
        <f>+'Ark1'!D2262</f>
        <v>10</v>
      </c>
      <c r="G322" s="232" t="str">
        <f>VLOOKUP(F322,RNR!$D$12:$E$23,2)</f>
        <v>Okt</v>
      </c>
      <c r="H322" s="232">
        <f>+'Ark1'!Q2262</f>
        <v>46</v>
      </c>
      <c r="I322" s="330">
        <f>+'Ark1'!R2262</f>
        <v>172</v>
      </c>
      <c r="J322" s="233">
        <f>+IF(I322=0,"",'Ark1'!AF2262)</f>
        <v>3.6587960008508822</v>
      </c>
      <c r="K322" s="233">
        <f>+IF(I322=0,"",'Ark1'!AG2262)</f>
        <v>3.1633534297927048</v>
      </c>
      <c r="L322" s="481"/>
      <c r="M322" s="481"/>
      <c r="N322" s="481"/>
      <c r="O322" s="481"/>
      <c r="P322" s="481"/>
      <c r="Q322" s="234">
        <f>+IF(I322=0,"",'Ark1'!S2262)</f>
        <v>5.5813953488372077</v>
      </c>
      <c r="R322" s="234"/>
      <c r="S322" s="290">
        <f>+IF(I322=0,"",'Ark1'!U2262)</f>
        <v>13.501744186046505</v>
      </c>
      <c r="T322" s="233">
        <f>+IF(I322=0,"",'Ark1'!V2262)</f>
        <v>1.1627906976744189</v>
      </c>
      <c r="U322" s="233">
        <f>+IF(I322=0,"",'Ark1'!W2262)</f>
        <v>0</v>
      </c>
      <c r="V322" s="235">
        <f>+IF(I322=0,"",'Ark1'!X2262)</f>
        <v>27.325581395348831</v>
      </c>
      <c r="W322" s="235">
        <f>+IF(I322=0,"",'Ark1'!Y2262)</f>
        <v>5.8139534883720918</v>
      </c>
      <c r="X322" s="235">
        <f>+IF(I322=0,"",'Ark1'!Z2262)</f>
        <v>5.2109396759751823</v>
      </c>
      <c r="Y322" s="233">
        <f>+IF(I322=0,"",'Ark1'!Z2262)</f>
        <v>5.2109396759751823</v>
      </c>
      <c r="Z322" s="233">
        <f>+IF(I322=0,"",'Ark1'!AB2262)</f>
        <v>0</v>
      </c>
      <c r="AA322" s="235">
        <f>+'Ark1'!AD2262</f>
        <v>0</v>
      </c>
      <c r="AB322" s="233">
        <f t="shared" si="42"/>
        <v>28.666666666666668</v>
      </c>
      <c r="AC322" s="233">
        <f t="shared" si="43"/>
        <v>3.7391304347826089</v>
      </c>
      <c r="AD322" s="292"/>
      <c r="AG322" s="29"/>
      <c r="AH322" s="27"/>
      <c r="AK322" s="27"/>
      <c r="AL322" s="27"/>
      <c r="AM322" s="27"/>
      <c r="AO322" s="27"/>
    </row>
    <row r="323" spans="1:42">
      <c r="A323" s="292"/>
      <c r="B323" s="232">
        <f>+'Ark1'!C2263</f>
        <v>2023</v>
      </c>
      <c r="C323" s="292"/>
      <c r="D323" s="232">
        <f>+'Ark1'!M2263</f>
        <v>6</v>
      </c>
      <c r="E323" s="232" t="str">
        <f t="shared" si="47"/>
        <v>2+</v>
      </c>
      <c r="F323" s="232">
        <f>+'Ark1'!D2263</f>
        <v>11</v>
      </c>
      <c r="G323" s="232" t="str">
        <f>VLOOKUP(F323,RNR!$D$12:$E$23,2)</f>
        <v>Nov</v>
      </c>
      <c r="H323" s="232">
        <f>+'Ark1'!Q2263</f>
        <v>32</v>
      </c>
      <c r="I323" s="330">
        <f>+'Ark1'!R2263</f>
        <v>79</v>
      </c>
      <c r="J323" s="233">
        <f>+IF(I323=0,"",'Ark1'!AF2263)</f>
        <v>3.1765178930438278</v>
      </c>
      <c r="K323" s="233">
        <f>+IF(I323=0,"",'Ark1'!AG2263)</f>
        <v>3.3845525190398678</v>
      </c>
      <c r="L323" s="481"/>
      <c r="M323" s="481"/>
      <c r="N323" s="481"/>
      <c r="O323" s="481"/>
      <c r="P323" s="481"/>
      <c r="Q323" s="234">
        <f>+IF(I323=0,"",'Ark1'!S2263)</f>
        <v>5.5316455696202524</v>
      </c>
      <c r="R323" s="234"/>
      <c r="S323" s="290">
        <f>+IF(I323=0,"",'Ark1'!U2263)</f>
        <v>18.243037974683535</v>
      </c>
      <c r="T323" s="233">
        <f>+IF(I323=0,"",'Ark1'!V2263)</f>
        <v>5.0632911392405058</v>
      </c>
      <c r="U323" s="233">
        <f>+IF(I323=0,"",'Ark1'!W2263)</f>
        <v>0</v>
      </c>
      <c r="V323" s="235">
        <f>+IF(I323=0,"",'Ark1'!X2263)</f>
        <v>67.088607594936718</v>
      </c>
      <c r="W323" s="235">
        <f>+IF(I323=0,"",'Ark1'!Y2263)</f>
        <v>16.455696202531644</v>
      </c>
      <c r="X323" s="235">
        <f>+IF(I323=0,"",'Ark1'!Z2263)</f>
        <v>6.0727589197408793</v>
      </c>
      <c r="Y323" s="233">
        <f>+IF(I323=0,"",'Ark1'!Z2263)</f>
        <v>6.0727589197408793</v>
      </c>
      <c r="Z323" s="233">
        <f>+IF(I323=0,"",'Ark1'!AB2263)</f>
        <v>0</v>
      </c>
      <c r="AA323" s="235">
        <f>+'Ark1'!AD2263</f>
        <v>0</v>
      </c>
      <c r="AB323" s="233">
        <f t="shared" si="42"/>
        <v>13.166666666666666</v>
      </c>
      <c r="AC323" s="233">
        <f t="shared" si="43"/>
        <v>2.46875</v>
      </c>
      <c r="AD323" s="292"/>
      <c r="AG323" s="29"/>
      <c r="AH323" s="27"/>
      <c r="AK323" s="27"/>
      <c r="AL323" s="27"/>
      <c r="AM323" s="27"/>
      <c r="AO323" s="27"/>
    </row>
    <row r="324" spans="1:42">
      <c r="A324" s="292"/>
      <c r="B324" s="232">
        <f>+'Ark1'!C2264</f>
        <v>2023</v>
      </c>
      <c r="C324" s="292"/>
      <c r="D324" s="232">
        <f>+'Ark1'!M2264</f>
        <v>6</v>
      </c>
      <c r="E324" s="232" t="str">
        <f>+E323</f>
        <v>2+</v>
      </c>
      <c r="F324" s="232">
        <f>+'Ark1'!D2264</f>
        <v>12</v>
      </c>
      <c r="G324" s="232" t="str">
        <f>VLOOKUP(F324,RNR!$D$12:$E$23,2)</f>
        <v>Des</v>
      </c>
      <c r="H324" s="232">
        <f>+'Ark1'!Q2264</f>
        <v>3</v>
      </c>
      <c r="I324" s="330">
        <f>+'Ark1'!R2264</f>
        <v>5</v>
      </c>
      <c r="J324" s="233">
        <f>+IF(I324=0,"",'Ark1'!AF2264)</f>
        <v>1.9157088122605359</v>
      </c>
      <c r="K324" s="233">
        <f>+IF(I324=0,"",'Ark1'!AG2264)</f>
        <v>1.7157141233950683</v>
      </c>
      <c r="L324" s="481"/>
      <c r="M324" s="481"/>
      <c r="N324" s="481"/>
      <c r="O324" s="481"/>
      <c r="P324" s="481"/>
      <c r="Q324" s="234">
        <f>+IF(I324=0,"",'Ark1'!S2264)</f>
        <v>5.8</v>
      </c>
      <c r="R324" s="234"/>
      <c r="S324" s="290">
        <f>+IF(I324=0,"",'Ark1'!U2264)</f>
        <v>15.1</v>
      </c>
      <c r="T324" s="233">
        <f>+IF(I324=0,"",'Ark1'!V2264)</f>
        <v>0</v>
      </c>
      <c r="U324" s="233">
        <f>+IF(I324=0,"",'Ark1'!W2264)</f>
        <v>0</v>
      </c>
      <c r="V324" s="235">
        <f>+IF(I324=0,"",'Ark1'!X2264)</f>
        <v>40</v>
      </c>
      <c r="W324" s="235">
        <f>+IF(I324=0,"",'Ark1'!Y2264)</f>
        <v>0</v>
      </c>
      <c r="X324" s="235">
        <f>+IF(I324=0,"",'Ark1'!Z2264)</f>
        <v>2.4995999679948793</v>
      </c>
      <c r="Y324" s="233">
        <f>+IF(I324=0,"",'Ark1'!Z2264)</f>
        <v>2.4995999679948793</v>
      </c>
      <c r="Z324" s="233">
        <f>+IF(I324=0,"",'Ark1'!AB2264)</f>
        <v>0</v>
      </c>
      <c r="AA324" s="235">
        <f>+'Ark1'!AD2264</f>
        <v>0</v>
      </c>
      <c r="AB324" s="233">
        <f t="shared" si="42"/>
        <v>0.83333333333333337</v>
      </c>
      <c r="AC324" s="233">
        <f t="shared" si="43"/>
        <v>1.6666666666666667</v>
      </c>
      <c r="AD324" s="292"/>
      <c r="AG324" s="29"/>
      <c r="AH324" s="27"/>
      <c r="AK324" s="27"/>
      <c r="AL324" s="27"/>
      <c r="AM324" s="27"/>
      <c r="AO324" s="27"/>
    </row>
    <row r="325" spans="1:42">
      <c r="A325" s="292"/>
      <c r="B325" s="292"/>
      <c r="C325" s="292"/>
      <c r="D325" s="292"/>
      <c r="E325" s="292"/>
      <c r="F325" s="292"/>
      <c r="G325" s="292"/>
      <c r="H325" s="292"/>
      <c r="I325" s="332"/>
      <c r="J325" s="292"/>
      <c r="K325" s="292"/>
      <c r="L325" s="482"/>
      <c r="M325" s="482"/>
      <c r="N325" s="482"/>
      <c r="O325" s="482"/>
      <c r="P325" s="48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16"/>
      <c r="AG325" s="29"/>
      <c r="AH325" s="27"/>
      <c r="AI325" s="217"/>
      <c r="AJ325" s="28"/>
      <c r="AN325" s="28"/>
    </row>
    <row r="326" spans="1:42" ht="22.8">
      <c r="A326" s="292"/>
      <c r="B326" s="292"/>
      <c r="C326" s="292"/>
      <c r="D326" s="292"/>
      <c r="E326" s="257" t="str">
        <f>+E328</f>
        <v>3-</v>
      </c>
      <c r="F326" s="292"/>
      <c r="G326" s="292"/>
      <c r="H326" s="292"/>
      <c r="I326" s="327">
        <f>SUM(I328:I362)</f>
        <v>8672</v>
      </c>
      <c r="J326" s="292"/>
      <c r="K326" s="292"/>
      <c r="L326" s="482"/>
      <c r="M326" s="482"/>
      <c r="N326" s="482"/>
      <c r="O326" s="482"/>
      <c r="P326" s="482"/>
      <c r="Q326" s="292"/>
      <c r="R326" s="292"/>
      <c r="S326" s="263">
        <f>+Fettgruppe!S129</f>
        <v>0</v>
      </c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16"/>
      <c r="AG326" s="29"/>
      <c r="AH326" s="27"/>
      <c r="AI326" s="217"/>
      <c r="AJ326" s="28"/>
      <c r="AN326" s="28"/>
    </row>
    <row r="327" spans="1:42">
      <c r="A327" s="292"/>
      <c r="B327" s="292"/>
      <c r="C327" s="292"/>
      <c r="D327" s="292"/>
      <c r="E327" s="292"/>
      <c r="F327" s="292"/>
      <c r="G327" s="292"/>
      <c r="H327" s="292"/>
      <c r="I327" s="332"/>
      <c r="J327" s="292"/>
      <c r="K327" s="292"/>
      <c r="L327" s="482"/>
      <c r="M327" s="482"/>
      <c r="N327" s="482"/>
      <c r="O327" s="482"/>
      <c r="P327" s="48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16"/>
      <c r="AG327" s="29"/>
      <c r="AH327" s="27"/>
      <c r="AI327" s="217"/>
      <c r="AJ327" s="28"/>
      <c r="AN327" s="28"/>
    </row>
    <row r="328" spans="1:42">
      <c r="A328" s="292"/>
      <c r="B328" s="232">
        <f>+'Ark1'!C2265</f>
        <v>2023</v>
      </c>
      <c r="C328" s="292"/>
      <c r="D328" s="232">
        <f>+'Ark1'!M2265</f>
        <v>7</v>
      </c>
      <c r="E328" s="232" t="s">
        <v>95</v>
      </c>
      <c r="F328" s="232">
        <f>+'Ark1'!D2265</f>
        <v>1</v>
      </c>
      <c r="G328" s="232" t="str">
        <f>VLOOKUP(F328,RNR!$D$12:$E$23,2)</f>
        <v>Jan</v>
      </c>
      <c r="H328" s="232">
        <f>+'Ark1'!Q2265</f>
        <v>0</v>
      </c>
      <c r="I328" s="330">
        <f>+'Ark1'!R2265</f>
        <v>0</v>
      </c>
      <c r="J328" s="233" t="str">
        <f>+IF(I328=0,"",'Ark1'!AF2265)</f>
        <v/>
      </c>
      <c r="K328" s="233" t="str">
        <f>+IF(I328=0,"",'Ark1'!AG2265)</f>
        <v/>
      </c>
      <c r="L328" s="481"/>
      <c r="M328" s="481"/>
      <c r="N328" s="481"/>
      <c r="O328" s="481"/>
      <c r="P328" s="481"/>
      <c r="Q328" s="234" t="str">
        <f>+IF(I328=0,"",'Ark1'!S2265)</f>
        <v/>
      </c>
      <c r="R328" s="234"/>
      <c r="S328" s="290" t="str">
        <f>+IF(I328=0,"",'Ark1'!U2265)</f>
        <v/>
      </c>
      <c r="T328" s="233" t="str">
        <f>+IF(I328=0,"",'Ark1'!V2265)</f>
        <v/>
      </c>
      <c r="U328" s="233" t="str">
        <f>+IF(I328=0,"",'Ark1'!W2265)</f>
        <v/>
      </c>
      <c r="V328" s="235" t="str">
        <f>+IF(I328=0,"",'Ark1'!X2265)</f>
        <v/>
      </c>
      <c r="W328" s="235" t="str">
        <f>+IF(I328=0,"",'Ark1'!Y2265)</f>
        <v/>
      </c>
      <c r="X328" s="235" t="str">
        <f>+IF(I328=0,"",'Ark1'!Z2265)</f>
        <v/>
      </c>
      <c r="Y328" s="233" t="str">
        <f>+IF(I328=0,"",'Ark1'!Z2265)</f>
        <v/>
      </c>
      <c r="Z328" s="233" t="str">
        <f>+IF(I328=0,"",'Ark1'!AB2265)</f>
        <v/>
      </c>
      <c r="AA328" s="235">
        <f>+'Ark1'!AD2265</f>
        <v>0</v>
      </c>
      <c r="AB328" s="233" t="str">
        <f t="shared" si="42"/>
        <v/>
      </c>
      <c r="AC328" s="233" t="str">
        <f t="shared" si="43"/>
        <v/>
      </c>
      <c r="AD328" s="292"/>
      <c r="AG328" s="29"/>
      <c r="AH328" s="27"/>
      <c r="AK328" s="27"/>
      <c r="AL328" s="27"/>
      <c r="AM328" s="27"/>
      <c r="AO328" s="27"/>
    </row>
    <row r="329" spans="1:42" s="240" customFormat="1">
      <c r="A329" s="292"/>
      <c r="B329" s="232">
        <f>+'Ark1'!C2266</f>
        <v>2023</v>
      </c>
      <c r="C329" s="292"/>
      <c r="D329" s="232">
        <f>+'Ark1'!M2266</f>
        <v>7</v>
      </c>
      <c r="E329" s="232" t="str">
        <f>+E328</f>
        <v>3-</v>
      </c>
      <c r="F329" s="232">
        <f>+'Ark1'!D2266</f>
        <v>2</v>
      </c>
      <c r="G329" s="232" t="str">
        <f>VLOOKUP(F329,RNR!$D$12:$E$23,2)</f>
        <v>Feb</v>
      </c>
      <c r="H329" s="232">
        <f>+'Ark1'!Q2266</f>
        <v>1</v>
      </c>
      <c r="I329" s="330">
        <f>+'Ark1'!R2266</f>
        <v>2</v>
      </c>
      <c r="J329" s="233">
        <f>+IF(I329=0,"",'Ark1'!AF2266)</f>
        <v>0.11855364552459983</v>
      </c>
      <c r="K329" s="233">
        <f>+IF(I329=0,"",'Ark1'!AG2266)</f>
        <v>0.25529935157454003</v>
      </c>
      <c r="L329" s="481"/>
      <c r="M329" s="481"/>
      <c r="N329" s="481"/>
      <c r="O329" s="481"/>
      <c r="P329" s="481"/>
      <c r="Q329" s="234">
        <f>+IF(I329=0,"",'Ark1'!S2266)</f>
        <v>5.5</v>
      </c>
      <c r="R329" s="234"/>
      <c r="S329" s="290">
        <f>+IF(I329=0,"",'Ark1'!U2266)</f>
        <v>21.95</v>
      </c>
      <c r="T329" s="233">
        <f>+IF(I329=0,"",'Ark1'!V2266)</f>
        <v>0</v>
      </c>
      <c r="U329" s="233">
        <f>+IF(I329=0,"",'Ark1'!W2266)</f>
        <v>0</v>
      </c>
      <c r="V329" s="235">
        <f>+IF(I329=0,"",'Ark1'!X2266)</f>
        <v>100</v>
      </c>
      <c r="W329" s="235">
        <f>+IF(I329=0,"",'Ark1'!Y2266)</f>
        <v>50</v>
      </c>
      <c r="X329" s="235">
        <f>+IF(I329=0,"",'Ark1'!Z2266)</f>
        <v>1.75</v>
      </c>
      <c r="Y329" s="233">
        <f>+IF(I329=0,"",'Ark1'!Z2266)</f>
        <v>1.75</v>
      </c>
      <c r="Z329" s="233">
        <f>+IF(I329=0,"",'Ark1'!AB2266)</f>
        <v>0</v>
      </c>
      <c r="AA329" s="235">
        <f>+'Ark1'!AD2266</f>
        <v>0</v>
      </c>
      <c r="AB329" s="233">
        <f t="shared" si="42"/>
        <v>0.2857142857142857</v>
      </c>
      <c r="AC329" s="233">
        <f t="shared" si="43"/>
        <v>2</v>
      </c>
      <c r="AD329" s="292"/>
      <c r="AE329" s="29"/>
      <c r="AF329" s="29"/>
      <c r="AG329" s="29"/>
      <c r="AH329" s="27"/>
      <c r="AI329" s="29"/>
      <c r="AJ329" s="29"/>
      <c r="AK329" s="27"/>
      <c r="AL329" s="27"/>
      <c r="AM329" s="27"/>
      <c r="AN329" s="29"/>
      <c r="AO329" s="27"/>
      <c r="AP329" s="28"/>
    </row>
    <row r="330" spans="1:42" s="240" customFormat="1">
      <c r="A330" s="292"/>
      <c r="B330" s="232">
        <f>+'Ark1'!C2267</f>
        <v>2023</v>
      </c>
      <c r="C330" s="292"/>
      <c r="D330" s="232">
        <f>+'Ark1'!M2267</f>
        <v>7</v>
      </c>
      <c r="E330" s="232" t="str">
        <f t="shared" ref="E330:E339" si="48">+E329</f>
        <v>3-</v>
      </c>
      <c r="F330" s="232">
        <f>+'Ark1'!D2267</f>
        <v>3</v>
      </c>
      <c r="G330" s="232" t="str">
        <f>VLOOKUP(F330,RNR!$D$12:$E$23,2)</f>
        <v>Mar</v>
      </c>
      <c r="H330" s="232">
        <f>+'Ark1'!Q2267</f>
        <v>2</v>
      </c>
      <c r="I330" s="330">
        <f>+'Ark1'!R2267</f>
        <v>2</v>
      </c>
      <c r="J330" s="233">
        <f>+IF(I330=0,"",'Ark1'!AF2267)</f>
        <v>4.3850032887524655E-2</v>
      </c>
      <c r="K330" s="233">
        <f>+IF(I330=0,"",'Ark1'!AG2267)</f>
        <v>0.11463846856080856</v>
      </c>
      <c r="L330" s="481"/>
      <c r="M330" s="481"/>
      <c r="N330" s="481"/>
      <c r="O330" s="481"/>
      <c r="P330" s="481"/>
      <c r="Q330" s="234">
        <f>+IF(I330=0,"",'Ark1'!S2267)</f>
        <v>6.5</v>
      </c>
      <c r="R330" s="234"/>
      <c r="S330" s="290">
        <f>+IF(I330=0,"",'Ark1'!U2267)</f>
        <v>24.55</v>
      </c>
      <c r="T330" s="233">
        <f>+IF(I330=0,"",'Ark1'!V2267)</f>
        <v>50</v>
      </c>
      <c r="U330" s="233">
        <f>+IF(I330=0,"",'Ark1'!W2267)</f>
        <v>0</v>
      </c>
      <c r="V330" s="235">
        <f>+IF(I330=0,"",'Ark1'!X2267)</f>
        <v>100</v>
      </c>
      <c r="W330" s="235">
        <f>+IF(I330=0,"",'Ark1'!Y2267)</f>
        <v>50</v>
      </c>
      <c r="X330" s="235">
        <f>+IF(I330=0,"",'Ark1'!Z2267)</f>
        <v>3.4500000000000051</v>
      </c>
      <c r="Y330" s="233">
        <f>+IF(I330=0,"",'Ark1'!Z2267)</f>
        <v>3.4500000000000051</v>
      </c>
      <c r="Z330" s="233">
        <f>+IF(I330=0,"",'Ark1'!AB2267)</f>
        <v>0</v>
      </c>
      <c r="AA330" s="235">
        <f>+'Ark1'!AD2267</f>
        <v>0</v>
      </c>
      <c r="AB330" s="233">
        <f t="shared" si="42"/>
        <v>0.2857142857142857</v>
      </c>
      <c r="AC330" s="233">
        <f t="shared" si="43"/>
        <v>1</v>
      </c>
      <c r="AD330" s="292"/>
      <c r="AE330" s="29"/>
      <c r="AF330" s="29"/>
      <c r="AG330" s="29"/>
      <c r="AH330" s="27"/>
      <c r="AI330" s="29"/>
      <c r="AJ330" s="29"/>
      <c r="AK330" s="27"/>
      <c r="AL330" s="27"/>
      <c r="AM330" s="27"/>
      <c r="AN330" s="29"/>
      <c r="AO330" s="27"/>
      <c r="AP330" s="28"/>
    </row>
    <row r="331" spans="1:42" s="240" customFormat="1">
      <c r="A331" s="292"/>
      <c r="B331" s="232">
        <f>+'Ark1'!C2268</f>
        <v>2023</v>
      </c>
      <c r="C331" s="292"/>
      <c r="D331" s="232">
        <f>+'Ark1'!M2268</f>
        <v>7</v>
      </c>
      <c r="E331" s="232" t="str">
        <f t="shared" si="48"/>
        <v>3-</v>
      </c>
      <c r="F331" s="232">
        <f>+'Ark1'!D2268</f>
        <v>4</v>
      </c>
      <c r="G331" s="232" t="str">
        <f>VLOOKUP(F331,RNR!$D$12:$E$23,2)</f>
        <v>Apr</v>
      </c>
      <c r="H331" s="232">
        <f>+'Ark1'!Q2268</f>
        <v>1</v>
      </c>
      <c r="I331" s="330">
        <f>+'Ark1'!R2268</f>
        <v>1</v>
      </c>
      <c r="J331" s="233">
        <f>+IF(I331=0,"",'Ark1'!AF2268)</f>
        <v>3.1046258925799444E-2</v>
      </c>
      <c r="K331" s="233">
        <f>+IF(I331=0,"",'Ark1'!AG2268)</f>
        <v>5.1398562330068197E-2</v>
      </c>
      <c r="L331" s="481"/>
      <c r="M331" s="481"/>
      <c r="N331" s="481"/>
      <c r="O331" s="481"/>
      <c r="P331" s="481"/>
      <c r="Q331" s="234">
        <f>+IF(I331=0,"",'Ark1'!S2268)</f>
        <v>8</v>
      </c>
      <c r="R331" s="234"/>
      <c r="S331" s="290">
        <f>+IF(I331=0,"",'Ark1'!U2268)</f>
        <v>13.8</v>
      </c>
      <c r="T331" s="233">
        <f>+IF(I331=0,"",'Ark1'!V2268)</f>
        <v>0</v>
      </c>
      <c r="U331" s="233">
        <f>+IF(I331=0,"",'Ark1'!W2268)</f>
        <v>0</v>
      </c>
      <c r="V331" s="235">
        <f>+IF(I331=0,"",'Ark1'!X2268)</f>
        <v>0</v>
      </c>
      <c r="W331" s="235">
        <f>+IF(I331=0,"",'Ark1'!Y2268)</f>
        <v>0</v>
      </c>
      <c r="X331" s="235">
        <f>+IF(I331=0,"",'Ark1'!Z2268)</f>
        <v>0</v>
      </c>
      <c r="Y331" s="233">
        <f>+IF(I331=0,"",'Ark1'!Z2268)</f>
        <v>0</v>
      </c>
      <c r="Z331" s="233">
        <f>+IF(I331=0,"",'Ark1'!AB2268)</f>
        <v>0</v>
      </c>
      <c r="AA331" s="235">
        <f>+'Ark1'!AD2268</f>
        <v>0</v>
      </c>
      <c r="AB331" s="233">
        <f t="shared" si="42"/>
        <v>0.14285714285714285</v>
      </c>
      <c r="AC331" s="233">
        <f t="shared" si="43"/>
        <v>1</v>
      </c>
      <c r="AD331" s="292"/>
      <c r="AE331" s="29"/>
      <c r="AF331" s="29"/>
      <c r="AG331" s="29"/>
      <c r="AH331" s="27"/>
      <c r="AI331" s="29"/>
      <c r="AJ331" s="29"/>
      <c r="AK331" s="27"/>
      <c r="AL331" s="27"/>
      <c r="AM331" s="27"/>
      <c r="AN331" s="29"/>
      <c r="AO331" s="27"/>
      <c r="AP331" s="28"/>
    </row>
    <row r="332" spans="1:42" s="240" customFormat="1">
      <c r="A332" s="292"/>
      <c r="B332" s="232">
        <f>+'Ark1'!C2269</f>
        <v>2023</v>
      </c>
      <c r="C332" s="292"/>
      <c r="D332" s="232">
        <f>+'Ark1'!M2269</f>
        <v>7</v>
      </c>
      <c r="E332" s="232" t="str">
        <f t="shared" si="48"/>
        <v>3-</v>
      </c>
      <c r="F332" s="232">
        <f>+'Ark1'!D2269</f>
        <v>5</v>
      </c>
      <c r="G332" s="232" t="str">
        <f>VLOOKUP(F332,RNR!$D$12:$E$23,2)</f>
        <v>Mai</v>
      </c>
      <c r="H332" s="232">
        <f>+'Ark1'!Q2269</f>
        <v>11</v>
      </c>
      <c r="I332" s="330">
        <f>+'Ark1'!R2269</f>
        <v>56</v>
      </c>
      <c r="J332" s="233">
        <f>+IF(I332=0,"",'Ark1'!AF2269)</f>
        <v>3.0319436924742824</v>
      </c>
      <c r="K332" s="233">
        <f>+IF(I332=0,"",'Ark1'!AG2269)</f>
        <v>2.7795461779819015</v>
      </c>
      <c r="L332" s="481"/>
      <c r="M332" s="481"/>
      <c r="N332" s="481"/>
      <c r="O332" s="481"/>
      <c r="P332" s="481"/>
      <c r="Q332" s="234">
        <f>+IF(I332=0,"",'Ark1'!S2269)</f>
        <v>6.4642857142857109</v>
      </c>
      <c r="R332" s="234"/>
      <c r="S332" s="290">
        <f>+IF(I332=0,"",'Ark1'!U2269)</f>
        <v>8.7321428571428612</v>
      </c>
      <c r="T332" s="233">
        <f>+IF(I332=0,"",'Ark1'!V2269)</f>
        <v>0</v>
      </c>
      <c r="U332" s="233">
        <f>+IF(I332=0,"",'Ark1'!W2269)</f>
        <v>0</v>
      </c>
      <c r="V332" s="235">
        <f>+IF(I332=0,"",'Ark1'!X2269)</f>
        <v>7.1428571428571441</v>
      </c>
      <c r="W332" s="235">
        <f>+IF(I332=0,"",'Ark1'!Y2269)</f>
        <v>3.5714285714285721</v>
      </c>
      <c r="X332" s="235">
        <f>+IF(I332=0,"",'Ark1'!Z2269)</f>
        <v>4.424570485323053</v>
      </c>
      <c r="Y332" s="233">
        <f>+IF(I332=0,"",'Ark1'!Z2269)</f>
        <v>4.424570485323053</v>
      </c>
      <c r="Z332" s="233">
        <f>+IF(I332=0,"",'Ark1'!AB2269)</f>
        <v>0</v>
      </c>
      <c r="AA332" s="235">
        <f>+'Ark1'!AD2269</f>
        <v>0</v>
      </c>
      <c r="AB332" s="233">
        <f t="shared" si="42"/>
        <v>8</v>
      </c>
      <c r="AC332" s="233">
        <f t="shared" si="43"/>
        <v>5.0909090909090908</v>
      </c>
      <c r="AD332" s="292"/>
      <c r="AE332" s="29"/>
      <c r="AF332" s="29"/>
      <c r="AG332" s="29"/>
      <c r="AH332" s="27"/>
      <c r="AI332" s="29"/>
      <c r="AJ332" s="29"/>
      <c r="AK332" s="27"/>
      <c r="AL332" s="27"/>
      <c r="AM332" s="27"/>
      <c r="AN332" s="29"/>
      <c r="AO332" s="27"/>
      <c r="AP332" s="28"/>
    </row>
    <row r="333" spans="1:42" s="240" customFormat="1">
      <c r="A333" s="292"/>
      <c r="B333" s="232">
        <f>+'Ark1'!C2270</f>
        <v>2023</v>
      </c>
      <c r="C333" s="292"/>
      <c r="D333" s="232">
        <f>+'Ark1'!M2270</f>
        <v>7</v>
      </c>
      <c r="E333" s="232" t="str">
        <f t="shared" si="48"/>
        <v>3-</v>
      </c>
      <c r="F333" s="232">
        <f>+'Ark1'!D2270</f>
        <v>6</v>
      </c>
      <c r="G333" s="232" t="str">
        <f>VLOOKUP(F333,RNR!$D$12:$E$23,2)</f>
        <v>Jun</v>
      </c>
      <c r="H333" s="232">
        <f>+'Ark1'!Q2270</f>
        <v>21</v>
      </c>
      <c r="I333" s="330">
        <f>+'Ark1'!R2270</f>
        <v>75</v>
      </c>
      <c r="J333" s="233">
        <f>+IF(I333=0,"",'Ark1'!AF2270)</f>
        <v>3.3362989323843406</v>
      </c>
      <c r="K333" s="233">
        <f>+IF(I333=0,"",'Ark1'!AG2270)</f>
        <v>3.4156350686789887</v>
      </c>
      <c r="L333" s="481"/>
      <c r="M333" s="481"/>
      <c r="N333" s="481"/>
      <c r="O333" s="481"/>
      <c r="P333" s="481"/>
      <c r="Q333" s="234">
        <f>+IF(I333=0,"",'Ark1'!S2270)</f>
        <v>5.9466666666666645</v>
      </c>
      <c r="R333" s="234"/>
      <c r="S333" s="290">
        <f>+IF(I333=0,"",'Ark1'!U2270)</f>
        <v>13.428000000000001</v>
      </c>
      <c r="T333" s="233">
        <f>+IF(I333=0,"",'Ark1'!V2270)</f>
        <v>1.333333333333333</v>
      </c>
      <c r="U333" s="233">
        <f>+IF(I333=0,"",'Ark1'!W2270)</f>
        <v>0</v>
      </c>
      <c r="V333" s="235">
        <f>+IF(I333=0,"",'Ark1'!X2270)</f>
        <v>34.666666666666657</v>
      </c>
      <c r="W333" s="235">
        <f>+IF(I333=0,"",'Ark1'!Y2270)</f>
        <v>12</v>
      </c>
      <c r="X333" s="235">
        <f>+IF(I333=0,"",'Ark1'!Z2270)</f>
        <v>6.5353308510995314</v>
      </c>
      <c r="Y333" s="233">
        <f>+IF(I333=0,"",'Ark1'!Z2270)</f>
        <v>6.5353308510995314</v>
      </c>
      <c r="Z333" s="233">
        <f>+IF(I333=0,"",'Ark1'!AB2270)</f>
        <v>0</v>
      </c>
      <c r="AA333" s="235">
        <f>+'Ark1'!AD2270</f>
        <v>0</v>
      </c>
      <c r="AB333" s="233">
        <f t="shared" si="42"/>
        <v>10.714285714285714</v>
      </c>
      <c r="AC333" s="233">
        <f t="shared" si="43"/>
        <v>3.5714285714285716</v>
      </c>
      <c r="AD333" s="292"/>
      <c r="AE333" s="29"/>
      <c r="AF333" s="29"/>
      <c r="AG333" s="29"/>
      <c r="AH333" s="27"/>
      <c r="AI333" s="29"/>
      <c r="AJ333" s="29"/>
      <c r="AK333" s="28"/>
      <c r="AL333" s="28"/>
      <c r="AM333" s="28"/>
      <c r="AN333" s="29"/>
      <c r="AO333" s="28"/>
      <c r="AP333" s="28"/>
    </row>
    <row r="334" spans="1:42" s="240" customFormat="1">
      <c r="A334" s="292"/>
      <c r="B334" s="232">
        <f>+'Ark1'!C2271</f>
        <v>2023</v>
      </c>
      <c r="C334" s="292"/>
      <c r="D334" s="232">
        <f>+'Ark1'!M2271</f>
        <v>7</v>
      </c>
      <c r="E334" s="232" t="str">
        <f t="shared" si="48"/>
        <v>3-</v>
      </c>
      <c r="F334" s="232">
        <f>+'Ark1'!D2271</f>
        <v>7</v>
      </c>
      <c r="G334" s="232" t="str">
        <f>VLOOKUP(F334,RNR!$D$12:$E$23,2)</f>
        <v>Jul</v>
      </c>
      <c r="H334" s="232">
        <f>+'Ark1'!Q2271</f>
        <v>7</v>
      </c>
      <c r="I334" s="330">
        <f>+'Ark1'!R2271</f>
        <v>20</v>
      </c>
      <c r="J334" s="233">
        <f>+IF(I334=0,"",'Ark1'!AF2271)</f>
        <v>4.201680672268906</v>
      </c>
      <c r="K334" s="233">
        <f>+IF(I334=0,"",'Ark1'!AG2271)</f>
        <v>4.5441892832289508</v>
      </c>
      <c r="L334" s="481"/>
      <c r="M334" s="481"/>
      <c r="N334" s="481"/>
      <c r="O334" s="481"/>
      <c r="P334" s="481"/>
      <c r="Q334" s="234">
        <f>+IF(I334=0,"",'Ark1'!S2271)</f>
        <v>5.3</v>
      </c>
      <c r="R334" s="234"/>
      <c r="S334" s="290">
        <f>+IF(I334=0,"",'Ark1'!U2271)</f>
        <v>13.060000000000002</v>
      </c>
      <c r="T334" s="233">
        <f>+IF(I334=0,"",'Ark1'!V2271)</f>
        <v>0</v>
      </c>
      <c r="U334" s="233">
        <f>+IF(I334=0,"",'Ark1'!W2271)</f>
        <v>0</v>
      </c>
      <c r="V334" s="235">
        <f>+IF(I334=0,"",'Ark1'!X2271)</f>
        <v>30</v>
      </c>
      <c r="W334" s="235">
        <f>+IF(I334=0,"",'Ark1'!Y2271)</f>
        <v>10</v>
      </c>
      <c r="X334" s="235">
        <f>+IF(I334=0,"",'Ark1'!Z2271)</f>
        <v>6.62052867979589</v>
      </c>
      <c r="Y334" s="233">
        <f>+IF(I334=0,"",'Ark1'!Z2271)</f>
        <v>6.62052867979589</v>
      </c>
      <c r="Z334" s="233">
        <f>+IF(I334=0,"",'Ark1'!AB2271)</f>
        <v>0</v>
      </c>
      <c r="AA334" s="235">
        <f>+'Ark1'!AD2271</f>
        <v>0</v>
      </c>
      <c r="AB334" s="233">
        <f t="shared" si="42"/>
        <v>2.8571428571428572</v>
      </c>
      <c r="AC334" s="233">
        <f t="shared" si="43"/>
        <v>2.8571428571428572</v>
      </c>
      <c r="AD334" s="292"/>
      <c r="AE334" s="29"/>
      <c r="AF334" s="29"/>
      <c r="AG334" s="29"/>
      <c r="AH334" s="27"/>
      <c r="AI334" s="29"/>
      <c r="AJ334" s="29"/>
      <c r="AK334" s="28"/>
      <c r="AL334" s="28"/>
      <c r="AM334" s="28"/>
      <c r="AN334" s="29"/>
      <c r="AO334" s="28"/>
      <c r="AP334" s="28"/>
    </row>
    <row r="335" spans="1:42" s="240" customFormat="1">
      <c r="A335" s="292"/>
      <c r="B335" s="232">
        <f>+'Ark1'!C2272</f>
        <v>2023</v>
      </c>
      <c r="C335" s="292"/>
      <c r="D335" s="232">
        <f>+'Ark1'!M2272</f>
        <v>7</v>
      </c>
      <c r="E335" s="232" t="str">
        <f t="shared" si="48"/>
        <v>3-</v>
      </c>
      <c r="F335" s="232">
        <f>+'Ark1'!D2272</f>
        <v>8</v>
      </c>
      <c r="G335" s="232" t="str">
        <f>VLOOKUP(F335,RNR!$D$12:$E$23,2)</f>
        <v>Aug</v>
      </c>
      <c r="H335" s="232">
        <f>+'Ark1'!Q2272</f>
        <v>7</v>
      </c>
      <c r="I335" s="330">
        <f>+'Ark1'!R2272</f>
        <v>18</v>
      </c>
      <c r="J335" s="233">
        <f>+IF(I335=0,"",'Ark1'!AF2272)</f>
        <v>1.1501597444089455</v>
      </c>
      <c r="K335" s="233">
        <f>+IF(I335=0,"",'Ark1'!AG2272)</f>
        <v>1.2008066652609499</v>
      </c>
      <c r="L335" s="481"/>
      <c r="M335" s="481"/>
      <c r="N335" s="481"/>
      <c r="O335" s="481"/>
      <c r="P335" s="481"/>
      <c r="Q335" s="234">
        <f>+IF(I335=0,"",'Ark1'!S2272)</f>
        <v>5.3333333333333321</v>
      </c>
      <c r="R335" s="234"/>
      <c r="S335" s="290">
        <f>+IF(I335=0,"",'Ark1'!U2272)</f>
        <v>12.33888888888889</v>
      </c>
      <c r="T335" s="233">
        <f>+IF(I335=0,"",'Ark1'!V2272)</f>
        <v>0</v>
      </c>
      <c r="U335" s="233">
        <f>+IF(I335=0,"",'Ark1'!W2272)</f>
        <v>0</v>
      </c>
      <c r="V335" s="235">
        <f>+IF(I335=0,"",'Ark1'!X2272)</f>
        <v>16.666666666666671</v>
      </c>
      <c r="W335" s="235">
        <f>+IF(I335=0,"",'Ark1'!Y2272)</f>
        <v>5.5555555555555562</v>
      </c>
      <c r="X335" s="235">
        <f>+IF(I335=0,"",'Ark1'!Z2272)</f>
        <v>7.2801967989951182</v>
      </c>
      <c r="Y335" s="233">
        <f>+IF(I335=0,"",'Ark1'!Z2272)</f>
        <v>7.2801967989951182</v>
      </c>
      <c r="Z335" s="233">
        <f>+IF(I335=0,"",'Ark1'!AB2272)</f>
        <v>0</v>
      </c>
      <c r="AA335" s="235">
        <f>+'Ark1'!AD2272</f>
        <v>0</v>
      </c>
      <c r="AB335" s="233">
        <f t="shared" si="42"/>
        <v>2.5714285714285716</v>
      </c>
      <c r="AC335" s="233">
        <f t="shared" si="43"/>
        <v>2.5714285714285716</v>
      </c>
      <c r="AD335" s="292"/>
      <c r="AE335" s="29"/>
      <c r="AF335" s="29"/>
      <c r="AG335" s="29"/>
      <c r="AH335" s="27"/>
      <c r="AI335" s="29"/>
      <c r="AJ335" s="29"/>
      <c r="AK335" s="28"/>
      <c r="AL335" s="28"/>
      <c r="AM335" s="28"/>
      <c r="AN335" s="29"/>
      <c r="AO335" s="28"/>
      <c r="AP335" s="28"/>
    </row>
    <row r="336" spans="1:42" s="240" customFormat="1">
      <c r="A336" s="292"/>
      <c r="B336" s="232">
        <f>+'Ark1'!C2273</f>
        <v>2023</v>
      </c>
      <c r="C336" s="292"/>
      <c r="D336" s="232">
        <f>+'Ark1'!M2273</f>
        <v>7</v>
      </c>
      <c r="E336" s="232" t="str">
        <f t="shared" si="48"/>
        <v>3-</v>
      </c>
      <c r="F336" s="232">
        <f>+'Ark1'!D2273</f>
        <v>9</v>
      </c>
      <c r="G336" s="232" t="str">
        <f>VLOOKUP(F336,RNR!$D$12:$E$23,2)</f>
        <v>Sep</v>
      </c>
      <c r="H336" s="232">
        <f>+'Ark1'!Q2273</f>
        <v>18</v>
      </c>
      <c r="I336" s="330">
        <f>+'Ark1'!R2273</f>
        <v>32</v>
      </c>
      <c r="J336" s="233">
        <f>+IF(I336=0,"",'Ark1'!AF2273)</f>
        <v>1.1913626209977664</v>
      </c>
      <c r="K336" s="233">
        <f>+IF(I336=0,"",'Ark1'!AG2273)</f>
        <v>1.6292129980109786</v>
      </c>
      <c r="L336" s="481"/>
      <c r="M336" s="481"/>
      <c r="N336" s="481"/>
      <c r="O336" s="481"/>
      <c r="P336" s="481"/>
      <c r="Q336" s="234">
        <f>+IF(I336=0,"",'Ark1'!S2273)</f>
        <v>5.9375</v>
      </c>
      <c r="R336" s="234"/>
      <c r="S336" s="290">
        <f>+IF(I336=0,"",'Ark1'!U2273)</f>
        <v>17.6875</v>
      </c>
      <c r="T336" s="233">
        <f>+IF(I336=0,"",'Ark1'!V2273)</f>
        <v>6.25</v>
      </c>
      <c r="U336" s="233">
        <f>+IF(I336=0,"",'Ark1'!W2273)</f>
        <v>0</v>
      </c>
      <c r="V336" s="235">
        <f>+IF(I336=0,"",'Ark1'!X2273)</f>
        <v>50</v>
      </c>
      <c r="W336" s="235">
        <f>+IF(I336=0,"",'Ark1'!Y2273)</f>
        <v>18.75</v>
      </c>
      <c r="X336" s="235">
        <f>+IF(I336=0,"",'Ark1'!Z2273)</f>
        <v>7.2954502088630653</v>
      </c>
      <c r="Y336" s="233">
        <f>+IF(I336=0,"",'Ark1'!Z2273)</f>
        <v>7.2954502088630653</v>
      </c>
      <c r="Z336" s="233">
        <f>+IF(I336=0,"",'Ark1'!AB2273)</f>
        <v>0</v>
      </c>
      <c r="AA336" s="235">
        <f>+'Ark1'!AD2273</f>
        <v>0</v>
      </c>
      <c r="AB336" s="233">
        <f t="shared" si="42"/>
        <v>4.5714285714285712</v>
      </c>
      <c r="AC336" s="233">
        <f t="shared" si="43"/>
        <v>1.7777777777777777</v>
      </c>
      <c r="AD336" s="292"/>
      <c r="AE336" s="29"/>
      <c r="AF336" s="29"/>
      <c r="AG336" s="29"/>
      <c r="AH336" s="27"/>
      <c r="AI336" s="29"/>
      <c r="AJ336" s="29"/>
      <c r="AK336" s="28"/>
      <c r="AL336" s="28"/>
      <c r="AM336" s="28"/>
      <c r="AN336" s="29"/>
      <c r="AO336" s="28"/>
      <c r="AP336" s="28"/>
    </row>
    <row r="337" spans="1:42" s="240" customFormat="1">
      <c r="A337" s="292"/>
      <c r="B337" s="232">
        <f>+'Ark1'!C2274</f>
        <v>2023</v>
      </c>
      <c r="C337" s="292"/>
      <c r="D337" s="232">
        <f>+'Ark1'!M2274</f>
        <v>7</v>
      </c>
      <c r="E337" s="232" t="str">
        <f t="shared" si="48"/>
        <v>3-</v>
      </c>
      <c r="F337" s="232">
        <f>+'Ark1'!D2274</f>
        <v>10</v>
      </c>
      <c r="G337" s="232" t="str">
        <f>VLOOKUP(F337,RNR!$D$12:$E$23,2)</f>
        <v>Okt</v>
      </c>
      <c r="H337" s="232">
        <f>+'Ark1'!Q2274</f>
        <v>34</v>
      </c>
      <c r="I337" s="330">
        <f>+'Ark1'!R2274</f>
        <v>111</v>
      </c>
      <c r="J337" s="233">
        <f>+IF(I337=0,"",'Ark1'!AF2274)</f>
        <v>2.3611997447351625</v>
      </c>
      <c r="K337" s="233">
        <f>+IF(I337=0,"",'Ark1'!AG2274)</f>
        <v>2.3545004536006076</v>
      </c>
      <c r="L337" s="481"/>
      <c r="M337" s="481"/>
      <c r="N337" s="481"/>
      <c r="O337" s="481"/>
      <c r="P337" s="481"/>
      <c r="Q337" s="234">
        <f>+IF(I337=0,"",'Ark1'!S2274)</f>
        <v>5.9909909909909906</v>
      </c>
      <c r="R337" s="234"/>
      <c r="S337" s="290">
        <f>+IF(I337=0,"",'Ark1'!U2274)</f>
        <v>15.57207207207207</v>
      </c>
      <c r="T337" s="233">
        <f>+IF(I337=0,"",'Ark1'!V2274)</f>
        <v>6.3063063063063058</v>
      </c>
      <c r="U337" s="233">
        <f>+IF(I337=0,"",'Ark1'!W2274)</f>
        <v>0</v>
      </c>
      <c r="V337" s="235">
        <f>+IF(I337=0,"",'Ark1'!X2274)</f>
        <v>37.837837837837846</v>
      </c>
      <c r="W337" s="235">
        <f>+IF(I337=0,"",'Ark1'!Y2274)</f>
        <v>9.9099099099099117</v>
      </c>
      <c r="X337" s="235">
        <f>+IF(I337=0,"",'Ark1'!Z2274)</f>
        <v>5.7503806559652704</v>
      </c>
      <c r="Y337" s="233">
        <f>+IF(I337=0,"",'Ark1'!Z2274)</f>
        <v>5.7503806559652704</v>
      </c>
      <c r="Z337" s="233">
        <f>+IF(I337=0,"",'Ark1'!AB2274)</f>
        <v>0</v>
      </c>
      <c r="AA337" s="235">
        <f>+'Ark1'!AD2274</f>
        <v>0</v>
      </c>
      <c r="AB337" s="233">
        <f t="shared" si="42"/>
        <v>15.857142857142858</v>
      </c>
      <c r="AC337" s="233">
        <f t="shared" si="43"/>
        <v>3.2647058823529411</v>
      </c>
      <c r="AD337" s="292"/>
      <c r="AE337" s="29"/>
      <c r="AF337" s="29"/>
      <c r="AG337" s="29"/>
      <c r="AH337" s="27"/>
      <c r="AI337" s="29"/>
      <c r="AJ337" s="29"/>
      <c r="AK337" s="28"/>
      <c r="AL337" s="28"/>
      <c r="AM337" s="28"/>
      <c r="AN337" s="29"/>
      <c r="AO337" s="28"/>
      <c r="AP337" s="28"/>
    </row>
    <row r="338" spans="1:42" s="240" customFormat="1">
      <c r="A338" s="292"/>
      <c r="B338" s="232">
        <f>+'Ark1'!C2275</f>
        <v>2023</v>
      </c>
      <c r="C338" s="292"/>
      <c r="D338" s="232">
        <f>+'Ark1'!M2275</f>
        <v>7</v>
      </c>
      <c r="E338" s="232" t="str">
        <f t="shared" si="48"/>
        <v>3-</v>
      </c>
      <c r="F338" s="232">
        <f>+'Ark1'!D2275</f>
        <v>11</v>
      </c>
      <c r="G338" s="232" t="str">
        <f>VLOOKUP(F338,RNR!$D$12:$E$23,2)</f>
        <v>Nov</v>
      </c>
      <c r="H338" s="232">
        <f>+'Ark1'!Q2275</f>
        <v>23</v>
      </c>
      <c r="I338" s="330">
        <f>+'Ark1'!R2275</f>
        <v>52</v>
      </c>
      <c r="J338" s="233">
        <f>+IF(I338=0,"",'Ark1'!AF2275)</f>
        <v>2.0908725371934054</v>
      </c>
      <c r="K338" s="233">
        <f>+IF(I338=0,"",'Ark1'!AG2275)</f>
        <v>2.4700751731377544</v>
      </c>
      <c r="L338" s="481"/>
      <c r="M338" s="481"/>
      <c r="N338" s="481"/>
      <c r="O338" s="481"/>
      <c r="P338" s="481"/>
      <c r="Q338" s="234">
        <f>+IF(I338=0,"",'Ark1'!S2275)</f>
        <v>5.7884615384615401</v>
      </c>
      <c r="R338" s="234"/>
      <c r="S338" s="290">
        <f>+IF(I338=0,"",'Ark1'!U2275)</f>
        <v>20.226923076923072</v>
      </c>
      <c r="T338" s="233">
        <f>+IF(I338=0,"",'Ark1'!V2275)</f>
        <v>17.307692307692317</v>
      </c>
      <c r="U338" s="233">
        <f>+IF(I338=0,"",'Ark1'!W2275)</f>
        <v>0</v>
      </c>
      <c r="V338" s="235">
        <f>+IF(I338=0,"",'Ark1'!X2275)</f>
        <v>76.923076923076891</v>
      </c>
      <c r="W338" s="235">
        <f>+IF(I338=0,"",'Ark1'!Y2275)</f>
        <v>32.692307692307701</v>
      </c>
      <c r="X338" s="235">
        <f>+IF(I338=0,"",'Ark1'!Z2275)</f>
        <v>6.5278137282712114</v>
      </c>
      <c r="Y338" s="233">
        <f>+IF(I338=0,"",'Ark1'!Z2275)</f>
        <v>6.5278137282712114</v>
      </c>
      <c r="Z338" s="233">
        <f>+IF(I338=0,"",'Ark1'!AB2275)</f>
        <v>0</v>
      </c>
      <c r="AA338" s="235">
        <f>+'Ark1'!AD2275</f>
        <v>0</v>
      </c>
      <c r="AB338" s="233">
        <f t="shared" si="42"/>
        <v>7.4285714285714288</v>
      </c>
      <c r="AC338" s="233">
        <f t="shared" si="43"/>
        <v>2.2608695652173911</v>
      </c>
      <c r="AD338" s="292"/>
      <c r="AE338" s="29"/>
      <c r="AF338" s="29"/>
      <c r="AG338" s="29"/>
      <c r="AH338" s="27"/>
      <c r="AI338" s="29"/>
      <c r="AJ338" s="29"/>
      <c r="AK338" s="28"/>
      <c r="AL338" s="28"/>
      <c r="AM338" s="28"/>
      <c r="AN338" s="29"/>
      <c r="AO338" s="28"/>
      <c r="AP338" s="28"/>
    </row>
    <row r="339" spans="1:42">
      <c r="A339" s="292"/>
      <c r="B339" s="232">
        <f>+'Ark1'!C2276</f>
        <v>2023</v>
      </c>
      <c r="C339" s="292"/>
      <c r="D339" s="232">
        <f>+'Ark1'!M2276</f>
        <v>7</v>
      </c>
      <c r="E339" s="232" t="str">
        <f t="shared" si="48"/>
        <v>3-</v>
      </c>
      <c r="F339" s="232">
        <f>+'Ark1'!D2276</f>
        <v>12</v>
      </c>
      <c r="G339" s="232" t="str">
        <f>VLOOKUP(F339,RNR!$D$12:$E$23,2)</f>
        <v>Des</v>
      </c>
      <c r="H339" s="232">
        <f>+'Ark1'!Q2276</f>
        <v>0</v>
      </c>
      <c r="I339" s="330">
        <f>+'Ark1'!R2276</f>
        <v>0</v>
      </c>
      <c r="J339" s="233" t="str">
        <f>+IF(I339=0,"",'Ark1'!AF2276)</f>
        <v/>
      </c>
      <c r="K339" s="233" t="str">
        <f>+IF(I339=0,"",'Ark1'!AG2276)</f>
        <v/>
      </c>
      <c r="L339" s="481"/>
      <c r="M339" s="481"/>
      <c r="N339" s="481"/>
      <c r="O339" s="481"/>
      <c r="P339" s="481"/>
      <c r="Q339" s="234" t="str">
        <f>+IF(I339=0,"",'Ark1'!S2276)</f>
        <v/>
      </c>
      <c r="R339" s="234"/>
      <c r="S339" s="290" t="str">
        <f>+IF(I339=0,"",'Ark1'!U2276)</f>
        <v/>
      </c>
      <c r="T339" s="233" t="str">
        <f>+IF(I339=0,"",'Ark1'!V2276)</f>
        <v/>
      </c>
      <c r="U339" s="233" t="str">
        <f>+IF(I339=0,"",'Ark1'!W2276)</f>
        <v/>
      </c>
      <c r="V339" s="235" t="str">
        <f>+IF(I339=0,"",'Ark1'!X2276)</f>
        <v/>
      </c>
      <c r="W339" s="235" t="str">
        <f>+IF(I339=0,"",'Ark1'!Y2276)</f>
        <v/>
      </c>
      <c r="X339" s="235" t="str">
        <f>+IF(I339=0,"",'Ark1'!Z2276)</f>
        <v/>
      </c>
      <c r="Y339" s="233" t="str">
        <f>+IF(I339=0,"",'Ark1'!Z2276)</f>
        <v/>
      </c>
      <c r="Z339" s="233" t="str">
        <f>+IF(I339=0,"",'Ark1'!AB2276)</f>
        <v/>
      </c>
      <c r="AA339" s="235">
        <f>+'Ark1'!AD2276</f>
        <v>0</v>
      </c>
      <c r="AB339" s="233" t="str">
        <f t="shared" ref="AB339:AB411" si="49">+IF(I339=0,"",I339/D339)</f>
        <v/>
      </c>
      <c r="AC339" s="233" t="str">
        <f t="shared" ref="AC339:AC411" si="50">+IF(I339=0,"",I339/H339)</f>
        <v/>
      </c>
      <c r="AD339" s="292"/>
      <c r="AG339" s="29"/>
      <c r="AH339" s="27"/>
    </row>
    <row r="340" spans="1:42">
      <c r="A340" s="292"/>
      <c r="B340" s="292"/>
      <c r="C340" s="292"/>
      <c r="D340" s="292"/>
      <c r="E340" s="292"/>
      <c r="F340" s="292"/>
      <c r="G340" s="292"/>
      <c r="H340" s="292"/>
      <c r="I340" s="332"/>
      <c r="J340" s="292"/>
      <c r="K340" s="292"/>
      <c r="L340" s="482"/>
      <c r="M340" s="482"/>
      <c r="N340" s="482"/>
      <c r="O340" s="482"/>
      <c r="P340" s="48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16"/>
      <c r="AG340" s="29"/>
      <c r="AH340" s="27"/>
      <c r="AI340" s="217"/>
      <c r="AJ340" s="28"/>
      <c r="AN340" s="28"/>
    </row>
    <row r="341" spans="1:42" ht="22.8">
      <c r="A341" s="292"/>
      <c r="B341" s="292"/>
      <c r="C341" s="292"/>
      <c r="D341" s="292"/>
      <c r="E341" s="257" t="str">
        <f>+E343</f>
        <v>3</v>
      </c>
      <c r="F341" s="292"/>
      <c r="G341" s="292"/>
      <c r="H341" s="292"/>
      <c r="I341" s="327">
        <f>SUM(I343:I380)</f>
        <v>4343</v>
      </c>
      <c r="J341" s="292"/>
      <c r="K341" s="292"/>
      <c r="L341" s="482"/>
      <c r="M341" s="482"/>
      <c r="N341" s="482"/>
      <c r="O341" s="482"/>
      <c r="P341" s="482"/>
      <c r="Q341" s="292"/>
      <c r="R341" s="292"/>
      <c r="S341" s="263">
        <f>+Fettgruppe!S144</f>
        <v>0</v>
      </c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16"/>
      <c r="AG341" s="29"/>
      <c r="AH341" s="27"/>
      <c r="AI341" s="217"/>
      <c r="AJ341" s="28"/>
      <c r="AN341" s="28"/>
    </row>
    <row r="342" spans="1:42">
      <c r="A342" s="292"/>
      <c r="B342" s="292"/>
      <c r="C342" s="292"/>
      <c r="D342" s="292"/>
      <c r="E342" s="292"/>
      <c r="F342" s="292"/>
      <c r="G342" s="292"/>
      <c r="H342" s="292"/>
      <c r="I342" s="332"/>
      <c r="J342" s="292"/>
      <c r="K342" s="292"/>
      <c r="L342" s="482"/>
      <c r="M342" s="482"/>
      <c r="N342" s="482"/>
      <c r="O342" s="482"/>
      <c r="P342" s="48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16"/>
      <c r="AG342" s="29"/>
      <c r="AH342" s="27"/>
      <c r="AI342" s="217"/>
      <c r="AJ342" s="28"/>
      <c r="AN342" s="28"/>
    </row>
    <row r="343" spans="1:42">
      <c r="A343" s="292"/>
      <c r="B343" s="232">
        <f>+'Ark1'!C2277</f>
        <v>2023</v>
      </c>
      <c r="C343" s="292"/>
      <c r="D343" s="232">
        <f>+'Ark1'!M2277</f>
        <v>8</v>
      </c>
      <c r="E343" s="243" t="s">
        <v>96</v>
      </c>
      <c r="F343" s="232">
        <f>+'Ark1'!D2277</f>
        <v>1</v>
      </c>
      <c r="G343" s="232" t="str">
        <f>VLOOKUP(F343,RNR!$D$12:$E$23,2)</f>
        <v>Jan</v>
      </c>
      <c r="H343" s="232">
        <f>+'Ark1'!Q2277</f>
        <v>35</v>
      </c>
      <c r="I343" s="330">
        <f>+'Ark1'!R2277</f>
        <v>195</v>
      </c>
      <c r="J343" s="233">
        <f>+IF(I343=0,"",'Ark1'!AF2277)</f>
        <v>26.603001364256485</v>
      </c>
      <c r="K343" s="233">
        <f>+IF(I343=0,"",'Ark1'!AG2277)</f>
        <v>32.558726586898047</v>
      </c>
      <c r="L343" s="481"/>
      <c r="M343" s="481"/>
      <c r="N343" s="481"/>
      <c r="O343" s="481"/>
      <c r="P343" s="481"/>
      <c r="Q343" s="234">
        <f>+IF(I343=0,"",'Ark1'!S2277)</f>
        <v>6.6256410256410252</v>
      </c>
      <c r="R343" s="234"/>
      <c r="S343" s="290">
        <f>+IF(I343=0,"",'Ark1'!U2277)</f>
        <v>23.150256410256404</v>
      </c>
      <c r="T343" s="233">
        <f>+IF(I343=0,"",'Ark1'!V2277)</f>
        <v>0</v>
      </c>
      <c r="U343" s="233">
        <f>+IF(I343=0,"",'Ark1'!W2277)</f>
        <v>0</v>
      </c>
      <c r="V343" s="235">
        <f>+IF(I343=0,"",'Ark1'!X2277)</f>
        <v>86.153846153846175</v>
      </c>
      <c r="W343" s="235">
        <f>+IF(I343=0,"",'Ark1'!Y2277)</f>
        <v>56.410256410256402</v>
      </c>
      <c r="X343" s="235">
        <f>+IF(I343=0,"",'Ark1'!Z2277)</f>
        <v>5.6659430098319907</v>
      </c>
      <c r="Y343" s="233">
        <f>+IF(I343=0,"",'Ark1'!Z2277)</f>
        <v>5.6659430098319907</v>
      </c>
      <c r="Z343" s="233">
        <f>+IF(I343=0,"",'Ark1'!AB2277)</f>
        <v>0</v>
      </c>
      <c r="AA343" s="235">
        <f>+'Ark1'!AD2277</f>
        <v>0</v>
      </c>
      <c r="AB343" s="233">
        <f t="shared" si="49"/>
        <v>24.375</v>
      </c>
      <c r="AC343" s="233">
        <f t="shared" si="50"/>
        <v>5.5714285714285712</v>
      </c>
      <c r="AD343" s="292"/>
      <c r="AG343" s="29"/>
      <c r="AH343" s="27"/>
    </row>
    <row r="344" spans="1:42">
      <c r="A344" s="292"/>
      <c r="B344" s="232">
        <f>+'Ark1'!C2278</f>
        <v>2023</v>
      </c>
      <c r="C344" s="292"/>
      <c r="D344" s="232">
        <f>+'Ark1'!M2278</f>
        <v>8</v>
      </c>
      <c r="E344" s="232" t="str">
        <f>+E343</f>
        <v>3</v>
      </c>
      <c r="F344" s="232">
        <f>+'Ark1'!D2278</f>
        <v>2</v>
      </c>
      <c r="G344" s="232" t="str">
        <f>VLOOKUP(F344,RNR!$D$12:$E$23,2)</f>
        <v>Feb</v>
      </c>
      <c r="H344" s="232">
        <f>+'Ark1'!Q2278</f>
        <v>44</v>
      </c>
      <c r="I344" s="330">
        <f>+'Ark1'!R2278</f>
        <v>192</v>
      </c>
      <c r="J344" s="233">
        <f>+IF(I344=0,"",'Ark1'!AF2278)</f>
        <v>11.381149970361584</v>
      </c>
      <c r="K344" s="233">
        <f>+IF(I344=0,"",'Ark1'!AG2278)</f>
        <v>18.714780029658936</v>
      </c>
      <c r="L344" s="481"/>
      <c r="M344" s="481"/>
      <c r="N344" s="481"/>
      <c r="O344" s="481"/>
      <c r="P344" s="481"/>
      <c r="Q344" s="234">
        <f>+IF(I344=0,"",'Ark1'!S2278)</f>
        <v>5.895833333333333</v>
      </c>
      <c r="R344" s="234"/>
      <c r="S344" s="290">
        <f>+IF(I344=0,"",'Ark1'!U2278)</f>
        <v>16.760937500000001</v>
      </c>
      <c r="T344" s="233">
        <f>+IF(I344=0,"",'Ark1'!V2278)</f>
        <v>0</v>
      </c>
      <c r="U344" s="233">
        <f>+IF(I344=0,"",'Ark1'!W2278)</f>
        <v>0</v>
      </c>
      <c r="V344" s="235">
        <f>+IF(I344=0,"",'Ark1'!X2278)</f>
        <v>53.64583333333335</v>
      </c>
      <c r="W344" s="235">
        <f>+IF(I344=0,"",'Ark1'!Y2278)</f>
        <v>32.291666666666664</v>
      </c>
      <c r="X344" s="235">
        <f>+IF(I344=0,"",'Ark1'!Z2278)</f>
        <v>9.1435248694231976</v>
      </c>
      <c r="Y344" s="233">
        <f>+IF(I344=0,"",'Ark1'!Z2278)</f>
        <v>9.1435248694231976</v>
      </c>
      <c r="Z344" s="233">
        <f>+IF(I344=0,"",'Ark1'!AB2278)</f>
        <v>0</v>
      </c>
      <c r="AA344" s="235">
        <f>+'Ark1'!AD2278</f>
        <v>0</v>
      </c>
      <c r="AB344" s="233">
        <f t="shared" si="49"/>
        <v>24</v>
      </c>
      <c r="AC344" s="233">
        <f t="shared" si="50"/>
        <v>4.3636363636363633</v>
      </c>
      <c r="AD344" s="292"/>
      <c r="AG344" s="29"/>
      <c r="AH344" s="27"/>
    </row>
    <row r="345" spans="1:42">
      <c r="A345" s="292"/>
      <c r="B345" s="232">
        <f>+'Ark1'!C2279</f>
        <v>2023</v>
      </c>
      <c r="C345" s="292"/>
      <c r="D345" s="232">
        <f>+'Ark1'!M2279</f>
        <v>8</v>
      </c>
      <c r="E345" s="232" t="str">
        <f t="shared" ref="E345:E354" si="51">+E344</f>
        <v>3</v>
      </c>
      <c r="F345" s="232">
        <f>+'Ark1'!D2279</f>
        <v>3</v>
      </c>
      <c r="G345" s="232" t="str">
        <f>VLOOKUP(F345,RNR!$D$12:$E$23,2)</f>
        <v>Mar</v>
      </c>
      <c r="H345" s="232">
        <f>+'Ark1'!Q2279</f>
        <v>109</v>
      </c>
      <c r="I345" s="330">
        <f>+'Ark1'!R2279</f>
        <v>542</v>
      </c>
      <c r="J345" s="233">
        <f>+IF(I345=0,"",'Ark1'!AF2279)</f>
        <v>11.88335891251918</v>
      </c>
      <c r="K345" s="233">
        <f>+IF(I345=0,"",'Ark1'!AG2279)</f>
        <v>21.321120795324784</v>
      </c>
      <c r="L345" s="481"/>
      <c r="M345" s="481"/>
      <c r="N345" s="481"/>
      <c r="O345" s="481"/>
      <c r="P345" s="481"/>
      <c r="Q345" s="234">
        <f>+IF(I345=0,"",'Ark1'!S2279)</f>
        <v>6.1402214022140242</v>
      </c>
      <c r="R345" s="234"/>
      <c r="S345" s="290">
        <f>+IF(I345=0,"",'Ark1'!U2279)</f>
        <v>16.848523985239847</v>
      </c>
      <c r="T345" s="233">
        <f>+IF(I345=0,"",'Ark1'!V2279)</f>
        <v>0</v>
      </c>
      <c r="U345" s="233">
        <f>+IF(I345=0,"",'Ark1'!W2279)</f>
        <v>0</v>
      </c>
      <c r="V345" s="235">
        <f>+IF(I345=0,"",'Ark1'!X2279)</f>
        <v>52.952029520295191</v>
      </c>
      <c r="W345" s="235">
        <f>+IF(I345=0,"",'Ark1'!Y2279)</f>
        <v>33.763837638376394</v>
      </c>
      <c r="X345" s="235">
        <f>+IF(I345=0,"",'Ark1'!Z2279)</f>
        <v>9.2979081307226572</v>
      </c>
      <c r="Y345" s="233">
        <f>+IF(I345=0,"",'Ark1'!Z2279)</f>
        <v>9.2979081307226572</v>
      </c>
      <c r="Z345" s="233">
        <f>+IF(I345=0,"",'Ark1'!AB2279)</f>
        <v>0</v>
      </c>
      <c r="AA345" s="235">
        <f>+'Ark1'!AD2279</f>
        <v>0</v>
      </c>
      <c r="AB345" s="233">
        <f t="shared" si="49"/>
        <v>67.75</v>
      </c>
      <c r="AC345" s="233">
        <f t="shared" si="50"/>
        <v>4.9724770642201834</v>
      </c>
      <c r="AD345" s="292"/>
      <c r="AG345" s="29"/>
      <c r="AH345" s="27"/>
    </row>
    <row r="346" spans="1:42">
      <c r="A346" s="292"/>
      <c r="B346" s="232">
        <f>+'Ark1'!C2280</f>
        <v>2023</v>
      </c>
      <c r="C346" s="292"/>
      <c r="D346" s="232">
        <f>+'Ark1'!M2280</f>
        <v>8</v>
      </c>
      <c r="E346" s="232" t="str">
        <f t="shared" si="51"/>
        <v>3</v>
      </c>
      <c r="F346" s="232">
        <f>+'Ark1'!D2280</f>
        <v>4</v>
      </c>
      <c r="G346" s="232" t="str">
        <f>VLOOKUP(F346,RNR!$D$12:$E$23,2)</f>
        <v>Apr</v>
      </c>
      <c r="H346" s="232">
        <f>+'Ark1'!Q2280</f>
        <v>69</v>
      </c>
      <c r="I346" s="330">
        <f>+'Ark1'!R2280</f>
        <v>442</v>
      </c>
      <c r="J346" s="233">
        <f>+IF(I346=0,"",'Ark1'!AF2280)</f>
        <v>13.722446445203351</v>
      </c>
      <c r="K346" s="233">
        <f>+IF(I346=0,"",'Ark1'!AG2280)</f>
        <v>22.121494282841056</v>
      </c>
      <c r="L346" s="481"/>
      <c r="M346" s="481"/>
      <c r="N346" s="481"/>
      <c r="O346" s="481"/>
      <c r="P346" s="481"/>
      <c r="Q346" s="234">
        <f>+IF(I346=0,"",'Ark1'!S2280)</f>
        <v>6.4909502262443439</v>
      </c>
      <c r="R346" s="234"/>
      <c r="S346" s="290">
        <f>+IF(I346=0,"",'Ark1'!U2280)</f>
        <v>13.437556561085961</v>
      </c>
      <c r="T346" s="233">
        <f>+IF(I346=0,"",'Ark1'!V2280)</f>
        <v>0</v>
      </c>
      <c r="U346" s="233">
        <f>+IF(I346=0,"",'Ark1'!W2280)</f>
        <v>0</v>
      </c>
      <c r="V346" s="235">
        <f>+IF(I346=0,"",'Ark1'!X2280)</f>
        <v>35.067873303167431</v>
      </c>
      <c r="W346" s="235">
        <f>+IF(I346=0,"",'Ark1'!Y2280)</f>
        <v>20.135746606334841</v>
      </c>
      <c r="X346" s="235">
        <f>+IF(I346=0,"",'Ark1'!Z2280)</f>
        <v>8.6267337507354114</v>
      </c>
      <c r="Y346" s="233">
        <f>+IF(I346=0,"",'Ark1'!Z2280)</f>
        <v>8.6267337507354114</v>
      </c>
      <c r="Z346" s="233">
        <f>+IF(I346=0,"",'Ark1'!AB2280)</f>
        <v>0</v>
      </c>
      <c r="AA346" s="235">
        <f>+'Ark1'!AD2280</f>
        <v>0</v>
      </c>
      <c r="AB346" s="233">
        <f t="shared" si="49"/>
        <v>55.25</v>
      </c>
      <c r="AC346" s="233">
        <f t="shared" si="50"/>
        <v>6.4057971014492754</v>
      </c>
      <c r="AD346" s="292"/>
      <c r="AG346" s="29"/>
      <c r="AH346" s="27"/>
    </row>
    <row r="347" spans="1:42">
      <c r="A347" s="292"/>
      <c r="B347" s="232">
        <f>+'Ark1'!C2281</f>
        <v>2023</v>
      </c>
      <c r="C347" s="292"/>
      <c r="D347" s="232">
        <f>+'Ark1'!M2281</f>
        <v>8</v>
      </c>
      <c r="E347" s="232" t="str">
        <f t="shared" si="51"/>
        <v>3</v>
      </c>
      <c r="F347" s="232">
        <f>+'Ark1'!D2281</f>
        <v>5</v>
      </c>
      <c r="G347" s="232" t="str">
        <f>VLOOKUP(F347,RNR!$D$12:$E$23,2)</f>
        <v>Mai</v>
      </c>
      <c r="H347" s="232">
        <f>+'Ark1'!Q2281</f>
        <v>57</v>
      </c>
      <c r="I347" s="330">
        <f>+'Ark1'!R2281</f>
        <v>149</v>
      </c>
      <c r="J347" s="233">
        <f>+IF(I347=0,"",'Ark1'!AF2281)</f>
        <v>8.0671358960476471</v>
      </c>
      <c r="K347" s="233">
        <f>+IF(I347=0,"",'Ark1'!AG2281)</f>
        <v>17.3247010140512</v>
      </c>
      <c r="L347" s="481"/>
      <c r="M347" s="481"/>
      <c r="N347" s="481"/>
      <c r="O347" s="481"/>
      <c r="P347" s="481"/>
      <c r="Q347" s="234">
        <f>+IF(I347=0,"",'Ark1'!S2281)</f>
        <v>6.3959731543624176</v>
      </c>
      <c r="R347" s="234"/>
      <c r="S347" s="290">
        <f>+IF(I347=0,"",'Ark1'!U2281)</f>
        <v>20.455704697986576</v>
      </c>
      <c r="T347" s="233">
        <f>+IF(I347=0,"",'Ark1'!V2281)</f>
        <v>0</v>
      </c>
      <c r="U347" s="233">
        <f>+IF(I347=0,"",'Ark1'!W2281)</f>
        <v>0</v>
      </c>
      <c r="V347" s="235">
        <f>+IF(I347=0,"",'Ark1'!X2281)</f>
        <v>72.483221476510067</v>
      </c>
      <c r="W347" s="235">
        <f>+IF(I347=0,"",'Ark1'!Y2281)</f>
        <v>41.61073825503356</v>
      </c>
      <c r="X347" s="235">
        <f>+IF(I347=0,"",'Ark1'!Z2281)</f>
        <v>8.5856238710461898</v>
      </c>
      <c r="Y347" s="233">
        <f>+IF(I347=0,"",'Ark1'!Z2281)</f>
        <v>8.5856238710461898</v>
      </c>
      <c r="Z347" s="233">
        <f>+IF(I347=0,"",'Ark1'!AB2281)</f>
        <v>0</v>
      </c>
      <c r="AA347" s="235">
        <f>+'Ark1'!AD2281</f>
        <v>0</v>
      </c>
      <c r="AB347" s="233">
        <f t="shared" si="49"/>
        <v>18.625</v>
      </c>
      <c r="AC347" s="233">
        <f t="shared" si="50"/>
        <v>2.6140350877192984</v>
      </c>
      <c r="AD347" s="292"/>
      <c r="AG347" s="29"/>
      <c r="AH347" s="27"/>
    </row>
    <row r="348" spans="1:42">
      <c r="A348" s="292"/>
      <c r="B348" s="232">
        <f>+'Ark1'!C2282</f>
        <v>2023</v>
      </c>
      <c r="C348" s="292"/>
      <c r="D348" s="232">
        <f>+'Ark1'!M2282</f>
        <v>8</v>
      </c>
      <c r="E348" s="232" t="str">
        <f t="shared" si="51"/>
        <v>3</v>
      </c>
      <c r="F348" s="232">
        <f>+'Ark1'!D2282</f>
        <v>6</v>
      </c>
      <c r="G348" s="232" t="str">
        <f>VLOOKUP(F348,RNR!$D$12:$E$23,2)</f>
        <v>Jun</v>
      </c>
      <c r="H348" s="232">
        <f>+'Ark1'!Q2282</f>
        <v>80</v>
      </c>
      <c r="I348" s="330">
        <f>+'Ark1'!R2282</f>
        <v>257</v>
      </c>
      <c r="J348" s="233">
        <f>+IF(I348=0,"",'Ark1'!AF2282)</f>
        <v>11.432384341637009</v>
      </c>
      <c r="K348" s="233">
        <f>+IF(I348=0,"",'Ark1'!AG2282)</f>
        <v>21.498728166864517</v>
      </c>
      <c r="L348" s="481"/>
      <c r="M348" s="481"/>
      <c r="N348" s="481"/>
      <c r="O348" s="481"/>
      <c r="P348" s="481"/>
      <c r="Q348" s="234">
        <f>+IF(I348=0,"",'Ark1'!S2282)</f>
        <v>6.1400778210116718</v>
      </c>
      <c r="R348" s="234"/>
      <c r="S348" s="290">
        <f>+IF(I348=0,"",'Ark1'!U2282)</f>
        <v>24.664980544747081</v>
      </c>
      <c r="T348" s="233">
        <f>+IF(I348=0,"",'Ark1'!V2282)</f>
        <v>0</v>
      </c>
      <c r="U348" s="233">
        <f>+IF(I348=0,"",'Ark1'!W2282)</f>
        <v>0</v>
      </c>
      <c r="V348" s="235">
        <f>+IF(I348=0,"",'Ark1'!X2282)</f>
        <v>87.548638132295707</v>
      </c>
      <c r="W348" s="235">
        <f>+IF(I348=0,"",'Ark1'!Y2282)</f>
        <v>62.64591439688715</v>
      </c>
      <c r="X348" s="235">
        <f>+IF(I348=0,"",'Ark1'!Z2282)</f>
        <v>6.5448779464748092</v>
      </c>
      <c r="Y348" s="233">
        <f>+IF(I348=0,"",'Ark1'!Z2282)</f>
        <v>6.5448779464748092</v>
      </c>
      <c r="Z348" s="233">
        <f>+IF(I348=0,"",'Ark1'!AB2282)</f>
        <v>0</v>
      </c>
      <c r="AA348" s="235">
        <f>+'Ark1'!AD2282</f>
        <v>0</v>
      </c>
      <c r="AB348" s="233">
        <f t="shared" si="49"/>
        <v>32.125</v>
      </c>
      <c r="AC348" s="233">
        <f t="shared" si="50"/>
        <v>3.2124999999999999</v>
      </c>
      <c r="AD348" s="292"/>
      <c r="AG348" s="29"/>
      <c r="AH348" s="27"/>
    </row>
    <row r="349" spans="1:42">
      <c r="A349" s="292"/>
      <c r="B349" s="232">
        <f>+'Ark1'!C2283</f>
        <v>2023</v>
      </c>
      <c r="C349" s="292"/>
      <c r="D349" s="232">
        <f>+'Ark1'!M2283</f>
        <v>8</v>
      </c>
      <c r="E349" s="232" t="str">
        <f t="shared" si="51"/>
        <v>3</v>
      </c>
      <c r="F349" s="232">
        <f>+'Ark1'!D2283</f>
        <v>7</v>
      </c>
      <c r="G349" s="232" t="str">
        <f>VLOOKUP(F349,RNR!$D$12:$E$23,2)</f>
        <v>Jul</v>
      </c>
      <c r="H349" s="232">
        <f>+'Ark1'!Q2283</f>
        <v>18</v>
      </c>
      <c r="I349" s="330">
        <f>+'Ark1'!R2283</f>
        <v>42</v>
      </c>
      <c r="J349" s="233">
        <f>+IF(I349=0,"",'Ark1'!AF2283)</f>
        <v>8.8235294117647047</v>
      </c>
      <c r="K349" s="233">
        <f>+IF(I349=0,"",'Ark1'!AG2283)</f>
        <v>17.240779401530979</v>
      </c>
      <c r="L349" s="481"/>
      <c r="M349" s="481"/>
      <c r="N349" s="481"/>
      <c r="O349" s="481"/>
      <c r="P349" s="481"/>
      <c r="Q349" s="234">
        <f>+IF(I349=0,"",'Ark1'!S2283)</f>
        <v>6.2142857142857153</v>
      </c>
      <c r="R349" s="234"/>
      <c r="S349" s="290">
        <f>+IF(I349=0,"",'Ark1'!U2283)</f>
        <v>23.595238095238106</v>
      </c>
      <c r="T349" s="233">
        <f>+IF(I349=0,"",'Ark1'!V2283)</f>
        <v>0</v>
      </c>
      <c r="U349" s="233">
        <f>+IF(I349=0,"",'Ark1'!W2283)</f>
        <v>0</v>
      </c>
      <c r="V349" s="235">
        <f>+IF(I349=0,"",'Ark1'!X2283)</f>
        <v>85.714285714285694</v>
      </c>
      <c r="W349" s="235">
        <f>+IF(I349=0,"",'Ark1'!Y2283)</f>
        <v>57.142857142857153</v>
      </c>
      <c r="X349" s="235">
        <f>+IF(I349=0,"",'Ark1'!Z2283)</f>
        <v>7.8034776246586812</v>
      </c>
      <c r="Y349" s="233">
        <f>+IF(I349=0,"",'Ark1'!Z2283)</f>
        <v>7.8034776246586812</v>
      </c>
      <c r="Z349" s="233">
        <f>+IF(I349=0,"",'Ark1'!AB2283)</f>
        <v>0</v>
      </c>
      <c r="AA349" s="235">
        <f>+'Ark1'!AD2283</f>
        <v>0</v>
      </c>
      <c r="AB349" s="233">
        <f t="shared" si="49"/>
        <v>5.25</v>
      </c>
      <c r="AC349" s="233">
        <f t="shared" si="50"/>
        <v>2.3333333333333335</v>
      </c>
      <c r="AD349" s="292"/>
      <c r="AG349" s="29"/>
      <c r="AH349" s="27"/>
    </row>
    <row r="350" spans="1:42">
      <c r="A350" s="292"/>
      <c r="B350" s="232">
        <f>+'Ark1'!C2284</f>
        <v>2023</v>
      </c>
      <c r="C350" s="292"/>
      <c r="D350" s="232">
        <f>+'Ark1'!M2284</f>
        <v>8</v>
      </c>
      <c r="E350" s="232" t="str">
        <f t="shared" si="51"/>
        <v>3</v>
      </c>
      <c r="F350" s="232">
        <f>+'Ark1'!D2284</f>
        <v>8</v>
      </c>
      <c r="G350" s="232" t="str">
        <f>VLOOKUP(F350,RNR!$D$12:$E$23,2)</f>
        <v>Aug</v>
      </c>
      <c r="H350" s="232">
        <f>+'Ark1'!Q2284</f>
        <v>41</v>
      </c>
      <c r="I350" s="330">
        <f>+'Ark1'!R2284</f>
        <v>131</v>
      </c>
      <c r="J350" s="233">
        <f>+IF(I350=0,"",'Ark1'!AF2284)</f>
        <v>8.3706070287539944</v>
      </c>
      <c r="K350" s="233">
        <f>+IF(I350=0,"",'Ark1'!AG2284)</f>
        <v>16.048962202434044</v>
      </c>
      <c r="L350" s="481"/>
      <c r="M350" s="481"/>
      <c r="N350" s="481"/>
      <c r="O350" s="481"/>
      <c r="P350" s="481"/>
      <c r="Q350" s="234">
        <f>+IF(I350=0,"",'Ark1'!S2284)</f>
        <v>6.4122137404580144</v>
      </c>
      <c r="R350" s="234"/>
      <c r="S350" s="290">
        <f>+IF(I350=0,"",'Ark1'!U2284)</f>
        <v>22.659541984732815</v>
      </c>
      <c r="T350" s="233">
        <f>+IF(I350=0,"",'Ark1'!V2284)</f>
        <v>0</v>
      </c>
      <c r="U350" s="233">
        <f>+IF(I350=0,"",'Ark1'!W2284)</f>
        <v>0</v>
      </c>
      <c r="V350" s="235">
        <f>+IF(I350=0,"",'Ark1'!X2284)</f>
        <v>87.022900763358749</v>
      </c>
      <c r="W350" s="235">
        <f>+IF(I350=0,"",'Ark1'!Y2284)</f>
        <v>44.274809160305352</v>
      </c>
      <c r="X350" s="235">
        <f>+IF(I350=0,"",'Ark1'!Z2284)</f>
        <v>6.2742996765729684</v>
      </c>
      <c r="Y350" s="233">
        <f>+IF(I350=0,"",'Ark1'!Z2284)</f>
        <v>6.2742996765729684</v>
      </c>
      <c r="Z350" s="233">
        <f>+IF(I350=0,"",'Ark1'!AB2284)</f>
        <v>0</v>
      </c>
      <c r="AA350" s="235">
        <f>+'Ark1'!AD2284</f>
        <v>0</v>
      </c>
      <c r="AB350" s="233">
        <f t="shared" si="49"/>
        <v>16.375</v>
      </c>
      <c r="AC350" s="233">
        <f t="shared" si="50"/>
        <v>3.1951219512195124</v>
      </c>
      <c r="AD350" s="292"/>
      <c r="AG350" s="29"/>
      <c r="AH350" s="27"/>
    </row>
    <row r="351" spans="1:42">
      <c r="A351" s="292"/>
      <c r="B351" s="232">
        <f>+'Ark1'!C2285</f>
        <v>2023</v>
      </c>
      <c r="C351" s="292"/>
      <c r="D351" s="232">
        <f>+'Ark1'!M2285</f>
        <v>8</v>
      </c>
      <c r="E351" s="232" t="str">
        <f t="shared" si="51"/>
        <v>3</v>
      </c>
      <c r="F351" s="232">
        <f>+'Ark1'!D2285</f>
        <v>9</v>
      </c>
      <c r="G351" s="232" t="str">
        <f>VLOOKUP(F351,RNR!$D$12:$E$23,2)</f>
        <v>Sep</v>
      </c>
      <c r="H351" s="232">
        <f>+'Ark1'!Q2285</f>
        <v>66</v>
      </c>
      <c r="I351" s="330">
        <f>+'Ark1'!R2285</f>
        <v>229</v>
      </c>
      <c r="J351" s="233">
        <f>+IF(I351=0,"",'Ark1'!AF2285)</f>
        <v>8.5256887565152635</v>
      </c>
      <c r="K351" s="233">
        <f>+IF(I351=0,"",'Ark1'!AG2285)</f>
        <v>13.714461712055304</v>
      </c>
      <c r="L351" s="481"/>
      <c r="M351" s="481"/>
      <c r="N351" s="481"/>
      <c r="O351" s="481"/>
      <c r="P351" s="481"/>
      <c r="Q351" s="234">
        <f>+IF(I351=0,"",'Ark1'!S2285)</f>
        <v>6.2751091703056749</v>
      </c>
      <c r="R351" s="234"/>
      <c r="S351" s="290">
        <f>+IF(I351=0,"",'Ark1'!U2285)</f>
        <v>20.8056768558952</v>
      </c>
      <c r="T351" s="233">
        <f>+IF(I351=0,"",'Ark1'!V2285)</f>
        <v>0</v>
      </c>
      <c r="U351" s="233">
        <f>+IF(I351=0,"",'Ark1'!W2285)</f>
        <v>0</v>
      </c>
      <c r="V351" s="235">
        <f>+IF(I351=0,"",'Ark1'!X2285)</f>
        <v>74.672489082969435</v>
      </c>
      <c r="W351" s="235">
        <f>+IF(I351=0,"",'Ark1'!Y2285)</f>
        <v>33.187772925764193</v>
      </c>
      <c r="X351" s="235">
        <f>+IF(I351=0,"",'Ark1'!Z2285)</f>
        <v>6.3540320452310004</v>
      </c>
      <c r="Y351" s="233">
        <f>+IF(I351=0,"",'Ark1'!Z2285)</f>
        <v>6.3540320452310004</v>
      </c>
      <c r="Z351" s="233">
        <f>+IF(I351=0,"",'Ark1'!AB2285)</f>
        <v>0</v>
      </c>
      <c r="AA351" s="235">
        <f>+'Ark1'!AD2285</f>
        <v>0</v>
      </c>
      <c r="AB351" s="233">
        <f t="shared" si="49"/>
        <v>28.625</v>
      </c>
      <c r="AC351" s="233">
        <f t="shared" si="50"/>
        <v>3.4696969696969697</v>
      </c>
      <c r="AD351" s="292"/>
      <c r="AG351" s="29"/>
      <c r="AH351" s="27"/>
    </row>
    <row r="352" spans="1:42">
      <c r="A352" s="292"/>
      <c r="B352" s="232">
        <f>+'Ark1'!C2286</f>
        <v>2023</v>
      </c>
      <c r="C352" s="292"/>
      <c r="D352" s="232">
        <f>+'Ark1'!M2286</f>
        <v>8</v>
      </c>
      <c r="E352" s="232" t="str">
        <f t="shared" si="51"/>
        <v>3</v>
      </c>
      <c r="F352" s="232">
        <f>+'Ark1'!D2286</f>
        <v>10</v>
      </c>
      <c r="G352" s="232" t="str">
        <f>VLOOKUP(F352,RNR!$D$12:$E$23,2)</f>
        <v>Okt</v>
      </c>
      <c r="H352" s="232">
        <f>+'Ark1'!Q2286</f>
        <v>179</v>
      </c>
      <c r="I352" s="330">
        <f>+'Ark1'!R2286</f>
        <v>637</v>
      </c>
      <c r="J352" s="233">
        <f>+IF(I352=0,"",'Ark1'!AF2286)</f>
        <v>13.550308445011702</v>
      </c>
      <c r="K352" s="233">
        <f>+IF(I352=0,"",'Ark1'!AG2286)</f>
        <v>18.522569695120435</v>
      </c>
      <c r="L352" s="481"/>
      <c r="M352" s="481"/>
      <c r="N352" s="481"/>
      <c r="O352" s="481"/>
      <c r="P352" s="481"/>
      <c r="Q352" s="234">
        <f>+IF(I352=0,"",'Ark1'!S2286)</f>
        <v>6.4505494505494489</v>
      </c>
      <c r="R352" s="234"/>
      <c r="S352" s="290">
        <f>+IF(I352=0,"",'Ark1'!U2286)</f>
        <v>21.346781789638921</v>
      </c>
      <c r="T352" s="233">
        <f>+IF(I352=0,"",'Ark1'!V2286)</f>
        <v>0</v>
      </c>
      <c r="U352" s="233">
        <f>+IF(I352=0,"",'Ark1'!W2286)</f>
        <v>0</v>
      </c>
      <c r="V352" s="235">
        <f>+IF(I352=0,"",'Ark1'!X2286)</f>
        <v>79.905808477237031</v>
      </c>
      <c r="W352" s="235">
        <f>+IF(I352=0,"",'Ark1'!Y2286)</f>
        <v>40.816326530612251</v>
      </c>
      <c r="X352" s="235">
        <f>+IF(I352=0,"",'Ark1'!Z2286)</f>
        <v>6.2808005147617321</v>
      </c>
      <c r="Y352" s="233">
        <f>+IF(I352=0,"",'Ark1'!Z2286)</f>
        <v>6.2808005147617321</v>
      </c>
      <c r="Z352" s="233">
        <f>+IF(I352=0,"",'Ark1'!AB2286)</f>
        <v>0</v>
      </c>
      <c r="AA352" s="235">
        <f>+'Ark1'!AD2286</f>
        <v>0</v>
      </c>
      <c r="AB352" s="233">
        <f t="shared" si="49"/>
        <v>79.625</v>
      </c>
      <c r="AC352" s="233">
        <f t="shared" si="50"/>
        <v>3.558659217877095</v>
      </c>
      <c r="AD352" s="292"/>
      <c r="AG352" s="29"/>
      <c r="AH352" s="27"/>
    </row>
    <row r="353" spans="1:40">
      <c r="A353" s="292"/>
      <c r="B353" s="232">
        <f>+'Ark1'!C2287</f>
        <v>2023</v>
      </c>
      <c r="C353" s="292"/>
      <c r="D353" s="232">
        <f>+'Ark1'!M2287</f>
        <v>8</v>
      </c>
      <c r="E353" s="232" t="str">
        <f t="shared" si="51"/>
        <v>3</v>
      </c>
      <c r="F353" s="232">
        <f>+'Ark1'!D2287</f>
        <v>11</v>
      </c>
      <c r="G353" s="232" t="str">
        <f>VLOOKUP(F353,RNR!$D$12:$E$23,2)</f>
        <v>Nov</v>
      </c>
      <c r="H353" s="232">
        <f>+'Ark1'!Q2287</f>
        <v>118</v>
      </c>
      <c r="I353" s="330">
        <f>+'Ark1'!R2287</f>
        <v>452</v>
      </c>
      <c r="J353" s="233">
        <f>+IF(I353=0,"",'Ark1'!AF2287)</f>
        <v>18.17450743868115</v>
      </c>
      <c r="K353" s="233">
        <f>+IF(I353=0,"",'Ark1'!AG2287)</f>
        <v>24.195135468992543</v>
      </c>
      <c r="L353" s="481"/>
      <c r="M353" s="481"/>
      <c r="N353" s="481"/>
      <c r="O353" s="481"/>
      <c r="P353" s="481"/>
      <c r="Q353" s="234">
        <f>+IF(I353=0,"",'Ark1'!S2287)</f>
        <v>6.6194690265486722</v>
      </c>
      <c r="R353" s="234"/>
      <c r="S353" s="290">
        <f>+IF(I353=0,"",'Ark1'!U2287)</f>
        <v>22.793584070796463</v>
      </c>
      <c r="T353" s="233">
        <f>+IF(I353=0,"",'Ark1'!V2287)</f>
        <v>0</v>
      </c>
      <c r="U353" s="233">
        <f>+IF(I353=0,"",'Ark1'!W2287)</f>
        <v>0</v>
      </c>
      <c r="V353" s="235">
        <f>+IF(I353=0,"",'Ark1'!X2287)</f>
        <v>82.964601769911511</v>
      </c>
      <c r="W353" s="235">
        <f>+IF(I353=0,"",'Ark1'!Y2287)</f>
        <v>53.318584070796469</v>
      </c>
      <c r="X353" s="235">
        <f>+IF(I353=0,"",'Ark1'!Z2287)</f>
        <v>6.2168219183965396</v>
      </c>
      <c r="Y353" s="233">
        <f>+IF(I353=0,"",'Ark1'!Z2287)</f>
        <v>6.2168219183965396</v>
      </c>
      <c r="Z353" s="233">
        <f>+IF(I353=0,"",'Ark1'!AB2287)</f>
        <v>0</v>
      </c>
      <c r="AA353" s="235">
        <f>+'Ark1'!AD2287</f>
        <v>0</v>
      </c>
      <c r="AB353" s="233">
        <f t="shared" si="49"/>
        <v>56.5</v>
      </c>
      <c r="AC353" s="233">
        <f t="shared" si="50"/>
        <v>3.8305084745762712</v>
      </c>
      <c r="AD353" s="292"/>
      <c r="AG353" s="29"/>
      <c r="AH353" s="27"/>
    </row>
    <row r="354" spans="1:40">
      <c r="A354" s="292"/>
      <c r="B354" s="232">
        <f>+'Ark1'!C2288</f>
        <v>2023</v>
      </c>
      <c r="C354" s="292"/>
      <c r="D354" s="232">
        <f>+'Ark1'!M2288</f>
        <v>8</v>
      </c>
      <c r="E354" s="232" t="str">
        <f t="shared" si="51"/>
        <v>3</v>
      </c>
      <c r="F354" s="232">
        <f>+'Ark1'!D2288</f>
        <v>12</v>
      </c>
      <c r="G354" s="232" t="str">
        <f>VLOOKUP(F354,RNR!$D$12:$E$23,2)</f>
        <v>Des</v>
      </c>
      <c r="H354" s="232">
        <f>+'Ark1'!Q2288</f>
        <v>15</v>
      </c>
      <c r="I354" s="330">
        <f>+'Ark1'!R2288</f>
        <v>49</v>
      </c>
      <c r="J354" s="233">
        <f>+IF(I354=0,"",'Ark1'!AF2288)</f>
        <v>18.773946360153257</v>
      </c>
      <c r="K354" s="233">
        <f>+IF(I354=0,"",'Ark1'!AG2288)</f>
        <v>24.719918191114647</v>
      </c>
      <c r="L354" s="481"/>
      <c r="M354" s="481"/>
      <c r="N354" s="481"/>
      <c r="O354" s="481"/>
      <c r="P354" s="481"/>
      <c r="Q354" s="234">
        <f>+IF(I354=0,"",'Ark1'!S2288)</f>
        <v>6.3061224489795924</v>
      </c>
      <c r="R354" s="234"/>
      <c r="S354" s="290">
        <f>+IF(I354=0,"",'Ark1'!U2288)</f>
        <v>22.199999999999996</v>
      </c>
      <c r="T354" s="233">
        <f>+IF(I354=0,"",'Ark1'!V2288)</f>
        <v>0</v>
      </c>
      <c r="U354" s="233">
        <f>+IF(I354=0,"",'Ark1'!W2288)</f>
        <v>0</v>
      </c>
      <c r="V354" s="235">
        <f>+IF(I354=0,"",'Ark1'!X2288)</f>
        <v>83.673469387755105</v>
      </c>
      <c r="W354" s="235">
        <f>+IF(I354=0,"",'Ark1'!Y2288)</f>
        <v>40.816326530612251</v>
      </c>
      <c r="X354" s="235">
        <f>+IF(I354=0,"",'Ark1'!Z2288)</f>
        <v>5.7545368082540946</v>
      </c>
      <c r="Y354" s="233">
        <f>+IF(I354=0,"",'Ark1'!Z2288)</f>
        <v>5.7545368082540946</v>
      </c>
      <c r="Z354" s="233">
        <f>+IF(I354=0,"",'Ark1'!AB2288)</f>
        <v>0</v>
      </c>
      <c r="AA354" s="235">
        <f>+'Ark1'!AD2288</f>
        <v>0</v>
      </c>
      <c r="AB354" s="233">
        <f t="shared" si="49"/>
        <v>6.125</v>
      </c>
      <c r="AC354" s="233">
        <f t="shared" si="50"/>
        <v>3.2666666666666666</v>
      </c>
      <c r="AD354" s="292"/>
      <c r="AG354" s="29"/>
      <c r="AH354" s="27"/>
    </row>
    <row r="355" spans="1:40">
      <c r="A355" s="292"/>
      <c r="B355" s="292"/>
      <c r="C355" s="292"/>
      <c r="D355" s="292"/>
      <c r="E355" s="292"/>
      <c r="F355" s="292"/>
      <c r="G355" s="292"/>
      <c r="H355" s="292"/>
      <c r="I355" s="332"/>
      <c r="J355" s="292"/>
      <c r="K355" s="292"/>
      <c r="L355" s="482"/>
      <c r="M355" s="482"/>
      <c r="N355" s="482"/>
      <c r="O355" s="482"/>
      <c r="P355" s="48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16"/>
      <c r="AG355" s="29"/>
      <c r="AH355" s="27"/>
      <c r="AI355" s="217"/>
      <c r="AJ355" s="28"/>
      <c r="AN355" s="28"/>
    </row>
    <row r="356" spans="1:40" ht="22.8">
      <c r="A356" s="292"/>
      <c r="B356" s="292"/>
      <c r="C356" s="292"/>
      <c r="D356" s="292"/>
      <c r="E356" s="257" t="str">
        <f>+E358</f>
        <v>3+</v>
      </c>
      <c r="F356" s="292"/>
      <c r="G356" s="292"/>
      <c r="H356" s="292"/>
      <c r="I356" s="327">
        <f>SUM(I358:I395)</f>
        <v>640</v>
      </c>
      <c r="J356" s="292"/>
      <c r="K356" s="292"/>
      <c r="L356" s="482"/>
      <c r="M356" s="482"/>
      <c r="N356" s="482"/>
      <c r="O356" s="482"/>
      <c r="P356" s="482"/>
      <c r="Q356" s="292"/>
      <c r="R356" s="292"/>
      <c r="S356" s="263" t="e">
        <f>+Fettgruppe!#REF!</f>
        <v>#REF!</v>
      </c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16"/>
      <c r="AG356" s="29"/>
      <c r="AH356" s="27"/>
      <c r="AI356" s="217"/>
      <c r="AJ356" s="28"/>
      <c r="AN356" s="28"/>
    </row>
    <row r="357" spans="1:40">
      <c r="A357" s="292"/>
      <c r="B357" s="292"/>
      <c r="C357" s="292"/>
      <c r="D357" s="292"/>
      <c r="E357" s="292"/>
      <c r="F357" s="292"/>
      <c r="G357" s="292"/>
      <c r="H357" s="292"/>
      <c r="I357" s="332"/>
      <c r="J357" s="292"/>
      <c r="K357" s="292"/>
      <c r="L357" s="482"/>
      <c r="M357" s="482"/>
      <c r="N357" s="482"/>
      <c r="O357" s="482"/>
      <c r="P357" s="48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16"/>
      <c r="AG357" s="29"/>
      <c r="AH357" s="27"/>
      <c r="AI357" s="217"/>
      <c r="AJ357" s="28"/>
      <c r="AN357" s="28"/>
    </row>
    <row r="358" spans="1:40">
      <c r="A358" s="292"/>
      <c r="B358" s="232">
        <f>+'Ark1'!C2289</f>
        <v>2023</v>
      </c>
      <c r="C358" s="292"/>
      <c r="D358" s="232">
        <f>+'Ark1'!M2289</f>
        <v>9</v>
      </c>
      <c r="E358" s="232" t="s">
        <v>97</v>
      </c>
      <c r="F358" s="232">
        <f>+'Ark1'!D2289</f>
        <v>1</v>
      </c>
      <c r="G358" s="232" t="str">
        <f>VLOOKUP(F358,RNR!$D$12:$E$23,2)</f>
        <v>Jan</v>
      </c>
      <c r="H358" s="232">
        <f>+'Ark1'!Q2289</f>
        <v>0</v>
      </c>
      <c r="I358" s="330">
        <f>+'Ark1'!R2289</f>
        <v>0</v>
      </c>
      <c r="J358" s="233" t="str">
        <f>+IF(I358=0,"",'Ark1'!AF2289)</f>
        <v/>
      </c>
      <c r="K358" s="233" t="str">
        <f>+IF(I358=0,"",'Ark1'!AG2289)</f>
        <v/>
      </c>
      <c r="L358" s="481"/>
      <c r="M358" s="481"/>
      <c r="N358" s="481"/>
      <c r="O358" s="481"/>
      <c r="P358" s="481"/>
      <c r="Q358" s="234" t="str">
        <f>+IF(I358=0,"",'Ark1'!S2289)</f>
        <v/>
      </c>
      <c r="R358" s="234"/>
      <c r="S358" s="290" t="str">
        <f>+IF(I358=0,"",'Ark1'!U2289)</f>
        <v/>
      </c>
      <c r="T358" s="233" t="str">
        <f>+IF(I358=0,"",'Ark1'!V2289)</f>
        <v/>
      </c>
      <c r="U358" s="233" t="str">
        <f>+IF(I358=0,"",'Ark1'!W2289)</f>
        <v/>
      </c>
      <c r="V358" s="235" t="str">
        <f>+IF(I358=0,"",'Ark1'!X2289)</f>
        <v/>
      </c>
      <c r="W358" s="235" t="str">
        <f>+IF(I358=0,"",'Ark1'!Y2289)</f>
        <v/>
      </c>
      <c r="X358" s="235" t="str">
        <f>+IF(I358=0,"",'Ark1'!Z2289)</f>
        <v/>
      </c>
      <c r="Y358" s="233" t="str">
        <f>+IF(I358=0,"",'Ark1'!Z2289)</f>
        <v/>
      </c>
      <c r="Z358" s="233" t="str">
        <f>+IF(I358=0,"",'Ark1'!AB2289)</f>
        <v/>
      </c>
      <c r="AA358" s="235">
        <f>+'Ark1'!AD2289</f>
        <v>0</v>
      </c>
      <c r="AB358" s="233" t="str">
        <f t="shared" si="49"/>
        <v/>
      </c>
      <c r="AC358" s="233" t="str">
        <f t="shared" si="50"/>
        <v/>
      </c>
      <c r="AD358" s="292"/>
      <c r="AG358" s="29"/>
      <c r="AH358" s="27"/>
    </row>
    <row r="359" spans="1:40">
      <c r="A359" s="292"/>
      <c r="B359" s="232">
        <f>+'Ark1'!C2290</f>
        <v>2023</v>
      </c>
      <c r="C359" s="292"/>
      <c r="D359" s="232">
        <f>+'Ark1'!M2290</f>
        <v>9</v>
      </c>
      <c r="E359" s="232" t="str">
        <f>+E358</f>
        <v>3+</v>
      </c>
      <c r="F359" s="232">
        <f>+'Ark1'!D2290</f>
        <v>2</v>
      </c>
      <c r="G359" s="232" t="str">
        <f>VLOOKUP(F359,RNR!$D$12:$E$23,2)</f>
        <v>Feb</v>
      </c>
      <c r="H359" s="232">
        <f>+'Ark1'!Q2290</f>
        <v>0</v>
      </c>
      <c r="I359" s="330">
        <f>+'Ark1'!R2290</f>
        <v>0</v>
      </c>
      <c r="J359" s="233" t="str">
        <f>+IF(I359=0,"",'Ark1'!AF2290)</f>
        <v/>
      </c>
      <c r="K359" s="233" t="str">
        <f>+IF(I359=0,"",'Ark1'!AG2290)</f>
        <v/>
      </c>
      <c r="L359" s="481"/>
      <c r="M359" s="481"/>
      <c r="N359" s="481"/>
      <c r="O359" s="481"/>
      <c r="P359" s="481"/>
      <c r="Q359" s="234" t="str">
        <f>+IF(I359=0,"",'Ark1'!S2290)</f>
        <v/>
      </c>
      <c r="R359" s="234"/>
      <c r="S359" s="290" t="str">
        <f>+IF(I359=0,"",'Ark1'!U2290)</f>
        <v/>
      </c>
      <c r="T359" s="233" t="str">
        <f>+IF(I359=0,"",'Ark1'!V2290)</f>
        <v/>
      </c>
      <c r="U359" s="233" t="str">
        <f>+IF(I359=0,"",'Ark1'!W2290)</f>
        <v/>
      </c>
      <c r="V359" s="235" t="str">
        <f>+IF(I359=0,"",'Ark1'!X2290)</f>
        <v/>
      </c>
      <c r="W359" s="235" t="str">
        <f>+IF(I359=0,"",'Ark1'!Y2290)</f>
        <v/>
      </c>
      <c r="X359" s="235" t="str">
        <f>+IF(I359=0,"",'Ark1'!Z2290)</f>
        <v/>
      </c>
      <c r="Y359" s="233" t="str">
        <f>+IF(I359=0,"",'Ark1'!Z2290)</f>
        <v/>
      </c>
      <c r="Z359" s="233" t="str">
        <f>+IF(I359=0,"",'Ark1'!AB2290)</f>
        <v/>
      </c>
      <c r="AA359" s="235">
        <f>+'Ark1'!AD2290</f>
        <v>0</v>
      </c>
      <c r="AB359" s="233" t="str">
        <f t="shared" si="49"/>
        <v/>
      </c>
      <c r="AC359" s="233" t="str">
        <f t="shared" si="50"/>
        <v/>
      </c>
      <c r="AD359" s="292"/>
      <c r="AG359" s="29"/>
      <c r="AH359" s="27"/>
    </row>
    <row r="360" spans="1:40">
      <c r="A360" s="292"/>
      <c r="B360" s="232">
        <f>+'Ark1'!C2291</f>
        <v>2023</v>
      </c>
      <c r="C360" s="292"/>
      <c r="D360" s="232">
        <f>+'Ark1'!M2291</f>
        <v>9</v>
      </c>
      <c r="E360" s="232" t="str">
        <f t="shared" ref="E360:E369" si="52">+E359</f>
        <v>3+</v>
      </c>
      <c r="F360" s="232">
        <f>+'Ark1'!D2291</f>
        <v>3</v>
      </c>
      <c r="G360" s="232" t="str">
        <f>VLOOKUP(F360,RNR!$D$12:$E$23,2)</f>
        <v>Mar</v>
      </c>
      <c r="H360" s="232">
        <f>+'Ark1'!Q2291</f>
        <v>0</v>
      </c>
      <c r="I360" s="330">
        <f>+'Ark1'!R2291</f>
        <v>0</v>
      </c>
      <c r="J360" s="233" t="str">
        <f>+IF(I360=0,"",'Ark1'!AF2291)</f>
        <v/>
      </c>
      <c r="K360" s="233" t="str">
        <f>+IF(I360=0,"",'Ark1'!AG2291)</f>
        <v/>
      </c>
      <c r="L360" s="481"/>
      <c r="M360" s="481"/>
      <c r="N360" s="481"/>
      <c r="O360" s="481"/>
      <c r="P360" s="481"/>
      <c r="Q360" s="234" t="str">
        <f>+IF(I360=0,"",'Ark1'!S2291)</f>
        <v/>
      </c>
      <c r="R360" s="234"/>
      <c r="S360" s="290" t="str">
        <f>+IF(I360=0,"",'Ark1'!U2291)</f>
        <v/>
      </c>
      <c r="T360" s="233" t="str">
        <f>+IF(I360=0,"",'Ark1'!V2291)</f>
        <v/>
      </c>
      <c r="U360" s="233" t="str">
        <f>+IF(I360=0,"",'Ark1'!W2291)</f>
        <v/>
      </c>
      <c r="V360" s="235" t="str">
        <f>+IF(I360=0,"",'Ark1'!X2291)</f>
        <v/>
      </c>
      <c r="W360" s="235" t="str">
        <f>+IF(I360=0,"",'Ark1'!Y2291)</f>
        <v/>
      </c>
      <c r="X360" s="235" t="str">
        <f>+IF(I360=0,"",'Ark1'!Z2291)</f>
        <v/>
      </c>
      <c r="Y360" s="233" t="str">
        <f>+IF(I360=0,"",'Ark1'!Z2291)</f>
        <v/>
      </c>
      <c r="Z360" s="233" t="str">
        <f>+IF(I360=0,"",'Ark1'!AB2291)</f>
        <v/>
      </c>
      <c r="AA360" s="235">
        <f>+'Ark1'!AD2291</f>
        <v>0</v>
      </c>
      <c r="AB360" s="233" t="str">
        <f t="shared" si="49"/>
        <v/>
      </c>
      <c r="AC360" s="233" t="str">
        <f t="shared" si="50"/>
        <v/>
      </c>
      <c r="AD360" s="292"/>
      <c r="AG360" s="29"/>
      <c r="AH360" s="27"/>
    </row>
    <row r="361" spans="1:40">
      <c r="A361" s="292"/>
      <c r="B361" s="232">
        <f>+'Ark1'!C2292</f>
        <v>2023</v>
      </c>
      <c r="C361" s="292"/>
      <c r="D361" s="232">
        <f>+'Ark1'!M2292</f>
        <v>9</v>
      </c>
      <c r="E361" s="232" t="str">
        <f t="shared" si="52"/>
        <v>3+</v>
      </c>
      <c r="F361" s="232">
        <f>+'Ark1'!D2292</f>
        <v>4</v>
      </c>
      <c r="G361" s="232" t="str">
        <f>VLOOKUP(F361,RNR!$D$12:$E$23,2)</f>
        <v>Apr</v>
      </c>
      <c r="H361" s="232">
        <f>+'Ark1'!Q2292</f>
        <v>0</v>
      </c>
      <c r="I361" s="330">
        <f>+'Ark1'!R2292</f>
        <v>0</v>
      </c>
      <c r="J361" s="233" t="str">
        <f>+IF(I361=0,"",'Ark1'!AF2292)</f>
        <v/>
      </c>
      <c r="K361" s="233" t="str">
        <f>+IF(I361=0,"",'Ark1'!AG2292)</f>
        <v/>
      </c>
      <c r="L361" s="481"/>
      <c r="M361" s="481"/>
      <c r="N361" s="481"/>
      <c r="O361" s="481"/>
      <c r="P361" s="481"/>
      <c r="Q361" s="234" t="str">
        <f>+IF(I361=0,"",'Ark1'!S2292)</f>
        <v/>
      </c>
      <c r="R361" s="234"/>
      <c r="S361" s="290" t="str">
        <f>+IF(I361=0,"",'Ark1'!U2292)</f>
        <v/>
      </c>
      <c r="T361" s="233" t="str">
        <f>+IF(I361=0,"",'Ark1'!V2292)</f>
        <v/>
      </c>
      <c r="U361" s="233" t="str">
        <f>+IF(I361=0,"",'Ark1'!W2292)</f>
        <v/>
      </c>
      <c r="V361" s="235" t="str">
        <f>+IF(I361=0,"",'Ark1'!X2292)</f>
        <v/>
      </c>
      <c r="W361" s="235" t="str">
        <f>+IF(I361=0,"",'Ark1'!Y2292)</f>
        <v/>
      </c>
      <c r="X361" s="235" t="str">
        <f>+IF(I361=0,"",'Ark1'!Z2292)</f>
        <v/>
      </c>
      <c r="Y361" s="233" t="str">
        <f>+IF(I361=0,"",'Ark1'!Z2292)</f>
        <v/>
      </c>
      <c r="Z361" s="233" t="str">
        <f>+IF(I361=0,"",'Ark1'!AB2292)</f>
        <v/>
      </c>
      <c r="AA361" s="235">
        <f>+'Ark1'!AD2292</f>
        <v>0</v>
      </c>
      <c r="AB361" s="233" t="str">
        <f t="shared" si="49"/>
        <v/>
      </c>
      <c r="AC361" s="233" t="str">
        <f t="shared" si="50"/>
        <v/>
      </c>
      <c r="AD361" s="292"/>
      <c r="AG361" s="29"/>
      <c r="AH361" s="27"/>
    </row>
    <row r="362" spans="1:40">
      <c r="A362" s="292"/>
      <c r="B362" s="232">
        <f>+'Ark1'!C2293</f>
        <v>2023</v>
      </c>
      <c r="C362" s="292"/>
      <c r="D362" s="232">
        <f>+'Ark1'!M2293</f>
        <v>9</v>
      </c>
      <c r="E362" s="232" t="str">
        <f t="shared" si="52"/>
        <v>3+</v>
      </c>
      <c r="F362" s="232">
        <f>+'Ark1'!D2293</f>
        <v>5</v>
      </c>
      <c r="G362" s="232" t="str">
        <f>VLOOKUP(F362,RNR!$D$12:$E$23,2)</f>
        <v>Mai</v>
      </c>
      <c r="H362" s="232">
        <f>+'Ark1'!Q2293</f>
        <v>3</v>
      </c>
      <c r="I362" s="330">
        <f>+'Ark1'!R2293</f>
        <v>3</v>
      </c>
      <c r="J362" s="233">
        <f>+IF(I362=0,"",'Ark1'!AF2293)</f>
        <v>0.16242555495397948</v>
      </c>
      <c r="K362" s="233">
        <f>+IF(I362=0,"",'Ark1'!AG2293)</f>
        <v>0.39050065936064754</v>
      </c>
      <c r="L362" s="481"/>
      <c r="M362" s="481"/>
      <c r="N362" s="481"/>
      <c r="O362" s="481"/>
      <c r="P362" s="481"/>
      <c r="Q362" s="234">
        <f>+IF(I362=0,"",'Ark1'!S2293)</f>
        <v>6.6666666666666687</v>
      </c>
      <c r="R362" s="234"/>
      <c r="S362" s="290">
        <f>+IF(I362=0,"",'Ark1'!U2293)</f>
        <v>22.900000000000006</v>
      </c>
      <c r="T362" s="233">
        <f>+IF(I362=0,"",'Ark1'!V2293)</f>
        <v>0</v>
      </c>
      <c r="U362" s="233">
        <f>+IF(I362=0,"",'Ark1'!W2293)</f>
        <v>100</v>
      </c>
      <c r="V362" s="235">
        <f>+IF(I362=0,"",'Ark1'!X2293)</f>
        <v>66.666666666666686</v>
      </c>
      <c r="W362" s="235">
        <f>+IF(I362=0,"",'Ark1'!Y2293)</f>
        <v>66.666666666666686</v>
      </c>
      <c r="X362" s="235">
        <f>+IF(I362=0,"",'Ark1'!Z2293)</f>
        <v>12.206828689986056</v>
      </c>
      <c r="Y362" s="233">
        <f>+IF(I362=0,"",'Ark1'!Z2293)</f>
        <v>12.206828689986056</v>
      </c>
      <c r="Z362" s="233">
        <f>+IF(I362=0,"",'Ark1'!AB2293)</f>
        <v>0</v>
      </c>
      <c r="AA362" s="235">
        <f>+'Ark1'!AD2293</f>
        <v>0</v>
      </c>
      <c r="AB362" s="233">
        <f t="shared" si="49"/>
        <v>0.33333333333333331</v>
      </c>
      <c r="AC362" s="233">
        <f t="shared" si="50"/>
        <v>1</v>
      </c>
      <c r="AD362" s="292"/>
      <c r="AG362" s="29"/>
      <c r="AH362" s="27"/>
    </row>
    <row r="363" spans="1:40">
      <c r="A363" s="292"/>
      <c r="B363" s="232">
        <f>+'Ark1'!C2294</f>
        <v>2023</v>
      </c>
      <c r="C363" s="292"/>
      <c r="D363" s="232">
        <f>+'Ark1'!M2294</f>
        <v>9</v>
      </c>
      <c r="E363" s="232" t="str">
        <f t="shared" si="52"/>
        <v>3+</v>
      </c>
      <c r="F363" s="232">
        <f>+'Ark1'!D2294</f>
        <v>6</v>
      </c>
      <c r="G363" s="232" t="str">
        <f>VLOOKUP(F363,RNR!$D$12:$E$23,2)</f>
        <v>Jun</v>
      </c>
      <c r="H363" s="232">
        <f>+'Ark1'!Q2294</f>
        <v>7</v>
      </c>
      <c r="I363" s="330">
        <f>+'Ark1'!R2294</f>
        <v>30</v>
      </c>
      <c r="J363" s="233">
        <f>+IF(I363=0,"",'Ark1'!AF2294)</f>
        <v>1.3345195729537365</v>
      </c>
      <c r="K363" s="233">
        <f>+IF(I363=0,"",'Ark1'!AG2294)</f>
        <v>3.0880108529760908</v>
      </c>
      <c r="L363" s="481"/>
      <c r="M363" s="481"/>
      <c r="N363" s="481"/>
      <c r="O363" s="481"/>
      <c r="P363" s="481"/>
      <c r="Q363" s="234">
        <f>+IF(I363=0,"",'Ark1'!S2294)</f>
        <v>7.3333333333333313</v>
      </c>
      <c r="R363" s="234"/>
      <c r="S363" s="290">
        <f>+IF(I363=0,"",'Ark1'!U2294)</f>
        <v>30.350000000000009</v>
      </c>
      <c r="T363" s="233">
        <f>+IF(I363=0,"",'Ark1'!V2294)</f>
        <v>0</v>
      </c>
      <c r="U363" s="233">
        <f>+IF(I363=0,"",'Ark1'!W2294)</f>
        <v>100</v>
      </c>
      <c r="V363" s="235">
        <f>+IF(I363=0,"",'Ark1'!X2294)</f>
        <v>96.666666666666686</v>
      </c>
      <c r="W363" s="235">
        <f>+IF(I363=0,"",'Ark1'!Y2294)</f>
        <v>83.333333333333314</v>
      </c>
      <c r="X363" s="235">
        <f>+IF(I363=0,"",'Ark1'!Z2294)</f>
        <v>7.9788783672894397</v>
      </c>
      <c r="Y363" s="233">
        <f>+IF(I363=0,"",'Ark1'!Z2294)</f>
        <v>7.9788783672894397</v>
      </c>
      <c r="Z363" s="233">
        <f>+IF(I363=0,"",'Ark1'!AB2294)</f>
        <v>0</v>
      </c>
      <c r="AA363" s="235">
        <f>+'Ark1'!AD2294</f>
        <v>0</v>
      </c>
      <c r="AB363" s="233">
        <f t="shared" si="49"/>
        <v>3.3333333333333335</v>
      </c>
      <c r="AC363" s="233">
        <f t="shared" si="50"/>
        <v>4.2857142857142856</v>
      </c>
      <c r="AD363" s="292"/>
      <c r="AG363" s="29"/>
      <c r="AH363" s="27"/>
    </row>
    <row r="364" spans="1:40">
      <c r="A364" s="292"/>
      <c r="B364" s="232">
        <f>+'Ark1'!C2295</f>
        <v>2023</v>
      </c>
      <c r="C364" s="292"/>
      <c r="D364" s="232">
        <f>+'Ark1'!M2295</f>
        <v>9</v>
      </c>
      <c r="E364" s="232" t="str">
        <f t="shared" si="52"/>
        <v>3+</v>
      </c>
      <c r="F364" s="232">
        <f>+'Ark1'!D2295</f>
        <v>7</v>
      </c>
      <c r="G364" s="232" t="str">
        <f>VLOOKUP(F364,RNR!$D$12:$E$23,2)</f>
        <v>Jul</v>
      </c>
      <c r="H364" s="232">
        <f>+'Ark1'!Q2295</f>
        <v>4</v>
      </c>
      <c r="I364" s="330">
        <f>+'Ark1'!R2295</f>
        <v>6</v>
      </c>
      <c r="J364" s="233">
        <f>+IF(I364=0,"",'Ark1'!AF2295)</f>
        <v>1.260504201680672</v>
      </c>
      <c r="K364" s="233">
        <f>+IF(I364=0,"",'Ark1'!AG2295)</f>
        <v>3.1054279749478093</v>
      </c>
      <c r="L364" s="481"/>
      <c r="M364" s="481"/>
      <c r="N364" s="481"/>
      <c r="O364" s="481"/>
      <c r="P364" s="481"/>
      <c r="Q364" s="234">
        <f>+IF(I364=0,"",'Ark1'!S2295)</f>
        <v>5.833333333333333</v>
      </c>
      <c r="R364" s="234"/>
      <c r="S364" s="290">
        <f>+IF(I364=0,"",'Ark1'!U2295)</f>
        <v>29.75</v>
      </c>
      <c r="T364" s="233">
        <f>+IF(I364=0,"",'Ark1'!V2295)</f>
        <v>0</v>
      </c>
      <c r="U364" s="233">
        <f>+IF(I364=0,"",'Ark1'!W2295)</f>
        <v>100</v>
      </c>
      <c r="V364" s="235">
        <f>+IF(I364=0,"",'Ark1'!X2295)</f>
        <v>100</v>
      </c>
      <c r="W364" s="235">
        <f>+IF(I364=0,"",'Ark1'!Y2295)</f>
        <v>83.333333333333314</v>
      </c>
      <c r="X364" s="235">
        <f>+IF(I364=0,"",'Ark1'!Z2295)</f>
        <v>4.9101086206586739</v>
      </c>
      <c r="Y364" s="233">
        <f>+IF(I364=0,"",'Ark1'!Z2295)</f>
        <v>4.9101086206586739</v>
      </c>
      <c r="Z364" s="233">
        <f>+IF(I364=0,"",'Ark1'!AB2295)</f>
        <v>0</v>
      </c>
      <c r="AA364" s="235">
        <f>+'Ark1'!AD2295</f>
        <v>0</v>
      </c>
      <c r="AB364" s="233">
        <f t="shared" si="49"/>
        <v>0.66666666666666663</v>
      </c>
      <c r="AC364" s="233">
        <f t="shared" si="50"/>
        <v>1.5</v>
      </c>
      <c r="AD364" s="292"/>
      <c r="AG364" s="29"/>
      <c r="AH364" s="27"/>
    </row>
    <row r="365" spans="1:40">
      <c r="A365" s="292"/>
      <c r="B365" s="232">
        <f>+'Ark1'!C2296</f>
        <v>2023</v>
      </c>
      <c r="C365" s="292"/>
      <c r="D365" s="232">
        <f>+'Ark1'!M2296</f>
        <v>9</v>
      </c>
      <c r="E365" s="232" t="str">
        <f t="shared" si="52"/>
        <v>3+</v>
      </c>
      <c r="F365" s="232">
        <f>+'Ark1'!D2296</f>
        <v>8</v>
      </c>
      <c r="G365" s="232" t="str">
        <f>VLOOKUP(F365,RNR!$D$12:$E$23,2)</f>
        <v>Aug</v>
      </c>
      <c r="H365" s="232">
        <f>+'Ark1'!Q2296</f>
        <v>2</v>
      </c>
      <c r="I365" s="330">
        <f>+'Ark1'!R2296</f>
        <v>4</v>
      </c>
      <c r="J365" s="233">
        <f>+IF(I365=0,"",'Ark1'!AF2296)</f>
        <v>0.25559105431309903</v>
      </c>
      <c r="K365" s="233">
        <f>+IF(I365=0,"",'Ark1'!AG2296)</f>
        <v>0.50876140117539559</v>
      </c>
      <c r="L365" s="481"/>
      <c r="M365" s="481"/>
      <c r="N365" s="481"/>
      <c r="O365" s="481"/>
      <c r="P365" s="481"/>
      <c r="Q365" s="234">
        <f>+IF(I365=0,"",'Ark1'!S2296)</f>
        <v>5.25</v>
      </c>
      <c r="R365" s="234"/>
      <c r="S365" s="290">
        <f>+IF(I365=0,"",'Ark1'!U2296)</f>
        <v>23.524999999999999</v>
      </c>
      <c r="T365" s="233">
        <f>+IF(I365=0,"",'Ark1'!V2296)</f>
        <v>0</v>
      </c>
      <c r="U365" s="233">
        <f>+IF(I365=0,"",'Ark1'!W2296)</f>
        <v>100</v>
      </c>
      <c r="V365" s="235">
        <f>+IF(I365=0,"",'Ark1'!X2296)</f>
        <v>100</v>
      </c>
      <c r="W365" s="235">
        <f>+IF(I365=0,"",'Ark1'!Y2296)</f>
        <v>75</v>
      </c>
      <c r="X365" s="235">
        <f>+IF(I365=0,"",'Ark1'!Z2296)</f>
        <v>3.9977337330042446</v>
      </c>
      <c r="Y365" s="233">
        <f>+IF(I365=0,"",'Ark1'!Z2296)</f>
        <v>3.9977337330042446</v>
      </c>
      <c r="Z365" s="233">
        <f>+IF(I365=0,"",'Ark1'!AB2296)</f>
        <v>0</v>
      </c>
      <c r="AA365" s="235">
        <f>+'Ark1'!AD2296</f>
        <v>0</v>
      </c>
      <c r="AB365" s="233">
        <f t="shared" si="49"/>
        <v>0.44444444444444442</v>
      </c>
      <c r="AC365" s="233">
        <f t="shared" si="50"/>
        <v>2</v>
      </c>
      <c r="AD365" s="292"/>
      <c r="AG365" s="29"/>
      <c r="AH365" s="27"/>
    </row>
    <row r="366" spans="1:40">
      <c r="A366" s="292"/>
      <c r="B366" s="232">
        <f>+'Ark1'!C2297</f>
        <v>2023</v>
      </c>
      <c r="C366" s="292"/>
      <c r="D366" s="232">
        <f>+'Ark1'!M2297</f>
        <v>9</v>
      </c>
      <c r="E366" s="232" t="str">
        <f t="shared" si="52"/>
        <v>3+</v>
      </c>
      <c r="F366" s="232">
        <f>+'Ark1'!D2297</f>
        <v>9</v>
      </c>
      <c r="G366" s="232" t="str">
        <f>VLOOKUP(F366,RNR!$D$12:$E$23,2)</f>
        <v>Sep</v>
      </c>
      <c r="H366" s="232">
        <f>+'Ark1'!Q2297</f>
        <v>4</v>
      </c>
      <c r="I366" s="330">
        <f>+'Ark1'!R2297</f>
        <v>4</v>
      </c>
      <c r="J366" s="233">
        <f>+IF(I366=0,"",'Ark1'!AF2297)</f>
        <v>0.14892032762472079</v>
      </c>
      <c r="K366" s="233">
        <f>+IF(I366=0,"",'Ark1'!AG2297)</f>
        <v>0.22106635732728472</v>
      </c>
      <c r="L366" s="481"/>
      <c r="M366" s="481"/>
      <c r="N366" s="481"/>
      <c r="O366" s="481"/>
      <c r="P366" s="481"/>
      <c r="Q366" s="234">
        <f>+IF(I366=0,"",'Ark1'!S2297)</f>
        <v>6.25</v>
      </c>
      <c r="R366" s="234"/>
      <c r="S366" s="290">
        <f>+IF(I366=0,"",'Ark1'!U2297)</f>
        <v>19.2</v>
      </c>
      <c r="T366" s="233">
        <f>+IF(I366=0,"",'Ark1'!V2297)</f>
        <v>0</v>
      </c>
      <c r="U366" s="233">
        <f>+IF(I366=0,"",'Ark1'!W2297)</f>
        <v>100</v>
      </c>
      <c r="V366" s="235">
        <f>+IF(I366=0,"",'Ark1'!X2297)</f>
        <v>75</v>
      </c>
      <c r="W366" s="235">
        <f>+IF(I366=0,"",'Ark1'!Y2297)</f>
        <v>0</v>
      </c>
      <c r="X366" s="235">
        <f>+IF(I366=0,"",'Ark1'!Z2297)</f>
        <v>4.2555845661906444</v>
      </c>
      <c r="Y366" s="233">
        <f>+IF(I366=0,"",'Ark1'!Z2297)</f>
        <v>4.2555845661906444</v>
      </c>
      <c r="Z366" s="233">
        <f>+IF(I366=0,"",'Ark1'!AB2297)</f>
        <v>0</v>
      </c>
      <c r="AA366" s="235">
        <f>+'Ark1'!AD2297</f>
        <v>0</v>
      </c>
      <c r="AB366" s="233">
        <f t="shared" si="49"/>
        <v>0.44444444444444442</v>
      </c>
      <c r="AC366" s="233">
        <f t="shared" si="50"/>
        <v>1</v>
      </c>
      <c r="AD366" s="292"/>
      <c r="AG366" s="29"/>
      <c r="AH366" s="27"/>
    </row>
    <row r="367" spans="1:40">
      <c r="A367" s="292"/>
      <c r="B367" s="232">
        <f>+'Ark1'!C2298</f>
        <v>2023</v>
      </c>
      <c r="C367" s="292"/>
      <c r="D367" s="232">
        <f>+'Ark1'!M2298</f>
        <v>9</v>
      </c>
      <c r="E367" s="232" t="str">
        <f t="shared" si="52"/>
        <v>3+</v>
      </c>
      <c r="F367" s="232">
        <f>+'Ark1'!D2298</f>
        <v>10</v>
      </c>
      <c r="G367" s="232" t="str">
        <f>VLOOKUP(F367,RNR!$D$12:$E$23,2)</f>
        <v>Okt</v>
      </c>
      <c r="H367" s="232">
        <f>+'Ark1'!Q2298</f>
        <v>14</v>
      </c>
      <c r="I367" s="330">
        <f>+'Ark1'!R2298</f>
        <v>23</v>
      </c>
      <c r="J367" s="233">
        <f>+IF(I367=0,"",'Ark1'!AF2298)</f>
        <v>0.48925760476494362</v>
      </c>
      <c r="K367" s="233">
        <f>+IF(I367=0,"",'Ark1'!AG2298)</f>
        <v>0.72698692050138558</v>
      </c>
      <c r="L367" s="481"/>
      <c r="M367" s="481"/>
      <c r="N367" s="481"/>
      <c r="O367" s="481"/>
      <c r="P367" s="481"/>
      <c r="Q367" s="234">
        <f>+IF(I367=0,"",'Ark1'!S2298)</f>
        <v>7</v>
      </c>
      <c r="R367" s="234"/>
      <c r="S367" s="290">
        <f>+IF(I367=0,"",'Ark1'!U2298)</f>
        <v>23.204347826086956</v>
      </c>
      <c r="T367" s="233">
        <f>+IF(I367=0,"",'Ark1'!V2298)</f>
        <v>0</v>
      </c>
      <c r="U367" s="233">
        <f>+IF(I367=0,"",'Ark1'!W2298)</f>
        <v>100</v>
      </c>
      <c r="V367" s="235">
        <f>+IF(I367=0,"",'Ark1'!X2298)</f>
        <v>78.260869565217391</v>
      </c>
      <c r="W367" s="235">
        <f>+IF(I367=0,"",'Ark1'!Y2298)</f>
        <v>56.521739130434781</v>
      </c>
      <c r="X367" s="235">
        <f>+IF(I367=0,"",'Ark1'!Z2298)</f>
        <v>7.1715911921164812</v>
      </c>
      <c r="Y367" s="233">
        <f>+IF(I367=0,"",'Ark1'!Z2298)</f>
        <v>7.1715911921164812</v>
      </c>
      <c r="Z367" s="233">
        <f>+IF(I367=0,"",'Ark1'!AB2298)</f>
        <v>0</v>
      </c>
      <c r="AA367" s="235">
        <f>+'Ark1'!AD2298</f>
        <v>0</v>
      </c>
      <c r="AB367" s="233">
        <f t="shared" si="49"/>
        <v>2.5555555555555554</v>
      </c>
      <c r="AC367" s="233">
        <f t="shared" si="50"/>
        <v>1.6428571428571428</v>
      </c>
      <c r="AD367" s="292"/>
      <c r="AG367" s="29"/>
      <c r="AH367" s="27"/>
    </row>
    <row r="368" spans="1:40">
      <c r="A368" s="292"/>
      <c r="B368" s="232">
        <f>+'Ark1'!C2299</f>
        <v>2023</v>
      </c>
      <c r="C368" s="292"/>
      <c r="D368" s="232">
        <f>+'Ark1'!M2299</f>
        <v>9</v>
      </c>
      <c r="E368" s="232" t="str">
        <f t="shared" si="52"/>
        <v>3+</v>
      </c>
      <c r="F368" s="232">
        <f>+'Ark1'!D2299</f>
        <v>11</v>
      </c>
      <c r="G368" s="232" t="str">
        <f>VLOOKUP(F368,RNR!$D$12:$E$23,2)</f>
        <v>Nov</v>
      </c>
      <c r="H368" s="232">
        <f>+'Ark1'!Q2299</f>
        <v>9</v>
      </c>
      <c r="I368" s="330">
        <f>+'Ark1'!R2299</f>
        <v>15</v>
      </c>
      <c r="J368" s="233">
        <f>+IF(I368=0,"",'Ark1'!AF2299)</f>
        <v>0.60313630880578994</v>
      </c>
      <c r="K368" s="233">
        <f>+IF(I368=0,"",'Ark1'!AG2299)</f>
        <v>0.94782500463814223</v>
      </c>
      <c r="L368" s="481"/>
      <c r="M368" s="481"/>
      <c r="N368" s="481"/>
      <c r="O368" s="481"/>
      <c r="P368" s="481"/>
      <c r="Q368" s="234">
        <f>+IF(I368=0,"",'Ark1'!S2299)</f>
        <v>7.8666666666666654</v>
      </c>
      <c r="R368" s="234"/>
      <c r="S368" s="290">
        <f>+IF(I368=0,"",'Ark1'!U2299)</f>
        <v>26.906666666666659</v>
      </c>
      <c r="T368" s="233">
        <f>+IF(I368=0,"",'Ark1'!V2299)</f>
        <v>0</v>
      </c>
      <c r="U368" s="233">
        <f>+IF(I368=0,"",'Ark1'!W2299)</f>
        <v>100</v>
      </c>
      <c r="V368" s="235">
        <f>+IF(I368=0,"",'Ark1'!X2299)</f>
        <v>93.333333333333314</v>
      </c>
      <c r="W368" s="235">
        <f>+IF(I368=0,"",'Ark1'!Y2299)</f>
        <v>80</v>
      </c>
      <c r="X368" s="235">
        <f>+IF(I368=0,"",'Ark1'!Z2299)</f>
        <v>5.6492438038693047</v>
      </c>
      <c r="Y368" s="233">
        <f>+IF(I368=0,"",'Ark1'!Z2299)</f>
        <v>5.6492438038693047</v>
      </c>
      <c r="Z368" s="233">
        <f>+IF(I368=0,"",'Ark1'!AB2299)</f>
        <v>0</v>
      </c>
      <c r="AA368" s="235">
        <f>+'Ark1'!AD2299</f>
        <v>0</v>
      </c>
      <c r="AB368" s="233">
        <f t="shared" si="49"/>
        <v>1.6666666666666667</v>
      </c>
      <c r="AC368" s="233">
        <f t="shared" si="50"/>
        <v>1.6666666666666667</v>
      </c>
      <c r="AD368" s="292"/>
      <c r="AG368" s="29"/>
      <c r="AH368" s="27"/>
    </row>
    <row r="369" spans="1:40">
      <c r="A369" s="292"/>
      <c r="B369" s="232">
        <f>+'Ark1'!C2300</f>
        <v>2023</v>
      </c>
      <c r="C369" s="292"/>
      <c r="D369" s="232">
        <f>+'Ark1'!M2300</f>
        <v>9</v>
      </c>
      <c r="E369" s="232" t="str">
        <f t="shared" si="52"/>
        <v>3+</v>
      </c>
      <c r="F369" s="232">
        <f>+'Ark1'!D2300</f>
        <v>12</v>
      </c>
      <c r="G369" s="232" t="str">
        <f>VLOOKUP(F369,RNR!$D$12:$E$23,2)</f>
        <v>Des</v>
      </c>
      <c r="H369" s="232">
        <f>+'Ark1'!Q2300</f>
        <v>1</v>
      </c>
      <c r="I369" s="330">
        <f>+'Ark1'!R2300</f>
        <v>1</v>
      </c>
      <c r="J369" s="233">
        <f>+IF(I369=0,"",'Ark1'!AF2300)</f>
        <v>0.38314176245210735</v>
      </c>
      <c r="K369" s="233">
        <f>+IF(I369=0,"",'Ark1'!AG2300)</f>
        <v>0.74536984433587061</v>
      </c>
      <c r="L369" s="481"/>
      <c r="M369" s="481"/>
      <c r="N369" s="481"/>
      <c r="O369" s="481"/>
      <c r="P369" s="481"/>
      <c r="Q369" s="234">
        <f>+IF(I369=0,"",'Ark1'!S2300)</f>
        <v>8</v>
      </c>
      <c r="R369" s="234"/>
      <c r="S369" s="290">
        <f>+IF(I369=0,"",'Ark1'!U2300)</f>
        <v>32.799999999999997</v>
      </c>
      <c r="T369" s="233">
        <f>+IF(I369=0,"",'Ark1'!V2300)</f>
        <v>0</v>
      </c>
      <c r="U369" s="233">
        <f>+IF(I369=0,"",'Ark1'!W2300)</f>
        <v>100</v>
      </c>
      <c r="V369" s="235">
        <f>+IF(I369=0,"",'Ark1'!X2300)</f>
        <v>100</v>
      </c>
      <c r="W369" s="235">
        <f>+IF(I369=0,"",'Ark1'!Y2300)</f>
        <v>100</v>
      </c>
      <c r="X369" s="235">
        <f>+IF(I369=0,"",'Ark1'!Z2300)</f>
        <v>0</v>
      </c>
      <c r="Y369" s="233">
        <f>+IF(I369=0,"",'Ark1'!Z2300)</f>
        <v>0</v>
      </c>
      <c r="Z369" s="233">
        <f>+IF(I369=0,"",'Ark1'!AB2300)</f>
        <v>0</v>
      </c>
      <c r="AA369" s="235">
        <f>+'Ark1'!AD2300</f>
        <v>0</v>
      </c>
      <c r="AB369" s="233">
        <f t="shared" si="49"/>
        <v>0.1111111111111111</v>
      </c>
      <c r="AC369" s="233">
        <f t="shared" si="50"/>
        <v>1</v>
      </c>
      <c r="AD369" s="292"/>
      <c r="AG369" s="29"/>
      <c r="AH369" s="27"/>
    </row>
    <row r="370" spans="1:40">
      <c r="A370" s="292"/>
      <c r="B370" s="292"/>
      <c r="C370" s="292"/>
      <c r="D370" s="292"/>
      <c r="E370" s="292"/>
      <c r="F370" s="292"/>
      <c r="G370" s="292"/>
      <c r="H370" s="292"/>
      <c r="I370" s="332"/>
      <c r="J370" s="292"/>
      <c r="K370" s="292"/>
      <c r="L370" s="482"/>
      <c r="M370" s="482"/>
      <c r="N370" s="482"/>
      <c r="O370" s="482"/>
      <c r="P370" s="48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16"/>
      <c r="AG370" s="29"/>
      <c r="AH370" s="27"/>
      <c r="AI370" s="217"/>
      <c r="AJ370" s="28"/>
      <c r="AN370" s="28"/>
    </row>
    <row r="371" spans="1:40" ht="22.8">
      <c r="A371" s="292"/>
      <c r="B371" s="292"/>
      <c r="C371" s="292"/>
      <c r="D371" s="292"/>
      <c r="E371" s="257" t="str">
        <f>+E373</f>
        <v>4-</v>
      </c>
      <c r="F371" s="292"/>
      <c r="G371" s="292"/>
      <c r="H371" s="292"/>
      <c r="I371" s="327">
        <f>SUM(I373:I410)</f>
        <v>281</v>
      </c>
      <c r="J371" s="292"/>
      <c r="K371" s="292"/>
      <c r="L371" s="482"/>
      <c r="M371" s="482"/>
      <c r="N371" s="482"/>
      <c r="O371" s="482"/>
      <c r="P371" s="482"/>
      <c r="Q371" s="292"/>
      <c r="R371" s="292"/>
      <c r="S371" s="263" t="e">
        <f>+Fettgruppe!#REF!</f>
        <v>#REF!</v>
      </c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16"/>
      <c r="AG371" s="29"/>
      <c r="AH371" s="27"/>
      <c r="AI371" s="217"/>
      <c r="AJ371" s="28"/>
      <c r="AN371" s="28"/>
    </row>
    <row r="372" spans="1:40">
      <c r="A372" s="292"/>
      <c r="B372" s="292"/>
      <c r="C372" s="292"/>
      <c r="D372" s="292"/>
      <c r="E372" s="292"/>
      <c r="F372" s="292"/>
      <c r="G372" s="292"/>
      <c r="H372" s="292"/>
      <c r="I372" s="332"/>
      <c r="J372" s="292"/>
      <c r="K372" s="292"/>
      <c r="L372" s="482"/>
      <c r="M372" s="482"/>
      <c r="N372" s="482"/>
      <c r="O372" s="482"/>
      <c r="P372" s="48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16"/>
      <c r="AG372" s="29"/>
      <c r="AH372" s="27"/>
      <c r="AI372" s="217"/>
      <c r="AJ372" s="28"/>
      <c r="AN372" s="28"/>
    </row>
    <row r="373" spans="1:40">
      <c r="A373" s="292"/>
      <c r="B373" s="232">
        <f>+'Ark1'!C2301</f>
        <v>2023</v>
      </c>
      <c r="C373" s="292"/>
      <c r="D373" s="232">
        <f>+'Ark1'!M2301</f>
        <v>10</v>
      </c>
      <c r="E373" s="232" t="s">
        <v>98</v>
      </c>
      <c r="F373" s="232">
        <f>+'Ark1'!D2301</f>
        <v>1</v>
      </c>
      <c r="G373" s="232" t="str">
        <f>VLOOKUP(F373,RNR!$D$12:$E$23,2)</f>
        <v>Jan</v>
      </c>
      <c r="H373" s="232">
        <f>+'Ark1'!Q2301</f>
        <v>0</v>
      </c>
      <c r="I373" s="330">
        <f>+'Ark1'!R2301</f>
        <v>0</v>
      </c>
      <c r="J373" s="233" t="str">
        <f>+IF(I373=0,"",'Ark1'!AF2301)</f>
        <v/>
      </c>
      <c r="K373" s="233" t="str">
        <f>+IF(I373=0,"",'Ark1'!AG2301)</f>
        <v/>
      </c>
      <c r="L373" s="481"/>
      <c r="M373" s="481"/>
      <c r="N373" s="481"/>
      <c r="O373" s="481"/>
      <c r="P373" s="481"/>
      <c r="Q373" s="234" t="str">
        <f>+IF(I373=0,"",'Ark1'!S2301)</f>
        <v/>
      </c>
      <c r="R373" s="234"/>
      <c r="S373" s="290" t="str">
        <f>+IF(I373=0,"",'Ark1'!U2301)</f>
        <v/>
      </c>
      <c r="T373" s="233" t="str">
        <f>+IF(I373=0,"",'Ark1'!V2301)</f>
        <v/>
      </c>
      <c r="U373" s="233" t="str">
        <f>+IF(I373=0,"",'Ark1'!W2301)</f>
        <v/>
      </c>
      <c r="V373" s="235" t="str">
        <f>+IF(I373=0,"",'Ark1'!X2301)</f>
        <v/>
      </c>
      <c r="W373" s="235" t="str">
        <f>+IF(I373=0,"",'Ark1'!Y2301)</f>
        <v/>
      </c>
      <c r="X373" s="235" t="str">
        <f>+IF(I373=0,"",'Ark1'!Z2301)</f>
        <v/>
      </c>
      <c r="Y373" s="233" t="str">
        <f>+IF(I373=0,"",'Ark1'!Z2301)</f>
        <v/>
      </c>
      <c r="Z373" s="233" t="str">
        <f>+IF(I373=0,"",'Ark1'!AB2301)</f>
        <v/>
      </c>
      <c r="AA373" s="235">
        <f>+'Ark1'!AD2301</f>
        <v>0</v>
      </c>
      <c r="AB373" s="233" t="str">
        <f t="shared" si="49"/>
        <v/>
      </c>
      <c r="AC373" s="233" t="str">
        <f t="shared" si="50"/>
        <v/>
      </c>
      <c r="AD373" s="292"/>
      <c r="AG373" s="29"/>
      <c r="AH373" s="27"/>
    </row>
    <row r="374" spans="1:40">
      <c r="A374" s="292"/>
      <c r="B374" s="232">
        <f>+'Ark1'!C2302</f>
        <v>2023</v>
      </c>
      <c r="C374" s="292"/>
      <c r="D374" s="232">
        <f>+'Ark1'!M2302</f>
        <v>10</v>
      </c>
      <c r="E374" s="232" t="s">
        <v>103</v>
      </c>
      <c r="F374" s="232">
        <f>+'Ark1'!D2302</f>
        <v>2</v>
      </c>
      <c r="G374" s="232" t="str">
        <f>VLOOKUP(F374,RNR!$D$12:$E$23,2)</f>
        <v>Feb</v>
      </c>
      <c r="H374" s="232">
        <f>+'Ark1'!Q2302</f>
        <v>0</v>
      </c>
      <c r="I374" s="330">
        <f>+'Ark1'!R2302</f>
        <v>0</v>
      </c>
      <c r="J374" s="233" t="str">
        <f>+IF(I374=0,"",'Ark1'!AF2302)</f>
        <v/>
      </c>
      <c r="K374" s="233" t="str">
        <f>+IF(I374=0,"",'Ark1'!AG2302)</f>
        <v/>
      </c>
      <c r="L374" s="481"/>
      <c r="M374" s="481"/>
      <c r="N374" s="481"/>
      <c r="O374" s="481"/>
      <c r="P374" s="481"/>
      <c r="Q374" s="234" t="str">
        <f>+IF(I374=0,"",'Ark1'!S2302)</f>
        <v/>
      </c>
      <c r="R374" s="234"/>
      <c r="S374" s="290" t="str">
        <f>+IF(I374=0,"",'Ark1'!U2302)</f>
        <v/>
      </c>
      <c r="T374" s="233" t="str">
        <f>+IF(I374=0,"",'Ark1'!V2302)</f>
        <v/>
      </c>
      <c r="U374" s="233" t="str">
        <f>+IF(I374=0,"",'Ark1'!W2302)</f>
        <v/>
      </c>
      <c r="V374" s="235" t="str">
        <f>+IF(I374=0,"",'Ark1'!X2302)</f>
        <v/>
      </c>
      <c r="W374" s="235" t="str">
        <f>+IF(I374=0,"",'Ark1'!Y2302)</f>
        <v/>
      </c>
      <c r="X374" s="235" t="str">
        <f>+IF(I374=0,"",'Ark1'!Z2302)</f>
        <v/>
      </c>
      <c r="Y374" s="233" t="str">
        <f>+IF(I374=0,"",'Ark1'!Z2302)</f>
        <v/>
      </c>
      <c r="Z374" s="233" t="str">
        <f>+IF(I374=0,"",'Ark1'!AB2302)</f>
        <v/>
      </c>
      <c r="AA374" s="235">
        <f>+'Ark1'!AD2302</f>
        <v>0</v>
      </c>
      <c r="AB374" s="233" t="str">
        <f t="shared" si="49"/>
        <v/>
      </c>
      <c r="AC374" s="233" t="str">
        <f t="shared" si="50"/>
        <v/>
      </c>
      <c r="AD374" s="292"/>
      <c r="AG374" s="29"/>
      <c r="AH374" s="27"/>
    </row>
    <row r="375" spans="1:40">
      <c r="A375" s="292"/>
      <c r="B375" s="232">
        <f>+'Ark1'!C2303</f>
        <v>2023</v>
      </c>
      <c r="C375" s="292"/>
      <c r="D375" s="232">
        <f>+'Ark1'!M2303</f>
        <v>10</v>
      </c>
      <c r="E375" s="232" t="s">
        <v>103</v>
      </c>
      <c r="F375" s="232">
        <f>+'Ark1'!D2303</f>
        <v>3</v>
      </c>
      <c r="G375" s="232" t="str">
        <f>VLOOKUP(F375,RNR!$D$12:$E$23,2)</f>
        <v>Mar</v>
      </c>
      <c r="H375" s="232">
        <f>+'Ark1'!Q2303</f>
        <v>0</v>
      </c>
      <c r="I375" s="330">
        <f>+'Ark1'!R2303</f>
        <v>0</v>
      </c>
      <c r="J375" s="233" t="str">
        <f>+IF(I375=0,"",'Ark1'!AF2303)</f>
        <v/>
      </c>
      <c r="K375" s="233" t="str">
        <f>+IF(I375=0,"",'Ark1'!AG2303)</f>
        <v/>
      </c>
      <c r="L375" s="481"/>
      <c r="M375" s="481"/>
      <c r="N375" s="481"/>
      <c r="O375" s="481"/>
      <c r="P375" s="481"/>
      <c r="Q375" s="234" t="str">
        <f>+IF(I375=0,"",'Ark1'!S2303)</f>
        <v/>
      </c>
      <c r="R375" s="234"/>
      <c r="S375" s="290" t="str">
        <f>+IF(I375=0,"",'Ark1'!U2303)</f>
        <v/>
      </c>
      <c r="T375" s="233" t="str">
        <f>+IF(I375=0,"",'Ark1'!V2303)</f>
        <v/>
      </c>
      <c r="U375" s="233" t="str">
        <f>+IF(I375=0,"",'Ark1'!W2303)</f>
        <v/>
      </c>
      <c r="V375" s="235" t="str">
        <f>+IF(I375=0,"",'Ark1'!X2303)</f>
        <v/>
      </c>
      <c r="W375" s="235" t="str">
        <f>+IF(I375=0,"",'Ark1'!Y2303)</f>
        <v/>
      </c>
      <c r="X375" s="235" t="str">
        <f>+IF(I375=0,"",'Ark1'!Z2303)</f>
        <v/>
      </c>
      <c r="Y375" s="233" t="str">
        <f>+IF(I375=0,"",'Ark1'!Z2303)</f>
        <v/>
      </c>
      <c r="Z375" s="233" t="str">
        <f>+IF(I375=0,"",'Ark1'!AB2303)</f>
        <v/>
      </c>
      <c r="AA375" s="235">
        <f>+'Ark1'!AD2303</f>
        <v>0</v>
      </c>
      <c r="AB375" s="233" t="str">
        <f t="shared" si="49"/>
        <v/>
      </c>
      <c r="AC375" s="233" t="str">
        <f t="shared" si="50"/>
        <v/>
      </c>
      <c r="AD375" s="292"/>
      <c r="AG375" s="29"/>
      <c r="AH375" s="27"/>
    </row>
    <row r="376" spans="1:40">
      <c r="A376" s="292"/>
      <c r="B376" s="232">
        <f>+'Ark1'!C2304</f>
        <v>2023</v>
      </c>
      <c r="C376" s="292"/>
      <c r="D376" s="232">
        <f>+'Ark1'!M2304</f>
        <v>10</v>
      </c>
      <c r="E376" s="232" t="s">
        <v>103</v>
      </c>
      <c r="F376" s="232">
        <f>+'Ark1'!D2304</f>
        <v>4</v>
      </c>
      <c r="G376" s="232" t="str">
        <f>VLOOKUP(F376,RNR!$D$12:$E$23,2)</f>
        <v>Apr</v>
      </c>
      <c r="H376" s="232">
        <f>+'Ark1'!Q2304</f>
        <v>0</v>
      </c>
      <c r="I376" s="330">
        <f>+'Ark1'!R2304</f>
        <v>0</v>
      </c>
      <c r="J376" s="233" t="str">
        <f>+IF(I376=0,"",'Ark1'!AF2304)</f>
        <v/>
      </c>
      <c r="K376" s="233" t="str">
        <f>+IF(I376=0,"",'Ark1'!AG2304)</f>
        <v/>
      </c>
      <c r="L376" s="481"/>
      <c r="M376" s="481"/>
      <c r="N376" s="481"/>
      <c r="O376" s="481"/>
      <c r="P376" s="481"/>
      <c r="Q376" s="234" t="str">
        <f>+IF(I376=0,"",'Ark1'!S2304)</f>
        <v/>
      </c>
      <c r="R376" s="234"/>
      <c r="S376" s="290" t="str">
        <f>+IF(I376=0,"",'Ark1'!U2304)</f>
        <v/>
      </c>
      <c r="T376" s="233" t="str">
        <f>+IF(I376=0,"",'Ark1'!V2304)</f>
        <v/>
      </c>
      <c r="U376" s="233" t="str">
        <f>+IF(I376=0,"",'Ark1'!W2304)</f>
        <v/>
      </c>
      <c r="V376" s="235" t="str">
        <f>+IF(I376=0,"",'Ark1'!X2304)</f>
        <v/>
      </c>
      <c r="W376" s="235" t="str">
        <f>+IF(I376=0,"",'Ark1'!Y2304)</f>
        <v/>
      </c>
      <c r="X376" s="235" t="str">
        <f>+IF(I376=0,"",'Ark1'!Z2304)</f>
        <v/>
      </c>
      <c r="Y376" s="233" t="str">
        <f>+IF(I376=0,"",'Ark1'!Z2304)</f>
        <v/>
      </c>
      <c r="Z376" s="233" t="str">
        <f>+IF(I376=0,"",'Ark1'!AB2304)</f>
        <v/>
      </c>
      <c r="AA376" s="235">
        <f>+'Ark1'!AD2304</f>
        <v>0</v>
      </c>
      <c r="AB376" s="233" t="str">
        <f t="shared" si="49"/>
        <v/>
      </c>
      <c r="AC376" s="233" t="str">
        <f t="shared" si="50"/>
        <v/>
      </c>
      <c r="AD376" s="292"/>
      <c r="AG376" s="29"/>
      <c r="AH376" s="27"/>
    </row>
    <row r="377" spans="1:40">
      <c r="A377" s="292"/>
      <c r="B377" s="232">
        <f>+'Ark1'!C2305</f>
        <v>2023</v>
      </c>
      <c r="C377" s="292"/>
      <c r="D377" s="232">
        <f>+'Ark1'!M2305</f>
        <v>10</v>
      </c>
      <c r="E377" s="232" t="s">
        <v>103</v>
      </c>
      <c r="F377" s="232">
        <f>+'Ark1'!D2305</f>
        <v>5</v>
      </c>
      <c r="G377" s="232" t="str">
        <f>VLOOKUP(F377,RNR!$D$12:$E$23,2)</f>
        <v>Mai</v>
      </c>
      <c r="H377" s="232">
        <f>+'Ark1'!Q2305</f>
        <v>1</v>
      </c>
      <c r="I377" s="330">
        <f>+'Ark1'!R2305</f>
        <v>2</v>
      </c>
      <c r="J377" s="233">
        <f>+IF(I377=0,"",'Ark1'!AF2305)</f>
        <v>0.10828370330265295</v>
      </c>
      <c r="K377" s="233">
        <f>+IF(I377=0,"",'Ark1'!AG2305)</f>
        <v>0.28477559001409675</v>
      </c>
      <c r="L377" s="481"/>
      <c r="M377" s="481"/>
      <c r="N377" s="481"/>
      <c r="O377" s="481"/>
      <c r="P377" s="481"/>
      <c r="Q377" s="234">
        <f>+IF(I377=0,"",'Ark1'!S2305)</f>
        <v>7</v>
      </c>
      <c r="R377" s="234"/>
      <c r="S377" s="290">
        <f>+IF(I377=0,"",'Ark1'!U2305)</f>
        <v>25.05</v>
      </c>
      <c r="T377" s="233">
        <f>+IF(I377=0,"",'Ark1'!V2305)</f>
        <v>0</v>
      </c>
      <c r="U377" s="233">
        <f>+IF(I377=0,"",'Ark1'!W2305)</f>
        <v>100</v>
      </c>
      <c r="V377" s="235">
        <f>+IF(I377=0,"",'Ark1'!X2305)</f>
        <v>100</v>
      </c>
      <c r="W377" s="235">
        <f>+IF(I377=0,"",'Ark1'!Y2305)</f>
        <v>100</v>
      </c>
      <c r="X377" s="235">
        <f>+IF(I377=0,"",'Ark1'!Z2305)</f>
        <v>1.6499999999999899</v>
      </c>
      <c r="Y377" s="233">
        <f>+IF(I377=0,"",'Ark1'!Z2305)</f>
        <v>1.6499999999999899</v>
      </c>
      <c r="Z377" s="233">
        <f>+IF(I377=0,"",'Ark1'!AB2305)</f>
        <v>0</v>
      </c>
      <c r="AA377" s="235">
        <f>+'Ark1'!AD2305</f>
        <v>0</v>
      </c>
      <c r="AB377" s="233">
        <f t="shared" si="49"/>
        <v>0.2</v>
      </c>
      <c r="AC377" s="233">
        <f t="shared" si="50"/>
        <v>2</v>
      </c>
      <c r="AD377" s="292"/>
      <c r="AG377" s="29"/>
      <c r="AH377" s="27"/>
    </row>
    <row r="378" spans="1:40">
      <c r="A378" s="292"/>
      <c r="B378" s="232">
        <f>+'Ark1'!C2306</f>
        <v>2023</v>
      </c>
      <c r="C378" s="292"/>
      <c r="D378" s="232">
        <f>+'Ark1'!M2306</f>
        <v>10</v>
      </c>
      <c r="E378" s="232" t="s">
        <v>103</v>
      </c>
      <c r="F378" s="232">
        <f>+'Ark1'!D2306</f>
        <v>6</v>
      </c>
      <c r="G378" s="232" t="str">
        <f>VLOOKUP(F378,RNR!$D$12:$E$23,2)</f>
        <v>Jun</v>
      </c>
      <c r="H378" s="232">
        <f>+'Ark1'!Q2306</f>
        <v>4</v>
      </c>
      <c r="I378" s="330">
        <f>+'Ark1'!R2306</f>
        <v>13</v>
      </c>
      <c r="J378" s="233">
        <f>+IF(I378=0,"",'Ark1'!AF2306)</f>
        <v>0.57829181494661908</v>
      </c>
      <c r="K378" s="233">
        <f>+IF(I378=0,"",'Ark1'!AG2306)</f>
        <v>1.459046973037138</v>
      </c>
      <c r="L378" s="481"/>
      <c r="M378" s="481"/>
      <c r="N378" s="481"/>
      <c r="O378" s="481"/>
      <c r="P378" s="481"/>
      <c r="Q378" s="234">
        <f>+IF(I378=0,"",'Ark1'!S2306)</f>
        <v>8</v>
      </c>
      <c r="R378" s="234"/>
      <c r="S378" s="290">
        <f>+IF(I378=0,"",'Ark1'!U2306)</f>
        <v>33.092307692307685</v>
      </c>
      <c r="T378" s="233">
        <f>+IF(I378=0,"",'Ark1'!V2306)</f>
        <v>0</v>
      </c>
      <c r="U378" s="233">
        <f>+IF(I378=0,"",'Ark1'!W2306)</f>
        <v>100</v>
      </c>
      <c r="V378" s="235">
        <f>+IF(I378=0,"",'Ark1'!X2306)</f>
        <v>100</v>
      </c>
      <c r="W378" s="235">
        <f>+IF(I378=0,"",'Ark1'!Y2306)</f>
        <v>84.615384615384627</v>
      </c>
      <c r="X378" s="235">
        <f>+IF(I378=0,"",'Ark1'!Z2306)</f>
        <v>7.7855350627312676</v>
      </c>
      <c r="Y378" s="233">
        <f>+IF(I378=0,"",'Ark1'!Z2306)</f>
        <v>7.7855350627312676</v>
      </c>
      <c r="Z378" s="233">
        <f>+IF(I378=0,"",'Ark1'!AB2306)</f>
        <v>0</v>
      </c>
      <c r="AA378" s="235">
        <f>+'Ark1'!AD2306</f>
        <v>0</v>
      </c>
      <c r="AB378" s="233">
        <f t="shared" si="49"/>
        <v>1.3</v>
      </c>
      <c r="AC378" s="233">
        <f t="shared" si="50"/>
        <v>3.25</v>
      </c>
      <c r="AD378" s="292"/>
      <c r="AG378" s="29"/>
      <c r="AH378" s="27"/>
    </row>
    <row r="379" spans="1:40">
      <c r="A379" s="292"/>
      <c r="B379" s="232">
        <f>+'Ark1'!C2307</f>
        <v>2023</v>
      </c>
      <c r="C379" s="292"/>
      <c r="D379" s="232">
        <f>+'Ark1'!M2307</f>
        <v>10</v>
      </c>
      <c r="E379" s="232" t="s">
        <v>103</v>
      </c>
      <c r="F379" s="232">
        <f>+'Ark1'!D2307</f>
        <v>7</v>
      </c>
      <c r="G379" s="232" t="str">
        <f>VLOOKUP(F379,RNR!$D$12:$E$23,2)</f>
        <v>Jul</v>
      </c>
      <c r="H379" s="232">
        <f>+'Ark1'!Q2307</f>
        <v>2</v>
      </c>
      <c r="I379" s="330">
        <f>+'Ark1'!R2307</f>
        <v>2</v>
      </c>
      <c r="J379" s="233">
        <f>+IF(I379=0,"",'Ark1'!AF2307)</f>
        <v>0.42016806722689054</v>
      </c>
      <c r="K379" s="233">
        <f>+IF(I379=0,"",'Ark1'!AG2307)</f>
        <v>1.2560890744606823</v>
      </c>
      <c r="L379" s="481"/>
      <c r="M379" s="481"/>
      <c r="N379" s="481"/>
      <c r="O379" s="481"/>
      <c r="P379" s="481"/>
      <c r="Q379" s="234">
        <f>+IF(I379=0,"",'Ark1'!S2307)</f>
        <v>7</v>
      </c>
      <c r="R379" s="234"/>
      <c r="S379" s="290">
        <f>+IF(I379=0,"",'Ark1'!U2307)</f>
        <v>36.1</v>
      </c>
      <c r="T379" s="233">
        <f>+IF(I379=0,"",'Ark1'!V2307)</f>
        <v>0</v>
      </c>
      <c r="U379" s="233">
        <f>+IF(I379=0,"",'Ark1'!W2307)</f>
        <v>100</v>
      </c>
      <c r="V379" s="235">
        <f>+IF(I379=0,"",'Ark1'!X2307)</f>
        <v>100</v>
      </c>
      <c r="W379" s="235">
        <f>+IF(I379=0,"",'Ark1'!Y2307)</f>
        <v>100</v>
      </c>
      <c r="X379" s="235">
        <f>+IF(I379=0,"",'Ark1'!Z2307)</f>
        <v>0.70000000000000651</v>
      </c>
      <c r="Y379" s="233">
        <f>+IF(I379=0,"",'Ark1'!Z2307)</f>
        <v>0.70000000000000651</v>
      </c>
      <c r="Z379" s="233">
        <f>+IF(I379=0,"",'Ark1'!AB2307)</f>
        <v>0</v>
      </c>
      <c r="AA379" s="235">
        <f>+'Ark1'!AD2307</f>
        <v>0</v>
      </c>
      <c r="AB379" s="233">
        <f t="shared" si="49"/>
        <v>0.2</v>
      </c>
      <c r="AC379" s="233">
        <f t="shared" si="50"/>
        <v>1</v>
      </c>
      <c r="AD379" s="292"/>
      <c r="AG379" s="29"/>
      <c r="AH379" s="27"/>
    </row>
    <row r="380" spans="1:40">
      <c r="A380" s="292"/>
      <c r="B380" s="232">
        <f>+'Ark1'!C2308</f>
        <v>2023</v>
      </c>
      <c r="C380" s="292"/>
      <c r="D380" s="232">
        <f>+'Ark1'!M2308</f>
        <v>10</v>
      </c>
      <c r="E380" s="232" t="s">
        <v>103</v>
      </c>
      <c r="F380" s="232">
        <f>+'Ark1'!D2308</f>
        <v>8</v>
      </c>
      <c r="G380" s="232" t="str">
        <f>VLOOKUP(F380,RNR!$D$12:$E$23,2)</f>
        <v>Aug</v>
      </c>
      <c r="H380" s="232">
        <f>+'Ark1'!Q2308</f>
        <v>1</v>
      </c>
      <c r="I380" s="330">
        <f>+'Ark1'!R2308</f>
        <v>2</v>
      </c>
      <c r="J380" s="233">
        <f>+IF(I380=0,"",'Ark1'!AF2308)</f>
        <v>0.12779552715654952</v>
      </c>
      <c r="K380" s="233">
        <f>+IF(I380=0,"",'Ark1'!AG2308)</f>
        <v>0.36278310328234903</v>
      </c>
      <c r="L380" s="481"/>
      <c r="M380" s="481"/>
      <c r="N380" s="481"/>
      <c r="O380" s="481"/>
      <c r="P380" s="481"/>
      <c r="Q380" s="234">
        <f>+IF(I380=0,"",'Ark1'!S2308)</f>
        <v>6</v>
      </c>
      <c r="R380" s="234"/>
      <c r="S380" s="290">
        <f>+IF(I380=0,"",'Ark1'!U2308)</f>
        <v>33.549999999999997</v>
      </c>
      <c r="T380" s="233">
        <f>+IF(I380=0,"",'Ark1'!V2308)</f>
        <v>0</v>
      </c>
      <c r="U380" s="233">
        <f>+IF(I380=0,"",'Ark1'!W2308)</f>
        <v>100</v>
      </c>
      <c r="V380" s="235">
        <f>+IF(I380=0,"",'Ark1'!X2308)</f>
        <v>100</v>
      </c>
      <c r="W380" s="235">
        <f>+IF(I380=0,"",'Ark1'!Y2308)</f>
        <v>100</v>
      </c>
      <c r="X380" s="235">
        <f>+IF(I380=0,"",'Ark1'!Z2308)</f>
        <v>2.5500000000000553</v>
      </c>
      <c r="Y380" s="233">
        <f>+IF(I380=0,"",'Ark1'!Z2308)</f>
        <v>2.5500000000000553</v>
      </c>
      <c r="Z380" s="233">
        <f>+IF(I380=0,"",'Ark1'!AB2308)</f>
        <v>0</v>
      </c>
      <c r="AA380" s="235">
        <f>+'Ark1'!AD2308</f>
        <v>0</v>
      </c>
      <c r="AB380" s="233">
        <f t="shared" si="49"/>
        <v>0.2</v>
      </c>
      <c r="AC380" s="233">
        <f t="shared" si="50"/>
        <v>2</v>
      </c>
      <c r="AD380" s="292"/>
      <c r="AG380" s="29"/>
      <c r="AH380" s="27"/>
    </row>
    <row r="381" spans="1:40">
      <c r="A381" s="292"/>
      <c r="B381" s="232">
        <f>+'Ark1'!C2309</f>
        <v>2023</v>
      </c>
      <c r="C381" s="292"/>
      <c r="D381" s="232">
        <f>+'Ark1'!M2309</f>
        <v>10</v>
      </c>
      <c r="E381" s="232" t="s">
        <v>103</v>
      </c>
      <c r="F381" s="232">
        <f>+'Ark1'!D2309</f>
        <v>9</v>
      </c>
      <c r="G381" s="232" t="str">
        <f>VLOOKUP(F381,RNR!$D$12:$E$23,2)</f>
        <v>Sep</v>
      </c>
      <c r="H381" s="232">
        <f>+'Ark1'!Q2309</f>
        <v>2</v>
      </c>
      <c r="I381" s="330">
        <f>+'Ark1'!R2309</f>
        <v>2</v>
      </c>
      <c r="J381" s="233">
        <f>+IF(I381=0,"",'Ark1'!AF2309)</f>
        <v>7.4460163812360397E-2</v>
      </c>
      <c r="K381" s="233">
        <f>+IF(I381=0,"",'Ark1'!AG2309)</f>
        <v>0.19861430541123232</v>
      </c>
      <c r="L381" s="481"/>
      <c r="M381" s="481"/>
      <c r="N381" s="481"/>
      <c r="O381" s="481"/>
      <c r="P381" s="481"/>
      <c r="Q381" s="234">
        <f>+IF(I381=0,"",'Ark1'!S2309)</f>
        <v>8</v>
      </c>
      <c r="R381" s="234"/>
      <c r="S381" s="290">
        <f>+IF(I381=0,"",'Ark1'!U2309)</f>
        <v>34.5</v>
      </c>
      <c r="T381" s="233">
        <f>+IF(I381=0,"",'Ark1'!V2309)</f>
        <v>0</v>
      </c>
      <c r="U381" s="233">
        <f>+IF(I381=0,"",'Ark1'!W2309)</f>
        <v>100</v>
      </c>
      <c r="V381" s="235">
        <f>+IF(I381=0,"",'Ark1'!X2309)</f>
        <v>100</v>
      </c>
      <c r="W381" s="235">
        <f>+IF(I381=0,"",'Ark1'!Y2309)</f>
        <v>100</v>
      </c>
      <c r="X381" s="235">
        <f>+IF(I381=0,"",'Ark1'!Z2309)</f>
        <v>0.30000000000024257</v>
      </c>
      <c r="Y381" s="233">
        <f>+IF(I381=0,"",'Ark1'!Z2309)</f>
        <v>0.30000000000024257</v>
      </c>
      <c r="Z381" s="233">
        <f>+IF(I381=0,"",'Ark1'!AB2309)</f>
        <v>0</v>
      </c>
      <c r="AA381" s="235">
        <f>+'Ark1'!AD2309</f>
        <v>0</v>
      </c>
      <c r="AB381" s="233">
        <f t="shared" si="49"/>
        <v>0.2</v>
      </c>
      <c r="AC381" s="233">
        <f t="shared" si="50"/>
        <v>1</v>
      </c>
      <c r="AD381" s="292"/>
      <c r="AG381" s="29"/>
      <c r="AH381" s="27"/>
    </row>
    <row r="382" spans="1:40">
      <c r="A382" s="292"/>
      <c r="B382" s="232">
        <f>+'Ark1'!C2310</f>
        <v>2023</v>
      </c>
      <c r="C382" s="292"/>
      <c r="D382" s="232">
        <f>+'Ark1'!M2310</f>
        <v>10</v>
      </c>
      <c r="E382" s="232" t="s">
        <v>103</v>
      </c>
      <c r="F382" s="232">
        <f>+'Ark1'!D2310</f>
        <v>10</v>
      </c>
      <c r="G382" s="232" t="str">
        <f>VLOOKUP(F382,RNR!$D$12:$E$23,2)</f>
        <v>Okt</v>
      </c>
      <c r="H382" s="232">
        <f>+'Ark1'!Q2310</f>
        <v>4</v>
      </c>
      <c r="I382" s="330">
        <f>+'Ark1'!R2310</f>
        <v>4</v>
      </c>
      <c r="J382" s="233">
        <f>+IF(I382=0,"",'Ark1'!AF2310)</f>
        <v>8.5088279089555394E-2</v>
      </c>
      <c r="K382" s="233">
        <f>+IF(I382=0,"",'Ark1'!AG2310)</f>
        <v>0.17994186284098362</v>
      </c>
      <c r="L382" s="481"/>
      <c r="M382" s="481"/>
      <c r="N382" s="481"/>
      <c r="O382" s="481"/>
      <c r="P382" s="481"/>
      <c r="Q382" s="234">
        <f>+IF(I382=0,"",'Ark1'!S2310)</f>
        <v>6.75</v>
      </c>
      <c r="R382" s="234"/>
      <c r="S382" s="290">
        <f>+IF(I382=0,"",'Ark1'!U2310)</f>
        <v>33.024999999999999</v>
      </c>
      <c r="T382" s="233">
        <f>+IF(I382=0,"",'Ark1'!V2310)</f>
        <v>0</v>
      </c>
      <c r="U382" s="233">
        <f>+IF(I382=0,"",'Ark1'!W2310)</f>
        <v>100</v>
      </c>
      <c r="V382" s="235">
        <f>+IF(I382=0,"",'Ark1'!X2310)</f>
        <v>100</v>
      </c>
      <c r="W382" s="235">
        <f>+IF(I382=0,"",'Ark1'!Y2310)</f>
        <v>100</v>
      </c>
      <c r="X382" s="235">
        <f>+IF(I382=0,"",'Ark1'!Z2310)</f>
        <v>2.4066314632697958</v>
      </c>
      <c r="Y382" s="233">
        <f>+IF(I382=0,"",'Ark1'!Z2310)</f>
        <v>2.4066314632697958</v>
      </c>
      <c r="Z382" s="233">
        <f>+IF(I382=0,"",'Ark1'!AB2310)</f>
        <v>0</v>
      </c>
      <c r="AA382" s="235">
        <f>+'Ark1'!AD2310</f>
        <v>0</v>
      </c>
      <c r="AB382" s="233">
        <f t="shared" si="49"/>
        <v>0.4</v>
      </c>
      <c r="AC382" s="233">
        <f t="shared" si="50"/>
        <v>1</v>
      </c>
      <c r="AD382" s="292"/>
      <c r="AG382" s="29"/>
      <c r="AH382" s="27"/>
    </row>
    <row r="383" spans="1:40">
      <c r="A383" s="292"/>
      <c r="B383" s="232">
        <f>+'Ark1'!C2311</f>
        <v>2023</v>
      </c>
      <c r="C383" s="292"/>
      <c r="D383" s="232">
        <f>+'Ark1'!M2311</f>
        <v>10</v>
      </c>
      <c r="E383" s="232" t="s">
        <v>103</v>
      </c>
      <c r="F383" s="232">
        <f>+'Ark1'!D2311</f>
        <v>11</v>
      </c>
      <c r="G383" s="232" t="str">
        <f>VLOOKUP(F383,RNR!$D$12:$E$23,2)</f>
        <v>Nov</v>
      </c>
      <c r="H383" s="232">
        <f>+'Ark1'!Q2311</f>
        <v>0</v>
      </c>
      <c r="I383" s="330">
        <f>+'Ark1'!R2311</f>
        <v>0</v>
      </c>
      <c r="J383" s="233" t="str">
        <f>+IF(I383=0,"",'Ark1'!AF2311)</f>
        <v/>
      </c>
      <c r="K383" s="233" t="str">
        <f>+IF(I383=0,"",'Ark1'!AG2311)</f>
        <v/>
      </c>
      <c r="L383" s="481"/>
      <c r="M383" s="481"/>
      <c r="N383" s="481"/>
      <c r="O383" s="481"/>
      <c r="P383" s="481"/>
      <c r="Q383" s="234" t="str">
        <f>+IF(I383=0,"",'Ark1'!S2311)</f>
        <v/>
      </c>
      <c r="R383" s="234"/>
      <c r="S383" s="290" t="str">
        <f>+IF(I383=0,"",'Ark1'!U2311)</f>
        <v/>
      </c>
      <c r="T383" s="233" t="str">
        <f>+IF(I383=0,"",'Ark1'!V2311)</f>
        <v/>
      </c>
      <c r="U383" s="233" t="str">
        <f>+IF(I383=0,"",'Ark1'!W2311)</f>
        <v/>
      </c>
      <c r="V383" s="235" t="str">
        <f>+IF(I383=0,"",'Ark1'!X2311)</f>
        <v/>
      </c>
      <c r="W383" s="235" t="str">
        <f>+IF(I383=0,"",'Ark1'!Y2311)</f>
        <v/>
      </c>
      <c r="X383" s="235" t="str">
        <f>+IF(I383=0,"",'Ark1'!Z2311)</f>
        <v/>
      </c>
      <c r="Y383" s="233" t="str">
        <f>+IF(I383=0,"",'Ark1'!Z2311)</f>
        <v/>
      </c>
      <c r="Z383" s="233" t="str">
        <f>+IF(I383=0,"",'Ark1'!AB2311)</f>
        <v/>
      </c>
      <c r="AA383" s="235">
        <f>+'Ark1'!AD2311</f>
        <v>0</v>
      </c>
      <c r="AB383" s="233" t="str">
        <f t="shared" si="49"/>
        <v/>
      </c>
      <c r="AC383" s="233" t="str">
        <f t="shared" si="50"/>
        <v/>
      </c>
      <c r="AD383" s="292"/>
      <c r="AG383" s="29"/>
      <c r="AH383" s="27"/>
    </row>
    <row r="384" spans="1:40">
      <c r="A384" s="292"/>
      <c r="B384" s="232">
        <f>+'Ark1'!C2312</f>
        <v>2023</v>
      </c>
      <c r="C384" s="292"/>
      <c r="D384" s="232">
        <f>+'Ark1'!M2312</f>
        <v>10</v>
      </c>
      <c r="E384" s="232" t="s">
        <v>103</v>
      </c>
      <c r="F384" s="232">
        <f>+'Ark1'!D2312</f>
        <v>12</v>
      </c>
      <c r="G384" s="232" t="str">
        <f>VLOOKUP(F384,RNR!$D$12:$E$23,2)</f>
        <v>Des</v>
      </c>
      <c r="H384" s="232">
        <f>+'Ark1'!Q2312</f>
        <v>0</v>
      </c>
      <c r="I384" s="330">
        <f>+'Ark1'!R2312</f>
        <v>0</v>
      </c>
      <c r="J384" s="233" t="str">
        <f>+IF(I384=0,"",'Ark1'!AF2312)</f>
        <v/>
      </c>
      <c r="K384" s="233" t="str">
        <f>+IF(I384=0,"",'Ark1'!AG2312)</f>
        <v/>
      </c>
      <c r="L384" s="481"/>
      <c r="M384" s="481"/>
      <c r="N384" s="481"/>
      <c r="O384" s="481"/>
      <c r="P384" s="481"/>
      <c r="Q384" s="234" t="str">
        <f>+IF(I384=0,"",'Ark1'!S2312)</f>
        <v/>
      </c>
      <c r="R384" s="234"/>
      <c r="S384" s="290" t="str">
        <f>+IF(I384=0,"",'Ark1'!U2312)</f>
        <v/>
      </c>
      <c r="T384" s="233" t="str">
        <f>+IF(I384=0,"",'Ark1'!V2312)</f>
        <v/>
      </c>
      <c r="U384" s="233" t="str">
        <f>+IF(I384=0,"",'Ark1'!W2312)</f>
        <v/>
      </c>
      <c r="V384" s="235" t="str">
        <f>+IF(I384=0,"",'Ark1'!X2312)</f>
        <v/>
      </c>
      <c r="W384" s="235" t="str">
        <f>+IF(I384=0,"",'Ark1'!Y2312)</f>
        <v/>
      </c>
      <c r="X384" s="235" t="str">
        <f>+IF(I384=0,"",'Ark1'!Z2312)</f>
        <v/>
      </c>
      <c r="Y384" s="233" t="str">
        <f>+IF(I384=0,"",'Ark1'!Z2312)</f>
        <v/>
      </c>
      <c r="Z384" s="233" t="str">
        <f>+IF(I384=0,"",'Ark1'!AB2312)</f>
        <v/>
      </c>
      <c r="AA384" s="235">
        <f>+'Ark1'!AD2312</f>
        <v>0</v>
      </c>
      <c r="AB384" s="233" t="str">
        <f t="shared" si="49"/>
        <v/>
      </c>
      <c r="AC384" s="233" t="str">
        <f t="shared" si="50"/>
        <v/>
      </c>
      <c r="AD384" s="292"/>
      <c r="AG384" s="29"/>
      <c r="AH384" s="27"/>
    </row>
    <row r="385" spans="1:34">
      <c r="A385" s="292"/>
      <c r="B385" s="232">
        <f>+'Ark1'!C2313</f>
        <v>2023</v>
      </c>
      <c r="C385" s="292"/>
      <c r="D385" s="232">
        <f>+'Ark1'!M2313</f>
        <v>11</v>
      </c>
      <c r="E385" s="232" t="s">
        <v>103</v>
      </c>
      <c r="F385" s="232">
        <f>+'Ark1'!D2313</f>
        <v>1</v>
      </c>
      <c r="G385" s="232" t="str">
        <f>VLOOKUP(F385,RNR!$D$12:$E$23,2)</f>
        <v>Jan</v>
      </c>
      <c r="H385" s="232">
        <f>+'Ark1'!Q2313</f>
        <v>9</v>
      </c>
      <c r="I385" s="330">
        <f>+'Ark1'!R2313</f>
        <v>35</v>
      </c>
      <c r="J385" s="233">
        <f>+IF(I385=0,"",'Ark1'!AF2313)</f>
        <v>4.774897680763984</v>
      </c>
      <c r="K385" s="233">
        <f>+IF(I385=0,"",'Ark1'!AG2313)</f>
        <v>7.4994049808512013</v>
      </c>
      <c r="L385" s="481"/>
      <c r="M385" s="481"/>
      <c r="N385" s="481"/>
      <c r="O385" s="481"/>
      <c r="P385" s="481"/>
      <c r="Q385" s="234">
        <f>+IF(I385=0,"",'Ark1'!S2313)</f>
        <v>8.4285714285714306</v>
      </c>
      <c r="R385" s="234"/>
      <c r="S385" s="290">
        <f>+IF(I385=0,"",'Ark1'!U2313)</f>
        <v>29.708571428571403</v>
      </c>
      <c r="T385" s="233">
        <f>+IF(I385=0,"",'Ark1'!V2313)</f>
        <v>0</v>
      </c>
      <c r="U385" s="233">
        <f>+IF(I385=0,"",'Ark1'!W2313)</f>
        <v>100</v>
      </c>
      <c r="V385" s="235">
        <f>+IF(I385=0,"",'Ark1'!X2313)</f>
        <v>100</v>
      </c>
      <c r="W385" s="235">
        <f>+IF(I385=0,"",'Ark1'!Y2313)</f>
        <v>88.571428571428555</v>
      </c>
      <c r="X385" s="235">
        <f>+IF(I385=0,"",'Ark1'!Z2313)</f>
        <v>5.1398372085711772</v>
      </c>
      <c r="Y385" s="233">
        <f>+IF(I385=0,"",'Ark1'!Z2313)</f>
        <v>5.1398372085711772</v>
      </c>
      <c r="Z385" s="233">
        <f>+IF(I385=0,"",'Ark1'!AB2313)</f>
        <v>0</v>
      </c>
      <c r="AA385" s="235">
        <f>+'Ark1'!AD2313</f>
        <v>0</v>
      </c>
      <c r="AB385" s="233">
        <f t="shared" si="49"/>
        <v>3.1818181818181817</v>
      </c>
      <c r="AC385" s="233">
        <f t="shared" si="50"/>
        <v>3.8888888888888888</v>
      </c>
      <c r="AD385" s="292"/>
      <c r="AG385" s="29"/>
      <c r="AH385" s="27"/>
    </row>
    <row r="386" spans="1:34">
      <c r="A386" s="292"/>
      <c r="B386" s="232">
        <f>+'Ark1'!C2314</f>
        <v>2023</v>
      </c>
      <c r="C386" s="292"/>
      <c r="D386" s="232">
        <f>+'Ark1'!M2314</f>
        <v>11</v>
      </c>
      <c r="E386" s="232" t="s">
        <v>103</v>
      </c>
      <c r="F386" s="232">
        <f>+'Ark1'!D2314</f>
        <v>2</v>
      </c>
      <c r="G386" s="232" t="str">
        <f>VLOOKUP(F386,RNR!$D$12:$E$23,2)</f>
        <v>Feb</v>
      </c>
      <c r="H386" s="232">
        <f>+'Ark1'!Q2314</f>
        <v>8</v>
      </c>
      <c r="I386" s="330">
        <f>+'Ark1'!R2314</f>
        <v>11</v>
      </c>
      <c r="J386" s="233">
        <f>+IF(I386=0,"",'Ark1'!AF2314)</f>
        <v>0.65204505038529925</v>
      </c>
      <c r="K386" s="233">
        <f>+IF(I386=0,"",'Ark1'!AG2314)</f>
        <v>1.8004710534732937</v>
      </c>
      <c r="L386" s="481"/>
      <c r="M386" s="481"/>
      <c r="N386" s="481"/>
      <c r="O386" s="481"/>
      <c r="P386" s="481"/>
      <c r="Q386" s="234">
        <f>+IF(I386=0,"",'Ark1'!S2314)</f>
        <v>6.8181818181818192</v>
      </c>
      <c r="R386" s="234"/>
      <c r="S386" s="290">
        <f>+IF(I386=0,"",'Ark1'!U2314)</f>
        <v>28.145454545454552</v>
      </c>
      <c r="T386" s="233">
        <f>+IF(I386=0,"",'Ark1'!V2314)</f>
        <v>0</v>
      </c>
      <c r="U386" s="233">
        <f>+IF(I386=0,"",'Ark1'!W2314)</f>
        <v>100</v>
      </c>
      <c r="V386" s="235">
        <f>+IF(I386=0,"",'Ark1'!X2314)</f>
        <v>100</v>
      </c>
      <c r="W386" s="235">
        <f>+IF(I386=0,"",'Ark1'!Y2314)</f>
        <v>100</v>
      </c>
      <c r="X386" s="235">
        <f>+IF(I386=0,"",'Ark1'!Z2314)</f>
        <v>3.094089273074065</v>
      </c>
      <c r="Y386" s="233">
        <f>+IF(I386=0,"",'Ark1'!Z2314)</f>
        <v>3.094089273074065</v>
      </c>
      <c r="Z386" s="233">
        <f>+IF(I386=0,"",'Ark1'!AB2314)</f>
        <v>0</v>
      </c>
      <c r="AA386" s="235">
        <f>+'Ark1'!AD2314</f>
        <v>0</v>
      </c>
      <c r="AB386" s="233">
        <f t="shared" si="49"/>
        <v>1</v>
      </c>
      <c r="AC386" s="233">
        <f t="shared" si="50"/>
        <v>1.375</v>
      </c>
      <c r="AD386" s="292"/>
      <c r="AG386" s="29"/>
      <c r="AH386" s="27"/>
    </row>
    <row r="387" spans="1:34">
      <c r="A387" s="292"/>
      <c r="B387" s="232">
        <f>+'Ark1'!C2315</f>
        <v>2023</v>
      </c>
      <c r="C387" s="292"/>
      <c r="D387" s="232">
        <f>+'Ark1'!M2315</f>
        <v>11</v>
      </c>
      <c r="E387" s="232" t="s">
        <v>103</v>
      </c>
      <c r="F387" s="232">
        <f>+'Ark1'!D2315</f>
        <v>3</v>
      </c>
      <c r="G387" s="232" t="str">
        <f>VLOOKUP(F387,RNR!$D$12:$E$23,2)</f>
        <v>Mar</v>
      </c>
      <c r="H387" s="232">
        <f>+'Ark1'!Q2315</f>
        <v>13</v>
      </c>
      <c r="I387" s="330">
        <f>+'Ark1'!R2315</f>
        <v>25</v>
      </c>
      <c r="J387" s="233">
        <f>+IF(I387=0,"",'Ark1'!AF2315)</f>
        <v>0.54812541109405821</v>
      </c>
      <c r="K387" s="233">
        <f>+IF(I387=0,"",'Ark1'!AG2315)</f>
        <v>1.7244800993689036</v>
      </c>
      <c r="L387" s="481"/>
      <c r="M387" s="481"/>
      <c r="N387" s="481"/>
      <c r="O387" s="481"/>
      <c r="P387" s="481"/>
      <c r="Q387" s="234">
        <f>+IF(I387=0,"",'Ark1'!S2315)</f>
        <v>7.04</v>
      </c>
      <c r="R387" s="234"/>
      <c r="S387" s="290">
        <f>+IF(I387=0,"",'Ark1'!U2315)</f>
        <v>29.544</v>
      </c>
      <c r="T387" s="233">
        <f>+IF(I387=0,"",'Ark1'!V2315)</f>
        <v>0</v>
      </c>
      <c r="U387" s="233">
        <f>+IF(I387=0,"",'Ark1'!W2315)</f>
        <v>100</v>
      </c>
      <c r="V387" s="235">
        <f>+IF(I387=0,"",'Ark1'!X2315)</f>
        <v>100</v>
      </c>
      <c r="W387" s="235">
        <f>+IF(I387=0,"",'Ark1'!Y2315)</f>
        <v>92</v>
      </c>
      <c r="X387" s="235">
        <f>+IF(I387=0,"",'Ark1'!Z2315)</f>
        <v>4.9385082767977355</v>
      </c>
      <c r="Y387" s="233">
        <f>+IF(I387=0,"",'Ark1'!Z2315)</f>
        <v>4.9385082767977355</v>
      </c>
      <c r="Z387" s="233">
        <f>+IF(I387=0,"",'Ark1'!AB2315)</f>
        <v>0</v>
      </c>
      <c r="AA387" s="235">
        <f>+'Ark1'!AD2315</f>
        <v>0</v>
      </c>
      <c r="AB387" s="233">
        <f t="shared" si="49"/>
        <v>2.2727272727272729</v>
      </c>
      <c r="AC387" s="233">
        <f t="shared" si="50"/>
        <v>1.9230769230769231</v>
      </c>
      <c r="AD387" s="292"/>
      <c r="AG387" s="29"/>
      <c r="AH387" s="27"/>
    </row>
    <row r="388" spans="1:34">
      <c r="A388" s="292"/>
      <c r="B388" s="232">
        <f>+'Ark1'!C2316</f>
        <v>2023</v>
      </c>
      <c r="C388" s="292"/>
      <c r="D388" s="232">
        <f>+'Ark1'!M2316</f>
        <v>11</v>
      </c>
      <c r="E388" s="232" t="s">
        <v>103</v>
      </c>
      <c r="F388" s="232">
        <f>+'Ark1'!D2316</f>
        <v>4</v>
      </c>
      <c r="G388" s="232" t="str">
        <f>VLOOKUP(F388,RNR!$D$12:$E$23,2)</f>
        <v>Apr</v>
      </c>
      <c r="H388" s="232">
        <f>+'Ark1'!Q2316</f>
        <v>9</v>
      </c>
      <c r="I388" s="330">
        <f>+'Ark1'!R2316</f>
        <v>12</v>
      </c>
      <c r="J388" s="233">
        <f>+IF(I388=0,"",'Ark1'!AF2316)</f>
        <v>0.37255510710959328</v>
      </c>
      <c r="K388" s="233">
        <f>+IF(I388=0,"",'Ark1'!AG2316)</f>
        <v>1.3683936087005111</v>
      </c>
      <c r="L388" s="481"/>
      <c r="M388" s="481"/>
      <c r="N388" s="481"/>
      <c r="O388" s="481"/>
      <c r="P388" s="481"/>
      <c r="Q388" s="234">
        <f>+IF(I388=0,"",'Ark1'!S2316)</f>
        <v>7.1666666666666687</v>
      </c>
      <c r="R388" s="234"/>
      <c r="S388" s="290">
        <f>+IF(I388=0,"",'Ark1'!U2316)</f>
        <v>30.616666666666674</v>
      </c>
      <c r="T388" s="233">
        <f>+IF(I388=0,"",'Ark1'!V2316)</f>
        <v>0</v>
      </c>
      <c r="U388" s="233">
        <f>+IF(I388=0,"",'Ark1'!W2316)</f>
        <v>100</v>
      </c>
      <c r="V388" s="235">
        <f>+IF(I388=0,"",'Ark1'!X2316)</f>
        <v>100</v>
      </c>
      <c r="W388" s="235">
        <f>+IF(I388=0,"",'Ark1'!Y2316)</f>
        <v>100</v>
      </c>
      <c r="X388" s="235">
        <f>+IF(I388=0,"",'Ark1'!Z2316)</f>
        <v>3.7313610861929929</v>
      </c>
      <c r="Y388" s="233">
        <f>+IF(I388=0,"",'Ark1'!Z2316)</f>
        <v>3.7313610861929929</v>
      </c>
      <c r="Z388" s="233">
        <f>+IF(I388=0,"",'Ark1'!AB2316)</f>
        <v>0</v>
      </c>
      <c r="AA388" s="235">
        <f>+'Ark1'!AD2316</f>
        <v>0</v>
      </c>
      <c r="AB388" s="233">
        <f t="shared" si="49"/>
        <v>1.0909090909090908</v>
      </c>
      <c r="AC388" s="233">
        <f t="shared" si="50"/>
        <v>1.3333333333333333</v>
      </c>
      <c r="AD388" s="292"/>
      <c r="AG388" s="29"/>
      <c r="AH388" s="27"/>
    </row>
    <row r="389" spans="1:34">
      <c r="A389" s="292"/>
      <c r="B389" s="232">
        <f>+'Ark1'!C2317</f>
        <v>2023</v>
      </c>
      <c r="C389" s="292"/>
      <c r="D389" s="232">
        <f>+'Ark1'!M2317</f>
        <v>11</v>
      </c>
      <c r="E389" s="232" t="s">
        <v>103</v>
      </c>
      <c r="F389" s="232">
        <f>+'Ark1'!D2317</f>
        <v>5</v>
      </c>
      <c r="G389" s="232" t="str">
        <f>VLOOKUP(F389,RNR!$D$12:$E$23,2)</f>
        <v>Mai</v>
      </c>
      <c r="H389" s="232">
        <f>+'Ark1'!Q2317</f>
        <v>7</v>
      </c>
      <c r="I389" s="330">
        <f>+'Ark1'!R2317</f>
        <v>9</v>
      </c>
      <c r="J389" s="233">
        <f>+IF(I389=0,"",'Ark1'!AF2317)</f>
        <v>0.48727666486193838</v>
      </c>
      <c r="K389" s="233">
        <f>+IF(I389=0,"",'Ark1'!AG2317)</f>
        <v>1.5796234823336821</v>
      </c>
      <c r="L389" s="481"/>
      <c r="M389" s="481"/>
      <c r="N389" s="481"/>
      <c r="O389" s="481"/>
      <c r="P389" s="481"/>
      <c r="Q389" s="234">
        <f>+IF(I389=0,"",'Ark1'!S2317)</f>
        <v>7.5555555555555554</v>
      </c>
      <c r="R389" s="234"/>
      <c r="S389" s="290">
        <f>+IF(I389=0,"",'Ark1'!U2317)</f>
        <v>30.87777777777778</v>
      </c>
      <c r="T389" s="233">
        <f>+IF(I389=0,"",'Ark1'!V2317)</f>
        <v>0</v>
      </c>
      <c r="U389" s="233">
        <f>+IF(I389=0,"",'Ark1'!W2317)</f>
        <v>100</v>
      </c>
      <c r="V389" s="235">
        <f>+IF(I389=0,"",'Ark1'!X2317)</f>
        <v>100</v>
      </c>
      <c r="W389" s="235">
        <f>+IF(I389=0,"",'Ark1'!Y2317)</f>
        <v>100</v>
      </c>
      <c r="X389" s="235">
        <f>+IF(I389=0,"",'Ark1'!Z2317)</f>
        <v>6.1122423195452118</v>
      </c>
      <c r="Y389" s="233">
        <f>+IF(I389=0,"",'Ark1'!Z2317)</f>
        <v>6.1122423195452118</v>
      </c>
      <c r="Z389" s="233">
        <f>+IF(I389=0,"",'Ark1'!AB2317)</f>
        <v>0</v>
      </c>
      <c r="AA389" s="235">
        <f>+'Ark1'!AD2317</f>
        <v>0</v>
      </c>
      <c r="AB389" s="233">
        <f t="shared" si="49"/>
        <v>0.81818181818181823</v>
      </c>
      <c r="AC389" s="233">
        <f t="shared" si="50"/>
        <v>1.2857142857142858</v>
      </c>
      <c r="AD389" s="292"/>
      <c r="AG389" s="29"/>
      <c r="AH389" s="27"/>
    </row>
    <row r="390" spans="1:34">
      <c r="A390" s="292"/>
      <c r="B390" s="232">
        <f>+'Ark1'!C2318</f>
        <v>2023</v>
      </c>
      <c r="C390" s="292"/>
      <c r="D390" s="232">
        <f>+'Ark1'!M2318</f>
        <v>11</v>
      </c>
      <c r="E390" s="232" t="s">
        <v>103</v>
      </c>
      <c r="F390" s="232">
        <f>+'Ark1'!D2318</f>
        <v>6</v>
      </c>
      <c r="G390" s="232" t="str">
        <f>VLOOKUP(F390,RNR!$D$12:$E$23,2)</f>
        <v>Jun</v>
      </c>
      <c r="H390" s="232">
        <f>+'Ark1'!Q2318</f>
        <v>22</v>
      </c>
      <c r="I390" s="330">
        <f>+'Ark1'!R2318</f>
        <v>43</v>
      </c>
      <c r="J390" s="233">
        <f>+IF(I390=0,"",'Ark1'!AF2318)</f>
        <v>1.9128113879003561</v>
      </c>
      <c r="K390" s="233">
        <f>+IF(I390=0,"",'Ark1'!AG2318)</f>
        <v>4.7742920128879103</v>
      </c>
      <c r="L390" s="481"/>
      <c r="M390" s="481"/>
      <c r="N390" s="481"/>
      <c r="O390" s="481"/>
      <c r="P390" s="481"/>
      <c r="Q390" s="234">
        <f>+IF(I390=0,"",'Ark1'!S2318)</f>
        <v>7.4883720930232514</v>
      </c>
      <c r="R390" s="234"/>
      <c r="S390" s="290">
        <f>+IF(I390=0,"",'Ark1'!U2318)</f>
        <v>32.737209302325589</v>
      </c>
      <c r="T390" s="233">
        <f>+IF(I390=0,"",'Ark1'!V2318)</f>
        <v>0</v>
      </c>
      <c r="U390" s="233">
        <f>+IF(I390=0,"",'Ark1'!W2318)</f>
        <v>100</v>
      </c>
      <c r="V390" s="235">
        <f>+IF(I390=0,"",'Ark1'!X2318)</f>
        <v>100</v>
      </c>
      <c r="W390" s="235">
        <f>+IF(I390=0,"",'Ark1'!Y2318)</f>
        <v>95.348837209302374</v>
      </c>
      <c r="X390" s="235">
        <f>+IF(I390=0,"",'Ark1'!Z2318)</f>
        <v>6.4481482200567042</v>
      </c>
      <c r="Y390" s="233">
        <f>+IF(I390=0,"",'Ark1'!Z2318)</f>
        <v>6.4481482200567042</v>
      </c>
      <c r="Z390" s="233">
        <f>+IF(I390=0,"",'Ark1'!AB2318)</f>
        <v>0</v>
      </c>
      <c r="AA390" s="235">
        <f>+'Ark1'!AD2318</f>
        <v>0</v>
      </c>
      <c r="AB390" s="233">
        <f t="shared" si="49"/>
        <v>3.9090909090909092</v>
      </c>
      <c r="AC390" s="233">
        <f t="shared" si="50"/>
        <v>1.9545454545454546</v>
      </c>
      <c r="AD390" s="292"/>
      <c r="AG390" s="29"/>
      <c r="AH390" s="27"/>
    </row>
    <row r="391" spans="1:34">
      <c r="A391" s="292"/>
      <c r="B391" s="232">
        <f>+'Ark1'!C2319</f>
        <v>2023</v>
      </c>
      <c r="C391" s="292"/>
      <c r="D391" s="232">
        <f>+'Ark1'!M2319</f>
        <v>11</v>
      </c>
      <c r="E391" s="232" t="s">
        <v>103</v>
      </c>
      <c r="F391" s="232">
        <f>+'Ark1'!D2319</f>
        <v>7</v>
      </c>
      <c r="G391" s="232" t="str">
        <f>VLOOKUP(F391,RNR!$D$12:$E$23,2)</f>
        <v>Jul</v>
      </c>
      <c r="H391" s="232">
        <f>+'Ark1'!Q2319</f>
        <v>2</v>
      </c>
      <c r="I391" s="330">
        <f>+'Ark1'!R2319</f>
        <v>2</v>
      </c>
      <c r="J391" s="233">
        <f>+IF(I391=0,"",'Ark1'!AF2319)</f>
        <v>0.42016806722689054</v>
      </c>
      <c r="K391" s="233">
        <f>+IF(I391=0,"",'Ark1'!AG2319)</f>
        <v>1.1064718162839255</v>
      </c>
      <c r="L391" s="481"/>
      <c r="M391" s="481"/>
      <c r="N391" s="481"/>
      <c r="O391" s="481"/>
      <c r="P391" s="481"/>
      <c r="Q391" s="234">
        <f>+IF(I391=0,"",'Ark1'!S2319)</f>
        <v>6</v>
      </c>
      <c r="R391" s="234"/>
      <c r="S391" s="290">
        <f>+IF(I391=0,"",'Ark1'!U2319)</f>
        <v>31.800000000000008</v>
      </c>
      <c r="T391" s="233">
        <f>+IF(I391=0,"",'Ark1'!V2319)</f>
        <v>0</v>
      </c>
      <c r="U391" s="233">
        <f>+IF(I391=0,"",'Ark1'!W2319)</f>
        <v>100</v>
      </c>
      <c r="V391" s="235">
        <f>+IF(I391=0,"",'Ark1'!X2319)</f>
        <v>100</v>
      </c>
      <c r="W391" s="235">
        <f>+IF(I391=0,"",'Ark1'!Y2319)</f>
        <v>100</v>
      </c>
      <c r="X391" s="235">
        <f>+IF(I391=0,"",'Ark1'!Z2319)</f>
        <v>2.3999999999999746</v>
      </c>
      <c r="Y391" s="233">
        <f>+IF(I391=0,"",'Ark1'!Z2319)</f>
        <v>2.3999999999999746</v>
      </c>
      <c r="Z391" s="233">
        <f>+IF(I391=0,"",'Ark1'!AB2319)</f>
        <v>0</v>
      </c>
      <c r="AA391" s="235">
        <f>+'Ark1'!AD2319</f>
        <v>0</v>
      </c>
      <c r="AB391" s="233">
        <f t="shared" si="49"/>
        <v>0.18181818181818182</v>
      </c>
      <c r="AC391" s="233">
        <f t="shared" si="50"/>
        <v>1</v>
      </c>
      <c r="AD391" s="292"/>
      <c r="AG391" s="29"/>
      <c r="AH391" s="27"/>
    </row>
    <row r="392" spans="1:34">
      <c r="A392" s="292"/>
      <c r="B392" s="232">
        <f>+'Ark1'!C2320</f>
        <v>2023</v>
      </c>
      <c r="C392" s="292"/>
      <c r="D392" s="232">
        <f>+'Ark1'!M2320</f>
        <v>11</v>
      </c>
      <c r="E392" s="232" t="s">
        <v>103</v>
      </c>
      <c r="F392" s="232">
        <f>+'Ark1'!D2320</f>
        <v>8</v>
      </c>
      <c r="G392" s="232" t="str">
        <f>VLOOKUP(F392,RNR!$D$12:$E$23,2)</f>
        <v>Aug</v>
      </c>
      <c r="H392" s="232">
        <f>+'Ark1'!Q2320</f>
        <v>8</v>
      </c>
      <c r="I392" s="330">
        <f>+'Ark1'!R2320</f>
        <v>13</v>
      </c>
      <c r="J392" s="233">
        <f>+IF(I392=0,"",'Ark1'!AF2320)</f>
        <v>0.83067092651757179</v>
      </c>
      <c r="K392" s="233">
        <f>+IF(I392=0,"",'Ark1'!AG2320)</f>
        <v>2.1161446590866078</v>
      </c>
      <c r="L392" s="481"/>
      <c r="M392" s="481"/>
      <c r="N392" s="481"/>
      <c r="O392" s="481"/>
      <c r="P392" s="481"/>
      <c r="Q392" s="234">
        <f>+IF(I392=0,"",'Ark1'!S2320)</f>
        <v>6.923076923076926</v>
      </c>
      <c r="R392" s="234"/>
      <c r="S392" s="290">
        <f>+IF(I392=0,"",'Ark1'!U2320)</f>
        <v>30.1076923076923</v>
      </c>
      <c r="T392" s="233">
        <f>+IF(I392=0,"",'Ark1'!V2320)</f>
        <v>0</v>
      </c>
      <c r="U392" s="233">
        <f>+IF(I392=0,"",'Ark1'!W2320)</f>
        <v>100</v>
      </c>
      <c r="V392" s="235">
        <f>+IF(I392=0,"",'Ark1'!X2320)</f>
        <v>92.307692307692321</v>
      </c>
      <c r="W392" s="235">
        <f>+IF(I392=0,"",'Ark1'!Y2320)</f>
        <v>92.307692307692321</v>
      </c>
      <c r="X392" s="235">
        <f>+IF(I392=0,"",'Ark1'!Z2320)</f>
        <v>8.6891144577092376</v>
      </c>
      <c r="Y392" s="233">
        <f>+IF(I392=0,"",'Ark1'!Z2320)</f>
        <v>8.6891144577092376</v>
      </c>
      <c r="Z392" s="233">
        <f>+IF(I392=0,"",'Ark1'!AB2320)</f>
        <v>0</v>
      </c>
      <c r="AA392" s="235">
        <f>+'Ark1'!AD2320</f>
        <v>0</v>
      </c>
      <c r="AB392" s="233">
        <f t="shared" si="49"/>
        <v>1.1818181818181819</v>
      </c>
      <c r="AC392" s="233">
        <f t="shared" si="50"/>
        <v>1.625</v>
      </c>
      <c r="AD392" s="292"/>
      <c r="AG392" s="29"/>
      <c r="AH392" s="27"/>
    </row>
    <row r="393" spans="1:34">
      <c r="A393" s="292"/>
      <c r="B393" s="232">
        <f>+'Ark1'!C2321</f>
        <v>2023</v>
      </c>
      <c r="C393" s="292"/>
      <c r="D393" s="232">
        <f>+'Ark1'!M2321</f>
        <v>11</v>
      </c>
      <c r="E393" s="232" t="s">
        <v>103</v>
      </c>
      <c r="F393" s="232">
        <f>+'Ark1'!D2321</f>
        <v>9</v>
      </c>
      <c r="G393" s="232" t="str">
        <f>VLOOKUP(F393,RNR!$D$12:$E$23,2)</f>
        <v>Sep</v>
      </c>
      <c r="H393" s="232">
        <f>+'Ark1'!Q2321</f>
        <v>16</v>
      </c>
      <c r="I393" s="330">
        <f>+'Ark1'!R2321</f>
        <v>25</v>
      </c>
      <c r="J393" s="233">
        <f>+IF(I393=0,"",'Ark1'!AF2321)</f>
        <v>0.93075204765450492</v>
      </c>
      <c r="K393" s="233">
        <f>+IF(I393=0,"",'Ark1'!AG2321)</f>
        <v>2.1810153508708794</v>
      </c>
      <c r="L393" s="481"/>
      <c r="M393" s="481"/>
      <c r="N393" s="481"/>
      <c r="O393" s="481"/>
      <c r="P393" s="481"/>
      <c r="Q393" s="234">
        <f>+IF(I393=0,"",'Ark1'!S2321)</f>
        <v>7.28</v>
      </c>
      <c r="R393" s="234"/>
      <c r="S393" s="290">
        <f>+IF(I393=0,"",'Ark1'!U2321)</f>
        <v>30.307999999999993</v>
      </c>
      <c r="T393" s="233">
        <f>+IF(I393=0,"",'Ark1'!V2321)</f>
        <v>0</v>
      </c>
      <c r="U393" s="233">
        <f>+IF(I393=0,"",'Ark1'!W2321)</f>
        <v>100</v>
      </c>
      <c r="V393" s="235">
        <f>+IF(I393=0,"",'Ark1'!X2321)</f>
        <v>100</v>
      </c>
      <c r="W393" s="235">
        <f>+IF(I393=0,"",'Ark1'!Y2321)</f>
        <v>92</v>
      </c>
      <c r="X393" s="235">
        <f>+IF(I393=0,"",'Ark1'!Z2321)</f>
        <v>4.5925957801661879</v>
      </c>
      <c r="Y393" s="233">
        <f>+IF(I393=0,"",'Ark1'!Z2321)</f>
        <v>4.5925957801661879</v>
      </c>
      <c r="Z393" s="233">
        <f>+IF(I393=0,"",'Ark1'!AB2321)</f>
        <v>0</v>
      </c>
      <c r="AA393" s="235">
        <f>+'Ark1'!AD2321</f>
        <v>0</v>
      </c>
      <c r="AB393" s="233">
        <f t="shared" si="49"/>
        <v>2.2727272727272729</v>
      </c>
      <c r="AC393" s="233">
        <f t="shared" si="50"/>
        <v>1.5625</v>
      </c>
      <c r="AD393" s="292"/>
      <c r="AG393" s="29"/>
      <c r="AH393" s="27"/>
    </row>
    <row r="394" spans="1:34">
      <c r="A394" s="292"/>
      <c r="B394" s="232">
        <f>+'Ark1'!C2322</f>
        <v>2023</v>
      </c>
      <c r="C394" s="292"/>
      <c r="D394" s="232">
        <f>+'Ark1'!M2322</f>
        <v>11</v>
      </c>
      <c r="E394" s="232" t="s">
        <v>103</v>
      </c>
      <c r="F394" s="232">
        <f>+'Ark1'!D2322</f>
        <v>10</v>
      </c>
      <c r="G394" s="232" t="str">
        <f>VLOOKUP(F394,RNR!$D$12:$E$23,2)</f>
        <v>Okt</v>
      </c>
      <c r="H394" s="232">
        <f>+'Ark1'!Q2322</f>
        <v>26</v>
      </c>
      <c r="I394" s="330">
        <f>+'Ark1'!R2322</f>
        <v>39</v>
      </c>
      <c r="J394" s="233">
        <f>+IF(I394=0,"",'Ark1'!AF2322)</f>
        <v>0.82961072112316492</v>
      </c>
      <c r="K394" s="233">
        <f>+IF(I394=0,"",'Ark1'!AG2322)</f>
        <v>1.5773858983335285</v>
      </c>
      <c r="L394" s="481"/>
      <c r="M394" s="481"/>
      <c r="N394" s="481"/>
      <c r="O394" s="481"/>
      <c r="P394" s="481"/>
      <c r="Q394" s="234">
        <f>+IF(I394=0,"",'Ark1'!S2322)</f>
        <v>7.3846153846153859</v>
      </c>
      <c r="R394" s="234"/>
      <c r="S394" s="290">
        <f>+IF(I394=0,"",'Ark1'!U2322)</f>
        <v>29.692307692307701</v>
      </c>
      <c r="T394" s="233">
        <f>+IF(I394=0,"",'Ark1'!V2322)</f>
        <v>0</v>
      </c>
      <c r="U394" s="233">
        <f>+IF(I394=0,"",'Ark1'!W2322)</f>
        <v>100</v>
      </c>
      <c r="V394" s="235">
        <f>+IF(I394=0,"",'Ark1'!X2322)</f>
        <v>97.435897435897445</v>
      </c>
      <c r="W394" s="235">
        <f>+IF(I394=0,"",'Ark1'!Y2322)</f>
        <v>89.743589743589737</v>
      </c>
      <c r="X394" s="235">
        <f>+IF(I394=0,"",'Ark1'!Z2322)</f>
        <v>6.6887730129035052</v>
      </c>
      <c r="Y394" s="233">
        <f>+IF(I394=0,"",'Ark1'!Z2322)</f>
        <v>6.6887730129035052</v>
      </c>
      <c r="Z394" s="233">
        <f>+IF(I394=0,"",'Ark1'!AB2322)</f>
        <v>0</v>
      </c>
      <c r="AA394" s="235">
        <f>+'Ark1'!AD2322</f>
        <v>0</v>
      </c>
      <c r="AB394" s="233">
        <f t="shared" si="49"/>
        <v>3.5454545454545454</v>
      </c>
      <c r="AC394" s="233">
        <f t="shared" si="50"/>
        <v>1.5</v>
      </c>
      <c r="AD394" s="292"/>
      <c r="AG394" s="29"/>
      <c r="AH394" s="27"/>
    </row>
    <row r="395" spans="1:34">
      <c r="A395" s="292"/>
      <c r="B395" s="232">
        <f>+'Ark1'!C2323</f>
        <v>2023</v>
      </c>
      <c r="C395" s="292"/>
      <c r="D395" s="232">
        <f>+'Ark1'!M2323</f>
        <v>11</v>
      </c>
      <c r="E395" s="232" t="s">
        <v>103</v>
      </c>
      <c r="F395" s="232">
        <f>+'Ark1'!D2323</f>
        <v>11</v>
      </c>
      <c r="G395" s="232" t="str">
        <f>VLOOKUP(F395,RNR!$D$12:$E$23,2)</f>
        <v>Nov</v>
      </c>
      <c r="H395" s="232">
        <f>+'Ark1'!Q2323</f>
        <v>20</v>
      </c>
      <c r="I395" s="330">
        <f>+'Ark1'!R2323</f>
        <v>34</v>
      </c>
      <c r="J395" s="233">
        <f>+IF(I395=0,"",'Ark1'!AF2323)</f>
        <v>1.3671089666264575</v>
      </c>
      <c r="K395" s="233">
        <f>+IF(I395=0,"",'Ark1'!AG2323)</f>
        <v>2.4130084050190566</v>
      </c>
      <c r="L395" s="481"/>
      <c r="M395" s="481"/>
      <c r="N395" s="481"/>
      <c r="O395" s="481"/>
      <c r="P395" s="481"/>
      <c r="Q395" s="234">
        <f>+IF(I395=0,"",'Ark1'!S2323)</f>
        <v>7.7941176470588243</v>
      </c>
      <c r="R395" s="234"/>
      <c r="S395" s="290">
        <f>+IF(I395=0,"",'Ark1'!U2323)</f>
        <v>30.22058823529412</v>
      </c>
      <c r="T395" s="233">
        <f>+IF(I395=0,"",'Ark1'!V2323)</f>
        <v>0</v>
      </c>
      <c r="U395" s="233">
        <f>+IF(I395=0,"",'Ark1'!W2323)</f>
        <v>100</v>
      </c>
      <c r="V395" s="235">
        <f>+IF(I395=0,"",'Ark1'!X2323)</f>
        <v>100</v>
      </c>
      <c r="W395" s="235">
        <f>+IF(I395=0,"",'Ark1'!Y2323)</f>
        <v>100</v>
      </c>
      <c r="X395" s="235">
        <f>+IF(I395=0,"",'Ark1'!Z2323)</f>
        <v>4.820469797202759</v>
      </c>
      <c r="Y395" s="233">
        <f>+IF(I395=0,"",'Ark1'!Z2323)</f>
        <v>4.820469797202759</v>
      </c>
      <c r="Z395" s="233">
        <f>+IF(I395=0,"",'Ark1'!AB2323)</f>
        <v>0</v>
      </c>
      <c r="AA395" s="235">
        <f>+'Ark1'!AD2323</f>
        <v>0</v>
      </c>
      <c r="AB395" s="233">
        <f t="shared" si="49"/>
        <v>3.0909090909090908</v>
      </c>
      <c r="AC395" s="233">
        <f t="shared" si="50"/>
        <v>1.7</v>
      </c>
      <c r="AD395" s="292"/>
      <c r="AG395" s="29"/>
      <c r="AH395" s="27"/>
    </row>
    <row r="396" spans="1:34">
      <c r="A396" s="292"/>
      <c r="B396" s="232">
        <f>+'Ark1'!C2324</f>
        <v>2023</v>
      </c>
      <c r="C396" s="292"/>
      <c r="D396" s="232">
        <f>+'Ark1'!M2324</f>
        <v>11</v>
      </c>
      <c r="E396" s="232" t="s">
        <v>103</v>
      </c>
      <c r="F396" s="232">
        <f>+'Ark1'!D2324</f>
        <v>12</v>
      </c>
      <c r="G396" s="232" t="str">
        <f>VLOOKUP(F396,RNR!$D$12:$E$23,2)</f>
        <v>Des</v>
      </c>
      <c r="H396" s="232">
        <f>+'Ark1'!Q2324</f>
        <v>3</v>
      </c>
      <c r="I396" s="330">
        <f>+'Ark1'!R2324</f>
        <v>3</v>
      </c>
      <c r="J396" s="233">
        <f>+IF(I396=0,"",'Ark1'!AF2324)</f>
        <v>1.149425287356322</v>
      </c>
      <c r="K396" s="233">
        <f>+IF(I396=0,"",'Ark1'!AG2324)</f>
        <v>1.57027610498807</v>
      </c>
      <c r="L396" s="481"/>
      <c r="M396" s="481"/>
      <c r="N396" s="481"/>
      <c r="O396" s="481"/>
      <c r="P396" s="481"/>
      <c r="Q396" s="234">
        <f>+IF(I396=0,"",'Ark1'!S2324)</f>
        <v>7</v>
      </c>
      <c r="R396" s="234"/>
      <c r="S396" s="290">
        <f>+IF(I396=0,"",'Ark1'!U2324)</f>
        <v>23.033333333333328</v>
      </c>
      <c r="T396" s="233">
        <f>+IF(I396=0,"",'Ark1'!V2324)</f>
        <v>0</v>
      </c>
      <c r="U396" s="233">
        <f>+IF(I396=0,"",'Ark1'!W2324)</f>
        <v>100</v>
      </c>
      <c r="V396" s="235">
        <f>+IF(I396=0,"",'Ark1'!X2324)</f>
        <v>66.666666666666686</v>
      </c>
      <c r="W396" s="235">
        <f>+IF(I396=0,"",'Ark1'!Y2324)</f>
        <v>66.666666666666686</v>
      </c>
      <c r="X396" s="235">
        <f>+IF(I396=0,"",'Ark1'!Z2324)</f>
        <v>8.3115715855800882</v>
      </c>
      <c r="Y396" s="233">
        <f>+IF(I396=0,"",'Ark1'!Z2324)</f>
        <v>8.3115715855800882</v>
      </c>
      <c r="Z396" s="233">
        <f>+IF(I396=0,"",'Ark1'!AB2324)</f>
        <v>0</v>
      </c>
      <c r="AA396" s="235">
        <f>+'Ark1'!AD2324</f>
        <v>0</v>
      </c>
      <c r="AB396" s="233">
        <f t="shared" si="49"/>
        <v>0.27272727272727271</v>
      </c>
      <c r="AC396" s="233">
        <f t="shared" si="50"/>
        <v>1</v>
      </c>
      <c r="AD396" s="292"/>
      <c r="AG396" s="29"/>
      <c r="AH396" s="27"/>
    </row>
    <row r="397" spans="1:34">
      <c r="A397" s="292"/>
      <c r="B397" s="232">
        <f>+'Ark1'!C2325</f>
        <v>2023</v>
      </c>
      <c r="C397" s="292"/>
      <c r="D397" s="232">
        <f>+'Ark1'!M2325</f>
        <v>12</v>
      </c>
      <c r="E397" s="232" t="s">
        <v>103</v>
      </c>
      <c r="F397" s="232">
        <f>+'Ark1'!D2325</f>
        <v>1</v>
      </c>
      <c r="G397" s="232" t="str">
        <f>VLOOKUP(F397,RNR!$D$12:$E$23,2)</f>
        <v>Jan</v>
      </c>
      <c r="H397" s="232">
        <f>+'Ark1'!Q2325</f>
        <v>0</v>
      </c>
      <c r="I397" s="330">
        <f>+'Ark1'!R2325</f>
        <v>0</v>
      </c>
      <c r="J397" s="233" t="str">
        <f>+IF(I397=0,"",'Ark1'!AF2325)</f>
        <v/>
      </c>
      <c r="K397" s="233" t="str">
        <f>+IF(I397=0,"",'Ark1'!AG2325)</f>
        <v/>
      </c>
      <c r="L397" s="481"/>
      <c r="M397" s="481"/>
      <c r="N397" s="481"/>
      <c r="O397" s="481"/>
      <c r="P397" s="481"/>
      <c r="Q397" s="234" t="str">
        <f>+IF(I397=0,"",'Ark1'!S2325)</f>
        <v/>
      </c>
      <c r="R397" s="234"/>
      <c r="S397" s="290" t="str">
        <f>+IF(I397=0,"",'Ark1'!U2325)</f>
        <v/>
      </c>
      <c r="T397" s="233" t="str">
        <f>+IF(I397=0,"",'Ark1'!V2325)</f>
        <v/>
      </c>
      <c r="U397" s="233" t="str">
        <f>+IF(I397=0,"",'Ark1'!W2325)</f>
        <v/>
      </c>
      <c r="V397" s="235" t="str">
        <f>+IF(I397=0,"",'Ark1'!X2325)</f>
        <v/>
      </c>
      <c r="W397" s="235" t="str">
        <f>+IF(I397=0,"",'Ark1'!Y2325)</f>
        <v/>
      </c>
      <c r="X397" s="235" t="str">
        <f>+IF(I397=0,"",'Ark1'!Z2325)</f>
        <v/>
      </c>
      <c r="Y397" s="233" t="str">
        <f>+IF(I397=0,"",'Ark1'!Z2325)</f>
        <v/>
      </c>
      <c r="Z397" s="233" t="str">
        <f>+IF(I397=0,"",'Ark1'!AB2325)</f>
        <v/>
      </c>
      <c r="AA397" s="235">
        <f>+'Ark1'!AD2325</f>
        <v>0</v>
      </c>
      <c r="AB397" s="233" t="str">
        <f t="shared" si="49"/>
        <v/>
      </c>
      <c r="AC397" s="233" t="str">
        <f t="shared" si="50"/>
        <v/>
      </c>
      <c r="AD397" s="292"/>
      <c r="AG397" s="29"/>
      <c r="AH397" s="27"/>
    </row>
    <row r="398" spans="1:34">
      <c r="A398" s="292"/>
      <c r="B398" s="232">
        <f>+'Ark1'!C2326</f>
        <v>2023</v>
      </c>
      <c r="C398" s="292"/>
      <c r="D398" s="232">
        <f>+'Ark1'!M2326</f>
        <v>12</v>
      </c>
      <c r="E398" s="232" t="s">
        <v>103</v>
      </c>
      <c r="F398" s="232">
        <f>+'Ark1'!D2326</f>
        <v>2</v>
      </c>
      <c r="G398" s="232" t="str">
        <f>VLOOKUP(F398,RNR!$D$12:$E$23,2)</f>
        <v>Feb</v>
      </c>
      <c r="H398" s="232">
        <f>+'Ark1'!Q2326</f>
        <v>0</v>
      </c>
      <c r="I398" s="330">
        <f>+'Ark1'!R2326</f>
        <v>0</v>
      </c>
      <c r="J398" s="233" t="str">
        <f>+IF(I398=0,"",'Ark1'!AF2326)</f>
        <v/>
      </c>
      <c r="K398" s="233" t="str">
        <f>+IF(I398=0,"",'Ark1'!AG2326)</f>
        <v/>
      </c>
      <c r="L398" s="481"/>
      <c r="M398" s="481"/>
      <c r="N398" s="481"/>
      <c r="O398" s="481"/>
      <c r="P398" s="481"/>
      <c r="Q398" s="234" t="str">
        <f>+IF(I398=0,"",'Ark1'!S2326)</f>
        <v/>
      </c>
      <c r="R398" s="234"/>
      <c r="S398" s="290" t="str">
        <f>+IF(I398=0,"",'Ark1'!U2326)</f>
        <v/>
      </c>
      <c r="T398" s="233" t="str">
        <f>+IF(I398=0,"",'Ark1'!V2326)</f>
        <v/>
      </c>
      <c r="U398" s="233" t="str">
        <f>+IF(I398=0,"",'Ark1'!W2326)</f>
        <v/>
      </c>
      <c r="V398" s="235" t="str">
        <f>+IF(I398=0,"",'Ark1'!X2326)</f>
        <v/>
      </c>
      <c r="W398" s="235" t="str">
        <f>+IF(I398=0,"",'Ark1'!Y2326)</f>
        <v/>
      </c>
      <c r="X398" s="235" t="str">
        <f>+IF(I398=0,"",'Ark1'!Z2326)</f>
        <v/>
      </c>
      <c r="Y398" s="233" t="str">
        <f>+IF(I398=0,"",'Ark1'!Z2326)</f>
        <v/>
      </c>
      <c r="Z398" s="233" t="str">
        <f>+IF(I398=0,"",'Ark1'!AB2326)</f>
        <v/>
      </c>
      <c r="AA398" s="235">
        <f>+'Ark1'!AD2326</f>
        <v>0</v>
      </c>
      <c r="AB398" s="233" t="str">
        <f t="shared" si="49"/>
        <v/>
      </c>
      <c r="AC398" s="233" t="str">
        <f t="shared" si="50"/>
        <v/>
      </c>
      <c r="AD398" s="292"/>
      <c r="AG398" s="29"/>
      <c r="AH398" s="27"/>
    </row>
    <row r="399" spans="1:34">
      <c r="A399" s="292"/>
      <c r="B399" s="232">
        <f>+'Ark1'!C2327</f>
        <v>2023</v>
      </c>
      <c r="C399" s="292"/>
      <c r="D399" s="232">
        <f>+'Ark1'!M2327</f>
        <v>12</v>
      </c>
      <c r="E399" s="232" t="s">
        <v>103</v>
      </c>
      <c r="F399" s="232">
        <f>+'Ark1'!D2327</f>
        <v>3</v>
      </c>
      <c r="G399" s="232" t="str">
        <f>VLOOKUP(F399,RNR!$D$12:$E$23,2)</f>
        <v>Mar</v>
      </c>
      <c r="H399" s="232">
        <f>+'Ark1'!Q2327</f>
        <v>0</v>
      </c>
      <c r="I399" s="330">
        <f>+'Ark1'!R2327</f>
        <v>0</v>
      </c>
      <c r="J399" s="233" t="str">
        <f>+IF(I399=0,"",'Ark1'!AF2327)</f>
        <v/>
      </c>
      <c r="K399" s="233" t="str">
        <f>+IF(I399=0,"",'Ark1'!AG2327)</f>
        <v/>
      </c>
      <c r="L399" s="481"/>
      <c r="M399" s="481"/>
      <c r="N399" s="481"/>
      <c r="O399" s="481"/>
      <c r="P399" s="481"/>
      <c r="Q399" s="234" t="str">
        <f>+IF(I399=0,"",'Ark1'!S2327)</f>
        <v/>
      </c>
      <c r="R399" s="234"/>
      <c r="S399" s="290" t="str">
        <f>+IF(I399=0,"",'Ark1'!U2327)</f>
        <v/>
      </c>
      <c r="T399" s="233" t="str">
        <f>+IF(I399=0,"",'Ark1'!V2327)</f>
        <v/>
      </c>
      <c r="U399" s="233" t="str">
        <f>+IF(I399=0,"",'Ark1'!W2327)</f>
        <v/>
      </c>
      <c r="V399" s="235" t="str">
        <f>+IF(I399=0,"",'Ark1'!X2327)</f>
        <v/>
      </c>
      <c r="W399" s="235" t="str">
        <f>+IF(I399=0,"",'Ark1'!Y2327)</f>
        <v/>
      </c>
      <c r="X399" s="235" t="str">
        <f>+IF(I399=0,"",'Ark1'!Z2327)</f>
        <v/>
      </c>
      <c r="Y399" s="233" t="str">
        <f>+IF(I399=0,"",'Ark1'!Z2327)</f>
        <v/>
      </c>
      <c r="Z399" s="233" t="str">
        <f>+IF(I399=0,"",'Ark1'!AB2327)</f>
        <v/>
      </c>
      <c r="AA399" s="235">
        <f>+'Ark1'!AD2327</f>
        <v>0</v>
      </c>
      <c r="AB399" s="233" t="str">
        <f t="shared" si="49"/>
        <v/>
      </c>
      <c r="AC399" s="233" t="str">
        <f t="shared" si="50"/>
        <v/>
      </c>
      <c r="AD399" s="292"/>
      <c r="AG399" s="29"/>
      <c r="AH399" s="27"/>
    </row>
    <row r="400" spans="1:34">
      <c r="A400" s="292"/>
      <c r="B400" s="232">
        <f>+'Ark1'!C2328</f>
        <v>2023</v>
      </c>
      <c r="C400" s="292"/>
      <c r="D400" s="232">
        <f>+'Ark1'!M2328</f>
        <v>12</v>
      </c>
      <c r="E400" s="232" t="s">
        <v>103</v>
      </c>
      <c r="F400" s="232">
        <f>+'Ark1'!D2328</f>
        <v>4</v>
      </c>
      <c r="G400" s="232" t="str">
        <f>VLOOKUP(F400,RNR!$D$12:$E$23,2)</f>
        <v>Apr</v>
      </c>
      <c r="H400" s="232">
        <f>+'Ark1'!Q2328</f>
        <v>0</v>
      </c>
      <c r="I400" s="330">
        <f>+'Ark1'!R2328</f>
        <v>0</v>
      </c>
      <c r="J400" s="233" t="str">
        <f>+IF(I400=0,"",'Ark1'!AF2328)</f>
        <v/>
      </c>
      <c r="K400" s="233" t="str">
        <f>+IF(I400=0,"",'Ark1'!AG2328)</f>
        <v/>
      </c>
      <c r="L400" s="481"/>
      <c r="M400" s="481"/>
      <c r="N400" s="481"/>
      <c r="O400" s="481"/>
      <c r="P400" s="481"/>
      <c r="Q400" s="234" t="str">
        <f>+IF(I400=0,"",'Ark1'!S2328)</f>
        <v/>
      </c>
      <c r="R400" s="234"/>
      <c r="S400" s="290" t="str">
        <f>+IF(I400=0,"",'Ark1'!U2328)</f>
        <v/>
      </c>
      <c r="T400" s="233" t="str">
        <f>+IF(I400=0,"",'Ark1'!V2328)</f>
        <v/>
      </c>
      <c r="U400" s="233" t="str">
        <f>+IF(I400=0,"",'Ark1'!W2328)</f>
        <v/>
      </c>
      <c r="V400" s="235" t="str">
        <f>+IF(I400=0,"",'Ark1'!X2328)</f>
        <v/>
      </c>
      <c r="W400" s="235" t="str">
        <f>+IF(I400=0,"",'Ark1'!Y2328)</f>
        <v/>
      </c>
      <c r="X400" s="235" t="str">
        <f>+IF(I400=0,"",'Ark1'!Z2328)</f>
        <v/>
      </c>
      <c r="Y400" s="233" t="str">
        <f>+IF(I400=0,"",'Ark1'!Z2328)</f>
        <v/>
      </c>
      <c r="Z400" s="233" t="str">
        <f>+IF(I400=0,"",'Ark1'!AB2328)</f>
        <v/>
      </c>
      <c r="AA400" s="235">
        <f>+'Ark1'!AD2328</f>
        <v>0</v>
      </c>
      <c r="AB400" s="233" t="str">
        <f t="shared" si="49"/>
        <v/>
      </c>
      <c r="AC400" s="233" t="str">
        <f t="shared" si="50"/>
        <v/>
      </c>
      <c r="AD400" s="292"/>
      <c r="AG400" s="29"/>
      <c r="AH400" s="27"/>
    </row>
    <row r="401" spans="1:34">
      <c r="A401" s="292"/>
      <c r="B401" s="232">
        <f>+'Ark1'!C2329</f>
        <v>2023</v>
      </c>
      <c r="C401" s="292"/>
      <c r="D401" s="232">
        <f>+'Ark1'!M2329</f>
        <v>12</v>
      </c>
      <c r="E401" s="232" t="s">
        <v>103</v>
      </c>
      <c r="F401" s="232">
        <f>+'Ark1'!D2329</f>
        <v>5</v>
      </c>
      <c r="G401" s="232" t="str">
        <f>VLOOKUP(F401,RNR!$D$12:$E$23,2)</f>
        <v>Mai</v>
      </c>
      <c r="H401" s="232">
        <f>+'Ark1'!Q2329</f>
        <v>0</v>
      </c>
      <c r="I401" s="330">
        <f>+'Ark1'!R2329</f>
        <v>0</v>
      </c>
      <c r="J401" s="233" t="str">
        <f>+IF(I401=0,"",'Ark1'!AF2329)</f>
        <v/>
      </c>
      <c r="K401" s="233" t="str">
        <f>+IF(I401=0,"",'Ark1'!AG2329)</f>
        <v/>
      </c>
      <c r="L401" s="481"/>
      <c r="M401" s="481"/>
      <c r="N401" s="481"/>
      <c r="O401" s="481"/>
      <c r="P401" s="481"/>
      <c r="Q401" s="234" t="str">
        <f>+IF(I401=0,"",'Ark1'!S2329)</f>
        <v/>
      </c>
      <c r="R401" s="234"/>
      <c r="S401" s="290" t="str">
        <f>+IF(I401=0,"",'Ark1'!U2329)</f>
        <v/>
      </c>
      <c r="T401" s="233" t="str">
        <f>+IF(I401=0,"",'Ark1'!V2329)</f>
        <v/>
      </c>
      <c r="U401" s="233" t="str">
        <f>+IF(I401=0,"",'Ark1'!W2329)</f>
        <v/>
      </c>
      <c r="V401" s="235" t="str">
        <f>+IF(I401=0,"",'Ark1'!X2329)</f>
        <v/>
      </c>
      <c r="W401" s="235" t="str">
        <f>+IF(I401=0,"",'Ark1'!Y2329)</f>
        <v/>
      </c>
      <c r="X401" s="235" t="str">
        <f>+IF(I401=0,"",'Ark1'!Z2329)</f>
        <v/>
      </c>
      <c r="Y401" s="233" t="str">
        <f>+IF(I401=0,"",'Ark1'!Z2329)</f>
        <v/>
      </c>
      <c r="Z401" s="233" t="str">
        <f>+IF(I401=0,"",'Ark1'!AB2329)</f>
        <v/>
      </c>
      <c r="AA401" s="235">
        <f>+'Ark1'!AD2329</f>
        <v>0</v>
      </c>
      <c r="AB401" s="233" t="str">
        <f t="shared" si="49"/>
        <v/>
      </c>
      <c r="AC401" s="233" t="str">
        <f t="shared" si="50"/>
        <v/>
      </c>
      <c r="AD401" s="292"/>
      <c r="AG401" s="29"/>
      <c r="AH401" s="27"/>
    </row>
    <row r="402" spans="1:34">
      <c r="A402" s="292"/>
      <c r="B402" s="232">
        <f>+'Ark1'!C2330</f>
        <v>2023</v>
      </c>
      <c r="C402" s="292"/>
      <c r="D402" s="232">
        <f>+'Ark1'!M2330</f>
        <v>12</v>
      </c>
      <c r="E402" s="232" t="s">
        <v>103</v>
      </c>
      <c r="F402" s="232">
        <f>+'Ark1'!D2330</f>
        <v>6</v>
      </c>
      <c r="G402" s="232" t="str">
        <f>VLOOKUP(F402,RNR!$D$12:$E$23,2)</f>
        <v>Jun</v>
      </c>
      <c r="H402" s="232">
        <f>+'Ark1'!Q2330</f>
        <v>2</v>
      </c>
      <c r="I402" s="330">
        <f>+'Ark1'!R2330</f>
        <v>2</v>
      </c>
      <c r="J402" s="233">
        <f>+IF(I402=0,"",'Ark1'!AF2330)</f>
        <v>8.8967971530249115E-2</v>
      </c>
      <c r="K402" s="233">
        <f>+IF(I402=0,"",'Ark1'!AG2330)</f>
        <v>0.22384263184670175</v>
      </c>
      <c r="L402" s="481"/>
      <c r="M402" s="481"/>
      <c r="N402" s="481"/>
      <c r="O402" s="481"/>
      <c r="P402" s="481"/>
      <c r="Q402" s="234">
        <f>+IF(I402=0,"",'Ark1'!S2330)</f>
        <v>8</v>
      </c>
      <c r="R402" s="234"/>
      <c r="S402" s="290">
        <f>+IF(I402=0,"",'Ark1'!U2330)</f>
        <v>33</v>
      </c>
      <c r="T402" s="233">
        <f>+IF(I402=0,"",'Ark1'!V2330)</f>
        <v>0</v>
      </c>
      <c r="U402" s="233">
        <f>+IF(I402=0,"",'Ark1'!W2330)</f>
        <v>100</v>
      </c>
      <c r="V402" s="235">
        <f>+IF(I402=0,"",'Ark1'!X2330)</f>
        <v>100</v>
      </c>
      <c r="W402" s="235">
        <f>+IF(I402=0,"",'Ark1'!Y2330)</f>
        <v>100</v>
      </c>
      <c r="X402" s="235">
        <f>+IF(I402=0,"",'Ark1'!Z2330)</f>
        <v>9.9999999999954528E-2</v>
      </c>
      <c r="Y402" s="233">
        <f>+IF(I402=0,"",'Ark1'!Z2330)</f>
        <v>9.9999999999954528E-2</v>
      </c>
      <c r="Z402" s="233">
        <f>+IF(I402=0,"",'Ark1'!AB2330)</f>
        <v>0</v>
      </c>
      <c r="AA402" s="235">
        <f>+'Ark1'!AD2330</f>
        <v>0</v>
      </c>
      <c r="AB402" s="233">
        <f t="shared" si="49"/>
        <v>0.16666666666666666</v>
      </c>
      <c r="AC402" s="233">
        <f t="shared" si="50"/>
        <v>1</v>
      </c>
      <c r="AD402" s="292"/>
      <c r="AG402" s="29"/>
      <c r="AH402" s="27"/>
    </row>
    <row r="403" spans="1:34">
      <c r="A403" s="292"/>
      <c r="B403" s="232">
        <f>+'Ark1'!C2331</f>
        <v>2023</v>
      </c>
      <c r="C403" s="292"/>
      <c r="D403" s="232">
        <f>+'Ark1'!M2331</f>
        <v>12</v>
      </c>
      <c r="E403" s="232" t="s">
        <v>103</v>
      </c>
      <c r="F403" s="232">
        <f>+'Ark1'!D2331</f>
        <v>7</v>
      </c>
      <c r="G403" s="232" t="str">
        <f>VLOOKUP(F403,RNR!$D$12:$E$23,2)</f>
        <v>Jul</v>
      </c>
      <c r="H403" s="232">
        <f>+'Ark1'!Q2331</f>
        <v>0</v>
      </c>
      <c r="I403" s="330">
        <f>+'Ark1'!R2331</f>
        <v>0</v>
      </c>
      <c r="J403" s="233" t="str">
        <f>+IF(I403=0,"",'Ark1'!AF2331)</f>
        <v/>
      </c>
      <c r="K403" s="233" t="str">
        <f>+IF(I403=0,"",'Ark1'!AG2331)</f>
        <v/>
      </c>
      <c r="L403" s="481"/>
      <c r="M403" s="481"/>
      <c r="N403" s="481"/>
      <c r="O403" s="481"/>
      <c r="P403" s="481"/>
      <c r="Q403" s="234" t="str">
        <f>+IF(I403=0,"",'Ark1'!S2331)</f>
        <v/>
      </c>
      <c r="R403" s="234"/>
      <c r="S403" s="290" t="str">
        <f>+IF(I403=0,"",'Ark1'!U2331)</f>
        <v/>
      </c>
      <c r="T403" s="233" t="str">
        <f>+IF(I403=0,"",'Ark1'!V2331)</f>
        <v/>
      </c>
      <c r="U403" s="233" t="str">
        <f>+IF(I403=0,"",'Ark1'!W2331)</f>
        <v/>
      </c>
      <c r="V403" s="235" t="str">
        <f>+IF(I403=0,"",'Ark1'!X2331)</f>
        <v/>
      </c>
      <c r="W403" s="235" t="str">
        <f>+IF(I403=0,"",'Ark1'!Y2331)</f>
        <v/>
      </c>
      <c r="X403" s="235" t="str">
        <f>+IF(I403=0,"",'Ark1'!Z2331)</f>
        <v/>
      </c>
      <c r="Y403" s="233" t="str">
        <f>+IF(I403=0,"",'Ark1'!Z2331)</f>
        <v/>
      </c>
      <c r="Z403" s="233" t="str">
        <f>+IF(I403=0,"",'Ark1'!AB2331)</f>
        <v/>
      </c>
      <c r="AA403" s="235">
        <f>+'Ark1'!AD2331</f>
        <v>0</v>
      </c>
      <c r="AB403" s="233" t="str">
        <f t="shared" si="49"/>
        <v/>
      </c>
      <c r="AC403" s="233" t="str">
        <f t="shared" si="50"/>
        <v/>
      </c>
      <c r="AD403" s="292"/>
      <c r="AG403" s="29"/>
      <c r="AH403" s="27"/>
    </row>
    <row r="404" spans="1:34">
      <c r="A404" s="292"/>
      <c r="B404" s="232">
        <f>+'Ark1'!C2332</f>
        <v>2023</v>
      </c>
      <c r="C404" s="292"/>
      <c r="D404" s="232">
        <f>+'Ark1'!M2332</f>
        <v>12</v>
      </c>
      <c r="E404" s="232" t="s">
        <v>103</v>
      </c>
      <c r="F404" s="232">
        <f>+'Ark1'!D2332</f>
        <v>8</v>
      </c>
      <c r="G404" s="232" t="str">
        <f>VLOOKUP(F404,RNR!$D$12:$E$23,2)</f>
        <v>Aug</v>
      </c>
      <c r="H404" s="232">
        <f>+'Ark1'!Q2332</f>
        <v>0</v>
      </c>
      <c r="I404" s="330">
        <f>+'Ark1'!R2332</f>
        <v>0</v>
      </c>
      <c r="J404" s="233" t="str">
        <f>+IF(I404=0,"",'Ark1'!AF2332)</f>
        <v/>
      </c>
      <c r="K404" s="233" t="str">
        <f>+IF(I404=0,"",'Ark1'!AG2332)</f>
        <v/>
      </c>
      <c r="L404" s="481"/>
      <c r="M404" s="481"/>
      <c r="N404" s="481"/>
      <c r="O404" s="481"/>
      <c r="P404" s="481"/>
      <c r="Q404" s="234" t="str">
        <f>+IF(I404=0,"",'Ark1'!S2332)</f>
        <v/>
      </c>
      <c r="R404" s="234"/>
      <c r="S404" s="290" t="str">
        <f>+IF(I404=0,"",'Ark1'!U2332)</f>
        <v/>
      </c>
      <c r="T404" s="233" t="str">
        <f>+IF(I404=0,"",'Ark1'!V2332)</f>
        <v/>
      </c>
      <c r="U404" s="233" t="str">
        <f>+IF(I404=0,"",'Ark1'!W2332)</f>
        <v/>
      </c>
      <c r="V404" s="235" t="str">
        <f>+IF(I404=0,"",'Ark1'!X2332)</f>
        <v/>
      </c>
      <c r="W404" s="235" t="str">
        <f>+IF(I404=0,"",'Ark1'!Y2332)</f>
        <v/>
      </c>
      <c r="X404" s="235" t="str">
        <f>+IF(I404=0,"",'Ark1'!Z2332)</f>
        <v/>
      </c>
      <c r="Y404" s="233" t="str">
        <f>+IF(I404=0,"",'Ark1'!Z2332)</f>
        <v/>
      </c>
      <c r="Z404" s="233" t="str">
        <f>+IF(I404=0,"",'Ark1'!AB2332)</f>
        <v/>
      </c>
      <c r="AA404" s="235">
        <f>+'Ark1'!AD2332</f>
        <v>0</v>
      </c>
      <c r="AB404" s="233" t="str">
        <f t="shared" si="49"/>
        <v/>
      </c>
      <c r="AC404" s="233" t="str">
        <f t="shared" si="50"/>
        <v/>
      </c>
      <c r="AD404" s="292"/>
      <c r="AG404" s="29"/>
      <c r="AH404" s="27"/>
    </row>
    <row r="405" spans="1:34">
      <c r="A405" s="292"/>
      <c r="B405" s="232">
        <f>+'Ark1'!C2333</f>
        <v>2023</v>
      </c>
      <c r="C405" s="292"/>
      <c r="D405" s="232">
        <f>+'Ark1'!M2333</f>
        <v>12</v>
      </c>
      <c r="E405" s="232" t="s">
        <v>103</v>
      </c>
      <c r="F405" s="232">
        <f>+'Ark1'!D2333</f>
        <v>9</v>
      </c>
      <c r="G405" s="232" t="str">
        <f>VLOOKUP(F405,RNR!$D$12:$E$23,2)</f>
        <v>Sep</v>
      </c>
      <c r="H405" s="232">
        <f>+'Ark1'!Q2333</f>
        <v>2</v>
      </c>
      <c r="I405" s="330">
        <f>+'Ark1'!R2333</f>
        <v>2</v>
      </c>
      <c r="J405" s="233">
        <f>+IF(I405=0,"",'Ark1'!AF2333)</f>
        <v>7.4460163812360397E-2</v>
      </c>
      <c r="K405" s="233">
        <f>+IF(I405=0,"",'Ark1'!AG2333)</f>
        <v>0.15514943567631043</v>
      </c>
      <c r="L405" s="481"/>
      <c r="M405" s="481"/>
      <c r="N405" s="481"/>
      <c r="O405" s="481"/>
      <c r="P405" s="481"/>
      <c r="Q405" s="234">
        <f>+IF(I405=0,"",'Ark1'!S2333)</f>
        <v>7.5</v>
      </c>
      <c r="R405" s="234"/>
      <c r="S405" s="290">
        <f>+IF(I405=0,"",'Ark1'!U2333)</f>
        <v>26.95</v>
      </c>
      <c r="T405" s="233">
        <f>+IF(I405=0,"",'Ark1'!V2333)</f>
        <v>0</v>
      </c>
      <c r="U405" s="233">
        <f>+IF(I405=0,"",'Ark1'!W2333)</f>
        <v>100</v>
      </c>
      <c r="V405" s="235">
        <f>+IF(I405=0,"",'Ark1'!X2333)</f>
        <v>100</v>
      </c>
      <c r="W405" s="235">
        <f>+IF(I405=0,"",'Ark1'!Y2333)</f>
        <v>50</v>
      </c>
      <c r="X405" s="235">
        <f>+IF(I405=0,"",'Ark1'!Z2333)</f>
        <v>6.4499999999999984</v>
      </c>
      <c r="Y405" s="233">
        <f>+IF(I405=0,"",'Ark1'!Z2333)</f>
        <v>6.4499999999999984</v>
      </c>
      <c r="Z405" s="233">
        <f>+IF(I405=0,"",'Ark1'!AB2333)</f>
        <v>0</v>
      </c>
      <c r="AA405" s="235">
        <f>+'Ark1'!AD2333</f>
        <v>0</v>
      </c>
      <c r="AB405" s="233">
        <f t="shared" si="49"/>
        <v>0.16666666666666666</v>
      </c>
      <c r="AC405" s="233">
        <f t="shared" si="50"/>
        <v>1</v>
      </c>
      <c r="AD405" s="292"/>
      <c r="AG405" s="29"/>
      <c r="AH405" s="27"/>
    </row>
    <row r="406" spans="1:34">
      <c r="A406" s="292"/>
      <c r="B406" s="232">
        <f>+'Ark1'!C2334</f>
        <v>2023</v>
      </c>
      <c r="C406" s="292"/>
      <c r="D406" s="232">
        <f>+'Ark1'!M2334</f>
        <v>12</v>
      </c>
      <c r="E406" s="232" t="s">
        <v>103</v>
      </c>
      <c r="F406" s="232">
        <f>+'Ark1'!D2334</f>
        <v>10</v>
      </c>
      <c r="G406" s="232" t="str">
        <f>VLOOKUP(F406,RNR!$D$12:$E$23,2)</f>
        <v>Okt</v>
      </c>
      <c r="H406" s="232">
        <f>+'Ark1'!Q2334</f>
        <v>1</v>
      </c>
      <c r="I406" s="330">
        <f>+'Ark1'!R2334</f>
        <v>1</v>
      </c>
      <c r="J406" s="233">
        <f>+IF(I406=0,"",'Ark1'!AF2334)</f>
        <v>2.1272069772388848E-2</v>
      </c>
      <c r="K406" s="233">
        <f>+IF(I406=0,"",'Ark1'!AG2334)</f>
        <v>3.8957890062468817E-2</v>
      </c>
      <c r="L406" s="481"/>
      <c r="M406" s="481"/>
      <c r="N406" s="481"/>
      <c r="O406" s="481"/>
      <c r="P406" s="481"/>
      <c r="Q406" s="234">
        <f>+IF(I406=0,"",'Ark1'!S2334)</f>
        <v>8</v>
      </c>
      <c r="R406" s="234"/>
      <c r="S406" s="290">
        <f>+IF(I406=0,"",'Ark1'!U2334)</f>
        <v>28.6</v>
      </c>
      <c r="T406" s="233">
        <f>+IF(I406=0,"",'Ark1'!V2334)</f>
        <v>0</v>
      </c>
      <c r="U406" s="233">
        <f>+IF(I406=0,"",'Ark1'!W2334)</f>
        <v>100</v>
      </c>
      <c r="V406" s="235">
        <f>+IF(I406=0,"",'Ark1'!X2334)</f>
        <v>100</v>
      </c>
      <c r="W406" s="235">
        <f>+IF(I406=0,"",'Ark1'!Y2334)</f>
        <v>100</v>
      </c>
      <c r="X406" s="235">
        <f>+IF(I406=0,"",'Ark1'!Z2334)</f>
        <v>0</v>
      </c>
      <c r="Y406" s="233">
        <f>+IF(I406=0,"",'Ark1'!Z2334)</f>
        <v>0</v>
      </c>
      <c r="Z406" s="233">
        <f>+IF(I406=0,"",'Ark1'!AB2334)</f>
        <v>0</v>
      </c>
      <c r="AA406" s="235">
        <f>+'Ark1'!AD2334</f>
        <v>0</v>
      </c>
      <c r="AB406" s="233">
        <f t="shared" si="49"/>
        <v>8.3333333333333329E-2</v>
      </c>
      <c r="AC406" s="233">
        <f t="shared" si="50"/>
        <v>1</v>
      </c>
      <c r="AD406" s="292"/>
      <c r="AG406" s="29"/>
      <c r="AH406" s="27"/>
    </row>
    <row r="407" spans="1:34">
      <c r="A407" s="292"/>
      <c r="B407" s="232">
        <f>+'Ark1'!C2335</f>
        <v>2023</v>
      </c>
      <c r="C407" s="292"/>
      <c r="D407" s="232">
        <f>+'Ark1'!M2335</f>
        <v>12</v>
      </c>
      <c r="E407" s="232" t="s">
        <v>103</v>
      </c>
      <c r="F407" s="232">
        <f>+'Ark1'!D2335</f>
        <v>11</v>
      </c>
      <c r="G407" s="232" t="str">
        <f>VLOOKUP(F407,RNR!$D$12:$E$23,2)</f>
        <v>Nov</v>
      </c>
      <c r="H407" s="232">
        <f>+'Ark1'!Q2335</f>
        <v>0</v>
      </c>
      <c r="I407" s="330">
        <f>+'Ark1'!R2335</f>
        <v>0</v>
      </c>
      <c r="J407" s="233" t="str">
        <f>+IF(I407=0,"",'Ark1'!AF2335)</f>
        <v/>
      </c>
      <c r="K407" s="233" t="str">
        <f>+IF(I407=0,"",'Ark1'!AG2335)</f>
        <v/>
      </c>
      <c r="L407" s="481"/>
      <c r="M407" s="481"/>
      <c r="N407" s="481"/>
      <c r="O407" s="481"/>
      <c r="P407" s="481"/>
      <c r="Q407" s="234" t="str">
        <f>+IF(I407=0,"",'Ark1'!S2335)</f>
        <v/>
      </c>
      <c r="R407" s="234"/>
      <c r="S407" s="290" t="str">
        <f>+IF(I407=0,"",'Ark1'!U2335)</f>
        <v/>
      </c>
      <c r="T407" s="233" t="str">
        <f>+IF(I407=0,"",'Ark1'!V2335)</f>
        <v/>
      </c>
      <c r="U407" s="233" t="str">
        <f>+IF(I407=0,"",'Ark1'!W2335)</f>
        <v/>
      </c>
      <c r="V407" s="235" t="str">
        <f>+IF(I407=0,"",'Ark1'!X2335)</f>
        <v/>
      </c>
      <c r="W407" s="235" t="str">
        <f>+IF(I407=0,"",'Ark1'!Y2335)</f>
        <v/>
      </c>
      <c r="X407" s="235" t="str">
        <f>+IF(I407=0,"",'Ark1'!Z2335)</f>
        <v/>
      </c>
      <c r="Y407" s="233" t="str">
        <f>+IF(I407=0,"",'Ark1'!Z2335)</f>
        <v/>
      </c>
      <c r="Z407" s="233" t="str">
        <f>+IF(I407=0,"",'Ark1'!AB2335)</f>
        <v/>
      </c>
      <c r="AA407" s="235">
        <f>+'Ark1'!AD2335</f>
        <v>0</v>
      </c>
      <c r="AB407" s="233" t="str">
        <f t="shared" si="49"/>
        <v/>
      </c>
      <c r="AC407" s="233" t="str">
        <f t="shared" si="50"/>
        <v/>
      </c>
      <c r="AD407" s="292"/>
      <c r="AG407" s="29"/>
      <c r="AH407" s="27"/>
    </row>
    <row r="408" spans="1:34">
      <c r="A408" s="292"/>
      <c r="B408" s="232">
        <f>+'Ark1'!C2336</f>
        <v>2023</v>
      </c>
      <c r="C408" s="292"/>
      <c r="D408" s="232">
        <f>+'Ark1'!M2336</f>
        <v>12</v>
      </c>
      <c r="E408" s="232" t="s">
        <v>103</v>
      </c>
      <c r="F408" s="232">
        <f>+'Ark1'!D2336</f>
        <v>12</v>
      </c>
      <c r="G408" s="232" t="str">
        <f>VLOOKUP(F408,RNR!$D$12:$E$23,2)</f>
        <v>Des</v>
      </c>
      <c r="H408" s="232">
        <f>+'Ark1'!Q2336</f>
        <v>0</v>
      </c>
      <c r="I408" s="330">
        <f>+'Ark1'!R2336</f>
        <v>0</v>
      </c>
      <c r="J408" s="233" t="str">
        <f>+IF(I408=0,"",'Ark1'!AF2336)</f>
        <v/>
      </c>
      <c r="K408" s="233" t="str">
        <f>+IF(I408=0,"",'Ark1'!AG2336)</f>
        <v/>
      </c>
      <c r="L408" s="481"/>
      <c r="M408" s="481"/>
      <c r="N408" s="481"/>
      <c r="O408" s="481"/>
      <c r="P408" s="481"/>
      <c r="Q408" s="234" t="str">
        <f>+IF(I408=0,"",'Ark1'!S2336)</f>
        <v/>
      </c>
      <c r="R408" s="234"/>
      <c r="S408" s="290" t="str">
        <f>+IF(I408=0,"",'Ark1'!U2336)</f>
        <v/>
      </c>
      <c r="T408" s="233" t="str">
        <f>+IF(I408=0,"",'Ark1'!V2336)</f>
        <v/>
      </c>
      <c r="U408" s="233" t="str">
        <f>+IF(I408=0,"",'Ark1'!W2336)</f>
        <v/>
      </c>
      <c r="V408" s="235" t="str">
        <f>+IF(I408=0,"",'Ark1'!X2336)</f>
        <v/>
      </c>
      <c r="W408" s="235" t="str">
        <f>+IF(I408=0,"",'Ark1'!Y2336)</f>
        <v/>
      </c>
      <c r="X408" s="235" t="str">
        <f>+IF(I408=0,"",'Ark1'!Z2336)</f>
        <v/>
      </c>
      <c r="Y408" s="233" t="str">
        <f>+IF(I408=0,"",'Ark1'!Z2336)</f>
        <v/>
      </c>
      <c r="Z408" s="233" t="str">
        <f>+IF(I408=0,"",'Ark1'!AB2336)</f>
        <v/>
      </c>
      <c r="AA408" s="235">
        <f>+'Ark1'!AD2336</f>
        <v>0</v>
      </c>
      <c r="AB408" s="233" t="str">
        <f t="shared" si="49"/>
        <v/>
      </c>
      <c r="AC408" s="233" t="str">
        <f t="shared" si="50"/>
        <v/>
      </c>
      <c r="AD408" s="292"/>
      <c r="AG408" s="29"/>
      <c r="AH408" s="27"/>
    </row>
    <row r="409" spans="1:34">
      <c r="A409" s="292"/>
      <c r="B409" s="232">
        <f>+'Ark1'!C2337</f>
        <v>2023</v>
      </c>
      <c r="C409" s="292"/>
      <c r="D409" s="232">
        <f>+'Ark1'!M2337</f>
        <v>13</v>
      </c>
      <c r="E409" s="232" t="s">
        <v>103</v>
      </c>
      <c r="F409" s="232">
        <f>+'Ark1'!D2337</f>
        <v>1</v>
      </c>
      <c r="G409" s="232" t="str">
        <f>VLOOKUP(F409,RNR!$D$12:$E$23,2)</f>
        <v>Jan</v>
      </c>
      <c r="H409" s="232">
        <f>+'Ark1'!Q2337</f>
        <v>0</v>
      </c>
      <c r="I409" s="330">
        <f>+'Ark1'!R2337</f>
        <v>0</v>
      </c>
      <c r="J409" s="233" t="str">
        <f>+IF(I409=0,"",'Ark1'!AF2337)</f>
        <v/>
      </c>
      <c r="K409" s="233" t="str">
        <f>+IF(I409=0,"",'Ark1'!AG2337)</f>
        <v/>
      </c>
      <c r="L409" s="481"/>
      <c r="M409" s="481"/>
      <c r="N409" s="481"/>
      <c r="O409" s="481"/>
      <c r="P409" s="481"/>
      <c r="Q409" s="234" t="str">
        <f>+IF(I409=0,"",'Ark1'!S2337)</f>
        <v/>
      </c>
      <c r="R409" s="234"/>
      <c r="S409" s="290" t="str">
        <f>+IF(I409=0,"",'Ark1'!U2337)</f>
        <v/>
      </c>
      <c r="T409" s="233" t="str">
        <f>+IF(I409=0,"",'Ark1'!V2337)</f>
        <v/>
      </c>
      <c r="U409" s="233" t="str">
        <f>+IF(I409=0,"",'Ark1'!W2337)</f>
        <v/>
      </c>
      <c r="V409" s="235" t="str">
        <f>+IF(I409=0,"",'Ark1'!X2337)</f>
        <v/>
      </c>
      <c r="W409" s="235" t="str">
        <f>+IF(I409=0,"",'Ark1'!Y2337)</f>
        <v/>
      </c>
      <c r="X409" s="235" t="str">
        <f>+IF(I409=0,"",'Ark1'!Z2337)</f>
        <v/>
      </c>
      <c r="Y409" s="233" t="str">
        <f>+IF(I409=0,"",'Ark1'!Z2337)</f>
        <v/>
      </c>
      <c r="Z409" s="233" t="str">
        <f>+IF(I409=0,"",'Ark1'!AB2337)</f>
        <v/>
      </c>
      <c r="AA409" s="235">
        <f>+'Ark1'!AD2337</f>
        <v>0</v>
      </c>
      <c r="AB409" s="233" t="str">
        <f t="shared" si="49"/>
        <v/>
      </c>
      <c r="AC409" s="233" t="str">
        <f t="shared" si="50"/>
        <v/>
      </c>
      <c r="AD409" s="292"/>
      <c r="AG409" s="29"/>
      <c r="AH409" s="27"/>
    </row>
    <row r="410" spans="1:34">
      <c r="A410" s="292"/>
      <c r="B410" s="232">
        <f>+'Ark1'!C2338</f>
        <v>2023</v>
      </c>
      <c r="C410" s="292"/>
      <c r="D410" s="232">
        <f>+'Ark1'!M2338</f>
        <v>13</v>
      </c>
      <c r="E410" s="232" t="s">
        <v>103</v>
      </c>
      <c r="F410" s="232">
        <f>+'Ark1'!D2338</f>
        <v>2</v>
      </c>
      <c r="G410" s="232" t="str">
        <f>VLOOKUP(F410,RNR!$D$12:$E$23,2)</f>
        <v>Feb</v>
      </c>
      <c r="H410" s="232">
        <f>+'Ark1'!Q2338</f>
        <v>0</v>
      </c>
      <c r="I410" s="330">
        <f>+'Ark1'!R2338</f>
        <v>0</v>
      </c>
      <c r="J410" s="233" t="str">
        <f>+IF(I410=0,"",'Ark1'!AF2338)</f>
        <v/>
      </c>
      <c r="K410" s="233" t="str">
        <f>+IF(I410=0,"",'Ark1'!AG2338)</f>
        <v/>
      </c>
      <c r="L410" s="481"/>
      <c r="M410" s="481"/>
      <c r="N410" s="481"/>
      <c r="O410" s="481"/>
      <c r="P410" s="481"/>
      <c r="Q410" s="234" t="str">
        <f>+IF(I410=0,"",'Ark1'!S2338)</f>
        <v/>
      </c>
      <c r="R410" s="234"/>
      <c r="S410" s="290" t="str">
        <f>+IF(I410=0,"",'Ark1'!U2338)</f>
        <v/>
      </c>
      <c r="T410" s="233" t="str">
        <f>+IF(I410=0,"",'Ark1'!V2338)</f>
        <v/>
      </c>
      <c r="U410" s="233" t="str">
        <f>+IF(I410=0,"",'Ark1'!W2338)</f>
        <v/>
      </c>
      <c r="V410" s="235" t="str">
        <f>+IF(I410=0,"",'Ark1'!X2338)</f>
        <v/>
      </c>
      <c r="W410" s="235" t="str">
        <f>+IF(I410=0,"",'Ark1'!Y2338)</f>
        <v/>
      </c>
      <c r="X410" s="235" t="str">
        <f>+IF(I410=0,"",'Ark1'!Z2338)</f>
        <v/>
      </c>
      <c r="Y410" s="233" t="str">
        <f>+IF(I410=0,"",'Ark1'!Z2338)</f>
        <v/>
      </c>
      <c r="Z410" s="233" t="str">
        <f>+IF(I410=0,"",'Ark1'!AB2338)</f>
        <v/>
      </c>
      <c r="AA410" s="235">
        <f>+'Ark1'!AD2338</f>
        <v>0</v>
      </c>
      <c r="AB410" s="233" t="str">
        <f t="shared" si="49"/>
        <v/>
      </c>
      <c r="AC410" s="233" t="str">
        <f t="shared" si="50"/>
        <v/>
      </c>
      <c r="AD410" s="292"/>
      <c r="AG410" s="29"/>
      <c r="AH410" s="27"/>
    </row>
    <row r="411" spans="1:34">
      <c r="A411" s="292"/>
      <c r="B411" s="232">
        <f>+'Ark1'!C2339</f>
        <v>2023</v>
      </c>
      <c r="C411" s="292"/>
      <c r="D411" s="232">
        <f>+'Ark1'!M2339</f>
        <v>13</v>
      </c>
      <c r="E411" s="232" t="s">
        <v>103</v>
      </c>
      <c r="F411" s="232">
        <f>+'Ark1'!D2339</f>
        <v>3</v>
      </c>
      <c r="G411" s="232" t="str">
        <f>VLOOKUP(F411,RNR!$D$12:$E$23,2)</f>
        <v>Mar</v>
      </c>
      <c r="H411" s="232">
        <f>+'Ark1'!Q2339</f>
        <v>0</v>
      </c>
      <c r="I411" s="330">
        <f>+'Ark1'!R2339</f>
        <v>0</v>
      </c>
      <c r="J411" s="233" t="str">
        <f>+IF(I411=0,"",'Ark1'!AF2339)</f>
        <v/>
      </c>
      <c r="K411" s="233" t="str">
        <f>+IF(I411=0,"",'Ark1'!AG2339)</f>
        <v/>
      </c>
      <c r="L411" s="481"/>
      <c r="M411" s="481"/>
      <c r="N411" s="481"/>
      <c r="O411" s="481"/>
      <c r="P411" s="481"/>
      <c r="Q411" s="234" t="str">
        <f>+IF(I411=0,"",'Ark1'!S2339)</f>
        <v/>
      </c>
      <c r="R411" s="234"/>
      <c r="S411" s="290" t="str">
        <f>+IF(I411=0,"",'Ark1'!U2339)</f>
        <v/>
      </c>
      <c r="T411" s="233" t="str">
        <f>+IF(I411=0,"",'Ark1'!V2339)</f>
        <v/>
      </c>
      <c r="U411" s="233" t="str">
        <f>+IF(I411=0,"",'Ark1'!W2339)</f>
        <v/>
      </c>
      <c r="V411" s="235" t="str">
        <f>+IF(I411=0,"",'Ark1'!X2339)</f>
        <v/>
      </c>
      <c r="W411" s="235" t="str">
        <f>+IF(I411=0,"",'Ark1'!Y2339)</f>
        <v/>
      </c>
      <c r="X411" s="235" t="str">
        <f>+IF(I411=0,"",'Ark1'!Z2339)</f>
        <v/>
      </c>
      <c r="Y411" s="233" t="str">
        <f>+IF(I411=0,"",'Ark1'!Z2339)</f>
        <v/>
      </c>
      <c r="Z411" s="233" t="str">
        <f>+IF(I411=0,"",'Ark1'!AB2339)</f>
        <v/>
      </c>
      <c r="AA411" s="235">
        <f>+'Ark1'!AD2339</f>
        <v>0</v>
      </c>
      <c r="AB411" s="233" t="str">
        <f t="shared" si="49"/>
        <v/>
      </c>
      <c r="AC411" s="233" t="str">
        <f t="shared" si="50"/>
        <v/>
      </c>
      <c r="AD411" s="292"/>
      <c r="AG411" s="29"/>
      <c r="AH411" s="27"/>
    </row>
    <row r="412" spans="1:34">
      <c r="A412" s="292"/>
      <c r="B412" s="232">
        <f>+'Ark1'!C2340</f>
        <v>2023</v>
      </c>
      <c r="C412" s="292"/>
      <c r="D412" s="232">
        <f>+'Ark1'!M2340</f>
        <v>13</v>
      </c>
      <c r="E412" s="232" t="s">
        <v>103</v>
      </c>
      <c r="F412" s="232">
        <f>+'Ark1'!D2340</f>
        <v>4</v>
      </c>
      <c r="G412" s="232" t="str">
        <f>VLOOKUP(F412,RNR!$D$12:$E$23,2)</f>
        <v>Apr</v>
      </c>
      <c r="H412" s="232">
        <f>+'Ark1'!Q2340</f>
        <v>0</v>
      </c>
      <c r="I412" s="330">
        <f>+'Ark1'!R2340</f>
        <v>0</v>
      </c>
      <c r="J412" s="233" t="str">
        <f>+IF(I412=0,"",'Ark1'!AF2340)</f>
        <v/>
      </c>
      <c r="K412" s="233" t="str">
        <f>+IF(I412=0,"",'Ark1'!AG2340)</f>
        <v/>
      </c>
      <c r="L412" s="481"/>
      <c r="M412" s="481"/>
      <c r="N412" s="481"/>
      <c r="O412" s="481"/>
      <c r="P412" s="481"/>
      <c r="Q412" s="234" t="str">
        <f>+IF(I412=0,"",'Ark1'!S2340)</f>
        <v/>
      </c>
      <c r="R412" s="234"/>
      <c r="S412" s="290" t="str">
        <f>+IF(I412=0,"",'Ark1'!U2340)</f>
        <v/>
      </c>
      <c r="T412" s="233" t="str">
        <f>+IF(I412=0,"",'Ark1'!V2340)</f>
        <v/>
      </c>
      <c r="U412" s="233" t="str">
        <f>+IF(I412=0,"",'Ark1'!W2340)</f>
        <v/>
      </c>
      <c r="V412" s="235" t="str">
        <f>+IF(I412=0,"",'Ark1'!X2340)</f>
        <v/>
      </c>
      <c r="W412" s="235" t="str">
        <f>+IF(I412=0,"",'Ark1'!Y2340)</f>
        <v/>
      </c>
      <c r="X412" s="235" t="str">
        <f>+IF(I412=0,"",'Ark1'!Z2340)</f>
        <v/>
      </c>
      <c r="Y412" s="233" t="str">
        <f>+IF(I412=0,"",'Ark1'!Z2340)</f>
        <v/>
      </c>
      <c r="Z412" s="233" t="str">
        <f>+IF(I412=0,"",'Ark1'!AB2340)</f>
        <v/>
      </c>
      <c r="AA412" s="235">
        <f>+'Ark1'!AD2340</f>
        <v>0</v>
      </c>
      <c r="AB412" s="233" t="str">
        <f t="shared" ref="AB412:AB444" si="53">+IF(I412=0,"",I412/D412)</f>
        <v/>
      </c>
      <c r="AC412" s="233" t="str">
        <f t="shared" ref="AC412:AC444" si="54">+IF(I412=0,"",I412/H412)</f>
        <v/>
      </c>
      <c r="AD412" s="292"/>
      <c r="AG412" s="29"/>
      <c r="AH412" s="27"/>
    </row>
    <row r="413" spans="1:34">
      <c r="A413" s="292"/>
      <c r="B413" s="232">
        <f>+'Ark1'!C2341</f>
        <v>2023</v>
      </c>
      <c r="C413" s="292"/>
      <c r="D413" s="232">
        <f>+'Ark1'!M2341</f>
        <v>13</v>
      </c>
      <c r="E413" s="232" t="s">
        <v>103</v>
      </c>
      <c r="F413" s="232">
        <f>+'Ark1'!D2341</f>
        <v>5</v>
      </c>
      <c r="G413" s="232" t="str">
        <f>VLOOKUP(F413,RNR!$D$12:$E$23,2)</f>
        <v>Mai</v>
      </c>
      <c r="H413" s="232">
        <f>+'Ark1'!Q2341</f>
        <v>0</v>
      </c>
      <c r="I413" s="330">
        <f>+'Ark1'!R2341</f>
        <v>0</v>
      </c>
      <c r="J413" s="233" t="str">
        <f>+IF(I413=0,"",'Ark1'!AF2341)</f>
        <v/>
      </c>
      <c r="K413" s="233" t="str">
        <f>+IF(I413=0,"",'Ark1'!AG2341)</f>
        <v/>
      </c>
      <c r="L413" s="481"/>
      <c r="M413" s="481"/>
      <c r="N413" s="481"/>
      <c r="O413" s="481"/>
      <c r="P413" s="481"/>
      <c r="Q413" s="234" t="str">
        <f>+IF(I413=0,"",'Ark1'!S2341)</f>
        <v/>
      </c>
      <c r="R413" s="234"/>
      <c r="S413" s="290" t="str">
        <f>+IF(I413=0,"",'Ark1'!U2341)</f>
        <v/>
      </c>
      <c r="T413" s="233" t="str">
        <f>+IF(I413=0,"",'Ark1'!V2341)</f>
        <v/>
      </c>
      <c r="U413" s="233" t="str">
        <f>+IF(I413=0,"",'Ark1'!W2341)</f>
        <v/>
      </c>
      <c r="V413" s="235" t="str">
        <f>+IF(I413=0,"",'Ark1'!X2341)</f>
        <v/>
      </c>
      <c r="W413" s="235" t="str">
        <f>+IF(I413=0,"",'Ark1'!Y2341)</f>
        <v/>
      </c>
      <c r="X413" s="235" t="str">
        <f>+IF(I413=0,"",'Ark1'!Z2341)</f>
        <v/>
      </c>
      <c r="Y413" s="233" t="str">
        <f>+IF(I413=0,"",'Ark1'!Z2341)</f>
        <v/>
      </c>
      <c r="Z413" s="233" t="str">
        <f>+IF(I413=0,"",'Ark1'!AB2341)</f>
        <v/>
      </c>
      <c r="AA413" s="235">
        <f>+'Ark1'!AD2341</f>
        <v>0</v>
      </c>
      <c r="AB413" s="233" t="str">
        <f t="shared" si="53"/>
        <v/>
      </c>
      <c r="AC413" s="233" t="str">
        <f t="shared" si="54"/>
        <v/>
      </c>
      <c r="AD413" s="292"/>
      <c r="AG413" s="29"/>
      <c r="AH413" s="27"/>
    </row>
    <row r="414" spans="1:34">
      <c r="A414" s="292"/>
      <c r="B414" s="232">
        <f>+'Ark1'!C2342</f>
        <v>2023</v>
      </c>
      <c r="C414" s="292"/>
      <c r="D414" s="232">
        <f>+'Ark1'!M2342</f>
        <v>13</v>
      </c>
      <c r="E414" s="232" t="s">
        <v>103</v>
      </c>
      <c r="F414" s="232">
        <f>+'Ark1'!D2342</f>
        <v>6</v>
      </c>
      <c r="G414" s="232" t="str">
        <f>VLOOKUP(F414,RNR!$D$12:$E$23,2)</f>
        <v>Jun</v>
      </c>
      <c r="H414" s="232">
        <f>+'Ark1'!Q2342</f>
        <v>0</v>
      </c>
      <c r="I414" s="330">
        <f>+'Ark1'!R2342</f>
        <v>0</v>
      </c>
      <c r="J414" s="233" t="str">
        <f>+IF(I414=0,"",'Ark1'!AF2342)</f>
        <v/>
      </c>
      <c r="K414" s="233" t="str">
        <f>+IF(I414=0,"",'Ark1'!AG2342)</f>
        <v/>
      </c>
      <c r="L414" s="481"/>
      <c r="M414" s="481"/>
      <c r="N414" s="481"/>
      <c r="O414" s="481"/>
      <c r="P414" s="481"/>
      <c r="Q414" s="234" t="str">
        <f>+IF(I414=0,"",'Ark1'!S2342)</f>
        <v/>
      </c>
      <c r="R414" s="234"/>
      <c r="S414" s="290" t="str">
        <f>+IF(I414=0,"",'Ark1'!U2342)</f>
        <v/>
      </c>
      <c r="T414" s="233" t="str">
        <f>+IF(I414=0,"",'Ark1'!V2342)</f>
        <v/>
      </c>
      <c r="U414" s="233" t="str">
        <f>+IF(I414=0,"",'Ark1'!W2342)</f>
        <v/>
      </c>
      <c r="V414" s="235" t="str">
        <f>+IF(I414=0,"",'Ark1'!X2342)</f>
        <v/>
      </c>
      <c r="W414" s="235" t="str">
        <f>+IF(I414=0,"",'Ark1'!Y2342)</f>
        <v/>
      </c>
      <c r="X414" s="235" t="str">
        <f>+IF(I414=0,"",'Ark1'!Z2342)</f>
        <v/>
      </c>
      <c r="Y414" s="233" t="str">
        <f>+IF(I414=0,"",'Ark1'!Z2342)</f>
        <v/>
      </c>
      <c r="Z414" s="233" t="str">
        <f>+IF(I414=0,"",'Ark1'!AB2342)</f>
        <v/>
      </c>
      <c r="AA414" s="235">
        <f>+'Ark1'!AD2342</f>
        <v>0</v>
      </c>
      <c r="AB414" s="233" t="str">
        <f t="shared" si="53"/>
        <v/>
      </c>
      <c r="AC414" s="233" t="str">
        <f t="shared" si="54"/>
        <v/>
      </c>
      <c r="AD414" s="292"/>
      <c r="AG414" s="29"/>
      <c r="AH414" s="27"/>
    </row>
    <row r="415" spans="1:34">
      <c r="A415" s="292"/>
      <c r="B415" s="232">
        <f>+'Ark1'!C2343</f>
        <v>2023</v>
      </c>
      <c r="C415" s="292"/>
      <c r="D415" s="232">
        <f>+'Ark1'!M2343</f>
        <v>13</v>
      </c>
      <c r="E415" s="232" t="s">
        <v>103</v>
      </c>
      <c r="F415" s="232">
        <f>+'Ark1'!D2343</f>
        <v>7</v>
      </c>
      <c r="G415" s="232" t="str">
        <f>VLOOKUP(F415,RNR!$D$12:$E$23,2)</f>
        <v>Jul</v>
      </c>
      <c r="H415" s="232">
        <f>+'Ark1'!Q2343</f>
        <v>0</v>
      </c>
      <c r="I415" s="330">
        <f>+'Ark1'!R2343</f>
        <v>0</v>
      </c>
      <c r="J415" s="233" t="str">
        <f>+IF(I415=0,"",'Ark1'!AF2343)</f>
        <v/>
      </c>
      <c r="K415" s="233" t="str">
        <f>+IF(I415=0,"",'Ark1'!AG2343)</f>
        <v/>
      </c>
      <c r="L415" s="481"/>
      <c r="M415" s="481"/>
      <c r="N415" s="481"/>
      <c r="O415" s="481"/>
      <c r="P415" s="481"/>
      <c r="Q415" s="234" t="str">
        <f>+IF(I415=0,"",'Ark1'!S2343)</f>
        <v/>
      </c>
      <c r="R415" s="234"/>
      <c r="S415" s="290" t="str">
        <f>+IF(I415=0,"",'Ark1'!U2343)</f>
        <v/>
      </c>
      <c r="T415" s="233" t="str">
        <f>+IF(I415=0,"",'Ark1'!V2343)</f>
        <v/>
      </c>
      <c r="U415" s="233" t="str">
        <f>+IF(I415=0,"",'Ark1'!W2343)</f>
        <v/>
      </c>
      <c r="V415" s="235" t="str">
        <f>+IF(I415=0,"",'Ark1'!X2343)</f>
        <v/>
      </c>
      <c r="W415" s="235" t="str">
        <f>+IF(I415=0,"",'Ark1'!Y2343)</f>
        <v/>
      </c>
      <c r="X415" s="235" t="str">
        <f>+IF(I415=0,"",'Ark1'!Z2343)</f>
        <v/>
      </c>
      <c r="Y415" s="233" t="str">
        <f>+IF(I415=0,"",'Ark1'!Z2343)</f>
        <v/>
      </c>
      <c r="Z415" s="233" t="str">
        <f>+IF(I415=0,"",'Ark1'!AB2343)</f>
        <v/>
      </c>
      <c r="AA415" s="235">
        <f>+'Ark1'!AD2343</f>
        <v>0</v>
      </c>
      <c r="AB415" s="233" t="str">
        <f t="shared" si="53"/>
        <v/>
      </c>
      <c r="AC415" s="233" t="str">
        <f t="shared" si="54"/>
        <v/>
      </c>
      <c r="AD415" s="292"/>
      <c r="AG415" s="29"/>
      <c r="AH415" s="27"/>
    </row>
    <row r="416" spans="1:34">
      <c r="A416" s="292"/>
      <c r="B416" s="232">
        <f>+'Ark1'!C2344</f>
        <v>2023</v>
      </c>
      <c r="C416" s="292"/>
      <c r="D416" s="232">
        <f>+'Ark1'!M2344</f>
        <v>13</v>
      </c>
      <c r="E416" s="232" t="s">
        <v>103</v>
      </c>
      <c r="F416" s="232">
        <f>+'Ark1'!D2344</f>
        <v>8</v>
      </c>
      <c r="G416" s="232" t="str">
        <f>VLOOKUP(F416,RNR!$D$12:$E$23,2)</f>
        <v>Aug</v>
      </c>
      <c r="H416" s="232">
        <f>+'Ark1'!Q2344</f>
        <v>0</v>
      </c>
      <c r="I416" s="330">
        <f>+'Ark1'!R2344</f>
        <v>0</v>
      </c>
      <c r="J416" s="233" t="str">
        <f>+IF(I416=0,"",'Ark1'!AF2344)</f>
        <v/>
      </c>
      <c r="K416" s="233" t="str">
        <f>+IF(I416=0,"",'Ark1'!AG2344)</f>
        <v/>
      </c>
      <c r="L416" s="481"/>
      <c r="M416" s="481"/>
      <c r="N416" s="481"/>
      <c r="O416" s="481"/>
      <c r="P416" s="481"/>
      <c r="Q416" s="234" t="str">
        <f>+IF(I416=0,"",'Ark1'!S2344)</f>
        <v/>
      </c>
      <c r="R416" s="234"/>
      <c r="S416" s="290" t="str">
        <f>+IF(I416=0,"",'Ark1'!U2344)</f>
        <v/>
      </c>
      <c r="T416" s="233" t="str">
        <f>+IF(I416=0,"",'Ark1'!V2344)</f>
        <v/>
      </c>
      <c r="U416" s="233" t="str">
        <f>+IF(I416=0,"",'Ark1'!W2344)</f>
        <v/>
      </c>
      <c r="V416" s="235" t="str">
        <f>+IF(I416=0,"",'Ark1'!X2344)</f>
        <v/>
      </c>
      <c r="W416" s="235" t="str">
        <f>+IF(I416=0,"",'Ark1'!Y2344)</f>
        <v/>
      </c>
      <c r="X416" s="235" t="str">
        <f>+IF(I416=0,"",'Ark1'!Z2344)</f>
        <v/>
      </c>
      <c r="Y416" s="233" t="str">
        <f>+IF(I416=0,"",'Ark1'!Z2344)</f>
        <v/>
      </c>
      <c r="Z416" s="233" t="str">
        <f>+IF(I416=0,"",'Ark1'!AB2344)</f>
        <v/>
      </c>
      <c r="AA416" s="235">
        <f>+'Ark1'!AD2344</f>
        <v>0</v>
      </c>
      <c r="AB416" s="233" t="str">
        <f t="shared" si="53"/>
        <v/>
      </c>
      <c r="AC416" s="233" t="str">
        <f t="shared" si="54"/>
        <v/>
      </c>
      <c r="AD416" s="292"/>
      <c r="AG416" s="29"/>
      <c r="AH416" s="27"/>
    </row>
    <row r="417" spans="1:34">
      <c r="A417" s="292"/>
      <c r="B417" s="232">
        <f>+'Ark1'!C2345</f>
        <v>2023</v>
      </c>
      <c r="C417" s="292"/>
      <c r="D417" s="232">
        <f>+'Ark1'!M2345</f>
        <v>13</v>
      </c>
      <c r="E417" s="232" t="s">
        <v>103</v>
      </c>
      <c r="F417" s="232">
        <f>+'Ark1'!D2345</f>
        <v>9</v>
      </c>
      <c r="G417" s="232" t="str">
        <f>VLOOKUP(F417,RNR!$D$12:$E$23,2)</f>
        <v>Sep</v>
      </c>
      <c r="H417" s="232">
        <f>+'Ark1'!Q2345</f>
        <v>0</v>
      </c>
      <c r="I417" s="330">
        <f>+'Ark1'!R2345</f>
        <v>0</v>
      </c>
      <c r="J417" s="233" t="str">
        <f>+IF(I417=0,"",'Ark1'!AF2345)</f>
        <v/>
      </c>
      <c r="K417" s="233" t="str">
        <f>+IF(I417=0,"",'Ark1'!AG2345)</f>
        <v/>
      </c>
      <c r="L417" s="481"/>
      <c r="M417" s="481"/>
      <c r="N417" s="481"/>
      <c r="O417" s="481"/>
      <c r="P417" s="481"/>
      <c r="Q417" s="234" t="str">
        <f>+IF(I417=0,"",'Ark1'!S2345)</f>
        <v/>
      </c>
      <c r="R417" s="234"/>
      <c r="S417" s="290" t="str">
        <f>+IF(I417=0,"",'Ark1'!U2345)</f>
        <v/>
      </c>
      <c r="T417" s="233" t="str">
        <f>+IF(I417=0,"",'Ark1'!V2345)</f>
        <v/>
      </c>
      <c r="U417" s="233" t="str">
        <f>+IF(I417=0,"",'Ark1'!W2345)</f>
        <v/>
      </c>
      <c r="V417" s="235" t="str">
        <f>+IF(I417=0,"",'Ark1'!X2345)</f>
        <v/>
      </c>
      <c r="W417" s="235" t="str">
        <f>+IF(I417=0,"",'Ark1'!Y2345)</f>
        <v/>
      </c>
      <c r="X417" s="235" t="str">
        <f>+IF(I417=0,"",'Ark1'!Z2345)</f>
        <v/>
      </c>
      <c r="Y417" s="233" t="str">
        <f>+IF(I417=0,"",'Ark1'!Z2345)</f>
        <v/>
      </c>
      <c r="Z417" s="233" t="str">
        <f>+IF(I417=0,"",'Ark1'!AB2345)</f>
        <v/>
      </c>
      <c r="AA417" s="235">
        <f>+'Ark1'!AD2345</f>
        <v>0</v>
      </c>
      <c r="AB417" s="233" t="str">
        <f t="shared" si="53"/>
        <v/>
      </c>
      <c r="AC417" s="233" t="str">
        <f t="shared" si="54"/>
        <v/>
      </c>
      <c r="AD417" s="292"/>
      <c r="AG417" s="29"/>
      <c r="AH417" s="27"/>
    </row>
    <row r="418" spans="1:34">
      <c r="A418" s="292"/>
      <c r="B418" s="232">
        <f>+'Ark1'!C2346</f>
        <v>2023</v>
      </c>
      <c r="C418" s="292"/>
      <c r="D418" s="232">
        <f>+'Ark1'!M2346</f>
        <v>13</v>
      </c>
      <c r="E418" s="232" t="s">
        <v>103</v>
      </c>
      <c r="F418" s="232">
        <f>+'Ark1'!D2346</f>
        <v>10</v>
      </c>
      <c r="G418" s="232" t="str">
        <f>VLOOKUP(F418,RNR!$D$12:$E$23,2)</f>
        <v>Okt</v>
      </c>
      <c r="H418" s="232">
        <f>+'Ark1'!Q2346</f>
        <v>0</v>
      </c>
      <c r="I418" s="330">
        <f>+'Ark1'!R2346</f>
        <v>0</v>
      </c>
      <c r="J418" s="233" t="str">
        <f>+IF(I418=0,"",'Ark1'!AF2346)</f>
        <v/>
      </c>
      <c r="K418" s="233" t="str">
        <f>+IF(I418=0,"",'Ark1'!AG2346)</f>
        <v/>
      </c>
      <c r="L418" s="481"/>
      <c r="M418" s="481"/>
      <c r="N418" s="481"/>
      <c r="O418" s="481"/>
      <c r="P418" s="481"/>
      <c r="Q418" s="234" t="str">
        <f>+IF(I418=0,"",'Ark1'!S2346)</f>
        <v/>
      </c>
      <c r="R418" s="234"/>
      <c r="S418" s="290" t="str">
        <f>+IF(I418=0,"",'Ark1'!U2346)</f>
        <v/>
      </c>
      <c r="T418" s="233" t="str">
        <f>+IF(I418=0,"",'Ark1'!V2346)</f>
        <v/>
      </c>
      <c r="U418" s="233" t="str">
        <f>+IF(I418=0,"",'Ark1'!W2346)</f>
        <v/>
      </c>
      <c r="V418" s="235" t="str">
        <f>+IF(I418=0,"",'Ark1'!X2346)</f>
        <v/>
      </c>
      <c r="W418" s="235" t="str">
        <f>+IF(I418=0,"",'Ark1'!Y2346)</f>
        <v/>
      </c>
      <c r="X418" s="235" t="str">
        <f>+IF(I418=0,"",'Ark1'!Z2346)</f>
        <v/>
      </c>
      <c r="Y418" s="233" t="str">
        <f>+IF(I418=0,"",'Ark1'!Z2346)</f>
        <v/>
      </c>
      <c r="Z418" s="233" t="str">
        <f>+IF(I418=0,"",'Ark1'!AB2346)</f>
        <v/>
      </c>
      <c r="AA418" s="235">
        <f>+'Ark1'!AD2346</f>
        <v>0</v>
      </c>
      <c r="AB418" s="233" t="str">
        <f t="shared" si="53"/>
        <v/>
      </c>
      <c r="AC418" s="233" t="str">
        <f t="shared" si="54"/>
        <v/>
      </c>
      <c r="AD418" s="292"/>
      <c r="AG418" s="29"/>
      <c r="AH418" s="27"/>
    </row>
    <row r="419" spans="1:34">
      <c r="A419" s="292"/>
      <c r="B419" s="232">
        <f>+'Ark1'!C2347</f>
        <v>2023</v>
      </c>
      <c r="C419" s="292"/>
      <c r="D419" s="232">
        <f>+'Ark1'!M2347</f>
        <v>13</v>
      </c>
      <c r="E419" s="232" t="s">
        <v>103</v>
      </c>
      <c r="F419" s="232">
        <f>+'Ark1'!D2347</f>
        <v>11</v>
      </c>
      <c r="G419" s="232" t="str">
        <f>VLOOKUP(F419,RNR!$D$12:$E$23,2)</f>
        <v>Nov</v>
      </c>
      <c r="H419" s="232">
        <f>+'Ark1'!Q2347</f>
        <v>0</v>
      </c>
      <c r="I419" s="330">
        <f>+'Ark1'!R2347</f>
        <v>0</v>
      </c>
      <c r="J419" s="233" t="str">
        <f>+IF(I419=0,"",'Ark1'!AF2347)</f>
        <v/>
      </c>
      <c r="K419" s="233" t="str">
        <f>+IF(I419=0,"",'Ark1'!AG2347)</f>
        <v/>
      </c>
      <c r="L419" s="481"/>
      <c r="M419" s="481"/>
      <c r="N419" s="481"/>
      <c r="O419" s="481"/>
      <c r="P419" s="481"/>
      <c r="Q419" s="234" t="str">
        <f>+IF(I419=0,"",'Ark1'!S2347)</f>
        <v/>
      </c>
      <c r="R419" s="234"/>
      <c r="S419" s="290" t="str">
        <f>+IF(I419=0,"",'Ark1'!U2347)</f>
        <v/>
      </c>
      <c r="T419" s="233" t="str">
        <f>+IF(I419=0,"",'Ark1'!V2347)</f>
        <v/>
      </c>
      <c r="U419" s="233" t="str">
        <f>+IF(I419=0,"",'Ark1'!W2347)</f>
        <v/>
      </c>
      <c r="V419" s="235" t="str">
        <f>+IF(I419=0,"",'Ark1'!X2347)</f>
        <v/>
      </c>
      <c r="W419" s="235" t="str">
        <f>+IF(I419=0,"",'Ark1'!Y2347)</f>
        <v/>
      </c>
      <c r="X419" s="235" t="str">
        <f>+IF(I419=0,"",'Ark1'!Z2347)</f>
        <v/>
      </c>
      <c r="Y419" s="233" t="str">
        <f>+IF(I419=0,"",'Ark1'!Z2347)</f>
        <v/>
      </c>
      <c r="Z419" s="233" t="str">
        <f>+IF(I419=0,"",'Ark1'!AB2347)</f>
        <v/>
      </c>
      <c r="AA419" s="235">
        <f>+'Ark1'!AD2347</f>
        <v>0</v>
      </c>
      <c r="AB419" s="233" t="str">
        <f t="shared" si="53"/>
        <v/>
      </c>
      <c r="AC419" s="233" t="str">
        <f t="shared" si="54"/>
        <v/>
      </c>
      <c r="AD419" s="292"/>
      <c r="AG419" s="29"/>
      <c r="AH419" s="27"/>
    </row>
    <row r="420" spans="1:34">
      <c r="A420" s="292"/>
      <c r="B420" s="232">
        <f>+'Ark1'!C2348</f>
        <v>2023</v>
      </c>
      <c r="C420" s="292"/>
      <c r="D420" s="232">
        <f>+'Ark1'!M2348</f>
        <v>13</v>
      </c>
      <c r="E420" s="232" t="s">
        <v>103</v>
      </c>
      <c r="F420" s="232">
        <f>+'Ark1'!D2348</f>
        <v>12</v>
      </c>
      <c r="G420" s="232" t="str">
        <f>VLOOKUP(F420,RNR!$D$12:$E$23,2)</f>
        <v>Des</v>
      </c>
      <c r="H420" s="232">
        <f>+'Ark1'!Q2348</f>
        <v>0</v>
      </c>
      <c r="I420" s="330">
        <f>+'Ark1'!R2348</f>
        <v>0</v>
      </c>
      <c r="J420" s="233" t="str">
        <f>+IF(I420=0,"",'Ark1'!AF2348)</f>
        <v/>
      </c>
      <c r="K420" s="233" t="str">
        <f>+IF(I420=0,"",'Ark1'!AG2348)</f>
        <v/>
      </c>
      <c r="L420" s="481"/>
      <c r="M420" s="481"/>
      <c r="N420" s="481"/>
      <c r="O420" s="481"/>
      <c r="P420" s="481"/>
      <c r="Q420" s="234" t="str">
        <f>+IF(I420=0,"",'Ark1'!S2348)</f>
        <v/>
      </c>
      <c r="R420" s="234"/>
      <c r="S420" s="290" t="str">
        <f>+IF(I420=0,"",'Ark1'!U2348)</f>
        <v/>
      </c>
      <c r="T420" s="233" t="str">
        <f>+IF(I420=0,"",'Ark1'!V2348)</f>
        <v/>
      </c>
      <c r="U420" s="233" t="str">
        <f>+IF(I420=0,"",'Ark1'!W2348)</f>
        <v/>
      </c>
      <c r="V420" s="235" t="str">
        <f>+IF(I420=0,"",'Ark1'!X2348)</f>
        <v/>
      </c>
      <c r="W420" s="235" t="str">
        <f>+IF(I420=0,"",'Ark1'!Y2348)</f>
        <v/>
      </c>
      <c r="X420" s="235" t="str">
        <f>+IF(I420=0,"",'Ark1'!Z2348)</f>
        <v/>
      </c>
      <c r="Y420" s="233" t="str">
        <f>+IF(I420=0,"",'Ark1'!Z2348)</f>
        <v/>
      </c>
      <c r="Z420" s="233" t="str">
        <f>+IF(I420=0,"",'Ark1'!AB2348)</f>
        <v/>
      </c>
      <c r="AA420" s="235">
        <f>+'Ark1'!AD2348</f>
        <v>0</v>
      </c>
      <c r="AB420" s="233" t="str">
        <f t="shared" si="53"/>
        <v/>
      </c>
      <c r="AC420" s="233" t="str">
        <f t="shared" si="54"/>
        <v/>
      </c>
      <c r="AD420" s="292"/>
      <c r="AG420" s="29"/>
      <c r="AH420" s="27"/>
    </row>
    <row r="421" spans="1:34">
      <c r="A421" s="292"/>
      <c r="B421" s="232">
        <f>+'Ark1'!C2349</f>
        <v>2023</v>
      </c>
      <c r="C421" s="292"/>
      <c r="D421" s="232">
        <f>+'Ark1'!M2349</f>
        <v>14</v>
      </c>
      <c r="E421" s="232" t="s">
        <v>103</v>
      </c>
      <c r="F421" s="232">
        <f>+'Ark1'!D2349</f>
        <v>1</v>
      </c>
      <c r="G421" s="232" t="str">
        <f>VLOOKUP(F421,RNR!$D$12:$E$23,2)</f>
        <v>Jan</v>
      </c>
      <c r="H421" s="232">
        <f>+'Ark1'!Q2349</f>
        <v>0</v>
      </c>
      <c r="I421" s="330">
        <f>+'Ark1'!R2349</f>
        <v>0</v>
      </c>
      <c r="J421" s="233" t="str">
        <f>+IF(I421=0,"",'Ark1'!AF2349)</f>
        <v/>
      </c>
      <c r="K421" s="233" t="str">
        <f>+IF(I421=0,"",'Ark1'!AG2349)</f>
        <v/>
      </c>
      <c r="L421" s="481"/>
      <c r="M421" s="481"/>
      <c r="N421" s="481"/>
      <c r="O421" s="481"/>
      <c r="P421" s="481"/>
      <c r="Q421" s="234" t="str">
        <f>+IF(I421=0,"",'Ark1'!S2349)</f>
        <v/>
      </c>
      <c r="R421" s="234"/>
      <c r="S421" s="290" t="str">
        <f>+IF(I421=0,"",'Ark1'!U2349)</f>
        <v/>
      </c>
      <c r="T421" s="233" t="str">
        <f>+IF(I421=0,"",'Ark1'!V2349)</f>
        <v/>
      </c>
      <c r="U421" s="233" t="str">
        <f>+IF(I421=0,"",'Ark1'!W2349)</f>
        <v/>
      </c>
      <c r="V421" s="235" t="str">
        <f>+IF(I421=0,"",'Ark1'!X2349)</f>
        <v/>
      </c>
      <c r="W421" s="235" t="str">
        <f>+IF(I421=0,"",'Ark1'!Y2349)</f>
        <v/>
      </c>
      <c r="X421" s="235" t="str">
        <f>+IF(I421=0,"",'Ark1'!Z2349)</f>
        <v/>
      </c>
      <c r="Y421" s="233" t="str">
        <f>+IF(I421=0,"",'Ark1'!Z2349)</f>
        <v/>
      </c>
      <c r="Z421" s="233" t="str">
        <f>+IF(I421=0,"",'Ark1'!AB2349)</f>
        <v/>
      </c>
      <c r="AA421" s="235">
        <f>+'Ark1'!AD2349</f>
        <v>0</v>
      </c>
      <c r="AB421" s="233" t="str">
        <f t="shared" si="53"/>
        <v/>
      </c>
      <c r="AC421" s="233" t="str">
        <f t="shared" si="54"/>
        <v/>
      </c>
      <c r="AD421" s="292"/>
      <c r="AG421" s="29"/>
      <c r="AH421" s="27"/>
    </row>
    <row r="422" spans="1:34">
      <c r="A422" s="292"/>
      <c r="B422" s="232">
        <f>+'Ark1'!C2350</f>
        <v>2023</v>
      </c>
      <c r="C422" s="292"/>
      <c r="D422" s="232">
        <f>+'Ark1'!M2350</f>
        <v>14</v>
      </c>
      <c r="E422" s="232" t="s">
        <v>103</v>
      </c>
      <c r="F422" s="232">
        <f>+'Ark1'!D2350</f>
        <v>2</v>
      </c>
      <c r="G422" s="232" t="str">
        <f>VLOOKUP(F422,RNR!$D$12:$E$23,2)</f>
        <v>Feb</v>
      </c>
      <c r="H422" s="232">
        <f>+'Ark1'!Q2350</f>
        <v>0</v>
      </c>
      <c r="I422" s="330">
        <f>+'Ark1'!R2350</f>
        <v>0</v>
      </c>
      <c r="J422" s="233" t="str">
        <f>+IF(I422=0,"",'Ark1'!AF2350)</f>
        <v/>
      </c>
      <c r="K422" s="233" t="str">
        <f>+IF(I422=0,"",'Ark1'!AG2350)</f>
        <v/>
      </c>
      <c r="L422" s="481"/>
      <c r="M422" s="481"/>
      <c r="N422" s="481"/>
      <c r="O422" s="481"/>
      <c r="P422" s="481"/>
      <c r="Q422" s="234" t="str">
        <f>+IF(I422=0,"",'Ark1'!S2350)</f>
        <v/>
      </c>
      <c r="R422" s="234"/>
      <c r="S422" s="290" t="str">
        <f>+IF(I422=0,"",'Ark1'!U2350)</f>
        <v/>
      </c>
      <c r="T422" s="233" t="str">
        <f>+IF(I422=0,"",'Ark1'!V2350)</f>
        <v/>
      </c>
      <c r="U422" s="233" t="str">
        <f>+IF(I422=0,"",'Ark1'!W2350)</f>
        <v/>
      </c>
      <c r="V422" s="235" t="str">
        <f>+IF(I422=0,"",'Ark1'!X2350)</f>
        <v/>
      </c>
      <c r="W422" s="235" t="str">
        <f>+IF(I422=0,"",'Ark1'!Y2350)</f>
        <v/>
      </c>
      <c r="X422" s="235" t="str">
        <f>+IF(I422=0,"",'Ark1'!Z2350)</f>
        <v/>
      </c>
      <c r="Y422" s="233" t="str">
        <f>+IF(I422=0,"",'Ark1'!Z2350)</f>
        <v/>
      </c>
      <c r="Z422" s="233" t="str">
        <f>+IF(I422=0,"",'Ark1'!AB2350)</f>
        <v/>
      </c>
      <c r="AA422" s="235">
        <f>+'Ark1'!AD2350</f>
        <v>0</v>
      </c>
      <c r="AB422" s="233" t="str">
        <f t="shared" si="53"/>
        <v/>
      </c>
      <c r="AC422" s="233" t="str">
        <f t="shared" si="54"/>
        <v/>
      </c>
      <c r="AD422" s="292"/>
      <c r="AG422" s="29"/>
      <c r="AH422" s="27"/>
    </row>
    <row r="423" spans="1:34">
      <c r="A423" s="292"/>
      <c r="B423" s="232">
        <f>+'Ark1'!C2351</f>
        <v>2023</v>
      </c>
      <c r="C423" s="292"/>
      <c r="D423" s="232">
        <f>+'Ark1'!M2351</f>
        <v>14</v>
      </c>
      <c r="E423" s="232" t="s">
        <v>103</v>
      </c>
      <c r="F423" s="232">
        <f>+'Ark1'!D2351</f>
        <v>3</v>
      </c>
      <c r="G423" s="232" t="str">
        <f>VLOOKUP(F423,RNR!$D$12:$E$23,2)</f>
        <v>Mar</v>
      </c>
      <c r="H423" s="232">
        <f>+'Ark1'!Q2351</f>
        <v>0</v>
      </c>
      <c r="I423" s="330">
        <f>+'Ark1'!R2351</f>
        <v>0</v>
      </c>
      <c r="J423" s="233" t="str">
        <f>+IF(I423=0,"",'Ark1'!AF2351)</f>
        <v/>
      </c>
      <c r="K423" s="233" t="str">
        <f>+IF(I423=0,"",'Ark1'!AG2351)</f>
        <v/>
      </c>
      <c r="L423" s="481"/>
      <c r="M423" s="481"/>
      <c r="N423" s="481"/>
      <c r="O423" s="481"/>
      <c r="P423" s="481"/>
      <c r="Q423" s="234" t="str">
        <f>+IF(I423=0,"",'Ark1'!S2351)</f>
        <v/>
      </c>
      <c r="R423" s="234"/>
      <c r="S423" s="290" t="str">
        <f>+IF(I423=0,"",'Ark1'!U2351)</f>
        <v/>
      </c>
      <c r="T423" s="233" t="str">
        <f>+IF(I423=0,"",'Ark1'!V2351)</f>
        <v/>
      </c>
      <c r="U423" s="233" t="str">
        <f>+IF(I423=0,"",'Ark1'!W2351)</f>
        <v/>
      </c>
      <c r="V423" s="235" t="str">
        <f>+IF(I423=0,"",'Ark1'!X2351)</f>
        <v/>
      </c>
      <c r="W423" s="235" t="str">
        <f>+IF(I423=0,"",'Ark1'!Y2351)</f>
        <v/>
      </c>
      <c r="X423" s="235" t="str">
        <f>+IF(I423=0,"",'Ark1'!Z2351)</f>
        <v/>
      </c>
      <c r="Y423" s="233" t="str">
        <f>+IF(I423=0,"",'Ark1'!Z2351)</f>
        <v/>
      </c>
      <c r="Z423" s="233" t="str">
        <f>+IF(I423=0,"",'Ark1'!AB2351)</f>
        <v/>
      </c>
      <c r="AA423" s="235">
        <f>+'Ark1'!AD2351</f>
        <v>0</v>
      </c>
      <c r="AB423" s="233" t="str">
        <f t="shared" si="53"/>
        <v/>
      </c>
      <c r="AC423" s="233" t="str">
        <f t="shared" si="54"/>
        <v/>
      </c>
      <c r="AD423" s="292"/>
      <c r="AG423" s="29"/>
      <c r="AH423" s="27"/>
    </row>
    <row r="424" spans="1:34">
      <c r="A424" s="292"/>
      <c r="B424" s="232">
        <f>+'Ark1'!C2352</f>
        <v>2023</v>
      </c>
      <c r="C424" s="292"/>
      <c r="D424" s="232">
        <f>+'Ark1'!M2352</f>
        <v>14</v>
      </c>
      <c r="E424" s="232" t="s">
        <v>103</v>
      </c>
      <c r="F424" s="232">
        <f>+'Ark1'!D2352</f>
        <v>4</v>
      </c>
      <c r="G424" s="232" t="str">
        <f>VLOOKUP(F424,RNR!$D$12:$E$23,2)</f>
        <v>Apr</v>
      </c>
      <c r="H424" s="232">
        <f>+'Ark1'!Q2352</f>
        <v>0</v>
      </c>
      <c r="I424" s="330">
        <f>+'Ark1'!R2352</f>
        <v>0</v>
      </c>
      <c r="J424" s="233" t="str">
        <f>+IF(I424=0,"",'Ark1'!AF2352)</f>
        <v/>
      </c>
      <c r="K424" s="233" t="str">
        <f>+IF(I424=0,"",'Ark1'!AG2352)</f>
        <v/>
      </c>
      <c r="L424" s="481"/>
      <c r="M424" s="481"/>
      <c r="N424" s="481"/>
      <c r="O424" s="481"/>
      <c r="P424" s="481"/>
      <c r="Q424" s="234" t="str">
        <f>+IF(I424=0,"",'Ark1'!S2352)</f>
        <v/>
      </c>
      <c r="R424" s="234"/>
      <c r="S424" s="290" t="str">
        <f>+IF(I424=0,"",'Ark1'!U2352)</f>
        <v/>
      </c>
      <c r="T424" s="233" t="str">
        <f>+IF(I424=0,"",'Ark1'!V2352)</f>
        <v/>
      </c>
      <c r="U424" s="233" t="str">
        <f>+IF(I424=0,"",'Ark1'!W2352)</f>
        <v/>
      </c>
      <c r="V424" s="235" t="str">
        <f>+IF(I424=0,"",'Ark1'!X2352)</f>
        <v/>
      </c>
      <c r="W424" s="235" t="str">
        <f>+IF(I424=0,"",'Ark1'!Y2352)</f>
        <v/>
      </c>
      <c r="X424" s="235" t="str">
        <f>+IF(I424=0,"",'Ark1'!Z2352)</f>
        <v/>
      </c>
      <c r="Y424" s="233" t="str">
        <f>+IF(I424=0,"",'Ark1'!Z2352)</f>
        <v/>
      </c>
      <c r="Z424" s="233" t="str">
        <f>+IF(I424=0,"",'Ark1'!AB2352)</f>
        <v/>
      </c>
      <c r="AA424" s="235">
        <f>+'Ark1'!AD2352</f>
        <v>0</v>
      </c>
      <c r="AB424" s="233" t="str">
        <f t="shared" si="53"/>
        <v/>
      </c>
      <c r="AC424" s="233" t="str">
        <f t="shared" si="54"/>
        <v/>
      </c>
      <c r="AD424" s="292"/>
      <c r="AG424" s="29"/>
      <c r="AH424" s="27"/>
    </row>
    <row r="425" spans="1:34">
      <c r="A425" s="292"/>
      <c r="B425" s="232">
        <f>+'Ark1'!C2353</f>
        <v>2023</v>
      </c>
      <c r="C425" s="292"/>
      <c r="D425" s="232">
        <f>+'Ark1'!M2353</f>
        <v>14</v>
      </c>
      <c r="E425" s="232" t="s">
        <v>103</v>
      </c>
      <c r="F425" s="232">
        <f>+'Ark1'!D2353</f>
        <v>5</v>
      </c>
      <c r="G425" s="232" t="str">
        <f>VLOOKUP(F425,RNR!$D$12:$E$23,2)</f>
        <v>Mai</v>
      </c>
      <c r="H425" s="232">
        <f>+'Ark1'!Q2353</f>
        <v>0</v>
      </c>
      <c r="I425" s="330">
        <f>+'Ark1'!R2353</f>
        <v>0</v>
      </c>
      <c r="J425" s="233" t="str">
        <f>+IF(I425=0,"",'Ark1'!AF2353)</f>
        <v/>
      </c>
      <c r="K425" s="233" t="str">
        <f>+IF(I425=0,"",'Ark1'!AG2353)</f>
        <v/>
      </c>
      <c r="L425" s="481"/>
      <c r="M425" s="481"/>
      <c r="N425" s="481"/>
      <c r="O425" s="481"/>
      <c r="P425" s="481"/>
      <c r="Q425" s="234" t="str">
        <f>+IF(I425=0,"",'Ark1'!S2353)</f>
        <v/>
      </c>
      <c r="R425" s="234"/>
      <c r="S425" s="290" t="str">
        <f>+IF(I425=0,"",'Ark1'!U2353)</f>
        <v/>
      </c>
      <c r="T425" s="233" t="str">
        <f>+IF(I425=0,"",'Ark1'!V2353)</f>
        <v/>
      </c>
      <c r="U425" s="233" t="str">
        <f>+IF(I425=0,"",'Ark1'!W2353)</f>
        <v/>
      </c>
      <c r="V425" s="235" t="str">
        <f>+IF(I425=0,"",'Ark1'!X2353)</f>
        <v/>
      </c>
      <c r="W425" s="235" t="str">
        <f>+IF(I425=0,"",'Ark1'!Y2353)</f>
        <v/>
      </c>
      <c r="X425" s="235" t="str">
        <f>+IF(I425=0,"",'Ark1'!Z2353)</f>
        <v/>
      </c>
      <c r="Y425" s="233" t="str">
        <f>+IF(I425=0,"",'Ark1'!Z2353)</f>
        <v/>
      </c>
      <c r="Z425" s="233" t="str">
        <f>+IF(I425=0,"",'Ark1'!AB2353)</f>
        <v/>
      </c>
      <c r="AA425" s="235">
        <f>+'Ark1'!AD2353</f>
        <v>0</v>
      </c>
      <c r="AB425" s="233" t="str">
        <f t="shared" si="53"/>
        <v/>
      </c>
      <c r="AC425" s="233" t="str">
        <f t="shared" si="54"/>
        <v/>
      </c>
      <c r="AD425" s="292"/>
      <c r="AG425" s="29"/>
      <c r="AH425" s="27"/>
    </row>
    <row r="426" spans="1:34">
      <c r="A426" s="292"/>
      <c r="B426" s="232">
        <f>+'Ark1'!C2354</f>
        <v>2023</v>
      </c>
      <c r="C426" s="292"/>
      <c r="D426" s="232">
        <f>+'Ark1'!M2354</f>
        <v>14</v>
      </c>
      <c r="E426" s="232" t="s">
        <v>103</v>
      </c>
      <c r="F426" s="232">
        <f>+'Ark1'!D2354</f>
        <v>6</v>
      </c>
      <c r="G426" s="232" t="str">
        <f>VLOOKUP(F426,RNR!$D$12:$E$23,2)</f>
        <v>Jun</v>
      </c>
      <c r="H426" s="232">
        <f>+'Ark1'!Q2354</f>
        <v>1</v>
      </c>
      <c r="I426" s="330">
        <f>+'Ark1'!R2354</f>
        <v>1</v>
      </c>
      <c r="J426" s="233">
        <f>+IF(I426=0,"",'Ark1'!AF2354)</f>
        <v>4.4483985765124558E-2</v>
      </c>
      <c r="K426" s="233">
        <f>+IF(I426=0,"",'Ark1'!AG2354)</f>
        <v>0.11768695947091748</v>
      </c>
      <c r="L426" s="481"/>
      <c r="M426" s="481"/>
      <c r="N426" s="481"/>
      <c r="O426" s="481"/>
      <c r="P426" s="481"/>
      <c r="Q426" s="234">
        <f>+IF(I426=0,"",'Ark1'!S2354)</f>
        <v>8</v>
      </c>
      <c r="R426" s="234"/>
      <c r="S426" s="290">
        <f>+IF(I426=0,"",'Ark1'!U2354)</f>
        <v>34.700000000000003</v>
      </c>
      <c r="T426" s="233">
        <f>+IF(I426=0,"",'Ark1'!V2354)</f>
        <v>0</v>
      </c>
      <c r="U426" s="233">
        <f>+IF(I426=0,"",'Ark1'!W2354)</f>
        <v>100</v>
      </c>
      <c r="V426" s="235">
        <f>+IF(I426=0,"",'Ark1'!X2354)</f>
        <v>100</v>
      </c>
      <c r="W426" s="235">
        <f>+IF(I426=0,"",'Ark1'!Y2354)</f>
        <v>100</v>
      </c>
      <c r="X426" s="235">
        <f>+IF(I426=0,"",'Ark1'!Z2354)</f>
        <v>0</v>
      </c>
      <c r="Y426" s="233">
        <f>+IF(I426=0,"",'Ark1'!Z2354)</f>
        <v>0</v>
      </c>
      <c r="Z426" s="233">
        <f>+IF(I426=0,"",'Ark1'!AB2354)</f>
        <v>0</v>
      </c>
      <c r="AA426" s="235">
        <f>+'Ark1'!AD2354</f>
        <v>0</v>
      </c>
      <c r="AB426" s="233">
        <f t="shared" si="53"/>
        <v>7.1428571428571425E-2</v>
      </c>
      <c r="AC426" s="233">
        <f t="shared" si="54"/>
        <v>1</v>
      </c>
      <c r="AD426" s="292"/>
      <c r="AG426" s="29"/>
      <c r="AH426" s="27"/>
    </row>
    <row r="427" spans="1:34">
      <c r="A427" s="292"/>
      <c r="B427" s="232">
        <f>+'Ark1'!C2355</f>
        <v>2023</v>
      </c>
      <c r="C427" s="292"/>
      <c r="D427" s="232">
        <f>+'Ark1'!M2355</f>
        <v>14</v>
      </c>
      <c r="E427" s="232" t="s">
        <v>103</v>
      </c>
      <c r="F427" s="232">
        <f>+'Ark1'!D2355</f>
        <v>7</v>
      </c>
      <c r="G427" s="232" t="str">
        <f>VLOOKUP(F427,RNR!$D$12:$E$23,2)</f>
        <v>Jul</v>
      </c>
      <c r="H427" s="232">
        <f>+'Ark1'!Q2355</f>
        <v>0</v>
      </c>
      <c r="I427" s="330">
        <f>+'Ark1'!R2355</f>
        <v>0</v>
      </c>
      <c r="J427" s="233" t="str">
        <f>+IF(I427=0,"",'Ark1'!AF2355)</f>
        <v/>
      </c>
      <c r="K427" s="233" t="str">
        <f>+IF(I427=0,"",'Ark1'!AG2355)</f>
        <v/>
      </c>
      <c r="L427" s="481"/>
      <c r="M427" s="481"/>
      <c r="N427" s="481"/>
      <c r="O427" s="481"/>
      <c r="P427" s="481"/>
      <c r="Q427" s="234" t="str">
        <f>+IF(I427=0,"",'Ark1'!S2355)</f>
        <v/>
      </c>
      <c r="R427" s="234"/>
      <c r="S427" s="290" t="str">
        <f>+IF(I427=0,"",'Ark1'!U2355)</f>
        <v/>
      </c>
      <c r="T427" s="233" t="str">
        <f>+IF(I427=0,"",'Ark1'!V2355)</f>
        <v/>
      </c>
      <c r="U427" s="233" t="str">
        <f>+IF(I427=0,"",'Ark1'!W2355)</f>
        <v/>
      </c>
      <c r="V427" s="235" t="str">
        <f>+IF(I427=0,"",'Ark1'!X2355)</f>
        <v/>
      </c>
      <c r="W427" s="235" t="str">
        <f>+IF(I427=0,"",'Ark1'!Y2355)</f>
        <v/>
      </c>
      <c r="X427" s="235" t="str">
        <f>+IF(I427=0,"",'Ark1'!Z2355)</f>
        <v/>
      </c>
      <c r="Y427" s="233" t="str">
        <f>+IF(I427=0,"",'Ark1'!Z2355)</f>
        <v/>
      </c>
      <c r="Z427" s="233" t="str">
        <f>+IF(I427=0,"",'Ark1'!AB2355)</f>
        <v/>
      </c>
      <c r="AA427" s="235">
        <f>+'Ark1'!AD2355</f>
        <v>0</v>
      </c>
      <c r="AB427" s="233" t="str">
        <f t="shared" si="53"/>
        <v/>
      </c>
      <c r="AC427" s="233" t="str">
        <f t="shared" si="54"/>
        <v/>
      </c>
      <c r="AD427" s="292"/>
      <c r="AG427" s="29"/>
      <c r="AH427" s="27"/>
    </row>
    <row r="428" spans="1:34">
      <c r="A428" s="292"/>
      <c r="B428" s="232">
        <f>+'Ark1'!C2356</f>
        <v>2023</v>
      </c>
      <c r="C428" s="292"/>
      <c r="D428" s="232">
        <f>+'Ark1'!M2356</f>
        <v>14</v>
      </c>
      <c r="E428" s="232" t="s">
        <v>103</v>
      </c>
      <c r="F428" s="232">
        <f>+'Ark1'!D2356</f>
        <v>8</v>
      </c>
      <c r="G428" s="232" t="str">
        <f>VLOOKUP(F428,RNR!$D$12:$E$23,2)</f>
        <v>Aug</v>
      </c>
      <c r="H428" s="232">
        <f>+'Ark1'!Q2356</f>
        <v>0</v>
      </c>
      <c r="I428" s="330">
        <f>+'Ark1'!R2356</f>
        <v>0</v>
      </c>
      <c r="J428" s="233" t="str">
        <f>+IF(I428=0,"",'Ark1'!AF2356)</f>
        <v/>
      </c>
      <c r="K428" s="233" t="str">
        <f>+IF(I428=0,"",'Ark1'!AG2356)</f>
        <v/>
      </c>
      <c r="L428" s="481"/>
      <c r="M428" s="481"/>
      <c r="N428" s="481"/>
      <c r="O428" s="481"/>
      <c r="P428" s="481"/>
      <c r="Q428" s="234" t="str">
        <f>+IF(I428=0,"",'Ark1'!S2356)</f>
        <v/>
      </c>
      <c r="R428" s="234"/>
      <c r="S428" s="290" t="str">
        <f>+IF(I428=0,"",'Ark1'!U2356)</f>
        <v/>
      </c>
      <c r="T428" s="233" t="str">
        <f>+IF(I428=0,"",'Ark1'!V2356)</f>
        <v/>
      </c>
      <c r="U428" s="233" t="str">
        <f>+IF(I428=0,"",'Ark1'!W2356)</f>
        <v/>
      </c>
      <c r="V428" s="235" t="str">
        <f>+IF(I428=0,"",'Ark1'!X2356)</f>
        <v/>
      </c>
      <c r="W428" s="235" t="str">
        <f>+IF(I428=0,"",'Ark1'!Y2356)</f>
        <v/>
      </c>
      <c r="X428" s="235" t="str">
        <f>+IF(I428=0,"",'Ark1'!Z2356)</f>
        <v/>
      </c>
      <c r="Y428" s="233" t="str">
        <f>+IF(I428=0,"",'Ark1'!Z2356)</f>
        <v/>
      </c>
      <c r="Z428" s="233" t="str">
        <f>+IF(I428=0,"",'Ark1'!AB2356)</f>
        <v/>
      </c>
      <c r="AA428" s="235">
        <f>+'Ark1'!AD2356</f>
        <v>0</v>
      </c>
      <c r="AB428" s="233" t="str">
        <f t="shared" si="53"/>
        <v/>
      </c>
      <c r="AC428" s="233" t="str">
        <f t="shared" si="54"/>
        <v/>
      </c>
      <c r="AD428" s="292"/>
      <c r="AG428" s="29"/>
      <c r="AH428" s="27"/>
    </row>
    <row r="429" spans="1:34">
      <c r="A429" s="292"/>
      <c r="B429" s="232">
        <f>+'Ark1'!C2357</f>
        <v>2023</v>
      </c>
      <c r="C429" s="292"/>
      <c r="D429" s="232">
        <f>+'Ark1'!M2357</f>
        <v>14</v>
      </c>
      <c r="E429" s="232" t="s">
        <v>103</v>
      </c>
      <c r="F429" s="232">
        <f>+'Ark1'!D2357</f>
        <v>9</v>
      </c>
      <c r="G429" s="232" t="str">
        <f>VLOOKUP(F429,RNR!$D$12:$E$23,2)</f>
        <v>Sep</v>
      </c>
      <c r="H429" s="232">
        <f>+'Ark1'!Q2357</f>
        <v>3</v>
      </c>
      <c r="I429" s="330">
        <f>+'Ark1'!R2357</f>
        <v>4</v>
      </c>
      <c r="J429" s="233">
        <f>+IF(I429=0,"",'Ark1'!AF2357)</f>
        <v>0.14892032762472079</v>
      </c>
      <c r="K429" s="233">
        <f>+IF(I429=0,"",'Ark1'!AG2357)</f>
        <v>0.39895569173908424</v>
      </c>
      <c r="L429" s="481"/>
      <c r="M429" s="481"/>
      <c r="N429" s="481"/>
      <c r="O429" s="481"/>
      <c r="P429" s="481"/>
      <c r="Q429" s="234">
        <f>+IF(I429=0,"",'Ark1'!S2357)</f>
        <v>7.5</v>
      </c>
      <c r="R429" s="234"/>
      <c r="S429" s="290">
        <f>+IF(I429=0,"",'Ark1'!U2357)</f>
        <v>34.650000000000006</v>
      </c>
      <c r="T429" s="233">
        <f>+IF(I429=0,"",'Ark1'!V2357)</f>
        <v>0</v>
      </c>
      <c r="U429" s="233">
        <f>+IF(I429=0,"",'Ark1'!W2357)</f>
        <v>100</v>
      </c>
      <c r="V429" s="235">
        <f>+IF(I429=0,"",'Ark1'!X2357)</f>
        <v>100</v>
      </c>
      <c r="W429" s="235">
        <f>+IF(I429=0,"",'Ark1'!Y2357)</f>
        <v>100</v>
      </c>
      <c r="X429" s="235">
        <f>+IF(I429=0,"",'Ark1'!Z2357)</f>
        <v>4.3002906878488849</v>
      </c>
      <c r="Y429" s="233">
        <f>+IF(I429=0,"",'Ark1'!Z2357)</f>
        <v>4.3002906878488849</v>
      </c>
      <c r="Z429" s="233">
        <f>+IF(I429=0,"",'Ark1'!AB2357)</f>
        <v>0</v>
      </c>
      <c r="AA429" s="235">
        <f>+'Ark1'!AD2357</f>
        <v>0</v>
      </c>
      <c r="AB429" s="233">
        <f t="shared" si="53"/>
        <v>0.2857142857142857</v>
      </c>
      <c r="AC429" s="233">
        <f t="shared" si="54"/>
        <v>1.3333333333333333</v>
      </c>
      <c r="AD429" s="292"/>
      <c r="AG429" s="29"/>
      <c r="AH429" s="27"/>
    </row>
    <row r="430" spans="1:34">
      <c r="A430" s="292"/>
      <c r="B430" s="232">
        <f>+'Ark1'!C2358</f>
        <v>2023</v>
      </c>
      <c r="C430" s="292"/>
      <c r="D430" s="232">
        <f>+'Ark1'!M2358</f>
        <v>14</v>
      </c>
      <c r="E430" s="232" t="s">
        <v>103</v>
      </c>
      <c r="F430" s="232">
        <f>+'Ark1'!D2358</f>
        <v>10</v>
      </c>
      <c r="G430" s="232" t="str">
        <f>VLOOKUP(F430,RNR!$D$12:$E$23,2)</f>
        <v>Okt</v>
      </c>
      <c r="H430" s="232">
        <f>+'Ark1'!Q2358</f>
        <v>2</v>
      </c>
      <c r="I430" s="330">
        <f>+'Ark1'!R2358</f>
        <v>3</v>
      </c>
      <c r="J430" s="233">
        <f>+IF(I430=0,"",'Ark1'!AF2358)</f>
        <v>6.381620931716657E-2</v>
      </c>
      <c r="K430" s="233">
        <f>+IF(I430=0,"",'Ark1'!AG2358)</f>
        <v>0.14602397953484819</v>
      </c>
      <c r="L430" s="481"/>
      <c r="M430" s="481"/>
      <c r="N430" s="481"/>
      <c r="O430" s="481"/>
      <c r="P430" s="481"/>
      <c r="Q430" s="234">
        <f>+IF(I430=0,"",'Ark1'!S2358)</f>
        <v>9</v>
      </c>
      <c r="R430" s="234"/>
      <c r="S430" s="290">
        <f>+IF(I430=0,"",'Ark1'!U2358)</f>
        <v>35.733333333333327</v>
      </c>
      <c r="T430" s="233">
        <f>+IF(I430=0,"",'Ark1'!V2358)</f>
        <v>0</v>
      </c>
      <c r="U430" s="233">
        <f>+IF(I430=0,"",'Ark1'!W2358)</f>
        <v>100</v>
      </c>
      <c r="V430" s="235">
        <f>+IF(I430=0,"",'Ark1'!X2358)</f>
        <v>100</v>
      </c>
      <c r="W430" s="235">
        <f>+IF(I430=0,"",'Ark1'!Y2358)</f>
        <v>100</v>
      </c>
      <c r="X430" s="235">
        <f>+IF(I430=0,"",'Ark1'!Z2358)</f>
        <v>6.5280590955931181</v>
      </c>
      <c r="Y430" s="233">
        <f>+IF(I430=0,"",'Ark1'!Z2358)</f>
        <v>6.5280590955931181</v>
      </c>
      <c r="Z430" s="233">
        <f>+IF(I430=0,"",'Ark1'!AB2358)</f>
        <v>0</v>
      </c>
      <c r="AA430" s="235">
        <f>+'Ark1'!AD2358</f>
        <v>0</v>
      </c>
      <c r="AB430" s="233">
        <f t="shared" si="53"/>
        <v>0.21428571428571427</v>
      </c>
      <c r="AC430" s="233">
        <f t="shared" si="54"/>
        <v>1.5</v>
      </c>
      <c r="AD430" s="292"/>
      <c r="AG430" s="29"/>
      <c r="AH430" s="27"/>
    </row>
    <row r="431" spans="1:34">
      <c r="A431" s="292"/>
      <c r="B431" s="232">
        <f>+'Ark1'!C2359</f>
        <v>2023</v>
      </c>
      <c r="C431" s="292"/>
      <c r="D431" s="232">
        <f>+'Ark1'!M2359</f>
        <v>14</v>
      </c>
      <c r="E431" s="232" t="s">
        <v>103</v>
      </c>
      <c r="F431" s="232">
        <f>+'Ark1'!D2359</f>
        <v>11</v>
      </c>
      <c r="G431" s="232" t="str">
        <f>VLOOKUP(F431,RNR!$D$12:$E$23,2)</f>
        <v>Nov</v>
      </c>
      <c r="H431" s="232">
        <f>+'Ark1'!Q2359</f>
        <v>1</v>
      </c>
      <c r="I431" s="330">
        <f>+'Ark1'!R2359</f>
        <v>1</v>
      </c>
      <c r="J431" s="233">
        <f>+IF(I431=0,"",'Ark1'!AF2359)</f>
        <v>4.0209087253719342E-2</v>
      </c>
      <c r="K431" s="233">
        <f>+IF(I431=0,"",'Ark1'!AG2359)</f>
        <v>6.2468149463267085E-2</v>
      </c>
      <c r="L431" s="481"/>
      <c r="M431" s="481"/>
      <c r="N431" s="481"/>
      <c r="O431" s="481"/>
      <c r="P431" s="481"/>
      <c r="Q431" s="234">
        <f>+IF(I431=0,"",'Ark1'!S2359)</f>
        <v>8</v>
      </c>
      <c r="R431" s="234"/>
      <c r="S431" s="290">
        <f>+IF(I431=0,"",'Ark1'!U2359)</f>
        <v>26.6</v>
      </c>
      <c r="T431" s="233">
        <f>+IF(I431=0,"",'Ark1'!V2359)</f>
        <v>0</v>
      </c>
      <c r="U431" s="233">
        <f>+IF(I431=0,"",'Ark1'!W2359)</f>
        <v>100</v>
      </c>
      <c r="V431" s="235">
        <f>+IF(I431=0,"",'Ark1'!X2359)</f>
        <v>100</v>
      </c>
      <c r="W431" s="235">
        <f>+IF(I431=0,"",'Ark1'!Y2359)</f>
        <v>100</v>
      </c>
      <c r="X431" s="235">
        <f>+IF(I431=0,"",'Ark1'!Z2359)</f>
        <v>0</v>
      </c>
      <c r="Y431" s="233">
        <f>+IF(I431=0,"",'Ark1'!Z2359)</f>
        <v>0</v>
      </c>
      <c r="Z431" s="233">
        <f>+IF(I431=0,"",'Ark1'!AB2359)</f>
        <v>0</v>
      </c>
      <c r="AA431" s="235">
        <f>+'Ark1'!AD2359</f>
        <v>0</v>
      </c>
      <c r="AB431" s="233">
        <f t="shared" si="53"/>
        <v>7.1428571428571425E-2</v>
      </c>
      <c r="AC431" s="233">
        <f t="shared" si="54"/>
        <v>1</v>
      </c>
      <c r="AD431" s="292"/>
      <c r="AG431" s="29"/>
      <c r="AH431" s="27"/>
    </row>
    <row r="432" spans="1:34">
      <c r="A432" s="292"/>
      <c r="B432" s="232">
        <f>+'Ark1'!C2360</f>
        <v>2023</v>
      </c>
      <c r="C432" s="292"/>
      <c r="D432" s="232">
        <f>+'Ark1'!M2360</f>
        <v>14</v>
      </c>
      <c r="E432" s="232" t="s">
        <v>103</v>
      </c>
      <c r="F432" s="232">
        <f>+'Ark1'!D2360</f>
        <v>12</v>
      </c>
      <c r="G432" s="232" t="str">
        <f>VLOOKUP(F432,RNR!$D$12:$E$23,2)</f>
        <v>Des</v>
      </c>
      <c r="H432" s="232">
        <f>+'Ark1'!Q2360</f>
        <v>0</v>
      </c>
      <c r="I432" s="330">
        <f>+'Ark1'!R2360</f>
        <v>0</v>
      </c>
      <c r="J432" s="233" t="str">
        <f>+IF(I432=0,"",'Ark1'!AF2360)</f>
        <v/>
      </c>
      <c r="K432" s="233" t="str">
        <f>+IF(I432=0,"",'Ark1'!AG2360)</f>
        <v/>
      </c>
      <c r="L432" s="481"/>
      <c r="M432" s="481"/>
      <c r="N432" s="481"/>
      <c r="O432" s="481"/>
      <c r="P432" s="481"/>
      <c r="Q432" s="234" t="str">
        <f>+IF(I432=0,"",'Ark1'!S2360)</f>
        <v/>
      </c>
      <c r="R432" s="234"/>
      <c r="S432" s="290" t="str">
        <f>+IF(I432=0,"",'Ark1'!U2360)</f>
        <v/>
      </c>
      <c r="T432" s="233" t="str">
        <f>+IF(I432=0,"",'Ark1'!V2360)</f>
        <v/>
      </c>
      <c r="U432" s="233" t="str">
        <f>+IF(I432=0,"",'Ark1'!W2360)</f>
        <v/>
      </c>
      <c r="V432" s="235" t="str">
        <f>+IF(I432=0,"",'Ark1'!X2360)</f>
        <v/>
      </c>
      <c r="W432" s="235" t="str">
        <f>+IF(I432=0,"",'Ark1'!Y2360)</f>
        <v/>
      </c>
      <c r="X432" s="235" t="str">
        <f>+IF(I432=0,"",'Ark1'!Z2360)</f>
        <v/>
      </c>
      <c r="Y432" s="233" t="str">
        <f>+IF(I432=0,"",'Ark1'!Z2360)</f>
        <v/>
      </c>
      <c r="Z432" s="233" t="str">
        <f>+IF(I432=0,"",'Ark1'!AB2360)</f>
        <v/>
      </c>
      <c r="AA432" s="235">
        <f>+'Ark1'!AD2360</f>
        <v>0</v>
      </c>
      <c r="AB432" s="233" t="str">
        <f t="shared" si="53"/>
        <v/>
      </c>
      <c r="AC432" s="233" t="str">
        <f t="shared" si="54"/>
        <v/>
      </c>
      <c r="AD432" s="292"/>
      <c r="AG432" s="29"/>
      <c r="AH432" s="27"/>
    </row>
    <row r="433" spans="1:34">
      <c r="A433" s="292"/>
      <c r="B433" s="232">
        <f>+'Ark1'!C2361</f>
        <v>2023</v>
      </c>
      <c r="C433" s="292"/>
      <c r="D433" s="232">
        <f>+'Ark1'!M2361</f>
        <v>15</v>
      </c>
      <c r="E433" s="232" t="s">
        <v>103</v>
      </c>
      <c r="F433" s="232">
        <f>+'Ark1'!D2361</f>
        <v>1</v>
      </c>
      <c r="G433" s="232" t="str">
        <f>VLOOKUP(F433,RNR!$D$12:$E$23,2)</f>
        <v>Jan</v>
      </c>
      <c r="H433" s="232">
        <f>+'Ark1'!Q2361</f>
        <v>0</v>
      </c>
      <c r="I433" s="330">
        <f>+'Ark1'!R2361</f>
        <v>0</v>
      </c>
      <c r="J433" s="233" t="str">
        <f>+IF(I433=0,"",'Ark1'!AF2361)</f>
        <v/>
      </c>
      <c r="K433" s="233" t="str">
        <f>+IF(I433=0,"",'Ark1'!AG2361)</f>
        <v/>
      </c>
      <c r="L433" s="481"/>
      <c r="M433" s="481"/>
      <c r="N433" s="481"/>
      <c r="O433" s="481"/>
      <c r="P433" s="481"/>
      <c r="Q433" s="234" t="str">
        <f>+IF(I433=0,"",'Ark1'!S2361)</f>
        <v/>
      </c>
      <c r="R433" s="234"/>
      <c r="S433" s="290" t="str">
        <f>+IF(I433=0,"",'Ark1'!U2361)</f>
        <v/>
      </c>
      <c r="T433" s="233" t="str">
        <f>+IF(I433=0,"",'Ark1'!V2361)</f>
        <v/>
      </c>
      <c r="U433" s="233" t="str">
        <f>+IF(I433=0,"",'Ark1'!W2361)</f>
        <v/>
      </c>
      <c r="V433" s="235" t="str">
        <f>+IF(I433=0,"",'Ark1'!X2361)</f>
        <v/>
      </c>
      <c r="W433" s="235" t="str">
        <f>+IF(I433=0,"",'Ark1'!Y2361)</f>
        <v/>
      </c>
      <c r="X433" s="235" t="str">
        <f>+IF(I433=0,"",'Ark1'!Z2361)</f>
        <v/>
      </c>
      <c r="Y433" s="233" t="str">
        <f>+IF(I433=0,"",'Ark1'!Z2361)</f>
        <v/>
      </c>
      <c r="Z433" s="233" t="str">
        <f>+IF(I433=0,"",'Ark1'!AB2361)</f>
        <v/>
      </c>
      <c r="AA433" s="235">
        <f>+'Ark1'!AD2361</f>
        <v>0</v>
      </c>
      <c r="AB433" s="233" t="str">
        <f t="shared" si="53"/>
        <v/>
      </c>
      <c r="AC433" s="233" t="str">
        <f t="shared" si="54"/>
        <v/>
      </c>
      <c r="AD433" s="292"/>
      <c r="AG433" s="29"/>
      <c r="AH433" s="27"/>
    </row>
    <row r="434" spans="1:34">
      <c r="A434" s="292"/>
      <c r="B434" s="232">
        <f>+'Ark1'!C2362</f>
        <v>2023</v>
      </c>
      <c r="C434" s="292"/>
      <c r="D434" s="232">
        <f>+'Ark1'!M2362</f>
        <v>15</v>
      </c>
      <c r="E434" s="232" t="s">
        <v>103</v>
      </c>
      <c r="F434" s="232">
        <f>+'Ark1'!D2362</f>
        <v>2</v>
      </c>
      <c r="G434" s="232" t="str">
        <f>VLOOKUP(F434,RNR!$D$12:$E$23,2)</f>
        <v>Feb</v>
      </c>
      <c r="H434" s="232">
        <f>+'Ark1'!Q2362</f>
        <v>0</v>
      </c>
      <c r="I434" s="330">
        <f>+'Ark1'!R2362</f>
        <v>0</v>
      </c>
      <c r="J434" s="233" t="str">
        <f>+IF(I434=0,"",'Ark1'!AF2362)</f>
        <v/>
      </c>
      <c r="K434" s="233" t="str">
        <f>+IF(I434=0,"",'Ark1'!AG2362)</f>
        <v/>
      </c>
      <c r="L434" s="481"/>
      <c r="M434" s="481"/>
      <c r="N434" s="481"/>
      <c r="O434" s="481"/>
      <c r="P434" s="481"/>
      <c r="Q434" s="234" t="str">
        <f>+IF(I434=0,"",'Ark1'!S2362)</f>
        <v/>
      </c>
      <c r="R434" s="234"/>
      <c r="S434" s="290" t="str">
        <f>+IF(I434=0,"",'Ark1'!U2362)</f>
        <v/>
      </c>
      <c r="T434" s="233" t="str">
        <f>+IF(I434=0,"",'Ark1'!V2362)</f>
        <v/>
      </c>
      <c r="U434" s="233" t="str">
        <f>+IF(I434=0,"",'Ark1'!W2362)</f>
        <v/>
      </c>
      <c r="V434" s="235" t="str">
        <f>+IF(I434=0,"",'Ark1'!X2362)</f>
        <v/>
      </c>
      <c r="W434" s="235" t="str">
        <f>+IF(I434=0,"",'Ark1'!Y2362)</f>
        <v/>
      </c>
      <c r="X434" s="235" t="str">
        <f>+IF(I434=0,"",'Ark1'!Z2362)</f>
        <v/>
      </c>
      <c r="Y434" s="233" t="str">
        <f>+IF(I434=0,"",'Ark1'!Z2362)</f>
        <v/>
      </c>
      <c r="Z434" s="233" t="str">
        <f>+IF(I434=0,"",'Ark1'!AB2362)</f>
        <v/>
      </c>
      <c r="AA434" s="235">
        <f>+'Ark1'!AD2362</f>
        <v>0</v>
      </c>
      <c r="AB434" s="233" t="str">
        <f t="shared" si="53"/>
        <v/>
      </c>
      <c r="AC434" s="233" t="str">
        <f t="shared" si="54"/>
        <v/>
      </c>
      <c r="AD434" s="292"/>
      <c r="AG434" s="29"/>
      <c r="AH434" s="27"/>
    </row>
    <row r="435" spans="1:34">
      <c r="A435" s="292"/>
      <c r="B435" s="232">
        <f>+'Ark1'!C2363</f>
        <v>2023</v>
      </c>
      <c r="C435" s="292"/>
      <c r="D435" s="232">
        <f>+'Ark1'!M2363</f>
        <v>15</v>
      </c>
      <c r="E435" s="232" t="s">
        <v>103</v>
      </c>
      <c r="F435" s="232">
        <f>+'Ark1'!D2363</f>
        <v>3</v>
      </c>
      <c r="G435" s="232" t="str">
        <f>VLOOKUP(F435,RNR!$D$12:$E$23,2)</f>
        <v>Mar</v>
      </c>
      <c r="H435" s="232">
        <f>+'Ark1'!Q2363</f>
        <v>0</v>
      </c>
      <c r="I435" s="330">
        <f>+'Ark1'!R2363</f>
        <v>0</v>
      </c>
      <c r="J435" s="233" t="str">
        <f>+IF(I435=0,"",'Ark1'!AF2363)</f>
        <v/>
      </c>
      <c r="K435" s="233" t="str">
        <f>+IF(I435=0,"",'Ark1'!AG2363)</f>
        <v/>
      </c>
      <c r="L435" s="481"/>
      <c r="M435" s="481"/>
      <c r="N435" s="481"/>
      <c r="O435" s="481"/>
      <c r="P435" s="481"/>
      <c r="Q435" s="234" t="str">
        <f>+IF(I435=0,"",'Ark1'!S2363)</f>
        <v/>
      </c>
      <c r="R435" s="234"/>
      <c r="S435" s="290" t="str">
        <f>+IF(I435=0,"",'Ark1'!U2363)</f>
        <v/>
      </c>
      <c r="T435" s="233" t="str">
        <f>+IF(I435=0,"",'Ark1'!V2363)</f>
        <v/>
      </c>
      <c r="U435" s="233" t="str">
        <f>+IF(I435=0,"",'Ark1'!W2363)</f>
        <v/>
      </c>
      <c r="V435" s="235" t="str">
        <f>+IF(I435=0,"",'Ark1'!X2363)</f>
        <v/>
      </c>
      <c r="W435" s="235" t="str">
        <f>+IF(I435=0,"",'Ark1'!Y2363)</f>
        <v/>
      </c>
      <c r="X435" s="235" t="str">
        <f>+IF(I435=0,"",'Ark1'!Z2363)</f>
        <v/>
      </c>
      <c r="Y435" s="233" t="str">
        <f>+IF(I435=0,"",'Ark1'!Z2363)</f>
        <v/>
      </c>
      <c r="Z435" s="233" t="str">
        <f>+IF(I435=0,"",'Ark1'!AB2363)</f>
        <v/>
      </c>
      <c r="AA435" s="235">
        <f>+'Ark1'!AD2363</f>
        <v>0</v>
      </c>
      <c r="AB435" s="233" t="str">
        <f t="shared" si="53"/>
        <v/>
      </c>
      <c r="AC435" s="233" t="str">
        <f t="shared" si="54"/>
        <v/>
      </c>
      <c r="AD435" s="292"/>
      <c r="AG435" s="29"/>
      <c r="AH435" s="27"/>
    </row>
    <row r="436" spans="1:34">
      <c r="A436" s="292"/>
      <c r="B436" s="232">
        <f>+'Ark1'!C2364</f>
        <v>2023</v>
      </c>
      <c r="C436" s="292"/>
      <c r="D436" s="232">
        <f>+'Ark1'!M2364</f>
        <v>15</v>
      </c>
      <c r="E436" s="232" t="s">
        <v>103</v>
      </c>
      <c r="F436" s="232">
        <f>+'Ark1'!D2364</f>
        <v>4</v>
      </c>
      <c r="G436" s="232" t="str">
        <f>VLOOKUP(F436,RNR!$D$12:$E$23,2)</f>
        <v>Apr</v>
      </c>
      <c r="H436" s="232">
        <f>+'Ark1'!Q2364</f>
        <v>0</v>
      </c>
      <c r="I436" s="330">
        <f>+'Ark1'!R2364</f>
        <v>0</v>
      </c>
      <c r="J436" s="233" t="str">
        <f>+IF(I436=0,"",'Ark1'!AF2364)</f>
        <v/>
      </c>
      <c r="K436" s="233" t="str">
        <f>+IF(I436=0,"",'Ark1'!AG2364)</f>
        <v/>
      </c>
      <c r="L436" s="481"/>
      <c r="M436" s="481"/>
      <c r="N436" s="481"/>
      <c r="O436" s="481"/>
      <c r="P436" s="481"/>
      <c r="Q436" s="234" t="str">
        <f>+IF(I436=0,"",'Ark1'!S2364)</f>
        <v/>
      </c>
      <c r="R436" s="234"/>
      <c r="S436" s="290" t="str">
        <f>+IF(I436=0,"",'Ark1'!U2364)</f>
        <v/>
      </c>
      <c r="T436" s="233" t="str">
        <f>+IF(I436=0,"",'Ark1'!V2364)</f>
        <v/>
      </c>
      <c r="U436" s="233" t="str">
        <f>+IF(I436=0,"",'Ark1'!W2364)</f>
        <v/>
      </c>
      <c r="V436" s="235" t="str">
        <f>+IF(I436=0,"",'Ark1'!X2364)</f>
        <v/>
      </c>
      <c r="W436" s="235" t="str">
        <f>+IF(I436=0,"",'Ark1'!Y2364)</f>
        <v/>
      </c>
      <c r="X436" s="235" t="str">
        <f>+IF(I436=0,"",'Ark1'!Z2364)</f>
        <v/>
      </c>
      <c r="Y436" s="233" t="str">
        <f>+IF(I436=0,"",'Ark1'!Z2364)</f>
        <v/>
      </c>
      <c r="Z436" s="233" t="str">
        <f>+IF(I436=0,"",'Ark1'!AB2364)</f>
        <v/>
      </c>
      <c r="AA436" s="235">
        <f>+'Ark1'!AD2364</f>
        <v>0</v>
      </c>
      <c r="AB436" s="233" t="str">
        <f t="shared" si="53"/>
        <v/>
      </c>
      <c r="AC436" s="233" t="str">
        <f t="shared" si="54"/>
        <v/>
      </c>
      <c r="AD436" s="292"/>
      <c r="AG436" s="29"/>
      <c r="AH436" s="27"/>
    </row>
    <row r="437" spans="1:34">
      <c r="A437" s="292"/>
      <c r="B437" s="232">
        <f>+'Ark1'!C2365</f>
        <v>2023</v>
      </c>
      <c r="C437" s="292"/>
      <c r="D437" s="232">
        <f>+'Ark1'!M2365</f>
        <v>15</v>
      </c>
      <c r="E437" s="232" t="s">
        <v>103</v>
      </c>
      <c r="F437" s="232">
        <f>+'Ark1'!D2365</f>
        <v>5</v>
      </c>
      <c r="G437" s="232" t="str">
        <f>VLOOKUP(F437,RNR!$D$12:$E$23,2)</f>
        <v>Mai</v>
      </c>
      <c r="H437" s="232">
        <f>+'Ark1'!Q2365</f>
        <v>0</v>
      </c>
      <c r="I437" s="330">
        <f>+'Ark1'!R2365</f>
        <v>0</v>
      </c>
      <c r="J437" s="233" t="str">
        <f>+IF(I437=0,"",'Ark1'!AF2365)</f>
        <v/>
      </c>
      <c r="K437" s="233" t="str">
        <f>+IF(I437=0,"",'Ark1'!AG2365)</f>
        <v/>
      </c>
      <c r="L437" s="481"/>
      <c r="M437" s="481"/>
      <c r="N437" s="481"/>
      <c r="O437" s="481"/>
      <c r="P437" s="481"/>
      <c r="Q437" s="234" t="str">
        <f>+IF(I437=0,"",'Ark1'!S2365)</f>
        <v/>
      </c>
      <c r="R437" s="234"/>
      <c r="S437" s="290" t="str">
        <f>+IF(I437=0,"",'Ark1'!U2365)</f>
        <v/>
      </c>
      <c r="T437" s="233" t="str">
        <f>+IF(I437=0,"",'Ark1'!V2365)</f>
        <v/>
      </c>
      <c r="U437" s="233" t="str">
        <f>+IF(I437=0,"",'Ark1'!W2365)</f>
        <v/>
      </c>
      <c r="V437" s="235" t="str">
        <f>+IF(I437=0,"",'Ark1'!X2365)</f>
        <v/>
      </c>
      <c r="W437" s="235" t="str">
        <f>+IF(I437=0,"",'Ark1'!Y2365)</f>
        <v/>
      </c>
      <c r="X437" s="235" t="str">
        <f>+IF(I437=0,"",'Ark1'!Z2365)</f>
        <v/>
      </c>
      <c r="Y437" s="233" t="str">
        <f>+IF(I437=0,"",'Ark1'!Z2365)</f>
        <v/>
      </c>
      <c r="Z437" s="233" t="str">
        <f>+IF(I437=0,"",'Ark1'!AB2365)</f>
        <v/>
      </c>
      <c r="AA437" s="235">
        <f>+'Ark1'!AD2365</f>
        <v>0</v>
      </c>
      <c r="AB437" s="233" t="str">
        <f t="shared" si="53"/>
        <v/>
      </c>
      <c r="AC437" s="233" t="str">
        <f t="shared" si="54"/>
        <v/>
      </c>
      <c r="AD437" s="292"/>
      <c r="AG437" s="29"/>
      <c r="AH437" s="27"/>
    </row>
    <row r="438" spans="1:34">
      <c r="A438" s="292"/>
      <c r="B438" s="232">
        <f>+'Ark1'!C2366</f>
        <v>2023</v>
      </c>
      <c r="C438" s="292"/>
      <c r="D438" s="232">
        <f>+'Ark1'!M2366</f>
        <v>15</v>
      </c>
      <c r="E438" s="232" t="s">
        <v>103</v>
      </c>
      <c r="F438" s="232">
        <f>+'Ark1'!D2366</f>
        <v>6</v>
      </c>
      <c r="G438" s="232" t="str">
        <f>VLOOKUP(F438,RNR!$D$12:$E$23,2)</f>
        <v>Jun</v>
      </c>
      <c r="H438" s="232">
        <f>+'Ark1'!Q2366</f>
        <v>0</v>
      </c>
      <c r="I438" s="330">
        <f>+'Ark1'!R2366</f>
        <v>0</v>
      </c>
      <c r="J438" s="233" t="str">
        <f>+IF(I438=0,"",'Ark1'!AF2366)</f>
        <v/>
      </c>
      <c r="K438" s="233" t="str">
        <f>+IF(I438=0,"",'Ark1'!AG2366)</f>
        <v/>
      </c>
      <c r="L438" s="481"/>
      <c r="M438" s="481"/>
      <c r="N438" s="481"/>
      <c r="O438" s="481"/>
      <c r="P438" s="481"/>
      <c r="Q438" s="234" t="str">
        <f>+IF(I438=0,"",'Ark1'!S2366)</f>
        <v/>
      </c>
      <c r="R438" s="234"/>
      <c r="S438" s="290" t="str">
        <f>+IF(I438=0,"",'Ark1'!U2366)</f>
        <v/>
      </c>
      <c r="T438" s="233" t="str">
        <f>+IF(I438=0,"",'Ark1'!V2366)</f>
        <v/>
      </c>
      <c r="U438" s="233" t="str">
        <f>+IF(I438=0,"",'Ark1'!W2366)</f>
        <v/>
      </c>
      <c r="V438" s="235" t="str">
        <f>+IF(I438=0,"",'Ark1'!X2366)</f>
        <v/>
      </c>
      <c r="W438" s="235" t="str">
        <f>+IF(I438=0,"",'Ark1'!Y2366)</f>
        <v/>
      </c>
      <c r="X438" s="235" t="str">
        <f>+IF(I438=0,"",'Ark1'!Z2366)</f>
        <v/>
      </c>
      <c r="Y438" s="233" t="str">
        <f>+IF(I438=0,"",'Ark1'!Z2366)</f>
        <v/>
      </c>
      <c r="Z438" s="233" t="str">
        <f>+IF(I438=0,"",'Ark1'!AB2366)</f>
        <v/>
      </c>
      <c r="AA438" s="235">
        <f>+'Ark1'!AD2366</f>
        <v>0</v>
      </c>
      <c r="AB438" s="233" t="str">
        <f t="shared" si="53"/>
        <v/>
      </c>
      <c r="AC438" s="233" t="str">
        <f t="shared" si="54"/>
        <v/>
      </c>
      <c r="AD438" s="292"/>
      <c r="AG438" s="29"/>
      <c r="AH438" s="27"/>
    </row>
    <row r="439" spans="1:34">
      <c r="A439" s="292"/>
      <c r="B439" s="232">
        <f>+'Ark1'!C2367</f>
        <v>2023</v>
      </c>
      <c r="C439" s="292"/>
      <c r="D439" s="232">
        <f>+'Ark1'!M2367</f>
        <v>15</v>
      </c>
      <c r="E439" s="232" t="s">
        <v>103</v>
      </c>
      <c r="F439" s="232">
        <f>+'Ark1'!D2367</f>
        <v>7</v>
      </c>
      <c r="G439" s="232" t="str">
        <f>VLOOKUP(F439,RNR!$D$12:$E$23,2)</f>
        <v>Jul</v>
      </c>
      <c r="H439" s="232">
        <f>+'Ark1'!Q2367</f>
        <v>0</v>
      </c>
      <c r="I439" s="330">
        <f>+'Ark1'!R2367</f>
        <v>0</v>
      </c>
      <c r="J439" s="233" t="str">
        <f>+IF(I439=0,"",'Ark1'!AF2367)</f>
        <v/>
      </c>
      <c r="K439" s="233" t="str">
        <f>+IF(I439=0,"",'Ark1'!AG2367)</f>
        <v/>
      </c>
      <c r="L439" s="481"/>
      <c r="M439" s="481"/>
      <c r="N439" s="481"/>
      <c r="O439" s="481"/>
      <c r="P439" s="481"/>
      <c r="Q439" s="234" t="str">
        <f>+IF(I439=0,"",'Ark1'!S2367)</f>
        <v/>
      </c>
      <c r="R439" s="234"/>
      <c r="S439" s="290" t="str">
        <f>+IF(I439=0,"",'Ark1'!U2367)</f>
        <v/>
      </c>
      <c r="T439" s="233" t="str">
        <f>+IF(I439=0,"",'Ark1'!V2367)</f>
        <v/>
      </c>
      <c r="U439" s="233" t="str">
        <f>+IF(I439=0,"",'Ark1'!W2367)</f>
        <v/>
      </c>
      <c r="V439" s="235" t="str">
        <f>+IF(I439=0,"",'Ark1'!X2367)</f>
        <v/>
      </c>
      <c r="W439" s="235" t="str">
        <f>+IF(I439=0,"",'Ark1'!Y2367)</f>
        <v/>
      </c>
      <c r="X439" s="235" t="str">
        <f>+IF(I439=0,"",'Ark1'!Z2367)</f>
        <v/>
      </c>
      <c r="Y439" s="233" t="str">
        <f>+IF(I439=0,"",'Ark1'!Z2367)</f>
        <v/>
      </c>
      <c r="Z439" s="233" t="str">
        <f>+IF(I439=0,"",'Ark1'!AB2367)</f>
        <v/>
      </c>
      <c r="AA439" s="235">
        <f>+'Ark1'!AD2367</f>
        <v>0</v>
      </c>
      <c r="AB439" s="233" t="str">
        <f t="shared" si="53"/>
        <v/>
      </c>
      <c r="AC439" s="233" t="str">
        <f t="shared" si="54"/>
        <v/>
      </c>
      <c r="AD439" s="292"/>
      <c r="AG439" s="29"/>
      <c r="AH439" s="27"/>
    </row>
    <row r="440" spans="1:34">
      <c r="A440" s="292"/>
      <c r="B440" s="232">
        <f>+'Ark1'!C2368</f>
        <v>2023</v>
      </c>
      <c r="C440" s="292"/>
      <c r="D440" s="232">
        <f>+'Ark1'!M2368</f>
        <v>15</v>
      </c>
      <c r="E440" s="232" t="s">
        <v>103</v>
      </c>
      <c r="F440" s="232">
        <f>+'Ark1'!D2368</f>
        <v>8</v>
      </c>
      <c r="G440" s="232" t="str">
        <f>VLOOKUP(F440,RNR!$D$12:$E$23,2)</f>
        <v>Aug</v>
      </c>
      <c r="H440" s="232">
        <f>+'Ark1'!Q2368</f>
        <v>0</v>
      </c>
      <c r="I440" s="330">
        <f>+'Ark1'!R2368</f>
        <v>0</v>
      </c>
      <c r="J440" s="233" t="str">
        <f>+IF(I440=0,"",'Ark1'!AF2368)</f>
        <v/>
      </c>
      <c r="K440" s="233" t="str">
        <f>+IF(I440=0,"",'Ark1'!AG2368)</f>
        <v/>
      </c>
      <c r="L440" s="481"/>
      <c r="M440" s="481"/>
      <c r="N440" s="481"/>
      <c r="O440" s="481"/>
      <c r="P440" s="481"/>
      <c r="Q440" s="234" t="str">
        <f>+IF(I440=0,"",'Ark1'!S2368)</f>
        <v/>
      </c>
      <c r="R440" s="234"/>
      <c r="S440" s="290" t="str">
        <f>+IF(I440=0,"",'Ark1'!U2368)</f>
        <v/>
      </c>
      <c r="T440" s="233" t="str">
        <f>+IF(I440=0,"",'Ark1'!V2368)</f>
        <v/>
      </c>
      <c r="U440" s="233" t="str">
        <f>+IF(I440=0,"",'Ark1'!W2368)</f>
        <v/>
      </c>
      <c r="V440" s="235" t="str">
        <f>+IF(I440=0,"",'Ark1'!X2368)</f>
        <v/>
      </c>
      <c r="W440" s="235" t="str">
        <f>+IF(I440=0,"",'Ark1'!Y2368)</f>
        <v/>
      </c>
      <c r="X440" s="235" t="str">
        <f>+IF(I440=0,"",'Ark1'!Z2368)</f>
        <v/>
      </c>
      <c r="Y440" s="233" t="str">
        <f>+IF(I440=0,"",'Ark1'!Z2368)</f>
        <v/>
      </c>
      <c r="Z440" s="233" t="str">
        <f>+IF(I440=0,"",'Ark1'!AB2368)</f>
        <v/>
      </c>
      <c r="AA440" s="235">
        <f>+'Ark1'!AD2368</f>
        <v>0</v>
      </c>
      <c r="AB440" s="233" t="str">
        <f t="shared" si="53"/>
        <v/>
      </c>
      <c r="AC440" s="233" t="str">
        <f t="shared" si="54"/>
        <v/>
      </c>
      <c r="AD440" s="292"/>
      <c r="AG440" s="29"/>
      <c r="AH440" s="27"/>
    </row>
    <row r="441" spans="1:34">
      <c r="A441" s="292"/>
      <c r="B441" s="232">
        <f>+'Ark1'!C2369</f>
        <v>2023</v>
      </c>
      <c r="C441" s="292"/>
      <c r="D441" s="232">
        <f>+'Ark1'!M2369</f>
        <v>15</v>
      </c>
      <c r="E441" s="232" t="s">
        <v>103</v>
      </c>
      <c r="F441" s="232">
        <f>+'Ark1'!D2369</f>
        <v>9</v>
      </c>
      <c r="G441" s="232" t="str">
        <f>VLOOKUP(F441,RNR!$D$12:$E$23,2)</f>
        <v>Sep</v>
      </c>
      <c r="H441" s="232">
        <f>+'Ark1'!Q2369</f>
        <v>0</v>
      </c>
      <c r="I441" s="330">
        <f>+'Ark1'!R2369</f>
        <v>0</v>
      </c>
      <c r="J441" s="233" t="str">
        <f>+IF(I441=0,"",'Ark1'!AF2369)</f>
        <v/>
      </c>
      <c r="K441" s="233" t="str">
        <f>+IF(I441=0,"",'Ark1'!AG2369)</f>
        <v/>
      </c>
      <c r="L441" s="481"/>
      <c r="M441" s="481"/>
      <c r="N441" s="481"/>
      <c r="O441" s="481"/>
      <c r="P441" s="481"/>
      <c r="Q441" s="234" t="str">
        <f>+IF(I441=0,"",'Ark1'!S2369)</f>
        <v/>
      </c>
      <c r="R441" s="234"/>
      <c r="S441" s="290" t="str">
        <f>+IF(I441=0,"",'Ark1'!U2369)</f>
        <v/>
      </c>
      <c r="T441" s="233" t="str">
        <f>+IF(I441=0,"",'Ark1'!V2369)</f>
        <v/>
      </c>
      <c r="U441" s="233" t="str">
        <f>+IF(I441=0,"",'Ark1'!W2369)</f>
        <v/>
      </c>
      <c r="V441" s="235" t="str">
        <f>+IF(I441=0,"",'Ark1'!X2369)</f>
        <v/>
      </c>
      <c r="W441" s="235" t="str">
        <f>+IF(I441=0,"",'Ark1'!Y2369)</f>
        <v/>
      </c>
      <c r="X441" s="235" t="str">
        <f>+IF(I441=0,"",'Ark1'!Z2369)</f>
        <v/>
      </c>
      <c r="Y441" s="233" t="str">
        <f>+IF(I441=0,"",'Ark1'!Z2369)</f>
        <v/>
      </c>
      <c r="Z441" s="233" t="str">
        <f>+IF(I441=0,"",'Ark1'!AB2369)</f>
        <v/>
      </c>
      <c r="AA441" s="235">
        <f>+'Ark1'!AD2369</f>
        <v>0</v>
      </c>
      <c r="AB441" s="233" t="str">
        <f t="shared" si="53"/>
        <v/>
      </c>
      <c r="AC441" s="233" t="str">
        <f t="shared" si="54"/>
        <v/>
      </c>
      <c r="AD441" s="292"/>
      <c r="AG441" s="29"/>
      <c r="AH441" s="27"/>
    </row>
    <row r="442" spans="1:34">
      <c r="A442" s="292"/>
      <c r="B442" s="232">
        <f>+'Ark1'!C2370</f>
        <v>2023</v>
      </c>
      <c r="C442" s="292"/>
      <c r="D442" s="232">
        <f>+'Ark1'!M2370</f>
        <v>15</v>
      </c>
      <c r="E442" s="232" t="s">
        <v>103</v>
      </c>
      <c r="F442" s="232">
        <f>+'Ark1'!D2370</f>
        <v>10</v>
      </c>
      <c r="G442" s="232" t="str">
        <f>VLOOKUP(F442,RNR!$D$12:$E$23,2)</f>
        <v>Okt</v>
      </c>
      <c r="H442" s="232">
        <f>+'Ark1'!Q2370</f>
        <v>0</v>
      </c>
      <c r="I442" s="330">
        <f>+'Ark1'!R2370</f>
        <v>0</v>
      </c>
      <c r="J442" s="233" t="str">
        <f>+IF(I442=0,"",'Ark1'!AF2370)</f>
        <v/>
      </c>
      <c r="K442" s="233" t="str">
        <f>+IF(I442=0,"",'Ark1'!AG2370)</f>
        <v/>
      </c>
      <c r="L442" s="481"/>
      <c r="M442" s="481"/>
      <c r="N442" s="481"/>
      <c r="O442" s="481"/>
      <c r="P442" s="481"/>
      <c r="Q442" s="234" t="str">
        <f>+IF(I442=0,"",'Ark1'!S2370)</f>
        <v/>
      </c>
      <c r="R442" s="234"/>
      <c r="S442" s="290" t="str">
        <f>+IF(I442=0,"",'Ark1'!U2370)</f>
        <v/>
      </c>
      <c r="T442" s="233" t="str">
        <f>+IF(I442=0,"",'Ark1'!V2370)</f>
        <v/>
      </c>
      <c r="U442" s="233" t="str">
        <f>+IF(I442=0,"",'Ark1'!W2370)</f>
        <v/>
      </c>
      <c r="V442" s="235" t="str">
        <f>+IF(I442=0,"",'Ark1'!X2370)</f>
        <v/>
      </c>
      <c r="W442" s="235" t="str">
        <f>+IF(I442=0,"",'Ark1'!Y2370)</f>
        <v/>
      </c>
      <c r="X442" s="235" t="str">
        <f>+IF(I442=0,"",'Ark1'!Z2370)</f>
        <v/>
      </c>
      <c r="Y442" s="233" t="str">
        <f>+IF(I442=0,"",'Ark1'!Z2370)</f>
        <v/>
      </c>
      <c r="Z442" s="233" t="str">
        <f>+IF(I442=0,"",'Ark1'!AB2370)</f>
        <v/>
      </c>
      <c r="AA442" s="235">
        <f>+'Ark1'!AD2370</f>
        <v>0</v>
      </c>
      <c r="AB442" s="233" t="str">
        <f t="shared" si="53"/>
        <v/>
      </c>
      <c r="AC442" s="233" t="str">
        <f t="shared" si="54"/>
        <v/>
      </c>
      <c r="AD442" s="292"/>
      <c r="AG442" s="29"/>
      <c r="AH442" s="27"/>
    </row>
    <row r="443" spans="1:34">
      <c r="A443" s="292"/>
      <c r="B443" s="232">
        <f>+'Ark1'!C2371</f>
        <v>2023</v>
      </c>
      <c r="C443" s="292"/>
      <c r="D443" s="232">
        <f>+'Ark1'!M2371</f>
        <v>15</v>
      </c>
      <c r="E443" s="232" t="s">
        <v>103</v>
      </c>
      <c r="F443" s="232">
        <f>+'Ark1'!D2371</f>
        <v>11</v>
      </c>
      <c r="G443" s="232" t="str">
        <f>VLOOKUP(F443,RNR!$D$12:$E$23,2)</f>
        <v>Nov</v>
      </c>
      <c r="H443" s="232">
        <f>+'Ark1'!Q2371</f>
        <v>0</v>
      </c>
      <c r="I443" s="330">
        <f>+'Ark1'!R2371</f>
        <v>0</v>
      </c>
      <c r="J443" s="233" t="str">
        <f>+IF(I443=0,"",'Ark1'!AF2371)</f>
        <v/>
      </c>
      <c r="K443" s="233" t="str">
        <f>+IF(I443=0,"",'Ark1'!AG2371)</f>
        <v/>
      </c>
      <c r="L443" s="481"/>
      <c r="M443" s="481"/>
      <c r="N443" s="481"/>
      <c r="O443" s="481"/>
      <c r="P443" s="481"/>
      <c r="Q443" s="234" t="str">
        <f>+IF(I443=0,"",'Ark1'!S2371)</f>
        <v/>
      </c>
      <c r="R443" s="234"/>
      <c r="S443" s="290" t="str">
        <f>+IF(I443=0,"",'Ark1'!U2371)</f>
        <v/>
      </c>
      <c r="T443" s="233" t="str">
        <f>+IF(I443=0,"",'Ark1'!V2371)</f>
        <v/>
      </c>
      <c r="U443" s="233" t="str">
        <f>+IF(I443=0,"",'Ark1'!W2371)</f>
        <v/>
      </c>
      <c r="V443" s="235" t="str">
        <f>+IF(I443=0,"",'Ark1'!X2371)</f>
        <v/>
      </c>
      <c r="W443" s="235" t="str">
        <f>+IF(I443=0,"",'Ark1'!Y2371)</f>
        <v/>
      </c>
      <c r="X443" s="235" t="str">
        <f>+IF(I443=0,"",'Ark1'!Z2371)</f>
        <v/>
      </c>
      <c r="Y443" s="233" t="str">
        <f>+IF(I443=0,"",'Ark1'!Z2371)</f>
        <v/>
      </c>
      <c r="Z443" s="233" t="str">
        <f>+IF(I443=0,"",'Ark1'!AB2371)</f>
        <v/>
      </c>
      <c r="AA443" s="235">
        <f>+'Ark1'!AD2371</f>
        <v>0</v>
      </c>
      <c r="AB443" s="233" t="str">
        <f t="shared" si="53"/>
        <v/>
      </c>
      <c r="AC443" s="233" t="str">
        <f t="shared" si="54"/>
        <v/>
      </c>
      <c r="AD443" s="292"/>
      <c r="AG443" s="29"/>
      <c r="AH443" s="27"/>
    </row>
    <row r="444" spans="1:34">
      <c r="A444" s="292"/>
      <c r="B444" s="232">
        <f>+'Ark1'!C2372</f>
        <v>2023</v>
      </c>
      <c r="C444" s="292"/>
      <c r="D444" s="232">
        <f>+'Ark1'!M2372</f>
        <v>15</v>
      </c>
      <c r="E444" s="232" t="s">
        <v>103</v>
      </c>
      <c r="F444" s="232">
        <f>+'Ark1'!D2372</f>
        <v>12</v>
      </c>
      <c r="G444" s="232" t="str">
        <f>VLOOKUP(F444,RNR!$D$12:$E$23,2)</f>
        <v>Des</v>
      </c>
      <c r="H444" s="232">
        <f>+'Ark1'!Q2372</f>
        <v>0</v>
      </c>
      <c r="I444" s="330">
        <f>+'Ark1'!R2372</f>
        <v>0</v>
      </c>
      <c r="J444" s="233" t="str">
        <f>+IF(I444=0,"",'Ark1'!AF2372)</f>
        <v/>
      </c>
      <c r="K444" s="233" t="str">
        <f>+IF(I444=0,"",'Ark1'!AG2372)</f>
        <v/>
      </c>
      <c r="L444" s="481"/>
      <c r="M444" s="481"/>
      <c r="N444" s="481"/>
      <c r="O444" s="481"/>
      <c r="P444" s="481"/>
      <c r="Q444" s="234" t="str">
        <f>+IF(I444=0,"",'Ark1'!S2372)</f>
        <v/>
      </c>
      <c r="R444" s="234"/>
      <c r="S444" s="290" t="str">
        <f>+IF(I444=0,"",'Ark1'!U2372)</f>
        <v/>
      </c>
      <c r="T444" s="233" t="str">
        <f>+IF(I444=0,"",'Ark1'!V2372)</f>
        <v/>
      </c>
      <c r="U444" s="233" t="str">
        <f>+IF(I444=0,"",'Ark1'!W2372)</f>
        <v/>
      </c>
      <c r="V444" s="235" t="str">
        <f>+IF(I444=0,"",'Ark1'!X2372)</f>
        <v/>
      </c>
      <c r="W444" s="235" t="str">
        <f>+IF(I444=0,"",'Ark1'!Y2372)</f>
        <v/>
      </c>
      <c r="X444" s="235" t="str">
        <f>+IF(I444=0,"",'Ark1'!Z2372)</f>
        <v/>
      </c>
      <c r="Y444" s="233" t="str">
        <f>+IF(I444=0,"",'Ark1'!Z2372)</f>
        <v/>
      </c>
      <c r="Z444" s="233" t="str">
        <f>+IF(I444=0,"",'Ark1'!AB2372)</f>
        <v/>
      </c>
      <c r="AA444" s="235">
        <f>+'Ark1'!AD2372</f>
        <v>0</v>
      </c>
      <c r="AB444" s="233" t="str">
        <f t="shared" si="53"/>
        <v/>
      </c>
      <c r="AC444" s="233" t="str">
        <f t="shared" si="54"/>
        <v/>
      </c>
      <c r="AD444" s="292"/>
      <c r="AG444" s="29"/>
      <c r="AH444" s="27"/>
    </row>
    <row r="445" spans="1:34">
      <c r="A445" s="292"/>
      <c r="B445" s="292"/>
      <c r="C445" s="292"/>
      <c r="D445" s="292"/>
      <c r="E445" s="292"/>
      <c r="F445" s="292"/>
      <c r="G445" s="292"/>
      <c r="H445" s="292"/>
      <c r="I445" s="332"/>
      <c r="J445" s="292"/>
      <c r="K445" s="292"/>
      <c r="L445" s="482"/>
      <c r="M445" s="482"/>
      <c r="N445" s="482"/>
      <c r="O445" s="482"/>
      <c r="P445" s="48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G445" s="29"/>
      <c r="AH445" s="27"/>
    </row>
    <row r="446" spans="1:34">
      <c r="A446" s="292"/>
      <c r="B446" s="292"/>
      <c r="C446" s="292"/>
      <c r="D446" s="292"/>
      <c r="E446" s="292"/>
      <c r="F446" s="292"/>
      <c r="G446" s="292"/>
      <c r="H446" s="292"/>
      <c r="I446" s="332"/>
      <c r="J446" s="292"/>
      <c r="K446" s="292"/>
      <c r="L446" s="482"/>
      <c r="M446" s="482"/>
      <c r="N446" s="482"/>
      <c r="O446" s="482"/>
      <c r="P446" s="48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G446" s="29"/>
      <c r="AH446" s="27"/>
    </row>
    <row r="447" spans="1:34" ht="15">
      <c r="I447" s="333"/>
      <c r="J447" s="241"/>
      <c r="K447" s="241"/>
      <c r="L447" s="483"/>
      <c r="M447" s="483"/>
      <c r="N447" s="483"/>
      <c r="O447" s="483"/>
      <c r="P447" s="483"/>
      <c r="Q447" s="237"/>
      <c r="R447" s="237"/>
      <c r="S447" s="237"/>
      <c r="AG447" s="29"/>
      <c r="AH447" s="27"/>
    </row>
    <row r="448" spans="1:34" ht="15">
      <c r="I448" s="333"/>
      <c r="J448" s="241"/>
      <c r="K448" s="241"/>
      <c r="L448" s="483"/>
      <c r="M448" s="483"/>
      <c r="N448" s="483"/>
      <c r="O448" s="483"/>
      <c r="P448" s="483"/>
      <c r="Q448" s="237"/>
      <c r="R448" s="237"/>
      <c r="S448" s="237"/>
      <c r="AG448" s="29"/>
      <c r="AH448" s="27"/>
    </row>
    <row r="449" spans="1:34" ht="15">
      <c r="A449" s="31"/>
      <c r="B449" s="31"/>
      <c r="C449" s="31"/>
      <c r="D449" s="31"/>
      <c r="E449" s="31"/>
      <c r="F449" s="31"/>
      <c r="G449" s="31"/>
      <c r="H449" s="31"/>
      <c r="I449" s="334"/>
      <c r="J449" s="158"/>
      <c r="K449" s="158"/>
      <c r="L449" s="484"/>
      <c r="M449" s="484"/>
      <c r="N449" s="484"/>
      <c r="O449" s="484"/>
      <c r="P449" s="484"/>
      <c r="Q449" s="31"/>
      <c r="R449" s="31"/>
      <c r="S449" s="31"/>
      <c r="AG449" s="29"/>
      <c r="AH449" s="27"/>
    </row>
    <row r="450" spans="1:34" ht="15">
      <c r="A450" s="35"/>
      <c r="B450" s="35"/>
      <c r="C450" s="35"/>
      <c r="D450" s="35"/>
      <c r="E450" s="35"/>
      <c r="F450" s="35"/>
      <c r="G450" s="35"/>
      <c r="H450" s="35"/>
      <c r="I450" s="335"/>
      <c r="J450" s="159"/>
      <c r="K450" s="159"/>
      <c r="L450" s="485"/>
      <c r="M450" s="485"/>
      <c r="N450" s="485"/>
      <c r="O450" s="485"/>
      <c r="P450" s="485"/>
      <c r="Q450" s="35"/>
      <c r="R450" s="35"/>
      <c r="S450" s="35"/>
      <c r="AG450" s="29"/>
      <c r="AH450" s="27"/>
    </row>
    <row r="451" spans="1:34" ht="15">
      <c r="A451" s="35"/>
      <c r="B451" s="35"/>
      <c r="C451" s="35"/>
      <c r="D451" s="35"/>
      <c r="E451" s="35"/>
      <c r="F451" s="35"/>
      <c r="G451" s="35"/>
      <c r="H451" s="35"/>
      <c r="I451" s="335"/>
      <c r="J451" s="159"/>
      <c r="K451" s="159"/>
      <c r="L451" s="485"/>
      <c r="M451" s="485"/>
      <c r="N451" s="485"/>
      <c r="O451" s="485"/>
      <c r="P451" s="485"/>
      <c r="Q451" s="35"/>
      <c r="R451" s="35"/>
      <c r="S451" s="35"/>
      <c r="AG451" s="29"/>
      <c r="AH451" s="27"/>
    </row>
    <row r="452" spans="1:34" ht="15">
      <c r="A452" s="35"/>
      <c r="B452" s="35"/>
      <c r="C452" s="35"/>
      <c r="D452" s="35"/>
      <c r="E452" s="35"/>
      <c r="F452" s="35"/>
      <c r="G452" s="35"/>
      <c r="H452" s="35"/>
      <c r="I452" s="335"/>
      <c r="J452" s="159"/>
      <c r="K452" s="159"/>
      <c r="L452" s="485"/>
      <c r="M452" s="485"/>
      <c r="N452" s="485"/>
      <c r="O452" s="485"/>
      <c r="P452" s="485"/>
      <c r="Q452" s="35"/>
      <c r="R452" s="35"/>
      <c r="S452" s="35"/>
      <c r="AG452" s="29"/>
      <c r="AH452" s="27"/>
    </row>
    <row r="453" spans="1:34" ht="15">
      <c r="A453" s="35"/>
      <c r="B453" s="35"/>
      <c r="C453" s="35"/>
      <c r="D453" s="35"/>
      <c r="E453" s="35"/>
      <c r="F453" s="35"/>
      <c r="G453" s="35"/>
      <c r="H453" s="35"/>
      <c r="I453" s="335"/>
      <c r="J453" s="159"/>
      <c r="K453" s="159"/>
      <c r="L453" s="485"/>
      <c r="M453" s="485"/>
      <c r="N453" s="485"/>
      <c r="O453" s="485"/>
      <c r="P453" s="485"/>
      <c r="Q453" s="35"/>
      <c r="R453" s="35"/>
      <c r="S453" s="35"/>
      <c r="AG453" s="29"/>
      <c r="AH453" s="27"/>
    </row>
    <row r="454" spans="1:34" ht="15">
      <c r="A454" s="35"/>
      <c r="B454" s="35"/>
      <c r="C454" s="35"/>
      <c r="D454" s="35"/>
      <c r="E454" s="35"/>
      <c r="F454" s="35"/>
      <c r="G454" s="35"/>
      <c r="H454" s="35"/>
      <c r="I454" s="335"/>
      <c r="J454" s="159"/>
      <c r="K454" s="159"/>
      <c r="L454" s="485"/>
      <c r="M454" s="485"/>
      <c r="N454" s="485"/>
      <c r="O454" s="485"/>
      <c r="P454" s="485"/>
      <c r="Q454" s="35"/>
      <c r="R454" s="35"/>
      <c r="S454" s="35"/>
      <c r="AG454" s="29"/>
      <c r="AH454" s="27"/>
    </row>
    <row r="455" spans="1:34" ht="15">
      <c r="A455" s="35"/>
      <c r="B455" s="35"/>
      <c r="C455" s="35"/>
      <c r="D455" s="35"/>
      <c r="E455" s="35"/>
      <c r="F455" s="35"/>
      <c r="G455" s="35"/>
      <c r="H455" s="35"/>
      <c r="I455" s="335"/>
      <c r="J455" s="159"/>
      <c r="K455" s="159"/>
      <c r="L455" s="485"/>
      <c r="M455" s="485"/>
      <c r="N455" s="485"/>
      <c r="O455" s="485"/>
      <c r="P455" s="485"/>
      <c r="Q455" s="35"/>
      <c r="R455" s="35"/>
      <c r="S455" s="35"/>
      <c r="AG455" s="29"/>
      <c r="AH455" s="27"/>
    </row>
    <row r="456" spans="1:34" ht="15">
      <c r="A456" s="35"/>
      <c r="B456" s="35"/>
      <c r="C456" s="35"/>
      <c r="D456" s="35"/>
      <c r="E456" s="35"/>
      <c r="F456" s="35"/>
      <c r="G456" s="35"/>
      <c r="H456" s="35"/>
      <c r="I456" s="335"/>
      <c r="J456" s="159"/>
      <c r="K456" s="159"/>
      <c r="L456" s="485"/>
      <c r="M456" s="485"/>
      <c r="N456" s="485"/>
      <c r="O456" s="485"/>
      <c r="P456" s="485"/>
      <c r="Q456" s="35"/>
      <c r="R456" s="35"/>
      <c r="S456" s="35"/>
      <c r="AG456" s="29"/>
      <c r="AH456" s="27"/>
    </row>
    <row r="457" spans="1:34" ht="15">
      <c r="A457" s="35"/>
      <c r="B457" s="35"/>
      <c r="C457" s="35"/>
      <c r="D457" s="35"/>
      <c r="E457" s="35"/>
      <c r="F457" s="35"/>
      <c r="G457" s="35"/>
      <c r="H457" s="35"/>
      <c r="I457" s="335"/>
      <c r="J457" s="159"/>
      <c r="K457" s="159"/>
      <c r="L457" s="485"/>
      <c r="M457" s="485"/>
      <c r="N457" s="485"/>
      <c r="O457" s="485"/>
      <c r="P457" s="485"/>
      <c r="Q457" s="35"/>
      <c r="R457" s="35"/>
      <c r="S457" s="35"/>
      <c r="AG457" s="29"/>
      <c r="AH457" s="27"/>
    </row>
    <row r="458" spans="1:34" ht="15">
      <c r="A458" s="35"/>
      <c r="B458" s="35"/>
      <c r="C458" s="35"/>
      <c r="D458" s="35"/>
      <c r="E458" s="35"/>
      <c r="F458" s="35"/>
      <c r="G458" s="35"/>
      <c r="H458" s="35"/>
      <c r="I458" s="335"/>
      <c r="J458" s="159"/>
      <c r="K458" s="159"/>
      <c r="L458" s="485"/>
      <c r="M458" s="485"/>
      <c r="N458" s="485"/>
      <c r="O458" s="485"/>
      <c r="P458" s="485"/>
      <c r="Q458" s="35"/>
      <c r="R458" s="35"/>
      <c r="S458" s="35"/>
      <c r="AG458" s="29"/>
      <c r="AH458" s="27"/>
    </row>
    <row r="459" spans="1:34" ht="15">
      <c r="A459" s="35"/>
      <c r="B459" s="35"/>
      <c r="C459" s="35"/>
      <c r="D459" s="35"/>
      <c r="E459" s="35"/>
      <c r="F459" s="35"/>
      <c r="G459" s="35"/>
      <c r="H459" s="35"/>
      <c r="I459" s="335"/>
      <c r="J459" s="159"/>
      <c r="K459" s="159"/>
      <c r="L459" s="485"/>
      <c r="M459" s="485"/>
      <c r="N459" s="485"/>
      <c r="O459" s="485"/>
      <c r="P459" s="485"/>
      <c r="Q459" s="35"/>
      <c r="R459" s="35"/>
      <c r="S459" s="35"/>
      <c r="AG459" s="29"/>
      <c r="AH459" s="27"/>
    </row>
    <row r="460" spans="1:34" ht="15">
      <c r="A460" s="35"/>
      <c r="B460" s="35"/>
      <c r="C460" s="35"/>
      <c r="D460" s="35"/>
      <c r="E460" s="35"/>
      <c r="F460" s="35"/>
      <c r="G460" s="35"/>
      <c r="H460" s="35"/>
      <c r="I460" s="335"/>
      <c r="J460" s="159"/>
      <c r="K460" s="159"/>
      <c r="L460" s="485"/>
      <c r="M460" s="485"/>
      <c r="N460" s="485"/>
      <c r="O460" s="485"/>
      <c r="P460" s="485"/>
      <c r="Q460" s="35"/>
      <c r="R460" s="35"/>
      <c r="S460" s="35"/>
      <c r="AG460" s="29"/>
      <c r="AH460" s="27"/>
    </row>
    <row r="461" spans="1:34" ht="15">
      <c r="A461" s="35"/>
      <c r="B461" s="35"/>
      <c r="C461" s="35"/>
      <c r="D461" s="35"/>
      <c r="E461" s="35"/>
      <c r="F461" s="35"/>
      <c r="G461" s="35"/>
      <c r="H461" s="35"/>
      <c r="I461" s="335"/>
      <c r="J461" s="159"/>
      <c r="K461" s="159"/>
      <c r="L461" s="485"/>
      <c r="M461" s="485"/>
      <c r="N461" s="485"/>
      <c r="O461" s="485"/>
      <c r="P461" s="485"/>
      <c r="Q461" s="35"/>
      <c r="R461" s="35"/>
      <c r="S461" s="35"/>
      <c r="AG461" s="29"/>
      <c r="AH461" s="27"/>
    </row>
    <row r="462" spans="1:34" ht="15">
      <c r="A462" s="35"/>
      <c r="B462" s="35"/>
      <c r="C462" s="35"/>
      <c r="D462" s="35"/>
      <c r="E462" s="35"/>
      <c r="F462" s="35"/>
      <c r="G462" s="35"/>
      <c r="H462" s="35"/>
      <c r="I462" s="335"/>
      <c r="J462" s="159"/>
      <c r="K462" s="159"/>
      <c r="L462" s="485"/>
      <c r="M462" s="485"/>
      <c r="N462" s="485"/>
      <c r="O462" s="485"/>
      <c r="P462" s="485"/>
      <c r="Q462" s="35"/>
      <c r="R462" s="35"/>
      <c r="S462" s="35"/>
      <c r="AG462" s="29"/>
      <c r="AH462" s="27"/>
    </row>
    <row r="463" spans="1:34" ht="15">
      <c r="A463" s="35"/>
      <c r="B463" s="35"/>
      <c r="C463" s="35"/>
      <c r="D463" s="35"/>
      <c r="E463" s="35"/>
      <c r="F463" s="35"/>
      <c r="G463" s="35"/>
      <c r="H463" s="35"/>
      <c r="I463" s="335"/>
      <c r="J463" s="159"/>
      <c r="K463" s="159"/>
      <c r="L463" s="485"/>
      <c r="M463" s="485"/>
      <c r="N463" s="485"/>
      <c r="O463" s="485"/>
      <c r="P463" s="485"/>
      <c r="Q463" s="35"/>
      <c r="R463" s="35"/>
      <c r="S463" s="35"/>
    </row>
    <row r="464" spans="1:34" ht="15">
      <c r="A464" s="35"/>
      <c r="B464" s="35"/>
      <c r="C464" s="35"/>
      <c r="D464" s="35"/>
      <c r="E464" s="35"/>
      <c r="F464" s="35"/>
      <c r="G464" s="35"/>
      <c r="H464" s="35"/>
      <c r="I464" s="335"/>
      <c r="J464" s="159"/>
      <c r="K464" s="159"/>
      <c r="L464" s="485"/>
      <c r="M464" s="485"/>
      <c r="N464" s="485"/>
      <c r="O464" s="485"/>
      <c r="P464" s="485"/>
      <c r="Q464" s="35"/>
      <c r="R464" s="35"/>
      <c r="S464" s="35"/>
    </row>
    <row r="465" spans="1:19" ht="15">
      <c r="A465" s="35"/>
      <c r="B465" s="35"/>
      <c r="C465" s="35"/>
      <c r="D465" s="35"/>
      <c r="E465" s="35"/>
      <c r="F465" s="35"/>
      <c r="G465" s="35"/>
      <c r="H465" s="35"/>
      <c r="I465" s="335"/>
      <c r="J465" s="159"/>
      <c r="K465" s="159"/>
      <c r="L465" s="485"/>
      <c r="M465" s="485"/>
      <c r="N465" s="485"/>
      <c r="O465" s="485"/>
      <c r="P465" s="485"/>
      <c r="Q465" s="35"/>
      <c r="R465" s="35"/>
      <c r="S465" s="35"/>
    </row>
    <row r="466" spans="1:19" ht="15">
      <c r="A466" s="35"/>
      <c r="B466" s="35"/>
      <c r="C466" s="35"/>
      <c r="D466" s="35"/>
      <c r="E466" s="35"/>
      <c r="F466" s="35"/>
      <c r="G466" s="35"/>
      <c r="H466" s="35"/>
      <c r="I466" s="335"/>
      <c r="J466" s="159"/>
      <c r="K466" s="159"/>
      <c r="L466" s="485"/>
      <c r="M466" s="485"/>
      <c r="N466" s="485"/>
      <c r="O466" s="485"/>
      <c r="P466" s="485"/>
      <c r="Q466" s="35"/>
      <c r="R466" s="35"/>
      <c r="S466" s="35"/>
    </row>
    <row r="467" spans="1:19" ht="15">
      <c r="A467" s="35"/>
      <c r="B467" s="35"/>
      <c r="C467" s="35"/>
      <c r="D467" s="35"/>
      <c r="E467" s="35"/>
      <c r="F467" s="35"/>
      <c r="G467" s="35"/>
      <c r="H467" s="35"/>
      <c r="I467" s="335"/>
      <c r="J467" s="159"/>
      <c r="K467" s="159"/>
      <c r="L467" s="485"/>
      <c r="M467" s="485"/>
      <c r="N467" s="485"/>
      <c r="O467" s="485"/>
      <c r="P467" s="485"/>
      <c r="Q467" s="35"/>
      <c r="R467" s="35"/>
      <c r="S467" s="35"/>
    </row>
    <row r="468" spans="1:19" ht="15">
      <c r="A468" s="35"/>
      <c r="B468" s="35"/>
      <c r="C468" s="35"/>
      <c r="D468" s="35"/>
      <c r="E468" s="35"/>
      <c r="F468" s="35"/>
      <c r="G468" s="35"/>
      <c r="H468" s="35"/>
      <c r="I468" s="335"/>
      <c r="J468" s="159"/>
      <c r="K468" s="159"/>
      <c r="L468" s="485"/>
      <c r="M468" s="485"/>
      <c r="N468" s="485"/>
      <c r="O468" s="485"/>
      <c r="P468" s="485"/>
      <c r="Q468" s="35"/>
      <c r="R468" s="35"/>
      <c r="S468" s="35"/>
    </row>
    <row r="469" spans="1:19" ht="15">
      <c r="A469" s="35"/>
      <c r="B469" s="35"/>
      <c r="C469" s="35"/>
      <c r="D469" s="35"/>
      <c r="E469" s="35"/>
      <c r="F469" s="35"/>
      <c r="G469" s="35"/>
      <c r="H469" s="35"/>
      <c r="I469" s="335"/>
      <c r="J469" s="159"/>
      <c r="K469" s="159"/>
      <c r="L469" s="485"/>
      <c r="M469" s="485"/>
      <c r="N469" s="485"/>
      <c r="O469" s="485"/>
      <c r="P469" s="485"/>
      <c r="Q469" s="35"/>
      <c r="R469" s="35"/>
      <c r="S469" s="35"/>
    </row>
    <row r="470" spans="1:19" ht="15">
      <c r="A470" s="35"/>
      <c r="B470" s="35"/>
      <c r="C470" s="35"/>
      <c r="D470" s="35"/>
      <c r="E470" s="35"/>
      <c r="F470" s="35"/>
      <c r="G470" s="35"/>
      <c r="H470" s="35"/>
      <c r="I470" s="335"/>
      <c r="J470" s="159"/>
      <c r="K470" s="159"/>
      <c r="L470" s="485"/>
      <c r="M470" s="485"/>
      <c r="N470" s="485"/>
      <c r="O470" s="485"/>
      <c r="P470" s="485"/>
      <c r="Q470" s="35"/>
      <c r="R470" s="35"/>
      <c r="S470" s="35"/>
    </row>
    <row r="471" spans="1:19" ht="15">
      <c r="A471" s="35"/>
      <c r="B471" s="35"/>
      <c r="C471" s="35"/>
      <c r="D471" s="35"/>
      <c r="E471" s="35"/>
      <c r="F471" s="35"/>
      <c r="G471" s="35"/>
      <c r="H471" s="35"/>
      <c r="I471" s="335"/>
      <c r="J471" s="159"/>
      <c r="K471" s="159"/>
      <c r="L471" s="485"/>
      <c r="M471" s="485"/>
      <c r="N471" s="485"/>
      <c r="O471" s="485"/>
      <c r="P471" s="485"/>
      <c r="Q471" s="35"/>
      <c r="R471" s="35"/>
      <c r="S471" s="35"/>
    </row>
    <row r="472" spans="1:19" ht="15">
      <c r="A472" s="35"/>
      <c r="B472" s="35"/>
      <c r="C472" s="35"/>
      <c r="D472" s="35"/>
      <c r="E472" s="35"/>
      <c r="F472" s="35"/>
      <c r="G472" s="35"/>
      <c r="H472" s="35"/>
      <c r="I472" s="335"/>
      <c r="J472" s="159"/>
      <c r="K472" s="159"/>
      <c r="L472" s="485"/>
      <c r="M472" s="485"/>
      <c r="N472" s="485"/>
      <c r="O472" s="485"/>
      <c r="P472" s="485"/>
      <c r="Q472" s="35"/>
      <c r="R472" s="35"/>
      <c r="S472" s="35"/>
    </row>
    <row r="473" spans="1:19" ht="15">
      <c r="A473" s="35"/>
      <c r="B473" s="35"/>
      <c r="C473" s="35"/>
      <c r="D473" s="35"/>
      <c r="E473" s="35"/>
      <c r="F473" s="35"/>
      <c r="G473" s="35"/>
      <c r="H473" s="35"/>
      <c r="I473" s="335"/>
      <c r="J473" s="159"/>
      <c r="K473" s="159"/>
      <c r="L473" s="485"/>
      <c r="M473" s="485"/>
      <c r="N473" s="485"/>
      <c r="O473" s="485"/>
      <c r="P473" s="485"/>
      <c r="Q473" s="35"/>
      <c r="R473" s="35"/>
      <c r="S473" s="35"/>
    </row>
    <row r="474" spans="1:19" ht="15">
      <c r="A474" s="35"/>
      <c r="B474" s="35"/>
      <c r="C474" s="35"/>
      <c r="D474" s="35"/>
      <c r="E474" s="35"/>
      <c r="F474" s="35"/>
      <c r="G474" s="35"/>
      <c r="H474" s="35"/>
      <c r="I474" s="335"/>
      <c r="J474" s="159"/>
      <c r="K474" s="159"/>
      <c r="L474" s="485"/>
      <c r="M474" s="485"/>
      <c r="N474" s="485"/>
      <c r="O474" s="485"/>
      <c r="P474" s="485"/>
      <c r="Q474" s="35"/>
      <c r="R474" s="35"/>
      <c r="S474" s="35"/>
    </row>
    <row r="475" spans="1:19" ht="15">
      <c r="A475" s="35"/>
      <c r="B475" s="35"/>
      <c r="C475" s="35"/>
      <c r="D475" s="35"/>
      <c r="E475" s="35"/>
      <c r="F475" s="35"/>
      <c r="G475" s="35"/>
      <c r="H475" s="35"/>
      <c r="I475" s="335"/>
      <c r="J475" s="159"/>
      <c r="K475" s="159"/>
      <c r="L475" s="485"/>
      <c r="M475" s="485"/>
      <c r="N475" s="485"/>
      <c r="O475" s="485"/>
      <c r="P475" s="485"/>
      <c r="Q475" s="35"/>
      <c r="R475" s="35"/>
      <c r="S475" s="35"/>
    </row>
    <row r="476" spans="1:19" ht="15">
      <c r="A476" s="35"/>
      <c r="B476" s="35"/>
      <c r="C476" s="35"/>
      <c r="D476" s="35"/>
      <c r="E476" s="35"/>
      <c r="F476" s="35"/>
      <c r="G476" s="35"/>
      <c r="H476" s="35"/>
      <c r="I476" s="335"/>
      <c r="J476" s="159"/>
      <c r="K476" s="159"/>
      <c r="L476" s="485"/>
      <c r="M476" s="485"/>
      <c r="N476" s="485"/>
      <c r="O476" s="485"/>
      <c r="P476" s="485"/>
      <c r="Q476" s="35"/>
      <c r="R476" s="35"/>
      <c r="S476" s="35"/>
    </row>
    <row r="477" spans="1:19" ht="15">
      <c r="A477" s="35"/>
      <c r="B477" s="35"/>
      <c r="C477" s="35"/>
      <c r="D477" s="35"/>
      <c r="E477" s="35"/>
      <c r="F477" s="35"/>
      <c r="G477" s="35"/>
      <c r="H477" s="35"/>
      <c r="I477" s="335"/>
      <c r="J477" s="159"/>
      <c r="K477" s="159"/>
      <c r="L477" s="485"/>
      <c r="M477" s="485"/>
      <c r="N477" s="485"/>
      <c r="O477" s="485"/>
      <c r="P477" s="485"/>
      <c r="Q477" s="35"/>
      <c r="R477" s="35"/>
      <c r="S477" s="35"/>
    </row>
    <row r="478" spans="1:19" ht="15">
      <c r="A478" s="35"/>
      <c r="B478" s="35"/>
      <c r="C478" s="35"/>
      <c r="D478" s="35"/>
      <c r="E478" s="35"/>
      <c r="F478" s="35"/>
      <c r="G478" s="35"/>
      <c r="H478" s="35"/>
      <c r="I478" s="335"/>
      <c r="J478" s="159"/>
      <c r="K478" s="159"/>
      <c r="L478" s="485"/>
      <c r="M478" s="485"/>
      <c r="N478" s="485"/>
      <c r="O478" s="485"/>
      <c r="P478" s="485"/>
      <c r="Q478" s="35"/>
      <c r="R478" s="35"/>
      <c r="S478" s="35"/>
    </row>
    <row r="479" spans="1:19" ht="15">
      <c r="A479" s="35"/>
      <c r="B479" s="35"/>
      <c r="C479" s="35"/>
      <c r="D479" s="35"/>
      <c r="E479" s="35"/>
      <c r="F479" s="35"/>
      <c r="G479" s="35"/>
      <c r="H479" s="35"/>
      <c r="I479" s="335"/>
      <c r="J479" s="159"/>
      <c r="K479" s="159"/>
      <c r="L479" s="485"/>
      <c r="M479" s="485"/>
      <c r="N479" s="485"/>
      <c r="O479" s="485"/>
      <c r="P479" s="485"/>
      <c r="Q479" s="35"/>
      <c r="R479" s="35"/>
      <c r="S479" s="35"/>
    </row>
    <row r="480" spans="1:19" ht="15">
      <c r="A480" s="35"/>
      <c r="B480" s="35"/>
      <c r="C480" s="35"/>
      <c r="D480" s="35"/>
      <c r="E480" s="35"/>
      <c r="F480" s="35"/>
      <c r="G480" s="35"/>
      <c r="H480" s="35"/>
      <c r="I480" s="335"/>
      <c r="J480" s="159"/>
      <c r="K480" s="159"/>
      <c r="L480" s="485"/>
      <c r="M480" s="485"/>
      <c r="N480" s="485"/>
      <c r="O480" s="485"/>
      <c r="P480" s="485"/>
      <c r="Q480" s="35"/>
      <c r="R480" s="35"/>
      <c r="S480" s="35"/>
    </row>
    <row r="481" spans="1:19" ht="15">
      <c r="A481" s="35"/>
      <c r="B481" s="35"/>
      <c r="C481" s="35"/>
      <c r="D481" s="35"/>
      <c r="E481" s="35"/>
      <c r="F481" s="35"/>
      <c r="G481" s="35"/>
      <c r="H481" s="35"/>
      <c r="I481" s="335"/>
      <c r="J481" s="159"/>
      <c r="K481" s="159"/>
      <c r="L481" s="485"/>
      <c r="M481" s="485"/>
      <c r="N481" s="485"/>
      <c r="O481" s="485"/>
      <c r="P481" s="485"/>
      <c r="Q481" s="35"/>
      <c r="R481" s="35"/>
      <c r="S481" s="35"/>
    </row>
    <row r="482" spans="1:19" ht="15">
      <c r="A482" s="35"/>
      <c r="B482" s="35"/>
      <c r="C482" s="35"/>
      <c r="D482" s="35"/>
      <c r="E482" s="35"/>
      <c r="F482" s="35"/>
      <c r="G482" s="35"/>
      <c r="H482" s="35"/>
      <c r="I482" s="335"/>
      <c r="J482" s="159"/>
      <c r="K482" s="159"/>
      <c r="L482" s="485"/>
      <c r="M482" s="485"/>
      <c r="N482" s="485"/>
      <c r="O482" s="485"/>
      <c r="P482" s="485"/>
      <c r="Q482" s="35"/>
      <c r="R482" s="35"/>
      <c r="S482" s="35"/>
    </row>
    <row r="483" spans="1:19" ht="15">
      <c r="A483" s="35"/>
      <c r="B483" s="35"/>
      <c r="C483" s="35"/>
      <c r="D483" s="35"/>
      <c r="E483" s="35"/>
      <c r="F483" s="35"/>
      <c r="G483" s="35"/>
      <c r="H483" s="35"/>
      <c r="I483" s="335"/>
      <c r="J483" s="159"/>
      <c r="K483" s="159"/>
      <c r="L483" s="485"/>
      <c r="M483" s="485"/>
      <c r="N483" s="485"/>
      <c r="O483" s="485"/>
      <c r="P483" s="485"/>
      <c r="Q483" s="35"/>
      <c r="R483" s="35"/>
      <c r="S483" s="35"/>
    </row>
  </sheetData>
  <mergeCells count="1">
    <mergeCell ref="W4:Y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70C27-AF54-46B6-A0E5-4EDE1849DE42}">
  <dimension ref="A1"/>
  <sheetViews>
    <sheetView topLeftCell="A97" workbookViewId="0">
      <selection activeCell="A104" sqref="A10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160"/>
  <sheetViews>
    <sheetView zoomScale="93" zoomScaleNormal="93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C11" sqref="C11"/>
    </sheetView>
  </sheetViews>
  <sheetFormatPr baseColWidth="10" defaultRowHeight="15"/>
  <cols>
    <col min="1" max="1" width="3.90625" customWidth="1"/>
    <col min="2" max="2" width="5.6328125" customWidth="1"/>
    <col min="3" max="3" width="4.6328125" customWidth="1"/>
    <col min="4" max="4" width="11.1796875" customWidth="1"/>
    <col min="5" max="5" width="6.36328125" customWidth="1"/>
    <col min="6" max="6" width="7.08984375" customWidth="1"/>
    <col min="7" max="7" width="5.36328125" style="92" customWidth="1"/>
    <col min="8" max="8" width="5.36328125" style="33" customWidth="1"/>
    <col min="9" max="9" width="6.08984375" style="92" customWidth="1"/>
    <col min="10" max="10" width="1.90625" style="92" customWidth="1"/>
    <col min="11" max="11" width="7.81640625" style="320" customWidth="1"/>
    <col min="12" max="12" width="1.6328125" style="320" customWidth="1"/>
    <col min="13" max="13" width="6.08984375" style="92" customWidth="1"/>
    <col min="14" max="14" width="1.453125" style="92" customWidth="1"/>
    <col min="15" max="15" width="7.453125" style="92" customWidth="1"/>
    <col min="16" max="16" width="2.36328125" style="92" customWidth="1"/>
    <col min="17" max="17" width="7.54296875" customWidth="1"/>
    <col min="18" max="18" width="8.36328125" customWidth="1"/>
    <col min="19" max="19" width="7" style="92" customWidth="1"/>
    <col min="20" max="20" width="8.6328125" style="11" customWidth="1"/>
    <col min="21" max="21" width="7.81640625" style="11" customWidth="1"/>
    <col min="22" max="22" width="6.81640625" style="11" customWidth="1"/>
    <col min="23" max="23" width="4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7"/>
      <c r="B1" s="47"/>
      <c r="C1" s="47"/>
      <c r="D1" s="47"/>
      <c r="E1" s="47"/>
      <c r="F1" s="47"/>
      <c r="G1" s="90"/>
      <c r="H1" s="471"/>
      <c r="I1" s="90"/>
      <c r="J1" s="90"/>
      <c r="K1" s="336"/>
      <c r="L1" s="336"/>
      <c r="M1" s="90"/>
      <c r="N1" s="90"/>
      <c r="O1" s="90"/>
      <c r="P1" s="90"/>
      <c r="Q1" s="47"/>
      <c r="R1" s="47"/>
      <c r="S1" s="90"/>
      <c r="T1" s="71"/>
      <c r="U1" s="71"/>
      <c r="V1" s="71"/>
      <c r="W1" s="71"/>
      <c r="X1" s="47"/>
      <c r="Y1" s="47"/>
      <c r="Z1" s="47"/>
      <c r="AA1" s="47"/>
      <c r="AB1" s="47"/>
      <c r="AC1" s="47"/>
    </row>
    <row r="2" spans="1:48" s="180" customFormat="1" ht="31.8">
      <c r="A2" s="179"/>
      <c r="B2" s="179"/>
      <c r="C2" s="141" t="s">
        <v>438</v>
      </c>
      <c r="D2" s="179"/>
      <c r="E2" s="179"/>
      <c r="F2" s="179"/>
      <c r="G2" s="190"/>
      <c r="H2" s="513"/>
      <c r="I2" s="190"/>
      <c r="J2" s="190"/>
      <c r="K2" s="348"/>
      <c r="L2" s="348"/>
      <c r="M2" s="190"/>
      <c r="N2" s="190"/>
      <c r="O2" s="190"/>
      <c r="P2" s="190"/>
      <c r="Q2" s="179"/>
      <c r="R2" s="141" t="str">
        <f>+År!B2</f>
        <v>ALL GEIT</v>
      </c>
      <c r="S2" s="190"/>
      <c r="T2" s="195"/>
      <c r="U2" s="195"/>
      <c r="V2" s="195"/>
      <c r="W2" s="195"/>
      <c r="X2" s="179"/>
      <c r="Y2" s="179"/>
      <c r="Z2" s="179"/>
      <c r="AA2" s="179"/>
      <c r="AB2" s="179"/>
      <c r="AC2" s="179"/>
    </row>
    <row r="3" spans="1:48">
      <c r="A3" s="47"/>
      <c r="B3" s="47"/>
      <c r="C3" s="47"/>
      <c r="D3" s="47"/>
      <c r="E3" s="47"/>
      <c r="F3" s="47"/>
      <c r="G3" s="90"/>
      <c r="H3" s="471"/>
      <c r="I3" s="90"/>
      <c r="J3" s="90"/>
      <c r="K3" s="336"/>
      <c r="L3" s="336"/>
      <c r="M3" s="90"/>
      <c r="N3" s="90"/>
      <c r="O3" s="90"/>
      <c r="P3" s="90"/>
      <c r="Q3" s="47"/>
      <c r="R3" s="47"/>
      <c r="S3" s="90"/>
      <c r="T3" s="71"/>
      <c r="U3" s="71"/>
      <c r="V3" s="71"/>
      <c r="W3" s="71"/>
      <c r="X3" s="47"/>
      <c r="Y3" s="47"/>
      <c r="Z3" s="47"/>
      <c r="AA3" s="47"/>
      <c r="AB3" s="47"/>
      <c r="AC3" s="47"/>
    </row>
    <row r="4" spans="1:48">
      <c r="A4" s="47"/>
      <c r="B4" s="47"/>
      <c r="C4" s="47"/>
      <c r="D4" s="47"/>
      <c r="E4" s="47"/>
      <c r="F4" s="47"/>
      <c r="G4" s="90"/>
      <c r="H4" s="471"/>
      <c r="I4" s="90"/>
      <c r="J4" s="90"/>
      <c r="K4" s="336"/>
      <c r="L4" s="336"/>
      <c r="M4" s="90"/>
      <c r="N4" s="90"/>
      <c r="O4" s="90"/>
      <c r="P4" s="90"/>
      <c r="Q4" s="47"/>
      <c r="R4" s="47"/>
      <c r="S4" s="90"/>
      <c r="T4" s="71"/>
      <c r="U4" s="71"/>
      <c r="V4" s="71"/>
      <c r="W4" s="71"/>
      <c r="X4" s="47"/>
      <c r="Y4" s="47"/>
      <c r="Z4" s="47"/>
      <c r="AA4" s="47"/>
      <c r="AB4" s="47"/>
      <c r="AC4" s="47"/>
    </row>
    <row r="5" spans="1:48" s="184" customFormat="1" ht="19.8">
      <c r="A5" s="182"/>
      <c r="B5" s="182"/>
      <c r="C5" s="182"/>
      <c r="D5" s="178" t="s">
        <v>5</v>
      </c>
      <c r="E5" s="181">
        <f>+År!R2</f>
        <v>49</v>
      </c>
      <c r="F5" s="182"/>
      <c r="G5" s="203"/>
      <c r="H5" s="513"/>
      <c r="I5" s="199"/>
      <c r="J5" s="199"/>
      <c r="K5" s="477"/>
      <c r="L5" s="477"/>
      <c r="M5" s="199"/>
      <c r="N5" s="199"/>
      <c r="O5" s="199"/>
      <c r="P5" s="199"/>
      <c r="Q5" s="182"/>
      <c r="R5" s="178" t="s">
        <v>423</v>
      </c>
      <c r="S5" s="199"/>
      <c r="T5" s="201"/>
      <c r="U5" s="199"/>
      <c r="V5" s="582">
        <f>SUM(F11:F26)</f>
        <v>25624</v>
      </c>
      <c r="W5" s="583"/>
      <c r="X5" s="204"/>
      <c r="Y5" s="204"/>
      <c r="Z5" s="201"/>
      <c r="AA5" s="201"/>
      <c r="AB5" s="182"/>
      <c r="AC5" s="182"/>
      <c r="AD5"/>
      <c r="AE5"/>
      <c r="AV5" s="183"/>
    </row>
    <row r="6" spans="1:48" ht="18.75" customHeight="1">
      <c r="A6" s="47"/>
      <c r="B6" s="51"/>
      <c r="C6" s="51"/>
      <c r="D6" s="51"/>
      <c r="E6" s="51"/>
      <c r="F6" s="51"/>
      <c r="G6" s="95"/>
      <c r="H6" s="514"/>
      <c r="I6" s="95"/>
      <c r="J6" s="95"/>
      <c r="K6" s="350"/>
      <c r="L6" s="350"/>
      <c r="M6" s="95"/>
      <c r="N6" s="95"/>
      <c r="O6" s="95"/>
      <c r="P6" s="95"/>
      <c r="Q6" s="51"/>
      <c r="R6" s="51"/>
      <c r="S6" s="90"/>
      <c r="T6" s="197"/>
      <c r="U6" s="71"/>
      <c r="V6" s="71"/>
      <c r="W6" s="71"/>
      <c r="X6" s="47"/>
      <c r="Y6" s="47"/>
      <c r="Z6" s="47"/>
      <c r="AA6" s="47"/>
      <c r="AB6" s="47"/>
      <c r="AC6" s="47"/>
      <c r="AQ6" s="5"/>
    </row>
    <row r="7" spans="1:48" ht="17.399999999999999">
      <c r="A7" s="48"/>
      <c r="B7" s="48"/>
      <c r="C7" s="48"/>
      <c r="D7" s="48"/>
      <c r="E7" s="48"/>
      <c r="F7" s="48"/>
      <c r="G7" s="148"/>
      <c r="H7" s="471"/>
      <c r="I7" s="90"/>
      <c r="J7" s="90"/>
      <c r="K7" s="336"/>
      <c r="L7" s="336"/>
      <c r="M7" s="90"/>
      <c r="N7" s="90"/>
      <c r="O7" s="90"/>
      <c r="P7" s="90"/>
      <c r="Q7" s="47"/>
      <c r="R7" s="48"/>
      <c r="S7" s="90"/>
      <c r="T7" s="197"/>
      <c r="U7" s="71"/>
      <c r="V7" s="71"/>
      <c r="W7" s="71"/>
      <c r="X7" s="47"/>
      <c r="Y7" s="47"/>
      <c r="Z7" s="47"/>
      <c r="AA7" s="47"/>
      <c r="AB7" s="47"/>
      <c r="AC7" s="47"/>
      <c r="AQ7" s="4"/>
      <c r="AR7" s="4"/>
    </row>
    <row r="8" spans="1:48" ht="17.399999999999999">
      <c r="A8" s="48"/>
      <c r="B8" s="48"/>
      <c r="C8" s="48"/>
      <c r="D8" s="48"/>
      <c r="E8" s="51" t="s">
        <v>2</v>
      </c>
      <c r="F8" s="48"/>
      <c r="G8" s="148"/>
      <c r="H8" s="471"/>
      <c r="I8" s="90"/>
      <c r="J8" s="90"/>
      <c r="K8" s="336"/>
      <c r="L8" s="336"/>
      <c r="M8" s="90"/>
      <c r="N8" s="90"/>
      <c r="O8" s="90"/>
      <c r="P8" s="90"/>
      <c r="Q8" s="47"/>
      <c r="R8" s="51" t="s">
        <v>22</v>
      </c>
      <c r="S8" s="90"/>
      <c r="T8" s="197"/>
      <c r="U8" s="71"/>
      <c r="V8" s="71"/>
      <c r="W8" s="71"/>
      <c r="X8" s="51" t="s">
        <v>424</v>
      </c>
      <c r="Y8" s="47"/>
      <c r="Z8" s="47"/>
      <c r="AA8" s="51" t="s">
        <v>78</v>
      </c>
      <c r="AB8" s="51" t="s">
        <v>2</v>
      </c>
      <c r="AC8" s="47"/>
      <c r="AQ8" s="4"/>
      <c r="AR8" s="4"/>
    </row>
    <row r="9" spans="1:48" ht="15.6">
      <c r="A9" s="47"/>
      <c r="B9" s="47"/>
      <c r="C9" s="47"/>
      <c r="D9" s="47"/>
      <c r="E9" s="51" t="s">
        <v>480</v>
      </c>
      <c r="F9" s="51" t="s">
        <v>2</v>
      </c>
      <c r="G9" s="95" t="s">
        <v>2</v>
      </c>
      <c r="H9" s="515"/>
      <c r="I9" s="95" t="s">
        <v>1</v>
      </c>
      <c r="J9" s="95"/>
      <c r="K9" s="504" t="s">
        <v>2</v>
      </c>
      <c r="L9" s="504"/>
      <c r="M9" s="491" t="s">
        <v>22</v>
      </c>
      <c r="N9" s="491"/>
      <c r="O9" s="491" t="s">
        <v>22</v>
      </c>
      <c r="P9" s="491"/>
      <c r="Q9" s="51" t="s">
        <v>22</v>
      </c>
      <c r="R9" s="51" t="s">
        <v>482</v>
      </c>
      <c r="S9" s="95" t="s">
        <v>22</v>
      </c>
      <c r="T9" s="72" t="s">
        <v>45</v>
      </c>
      <c r="U9" s="72" t="s">
        <v>504</v>
      </c>
      <c r="V9" s="72"/>
      <c r="W9" s="71"/>
      <c r="X9" s="51" t="s">
        <v>413</v>
      </c>
      <c r="Y9" s="51" t="s">
        <v>478</v>
      </c>
      <c r="Z9" s="51" t="s">
        <v>411</v>
      </c>
      <c r="AA9" s="51" t="s">
        <v>426</v>
      </c>
      <c r="AB9" s="51" t="s">
        <v>428</v>
      </c>
      <c r="AC9" s="47"/>
    </row>
    <row r="10" spans="1:48" ht="20.100000000000001" customHeight="1">
      <c r="A10" s="47"/>
      <c r="B10" s="51" t="s">
        <v>86</v>
      </c>
      <c r="C10" s="51" t="s">
        <v>439</v>
      </c>
      <c r="D10" s="48"/>
      <c r="E10" s="52" t="s">
        <v>481</v>
      </c>
      <c r="F10" s="52" t="s">
        <v>8</v>
      </c>
      <c r="G10" s="96" t="s">
        <v>401</v>
      </c>
      <c r="H10" s="515" t="s">
        <v>483</v>
      </c>
      <c r="I10" s="96" t="s">
        <v>401</v>
      </c>
      <c r="J10" s="96"/>
      <c r="K10" s="505" t="s">
        <v>649</v>
      </c>
      <c r="L10" s="505"/>
      <c r="M10" s="492" t="s">
        <v>649</v>
      </c>
      <c r="N10" s="492"/>
      <c r="O10" s="492" t="s">
        <v>650</v>
      </c>
      <c r="P10" s="492"/>
      <c r="Q10" s="52" t="s">
        <v>0</v>
      </c>
      <c r="R10" s="52" t="s">
        <v>412</v>
      </c>
      <c r="S10" s="96" t="s">
        <v>44</v>
      </c>
      <c r="T10" s="73" t="s">
        <v>4</v>
      </c>
      <c r="U10" s="73" t="s">
        <v>529</v>
      </c>
      <c r="V10" s="73" t="s">
        <v>536</v>
      </c>
      <c r="W10" s="71"/>
      <c r="X10" s="52" t="s">
        <v>44</v>
      </c>
      <c r="Y10" s="52" t="s">
        <v>479</v>
      </c>
      <c r="Z10" s="52" t="s">
        <v>412</v>
      </c>
      <c r="AA10" s="52" t="s">
        <v>427</v>
      </c>
      <c r="AB10" s="52" t="s">
        <v>66</v>
      </c>
      <c r="AC10" s="47"/>
      <c r="AD10" s="4"/>
      <c r="AE10" s="58"/>
      <c r="AF10" s="1"/>
      <c r="AG10" s="5"/>
    </row>
    <row r="11" spans="1:48" ht="15.6">
      <c r="A11" s="47"/>
      <c r="B11" s="65">
        <f>+'Ark1'!C1201</f>
        <v>2024</v>
      </c>
      <c r="C11" s="65">
        <f>+'Ark1'!N1201</f>
        <v>409</v>
      </c>
      <c r="D11" s="65" t="s">
        <v>455</v>
      </c>
      <c r="E11" s="65">
        <f>+'Ark1'!Q1201</f>
        <v>517</v>
      </c>
      <c r="F11" s="65">
        <f>+'Ark1'!R1201</f>
        <v>12648</v>
      </c>
      <c r="G11" s="193">
        <f>+'Ark1'!AF1201</f>
        <v>49.359975023415558</v>
      </c>
      <c r="H11" s="516">
        <f t="shared" ref="H11" si="0">+G11-G28</f>
        <v>-2.5495176672503916</v>
      </c>
      <c r="I11" s="193">
        <f>+'Ark1'!AG1201</f>
        <v>26.15638260378357</v>
      </c>
      <c r="J11" s="96"/>
      <c r="K11" s="506">
        <f>+'Ark1'!AI1201</f>
        <v>11122</v>
      </c>
      <c r="L11" s="505"/>
      <c r="M11" s="509">
        <f>+IF(K11=0,"",'Ark1'!AJ1201)</f>
        <v>78.158056105016939</v>
      </c>
      <c r="N11" s="492"/>
      <c r="O11" s="509">
        <f>+IF(K11=0,"",'Ark1'!AK1201)</f>
        <v>14.360049490163965</v>
      </c>
      <c r="P11" s="492"/>
      <c r="Q11" s="66">
        <f>+IF(F11=0,"",'Ark1'!S1201)</f>
        <v>5.2106261859582554</v>
      </c>
      <c r="R11" s="66">
        <f>+'Ark1'!T1201</f>
        <v>4.3434535104364329</v>
      </c>
      <c r="S11" s="249">
        <f>+'Ark1'!U1201</f>
        <v>6.7947738772928359</v>
      </c>
      <c r="T11" s="140">
        <f>+'Ark1'!W1201</f>
        <v>2.3719165085388995E-2</v>
      </c>
      <c r="U11" s="140">
        <f>+'Ark1'!X1201</f>
        <v>0</v>
      </c>
      <c r="V11" s="140">
        <f>+'Ark1'!Y1201</f>
        <v>0</v>
      </c>
      <c r="W11" s="71"/>
      <c r="X11" s="66">
        <f>+'Ark1'!Z1201</f>
        <v>1.6905283765004575</v>
      </c>
      <c r="Y11" s="66">
        <f>+'Ark1'!AB1201</f>
        <v>1.3946234393300538</v>
      </c>
      <c r="Z11" s="66">
        <f>+'Ark1'!AC1201</f>
        <v>28.624262104230191</v>
      </c>
      <c r="AA11" s="66">
        <f t="shared" ref="AA11:AA76" si="1">+S11/Q11</f>
        <v>1.304022517601356</v>
      </c>
      <c r="AB11" s="66">
        <f t="shared" ref="AB11:AB76" si="2">+F11/E11</f>
        <v>24.464216634429402</v>
      </c>
      <c r="AC11" s="47"/>
      <c r="AD11" s="4"/>
      <c r="AE11" s="58"/>
      <c r="AF11" s="1"/>
      <c r="AG11" s="5"/>
    </row>
    <row r="12" spans="1:48" ht="15.6">
      <c r="A12" s="47"/>
      <c r="B12" s="65">
        <f>+'Ark1'!C1202</f>
        <v>2024</v>
      </c>
      <c r="C12" s="65">
        <f>+'Ark1'!N1202</f>
        <v>410</v>
      </c>
      <c r="D12" s="65" t="s">
        <v>456</v>
      </c>
      <c r="E12" s="65">
        <f>+'Ark1'!Q1202</f>
        <v>628</v>
      </c>
      <c r="F12" s="65">
        <f>+'Ark1'!R1202</f>
        <v>4463</v>
      </c>
      <c r="G12" s="193">
        <f>+'Ark1'!AF1202</f>
        <v>17.4172650640025</v>
      </c>
      <c r="H12" s="516">
        <f t="shared" ref="H12:H26" si="3">+G12-G29</f>
        <v>0.61524035958667866</v>
      </c>
      <c r="I12" s="193">
        <f>+'Ark1'!AG1202</f>
        <v>16.608453650041398</v>
      </c>
      <c r="J12" s="96"/>
      <c r="K12" s="506">
        <f>+'Ark1'!AI1202</f>
        <v>4147</v>
      </c>
      <c r="L12" s="505"/>
      <c r="M12" s="509">
        <f>+IF(K12=0,"",'Ark1'!AJ1202)</f>
        <v>93.30084398360259</v>
      </c>
      <c r="N12" s="492"/>
      <c r="O12" s="509">
        <f>+IF(K12=0,"",'Ark1'!AK1202)</f>
        <v>15.205633643202297</v>
      </c>
      <c r="P12" s="492"/>
      <c r="Q12" s="66">
        <f>+IF(F12=0,"",'Ark1'!S1202)</f>
        <v>5.721711853013665</v>
      </c>
      <c r="R12" s="66">
        <f>+'Ark1'!T1202</f>
        <v>4.6213309433116754</v>
      </c>
      <c r="S12" s="249">
        <f>+'Ark1'!U1202</f>
        <v>12.227044588841601</v>
      </c>
      <c r="T12" s="140">
        <f>+'Ark1'!W1202</f>
        <v>0</v>
      </c>
      <c r="U12" s="140">
        <f>+'Ark1'!X1202</f>
        <v>0</v>
      </c>
      <c r="V12" s="140">
        <f>+'Ark1'!Y1202</f>
        <v>0</v>
      </c>
      <c r="W12" s="71"/>
      <c r="X12" s="66">
        <f>+'Ark1'!Z1202</f>
        <v>1.5134534273468945</v>
      </c>
      <c r="Y12" s="66">
        <f>+'Ark1'!AB1202</f>
        <v>1.3344946362459109</v>
      </c>
      <c r="Z12" s="66">
        <f>+'Ark1'!AC1202</f>
        <v>-10.393608829739549</v>
      </c>
      <c r="AA12" s="66">
        <f t="shared" si="1"/>
        <v>2.1369556704260688</v>
      </c>
      <c r="AB12" s="66">
        <f t="shared" si="2"/>
        <v>7.1066878980891719</v>
      </c>
      <c r="AC12" s="47"/>
      <c r="AD12" s="4"/>
      <c r="AE12" s="58"/>
      <c r="AF12" s="1"/>
      <c r="AG12" s="5"/>
    </row>
    <row r="13" spans="1:48" ht="15.6">
      <c r="A13" s="47"/>
      <c r="B13" s="65">
        <f>+'Ark1'!C1203</f>
        <v>2024</v>
      </c>
      <c r="C13" s="65">
        <f>+'Ark1'!N1203</f>
        <v>415</v>
      </c>
      <c r="D13" s="65" t="s">
        <v>457</v>
      </c>
      <c r="E13" s="65">
        <f>+'Ark1'!Q1203</f>
        <v>567</v>
      </c>
      <c r="F13" s="65">
        <f>+'Ark1'!R1203</f>
        <v>3563</v>
      </c>
      <c r="G13" s="193">
        <f>+'Ark1'!AF1203</f>
        <v>13.904932875429283</v>
      </c>
      <c r="H13" s="516">
        <f t="shared" si="3"/>
        <v>0.25328780309143184</v>
      </c>
      <c r="I13" s="193">
        <f>+'Ark1'!AG1203</f>
        <v>19.06082661671994</v>
      </c>
      <c r="J13" s="96"/>
      <c r="K13" s="506">
        <f>+'Ark1'!AI1203</f>
        <v>3211</v>
      </c>
      <c r="L13" s="505"/>
      <c r="M13" s="509">
        <f>+IF(K13=0,"",'Ark1'!AJ1203)</f>
        <v>106.00507630021804</v>
      </c>
      <c r="N13" s="492"/>
      <c r="O13" s="509">
        <f>+IF(K13=0,"",'Ark1'!AK1203)</f>
        <v>14.922081012525217</v>
      </c>
      <c r="P13" s="492"/>
      <c r="Q13" s="66">
        <f>+IF(F13=0,"",'Ark1'!S1203)</f>
        <v>4.9172046028627561</v>
      </c>
      <c r="R13" s="66">
        <f>+'Ark1'!T1203</f>
        <v>4.9211338759472349</v>
      </c>
      <c r="S13" s="249">
        <f>+'Ark1'!U1203</f>
        <v>17.57701375245578</v>
      </c>
      <c r="T13" s="140">
        <f>+'Ark1'!W1203</f>
        <v>0.36486107213022734</v>
      </c>
      <c r="U13" s="140">
        <f>+'Ark1'!X1203</f>
        <v>82.093741229301159</v>
      </c>
      <c r="V13" s="140">
        <f>+'Ark1'!Y1203</f>
        <v>0</v>
      </c>
      <c r="W13" s="71"/>
      <c r="X13" s="66">
        <f>+'Ark1'!Z1203</f>
        <v>1.5283518926642683</v>
      </c>
      <c r="Y13" s="66">
        <f>+'Ark1'!AB1203</f>
        <v>1.4928812854531059</v>
      </c>
      <c r="Z13" s="66">
        <f>+'Ark1'!AC1203</f>
        <v>0.30597792098176663</v>
      </c>
      <c r="AA13" s="66">
        <f t="shared" si="1"/>
        <v>3.5745947488584444</v>
      </c>
      <c r="AB13" s="66">
        <f t="shared" si="2"/>
        <v>6.283950617283951</v>
      </c>
      <c r="AC13" s="47"/>
      <c r="AD13" s="4"/>
      <c r="AE13" s="58"/>
      <c r="AF13" s="1"/>
      <c r="AG13" s="5"/>
    </row>
    <row r="14" spans="1:48" ht="15.6">
      <c r="A14" s="47"/>
      <c r="B14" s="65">
        <f>+'Ark1'!C1204</f>
        <v>2024</v>
      </c>
      <c r="C14" s="65">
        <f>+'Ark1'!N1204</f>
        <v>420</v>
      </c>
      <c r="D14" s="65" t="s">
        <v>458</v>
      </c>
      <c r="E14" s="65">
        <f>+'Ark1'!Q1204</f>
        <v>450</v>
      </c>
      <c r="F14" s="65">
        <f>+'Ark1'!R1204</f>
        <v>2915</v>
      </c>
      <c r="G14" s="193">
        <f>+'Ark1'!AF1204</f>
        <v>11.376053699656572</v>
      </c>
      <c r="H14" s="516">
        <f t="shared" si="3"/>
        <v>0.6745842779816531</v>
      </c>
      <c r="I14" s="193">
        <f>+'Ark1'!AG1204</f>
        <v>19.814927651710445</v>
      </c>
      <c r="J14" s="96"/>
      <c r="K14" s="506">
        <f>+'Ark1'!AI1204</f>
        <v>2442</v>
      </c>
      <c r="L14" s="505"/>
      <c r="M14" s="509">
        <f>+IF(K14=0,"",'Ark1'!AJ1204)</f>
        <v>111.15917280917276</v>
      </c>
      <c r="N14" s="492"/>
      <c r="O14" s="509">
        <f>+IF(K14=0,"",'Ark1'!AK1204)</f>
        <v>16.395952610725345</v>
      </c>
      <c r="P14" s="492"/>
      <c r="Q14" s="66">
        <f>+IF(F14=0,"",'Ark1'!S1204)</f>
        <v>5.5859348198970844</v>
      </c>
      <c r="R14" s="66">
        <f>+'Ark1'!T1204</f>
        <v>5.8202401372212709</v>
      </c>
      <c r="S14" s="249">
        <f>+'Ark1'!U1204</f>
        <v>22.334339622641483</v>
      </c>
      <c r="T14" s="140">
        <f>+'Ark1'!W1204</f>
        <v>2.1955403087478551</v>
      </c>
      <c r="U14" s="140">
        <f>+'Ark1'!X1204</f>
        <v>100</v>
      </c>
      <c r="V14" s="140">
        <f>+'Ark1'!Y1204</f>
        <v>32.933104631217844</v>
      </c>
      <c r="W14" s="71"/>
      <c r="X14" s="66">
        <f>+'Ark1'!Z1204</f>
        <v>1.4037309516021603</v>
      </c>
      <c r="Y14" s="66">
        <f>+'Ark1'!AB1204</f>
        <v>1.5597648844135861</v>
      </c>
      <c r="Z14" s="66">
        <f>+'Ark1'!AC1204</f>
        <v>28.577052597096529</v>
      </c>
      <c r="AA14" s="66">
        <f t="shared" si="1"/>
        <v>3.9983172634035449</v>
      </c>
      <c r="AB14" s="66">
        <f t="shared" si="2"/>
        <v>6.4777777777777779</v>
      </c>
      <c r="AC14" s="47"/>
      <c r="AD14" s="4"/>
      <c r="AE14" s="58"/>
      <c r="AF14" s="1"/>
      <c r="AG14" s="5"/>
      <c r="AI14" s="2"/>
      <c r="AJ14" s="2"/>
      <c r="AK14" s="2"/>
    </row>
    <row r="15" spans="1:48" ht="15.6">
      <c r="A15" s="47"/>
      <c r="B15" s="65">
        <f>+'Ark1'!C1205</f>
        <v>2024</v>
      </c>
      <c r="C15" s="65">
        <f>+'Ark1'!N1205</f>
        <v>425</v>
      </c>
      <c r="D15" s="65" t="s">
        <v>459</v>
      </c>
      <c r="E15" s="65">
        <f>+'Ark1'!Q1205</f>
        <v>289</v>
      </c>
      <c r="F15" s="65">
        <f>+'Ark1'!R1205</f>
        <v>965</v>
      </c>
      <c r="G15" s="193">
        <f>+'Ark1'!AF1205</f>
        <v>3.7660006244146098</v>
      </c>
      <c r="H15" s="516">
        <f t="shared" si="3"/>
        <v>0.39652984286359683</v>
      </c>
      <c r="I15" s="193">
        <f>+'Ark1'!AG1205</f>
        <v>7.7643158063253619</v>
      </c>
      <c r="J15" s="96"/>
      <c r="K15" s="506">
        <f>+'Ark1'!AI1205</f>
        <v>779</v>
      </c>
      <c r="L15" s="505"/>
      <c r="M15" s="509">
        <f>+IF(K15=0,"",'Ark1'!AJ1205)</f>
        <v>113.82759948652119</v>
      </c>
      <c r="N15" s="492"/>
      <c r="O15" s="509">
        <f>+IF(K15=0,"",'Ark1'!AK1205)</f>
        <v>18.089765880860025</v>
      </c>
      <c r="P15" s="492"/>
      <c r="Q15" s="66">
        <f>+IF(F15=0,"",'Ark1'!S1205)</f>
        <v>6.4352331606217614</v>
      </c>
      <c r="R15" s="66">
        <f>+'Ark1'!T1205</f>
        <v>6.8352331606217618</v>
      </c>
      <c r="S15" s="249">
        <f>+'Ark1'!U1205</f>
        <v>26.435958549222807</v>
      </c>
      <c r="T15" s="140">
        <f>+'Ark1'!W1205</f>
        <v>7.461139896373056</v>
      </c>
      <c r="U15" s="140">
        <f>+'Ark1'!X1205</f>
        <v>100</v>
      </c>
      <c r="V15" s="140">
        <f>+'Ark1'!Y1205</f>
        <v>100</v>
      </c>
      <c r="W15" s="71"/>
      <c r="X15" s="66">
        <f>+'Ark1'!Z1205</f>
        <v>0.86333624375691553</v>
      </c>
      <c r="Y15" s="66">
        <f>+'Ark1'!AB1205</f>
        <v>1.5890825953546044</v>
      </c>
      <c r="Z15" s="66">
        <f>+'Ark1'!AC1205</f>
        <v>21.151019810155624</v>
      </c>
      <c r="AA15" s="66">
        <f t="shared" si="1"/>
        <v>4.1080032206119181</v>
      </c>
      <c r="AB15" s="66">
        <f t="shared" si="2"/>
        <v>3.3391003460207611</v>
      </c>
      <c r="AC15" s="47"/>
      <c r="AD15" s="4"/>
      <c r="AE15" s="58"/>
      <c r="AF15" s="13"/>
      <c r="AG15" s="5"/>
      <c r="AI15" s="2"/>
      <c r="AJ15" s="2"/>
      <c r="AK15" s="4"/>
      <c r="AL15" s="4"/>
      <c r="AM15" s="4"/>
    </row>
    <row r="16" spans="1:48" ht="15.6">
      <c r="A16" s="47"/>
      <c r="B16" s="65">
        <f>+'Ark1'!C1206</f>
        <v>2024</v>
      </c>
      <c r="C16" s="65">
        <f>+'Ark1'!N1206</f>
        <v>428</v>
      </c>
      <c r="D16" s="65" t="s">
        <v>460</v>
      </c>
      <c r="E16" s="65">
        <f>+'Ark1'!Q1206</f>
        <v>164</v>
      </c>
      <c r="F16" s="65">
        <f>+'Ark1'!R1206</f>
        <v>377</v>
      </c>
      <c r="G16" s="193">
        <f>+'Ark1'!AF1206</f>
        <v>1.4712769278801123</v>
      </c>
      <c r="H16" s="516">
        <f t="shared" si="3"/>
        <v>0.20205923438107543</v>
      </c>
      <c r="I16" s="193">
        <f>+'Ark1'!AG1206</f>
        <v>3.3249899410585622</v>
      </c>
      <c r="J16" s="96"/>
      <c r="K16" s="506">
        <f>+'Ark1'!AI1206</f>
        <v>317</v>
      </c>
      <c r="L16" s="505"/>
      <c r="M16" s="509">
        <f>+IF(K16=0,"",'Ark1'!AJ1206)</f>
        <v>115.20378548895899</v>
      </c>
      <c r="N16" s="492"/>
      <c r="O16" s="509">
        <f>+IF(K16=0,"",'Ark1'!AK1206)</f>
        <v>19.140952400403723</v>
      </c>
      <c r="P16" s="492"/>
      <c r="Q16" s="66">
        <f>+IF(F16=0,"",'Ark1'!S1206)</f>
        <v>6.9575596816976146</v>
      </c>
      <c r="R16" s="66">
        <f>+'Ark1'!T1206</f>
        <v>7.4297082228116702</v>
      </c>
      <c r="S16" s="249">
        <f>+'Ark1'!U1206</f>
        <v>28.977984084880628</v>
      </c>
      <c r="T16" s="140">
        <f>+'Ark1'!W1206</f>
        <v>16.710875331564988</v>
      </c>
      <c r="U16" s="140">
        <f>+'Ark1'!X1206</f>
        <v>100</v>
      </c>
      <c r="V16" s="140">
        <f>+'Ark1'!Y1206</f>
        <v>100</v>
      </c>
      <c r="W16" s="71"/>
      <c r="X16" s="66">
        <f>+'Ark1'!Z1206</f>
        <v>0.55543437229137638</v>
      </c>
      <c r="Y16" s="66">
        <f>+'Ark1'!AB1206</f>
        <v>1.6208090358772038</v>
      </c>
      <c r="Z16" s="66">
        <f>+'Ark1'!AC1206</f>
        <v>-0.47342290607398874</v>
      </c>
      <c r="AA16" s="66">
        <f t="shared" si="1"/>
        <v>4.1649637819290861</v>
      </c>
      <c r="AB16" s="66">
        <f t="shared" si="2"/>
        <v>2.2987804878048781</v>
      </c>
      <c r="AC16" s="47"/>
      <c r="AD16" s="4"/>
      <c r="AE16" s="58"/>
      <c r="AF16" s="1"/>
      <c r="AG16" s="5"/>
    </row>
    <row r="17" spans="1:39" ht="15.6">
      <c r="A17" s="47"/>
      <c r="B17" s="65">
        <f>+'Ark1'!C1207</f>
        <v>2024</v>
      </c>
      <c r="C17" s="65">
        <f>+'Ark1'!N1207</f>
        <v>430</v>
      </c>
      <c r="D17" s="65" t="s">
        <v>461</v>
      </c>
      <c r="E17" s="65">
        <f>+'Ark1'!Q1207</f>
        <v>160</v>
      </c>
      <c r="F17" s="65">
        <f>+'Ark1'!R1207</f>
        <v>332</v>
      </c>
      <c r="G17" s="193">
        <f>+'Ark1'!AF1207</f>
        <v>1.2956603184514521</v>
      </c>
      <c r="H17" s="516">
        <f t="shared" si="3"/>
        <v>0.2190917391442333</v>
      </c>
      <c r="I17" s="193">
        <f>+'Ark1'!AG1207</f>
        <v>3.1709861780100921</v>
      </c>
      <c r="J17" s="96"/>
      <c r="K17" s="506">
        <f>+'Ark1'!AI1207</f>
        <v>284</v>
      </c>
      <c r="L17" s="505"/>
      <c r="M17" s="509">
        <f>+IF(K17=0,"",'Ark1'!AJ1207)</f>
        <v>116.66760563380278</v>
      </c>
      <c r="N17" s="492"/>
      <c r="O17" s="509">
        <f>+IF(K17=0,"",'Ark1'!AK1207)</f>
        <v>20.00731235902288</v>
      </c>
      <c r="P17" s="492"/>
      <c r="Q17" s="66">
        <f>+IF(F17=0,"",'Ark1'!S1207)</f>
        <v>7.3012048192771104</v>
      </c>
      <c r="R17" s="66">
        <f>+'Ark1'!T1207</f>
        <v>7.8373493975903612</v>
      </c>
      <c r="S17" s="249">
        <f>+'Ark1'!U1207</f>
        <v>31.381626506024077</v>
      </c>
      <c r="T17" s="140">
        <f>+'Ark1'!W1207</f>
        <v>31.024096385542183</v>
      </c>
      <c r="U17" s="140">
        <f>+'Ark1'!X1207</f>
        <v>100</v>
      </c>
      <c r="V17" s="140">
        <f>+'Ark1'!Y1207</f>
        <v>100</v>
      </c>
      <c r="W17" s="71"/>
      <c r="X17" s="66">
        <f>+'Ark1'!Z1207</f>
        <v>0.83535924327321487</v>
      </c>
      <c r="Y17" s="66">
        <f>+'Ark1'!AB1207</f>
        <v>1.8782336513345896</v>
      </c>
      <c r="Z17" s="66">
        <f>+'Ark1'!AC1207</f>
        <v>1.2157581872913243</v>
      </c>
      <c r="AA17" s="66">
        <f t="shared" si="1"/>
        <v>4.2981435643564314</v>
      </c>
      <c r="AB17" s="66">
        <f t="shared" si="2"/>
        <v>2.0750000000000002</v>
      </c>
      <c r="AC17" s="47"/>
      <c r="AD17" s="4"/>
      <c r="AE17" s="58"/>
      <c r="AF17" s="1"/>
      <c r="AG17" s="5"/>
    </row>
    <row r="18" spans="1:39" ht="15.6">
      <c r="A18" s="47"/>
      <c r="B18" s="65">
        <f>+'Ark1'!C1208</f>
        <v>2024</v>
      </c>
      <c r="C18" s="65">
        <f>+'Ark1'!N1208</f>
        <v>433</v>
      </c>
      <c r="D18" s="65" t="s">
        <v>462</v>
      </c>
      <c r="E18" s="65">
        <f>+'Ark1'!Q1208</f>
        <v>94</v>
      </c>
      <c r="F18" s="65">
        <f>+'Ark1'!R1208</f>
        <v>146</v>
      </c>
      <c r="G18" s="193">
        <f>+'Ark1'!AF1208</f>
        <v>0.56977833281298818</v>
      </c>
      <c r="H18" s="516">
        <f t="shared" si="3"/>
        <v>0.17314780359453913</v>
      </c>
      <c r="I18" s="193">
        <f>+'Ark1'!AG1208</f>
        <v>1.5106369120845489</v>
      </c>
      <c r="J18" s="96"/>
      <c r="K18" s="506">
        <f>+'Ark1'!AI1208</f>
        <v>110</v>
      </c>
      <c r="L18" s="505"/>
      <c r="M18" s="509">
        <f>+IF(K18=0,"",'Ark1'!AJ1208)</f>
        <v>118.15636363636359</v>
      </c>
      <c r="N18" s="492"/>
      <c r="O18" s="509">
        <f>+IF(K18=0,"",'Ark1'!AK1208)</f>
        <v>20.588291154126075</v>
      </c>
      <c r="P18" s="492"/>
      <c r="Q18" s="66">
        <f>+IF(F18=0,"",'Ark1'!S1208)</f>
        <v>6.9931506849315053</v>
      </c>
      <c r="R18" s="66">
        <f>+'Ark1'!T1208</f>
        <v>7.9041095890410942</v>
      </c>
      <c r="S18" s="249">
        <f>+'Ark1'!U1208</f>
        <v>33.995890410958914</v>
      </c>
      <c r="T18" s="140">
        <f>+'Ark1'!W1208</f>
        <v>34.93150684931507</v>
      </c>
      <c r="U18" s="140">
        <f>+'Ark1'!X1208</f>
        <v>100</v>
      </c>
      <c r="V18" s="140">
        <f>+'Ark1'!Y1208</f>
        <v>100</v>
      </c>
      <c r="W18" s="71"/>
      <c r="X18" s="66">
        <f>+'Ark1'!Z1208</f>
        <v>0.55663823528014333</v>
      </c>
      <c r="Y18" s="66">
        <f>+'Ark1'!AB1208</f>
        <v>2.0551597848865422</v>
      </c>
      <c r="Z18" s="66">
        <f>+'Ark1'!AC1208</f>
        <v>-10.601914227005013</v>
      </c>
      <c r="AA18" s="66">
        <f t="shared" si="1"/>
        <v>4.8613124387855073</v>
      </c>
      <c r="AB18" s="66">
        <f t="shared" si="2"/>
        <v>1.553191489361702</v>
      </c>
      <c r="AC18" s="47"/>
      <c r="AD18" s="4"/>
      <c r="AE18" s="58"/>
      <c r="AF18" s="1"/>
      <c r="AG18" s="5"/>
      <c r="AI18" s="2"/>
      <c r="AJ18" s="2"/>
      <c r="AK18" s="2"/>
    </row>
    <row r="19" spans="1:39" ht="15.6">
      <c r="A19" s="47"/>
      <c r="B19" s="65">
        <f>+'Ark1'!C1209</f>
        <v>2024</v>
      </c>
      <c r="C19" s="65">
        <f>+'Ark1'!N1209</f>
        <v>435</v>
      </c>
      <c r="D19" s="65" t="s">
        <v>463</v>
      </c>
      <c r="E19" s="65">
        <f>+'Ark1'!Q1209</f>
        <v>77</v>
      </c>
      <c r="F19" s="65">
        <f>+'Ark1'!R1209</f>
        <v>105</v>
      </c>
      <c r="G19" s="193">
        <f>+'Ark1'!AF1209</f>
        <v>0.40977208866687498</v>
      </c>
      <c r="H19" s="516">
        <f t="shared" si="3"/>
        <v>9.3641258368217795E-3</v>
      </c>
      <c r="I19" s="193">
        <f>+'Ark1'!AG1209</f>
        <v>1.169119871537732</v>
      </c>
      <c r="J19" s="96"/>
      <c r="K19" s="506">
        <f>+'Ark1'!AI1209</f>
        <v>91</v>
      </c>
      <c r="L19" s="505"/>
      <c r="M19" s="509">
        <f>+IF(K19=0,"",'Ark1'!AJ1209)</f>
        <v>121.23516483516482</v>
      </c>
      <c r="N19" s="492"/>
      <c r="O19" s="509">
        <f>+IF(K19=0,"",'Ark1'!AK1209)</f>
        <v>20.772141147992805</v>
      </c>
      <c r="P19" s="492"/>
      <c r="Q19" s="66">
        <f>+IF(F19=0,"",'Ark1'!S1209)</f>
        <v>7.6190476190476222</v>
      </c>
      <c r="R19" s="66">
        <f>+'Ark1'!T1209</f>
        <v>7.9428571428571439</v>
      </c>
      <c r="S19" s="249">
        <f>+'Ark1'!U1209</f>
        <v>36.583809523809528</v>
      </c>
      <c r="T19" s="140">
        <f>+'Ark1'!W1209</f>
        <v>35.238095238095241</v>
      </c>
      <c r="U19" s="140">
        <f>+'Ark1'!X1209</f>
        <v>100</v>
      </c>
      <c r="V19" s="140">
        <f>+'Ark1'!Y1209</f>
        <v>100</v>
      </c>
      <c r="W19" s="71"/>
      <c r="X19" s="66">
        <f>+'Ark1'!Z1209</f>
        <v>0.84471734461304782</v>
      </c>
      <c r="Y19" s="66">
        <f>+'Ark1'!AB1209</f>
        <v>2.1550762727793642</v>
      </c>
      <c r="Z19" s="66">
        <f>+'Ark1'!AC1209</f>
        <v>15.701283750912305</v>
      </c>
      <c r="AA19" s="66">
        <f t="shared" si="1"/>
        <v>4.8016249999999987</v>
      </c>
      <c r="AB19" s="66">
        <f t="shared" si="2"/>
        <v>1.3636363636363635</v>
      </c>
      <c r="AC19" s="47"/>
      <c r="AD19" s="4"/>
      <c r="AE19" s="58"/>
      <c r="AF19" s="1"/>
      <c r="AG19" s="5"/>
      <c r="AI19" s="2"/>
      <c r="AJ19" s="2"/>
      <c r="AK19" s="2"/>
    </row>
    <row r="20" spans="1:39" ht="15.6">
      <c r="A20" s="47"/>
      <c r="B20" s="65">
        <f>+'Ark1'!C1210</f>
        <v>2024</v>
      </c>
      <c r="C20" s="65">
        <f>+'Ark1'!N1210</f>
        <v>438</v>
      </c>
      <c r="D20" s="65" t="s">
        <v>464</v>
      </c>
      <c r="E20" s="65">
        <f>+'Ark1'!Q1210</f>
        <v>37</v>
      </c>
      <c r="F20" s="65">
        <f>+'Ark1'!R1210</f>
        <v>44</v>
      </c>
      <c r="G20" s="193">
        <f>+'Ark1'!AF1210</f>
        <v>0.17171401810802372</v>
      </c>
      <c r="H20" s="516">
        <f t="shared" si="3"/>
        <v>2.8171540867061223E-2</v>
      </c>
      <c r="I20" s="193">
        <f>+'Ark1'!AG1210</f>
        <v>0.52145187199791609</v>
      </c>
      <c r="J20" s="96"/>
      <c r="K20" s="506">
        <f>+'Ark1'!AI1210</f>
        <v>30</v>
      </c>
      <c r="L20" s="505"/>
      <c r="M20" s="509">
        <f>+IF(K20=0,"",'Ark1'!AJ1210)</f>
        <v>123.2033333333333</v>
      </c>
      <c r="N20" s="492"/>
      <c r="O20" s="509">
        <f>+IF(K20=0,"",'Ark1'!AK1210)</f>
        <v>21.290770397687105</v>
      </c>
      <c r="P20" s="492"/>
      <c r="Q20" s="66">
        <f>+IF(F20=0,"",'Ark1'!S1210)</f>
        <v>7.0227272727272716</v>
      </c>
      <c r="R20" s="66">
        <f>+'Ark1'!T1210</f>
        <v>8.3863636363636385</v>
      </c>
      <c r="S20" s="249">
        <f>+'Ark1'!U1210</f>
        <v>38.938636363636363</v>
      </c>
      <c r="T20" s="140">
        <f>+'Ark1'!W1210</f>
        <v>47.72727272727272</v>
      </c>
      <c r="U20" s="140">
        <f>+'Ark1'!X1210</f>
        <v>100</v>
      </c>
      <c r="V20" s="140">
        <f>+'Ark1'!Y1210</f>
        <v>100</v>
      </c>
      <c r="W20" s="71"/>
      <c r="X20" s="66">
        <f>+'Ark1'!Z1210</f>
        <v>0.57769758882342992</v>
      </c>
      <c r="Y20" s="66">
        <f>+'Ark1'!AB1210</f>
        <v>2.740403993864184</v>
      </c>
      <c r="Z20" s="66">
        <f>+'Ark1'!AC1210</f>
        <v>-20.57434261226561</v>
      </c>
      <c r="AA20" s="66">
        <f t="shared" si="1"/>
        <v>5.5446601941747584</v>
      </c>
      <c r="AB20" s="66">
        <f t="shared" si="2"/>
        <v>1.1891891891891893</v>
      </c>
      <c r="AC20" s="47"/>
      <c r="AD20" s="4"/>
      <c r="AE20" s="58"/>
      <c r="AF20" s="1"/>
      <c r="AG20" s="5"/>
      <c r="AI20" s="2"/>
      <c r="AJ20" s="2"/>
      <c r="AK20" s="2"/>
    </row>
    <row r="21" spans="1:39" ht="15.6">
      <c r="A21" s="47"/>
      <c r="B21" s="65">
        <f>+'Ark1'!C1211</f>
        <v>2024</v>
      </c>
      <c r="C21" s="65">
        <f>+'Ark1'!N1211</f>
        <v>440</v>
      </c>
      <c r="D21" s="65" t="s">
        <v>465</v>
      </c>
      <c r="E21" s="65">
        <f>+'Ark1'!Q1211</f>
        <v>29</v>
      </c>
      <c r="F21" s="65">
        <f>+'Ark1'!R1211</f>
        <v>34</v>
      </c>
      <c r="G21" s="193">
        <f>+'Ark1'!AF1211</f>
        <v>0.1326881049016547</v>
      </c>
      <c r="H21" s="516">
        <f t="shared" si="3"/>
        <v>-4.4851274843746292E-2</v>
      </c>
      <c r="I21" s="193">
        <f>+'Ark1'!AG1211</f>
        <v>0.42920179180030427</v>
      </c>
      <c r="J21" s="96"/>
      <c r="K21" s="506">
        <f>+'Ark1'!AI1211</f>
        <v>27</v>
      </c>
      <c r="L21" s="505"/>
      <c r="M21" s="509">
        <f>+IF(K21=0,"",'Ark1'!AJ1211)</f>
        <v>124.62962962962963</v>
      </c>
      <c r="N21" s="492"/>
      <c r="O21" s="509">
        <f>+IF(K21=0,"",'Ark1'!AK1211)</f>
        <v>21.666497402397276</v>
      </c>
      <c r="P21" s="492"/>
      <c r="Q21" s="66">
        <f>+IF(F21=0,"",'Ark1'!S1211)</f>
        <v>7.8235294117647056</v>
      </c>
      <c r="R21" s="66">
        <f>+'Ark1'!T1211</f>
        <v>8.205882352941174</v>
      </c>
      <c r="S21" s="249">
        <f>+'Ark1'!U1211</f>
        <v>41.476470588235301</v>
      </c>
      <c r="T21" s="140">
        <f>+'Ark1'!W1211</f>
        <v>47.058823529411761</v>
      </c>
      <c r="U21" s="140">
        <f>+'Ark1'!X1211</f>
        <v>100</v>
      </c>
      <c r="V21" s="140">
        <f>+'Ark1'!Y1211</f>
        <v>100</v>
      </c>
      <c r="W21" s="71"/>
      <c r="X21" s="66">
        <f>+'Ark1'!Z1211</f>
        <v>0.87583869839481421</v>
      </c>
      <c r="Y21" s="66">
        <f>+'Ark1'!AB1211</f>
        <v>2.2066665272826698</v>
      </c>
      <c r="Z21" s="66">
        <f>+'Ark1'!AC1211</f>
        <v>11.34770449425422</v>
      </c>
      <c r="AA21" s="66">
        <f t="shared" si="1"/>
        <v>5.3015037593984973</v>
      </c>
      <c r="AB21" s="66">
        <f t="shared" si="2"/>
        <v>1.1724137931034482</v>
      </c>
      <c r="AC21" s="47"/>
      <c r="AD21" s="4"/>
      <c r="AE21" s="58"/>
      <c r="AF21" s="1"/>
      <c r="AG21" s="5"/>
      <c r="AI21" s="2"/>
      <c r="AJ21" s="2"/>
      <c r="AK21" s="2"/>
    </row>
    <row r="22" spans="1:39" ht="15.6">
      <c r="A22" s="47"/>
      <c r="B22" s="65">
        <f>+'Ark1'!C1212</f>
        <v>2024</v>
      </c>
      <c r="C22" s="65">
        <f>+'Ark1'!N1212</f>
        <v>443</v>
      </c>
      <c r="D22" s="65" t="s">
        <v>466</v>
      </c>
      <c r="E22" s="65">
        <f>+'Ark1'!Q1212</f>
        <v>10</v>
      </c>
      <c r="F22" s="65">
        <f>+'Ark1'!R1212</f>
        <v>11</v>
      </c>
      <c r="G22" s="193">
        <f>+'Ark1'!AF1212</f>
        <v>4.2928504527005931E-2</v>
      </c>
      <c r="H22" s="516">
        <f t="shared" si="3"/>
        <v>-1.3732999647058215E-2</v>
      </c>
      <c r="I22" s="193">
        <f>+'Ark1'!AG1212</f>
        <v>0.14776448015816748</v>
      </c>
      <c r="J22" s="96"/>
      <c r="K22" s="506">
        <f>+'Ark1'!AI1212</f>
        <v>9</v>
      </c>
      <c r="L22" s="505"/>
      <c r="M22" s="509">
        <f>+IF(K22=0,"",'Ark1'!AJ1212)</f>
        <v>128.97777777777779</v>
      </c>
      <c r="N22" s="492"/>
      <c r="O22" s="509">
        <f>+IF(K22=0,"",'Ark1'!AK1212)</f>
        <v>20.700282642329928</v>
      </c>
      <c r="P22" s="492"/>
      <c r="Q22" s="66">
        <f>+IF(F22=0,"",'Ark1'!S1212)</f>
        <v>7.2727272727272716</v>
      </c>
      <c r="R22" s="66">
        <f>+'Ark1'!T1212</f>
        <v>7.0909090909090899</v>
      </c>
      <c r="S22" s="249">
        <f>+'Ark1'!U1212</f>
        <v>44.136363636363633</v>
      </c>
      <c r="T22" s="140">
        <f>+'Ark1'!W1212</f>
        <v>27.272727272727277</v>
      </c>
      <c r="U22" s="140">
        <f>+'Ark1'!X1212</f>
        <v>100</v>
      </c>
      <c r="V22" s="140">
        <f>+'Ark1'!Y1212</f>
        <v>100</v>
      </c>
      <c r="W22" s="71"/>
      <c r="X22" s="66">
        <f>+'Ark1'!Z1212</f>
        <v>0.38203457071803126</v>
      </c>
      <c r="Y22" s="66">
        <f>+'Ark1'!AB1212</f>
        <v>1.9750509984000388</v>
      </c>
      <c r="Z22" s="66">
        <f>+'Ark1'!AC1212</f>
        <v>2.959549675883121</v>
      </c>
      <c r="AA22" s="66">
        <f t="shared" si="1"/>
        <v>6.0687500000000005</v>
      </c>
      <c r="AB22" s="66">
        <f t="shared" si="2"/>
        <v>1.1000000000000001</v>
      </c>
      <c r="AC22" s="47"/>
      <c r="AD22" s="4"/>
      <c r="AE22" s="58"/>
      <c r="AF22" s="1"/>
      <c r="AG22" s="5"/>
      <c r="AI22" s="2"/>
      <c r="AJ22" s="2"/>
      <c r="AK22" s="2"/>
    </row>
    <row r="23" spans="1:39" ht="15.6">
      <c r="A23" s="47"/>
      <c r="B23" s="65">
        <f>+'Ark1'!C1213</f>
        <v>2024</v>
      </c>
      <c r="C23" s="65">
        <f>+'Ark1'!N1213</f>
        <v>445</v>
      </c>
      <c r="D23" s="65" t="s">
        <v>467</v>
      </c>
      <c r="E23" s="65">
        <f>+'Ark1'!Q1213</f>
        <v>15</v>
      </c>
      <c r="F23" s="65">
        <f>+'Ark1'!R1213</f>
        <v>17</v>
      </c>
      <c r="G23" s="193">
        <f>+'Ark1'!AF1213</f>
        <v>6.6344052450827348E-2</v>
      </c>
      <c r="H23" s="516">
        <f t="shared" si="3"/>
        <v>3.2347149946388876E-2</v>
      </c>
      <c r="I23" s="193">
        <f>+'Ark1'!AG1213</f>
        <v>0.24381900114254995</v>
      </c>
      <c r="J23" s="96"/>
      <c r="K23" s="506">
        <f>+'Ark1'!AI1213</f>
        <v>10</v>
      </c>
      <c r="L23" s="505"/>
      <c r="M23" s="509">
        <f>+IF(K23=0,"",'Ark1'!AJ1213)</f>
        <v>131.88000000000002</v>
      </c>
      <c r="N23" s="492"/>
      <c r="O23" s="509">
        <f>+IF(K23=0,"",'Ark1'!AK1213)</f>
        <v>20.804276440512311</v>
      </c>
      <c r="P23" s="492"/>
      <c r="Q23" s="66">
        <f>+IF(F23=0,"",'Ark1'!S1213)</f>
        <v>6</v>
      </c>
      <c r="R23" s="66">
        <f>+'Ark1'!T1213</f>
        <v>6.2352941176470589</v>
      </c>
      <c r="S23" s="249">
        <f>+'Ark1'!U1213</f>
        <v>47.123529411764707</v>
      </c>
      <c r="T23" s="140">
        <f>+'Ark1'!W1213</f>
        <v>5.882352941176471</v>
      </c>
      <c r="U23" s="140">
        <f>+'Ark1'!X1213</f>
        <v>100</v>
      </c>
      <c r="V23" s="140">
        <f>+'Ark1'!Y1213</f>
        <v>100</v>
      </c>
      <c r="W23" s="71"/>
      <c r="X23" s="66">
        <f>+'Ark1'!Z1213</f>
        <v>1.5539435267826085</v>
      </c>
      <c r="Y23" s="66">
        <f>+'Ark1'!AB1213</f>
        <v>1.6637806616154052</v>
      </c>
      <c r="Z23" s="66">
        <f>+'Ark1'!AC1213</f>
        <v>-14.530461349327661</v>
      </c>
      <c r="AA23" s="66">
        <f t="shared" si="1"/>
        <v>7.8539215686274515</v>
      </c>
      <c r="AB23" s="66">
        <f t="shared" si="2"/>
        <v>1.1333333333333333</v>
      </c>
      <c r="AC23" s="47"/>
      <c r="AD23" s="4"/>
      <c r="AE23" s="58"/>
      <c r="AF23" s="13"/>
      <c r="AG23" s="5"/>
      <c r="AI23" s="2"/>
      <c r="AJ23" s="2"/>
      <c r="AK23" s="4"/>
      <c r="AL23" s="4"/>
      <c r="AM23" s="4"/>
    </row>
    <row r="24" spans="1:39" ht="15.6">
      <c r="A24" s="47"/>
      <c r="B24" s="65">
        <f>+'Ark1'!C1214</f>
        <v>2024</v>
      </c>
      <c r="C24" s="65">
        <f>+'Ark1'!N1214</f>
        <v>450</v>
      </c>
      <c r="D24" s="65" t="s">
        <v>468</v>
      </c>
      <c r="E24" s="65">
        <f>+'Ark1'!Q1214</f>
        <v>2</v>
      </c>
      <c r="F24" s="65">
        <f>+'Ark1'!R1214</f>
        <v>2</v>
      </c>
      <c r="G24" s="193">
        <f>+'Ark1'!AF1214</f>
        <v>7.8051826412738013E-3</v>
      </c>
      <c r="H24" s="516">
        <f t="shared" si="3"/>
        <v>2.5031541806524657E-4</v>
      </c>
      <c r="I24" s="193">
        <f>+'Ark1'!AG1214</f>
        <v>3.1683382872224997E-2</v>
      </c>
      <c r="J24" s="96"/>
      <c r="K24" s="506">
        <f>+'Ark1'!AI1214</f>
        <v>2</v>
      </c>
      <c r="L24" s="505"/>
      <c r="M24" s="509">
        <f>+IF(K24=0,"",'Ark1'!AJ1214)</f>
        <v>143.4</v>
      </c>
      <c r="N24" s="492"/>
      <c r="O24" s="509">
        <f>+IF(K24=0,"",'Ark1'!AK1214)</f>
        <v>17.689588547966597</v>
      </c>
      <c r="P24" s="492"/>
      <c r="Q24" s="66">
        <f>+IF(F24=0,"",'Ark1'!S1214)</f>
        <v>3</v>
      </c>
      <c r="R24" s="66">
        <f>+'Ark1'!T1214</f>
        <v>7</v>
      </c>
      <c r="S24" s="249">
        <f>+'Ark1'!U1214</f>
        <v>52.05</v>
      </c>
      <c r="T24" s="140">
        <f>+'Ark1'!W1214</f>
        <v>0</v>
      </c>
      <c r="U24" s="140">
        <f>+'Ark1'!X1214</f>
        <v>100</v>
      </c>
      <c r="V24" s="140">
        <f>+'Ark1'!Y1214</f>
        <v>100</v>
      </c>
      <c r="W24" s="71"/>
      <c r="X24" s="66">
        <f>+'Ark1'!Z1214</f>
        <v>0.34999999999992198</v>
      </c>
      <c r="Y24" s="66">
        <f>+'Ark1'!AB1214</f>
        <v>1</v>
      </c>
      <c r="Z24" s="66">
        <f>+'Ark1'!AC1214</f>
        <v>100.00000000002336</v>
      </c>
      <c r="AA24" s="66">
        <f t="shared" si="1"/>
        <v>17.349999999999998</v>
      </c>
      <c r="AB24" s="66">
        <f t="shared" si="2"/>
        <v>1</v>
      </c>
      <c r="AC24" s="47"/>
      <c r="AD24" s="4"/>
      <c r="AE24" s="58"/>
      <c r="AF24" s="13"/>
      <c r="AG24" s="5"/>
      <c r="AI24" s="1"/>
      <c r="AJ24" s="1"/>
      <c r="AK24" s="11"/>
      <c r="AL24" s="11"/>
      <c r="AM24" s="11"/>
    </row>
    <row r="25" spans="1:39" ht="15.6">
      <c r="A25" s="47"/>
      <c r="B25" s="65">
        <f>+'Ark1'!C1215</f>
        <v>2024</v>
      </c>
      <c r="C25" s="65">
        <f>+'Ark1'!N1215</f>
        <v>455</v>
      </c>
      <c r="D25" s="65" t="s">
        <v>469</v>
      </c>
      <c r="E25" s="65">
        <f>+'Ark1'!Q1215</f>
        <v>1</v>
      </c>
      <c r="F25" s="65">
        <f>+'Ark1'!R1215</f>
        <v>1</v>
      </c>
      <c r="G25" s="193">
        <f>+'Ark1'!AF1215</f>
        <v>3.9025913206369007E-3</v>
      </c>
      <c r="H25" s="516">
        <f t="shared" si="3"/>
        <v>1.2515770903262328E-4</v>
      </c>
      <c r="I25" s="193">
        <f>+'Ark1'!AG1215</f>
        <v>1.7348249987673627E-2</v>
      </c>
      <c r="J25" s="96"/>
      <c r="K25" s="506">
        <f>+'Ark1'!AI1215</f>
        <v>1</v>
      </c>
      <c r="L25" s="505"/>
      <c r="M25" s="509">
        <f>+IF(K25=0,"",'Ark1'!AJ1215)</f>
        <v>129.6</v>
      </c>
      <c r="N25" s="492"/>
      <c r="O25" s="509">
        <f>+IF(K25=0,"",'Ark1'!AK1215)</f>
        <v>26.185438505873659</v>
      </c>
      <c r="P25" s="492"/>
      <c r="Q25" s="66">
        <f>+IF(F25=0,"",'Ark1'!S1215)</f>
        <v>10</v>
      </c>
      <c r="R25" s="66">
        <f>+'Ark1'!T1215</f>
        <v>9</v>
      </c>
      <c r="S25" s="249">
        <f>+'Ark1'!U1215</f>
        <v>57</v>
      </c>
      <c r="T25" s="140">
        <f>+'Ark1'!W1215</f>
        <v>100</v>
      </c>
      <c r="U25" s="140">
        <f>+'Ark1'!X1215</f>
        <v>100</v>
      </c>
      <c r="V25" s="140">
        <f>+'Ark1'!Y1215</f>
        <v>100</v>
      </c>
      <c r="W25" s="71"/>
      <c r="X25" s="66">
        <f>+'Ark1'!Z1215</f>
        <v>0</v>
      </c>
      <c r="Y25" s="66">
        <f>+'Ark1'!AB1215</f>
        <v>0</v>
      </c>
      <c r="Z25" s="66">
        <f>+'Ark1'!AC1215</f>
        <v>0</v>
      </c>
      <c r="AA25" s="66">
        <f t="shared" si="1"/>
        <v>5.7</v>
      </c>
      <c r="AB25" s="66">
        <f t="shared" si="2"/>
        <v>1</v>
      </c>
      <c r="AC25" s="47"/>
      <c r="AD25" s="4"/>
      <c r="AE25" s="58"/>
      <c r="AF25" s="13"/>
      <c r="AG25" s="5"/>
      <c r="AI25" s="1"/>
      <c r="AJ25" s="1"/>
      <c r="AK25" s="11"/>
      <c r="AL25" s="11"/>
      <c r="AM25" s="11"/>
    </row>
    <row r="26" spans="1:39" ht="15.6">
      <c r="A26" s="47"/>
      <c r="B26" s="65">
        <f>+'Ark1'!C1216</f>
        <v>2024</v>
      </c>
      <c r="C26" s="65">
        <f>+'Ark1'!N1216</f>
        <v>460</v>
      </c>
      <c r="D26" s="65" t="s">
        <v>470</v>
      </c>
      <c r="E26" s="65">
        <f>+'Ark1'!Q1216</f>
        <v>1</v>
      </c>
      <c r="F26" s="65">
        <f>+'Ark1'!R1216</f>
        <v>1</v>
      </c>
      <c r="G26" s="193">
        <f>+'Ark1'!AF1216</f>
        <v>3.9025913206369007E-3</v>
      </c>
      <c r="H26" s="516">
        <f t="shared" si="3"/>
        <v>3.9025913206369007E-3</v>
      </c>
      <c r="I26" s="193">
        <f>+'Ark1'!AG1216</f>
        <v>2.8091990769513599E-2</v>
      </c>
      <c r="J26" s="96"/>
      <c r="K26" s="506">
        <f>+'Ark1'!AI1216</f>
        <v>0</v>
      </c>
      <c r="L26" s="505"/>
      <c r="M26" s="509" t="str">
        <f>+IF(K26=0,"",'Ark1'!AJ1216)</f>
        <v/>
      </c>
      <c r="N26" s="492"/>
      <c r="O26" s="509" t="str">
        <f>+IF(K26=0,"",'Ark1'!AK1216)</f>
        <v/>
      </c>
      <c r="P26" s="492"/>
      <c r="Q26" s="66">
        <f>+IF(F26=0,"",'Ark1'!S1216)</f>
        <v>0</v>
      </c>
      <c r="R26" s="66">
        <f>+'Ark1'!T1216</f>
        <v>0</v>
      </c>
      <c r="S26" s="249">
        <f>+'Ark1'!U1216</f>
        <v>92.3</v>
      </c>
      <c r="T26" s="140">
        <f>+'Ark1'!W1216</f>
        <v>0</v>
      </c>
      <c r="U26" s="140">
        <f>+'Ark1'!X1216</f>
        <v>100</v>
      </c>
      <c r="V26" s="140">
        <f>+'Ark1'!Y1216</f>
        <v>100</v>
      </c>
      <c r="W26" s="71"/>
      <c r="X26" s="66">
        <f>+'Ark1'!Z1216</f>
        <v>0</v>
      </c>
      <c r="Y26" s="66">
        <f>+'Ark1'!AB1216</f>
        <v>0</v>
      </c>
      <c r="Z26" s="66">
        <f>+'Ark1'!AC1216</f>
        <v>0</v>
      </c>
      <c r="AA26" s="66" t="e">
        <f t="shared" si="1"/>
        <v>#DIV/0!</v>
      </c>
      <c r="AB26" s="66">
        <f t="shared" si="2"/>
        <v>1</v>
      </c>
      <c r="AC26" s="47"/>
      <c r="AD26" s="4"/>
      <c r="AE26" s="58"/>
      <c r="AF26" s="13"/>
      <c r="AG26" s="5"/>
      <c r="AI26" s="1"/>
      <c r="AJ26" s="1"/>
      <c r="AK26" s="11"/>
      <c r="AL26" s="11"/>
      <c r="AM26" s="11"/>
    </row>
    <row r="27" spans="1:39" ht="15.6">
      <c r="A27" s="47"/>
      <c r="B27" s="47"/>
      <c r="C27" s="47"/>
      <c r="D27" s="47"/>
      <c r="E27" s="47"/>
      <c r="F27" s="47"/>
      <c r="G27" s="47"/>
      <c r="H27" s="471"/>
      <c r="I27" s="47"/>
      <c r="J27" s="96"/>
      <c r="K27" s="336"/>
      <c r="L27" s="505"/>
      <c r="M27" s="47"/>
      <c r="N27" s="492"/>
      <c r="O27" s="47"/>
      <c r="P27" s="492"/>
      <c r="Q27" s="47"/>
      <c r="R27" s="47"/>
      <c r="S27" s="47"/>
      <c r="T27" s="71"/>
      <c r="U27" s="47"/>
      <c r="V27" s="47"/>
      <c r="W27" s="71"/>
      <c r="X27" s="47"/>
      <c r="Y27" s="47"/>
      <c r="Z27" s="47"/>
      <c r="AA27" s="47"/>
      <c r="AB27" s="47"/>
      <c r="AC27" s="47"/>
      <c r="AD27" s="4"/>
      <c r="AE27" s="58"/>
      <c r="AF27" s="13"/>
      <c r="AG27" s="5"/>
      <c r="AI27" s="1"/>
      <c r="AJ27" s="1"/>
      <c r="AK27" s="11"/>
      <c r="AL27" s="11"/>
      <c r="AM27" s="11"/>
    </row>
    <row r="28" spans="1:39" ht="15.6">
      <c r="A28" s="47"/>
      <c r="B28">
        <f>+'Ark1'!C1217</f>
        <v>2023</v>
      </c>
      <c r="C28">
        <f>+'Ark1'!N1217</f>
        <v>409</v>
      </c>
      <c r="D28" s="3" t="s">
        <v>455</v>
      </c>
      <c r="E28">
        <f>+'Ark1'!Q1217</f>
        <v>513</v>
      </c>
      <c r="F28">
        <f>+'Ark1'!R1217</f>
        <v>13742</v>
      </c>
      <c r="G28" s="194">
        <f>+'Ark1'!AF1217</f>
        <v>51.90949269066595</v>
      </c>
      <c r="H28" s="517">
        <f t="shared" ref="H28" si="4">+G28-G45</f>
        <v>0.43376453532614079</v>
      </c>
      <c r="I28" s="194">
        <f>+'Ark1'!AG1217</f>
        <v>28.065927234685176</v>
      </c>
      <c r="J28" s="96"/>
      <c r="K28" s="507">
        <f>+'Ark1'!AI1217</f>
        <v>1759</v>
      </c>
      <c r="L28" s="505"/>
      <c r="M28" s="194">
        <f>+IF(K28=0,"",'Ark1'!AJ1217)</f>
        <v>81.587777146105594</v>
      </c>
      <c r="N28" s="492"/>
      <c r="O28" s="194">
        <f>+IF(K28=0,"",'Ark1'!AK1217)</f>
        <v>13.550625631592698</v>
      </c>
      <c r="P28" s="492"/>
      <c r="Q28" s="1">
        <f>+IF(F28=0,"",'Ark1'!S1217)</f>
        <v>5.1097365740066953</v>
      </c>
      <c r="R28" s="1">
        <f>+'Ark1'!T1217</f>
        <v>4.283437636443022</v>
      </c>
      <c r="S28" s="92">
        <f>+'Ark1'!U1217</f>
        <v>6.6824989084558322</v>
      </c>
      <c r="T28" s="11">
        <f>+'Ark1'!W1217</f>
        <v>2.9107844564110023E-2</v>
      </c>
      <c r="U28" s="11">
        <f>+'Ark1'!X1217</f>
        <v>0</v>
      </c>
      <c r="V28" s="11">
        <f>+'Ark1'!Y1217</f>
        <v>0</v>
      </c>
      <c r="W28" s="71"/>
      <c r="X28" s="1">
        <f>+'Ark1'!Z1217</f>
        <v>1.7017207936088772</v>
      </c>
      <c r="Y28" s="1">
        <f>+'Ark1'!AA1217</f>
        <v>1.4342048235667797</v>
      </c>
      <c r="Z28" s="1">
        <f>+'Ark1'!AB1217</f>
        <v>1.597576082143545</v>
      </c>
      <c r="AA28" s="1">
        <f t="shared" si="1"/>
        <v>1.3077971460309328</v>
      </c>
      <c r="AB28" s="1">
        <f t="shared" si="2"/>
        <v>26.787524366471736</v>
      </c>
      <c r="AC28" s="47"/>
      <c r="AD28" s="4"/>
      <c r="AE28" s="58"/>
      <c r="AF28" s="5"/>
      <c r="AG28" s="5"/>
      <c r="AI28" s="1"/>
      <c r="AJ28" s="1"/>
      <c r="AK28" s="11"/>
      <c r="AL28" s="11"/>
      <c r="AM28" s="11"/>
    </row>
    <row r="29" spans="1:39" ht="15.6">
      <c r="A29" s="47"/>
      <c r="B29">
        <f>+'Ark1'!C1218</f>
        <v>2023</v>
      </c>
      <c r="C29">
        <f>+'Ark1'!N1218</f>
        <v>410</v>
      </c>
      <c r="D29" s="3" t="s">
        <v>456</v>
      </c>
      <c r="E29">
        <f>+'Ark1'!Q1218</f>
        <v>600</v>
      </c>
      <c r="F29">
        <f>+'Ark1'!R1218</f>
        <v>4448</v>
      </c>
      <c r="G29" s="194">
        <f>+'Ark1'!AF1218</f>
        <v>16.802024704415821</v>
      </c>
      <c r="H29" s="517">
        <f t="shared" ref="H29:H43" si="5">+G29-G46</f>
        <v>0.41367518985271801</v>
      </c>
      <c r="I29" s="194">
        <f>+'Ark1'!AG1218</f>
        <v>16.6108440447669</v>
      </c>
      <c r="J29" s="96"/>
      <c r="K29" s="507">
        <f>+'Ark1'!AI1218</f>
        <v>848</v>
      </c>
      <c r="L29" s="505"/>
      <c r="M29" s="194">
        <f>+IF(K29=0,"",'Ark1'!AJ1218)</f>
        <v>93.460495283019043</v>
      </c>
      <c r="N29" s="492"/>
      <c r="O29" s="194">
        <f>+IF(K29=0,"",'Ark1'!AK1218)</f>
        <v>15.17904533358657</v>
      </c>
      <c r="P29" s="492"/>
      <c r="Q29" s="1">
        <f>+IF(F29=0,"",'Ark1'!S1218)</f>
        <v>5.5762140287769775</v>
      </c>
      <c r="R29" s="1">
        <f>+'Ark1'!T1218</f>
        <v>4.560026978417266</v>
      </c>
      <c r="S29" s="92">
        <f>+'Ark1'!U1218</f>
        <v>12.219019784172657</v>
      </c>
      <c r="T29" s="11">
        <f>+'Ark1'!W1218</f>
        <v>0.13489208633093527</v>
      </c>
      <c r="U29" s="11">
        <f>+'Ark1'!X1218</f>
        <v>0</v>
      </c>
      <c r="V29" s="11">
        <f>+'Ark1'!Y1218</f>
        <v>0</v>
      </c>
      <c r="W29" s="71"/>
      <c r="X29" s="1">
        <f>+'Ark1'!Z1218</f>
        <v>1.6117410744210361</v>
      </c>
      <c r="Y29" s="1">
        <f>+'Ark1'!AA1218</f>
        <v>1.5195195369775372</v>
      </c>
      <c r="Z29" s="1">
        <f>+'Ark1'!AB1218</f>
        <v>1.6162932766384628</v>
      </c>
      <c r="AA29" s="1">
        <f t="shared" si="1"/>
        <v>2.1912752489618188</v>
      </c>
      <c r="AB29" s="1">
        <f t="shared" si="2"/>
        <v>7.4133333333333331</v>
      </c>
      <c r="AC29" s="47"/>
      <c r="AD29" s="4"/>
      <c r="AE29" s="58"/>
      <c r="AF29" s="5"/>
      <c r="AG29" s="5"/>
      <c r="AI29" s="1"/>
      <c r="AJ29" s="1"/>
      <c r="AK29" s="11"/>
      <c r="AL29" s="11"/>
      <c r="AM29" s="11"/>
    </row>
    <row r="30" spans="1:39" ht="15.6">
      <c r="A30" s="47"/>
      <c r="B30">
        <f>+'Ark1'!C1219</f>
        <v>2023</v>
      </c>
      <c r="C30">
        <f>+'Ark1'!N1219</f>
        <v>415</v>
      </c>
      <c r="D30" s="3" t="s">
        <v>457</v>
      </c>
      <c r="E30">
        <f>+'Ark1'!Q1219</f>
        <v>528</v>
      </c>
      <c r="F30">
        <f>+'Ark1'!R1219</f>
        <v>3614</v>
      </c>
      <c r="G30" s="194">
        <f>+'Ark1'!AF1219</f>
        <v>13.651645072337852</v>
      </c>
      <c r="H30" s="517">
        <f t="shared" si="5"/>
        <v>0.4865965286485352</v>
      </c>
      <c r="I30" s="194">
        <f>+'Ark1'!AG1219</f>
        <v>19.42923699507114</v>
      </c>
      <c r="J30" s="96"/>
      <c r="K30" s="507">
        <f>+'Ark1'!AI1219</f>
        <v>581</v>
      </c>
      <c r="L30" s="505"/>
      <c r="M30" s="194">
        <f>+IF(K30=0,"",'Ark1'!AJ1219)</f>
        <v>106.77986230636836</v>
      </c>
      <c r="N30" s="492"/>
      <c r="O30" s="194">
        <f>+IF(K30=0,"",'Ark1'!AK1219)</f>
        <v>14.77080886896505</v>
      </c>
      <c r="P30" s="492"/>
      <c r="Q30" s="1">
        <f>+IF(F30=0,"",'Ark1'!S1219)</f>
        <v>4.9371887105700081</v>
      </c>
      <c r="R30" s="1">
        <f>+'Ark1'!T1219</f>
        <v>4.9117321527393472</v>
      </c>
      <c r="S30" s="92">
        <f>+'Ark1'!U1219</f>
        <v>17.590453790813477</v>
      </c>
      <c r="T30" s="11">
        <f>+'Ark1'!W1219</f>
        <v>0.27670171555063633</v>
      </c>
      <c r="U30" s="11">
        <f>+'Ark1'!X1219</f>
        <v>80.93525179856114</v>
      </c>
      <c r="V30" s="11">
        <f>+'Ark1'!Y1219</f>
        <v>0</v>
      </c>
      <c r="W30" s="71"/>
      <c r="X30" s="1">
        <f>+'Ark1'!Z1219</f>
        <v>1.4350174991832696</v>
      </c>
      <c r="Y30" s="1">
        <f>+'Ark1'!AA1219</f>
        <v>1.6686455374116773</v>
      </c>
      <c r="Z30" s="1">
        <f>+'Ark1'!AB1219</f>
        <v>1.7519727639945191</v>
      </c>
      <c r="AA30" s="1">
        <f t="shared" si="1"/>
        <v>3.5628481757551911</v>
      </c>
      <c r="AB30" s="1">
        <f t="shared" si="2"/>
        <v>6.8446969696969697</v>
      </c>
      <c r="AC30" s="47"/>
      <c r="AD30" s="4"/>
      <c r="AE30" s="58"/>
      <c r="AF30" s="5"/>
      <c r="AG30" s="5"/>
      <c r="AI30" s="1"/>
      <c r="AJ30" s="1"/>
      <c r="AK30" s="11"/>
      <c r="AL30" s="11"/>
      <c r="AM30" s="11"/>
    </row>
    <row r="31" spans="1:39" ht="15.6">
      <c r="A31" s="47"/>
      <c r="B31">
        <f>+'Ark1'!C1220</f>
        <v>2023</v>
      </c>
      <c r="C31">
        <f>+'Ark1'!N1220</f>
        <v>420</v>
      </c>
      <c r="D31" s="3" t="s">
        <v>458</v>
      </c>
      <c r="E31">
        <f>+'Ark1'!Q1220</f>
        <v>432</v>
      </c>
      <c r="F31">
        <f>+'Ark1'!R1220</f>
        <v>2833</v>
      </c>
      <c r="G31" s="194">
        <f>+'Ark1'!AF1220</f>
        <v>10.701469421674918</v>
      </c>
      <c r="H31" s="517">
        <f t="shared" si="5"/>
        <v>-0.58396747152895934</v>
      </c>
      <c r="I31" s="194">
        <f>+'Ark1'!AG1220</f>
        <v>19.296686920513636</v>
      </c>
      <c r="J31" s="96"/>
      <c r="K31" s="507">
        <f>+'Ark1'!AI1220</f>
        <v>385</v>
      </c>
      <c r="L31" s="505"/>
      <c r="M31" s="194">
        <f>+IF(K31=0,"",'Ark1'!AJ1220)</f>
        <v>111.66389610389599</v>
      </c>
      <c r="N31" s="492"/>
      <c r="O31" s="194">
        <f>+IF(K31=0,"",'Ark1'!AK1220)</f>
        <v>16.087731181323299</v>
      </c>
      <c r="P31" s="492"/>
      <c r="Q31" s="1">
        <f>+IF(F31=0,"",'Ark1'!S1220)</f>
        <v>5.4977056124249915</v>
      </c>
      <c r="R31" s="1">
        <f>+'Ark1'!T1220</f>
        <v>5.9756441934345217</v>
      </c>
      <c r="S31" s="92">
        <f>+'Ark1'!U1220</f>
        <v>22.286692552064913</v>
      </c>
      <c r="T31" s="11">
        <f>+'Ark1'!W1220</f>
        <v>2.0825979527003171</v>
      </c>
      <c r="U31" s="11">
        <f>+'Ark1'!X1220</f>
        <v>100</v>
      </c>
      <c r="V31" s="11">
        <f>+'Ark1'!Y1220</f>
        <v>31.733145075891287</v>
      </c>
      <c r="W31" s="71"/>
      <c r="X31" s="1">
        <f>+'Ark1'!Z1220</f>
        <v>1.3922289884847903</v>
      </c>
      <c r="Y31" s="1">
        <f>+'Ark1'!AA1220</f>
        <v>1.4318542263121483</v>
      </c>
      <c r="Z31" s="1">
        <f>+'Ark1'!AB1220</f>
        <v>1.7685848859715623</v>
      </c>
      <c r="AA31" s="1">
        <f t="shared" si="1"/>
        <v>4.0538170144462216</v>
      </c>
      <c r="AB31" s="1">
        <f t="shared" si="2"/>
        <v>6.5578703703703702</v>
      </c>
      <c r="AC31" s="47"/>
      <c r="AD31" s="4"/>
      <c r="AE31" s="58"/>
      <c r="AF31" s="5"/>
      <c r="AG31" s="5"/>
      <c r="AI31" s="1"/>
      <c r="AJ31" s="1"/>
      <c r="AK31" s="11"/>
      <c r="AL31" s="11"/>
      <c r="AM31" s="11"/>
    </row>
    <row r="32" spans="1:39" ht="15.6">
      <c r="A32" s="47"/>
      <c r="B32">
        <f>+'Ark1'!C1221</f>
        <v>2023</v>
      </c>
      <c r="C32">
        <f>+'Ark1'!N1221</f>
        <v>425</v>
      </c>
      <c r="D32" s="3" t="s">
        <v>459</v>
      </c>
      <c r="E32">
        <f>+'Ark1'!Q1221</f>
        <v>285</v>
      </c>
      <c r="F32">
        <f>+'Ark1'!R1221</f>
        <v>892</v>
      </c>
      <c r="G32" s="194">
        <f>+'Ark1'!AF1221</f>
        <v>3.369470781551013</v>
      </c>
      <c r="H32" s="517">
        <f t="shared" si="5"/>
        <v>-0.28101465534219283</v>
      </c>
      <c r="I32" s="194">
        <f>+'Ark1'!AG1221</f>
        <v>7.1894585862771994</v>
      </c>
      <c r="J32" s="96"/>
      <c r="K32" s="507">
        <f>+'Ark1'!AI1221</f>
        <v>126</v>
      </c>
      <c r="L32" s="505"/>
      <c r="M32" s="194">
        <f>+IF(K32=0,"",'Ark1'!AJ1221)</f>
        <v>113.52619047619048</v>
      </c>
      <c r="N32" s="492"/>
      <c r="O32" s="194">
        <f>+IF(K32=0,"",'Ark1'!AK1221)</f>
        <v>18.213527076460881</v>
      </c>
      <c r="P32" s="492"/>
      <c r="Q32" s="1">
        <f>+IF(F32=0,"",'Ark1'!S1221)</f>
        <v>6.2051569506726452</v>
      </c>
      <c r="R32" s="1">
        <f>+'Ark1'!T1221</f>
        <v>7.0493273542600878</v>
      </c>
      <c r="S32" s="92">
        <f>+'Ark1'!U1221</f>
        <v>26.371860986547073</v>
      </c>
      <c r="T32" s="11">
        <f>+'Ark1'!W1221</f>
        <v>8.0717488789237688</v>
      </c>
      <c r="U32" s="11">
        <f>+'Ark1'!X1221</f>
        <v>100</v>
      </c>
      <c r="V32" s="11">
        <f>+'Ark1'!Y1221</f>
        <v>100</v>
      </c>
      <c r="W32" s="71"/>
      <c r="X32" s="1">
        <f>+'Ark1'!Z1221</f>
        <v>0.83096175218324397</v>
      </c>
      <c r="Y32" s="1">
        <f>+'Ark1'!AA1221</f>
        <v>1.3851617080432399</v>
      </c>
      <c r="Z32" s="1">
        <f>+'Ark1'!AB1221</f>
        <v>1.8405709280735911</v>
      </c>
      <c r="AA32" s="1">
        <f t="shared" si="1"/>
        <v>4.2499909665763305</v>
      </c>
      <c r="AB32" s="1">
        <f t="shared" si="2"/>
        <v>3.1298245614035087</v>
      </c>
      <c r="AC32" s="47"/>
      <c r="AD32" s="4"/>
      <c r="AE32" s="58"/>
      <c r="AF32" s="5"/>
      <c r="AG32" s="5"/>
      <c r="AI32" s="1"/>
      <c r="AJ32" s="1"/>
      <c r="AK32" s="11"/>
      <c r="AL32" s="11"/>
      <c r="AM32" s="11"/>
    </row>
    <row r="33" spans="1:39" ht="15.6">
      <c r="A33" s="47"/>
      <c r="B33">
        <f>+'Ark1'!C1222</f>
        <v>2023</v>
      </c>
      <c r="C33">
        <f>+'Ark1'!N1222</f>
        <v>428</v>
      </c>
      <c r="D33" s="3" t="s">
        <v>460</v>
      </c>
      <c r="E33">
        <f>+'Ark1'!Q1222</f>
        <v>187</v>
      </c>
      <c r="F33">
        <f>+'Ark1'!R1222</f>
        <v>336</v>
      </c>
      <c r="G33" s="194">
        <f>+'Ark1'!AF1222</f>
        <v>1.2692176934990369</v>
      </c>
      <c r="H33" s="517">
        <f t="shared" si="5"/>
        <v>-0.22204444242329302</v>
      </c>
      <c r="I33" s="194">
        <f>+'Ark1'!AG1222</f>
        <v>2.9757598707323498</v>
      </c>
      <c r="J33" s="96"/>
      <c r="K33" s="507">
        <f>+'Ark1'!AI1222</f>
        <v>35</v>
      </c>
      <c r="L33" s="505"/>
      <c r="M33" s="194">
        <f>+IF(K33=0,"",'Ark1'!AJ1222)</f>
        <v>115.02571428571424</v>
      </c>
      <c r="N33" s="492"/>
      <c r="O33" s="194">
        <f>+IF(K33=0,"",'Ark1'!AK1222)</f>
        <v>19.188538923584129</v>
      </c>
      <c r="P33" s="492"/>
      <c r="Q33" s="1">
        <f>+IF(F33=0,"",'Ark1'!S1222)</f>
        <v>6.6994047619047601</v>
      </c>
      <c r="R33" s="1">
        <f>+'Ark1'!T1222</f>
        <v>7.6755952380952355</v>
      </c>
      <c r="S33" s="92">
        <f>+'Ark1'!U1222</f>
        <v>28.977976190476173</v>
      </c>
      <c r="T33" s="11">
        <f>+'Ark1'!W1222</f>
        <v>16.36904761904762</v>
      </c>
      <c r="U33" s="11">
        <f>+'Ark1'!X1222</f>
        <v>100</v>
      </c>
      <c r="V33" s="11">
        <f>+'Ark1'!Y1222</f>
        <v>100</v>
      </c>
      <c r="W33" s="71"/>
      <c r="X33" s="1">
        <f>+'Ark1'!Z1222</f>
        <v>0.56609834195727315</v>
      </c>
      <c r="Y33" s="1">
        <f>+'Ark1'!AA1222</f>
        <v>1.380820883517583</v>
      </c>
      <c r="Z33" s="1">
        <f>+'Ark1'!AB1222</f>
        <v>1.8657628665677313</v>
      </c>
      <c r="AA33" s="1">
        <f t="shared" si="1"/>
        <v>4.3254553531763644</v>
      </c>
      <c r="AB33" s="1">
        <f t="shared" si="2"/>
        <v>1.7967914438502675</v>
      </c>
      <c r="AC33" s="47"/>
      <c r="AD33" s="4"/>
      <c r="AE33" s="58"/>
      <c r="AF33" s="5"/>
      <c r="AG33" s="5"/>
      <c r="AI33" s="1"/>
      <c r="AJ33" s="1"/>
      <c r="AK33" s="11"/>
      <c r="AL33" s="11"/>
      <c r="AM33" s="11"/>
    </row>
    <row r="34" spans="1:39" ht="15.6">
      <c r="A34" s="47"/>
      <c r="B34">
        <f>+'Ark1'!C1223</f>
        <v>2023</v>
      </c>
      <c r="C34">
        <f>+'Ark1'!N1223</f>
        <v>430</v>
      </c>
      <c r="D34" s="3" t="s">
        <v>461</v>
      </c>
      <c r="E34">
        <f>+'Ark1'!Q1223</f>
        <v>154</v>
      </c>
      <c r="F34">
        <f>+'Ark1'!R1223</f>
        <v>285</v>
      </c>
      <c r="G34" s="194">
        <f>+'Ark1'!AF1223</f>
        <v>1.0765685793072188</v>
      </c>
      <c r="H34" s="517">
        <f t="shared" si="5"/>
        <v>-0.23605277991608209</v>
      </c>
      <c r="I34" s="194">
        <f>+'Ark1'!AG1223</f>
        <v>2.7326648066257326</v>
      </c>
      <c r="J34" s="96"/>
      <c r="K34" s="507">
        <f>+'Ark1'!AI1223</f>
        <v>43</v>
      </c>
      <c r="L34" s="505"/>
      <c r="M34" s="194">
        <f>+IF(K34=0,"",'Ark1'!AJ1223)</f>
        <v>117.09999999999998</v>
      </c>
      <c r="N34" s="492"/>
      <c r="O34" s="194">
        <f>+IF(K34=0,"",'Ark1'!AK1223)</f>
        <v>19.927071311419631</v>
      </c>
      <c r="P34" s="492"/>
      <c r="Q34" s="1">
        <f>+IF(F34=0,"",'Ark1'!S1223)</f>
        <v>6.6701754385964884</v>
      </c>
      <c r="R34" s="1">
        <f>+'Ark1'!T1223</f>
        <v>7.7543859649122799</v>
      </c>
      <c r="S34" s="92">
        <f>+'Ark1'!U1223</f>
        <v>31.372631578947381</v>
      </c>
      <c r="T34" s="11">
        <f>+'Ark1'!W1223</f>
        <v>21.403508771929825</v>
      </c>
      <c r="U34" s="11">
        <f>+'Ark1'!X1223</f>
        <v>100</v>
      </c>
      <c r="V34" s="11">
        <f>+'Ark1'!Y1223</f>
        <v>100</v>
      </c>
      <c r="W34" s="71"/>
      <c r="X34" s="1">
        <f>+'Ark1'!Z1223</f>
        <v>0.80058427417430977</v>
      </c>
      <c r="Y34" s="1">
        <f>+'Ark1'!AA1223</f>
        <v>1.3337672424154816</v>
      </c>
      <c r="Z34" s="1">
        <f>+'Ark1'!AB1223</f>
        <v>2.0285739676578598</v>
      </c>
      <c r="AA34" s="1">
        <f t="shared" si="1"/>
        <v>4.7034192530247276</v>
      </c>
      <c r="AB34" s="1">
        <f t="shared" si="2"/>
        <v>1.8506493506493507</v>
      </c>
      <c r="AC34" s="47"/>
      <c r="AD34" s="4"/>
      <c r="AE34" s="58"/>
      <c r="AF34" s="5"/>
      <c r="AG34" s="5"/>
      <c r="AI34" s="1"/>
      <c r="AJ34" s="1"/>
      <c r="AK34" s="11"/>
      <c r="AL34" s="11"/>
      <c r="AM34" s="11"/>
    </row>
    <row r="35" spans="1:39" ht="15.6">
      <c r="A35" s="47"/>
      <c r="B35">
        <f>+'Ark1'!C1224</f>
        <v>2023</v>
      </c>
      <c r="C35">
        <f>+'Ark1'!N1224</f>
        <v>433</v>
      </c>
      <c r="D35" s="3" t="s">
        <v>462</v>
      </c>
      <c r="E35">
        <f>+'Ark1'!Q1224</f>
        <v>76</v>
      </c>
      <c r="F35">
        <f>+'Ark1'!R1224</f>
        <v>105</v>
      </c>
      <c r="G35" s="194">
        <f>+'Ark1'!AF1224</f>
        <v>0.39663052921844905</v>
      </c>
      <c r="H35" s="517">
        <f t="shared" si="5"/>
        <v>-3.8320927092230395E-2</v>
      </c>
      <c r="I35" s="194">
        <f>+'Ark1'!AG1224</f>
        <v>1.0921245940138222</v>
      </c>
      <c r="J35" s="96"/>
      <c r="K35" s="507">
        <f>+'Ark1'!AI1224</f>
        <v>24</v>
      </c>
      <c r="L35" s="505"/>
      <c r="M35" s="194">
        <f>+IF(K35=0,"",'Ark1'!AJ1224)</f>
        <v>116.46250000000001</v>
      </c>
      <c r="N35" s="492"/>
      <c r="O35" s="194">
        <f>+IF(K35=0,"",'Ark1'!AK1224)</f>
        <v>21.949972302513196</v>
      </c>
      <c r="P35" s="492"/>
      <c r="Q35" s="1">
        <f>+IF(F35=0,"",'Ark1'!S1224)</f>
        <v>7.0190476190476208</v>
      </c>
      <c r="R35" s="1">
        <f>+'Ark1'!T1224</f>
        <v>8.3523809523809511</v>
      </c>
      <c r="S35" s="92">
        <f>+'Ark1'!U1224</f>
        <v>34.03238095238094</v>
      </c>
      <c r="T35" s="11">
        <f>+'Ark1'!W1224</f>
        <v>31.428571428571423</v>
      </c>
      <c r="U35" s="11">
        <f>+'Ark1'!X1224</f>
        <v>100</v>
      </c>
      <c r="V35" s="11">
        <f>+'Ark1'!Y1224</f>
        <v>100</v>
      </c>
      <c r="W35" s="71"/>
      <c r="X35" s="1">
        <f>+'Ark1'!Z1224</f>
        <v>0.61046356126969104</v>
      </c>
      <c r="Y35" s="1">
        <f>+'Ark1'!AA1224</f>
        <v>1.4539335963152955</v>
      </c>
      <c r="Z35" s="1">
        <f>+'Ark1'!AB1224</f>
        <v>2.1777268724671965</v>
      </c>
      <c r="AA35" s="1">
        <f t="shared" si="1"/>
        <v>4.8485753052917202</v>
      </c>
      <c r="AB35" s="1">
        <f t="shared" si="2"/>
        <v>1.381578947368421</v>
      </c>
      <c r="AC35" s="47"/>
      <c r="AD35" s="4"/>
      <c r="AE35" s="58"/>
      <c r="AF35" s="5"/>
      <c r="AG35" s="5"/>
      <c r="AI35" s="13"/>
      <c r="AJ35" s="13"/>
      <c r="AK35" s="11"/>
      <c r="AL35" s="11"/>
      <c r="AM35" s="11"/>
    </row>
    <row r="36" spans="1:39" ht="16.5" customHeight="1">
      <c r="A36" s="47"/>
      <c r="B36">
        <f>+'Ark1'!C1225</f>
        <v>2023</v>
      </c>
      <c r="C36">
        <f>+'Ark1'!N1225</f>
        <v>435</v>
      </c>
      <c r="D36" s="3" t="s">
        <v>463</v>
      </c>
      <c r="E36">
        <f>+'Ark1'!Q1225</f>
        <v>66</v>
      </c>
      <c r="F36">
        <f>+'Ark1'!R1225</f>
        <v>106</v>
      </c>
      <c r="G36" s="194">
        <f>+'Ark1'!AF1225</f>
        <v>0.4004079628300532</v>
      </c>
      <c r="H36" s="517">
        <f t="shared" si="5"/>
        <v>-4.6193978917519751E-2</v>
      </c>
      <c r="I36" s="194">
        <f>+'Ark1'!AG1225</f>
        <v>1.1766607955877362</v>
      </c>
      <c r="J36" s="96"/>
      <c r="K36" s="507">
        <f>+'Ark1'!AI1225</f>
        <v>26</v>
      </c>
      <c r="L36" s="505"/>
      <c r="M36" s="194">
        <f>+IF(K36=0,"",'Ark1'!AJ1225)</f>
        <v>117.41923076923079</v>
      </c>
      <c r="N36" s="492"/>
      <c r="O36" s="194">
        <f>+IF(K36=0,"",'Ark1'!AK1225)</f>
        <v>22.900204852383656</v>
      </c>
      <c r="P36" s="492"/>
      <c r="Q36" s="1">
        <f>+IF(F36=0,"",'Ark1'!S1225)</f>
        <v>6.792452830188676</v>
      </c>
      <c r="R36" s="1">
        <f>+'Ark1'!T1225</f>
        <v>8</v>
      </c>
      <c r="S36" s="92">
        <f>+'Ark1'!U1225</f>
        <v>36.320754716981114</v>
      </c>
      <c r="T36" s="11">
        <f>+'Ark1'!W1225</f>
        <v>30.188679245283009</v>
      </c>
      <c r="U36" s="11">
        <f>+'Ark1'!X1225</f>
        <v>100</v>
      </c>
      <c r="V36" s="11">
        <f>+'Ark1'!Y1225</f>
        <v>100</v>
      </c>
      <c r="W36" s="71"/>
      <c r="X36" s="1">
        <f>+'Ark1'!Z1225</f>
        <v>0.86893091775912656</v>
      </c>
      <c r="Y36" s="1">
        <f>+'Ark1'!AA1225</f>
        <v>1.3785210911402102</v>
      </c>
      <c r="Z36" s="1">
        <f>+'Ark1'!AB1225</f>
        <v>2.1324093911162447</v>
      </c>
      <c r="AA36" s="1">
        <f t="shared" si="1"/>
        <v>5.3472222222222223</v>
      </c>
      <c r="AB36" s="1">
        <f t="shared" si="2"/>
        <v>1.606060606060606</v>
      </c>
      <c r="AC36" s="47"/>
      <c r="AD36" s="4"/>
      <c r="AE36" s="58"/>
      <c r="AF36" s="5"/>
      <c r="AG36" s="5"/>
      <c r="AI36" s="13"/>
      <c r="AJ36" s="13"/>
      <c r="AK36" s="11"/>
      <c r="AL36" s="11"/>
      <c r="AM36" s="11"/>
    </row>
    <row r="37" spans="1:39" ht="16.5" customHeight="1">
      <c r="A37" s="47"/>
      <c r="B37">
        <f>+'Ark1'!C1226</f>
        <v>2023</v>
      </c>
      <c r="C37">
        <f>+'Ark1'!N1226</f>
        <v>438</v>
      </c>
      <c r="D37" s="3" t="s">
        <v>464</v>
      </c>
      <c r="E37">
        <f>+'Ark1'!Q1226</f>
        <v>32</v>
      </c>
      <c r="F37">
        <f>+'Ark1'!R1226</f>
        <v>38</v>
      </c>
      <c r="G37" s="194">
        <f>+'Ark1'!AF1226</f>
        <v>0.1435424772409625</v>
      </c>
      <c r="H37" s="517">
        <f t="shared" si="5"/>
        <v>-1.4684314738699911E-4</v>
      </c>
      <c r="I37" s="194">
        <f>+'Ark1'!AG1226</f>
        <v>0.45348812688132017</v>
      </c>
      <c r="J37" s="96"/>
      <c r="K37" s="507">
        <f>+'Ark1'!AI1226</f>
        <v>9</v>
      </c>
      <c r="L37" s="505"/>
      <c r="M37" s="194">
        <f>+IF(K37=0,"",'Ark1'!AJ1226)</f>
        <v>117.94444444444439</v>
      </c>
      <c r="N37" s="492"/>
      <c r="O37" s="194">
        <f>+IF(K37=0,"",'Ark1'!AK1226)</f>
        <v>24.166610827951807</v>
      </c>
      <c r="P37" s="492"/>
      <c r="Q37" s="1">
        <f>+IF(F37=0,"",'Ark1'!S1226)</f>
        <v>7.2631578947368451</v>
      </c>
      <c r="R37" s="1">
        <f>+'Ark1'!T1226</f>
        <v>8.7631578947368443</v>
      </c>
      <c r="S37" s="92">
        <f>+'Ark1'!U1226</f>
        <v>39.047368421052624</v>
      </c>
      <c r="T37" s="11">
        <f>+'Ark1'!W1226</f>
        <v>47.368421052631589</v>
      </c>
      <c r="U37" s="11">
        <f>+'Ark1'!X1226</f>
        <v>100</v>
      </c>
      <c r="V37" s="11">
        <f>+'Ark1'!Y1226</f>
        <v>100</v>
      </c>
      <c r="W37" s="71"/>
      <c r="X37" s="1">
        <f>+'Ark1'!Z1226</f>
        <v>0.62817062805445778</v>
      </c>
      <c r="Y37" s="1">
        <f>+'Ark1'!AA1226</f>
        <v>1.3895135560467444</v>
      </c>
      <c r="Z37" s="1">
        <f>+'Ark1'!AB1226</f>
        <v>2.8417397425772344</v>
      </c>
      <c r="AA37" s="1">
        <f t="shared" si="1"/>
        <v>5.3760869565217355</v>
      </c>
      <c r="AB37" s="1">
        <f t="shared" si="2"/>
        <v>1.1875</v>
      </c>
      <c r="AC37" s="47"/>
      <c r="AD37" s="4"/>
      <c r="AE37" s="57"/>
      <c r="AF37" s="5"/>
      <c r="AG37" s="5"/>
      <c r="AI37" s="13"/>
      <c r="AJ37" s="13"/>
      <c r="AK37" s="11"/>
      <c r="AL37" s="11"/>
      <c r="AM37" s="11"/>
    </row>
    <row r="38" spans="1:39" ht="15.6">
      <c r="A38" s="47"/>
      <c r="B38">
        <f>+'Ark1'!C1227</f>
        <v>2023</v>
      </c>
      <c r="C38">
        <f>+'Ark1'!N1227</f>
        <v>440</v>
      </c>
      <c r="D38" s="3" t="s">
        <v>465</v>
      </c>
      <c r="E38">
        <f>+'Ark1'!Q1227</f>
        <v>29</v>
      </c>
      <c r="F38">
        <f>+'Ark1'!R1227</f>
        <v>47</v>
      </c>
      <c r="G38" s="194">
        <f>+'Ark1'!AF1227</f>
        <v>0.17753937974540099</v>
      </c>
      <c r="H38" s="517">
        <f t="shared" si="5"/>
        <v>0.10375297197841069</v>
      </c>
      <c r="I38" s="194">
        <f>+'Ark1'!AG1227</f>
        <v>0.59471798496991601</v>
      </c>
      <c r="J38" s="96"/>
      <c r="K38" s="507">
        <f>+'Ark1'!AI1227</f>
        <v>18</v>
      </c>
      <c r="L38" s="505"/>
      <c r="M38" s="194">
        <f>+IF(K38=0,"",'Ark1'!AJ1227)</f>
        <v>122.66666666666664</v>
      </c>
      <c r="N38" s="492"/>
      <c r="O38" s="194">
        <f>+IF(K38=0,"",'Ark1'!AK1227)</f>
        <v>22.833522757668497</v>
      </c>
      <c r="P38" s="492"/>
      <c r="Q38" s="1">
        <f>+IF(F38=0,"",'Ark1'!S1227)</f>
        <v>7.4680851063829774</v>
      </c>
      <c r="R38" s="1">
        <f>+'Ark1'!T1227</f>
        <v>7.8510638297872317</v>
      </c>
      <c r="S38" s="92">
        <f>+'Ark1'!U1227</f>
        <v>41.402127659574475</v>
      </c>
      <c r="T38" s="11">
        <f>+'Ark1'!W1227</f>
        <v>40.425531914893625</v>
      </c>
      <c r="U38" s="11">
        <f>+'Ark1'!X1227</f>
        <v>100</v>
      </c>
      <c r="V38" s="11">
        <f>+'Ark1'!Y1227</f>
        <v>100</v>
      </c>
      <c r="W38" s="71"/>
      <c r="X38" s="1">
        <f>+'Ark1'!Z1227</f>
        <v>0.83040348093468941</v>
      </c>
      <c r="Y38" s="1">
        <f>+'Ark1'!AA1227</f>
        <v>1.59588651851908</v>
      </c>
      <c r="Z38" s="1">
        <f>+'Ark1'!AB1227</f>
        <v>2.8207341990087742</v>
      </c>
      <c r="AA38" s="1">
        <f t="shared" si="1"/>
        <v>5.5438746438746458</v>
      </c>
      <c r="AB38" s="1">
        <f t="shared" si="2"/>
        <v>1.6206896551724137</v>
      </c>
      <c r="AC38" s="47"/>
      <c r="AI38" s="13"/>
      <c r="AJ38" s="13"/>
      <c r="AK38" s="11"/>
      <c r="AL38" s="11"/>
      <c r="AM38" s="11"/>
    </row>
    <row r="39" spans="1:39" ht="17.25" customHeight="1">
      <c r="A39" s="47"/>
      <c r="B39">
        <f>+'Ark1'!C1228</f>
        <v>2023</v>
      </c>
      <c r="C39">
        <f>+'Ark1'!N1228</f>
        <v>443</v>
      </c>
      <c r="D39" s="3" t="s">
        <v>466</v>
      </c>
      <c r="E39">
        <f>+'Ark1'!Q1228</f>
        <v>14</v>
      </c>
      <c r="F39">
        <f>+'Ark1'!R1228</f>
        <v>15</v>
      </c>
      <c r="G39" s="194">
        <f>+'Ark1'!AF1228</f>
        <v>5.6661504174064146E-2</v>
      </c>
      <c r="H39" s="517">
        <f t="shared" si="5"/>
        <v>1.0059562426491336E-2</v>
      </c>
      <c r="I39" s="194">
        <f>+'Ark1'!AG1228</f>
        <v>0.20278297087596436</v>
      </c>
      <c r="J39" s="96"/>
      <c r="K39" s="507">
        <f>+'Ark1'!AI1228</f>
        <v>4</v>
      </c>
      <c r="L39" s="505"/>
      <c r="M39" s="194">
        <f>+IF(K39=0,"",'Ark1'!AJ1228)</f>
        <v>119.075</v>
      </c>
      <c r="N39" s="492"/>
      <c r="O39" s="194">
        <f>+IF(K39=0,"",'Ark1'!AK1228)</f>
        <v>27.127910989773095</v>
      </c>
      <c r="P39" s="492"/>
      <c r="Q39" s="1">
        <f>+IF(F39=0,"",'Ark1'!S1228)</f>
        <v>7</v>
      </c>
      <c r="R39" s="1">
        <f>+'Ark1'!T1228</f>
        <v>7</v>
      </c>
      <c r="S39" s="92">
        <f>+'Ark1'!U1228</f>
        <v>44.233333333333341</v>
      </c>
      <c r="T39" s="11">
        <f>+'Ark1'!W1228</f>
        <v>26.666666666666675</v>
      </c>
      <c r="U39" s="11">
        <f>+'Ark1'!X1228</f>
        <v>100</v>
      </c>
      <c r="V39" s="11">
        <f>+'Ark1'!Y1228</f>
        <v>100</v>
      </c>
      <c r="W39" s="71"/>
      <c r="X39" s="1">
        <f>+'Ark1'!Z1228</f>
        <v>0.61824123303306011</v>
      </c>
      <c r="Y39" s="1">
        <f>+'Ark1'!AA1228</f>
        <v>2</v>
      </c>
      <c r="Z39" s="1">
        <f>+'Ark1'!AB1228</f>
        <v>2.6331223544175342</v>
      </c>
      <c r="AA39" s="1">
        <f t="shared" si="1"/>
        <v>6.3190476190476206</v>
      </c>
      <c r="AB39" s="1">
        <f t="shared" si="2"/>
        <v>1.0714285714285714</v>
      </c>
      <c r="AC39" s="47"/>
      <c r="AD39" s="2"/>
      <c r="AE39" s="57"/>
      <c r="AG39" s="5"/>
      <c r="AI39" s="13"/>
      <c r="AJ39" s="13"/>
      <c r="AK39" s="11"/>
      <c r="AL39" s="11"/>
      <c r="AM39" s="11"/>
    </row>
    <row r="40" spans="1:39" ht="15.6">
      <c r="A40" s="47"/>
      <c r="B40">
        <f>+'Ark1'!C1229</f>
        <v>2023</v>
      </c>
      <c r="C40">
        <f>+'Ark1'!N1229</f>
        <v>445</v>
      </c>
      <c r="D40" s="3" t="s">
        <v>467</v>
      </c>
      <c r="E40">
        <f>+'Ark1'!Q1229</f>
        <v>8</v>
      </c>
      <c r="F40">
        <f>+'Ark1'!R1229</f>
        <v>9</v>
      </c>
      <c r="G40" s="194">
        <f>+'Ark1'!AF1229</f>
        <v>3.3996902504438473E-2</v>
      </c>
      <c r="H40" s="517">
        <f t="shared" si="5"/>
        <v>-4.7556495553813971E-2</v>
      </c>
      <c r="I40" s="194">
        <f>+'Ark1'!AG1229</f>
        <v>0.13074688009154123</v>
      </c>
      <c r="J40" s="96"/>
      <c r="K40" s="507">
        <f>+'Ark1'!AI1229</f>
        <v>3</v>
      </c>
      <c r="L40" s="505"/>
      <c r="M40" s="194">
        <f>+IF(K40=0,"",'Ark1'!AJ1229)</f>
        <v>127</v>
      </c>
      <c r="N40" s="492"/>
      <c r="O40" s="194">
        <f>+IF(K40=0,"",'Ark1'!AK1229)</f>
        <v>23.380399703964784</v>
      </c>
      <c r="P40" s="492"/>
      <c r="Q40" s="1">
        <f>+IF(F40=0,"",'Ark1'!S1229)</f>
        <v>7.3333333333333313</v>
      </c>
      <c r="R40" s="1">
        <f>+'Ark1'!T1229</f>
        <v>7.7777777777777777</v>
      </c>
      <c r="S40" s="92">
        <f>+'Ark1'!U1229</f>
        <v>47.533333333333317</v>
      </c>
      <c r="T40" s="11">
        <f>+'Ark1'!W1229</f>
        <v>33.333333333333343</v>
      </c>
      <c r="U40" s="11">
        <f>+'Ark1'!X1229</f>
        <v>100</v>
      </c>
      <c r="V40" s="11">
        <f>+'Ark1'!Y1229</f>
        <v>100</v>
      </c>
      <c r="W40" s="71"/>
      <c r="X40" s="1">
        <f>+'Ark1'!Z1229</f>
        <v>1.5143755588801855</v>
      </c>
      <c r="Y40" s="1">
        <f>+'Ark1'!AA1229</f>
        <v>1.6996731711975963</v>
      </c>
      <c r="Z40" s="1">
        <f>+'Ark1'!AB1229</f>
        <v>2.6573912762447578</v>
      </c>
      <c r="AA40" s="1">
        <f t="shared" si="1"/>
        <v>6.4818181818181815</v>
      </c>
      <c r="AB40" s="1">
        <f t="shared" si="2"/>
        <v>1.125</v>
      </c>
      <c r="AC40" s="47"/>
      <c r="AD40" s="2"/>
      <c r="AE40" s="57"/>
      <c r="AI40" s="13"/>
      <c r="AJ40" s="13"/>
      <c r="AK40" s="11"/>
      <c r="AL40" s="11"/>
      <c r="AM40" s="11"/>
    </row>
    <row r="41" spans="1:39" ht="15.6">
      <c r="A41" s="47"/>
      <c r="B41">
        <f>+'Ark1'!C1230</f>
        <v>2023</v>
      </c>
      <c r="C41">
        <f>+'Ark1'!N1230</f>
        <v>450</v>
      </c>
      <c r="D41" s="3" t="s">
        <v>468</v>
      </c>
      <c r="E41">
        <f>+'Ark1'!Q1230</f>
        <v>2</v>
      </c>
      <c r="F41">
        <f>+'Ark1'!R1230</f>
        <v>2</v>
      </c>
      <c r="G41" s="194">
        <f>+'Ark1'!AF1230</f>
        <v>7.5548672232085548E-3</v>
      </c>
      <c r="H41" s="517">
        <f t="shared" si="5"/>
        <v>3.6713720775774891E-3</v>
      </c>
      <c r="I41" s="194">
        <f>+'Ark1'!AG1230</f>
        <v>3.1510059227297556E-2</v>
      </c>
      <c r="J41" s="96"/>
      <c r="K41" s="507">
        <f>+'Ark1'!AI1230</f>
        <v>0</v>
      </c>
      <c r="L41" s="505"/>
      <c r="M41" s="194" t="str">
        <f>+IF(K41=0,"",'Ark1'!AJ1230)</f>
        <v/>
      </c>
      <c r="N41" s="492"/>
      <c r="O41" s="194" t="str">
        <f>+IF(K41=0,"",'Ark1'!AK1230)</f>
        <v/>
      </c>
      <c r="P41" s="492"/>
      <c r="Q41" s="1">
        <f>+IF(F41=0,"",'Ark1'!S1230)</f>
        <v>6.5</v>
      </c>
      <c r="R41" s="1">
        <f>+'Ark1'!T1230</f>
        <v>6.5</v>
      </c>
      <c r="S41" s="92">
        <f>+'Ark1'!U1230</f>
        <v>51.55</v>
      </c>
      <c r="T41" s="11">
        <f>+'Ark1'!W1230</f>
        <v>0</v>
      </c>
      <c r="U41" s="11">
        <f>+'Ark1'!X1230</f>
        <v>100</v>
      </c>
      <c r="V41" s="11">
        <f>+'Ark1'!Y1230</f>
        <v>100</v>
      </c>
      <c r="W41" s="71"/>
      <c r="X41" s="1">
        <f>+'Ark1'!Z1230</f>
        <v>1.350000000000249</v>
      </c>
      <c r="Y41" s="1">
        <f>+'Ark1'!AA1230</f>
        <v>1.5</v>
      </c>
      <c r="Z41" s="1">
        <f>+'Ark1'!AB1230</f>
        <v>1.5</v>
      </c>
      <c r="AA41" s="1">
        <f t="shared" si="1"/>
        <v>7.9307692307692301</v>
      </c>
      <c r="AB41" s="1">
        <f t="shared" si="2"/>
        <v>1</v>
      </c>
      <c r="AC41" s="47"/>
      <c r="AD41" s="14"/>
      <c r="AE41" s="13"/>
      <c r="AI41" s="13"/>
      <c r="AJ41" s="13"/>
      <c r="AK41" s="11"/>
      <c r="AL41" s="11"/>
      <c r="AM41" s="11"/>
    </row>
    <row r="42" spans="1:39" ht="21">
      <c r="A42" s="47"/>
      <c r="B42">
        <f>+'Ark1'!C1231</f>
        <v>2023</v>
      </c>
      <c r="C42">
        <f>+'Ark1'!N1231</f>
        <v>455</v>
      </c>
      <c r="D42" s="3" t="s">
        <v>469</v>
      </c>
      <c r="E42">
        <f>+'Ark1'!Q1231</f>
        <v>1</v>
      </c>
      <c r="F42">
        <f>+'Ark1'!R1231</f>
        <v>1</v>
      </c>
      <c r="G42" s="194">
        <f>+'Ark1'!AF1231</f>
        <v>3.7774336116042774E-3</v>
      </c>
      <c r="H42" s="517">
        <f t="shared" si="5"/>
        <v>3.7774336116042774E-3</v>
      </c>
      <c r="I42" s="194">
        <f>+'Ark1'!AG1231</f>
        <v>1.7390129680244722E-2</v>
      </c>
      <c r="J42" s="96"/>
      <c r="K42" s="507">
        <f>+'Ark1'!AI1231</f>
        <v>0</v>
      </c>
      <c r="L42" s="505"/>
      <c r="M42" s="194" t="str">
        <f>+IF(K42=0,"",'Ark1'!AJ1231)</f>
        <v/>
      </c>
      <c r="N42" s="492"/>
      <c r="O42" s="194" t="str">
        <f>+IF(K42=0,"",'Ark1'!AK1231)</f>
        <v/>
      </c>
      <c r="P42" s="492"/>
      <c r="Q42" s="1">
        <f>+IF(F42=0,"",'Ark1'!S1231)</f>
        <v>6</v>
      </c>
      <c r="R42" s="1">
        <f>+'Ark1'!T1231</f>
        <v>5</v>
      </c>
      <c r="S42" s="92">
        <f>+'Ark1'!U1231</f>
        <v>56.9</v>
      </c>
      <c r="T42" s="11">
        <f>+'Ark1'!W1231</f>
        <v>0</v>
      </c>
      <c r="U42" s="11">
        <f>+'Ark1'!X1231</f>
        <v>100</v>
      </c>
      <c r="V42" s="11">
        <f>+'Ark1'!Y1231</f>
        <v>100</v>
      </c>
      <c r="W42" s="71"/>
      <c r="X42" s="1">
        <f>+'Ark1'!Z1231</f>
        <v>0</v>
      </c>
      <c r="Y42" s="1">
        <f>+'Ark1'!AA1231</f>
        <v>0</v>
      </c>
      <c r="Z42" s="1">
        <f>+'Ark1'!AB1231</f>
        <v>0</v>
      </c>
      <c r="AA42" s="1">
        <f t="shared" si="1"/>
        <v>9.4833333333333325</v>
      </c>
      <c r="AB42" s="1">
        <f t="shared" si="2"/>
        <v>1</v>
      </c>
      <c r="AC42" s="47"/>
      <c r="AD42" s="2"/>
      <c r="AE42" s="5"/>
      <c r="AI42" s="56"/>
      <c r="AJ42" s="56"/>
      <c r="AK42" s="11"/>
      <c r="AL42" s="11"/>
      <c r="AM42" s="11"/>
    </row>
    <row r="43" spans="1:39" ht="15.6">
      <c r="A43" s="47"/>
      <c r="B43">
        <f>+'Ark1'!C1232</f>
        <v>2023</v>
      </c>
      <c r="C43">
        <f>+'Ark1'!N1232</f>
        <v>460</v>
      </c>
      <c r="D43" s="3" t="s">
        <v>470</v>
      </c>
      <c r="E43">
        <f>+'Ark1'!Q1232</f>
        <v>0</v>
      </c>
      <c r="F43">
        <f>+'Ark1'!R1232</f>
        <v>0</v>
      </c>
      <c r="G43" s="194">
        <f>+'Ark1'!AF1232</f>
        <v>0</v>
      </c>
      <c r="H43" s="517">
        <f t="shared" si="5"/>
        <v>0</v>
      </c>
      <c r="I43" s="194">
        <f>+'Ark1'!AG1232</f>
        <v>0</v>
      </c>
      <c r="J43" s="96"/>
      <c r="K43" s="507">
        <f>+'Ark1'!AI1232</f>
        <v>0</v>
      </c>
      <c r="L43" s="505"/>
      <c r="M43" s="194" t="str">
        <f>+IF(K43=0,"",'Ark1'!AJ1232)</f>
        <v/>
      </c>
      <c r="N43" s="492"/>
      <c r="O43" s="194" t="str">
        <f>+IF(K43=0,"",'Ark1'!AK1232)</f>
        <v/>
      </c>
      <c r="P43" s="492"/>
      <c r="Q43" s="1" t="str">
        <f>+IF(F43=0,"",'Ark1'!S1232)</f>
        <v/>
      </c>
      <c r="R43" s="1">
        <f>+'Ark1'!T1232</f>
        <v>0</v>
      </c>
      <c r="S43" s="92">
        <f>+'Ark1'!U1232</f>
        <v>0</v>
      </c>
      <c r="T43" s="11">
        <f>+'Ark1'!W1232</f>
        <v>0</v>
      </c>
      <c r="U43" s="11">
        <f>+'Ark1'!X1232</f>
        <v>0</v>
      </c>
      <c r="V43" s="11">
        <f>+'Ark1'!Y1232</f>
        <v>0</v>
      </c>
      <c r="W43" s="71"/>
      <c r="X43" s="1">
        <f>+'Ark1'!Z1232</f>
        <v>0</v>
      </c>
      <c r="Y43" s="1">
        <f>+'Ark1'!AA1232</f>
        <v>0</v>
      </c>
      <c r="Z43" s="1">
        <f>+'Ark1'!AB1232</f>
        <v>0</v>
      </c>
      <c r="AA43" s="1" t="e">
        <f t="shared" si="1"/>
        <v>#VALUE!</v>
      </c>
      <c r="AB43" s="1" t="e">
        <f t="shared" si="2"/>
        <v>#DIV/0!</v>
      </c>
      <c r="AC43" s="47"/>
      <c r="AD43" s="4"/>
      <c r="AE43" s="4"/>
      <c r="AF43" s="4"/>
      <c r="AG43" s="4"/>
    </row>
    <row r="44" spans="1:39" ht="15.6">
      <c r="A44" s="47"/>
      <c r="B44" s="47"/>
      <c r="C44" s="47"/>
      <c r="D44" s="47"/>
      <c r="E44" s="47"/>
      <c r="F44" s="47"/>
      <c r="G44" s="47"/>
      <c r="H44" s="471"/>
      <c r="I44" s="47"/>
      <c r="J44" s="96"/>
      <c r="K44" s="336"/>
      <c r="L44" s="505"/>
      <c r="M44" s="47"/>
      <c r="N44" s="492"/>
      <c r="O44" s="47"/>
      <c r="P44" s="47"/>
      <c r="Q44" s="47"/>
      <c r="R44" s="47"/>
      <c r="S44" s="47"/>
      <c r="T44" s="47"/>
      <c r="U44" s="47"/>
      <c r="V44" s="47"/>
      <c r="W44" s="71"/>
      <c r="X44" s="47"/>
      <c r="Y44" s="47"/>
      <c r="Z44" s="47"/>
      <c r="AA44" s="47"/>
      <c r="AB44" s="47"/>
      <c r="AC44" s="47"/>
      <c r="AD44" s="4"/>
      <c r="AE44" s="4"/>
      <c r="AF44" s="4"/>
      <c r="AG44" s="4"/>
    </row>
    <row r="45" spans="1:39" ht="15.6">
      <c r="A45" s="47"/>
      <c r="B45" s="53">
        <f>+'Ark1'!C1233</f>
        <v>2022</v>
      </c>
      <c r="C45" s="53">
        <f>+'Ark1'!N1233</f>
        <v>409</v>
      </c>
      <c r="D45" s="54" t="s">
        <v>455</v>
      </c>
      <c r="E45" s="53">
        <f>+'Ark1'!Q1233</f>
        <v>490</v>
      </c>
      <c r="F45" s="53">
        <f>+'Ark1'!R1233</f>
        <v>13255</v>
      </c>
      <c r="G45" s="176">
        <f>+'Ark1'!AF1233</f>
        <v>51.475728155339809</v>
      </c>
      <c r="H45" s="518">
        <f t="shared" ref="H45" si="6">+G45-G61</f>
        <v>0.99458322293414625</v>
      </c>
      <c r="I45" s="176">
        <f>+'Ark1'!AG1233</f>
        <v>27.376620523745984</v>
      </c>
      <c r="J45" s="176"/>
      <c r="K45" s="508"/>
      <c r="L45" s="508"/>
      <c r="M45" s="176"/>
      <c r="N45" s="176"/>
      <c r="O45" s="176"/>
      <c r="P45" s="176"/>
      <c r="Q45" s="55">
        <f>+'Ark1'!S1233</f>
        <v>5.0334967936627688</v>
      </c>
      <c r="R45" s="55">
        <f>+'Ark1'!T1233</f>
        <v>4.3139192757450004</v>
      </c>
      <c r="S45" s="155">
        <f>+'Ark1'!U1233</f>
        <v>6.6567084119200102</v>
      </c>
      <c r="T45" s="74">
        <f>+'Ark1'!W1233</f>
        <v>1.5088645794039984E-2</v>
      </c>
      <c r="U45" s="74">
        <f>+'Ark1'!X1233</f>
        <v>0</v>
      </c>
      <c r="V45" s="74">
        <f>+'Ark1'!Y1233</f>
        <v>0</v>
      </c>
      <c r="W45" s="74">
        <f>+'Ark1'!Z1233</f>
        <v>1.7113587659966587</v>
      </c>
      <c r="X45" s="55">
        <f>+'Ark1'!Z1233</f>
        <v>1.7113587659966587</v>
      </c>
      <c r="Y45" s="55">
        <f>+'Ark1'!AB1233</f>
        <v>1.594425925516654</v>
      </c>
      <c r="Z45" s="55">
        <f>+'Ark1'!AC1233</f>
        <v>19.006179148155763</v>
      </c>
      <c r="AA45" s="55">
        <f t="shared" si="1"/>
        <v>1.3224819017071558</v>
      </c>
      <c r="AB45" s="55">
        <f t="shared" si="2"/>
        <v>27.051020408163264</v>
      </c>
      <c r="AC45" s="47"/>
      <c r="AD45" s="4"/>
      <c r="AE45" s="16"/>
      <c r="AF45" s="1"/>
      <c r="AG45" s="18"/>
      <c r="AI45" s="1"/>
      <c r="AJ45" s="5"/>
    </row>
    <row r="46" spans="1:39" ht="15.6">
      <c r="A46" s="47"/>
      <c r="B46" s="53">
        <f>+'Ark1'!C1234</f>
        <v>2022</v>
      </c>
      <c r="C46" s="53">
        <f>+'Ark1'!N1234</f>
        <v>410</v>
      </c>
      <c r="D46" s="54" t="s">
        <v>456</v>
      </c>
      <c r="E46" s="53">
        <f>+'Ark1'!Q1234</f>
        <v>533</v>
      </c>
      <c r="F46" s="53">
        <f>+'Ark1'!R1234</f>
        <v>4220</v>
      </c>
      <c r="G46" s="176">
        <f>+'Ark1'!AF1234</f>
        <v>16.388349514563103</v>
      </c>
      <c r="H46" s="518">
        <f t="shared" ref="H46:H108" si="7">+G46-G62</f>
        <v>-0.2261569390835092</v>
      </c>
      <c r="I46" s="176">
        <f>+'Ark1'!AG1234</f>
        <v>15.950503778552443</v>
      </c>
      <c r="J46" s="176"/>
      <c r="K46" s="508"/>
      <c r="L46" s="508"/>
      <c r="M46" s="176"/>
      <c r="N46" s="176"/>
      <c r="O46" s="176"/>
      <c r="P46" s="176"/>
      <c r="Q46" s="55">
        <f>+'Ark1'!S1234</f>
        <v>5.4518957345971568</v>
      </c>
      <c r="R46" s="55">
        <f>+'Ark1'!T1234</f>
        <v>4.5440758293838881</v>
      </c>
      <c r="S46" s="155">
        <f>+'Ark1'!U1234</f>
        <v>12.182078199052109</v>
      </c>
      <c r="T46" s="74">
        <f>+'Ark1'!W1234</f>
        <v>0</v>
      </c>
      <c r="U46" s="74">
        <f>+'Ark1'!X1234</f>
        <v>0</v>
      </c>
      <c r="V46" s="74">
        <f>+'Ark1'!Y1234</f>
        <v>0</v>
      </c>
      <c r="W46" s="74">
        <f>+'Ark1'!Z1234</f>
        <v>1.5555744945529419</v>
      </c>
      <c r="X46" s="55">
        <f>+'Ark1'!Z1234</f>
        <v>1.5555744945529419</v>
      </c>
      <c r="Y46" s="55">
        <f>+'Ark1'!AB1234</f>
        <v>1.6449550834224604</v>
      </c>
      <c r="Z46" s="55">
        <f>+'Ark1'!AC1234</f>
        <v>-4.2594001606299745</v>
      </c>
      <c r="AA46" s="55">
        <f t="shared" si="1"/>
        <v>2.2344664667275134</v>
      </c>
      <c r="AB46" s="55">
        <f t="shared" si="2"/>
        <v>7.9174484052532836</v>
      </c>
      <c r="AC46" s="47"/>
      <c r="AD46" s="4"/>
      <c r="AE46" s="16"/>
      <c r="AF46" s="1"/>
      <c r="AG46" s="18"/>
    </row>
    <row r="47" spans="1:39" ht="15.6">
      <c r="A47" s="47"/>
      <c r="B47" s="53">
        <f>+'Ark1'!C1235</f>
        <v>2022</v>
      </c>
      <c r="C47" s="53">
        <f>+'Ark1'!N1235</f>
        <v>415</v>
      </c>
      <c r="D47" s="54" t="s">
        <v>457</v>
      </c>
      <c r="E47" s="53">
        <f>+'Ark1'!Q1235</f>
        <v>512</v>
      </c>
      <c r="F47" s="53">
        <f>+'Ark1'!R1235</f>
        <v>3390</v>
      </c>
      <c r="G47" s="176">
        <f>+'Ark1'!AF1235</f>
        <v>13.165048543689316</v>
      </c>
      <c r="H47" s="518">
        <f t="shared" si="7"/>
        <v>-6.6908993241247217E-2</v>
      </c>
      <c r="I47" s="176">
        <f>+'Ark1'!AG1235</f>
        <v>18.473518485221923</v>
      </c>
      <c r="J47" s="176"/>
      <c r="K47" s="508"/>
      <c r="L47" s="508"/>
      <c r="M47" s="176"/>
      <c r="N47" s="176"/>
      <c r="O47" s="176"/>
      <c r="P47" s="176"/>
      <c r="Q47" s="55">
        <f>+'Ark1'!S1235</f>
        <v>4.824778761061947</v>
      </c>
      <c r="R47" s="55">
        <f>+'Ark1'!T1235</f>
        <v>4.8109144542772864</v>
      </c>
      <c r="S47" s="155">
        <f>+'Ark1'!U1235</f>
        <v>17.563430678466062</v>
      </c>
      <c r="T47" s="74">
        <f>+'Ark1'!W1235</f>
        <v>0.14749262536873153</v>
      </c>
      <c r="U47" s="74">
        <f>+'Ark1'!X1235</f>
        <v>81.445427728613581</v>
      </c>
      <c r="V47" s="74">
        <f>+'Ark1'!Y1235</f>
        <v>0</v>
      </c>
      <c r="W47" s="74">
        <f>+'Ark1'!Z1235</f>
        <v>1.7625598340195403</v>
      </c>
      <c r="X47" s="55">
        <f>+'Ark1'!Z1235</f>
        <v>1.7625598340195403</v>
      </c>
      <c r="Y47" s="55">
        <f>+'Ark1'!AB1235</f>
        <v>1.6845468185338064</v>
      </c>
      <c r="Z47" s="55">
        <f>+'Ark1'!AC1235</f>
        <v>-0.62613190003035357</v>
      </c>
      <c r="AA47" s="55">
        <f t="shared" si="1"/>
        <v>3.6402561751039344</v>
      </c>
      <c r="AB47" s="55">
        <f t="shared" si="2"/>
        <v>6.62109375</v>
      </c>
      <c r="AC47" s="47"/>
      <c r="AD47" s="4"/>
      <c r="AE47" s="16"/>
      <c r="AF47" s="1"/>
      <c r="AG47" s="18"/>
    </row>
    <row r="48" spans="1:39" ht="15.6">
      <c r="A48" s="47"/>
      <c r="B48" s="53">
        <f>+'Ark1'!C1236</f>
        <v>2022</v>
      </c>
      <c r="C48" s="53">
        <f>+'Ark1'!N1236</f>
        <v>420</v>
      </c>
      <c r="D48" s="54" t="s">
        <v>458</v>
      </c>
      <c r="E48" s="53">
        <f>+'Ark1'!Q1236</f>
        <v>417</v>
      </c>
      <c r="F48" s="53">
        <f>+'Ark1'!R1236</f>
        <v>2906</v>
      </c>
      <c r="G48" s="176">
        <f>+'Ark1'!AF1236</f>
        <v>11.285436893203878</v>
      </c>
      <c r="H48" s="518">
        <f t="shared" si="7"/>
        <v>9.2069105187006173E-2</v>
      </c>
      <c r="I48" s="176">
        <f>+'Ark1'!AG1236</f>
        <v>20.087474579145137</v>
      </c>
      <c r="J48" s="176"/>
      <c r="K48" s="508"/>
      <c r="L48" s="508"/>
      <c r="M48" s="176"/>
      <c r="N48" s="176"/>
      <c r="O48" s="176"/>
      <c r="P48" s="176"/>
      <c r="Q48" s="55">
        <f>+'Ark1'!S1236</f>
        <v>5.363730213351686</v>
      </c>
      <c r="R48" s="55">
        <f>+'Ark1'!T1236</f>
        <v>5.75774260151411</v>
      </c>
      <c r="S48" s="155">
        <f>+'Ark1'!U1236</f>
        <v>22.278664831383317</v>
      </c>
      <c r="T48" s="74">
        <f>+'Ark1'!W1236</f>
        <v>1.4108740536820372</v>
      </c>
      <c r="U48" s="74">
        <f>+'Ark1'!X1236</f>
        <v>100</v>
      </c>
      <c r="V48" s="74">
        <f>+'Ark1'!Y1236</f>
        <v>31.76187198898829</v>
      </c>
      <c r="W48" s="74">
        <f>+'Ark1'!Z1236</f>
        <v>1.4035299637346812</v>
      </c>
      <c r="X48" s="55">
        <f>+'Ark1'!Z1236</f>
        <v>1.4035299637346812</v>
      </c>
      <c r="Y48" s="55">
        <f>+'Ark1'!AB1236</f>
        <v>1.761937047147087</v>
      </c>
      <c r="Z48" s="55">
        <f>+'Ark1'!AC1236</f>
        <v>20.233135633175348</v>
      </c>
      <c r="AA48" s="55">
        <f t="shared" si="1"/>
        <v>4.1535766985308218</v>
      </c>
      <c r="AB48" s="55">
        <f t="shared" si="2"/>
        <v>6.9688249400479618</v>
      </c>
      <c r="AC48" s="47"/>
      <c r="AD48" s="4"/>
      <c r="AE48" s="16"/>
      <c r="AF48" s="1"/>
      <c r="AG48" s="18"/>
    </row>
    <row r="49" spans="1:33" ht="15.6">
      <c r="A49" s="47"/>
      <c r="B49" s="53">
        <f>+'Ark1'!C1237</f>
        <v>2022</v>
      </c>
      <c r="C49" s="53">
        <f>+'Ark1'!N1237</f>
        <v>425</v>
      </c>
      <c r="D49" s="54" t="s">
        <v>459</v>
      </c>
      <c r="E49" s="53">
        <f>+'Ark1'!Q1237</f>
        <v>269</v>
      </c>
      <c r="F49" s="53">
        <f>+'Ark1'!R1237</f>
        <v>940</v>
      </c>
      <c r="G49" s="176">
        <f>+'Ark1'!AF1237</f>
        <v>3.6504854368932058</v>
      </c>
      <c r="H49" s="518">
        <f t="shared" si="7"/>
        <v>-0.22283508604281677</v>
      </c>
      <c r="I49" s="176">
        <f>+'Ark1'!AG1237</f>
        <v>7.7080918717335436</v>
      </c>
      <c r="J49" s="176"/>
      <c r="K49" s="508"/>
      <c r="L49" s="508"/>
      <c r="M49" s="176"/>
      <c r="N49" s="176"/>
      <c r="O49" s="176"/>
      <c r="P49" s="176"/>
      <c r="Q49" s="55">
        <f>+'Ark1'!S1237</f>
        <v>6.1563829787234061</v>
      </c>
      <c r="R49" s="55">
        <f>+'Ark1'!T1237</f>
        <v>6.7765957446808489</v>
      </c>
      <c r="S49" s="155">
        <f>+'Ark1'!U1237</f>
        <v>26.428861702127655</v>
      </c>
      <c r="T49" s="74">
        <f>+'Ark1'!W1237</f>
        <v>5.1063829787234063</v>
      </c>
      <c r="U49" s="74">
        <f>+'Ark1'!X1237</f>
        <v>100</v>
      </c>
      <c r="V49" s="74">
        <f>+'Ark1'!Y1237</f>
        <v>100</v>
      </c>
      <c r="W49" s="74">
        <f>+'Ark1'!Z1237</f>
        <v>0.85725507141716661</v>
      </c>
      <c r="X49" s="55">
        <f>+'Ark1'!Z1237</f>
        <v>0.85725507141716661</v>
      </c>
      <c r="Y49" s="55">
        <f>+'Ark1'!AB1237</f>
        <v>1.8534284236743603</v>
      </c>
      <c r="Z49" s="55">
        <f>+'Ark1'!AC1237</f>
        <v>12.338895010359439</v>
      </c>
      <c r="AA49" s="55">
        <f t="shared" si="1"/>
        <v>4.2929203386901653</v>
      </c>
      <c r="AB49" s="55">
        <f t="shared" si="2"/>
        <v>3.4944237918215615</v>
      </c>
      <c r="AC49" s="47"/>
      <c r="AD49" s="4"/>
      <c r="AE49" s="16"/>
      <c r="AF49" s="13"/>
      <c r="AG49" s="18"/>
    </row>
    <row r="50" spans="1:33" ht="15.6">
      <c r="A50" s="47"/>
      <c r="B50" s="53">
        <f>+'Ark1'!C1238</f>
        <v>2022</v>
      </c>
      <c r="C50" s="53">
        <f>+'Ark1'!N1238</f>
        <v>428</v>
      </c>
      <c r="D50" s="54" t="s">
        <v>460</v>
      </c>
      <c r="E50" s="53">
        <f>+'Ark1'!Q1238</f>
        <v>181</v>
      </c>
      <c r="F50" s="53">
        <f>+'Ark1'!R1238</f>
        <v>384</v>
      </c>
      <c r="G50" s="176">
        <f>+'Ark1'!AF1238</f>
        <v>1.4912621359223299</v>
      </c>
      <c r="H50" s="518">
        <f t="shared" si="7"/>
        <v>-7.5431837779862398E-2</v>
      </c>
      <c r="I50" s="176">
        <f>+'Ark1'!AG1238</f>
        <v>3.4558524551787082</v>
      </c>
      <c r="J50" s="176"/>
      <c r="K50" s="508"/>
      <c r="L50" s="508"/>
      <c r="M50" s="176"/>
      <c r="N50" s="176"/>
      <c r="O50" s="176"/>
      <c r="P50" s="176"/>
      <c r="Q50" s="55">
        <f>+'Ark1'!S1238</f>
        <v>6.4140625</v>
      </c>
      <c r="R50" s="55">
        <f>+'Ark1'!T1238</f>
        <v>7.6223958333333313</v>
      </c>
      <c r="S50" s="155">
        <f>+'Ark1'!U1238</f>
        <v>29.005703124999993</v>
      </c>
      <c r="T50" s="74">
        <f>+'Ark1'!W1238</f>
        <v>14.583333333333337</v>
      </c>
      <c r="U50" s="74">
        <f>+'Ark1'!X1238</f>
        <v>100</v>
      </c>
      <c r="V50" s="74">
        <f>+'Ark1'!Y1238</f>
        <v>100</v>
      </c>
      <c r="W50" s="74">
        <f>+'Ark1'!Z1238</f>
        <v>0.57488995812126253</v>
      </c>
      <c r="X50" s="55">
        <f>+'Ark1'!Z1238</f>
        <v>0.57488995812126253</v>
      </c>
      <c r="Y50" s="55">
        <f>+'Ark1'!AB1238</f>
        <v>1.9607126918502475</v>
      </c>
      <c r="Z50" s="55">
        <f>+'Ark1'!AC1238</f>
        <v>0.18947031464119321</v>
      </c>
      <c r="AA50" s="55">
        <f t="shared" si="1"/>
        <v>4.522204628501826</v>
      </c>
      <c r="AB50" s="55">
        <f t="shared" si="2"/>
        <v>2.1215469613259668</v>
      </c>
      <c r="AC50" s="47"/>
      <c r="AD50" s="4"/>
      <c r="AE50" s="16"/>
      <c r="AF50" s="13"/>
      <c r="AG50" s="18"/>
    </row>
    <row r="51" spans="1:33" ht="15.6">
      <c r="A51" s="47"/>
      <c r="B51" s="53">
        <f>+'Ark1'!C1239</f>
        <v>2022</v>
      </c>
      <c r="C51" s="53">
        <f>+'Ark1'!N1239</f>
        <v>430</v>
      </c>
      <c r="D51" s="54" t="s">
        <v>461</v>
      </c>
      <c r="E51" s="53">
        <f>+'Ark1'!Q1239</f>
        <v>167</v>
      </c>
      <c r="F51" s="53">
        <f>+'Ark1'!R1239</f>
        <v>338</v>
      </c>
      <c r="G51" s="176">
        <f>+'Ark1'!AF1239</f>
        <v>1.3126213592233009</v>
      </c>
      <c r="H51" s="518">
        <f t="shared" si="7"/>
        <v>-0.12949212982305469</v>
      </c>
      <c r="I51" s="176">
        <f>+'Ark1'!AG1239</f>
        <v>3.298207086052146</v>
      </c>
      <c r="J51" s="176"/>
      <c r="K51" s="508"/>
      <c r="L51" s="508"/>
      <c r="M51" s="176"/>
      <c r="N51" s="176"/>
      <c r="O51" s="176"/>
      <c r="P51" s="176"/>
      <c r="Q51" s="55">
        <f>+'Ark1'!S1239</f>
        <v>6.7958579881656789</v>
      </c>
      <c r="R51" s="55">
        <f>+'Ark1'!T1239</f>
        <v>7.7781065088757426</v>
      </c>
      <c r="S51" s="155">
        <f>+'Ark1'!U1239</f>
        <v>31.449999999999974</v>
      </c>
      <c r="T51" s="74">
        <f>+'Ark1'!W1239</f>
        <v>19.230769230769223</v>
      </c>
      <c r="U51" s="74">
        <f>+'Ark1'!X1239</f>
        <v>100</v>
      </c>
      <c r="V51" s="74">
        <f>+'Ark1'!Y1239</f>
        <v>100</v>
      </c>
      <c r="W51" s="74">
        <f>+'Ark1'!Z1239</f>
        <v>0.83537824052043486</v>
      </c>
      <c r="X51" s="55">
        <f>+'Ark1'!Z1239</f>
        <v>0.83537824052043486</v>
      </c>
      <c r="Y51" s="55">
        <f>+'Ark1'!AB1239</f>
        <v>2.1096832175937426</v>
      </c>
      <c r="Z51" s="55">
        <f>+'Ark1'!AC1239</f>
        <v>7.61355052869835</v>
      </c>
      <c r="AA51" s="55">
        <f t="shared" si="1"/>
        <v>4.6278188942098364</v>
      </c>
      <c r="AB51" s="55">
        <f t="shared" si="2"/>
        <v>2.0239520958083834</v>
      </c>
      <c r="AC51" s="47"/>
      <c r="AD51" s="4"/>
      <c r="AE51" s="16"/>
      <c r="AF51" s="13"/>
      <c r="AG51" s="18"/>
    </row>
    <row r="52" spans="1:33" ht="15.6">
      <c r="A52" s="47"/>
      <c r="B52" s="53">
        <f>+'Ark1'!C1240</f>
        <v>2022</v>
      </c>
      <c r="C52" s="53">
        <f>+'Ark1'!N1240</f>
        <v>433</v>
      </c>
      <c r="D52" s="54" t="s">
        <v>462</v>
      </c>
      <c r="E52" s="53">
        <f>+'Ark1'!Q1240</f>
        <v>86</v>
      </c>
      <c r="F52" s="53">
        <f>+'Ark1'!R1240</f>
        <v>112</v>
      </c>
      <c r="G52" s="176">
        <f>+'Ark1'!AF1240</f>
        <v>0.43495145631067944</v>
      </c>
      <c r="H52" s="518">
        <f t="shared" si="7"/>
        <v>-0.20682679797696579</v>
      </c>
      <c r="I52" s="176">
        <f>+'Ark1'!AG1240</f>
        <v>1.1790250275093657</v>
      </c>
      <c r="J52" s="176"/>
      <c r="K52" s="508"/>
      <c r="L52" s="508"/>
      <c r="M52" s="176"/>
      <c r="N52" s="176"/>
      <c r="O52" s="176"/>
      <c r="P52" s="176"/>
      <c r="Q52" s="55">
        <f>+'Ark1'!S1240</f>
        <v>7.2589285714285694</v>
      </c>
      <c r="R52" s="55">
        <f>+'Ark1'!T1240</f>
        <v>8.2142857142857117</v>
      </c>
      <c r="S52" s="155">
        <f>+'Ark1'!U1240</f>
        <v>33.928482142857149</v>
      </c>
      <c r="T52" s="74">
        <f>+'Ark1'!W1240</f>
        <v>30.357142857142847</v>
      </c>
      <c r="U52" s="74">
        <f>+'Ark1'!X1240</f>
        <v>100</v>
      </c>
      <c r="V52" s="74">
        <f>+'Ark1'!Y1240</f>
        <v>100</v>
      </c>
      <c r="W52" s="74">
        <f>+'Ark1'!Z1240</f>
        <v>0.59994971488950355</v>
      </c>
      <c r="X52" s="55">
        <f>+'Ark1'!Z1240</f>
        <v>0.59994971488950355</v>
      </c>
      <c r="Y52" s="55">
        <f>+'Ark1'!AB1240</f>
        <v>2.3620079662552098</v>
      </c>
      <c r="Z52" s="55">
        <f>+'Ark1'!AC1240</f>
        <v>-7.9232389833152403</v>
      </c>
      <c r="AA52" s="55">
        <f t="shared" si="1"/>
        <v>4.6740344403444052</v>
      </c>
      <c r="AB52" s="55">
        <f t="shared" si="2"/>
        <v>1.3023255813953489</v>
      </c>
      <c r="AC52" s="47"/>
      <c r="AD52" s="4"/>
      <c r="AE52" s="16"/>
      <c r="AF52" s="13"/>
      <c r="AG52" s="18"/>
    </row>
    <row r="53" spans="1:33" ht="15.6">
      <c r="A53" s="47"/>
      <c r="B53" s="53">
        <f>+'Ark1'!C1241</f>
        <v>2022</v>
      </c>
      <c r="C53" s="53">
        <f>+'Ark1'!N1241</f>
        <v>435</v>
      </c>
      <c r="D53" s="54" t="s">
        <v>463</v>
      </c>
      <c r="E53" s="53">
        <f>+'Ark1'!Q1241</f>
        <v>79</v>
      </c>
      <c r="F53" s="53">
        <f>+'Ark1'!R1241</f>
        <v>115</v>
      </c>
      <c r="G53" s="176">
        <f>+'Ark1'!AF1241</f>
        <v>0.44660194174757295</v>
      </c>
      <c r="H53" s="518">
        <f t="shared" si="7"/>
        <v>-1.7743501060546674E-2</v>
      </c>
      <c r="I53" s="176">
        <f>+'Ark1'!AG1241</f>
        <v>1.2924103011687755</v>
      </c>
      <c r="J53" s="176"/>
      <c r="K53" s="508"/>
      <c r="L53" s="508"/>
      <c r="M53" s="176"/>
      <c r="N53" s="176"/>
      <c r="O53" s="176"/>
      <c r="P53" s="176"/>
      <c r="Q53" s="55">
        <f>+'Ark1'!S1241</f>
        <v>6.8347826086956518</v>
      </c>
      <c r="R53" s="55">
        <f>+'Ark1'!T1241</f>
        <v>7.7565217391304353</v>
      </c>
      <c r="S53" s="155">
        <f>+'Ark1'!U1241</f>
        <v>36.221130434782594</v>
      </c>
      <c r="T53" s="74">
        <f>+'Ark1'!W1241</f>
        <v>23.478260869565219</v>
      </c>
      <c r="U53" s="74">
        <f>+'Ark1'!X1241</f>
        <v>100</v>
      </c>
      <c r="V53" s="74">
        <f>+'Ark1'!Y1241</f>
        <v>100</v>
      </c>
      <c r="W53" s="74">
        <f>+'Ark1'!Z1241</f>
        <v>0.84352033064115506</v>
      </c>
      <c r="X53" s="55">
        <f>+'Ark1'!Z1241</f>
        <v>0.84352033064115506</v>
      </c>
      <c r="Y53" s="55">
        <f>+'Ark1'!AB1241</f>
        <v>2.3128800203767277</v>
      </c>
      <c r="Z53" s="55">
        <f>+'Ark1'!AC1241</f>
        <v>-10.37495621140657</v>
      </c>
      <c r="AA53" s="55">
        <f t="shared" si="1"/>
        <v>5.2995292620865122</v>
      </c>
      <c r="AB53" s="55">
        <f t="shared" si="2"/>
        <v>1.4556962025316456</v>
      </c>
      <c r="AC53" s="47"/>
      <c r="AD53" s="4"/>
      <c r="AE53" s="16"/>
      <c r="AF53" s="13"/>
      <c r="AG53" s="18"/>
    </row>
    <row r="54" spans="1:33" ht="15.6">
      <c r="A54" s="47"/>
      <c r="B54" s="53">
        <f>+'Ark1'!C1242</f>
        <v>2022</v>
      </c>
      <c r="C54" s="53">
        <f>+'Ark1'!N1242</f>
        <v>438</v>
      </c>
      <c r="D54" s="54" t="s">
        <v>464</v>
      </c>
      <c r="E54" s="53">
        <f>+'Ark1'!Q1242</f>
        <v>31</v>
      </c>
      <c r="F54" s="53">
        <f>+'Ark1'!R1242</f>
        <v>37</v>
      </c>
      <c r="G54" s="176">
        <f>+'Ark1'!AF1242</f>
        <v>0.1436893203883495</v>
      </c>
      <c r="H54" s="518">
        <f t="shared" si="7"/>
        <v>-4.5068989696252032E-2</v>
      </c>
      <c r="I54" s="176">
        <f>+'Ark1'!AG1242</f>
        <v>0.44689199652435002</v>
      </c>
      <c r="J54" s="176"/>
      <c r="K54" s="508"/>
      <c r="L54" s="508"/>
      <c r="M54" s="176"/>
      <c r="N54" s="176"/>
      <c r="O54" s="176"/>
      <c r="P54" s="176"/>
      <c r="Q54" s="55">
        <f>+'Ark1'!S1242</f>
        <v>7.270270270270272</v>
      </c>
      <c r="R54" s="55">
        <f>+'Ark1'!T1242</f>
        <v>8.324324324324321</v>
      </c>
      <c r="S54" s="155">
        <f>+'Ark1'!U1242</f>
        <v>38.927837837837849</v>
      </c>
      <c r="T54" s="74">
        <f>+'Ark1'!W1242</f>
        <v>35.13513513513513</v>
      </c>
      <c r="U54" s="74">
        <f>+'Ark1'!X1242</f>
        <v>100</v>
      </c>
      <c r="V54" s="74">
        <f>+'Ark1'!Y1242</f>
        <v>100</v>
      </c>
      <c r="W54" s="74">
        <f>+'Ark1'!Z1242</f>
        <v>0.55219040554158949</v>
      </c>
      <c r="X54" s="55">
        <f>+'Ark1'!Z1242</f>
        <v>0.55219040554158949</v>
      </c>
      <c r="Y54" s="55">
        <f>+'Ark1'!AB1242</f>
        <v>2.4938199728480592</v>
      </c>
      <c r="Z54" s="55">
        <f>+'Ark1'!AC1242</f>
        <v>-0.58696522903402348</v>
      </c>
      <c r="AA54" s="55">
        <f t="shared" si="1"/>
        <v>5.3543866171003724</v>
      </c>
      <c r="AB54" s="55">
        <f t="shared" si="2"/>
        <v>1.1935483870967742</v>
      </c>
      <c r="AC54" s="47"/>
      <c r="AD54" s="4"/>
      <c r="AE54" s="16"/>
      <c r="AF54" s="5"/>
      <c r="AG54" s="18"/>
    </row>
    <row r="55" spans="1:33" ht="15.6">
      <c r="A55" s="47"/>
      <c r="B55" s="53">
        <f>+'Ark1'!C1243</f>
        <v>2022</v>
      </c>
      <c r="C55" s="53">
        <f>+'Ark1'!N1243</f>
        <v>440</v>
      </c>
      <c r="D55" s="54" t="s">
        <v>465</v>
      </c>
      <c r="E55" s="53">
        <f>+'Ark1'!Q1243</f>
        <v>18</v>
      </c>
      <c r="F55" s="53">
        <f>+'Ark1'!R1243</f>
        <v>19</v>
      </c>
      <c r="G55" s="176">
        <f>+'Ark1'!AF1243</f>
        <v>7.3786407766990303E-2</v>
      </c>
      <c r="H55" s="518">
        <f t="shared" si="7"/>
        <v>-6.5894741695614795E-2</v>
      </c>
      <c r="I55" s="176">
        <f>+'Ark1'!AG1243</f>
        <v>0.24381060650603281</v>
      </c>
      <c r="J55" s="176"/>
      <c r="K55" s="508"/>
      <c r="L55" s="508"/>
      <c r="M55" s="176"/>
      <c r="N55" s="176"/>
      <c r="O55" s="176"/>
      <c r="P55" s="176"/>
      <c r="Q55" s="55">
        <f>+'Ark1'!S1243</f>
        <v>7</v>
      </c>
      <c r="R55" s="55">
        <f>+'Ark1'!T1243</f>
        <v>7.8947368421052637</v>
      </c>
      <c r="S55" s="155">
        <f>+'Ark1'!U1243</f>
        <v>41.357894736842098</v>
      </c>
      <c r="T55" s="74">
        <f>+'Ark1'!W1243</f>
        <v>31.578947368421055</v>
      </c>
      <c r="U55" s="74">
        <f>+'Ark1'!X1243</f>
        <v>100</v>
      </c>
      <c r="V55" s="74">
        <f>+'Ark1'!Y1243</f>
        <v>100</v>
      </c>
      <c r="W55" s="74">
        <f>+'Ark1'!Z1243</f>
        <v>0.89225662432766739</v>
      </c>
      <c r="X55" s="55">
        <f>+'Ark1'!Z1243</f>
        <v>0.89225662432766739</v>
      </c>
      <c r="Y55" s="55">
        <f>+'Ark1'!AB1243</f>
        <v>3.1101656216198248</v>
      </c>
      <c r="Z55" s="55">
        <f>+'Ark1'!AC1243</f>
        <v>2.5978306707589218</v>
      </c>
      <c r="AA55" s="55">
        <f t="shared" si="1"/>
        <v>5.9082706766917283</v>
      </c>
      <c r="AB55" s="55">
        <f t="shared" si="2"/>
        <v>1.0555555555555556</v>
      </c>
      <c r="AC55" s="47"/>
      <c r="AD55" s="4"/>
      <c r="AE55" s="16"/>
      <c r="AF55" s="5"/>
      <c r="AG55" s="18"/>
    </row>
    <row r="56" spans="1:33" ht="15.6">
      <c r="A56" s="47"/>
      <c r="B56" s="53">
        <f>+'Ark1'!C1244</f>
        <v>2022</v>
      </c>
      <c r="C56" s="53">
        <f>+'Ark1'!N1244</f>
        <v>443</v>
      </c>
      <c r="D56" s="54" t="s">
        <v>466</v>
      </c>
      <c r="E56" s="53">
        <f>+'Ark1'!Q1244</f>
        <v>11</v>
      </c>
      <c r="F56" s="53">
        <f>+'Ark1'!R1244</f>
        <v>12</v>
      </c>
      <c r="G56" s="176">
        <f>+'Ark1'!AF1244</f>
        <v>4.660194174757281E-2</v>
      </c>
      <c r="H56" s="518">
        <f t="shared" si="7"/>
        <v>-2.5126216084575749E-2</v>
      </c>
      <c r="I56" s="176">
        <f>+'Ark1'!AG1244</f>
        <v>0.16363979635702053</v>
      </c>
      <c r="J56" s="176"/>
      <c r="K56" s="508"/>
      <c r="L56" s="508"/>
      <c r="M56" s="176"/>
      <c r="N56" s="176"/>
      <c r="O56" s="176"/>
      <c r="P56" s="176"/>
      <c r="Q56" s="55">
        <f>+'Ark1'!S1244</f>
        <v>6.6666666666666687</v>
      </c>
      <c r="R56" s="55">
        <f>+'Ark1'!T1244</f>
        <v>8</v>
      </c>
      <c r="S56" s="155">
        <f>+'Ark1'!U1244</f>
        <v>43.950833333333321</v>
      </c>
      <c r="T56" s="74">
        <f>+'Ark1'!W1244</f>
        <v>25</v>
      </c>
      <c r="U56" s="74">
        <f>+'Ark1'!X1244</f>
        <v>100</v>
      </c>
      <c r="V56" s="74">
        <f>+'Ark1'!Y1244</f>
        <v>100</v>
      </c>
      <c r="W56" s="74">
        <f>+'Ark1'!Z1244</f>
        <v>0.42691643080184472</v>
      </c>
      <c r="X56" s="55">
        <f>+'Ark1'!Z1244</f>
        <v>0.42691643080184472</v>
      </c>
      <c r="Y56" s="55">
        <f>+'Ark1'!AB1244</f>
        <v>2.1213203435596424</v>
      </c>
      <c r="Z56" s="55">
        <f>+'Ark1'!AC1244</f>
        <v>-5.8653532792787111</v>
      </c>
      <c r="AA56" s="55">
        <f t="shared" si="1"/>
        <v>6.5926249999999964</v>
      </c>
      <c r="AB56" s="55">
        <f t="shared" si="2"/>
        <v>1.0909090909090908</v>
      </c>
      <c r="AC56" s="47"/>
      <c r="AD56" s="4"/>
      <c r="AE56" s="16"/>
      <c r="AF56" s="5"/>
      <c r="AG56" s="18"/>
    </row>
    <row r="57" spans="1:33" ht="15.6">
      <c r="A57" s="47"/>
      <c r="B57" s="53">
        <f>+'Ark1'!C1245</f>
        <v>2022</v>
      </c>
      <c r="C57" s="53">
        <f>+'Ark1'!N1245</f>
        <v>445</v>
      </c>
      <c r="D57" s="54" t="s">
        <v>467</v>
      </c>
      <c r="E57" s="53">
        <f>+'Ark1'!Q1245</f>
        <v>18</v>
      </c>
      <c r="F57" s="53">
        <f>+'Ark1'!R1245</f>
        <v>21</v>
      </c>
      <c r="G57" s="176">
        <f>+'Ark1'!AF1245</f>
        <v>8.1553398058252444E-2</v>
      </c>
      <c r="H57" s="518">
        <f t="shared" si="7"/>
        <v>1.7375572629487926E-2</v>
      </c>
      <c r="I57" s="176">
        <f>+'Ark1'!AG1245</f>
        <v>0.30825380193909863</v>
      </c>
      <c r="J57" s="176"/>
      <c r="K57" s="508"/>
      <c r="L57" s="508"/>
      <c r="M57" s="176"/>
      <c r="N57" s="176"/>
      <c r="O57" s="176"/>
      <c r="P57" s="176"/>
      <c r="Q57" s="55">
        <f>+'Ark1'!S1245</f>
        <v>7.0476190476190492</v>
      </c>
      <c r="R57" s="55">
        <f>+'Ark1'!T1245</f>
        <v>7.7142857142857117</v>
      </c>
      <c r="S57" s="155">
        <f>+'Ark1'!U1245</f>
        <v>47.30952380952381</v>
      </c>
      <c r="T57" s="74">
        <f>+'Ark1'!W1245</f>
        <v>19.047619047619055</v>
      </c>
      <c r="U57" s="74">
        <f>+'Ark1'!X1245</f>
        <v>100</v>
      </c>
      <c r="V57" s="74">
        <f>+'Ark1'!Y1245</f>
        <v>100</v>
      </c>
      <c r="W57" s="74">
        <f>+'Ark1'!Z1245</f>
        <v>1.4912138749560619</v>
      </c>
      <c r="X57" s="55">
        <f>+'Ark1'!Z1245</f>
        <v>1.4912138749560619</v>
      </c>
      <c r="Y57" s="55">
        <f>+'Ark1'!AB1245</f>
        <v>2.6029810226126568</v>
      </c>
      <c r="Z57" s="55">
        <f>+'Ark1'!AC1245</f>
        <v>17.362817310755311</v>
      </c>
      <c r="AA57" s="55">
        <f t="shared" si="1"/>
        <v>6.7128378378378368</v>
      </c>
      <c r="AB57" s="55">
        <f t="shared" si="2"/>
        <v>1.1666666666666667</v>
      </c>
      <c r="AC57" s="47"/>
      <c r="AD57" s="4"/>
      <c r="AE57" s="16"/>
      <c r="AF57" s="5"/>
      <c r="AG57" s="18"/>
    </row>
    <row r="58" spans="1:33" ht="15.6">
      <c r="A58" s="47"/>
      <c r="B58" s="53">
        <f>+'Ark1'!C1246</f>
        <v>2022</v>
      </c>
      <c r="C58" s="53">
        <f>+'Ark1'!N1246</f>
        <v>450</v>
      </c>
      <c r="D58" s="54" t="s">
        <v>468</v>
      </c>
      <c r="E58" s="53">
        <f>+'Ark1'!Q1246</f>
        <v>1</v>
      </c>
      <c r="F58" s="53">
        <f>+'Ark1'!R1246</f>
        <v>1</v>
      </c>
      <c r="G58" s="176">
        <f>+'Ark1'!AF1246</f>
        <v>3.8834951456310656E-3</v>
      </c>
      <c r="H58" s="518">
        <f t="shared" si="7"/>
        <v>-3.6668372577529922E-3</v>
      </c>
      <c r="I58" s="176">
        <f>+'Ark1'!AG1246</f>
        <v>1.5699690365494099E-2</v>
      </c>
      <c r="J58" s="176"/>
      <c r="K58" s="508"/>
      <c r="L58" s="508"/>
      <c r="M58" s="176"/>
      <c r="N58" s="176"/>
      <c r="O58" s="176"/>
      <c r="P58" s="176"/>
      <c r="Q58" s="55">
        <f>+'Ark1'!S1246</f>
        <v>8</v>
      </c>
      <c r="R58" s="55">
        <f>+'Ark1'!T1246</f>
        <v>5</v>
      </c>
      <c r="S58" s="155">
        <f>+'Ark1'!U1246</f>
        <v>50.6</v>
      </c>
      <c r="T58" s="74">
        <f>+'Ark1'!W1246</f>
        <v>0</v>
      </c>
      <c r="U58" s="74">
        <f>+'Ark1'!X1246</f>
        <v>100</v>
      </c>
      <c r="V58" s="74">
        <f>+'Ark1'!Y1246</f>
        <v>100</v>
      </c>
      <c r="W58" s="74">
        <f>+'Ark1'!Z1246</f>
        <v>0</v>
      </c>
      <c r="X58" s="55">
        <f>+'Ark1'!Z1246</f>
        <v>0</v>
      </c>
      <c r="Y58" s="55">
        <f>+'Ark1'!AB1246</f>
        <v>0</v>
      </c>
      <c r="Z58" s="55">
        <f>+'Ark1'!AC1246</f>
        <v>0</v>
      </c>
      <c r="AA58" s="55">
        <f t="shared" si="1"/>
        <v>6.3250000000000002</v>
      </c>
      <c r="AB58" s="55">
        <f t="shared" si="2"/>
        <v>1</v>
      </c>
      <c r="AC58" s="47"/>
      <c r="AD58" s="4"/>
      <c r="AE58" s="16"/>
      <c r="AF58" s="5"/>
      <c r="AG58" s="18"/>
    </row>
    <row r="59" spans="1:33" ht="15.6">
      <c r="A59" s="47"/>
      <c r="B59" s="53">
        <f>+'Ark1'!C1247</f>
        <v>2022</v>
      </c>
      <c r="C59" s="53">
        <f>+'Ark1'!N1247</f>
        <v>455</v>
      </c>
      <c r="D59" s="54" t="s">
        <v>469</v>
      </c>
      <c r="E59" s="53">
        <f>+'Ark1'!Q1247</f>
        <v>0</v>
      </c>
      <c r="F59" s="53">
        <f>+'Ark1'!R1247</f>
        <v>0</v>
      </c>
      <c r="G59" s="176">
        <f>+'Ark1'!AF1247</f>
        <v>0</v>
      </c>
      <c r="H59" s="518">
        <f t="shared" si="7"/>
        <v>-1.8875831008460145E-2</v>
      </c>
      <c r="I59" s="176">
        <f>+'Ark1'!AG1247</f>
        <v>0</v>
      </c>
      <c r="J59" s="176"/>
      <c r="K59" s="508"/>
      <c r="L59" s="508"/>
      <c r="M59" s="176"/>
      <c r="N59" s="176"/>
      <c r="O59" s="176"/>
      <c r="P59" s="176"/>
      <c r="Q59" s="55">
        <f>+'Ark1'!S1247</f>
        <v>0</v>
      </c>
      <c r="R59" s="55">
        <f>+'Ark1'!T1247</f>
        <v>0</v>
      </c>
      <c r="S59" s="155">
        <f>+'Ark1'!U1247</f>
        <v>0</v>
      </c>
      <c r="T59" s="74">
        <f>+'Ark1'!W1247</f>
        <v>0</v>
      </c>
      <c r="U59" s="74">
        <f>+'Ark1'!X1247</f>
        <v>0</v>
      </c>
      <c r="V59" s="74">
        <f>+'Ark1'!Y1247</f>
        <v>0</v>
      </c>
      <c r="W59" s="74">
        <f>+'Ark1'!Z1247</f>
        <v>0</v>
      </c>
      <c r="X59" s="55">
        <f>+'Ark1'!Z1247</f>
        <v>0</v>
      </c>
      <c r="Y59" s="55">
        <f>+'Ark1'!AB1247</f>
        <v>0</v>
      </c>
      <c r="Z59" s="55">
        <f>+'Ark1'!AC1247</f>
        <v>0</v>
      </c>
      <c r="AA59" s="55" t="e">
        <f t="shared" si="1"/>
        <v>#DIV/0!</v>
      </c>
      <c r="AB59" s="55" t="e">
        <f t="shared" si="2"/>
        <v>#DIV/0!</v>
      </c>
      <c r="AC59" s="47"/>
      <c r="AD59" s="4"/>
      <c r="AE59" s="16"/>
      <c r="AF59" s="5"/>
      <c r="AG59" s="18"/>
    </row>
    <row r="60" spans="1:33" ht="15.6">
      <c r="A60" s="47"/>
      <c r="B60" s="53">
        <f>+'Ark1'!C1248</f>
        <v>2022</v>
      </c>
      <c r="C60" s="53">
        <f>+'Ark1'!N1248</f>
        <v>460</v>
      </c>
      <c r="D60" s="54" t="s">
        <v>470</v>
      </c>
      <c r="E60" s="53">
        <f>+'Ark1'!Q1248</f>
        <v>0</v>
      </c>
      <c r="F60" s="53">
        <f>+'Ark1'!R1248</f>
        <v>0</v>
      </c>
      <c r="G60" s="176">
        <f>+'Ark1'!AF1248</f>
        <v>0</v>
      </c>
      <c r="H60" s="518">
        <f t="shared" si="7"/>
        <v>0</v>
      </c>
      <c r="I60" s="176">
        <f>+'Ark1'!AG1248</f>
        <v>0</v>
      </c>
      <c r="J60" s="176"/>
      <c r="K60" s="508"/>
      <c r="L60" s="508"/>
      <c r="M60" s="176"/>
      <c r="N60" s="176"/>
      <c r="O60" s="176"/>
      <c r="P60" s="176"/>
      <c r="Q60" s="55">
        <f>+'Ark1'!S1248</f>
        <v>0</v>
      </c>
      <c r="R60" s="55">
        <f>+'Ark1'!T1248</f>
        <v>0</v>
      </c>
      <c r="S60" s="155">
        <f>+'Ark1'!U1248</f>
        <v>0</v>
      </c>
      <c r="T60" s="74">
        <f>+'Ark1'!W1248</f>
        <v>0</v>
      </c>
      <c r="U60" s="74">
        <f>+'Ark1'!X1248</f>
        <v>0</v>
      </c>
      <c r="V60" s="74">
        <f>+'Ark1'!Y1248</f>
        <v>0</v>
      </c>
      <c r="W60" s="74">
        <f>+'Ark1'!Z1248</f>
        <v>0</v>
      </c>
      <c r="X60" s="55">
        <f>+'Ark1'!Z1248</f>
        <v>0</v>
      </c>
      <c r="Y60" s="55">
        <f>+'Ark1'!AB1248</f>
        <v>0</v>
      </c>
      <c r="Z60" s="55">
        <f>+'Ark1'!AC1248</f>
        <v>0</v>
      </c>
      <c r="AA60" s="55" t="e">
        <f t="shared" si="1"/>
        <v>#DIV/0!</v>
      </c>
      <c r="AB60" s="55" t="e">
        <f t="shared" si="2"/>
        <v>#DIV/0!</v>
      </c>
      <c r="AC60" s="47"/>
      <c r="AD60" s="4"/>
      <c r="AE60" s="16"/>
      <c r="AF60" s="5"/>
      <c r="AG60" s="18"/>
    </row>
    <row r="61" spans="1:33" ht="15.6">
      <c r="A61" s="47"/>
      <c r="B61">
        <f>+'Ark1'!C1249</f>
        <v>2021</v>
      </c>
      <c r="C61">
        <f>+'Ark1'!N1249</f>
        <v>409</v>
      </c>
      <c r="D61" s="3" t="s">
        <v>455</v>
      </c>
      <c r="E61">
        <f>+'Ark1'!Q1249</f>
        <v>465</v>
      </c>
      <c r="F61">
        <f>+'Ark1'!R1249</f>
        <v>13371.9</v>
      </c>
      <c r="G61" s="176">
        <f>+'Ark1'!AF1249</f>
        <v>50.481144932405662</v>
      </c>
      <c r="H61" s="518">
        <f t="shared" si="7"/>
        <v>-1.7796688851453411</v>
      </c>
      <c r="I61" s="176">
        <f>+'Ark1'!AG1249</f>
        <v>26.124398313271033</v>
      </c>
      <c r="J61" s="194"/>
      <c r="K61" s="507"/>
      <c r="L61" s="507"/>
      <c r="M61" s="194"/>
      <c r="N61" s="194"/>
      <c r="O61" s="194"/>
      <c r="P61" s="194"/>
      <c r="Q61" s="1">
        <f>+'Ark1'!S1249</f>
        <v>4.8751261974738078</v>
      </c>
      <c r="R61" s="1">
        <f>+'Ark1'!T1249</f>
        <v>4.2448717085829228</v>
      </c>
      <c r="S61" s="92">
        <f>+'Ark1'!U1249</f>
        <v>6.573477217149402</v>
      </c>
      <c r="T61" s="11">
        <f>+'Ark1'!W1249</f>
        <v>0</v>
      </c>
      <c r="U61" s="11">
        <f>+'Ark1'!X1249</f>
        <v>0</v>
      </c>
      <c r="V61" s="11">
        <f>+'Ark1'!Y1249</f>
        <v>0</v>
      </c>
      <c r="W61" s="11">
        <f>+'Ark1'!Z1249</f>
        <v>1.7466789170398422</v>
      </c>
      <c r="X61" s="1">
        <f>+'Ark1'!Z1249</f>
        <v>1.7466789170398422</v>
      </c>
      <c r="Y61" s="1">
        <f>+'Ark1'!AB1249</f>
        <v>1.7779788925276949</v>
      </c>
      <c r="Z61" s="1">
        <f>+'Ark1'!AC1249</f>
        <v>28.933027723864647</v>
      </c>
      <c r="AA61" s="1">
        <f t="shared" si="1"/>
        <v>1.3483706781899607</v>
      </c>
      <c r="AB61" s="1">
        <f t="shared" si="2"/>
        <v>28.756774193548388</v>
      </c>
      <c r="AC61" s="47"/>
      <c r="AD61" s="4"/>
      <c r="AE61" s="16"/>
      <c r="AF61" s="5"/>
      <c r="AG61" s="18"/>
    </row>
    <row r="62" spans="1:33" ht="15.6">
      <c r="A62" s="47"/>
      <c r="B62">
        <f>+'Ark1'!C1250</f>
        <v>2021</v>
      </c>
      <c r="C62">
        <f>+'Ark1'!N1250</f>
        <v>410</v>
      </c>
      <c r="D62" s="3" t="s">
        <v>456</v>
      </c>
      <c r="E62">
        <f>+'Ark1'!Q1250</f>
        <v>548</v>
      </c>
      <c r="F62">
        <f>+'Ark1'!R1250</f>
        <v>4401</v>
      </c>
      <c r="G62" s="176">
        <f>+'Ark1'!AF1250</f>
        <v>16.614506453646612</v>
      </c>
      <c r="H62" s="518">
        <f t="shared" si="7"/>
        <v>1.1527272176847756</v>
      </c>
      <c r="I62" s="176">
        <f>+'Ark1'!AG1250</f>
        <v>16.041846885138277</v>
      </c>
      <c r="J62" s="194"/>
      <c r="K62" s="507"/>
      <c r="L62" s="507"/>
      <c r="M62" s="194"/>
      <c r="N62" s="194"/>
      <c r="O62" s="194"/>
      <c r="P62" s="194"/>
      <c r="Q62" s="1">
        <f>+'Ark1'!S1250</f>
        <v>5.453306066803</v>
      </c>
      <c r="R62" s="1">
        <f>+'Ark1'!T1250</f>
        <v>4.4401272438082255</v>
      </c>
      <c r="S62" s="92">
        <f>+'Ark1'!U1250</f>
        <v>12.26436264485346</v>
      </c>
      <c r="T62" s="11">
        <f>+'Ark1'!W1250</f>
        <v>0</v>
      </c>
      <c r="U62" s="11">
        <f>+'Ark1'!X1250</f>
        <v>0</v>
      </c>
      <c r="V62" s="11">
        <f>+'Ark1'!Y1250</f>
        <v>0</v>
      </c>
      <c r="W62" s="11">
        <f>+'Ark1'!Z1250</f>
        <v>1.4399271483327496</v>
      </c>
      <c r="X62" s="1">
        <f>+'Ark1'!Z1250</f>
        <v>1.4399271483327496</v>
      </c>
      <c r="Y62" s="1">
        <f>+'Ark1'!AB1250</f>
        <v>1.6878997521913821</v>
      </c>
      <c r="Z62" s="1">
        <f>+'Ark1'!AC1250</f>
        <v>-5.3947926341750652</v>
      </c>
      <c r="AA62" s="1">
        <f t="shared" si="1"/>
        <v>2.2489775000000027</v>
      </c>
      <c r="AB62" s="1">
        <f t="shared" si="2"/>
        <v>8.0310218978102181</v>
      </c>
      <c r="AC62" s="47"/>
      <c r="AD62" s="4"/>
      <c r="AE62" s="18"/>
      <c r="AF62" s="5"/>
      <c r="AG62" s="18"/>
    </row>
    <row r="63" spans="1:33">
      <c r="A63" s="47"/>
      <c r="B63">
        <f>+'Ark1'!C1251</f>
        <v>2021</v>
      </c>
      <c r="C63">
        <f>+'Ark1'!N1251</f>
        <v>415</v>
      </c>
      <c r="D63" s="3" t="s">
        <v>457</v>
      </c>
      <c r="E63">
        <f>+'Ark1'!Q1251</f>
        <v>511</v>
      </c>
      <c r="F63">
        <f>+'Ark1'!R1251</f>
        <v>3505</v>
      </c>
      <c r="G63" s="176">
        <f>+'Ark1'!AF1251</f>
        <v>13.231957536930564</v>
      </c>
      <c r="H63" s="518">
        <f t="shared" si="7"/>
        <v>0.30440162939954618</v>
      </c>
      <c r="I63" s="176">
        <f>+'Ark1'!AG1251</f>
        <v>18.317445576027659</v>
      </c>
      <c r="J63" s="194"/>
      <c r="K63" s="507"/>
      <c r="L63" s="507"/>
      <c r="M63" s="194"/>
      <c r="N63" s="194"/>
      <c r="O63" s="194"/>
      <c r="P63" s="194"/>
      <c r="Q63" s="1">
        <f>+'Ark1'!S1251</f>
        <v>4.9012838801711842</v>
      </c>
      <c r="R63" s="1">
        <f>+'Ark1'!T1251</f>
        <v>4.7221112696148353</v>
      </c>
      <c r="S63" s="92">
        <f>+'Ark1'!U1251</f>
        <v>17.584048502139748</v>
      </c>
      <c r="T63" s="11">
        <f>+'Ark1'!W1251</f>
        <v>0.14265335235378029</v>
      </c>
      <c r="U63" s="11">
        <f>+'Ark1'!X1251</f>
        <v>80.656205420827391</v>
      </c>
      <c r="V63" s="11">
        <f>+'Ark1'!Y1251</f>
        <v>0</v>
      </c>
      <c r="W63" s="11">
        <f>+'Ark1'!Z1251</f>
        <v>1.4422455399018692</v>
      </c>
      <c r="X63" s="1">
        <f>+'Ark1'!Z1251</f>
        <v>1.4422455399018692</v>
      </c>
      <c r="Y63" s="1">
        <f>+'Ark1'!AB1251</f>
        <v>1.8445537195046204</v>
      </c>
      <c r="Z63" s="1">
        <f>+'Ark1'!AC1251</f>
        <v>-2.8012245543596119</v>
      </c>
      <c r="AA63" s="1">
        <f t="shared" si="1"/>
        <v>3.5876413062459873</v>
      </c>
      <c r="AB63" s="1">
        <f t="shared" si="2"/>
        <v>6.8590998043052833</v>
      </c>
      <c r="AC63" s="47"/>
      <c r="AD63" s="13"/>
      <c r="AE63" s="13"/>
    </row>
    <row r="64" spans="1:33" ht="15.6">
      <c r="A64" s="47"/>
      <c r="B64">
        <f>+'Ark1'!C1252</f>
        <v>2021</v>
      </c>
      <c r="C64">
        <f>+'Ark1'!N1252</f>
        <v>420</v>
      </c>
      <c r="D64" s="3" t="s">
        <v>458</v>
      </c>
      <c r="E64">
        <f>+'Ark1'!Q1252</f>
        <v>407</v>
      </c>
      <c r="F64">
        <f>+'Ark1'!R1252</f>
        <v>2965</v>
      </c>
      <c r="G64" s="176">
        <f>+'Ark1'!AF1252</f>
        <v>11.193367788016872</v>
      </c>
      <c r="H64" s="518">
        <f t="shared" si="7"/>
        <v>-0.1465273735775785</v>
      </c>
      <c r="I64" s="176">
        <f>+'Ark1'!AG1252</f>
        <v>19.647110908059812</v>
      </c>
      <c r="J64" s="194"/>
      <c r="K64" s="507"/>
      <c r="L64" s="507"/>
      <c r="M64" s="194"/>
      <c r="N64" s="194"/>
      <c r="O64" s="194"/>
      <c r="P64" s="194"/>
      <c r="Q64" s="1">
        <f>+'Ark1'!S1252</f>
        <v>5.406070826306915</v>
      </c>
      <c r="R64" s="1">
        <f>+'Ark1'!T1252</f>
        <v>5.7578414839797638</v>
      </c>
      <c r="S64" s="92">
        <f>+'Ark1'!U1252</f>
        <v>22.295436762226046</v>
      </c>
      <c r="T64" s="11">
        <f>+'Ark1'!W1252</f>
        <v>1.3153456998313662</v>
      </c>
      <c r="U64" s="11">
        <f>+'Ark1'!X1252</f>
        <v>100</v>
      </c>
      <c r="V64" s="11">
        <f>+'Ark1'!Y1252</f>
        <v>33.794266441821243</v>
      </c>
      <c r="W64" s="11">
        <f>+'Ark1'!Z1252</f>
        <v>1.4140691000409051</v>
      </c>
      <c r="X64" s="1">
        <f>+'Ark1'!Z1252</f>
        <v>1.4140691000409051</v>
      </c>
      <c r="Y64" s="1">
        <f>+'Ark1'!AB1252</f>
        <v>1.8304276802373951</v>
      </c>
      <c r="Z64" s="1">
        <f>+'Ark1'!AC1252</f>
        <v>17.882962827494886</v>
      </c>
      <c r="AA64" s="1">
        <f t="shared" si="1"/>
        <v>4.1241481065568788</v>
      </c>
      <c r="AB64" s="1">
        <f t="shared" si="2"/>
        <v>7.2850122850122849</v>
      </c>
      <c r="AC64" s="47"/>
      <c r="AD64" s="5"/>
      <c r="AE64" s="18"/>
      <c r="AG64" s="18"/>
    </row>
    <row r="65" spans="1:33">
      <c r="A65" s="47"/>
      <c r="B65">
        <f>+'Ark1'!C1253</f>
        <v>2021</v>
      </c>
      <c r="C65">
        <f>+'Ark1'!N1253</f>
        <v>425</v>
      </c>
      <c r="D65" s="3" t="s">
        <v>459</v>
      </c>
      <c r="E65">
        <f>+'Ark1'!Q1253</f>
        <v>297</v>
      </c>
      <c r="F65">
        <f>+'Ark1'!R1253</f>
        <v>1026</v>
      </c>
      <c r="G65" s="176">
        <f>+'Ark1'!AF1253</f>
        <v>3.8733205229360226</v>
      </c>
      <c r="H65" s="518">
        <f t="shared" si="7"/>
        <v>0.18889166597633533</v>
      </c>
      <c r="I65" s="176">
        <f>+'Ark1'!AG1253</f>
        <v>8.0611800362246875</v>
      </c>
      <c r="J65" s="194"/>
      <c r="K65" s="507"/>
      <c r="L65" s="507"/>
      <c r="M65" s="194"/>
      <c r="N65" s="194"/>
      <c r="O65" s="194"/>
      <c r="P65" s="194"/>
      <c r="Q65" s="1">
        <f>+'Ark1'!S1253</f>
        <v>6.1403508771929838</v>
      </c>
      <c r="R65" s="1">
        <f>+'Ark1'!T1253</f>
        <v>6.8918128654970765</v>
      </c>
      <c r="S65" s="92">
        <f>+'Ark1'!U1253</f>
        <v>26.435847953216367</v>
      </c>
      <c r="T65" s="11">
        <f>+'Ark1'!W1253</f>
        <v>5.4580896686159841</v>
      </c>
      <c r="U65" s="11">
        <f>+'Ark1'!X1253</f>
        <v>100</v>
      </c>
      <c r="V65" s="11">
        <f>+'Ark1'!Y1253</f>
        <v>100</v>
      </c>
      <c r="W65" s="11">
        <f>+'Ark1'!Z1253</f>
        <v>0.86464998850020625</v>
      </c>
      <c r="X65" s="1">
        <f>+'Ark1'!Z1253</f>
        <v>0.86464998850020625</v>
      </c>
      <c r="Y65" s="1">
        <f>+'Ark1'!AB1253</f>
        <v>1.8567067273571871</v>
      </c>
      <c r="Z65" s="1">
        <f>+'Ark1'!AC1253</f>
        <v>11.519058764037704</v>
      </c>
      <c r="AA65" s="1">
        <f t="shared" si="1"/>
        <v>4.3052666666666646</v>
      </c>
      <c r="AB65" s="1">
        <f t="shared" si="2"/>
        <v>3.4545454545454546</v>
      </c>
      <c r="AC65" s="47"/>
      <c r="AD65" s="13"/>
      <c r="AE65" s="13"/>
    </row>
    <row r="66" spans="1:33">
      <c r="A66" s="47"/>
      <c r="B66">
        <f>+'Ark1'!C1254</f>
        <v>2021</v>
      </c>
      <c r="C66">
        <f>+'Ark1'!N1254</f>
        <v>428</v>
      </c>
      <c r="D66" s="3" t="s">
        <v>460</v>
      </c>
      <c r="E66">
        <f>+'Ark1'!Q1254</f>
        <v>187</v>
      </c>
      <c r="F66">
        <f>+'Ark1'!R1254</f>
        <v>415</v>
      </c>
      <c r="G66" s="176">
        <f>+'Ark1'!AF1254</f>
        <v>1.5666939737021923</v>
      </c>
      <c r="H66" s="518">
        <f t="shared" si="7"/>
        <v>5.0685375444470271E-2</v>
      </c>
      <c r="I66" s="176">
        <f>+'Ark1'!AG1254</f>
        <v>3.5735848031522393</v>
      </c>
      <c r="J66" s="194"/>
      <c r="K66" s="507"/>
      <c r="L66" s="507"/>
      <c r="M66" s="194"/>
      <c r="N66" s="194"/>
      <c r="O66" s="194"/>
      <c r="P66" s="194"/>
      <c r="Q66" s="1">
        <f>+'Ark1'!S1254</f>
        <v>6.5373493975903596</v>
      </c>
      <c r="R66" s="1">
        <f>+'Ark1'!T1254</f>
        <v>7.51566265060241</v>
      </c>
      <c r="S66" s="92">
        <f>+'Ark1'!U1254</f>
        <v>28.973301204819276</v>
      </c>
      <c r="T66" s="11">
        <f>+'Ark1'!W1254</f>
        <v>17.108433734939755</v>
      </c>
      <c r="U66" s="11">
        <f>+'Ark1'!X1254</f>
        <v>100</v>
      </c>
      <c r="V66" s="11">
        <f>+'Ark1'!Y1254</f>
        <v>100</v>
      </c>
      <c r="W66" s="11">
        <f>+'Ark1'!Z1254</f>
        <v>0.57721553751256449</v>
      </c>
      <c r="X66" s="1">
        <f>+'Ark1'!Z1254</f>
        <v>0.57721553751256449</v>
      </c>
      <c r="Y66" s="1">
        <f>+'Ark1'!AB1254</f>
        <v>2.1851901258689996</v>
      </c>
      <c r="Z66" s="1">
        <f>+'Ark1'!AC1254</f>
        <v>8.2125192627605976</v>
      </c>
      <c r="AA66" s="1">
        <f t="shared" si="1"/>
        <v>4.431964614817546</v>
      </c>
      <c r="AB66" s="1">
        <f t="shared" si="2"/>
        <v>2.2192513368983957</v>
      </c>
      <c r="AC66" s="47"/>
      <c r="AD66" s="13"/>
      <c r="AE66" s="13"/>
    </row>
    <row r="67" spans="1:33">
      <c r="A67" s="47"/>
      <c r="B67">
        <f>+'Ark1'!C1255</f>
        <v>2021</v>
      </c>
      <c r="C67">
        <f>+'Ark1'!N1255</f>
        <v>430</v>
      </c>
      <c r="D67" s="3" t="s">
        <v>461</v>
      </c>
      <c r="E67">
        <f>+'Ark1'!Q1255</f>
        <v>170</v>
      </c>
      <c r="F67">
        <f>+'Ark1'!R1255</f>
        <v>382</v>
      </c>
      <c r="G67" s="176">
        <f>+'Ark1'!AF1255</f>
        <v>1.4421134890463556</v>
      </c>
      <c r="H67" s="518">
        <f t="shared" si="7"/>
        <v>4.3011026475175296E-2</v>
      </c>
      <c r="I67" s="176">
        <f>+'Ark1'!AG1255</f>
        <v>3.5570036635432056</v>
      </c>
      <c r="J67" s="194"/>
      <c r="K67" s="507"/>
      <c r="L67" s="507"/>
      <c r="M67" s="194"/>
      <c r="N67" s="194"/>
      <c r="O67" s="194"/>
      <c r="P67" s="194"/>
      <c r="Q67" s="1">
        <f>+'Ark1'!S1255</f>
        <v>6.7486910994764404</v>
      </c>
      <c r="R67" s="1">
        <f>+'Ark1'!T1255</f>
        <v>7.678010471204189</v>
      </c>
      <c r="S67" s="92">
        <f>+'Ark1'!U1255</f>
        <v>31.330183246073311</v>
      </c>
      <c r="T67" s="11">
        <f>+'Ark1'!W1255</f>
        <v>17.015706806282719</v>
      </c>
      <c r="U67" s="11">
        <f>+'Ark1'!X1255</f>
        <v>100</v>
      </c>
      <c r="V67" s="11">
        <f>+'Ark1'!Y1255</f>
        <v>100</v>
      </c>
      <c r="W67" s="11">
        <f>+'Ark1'!Z1255</f>
        <v>0.8271956142415906</v>
      </c>
      <c r="X67" s="1">
        <f>+'Ark1'!Z1255</f>
        <v>0.8271956142415906</v>
      </c>
      <c r="Y67" s="1">
        <f>+'Ark1'!AB1255</f>
        <v>2.1631100888384887</v>
      </c>
      <c r="Z67" s="1">
        <f>+'Ark1'!AC1255</f>
        <v>7.4069527112992386</v>
      </c>
      <c r="AA67" s="1">
        <f t="shared" si="1"/>
        <v>4.6424088440651685</v>
      </c>
      <c r="AB67" s="1">
        <f t="shared" si="2"/>
        <v>2.2470588235294118</v>
      </c>
      <c r="AC67" s="47"/>
      <c r="AD67" s="13"/>
      <c r="AE67" s="13"/>
    </row>
    <row r="68" spans="1:33" ht="15.6">
      <c r="A68" s="47"/>
      <c r="B68">
        <f>+'Ark1'!C1256</f>
        <v>2021</v>
      </c>
      <c r="C68">
        <f>+'Ark1'!N1256</f>
        <v>433</v>
      </c>
      <c r="D68" s="3" t="s">
        <v>462</v>
      </c>
      <c r="E68">
        <f>+'Ark1'!Q1256</f>
        <v>102</v>
      </c>
      <c r="F68">
        <f>+'Ark1'!R1256</f>
        <v>170</v>
      </c>
      <c r="G68" s="176">
        <f>+'Ark1'!AF1256</f>
        <v>0.64177825428764523</v>
      </c>
      <c r="H68" s="518">
        <f t="shared" si="7"/>
        <v>0.12512855786648158</v>
      </c>
      <c r="I68" s="176">
        <f>+'Ark1'!AG1256</f>
        <v>1.7160394692347185</v>
      </c>
      <c r="J68" s="194"/>
      <c r="K68" s="507"/>
      <c r="L68" s="507"/>
      <c r="M68" s="194"/>
      <c r="N68" s="194"/>
      <c r="O68" s="194"/>
      <c r="P68" s="194"/>
      <c r="Q68" s="1">
        <f>+'Ark1'!S1256</f>
        <v>6.9294117647058817</v>
      </c>
      <c r="R68" s="1">
        <f>+'Ark1'!T1256</f>
        <v>7.9823529411764707</v>
      </c>
      <c r="S68" s="92">
        <f>+'Ark1'!U1256</f>
        <v>33.964117647058828</v>
      </c>
      <c r="T68" s="11">
        <f>+'Ark1'!W1256</f>
        <v>27.058823529411757</v>
      </c>
      <c r="U68" s="11">
        <f>+'Ark1'!X1256</f>
        <v>100</v>
      </c>
      <c r="V68" s="11">
        <f>+'Ark1'!Y1256</f>
        <v>100</v>
      </c>
      <c r="W68" s="11">
        <f>+'Ark1'!Z1256</f>
        <v>0.55865025177208794</v>
      </c>
      <c r="X68" s="1">
        <f>+'Ark1'!Z1256</f>
        <v>0.55865025177208794</v>
      </c>
      <c r="Y68" s="1">
        <f>+'Ark1'!AB1256</f>
        <v>2.6534628416284844</v>
      </c>
      <c r="Z68" s="1">
        <f>+'Ark1'!AC1256</f>
        <v>13.657361877887132</v>
      </c>
      <c r="AA68" s="1">
        <f t="shared" si="1"/>
        <v>4.9014431239388809</v>
      </c>
      <c r="AB68" s="1">
        <f t="shared" si="2"/>
        <v>1.6666666666666667</v>
      </c>
      <c r="AC68" s="47"/>
      <c r="AD68" s="2"/>
      <c r="AE68" s="5"/>
    </row>
    <row r="69" spans="1:33">
      <c r="A69" s="47"/>
      <c r="B69">
        <f>+'Ark1'!C1257</f>
        <v>2021</v>
      </c>
      <c r="C69">
        <f>+'Ark1'!N1257</f>
        <v>435</v>
      </c>
      <c r="D69" s="3" t="s">
        <v>463</v>
      </c>
      <c r="E69">
        <f>+'Ark1'!Q1257</f>
        <v>85</v>
      </c>
      <c r="F69">
        <f>+'Ark1'!R1257</f>
        <v>123</v>
      </c>
      <c r="G69" s="176">
        <f>+'Ark1'!AF1257</f>
        <v>0.46434544280811962</v>
      </c>
      <c r="H69" s="518">
        <f t="shared" si="7"/>
        <v>1.9347894065803284E-2</v>
      </c>
      <c r="I69" s="176">
        <f>+'Ark1'!AG1257</f>
        <v>1.331097866409451</v>
      </c>
      <c r="J69" s="194"/>
      <c r="K69" s="507"/>
      <c r="L69" s="507"/>
      <c r="M69" s="194"/>
      <c r="N69" s="194"/>
      <c r="O69" s="194"/>
      <c r="P69" s="194"/>
      <c r="Q69" s="1">
        <f>+'Ark1'!S1257</f>
        <v>7.0813008130081299</v>
      </c>
      <c r="R69" s="1">
        <f>+'Ark1'!T1257</f>
        <v>8.1463414634146378</v>
      </c>
      <c r="S69" s="92">
        <f>+'Ark1'!U1257</f>
        <v>36.412195121951214</v>
      </c>
      <c r="T69" s="11">
        <f>+'Ark1'!W1257</f>
        <v>31.707317073170728</v>
      </c>
      <c r="U69" s="11">
        <f>+'Ark1'!X1257</f>
        <v>100</v>
      </c>
      <c r="V69" s="11">
        <f>+'Ark1'!Y1257</f>
        <v>100</v>
      </c>
      <c r="W69" s="11">
        <f>+'Ark1'!Z1257</f>
        <v>0.80678478264404674</v>
      </c>
      <c r="X69" s="1">
        <f>+'Ark1'!Z1257</f>
        <v>0.80678478264404674</v>
      </c>
      <c r="Y69" s="1">
        <f>+'Ark1'!AB1257</f>
        <v>2.6185173202737198</v>
      </c>
      <c r="Z69" s="1">
        <f>+'Ark1'!AC1257</f>
        <v>5.3577508441218598</v>
      </c>
      <c r="AA69" s="1">
        <f t="shared" si="1"/>
        <v>5.1420206659012626</v>
      </c>
      <c r="AB69" s="1">
        <f t="shared" si="2"/>
        <v>1.4470588235294117</v>
      </c>
      <c r="AC69" s="47"/>
      <c r="AD69" s="4"/>
      <c r="AE69" s="4"/>
      <c r="AF69" s="4"/>
      <c r="AG69" s="4"/>
    </row>
    <row r="70" spans="1:33" ht="15.6">
      <c r="A70" s="47"/>
      <c r="B70">
        <f>+'Ark1'!C1258</f>
        <v>2021</v>
      </c>
      <c r="C70">
        <f>+'Ark1'!N1258</f>
        <v>438</v>
      </c>
      <c r="D70" s="3" t="s">
        <v>464</v>
      </c>
      <c r="E70">
        <f>+'Ark1'!Q1258</f>
        <v>40</v>
      </c>
      <c r="F70">
        <f>+'Ark1'!R1258</f>
        <v>50</v>
      </c>
      <c r="G70" s="176">
        <f>+'Ark1'!AF1258</f>
        <v>0.18875831008460153</v>
      </c>
      <c r="H70" s="518">
        <f t="shared" si="7"/>
        <v>7.7423580538288073E-3</v>
      </c>
      <c r="I70" s="176">
        <f>+'Ark1'!AG1258</f>
        <v>0.57815839205684016</v>
      </c>
      <c r="J70" s="194"/>
      <c r="K70" s="507"/>
      <c r="L70" s="507"/>
      <c r="M70" s="194"/>
      <c r="N70" s="194"/>
      <c r="O70" s="194"/>
      <c r="P70" s="194"/>
      <c r="Q70" s="1">
        <f>+'Ark1'!S1258</f>
        <v>7.28</v>
      </c>
      <c r="R70" s="1">
        <f>+'Ark1'!T1258</f>
        <v>8.9</v>
      </c>
      <c r="S70" s="92">
        <f>+'Ark1'!U1258</f>
        <v>38.906199999999998</v>
      </c>
      <c r="T70" s="11">
        <f>+'Ark1'!W1258</f>
        <v>44</v>
      </c>
      <c r="U70" s="11">
        <f>+'Ark1'!X1258</f>
        <v>100</v>
      </c>
      <c r="V70" s="11">
        <f>+'Ark1'!Y1258</f>
        <v>100</v>
      </c>
      <c r="W70" s="11">
        <f>+'Ark1'!Z1258</f>
        <v>0.59334270030109104</v>
      </c>
      <c r="X70" s="1">
        <f>+'Ark1'!Z1258</f>
        <v>0.59334270030109104</v>
      </c>
      <c r="Y70" s="1">
        <f>+'Ark1'!AB1258</f>
        <v>3.1890437438203927</v>
      </c>
      <c r="Z70" s="1">
        <f>+'Ark1'!AC1258</f>
        <v>33.509887413612297</v>
      </c>
      <c r="AA70" s="1">
        <f t="shared" si="1"/>
        <v>5.3442582417582409</v>
      </c>
      <c r="AB70" s="1">
        <f t="shared" si="2"/>
        <v>1.25</v>
      </c>
      <c r="AC70" s="47"/>
      <c r="AD70" s="4"/>
      <c r="AE70" s="13"/>
      <c r="AF70" s="1"/>
      <c r="AG70" s="5"/>
    </row>
    <row r="71" spans="1:33" ht="15.6">
      <c r="A71" s="47"/>
      <c r="B71">
        <f>+'Ark1'!C1259</f>
        <v>2021</v>
      </c>
      <c r="C71">
        <f>+'Ark1'!N1259</f>
        <v>440</v>
      </c>
      <c r="D71" s="3" t="s">
        <v>465</v>
      </c>
      <c r="E71">
        <f>+'Ark1'!Q1259</f>
        <v>31</v>
      </c>
      <c r="F71">
        <f>+'Ark1'!R1259</f>
        <v>37</v>
      </c>
      <c r="G71" s="176">
        <f>+'Ark1'!AF1259</f>
        <v>0.1396811494626051</v>
      </c>
      <c r="H71" s="518">
        <f t="shared" si="7"/>
        <v>7.6903511068333319E-3</v>
      </c>
      <c r="I71" s="176">
        <f>+'Ark1'!AG1259</f>
        <v>0.45357545423079376</v>
      </c>
      <c r="J71" s="194"/>
      <c r="K71" s="507"/>
      <c r="L71" s="507"/>
      <c r="M71" s="194"/>
      <c r="N71" s="194"/>
      <c r="O71" s="194"/>
      <c r="P71" s="194"/>
      <c r="Q71" s="1">
        <f>+'Ark1'!S1259</f>
        <v>6.729729729729728</v>
      </c>
      <c r="R71" s="1">
        <f>+'Ark1'!T1259</f>
        <v>8.0810810810810807</v>
      </c>
      <c r="S71" s="92">
        <f>+'Ark1'!U1259</f>
        <v>41.246756756756746</v>
      </c>
      <c r="T71" s="11">
        <f>+'Ark1'!W1259</f>
        <v>35.13513513513513</v>
      </c>
      <c r="U71" s="11">
        <f>+'Ark1'!X1259</f>
        <v>100</v>
      </c>
      <c r="V71" s="11">
        <f>+'Ark1'!Y1259</f>
        <v>100</v>
      </c>
      <c r="W71" s="11">
        <f>+'Ark1'!Z1259</f>
        <v>0.88461338036762693</v>
      </c>
      <c r="X71" s="1">
        <f>+'Ark1'!Z1259</f>
        <v>0.88461338036762693</v>
      </c>
      <c r="Y71" s="1">
        <f>+'Ark1'!AB1259</f>
        <v>2.9989041095524742</v>
      </c>
      <c r="Z71" s="1">
        <f>+'Ark1'!AC1259</f>
        <v>15.467859571922363</v>
      </c>
      <c r="AA71" s="1">
        <f t="shared" si="1"/>
        <v>6.129036144578313</v>
      </c>
      <c r="AB71" s="1">
        <f t="shared" si="2"/>
        <v>1.1935483870967742</v>
      </c>
      <c r="AC71" s="47"/>
      <c r="AD71" s="4"/>
      <c r="AE71" s="13"/>
      <c r="AF71" s="1"/>
      <c r="AG71" s="5"/>
    </row>
    <row r="72" spans="1:33" ht="15.6">
      <c r="A72" s="47"/>
      <c r="B72">
        <f>+'Ark1'!C1260</f>
        <v>2021</v>
      </c>
      <c r="C72">
        <f>+'Ark1'!N1260</f>
        <v>443</v>
      </c>
      <c r="D72" s="3" t="s">
        <v>466</v>
      </c>
      <c r="E72">
        <f>+'Ark1'!Q1260</f>
        <v>18</v>
      </c>
      <c r="F72">
        <f>+'Ark1'!R1260</f>
        <v>19</v>
      </c>
      <c r="G72" s="176">
        <f>+'Ark1'!AF1260</f>
        <v>7.1728157832148559E-2</v>
      </c>
      <c r="H72" s="518">
        <f t="shared" si="7"/>
        <v>3.0245335491763149E-2</v>
      </c>
      <c r="I72" s="176">
        <f>+'Ark1'!AG1260</f>
        <v>0.246562348443361</v>
      </c>
      <c r="J72" s="194"/>
      <c r="K72" s="507"/>
      <c r="L72" s="507"/>
      <c r="M72" s="194"/>
      <c r="N72" s="194"/>
      <c r="O72" s="194"/>
      <c r="P72" s="194"/>
      <c r="Q72" s="1">
        <f>+'Ark1'!S1260</f>
        <v>6.8947368421052646</v>
      </c>
      <c r="R72" s="1">
        <f>+'Ark1'!T1260</f>
        <v>7.6842105263157903</v>
      </c>
      <c r="S72" s="92">
        <f>+'Ark1'!U1260</f>
        <v>43.663157894736848</v>
      </c>
      <c r="T72" s="11">
        <f>+'Ark1'!W1260</f>
        <v>26.315789473684205</v>
      </c>
      <c r="U72" s="11">
        <f>+'Ark1'!X1260</f>
        <v>100</v>
      </c>
      <c r="V72" s="11">
        <f>+'Ark1'!Y1260</f>
        <v>100</v>
      </c>
      <c r="W72" s="11">
        <f>+'Ark1'!Z1260</f>
        <v>0.47608107040261854</v>
      </c>
      <c r="X72" s="1">
        <f>+'Ark1'!Z1260</f>
        <v>0.47608107040261854</v>
      </c>
      <c r="Y72" s="1">
        <f>+'Ark1'!AB1260</f>
        <v>2.734817064582439</v>
      </c>
      <c r="Z72" s="1">
        <f>+'Ark1'!AC1260</f>
        <v>-29.651091963779891</v>
      </c>
      <c r="AA72" s="1">
        <f t="shared" si="1"/>
        <v>6.332824427480916</v>
      </c>
      <c r="AB72" s="1">
        <f t="shared" si="2"/>
        <v>1.0555555555555556</v>
      </c>
      <c r="AC72" s="47"/>
      <c r="AD72" s="4"/>
      <c r="AE72" s="13"/>
      <c r="AF72" s="1"/>
      <c r="AG72" s="5"/>
    </row>
    <row r="73" spans="1:33" ht="15.6">
      <c r="A73" s="47"/>
      <c r="B73">
        <f>+'Ark1'!C1261</f>
        <v>2021</v>
      </c>
      <c r="C73">
        <f>+'Ark1'!N1261</f>
        <v>445</v>
      </c>
      <c r="D73" s="3" t="s">
        <v>467</v>
      </c>
      <c r="E73">
        <f>+'Ark1'!Q1261</f>
        <v>13</v>
      </c>
      <c r="F73">
        <f>+'Ark1'!R1261</f>
        <v>17</v>
      </c>
      <c r="G73" s="176">
        <f>+'Ark1'!AF1261</f>
        <v>6.4177825428764518E-2</v>
      </c>
      <c r="H73" s="518">
        <f t="shared" si="7"/>
        <v>-1.5016653584698503E-2</v>
      </c>
      <c r="I73" s="176">
        <f>+'Ark1'!AG1261</f>
        <v>0.23728653974649833</v>
      </c>
      <c r="J73" s="194"/>
      <c r="K73" s="507"/>
      <c r="L73" s="507"/>
      <c r="M73" s="194"/>
      <c r="N73" s="194"/>
      <c r="O73" s="194"/>
      <c r="P73" s="194"/>
      <c r="Q73" s="1">
        <f>+'Ark1'!S1261</f>
        <v>6.5882352941176485</v>
      </c>
      <c r="R73" s="1">
        <f>+'Ark1'!T1261</f>
        <v>7.4705882352941186</v>
      </c>
      <c r="S73" s="92">
        <f>+'Ark1'!U1261</f>
        <v>46.964117647058806</v>
      </c>
      <c r="T73" s="11">
        <f>+'Ark1'!W1261</f>
        <v>11.76470588235294</v>
      </c>
      <c r="U73" s="11">
        <f>+'Ark1'!X1261</f>
        <v>100</v>
      </c>
      <c r="V73" s="11">
        <f>+'Ark1'!Y1261</f>
        <v>100</v>
      </c>
      <c r="W73" s="11">
        <f>+'Ark1'!Z1261</f>
        <v>1.503885394662182</v>
      </c>
      <c r="X73" s="1">
        <f>+'Ark1'!Z1261</f>
        <v>1.503885394662182</v>
      </c>
      <c r="Y73" s="1">
        <f>+'Ark1'!AB1261</f>
        <v>2.1176470588235294</v>
      </c>
      <c r="Z73" s="1">
        <f>+'Ark1'!AC1261</f>
        <v>21.752321257030317</v>
      </c>
      <c r="AA73" s="1">
        <f t="shared" si="1"/>
        <v>7.1284821428571385</v>
      </c>
      <c r="AB73" s="1">
        <f t="shared" si="2"/>
        <v>1.3076923076923077</v>
      </c>
      <c r="AC73" s="47"/>
      <c r="AD73" s="4"/>
      <c r="AE73" s="13"/>
      <c r="AF73" s="1"/>
      <c r="AG73" s="5"/>
    </row>
    <row r="74" spans="1:33" ht="15.6">
      <c r="A74" s="47"/>
      <c r="B74">
        <f>+'Ark1'!C1262</f>
        <v>2021</v>
      </c>
      <c r="C74">
        <f>+'Ark1'!N1262</f>
        <v>450</v>
      </c>
      <c r="D74" s="3" t="s">
        <v>468</v>
      </c>
      <c r="E74">
        <f>+'Ark1'!Q1262</f>
        <v>2</v>
      </c>
      <c r="F74">
        <f>+'Ark1'!R1262</f>
        <v>2</v>
      </c>
      <c r="G74" s="176">
        <f>+'Ark1'!AF1262</f>
        <v>7.5503324033840578E-3</v>
      </c>
      <c r="H74" s="518">
        <f t="shared" si="7"/>
        <v>-3.7631645985392375E-3</v>
      </c>
      <c r="I74" s="176">
        <f>+'Ark1'!AG1262</f>
        <v>3.0008920349959223E-2</v>
      </c>
      <c r="J74" s="194"/>
      <c r="K74" s="507"/>
      <c r="L74" s="507"/>
      <c r="M74" s="194"/>
      <c r="N74" s="194"/>
      <c r="O74" s="194"/>
      <c r="P74" s="194"/>
      <c r="Q74" s="1">
        <f>+'Ark1'!S1262</f>
        <v>9.5</v>
      </c>
      <c r="R74" s="1">
        <f>+'Ark1'!T1262</f>
        <v>11</v>
      </c>
      <c r="S74" s="92">
        <f>+'Ark1'!U1262</f>
        <v>50.484999999999999</v>
      </c>
      <c r="T74" s="11">
        <f>+'Ark1'!W1262</f>
        <v>50</v>
      </c>
      <c r="U74" s="11">
        <f>+'Ark1'!X1262</f>
        <v>100</v>
      </c>
      <c r="V74" s="11">
        <f>+'Ark1'!Y1262</f>
        <v>100</v>
      </c>
      <c r="W74" s="11">
        <f>+'Ark1'!Z1262</f>
        <v>0.21500000000117264</v>
      </c>
      <c r="X74" s="1">
        <f>+'Ark1'!Z1262</f>
        <v>0.21500000000117264</v>
      </c>
      <c r="Y74" s="1">
        <f>+'Ark1'!AB1262</f>
        <v>3</v>
      </c>
      <c r="Z74" s="1">
        <f>+'Ark1'!AC1262</f>
        <v>-99.999999999451774</v>
      </c>
      <c r="AA74" s="1">
        <f t="shared" si="1"/>
        <v>5.3142105263157893</v>
      </c>
      <c r="AB74" s="1">
        <f t="shared" si="2"/>
        <v>1</v>
      </c>
      <c r="AC74" s="47"/>
      <c r="AD74" s="4"/>
      <c r="AE74" s="13"/>
      <c r="AF74" s="13"/>
      <c r="AG74" s="5"/>
    </row>
    <row r="75" spans="1:33" ht="15.6">
      <c r="A75" s="47"/>
      <c r="B75">
        <f>+'Ark1'!C1263</f>
        <v>2021</v>
      </c>
      <c r="C75">
        <f>+'Ark1'!N1263</f>
        <v>455</v>
      </c>
      <c r="D75" s="3" t="s">
        <v>469</v>
      </c>
      <c r="E75">
        <f>+'Ark1'!Q1263</f>
        <v>5</v>
      </c>
      <c r="F75">
        <f>+'Ark1'!R1263</f>
        <v>5</v>
      </c>
      <c r="G75" s="176">
        <f>+'Ark1'!AF1263</f>
        <v>1.8875831008460145E-2</v>
      </c>
      <c r="H75" s="518">
        <f t="shared" si="7"/>
        <v>1.510466534115238E-2</v>
      </c>
      <c r="I75" s="176">
        <f>+'Ark1'!AG1263</f>
        <v>8.4700824111467579E-2</v>
      </c>
      <c r="J75" s="194"/>
      <c r="K75" s="507"/>
      <c r="L75" s="507"/>
      <c r="M75" s="194"/>
      <c r="N75" s="194"/>
      <c r="O75" s="194"/>
      <c r="P75" s="194"/>
      <c r="Q75" s="1">
        <f>+'Ark1'!S1263</f>
        <v>7.6</v>
      </c>
      <c r="R75" s="1">
        <f>+'Ark1'!T1263</f>
        <v>8.6</v>
      </c>
      <c r="S75" s="92">
        <f>+'Ark1'!U1263</f>
        <v>56.997999999999998</v>
      </c>
      <c r="T75" s="11">
        <f>+'Ark1'!W1263</f>
        <v>20</v>
      </c>
      <c r="U75" s="11">
        <f>+'Ark1'!X1263</f>
        <v>100</v>
      </c>
      <c r="V75" s="11">
        <f>+'Ark1'!Y1263</f>
        <v>100</v>
      </c>
      <c r="W75" s="11">
        <f>+'Ark1'!Z1263</f>
        <v>1.2551717014017478</v>
      </c>
      <c r="X75" s="1">
        <f>+'Ark1'!Z1263</f>
        <v>1.2551717014017478</v>
      </c>
      <c r="Y75" s="1">
        <f>+'Ark1'!AB1263</f>
        <v>2.9393876913398151</v>
      </c>
      <c r="Z75" s="1">
        <f>+'Ark1'!AC1263</f>
        <v>-79.75004526329613</v>
      </c>
      <c r="AA75" s="1">
        <f t="shared" si="1"/>
        <v>7.4997368421052633</v>
      </c>
      <c r="AB75" s="1">
        <f t="shared" si="2"/>
        <v>1</v>
      </c>
      <c r="AC75" s="47"/>
      <c r="AD75" s="4"/>
      <c r="AE75" s="13"/>
      <c r="AF75" s="13"/>
      <c r="AG75" s="5"/>
    </row>
    <row r="76" spans="1:33" ht="15.6">
      <c r="A76" s="47"/>
      <c r="B76">
        <f>+'Ark1'!C1264</f>
        <v>2021</v>
      </c>
      <c r="C76">
        <f>+'Ark1'!N1264</f>
        <v>460</v>
      </c>
      <c r="D76" s="3" t="s">
        <v>470</v>
      </c>
      <c r="E76">
        <f>+'Ark1'!Q1264</f>
        <v>0</v>
      </c>
      <c r="F76">
        <f>+'Ark1'!R1264</f>
        <v>0</v>
      </c>
      <c r="G76" s="176">
        <f>+'Ark1'!AF1264</f>
        <v>0</v>
      </c>
      <c r="H76" s="518">
        <f t="shared" si="7"/>
        <v>0</v>
      </c>
      <c r="I76" s="176">
        <f>+'Ark1'!AG1264</f>
        <v>0</v>
      </c>
      <c r="J76" s="194"/>
      <c r="K76" s="507"/>
      <c r="L76" s="507"/>
      <c r="M76" s="194"/>
      <c r="N76" s="194"/>
      <c r="O76" s="194"/>
      <c r="P76" s="194"/>
      <c r="Q76" s="1">
        <f>+'Ark1'!S1264</f>
        <v>0</v>
      </c>
      <c r="R76" s="1">
        <f>+'Ark1'!T1264</f>
        <v>0</v>
      </c>
      <c r="S76" s="92">
        <f>+'Ark1'!U1264</f>
        <v>0</v>
      </c>
      <c r="T76" s="11">
        <f>+'Ark1'!W1264</f>
        <v>0</v>
      </c>
      <c r="U76" s="11">
        <f>+'Ark1'!X1264</f>
        <v>0</v>
      </c>
      <c r="V76" s="11">
        <f>+'Ark1'!Y1264</f>
        <v>0</v>
      </c>
      <c r="W76" s="11">
        <f>+'Ark1'!Z1264</f>
        <v>0</v>
      </c>
      <c r="X76" s="1">
        <f>+'Ark1'!Z1264</f>
        <v>0</v>
      </c>
      <c r="Y76" s="1">
        <f>+'Ark1'!AB1264</f>
        <v>0</v>
      </c>
      <c r="Z76" s="1">
        <f>+'Ark1'!AC1264</f>
        <v>0</v>
      </c>
      <c r="AA76" s="1" t="e">
        <f t="shared" si="1"/>
        <v>#DIV/0!</v>
      </c>
      <c r="AB76" s="1" t="e">
        <f t="shared" si="2"/>
        <v>#DIV/0!</v>
      </c>
      <c r="AC76" s="47"/>
      <c r="AD76" s="4"/>
      <c r="AE76" s="13"/>
      <c r="AF76" s="13"/>
      <c r="AG76" s="5"/>
    </row>
    <row r="77" spans="1:33" ht="15.6">
      <c r="A77" s="47"/>
      <c r="B77" s="53">
        <f>+'Ark1'!C1265</f>
        <v>2020</v>
      </c>
      <c r="C77" s="53">
        <f>+'Ark1'!N1265</f>
        <v>409</v>
      </c>
      <c r="D77" s="54" t="s">
        <v>455</v>
      </c>
      <c r="E77" s="53">
        <f>+'Ark1'!Q1265</f>
        <v>493</v>
      </c>
      <c r="F77" s="53">
        <f>+'Ark1'!R1265</f>
        <v>13858</v>
      </c>
      <c r="G77" s="176">
        <f>+'Ark1'!AF1265</f>
        <v>52.260813817551004</v>
      </c>
      <c r="H77" s="518">
        <f t="shared" si="7"/>
        <v>0.30910653660885146</v>
      </c>
      <c r="I77" s="176">
        <f>+'Ark1'!AG1265</f>
        <v>27.220164466622236</v>
      </c>
      <c r="J77" s="176"/>
      <c r="K77" s="508"/>
      <c r="L77" s="508"/>
      <c r="M77" s="176"/>
      <c r="N77" s="176"/>
      <c r="O77" s="176"/>
      <c r="P77" s="176"/>
      <c r="Q77" s="55">
        <f>+'Ark1'!S1265</f>
        <v>4.9835474094385921</v>
      </c>
      <c r="R77" s="55">
        <f>+'Ark1'!T1265</f>
        <v>4.4700533987588393</v>
      </c>
      <c r="S77" s="155">
        <f>+'Ark1'!U1265</f>
        <v>6.4923906768653437</v>
      </c>
      <c r="T77" s="74">
        <f>+'Ark1'!W1265</f>
        <v>7.2160484918458688E-3</v>
      </c>
      <c r="U77" s="74">
        <f>+'Ark1'!X1265</f>
        <v>0</v>
      </c>
      <c r="V77" s="74">
        <f>+'Ark1'!Y1265</f>
        <v>0</v>
      </c>
      <c r="W77" s="74">
        <f>+'Ark1'!Z1265</f>
        <v>1.6886377590749779</v>
      </c>
      <c r="X77" s="55">
        <f>+'Ark1'!Z1265</f>
        <v>1.6886377590749779</v>
      </c>
      <c r="Y77" s="55">
        <f>+'Ark1'!AB1265</f>
        <v>1.8444737539746232</v>
      </c>
      <c r="Z77" s="55">
        <f>+'Ark1'!AC1265</f>
        <v>21.624607600254876</v>
      </c>
      <c r="AA77" s="55">
        <f t="shared" ref="AA77:AA141" si="8">+S77/Q77</f>
        <v>1.3027649068952525</v>
      </c>
      <c r="AB77" s="55">
        <f t="shared" ref="AB77:AB141" si="9">+F77/E77</f>
        <v>28.109533468559839</v>
      </c>
      <c r="AC77" s="47"/>
      <c r="AD77" s="4"/>
      <c r="AE77" s="13"/>
      <c r="AF77" s="13"/>
      <c r="AG77" s="5"/>
    </row>
    <row r="78" spans="1:33" ht="15.6">
      <c r="A78" s="47"/>
      <c r="B78" s="53">
        <f>+'Ark1'!C1266</f>
        <v>2020</v>
      </c>
      <c r="C78" s="53">
        <f>+'Ark1'!N1266</f>
        <v>410</v>
      </c>
      <c r="D78" s="54" t="s">
        <v>456</v>
      </c>
      <c r="E78" s="53">
        <f>+'Ark1'!Q1266</f>
        <v>534</v>
      </c>
      <c r="F78" s="53">
        <f>+'Ark1'!R1266</f>
        <v>4100</v>
      </c>
      <c r="G78" s="176">
        <f>+'Ark1'!AF1266</f>
        <v>15.461779235961837</v>
      </c>
      <c r="H78" s="518">
        <f t="shared" si="7"/>
        <v>-1.1740255192414804</v>
      </c>
      <c r="I78" s="176">
        <f>+'Ark1'!AG1266</f>
        <v>15.123416525904004</v>
      </c>
      <c r="J78" s="176"/>
      <c r="K78" s="508"/>
      <c r="L78" s="508"/>
      <c r="M78" s="176"/>
      <c r="N78" s="176"/>
      <c r="O78" s="176"/>
      <c r="P78" s="176"/>
      <c r="Q78" s="55">
        <f>+'Ark1'!S1266</f>
        <v>5.406097560975609</v>
      </c>
      <c r="R78" s="55">
        <f>+'Ark1'!T1266</f>
        <v>4.4392682926829252</v>
      </c>
      <c r="S78" s="155">
        <f>+'Ark1'!U1266</f>
        <v>12.192156097560979</v>
      </c>
      <c r="T78" s="74">
        <f>+'Ark1'!W1266</f>
        <v>4.878048780487805E-2</v>
      </c>
      <c r="U78" s="74">
        <f>+'Ark1'!X1266</f>
        <v>0</v>
      </c>
      <c r="V78" s="74">
        <f>+'Ark1'!Y1266</f>
        <v>0</v>
      </c>
      <c r="W78" s="74">
        <f>+'Ark1'!Z1266</f>
        <v>1.4299852924448475</v>
      </c>
      <c r="X78" s="55">
        <f>+'Ark1'!Z1266</f>
        <v>1.4299852924448475</v>
      </c>
      <c r="Y78" s="55">
        <f>+'Ark1'!AB1266</f>
        <v>1.7004933147133781</v>
      </c>
      <c r="Z78" s="55">
        <f>+'Ark1'!AC1266</f>
        <v>-5.9591253574638099</v>
      </c>
      <c r="AA78" s="55">
        <f t="shared" si="8"/>
        <v>2.2552600947439667</v>
      </c>
      <c r="AB78" s="55">
        <f t="shared" si="9"/>
        <v>7.6779026217228461</v>
      </c>
      <c r="AC78" s="47"/>
      <c r="AD78" s="4"/>
      <c r="AE78" s="13"/>
      <c r="AF78" s="5"/>
      <c r="AG78" s="5"/>
    </row>
    <row r="79" spans="1:33" ht="15.6">
      <c r="A79" s="47"/>
      <c r="B79" s="53">
        <f>+'Ark1'!C1267</f>
        <v>2020</v>
      </c>
      <c r="C79" s="53">
        <f>+'Ark1'!N1267</f>
        <v>415</v>
      </c>
      <c r="D79" s="54" t="s">
        <v>457</v>
      </c>
      <c r="E79" s="53">
        <f>+'Ark1'!Q1267</f>
        <v>493</v>
      </c>
      <c r="F79" s="53">
        <f>+'Ark1'!R1267</f>
        <v>3428</v>
      </c>
      <c r="G79" s="176">
        <f>+'Ark1'!AF1267</f>
        <v>12.927555907531017</v>
      </c>
      <c r="H79" s="518">
        <f t="shared" si="7"/>
        <v>-1.1160426948872981E-3</v>
      </c>
      <c r="I79" s="176">
        <f>+'Ark1'!AG1267</f>
        <v>18.319324029403173</v>
      </c>
      <c r="J79" s="176"/>
      <c r="K79" s="508"/>
      <c r="L79" s="508"/>
      <c r="M79" s="176"/>
      <c r="N79" s="176"/>
      <c r="O79" s="176"/>
      <c r="P79" s="176"/>
      <c r="Q79" s="55">
        <f>+'Ark1'!S1267</f>
        <v>4.6426487747958003</v>
      </c>
      <c r="R79" s="55">
        <f>+'Ark1'!T1267</f>
        <v>4.6604434072345393</v>
      </c>
      <c r="S79" s="155">
        <f>+'Ark1'!U1267</f>
        <v>17.663757292882106</v>
      </c>
      <c r="T79" s="74">
        <f>+'Ark1'!W1267</f>
        <v>0.2625437572928821</v>
      </c>
      <c r="U79" s="74">
        <f>+'Ark1'!X1267</f>
        <v>83.518086347724619</v>
      </c>
      <c r="V79" s="74">
        <f>+'Ark1'!Y1267</f>
        <v>0</v>
      </c>
      <c r="W79" s="74">
        <f>+'Ark1'!Z1267</f>
        <v>1.4210344735210512</v>
      </c>
      <c r="X79" s="55">
        <f>+'Ark1'!Z1267</f>
        <v>1.4210344735210512</v>
      </c>
      <c r="Y79" s="55">
        <f>+'Ark1'!AB1267</f>
        <v>1.8203084328087236</v>
      </c>
      <c r="Z79" s="55">
        <f>+'Ark1'!AC1267</f>
        <v>-1.4612248594850723</v>
      </c>
      <c r="AA79" s="55">
        <f t="shared" si="8"/>
        <v>3.8046723217090701</v>
      </c>
      <c r="AB79" s="55">
        <f t="shared" si="9"/>
        <v>6.9533468559837726</v>
      </c>
      <c r="AC79" s="47"/>
      <c r="AD79" s="4"/>
      <c r="AE79" s="13"/>
      <c r="AF79" s="5"/>
      <c r="AG79" s="5"/>
    </row>
    <row r="80" spans="1:33" ht="15.6">
      <c r="A80" s="47"/>
      <c r="B80" s="53">
        <f>+'Ark1'!C1268</f>
        <v>2020</v>
      </c>
      <c r="C80" s="53">
        <f>+'Ark1'!N1268</f>
        <v>420</v>
      </c>
      <c r="D80" s="54" t="s">
        <v>458</v>
      </c>
      <c r="E80" s="53">
        <f>+'Ark1'!Q1268</f>
        <v>381</v>
      </c>
      <c r="F80" s="53">
        <f>+'Ark1'!R1268</f>
        <v>3007</v>
      </c>
      <c r="G80" s="176">
        <f>+'Ark1'!AF1268</f>
        <v>11.33989516159445</v>
      </c>
      <c r="H80" s="518">
        <f t="shared" si="7"/>
        <v>0.39255792731551153</v>
      </c>
      <c r="I80" s="176">
        <f>+'Ark1'!AG1268</f>
        <v>20.264151155746433</v>
      </c>
      <c r="J80" s="176"/>
      <c r="K80" s="508"/>
      <c r="L80" s="508"/>
      <c r="M80" s="176"/>
      <c r="N80" s="176"/>
      <c r="O80" s="176"/>
      <c r="P80" s="176"/>
      <c r="Q80" s="55">
        <f>+'Ark1'!S1268</f>
        <v>5.1566345194546068</v>
      </c>
      <c r="R80" s="55">
        <f>+'Ark1'!T1268</f>
        <v>5.8383771200532113</v>
      </c>
      <c r="S80" s="155">
        <f>+'Ark1'!U1268</f>
        <v>22.274575989358198</v>
      </c>
      <c r="T80" s="74">
        <f>+'Ark1'!W1268</f>
        <v>1.6627868307283005</v>
      </c>
      <c r="U80" s="74">
        <f>+'Ark1'!X1268</f>
        <v>100</v>
      </c>
      <c r="V80" s="74">
        <f>+'Ark1'!Y1268</f>
        <v>31.85899567675424</v>
      </c>
      <c r="W80" s="74">
        <f>+'Ark1'!Z1268</f>
        <v>1.3935112866952295</v>
      </c>
      <c r="X80" s="55">
        <f>+'Ark1'!Z1268</f>
        <v>1.3935112866952295</v>
      </c>
      <c r="Y80" s="55">
        <f>+'Ark1'!AB1268</f>
        <v>1.8373730977533675</v>
      </c>
      <c r="Z80" s="55">
        <f>+'Ark1'!AC1268</f>
        <v>17.841970978300079</v>
      </c>
      <c r="AA80" s="55">
        <f t="shared" si="8"/>
        <v>4.3195956403972708</v>
      </c>
      <c r="AB80" s="55">
        <f t="shared" si="9"/>
        <v>7.8923884514435692</v>
      </c>
      <c r="AC80" s="47"/>
      <c r="AD80" s="4"/>
      <c r="AE80" s="13"/>
      <c r="AF80" s="5"/>
      <c r="AG80" s="5"/>
    </row>
    <row r="81" spans="1:33" ht="15.6">
      <c r="A81" s="47"/>
      <c r="B81" s="53">
        <f>+'Ark1'!C1269</f>
        <v>2020</v>
      </c>
      <c r="C81" s="53">
        <f>+'Ark1'!N1269</f>
        <v>425</v>
      </c>
      <c r="D81" s="54" t="s">
        <v>459</v>
      </c>
      <c r="E81" s="53">
        <f>+'Ark1'!Q1269</f>
        <v>279</v>
      </c>
      <c r="F81" s="53">
        <f>+'Ark1'!R1269</f>
        <v>977</v>
      </c>
      <c r="G81" s="176">
        <f>+'Ark1'!AF1269</f>
        <v>3.6844288569596872</v>
      </c>
      <c r="H81" s="518">
        <f t="shared" si="7"/>
        <v>0.22912924952320157</v>
      </c>
      <c r="I81" s="176">
        <f>+'Ark1'!AG1269</f>
        <v>7.7957365310157476</v>
      </c>
      <c r="J81" s="176"/>
      <c r="K81" s="508"/>
      <c r="L81" s="508"/>
      <c r="M81" s="176"/>
      <c r="N81" s="176"/>
      <c r="O81" s="176"/>
      <c r="P81" s="176"/>
      <c r="Q81" s="55">
        <f>+'Ark1'!S1269</f>
        <v>5.9488229273285596</v>
      </c>
      <c r="R81" s="55">
        <f>+'Ark1'!T1269</f>
        <v>6.980552712384851</v>
      </c>
      <c r="S81" s="155">
        <f>+'Ark1'!U1269</f>
        <v>26.374063459570095</v>
      </c>
      <c r="T81" s="74">
        <f>+'Ark1'!W1269</f>
        <v>7.0624360286591594</v>
      </c>
      <c r="U81" s="74">
        <f>+'Ark1'!X1269</f>
        <v>100</v>
      </c>
      <c r="V81" s="74">
        <f>+'Ark1'!Y1269</f>
        <v>100</v>
      </c>
      <c r="W81" s="74">
        <f>+'Ark1'!Z1269</f>
        <v>0.88389454582204452</v>
      </c>
      <c r="X81" s="55">
        <f>+'Ark1'!Z1269</f>
        <v>0.88389454582204452</v>
      </c>
      <c r="Y81" s="55">
        <f>+'Ark1'!AB1269</f>
        <v>1.9837184002368848</v>
      </c>
      <c r="Z81" s="55">
        <f>+'Ark1'!AC1269</f>
        <v>9.4923795070885273</v>
      </c>
      <c r="AA81" s="55">
        <f t="shared" si="8"/>
        <v>4.4334927735719152</v>
      </c>
      <c r="AB81" s="55">
        <f t="shared" si="9"/>
        <v>3.5017921146953404</v>
      </c>
      <c r="AC81" s="47"/>
      <c r="AD81" s="4"/>
      <c r="AE81" s="13"/>
      <c r="AF81" s="5"/>
      <c r="AG81" s="5"/>
    </row>
    <row r="82" spans="1:33" ht="15.6">
      <c r="A82" s="47"/>
      <c r="B82" s="53">
        <f>+'Ark1'!C1270</f>
        <v>2020</v>
      </c>
      <c r="C82" s="53">
        <f>+'Ark1'!N1270</f>
        <v>428</v>
      </c>
      <c r="D82" s="54" t="s">
        <v>460</v>
      </c>
      <c r="E82" s="53">
        <f>+'Ark1'!Q1270</f>
        <v>194</v>
      </c>
      <c r="F82" s="53">
        <f>+'Ark1'!R1270</f>
        <v>402</v>
      </c>
      <c r="G82" s="176">
        <f>+'Ark1'!AF1270</f>
        <v>1.5160085982577221</v>
      </c>
      <c r="H82" s="518">
        <f t="shared" si="7"/>
        <v>0.21240145804588595</v>
      </c>
      <c r="I82" s="176">
        <f>+'Ark1'!AG1270</f>
        <v>3.5243167454042101</v>
      </c>
      <c r="J82" s="176"/>
      <c r="K82" s="508"/>
      <c r="L82" s="508"/>
      <c r="M82" s="176"/>
      <c r="N82" s="176"/>
      <c r="O82" s="176"/>
      <c r="P82" s="176"/>
      <c r="Q82" s="55">
        <f>+'Ark1'!S1270</f>
        <v>6.4253731343283604</v>
      </c>
      <c r="R82" s="55">
        <f>+'Ark1'!T1270</f>
        <v>7.514925373134326</v>
      </c>
      <c r="S82" s="155">
        <f>+'Ark1'!U1270</f>
        <v>28.977661691542306</v>
      </c>
      <c r="T82" s="74">
        <f>+'Ark1'!W1270</f>
        <v>14.925373134328362</v>
      </c>
      <c r="U82" s="74">
        <f>+'Ark1'!X1270</f>
        <v>100</v>
      </c>
      <c r="V82" s="74">
        <f>+'Ark1'!Y1270</f>
        <v>100</v>
      </c>
      <c r="W82" s="74">
        <f>+'Ark1'!Z1270</f>
        <v>0.60663988102356581</v>
      </c>
      <c r="X82" s="55">
        <f>+'Ark1'!Z1270</f>
        <v>0.60663988102356581</v>
      </c>
      <c r="Y82" s="55">
        <f>+'Ark1'!AB1270</f>
        <v>2.1291686928914397</v>
      </c>
      <c r="Z82" s="55">
        <f>+'Ark1'!AC1270</f>
        <v>-3.511254039873644</v>
      </c>
      <c r="AA82" s="55">
        <f t="shared" si="8"/>
        <v>4.5098799845141322</v>
      </c>
      <c r="AB82" s="55">
        <f t="shared" si="9"/>
        <v>2.0721649484536084</v>
      </c>
      <c r="AC82" s="47"/>
      <c r="AD82" s="4"/>
      <c r="AE82" s="13"/>
      <c r="AF82" s="5"/>
      <c r="AG82" s="5"/>
    </row>
    <row r="83" spans="1:33" ht="15.6">
      <c r="A83" s="47"/>
      <c r="B83" s="53">
        <f>+'Ark1'!C1271</f>
        <v>2020</v>
      </c>
      <c r="C83" s="53">
        <f>+'Ark1'!N1271</f>
        <v>430</v>
      </c>
      <c r="D83" s="54" t="s">
        <v>461</v>
      </c>
      <c r="E83" s="53">
        <f>+'Ark1'!Q1271</f>
        <v>181</v>
      </c>
      <c r="F83" s="53">
        <f>+'Ark1'!R1271</f>
        <v>371</v>
      </c>
      <c r="G83" s="176">
        <f>+'Ark1'!AF1271</f>
        <v>1.3991024625711803</v>
      </c>
      <c r="H83" s="518">
        <f t="shared" si="7"/>
        <v>8.8088463608140488E-2</v>
      </c>
      <c r="I83" s="176">
        <f>+'Ark1'!AG1271</f>
        <v>3.5316564121095193</v>
      </c>
      <c r="J83" s="176"/>
      <c r="K83" s="508"/>
      <c r="L83" s="508"/>
      <c r="M83" s="176"/>
      <c r="N83" s="176"/>
      <c r="O83" s="176"/>
      <c r="P83" s="176"/>
      <c r="Q83" s="55">
        <f>+'Ark1'!S1271</f>
        <v>6.6603773584905639</v>
      </c>
      <c r="R83" s="55">
        <f>+'Ark1'!T1271</f>
        <v>8.0835579514824776</v>
      </c>
      <c r="S83" s="155">
        <f>+'Ark1'!U1271</f>
        <v>31.464366576819401</v>
      </c>
      <c r="T83" s="74">
        <f>+'Ark1'!W1271</f>
        <v>23.989218328840977</v>
      </c>
      <c r="U83" s="74">
        <f>+'Ark1'!X1271</f>
        <v>100</v>
      </c>
      <c r="V83" s="74">
        <f>+'Ark1'!Y1271</f>
        <v>100</v>
      </c>
      <c r="W83" s="74">
        <f>+'Ark1'!Z1271</f>
        <v>0.86327203994307677</v>
      </c>
      <c r="X83" s="55">
        <f>+'Ark1'!Z1271</f>
        <v>0.86327203994307677</v>
      </c>
      <c r="Y83" s="55">
        <f>+'Ark1'!AB1271</f>
        <v>2.2053657326701406</v>
      </c>
      <c r="Z83" s="55">
        <f>+'Ark1'!AC1271</f>
        <v>9.3180419858145758</v>
      </c>
      <c r="AA83" s="55">
        <f t="shared" si="8"/>
        <v>4.7241116956697704</v>
      </c>
      <c r="AB83" s="55">
        <f t="shared" si="9"/>
        <v>2.0497237569060776</v>
      </c>
      <c r="AC83" s="47"/>
      <c r="AD83" s="4"/>
      <c r="AE83" s="13"/>
      <c r="AF83" s="5"/>
      <c r="AG83" s="5"/>
    </row>
    <row r="84" spans="1:33" ht="15.6">
      <c r="A84" s="47"/>
      <c r="B84" s="53">
        <f>+'Ark1'!C1272</f>
        <v>2020</v>
      </c>
      <c r="C84" s="53">
        <f>+'Ark1'!N1272</f>
        <v>433</v>
      </c>
      <c r="D84" s="54" t="s">
        <v>462</v>
      </c>
      <c r="E84" s="53">
        <f>+'Ark1'!Q1272</f>
        <v>89</v>
      </c>
      <c r="F84" s="53">
        <f>+'Ark1'!R1272</f>
        <v>137</v>
      </c>
      <c r="G84" s="176">
        <f>+'Ark1'!AF1272</f>
        <v>0.51664969642116365</v>
      </c>
      <c r="H84" s="518">
        <f t="shared" si="7"/>
        <v>5.5764425881141833E-3</v>
      </c>
      <c r="I84" s="176">
        <f>+'Ark1'!AG1272</f>
        <v>1.4089134655110702</v>
      </c>
      <c r="J84" s="176"/>
      <c r="K84" s="508"/>
      <c r="L84" s="508"/>
      <c r="M84" s="176"/>
      <c r="N84" s="176"/>
      <c r="O84" s="176"/>
      <c r="P84" s="176"/>
      <c r="Q84" s="55">
        <f>+'Ark1'!S1272</f>
        <v>6.7883211678832112</v>
      </c>
      <c r="R84" s="55">
        <f>+'Ark1'!T1272</f>
        <v>7.9781021897810236</v>
      </c>
      <c r="S84" s="155">
        <f>+'Ark1'!U1272</f>
        <v>33.992116788321162</v>
      </c>
      <c r="T84" s="74">
        <f>+'Ark1'!W1272</f>
        <v>29.197080291970824</v>
      </c>
      <c r="U84" s="74">
        <f>+'Ark1'!X1272</f>
        <v>100</v>
      </c>
      <c r="V84" s="74">
        <f>+'Ark1'!Y1272</f>
        <v>100</v>
      </c>
      <c r="W84" s="74">
        <f>+'Ark1'!Z1272</f>
        <v>0.58488932218546408</v>
      </c>
      <c r="X84" s="55">
        <f>+'Ark1'!Z1272</f>
        <v>0.58488932218546408</v>
      </c>
      <c r="Y84" s="55">
        <f>+'Ark1'!AB1272</f>
        <v>2.4980785412625379</v>
      </c>
      <c r="Z84" s="55">
        <f>+'Ark1'!AC1272</f>
        <v>9.5073510396142851</v>
      </c>
      <c r="AA84" s="55">
        <f t="shared" si="8"/>
        <v>5.0074408602150537</v>
      </c>
      <c r="AB84" s="55">
        <f t="shared" si="9"/>
        <v>1.5393258426966292</v>
      </c>
      <c r="AC84" s="47"/>
      <c r="AD84" s="4"/>
      <c r="AE84" s="13"/>
      <c r="AF84" s="5"/>
      <c r="AG84" s="5"/>
    </row>
    <row r="85" spans="1:33" ht="15.6">
      <c r="A85" s="47"/>
      <c r="B85" s="53">
        <f>+'Ark1'!C1273</f>
        <v>2020</v>
      </c>
      <c r="C85" s="53">
        <f>+'Ark1'!N1273</f>
        <v>435</v>
      </c>
      <c r="D85" s="54" t="s">
        <v>463</v>
      </c>
      <c r="E85" s="53">
        <f>+'Ark1'!Q1273</f>
        <v>85</v>
      </c>
      <c r="F85" s="53">
        <f>+'Ark1'!R1273</f>
        <v>118</v>
      </c>
      <c r="G85" s="176">
        <f>+'Ark1'!AF1273</f>
        <v>0.44499754874231634</v>
      </c>
      <c r="H85" s="518">
        <f t="shared" si="7"/>
        <v>-2.163455258351149E-2</v>
      </c>
      <c r="I85" s="176">
        <f>+'Ark1'!AG1273</f>
        <v>1.2965645277115083</v>
      </c>
      <c r="J85" s="176"/>
      <c r="K85" s="508"/>
      <c r="L85" s="508"/>
      <c r="M85" s="176"/>
      <c r="N85" s="176"/>
      <c r="O85" s="176"/>
      <c r="P85" s="176"/>
      <c r="Q85" s="55">
        <f>+'Ark1'!S1273</f>
        <v>6.8305084745762707</v>
      </c>
      <c r="R85" s="55">
        <f>+'Ark1'!T1273</f>
        <v>8.1779661016949152</v>
      </c>
      <c r="S85" s="155">
        <f>+'Ark1'!U1273</f>
        <v>36.318389830508472</v>
      </c>
      <c r="T85" s="74">
        <f>+'Ark1'!W1273</f>
        <v>32.20338983050847</v>
      </c>
      <c r="U85" s="74">
        <f>+'Ark1'!X1273</f>
        <v>100</v>
      </c>
      <c r="V85" s="74">
        <f>+'Ark1'!Y1273</f>
        <v>100</v>
      </c>
      <c r="W85" s="74">
        <f>+'Ark1'!Z1273</f>
        <v>0.82826341746430499</v>
      </c>
      <c r="X85" s="55">
        <f>+'Ark1'!Z1273</f>
        <v>0.82826341746430499</v>
      </c>
      <c r="Y85" s="55">
        <f>+'Ark1'!AB1273</f>
        <v>2.4482140011569804</v>
      </c>
      <c r="Z85" s="55">
        <f>+'Ark1'!AC1273</f>
        <v>4.940147353228368</v>
      </c>
      <c r="AA85" s="55">
        <f t="shared" si="8"/>
        <v>5.3170843672456574</v>
      </c>
      <c r="AB85" s="55">
        <f t="shared" si="9"/>
        <v>1.388235294117647</v>
      </c>
      <c r="AC85" s="47"/>
      <c r="AD85" s="4"/>
      <c r="AE85" s="13"/>
      <c r="AF85" s="5"/>
      <c r="AG85" s="5"/>
    </row>
    <row r="86" spans="1:33" ht="15.6">
      <c r="A86" s="47"/>
      <c r="B86" s="53">
        <f>+'Ark1'!C1274</f>
        <v>2020</v>
      </c>
      <c r="C86" s="53">
        <f>+'Ark1'!N1274</f>
        <v>438</v>
      </c>
      <c r="D86" s="54" t="s">
        <v>464</v>
      </c>
      <c r="E86" s="53">
        <f>+'Ark1'!Q1274</f>
        <v>43</v>
      </c>
      <c r="F86" s="53">
        <f>+'Ark1'!R1274</f>
        <v>48</v>
      </c>
      <c r="G86" s="176">
        <f>+'Ark1'!AF1274</f>
        <v>0.18101595203077273</v>
      </c>
      <c r="H86" s="518">
        <f t="shared" si="7"/>
        <v>-4.520873737157427E-4</v>
      </c>
      <c r="I86" s="176">
        <f>+'Ark1'!AG1274</f>
        <v>0.56638265645833819</v>
      </c>
      <c r="J86" s="176"/>
      <c r="K86" s="508"/>
      <c r="L86" s="508"/>
      <c r="M86" s="176"/>
      <c r="N86" s="176"/>
      <c r="O86" s="176"/>
      <c r="P86" s="176"/>
      <c r="Q86" s="55">
        <f>+'Ark1'!S1274</f>
        <v>6.3125</v>
      </c>
      <c r="R86" s="55">
        <f>+'Ark1'!T1274</f>
        <v>7.4375</v>
      </c>
      <c r="S86" s="155">
        <f>+'Ark1'!U1274</f>
        <v>39.001666666666658</v>
      </c>
      <c r="T86" s="74">
        <f>+'Ark1'!W1274</f>
        <v>20.833333333333329</v>
      </c>
      <c r="U86" s="74">
        <f>+'Ark1'!X1274</f>
        <v>100</v>
      </c>
      <c r="V86" s="74">
        <f>+'Ark1'!Y1274</f>
        <v>100</v>
      </c>
      <c r="W86" s="74">
        <f>+'Ark1'!Z1274</f>
        <v>0.58830028235855469</v>
      </c>
      <c r="X86" s="55">
        <f>+'Ark1'!Z1274</f>
        <v>0.58830028235855469</v>
      </c>
      <c r="Y86" s="55">
        <f>+'Ark1'!AB1274</f>
        <v>2.6450129961873534</v>
      </c>
      <c r="Z86" s="55">
        <f>+'Ark1'!AC1274</f>
        <v>0.32123431209715425</v>
      </c>
      <c r="AA86" s="55">
        <f t="shared" si="8"/>
        <v>6.1784818481848172</v>
      </c>
      <c r="AB86" s="55">
        <f t="shared" si="9"/>
        <v>1.1162790697674418</v>
      </c>
      <c r="AC86" s="47"/>
      <c r="AD86" s="4"/>
      <c r="AE86" s="13"/>
      <c r="AF86" s="5"/>
      <c r="AG86" s="5"/>
    </row>
    <row r="87" spans="1:33" ht="15.6">
      <c r="A87" s="47"/>
      <c r="B87" s="53">
        <f>+'Ark1'!C1275</f>
        <v>2020</v>
      </c>
      <c r="C87" s="53">
        <f>+'Ark1'!N1275</f>
        <v>440</v>
      </c>
      <c r="D87" s="54" t="s">
        <v>465</v>
      </c>
      <c r="E87" s="53">
        <f>+'Ark1'!Q1275</f>
        <v>31</v>
      </c>
      <c r="F87" s="53">
        <f>+'Ark1'!R1275</f>
        <v>35</v>
      </c>
      <c r="G87" s="176">
        <f>+'Ark1'!AF1275</f>
        <v>0.13199079835577177</v>
      </c>
      <c r="H87" s="518">
        <f t="shared" si="7"/>
        <v>-1.3326591658933129E-3</v>
      </c>
      <c r="I87" s="176">
        <f>+'Ark1'!AG1275</f>
        <v>0.4404253836049879</v>
      </c>
      <c r="J87" s="176"/>
      <c r="K87" s="508"/>
      <c r="L87" s="508"/>
      <c r="M87" s="176"/>
      <c r="N87" s="176"/>
      <c r="O87" s="176"/>
      <c r="P87" s="176"/>
      <c r="Q87" s="55">
        <f>+'Ark1'!S1275</f>
        <v>6.2857142857142847</v>
      </c>
      <c r="R87" s="55">
        <f>+'Ark1'!T1275</f>
        <v>7.0571428571428561</v>
      </c>
      <c r="S87" s="155">
        <f>+'Ark1'!U1275</f>
        <v>41.592857142857127</v>
      </c>
      <c r="T87" s="74">
        <f>+'Ark1'!W1275</f>
        <v>20</v>
      </c>
      <c r="U87" s="74">
        <f>+'Ark1'!X1275</f>
        <v>100</v>
      </c>
      <c r="V87" s="74">
        <f>+'Ark1'!Y1275</f>
        <v>100</v>
      </c>
      <c r="W87" s="74">
        <f>+'Ark1'!Z1275</f>
        <v>0.78964574852528324</v>
      </c>
      <c r="X87" s="55">
        <f>+'Ark1'!Z1275</f>
        <v>0.78964574852528324</v>
      </c>
      <c r="Y87" s="55">
        <f>+'Ark1'!AB1275</f>
        <v>2.7562174612823185</v>
      </c>
      <c r="Z87" s="55">
        <f>+'Ark1'!AC1275</f>
        <v>-5.8576473554563986</v>
      </c>
      <c r="AA87" s="55">
        <f t="shared" si="8"/>
        <v>6.6170454545454529</v>
      </c>
      <c r="AB87" s="55">
        <f t="shared" si="9"/>
        <v>1.1290322580645162</v>
      </c>
      <c r="AC87" s="47"/>
      <c r="AD87" s="4"/>
      <c r="AE87" s="5"/>
      <c r="AF87" s="5"/>
      <c r="AG87" s="5"/>
    </row>
    <row r="88" spans="1:33">
      <c r="A88" s="47"/>
      <c r="B88" s="53">
        <f>+'Ark1'!C1276</f>
        <v>2020</v>
      </c>
      <c r="C88" s="53">
        <f>+'Ark1'!N1276</f>
        <v>443</v>
      </c>
      <c r="D88" s="54" t="s">
        <v>466</v>
      </c>
      <c r="E88" s="53">
        <f>+'Ark1'!Q1276</f>
        <v>10</v>
      </c>
      <c r="F88" s="53">
        <f>+'Ark1'!R1276</f>
        <v>11</v>
      </c>
      <c r="G88" s="176">
        <f>+'Ark1'!AF1276</f>
        <v>4.148282234038541E-2</v>
      </c>
      <c r="H88" s="518">
        <f t="shared" si="7"/>
        <v>-2.8882335796048909E-2</v>
      </c>
      <c r="I88" s="176">
        <f>+'Ark1'!AG1276</f>
        <v>0.14555593769960204</v>
      </c>
      <c r="J88" s="176"/>
      <c r="K88" s="508"/>
      <c r="L88" s="508"/>
      <c r="M88" s="176"/>
      <c r="N88" s="176"/>
      <c r="O88" s="176"/>
      <c r="P88" s="176"/>
      <c r="Q88" s="55">
        <f>+'Ark1'!S1276</f>
        <v>7.2727272727272716</v>
      </c>
      <c r="R88" s="55">
        <f>+'Ark1'!T1276</f>
        <v>8.8181818181818183</v>
      </c>
      <c r="S88" s="155">
        <f>+'Ark1'!U1276</f>
        <v>43.737272727272739</v>
      </c>
      <c r="T88" s="74">
        <f>+'Ark1'!W1276</f>
        <v>45.454545454545446</v>
      </c>
      <c r="U88" s="74">
        <f>+'Ark1'!X1276</f>
        <v>100</v>
      </c>
      <c r="V88" s="74">
        <f>+'Ark1'!Y1276</f>
        <v>100</v>
      </c>
      <c r="W88" s="74">
        <f>+'Ark1'!Z1276</f>
        <v>0.47644690458867911</v>
      </c>
      <c r="X88" s="55">
        <f>+'Ark1'!Z1276</f>
        <v>0.47644690458867911</v>
      </c>
      <c r="Y88" s="55">
        <f>+'Ark1'!AB1276</f>
        <v>2.886274157525007</v>
      </c>
      <c r="Z88" s="55">
        <f>+'Ark1'!AC1276</f>
        <v>-20.165171345448613</v>
      </c>
      <c r="AA88" s="55">
        <f t="shared" si="8"/>
        <v>6.0138750000000023</v>
      </c>
      <c r="AB88" s="55">
        <f t="shared" si="9"/>
        <v>1.1000000000000001</v>
      </c>
      <c r="AC88" s="47"/>
      <c r="AD88" s="13"/>
      <c r="AE88" s="13"/>
    </row>
    <row r="89" spans="1:33" ht="15.6">
      <c r="A89" s="47"/>
      <c r="B89" s="53">
        <f>+'Ark1'!C1277</f>
        <v>2020</v>
      </c>
      <c r="C89" s="53">
        <f>+'Ark1'!N1277</f>
        <v>445</v>
      </c>
      <c r="D89" s="54" t="s">
        <v>467</v>
      </c>
      <c r="E89" s="53">
        <f>+'Ark1'!Q1277</f>
        <v>17</v>
      </c>
      <c r="F89" s="53">
        <f>+'Ark1'!R1277</f>
        <v>21</v>
      </c>
      <c r="G89" s="176">
        <f>+'Ark1'!AF1277</f>
        <v>7.9194479013463021E-2</v>
      </c>
      <c r="H89" s="518">
        <f t="shared" si="7"/>
        <v>-9.6878260009803513E-3</v>
      </c>
      <c r="I89" s="176">
        <f>+'Ark1'!AG1277</f>
        <v>0.299201846038117</v>
      </c>
      <c r="J89" s="176"/>
      <c r="K89" s="508"/>
      <c r="L89" s="508"/>
      <c r="M89" s="176"/>
      <c r="N89" s="176"/>
      <c r="O89" s="176"/>
      <c r="P89" s="176"/>
      <c r="Q89" s="55">
        <f>+'Ark1'!S1277</f>
        <v>6.2857142857142847</v>
      </c>
      <c r="R89" s="55">
        <f>+'Ark1'!T1277</f>
        <v>6.5714285714285694</v>
      </c>
      <c r="S89" s="155">
        <f>+'Ark1'!U1277</f>
        <v>47.093333333333341</v>
      </c>
      <c r="T89" s="74">
        <f>+'Ark1'!W1277</f>
        <v>9.5238095238095273</v>
      </c>
      <c r="U89" s="74">
        <f>+'Ark1'!X1277</f>
        <v>100</v>
      </c>
      <c r="V89" s="74">
        <f>+'Ark1'!Y1277</f>
        <v>100</v>
      </c>
      <c r="W89" s="74">
        <f>+'Ark1'!Z1277</f>
        <v>1.4553884552085401</v>
      </c>
      <c r="X89" s="55">
        <f>+'Ark1'!Z1277</f>
        <v>1.4553884552085401</v>
      </c>
      <c r="Y89" s="55">
        <f>+'Ark1'!AB1277</f>
        <v>2.194613070819603</v>
      </c>
      <c r="Z89" s="55">
        <f>+'Ark1'!AC1277</f>
        <v>10.40446780118994</v>
      </c>
      <c r="AA89" s="55">
        <f t="shared" si="8"/>
        <v>7.4921212121212148</v>
      </c>
      <c r="AB89" s="55">
        <f t="shared" si="9"/>
        <v>1.2352941176470589</v>
      </c>
      <c r="AC89" s="47"/>
      <c r="AD89" s="5"/>
      <c r="AE89" s="5"/>
      <c r="AG89" s="5"/>
    </row>
    <row r="90" spans="1:33">
      <c r="A90" s="47"/>
      <c r="B90" s="53">
        <f>+'Ark1'!C1278</f>
        <v>2020</v>
      </c>
      <c r="C90" s="53">
        <f>+'Ark1'!N1278</f>
        <v>450</v>
      </c>
      <c r="D90" s="54" t="s">
        <v>468</v>
      </c>
      <c r="E90" s="53">
        <f>+'Ark1'!Q1278</f>
        <v>2</v>
      </c>
      <c r="F90" s="53">
        <f>+'Ark1'!R1278</f>
        <v>3</v>
      </c>
      <c r="G90" s="176">
        <f>+'Ark1'!AF1278</f>
        <v>1.1313497001923295E-2</v>
      </c>
      <c r="H90" s="518">
        <f t="shared" si="7"/>
        <v>-3.5002205004839321E-3</v>
      </c>
      <c r="I90" s="176">
        <f>+'Ark1'!AG1278</f>
        <v>4.6667089418560445E-2</v>
      </c>
      <c r="J90" s="176"/>
      <c r="K90" s="508"/>
      <c r="L90" s="508"/>
      <c r="M90" s="176"/>
      <c r="N90" s="176"/>
      <c r="O90" s="176"/>
      <c r="P90" s="176"/>
      <c r="Q90" s="55">
        <f>+'Ark1'!S1278</f>
        <v>5.6666666666666679</v>
      </c>
      <c r="R90" s="55">
        <f>+'Ark1'!T1278</f>
        <v>6</v>
      </c>
      <c r="S90" s="155">
        <f>+'Ark1'!U1278</f>
        <v>51.416666666666657</v>
      </c>
      <c r="T90" s="74">
        <f>+'Ark1'!W1278</f>
        <v>0</v>
      </c>
      <c r="U90" s="74">
        <f>+'Ark1'!X1278</f>
        <v>100</v>
      </c>
      <c r="V90" s="74">
        <f>+'Ark1'!Y1278</f>
        <v>100</v>
      </c>
      <c r="W90" s="74">
        <f>+'Ark1'!Z1278</f>
        <v>0.66614979963667431</v>
      </c>
      <c r="X90" s="55">
        <f>+'Ark1'!Z1278</f>
        <v>0.66614979963667431</v>
      </c>
      <c r="Y90" s="55">
        <f>+'Ark1'!AB1278</f>
        <v>2.8284271247461903</v>
      </c>
      <c r="Z90" s="55">
        <f>+'Ark1'!AC1278</f>
        <v>27.244733932759825</v>
      </c>
      <c r="AA90" s="55">
        <f t="shared" si="8"/>
        <v>9.073529411764703</v>
      </c>
      <c r="AB90" s="55">
        <f t="shared" si="9"/>
        <v>1.5</v>
      </c>
      <c r="AC90" s="47"/>
      <c r="AD90" s="13"/>
      <c r="AE90" s="13"/>
    </row>
    <row r="91" spans="1:33">
      <c r="A91" s="47"/>
      <c r="B91" s="53">
        <f>+'Ark1'!C1279</f>
        <v>2020</v>
      </c>
      <c r="C91" s="53">
        <f>+'Ark1'!N1279</f>
        <v>455</v>
      </c>
      <c r="D91" s="54" t="s">
        <v>469</v>
      </c>
      <c r="E91" s="53">
        <f>+'Ark1'!Q1279</f>
        <v>1</v>
      </c>
      <c r="F91" s="53">
        <f>+'Ark1'!R1279</f>
        <v>1</v>
      </c>
      <c r="G91" s="176">
        <f>+'Ark1'!AF1279</f>
        <v>3.771165667307765E-3</v>
      </c>
      <c r="H91" s="518">
        <f t="shared" si="7"/>
        <v>3.771165667307765E-3</v>
      </c>
      <c r="I91" s="176">
        <f>+'Ark1'!AG1279</f>
        <v>1.7523227352499338E-2</v>
      </c>
      <c r="J91" s="176"/>
      <c r="K91" s="508"/>
      <c r="L91" s="508"/>
      <c r="M91" s="176"/>
      <c r="N91" s="176"/>
      <c r="O91" s="176"/>
      <c r="P91" s="176"/>
      <c r="Q91" s="55">
        <f>+'Ark1'!S1279</f>
        <v>6</v>
      </c>
      <c r="R91" s="55">
        <f>+'Ark1'!T1279</f>
        <v>11</v>
      </c>
      <c r="S91" s="155">
        <f>+'Ark1'!U1279</f>
        <v>57.92</v>
      </c>
      <c r="T91" s="74">
        <f>+'Ark1'!W1279</f>
        <v>100</v>
      </c>
      <c r="U91" s="74">
        <f>+'Ark1'!X1279</f>
        <v>100</v>
      </c>
      <c r="V91" s="74">
        <f>+'Ark1'!Y1279</f>
        <v>100</v>
      </c>
      <c r="W91" s="74">
        <f>+'Ark1'!Z1279</f>
        <v>0</v>
      </c>
      <c r="X91" s="55">
        <f>+'Ark1'!Z1279</f>
        <v>0</v>
      </c>
      <c r="Y91" s="55">
        <f>+'Ark1'!AB1279</f>
        <v>0</v>
      </c>
      <c r="Z91" s="55">
        <f>+'Ark1'!AC1279</f>
        <v>0</v>
      </c>
      <c r="AA91" s="55">
        <f t="shared" si="8"/>
        <v>9.6533333333333342</v>
      </c>
      <c r="AB91" s="55">
        <f t="shared" si="9"/>
        <v>1</v>
      </c>
      <c r="AC91" s="47"/>
      <c r="AD91" s="13"/>
      <c r="AE91" s="13"/>
    </row>
    <row r="92" spans="1:33" ht="15.6">
      <c r="A92" s="47"/>
      <c r="B92" s="53">
        <f>+'Ark1'!C1280</f>
        <v>2020</v>
      </c>
      <c r="C92" s="53">
        <f>+'Ark1'!N1280</f>
        <v>460</v>
      </c>
      <c r="D92" s="54" t="s">
        <v>470</v>
      </c>
      <c r="E92" s="53">
        <f>+'Ark1'!Q1280</f>
        <v>0</v>
      </c>
      <c r="F92" s="53">
        <f>+'Ark1'!R1280</f>
        <v>0</v>
      </c>
      <c r="G92" s="176">
        <f>+'Ark1'!AF1280</f>
        <v>0</v>
      </c>
      <c r="H92" s="518">
        <f t="shared" si="7"/>
        <v>0</v>
      </c>
      <c r="I92" s="176">
        <f>+'Ark1'!AG1280</f>
        <v>0</v>
      </c>
      <c r="J92" s="176"/>
      <c r="K92" s="508"/>
      <c r="L92" s="508"/>
      <c r="M92" s="176"/>
      <c r="N92" s="176"/>
      <c r="O92" s="176"/>
      <c r="P92" s="176"/>
      <c r="Q92" s="55">
        <f>+'Ark1'!S1280</f>
        <v>0</v>
      </c>
      <c r="R92" s="55">
        <f>+'Ark1'!T1280</f>
        <v>0</v>
      </c>
      <c r="S92" s="155">
        <f>+'Ark1'!U1280</f>
        <v>0</v>
      </c>
      <c r="T92" s="74">
        <f>+'Ark1'!W1280</f>
        <v>0</v>
      </c>
      <c r="U92" s="74">
        <f>+'Ark1'!X1280</f>
        <v>0</v>
      </c>
      <c r="V92" s="74">
        <f>+'Ark1'!Y1280</f>
        <v>0</v>
      </c>
      <c r="W92" s="74">
        <f>+'Ark1'!Z1280</f>
        <v>0</v>
      </c>
      <c r="X92" s="55">
        <f>+'Ark1'!Z1280</f>
        <v>0</v>
      </c>
      <c r="Y92" s="55">
        <f>+'Ark1'!AB1280</f>
        <v>0</v>
      </c>
      <c r="Z92" s="55">
        <f>+'Ark1'!AC1280</f>
        <v>0</v>
      </c>
      <c r="AA92" s="55" t="e">
        <f t="shared" si="8"/>
        <v>#DIV/0!</v>
      </c>
      <c r="AB92" s="55" t="e">
        <f t="shared" si="9"/>
        <v>#DIV/0!</v>
      </c>
      <c r="AC92" s="47"/>
      <c r="AD92" s="2"/>
      <c r="AE92" s="5"/>
      <c r="AG92" s="2"/>
    </row>
    <row r="93" spans="1:33">
      <c r="A93" s="47"/>
      <c r="B93">
        <f>+'Ark1'!C1281</f>
        <v>2019</v>
      </c>
      <c r="C93">
        <f>+'Ark1'!N1281</f>
        <v>409</v>
      </c>
      <c r="D93" s="3" t="s">
        <v>455</v>
      </c>
      <c r="E93">
        <f>+'Ark1'!Q1281</f>
        <v>454</v>
      </c>
      <c r="F93">
        <f>+'Ark1'!R1281</f>
        <v>14028</v>
      </c>
      <c r="G93" s="176">
        <f>+'Ark1'!AF1281</f>
        <v>51.951707280942152</v>
      </c>
      <c r="H93" s="518">
        <f t="shared" si="7"/>
        <v>-0.22266842847896129</v>
      </c>
      <c r="I93" s="176">
        <f>+'Ark1'!AG1281</f>
        <v>27.110734247011379</v>
      </c>
      <c r="J93" s="194"/>
      <c r="K93" s="507"/>
      <c r="L93" s="507"/>
      <c r="M93" s="194"/>
      <c r="N93" s="194"/>
      <c r="O93" s="194"/>
      <c r="P93" s="194"/>
      <c r="Q93" s="1">
        <f>+'Ark1'!S1281</f>
        <v>4.8219275734245803</v>
      </c>
      <c r="R93" s="1">
        <f>+'Ark1'!T1281</f>
        <v>4.2014542343883665</v>
      </c>
      <c r="S93" s="92">
        <f>+'Ark1'!U1281</f>
        <v>6.4503015397775822</v>
      </c>
      <c r="T93" s="11">
        <f>+'Ark1'!W1281</f>
        <v>0</v>
      </c>
      <c r="U93" s="11">
        <f>+'Ark1'!X1281</f>
        <v>0</v>
      </c>
      <c r="V93" s="11">
        <f>+'Ark1'!Y1281</f>
        <v>0</v>
      </c>
      <c r="W93" s="11">
        <f>+'Ark1'!Z1281</f>
        <v>1.7803118574286605</v>
      </c>
      <c r="X93" s="1">
        <f>+'Ark1'!Z1281</f>
        <v>1.7803118574286605</v>
      </c>
      <c r="Y93" s="1">
        <f>+'Ark1'!AB1281</f>
        <v>1.6592082259615721</v>
      </c>
      <c r="Z93" s="1">
        <f>+'Ark1'!AC1281</f>
        <v>23.409051898354157</v>
      </c>
      <c r="AA93" s="1">
        <f t="shared" si="8"/>
        <v>1.3377018716182241</v>
      </c>
      <c r="AB93" s="1">
        <f t="shared" si="9"/>
        <v>30.898678414096917</v>
      </c>
      <c r="AC93" s="47"/>
      <c r="AD93" s="4"/>
      <c r="AE93" s="4"/>
      <c r="AF93" s="4"/>
      <c r="AG93" s="4"/>
    </row>
    <row r="94" spans="1:33" ht="15.6">
      <c r="A94" s="47"/>
      <c r="B94">
        <f>+'Ark1'!C1282</f>
        <v>2019</v>
      </c>
      <c r="C94">
        <f>+'Ark1'!N1282</f>
        <v>410</v>
      </c>
      <c r="D94" s="3" t="s">
        <v>456</v>
      </c>
      <c r="E94">
        <f>+'Ark1'!Q1282</f>
        <v>547</v>
      </c>
      <c r="F94">
        <f>+'Ark1'!R1282</f>
        <v>4492</v>
      </c>
      <c r="G94" s="176">
        <f>+'Ark1'!AF1282</f>
        <v>16.635804755203317</v>
      </c>
      <c r="H94" s="518">
        <f t="shared" si="7"/>
        <v>-0.12781613015422622</v>
      </c>
      <c r="I94" s="176">
        <f>+'Ark1'!AG1282</f>
        <v>16.474494738976659</v>
      </c>
      <c r="J94" s="194"/>
      <c r="K94" s="507"/>
      <c r="L94" s="507"/>
      <c r="M94" s="194"/>
      <c r="N94" s="194"/>
      <c r="O94" s="194"/>
      <c r="P94" s="194"/>
      <c r="Q94" s="1">
        <f>+'Ark1'!S1282</f>
        <v>5.3639804096170973</v>
      </c>
      <c r="R94" s="1">
        <f>+'Ark1'!T1282</f>
        <v>4.4944345503116674</v>
      </c>
      <c r="S94" s="92">
        <f>+'Ark1'!U1282</f>
        <v>12.240716829919869</v>
      </c>
      <c r="T94" s="11">
        <f>+'Ark1'!W1282</f>
        <v>0</v>
      </c>
      <c r="U94" s="11">
        <f>+'Ark1'!X1282</f>
        <v>0</v>
      </c>
      <c r="V94" s="11">
        <f>+'Ark1'!Y1282</f>
        <v>0</v>
      </c>
      <c r="W94" s="11">
        <f>+'Ark1'!Z1282</f>
        <v>1.405275036364372</v>
      </c>
      <c r="X94" s="1">
        <f>+'Ark1'!Z1282</f>
        <v>1.405275036364372</v>
      </c>
      <c r="Y94" s="1">
        <f>+'Ark1'!AB1282</f>
        <v>1.7190761502259149</v>
      </c>
      <c r="Z94" s="1">
        <f>+'Ark1'!AC1282</f>
        <v>-6.1332902147736172</v>
      </c>
      <c r="AA94" s="1">
        <f t="shared" si="8"/>
        <v>2.2820211662170595</v>
      </c>
      <c r="AB94" s="1">
        <f t="shared" si="9"/>
        <v>8.2120658135283371</v>
      </c>
      <c r="AC94" s="47"/>
      <c r="AD94" s="4"/>
      <c r="AE94" s="13"/>
      <c r="AF94" s="1"/>
      <c r="AG94" s="5"/>
    </row>
    <row r="95" spans="1:33" ht="15.6">
      <c r="A95" s="47"/>
      <c r="B95">
        <f>+'Ark1'!C1283</f>
        <v>2019</v>
      </c>
      <c r="C95">
        <f>+'Ark1'!N1283</f>
        <v>415</v>
      </c>
      <c r="D95" s="3" t="s">
        <v>457</v>
      </c>
      <c r="E95">
        <f>+'Ark1'!Q1283</f>
        <v>510</v>
      </c>
      <c r="F95">
        <f>+'Ark1'!R1283</f>
        <v>3491</v>
      </c>
      <c r="G95" s="176">
        <f>+'Ark1'!AF1283</f>
        <v>12.928671950225905</v>
      </c>
      <c r="H95" s="518">
        <f t="shared" si="7"/>
        <v>-1.3519750418285827</v>
      </c>
      <c r="I95" s="176">
        <f>+'Ark1'!AG1283</f>
        <v>18.478125130333112</v>
      </c>
      <c r="J95" s="194"/>
      <c r="K95" s="507"/>
      <c r="L95" s="507"/>
      <c r="M95" s="194"/>
      <c r="N95" s="194"/>
      <c r="O95" s="194"/>
      <c r="P95" s="194"/>
      <c r="Q95" s="1">
        <f>+'Ark1'!S1283</f>
        <v>4.6731595531366361</v>
      </c>
      <c r="R95" s="1">
        <f>+'Ark1'!T1283</f>
        <v>4.7757089659123446</v>
      </c>
      <c r="S95" s="92">
        <f>+'Ark1'!U1283</f>
        <v>17.666175880836413</v>
      </c>
      <c r="T95" s="11">
        <f>+'Ark1'!W1283</f>
        <v>0.20051561157261535</v>
      </c>
      <c r="U95" s="11">
        <f>+'Ark1'!X1283</f>
        <v>83.213978802635367</v>
      </c>
      <c r="V95" s="11">
        <f>+'Ark1'!Y1283</f>
        <v>0</v>
      </c>
      <c r="W95" s="11">
        <f>+'Ark1'!Z1283</f>
        <v>1.4127962939124379</v>
      </c>
      <c r="X95" s="1">
        <f>+'Ark1'!Z1283</f>
        <v>1.4127962939124379</v>
      </c>
      <c r="Y95" s="1">
        <f>+'Ark1'!AB1283</f>
        <v>1.838773653221812</v>
      </c>
      <c r="Z95" s="1">
        <f>+'Ark1'!AC1283</f>
        <v>-5.3118132104141598</v>
      </c>
      <c r="AA95" s="1">
        <f t="shared" si="8"/>
        <v>3.7803493931592453</v>
      </c>
      <c r="AB95" s="1">
        <f t="shared" si="9"/>
        <v>6.8450980392156859</v>
      </c>
      <c r="AC95" s="47"/>
      <c r="AD95" s="4"/>
      <c r="AE95" s="13"/>
      <c r="AF95" s="1"/>
      <c r="AG95" s="5"/>
    </row>
    <row r="96" spans="1:33" ht="15.6">
      <c r="A96" s="47"/>
      <c r="B96">
        <f>+'Ark1'!C1284</f>
        <v>2019</v>
      </c>
      <c r="C96">
        <f>+'Ark1'!N1284</f>
        <v>420</v>
      </c>
      <c r="D96" s="3" t="s">
        <v>458</v>
      </c>
      <c r="E96">
        <f>+'Ark1'!Q1284</f>
        <v>386</v>
      </c>
      <c r="F96">
        <f>+'Ark1'!R1284</f>
        <v>2956</v>
      </c>
      <c r="G96" s="176">
        <f>+'Ark1'!AF1284</f>
        <v>10.947337234278939</v>
      </c>
      <c r="H96" s="518">
        <f t="shared" si="7"/>
        <v>0.8558219107829057</v>
      </c>
      <c r="I96" s="176">
        <f>+'Ark1'!AG1284</f>
        <v>19.724726881722471</v>
      </c>
      <c r="J96" s="194"/>
      <c r="K96" s="507"/>
      <c r="L96" s="507"/>
      <c r="M96" s="194"/>
      <c r="N96" s="194"/>
      <c r="O96" s="194"/>
      <c r="P96" s="194"/>
      <c r="Q96" s="1">
        <f>+'Ark1'!S1284</f>
        <v>5.2104194857916086</v>
      </c>
      <c r="R96" s="1">
        <f>+'Ark1'!T1284</f>
        <v>5.868741542625167</v>
      </c>
      <c r="S96" s="92">
        <f>+'Ark1'!U1284</f>
        <v>22.271069012178575</v>
      </c>
      <c r="T96" s="11">
        <f>+'Ark1'!W1284</f>
        <v>1.9959404600811903</v>
      </c>
      <c r="U96" s="11">
        <f>+'Ark1'!X1284</f>
        <v>100</v>
      </c>
      <c r="V96" s="11">
        <f>+'Ark1'!Y1284</f>
        <v>31.156968876860621</v>
      </c>
      <c r="W96" s="11">
        <f>+'Ark1'!Z1284</f>
        <v>1.3699314283490285</v>
      </c>
      <c r="X96" s="1">
        <f>+'Ark1'!Z1284</f>
        <v>1.3699314283490285</v>
      </c>
      <c r="Y96" s="1">
        <f>+'Ark1'!AB1284</f>
        <v>1.8987453765363935</v>
      </c>
      <c r="Z96" s="1">
        <f>+'Ark1'!AC1284</f>
        <v>20.312610448778436</v>
      </c>
      <c r="AA96" s="1">
        <f t="shared" si="8"/>
        <v>4.2743332034800607</v>
      </c>
      <c r="AB96" s="1">
        <f t="shared" si="9"/>
        <v>7.6580310880829012</v>
      </c>
      <c r="AC96" s="47"/>
      <c r="AD96" s="4"/>
      <c r="AE96" s="13"/>
      <c r="AF96" s="1"/>
      <c r="AG96" s="5"/>
    </row>
    <row r="97" spans="1:33" ht="15.6">
      <c r="A97" s="47"/>
      <c r="B97">
        <f>+'Ark1'!C1285</f>
        <v>2019</v>
      </c>
      <c r="C97">
        <f>+'Ark1'!N1285</f>
        <v>425</v>
      </c>
      <c r="D97" s="3" t="s">
        <v>459</v>
      </c>
      <c r="E97">
        <f>+'Ark1'!Q1285</f>
        <v>259</v>
      </c>
      <c r="F97">
        <f>+'Ark1'!R1285</f>
        <v>933</v>
      </c>
      <c r="G97" s="176">
        <f>+'Ark1'!AF1285</f>
        <v>3.4552996074364857</v>
      </c>
      <c r="H97" s="518">
        <f t="shared" si="7"/>
        <v>0.46863672434908521</v>
      </c>
      <c r="I97" s="176">
        <f>+'Ark1'!AG1285</f>
        <v>7.3882065492777729</v>
      </c>
      <c r="J97" s="194"/>
      <c r="K97" s="507"/>
      <c r="L97" s="507"/>
      <c r="M97" s="194"/>
      <c r="N97" s="194"/>
      <c r="O97" s="194"/>
      <c r="P97" s="194"/>
      <c r="Q97" s="1">
        <f>+'Ark1'!S1285</f>
        <v>6.0493033226152209</v>
      </c>
      <c r="R97" s="1">
        <f>+'Ark1'!T1285</f>
        <v>7.1446945337620562</v>
      </c>
      <c r="S97" s="92">
        <f>+'Ark1'!U1285</f>
        <v>26.429678456591567</v>
      </c>
      <c r="T97" s="11">
        <f>+'Ark1'!W1285</f>
        <v>8.360128617363344</v>
      </c>
      <c r="U97" s="11">
        <f>+'Ark1'!X1285</f>
        <v>100</v>
      </c>
      <c r="V97" s="11">
        <f>+'Ark1'!Y1285</f>
        <v>100</v>
      </c>
      <c r="W97" s="11">
        <f>+'Ark1'!Z1285</f>
        <v>0.85294264205318748</v>
      </c>
      <c r="X97" s="1">
        <f>+'Ark1'!Z1285</f>
        <v>0.85294264205318748</v>
      </c>
      <c r="Y97" s="1">
        <f>+'Ark1'!AB1285</f>
        <v>1.8998127729555965</v>
      </c>
      <c r="Z97" s="1">
        <f>+'Ark1'!AC1285</f>
        <v>4.6326639996065699</v>
      </c>
      <c r="AA97" s="1">
        <f t="shared" si="8"/>
        <v>4.3690450035435733</v>
      </c>
      <c r="AB97" s="1">
        <f t="shared" si="9"/>
        <v>3.6023166023166024</v>
      </c>
      <c r="AC97" s="47"/>
      <c r="AD97" s="4"/>
      <c r="AE97" s="13"/>
      <c r="AF97" s="1"/>
      <c r="AG97" s="5"/>
    </row>
    <row r="98" spans="1:33" ht="15.6">
      <c r="A98" s="47"/>
      <c r="B98">
        <f>+'Ark1'!C1286</f>
        <v>2019</v>
      </c>
      <c r="C98">
        <f>+'Ark1'!N1286</f>
        <v>428</v>
      </c>
      <c r="D98" s="3" t="s">
        <v>460</v>
      </c>
      <c r="E98">
        <f>+'Ark1'!Q1286</f>
        <v>171</v>
      </c>
      <c r="F98">
        <f>+'Ark1'!R1286</f>
        <v>352</v>
      </c>
      <c r="G98" s="176">
        <f>+'Ark1'!AF1286</f>
        <v>1.3036071402118361</v>
      </c>
      <c r="H98" s="518">
        <f t="shared" si="7"/>
        <v>5.1478876874718971E-2</v>
      </c>
      <c r="I98" s="176">
        <f>+'Ark1'!AG1286</f>
        <v>3.0518681438791302</v>
      </c>
      <c r="J98" s="194"/>
      <c r="K98" s="507"/>
      <c r="L98" s="507"/>
      <c r="M98" s="194"/>
      <c r="N98" s="194"/>
      <c r="O98" s="194"/>
      <c r="P98" s="194"/>
      <c r="Q98" s="1">
        <f>+'Ark1'!S1286</f>
        <v>6.5909090909090899</v>
      </c>
      <c r="R98" s="1">
        <f>+'Ark1'!T1286</f>
        <v>7.7869318181818192</v>
      </c>
      <c r="S98" s="92">
        <f>+'Ark1'!U1286</f>
        <v>28.937272727272745</v>
      </c>
      <c r="T98" s="11">
        <f>+'Ark1'!W1286</f>
        <v>16.193181818181817</v>
      </c>
      <c r="U98" s="11">
        <f>+'Ark1'!X1286</f>
        <v>100</v>
      </c>
      <c r="V98" s="11">
        <f>+'Ark1'!Y1286</f>
        <v>100</v>
      </c>
      <c r="W98" s="11">
        <f>+'Ark1'!Z1286</f>
        <v>0.55510231913511088</v>
      </c>
      <c r="X98" s="1">
        <f>+'Ark1'!Z1286</f>
        <v>0.55510231913511088</v>
      </c>
      <c r="Y98" s="1">
        <f>+'Ark1'!AB1286</f>
        <v>1.992186360597632</v>
      </c>
      <c r="Z98" s="1">
        <f>+'Ark1'!AC1286</f>
        <v>5.7295727785472579</v>
      </c>
      <c r="AA98" s="1">
        <f t="shared" si="8"/>
        <v>4.3904827586206929</v>
      </c>
      <c r="AB98" s="1">
        <f t="shared" si="9"/>
        <v>2.0584795321637426</v>
      </c>
      <c r="AC98" s="47"/>
      <c r="AD98" s="4"/>
      <c r="AE98" s="13"/>
      <c r="AF98" s="1"/>
      <c r="AG98" s="5"/>
    </row>
    <row r="99" spans="1:33" ht="15.6">
      <c r="A99" s="47"/>
      <c r="B99">
        <f>+'Ark1'!C1287</f>
        <v>2019</v>
      </c>
      <c r="C99">
        <f>+'Ark1'!N1287</f>
        <v>430</v>
      </c>
      <c r="D99" s="3" t="s">
        <v>461</v>
      </c>
      <c r="E99">
        <f>+'Ark1'!Q1287</f>
        <v>157</v>
      </c>
      <c r="F99">
        <f>+'Ark1'!R1287</f>
        <v>354</v>
      </c>
      <c r="G99" s="176">
        <f>+'Ark1'!AF1287</f>
        <v>1.3110139989630398</v>
      </c>
      <c r="H99" s="518">
        <f t="shared" si="7"/>
        <v>0.19012864141479913</v>
      </c>
      <c r="I99" s="176">
        <f>+'Ark1'!AG1287</f>
        <v>3.3245549738470919</v>
      </c>
      <c r="J99" s="194"/>
      <c r="K99" s="507"/>
      <c r="L99" s="507"/>
      <c r="M99" s="194"/>
      <c r="N99" s="194"/>
      <c r="O99" s="194"/>
      <c r="P99" s="194"/>
      <c r="Q99" s="1">
        <f>+'Ark1'!S1287</f>
        <v>6.759887005649718</v>
      </c>
      <c r="R99" s="1">
        <f>+'Ark1'!T1287</f>
        <v>7.9830508474576289</v>
      </c>
      <c r="S99" s="92">
        <f>+'Ark1'!U1287</f>
        <v>31.34474576271186</v>
      </c>
      <c r="T99" s="11">
        <f>+'Ark1'!W1287</f>
        <v>22.316384180790955</v>
      </c>
      <c r="U99" s="11">
        <f>+'Ark1'!X1287</f>
        <v>100</v>
      </c>
      <c r="V99" s="11">
        <f>+'Ark1'!Y1287</f>
        <v>100</v>
      </c>
      <c r="W99" s="11">
        <f>+'Ark1'!Z1287</f>
        <v>0.88283894135881491</v>
      </c>
      <c r="X99" s="1">
        <f>+'Ark1'!Z1287</f>
        <v>0.88283894135881491</v>
      </c>
      <c r="Y99" s="1">
        <f>+'Ark1'!AB1287</f>
        <v>2.1152515210760474</v>
      </c>
      <c r="Z99" s="1">
        <f>+'Ark1'!AC1287</f>
        <v>6.245294236225976</v>
      </c>
      <c r="AA99" s="1">
        <f t="shared" si="8"/>
        <v>4.6368742164646877</v>
      </c>
      <c r="AB99" s="1">
        <f t="shared" si="9"/>
        <v>2.2547770700636942</v>
      </c>
      <c r="AC99" s="47"/>
      <c r="AD99" s="4"/>
      <c r="AE99" s="13"/>
      <c r="AF99" s="13"/>
      <c r="AG99" s="5"/>
    </row>
    <row r="100" spans="1:33" ht="15.6">
      <c r="A100" s="47"/>
      <c r="B100">
        <f>+'Ark1'!C1288</f>
        <v>2019</v>
      </c>
      <c r="C100">
        <f>+'Ark1'!N1288</f>
        <v>433</v>
      </c>
      <c r="D100" s="3" t="s">
        <v>462</v>
      </c>
      <c r="E100">
        <f>+'Ark1'!Q1288</f>
        <v>93</v>
      </c>
      <c r="F100">
        <f>+'Ark1'!R1288</f>
        <v>138</v>
      </c>
      <c r="G100" s="176">
        <f>+'Ark1'!AF1288</f>
        <v>0.51107325383304947</v>
      </c>
      <c r="H100" s="518">
        <f t="shared" si="7"/>
        <v>-6.8041581987324795E-3</v>
      </c>
      <c r="I100" s="176">
        <f>+'Ark1'!AG1288</f>
        <v>1.4051587223591957</v>
      </c>
      <c r="J100" s="194"/>
      <c r="K100" s="507"/>
      <c r="L100" s="507"/>
      <c r="M100" s="194"/>
      <c r="N100" s="194"/>
      <c r="O100" s="194"/>
      <c r="P100" s="194"/>
      <c r="Q100" s="1">
        <f>+'Ark1'!S1288</f>
        <v>6.6086956521739122</v>
      </c>
      <c r="R100" s="1">
        <f>+'Ark1'!T1288</f>
        <v>7.695652173913043</v>
      </c>
      <c r="S100" s="92">
        <f>+'Ark1'!U1288</f>
        <v>33.984492753623201</v>
      </c>
      <c r="T100" s="11">
        <f>+'Ark1'!W1288</f>
        <v>25.362318840579711</v>
      </c>
      <c r="U100" s="11">
        <f>+'Ark1'!X1288</f>
        <v>100</v>
      </c>
      <c r="V100" s="11">
        <f>+'Ark1'!Y1288</f>
        <v>100</v>
      </c>
      <c r="W100" s="11">
        <f>+'Ark1'!Z1288</f>
        <v>0.56561377776601252</v>
      </c>
      <c r="X100" s="1">
        <f>+'Ark1'!Z1288</f>
        <v>0.56561377776601252</v>
      </c>
      <c r="Y100" s="1">
        <f>+'Ark1'!AB1288</f>
        <v>2.5611611260909806</v>
      </c>
      <c r="Z100" s="1">
        <f>+'Ark1'!AC1288</f>
        <v>-6.9837527646463</v>
      </c>
      <c r="AA100" s="1">
        <f t="shared" si="8"/>
        <v>5.1423903508771955</v>
      </c>
      <c r="AB100" s="1">
        <f t="shared" si="9"/>
        <v>1.4838709677419355</v>
      </c>
      <c r="AC100" s="47"/>
      <c r="AD100" s="4"/>
      <c r="AE100" s="13"/>
      <c r="AF100" s="13"/>
      <c r="AG100" s="5"/>
    </row>
    <row r="101" spans="1:33" ht="15.6">
      <c r="A101" s="47"/>
      <c r="B101">
        <f>+'Ark1'!C1289</f>
        <v>2019</v>
      </c>
      <c r="C101">
        <f>+'Ark1'!N1289</f>
        <v>435</v>
      </c>
      <c r="D101" s="3" t="s">
        <v>463</v>
      </c>
      <c r="E101">
        <f>+'Ark1'!Q1289</f>
        <v>88</v>
      </c>
      <c r="F101">
        <f>+'Ark1'!R1289</f>
        <v>126</v>
      </c>
      <c r="G101" s="176">
        <f>+'Ark1'!AF1289</f>
        <v>0.46663210132582783</v>
      </c>
      <c r="H101" s="518">
        <f t="shared" si="7"/>
        <v>5.5167856149891614E-2</v>
      </c>
      <c r="I101" s="176">
        <f>+'Ark1'!AG1289</f>
        <v>1.370846658271019</v>
      </c>
      <c r="J101" s="194"/>
      <c r="K101" s="507"/>
      <c r="L101" s="507"/>
      <c r="M101" s="194"/>
      <c r="N101" s="194"/>
      <c r="O101" s="194"/>
      <c r="P101" s="194"/>
      <c r="Q101" s="1">
        <f>+'Ark1'!S1289</f>
        <v>6.8888888888888884</v>
      </c>
      <c r="R101" s="1">
        <f>+'Ark1'!T1289</f>
        <v>7.7857142857142883</v>
      </c>
      <c r="S101" s="92">
        <f>+'Ark1'!U1289</f>
        <v>36.312222222222239</v>
      </c>
      <c r="T101" s="11">
        <f>+'Ark1'!W1289</f>
        <v>30.952380952380938</v>
      </c>
      <c r="U101" s="11">
        <f>+'Ark1'!X1289</f>
        <v>100</v>
      </c>
      <c r="V101" s="11">
        <f>+'Ark1'!Y1289</f>
        <v>100</v>
      </c>
      <c r="W101" s="11">
        <f>+'Ark1'!Z1289</f>
        <v>0.84153288789590142</v>
      </c>
      <c r="X101" s="1">
        <f>+'Ark1'!Z1289</f>
        <v>0.84153288789590142</v>
      </c>
      <c r="Y101" s="1">
        <f>+'Ark1'!AB1289</f>
        <v>2.7302164076594848</v>
      </c>
      <c r="Z101" s="1">
        <f>+'Ark1'!AC1289</f>
        <v>1.4162214258705801</v>
      </c>
      <c r="AA101" s="1">
        <f t="shared" si="8"/>
        <v>5.2711290322580675</v>
      </c>
      <c r="AB101" s="1">
        <f t="shared" si="9"/>
        <v>1.4318181818181819</v>
      </c>
      <c r="AC101" s="47"/>
      <c r="AD101" s="4"/>
      <c r="AE101" s="13"/>
      <c r="AF101" s="13"/>
      <c r="AG101" s="5"/>
    </row>
    <row r="102" spans="1:33" ht="15.6">
      <c r="A102" s="47"/>
      <c r="B102">
        <f>+'Ark1'!C1290</f>
        <v>2019</v>
      </c>
      <c r="C102">
        <f>+'Ark1'!N1290</f>
        <v>438</v>
      </c>
      <c r="D102" s="3" t="s">
        <v>464</v>
      </c>
      <c r="E102">
        <f>+'Ark1'!Q1290</f>
        <v>39</v>
      </c>
      <c r="F102">
        <f>+'Ark1'!R1290</f>
        <v>49</v>
      </c>
      <c r="G102" s="176">
        <f>+'Ark1'!AF1290</f>
        <v>0.18146803940448847</v>
      </c>
      <c r="H102" s="518">
        <f t="shared" si="7"/>
        <v>2.1848289120720038E-2</v>
      </c>
      <c r="I102" s="176">
        <f>+'Ark1'!AG1290</f>
        <v>0.57372335871363511</v>
      </c>
      <c r="J102" s="194"/>
      <c r="K102" s="507"/>
      <c r="L102" s="507"/>
      <c r="M102" s="194"/>
      <c r="N102" s="194"/>
      <c r="O102" s="194"/>
      <c r="P102" s="194"/>
      <c r="Q102" s="1">
        <f>+'Ark1'!S1290</f>
        <v>6.795918367346939</v>
      </c>
      <c r="R102" s="1">
        <f>+'Ark1'!T1290</f>
        <v>7.8775510204081645</v>
      </c>
      <c r="S102" s="92">
        <f>+'Ark1'!U1290</f>
        <v>39.078775510204075</v>
      </c>
      <c r="T102" s="11">
        <f>+'Ark1'!W1290</f>
        <v>26.530612244897959</v>
      </c>
      <c r="U102" s="11">
        <f>+'Ark1'!X1290</f>
        <v>100</v>
      </c>
      <c r="V102" s="11">
        <f>+'Ark1'!Y1290</f>
        <v>100</v>
      </c>
      <c r="W102" s="11">
        <f>+'Ark1'!Z1290</f>
        <v>0.59176882087474225</v>
      </c>
      <c r="X102" s="1">
        <f>+'Ark1'!Z1290</f>
        <v>0.59176882087474225</v>
      </c>
      <c r="Y102" s="1">
        <f>+'Ark1'!AB1290</f>
        <v>2.9041325450525921</v>
      </c>
      <c r="Z102" s="1">
        <f>+'Ark1'!AC1290</f>
        <v>-13.792565741244738</v>
      </c>
      <c r="AA102" s="1">
        <f t="shared" si="8"/>
        <v>5.7503303303303293</v>
      </c>
      <c r="AB102" s="1">
        <f t="shared" si="9"/>
        <v>1.2564102564102564</v>
      </c>
      <c r="AC102" s="47"/>
      <c r="AD102" s="4"/>
      <c r="AE102" s="13"/>
      <c r="AF102" s="13"/>
      <c r="AG102" s="5"/>
    </row>
    <row r="103" spans="1:33" ht="15.6">
      <c r="A103" s="47"/>
      <c r="B103">
        <f>+'Ark1'!C1291</f>
        <v>2019</v>
      </c>
      <c r="C103">
        <f>+'Ark1'!N1291</f>
        <v>440</v>
      </c>
      <c r="D103" s="3" t="s">
        <v>465</v>
      </c>
      <c r="E103">
        <f>+'Ark1'!Q1291</f>
        <v>31</v>
      </c>
      <c r="F103">
        <f>+'Ark1'!R1291</f>
        <v>36</v>
      </c>
      <c r="G103" s="176">
        <f>+'Ark1'!AF1291</f>
        <v>0.13332345752166508</v>
      </c>
      <c r="H103" s="518">
        <f t="shared" si="7"/>
        <v>2.0805517327887602E-3</v>
      </c>
      <c r="I103" s="176">
        <f>+'Ark1'!AG1291</f>
        <v>0.44589504031877303</v>
      </c>
      <c r="J103" s="194"/>
      <c r="K103" s="507"/>
      <c r="L103" s="507"/>
      <c r="M103" s="194"/>
      <c r="N103" s="194"/>
      <c r="O103" s="194"/>
      <c r="P103" s="194"/>
      <c r="Q103" s="1">
        <f>+'Ark1'!S1291</f>
        <v>6.6666666666666687</v>
      </c>
      <c r="R103" s="1">
        <f>+'Ark1'!T1291</f>
        <v>7.8333333333333313</v>
      </c>
      <c r="S103" s="92">
        <f>+'Ark1'!U1291</f>
        <v>41.339444444444446</v>
      </c>
      <c r="T103" s="11">
        <f>+'Ark1'!W1291</f>
        <v>27.777777777777779</v>
      </c>
      <c r="U103" s="11">
        <f>+'Ark1'!X1291</f>
        <v>100</v>
      </c>
      <c r="V103" s="11">
        <f>+'Ark1'!Y1291</f>
        <v>100</v>
      </c>
      <c r="W103" s="11">
        <f>+'Ark1'!Z1291</f>
        <v>0.69735191356875115</v>
      </c>
      <c r="X103" s="1">
        <f>+'Ark1'!Z1291</f>
        <v>0.69735191356875115</v>
      </c>
      <c r="Y103" s="1">
        <f>+'Ark1'!AB1291</f>
        <v>2.5440562537456244</v>
      </c>
      <c r="Z103" s="1">
        <f>+'Ark1'!AC1291</f>
        <v>6.9844224053644117</v>
      </c>
      <c r="AA103" s="1">
        <f t="shared" si="8"/>
        <v>6.2009166666666653</v>
      </c>
      <c r="AB103" s="1">
        <f t="shared" si="9"/>
        <v>1.1612903225806452</v>
      </c>
      <c r="AC103" s="47"/>
      <c r="AD103" s="4"/>
      <c r="AE103" s="13"/>
      <c r="AF103" s="5"/>
      <c r="AG103" s="5"/>
    </row>
    <row r="104" spans="1:33" ht="15.6">
      <c r="A104" s="47"/>
      <c r="B104">
        <f>+'Ark1'!C1292</f>
        <v>2019</v>
      </c>
      <c r="C104">
        <f>+'Ark1'!N1292</f>
        <v>443</v>
      </c>
      <c r="D104" s="3" t="s">
        <v>466</v>
      </c>
      <c r="E104">
        <f>+'Ark1'!Q1292</f>
        <v>16</v>
      </c>
      <c r="F104">
        <f>+'Ark1'!R1292</f>
        <v>19</v>
      </c>
      <c r="G104" s="176">
        <f>+'Ark1'!AF1292</f>
        <v>7.0365158136434319E-2</v>
      </c>
      <c r="H104" s="518">
        <f t="shared" si="7"/>
        <v>3.4894102517819117E-2</v>
      </c>
      <c r="I104" s="176">
        <f>+'Ark1'!AG1292</f>
        <v>0.2497751678930166</v>
      </c>
      <c r="J104" s="194"/>
      <c r="K104" s="507"/>
      <c r="L104" s="507"/>
      <c r="M104" s="194"/>
      <c r="N104" s="194"/>
      <c r="O104" s="194"/>
      <c r="P104" s="194"/>
      <c r="Q104" s="1">
        <f>+'Ark1'!S1292</f>
        <v>6.8421052631578956</v>
      </c>
      <c r="R104" s="1">
        <f>+'Ark1'!T1292</f>
        <v>6.8947368421052646</v>
      </c>
      <c r="S104" s="92">
        <f>+'Ark1'!U1292</f>
        <v>43.876315789473665</v>
      </c>
      <c r="T104" s="11">
        <f>+'Ark1'!W1292</f>
        <v>15.789473684210527</v>
      </c>
      <c r="U104" s="11">
        <f>+'Ark1'!X1292</f>
        <v>100</v>
      </c>
      <c r="V104" s="11">
        <f>+'Ark1'!Y1292</f>
        <v>100</v>
      </c>
      <c r="W104" s="11">
        <f>+'Ark1'!Z1292</f>
        <v>0.61037702348959055</v>
      </c>
      <c r="X104" s="1">
        <f>+'Ark1'!Z1292</f>
        <v>0.61037702348959055</v>
      </c>
      <c r="Y104" s="1">
        <f>+'Ark1'!AB1292</f>
        <v>2.7889771156824796</v>
      </c>
      <c r="Z104" s="1">
        <f>+'Ark1'!AC1292</f>
        <v>-5.300773572148449</v>
      </c>
      <c r="AA104" s="1">
        <f t="shared" si="8"/>
        <v>6.4126923076923044</v>
      </c>
      <c r="AB104" s="1">
        <f t="shared" si="9"/>
        <v>1.1875</v>
      </c>
      <c r="AC104" s="47"/>
      <c r="AD104" s="4"/>
      <c r="AE104" s="13"/>
      <c r="AF104" s="5"/>
      <c r="AG104" s="5"/>
    </row>
    <row r="105" spans="1:33" ht="15.6">
      <c r="A105" s="47"/>
      <c r="B105">
        <f>+'Ark1'!C1293</f>
        <v>2019</v>
      </c>
      <c r="C105">
        <f>+'Ark1'!N1293</f>
        <v>445</v>
      </c>
      <c r="D105" s="3" t="s">
        <v>467</v>
      </c>
      <c r="E105">
        <f>+'Ark1'!Q1293</f>
        <v>20</v>
      </c>
      <c r="F105">
        <f>+'Ark1'!R1293</f>
        <v>24</v>
      </c>
      <c r="G105" s="176">
        <f>+'Ark1'!AF1293</f>
        <v>8.8882305014443372E-2</v>
      </c>
      <c r="H105" s="518">
        <f t="shared" si="7"/>
        <v>2.8581510462797527E-2</v>
      </c>
      <c r="I105" s="176">
        <f>+'Ark1'!AG1293</f>
        <v>0.33876122302913608</v>
      </c>
      <c r="J105" s="194"/>
      <c r="K105" s="507"/>
      <c r="L105" s="507"/>
      <c r="M105" s="194"/>
      <c r="N105" s="194"/>
      <c r="O105" s="194"/>
      <c r="P105" s="194"/>
      <c r="Q105" s="1">
        <f>+'Ark1'!S1293</f>
        <v>6.875</v>
      </c>
      <c r="R105" s="1">
        <f>+'Ark1'!T1293</f>
        <v>8.375</v>
      </c>
      <c r="S105" s="92">
        <f>+'Ark1'!U1293</f>
        <v>47.11041666666668</v>
      </c>
      <c r="T105" s="11">
        <f>+'Ark1'!W1293</f>
        <v>20.833333333333329</v>
      </c>
      <c r="U105" s="11">
        <f>+'Ark1'!X1293</f>
        <v>100</v>
      </c>
      <c r="V105" s="11">
        <f>+'Ark1'!Y1293</f>
        <v>100</v>
      </c>
      <c r="W105" s="11">
        <f>+'Ark1'!Z1293</f>
        <v>1.2525323654053997</v>
      </c>
      <c r="X105" s="1">
        <f>+'Ark1'!Z1293</f>
        <v>1.2525323654053997</v>
      </c>
      <c r="Y105" s="1">
        <f>+'Ark1'!AB1293</f>
        <v>2.6427968139832463</v>
      </c>
      <c r="Z105" s="1">
        <f>+'Ark1'!AC1293</f>
        <v>-15.320321112799252</v>
      </c>
      <c r="AA105" s="1">
        <f t="shared" si="8"/>
        <v>6.8524242424242443</v>
      </c>
      <c r="AB105" s="1">
        <f t="shared" si="9"/>
        <v>1.2</v>
      </c>
      <c r="AC105" s="47"/>
      <c r="AD105" s="4"/>
      <c r="AE105" s="13"/>
      <c r="AF105" s="5"/>
      <c r="AG105" s="5"/>
    </row>
    <row r="106" spans="1:33" ht="15.6">
      <c r="A106" s="47"/>
      <c r="B106">
        <f>+'Ark1'!C1294</f>
        <v>2019</v>
      </c>
      <c r="C106">
        <f>+'Ark1'!N1294</f>
        <v>450</v>
      </c>
      <c r="D106" s="3" t="s">
        <v>468</v>
      </c>
      <c r="E106">
        <f>+'Ark1'!Q1294</f>
        <v>4</v>
      </c>
      <c r="F106">
        <f>+'Ark1'!R1294</f>
        <v>4</v>
      </c>
      <c r="G106" s="176">
        <f>+'Ark1'!AF1294</f>
        <v>1.4813717502407227E-2</v>
      </c>
      <c r="H106" s="518">
        <f t="shared" si="7"/>
        <v>6.2529525496114735E-4</v>
      </c>
      <c r="I106" s="176">
        <f>+'Ark1'!AG1294</f>
        <v>6.3129164367610638E-2</v>
      </c>
      <c r="J106" s="194"/>
      <c r="K106" s="507"/>
      <c r="L106" s="507"/>
      <c r="M106" s="194"/>
      <c r="N106" s="194"/>
      <c r="O106" s="194"/>
      <c r="P106" s="194"/>
      <c r="Q106" s="1">
        <f>+'Ark1'!S1294</f>
        <v>8</v>
      </c>
      <c r="R106" s="1">
        <f>+'Ark1'!T1294</f>
        <v>8.75</v>
      </c>
      <c r="S106" s="92">
        <f>+'Ark1'!U1294</f>
        <v>52.674999999999997</v>
      </c>
      <c r="T106" s="11">
        <f>+'Ark1'!W1294</f>
        <v>25</v>
      </c>
      <c r="U106" s="11">
        <f>+'Ark1'!X1294</f>
        <v>100</v>
      </c>
      <c r="V106" s="11">
        <f>+'Ark1'!Y1294</f>
        <v>100</v>
      </c>
      <c r="W106" s="11">
        <f>+'Ark1'!Z1294</f>
        <v>1.8833148966649205</v>
      </c>
      <c r="X106" s="1">
        <f>+'Ark1'!Z1294</f>
        <v>1.8833148966649205</v>
      </c>
      <c r="Y106" s="1">
        <f>+'Ark1'!AB1294</f>
        <v>1.299038105676658</v>
      </c>
      <c r="Z106" s="1">
        <f>+'Ark1'!AC1294</f>
        <v>-78.846306749941419</v>
      </c>
      <c r="AA106" s="1">
        <f t="shared" si="8"/>
        <v>6.5843749999999996</v>
      </c>
      <c r="AB106" s="1">
        <f t="shared" si="9"/>
        <v>1</v>
      </c>
      <c r="AC106" s="47"/>
      <c r="AD106" s="4"/>
      <c r="AE106" s="13"/>
      <c r="AF106" s="5"/>
      <c r="AG106" s="5"/>
    </row>
    <row r="107" spans="1:33" ht="15.6">
      <c r="A107" s="47"/>
      <c r="B107">
        <f>+'Ark1'!C1295</f>
        <v>2019</v>
      </c>
      <c r="C107">
        <f>+'Ark1'!N1295</f>
        <v>455</v>
      </c>
      <c r="D107" s="3" t="s">
        <v>469</v>
      </c>
      <c r="E107">
        <f>+'Ark1'!Q1295</f>
        <v>0</v>
      </c>
      <c r="F107">
        <f>+'Ark1'!R1295</f>
        <v>0</v>
      </c>
      <c r="G107" s="176">
        <f>+'Ark1'!AF1295</f>
        <v>0</v>
      </c>
      <c r="H107" s="518">
        <f t="shared" si="7"/>
        <v>0</v>
      </c>
      <c r="I107" s="176">
        <f>+'Ark1'!AG1295</f>
        <v>0</v>
      </c>
      <c r="J107" s="194"/>
      <c r="K107" s="507"/>
      <c r="L107" s="507"/>
      <c r="M107" s="194"/>
      <c r="N107" s="194"/>
      <c r="O107" s="194"/>
      <c r="P107" s="194"/>
      <c r="Q107" s="1">
        <f>+'Ark1'!S1295</f>
        <v>0</v>
      </c>
      <c r="R107" s="1">
        <f>+'Ark1'!T1295</f>
        <v>0</v>
      </c>
      <c r="S107" s="92">
        <f>+'Ark1'!U1295</f>
        <v>0</v>
      </c>
      <c r="T107" s="11">
        <f>+'Ark1'!W1295</f>
        <v>0</v>
      </c>
      <c r="U107" s="11">
        <f>+'Ark1'!X1295</f>
        <v>0</v>
      </c>
      <c r="V107" s="11">
        <f>+'Ark1'!Y1295</f>
        <v>0</v>
      </c>
      <c r="W107" s="11">
        <f>+'Ark1'!Z1295</f>
        <v>0</v>
      </c>
      <c r="X107" s="1">
        <f>+'Ark1'!Z1295</f>
        <v>0</v>
      </c>
      <c r="Y107" s="1">
        <f>+'Ark1'!AB1295</f>
        <v>0</v>
      </c>
      <c r="Z107" s="1">
        <f>+'Ark1'!AC1295</f>
        <v>0</v>
      </c>
      <c r="AA107" s="1" t="e">
        <f t="shared" si="8"/>
        <v>#DIV/0!</v>
      </c>
      <c r="AB107" s="1" t="e">
        <f t="shared" si="9"/>
        <v>#DIV/0!</v>
      </c>
      <c r="AC107" s="47"/>
      <c r="AD107" s="4"/>
      <c r="AE107" s="13"/>
      <c r="AF107" s="5"/>
      <c r="AG107" s="5"/>
    </row>
    <row r="108" spans="1:33" ht="15.6">
      <c r="A108" s="47"/>
      <c r="B108">
        <f>+'Ark1'!C1296</f>
        <v>2019</v>
      </c>
      <c r="C108">
        <f>+'Ark1'!N1296</f>
        <v>460</v>
      </c>
      <c r="D108" s="3" t="s">
        <v>470</v>
      </c>
      <c r="E108">
        <f>+'Ark1'!Q1296</f>
        <v>0</v>
      </c>
      <c r="F108">
        <f>+'Ark1'!R1296</f>
        <v>0</v>
      </c>
      <c r="G108" s="176">
        <f>+'Ark1'!AF1296</f>
        <v>0</v>
      </c>
      <c r="H108" s="518">
        <f t="shared" si="7"/>
        <v>0</v>
      </c>
      <c r="I108" s="176">
        <f>+'Ark1'!AG1296</f>
        <v>0</v>
      </c>
      <c r="J108" s="194"/>
      <c r="K108" s="507"/>
      <c r="L108" s="507"/>
      <c r="M108" s="194"/>
      <c r="N108" s="194"/>
      <c r="O108" s="194"/>
      <c r="P108" s="194"/>
      <c r="Q108" s="1">
        <f>+'Ark1'!S1296</f>
        <v>0</v>
      </c>
      <c r="R108" s="1">
        <f>+'Ark1'!T1296</f>
        <v>0</v>
      </c>
      <c r="S108" s="92">
        <f>+'Ark1'!U1296</f>
        <v>0</v>
      </c>
      <c r="T108" s="11">
        <f>+'Ark1'!W1296</f>
        <v>0</v>
      </c>
      <c r="U108" s="11">
        <f>+'Ark1'!X1296</f>
        <v>0</v>
      </c>
      <c r="V108" s="11">
        <f>+'Ark1'!Y1296</f>
        <v>0</v>
      </c>
      <c r="W108" s="11">
        <f>+'Ark1'!Z1296</f>
        <v>0</v>
      </c>
      <c r="X108" s="1">
        <f>+'Ark1'!Z1296</f>
        <v>0</v>
      </c>
      <c r="Y108" s="1">
        <f>+'Ark1'!AB1296</f>
        <v>0</v>
      </c>
      <c r="Z108" s="1">
        <f>+'Ark1'!AC1296</f>
        <v>0</v>
      </c>
      <c r="AA108" s="1" t="e">
        <f t="shared" si="8"/>
        <v>#DIV/0!</v>
      </c>
      <c r="AB108" s="1" t="e">
        <f t="shared" si="9"/>
        <v>#DIV/0!</v>
      </c>
      <c r="AC108" s="47"/>
      <c r="AD108" s="4"/>
      <c r="AE108" s="13"/>
      <c r="AF108" s="5"/>
      <c r="AG108" s="5"/>
    </row>
    <row r="109" spans="1:33" ht="15.6">
      <c r="A109" s="47"/>
      <c r="B109" s="53">
        <f>+'Ark1'!C1297</f>
        <v>2018</v>
      </c>
      <c r="C109" s="53">
        <f>+'Ark1'!N1297</f>
        <v>409</v>
      </c>
      <c r="D109" s="54" t="s">
        <v>455</v>
      </c>
      <c r="E109" s="53">
        <f>+'Ark1'!Q1297</f>
        <v>504</v>
      </c>
      <c r="F109" s="53">
        <f>+'Ark1'!R1297</f>
        <v>14709</v>
      </c>
      <c r="G109" s="176">
        <f>+'Ark1'!AF1297</f>
        <v>52.174375709421113</v>
      </c>
      <c r="H109" s="518">
        <f t="shared" ref="H109:H124" si="10">+G109-G126</f>
        <v>0.15893057932837706</v>
      </c>
      <c r="I109" s="176">
        <f>+'Ark1'!AG1297</f>
        <v>27.614772622964345</v>
      </c>
      <c r="J109" s="176"/>
      <c r="K109" s="508"/>
      <c r="L109" s="508"/>
      <c r="M109" s="176"/>
      <c r="N109" s="176"/>
      <c r="O109" s="176"/>
      <c r="P109" s="176"/>
      <c r="Q109" s="55">
        <f>+'Ark1'!S1297</f>
        <v>5.0161805697192188</v>
      </c>
      <c r="R109" s="55">
        <f>+'Ark1'!T1297</f>
        <v>4.1171391664967034</v>
      </c>
      <c r="S109" s="155">
        <f>+'Ark1'!U1297</f>
        <v>6.4447331565707922</v>
      </c>
      <c r="T109" s="74">
        <f>+'Ark1'!W1297</f>
        <v>6.7985587055544236E-3</v>
      </c>
      <c r="U109" s="74">
        <f>+'Ark1'!X1297</f>
        <v>0</v>
      </c>
      <c r="V109" s="74">
        <f>+'Ark1'!Y1297</f>
        <v>0</v>
      </c>
      <c r="W109" s="74">
        <f>+'Ark1'!Z1297</f>
        <v>1.7771966273249344</v>
      </c>
      <c r="X109" s="55">
        <f>+'Ark1'!Z1297</f>
        <v>1.7771966273249344</v>
      </c>
      <c r="Y109" s="55">
        <f>+'Ark1'!AB1297</f>
        <v>1.517795480832248</v>
      </c>
      <c r="Z109" s="55">
        <f>+'Ark1'!AC1297</f>
        <v>13.994642608189389</v>
      </c>
      <c r="AA109" s="55">
        <f t="shared" si="8"/>
        <v>1.2847889080140384</v>
      </c>
      <c r="AB109" s="55">
        <f t="shared" si="9"/>
        <v>29.18452380952381</v>
      </c>
      <c r="AC109" s="47"/>
      <c r="AD109" s="4"/>
      <c r="AE109" s="13"/>
      <c r="AF109" s="5"/>
      <c r="AG109" s="5"/>
    </row>
    <row r="110" spans="1:33" ht="15.6">
      <c r="A110" s="47"/>
      <c r="B110" s="53">
        <f>+'Ark1'!C1298</f>
        <v>2018</v>
      </c>
      <c r="C110" s="53">
        <f>+'Ark1'!N1298</f>
        <v>410</v>
      </c>
      <c r="D110" s="54" t="s">
        <v>456</v>
      </c>
      <c r="E110" s="53">
        <f>+'Ark1'!Q1298</f>
        <v>590</v>
      </c>
      <c r="F110" s="53">
        <f>+'Ark1'!R1298</f>
        <v>4726</v>
      </c>
      <c r="G110" s="176">
        <f>+'Ark1'!AF1298</f>
        <v>16.763620885357543</v>
      </c>
      <c r="H110" s="518">
        <f t="shared" si="10"/>
        <v>1.7298797717203591</v>
      </c>
      <c r="I110" s="176">
        <f>+'Ark1'!AG1298</f>
        <v>16.913080285742378</v>
      </c>
      <c r="J110" s="176"/>
      <c r="K110" s="508"/>
      <c r="L110" s="508"/>
      <c r="M110" s="176"/>
      <c r="N110" s="176"/>
      <c r="O110" s="176"/>
      <c r="P110" s="176"/>
      <c r="Q110" s="55">
        <f>+'Ark1'!S1298</f>
        <v>5.2399492170969104</v>
      </c>
      <c r="R110" s="55">
        <f>+'Ark1'!T1298</f>
        <v>4.3091409225560717</v>
      </c>
      <c r="S110" s="155">
        <f>+'Ark1'!U1298</f>
        <v>12.285012695725799</v>
      </c>
      <c r="T110" s="74">
        <f>+'Ark1'!W1298</f>
        <v>2.1159542953872193E-2</v>
      </c>
      <c r="U110" s="74">
        <f>+'Ark1'!X1298</f>
        <v>0</v>
      </c>
      <c r="V110" s="74">
        <f>+'Ark1'!Y1298</f>
        <v>0</v>
      </c>
      <c r="W110" s="74">
        <f>+'Ark1'!Z1298</f>
        <v>1.4208042632211988</v>
      </c>
      <c r="X110" s="55">
        <f>+'Ark1'!Z1298</f>
        <v>1.4208042632211988</v>
      </c>
      <c r="Y110" s="55">
        <f>+'Ark1'!AB1298</f>
        <v>1.6098081406532314</v>
      </c>
      <c r="Z110" s="55">
        <f>+'Ark1'!AC1298</f>
        <v>-9.8501470168545566</v>
      </c>
      <c r="AA110" s="55">
        <f t="shared" si="8"/>
        <v>2.3444907930867438</v>
      </c>
      <c r="AB110" s="55">
        <f t="shared" si="9"/>
        <v>8.0101694915254242</v>
      </c>
      <c r="AC110" s="47"/>
      <c r="AD110" s="4"/>
      <c r="AE110" s="13"/>
      <c r="AF110" s="5"/>
      <c r="AG110" s="5"/>
    </row>
    <row r="111" spans="1:33" ht="15.6">
      <c r="A111" s="47"/>
      <c r="B111" s="53">
        <f>+'Ark1'!C1299</f>
        <v>2018</v>
      </c>
      <c r="C111" s="53">
        <f>+'Ark1'!N1299</f>
        <v>415</v>
      </c>
      <c r="D111" s="54" t="s">
        <v>457</v>
      </c>
      <c r="E111" s="53">
        <f>+'Ark1'!Q1299</f>
        <v>539</v>
      </c>
      <c r="F111" s="53">
        <f>+'Ark1'!R1299</f>
        <v>4026</v>
      </c>
      <c r="G111" s="176">
        <f>+'Ark1'!AF1299</f>
        <v>14.280646992054487</v>
      </c>
      <c r="H111" s="518">
        <f t="shared" si="10"/>
        <v>-0.38140057028538088</v>
      </c>
      <c r="I111" s="176">
        <f>+'Ark1'!AG1299</f>
        <v>20.615557903697525</v>
      </c>
      <c r="J111" s="176"/>
      <c r="K111" s="508"/>
      <c r="L111" s="508"/>
      <c r="M111" s="176"/>
      <c r="N111" s="176"/>
      <c r="O111" s="176"/>
      <c r="P111" s="176"/>
      <c r="Q111" s="55">
        <f>+'Ark1'!S1299</f>
        <v>4.5350223546944841</v>
      </c>
      <c r="R111" s="55">
        <f>+'Ark1'!T1299</f>
        <v>4.6266766020864383</v>
      </c>
      <c r="S111" s="155">
        <f>+'Ark1'!U1299</f>
        <v>17.577938400397422</v>
      </c>
      <c r="T111" s="74">
        <f>+'Ark1'!W1299</f>
        <v>0.29806259314456029</v>
      </c>
      <c r="U111" s="74">
        <f>+'Ark1'!X1299</f>
        <v>82.215598609041251</v>
      </c>
      <c r="V111" s="74">
        <f>+'Ark1'!Y1299</f>
        <v>0</v>
      </c>
      <c r="W111" s="74">
        <f>+'Ark1'!Z1299</f>
        <v>1.4118838719031963</v>
      </c>
      <c r="X111" s="55">
        <f>+'Ark1'!Z1299</f>
        <v>1.4118838719031963</v>
      </c>
      <c r="Y111" s="55">
        <f>+'Ark1'!AB1299</f>
        <v>1.8060377110802504</v>
      </c>
      <c r="Z111" s="55">
        <f>+'Ark1'!AC1299</f>
        <v>-0.50275917229625378</v>
      </c>
      <c r="AA111" s="55">
        <f t="shared" si="8"/>
        <v>3.8760422828349244</v>
      </c>
      <c r="AB111" s="55">
        <f t="shared" si="9"/>
        <v>7.4693877551020407</v>
      </c>
      <c r="AC111" s="47"/>
      <c r="AD111" s="4"/>
      <c r="AE111" s="5"/>
      <c r="AF111" s="5"/>
      <c r="AG111" s="5"/>
    </row>
    <row r="112" spans="1:33">
      <c r="A112" s="47"/>
      <c r="B112" s="53">
        <f>+'Ark1'!C1300</f>
        <v>2018</v>
      </c>
      <c r="C112" s="53">
        <f>+'Ark1'!N1300</f>
        <v>420</v>
      </c>
      <c r="D112" s="54" t="s">
        <v>458</v>
      </c>
      <c r="E112" s="53">
        <f>+'Ark1'!Q1300</f>
        <v>439</v>
      </c>
      <c r="F112" s="53">
        <f>+'Ark1'!R1300</f>
        <v>2845</v>
      </c>
      <c r="G112" s="176">
        <f>+'Ark1'!AF1300</f>
        <v>10.091515323496033</v>
      </c>
      <c r="H112" s="518">
        <f t="shared" si="10"/>
        <v>-1.0015524113385066</v>
      </c>
      <c r="I112" s="176">
        <f>+'Ark1'!AG1300</f>
        <v>18.460704108742451</v>
      </c>
      <c r="J112" s="176"/>
      <c r="K112" s="508"/>
      <c r="L112" s="508"/>
      <c r="M112" s="176"/>
      <c r="N112" s="176"/>
      <c r="O112" s="176"/>
      <c r="P112" s="176"/>
      <c r="Q112" s="55">
        <f>+'Ark1'!S1300</f>
        <v>5.1131810193321616</v>
      </c>
      <c r="R112" s="55">
        <f>+'Ark1'!T1300</f>
        <v>5.8056239015817219</v>
      </c>
      <c r="S112" s="155">
        <f>+'Ark1'!U1300</f>
        <v>22.274738137082522</v>
      </c>
      <c r="T112" s="74">
        <f>+'Ark1'!W1300</f>
        <v>1.8629173989455188</v>
      </c>
      <c r="U112" s="74">
        <f>+'Ark1'!X1300</f>
        <v>100</v>
      </c>
      <c r="V112" s="74">
        <f>+'Ark1'!Y1300</f>
        <v>32.302284710017574</v>
      </c>
      <c r="W112" s="74">
        <f>+'Ark1'!Z1300</f>
        <v>1.3988484505724219</v>
      </c>
      <c r="X112" s="55">
        <f>+'Ark1'!Z1300</f>
        <v>1.3988484505724219</v>
      </c>
      <c r="Y112" s="55">
        <f>+'Ark1'!AB1300</f>
        <v>1.9164911934975983</v>
      </c>
      <c r="Z112" s="55">
        <f>+'Ark1'!AC1300</f>
        <v>21.094550759435315</v>
      </c>
      <c r="AA112" s="55">
        <f t="shared" si="8"/>
        <v>4.356336701725426</v>
      </c>
      <c r="AB112" s="55">
        <f t="shared" si="9"/>
        <v>6.4806378132118452</v>
      </c>
      <c r="AC112" s="47"/>
      <c r="AD112" s="13"/>
      <c r="AE112" s="13"/>
    </row>
    <row r="113" spans="1:33" ht="15.6">
      <c r="A113" s="47"/>
      <c r="B113" s="53">
        <f>+'Ark1'!C1301</f>
        <v>2018</v>
      </c>
      <c r="C113" s="53">
        <f>+'Ark1'!N1301</f>
        <v>425</v>
      </c>
      <c r="D113" s="54" t="s">
        <v>459</v>
      </c>
      <c r="E113" s="53">
        <f>+'Ark1'!Q1301</f>
        <v>283</v>
      </c>
      <c r="F113" s="53">
        <f>+'Ark1'!R1301</f>
        <v>842</v>
      </c>
      <c r="G113" s="176">
        <f>+'Ark1'!AF1301</f>
        <v>2.9866628830874005</v>
      </c>
      <c r="H113" s="518">
        <f t="shared" si="10"/>
        <v>-0.38744848063097903</v>
      </c>
      <c r="I113" s="176">
        <f>+'Ark1'!AG1301</f>
        <v>6.4690766689706241</v>
      </c>
      <c r="J113" s="176"/>
      <c r="K113" s="508"/>
      <c r="L113" s="508"/>
      <c r="M113" s="176"/>
      <c r="N113" s="176"/>
      <c r="O113" s="176"/>
      <c r="P113" s="176"/>
      <c r="Q113" s="55">
        <f>+'Ark1'!S1301</f>
        <v>6.1009501187648434</v>
      </c>
      <c r="R113" s="55">
        <f>+'Ark1'!T1301</f>
        <v>7.0213776722090255</v>
      </c>
      <c r="S113" s="155">
        <f>+'Ark1'!U1301</f>
        <v>26.37404988123512</v>
      </c>
      <c r="T113" s="74">
        <f>+'Ark1'!W1301</f>
        <v>8.0760095011876505</v>
      </c>
      <c r="U113" s="74">
        <f>+'Ark1'!X1301</f>
        <v>100</v>
      </c>
      <c r="V113" s="74">
        <f>+'Ark1'!Y1301</f>
        <v>100</v>
      </c>
      <c r="W113" s="74">
        <f>+'Ark1'!Z1301</f>
        <v>0.83366224777014453</v>
      </c>
      <c r="X113" s="55">
        <f>+'Ark1'!Z1301</f>
        <v>0.83366224777014453</v>
      </c>
      <c r="Y113" s="55">
        <f>+'Ark1'!AB1301</f>
        <v>1.9819899312982128</v>
      </c>
      <c r="Z113" s="55">
        <f>+'Ark1'!AC1301</f>
        <v>5.8876984515866093</v>
      </c>
      <c r="AA113" s="55">
        <f t="shared" si="8"/>
        <v>4.3229414054895816</v>
      </c>
      <c r="AB113" s="55">
        <f t="shared" si="9"/>
        <v>2.9752650176678443</v>
      </c>
      <c r="AC113" s="47"/>
      <c r="AD113" s="5"/>
      <c r="AE113" s="5"/>
      <c r="AG113" s="5"/>
    </row>
    <row r="114" spans="1:33" ht="15.6">
      <c r="A114" s="47"/>
      <c r="B114" s="53">
        <f>+'Ark1'!C1302</f>
        <v>2018</v>
      </c>
      <c r="C114" s="53">
        <f>+'Ark1'!N1302</f>
        <v>428</v>
      </c>
      <c r="D114" s="54" t="s">
        <v>460</v>
      </c>
      <c r="E114" s="53">
        <f>+'Ark1'!Q1302</f>
        <v>168</v>
      </c>
      <c r="F114" s="53">
        <f>+'Ark1'!R1302</f>
        <v>353</v>
      </c>
      <c r="G114" s="176">
        <f>+'Ark1'!AF1302</f>
        <v>1.2521282633371171</v>
      </c>
      <c r="H114" s="518">
        <f t="shared" si="10"/>
        <v>-3.2560127554586815E-2</v>
      </c>
      <c r="I114" s="176">
        <f>+'Ark1'!AG1302</f>
        <v>2.9834259068533004</v>
      </c>
      <c r="J114" s="176"/>
      <c r="K114" s="508"/>
      <c r="L114" s="508"/>
      <c r="M114" s="176"/>
      <c r="N114" s="176"/>
      <c r="O114" s="176"/>
      <c r="P114" s="176"/>
      <c r="Q114" s="55">
        <f>+'Ark1'!S1302</f>
        <v>6.5665722379603411</v>
      </c>
      <c r="R114" s="55">
        <f>+'Ark1'!T1302</f>
        <v>7.5580736543909364</v>
      </c>
      <c r="S114" s="155">
        <f>+'Ark1'!U1302</f>
        <v>29.012634560906488</v>
      </c>
      <c r="T114" s="74">
        <f>+'Ark1'!W1302</f>
        <v>16.430594900849854</v>
      </c>
      <c r="U114" s="74">
        <f>+'Ark1'!X1302</f>
        <v>100</v>
      </c>
      <c r="V114" s="74">
        <f>+'Ark1'!Y1302</f>
        <v>100</v>
      </c>
      <c r="W114" s="74">
        <f>+'Ark1'!Z1302</f>
        <v>0.5665797435779405</v>
      </c>
      <c r="X114" s="55">
        <f>+'Ark1'!Z1302</f>
        <v>0.5665797435779405</v>
      </c>
      <c r="Y114" s="55">
        <f>+'Ark1'!AB1302</f>
        <v>2.1323486433472043</v>
      </c>
      <c r="Z114" s="55">
        <f>+'Ark1'!AC1302</f>
        <v>8.8138751828530815</v>
      </c>
      <c r="AA114" s="55">
        <f t="shared" si="8"/>
        <v>4.4182312338222554</v>
      </c>
      <c r="AB114" s="55">
        <f t="shared" si="9"/>
        <v>2.1011904761904763</v>
      </c>
      <c r="AC114" s="47"/>
      <c r="AD114" s="5"/>
      <c r="AE114" s="5"/>
      <c r="AG114" s="5"/>
    </row>
    <row r="115" spans="1:33">
      <c r="A115" s="47"/>
      <c r="B115" s="53">
        <f>+'Ark1'!C1303</f>
        <v>2018</v>
      </c>
      <c r="C115" s="53">
        <f>+'Ark1'!N1303</f>
        <v>430</v>
      </c>
      <c r="D115" s="54" t="s">
        <v>461</v>
      </c>
      <c r="E115" s="53">
        <f>+'Ark1'!Q1303</f>
        <v>142</v>
      </c>
      <c r="F115" s="53">
        <f>+'Ark1'!R1303</f>
        <v>316</v>
      </c>
      <c r="G115" s="176">
        <f>+'Ark1'!AF1303</f>
        <v>1.1208853575482407</v>
      </c>
      <c r="H115" s="518">
        <f t="shared" si="10"/>
        <v>-0.10967290451375633</v>
      </c>
      <c r="I115" s="176">
        <f>+'Ark1'!AG1303</f>
        <v>2.8910257155334325</v>
      </c>
      <c r="J115" s="176"/>
      <c r="K115" s="508"/>
      <c r="L115" s="508"/>
      <c r="M115" s="176"/>
      <c r="N115" s="176"/>
      <c r="O115" s="176"/>
      <c r="P115" s="176"/>
      <c r="Q115" s="55">
        <f>+'Ark1'!S1303</f>
        <v>6.7658227848101262</v>
      </c>
      <c r="R115" s="55">
        <f>+'Ark1'!T1303</f>
        <v>7.8765822784810116</v>
      </c>
      <c r="S115" s="155">
        <f>+'Ark1'!U1303</f>
        <v>31.405917721518968</v>
      </c>
      <c r="T115" s="74">
        <f>+'Ark1'!W1303</f>
        <v>24.36708860759494</v>
      </c>
      <c r="U115" s="74">
        <f>+'Ark1'!X1303</f>
        <v>100</v>
      </c>
      <c r="V115" s="74">
        <f>+'Ark1'!Y1303</f>
        <v>100</v>
      </c>
      <c r="W115" s="74">
        <f>+'Ark1'!Z1303</f>
        <v>0.85268458015340509</v>
      </c>
      <c r="X115" s="55">
        <f>+'Ark1'!Z1303</f>
        <v>0.85268458015340509</v>
      </c>
      <c r="Y115" s="55">
        <f>+'Ark1'!AB1303</f>
        <v>2.316825297345515</v>
      </c>
      <c r="Z115" s="55">
        <f>+'Ark1'!AC1303</f>
        <v>9.1958729580658876</v>
      </c>
      <c r="AA115" s="55">
        <f t="shared" si="8"/>
        <v>4.6418475210477057</v>
      </c>
      <c r="AB115" s="55">
        <f t="shared" si="9"/>
        <v>2.2253521126760565</v>
      </c>
      <c r="AC115" s="47"/>
      <c r="AD115" s="13"/>
      <c r="AE115" s="13"/>
    </row>
    <row r="116" spans="1:33">
      <c r="A116" s="47"/>
      <c r="B116" s="53">
        <f>+'Ark1'!C1304</f>
        <v>2018</v>
      </c>
      <c r="C116" s="53">
        <f>+'Ark1'!N1304</f>
        <v>433</v>
      </c>
      <c r="D116" s="54" t="s">
        <v>462</v>
      </c>
      <c r="E116" s="53">
        <f>+'Ark1'!Q1304</f>
        <v>105</v>
      </c>
      <c r="F116" s="53">
        <f>+'Ark1'!R1304</f>
        <v>146</v>
      </c>
      <c r="G116" s="176">
        <f>+'Ark1'!AF1304</f>
        <v>0.51787741203178195</v>
      </c>
      <c r="H116" s="518">
        <f t="shared" si="10"/>
        <v>7.401035562818753E-2</v>
      </c>
      <c r="I116" s="176">
        <f>+'Ark1'!AG1304</f>
        <v>1.4492314127091743</v>
      </c>
      <c r="J116" s="176"/>
      <c r="K116" s="508"/>
      <c r="L116" s="508"/>
      <c r="M116" s="176"/>
      <c r="N116" s="176"/>
      <c r="O116" s="176"/>
      <c r="P116" s="176"/>
      <c r="Q116" s="55">
        <f>+'Ark1'!S1304</f>
        <v>6.8630136986301373</v>
      </c>
      <c r="R116" s="55">
        <f>+'Ark1'!T1304</f>
        <v>8.1438356164383556</v>
      </c>
      <c r="S116" s="155">
        <f>+'Ark1'!U1304</f>
        <v>34.074657534246569</v>
      </c>
      <c r="T116" s="74">
        <f>+'Ark1'!W1304</f>
        <v>29.452054794520553</v>
      </c>
      <c r="U116" s="74">
        <f>+'Ark1'!X1304</f>
        <v>100</v>
      </c>
      <c r="V116" s="74">
        <f>+'Ark1'!Y1304</f>
        <v>100</v>
      </c>
      <c r="W116" s="74">
        <f>+'Ark1'!Z1304</f>
        <v>0.59573962822291437</v>
      </c>
      <c r="X116" s="55">
        <f>+'Ark1'!Z1304</f>
        <v>0.59573962822291437</v>
      </c>
      <c r="Y116" s="55">
        <f>+'Ark1'!AB1304</f>
        <v>2.4156729288141321</v>
      </c>
      <c r="Z116" s="55">
        <f>+'Ark1'!AC1304</f>
        <v>4.1069109781625901</v>
      </c>
      <c r="AA116" s="55">
        <f t="shared" si="8"/>
        <v>4.9649700598802387</v>
      </c>
      <c r="AB116" s="55">
        <f t="shared" si="9"/>
        <v>1.3904761904761904</v>
      </c>
      <c r="AC116" s="47"/>
      <c r="AD116" s="13"/>
      <c r="AE116" s="13"/>
    </row>
    <row r="117" spans="1:33">
      <c r="A117" s="47"/>
      <c r="B117" s="53">
        <f>+'Ark1'!C1305</f>
        <v>2018</v>
      </c>
      <c r="C117" s="53">
        <f>+'Ark1'!N1305</f>
        <v>435</v>
      </c>
      <c r="D117" s="54" t="s">
        <v>463</v>
      </c>
      <c r="E117" s="53">
        <f>+'Ark1'!Q1305</f>
        <v>79</v>
      </c>
      <c r="F117" s="53">
        <f>+'Ark1'!R1305</f>
        <v>116</v>
      </c>
      <c r="G117" s="176">
        <f>+'Ark1'!AF1305</f>
        <v>0.41146424517593622</v>
      </c>
      <c r="H117" s="518">
        <f t="shared" si="10"/>
        <v>-7.1420844404615491E-3</v>
      </c>
      <c r="I117" s="176">
        <f>+'Ark1'!AG1305</f>
        <v>1.2299546511082229</v>
      </c>
      <c r="J117" s="176"/>
      <c r="K117" s="508"/>
      <c r="L117" s="508"/>
      <c r="M117" s="176"/>
      <c r="N117" s="176"/>
      <c r="O117" s="176"/>
      <c r="P117" s="176"/>
      <c r="Q117" s="55">
        <f>+'Ark1'!S1305</f>
        <v>6.905172413793105</v>
      </c>
      <c r="R117" s="55">
        <f>+'Ark1'!T1305</f>
        <v>7.8534482758620703</v>
      </c>
      <c r="S117" s="155">
        <f>+'Ark1'!U1305</f>
        <v>36.398017241379307</v>
      </c>
      <c r="T117" s="74">
        <f>+'Ark1'!W1305</f>
        <v>31.896551724137929</v>
      </c>
      <c r="U117" s="74">
        <f>+'Ark1'!X1305</f>
        <v>100</v>
      </c>
      <c r="V117" s="74">
        <f>+'Ark1'!Y1305</f>
        <v>100</v>
      </c>
      <c r="W117" s="74">
        <f>+'Ark1'!Z1305</f>
        <v>0.85040783302011858</v>
      </c>
      <c r="X117" s="55">
        <f>+'Ark1'!Z1305</f>
        <v>0.85040783302011858</v>
      </c>
      <c r="Y117" s="55">
        <f>+'Ark1'!AB1305</f>
        <v>2.7551028216147277</v>
      </c>
      <c r="Z117" s="55">
        <f>+'Ark1'!AC1305</f>
        <v>-7.6876151345278307</v>
      </c>
      <c r="AA117" s="55">
        <f t="shared" si="8"/>
        <v>5.2711235955056166</v>
      </c>
      <c r="AB117" s="55">
        <f t="shared" si="9"/>
        <v>1.4683544303797469</v>
      </c>
      <c r="AC117" s="47"/>
      <c r="AD117" s="13"/>
      <c r="AE117" s="13"/>
    </row>
    <row r="118" spans="1:33">
      <c r="A118" s="47"/>
      <c r="B118" s="53">
        <f>+'Ark1'!C1306</f>
        <v>2018</v>
      </c>
      <c r="C118" s="53">
        <f>+'Ark1'!N1306</f>
        <v>438</v>
      </c>
      <c r="D118" s="54" t="s">
        <v>464</v>
      </c>
      <c r="E118" s="53">
        <f>+'Ark1'!Q1306</f>
        <v>39</v>
      </c>
      <c r="F118" s="53">
        <f>+'Ark1'!R1306</f>
        <v>45</v>
      </c>
      <c r="G118" s="176">
        <f>+'Ark1'!AF1306</f>
        <v>0.15961975028376843</v>
      </c>
      <c r="H118" s="518">
        <f t="shared" si="10"/>
        <v>-1.7205337226606554E-2</v>
      </c>
      <c r="I118" s="176">
        <f>+'Ark1'!AG1306</f>
        <v>0.51044267233623297</v>
      </c>
      <c r="J118" s="176"/>
      <c r="K118" s="508"/>
      <c r="L118" s="508"/>
      <c r="M118" s="176"/>
      <c r="N118" s="176"/>
      <c r="O118" s="176"/>
      <c r="P118" s="176"/>
      <c r="Q118" s="55">
        <f>+'Ark1'!S1306</f>
        <v>7.2666666666666684</v>
      </c>
      <c r="R118" s="55">
        <f>+'Ark1'!T1306</f>
        <v>7.9333333333333345</v>
      </c>
      <c r="S118" s="155">
        <f>+'Ark1'!U1306</f>
        <v>38.938666666666677</v>
      </c>
      <c r="T118" s="74">
        <f>+'Ark1'!W1306</f>
        <v>35.555555555555557</v>
      </c>
      <c r="U118" s="74">
        <f>+'Ark1'!X1306</f>
        <v>100</v>
      </c>
      <c r="V118" s="74">
        <f>+'Ark1'!Y1306</f>
        <v>100</v>
      </c>
      <c r="W118" s="74">
        <f>+'Ark1'!Z1306</f>
        <v>0.58308604282076082</v>
      </c>
      <c r="X118" s="55">
        <f>+'Ark1'!Z1306</f>
        <v>0.58308604282076082</v>
      </c>
      <c r="Y118" s="55">
        <f>+'Ark1'!AB1306</f>
        <v>3.0652170486860393</v>
      </c>
      <c r="Z118" s="55">
        <f>+'Ark1'!AC1306</f>
        <v>-10.3989903855324</v>
      </c>
      <c r="AA118" s="55">
        <f t="shared" si="8"/>
        <v>5.3585321100917431</v>
      </c>
      <c r="AB118" s="55">
        <f t="shared" si="9"/>
        <v>1.1538461538461537</v>
      </c>
      <c r="AC118" s="47"/>
      <c r="AD118" s="13"/>
      <c r="AE118" s="13"/>
    </row>
    <row r="119" spans="1:33">
      <c r="A119" s="47"/>
      <c r="B119" s="53">
        <f>+'Ark1'!C1307</f>
        <v>2018</v>
      </c>
      <c r="C119" s="53">
        <f>+'Ark1'!N1307</f>
        <v>440</v>
      </c>
      <c r="D119" s="54" t="s">
        <v>465</v>
      </c>
      <c r="E119" s="53">
        <f>+'Ark1'!Q1307</f>
        <v>31</v>
      </c>
      <c r="F119" s="53">
        <f>+'Ark1'!R1307</f>
        <v>37</v>
      </c>
      <c r="G119" s="176">
        <f>+'Ark1'!AF1307</f>
        <v>0.13124290578887632</v>
      </c>
      <c r="H119" s="518">
        <f t="shared" si="10"/>
        <v>-1.6712779678988432E-2</v>
      </c>
      <c r="I119" s="176">
        <f>+'Ark1'!AG1307</f>
        <v>0.44493318268015153</v>
      </c>
      <c r="J119" s="176"/>
      <c r="K119" s="508"/>
      <c r="L119" s="508"/>
      <c r="M119" s="176"/>
      <c r="N119" s="176"/>
      <c r="O119" s="176"/>
      <c r="P119" s="176"/>
      <c r="Q119" s="55">
        <f>+'Ark1'!S1307</f>
        <v>6.9729729729729746</v>
      </c>
      <c r="R119" s="55">
        <f>+'Ark1'!T1307</f>
        <v>7.9189189189189202</v>
      </c>
      <c r="S119" s="155">
        <f>+'Ark1'!U1307</f>
        <v>41.28</v>
      </c>
      <c r="T119" s="74">
        <f>+'Ark1'!W1307</f>
        <v>29.729729729729719</v>
      </c>
      <c r="U119" s="74">
        <f>+'Ark1'!X1307</f>
        <v>100</v>
      </c>
      <c r="V119" s="74">
        <f>+'Ark1'!Y1307</f>
        <v>100</v>
      </c>
      <c r="W119" s="74">
        <f>+'Ark1'!Z1307</f>
        <v>0.8072777076684029</v>
      </c>
      <c r="X119" s="55">
        <f>+'Ark1'!Z1307</f>
        <v>0.8072777076684029</v>
      </c>
      <c r="Y119" s="55">
        <f>+'Ark1'!AB1307</f>
        <v>2.9166657970710741</v>
      </c>
      <c r="Z119" s="55">
        <f>+'Ark1'!AC1307</f>
        <v>-25.015076989669559</v>
      </c>
      <c r="AA119" s="55">
        <f t="shared" si="8"/>
        <v>5.919999999999999</v>
      </c>
      <c r="AB119" s="55">
        <f t="shared" si="9"/>
        <v>1.1935483870967742</v>
      </c>
      <c r="AC119" s="47"/>
      <c r="AD119" s="13"/>
      <c r="AE119" s="13"/>
    </row>
    <row r="120" spans="1:33">
      <c r="A120" s="47"/>
      <c r="B120" s="53">
        <f>+'Ark1'!C1308</f>
        <v>2018</v>
      </c>
      <c r="C120" s="53">
        <f>+'Ark1'!N1308</f>
        <v>443</v>
      </c>
      <c r="D120" s="54" t="s">
        <v>466</v>
      </c>
      <c r="E120" s="53">
        <f>+'Ark1'!Q1308</f>
        <v>10</v>
      </c>
      <c r="F120" s="53">
        <f>+'Ark1'!R1308</f>
        <v>10</v>
      </c>
      <c r="G120" s="176">
        <f>+'Ark1'!AF1308</f>
        <v>3.5471055618615202E-2</v>
      </c>
      <c r="H120" s="518">
        <f t="shared" si="10"/>
        <v>-1.1441722700463855E-2</v>
      </c>
      <c r="I120" s="176">
        <f>+'Ark1'!AG1308</f>
        <v>0.12788449821691444</v>
      </c>
      <c r="J120" s="176"/>
      <c r="K120" s="508"/>
      <c r="L120" s="508"/>
      <c r="M120" s="176"/>
      <c r="N120" s="176"/>
      <c r="O120" s="176"/>
      <c r="P120" s="176"/>
      <c r="Q120" s="55">
        <f>+'Ark1'!S1308</f>
        <v>7.3</v>
      </c>
      <c r="R120" s="55">
        <f>+'Ark1'!T1308</f>
        <v>7.4</v>
      </c>
      <c r="S120" s="155">
        <f>+'Ark1'!U1308</f>
        <v>43.9</v>
      </c>
      <c r="T120" s="74">
        <f>+'Ark1'!W1308</f>
        <v>20</v>
      </c>
      <c r="U120" s="74">
        <f>+'Ark1'!X1308</f>
        <v>100</v>
      </c>
      <c r="V120" s="74">
        <f>+'Ark1'!Y1308</f>
        <v>100</v>
      </c>
      <c r="W120" s="74">
        <f>+'Ark1'!Z1308</f>
        <v>0.67082039325020804</v>
      </c>
      <c r="X120" s="55">
        <f>+'Ark1'!Z1308</f>
        <v>0.67082039325020804</v>
      </c>
      <c r="Y120" s="55">
        <f>+'Ark1'!AB1308</f>
        <v>3.2310988842807009</v>
      </c>
      <c r="Z120" s="55">
        <f>+'Ark1'!AC1308</f>
        <v>69.597800400547996</v>
      </c>
      <c r="AA120" s="55">
        <f t="shared" si="8"/>
        <v>6.0136986301369859</v>
      </c>
      <c r="AB120" s="55">
        <f t="shared" si="9"/>
        <v>1</v>
      </c>
      <c r="AC120" s="47"/>
      <c r="AD120" s="13"/>
      <c r="AE120" s="13"/>
    </row>
    <row r="121" spans="1:33">
      <c r="A121" s="47"/>
      <c r="B121" s="53">
        <f>+'Ark1'!C1309</f>
        <v>2018</v>
      </c>
      <c r="C121" s="53">
        <f>+'Ark1'!N1309</f>
        <v>445</v>
      </c>
      <c r="D121" s="54" t="s">
        <v>467</v>
      </c>
      <c r="E121" s="53">
        <f>+'Ark1'!Q1309</f>
        <v>13</v>
      </c>
      <c r="F121" s="53">
        <f>+'Ark1'!R1309</f>
        <v>17</v>
      </c>
      <c r="G121" s="176">
        <f>+'Ark1'!AF1309</f>
        <v>6.0300794551645845E-2</v>
      </c>
      <c r="H121" s="518">
        <f t="shared" si="10"/>
        <v>-4.6553600440021048E-3</v>
      </c>
      <c r="I121" s="176">
        <f>+'Ark1'!AG1309</f>
        <v>0.22978426467768143</v>
      </c>
      <c r="J121" s="176"/>
      <c r="K121" s="508"/>
      <c r="L121" s="508"/>
      <c r="M121" s="176"/>
      <c r="N121" s="176"/>
      <c r="O121" s="176"/>
      <c r="P121" s="176"/>
      <c r="Q121" s="55">
        <f>+'Ark1'!S1309</f>
        <v>7.117647058823529</v>
      </c>
      <c r="R121" s="55">
        <f>+'Ark1'!T1309</f>
        <v>8</v>
      </c>
      <c r="S121" s="155">
        <f>+'Ark1'!U1309</f>
        <v>46.400000000000006</v>
      </c>
      <c r="T121" s="74">
        <f>+'Ark1'!W1309</f>
        <v>35.294117647058826</v>
      </c>
      <c r="U121" s="74">
        <f>+'Ark1'!X1309</f>
        <v>100</v>
      </c>
      <c r="V121" s="74">
        <f>+'Ark1'!Y1309</f>
        <v>100</v>
      </c>
      <c r="W121" s="74">
        <f>+'Ark1'!Z1309</f>
        <v>1.2485285456930812</v>
      </c>
      <c r="X121" s="55">
        <f>+'Ark1'!Z1309</f>
        <v>1.2485285456930812</v>
      </c>
      <c r="Y121" s="55">
        <f>+'Ark1'!AB1309</f>
        <v>2.9104275004359947</v>
      </c>
      <c r="Z121" s="55">
        <f>+'Ark1'!AC1309</f>
        <v>19.439839907867455</v>
      </c>
      <c r="AA121" s="55">
        <f t="shared" si="8"/>
        <v>6.5190082644628111</v>
      </c>
      <c r="AB121" s="55">
        <f t="shared" si="9"/>
        <v>1.3076923076923077</v>
      </c>
      <c r="AC121" s="47"/>
      <c r="AD121" s="13"/>
      <c r="AE121" s="13"/>
    </row>
    <row r="122" spans="1:33">
      <c r="A122" s="47"/>
      <c r="B122" s="53">
        <f>+'Ark1'!C1310</f>
        <v>2018</v>
      </c>
      <c r="C122" s="53">
        <f>+'Ark1'!N1310</f>
        <v>450</v>
      </c>
      <c r="D122" s="54" t="s">
        <v>468</v>
      </c>
      <c r="E122" s="53">
        <f>+'Ark1'!Q1310</f>
        <v>4</v>
      </c>
      <c r="F122" s="53">
        <f>+'Ark1'!R1310</f>
        <v>4</v>
      </c>
      <c r="G122" s="176">
        <f>+'Ark1'!AF1310</f>
        <v>1.418842224744608E-2</v>
      </c>
      <c r="H122" s="518">
        <f t="shared" si="10"/>
        <v>6.9710717368185312E-3</v>
      </c>
      <c r="I122" s="176">
        <f>+'Ark1'!AG1310</f>
        <v>6.0126105767588013E-2</v>
      </c>
      <c r="J122" s="176"/>
      <c r="K122" s="508"/>
      <c r="L122" s="508"/>
      <c r="M122" s="176"/>
      <c r="N122" s="176"/>
      <c r="O122" s="176"/>
      <c r="P122" s="176"/>
      <c r="Q122" s="55">
        <f>+'Ark1'!S1310</f>
        <v>7.75</v>
      </c>
      <c r="R122" s="55">
        <f>+'Ark1'!T1310</f>
        <v>11</v>
      </c>
      <c r="S122" s="155">
        <f>+'Ark1'!U1310</f>
        <v>51.6</v>
      </c>
      <c r="T122" s="74">
        <f>+'Ark1'!W1310</f>
        <v>75</v>
      </c>
      <c r="U122" s="74">
        <f>+'Ark1'!X1310</f>
        <v>100</v>
      </c>
      <c r="V122" s="74">
        <f>+'Ark1'!Y1310</f>
        <v>100</v>
      </c>
      <c r="W122" s="74">
        <f>+'Ark1'!Z1310</f>
        <v>0.81547532151526081</v>
      </c>
      <c r="X122" s="55">
        <f>+'Ark1'!Z1310</f>
        <v>0.81547532151526081</v>
      </c>
      <c r="Y122" s="55">
        <f>+'Ark1'!AB1310</f>
        <v>2.1213203435596424</v>
      </c>
      <c r="Z122" s="55">
        <f>+'Ark1'!AC1310</f>
        <v>17.977654180287299</v>
      </c>
      <c r="AA122" s="55">
        <f t="shared" si="8"/>
        <v>6.6580645161290324</v>
      </c>
      <c r="AB122" s="55">
        <f t="shared" si="9"/>
        <v>1</v>
      </c>
      <c r="AC122" s="47"/>
      <c r="AD122" s="13"/>
      <c r="AE122" s="13"/>
    </row>
    <row r="123" spans="1:33">
      <c r="A123" s="47"/>
      <c r="B123" s="53">
        <f>+'Ark1'!C1311</f>
        <v>2018</v>
      </c>
      <c r="C123" s="53">
        <f>+'Ark1'!N1311</f>
        <v>455</v>
      </c>
      <c r="D123" s="54" t="s">
        <v>469</v>
      </c>
      <c r="E123" s="53">
        <f>+'Ark1'!Q1311</f>
        <v>0</v>
      </c>
      <c r="F123" s="53">
        <f>+'Ark1'!R1311</f>
        <v>0</v>
      </c>
      <c r="G123" s="176">
        <f>+'Ark1'!AF1311</f>
        <v>0</v>
      </c>
      <c r="H123" s="518">
        <f t="shared" si="10"/>
        <v>0</v>
      </c>
      <c r="I123" s="176">
        <f>+'Ark1'!AG1311</f>
        <v>0</v>
      </c>
      <c r="J123" s="176"/>
      <c r="K123" s="508"/>
      <c r="L123" s="508"/>
      <c r="M123" s="176"/>
      <c r="N123" s="176"/>
      <c r="O123" s="176"/>
      <c r="P123" s="176"/>
      <c r="Q123" s="55">
        <f>+'Ark1'!S1311</f>
        <v>0</v>
      </c>
      <c r="R123" s="55">
        <f>+'Ark1'!T1311</f>
        <v>0</v>
      </c>
      <c r="S123" s="155">
        <f>+'Ark1'!U1311</f>
        <v>0</v>
      </c>
      <c r="T123" s="74">
        <f>+'Ark1'!W1311</f>
        <v>0</v>
      </c>
      <c r="U123" s="74">
        <f>+'Ark1'!X1311</f>
        <v>0</v>
      </c>
      <c r="V123" s="74">
        <f>+'Ark1'!Y1311</f>
        <v>0</v>
      </c>
      <c r="W123" s="74">
        <f>+'Ark1'!Z1311</f>
        <v>0</v>
      </c>
      <c r="X123" s="55">
        <f>+'Ark1'!Z1311</f>
        <v>0</v>
      </c>
      <c r="Y123" s="55">
        <f>+'Ark1'!AB1311</f>
        <v>0</v>
      </c>
      <c r="Z123" s="55">
        <f>+'Ark1'!AC1311</f>
        <v>0</v>
      </c>
      <c r="AA123" s="55" t="e">
        <f t="shared" si="8"/>
        <v>#DIV/0!</v>
      </c>
      <c r="AB123" s="55" t="e">
        <f t="shared" si="9"/>
        <v>#DIV/0!</v>
      </c>
      <c r="AC123" s="47"/>
      <c r="AD123" s="13"/>
      <c r="AE123" s="13"/>
    </row>
    <row r="124" spans="1:33">
      <c r="A124" s="47"/>
      <c r="B124" s="53">
        <f>+'Ark1'!C1312</f>
        <v>2018</v>
      </c>
      <c r="C124" s="53">
        <f>+'Ark1'!N1312</f>
        <v>460</v>
      </c>
      <c r="D124" s="54" t="s">
        <v>470</v>
      </c>
      <c r="E124" s="53">
        <f>+'Ark1'!Q1312</f>
        <v>1</v>
      </c>
      <c r="F124" s="53">
        <f>+'Ark1'!R1312</f>
        <v>0</v>
      </c>
      <c r="G124" s="176">
        <f>+'Ark1'!AF1312</f>
        <v>0</v>
      </c>
      <c r="H124" s="518">
        <f t="shared" si="10"/>
        <v>3.7560322095416429E-20</v>
      </c>
      <c r="I124" s="176">
        <f>+'Ark1'!AG1312</f>
        <v>0</v>
      </c>
      <c r="J124" s="176"/>
      <c r="K124" s="508"/>
      <c r="L124" s="508"/>
      <c r="M124" s="176"/>
      <c r="N124" s="176"/>
      <c r="O124" s="176"/>
      <c r="P124" s="176"/>
      <c r="Q124" s="55">
        <f>+'Ark1'!S1312</f>
        <v>0</v>
      </c>
      <c r="R124" s="55">
        <f>+'Ark1'!T1312</f>
        <v>0</v>
      </c>
      <c r="S124" s="155">
        <f>+'Ark1'!U1312</f>
        <v>0</v>
      </c>
      <c r="T124" s="74">
        <f>+'Ark1'!W1312</f>
        <v>0</v>
      </c>
      <c r="U124" s="74">
        <f>+'Ark1'!X1312</f>
        <v>0</v>
      </c>
      <c r="V124" s="74">
        <f>+'Ark1'!Y1312</f>
        <v>0</v>
      </c>
      <c r="W124" s="74">
        <f>+'Ark1'!Z1312</f>
        <v>0</v>
      </c>
      <c r="X124" s="55">
        <f>+'Ark1'!Z1312</f>
        <v>0</v>
      </c>
      <c r="Y124" s="55">
        <f>+'Ark1'!AB1312</f>
        <v>0</v>
      </c>
      <c r="Z124" s="55">
        <f>+'Ark1'!AC1312</f>
        <v>0</v>
      </c>
      <c r="AA124" s="55" t="e">
        <f t="shared" si="8"/>
        <v>#DIV/0!</v>
      </c>
      <c r="AB124" s="55">
        <f t="shared" si="9"/>
        <v>0</v>
      </c>
      <c r="AC124" s="47"/>
      <c r="AD124" s="13"/>
      <c r="AE124" s="13"/>
    </row>
    <row r="125" spans="1:33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13"/>
      <c r="AE125" s="13"/>
    </row>
    <row r="126" spans="1:33">
      <c r="A126" s="47"/>
      <c r="B126">
        <f>+'Ark1'!C1313</f>
        <v>2017</v>
      </c>
      <c r="C126">
        <f>+'Ark1'!N1313</f>
        <v>409</v>
      </c>
      <c r="D126" s="3" t="s">
        <v>455</v>
      </c>
      <c r="E126">
        <f>+'Ark1'!Q1313</f>
        <v>499</v>
      </c>
      <c r="F126">
        <f>+'Ark1'!R1313</f>
        <v>14414</v>
      </c>
      <c r="G126" s="176">
        <f>+'Ark1'!AF1313</f>
        <v>52.015445130092736</v>
      </c>
      <c r="H126" s="518">
        <f t="shared" ref="H126:H141" si="11">+G126-G142</f>
        <v>52.015445130092736</v>
      </c>
      <c r="I126" s="176">
        <f>+'Ark1'!AG1313</f>
        <v>26.905215520560393</v>
      </c>
      <c r="J126" s="47"/>
      <c r="K126" s="47"/>
      <c r="L126" s="47"/>
      <c r="M126" s="47"/>
      <c r="N126" s="47"/>
      <c r="O126" s="47"/>
      <c r="P126" s="47"/>
      <c r="Q126" s="1">
        <f>+'Ark1'!S1313</f>
        <v>4.8254474816150967</v>
      </c>
      <c r="R126" s="1">
        <f>+'Ark1'!T1313</f>
        <v>3.9541418065769376</v>
      </c>
      <c r="S126" s="92">
        <f>+'Ark1'!U1313</f>
        <v>6.399715554322186</v>
      </c>
      <c r="T126" s="11">
        <f>+'Ark1'!W1313</f>
        <v>6.9376994588594412E-3</v>
      </c>
      <c r="U126" s="11">
        <f>+'Ark1'!X1313</f>
        <v>0</v>
      </c>
      <c r="V126" s="11">
        <f>+'Ark1'!Y1313</f>
        <v>0</v>
      </c>
      <c r="W126" s="11">
        <f>+'Ark1'!Z1313</f>
        <v>1.737342155601135</v>
      </c>
      <c r="X126" s="1">
        <f>+'Ark1'!Z1313</f>
        <v>1.737342155601135</v>
      </c>
      <c r="Y126" s="1">
        <f>+'Ark1'!AB1313</f>
        <v>1.5418559626310748</v>
      </c>
      <c r="Z126" s="1">
        <f>+'Ark1'!AC1313</f>
        <v>8.9373312024322775</v>
      </c>
      <c r="AA126" s="1">
        <f t="shared" si="8"/>
        <v>1.3262429191707161</v>
      </c>
      <c r="AB126" s="1">
        <f t="shared" si="9"/>
        <v>28.885771543086172</v>
      </c>
      <c r="AC126" s="47"/>
      <c r="AD126" s="13"/>
      <c r="AE126" s="13"/>
    </row>
    <row r="127" spans="1:33">
      <c r="A127" s="47"/>
      <c r="B127">
        <f>+'Ark1'!C1314</f>
        <v>2017</v>
      </c>
      <c r="C127">
        <f>+'Ark1'!N1314</f>
        <v>410</v>
      </c>
      <c r="D127" s="3" t="s">
        <v>456</v>
      </c>
      <c r="E127">
        <f>+'Ark1'!Q1314</f>
        <v>569</v>
      </c>
      <c r="F127">
        <f>+'Ark1'!R1314</f>
        <v>4166</v>
      </c>
      <c r="G127" s="176">
        <f>+'Ark1'!AF1314</f>
        <v>15.033741113637184</v>
      </c>
      <c r="H127" s="518">
        <f t="shared" si="11"/>
        <v>-35.934587814918771</v>
      </c>
      <c r="I127" s="176">
        <f>+'Ark1'!AG1314</f>
        <v>14.992929926942571</v>
      </c>
      <c r="J127" s="47"/>
      <c r="K127" s="47"/>
      <c r="L127" s="47"/>
      <c r="M127" s="47"/>
      <c r="N127" s="47"/>
      <c r="O127" s="47"/>
      <c r="P127" s="47"/>
      <c r="Q127" s="1">
        <f>+'Ark1'!S1314</f>
        <v>4.948871819491119</v>
      </c>
      <c r="R127" s="1">
        <f>+'Ark1'!T1314</f>
        <v>3.9863178108497359</v>
      </c>
      <c r="S127" s="92">
        <f>+'Ark1'!U1314</f>
        <v>12.338886221795478</v>
      </c>
      <c r="T127" s="11">
        <f>+'Ark1'!W1314</f>
        <v>0</v>
      </c>
      <c r="U127" s="11">
        <f>+'Ark1'!X1314</f>
        <v>0</v>
      </c>
      <c r="V127" s="11">
        <f>+'Ark1'!Y1314</f>
        <v>0</v>
      </c>
      <c r="W127" s="11">
        <f>+'Ark1'!Z1314</f>
        <v>1.4537072009304501</v>
      </c>
      <c r="X127" s="1">
        <f>+'Ark1'!Z1314</f>
        <v>1.4537072009304501</v>
      </c>
      <c r="Y127" s="1">
        <f>+'Ark1'!AB1314</f>
        <v>1.7213619379897629</v>
      </c>
      <c r="Z127" s="1">
        <f>+'Ark1'!AC1314</f>
        <v>-11.106166569666456</v>
      </c>
      <c r="AA127" s="1">
        <f t="shared" si="8"/>
        <v>2.4932725420769248</v>
      </c>
      <c r="AB127" s="1">
        <f t="shared" si="9"/>
        <v>7.3216168717047454</v>
      </c>
      <c r="AC127" s="47"/>
      <c r="AD127" s="13"/>
      <c r="AE127" s="13"/>
    </row>
    <row r="128" spans="1:33">
      <c r="A128" s="47"/>
      <c r="B128">
        <f>+'Ark1'!C1315</f>
        <v>2017</v>
      </c>
      <c r="C128">
        <f>+'Ark1'!N1315</f>
        <v>415</v>
      </c>
      <c r="D128" s="3" t="s">
        <v>457</v>
      </c>
      <c r="E128">
        <f>+'Ark1'!Q1315</f>
        <v>515</v>
      </c>
      <c r="F128">
        <f>+'Ark1'!R1315</f>
        <v>4063</v>
      </c>
      <c r="G128" s="176">
        <f>+'Ark1'!AF1315</f>
        <v>14.662047562339868</v>
      </c>
      <c r="H128" s="518">
        <f t="shared" si="11"/>
        <v>-0.24198605838713405</v>
      </c>
      <c r="I128" s="176">
        <f>+'Ark1'!AG1315</f>
        <v>20.874886540494249</v>
      </c>
      <c r="J128" s="47"/>
      <c r="K128" s="47"/>
      <c r="L128" s="47"/>
      <c r="M128" s="47"/>
      <c r="N128" s="47"/>
      <c r="O128" s="47"/>
      <c r="P128" s="47"/>
      <c r="Q128" s="1">
        <f>+'Ark1'!S1315</f>
        <v>4.4321929608663551</v>
      </c>
      <c r="R128" s="1">
        <f>+'Ark1'!T1315</f>
        <v>4.5185823283288196</v>
      </c>
      <c r="S128" s="92">
        <f>+'Ark1'!U1315</f>
        <v>17.615136598572473</v>
      </c>
      <c r="T128" s="11">
        <f>+'Ark1'!W1315</f>
        <v>0.22151119862170812</v>
      </c>
      <c r="U128" s="11">
        <f>+'Ark1'!X1315</f>
        <v>81.959143490031991</v>
      </c>
      <c r="V128" s="11">
        <f>+'Ark1'!Y1315</f>
        <v>0</v>
      </c>
      <c r="W128" s="11">
        <f>+'Ark1'!Z1315</f>
        <v>1.4321318029966763</v>
      </c>
      <c r="X128" s="1">
        <f>+'Ark1'!Z1315</f>
        <v>1.4321318029966763</v>
      </c>
      <c r="Y128" s="1">
        <f>+'Ark1'!AB1315</f>
        <v>1.8484514032714661</v>
      </c>
      <c r="Z128" s="1">
        <f>+'Ark1'!AC1315</f>
        <v>1.9552719005835903</v>
      </c>
      <c r="AA128" s="1">
        <f t="shared" si="8"/>
        <v>3.9743613949355816</v>
      </c>
      <c r="AB128" s="1">
        <f t="shared" si="9"/>
        <v>7.8893203883495149</v>
      </c>
      <c r="AC128" s="47"/>
      <c r="AD128" s="13"/>
      <c r="AE128" s="13"/>
    </row>
    <row r="129" spans="1:31">
      <c r="A129" s="47"/>
      <c r="B129">
        <f>+'Ark1'!C1316</f>
        <v>2017</v>
      </c>
      <c r="C129">
        <f>+'Ark1'!N1316</f>
        <v>420</v>
      </c>
      <c r="D129" s="3" t="s">
        <v>458</v>
      </c>
      <c r="E129">
        <f>+'Ark1'!Q1316</f>
        <v>407</v>
      </c>
      <c r="F129">
        <f>+'Ark1'!R1316</f>
        <v>3074</v>
      </c>
      <c r="G129" s="176">
        <f>+'Ark1'!AF1316</f>
        <v>11.093067734834539</v>
      </c>
      <c r="H129" s="518">
        <f t="shared" si="11"/>
        <v>-3.2217366497241908</v>
      </c>
      <c r="I129" s="176">
        <f>+'Ark1'!AG1316</f>
        <v>19.947260288356297</v>
      </c>
      <c r="J129" s="47"/>
      <c r="K129" s="47"/>
      <c r="L129" s="47"/>
      <c r="M129" s="47"/>
      <c r="N129" s="47"/>
      <c r="O129" s="47"/>
      <c r="P129" s="47"/>
      <c r="Q129" s="1">
        <f>+'Ark1'!S1316</f>
        <v>5.069290826284969</v>
      </c>
      <c r="R129" s="1">
        <f>+'Ark1'!T1316</f>
        <v>5.7953806115810007</v>
      </c>
      <c r="S129" s="92">
        <f>+'Ark1'!U1316</f>
        <v>22.247852960312276</v>
      </c>
      <c r="T129" s="11">
        <f>+'Ark1'!W1316</f>
        <v>1.561483409238777</v>
      </c>
      <c r="U129" s="11">
        <f>+'Ark1'!X1316</f>
        <v>100</v>
      </c>
      <c r="V129" s="11">
        <f>+'Ark1'!Y1316</f>
        <v>30.416395575797004</v>
      </c>
      <c r="W129" s="11">
        <f>+'Ark1'!Z1316</f>
        <v>1.3809455745052956</v>
      </c>
      <c r="X129" s="1">
        <f>+'Ark1'!Z1316</f>
        <v>1.3809455745052956</v>
      </c>
      <c r="Y129" s="1">
        <f>+'Ark1'!AB1316</f>
        <v>1.9076170302552515</v>
      </c>
      <c r="Z129" s="1">
        <f>+'Ark1'!AC1316</f>
        <v>20.684411127465982</v>
      </c>
      <c r="AA129" s="1">
        <f t="shared" si="8"/>
        <v>4.388750561509335</v>
      </c>
      <c r="AB129" s="1">
        <f t="shared" si="9"/>
        <v>7.5528255528255528</v>
      </c>
      <c r="AC129" s="47"/>
      <c r="AD129" s="13"/>
      <c r="AE129" s="13"/>
    </row>
    <row r="130" spans="1:31">
      <c r="A130" s="47"/>
      <c r="B130">
        <f>+'Ark1'!C1317</f>
        <v>2017</v>
      </c>
      <c r="C130">
        <f>+'Ark1'!N1317</f>
        <v>425</v>
      </c>
      <c r="D130" s="3" t="s">
        <v>459</v>
      </c>
      <c r="E130">
        <f>+'Ark1'!Q1317</f>
        <v>276</v>
      </c>
      <c r="F130">
        <f>+'Ark1'!R1317</f>
        <v>935</v>
      </c>
      <c r="G130" s="176">
        <f>+'Ark1'!AF1317</f>
        <v>3.3741113637183795</v>
      </c>
      <c r="H130" s="518">
        <f t="shared" si="11"/>
        <v>-8.1765146923450498</v>
      </c>
      <c r="I130" s="176">
        <f>+'Ark1'!AG1317</f>
        <v>7.2040077747470095</v>
      </c>
      <c r="J130" s="47"/>
      <c r="K130" s="47"/>
      <c r="L130" s="47"/>
      <c r="M130" s="47"/>
      <c r="N130" s="47"/>
      <c r="O130" s="47"/>
      <c r="P130" s="47"/>
      <c r="Q130" s="1">
        <f>+'Ark1'!S1317</f>
        <v>6.0106951871657754</v>
      </c>
      <c r="R130" s="1">
        <f>+'Ark1'!T1317</f>
        <v>7.1957219251336877</v>
      </c>
      <c r="S130" s="92">
        <f>+'Ark1'!U1317</f>
        <v>26.416256684491991</v>
      </c>
      <c r="T130" s="11">
        <f>+'Ark1'!W1317</f>
        <v>10.267379679144383</v>
      </c>
      <c r="U130" s="11">
        <f>+'Ark1'!X1317</f>
        <v>100</v>
      </c>
      <c r="V130" s="11">
        <f>+'Ark1'!Y1317</f>
        <v>100</v>
      </c>
      <c r="W130" s="11">
        <f>+'Ark1'!Z1317</f>
        <v>0.86070043506798577</v>
      </c>
      <c r="X130" s="1">
        <f>+'Ark1'!Z1317</f>
        <v>0.86070043506798577</v>
      </c>
      <c r="Y130" s="1">
        <f>+'Ark1'!AB1317</f>
        <v>2.0226479408754874</v>
      </c>
      <c r="Z130" s="1">
        <f>+'Ark1'!AC1317</f>
        <v>11.729337769901949</v>
      </c>
      <c r="AA130" s="1">
        <f t="shared" si="8"/>
        <v>4.3948754448398599</v>
      </c>
      <c r="AB130" s="1">
        <f t="shared" si="9"/>
        <v>3.38768115942029</v>
      </c>
      <c r="AC130" s="47"/>
      <c r="AD130" s="13"/>
      <c r="AE130" s="13"/>
    </row>
    <row r="131" spans="1:31">
      <c r="A131" s="47"/>
      <c r="B131">
        <f>+'Ark1'!C1318</f>
        <v>2017</v>
      </c>
      <c r="C131">
        <f>+'Ark1'!N1318</f>
        <v>428</v>
      </c>
      <c r="D131" s="3" t="s">
        <v>460</v>
      </c>
      <c r="E131">
        <f>+'Ark1'!Q1318</f>
        <v>175</v>
      </c>
      <c r="F131">
        <f>+'Ark1'!R1318</f>
        <v>356</v>
      </c>
      <c r="G131" s="176">
        <f>+'Ark1'!AF1318</f>
        <v>1.2846883908917039</v>
      </c>
      <c r="H131" s="518">
        <f t="shared" si="11"/>
        <v>-2.4803131255070658</v>
      </c>
      <c r="I131" s="176">
        <f>+'Ark1'!AG1318</f>
        <v>3.0080185828586923</v>
      </c>
      <c r="J131" s="47"/>
      <c r="K131" s="47"/>
      <c r="L131" s="47"/>
      <c r="M131" s="47"/>
      <c r="N131" s="47"/>
      <c r="O131" s="47"/>
      <c r="P131" s="47"/>
      <c r="Q131" s="1">
        <f>+'Ark1'!S1318</f>
        <v>6.4887640449438191</v>
      </c>
      <c r="R131" s="1">
        <f>+'Ark1'!T1318</f>
        <v>7.8146067415730318</v>
      </c>
      <c r="S131" s="92">
        <f>+'Ark1'!U1318</f>
        <v>28.96938202247193</v>
      </c>
      <c r="T131" s="11">
        <f>+'Ark1'!W1318</f>
        <v>19.943820224719101</v>
      </c>
      <c r="U131" s="11">
        <f>+'Ark1'!X1318</f>
        <v>100</v>
      </c>
      <c r="V131" s="11">
        <f>+'Ark1'!Y1318</f>
        <v>100</v>
      </c>
      <c r="W131" s="11">
        <f>+'Ark1'!Z1318</f>
        <v>0.57596100456173638</v>
      </c>
      <c r="X131" s="1">
        <f>+'Ark1'!Z1318</f>
        <v>0.57596100456173638</v>
      </c>
      <c r="Y131" s="1">
        <f>+'Ark1'!AB1318</f>
        <v>2.1527119327890873</v>
      </c>
      <c r="Z131" s="1">
        <f>+'Ark1'!AC1318</f>
        <v>0.75693528914897634</v>
      </c>
      <c r="AA131" s="1">
        <f t="shared" si="8"/>
        <v>4.4645454545454584</v>
      </c>
      <c r="AB131" s="1">
        <f t="shared" si="9"/>
        <v>2.0342857142857143</v>
      </c>
      <c r="AC131" s="47"/>
      <c r="AD131" s="13"/>
      <c r="AE131" s="13"/>
    </row>
    <row r="132" spans="1:31">
      <c r="A132" s="47"/>
      <c r="B132">
        <f>+'Ark1'!C1319</f>
        <v>2017</v>
      </c>
      <c r="C132">
        <f>+'Ark1'!N1319</f>
        <v>430</v>
      </c>
      <c r="D132" s="3" t="s">
        <v>461</v>
      </c>
      <c r="E132">
        <f>+'Ark1'!Q1319</f>
        <v>154</v>
      </c>
      <c r="F132">
        <f>+'Ark1'!R1319</f>
        <v>341</v>
      </c>
      <c r="G132" s="176">
        <f>+'Ark1'!AF1319</f>
        <v>1.230558262061997</v>
      </c>
      <c r="H132" s="518">
        <f t="shared" si="11"/>
        <v>-0.40281984113977054</v>
      </c>
      <c r="I132" s="176">
        <f>+'Ark1'!AG1319</f>
        <v>3.1197280705233954</v>
      </c>
      <c r="J132" s="47"/>
      <c r="K132" s="47"/>
      <c r="L132" s="47"/>
      <c r="M132" s="47"/>
      <c r="N132" s="47"/>
      <c r="O132" s="47"/>
      <c r="P132" s="47"/>
      <c r="Q132" s="1">
        <f>+'Ark1'!S1319</f>
        <v>6.6950146627565976</v>
      </c>
      <c r="R132" s="1">
        <f>+'Ark1'!T1319</f>
        <v>8</v>
      </c>
      <c r="S132" s="92">
        <f>+'Ark1'!U1319</f>
        <v>31.366862170087959</v>
      </c>
      <c r="T132" s="11">
        <f>+'Ark1'!W1319</f>
        <v>25.219941348973599</v>
      </c>
      <c r="U132" s="11">
        <f>+'Ark1'!X1319</f>
        <v>100</v>
      </c>
      <c r="V132" s="11">
        <f>+'Ark1'!Y1319</f>
        <v>100</v>
      </c>
      <c r="W132" s="11">
        <f>+'Ark1'!Z1319</f>
        <v>0.82833887146969698</v>
      </c>
      <c r="X132" s="1">
        <f>+'Ark1'!Z1319</f>
        <v>0.82833887146969698</v>
      </c>
      <c r="Y132" s="1">
        <f>+'Ark1'!AB1319</f>
        <v>2.4023448955275861</v>
      </c>
      <c r="Z132" s="1">
        <f>+'Ark1'!AC1319</f>
        <v>-1.4808429279546989</v>
      </c>
      <c r="AA132" s="1">
        <f t="shared" si="8"/>
        <v>4.6851073149364852</v>
      </c>
      <c r="AB132" s="1">
        <f t="shared" si="9"/>
        <v>2.2142857142857144</v>
      </c>
      <c r="AC132" s="47"/>
      <c r="AD132" s="13"/>
      <c r="AE132" s="13"/>
    </row>
    <row r="133" spans="1:31">
      <c r="A133" s="47"/>
      <c r="B133">
        <f>+'Ark1'!C1320</f>
        <v>2017</v>
      </c>
      <c r="C133">
        <f>+'Ark1'!N1320</f>
        <v>433</v>
      </c>
      <c r="D133" s="3" t="s">
        <v>462</v>
      </c>
      <c r="E133">
        <f>+'Ark1'!Q1320</f>
        <v>96</v>
      </c>
      <c r="F133">
        <f>+'Ark1'!R1320</f>
        <v>123</v>
      </c>
      <c r="G133" s="176">
        <f>+'Ark1'!AF1320</f>
        <v>0.44386705640359442</v>
      </c>
      <c r="H133" s="518">
        <f t="shared" si="11"/>
        <v>-0.93388953993105361</v>
      </c>
      <c r="I133" s="176">
        <f>+'Ark1'!AG1320</f>
        <v>1.2231459725083831</v>
      </c>
      <c r="J133" s="47"/>
      <c r="K133" s="47"/>
      <c r="L133" s="47"/>
      <c r="M133" s="47"/>
      <c r="N133" s="47"/>
      <c r="O133" s="47"/>
      <c r="P133" s="47"/>
      <c r="Q133" s="1">
        <f>+'Ark1'!S1320</f>
        <v>6.9512195121951219</v>
      </c>
      <c r="R133" s="1">
        <f>+'Ark1'!T1320</f>
        <v>8.1788617886178869</v>
      </c>
      <c r="S133" s="92">
        <f>+'Ark1'!U1320</f>
        <v>34.09430894308943</v>
      </c>
      <c r="T133" s="11">
        <f>+'Ark1'!W1320</f>
        <v>34.146341463414643</v>
      </c>
      <c r="U133" s="11">
        <f>+'Ark1'!X1320</f>
        <v>100</v>
      </c>
      <c r="V133" s="11">
        <f>+'Ark1'!Y1320</f>
        <v>100</v>
      </c>
      <c r="W133" s="11">
        <f>+'Ark1'!Z1320</f>
        <v>0.52456731112810739</v>
      </c>
      <c r="X133" s="1">
        <f>+'Ark1'!Z1320</f>
        <v>0.52456731112810739</v>
      </c>
      <c r="Y133" s="1">
        <f>+'Ark1'!AB1320</f>
        <v>2.714108038437717</v>
      </c>
      <c r="Z133" s="1">
        <f>+'Ark1'!AC1320</f>
        <v>6.4635467792881176</v>
      </c>
      <c r="AA133" s="1">
        <f t="shared" si="8"/>
        <v>4.9047953216374269</v>
      </c>
      <c r="AB133" s="1">
        <f t="shared" si="9"/>
        <v>1.28125</v>
      </c>
      <c r="AC133" s="47"/>
      <c r="AD133" s="13"/>
      <c r="AE133" s="13"/>
    </row>
    <row r="134" spans="1:31">
      <c r="A134" s="47"/>
      <c r="B134">
        <f>+'Ark1'!C1321</f>
        <v>2017</v>
      </c>
      <c r="C134">
        <f>+'Ark1'!N1321</f>
        <v>435</v>
      </c>
      <c r="D134" s="3" t="s">
        <v>463</v>
      </c>
      <c r="E134">
        <f>+'Ark1'!Q1321</f>
        <v>82</v>
      </c>
      <c r="F134">
        <f>+'Ark1'!R1321</f>
        <v>116</v>
      </c>
      <c r="G134" s="176">
        <f>+'Ark1'!AF1321</f>
        <v>0.41860632961639777</v>
      </c>
      <c r="H134" s="518">
        <f t="shared" si="11"/>
        <v>-0.10563438785684864</v>
      </c>
      <c r="I134" s="176">
        <f>+'Ark1'!AG1321</f>
        <v>1.2297085403215839</v>
      </c>
      <c r="J134" s="47"/>
      <c r="K134" s="47"/>
      <c r="L134" s="47"/>
      <c r="M134" s="47"/>
      <c r="N134" s="47"/>
      <c r="O134" s="47"/>
      <c r="P134" s="47"/>
      <c r="Q134" s="1">
        <f>+'Ark1'!S1321</f>
        <v>6.5948275862068995</v>
      </c>
      <c r="R134" s="1">
        <f>+'Ark1'!T1321</f>
        <v>7.9827586206896513</v>
      </c>
      <c r="S134" s="92">
        <f>+'Ark1'!U1321</f>
        <v>36.345689655172407</v>
      </c>
      <c r="T134" s="11">
        <f>+'Ark1'!W1321</f>
        <v>31.03448275862068</v>
      </c>
      <c r="U134" s="11">
        <f>+'Ark1'!X1321</f>
        <v>100</v>
      </c>
      <c r="V134" s="11">
        <f>+'Ark1'!Y1321</f>
        <v>100</v>
      </c>
      <c r="W134" s="11">
        <f>+'Ark1'!Z1321</f>
        <v>0.78084748846203611</v>
      </c>
      <c r="X134" s="1">
        <f>+'Ark1'!Z1321</f>
        <v>0.78084748846203611</v>
      </c>
      <c r="Y134" s="1">
        <f>+'Ark1'!AB1321</f>
        <v>2.6877203474085545</v>
      </c>
      <c r="Z134" s="1">
        <f>+'Ark1'!AC1321</f>
        <v>-12.682060322502265</v>
      </c>
      <c r="AA134" s="1">
        <f t="shared" si="8"/>
        <v>5.5112418300653561</v>
      </c>
      <c r="AB134" s="1">
        <f t="shared" si="9"/>
        <v>1.4146341463414633</v>
      </c>
      <c r="AC134" s="47"/>
      <c r="AD134" s="13"/>
      <c r="AE134" s="13"/>
    </row>
    <row r="135" spans="1:31">
      <c r="A135" s="47"/>
      <c r="B135">
        <f>+'Ark1'!C1322</f>
        <v>2017</v>
      </c>
      <c r="C135">
        <f>+'Ark1'!N1322</f>
        <v>438</v>
      </c>
      <c r="D135" s="3" t="s">
        <v>464</v>
      </c>
      <c r="E135">
        <f>+'Ark1'!Q1322</f>
        <v>38</v>
      </c>
      <c r="F135">
        <f>+'Ark1'!R1322</f>
        <v>49</v>
      </c>
      <c r="G135" s="176">
        <f>+'Ark1'!AF1322</f>
        <v>0.17682508751037498</v>
      </c>
      <c r="H135" s="518">
        <f t="shared" si="11"/>
        <v>-0.22610372839881446</v>
      </c>
      <c r="I135" s="176">
        <f>+'Ark1'!AG1322</f>
        <v>0.55796409896235588</v>
      </c>
      <c r="J135" s="47"/>
      <c r="K135" s="47"/>
      <c r="L135" s="47"/>
      <c r="M135" s="47"/>
      <c r="N135" s="47"/>
      <c r="O135" s="47"/>
      <c r="P135" s="47"/>
      <c r="Q135" s="1">
        <f>+'Ark1'!S1322</f>
        <v>6.7551020408163263</v>
      </c>
      <c r="R135" s="1">
        <f>+'Ark1'!T1322</f>
        <v>8</v>
      </c>
      <c r="S135" s="92">
        <f>+'Ark1'!U1322</f>
        <v>39.04081632653061</v>
      </c>
      <c r="T135" s="11">
        <f>+'Ark1'!W1322</f>
        <v>32.653061224489797</v>
      </c>
      <c r="U135" s="11">
        <f>+'Ark1'!X1322</f>
        <v>100</v>
      </c>
      <c r="V135" s="11">
        <f>+'Ark1'!Y1322</f>
        <v>100</v>
      </c>
      <c r="W135" s="11">
        <f>+'Ark1'!Z1322</f>
        <v>0.58201562758596592</v>
      </c>
      <c r="X135" s="1">
        <f>+'Ark1'!Z1322</f>
        <v>0.58201562758596592</v>
      </c>
      <c r="Y135" s="1">
        <f>+'Ark1'!AB1322</f>
        <v>3.1493439550069433</v>
      </c>
      <c r="Z135" s="1">
        <f>+'Ark1'!AC1322</f>
        <v>10.059191597512758</v>
      </c>
      <c r="AA135" s="1">
        <f t="shared" si="8"/>
        <v>5.7794561933534743</v>
      </c>
      <c r="AB135" s="1">
        <f t="shared" si="9"/>
        <v>1.2894736842105263</v>
      </c>
      <c r="AC135" s="47"/>
      <c r="AD135" s="13"/>
      <c r="AE135" s="13"/>
    </row>
    <row r="136" spans="1:31">
      <c r="A136" s="47"/>
      <c r="B136">
        <f>+'Ark1'!C1323</f>
        <v>2017</v>
      </c>
      <c r="C136">
        <f>+'Ark1'!N1323</f>
        <v>440</v>
      </c>
      <c r="D136" s="3" t="s">
        <v>465</v>
      </c>
      <c r="E136">
        <f>+'Ark1'!Q1323</f>
        <v>31</v>
      </c>
      <c r="F136">
        <f>+'Ark1'!R1323</f>
        <v>41</v>
      </c>
      <c r="G136" s="176">
        <f>+'Ark1'!AF1323</f>
        <v>0.14795568546786475</v>
      </c>
      <c r="H136" s="518">
        <f t="shared" si="11"/>
        <v>-2.1014463139214651E-2</v>
      </c>
      <c r="I136" s="176">
        <f>+'Ark1'!AG1323</f>
        <v>0.4944967764666901</v>
      </c>
      <c r="J136" s="47"/>
      <c r="K136" s="47"/>
      <c r="L136" s="47"/>
      <c r="M136" s="47"/>
      <c r="N136" s="47"/>
      <c r="O136" s="47"/>
      <c r="P136" s="47"/>
      <c r="Q136" s="1">
        <f>+'Ark1'!S1323</f>
        <v>6.9512195121951219</v>
      </c>
      <c r="R136" s="1">
        <f>+'Ark1'!T1323</f>
        <v>7.5609756097560989</v>
      </c>
      <c r="S136" s="92">
        <f>+'Ark1'!U1323</f>
        <v>41.351219512195129</v>
      </c>
      <c r="T136" s="11">
        <f>+'Ark1'!W1323</f>
        <v>26.829268292682919</v>
      </c>
      <c r="U136" s="11">
        <f>+'Ark1'!X1323</f>
        <v>100</v>
      </c>
      <c r="V136" s="11">
        <f>+'Ark1'!Y1323</f>
        <v>100</v>
      </c>
      <c r="W136" s="11">
        <f>+'Ark1'!Z1323</f>
        <v>0.7743201427845019</v>
      </c>
      <c r="X136" s="1">
        <f>+'Ark1'!Z1323</f>
        <v>0.7743201427845019</v>
      </c>
      <c r="Y136" s="1">
        <f>+'Ark1'!AB1323</f>
        <v>2.8545964687509024</v>
      </c>
      <c r="Z136" s="1">
        <f>+'Ark1'!AC1323</f>
        <v>23.358362428644838</v>
      </c>
      <c r="AA136" s="1">
        <f t="shared" si="8"/>
        <v>5.9487719298245629</v>
      </c>
      <c r="AB136" s="1">
        <f t="shared" si="9"/>
        <v>1.3225806451612903</v>
      </c>
      <c r="AC136" s="47"/>
      <c r="AD136" s="13"/>
      <c r="AE136" s="13"/>
    </row>
    <row r="137" spans="1:31">
      <c r="A137" s="47"/>
      <c r="B137">
        <f>+'Ark1'!C1324</f>
        <v>2017</v>
      </c>
      <c r="C137">
        <f>+'Ark1'!N1324</f>
        <v>443</v>
      </c>
      <c r="D137" s="3" t="s">
        <v>466</v>
      </c>
      <c r="E137">
        <f>+'Ark1'!Q1324</f>
        <v>13</v>
      </c>
      <c r="F137">
        <f>+'Ark1'!R1324</f>
        <v>13</v>
      </c>
      <c r="G137" s="176">
        <f>+'Ark1'!AF1324</f>
        <v>4.6912778319079057E-2</v>
      </c>
      <c r="H137" s="518">
        <f t="shared" si="11"/>
        <v>-0.16971561733102283</v>
      </c>
      <c r="I137" s="176">
        <f>+'Ark1'!AG1324</f>
        <v>0.16654338761500548</v>
      </c>
      <c r="J137" s="47"/>
      <c r="K137" s="47"/>
      <c r="L137" s="47"/>
      <c r="M137" s="47"/>
      <c r="N137" s="47"/>
      <c r="O137" s="47"/>
      <c r="P137" s="47"/>
      <c r="Q137" s="1">
        <f>+'Ark1'!S1324</f>
        <v>6.5384615384615401</v>
      </c>
      <c r="R137" s="1">
        <f>+'Ark1'!T1324</f>
        <v>6.8461538461538449</v>
      </c>
      <c r="S137" s="92">
        <f>+'Ark1'!U1324</f>
        <v>43.923076923076913</v>
      </c>
      <c r="T137" s="11">
        <f>+'Ark1'!W1324</f>
        <v>7.6923076923076898</v>
      </c>
      <c r="U137" s="11">
        <f>+'Ark1'!X1324</f>
        <v>100</v>
      </c>
      <c r="V137" s="11">
        <f>+'Ark1'!Y1324</f>
        <v>100</v>
      </c>
      <c r="W137" s="11">
        <f>+'Ark1'!Z1324</f>
        <v>0.44402675968226363</v>
      </c>
      <c r="X137" s="1">
        <f>+'Ark1'!Z1324</f>
        <v>0.44402675968226363</v>
      </c>
      <c r="Y137" s="1">
        <f>+'Ark1'!AB1324</f>
        <v>2.5067954979692808</v>
      </c>
      <c r="Z137" s="1">
        <f>+'Ark1'!AC1324</f>
        <v>11.02512171467751</v>
      </c>
      <c r="AA137" s="1">
        <f t="shared" si="8"/>
        <v>6.717647058823526</v>
      </c>
      <c r="AB137" s="1">
        <f t="shared" si="9"/>
        <v>1</v>
      </c>
      <c r="AC137" s="47"/>
      <c r="AD137" s="13"/>
      <c r="AE137" s="13"/>
    </row>
    <row r="138" spans="1:31">
      <c r="A138" s="47"/>
      <c r="B138">
        <f>+'Ark1'!C1325</f>
        <v>2017</v>
      </c>
      <c r="C138">
        <f>+'Ark1'!N1325</f>
        <v>445</v>
      </c>
      <c r="D138" s="3" t="s">
        <v>467</v>
      </c>
      <c r="E138">
        <f>+'Ark1'!Q1325</f>
        <v>16</v>
      </c>
      <c r="F138">
        <f>+'Ark1'!R1325</f>
        <v>18</v>
      </c>
      <c r="G138" s="176">
        <f>+'Ark1'!AF1325</f>
        <v>6.495615459564795E-2</v>
      </c>
      <c r="H138" s="518">
        <f t="shared" si="11"/>
        <v>4.3002038136194312E-3</v>
      </c>
      <c r="I138" s="176">
        <f>+'Ark1'!AG1325</f>
        <v>0.2449733647247688</v>
      </c>
      <c r="J138" s="47"/>
      <c r="K138" s="47"/>
      <c r="L138" s="47"/>
      <c r="M138" s="47"/>
      <c r="N138" s="47"/>
      <c r="O138" s="47"/>
      <c r="P138" s="47"/>
      <c r="Q138" s="1">
        <f>+'Ark1'!S1325</f>
        <v>6.7777777777777777</v>
      </c>
      <c r="R138" s="1">
        <f>+'Ark1'!T1325</f>
        <v>7.5</v>
      </c>
      <c r="S138" s="92">
        <f>+'Ark1'!U1325</f>
        <v>46.661111111111111</v>
      </c>
      <c r="T138" s="11">
        <f>+'Ark1'!W1325</f>
        <v>16.666666666666671</v>
      </c>
      <c r="U138" s="11">
        <f>+'Ark1'!X1325</f>
        <v>100</v>
      </c>
      <c r="V138" s="11">
        <f>+'Ark1'!Y1325</f>
        <v>100</v>
      </c>
      <c r="W138" s="11">
        <f>+'Ark1'!Z1325</f>
        <v>1.4663404519374059</v>
      </c>
      <c r="X138" s="1">
        <f>+'Ark1'!Z1325</f>
        <v>1.4663404519374059</v>
      </c>
      <c r="Y138" s="1">
        <f>+'Ark1'!AB1325</f>
        <v>2.5</v>
      </c>
      <c r="Z138" s="1">
        <f>+'Ark1'!AC1325</f>
        <v>10.513866182756482</v>
      </c>
      <c r="AA138" s="1">
        <f t="shared" si="8"/>
        <v>6.8844262295081968</v>
      </c>
      <c r="AB138" s="1">
        <f t="shared" si="9"/>
        <v>1.125</v>
      </c>
      <c r="AC138" s="47"/>
      <c r="AD138" s="13"/>
      <c r="AE138" s="13"/>
    </row>
    <row r="139" spans="1:31">
      <c r="A139" s="47"/>
      <c r="B139">
        <f>+'Ark1'!C1326</f>
        <v>2017</v>
      </c>
      <c r="C139">
        <f>+'Ark1'!N1326</f>
        <v>450</v>
      </c>
      <c r="D139" s="3" t="s">
        <v>468</v>
      </c>
      <c r="E139">
        <f>+'Ark1'!Q1326</f>
        <v>1</v>
      </c>
      <c r="F139">
        <f>+'Ark1'!R1326</f>
        <v>2</v>
      </c>
      <c r="G139" s="176">
        <f>+'Ark1'!AF1326</f>
        <v>7.2173505106275489E-3</v>
      </c>
      <c r="H139" s="518">
        <f t="shared" si="11"/>
        <v>-9.6764279401421266E-2</v>
      </c>
      <c r="I139" s="176">
        <f>+'Ark1'!AG1326</f>
        <v>3.1121154918600839E-2</v>
      </c>
      <c r="J139" s="47"/>
      <c r="K139" s="47"/>
      <c r="L139" s="47"/>
      <c r="M139" s="47"/>
      <c r="N139" s="47"/>
      <c r="O139" s="47"/>
      <c r="P139" s="47"/>
      <c r="Q139" s="1">
        <f>+'Ark1'!S1326</f>
        <v>5</v>
      </c>
      <c r="R139" s="1">
        <f>+'Ark1'!T1326</f>
        <v>6.5</v>
      </c>
      <c r="S139" s="92">
        <f>+'Ark1'!U1326</f>
        <v>53.35</v>
      </c>
      <c r="T139" s="11">
        <f>+'Ark1'!W1326</f>
        <v>0</v>
      </c>
      <c r="U139" s="11">
        <f>+'Ark1'!X1326</f>
        <v>100</v>
      </c>
      <c r="V139" s="11">
        <f>+'Ark1'!Y1326</f>
        <v>100</v>
      </c>
      <c r="W139" s="11">
        <f>+'Ark1'!Z1326</f>
        <v>1.5499999999999001</v>
      </c>
      <c r="X139" s="1">
        <f>+'Ark1'!Z1326</f>
        <v>1.5499999999999001</v>
      </c>
      <c r="Y139" s="1">
        <f>+'Ark1'!AB1326</f>
        <v>1.5</v>
      </c>
      <c r="Z139" s="1">
        <f>+'Ark1'!AC1326</f>
        <v>0</v>
      </c>
      <c r="AA139" s="1">
        <f t="shared" si="8"/>
        <v>10.67</v>
      </c>
      <c r="AB139" s="1">
        <f t="shared" si="9"/>
        <v>2</v>
      </c>
      <c r="AC139" s="47"/>
      <c r="AD139" s="13"/>
      <c r="AE139" s="13"/>
    </row>
    <row r="140" spans="1:31">
      <c r="A140" s="47"/>
      <c r="B140">
        <f>+'Ark1'!C1327</f>
        <v>2017</v>
      </c>
      <c r="C140">
        <f>+'Ark1'!N1327</f>
        <v>455</v>
      </c>
      <c r="D140" s="3" t="s">
        <v>469</v>
      </c>
      <c r="E140">
        <f>+'Ark1'!Q1327</f>
        <v>0</v>
      </c>
      <c r="F140">
        <f>+'Ark1'!R1327</f>
        <v>0</v>
      </c>
      <c r="G140" s="176">
        <f>+'Ark1'!AF1327</f>
        <v>0</v>
      </c>
      <c r="H140" s="518">
        <f t="shared" si="11"/>
        <v>-8.6651358260040751E-3</v>
      </c>
      <c r="I140" s="176">
        <f>+'Ark1'!AG1327</f>
        <v>0</v>
      </c>
      <c r="J140" s="47"/>
      <c r="K140" s="47"/>
      <c r="L140" s="47"/>
      <c r="M140" s="47"/>
      <c r="N140" s="47"/>
      <c r="O140" s="47"/>
      <c r="P140" s="47"/>
      <c r="Q140" s="1">
        <f>+'Ark1'!S1327</f>
        <v>0</v>
      </c>
      <c r="R140" s="1">
        <f>+'Ark1'!T1327</f>
        <v>0</v>
      </c>
      <c r="S140" s="92">
        <f>+'Ark1'!U1327</f>
        <v>0</v>
      </c>
      <c r="T140" s="11">
        <f>+'Ark1'!W1327</f>
        <v>0</v>
      </c>
      <c r="U140" s="11">
        <f>+'Ark1'!X1327</f>
        <v>0</v>
      </c>
      <c r="V140" s="11">
        <f>+'Ark1'!Y1327</f>
        <v>0</v>
      </c>
      <c r="W140" s="11">
        <f>+'Ark1'!Z1327</f>
        <v>0</v>
      </c>
      <c r="X140" s="1">
        <f>+'Ark1'!Z1327</f>
        <v>0</v>
      </c>
      <c r="Y140" s="1">
        <f>+'Ark1'!AB1327</f>
        <v>0</v>
      </c>
      <c r="Z140" s="1">
        <f>+'Ark1'!AC1327</f>
        <v>0</v>
      </c>
      <c r="AA140" s="1" t="e">
        <f t="shared" si="8"/>
        <v>#DIV/0!</v>
      </c>
      <c r="AB140" s="1" t="e">
        <f t="shared" si="9"/>
        <v>#DIV/0!</v>
      </c>
      <c r="AC140" s="47"/>
      <c r="AD140" s="13"/>
      <c r="AE140" s="13"/>
    </row>
    <row r="141" spans="1:31">
      <c r="A141" s="47"/>
      <c r="B141">
        <f>+'Ark1'!C1328</f>
        <v>2017</v>
      </c>
      <c r="C141">
        <f>+'Ark1'!N1328</f>
        <v>460</v>
      </c>
      <c r="D141" s="3" t="s">
        <v>470</v>
      </c>
      <c r="E141">
        <f>+'Ark1'!Q1328</f>
        <v>4</v>
      </c>
      <c r="F141">
        <f>+'Ark1'!R1328</f>
        <v>-1.0408340855860843E-17</v>
      </c>
      <c r="G141" s="176">
        <f>+'Ark1'!AF1328</f>
        <v>-3.7560322095416429E-20</v>
      </c>
      <c r="H141" s="518">
        <f t="shared" si="11"/>
        <v>-3.7560322095416429E-20</v>
      </c>
      <c r="I141" s="176">
        <f>+'Ark1'!AG1328</f>
        <v>1.1009825429062236E-18</v>
      </c>
      <c r="J141" s="47"/>
      <c r="K141" s="47"/>
      <c r="L141" s="47"/>
      <c r="M141" s="47"/>
      <c r="N141" s="47"/>
      <c r="O141" s="47"/>
      <c r="P141" s="47"/>
      <c r="Q141" s="1">
        <f>+'Ark1'!S1328</f>
        <v>0</v>
      </c>
      <c r="R141" s="1">
        <f>+'Ark1'!T1328</f>
        <v>0</v>
      </c>
      <c r="S141" s="92">
        <f>+'Ark1'!U1328</f>
        <v>0</v>
      </c>
      <c r="T141" s="11">
        <f>+'Ark1'!W1328</f>
        <v>0</v>
      </c>
      <c r="U141" s="11">
        <f>+'Ark1'!X1328</f>
        <v>0</v>
      </c>
      <c r="V141" s="11">
        <f>+'Ark1'!Y1328</f>
        <v>0</v>
      </c>
      <c r="W141" s="11">
        <f>+'Ark1'!Z1328</f>
        <v>0</v>
      </c>
      <c r="X141" s="1">
        <f>+'Ark1'!Z1328</f>
        <v>0</v>
      </c>
      <c r="Y141" s="1">
        <f>+'Ark1'!AB1328</f>
        <v>0</v>
      </c>
      <c r="Z141" s="1">
        <f>+'Ark1'!AC1328</f>
        <v>0</v>
      </c>
      <c r="AA141" s="1" t="e">
        <f t="shared" si="8"/>
        <v>#DIV/0!</v>
      </c>
      <c r="AB141" s="1">
        <f t="shared" si="9"/>
        <v>-2.6020852139652106E-18</v>
      </c>
      <c r="AC141" s="47"/>
      <c r="AD141" s="13"/>
      <c r="AE141" s="13"/>
    </row>
    <row r="142" spans="1:31">
      <c r="A142" s="47"/>
      <c r="B142" s="47"/>
      <c r="C142" s="47"/>
      <c r="D142" s="47"/>
      <c r="E142" s="47"/>
      <c r="F142" s="47"/>
      <c r="G142" s="47"/>
      <c r="H142" s="471"/>
      <c r="I142" s="47"/>
      <c r="J142" s="47"/>
      <c r="K142" s="336"/>
      <c r="L142" s="336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13"/>
      <c r="AE142" s="13"/>
    </row>
    <row r="143" spans="1:31">
      <c r="A143" s="47"/>
      <c r="B143" s="53">
        <f>+'Ark1'!C1329</f>
        <v>2016</v>
      </c>
      <c r="C143" s="53">
        <f>+'Ark1'!N1329</f>
        <v>409</v>
      </c>
      <c r="D143" s="54" t="s">
        <v>455</v>
      </c>
      <c r="E143" s="53">
        <f>+'Ark1'!Q1329</f>
        <v>438</v>
      </c>
      <c r="F143" s="53">
        <f>+'Ark1'!R1329</f>
        <v>11764</v>
      </c>
      <c r="G143" s="176">
        <f>+'Ark1'!AF1329</f>
        <v>50.968328928555955</v>
      </c>
      <c r="H143" s="471"/>
      <c r="I143" s="176">
        <f>+'Ark1'!AG1329</f>
        <v>25.458318184517879</v>
      </c>
      <c r="J143" s="176"/>
      <c r="K143" s="508"/>
      <c r="L143" s="508"/>
      <c r="M143" s="176"/>
      <c r="N143" s="176"/>
      <c r="O143" s="176"/>
      <c r="P143" s="176"/>
      <c r="Q143" s="55">
        <f>+'Ark1'!S1329</f>
        <v>4.9863141788507308</v>
      </c>
      <c r="R143" s="55">
        <f>+'Ark1'!T1329</f>
        <v>3.8920435226113561</v>
      </c>
      <c r="S143" s="155">
        <f>+'Ark1'!U1329</f>
        <v>6.3034852091125444</v>
      </c>
      <c r="T143" s="74">
        <f>+'Ark1'!W1329</f>
        <v>0</v>
      </c>
      <c r="U143" s="74">
        <f>+'Ark1'!X1329</f>
        <v>0</v>
      </c>
      <c r="V143" s="74">
        <f>+'Ark1'!Y1329</f>
        <v>0</v>
      </c>
      <c r="W143" s="74">
        <f>+'Ark1'!Z1329</f>
        <v>1.7663338161727389</v>
      </c>
      <c r="X143" s="55">
        <f>+'Ark1'!Z1329</f>
        <v>1.7663338161727389</v>
      </c>
      <c r="Y143" s="55">
        <f>+'Ark1'!AB1329</f>
        <v>1.523054588641753</v>
      </c>
      <c r="Z143" s="55">
        <f>+'Ark1'!AC1329</f>
        <v>16.86575085866712</v>
      </c>
      <c r="AA143" s="55">
        <f t="shared" ref="AA143:AA158" si="12">+S143/Q143</f>
        <v>1.2641572478221581</v>
      </c>
      <c r="AB143" s="55">
        <f t="shared" ref="AB143:AB158" si="13">+F143/E143</f>
        <v>26.858447488584474</v>
      </c>
      <c r="AC143" s="47"/>
      <c r="AD143" s="13"/>
      <c r="AE143" s="13"/>
    </row>
    <row r="144" spans="1:31">
      <c r="A144" s="47"/>
      <c r="B144" s="53">
        <f>+'Ark1'!C1330</f>
        <v>2016</v>
      </c>
      <c r="C144" s="53">
        <f>+'Ark1'!N1330</f>
        <v>410</v>
      </c>
      <c r="D144" s="54" t="s">
        <v>456</v>
      </c>
      <c r="E144" s="53">
        <f>+'Ark1'!Q1330</f>
        <v>533</v>
      </c>
      <c r="F144" s="53">
        <f>+'Ark1'!R1330</f>
        <v>3440</v>
      </c>
      <c r="G144" s="176">
        <f>+'Ark1'!AF1330</f>
        <v>14.904033620727002</v>
      </c>
      <c r="H144" s="471"/>
      <c r="I144" s="176">
        <f>+'Ark1'!AG1330</f>
        <v>14.586978919371962</v>
      </c>
      <c r="J144" s="176"/>
      <c r="K144" s="508"/>
      <c r="L144" s="508"/>
      <c r="M144" s="176"/>
      <c r="N144" s="176"/>
      <c r="O144" s="176"/>
      <c r="P144" s="176"/>
      <c r="Q144" s="55">
        <f>+'Ark1'!S1330</f>
        <v>5.1052325581395319</v>
      </c>
      <c r="R144" s="55">
        <f>+'Ark1'!T1330</f>
        <v>4.0171511627906966</v>
      </c>
      <c r="S144" s="155">
        <f>+'Ark1'!U1330</f>
        <v>12.351308139534931</v>
      </c>
      <c r="T144" s="74">
        <f>+'Ark1'!W1330</f>
        <v>0</v>
      </c>
      <c r="U144" s="74">
        <f>+'Ark1'!X1330</f>
        <v>0</v>
      </c>
      <c r="V144" s="74">
        <f>+'Ark1'!Y1330</f>
        <v>0</v>
      </c>
      <c r="W144" s="74">
        <f>+'Ark1'!Z1330</f>
        <v>1.4571270428492356</v>
      </c>
      <c r="X144" s="55">
        <f>+'Ark1'!Z1330</f>
        <v>1.4571270428492356</v>
      </c>
      <c r="Y144" s="55">
        <f>+'Ark1'!AB1330</f>
        <v>1.8261654514910688</v>
      </c>
      <c r="Z144" s="55">
        <f>+'Ark1'!AC1330</f>
        <v>-10.95246731342392</v>
      </c>
      <c r="AA144" s="55">
        <f t="shared" si="12"/>
        <v>2.4193428994419874</v>
      </c>
      <c r="AB144" s="55">
        <f t="shared" si="13"/>
        <v>6.4540337711069418</v>
      </c>
      <c r="AC144" s="47"/>
      <c r="AD144" s="13"/>
      <c r="AE144" s="13"/>
    </row>
    <row r="145" spans="1:31">
      <c r="A145" s="47"/>
      <c r="B145" s="53">
        <f>+'Ark1'!C1331</f>
        <v>2016</v>
      </c>
      <c r="C145" s="53">
        <f>+'Ark1'!N1331</f>
        <v>415</v>
      </c>
      <c r="D145" s="54" t="s">
        <v>457</v>
      </c>
      <c r="E145" s="53">
        <f>+'Ark1'!Q1331</f>
        <v>505</v>
      </c>
      <c r="F145" s="53">
        <f>+'Ark1'!R1331</f>
        <v>3304</v>
      </c>
      <c r="G145" s="176">
        <f>+'Ark1'!AF1331</f>
        <v>14.31480438455873</v>
      </c>
      <c r="H145" s="471"/>
      <c r="I145" s="176">
        <f>+'Ark1'!AG1331</f>
        <v>20.012675224159565</v>
      </c>
      <c r="J145" s="176"/>
      <c r="K145" s="508"/>
      <c r="L145" s="508"/>
      <c r="M145" s="176"/>
      <c r="N145" s="176"/>
      <c r="O145" s="176"/>
      <c r="P145" s="176"/>
      <c r="Q145" s="55">
        <f>+'Ark1'!S1331</f>
        <v>4.5296610169491522</v>
      </c>
      <c r="R145" s="55">
        <f>+'Ark1'!T1331</f>
        <v>4.5308716707021803</v>
      </c>
      <c r="S145" s="155">
        <f>+'Ark1'!U1331</f>
        <v>17.642947941888625</v>
      </c>
      <c r="T145" s="74">
        <f>+'Ark1'!W1331</f>
        <v>0.12106537530266344</v>
      </c>
      <c r="U145" s="74">
        <f>+'Ark1'!X1331</f>
        <v>82.475786924939456</v>
      </c>
      <c r="V145" s="74">
        <f>+'Ark1'!Y1331</f>
        <v>0</v>
      </c>
      <c r="W145" s="74">
        <f>+'Ark1'!Z1331</f>
        <v>1.417816809663482</v>
      </c>
      <c r="X145" s="55">
        <f>+'Ark1'!Z1331</f>
        <v>1.417816809663482</v>
      </c>
      <c r="Y145" s="55">
        <f>+'Ark1'!AB1331</f>
        <v>1.816227888735922</v>
      </c>
      <c r="Z145" s="55">
        <f>+'Ark1'!AC1331</f>
        <v>1.1785550803936231</v>
      </c>
      <c r="AA145" s="55">
        <f t="shared" si="12"/>
        <v>3.8949819591073114</v>
      </c>
      <c r="AB145" s="55">
        <f t="shared" si="13"/>
        <v>6.5425742574257422</v>
      </c>
      <c r="AC145" s="47"/>
      <c r="AD145" s="13"/>
      <c r="AE145" s="13"/>
    </row>
    <row r="146" spans="1:31">
      <c r="A146" s="47"/>
      <c r="B146" s="53">
        <f>+'Ark1'!C1332</f>
        <v>2016</v>
      </c>
      <c r="C146" s="53">
        <f>+'Ark1'!N1332</f>
        <v>420</v>
      </c>
      <c r="D146" s="54" t="s">
        <v>458</v>
      </c>
      <c r="E146" s="53">
        <f>+'Ark1'!Q1332</f>
        <v>419</v>
      </c>
      <c r="F146" s="53">
        <f>+'Ark1'!R1332</f>
        <v>2666</v>
      </c>
      <c r="G146" s="176">
        <f>+'Ark1'!AF1332</f>
        <v>11.550626056063429</v>
      </c>
      <c r="H146" s="471"/>
      <c r="I146" s="176">
        <f>+'Ark1'!AG1332</f>
        <v>20.425169314834061</v>
      </c>
      <c r="J146" s="176"/>
      <c r="K146" s="508"/>
      <c r="L146" s="508"/>
      <c r="M146" s="176"/>
      <c r="N146" s="176"/>
      <c r="O146" s="176"/>
      <c r="P146" s="176"/>
      <c r="Q146" s="55">
        <f>+'Ark1'!S1332</f>
        <v>5.2486871717929473</v>
      </c>
      <c r="R146" s="55">
        <f>+'Ark1'!T1332</f>
        <v>5.8049512378094485</v>
      </c>
      <c r="S146" s="155">
        <f>+'Ark1'!U1332</f>
        <v>22.315753938484566</v>
      </c>
      <c r="T146" s="74">
        <f>+'Ark1'!W1332</f>
        <v>1.6879219804951235</v>
      </c>
      <c r="U146" s="74">
        <f>+'Ark1'!X1332</f>
        <v>100</v>
      </c>
      <c r="V146" s="74">
        <f>+'Ark1'!Y1332</f>
        <v>33.23330832708178</v>
      </c>
      <c r="W146" s="74">
        <f>+'Ark1'!Z1332</f>
        <v>1.4072684451056261</v>
      </c>
      <c r="X146" s="55">
        <f>+'Ark1'!Z1332</f>
        <v>1.4072684451056261</v>
      </c>
      <c r="Y146" s="55">
        <f>+'Ark1'!AB1332</f>
        <v>1.8556875775488748</v>
      </c>
      <c r="Z146" s="55">
        <f>+'Ark1'!AC1332</f>
        <v>20.904787772366632</v>
      </c>
      <c r="AA146" s="55">
        <f t="shared" si="12"/>
        <v>4.2516829843493076</v>
      </c>
      <c r="AB146" s="55">
        <f t="shared" si="13"/>
        <v>6.3627684964200482</v>
      </c>
      <c r="AC146" s="47"/>
      <c r="AD146" s="13"/>
      <c r="AE146" s="13"/>
    </row>
    <row r="147" spans="1:31">
      <c r="A147" s="47"/>
      <c r="B147" s="53">
        <f>+'Ark1'!C1333</f>
        <v>2016</v>
      </c>
      <c r="C147" s="53">
        <f>+'Ark1'!N1333</f>
        <v>425</v>
      </c>
      <c r="D147" s="54" t="s">
        <v>459</v>
      </c>
      <c r="E147" s="53">
        <f>+'Ark1'!Q1333</f>
        <v>276</v>
      </c>
      <c r="F147" s="53">
        <f>+'Ark1'!R1333</f>
        <v>869</v>
      </c>
      <c r="G147" s="176">
        <f>+'Ark1'!AF1333</f>
        <v>3.7650015163987698</v>
      </c>
      <c r="H147" s="471"/>
      <c r="I147" s="176">
        <f>+'Ark1'!AG1333</f>
        <v>7.8943438357109548</v>
      </c>
      <c r="J147" s="176"/>
      <c r="K147" s="508"/>
      <c r="L147" s="508"/>
      <c r="M147" s="176"/>
      <c r="N147" s="176"/>
      <c r="O147" s="176"/>
      <c r="P147" s="176"/>
      <c r="Q147" s="55">
        <f>+'Ark1'!S1333</f>
        <v>6.0460299194476388</v>
      </c>
      <c r="R147" s="55">
        <f>+'Ark1'!T1333</f>
        <v>6.876869965477562</v>
      </c>
      <c r="S147" s="155">
        <f>+'Ark1'!U1333</f>
        <v>26.460759493670839</v>
      </c>
      <c r="T147" s="74">
        <f>+'Ark1'!W1333</f>
        <v>7.940161104718066</v>
      </c>
      <c r="U147" s="74">
        <f>+'Ark1'!X1333</f>
        <v>100</v>
      </c>
      <c r="V147" s="74">
        <f>+'Ark1'!Y1333</f>
        <v>100</v>
      </c>
      <c r="W147" s="74">
        <f>+'Ark1'!Z1333</f>
        <v>0.86864039281681693</v>
      </c>
      <c r="X147" s="55">
        <f>+'Ark1'!Z1333</f>
        <v>0.86864039281681693</v>
      </c>
      <c r="Y147" s="55">
        <f>+'Ark1'!AB1333</f>
        <v>2.0108523421410762</v>
      </c>
      <c r="Z147" s="55">
        <f>+'Ark1'!AC1333</f>
        <v>14.320861210887598</v>
      </c>
      <c r="AA147" s="55">
        <f t="shared" si="12"/>
        <v>4.3765511990864043</v>
      </c>
      <c r="AB147" s="55">
        <f t="shared" si="13"/>
        <v>3.1485507246376812</v>
      </c>
      <c r="AC147" s="47"/>
      <c r="AD147" s="13"/>
      <c r="AE147" s="13"/>
    </row>
    <row r="148" spans="1:31">
      <c r="A148" s="47"/>
      <c r="B148" s="53">
        <f>+'Ark1'!C1334</f>
        <v>2016</v>
      </c>
      <c r="C148" s="53">
        <f>+'Ark1'!N1334</f>
        <v>428</v>
      </c>
      <c r="D148" s="54" t="s">
        <v>460</v>
      </c>
      <c r="E148" s="53">
        <f>+'Ark1'!Q1334</f>
        <v>172</v>
      </c>
      <c r="F148" s="53">
        <f>+'Ark1'!R1334</f>
        <v>377</v>
      </c>
      <c r="G148" s="176">
        <f>+'Ark1'!AF1334</f>
        <v>1.6333781032017676</v>
      </c>
      <c r="H148" s="471"/>
      <c r="I148" s="176">
        <f>+'Ark1'!AG1334</f>
        <v>3.751172853048081</v>
      </c>
      <c r="J148" s="176"/>
      <c r="K148" s="508"/>
      <c r="L148" s="508"/>
      <c r="M148" s="176"/>
      <c r="N148" s="176"/>
      <c r="O148" s="176"/>
      <c r="P148" s="176"/>
      <c r="Q148" s="55">
        <f>+'Ark1'!S1334</f>
        <v>6.4854111405835537</v>
      </c>
      <c r="R148" s="55">
        <f>+'Ark1'!T1334</f>
        <v>7.6763925729442972</v>
      </c>
      <c r="S148" s="155">
        <f>+'Ark1'!U1334</f>
        <v>28.982228116710889</v>
      </c>
      <c r="T148" s="74">
        <f>+'Ark1'!W1334</f>
        <v>18.037135278514594</v>
      </c>
      <c r="U148" s="74">
        <f>+'Ark1'!X1334</f>
        <v>100</v>
      </c>
      <c r="V148" s="74">
        <f>+'Ark1'!Y1334</f>
        <v>100</v>
      </c>
      <c r="W148" s="74">
        <f>+'Ark1'!Z1334</f>
        <v>0.59003872637749333</v>
      </c>
      <c r="X148" s="55">
        <f>+'Ark1'!Z1334</f>
        <v>0.59003872637749333</v>
      </c>
      <c r="Y148" s="55">
        <f>+'Ark1'!AB1334</f>
        <v>2.1585189280146135</v>
      </c>
      <c r="Z148" s="55">
        <f>+'Ark1'!AC1334</f>
        <v>-5.521205496846572</v>
      </c>
      <c r="AA148" s="55">
        <f t="shared" si="12"/>
        <v>4.4688343558282231</v>
      </c>
      <c r="AB148" s="55">
        <f t="shared" si="13"/>
        <v>2.191860465116279</v>
      </c>
      <c r="AC148" s="47"/>
      <c r="AD148" s="13"/>
      <c r="AE148" s="13"/>
    </row>
    <row r="149" spans="1:31">
      <c r="A149" s="47"/>
      <c r="B149" s="53">
        <f>+'Ark1'!C1335</f>
        <v>2016</v>
      </c>
      <c r="C149" s="53">
        <f>+'Ark1'!N1335</f>
        <v>430</v>
      </c>
      <c r="D149" s="54" t="s">
        <v>461</v>
      </c>
      <c r="E149" s="53">
        <f>+'Ark1'!Q1335</f>
        <v>162</v>
      </c>
      <c r="F149" s="53">
        <f>+'Ark1'!R1335</f>
        <v>318</v>
      </c>
      <c r="G149" s="176">
        <f>+'Ark1'!AF1335</f>
        <v>1.3777565963346481</v>
      </c>
      <c r="H149" s="471"/>
      <c r="I149" s="176">
        <f>+'Ark1'!AG1335</f>
        <v>3.4289365205411082</v>
      </c>
      <c r="J149" s="176"/>
      <c r="K149" s="508"/>
      <c r="L149" s="508"/>
      <c r="M149" s="176"/>
      <c r="N149" s="176"/>
      <c r="O149" s="176"/>
      <c r="P149" s="176"/>
      <c r="Q149" s="55">
        <f>+'Ark1'!S1335</f>
        <v>6.8553459119496845</v>
      </c>
      <c r="R149" s="55">
        <f>+'Ark1'!T1335</f>
        <v>7.9716981132075491</v>
      </c>
      <c r="S149" s="155">
        <f>+'Ark1'!U1335</f>
        <v>31.40786163522014</v>
      </c>
      <c r="T149" s="74">
        <f>+'Ark1'!W1335</f>
        <v>25.471698113207545</v>
      </c>
      <c r="U149" s="74">
        <f>+'Ark1'!X1335</f>
        <v>100</v>
      </c>
      <c r="V149" s="74">
        <f>+'Ark1'!Y1335</f>
        <v>100</v>
      </c>
      <c r="W149" s="74">
        <f>+'Ark1'!Z1335</f>
        <v>0.87511067747759852</v>
      </c>
      <c r="X149" s="55">
        <f>+'Ark1'!Z1335</f>
        <v>0.87511067747759852</v>
      </c>
      <c r="Y149" s="55">
        <f>+'Ark1'!AB1335</f>
        <v>2.4435419203303086</v>
      </c>
      <c r="Z149" s="55">
        <f>+'Ark1'!AC1335</f>
        <v>15.773212661130714</v>
      </c>
      <c r="AA149" s="55">
        <f t="shared" si="12"/>
        <v>4.5815137614678925</v>
      </c>
      <c r="AB149" s="55">
        <f t="shared" si="13"/>
        <v>1.962962962962963</v>
      </c>
      <c r="AC149" s="47"/>
      <c r="AD149" s="13"/>
      <c r="AE149" s="13"/>
    </row>
    <row r="150" spans="1:31">
      <c r="A150" s="47"/>
      <c r="B150" s="53">
        <f>+'Ark1'!C1336</f>
        <v>2016</v>
      </c>
      <c r="C150" s="53">
        <f>+'Ark1'!N1336</f>
        <v>433</v>
      </c>
      <c r="D150" s="54" t="s">
        <v>462</v>
      </c>
      <c r="E150" s="53">
        <f>+'Ark1'!Q1336</f>
        <v>84</v>
      </c>
      <c r="F150" s="53">
        <f>+'Ark1'!R1336</f>
        <v>121</v>
      </c>
      <c r="G150" s="176">
        <f>+'Ark1'!AF1336</f>
        <v>0.52424071747324641</v>
      </c>
      <c r="H150" s="471"/>
      <c r="I150" s="176">
        <f>+'Ark1'!AG1336</f>
        <v>1.4103418431053063</v>
      </c>
      <c r="J150" s="176"/>
      <c r="K150" s="508"/>
      <c r="L150" s="508"/>
      <c r="M150" s="176"/>
      <c r="N150" s="176"/>
      <c r="O150" s="176"/>
      <c r="P150" s="176"/>
      <c r="Q150" s="55">
        <f>+'Ark1'!S1336</f>
        <v>7.0991735537190097</v>
      </c>
      <c r="R150" s="55">
        <f>+'Ark1'!T1336</f>
        <v>8.0991735537190088</v>
      </c>
      <c r="S150" s="155">
        <f>+'Ark1'!U1336</f>
        <v>33.950413223140487</v>
      </c>
      <c r="T150" s="74">
        <f>+'Ark1'!W1336</f>
        <v>32.231404958677686</v>
      </c>
      <c r="U150" s="74">
        <f>+'Ark1'!X1336</f>
        <v>100</v>
      </c>
      <c r="V150" s="74">
        <f>+'Ark1'!Y1336</f>
        <v>100</v>
      </c>
      <c r="W150" s="74">
        <f>+'Ark1'!Z1336</f>
        <v>0.53692173844457614</v>
      </c>
      <c r="X150" s="55">
        <f>+'Ark1'!Z1336</f>
        <v>0.53692173844457614</v>
      </c>
      <c r="Y150" s="55">
        <f>+'Ark1'!AB1336</f>
        <v>2.7254689752716605</v>
      </c>
      <c r="Z150" s="55">
        <f>+'Ark1'!AC1336</f>
        <v>-12.64266887861168</v>
      </c>
      <c r="AA150" s="55">
        <f t="shared" si="12"/>
        <v>4.7823050058207199</v>
      </c>
      <c r="AB150" s="55">
        <f t="shared" si="13"/>
        <v>1.4404761904761905</v>
      </c>
      <c r="AC150" s="47"/>
      <c r="AD150" s="13"/>
      <c r="AE150" s="13"/>
    </row>
    <row r="151" spans="1:31">
      <c r="A151" s="47"/>
      <c r="B151" s="53">
        <f>+'Ark1'!C1337</f>
        <v>2016</v>
      </c>
      <c r="C151" s="53">
        <f>+'Ark1'!N1337</f>
        <v>435</v>
      </c>
      <c r="D151" s="54" t="s">
        <v>463</v>
      </c>
      <c r="E151" s="53">
        <f>+'Ark1'!Q1337</f>
        <v>65</v>
      </c>
      <c r="F151" s="53">
        <f>+'Ark1'!R1337</f>
        <v>93</v>
      </c>
      <c r="G151" s="176">
        <f>+'Ark1'!AF1337</f>
        <v>0.40292881590918944</v>
      </c>
      <c r="H151" s="471"/>
      <c r="I151" s="176">
        <f>+'Ark1'!AG1337</f>
        <v>1.1581419604506913</v>
      </c>
      <c r="J151" s="176"/>
      <c r="K151" s="508"/>
      <c r="L151" s="508"/>
      <c r="M151" s="176"/>
      <c r="N151" s="176"/>
      <c r="O151" s="176"/>
      <c r="P151" s="176"/>
      <c r="Q151" s="55">
        <f>+'Ark1'!S1337</f>
        <v>7.2043010752688179</v>
      </c>
      <c r="R151" s="55">
        <f>+'Ark1'!T1337</f>
        <v>8</v>
      </c>
      <c r="S151" s="155">
        <f>+'Ark1'!U1337</f>
        <v>36.273118279569879</v>
      </c>
      <c r="T151" s="74">
        <f>+'Ark1'!W1337</f>
        <v>35.483870967741943</v>
      </c>
      <c r="U151" s="74">
        <f>+'Ark1'!X1337</f>
        <v>100</v>
      </c>
      <c r="V151" s="74">
        <f>+'Ark1'!Y1337</f>
        <v>100</v>
      </c>
      <c r="W151" s="74">
        <f>+'Ark1'!Z1337</f>
        <v>0.79421832606108766</v>
      </c>
      <c r="X151" s="55">
        <f>+'Ark1'!Z1337</f>
        <v>0.79421832606108766</v>
      </c>
      <c r="Y151" s="55">
        <f>+'Ark1'!AB1337</f>
        <v>2.9512162610277888</v>
      </c>
      <c r="Z151" s="55">
        <f>+'Ark1'!AC1337</f>
        <v>20.527893960403997</v>
      </c>
      <c r="AA151" s="55">
        <f t="shared" si="12"/>
        <v>5.0349253731343255</v>
      </c>
      <c r="AB151" s="55">
        <f t="shared" si="13"/>
        <v>1.4307692307692308</v>
      </c>
      <c r="AC151" s="47"/>
      <c r="AD151" s="13"/>
      <c r="AE151" s="13"/>
    </row>
    <row r="152" spans="1:31">
      <c r="A152" s="47"/>
      <c r="B152" s="53">
        <f>+'Ark1'!C1338</f>
        <v>2016</v>
      </c>
      <c r="C152" s="53">
        <f>+'Ark1'!N1338</f>
        <v>438</v>
      </c>
      <c r="D152" s="54" t="s">
        <v>464</v>
      </c>
      <c r="E152" s="53">
        <f>+'Ark1'!Q1338</f>
        <v>31</v>
      </c>
      <c r="F152" s="53">
        <f>+'Ark1'!R1338</f>
        <v>39</v>
      </c>
      <c r="G152" s="176">
        <f>+'Ark1'!AF1338</f>
        <v>0.1689701486070794</v>
      </c>
      <c r="H152" s="471"/>
      <c r="I152" s="176">
        <f>+'Ark1'!AG1338</f>
        <v>0.52170288821392974</v>
      </c>
      <c r="J152" s="176"/>
      <c r="K152" s="508"/>
      <c r="L152" s="508"/>
      <c r="M152" s="176"/>
      <c r="N152" s="176"/>
      <c r="O152" s="176"/>
      <c r="P152" s="176"/>
      <c r="Q152" s="55">
        <f>+'Ark1'!S1338</f>
        <v>6.9743589743589745</v>
      </c>
      <c r="R152" s="55">
        <f>+'Ark1'!T1338</f>
        <v>7.4102564102564097</v>
      </c>
      <c r="S152" s="155">
        <f>+'Ark1'!U1338</f>
        <v>38.964102564102561</v>
      </c>
      <c r="T152" s="74">
        <f>+'Ark1'!W1338</f>
        <v>17.948717948717952</v>
      </c>
      <c r="U152" s="74">
        <f>+'Ark1'!X1338</f>
        <v>100</v>
      </c>
      <c r="V152" s="74">
        <f>+'Ark1'!Y1338</f>
        <v>100</v>
      </c>
      <c r="W152" s="74">
        <f>+'Ark1'!Z1338</f>
        <v>0.55075108598301892</v>
      </c>
      <c r="X152" s="55">
        <f>+'Ark1'!Z1338</f>
        <v>0.55075108598301892</v>
      </c>
      <c r="Y152" s="55">
        <f>+'Ark1'!AB1338</f>
        <v>2.5692256512564806</v>
      </c>
      <c r="Z152" s="55">
        <f>+'Ark1'!AC1338</f>
        <v>2.3636745834506474</v>
      </c>
      <c r="AA152" s="55">
        <f t="shared" si="12"/>
        <v>5.5867647058823522</v>
      </c>
      <c r="AB152" s="55">
        <f t="shared" si="13"/>
        <v>1.2580645161290323</v>
      </c>
      <c r="AC152" s="47"/>
      <c r="AD152" s="13"/>
      <c r="AE152" s="13"/>
    </row>
    <row r="153" spans="1:31">
      <c r="A153" s="47"/>
      <c r="B153" s="53">
        <f>+'Ark1'!C1339</f>
        <v>2016</v>
      </c>
      <c r="C153" s="53">
        <f>+'Ark1'!N1339</f>
        <v>440</v>
      </c>
      <c r="D153" s="54" t="s">
        <v>465</v>
      </c>
      <c r="E153" s="53">
        <f>+'Ark1'!Q1339</f>
        <v>40</v>
      </c>
      <c r="F153" s="53">
        <f>+'Ark1'!R1339</f>
        <v>50</v>
      </c>
      <c r="G153" s="176">
        <f>+'Ark1'!AF1339</f>
        <v>0.21662839565010189</v>
      </c>
      <c r="H153" s="471"/>
      <c r="I153" s="176">
        <f>+'Ark1'!AG1339</f>
        <v>0.71183125060724006</v>
      </c>
      <c r="J153" s="176"/>
      <c r="K153" s="508"/>
      <c r="L153" s="508"/>
      <c r="M153" s="176"/>
      <c r="N153" s="176"/>
      <c r="O153" s="176"/>
      <c r="P153" s="176"/>
      <c r="Q153" s="55">
        <f>+'Ark1'!S1339</f>
        <v>6.8600000000000012</v>
      </c>
      <c r="R153" s="55">
        <f>+'Ark1'!T1339</f>
        <v>7.04</v>
      </c>
      <c r="S153" s="155">
        <f>+'Ark1'!U1339</f>
        <v>41.468000000000011</v>
      </c>
      <c r="T153" s="74">
        <f>+'Ark1'!W1339</f>
        <v>14</v>
      </c>
      <c r="U153" s="74">
        <f>+'Ark1'!X1339</f>
        <v>100</v>
      </c>
      <c r="V153" s="74">
        <f>+'Ark1'!Y1339</f>
        <v>100</v>
      </c>
      <c r="W153" s="74">
        <f>+'Ark1'!Z1339</f>
        <v>0.80658291576217955</v>
      </c>
      <c r="X153" s="55">
        <f>+'Ark1'!Z1339</f>
        <v>0.80658291576217955</v>
      </c>
      <c r="Y153" s="55">
        <f>+'Ark1'!AB1339</f>
        <v>2.1996363335788045</v>
      </c>
      <c r="Z153" s="55">
        <f>+'Ark1'!AC1339</f>
        <v>-9.885879012917222</v>
      </c>
      <c r="AA153" s="55">
        <f t="shared" si="12"/>
        <v>6.0448979591836736</v>
      </c>
      <c r="AB153" s="55">
        <f t="shared" si="13"/>
        <v>1.25</v>
      </c>
      <c r="AC153" s="47"/>
      <c r="AD153" s="13"/>
      <c r="AE153" s="13"/>
    </row>
    <row r="154" spans="1:31">
      <c r="A154" s="47"/>
      <c r="B154" s="53">
        <f>+'Ark1'!C1340</f>
        <v>2016</v>
      </c>
      <c r="C154" s="53">
        <f>+'Ark1'!N1340</f>
        <v>443</v>
      </c>
      <c r="D154" s="54" t="s">
        <v>466</v>
      </c>
      <c r="E154" s="53">
        <f>+'Ark1'!Q1340</f>
        <v>14</v>
      </c>
      <c r="F154" s="53">
        <f>+'Ark1'!R1340</f>
        <v>14</v>
      </c>
      <c r="G154" s="176">
        <f>+'Ark1'!AF1340</f>
        <v>6.0655950782028518E-2</v>
      </c>
      <c r="H154" s="471"/>
      <c r="I154" s="176">
        <f>+'Ark1'!AG1340</f>
        <v>0.21141395009353639</v>
      </c>
      <c r="J154" s="176"/>
      <c r="K154" s="508"/>
      <c r="L154" s="508"/>
      <c r="M154" s="176"/>
      <c r="N154" s="176"/>
      <c r="O154" s="176"/>
      <c r="P154" s="176"/>
      <c r="Q154" s="55">
        <f>+'Ark1'!S1340</f>
        <v>7.0714285714285694</v>
      </c>
      <c r="R154" s="55">
        <f>+'Ark1'!T1340</f>
        <v>8</v>
      </c>
      <c r="S154" s="155">
        <f>+'Ark1'!U1340</f>
        <v>43.985714285714259</v>
      </c>
      <c r="T154" s="74">
        <f>+'Ark1'!W1340</f>
        <v>35.714285714285722</v>
      </c>
      <c r="U154" s="74">
        <f>+'Ark1'!X1340</f>
        <v>100</v>
      </c>
      <c r="V154" s="74">
        <f>+'Ark1'!Y1340</f>
        <v>100</v>
      </c>
      <c r="W154" s="74">
        <f>+'Ark1'!Z1340</f>
        <v>0.57799795211918237</v>
      </c>
      <c r="X154" s="55">
        <f>+'Ark1'!Z1340</f>
        <v>0.57799795211918237</v>
      </c>
      <c r="Y154" s="55">
        <f>+'Ark1'!AB1340</f>
        <v>2.7774602993176543</v>
      </c>
      <c r="Z154" s="55">
        <f>+'Ark1'!AC1340</f>
        <v>-4.2333307969370448</v>
      </c>
      <c r="AA154" s="55">
        <f t="shared" si="12"/>
        <v>6.2202020202020183</v>
      </c>
      <c r="AB154" s="55">
        <f t="shared" si="13"/>
        <v>1</v>
      </c>
      <c r="AC154" s="47"/>
      <c r="AD154" s="13"/>
      <c r="AE154" s="13"/>
    </row>
    <row r="155" spans="1:31">
      <c r="A155" s="47"/>
      <c r="B155" s="53">
        <f>+'Ark1'!C1341</f>
        <v>2016</v>
      </c>
      <c r="C155" s="53">
        <f>+'Ark1'!N1341</f>
        <v>445</v>
      </c>
      <c r="D155" s="54" t="s">
        <v>467</v>
      </c>
      <c r="E155" s="53">
        <f>+'Ark1'!Q1341</f>
        <v>18</v>
      </c>
      <c r="F155" s="53">
        <f>+'Ark1'!R1341</f>
        <v>24</v>
      </c>
      <c r="G155" s="176">
        <f>+'Ark1'!AF1341</f>
        <v>0.10398162991204882</v>
      </c>
      <c r="H155" s="471"/>
      <c r="I155" s="176">
        <f>+'Ark1'!AG1341</f>
        <v>0.39374904086111873</v>
      </c>
      <c r="J155" s="176"/>
      <c r="K155" s="508"/>
      <c r="L155" s="508"/>
      <c r="M155" s="176"/>
      <c r="N155" s="176"/>
      <c r="O155" s="176"/>
      <c r="P155" s="176"/>
      <c r="Q155" s="55">
        <f>+'Ark1'!S1341</f>
        <v>6.7083333333333313</v>
      </c>
      <c r="R155" s="55">
        <f>+'Ark1'!T1341</f>
        <v>6.875</v>
      </c>
      <c r="S155" s="155">
        <f>+'Ark1'!U1341</f>
        <v>47.787500000000001</v>
      </c>
      <c r="T155" s="74">
        <f>+'Ark1'!W1341</f>
        <v>8.3333333333333357</v>
      </c>
      <c r="U155" s="74">
        <f>+'Ark1'!X1341</f>
        <v>100</v>
      </c>
      <c r="V155" s="74">
        <f>+'Ark1'!Y1341</f>
        <v>100</v>
      </c>
      <c r="W155" s="74">
        <f>+'Ark1'!Z1341</f>
        <v>1.3593235143509328</v>
      </c>
      <c r="X155" s="55">
        <f>+'Ark1'!Z1341</f>
        <v>1.3593235143509328</v>
      </c>
      <c r="Y155" s="55">
        <f>+'Ark1'!AB1341</f>
        <v>2.7128168017763379</v>
      </c>
      <c r="Z155" s="55">
        <f>+'Ark1'!AC1341</f>
        <v>9.4797982861836978</v>
      </c>
      <c r="AA155" s="55">
        <f t="shared" si="12"/>
        <v>7.1236024844720518</v>
      </c>
      <c r="AB155" s="55">
        <f t="shared" si="13"/>
        <v>1.3333333333333333</v>
      </c>
      <c r="AC155" s="47"/>
      <c r="AD155" s="13"/>
      <c r="AE155" s="13"/>
    </row>
    <row r="156" spans="1:31">
      <c r="A156" s="47"/>
      <c r="B156" s="53">
        <f>+'Ark1'!C1342</f>
        <v>2016</v>
      </c>
      <c r="C156" s="53">
        <f>+'Ark1'!N1342</f>
        <v>450</v>
      </c>
      <c r="D156" s="54" t="s">
        <v>468</v>
      </c>
      <c r="E156" s="53">
        <f>+'Ark1'!Q1342</f>
        <v>2</v>
      </c>
      <c r="F156" s="53">
        <f>+'Ark1'!R1342</f>
        <v>2</v>
      </c>
      <c r="G156" s="176">
        <f>+'Ark1'!AF1342</f>
        <v>8.6651358260040751E-3</v>
      </c>
      <c r="H156" s="471"/>
      <c r="I156" s="176">
        <f>+'Ark1'!AG1342</f>
        <v>3.5224214484567785E-2</v>
      </c>
      <c r="J156" s="176"/>
      <c r="K156" s="508"/>
      <c r="L156" s="508"/>
      <c r="M156" s="176"/>
      <c r="N156" s="176"/>
      <c r="O156" s="176"/>
      <c r="P156" s="176"/>
      <c r="Q156" s="55">
        <f>+'Ark1'!S1342</f>
        <v>6.5</v>
      </c>
      <c r="R156" s="55">
        <f>+'Ark1'!T1342</f>
        <v>9.5</v>
      </c>
      <c r="S156" s="155">
        <f>+'Ark1'!U1342</f>
        <v>51.3</v>
      </c>
      <c r="T156" s="74">
        <f>+'Ark1'!W1342</f>
        <v>50</v>
      </c>
      <c r="U156" s="74">
        <f>+'Ark1'!X1342</f>
        <v>100</v>
      </c>
      <c r="V156" s="74">
        <f>+'Ark1'!Y1342</f>
        <v>100</v>
      </c>
      <c r="W156" s="74">
        <f>+'Ark1'!Z1342</f>
        <v>0.20000000000104592</v>
      </c>
      <c r="X156" s="55">
        <f>+'Ark1'!Z1342</f>
        <v>0.20000000000104592</v>
      </c>
      <c r="Y156" s="55">
        <f>+'Ark1'!AB1342</f>
        <v>1.5</v>
      </c>
      <c r="Z156" s="55">
        <f>+'Ark1'!AC1342</f>
        <v>99.999999999480821</v>
      </c>
      <c r="AA156" s="55">
        <f t="shared" si="12"/>
        <v>7.8923076923076918</v>
      </c>
      <c r="AB156" s="55">
        <f t="shared" si="13"/>
        <v>1</v>
      </c>
      <c r="AC156" s="47"/>
      <c r="AD156" s="13"/>
      <c r="AE156" s="13"/>
    </row>
    <row r="157" spans="1:31">
      <c r="A157" s="47"/>
      <c r="B157" s="53">
        <f>+'Ark1'!C1343</f>
        <v>2016</v>
      </c>
      <c r="C157" s="53">
        <f>+'Ark1'!N1343</f>
        <v>455</v>
      </c>
      <c r="D157" s="54" t="s">
        <v>469</v>
      </c>
      <c r="E157" s="53">
        <f>+'Ark1'!Q1343</f>
        <v>0</v>
      </c>
      <c r="F157" s="53">
        <f>+'Ark1'!R1343</f>
        <v>0</v>
      </c>
      <c r="G157" s="176">
        <f>+'Ark1'!AF1343</f>
        <v>0</v>
      </c>
      <c r="H157" s="471"/>
      <c r="I157" s="176">
        <f>+'Ark1'!AG1343</f>
        <v>0</v>
      </c>
      <c r="J157" s="176"/>
      <c r="K157" s="508"/>
      <c r="L157" s="508"/>
      <c r="M157" s="176"/>
      <c r="N157" s="176"/>
      <c r="O157" s="176"/>
      <c r="P157" s="176"/>
      <c r="Q157" s="55">
        <f>+'Ark1'!S1343</f>
        <v>0</v>
      </c>
      <c r="R157" s="55">
        <f>+'Ark1'!T1343</f>
        <v>0</v>
      </c>
      <c r="S157" s="155">
        <f>+'Ark1'!U1343</f>
        <v>0</v>
      </c>
      <c r="T157" s="74">
        <f>+'Ark1'!W1343</f>
        <v>0</v>
      </c>
      <c r="U157" s="74">
        <f>+'Ark1'!X1343</f>
        <v>0</v>
      </c>
      <c r="V157" s="74">
        <f>+'Ark1'!Y1343</f>
        <v>0</v>
      </c>
      <c r="W157" s="74">
        <f>+'Ark1'!Z1343</f>
        <v>0</v>
      </c>
      <c r="X157" s="55">
        <f>+'Ark1'!Z1343</f>
        <v>0</v>
      </c>
      <c r="Y157" s="55">
        <f>+'Ark1'!AB1343</f>
        <v>0</v>
      </c>
      <c r="Z157" s="55">
        <f>+'Ark1'!AC1343</f>
        <v>0</v>
      </c>
      <c r="AA157" s="55" t="e">
        <f t="shared" si="12"/>
        <v>#DIV/0!</v>
      </c>
      <c r="AB157" s="55" t="e">
        <f t="shared" si="13"/>
        <v>#DIV/0!</v>
      </c>
      <c r="AC157" s="47"/>
      <c r="AD157" s="13"/>
      <c r="AE157" s="13"/>
    </row>
    <row r="158" spans="1:31">
      <c r="A158" s="47"/>
      <c r="B158" s="53">
        <f>+'Ark1'!C1344</f>
        <v>2016</v>
      </c>
      <c r="C158" s="53">
        <f>+'Ark1'!N1344</f>
        <v>460</v>
      </c>
      <c r="D158" s="54" t="s">
        <v>470</v>
      </c>
      <c r="E158" s="53">
        <f>+'Ark1'!Q1344</f>
        <v>0</v>
      </c>
      <c r="F158" s="53">
        <f>+'Ark1'!R1344</f>
        <v>0</v>
      </c>
      <c r="G158" s="176">
        <f>+'Ark1'!AF1344</f>
        <v>0</v>
      </c>
      <c r="H158" s="471"/>
      <c r="I158" s="176">
        <f>+'Ark1'!AG1344</f>
        <v>0</v>
      </c>
      <c r="J158" s="176"/>
      <c r="K158" s="508"/>
      <c r="L158" s="508"/>
      <c r="M158" s="176"/>
      <c r="N158" s="176"/>
      <c r="O158" s="176"/>
      <c r="P158" s="176"/>
      <c r="Q158" s="55">
        <f>+'Ark1'!S1344</f>
        <v>0</v>
      </c>
      <c r="R158" s="55">
        <f>+'Ark1'!T1344</f>
        <v>0</v>
      </c>
      <c r="S158" s="155">
        <f>+'Ark1'!U1344</f>
        <v>0</v>
      </c>
      <c r="T158" s="74">
        <f>+'Ark1'!W1344</f>
        <v>0</v>
      </c>
      <c r="U158" s="74">
        <f>+'Ark1'!X1344</f>
        <v>0</v>
      </c>
      <c r="V158" s="74">
        <f>+'Ark1'!Y1344</f>
        <v>0</v>
      </c>
      <c r="W158" s="74">
        <f>+'Ark1'!Z1344</f>
        <v>0</v>
      </c>
      <c r="X158" s="55">
        <f>+'Ark1'!Z1344</f>
        <v>0</v>
      </c>
      <c r="Y158" s="55">
        <f>+'Ark1'!AB1344</f>
        <v>0</v>
      </c>
      <c r="Z158" s="55">
        <f>+'Ark1'!AC1344</f>
        <v>0</v>
      </c>
      <c r="AA158" s="55" t="e">
        <f t="shared" si="12"/>
        <v>#DIV/0!</v>
      </c>
      <c r="AB158" s="55" t="e">
        <f t="shared" si="13"/>
        <v>#DIV/0!</v>
      </c>
      <c r="AC158" s="47"/>
      <c r="AD158" s="13"/>
      <c r="AE158" s="13"/>
    </row>
    <row r="159" spans="1:31">
      <c r="A159" s="47"/>
      <c r="B159" s="47"/>
      <c r="C159" s="47"/>
      <c r="D159" s="47"/>
      <c r="E159" s="47"/>
      <c r="F159" s="47"/>
      <c r="G159" s="47"/>
      <c r="H159" s="471"/>
      <c r="I159" s="47"/>
      <c r="J159" s="47"/>
      <c r="K159" s="336"/>
      <c r="L159" s="336"/>
      <c r="M159" s="47"/>
      <c r="N159" s="47"/>
      <c r="O159" s="47"/>
      <c r="P159" s="47"/>
      <c r="Q159" s="47"/>
      <c r="R159" s="47"/>
      <c r="S159" s="47"/>
      <c r="T159" s="71"/>
      <c r="U159" s="47"/>
      <c r="V159" s="47"/>
      <c r="W159" s="47"/>
      <c r="X159" s="47"/>
      <c r="Y159" s="47"/>
      <c r="Z159" s="47"/>
      <c r="AA159" s="47"/>
      <c r="AB159" s="47"/>
      <c r="AC159" s="47"/>
    </row>
    <row r="160" spans="1:31">
      <c r="A160" s="47"/>
      <c r="B160" s="47"/>
      <c r="C160" s="47"/>
      <c r="D160" s="47"/>
      <c r="E160" s="47"/>
      <c r="F160" s="47"/>
      <c r="G160" s="47"/>
      <c r="H160" s="471"/>
      <c r="I160" s="47"/>
      <c r="J160" s="47"/>
      <c r="K160" s="336"/>
      <c r="L160" s="336"/>
      <c r="M160" s="47"/>
      <c r="N160" s="47"/>
      <c r="O160" s="47"/>
      <c r="P160" s="47"/>
      <c r="Q160" s="47"/>
      <c r="R160" s="47"/>
      <c r="S160" s="47"/>
      <c r="T160" s="71"/>
      <c r="U160" s="47"/>
      <c r="V160" s="47"/>
      <c r="W160" s="47"/>
      <c r="X160" s="47"/>
      <c r="Y160" s="47"/>
      <c r="Z160" s="47"/>
      <c r="AA160" s="47"/>
      <c r="AB160" s="47"/>
      <c r="AC160" s="47"/>
    </row>
  </sheetData>
  <mergeCells count="1">
    <mergeCell ref="V5:W5"/>
  </mergeCells>
  <conditionalFormatting sqref="AE39:AE40 AE113:AE114">
    <cfRule type="cellIs" dxfId="33" priority="4" stopIfTrue="1" operator="lessThan">
      <formula>0</formula>
    </cfRule>
  </conditionalFormatting>
  <conditionalFormatting sqref="AE89">
    <cfRule type="cellIs" dxfId="32" priority="5" stopIfTrue="1" operator="greaterThan">
      <formula>0</formula>
    </cfRule>
  </conditionalFormatting>
  <conditionalFormatting sqref="AE64">
    <cfRule type="cellIs" dxfId="31" priority="6" stopIfTrue="1" operator="greaterThan">
      <formula>0</formula>
    </cfRule>
    <cfRule type="cellIs" dxfId="30" priority="7" stopIfTrue="1" operator="lessThan">
      <formula>0</formula>
    </cfRule>
  </conditionalFormatting>
  <conditionalFormatting sqref="AE89">
    <cfRule type="cellIs" dxfId="29" priority="3" operator="lessThan">
      <formula>0</formula>
    </cfRule>
  </conditionalFormatting>
  <conditionalFormatting sqref="H11:H26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V1:AZ363"/>
  <sheetViews>
    <sheetView zoomScale="91" zoomScaleNormal="91" workbookViewId="0"/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7.54296875" customWidth="1"/>
    <col min="30" max="30" width="8.36328125" customWidth="1"/>
    <col min="31" max="31" width="7" style="92" customWidth="1"/>
    <col min="32" max="32" width="8.6328125" style="92" customWidth="1"/>
    <col min="33" max="33" width="7.81640625" style="11" customWidth="1"/>
    <col min="34" max="34" width="6.81640625" style="11" customWidth="1"/>
    <col min="35" max="35" width="9.6328125" customWidth="1"/>
    <col min="36" max="36" width="8.54296875" customWidth="1"/>
    <col min="44" max="44" width="14" customWidth="1"/>
    <col min="45" max="45" width="12.54296875" customWidth="1"/>
    <col min="46" max="46" width="10.90625" customWidth="1"/>
  </cols>
  <sheetData>
    <row r="1" spans="22:52" ht="19.8"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</row>
    <row r="2" spans="22:52" s="180" customFormat="1" ht="31.8"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</row>
    <row r="3" spans="22:52" ht="19.8">
      <c r="V3" s="184"/>
      <c r="W3" s="48"/>
      <c r="X3" s="48"/>
      <c r="Y3" s="48"/>
      <c r="Z3" s="48"/>
      <c r="AA3" s="51" t="s">
        <v>2</v>
      </c>
      <c r="AB3" s="48"/>
      <c r="AC3" s="47"/>
      <c r="AD3" s="51" t="s">
        <v>22</v>
      </c>
      <c r="AE3" s="90"/>
      <c r="AF3" s="200"/>
      <c r="AG3" s="71"/>
      <c r="AH3" s="71"/>
      <c r="AI3" s="51" t="s">
        <v>2</v>
      </c>
      <c r="AJ3" s="47"/>
      <c r="AK3" s="184"/>
    </row>
    <row r="4" spans="22:52" ht="19.8">
      <c r="V4" s="184"/>
      <c r="W4" s="47"/>
      <c r="X4" s="47"/>
      <c r="Y4" s="47"/>
      <c r="Z4" s="47"/>
      <c r="AA4" s="51" t="s">
        <v>480</v>
      </c>
      <c r="AB4" s="51" t="s">
        <v>2</v>
      </c>
      <c r="AC4" s="51" t="s">
        <v>22</v>
      </c>
      <c r="AD4" s="51" t="s">
        <v>482</v>
      </c>
      <c r="AE4" s="95" t="s">
        <v>22</v>
      </c>
      <c r="AF4" s="95" t="s">
        <v>45</v>
      </c>
      <c r="AG4" s="72" t="s">
        <v>504</v>
      </c>
      <c r="AH4" s="72"/>
      <c r="AI4" s="51" t="s">
        <v>428</v>
      </c>
      <c r="AJ4" s="47"/>
      <c r="AK4" s="184"/>
    </row>
    <row r="5" spans="22:52" s="184" customFormat="1" ht="19.8">
      <c r="W5" s="47"/>
      <c r="X5" s="51" t="s">
        <v>86</v>
      </c>
      <c r="Y5" s="51" t="s">
        <v>439</v>
      </c>
      <c r="Z5" s="48"/>
      <c r="AA5" s="52" t="s">
        <v>481</v>
      </c>
      <c r="AB5" s="52" t="s">
        <v>8</v>
      </c>
      <c r="AC5" s="52" t="s">
        <v>0</v>
      </c>
      <c r="AD5" s="52" t="s">
        <v>412</v>
      </c>
      <c r="AE5" s="96" t="s">
        <v>44</v>
      </c>
      <c r="AF5" s="96" t="s">
        <v>4</v>
      </c>
      <c r="AG5" s="73" t="s">
        <v>529</v>
      </c>
      <c r="AH5" s="73" t="s">
        <v>536</v>
      </c>
      <c r="AI5" s="52" t="s">
        <v>66</v>
      </c>
      <c r="AJ5" s="47"/>
      <c r="AZ5" s="183"/>
    </row>
    <row r="6" spans="22:52" ht="18.75" customHeight="1">
      <c r="W6" s="47"/>
      <c r="X6" s="65">
        <f>+'Ark1'!C1201</f>
        <v>2024</v>
      </c>
      <c r="Y6" s="65">
        <f>+'Ark1'!N1201</f>
        <v>409</v>
      </c>
      <c r="Z6" s="65" t="s">
        <v>455</v>
      </c>
      <c r="AA6" s="65">
        <f>+'Ark1'!Q1201</f>
        <v>517</v>
      </c>
      <c r="AB6" s="65">
        <f>+'Ark1'!R1201</f>
        <v>12648</v>
      </c>
      <c r="AC6" s="66">
        <f>+'Ark1'!S1201</f>
        <v>5.2106261859582554</v>
      </c>
      <c r="AD6" s="66">
        <f>+'Ark1'!T1201</f>
        <v>4.3434535104364329</v>
      </c>
      <c r="AE6" s="249">
        <f>+'Ark1'!U1201</f>
        <v>6.7947738772928359</v>
      </c>
      <c r="AF6" s="139">
        <f>+'Ark1'!W1201</f>
        <v>2.3719165085388995E-2</v>
      </c>
      <c r="AG6" s="140">
        <f>+'Ark1'!X1201</f>
        <v>0</v>
      </c>
      <c r="AH6" s="140">
        <f>+'Ark1'!Y1201</f>
        <v>0</v>
      </c>
      <c r="AI6" s="66">
        <f t="shared" ref="AI6:AI21" si="0">+AB6/AA6</f>
        <v>24.464216634429402</v>
      </c>
      <c r="AJ6" s="47"/>
      <c r="AU6" s="5"/>
    </row>
    <row r="7" spans="22:52" ht="15.6">
      <c r="W7" s="47"/>
      <c r="X7" s="65">
        <f>+'Ark1'!C1202</f>
        <v>2024</v>
      </c>
      <c r="Y7" s="65">
        <f>+'Ark1'!N1202</f>
        <v>410</v>
      </c>
      <c r="Z7" s="65" t="s">
        <v>456</v>
      </c>
      <c r="AA7" s="65">
        <f>+'Ark1'!Q1202</f>
        <v>628</v>
      </c>
      <c r="AB7" s="65">
        <f>+'Ark1'!R1202</f>
        <v>4463</v>
      </c>
      <c r="AC7" s="66">
        <f>+'Ark1'!S1202</f>
        <v>5.721711853013665</v>
      </c>
      <c r="AD7" s="66">
        <f>+'Ark1'!T1202</f>
        <v>4.6213309433116754</v>
      </c>
      <c r="AE7" s="249">
        <f>+'Ark1'!U1202</f>
        <v>12.227044588841601</v>
      </c>
      <c r="AF7" s="139">
        <f>+'Ark1'!W1202</f>
        <v>0</v>
      </c>
      <c r="AG7" s="140">
        <f>+'Ark1'!X1202</f>
        <v>0</v>
      </c>
      <c r="AH7" s="140">
        <f>+'Ark1'!Y1202</f>
        <v>0</v>
      </c>
      <c r="AI7" s="66">
        <f t="shared" si="0"/>
        <v>7.1066878980891719</v>
      </c>
      <c r="AJ7" s="47"/>
      <c r="AU7" s="4"/>
      <c r="AV7" s="4"/>
    </row>
    <row r="8" spans="22:52" ht="15.6">
      <c r="W8" s="47"/>
      <c r="X8" s="65">
        <f>+'Ark1'!C1203</f>
        <v>2024</v>
      </c>
      <c r="Y8" s="65">
        <f>+'Ark1'!N1203</f>
        <v>415</v>
      </c>
      <c r="Z8" s="65" t="s">
        <v>457</v>
      </c>
      <c r="AA8" s="65">
        <f>+'Ark1'!Q1203</f>
        <v>567</v>
      </c>
      <c r="AB8" s="65">
        <f>+'Ark1'!R1203</f>
        <v>3563</v>
      </c>
      <c r="AC8" s="66">
        <f>+'Ark1'!S1203</f>
        <v>4.9172046028627561</v>
      </c>
      <c r="AD8" s="66">
        <f>+'Ark1'!T1203</f>
        <v>4.9211338759472349</v>
      </c>
      <c r="AE8" s="249">
        <f>+'Ark1'!U1203</f>
        <v>17.57701375245578</v>
      </c>
      <c r="AF8" s="139">
        <f>+'Ark1'!W1203</f>
        <v>0.36486107213022734</v>
      </c>
      <c r="AG8" s="140">
        <f>+'Ark1'!X1203</f>
        <v>82.093741229301159</v>
      </c>
      <c r="AH8" s="140">
        <f>+'Ark1'!Y1203</f>
        <v>0</v>
      </c>
      <c r="AI8" s="66">
        <f t="shared" si="0"/>
        <v>6.283950617283951</v>
      </c>
      <c r="AJ8" s="47"/>
      <c r="AU8" s="4"/>
      <c r="AV8" s="4"/>
    </row>
    <row r="9" spans="22:52" ht="15.6">
      <c r="W9" s="47"/>
      <c r="X9" s="65">
        <f>+'Ark1'!C1204</f>
        <v>2024</v>
      </c>
      <c r="Y9" s="65">
        <f>+'Ark1'!N1204</f>
        <v>420</v>
      </c>
      <c r="Z9" s="65" t="s">
        <v>458</v>
      </c>
      <c r="AA9" s="65">
        <f>+'Ark1'!Q1204</f>
        <v>450</v>
      </c>
      <c r="AB9" s="65">
        <f>+'Ark1'!R1204</f>
        <v>2915</v>
      </c>
      <c r="AC9" s="66">
        <f>+'Ark1'!S1204</f>
        <v>5.5859348198970844</v>
      </c>
      <c r="AD9" s="66">
        <f>+'Ark1'!T1204</f>
        <v>5.8202401372212709</v>
      </c>
      <c r="AE9" s="249">
        <f>+'Ark1'!U1204</f>
        <v>22.334339622641483</v>
      </c>
      <c r="AF9" s="139">
        <f>+'Ark1'!W1204</f>
        <v>2.1955403087478551</v>
      </c>
      <c r="AG9" s="140">
        <f>+'Ark1'!X1204</f>
        <v>100</v>
      </c>
      <c r="AH9" s="140">
        <f>+'Ark1'!Y1204</f>
        <v>32.933104631217844</v>
      </c>
      <c r="AI9" s="66">
        <f t="shared" si="0"/>
        <v>6.4777777777777779</v>
      </c>
      <c r="AJ9" s="47"/>
    </row>
    <row r="10" spans="22:52" ht="20.100000000000001" customHeight="1">
      <c r="W10" s="47"/>
      <c r="X10" s="65">
        <f>+'Ark1'!C1205</f>
        <v>2024</v>
      </c>
      <c r="Y10" s="65">
        <f>+'Ark1'!N1205</f>
        <v>425</v>
      </c>
      <c r="Z10" s="65" t="s">
        <v>459</v>
      </c>
      <c r="AA10" s="65">
        <f>+'Ark1'!Q1205</f>
        <v>289</v>
      </c>
      <c r="AB10" s="65">
        <f>+'Ark1'!R1205</f>
        <v>965</v>
      </c>
      <c r="AC10" s="66">
        <f>+'Ark1'!S1205</f>
        <v>6.4352331606217614</v>
      </c>
      <c r="AD10" s="66">
        <f>+'Ark1'!T1205</f>
        <v>6.8352331606217618</v>
      </c>
      <c r="AE10" s="249">
        <f>+'Ark1'!U1205</f>
        <v>26.435958549222807</v>
      </c>
      <c r="AF10" s="139">
        <f>+'Ark1'!W1205</f>
        <v>7.461139896373056</v>
      </c>
      <c r="AG10" s="140">
        <f>+'Ark1'!X1205</f>
        <v>100</v>
      </c>
      <c r="AH10" s="140">
        <f>+'Ark1'!Y1205</f>
        <v>100</v>
      </c>
      <c r="AI10" s="66">
        <f t="shared" si="0"/>
        <v>3.3391003460207611</v>
      </c>
      <c r="AJ10" s="47"/>
      <c r="AK10" s="5"/>
    </row>
    <row r="11" spans="22:52" ht="15.6">
      <c r="W11" s="47"/>
      <c r="X11" s="65">
        <f>+'Ark1'!C1206</f>
        <v>2024</v>
      </c>
      <c r="Y11" s="65">
        <f>+'Ark1'!N1206</f>
        <v>428</v>
      </c>
      <c r="Z11" s="65" t="s">
        <v>460</v>
      </c>
      <c r="AA11" s="65">
        <f>+'Ark1'!Q1206</f>
        <v>164</v>
      </c>
      <c r="AB11" s="65">
        <f>+'Ark1'!R1206</f>
        <v>377</v>
      </c>
      <c r="AC11" s="66">
        <f>+'Ark1'!S1206</f>
        <v>6.9575596816976146</v>
      </c>
      <c r="AD11" s="66">
        <f>+'Ark1'!T1206</f>
        <v>7.4297082228116702</v>
      </c>
      <c r="AE11" s="249">
        <f>+'Ark1'!U1206</f>
        <v>28.977984084880628</v>
      </c>
      <c r="AF11" s="139">
        <f>+'Ark1'!W1206</f>
        <v>16.710875331564988</v>
      </c>
      <c r="AG11" s="140">
        <f>+'Ark1'!X1206</f>
        <v>100</v>
      </c>
      <c r="AH11" s="140">
        <f>+'Ark1'!Y1206</f>
        <v>100</v>
      </c>
      <c r="AI11" s="66">
        <f t="shared" si="0"/>
        <v>2.2987804878048781</v>
      </c>
      <c r="AJ11" s="47"/>
      <c r="AK11" s="5"/>
    </row>
    <row r="12" spans="22:52" ht="15.6">
      <c r="W12" s="47"/>
      <c r="X12" s="65">
        <f>+'Ark1'!C1207</f>
        <v>2024</v>
      </c>
      <c r="Y12" s="65">
        <f>+'Ark1'!N1207</f>
        <v>430</v>
      </c>
      <c r="Z12" s="65" t="s">
        <v>461</v>
      </c>
      <c r="AA12" s="65">
        <f>+'Ark1'!Q1207</f>
        <v>160</v>
      </c>
      <c r="AB12" s="65">
        <f>+'Ark1'!R1207</f>
        <v>332</v>
      </c>
      <c r="AC12" s="66">
        <f>+'Ark1'!S1207</f>
        <v>7.3012048192771104</v>
      </c>
      <c r="AD12" s="66">
        <f>+'Ark1'!T1207</f>
        <v>7.8373493975903612</v>
      </c>
      <c r="AE12" s="249">
        <f>+'Ark1'!U1207</f>
        <v>31.381626506024077</v>
      </c>
      <c r="AF12" s="139">
        <f>+'Ark1'!W1207</f>
        <v>31.024096385542183</v>
      </c>
      <c r="AG12" s="140">
        <f>+'Ark1'!X1207</f>
        <v>100</v>
      </c>
      <c r="AH12" s="140">
        <f>+'Ark1'!Y1207</f>
        <v>100</v>
      </c>
      <c r="AI12" s="66">
        <f t="shared" si="0"/>
        <v>2.0750000000000002</v>
      </c>
      <c r="AJ12" s="47"/>
      <c r="AK12" s="5"/>
    </row>
    <row r="13" spans="22:52" ht="15.6">
      <c r="W13" s="47"/>
      <c r="X13" s="65">
        <f>+'Ark1'!C1208</f>
        <v>2024</v>
      </c>
      <c r="Y13" s="65">
        <f>+'Ark1'!N1208</f>
        <v>433</v>
      </c>
      <c r="Z13" s="65" t="s">
        <v>462</v>
      </c>
      <c r="AA13" s="65">
        <f>+'Ark1'!Q1208</f>
        <v>94</v>
      </c>
      <c r="AB13" s="65">
        <f>+'Ark1'!R1208</f>
        <v>146</v>
      </c>
      <c r="AC13" s="66">
        <f>+'Ark1'!S1208</f>
        <v>6.9931506849315053</v>
      </c>
      <c r="AD13" s="66">
        <f>+'Ark1'!T1208</f>
        <v>7.9041095890410942</v>
      </c>
      <c r="AE13" s="249">
        <f>+'Ark1'!U1208</f>
        <v>33.995890410958914</v>
      </c>
      <c r="AF13" s="139">
        <f>+'Ark1'!W1208</f>
        <v>34.93150684931507</v>
      </c>
      <c r="AG13" s="140">
        <f>+'Ark1'!X1208</f>
        <v>100</v>
      </c>
      <c r="AH13" s="140">
        <f>+'Ark1'!Y1208</f>
        <v>100</v>
      </c>
      <c r="AI13" s="66">
        <f t="shared" si="0"/>
        <v>1.553191489361702</v>
      </c>
      <c r="AJ13" s="47"/>
      <c r="AK13" s="5"/>
    </row>
    <row r="14" spans="22:52" ht="15.6">
      <c r="W14" s="47"/>
      <c r="X14" s="65">
        <f>+'Ark1'!C1209</f>
        <v>2024</v>
      </c>
      <c r="Y14" s="65">
        <f>+'Ark1'!N1209</f>
        <v>435</v>
      </c>
      <c r="Z14" s="65" t="s">
        <v>463</v>
      </c>
      <c r="AA14" s="65">
        <f>+'Ark1'!Q1209</f>
        <v>77</v>
      </c>
      <c r="AB14" s="65">
        <f>+'Ark1'!R1209</f>
        <v>105</v>
      </c>
      <c r="AC14" s="66">
        <f>+'Ark1'!S1209</f>
        <v>7.6190476190476222</v>
      </c>
      <c r="AD14" s="66">
        <f>+'Ark1'!T1209</f>
        <v>7.9428571428571439</v>
      </c>
      <c r="AE14" s="249">
        <f>+'Ark1'!U1209</f>
        <v>36.583809523809528</v>
      </c>
      <c r="AF14" s="139">
        <f>+'Ark1'!W1209</f>
        <v>35.238095238095241</v>
      </c>
      <c r="AG14" s="140">
        <f>+'Ark1'!X1209</f>
        <v>100</v>
      </c>
      <c r="AH14" s="140">
        <f>+'Ark1'!Y1209</f>
        <v>100</v>
      </c>
      <c r="AI14" s="66">
        <f t="shared" si="0"/>
        <v>1.3636363636363635</v>
      </c>
      <c r="AJ14" s="47"/>
      <c r="AK14" s="5"/>
      <c r="AM14" s="2"/>
      <c r="AN14" s="2"/>
      <c r="AO14" s="2"/>
    </row>
    <row r="15" spans="22:52" ht="15.6">
      <c r="W15" s="47"/>
      <c r="X15" s="65">
        <f>+'Ark1'!C1210</f>
        <v>2024</v>
      </c>
      <c r="Y15" s="65">
        <f>+'Ark1'!N1210</f>
        <v>438</v>
      </c>
      <c r="Z15" s="65" t="s">
        <v>464</v>
      </c>
      <c r="AA15" s="65">
        <f>+'Ark1'!Q1210</f>
        <v>37</v>
      </c>
      <c r="AB15" s="65">
        <f>+'Ark1'!R1210</f>
        <v>44</v>
      </c>
      <c r="AC15" s="66">
        <f>+'Ark1'!S1210</f>
        <v>7.0227272727272716</v>
      </c>
      <c r="AD15" s="66">
        <f>+'Ark1'!T1210</f>
        <v>8.3863636363636385</v>
      </c>
      <c r="AE15" s="249">
        <f>+'Ark1'!U1210</f>
        <v>38.938636363636363</v>
      </c>
      <c r="AF15" s="139">
        <f>+'Ark1'!W1210</f>
        <v>47.72727272727272</v>
      </c>
      <c r="AG15" s="140">
        <f>+'Ark1'!X1210</f>
        <v>100</v>
      </c>
      <c r="AH15" s="140">
        <f>+'Ark1'!Y1210</f>
        <v>100</v>
      </c>
      <c r="AI15" s="66">
        <f t="shared" si="0"/>
        <v>1.1891891891891893</v>
      </c>
      <c r="AJ15" s="47"/>
      <c r="AK15" s="5"/>
      <c r="AM15" s="2"/>
      <c r="AN15" s="2"/>
      <c r="AO15" s="4"/>
      <c r="AP15" s="4"/>
      <c r="AQ15" s="4"/>
    </row>
    <row r="16" spans="22:52" ht="15.6">
      <c r="W16" s="47"/>
      <c r="X16" s="65">
        <f>+'Ark1'!C1211</f>
        <v>2024</v>
      </c>
      <c r="Y16" s="65">
        <f>+'Ark1'!N1211</f>
        <v>440</v>
      </c>
      <c r="Z16" s="65" t="s">
        <v>465</v>
      </c>
      <c r="AA16" s="65">
        <f>+'Ark1'!Q1211</f>
        <v>29</v>
      </c>
      <c r="AB16" s="65">
        <f>+'Ark1'!R1211</f>
        <v>34</v>
      </c>
      <c r="AC16" s="66">
        <f>+'Ark1'!S1211</f>
        <v>7.8235294117647056</v>
      </c>
      <c r="AD16" s="66">
        <f>+'Ark1'!T1211</f>
        <v>8.205882352941174</v>
      </c>
      <c r="AE16" s="249">
        <f>+'Ark1'!U1211</f>
        <v>41.476470588235301</v>
      </c>
      <c r="AF16" s="139">
        <f>+'Ark1'!W1211</f>
        <v>47.058823529411761</v>
      </c>
      <c r="AG16" s="140">
        <f>+'Ark1'!X1211</f>
        <v>100</v>
      </c>
      <c r="AH16" s="140">
        <f>+'Ark1'!Y1211</f>
        <v>100</v>
      </c>
      <c r="AI16" s="66">
        <f t="shared" si="0"/>
        <v>1.1724137931034482</v>
      </c>
      <c r="AJ16" s="47"/>
      <c r="AK16" s="5"/>
    </row>
    <row r="17" spans="23:43" ht="15.6">
      <c r="W17" s="47"/>
      <c r="X17" s="65">
        <f>+'Ark1'!C1212</f>
        <v>2024</v>
      </c>
      <c r="Y17" s="65">
        <f>+'Ark1'!N1212</f>
        <v>443</v>
      </c>
      <c r="Z17" s="65" t="s">
        <v>466</v>
      </c>
      <c r="AA17" s="65">
        <f>+'Ark1'!Q1212</f>
        <v>10</v>
      </c>
      <c r="AB17" s="65">
        <f>+'Ark1'!R1212</f>
        <v>11</v>
      </c>
      <c r="AC17" s="66">
        <f>+'Ark1'!S1212</f>
        <v>7.2727272727272716</v>
      </c>
      <c r="AD17" s="66">
        <f>+'Ark1'!T1212</f>
        <v>7.0909090909090899</v>
      </c>
      <c r="AE17" s="249">
        <f>+'Ark1'!U1212</f>
        <v>44.136363636363633</v>
      </c>
      <c r="AF17" s="139">
        <f>+'Ark1'!W1212</f>
        <v>27.272727272727277</v>
      </c>
      <c r="AG17" s="140">
        <f>+'Ark1'!X1212</f>
        <v>100</v>
      </c>
      <c r="AH17" s="140">
        <f>+'Ark1'!Y1212</f>
        <v>100</v>
      </c>
      <c r="AI17" s="66">
        <f t="shared" si="0"/>
        <v>1.1000000000000001</v>
      </c>
      <c r="AJ17" s="47"/>
      <c r="AK17" s="5"/>
    </row>
    <row r="18" spans="23:43" ht="15.6">
      <c r="W18" s="47"/>
      <c r="X18" s="65">
        <f>+'Ark1'!C1213</f>
        <v>2024</v>
      </c>
      <c r="Y18" s="65">
        <f>+'Ark1'!N1213</f>
        <v>445</v>
      </c>
      <c r="Z18" s="65" t="s">
        <v>467</v>
      </c>
      <c r="AA18" s="65">
        <f>+'Ark1'!Q1213</f>
        <v>15</v>
      </c>
      <c r="AB18" s="65">
        <f>+'Ark1'!R1213</f>
        <v>17</v>
      </c>
      <c r="AC18" s="66">
        <f>+'Ark1'!S1213</f>
        <v>6</v>
      </c>
      <c r="AD18" s="66">
        <f>+'Ark1'!T1213</f>
        <v>6.2352941176470589</v>
      </c>
      <c r="AE18" s="249">
        <f>+'Ark1'!U1213</f>
        <v>47.123529411764707</v>
      </c>
      <c r="AF18" s="139">
        <f>+'Ark1'!W1213</f>
        <v>5.882352941176471</v>
      </c>
      <c r="AG18" s="140">
        <f>+'Ark1'!X1213</f>
        <v>100</v>
      </c>
      <c r="AH18" s="140">
        <f>+'Ark1'!Y1213</f>
        <v>100</v>
      </c>
      <c r="AI18" s="66">
        <f t="shared" si="0"/>
        <v>1.1333333333333333</v>
      </c>
      <c r="AJ18" s="47"/>
      <c r="AK18" s="5"/>
      <c r="AM18" s="2"/>
      <c r="AN18" s="2"/>
      <c r="AO18" s="2"/>
    </row>
    <row r="19" spans="23:43" ht="15.6">
      <c r="W19" s="47"/>
      <c r="X19" s="65">
        <f>+'Ark1'!C1214</f>
        <v>2024</v>
      </c>
      <c r="Y19" s="65">
        <f>+'Ark1'!N1214</f>
        <v>450</v>
      </c>
      <c r="Z19" s="65" t="s">
        <v>468</v>
      </c>
      <c r="AA19" s="65">
        <f>+'Ark1'!Q1214</f>
        <v>2</v>
      </c>
      <c r="AB19" s="65">
        <f>+'Ark1'!R1214</f>
        <v>2</v>
      </c>
      <c r="AC19" s="66">
        <f>+'Ark1'!S1214</f>
        <v>3</v>
      </c>
      <c r="AD19" s="66">
        <f>+'Ark1'!T1214</f>
        <v>7</v>
      </c>
      <c r="AE19" s="249">
        <f>+'Ark1'!U1214</f>
        <v>52.05</v>
      </c>
      <c r="AF19" s="139">
        <f>+'Ark1'!W1214</f>
        <v>0</v>
      </c>
      <c r="AG19" s="140">
        <f>+'Ark1'!X1214</f>
        <v>100</v>
      </c>
      <c r="AH19" s="140">
        <f>+'Ark1'!Y1214</f>
        <v>100</v>
      </c>
      <c r="AI19" s="66">
        <f t="shared" si="0"/>
        <v>1</v>
      </c>
      <c r="AJ19" s="47"/>
      <c r="AK19" s="5"/>
      <c r="AM19" s="2"/>
      <c r="AN19" s="2"/>
      <c r="AO19" s="2"/>
    </row>
    <row r="20" spans="23:43" ht="15.6">
      <c r="W20" s="47"/>
      <c r="X20" s="65">
        <f>+'Ark1'!C1215</f>
        <v>2024</v>
      </c>
      <c r="Y20" s="65">
        <f>+'Ark1'!N1215</f>
        <v>455</v>
      </c>
      <c r="Z20" s="65" t="s">
        <v>469</v>
      </c>
      <c r="AA20" s="65">
        <f>+'Ark1'!Q1215</f>
        <v>1</v>
      </c>
      <c r="AB20" s="65">
        <f>+'Ark1'!R1215</f>
        <v>1</v>
      </c>
      <c r="AC20" s="66">
        <f>+'Ark1'!S1215</f>
        <v>10</v>
      </c>
      <c r="AD20" s="66">
        <f>+'Ark1'!T1215</f>
        <v>9</v>
      </c>
      <c r="AE20" s="249">
        <f>+'Ark1'!U1215</f>
        <v>57</v>
      </c>
      <c r="AF20" s="139">
        <f>+'Ark1'!W1215</f>
        <v>100</v>
      </c>
      <c r="AG20" s="140">
        <f>+'Ark1'!X1215</f>
        <v>100</v>
      </c>
      <c r="AH20" s="140">
        <f>+'Ark1'!Y1215</f>
        <v>100</v>
      </c>
      <c r="AI20" s="66">
        <f t="shared" si="0"/>
        <v>1</v>
      </c>
      <c r="AJ20" s="47"/>
      <c r="AK20" s="5"/>
      <c r="AM20" s="2"/>
      <c r="AN20" s="2"/>
      <c r="AO20" s="2"/>
    </row>
    <row r="21" spans="23:43" ht="15.6">
      <c r="W21" s="47"/>
      <c r="X21" s="65">
        <f>+'Ark1'!C1216</f>
        <v>2024</v>
      </c>
      <c r="Y21" s="65">
        <f>+'Ark1'!N1216</f>
        <v>460</v>
      </c>
      <c r="Z21" s="65" t="s">
        <v>470</v>
      </c>
      <c r="AA21" s="65">
        <f>+'Ark1'!Q1216</f>
        <v>1</v>
      </c>
      <c r="AB21" s="65">
        <f>+'Ark1'!R1216</f>
        <v>1</v>
      </c>
      <c r="AC21" s="66">
        <f>+'Ark1'!S1216</f>
        <v>0</v>
      </c>
      <c r="AD21" s="66">
        <f>+'Ark1'!T1216</f>
        <v>0</v>
      </c>
      <c r="AE21" s="249">
        <f>+'Ark1'!U1216</f>
        <v>92.3</v>
      </c>
      <c r="AF21" s="139">
        <f>+'Ark1'!W1216</f>
        <v>0</v>
      </c>
      <c r="AG21" s="140">
        <f>+'Ark1'!X1216</f>
        <v>100</v>
      </c>
      <c r="AH21" s="140">
        <f>+'Ark1'!Y1216</f>
        <v>100</v>
      </c>
      <c r="AI21" s="66">
        <f t="shared" si="0"/>
        <v>1</v>
      </c>
      <c r="AJ21" s="47"/>
      <c r="AK21" s="5"/>
      <c r="AM21" s="2"/>
      <c r="AN21" s="2"/>
      <c r="AO21" s="2"/>
    </row>
    <row r="22" spans="23:43" ht="15.6"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5"/>
      <c r="AM22" s="2"/>
      <c r="AN22" s="2"/>
      <c r="AO22" s="2"/>
    </row>
    <row r="23" spans="23:43" ht="15.6">
      <c r="W23" s="47"/>
      <c r="X23">
        <f>+'Ark1'!C1217</f>
        <v>2023</v>
      </c>
      <c r="Y23">
        <f>+'Ark1'!N1217</f>
        <v>409</v>
      </c>
      <c r="Z23" s="3" t="s">
        <v>455</v>
      </c>
      <c r="AA23">
        <f>+'Ark1'!Q1217</f>
        <v>513</v>
      </c>
      <c r="AB23">
        <f>+'Ark1'!R1217</f>
        <v>13742</v>
      </c>
      <c r="AC23" s="1">
        <f>+'Ark1'!S1217</f>
        <v>5.1097365740066953</v>
      </c>
      <c r="AD23" s="1">
        <f>+'Ark1'!T1217</f>
        <v>4.283437636443022</v>
      </c>
      <c r="AE23" s="92">
        <f>+'Ark1'!U1217</f>
        <v>6.6824989084558322</v>
      </c>
      <c r="AF23" s="92">
        <f>+'Ark1'!W1217</f>
        <v>2.9107844564110023E-2</v>
      </c>
      <c r="AG23" s="11">
        <f>+'Ark1'!X1217</f>
        <v>0</v>
      </c>
      <c r="AH23" s="11">
        <f>+'Ark1'!Y1217</f>
        <v>0</v>
      </c>
      <c r="AI23" s="1">
        <f t="shared" ref="AI23:AI86" si="1">+AB23/AA23</f>
        <v>26.787524366471736</v>
      </c>
      <c r="AJ23" s="47"/>
      <c r="AK23" s="5"/>
      <c r="AM23" s="2"/>
      <c r="AN23" s="2"/>
      <c r="AO23" s="4"/>
      <c r="AP23" s="4"/>
      <c r="AQ23" s="4"/>
    </row>
    <row r="24" spans="23:43" ht="15.6">
      <c r="W24" s="47"/>
      <c r="X24">
        <f>+'Ark1'!C1218</f>
        <v>2023</v>
      </c>
      <c r="Y24">
        <f>+'Ark1'!N1218</f>
        <v>410</v>
      </c>
      <c r="Z24" s="3" t="s">
        <v>456</v>
      </c>
      <c r="AA24">
        <f>+'Ark1'!Q1218</f>
        <v>600</v>
      </c>
      <c r="AB24">
        <f>+'Ark1'!R1218</f>
        <v>4448</v>
      </c>
      <c r="AC24" s="1">
        <f>+'Ark1'!S1218</f>
        <v>5.5762140287769775</v>
      </c>
      <c r="AD24" s="1">
        <f>+'Ark1'!T1218</f>
        <v>4.560026978417266</v>
      </c>
      <c r="AE24" s="92">
        <f>+'Ark1'!U1218</f>
        <v>12.219019784172657</v>
      </c>
      <c r="AF24" s="92">
        <f>+'Ark1'!W1218</f>
        <v>0.13489208633093527</v>
      </c>
      <c r="AG24" s="11">
        <f>+'Ark1'!X1218</f>
        <v>0</v>
      </c>
      <c r="AH24" s="11">
        <f>+'Ark1'!Y1218</f>
        <v>0</v>
      </c>
      <c r="AI24" s="1">
        <f t="shared" si="1"/>
        <v>7.4133333333333331</v>
      </c>
      <c r="AJ24" s="47"/>
      <c r="AK24" s="5"/>
      <c r="AM24" s="1"/>
      <c r="AN24" s="1"/>
      <c r="AO24" s="11"/>
      <c r="AP24" s="11"/>
      <c r="AQ24" s="11"/>
    </row>
    <row r="25" spans="23:43" ht="15.6">
      <c r="W25" s="47"/>
      <c r="X25">
        <f>+'Ark1'!C1219</f>
        <v>2023</v>
      </c>
      <c r="Y25">
        <f>+'Ark1'!N1219</f>
        <v>415</v>
      </c>
      <c r="Z25" s="3" t="s">
        <v>457</v>
      </c>
      <c r="AA25">
        <f>+'Ark1'!Q1219</f>
        <v>528</v>
      </c>
      <c r="AB25">
        <f>+'Ark1'!R1219</f>
        <v>3614</v>
      </c>
      <c r="AC25" s="1">
        <f>+'Ark1'!S1219</f>
        <v>4.9371887105700081</v>
      </c>
      <c r="AD25" s="1">
        <f>+'Ark1'!T1219</f>
        <v>4.9117321527393472</v>
      </c>
      <c r="AE25" s="92">
        <f>+'Ark1'!U1219</f>
        <v>17.590453790813477</v>
      </c>
      <c r="AF25" s="92">
        <f>+'Ark1'!W1219</f>
        <v>0.27670171555063633</v>
      </c>
      <c r="AG25" s="11">
        <f>+'Ark1'!X1219</f>
        <v>80.93525179856114</v>
      </c>
      <c r="AH25" s="11">
        <f>+'Ark1'!Y1219</f>
        <v>0</v>
      </c>
      <c r="AI25" s="1">
        <f t="shared" si="1"/>
        <v>6.8446969696969697</v>
      </c>
      <c r="AJ25" s="47"/>
      <c r="AK25" s="5"/>
      <c r="AM25" s="1"/>
      <c r="AN25" s="1"/>
      <c r="AO25" s="11"/>
      <c r="AP25" s="11"/>
      <c r="AQ25" s="11"/>
    </row>
    <row r="26" spans="23:43" ht="15.6">
      <c r="W26" s="47"/>
      <c r="X26">
        <f>+'Ark1'!C1220</f>
        <v>2023</v>
      </c>
      <c r="Y26">
        <f>+'Ark1'!N1220</f>
        <v>420</v>
      </c>
      <c r="Z26" s="3" t="s">
        <v>458</v>
      </c>
      <c r="AA26">
        <f>+'Ark1'!Q1220</f>
        <v>432</v>
      </c>
      <c r="AB26">
        <f>+'Ark1'!R1220</f>
        <v>2833</v>
      </c>
      <c r="AC26" s="1">
        <f>+'Ark1'!S1220</f>
        <v>5.4977056124249915</v>
      </c>
      <c r="AD26" s="1">
        <f>+'Ark1'!T1220</f>
        <v>5.9756441934345217</v>
      </c>
      <c r="AE26" s="92">
        <f>+'Ark1'!U1220</f>
        <v>22.286692552064913</v>
      </c>
      <c r="AF26" s="92">
        <f>+'Ark1'!W1220</f>
        <v>2.0825979527003171</v>
      </c>
      <c r="AG26" s="11">
        <f>+'Ark1'!X1220</f>
        <v>100</v>
      </c>
      <c r="AH26" s="11">
        <f>+'Ark1'!Y1220</f>
        <v>31.733145075891287</v>
      </c>
      <c r="AI26" s="1">
        <f t="shared" si="1"/>
        <v>6.5578703703703702</v>
      </c>
      <c r="AJ26" s="47"/>
      <c r="AK26" s="5"/>
      <c r="AM26" s="1"/>
      <c r="AN26" s="1"/>
      <c r="AO26" s="11"/>
      <c r="AP26" s="11"/>
      <c r="AQ26" s="11"/>
    </row>
    <row r="27" spans="23:43" ht="15.6">
      <c r="W27" s="47"/>
      <c r="X27">
        <f>+'Ark1'!C1221</f>
        <v>2023</v>
      </c>
      <c r="Y27">
        <f>+'Ark1'!N1221</f>
        <v>425</v>
      </c>
      <c r="Z27" s="3" t="s">
        <v>459</v>
      </c>
      <c r="AA27">
        <f>+'Ark1'!Q1221</f>
        <v>285</v>
      </c>
      <c r="AB27">
        <f>+'Ark1'!R1221</f>
        <v>892</v>
      </c>
      <c r="AC27" s="1">
        <f>+'Ark1'!S1221</f>
        <v>6.2051569506726452</v>
      </c>
      <c r="AD27" s="1">
        <f>+'Ark1'!T1221</f>
        <v>7.0493273542600878</v>
      </c>
      <c r="AE27" s="92">
        <f>+'Ark1'!U1221</f>
        <v>26.371860986547073</v>
      </c>
      <c r="AF27" s="92">
        <f>+'Ark1'!W1221</f>
        <v>8.0717488789237688</v>
      </c>
      <c r="AG27" s="11">
        <f>+'Ark1'!X1221</f>
        <v>100</v>
      </c>
      <c r="AH27" s="11">
        <f>+'Ark1'!Y1221</f>
        <v>100</v>
      </c>
      <c r="AI27" s="1">
        <f t="shared" si="1"/>
        <v>3.1298245614035087</v>
      </c>
      <c r="AJ27" s="47"/>
      <c r="AK27" s="5"/>
      <c r="AM27" s="1"/>
      <c r="AN27" s="1"/>
      <c r="AO27" s="11"/>
      <c r="AP27" s="11"/>
      <c r="AQ27" s="11"/>
    </row>
    <row r="28" spans="23:43" ht="15.6">
      <c r="W28" s="47"/>
      <c r="X28">
        <f>+'Ark1'!C1222</f>
        <v>2023</v>
      </c>
      <c r="Y28">
        <f>+'Ark1'!N1222</f>
        <v>428</v>
      </c>
      <c r="Z28" s="3" t="s">
        <v>460</v>
      </c>
      <c r="AA28">
        <f>+'Ark1'!Q1222</f>
        <v>187</v>
      </c>
      <c r="AB28">
        <f>+'Ark1'!R1222</f>
        <v>336</v>
      </c>
      <c r="AC28" s="1">
        <f>+'Ark1'!S1222</f>
        <v>6.6994047619047601</v>
      </c>
      <c r="AD28" s="1">
        <f>+'Ark1'!T1222</f>
        <v>7.6755952380952355</v>
      </c>
      <c r="AE28" s="92">
        <f>+'Ark1'!U1222</f>
        <v>28.977976190476173</v>
      </c>
      <c r="AF28" s="92">
        <f>+'Ark1'!W1222</f>
        <v>16.36904761904762</v>
      </c>
      <c r="AG28" s="11">
        <f>+'Ark1'!X1222</f>
        <v>100</v>
      </c>
      <c r="AH28" s="11">
        <f>+'Ark1'!Y1222</f>
        <v>100</v>
      </c>
      <c r="AI28" s="1">
        <f t="shared" si="1"/>
        <v>1.7967914438502675</v>
      </c>
      <c r="AJ28" s="47"/>
      <c r="AK28" s="5"/>
      <c r="AM28" s="1"/>
      <c r="AN28" s="1"/>
      <c r="AO28" s="11"/>
      <c r="AP28" s="11"/>
      <c r="AQ28" s="11"/>
    </row>
    <row r="29" spans="23:43" ht="15.6">
      <c r="W29" s="47"/>
      <c r="X29">
        <f>+'Ark1'!C1223</f>
        <v>2023</v>
      </c>
      <c r="Y29">
        <f>+'Ark1'!N1223</f>
        <v>430</v>
      </c>
      <c r="Z29" s="3" t="s">
        <v>461</v>
      </c>
      <c r="AA29">
        <f>+'Ark1'!Q1223</f>
        <v>154</v>
      </c>
      <c r="AB29">
        <f>+'Ark1'!R1223</f>
        <v>285</v>
      </c>
      <c r="AC29" s="1">
        <f>+'Ark1'!S1223</f>
        <v>6.6701754385964884</v>
      </c>
      <c r="AD29" s="1">
        <f>+'Ark1'!T1223</f>
        <v>7.7543859649122799</v>
      </c>
      <c r="AE29" s="92">
        <f>+'Ark1'!U1223</f>
        <v>31.372631578947381</v>
      </c>
      <c r="AF29" s="92">
        <f>+'Ark1'!W1223</f>
        <v>21.403508771929825</v>
      </c>
      <c r="AG29" s="11">
        <f>+'Ark1'!X1223</f>
        <v>100</v>
      </c>
      <c r="AH29" s="11">
        <f>+'Ark1'!Y1223</f>
        <v>100</v>
      </c>
      <c r="AI29" s="1">
        <f t="shared" si="1"/>
        <v>1.8506493506493507</v>
      </c>
      <c r="AJ29" s="47"/>
      <c r="AK29" s="5"/>
      <c r="AM29" s="1"/>
      <c r="AN29" s="1"/>
      <c r="AO29" s="11"/>
      <c r="AP29" s="11"/>
      <c r="AQ29" s="11"/>
    </row>
    <row r="30" spans="23:43" ht="15.6">
      <c r="W30" s="47"/>
      <c r="X30">
        <f>+'Ark1'!C1224</f>
        <v>2023</v>
      </c>
      <c r="Y30">
        <f>+'Ark1'!N1224</f>
        <v>433</v>
      </c>
      <c r="Z30" s="3" t="s">
        <v>462</v>
      </c>
      <c r="AA30">
        <f>+'Ark1'!Q1224</f>
        <v>76</v>
      </c>
      <c r="AB30">
        <f>+'Ark1'!R1224</f>
        <v>105</v>
      </c>
      <c r="AC30" s="1">
        <f>+'Ark1'!S1224</f>
        <v>7.0190476190476208</v>
      </c>
      <c r="AD30" s="1">
        <f>+'Ark1'!T1224</f>
        <v>8.3523809523809511</v>
      </c>
      <c r="AE30" s="92">
        <f>+'Ark1'!U1224</f>
        <v>34.03238095238094</v>
      </c>
      <c r="AF30" s="92">
        <f>+'Ark1'!W1224</f>
        <v>31.428571428571423</v>
      </c>
      <c r="AG30" s="11">
        <f>+'Ark1'!X1224</f>
        <v>100</v>
      </c>
      <c r="AH30" s="11">
        <f>+'Ark1'!Y1224</f>
        <v>100</v>
      </c>
      <c r="AI30" s="1">
        <f t="shared" si="1"/>
        <v>1.381578947368421</v>
      </c>
      <c r="AJ30" s="47"/>
      <c r="AK30" s="5"/>
      <c r="AM30" s="1"/>
      <c r="AN30" s="1"/>
      <c r="AO30" s="11"/>
      <c r="AP30" s="11"/>
      <c r="AQ30" s="11"/>
    </row>
    <row r="31" spans="23:43" ht="15.6">
      <c r="W31" s="47"/>
      <c r="X31">
        <f>+'Ark1'!C1225</f>
        <v>2023</v>
      </c>
      <c r="Y31">
        <f>+'Ark1'!N1225</f>
        <v>435</v>
      </c>
      <c r="Z31" s="3" t="s">
        <v>463</v>
      </c>
      <c r="AA31">
        <f>+'Ark1'!Q1225</f>
        <v>66</v>
      </c>
      <c r="AB31">
        <f>+'Ark1'!R1225</f>
        <v>106</v>
      </c>
      <c r="AC31" s="1">
        <f>+'Ark1'!S1225</f>
        <v>6.792452830188676</v>
      </c>
      <c r="AD31" s="1">
        <f>+'Ark1'!T1225</f>
        <v>8</v>
      </c>
      <c r="AE31" s="92">
        <f>+'Ark1'!U1225</f>
        <v>36.320754716981114</v>
      </c>
      <c r="AF31" s="92">
        <f>+'Ark1'!W1225</f>
        <v>30.188679245283009</v>
      </c>
      <c r="AG31" s="11">
        <f>+'Ark1'!X1225</f>
        <v>100</v>
      </c>
      <c r="AH31" s="11">
        <f>+'Ark1'!Y1225</f>
        <v>100</v>
      </c>
      <c r="AI31" s="1">
        <f t="shared" si="1"/>
        <v>1.606060606060606</v>
      </c>
      <c r="AJ31" s="47"/>
      <c r="AK31" s="5"/>
      <c r="AM31" s="1"/>
      <c r="AN31" s="1"/>
      <c r="AO31" s="11"/>
      <c r="AP31" s="11"/>
      <c r="AQ31" s="11"/>
    </row>
    <row r="32" spans="23:43" ht="15.6">
      <c r="W32" s="47"/>
      <c r="X32">
        <f>+'Ark1'!C1226</f>
        <v>2023</v>
      </c>
      <c r="Y32">
        <f>+'Ark1'!N1226</f>
        <v>438</v>
      </c>
      <c r="Z32" s="3" t="s">
        <v>464</v>
      </c>
      <c r="AA32">
        <f>+'Ark1'!Q1226</f>
        <v>32</v>
      </c>
      <c r="AB32">
        <f>+'Ark1'!R1226</f>
        <v>38</v>
      </c>
      <c r="AC32" s="1">
        <f>+'Ark1'!S1226</f>
        <v>7.2631578947368451</v>
      </c>
      <c r="AD32" s="1">
        <f>+'Ark1'!T1226</f>
        <v>8.7631578947368443</v>
      </c>
      <c r="AE32" s="92">
        <f>+'Ark1'!U1226</f>
        <v>39.047368421052624</v>
      </c>
      <c r="AF32" s="92">
        <f>+'Ark1'!W1226</f>
        <v>47.368421052631589</v>
      </c>
      <c r="AG32" s="11">
        <f>+'Ark1'!X1226</f>
        <v>100</v>
      </c>
      <c r="AH32" s="11">
        <f>+'Ark1'!Y1226</f>
        <v>100</v>
      </c>
      <c r="AI32" s="1">
        <f t="shared" si="1"/>
        <v>1.1875</v>
      </c>
      <c r="AJ32" s="47"/>
      <c r="AK32" s="5"/>
      <c r="AM32" s="1"/>
      <c r="AN32" s="1"/>
      <c r="AO32" s="11"/>
      <c r="AP32" s="11"/>
      <c r="AQ32" s="11"/>
    </row>
    <row r="33" spans="23:43" ht="15.6">
      <c r="W33" s="47"/>
      <c r="X33">
        <f>+'Ark1'!C1227</f>
        <v>2023</v>
      </c>
      <c r="Y33">
        <f>+'Ark1'!N1227</f>
        <v>440</v>
      </c>
      <c r="Z33" s="3" t="s">
        <v>465</v>
      </c>
      <c r="AA33">
        <f>+'Ark1'!Q1227</f>
        <v>29</v>
      </c>
      <c r="AB33">
        <f>+'Ark1'!R1227</f>
        <v>47</v>
      </c>
      <c r="AC33" s="1">
        <f>+'Ark1'!S1227</f>
        <v>7.4680851063829774</v>
      </c>
      <c r="AD33" s="1">
        <f>+'Ark1'!T1227</f>
        <v>7.8510638297872317</v>
      </c>
      <c r="AE33" s="92">
        <f>+'Ark1'!U1227</f>
        <v>41.402127659574475</v>
      </c>
      <c r="AF33" s="92">
        <f>+'Ark1'!W1227</f>
        <v>40.425531914893625</v>
      </c>
      <c r="AG33" s="11">
        <f>+'Ark1'!X1227</f>
        <v>100</v>
      </c>
      <c r="AH33" s="11">
        <f>+'Ark1'!Y1227</f>
        <v>100</v>
      </c>
      <c r="AI33" s="1">
        <f t="shared" si="1"/>
        <v>1.6206896551724137</v>
      </c>
      <c r="AJ33" s="47"/>
      <c r="AK33" s="5"/>
      <c r="AM33" s="1"/>
      <c r="AN33" s="1"/>
      <c r="AO33" s="11"/>
      <c r="AP33" s="11"/>
      <c r="AQ33" s="11"/>
    </row>
    <row r="34" spans="23:43" ht="15.6">
      <c r="W34" s="47"/>
      <c r="X34">
        <f>+'Ark1'!C1228</f>
        <v>2023</v>
      </c>
      <c r="Y34">
        <f>+'Ark1'!N1228</f>
        <v>443</v>
      </c>
      <c r="Z34" s="3" t="s">
        <v>466</v>
      </c>
      <c r="AA34">
        <f>+'Ark1'!Q1228</f>
        <v>14</v>
      </c>
      <c r="AB34">
        <f>+'Ark1'!R1228</f>
        <v>15</v>
      </c>
      <c r="AC34" s="1">
        <f>+'Ark1'!S1228</f>
        <v>7</v>
      </c>
      <c r="AD34" s="1">
        <f>+'Ark1'!T1228</f>
        <v>7</v>
      </c>
      <c r="AE34" s="92">
        <f>+'Ark1'!U1228</f>
        <v>44.233333333333341</v>
      </c>
      <c r="AF34" s="92">
        <f>+'Ark1'!W1228</f>
        <v>26.666666666666675</v>
      </c>
      <c r="AG34" s="11">
        <f>+'Ark1'!X1228</f>
        <v>100</v>
      </c>
      <c r="AH34" s="11">
        <f>+'Ark1'!Y1228</f>
        <v>100</v>
      </c>
      <c r="AI34" s="1">
        <f t="shared" si="1"/>
        <v>1.0714285714285714</v>
      </c>
      <c r="AJ34" s="47"/>
      <c r="AK34" s="5"/>
      <c r="AM34" s="1"/>
      <c r="AN34" s="1"/>
      <c r="AO34" s="11"/>
      <c r="AP34" s="11"/>
      <c r="AQ34" s="11"/>
    </row>
    <row r="35" spans="23:43" ht="15.6">
      <c r="W35" s="47"/>
      <c r="X35">
        <f>+'Ark1'!C1229</f>
        <v>2023</v>
      </c>
      <c r="Y35">
        <f>+'Ark1'!N1229</f>
        <v>445</v>
      </c>
      <c r="Z35" s="3" t="s">
        <v>467</v>
      </c>
      <c r="AA35">
        <f>+'Ark1'!Q1229</f>
        <v>8</v>
      </c>
      <c r="AB35">
        <f>+'Ark1'!R1229</f>
        <v>9</v>
      </c>
      <c r="AC35" s="1">
        <f>+'Ark1'!S1229</f>
        <v>7.3333333333333313</v>
      </c>
      <c r="AD35" s="1">
        <f>+'Ark1'!T1229</f>
        <v>7.7777777777777777</v>
      </c>
      <c r="AE35" s="92">
        <f>+'Ark1'!U1229</f>
        <v>47.533333333333317</v>
      </c>
      <c r="AF35" s="92">
        <f>+'Ark1'!W1229</f>
        <v>33.333333333333343</v>
      </c>
      <c r="AG35" s="11">
        <f>+'Ark1'!X1229</f>
        <v>100</v>
      </c>
      <c r="AH35" s="11">
        <f>+'Ark1'!Y1229</f>
        <v>100</v>
      </c>
      <c r="AI35" s="1">
        <f t="shared" si="1"/>
        <v>1.125</v>
      </c>
      <c r="AJ35" s="47"/>
      <c r="AK35" s="5"/>
      <c r="AM35" s="13"/>
      <c r="AN35" s="13"/>
      <c r="AO35" s="11"/>
      <c r="AP35" s="11"/>
      <c r="AQ35" s="11"/>
    </row>
    <row r="36" spans="23:43" ht="16.5" customHeight="1">
      <c r="W36" s="47"/>
      <c r="X36">
        <f>+'Ark1'!C1230</f>
        <v>2023</v>
      </c>
      <c r="Y36">
        <f>+'Ark1'!N1230</f>
        <v>450</v>
      </c>
      <c r="Z36" s="3" t="s">
        <v>468</v>
      </c>
      <c r="AA36">
        <f>+'Ark1'!Q1230</f>
        <v>2</v>
      </c>
      <c r="AB36">
        <f>+'Ark1'!R1230</f>
        <v>2</v>
      </c>
      <c r="AC36" s="1">
        <f>+'Ark1'!S1230</f>
        <v>6.5</v>
      </c>
      <c r="AD36" s="1">
        <f>+'Ark1'!T1230</f>
        <v>6.5</v>
      </c>
      <c r="AE36" s="92">
        <f>+'Ark1'!U1230</f>
        <v>51.55</v>
      </c>
      <c r="AF36" s="92">
        <f>+'Ark1'!W1230</f>
        <v>0</v>
      </c>
      <c r="AG36" s="11">
        <f>+'Ark1'!X1230</f>
        <v>100</v>
      </c>
      <c r="AH36" s="11">
        <f>+'Ark1'!Y1230</f>
        <v>100</v>
      </c>
      <c r="AI36" s="1">
        <f t="shared" si="1"/>
        <v>1</v>
      </c>
      <c r="AJ36" s="47"/>
      <c r="AK36" s="5"/>
      <c r="AM36" s="13"/>
      <c r="AN36" s="13"/>
      <c r="AO36" s="11"/>
      <c r="AP36" s="11"/>
      <c r="AQ36" s="11"/>
    </row>
    <row r="37" spans="23:43" ht="16.5" customHeight="1">
      <c r="W37" s="47"/>
      <c r="X37">
        <f>+'Ark1'!C1231</f>
        <v>2023</v>
      </c>
      <c r="Y37">
        <f>+'Ark1'!N1231</f>
        <v>455</v>
      </c>
      <c r="Z37" s="3" t="s">
        <v>469</v>
      </c>
      <c r="AA37">
        <f>+'Ark1'!Q1231</f>
        <v>1</v>
      </c>
      <c r="AB37">
        <f>+'Ark1'!R1231</f>
        <v>1</v>
      </c>
      <c r="AC37" s="1">
        <f>+'Ark1'!S1231</f>
        <v>6</v>
      </c>
      <c r="AD37" s="1">
        <f>+'Ark1'!T1231</f>
        <v>5</v>
      </c>
      <c r="AE37" s="92">
        <f>+'Ark1'!U1231</f>
        <v>56.9</v>
      </c>
      <c r="AF37" s="92">
        <f>+'Ark1'!W1231</f>
        <v>0</v>
      </c>
      <c r="AG37" s="11">
        <f>+'Ark1'!X1231</f>
        <v>100</v>
      </c>
      <c r="AH37" s="11">
        <f>+'Ark1'!Y1231</f>
        <v>100</v>
      </c>
      <c r="AI37" s="1">
        <f t="shared" si="1"/>
        <v>1</v>
      </c>
      <c r="AJ37" s="47"/>
      <c r="AK37" s="5"/>
      <c r="AM37" s="13"/>
      <c r="AN37" s="13"/>
      <c r="AO37" s="11"/>
      <c r="AP37" s="11"/>
      <c r="AQ37" s="11"/>
    </row>
    <row r="38" spans="23:43">
      <c r="W38" s="47"/>
      <c r="X38">
        <f>+'Ark1'!C1232</f>
        <v>2023</v>
      </c>
      <c r="Y38">
        <f>+'Ark1'!N1232</f>
        <v>460</v>
      </c>
      <c r="Z38" s="3" t="s">
        <v>470</v>
      </c>
      <c r="AA38">
        <f>+'Ark1'!Q1232</f>
        <v>0</v>
      </c>
      <c r="AB38">
        <f>+'Ark1'!R1232</f>
        <v>0</v>
      </c>
      <c r="AC38" s="1">
        <f>+'Ark1'!S1232</f>
        <v>0</v>
      </c>
      <c r="AD38" s="1">
        <f>+'Ark1'!T1232</f>
        <v>0</v>
      </c>
      <c r="AE38" s="92">
        <f>+'Ark1'!U1232</f>
        <v>0</v>
      </c>
      <c r="AF38" s="92">
        <f>+'Ark1'!W1232</f>
        <v>0</v>
      </c>
      <c r="AG38" s="11">
        <f>+'Ark1'!X1232</f>
        <v>0</v>
      </c>
      <c r="AH38" s="11">
        <f>+'Ark1'!Y1232</f>
        <v>0</v>
      </c>
      <c r="AI38" s="1" t="e">
        <f t="shared" si="1"/>
        <v>#DIV/0!</v>
      </c>
      <c r="AJ38" s="47"/>
      <c r="AM38" s="13"/>
      <c r="AN38" s="13"/>
      <c r="AO38" s="11"/>
      <c r="AP38" s="11"/>
      <c r="AQ38" s="11"/>
    </row>
    <row r="39" spans="23:43" ht="17.25" customHeight="1">
      <c r="W39" s="47"/>
      <c r="X39" s="53">
        <f>+'Ark1'!C1233</f>
        <v>2022</v>
      </c>
      <c r="Y39" s="53">
        <f>+'Ark1'!N1233</f>
        <v>409</v>
      </c>
      <c r="Z39" s="54" t="s">
        <v>455</v>
      </c>
      <c r="AA39" s="53">
        <f>+'Ark1'!Q1233</f>
        <v>490</v>
      </c>
      <c r="AB39" s="53">
        <f>+'Ark1'!R1233</f>
        <v>13255</v>
      </c>
      <c r="AC39" s="55">
        <f>+'Ark1'!S1233</f>
        <v>5.0334967936627688</v>
      </c>
      <c r="AD39" s="55">
        <f>+'Ark1'!T1233</f>
        <v>4.3139192757450004</v>
      </c>
      <c r="AE39" s="155">
        <f>+'Ark1'!U1233</f>
        <v>6.6567084119200102</v>
      </c>
      <c r="AF39" s="155">
        <f>+'Ark1'!W1233</f>
        <v>1.5088645794039984E-2</v>
      </c>
      <c r="AG39" s="74">
        <f>+'Ark1'!X1233</f>
        <v>0</v>
      </c>
      <c r="AH39" s="74">
        <f>+'Ark1'!Y1233</f>
        <v>0</v>
      </c>
      <c r="AI39" s="55">
        <f t="shared" si="1"/>
        <v>27.051020408163264</v>
      </c>
      <c r="AJ39" s="47"/>
      <c r="AK39" s="5"/>
      <c r="AM39" s="13"/>
      <c r="AN39" s="13"/>
      <c r="AO39" s="11"/>
      <c r="AP39" s="11"/>
      <c r="AQ39" s="11"/>
    </row>
    <row r="40" spans="23:43">
      <c r="W40" s="47"/>
      <c r="X40" s="53">
        <f>+'Ark1'!C1234</f>
        <v>2022</v>
      </c>
      <c r="Y40" s="53">
        <f>+'Ark1'!N1234</f>
        <v>410</v>
      </c>
      <c r="Z40" s="54" t="s">
        <v>456</v>
      </c>
      <c r="AA40" s="53">
        <f>+'Ark1'!Q1234</f>
        <v>533</v>
      </c>
      <c r="AB40" s="53">
        <f>+'Ark1'!R1234</f>
        <v>4220</v>
      </c>
      <c r="AC40" s="55">
        <f>+'Ark1'!S1234</f>
        <v>5.4518957345971568</v>
      </c>
      <c r="AD40" s="55">
        <f>+'Ark1'!T1234</f>
        <v>4.5440758293838881</v>
      </c>
      <c r="AE40" s="155">
        <f>+'Ark1'!U1234</f>
        <v>12.182078199052109</v>
      </c>
      <c r="AF40" s="155">
        <f>+'Ark1'!W1234</f>
        <v>0</v>
      </c>
      <c r="AG40" s="74">
        <f>+'Ark1'!X1234</f>
        <v>0</v>
      </c>
      <c r="AH40" s="74">
        <f>+'Ark1'!Y1234</f>
        <v>0</v>
      </c>
      <c r="AI40" s="55">
        <f t="shared" si="1"/>
        <v>7.9174484052532836</v>
      </c>
      <c r="AJ40" s="47"/>
      <c r="AM40" s="13"/>
      <c r="AN40" s="13"/>
      <c r="AO40" s="11"/>
      <c r="AP40" s="11"/>
      <c r="AQ40" s="11"/>
    </row>
    <row r="41" spans="23:43">
      <c r="W41" s="47"/>
      <c r="X41" s="53">
        <f>+'Ark1'!C1235</f>
        <v>2022</v>
      </c>
      <c r="Y41" s="53">
        <f>+'Ark1'!N1235</f>
        <v>415</v>
      </c>
      <c r="Z41" s="54" t="s">
        <v>457</v>
      </c>
      <c r="AA41" s="53">
        <f>+'Ark1'!Q1235</f>
        <v>512</v>
      </c>
      <c r="AB41" s="53">
        <f>+'Ark1'!R1235</f>
        <v>3390</v>
      </c>
      <c r="AC41" s="55">
        <f>+'Ark1'!S1235</f>
        <v>4.824778761061947</v>
      </c>
      <c r="AD41" s="55">
        <f>+'Ark1'!T1235</f>
        <v>4.8109144542772864</v>
      </c>
      <c r="AE41" s="155">
        <f>+'Ark1'!U1235</f>
        <v>17.563430678466062</v>
      </c>
      <c r="AF41" s="155">
        <f>+'Ark1'!W1235</f>
        <v>0.14749262536873153</v>
      </c>
      <c r="AG41" s="74">
        <f>+'Ark1'!X1235</f>
        <v>81.445427728613581</v>
      </c>
      <c r="AH41" s="74">
        <f>+'Ark1'!Y1235</f>
        <v>0</v>
      </c>
      <c r="AI41" s="55">
        <f t="shared" si="1"/>
        <v>6.62109375</v>
      </c>
      <c r="AJ41" s="47"/>
      <c r="AM41" s="13"/>
      <c r="AN41" s="13"/>
      <c r="AO41" s="11"/>
      <c r="AP41" s="11"/>
      <c r="AQ41" s="11"/>
    </row>
    <row r="42" spans="23:43" ht="21">
      <c r="W42" s="47"/>
      <c r="X42" s="53">
        <f>+'Ark1'!C1236</f>
        <v>2022</v>
      </c>
      <c r="Y42" s="53">
        <f>+'Ark1'!N1236</f>
        <v>420</v>
      </c>
      <c r="Z42" s="54" t="s">
        <v>458</v>
      </c>
      <c r="AA42" s="53">
        <f>+'Ark1'!Q1236</f>
        <v>417</v>
      </c>
      <c r="AB42" s="53">
        <f>+'Ark1'!R1236</f>
        <v>2906</v>
      </c>
      <c r="AC42" s="55">
        <f>+'Ark1'!S1236</f>
        <v>5.363730213351686</v>
      </c>
      <c r="AD42" s="55">
        <f>+'Ark1'!T1236</f>
        <v>5.75774260151411</v>
      </c>
      <c r="AE42" s="155">
        <f>+'Ark1'!U1236</f>
        <v>22.278664831383317</v>
      </c>
      <c r="AF42" s="155">
        <f>+'Ark1'!W1236</f>
        <v>1.4108740536820372</v>
      </c>
      <c r="AG42" s="74">
        <f>+'Ark1'!X1236</f>
        <v>100</v>
      </c>
      <c r="AH42" s="74">
        <f>+'Ark1'!Y1236</f>
        <v>31.76187198898829</v>
      </c>
      <c r="AI42" s="55">
        <f t="shared" si="1"/>
        <v>6.9688249400479618</v>
      </c>
      <c r="AJ42" s="47"/>
      <c r="AM42" s="56"/>
      <c r="AN42" s="56"/>
      <c r="AO42" s="11"/>
      <c r="AP42" s="11"/>
      <c r="AQ42" s="11"/>
    </row>
    <row r="43" spans="23:43">
      <c r="W43" s="47"/>
      <c r="X43" s="53">
        <f>+'Ark1'!C1237</f>
        <v>2022</v>
      </c>
      <c r="Y43" s="53">
        <f>+'Ark1'!N1237</f>
        <v>425</v>
      </c>
      <c r="Z43" s="54" t="s">
        <v>459</v>
      </c>
      <c r="AA43" s="53">
        <f>+'Ark1'!Q1237</f>
        <v>269</v>
      </c>
      <c r="AB43" s="53">
        <f>+'Ark1'!R1237</f>
        <v>940</v>
      </c>
      <c r="AC43" s="55">
        <f>+'Ark1'!S1237</f>
        <v>6.1563829787234061</v>
      </c>
      <c r="AD43" s="55">
        <f>+'Ark1'!T1237</f>
        <v>6.7765957446808489</v>
      </c>
      <c r="AE43" s="155">
        <f>+'Ark1'!U1237</f>
        <v>26.428861702127655</v>
      </c>
      <c r="AF43" s="155">
        <f>+'Ark1'!W1237</f>
        <v>5.1063829787234063</v>
      </c>
      <c r="AG43" s="74">
        <f>+'Ark1'!X1237</f>
        <v>100</v>
      </c>
      <c r="AH43" s="74">
        <f>+'Ark1'!Y1237</f>
        <v>100</v>
      </c>
      <c r="AI43" s="55">
        <f t="shared" si="1"/>
        <v>3.4944237918215615</v>
      </c>
      <c r="AJ43" s="47"/>
      <c r="AK43" s="4"/>
    </row>
    <row r="44" spans="23:43" ht="15.6">
      <c r="W44" s="47"/>
      <c r="X44" s="53">
        <f>+'Ark1'!C1238</f>
        <v>2022</v>
      </c>
      <c r="Y44" s="53">
        <f>+'Ark1'!N1238</f>
        <v>428</v>
      </c>
      <c r="Z44" s="54" t="s">
        <v>460</v>
      </c>
      <c r="AA44" s="53">
        <f>+'Ark1'!Q1238</f>
        <v>181</v>
      </c>
      <c r="AB44" s="53">
        <f>+'Ark1'!R1238</f>
        <v>384</v>
      </c>
      <c r="AC44" s="55">
        <f>+'Ark1'!S1238</f>
        <v>6.4140625</v>
      </c>
      <c r="AD44" s="55">
        <f>+'Ark1'!T1238</f>
        <v>7.6223958333333313</v>
      </c>
      <c r="AE44" s="155">
        <f>+'Ark1'!U1238</f>
        <v>29.005703124999993</v>
      </c>
      <c r="AF44" s="155">
        <f>+'Ark1'!W1238</f>
        <v>14.583333333333337</v>
      </c>
      <c r="AG44" s="74">
        <f>+'Ark1'!X1238</f>
        <v>100</v>
      </c>
      <c r="AH44" s="74">
        <f>+'Ark1'!Y1238</f>
        <v>100</v>
      </c>
      <c r="AI44" s="55">
        <f t="shared" si="1"/>
        <v>2.1215469613259668</v>
      </c>
      <c r="AJ44" s="47"/>
      <c r="AK44" s="18"/>
      <c r="AM44" s="1"/>
      <c r="AN44" s="5"/>
    </row>
    <row r="45" spans="23:43" ht="15.6">
      <c r="W45" s="47"/>
      <c r="X45" s="53">
        <f>+'Ark1'!C1239</f>
        <v>2022</v>
      </c>
      <c r="Y45" s="53">
        <f>+'Ark1'!N1239</f>
        <v>430</v>
      </c>
      <c r="Z45" s="54" t="s">
        <v>461</v>
      </c>
      <c r="AA45" s="53">
        <f>+'Ark1'!Q1239</f>
        <v>167</v>
      </c>
      <c r="AB45" s="53">
        <f>+'Ark1'!R1239</f>
        <v>338</v>
      </c>
      <c r="AC45" s="55">
        <f>+'Ark1'!S1239</f>
        <v>6.7958579881656789</v>
      </c>
      <c r="AD45" s="55">
        <f>+'Ark1'!T1239</f>
        <v>7.7781065088757426</v>
      </c>
      <c r="AE45" s="155">
        <f>+'Ark1'!U1239</f>
        <v>31.449999999999974</v>
      </c>
      <c r="AF45" s="155">
        <f>+'Ark1'!W1239</f>
        <v>19.230769230769223</v>
      </c>
      <c r="AG45" s="74">
        <f>+'Ark1'!X1239</f>
        <v>100</v>
      </c>
      <c r="AH45" s="74">
        <f>+'Ark1'!Y1239</f>
        <v>100</v>
      </c>
      <c r="AI45" s="55">
        <f t="shared" si="1"/>
        <v>2.0239520958083834</v>
      </c>
      <c r="AJ45" s="47"/>
      <c r="AK45" s="18"/>
    </row>
    <row r="46" spans="23:43" ht="15.6">
      <c r="W46" s="47"/>
      <c r="X46" s="53">
        <f>+'Ark1'!C1240</f>
        <v>2022</v>
      </c>
      <c r="Y46" s="53">
        <f>+'Ark1'!N1240</f>
        <v>433</v>
      </c>
      <c r="Z46" s="54" t="s">
        <v>462</v>
      </c>
      <c r="AA46" s="53">
        <f>+'Ark1'!Q1240</f>
        <v>86</v>
      </c>
      <c r="AB46" s="53">
        <f>+'Ark1'!R1240</f>
        <v>112</v>
      </c>
      <c r="AC46" s="55">
        <f>+'Ark1'!S1240</f>
        <v>7.2589285714285694</v>
      </c>
      <c r="AD46" s="55">
        <f>+'Ark1'!T1240</f>
        <v>8.2142857142857117</v>
      </c>
      <c r="AE46" s="155">
        <f>+'Ark1'!U1240</f>
        <v>33.928482142857149</v>
      </c>
      <c r="AF46" s="155">
        <f>+'Ark1'!W1240</f>
        <v>30.357142857142847</v>
      </c>
      <c r="AG46" s="74">
        <f>+'Ark1'!X1240</f>
        <v>100</v>
      </c>
      <c r="AH46" s="74">
        <f>+'Ark1'!Y1240</f>
        <v>100</v>
      </c>
      <c r="AI46" s="55">
        <f t="shared" si="1"/>
        <v>1.3023255813953489</v>
      </c>
      <c r="AJ46" s="47"/>
      <c r="AK46" s="18"/>
    </row>
    <row r="47" spans="23:43" ht="15.6">
      <c r="W47" s="47"/>
      <c r="X47" s="53">
        <f>+'Ark1'!C1241</f>
        <v>2022</v>
      </c>
      <c r="Y47" s="53">
        <f>+'Ark1'!N1241</f>
        <v>435</v>
      </c>
      <c r="Z47" s="54" t="s">
        <v>463</v>
      </c>
      <c r="AA47" s="53">
        <f>+'Ark1'!Q1241</f>
        <v>79</v>
      </c>
      <c r="AB47" s="53">
        <f>+'Ark1'!R1241</f>
        <v>115</v>
      </c>
      <c r="AC47" s="55">
        <f>+'Ark1'!S1241</f>
        <v>6.8347826086956518</v>
      </c>
      <c r="AD47" s="55">
        <f>+'Ark1'!T1241</f>
        <v>7.7565217391304353</v>
      </c>
      <c r="AE47" s="155">
        <f>+'Ark1'!U1241</f>
        <v>36.221130434782594</v>
      </c>
      <c r="AF47" s="155">
        <f>+'Ark1'!W1241</f>
        <v>23.478260869565219</v>
      </c>
      <c r="AG47" s="74">
        <f>+'Ark1'!X1241</f>
        <v>100</v>
      </c>
      <c r="AH47" s="74">
        <f>+'Ark1'!Y1241</f>
        <v>100</v>
      </c>
      <c r="AI47" s="55">
        <f t="shared" si="1"/>
        <v>1.4556962025316456</v>
      </c>
      <c r="AJ47" s="47"/>
      <c r="AK47" s="18"/>
    </row>
    <row r="48" spans="23:43" ht="15.6">
      <c r="W48" s="47"/>
      <c r="X48" s="53">
        <f>+'Ark1'!C1242</f>
        <v>2022</v>
      </c>
      <c r="Y48" s="53">
        <f>+'Ark1'!N1242</f>
        <v>438</v>
      </c>
      <c r="Z48" s="54" t="s">
        <v>464</v>
      </c>
      <c r="AA48" s="53">
        <f>+'Ark1'!Q1242</f>
        <v>31</v>
      </c>
      <c r="AB48" s="53">
        <f>+'Ark1'!R1242</f>
        <v>37</v>
      </c>
      <c r="AC48" s="55">
        <f>+'Ark1'!S1242</f>
        <v>7.270270270270272</v>
      </c>
      <c r="AD48" s="55">
        <f>+'Ark1'!T1242</f>
        <v>8.324324324324321</v>
      </c>
      <c r="AE48" s="155">
        <f>+'Ark1'!U1242</f>
        <v>38.927837837837849</v>
      </c>
      <c r="AF48" s="155">
        <f>+'Ark1'!W1242</f>
        <v>35.13513513513513</v>
      </c>
      <c r="AG48" s="74">
        <f>+'Ark1'!X1242</f>
        <v>100</v>
      </c>
      <c r="AH48" s="74">
        <f>+'Ark1'!Y1242</f>
        <v>100</v>
      </c>
      <c r="AI48" s="55">
        <f t="shared" si="1"/>
        <v>1.1935483870967742</v>
      </c>
      <c r="AJ48" s="47"/>
      <c r="AK48" s="18"/>
    </row>
    <row r="49" spans="23:37" ht="15.6">
      <c r="W49" s="47"/>
      <c r="X49" s="53">
        <f>+'Ark1'!C1243</f>
        <v>2022</v>
      </c>
      <c r="Y49" s="53">
        <f>+'Ark1'!N1243</f>
        <v>440</v>
      </c>
      <c r="Z49" s="54" t="s">
        <v>465</v>
      </c>
      <c r="AA49" s="53">
        <f>+'Ark1'!Q1243</f>
        <v>18</v>
      </c>
      <c r="AB49" s="53">
        <f>+'Ark1'!R1243</f>
        <v>19</v>
      </c>
      <c r="AC49" s="55">
        <f>+'Ark1'!S1243</f>
        <v>7</v>
      </c>
      <c r="AD49" s="55">
        <f>+'Ark1'!T1243</f>
        <v>7.8947368421052637</v>
      </c>
      <c r="AE49" s="155">
        <f>+'Ark1'!U1243</f>
        <v>41.357894736842098</v>
      </c>
      <c r="AF49" s="155">
        <f>+'Ark1'!W1243</f>
        <v>31.578947368421055</v>
      </c>
      <c r="AG49" s="74">
        <f>+'Ark1'!X1243</f>
        <v>100</v>
      </c>
      <c r="AH49" s="74">
        <f>+'Ark1'!Y1243</f>
        <v>100</v>
      </c>
      <c r="AI49" s="55">
        <f t="shared" si="1"/>
        <v>1.0555555555555556</v>
      </c>
      <c r="AJ49" s="47"/>
      <c r="AK49" s="18"/>
    </row>
    <row r="50" spans="23:37" ht="15.6">
      <c r="W50" s="47"/>
      <c r="X50" s="53">
        <f>+'Ark1'!C1244</f>
        <v>2022</v>
      </c>
      <c r="Y50" s="53">
        <f>+'Ark1'!N1244</f>
        <v>443</v>
      </c>
      <c r="Z50" s="54" t="s">
        <v>466</v>
      </c>
      <c r="AA50" s="53">
        <f>+'Ark1'!Q1244</f>
        <v>11</v>
      </c>
      <c r="AB50" s="53">
        <f>+'Ark1'!R1244</f>
        <v>12</v>
      </c>
      <c r="AC50" s="55">
        <f>+'Ark1'!S1244</f>
        <v>6.6666666666666687</v>
      </c>
      <c r="AD50" s="55">
        <f>+'Ark1'!T1244</f>
        <v>8</v>
      </c>
      <c r="AE50" s="155">
        <f>+'Ark1'!U1244</f>
        <v>43.950833333333321</v>
      </c>
      <c r="AF50" s="155">
        <f>+'Ark1'!W1244</f>
        <v>25</v>
      </c>
      <c r="AG50" s="74">
        <f>+'Ark1'!X1244</f>
        <v>100</v>
      </c>
      <c r="AH50" s="74">
        <f>+'Ark1'!Y1244</f>
        <v>100</v>
      </c>
      <c r="AI50" s="55">
        <f t="shared" si="1"/>
        <v>1.0909090909090908</v>
      </c>
      <c r="AJ50" s="47"/>
      <c r="AK50" s="18"/>
    </row>
    <row r="51" spans="23:37" ht="15.6">
      <c r="W51" s="47"/>
      <c r="X51" s="53">
        <f>+'Ark1'!C1245</f>
        <v>2022</v>
      </c>
      <c r="Y51" s="53">
        <f>+'Ark1'!N1245</f>
        <v>445</v>
      </c>
      <c r="Z51" s="54" t="s">
        <v>467</v>
      </c>
      <c r="AA51" s="53">
        <f>+'Ark1'!Q1245</f>
        <v>18</v>
      </c>
      <c r="AB51" s="53">
        <f>+'Ark1'!R1245</f>
        <v>21</v>
      </c>
      <c r="AC51" s="55">
        <f>+'Ark1'!S1245</f>
        <v>7.0476190476190492</v>
      </c>
      <c r="AD51" s="55">
        <f>+'Ark1'!T1245</f>
        <v>7.7142857142857117</v>
      </c>
      <c r="AE51" s="155">
        <f>+'Ark1'!U1245</f>
        <v>47.30952380952381</v>
      </c>
      <c r="AF51" s="155">
        <f>+'Ark1'!W1245</f>
        <v>19.047619047619055</v>
      </c>
      <c r="AG51" s="74">
        <f>+'Ark1'!X1245</f>
        <v>100</v>
      </c>
      <c r="AH51" s="74">
        <f>+'Ark1'!Y1245</f>
        <v>100</v>
      </c>
      <c r="AI51" s="55">
        <f t="shared" si="1"/>
        <v>1.1666666666666667</v>
      </c>
      <c r="AJ51" s="47"/>
      <c r="AK51" s="18"/>
    </row>
    <row r="52" spans="23:37" ht="15.6">
      <c r="W52" s="47"/>
      <c r="X52" s="53">
        <f>+'Ark1'!C1246</f>
        <v>2022</v>
      </c>
      <c r="Y52" s="53">
        <f>+'Ark1'!N1246</f>
        <v>450</v>
      </c>
      <c r="Z52" s="54" t="s">
        <v>468</v>
      </c>
      <c r="AA52" s="53">
        <f>+'Ark1'!Q1246</f>
        <v>1</v>
      </c>
      <c r="AB52" s="53">
        <f>+'Ark1'!R1246</f>
        <v>1</v>
      </c>
      <c r="AC52" s="55">
        <f>+'Ark1'!S1246</f>
        <v>8</v>
      </c>
      <c r="AD52" s="55">
        <f>+'Ark1'!T1246</f>
        <v>5</v>
      </c>
      <c r="AE52" s="155">
        <f>+'Ark1'!U1246</f>
        <v>50.6</v>
      </c>
      <c r="AF52" s="155">
        <f>+'Ark1'!W1246</f>
        <v>0</v>
      </c>
      <c r="AG52" s="74">
        <f>+'Ark1'!X1246</f>
        <v>100</v>
      </c>
      <c r="AH52" s="74">
        <f>+'Ark1'!Y1246</f>
        <v>100</v>
      </c>
      <c r="AI52" s="55">
        <f t="shared" si="1"/>
        <v>1</v>
      </c>
      <c r="AJ52" s="47"/>
      <c r="AK52" s="18"/>
    </row>
    <row r="53" spans="23:37" ht="15.6">
      <c r="W53" s="47"/>
      <c r="X53" s="53">
        <f>+'Ark1'!C1247</f>
        <v>2022</v>
      </c>
      <c r="Y53" s="53">
        <f>+'Ark1'!N1247</f>
        <v>455</v>
      </c>
      <c r="Z53" s="54" t="s">
        <v>469</v>
      </c>
      <c r="AA53" s="53">
        <f>+'Ark1'!Q1247</f>
        <v>0</v>
      </c>
      <c r="AB53" s="53">
        <f>+'Ark1'!R1247</f>
        <v>0</v>
      </c>
      <c r="AC53" s="55">
        <f>+'Ark1'!S1247</f>
        <v>0</v>
      </c>
      <c r="AD53" s="55">
        <f>+'Ark1'!T1247</f>
        <v>0</v>
      </c>
      <c r="AE53" s="155">
        <f>+'Ark1'!U1247</f>
        <v>0</v>
      </c>
      <c r="AF53" s="155">
        <f>+'Ark1'!W1247</f>
        <v>0</v>
      </c>
      <c r="AG53" s="74">
        <f>+'Ark1'!X1247</f>
        <v>0</v>
      </c>
      <c r="AH53" s="74">
        <f>+'Ark1'!Y1247</f>
        <v>0</v>
      </c>
      <c r="AI53" s="55" t="e">
        <f t="shared" si="1"/>
        <v>#DIV/0!</v>
      </c>
      <c r="AJ53" s="47"/>
      <c r="AK53" s="18"/>
    </row>
    <row r="54" spans="23:37" ht="15.6">
      <c r="W54" s="47"/>
      <c r="X54" s="53">
        <f>+'Ark1'!C1248</f>
        <v>2022</v>
      </c>
      <c r="Y54" s="53">
        <f>+'Ark1'!N1248</f>
        <v>460</v>
      </c>
      <c r="Z54" s="54" t="s">
        <v>470</v>
      </c>
      <c r="AA54" s="53">
        <f>+'Ark1'!Q1248</f>
        <v>0</v>
      </c>
      <c r="AB54" s="53">
        <f>+'Ark1'!R1248</f>
        <v>0</v>
      </c>
      <c r="AC54" s="55">
        <f>+'Ark1'!S1248</f>
        <v>0</v>
      </c>
      <c r="AD54" s="55">
        <f>+'Ark1'!T1248</f>
        <v>0</v>
      </c>
      <c r="AE54" s="155">
        <f>+'Ark1'!U1248</f>
        <v>0</v>
      </c>
      <c r="AF54" s="155">
        <f>+'Ark1'!W1248</f>
        <v>0</v>
      </c>
      <c r="AG54" s="74">
        <f>+'Ark1'!X1248</f>
        <v>0</v>
      </c>
      <c r="AH54" s="74">
        <f>+'Ark1'!Y1248</f>
        <v>0</v>
      </c>
      <c r="AI54" s="55" t="e">
        <f t="shared" si="1"/>
        <v>#DIV/0!</v>
      </c>
      <c r="AJ54" s="47"/>
      <c r="AK54" s="18"/>
    </row>
    <row r="55" spans="23:37" ht="15.6">
      <c r="W55" s="47"/>
      <c r="X55">
        <f>+'Ark1'!C1249</f>
        <v>2021</v>
      </c>
      <c r="Y55">
        <f>+'Ark1'!N1249</f>
        <v>409</v>
      </c>
      <c r="Z55" s="3" t="s">
        <v>455</v>
      </c>
      <c r="AA55">
        <f>+'Ark1'!Q1249</f>
        <v>465</v>
      </c>
      <c r="AB55">
        <f>+'Ark1'!R1249</f>
        <v>13371.9</v>
      </c>
      <c r="AC55" s="1">
        <f>+'Ark1'!S1249</f>
        <v>4.8751261974738078</v>
      </c>
      <c r="AD55" s="1">
        <f>+'Ark1'!T1249</f>
        <v>4.2448717085829228</v>
      </c>
      <c r="AE55" s="92">
        <f>+'Ark1'!U1249</f>
        <v>6.573477217149402</v>
      </c>
      <c r="AF55" s="92">
        <f>+'Ark1'!W1249</f>
        <v>0</v>
      </c>
      <c r="AG55" s="11">
        <f>+'Ark1'!X1249</f>
        <v>0</v>
      </c>
      <c r="AH55" s="11">
        <f>+'Ark1'!Y1249</f>
        <v>0</v>
      </c>
      <c r="AI55" s="1">
        <f t="shared" si="1"/>
        <v>28.756774193548388</v>
      </c>
      <c r="AJ55" s="47"/>
      <c r="AK55" s="18"/>
    </row>
    <row r="56" spans="23:37" ht="15.6">
      <c r="W56" s="47"/>
      <c r="X56">
        <f>+'Ark1'!C1250</f>
        <v>2021</v>
      </c>
      <c r="Y56">
        <f>+'Ark1'!N1250</f>
        <v>410</v>
      </c>
      <c r="Z56" s="3" t="s">
        <v>456</v>
      </c>
      <c r="AA56">
        <f>+'Ark1'!Q1250</f>
        <v>548</v>
      </c>
      <c r="AB56">
        <f>+'Ark1'!R1250</f>
        <v>4401</v>
      </c>
      <c r="AC56" s="1">
        <f>+'Ark1'!S1250</f>
        <v>5.453306066803</v>
      </c>
      <c r="AD56" s="1">
        <f>+'Ark1'!T1250</f>
        <v>4.4401272438082255</v>
      </c>
      <c r="AE56" s="92">
        <f>+'Ark1'!U1250</f>
        <v>12.26436264485346</v>
      </c>
      <c r="AF56" s="92">
        <f>+'Ark1'!W1250</f>
        <v>0</v>
      </c>
      <c r="AG56" s="11">
        <f>+'Ark1'!X1250</f>
        <v>0</v>
      </c>
      <c r="AH56" s="11">
        <f>+'Ark1'!Y1250</f>
        <v>0</v>
      </c>
      <c r="AI56" s="1">
        <f t="shared" si="1"/>
        <v>8.0310218978102181</v>
      </c>
      <c r="AJ56" s="47"/>
      <c r="AK56" s="18"/>
    </row>
    <row r="57" spans="23:37" ht="15.6">
      <c r="W57" s="47"/>
      <c r="X57">
        <f>+'Ark1'!C1251</f>
        <v>2021</v>
      </c>
      <c r="Y57">
        <f>+'Ark1'!N1251</f>
        <v>415</v>
      </c>
      <c r="Z57" s="3" t="s">
        <v>457</v>
      </c>
      <c r="AA57">
        <f>+'Ark1'!Q1251</f>
        <v>511</v>
      </c>
      <c r="AB57">
        <f>+'Ark1'!R1251</f>
        <v>3505</v>
      </c>
      <c r="AC57" s="1">
        <f>+'Ark1'!S1251</f>
        <v>4.9012838801711842</v>
      </c>
      <c r="AD57" s="1">
        <f>+'Ark1'!T1251</f>
        <v>4.7221112696148353</v>
      </c>
      <c r="AE57" s="92">
        <f>+'Ark1'!U1251</f>
        <v>17.584048502139748</v>
      </c>
      <c r="AF57" s="92">
        <f>+'Ark1'!W1251</f>
        <v>0.14265335235378029</v>
      </c>
      <c r="AG57" s="11">
        <f>+'Ark1'!X1251</f>
        <v>80.656205420827391</v>
      </c>
      <c r="AH57" s="11">
        <f>+'Ark1'!Y1251</f>
        <v>0</v>
      </c>
      <c r="AI57" s="1">
        <f t="shared" si="1"/>
        <v>6.8590998043052833</v>
      </c>
      <c r="AJ57" s="47"/>
      <c r="AK57" s="18"/>
    </row>
    <row r="58" spans="23:37" ht="15.6">
      <c r="W58" s="47"/>
      <c r="X58">
        <f>+'Ark1'!C1252</f>
        <v>2021</v>
      </c>
      <c r="Y58">
        <f>+'Ark1'!N1252</f>
        <v>420</v>
      </c>
      <c r="Z58" s="3" t="s">
        <v>458</v>
      </c>
      <c r="AA58">
        <f>+'Ark1'!Q1252</f>
        <v>407</v>
      </c>
      <c r="AB58">
        <f>+'Ark1'!R1252</f>
        <v>2965</v>
      </c>
      <c r="AC58" s="1">
        <f>+'Ark1'!S1252</f>
        <v>5.406070826306915</v>
      </c>
      <c r="AD58" s="1">
        <f>+'Ark1'!T1252</f>
        <v>5.7578414839797638</v>
      </c>
      <c r="AE58" s="92">
        <f>+'Ark1'!U1252</f>
        <v>22.295436762226046</v>
      </c>
      <c r="AF58" s="92">
        <f>+'Ark1'!W1252</f>
        <v>1.3153456998313662</v>
      </c>
      <c r="AG58" s="11">
        <f>+'Ark1'!X1252</f>
        <v>100</v>
      </c>
      <c r="AH58" s="11">
        <f>+'Ark1'!Y1252</f>
        <v>33.794266441821243</v>
      </c>
      <c r="AI58" s="1">
        <f t="shared" si="1"/>
        <v>7.2850122850122849</v>
      </c>
      <c r="AJ58" s="47"/>
      <c r="AK58" s="18"/>
    </row>
    <row r="59" spans="23:37" ht="15.6">
      <c r="W59" s="47"/>
      <c r="X59">
        <f>+'Ark1'!C1253</f>
        <v>2021</v>
      </c>
      <c r="Y59">
        <f>+'Ark1'!N1253</f>
        <v>425</v>
      </c>
      <c r="Z59" s="3" t="s">
        <v>459</v>
      </c>
      <c r="AA59">
        <f>+'Ark1'!Q1253</f>
        <v>297</v>
      </c>
      <c r="AB59">
        <f>+'Ark1'!R1253</f>
        <v>1026</v>
      </c>
      <c r="AC59" s="1">
        <f>+'Ark1'!S1253</f>
        <v>6.1403508771929838</v>
      </c>
      <c r="AD59" s="1">
        <f>+'Ark1'!T1253</f>
        <v>6.8918128654970765</v>
      </c>
      <c r="AE59" s="92">
        <f>+'Ark1'!U1253</f>
        <v>26.435847953216367</v>
      </c>
      <c r="AF59" s="92">
        <f>+'Ark1'!W1253</f>
        <v>5.4580896686159841</v>
      </c>
      <c r="AG59" s="11">
        <f>+'Ark1'!X1253</f>
        <v>100</v>
      </c>
      <c r="AH59" s="11">
        <f>+'Ark1'!Y1253</f>
        <v>100</v>
      </c>
      <c r="AI59" s="1">
        <f t="shared" si="1"/>
        <v>3.4545454545454546</v>
      </c>
      <c r="AJ59" s="47"/>
      <c r="AK59" s="18"/>
    </row>
    <row r="60" spans="23:37" ht="15.6">
      <c r="W60" s="47"/>
      <c r="X60">
        <f>+'Ark1'!C1254</f>
        <v>2021</v>
      </c>
      <c r="Y60">
        <f>+'Ark1'!N1254</f>
        <v>428</v>
      </c>
      <c r="Z60" s="3" t="s">
        <v>460</v>
      </c>
      <c r="AA60">
        <f>+'Ark1'!Q1254</f>
        <v>187</v>
      </c>
      <c r="AB60">
        <f>+'Ark1'!R1254</f>
        <v>415</v>
      </c>
      <c r="AC60" s="1">
        <f>+'Ark1'!S1254</f>
        <v>6.5373493975903596</v>
      </c>
      <c r="AD60" s="1">
        <f>+'Ark1'!T1254</f>
        <v>7.51566265060241</v>
      </c>
      <c r="AE60" s="92">
        <f>+'Ark1'!U1254</f>
        <v>28.973301204819276</v>
      </c>
      <c r="AF60" s="92">
        <f>+'Ark1'!W1254</f>
        <v>17.108433734939755</v>
      </c>
      <c r="AG60" s="11">
        <f>+'Ark1'!X1254</f>
        <v>100</v>
      </c>
      <c r="AH60" s="11">
        <f>+'Ark1'!Y1254</f>
        <v>100</v>
      </c>
      <c r="AI60" s="1">
        <f t="shared" si="1"/>
        <v>2.2192513368983957</v>
      </c>
      <c r="AJ60" s="47"/>
      <c r="AK60" s="18"/>
    </row>
    <row r="61" spans="23:37" ht="15.6">
      <c r="W61" s="47"/>
      <c r="X61">
        <f>+'Ark1'!C1255</f>
        <v>2021</v>
      </c>
      <c r="Y61">
        <f>+'Ark1'!N1255</f>
        <v>430</v>
      </c>
      <c r="Z61" s="3" t="s">
        <v>461</v>
      </c>
      <c r="AA61">
        <f>+'Ark1'!Q1255</f>
        <v>170</v>
      </c>
      <c r="AB61">
        <f>+'Ark1'!R1255</f>
        <v>382</v>
      </c>
      <c r="AC61" s="1">
        <f>+'Ark1'!S1255</f>
        <v>6.7486910994764404</v>
      </c>
      <c r="AD61" s="1">
        <f>+'Ark1'!T1255</f>
        <v>7.678010471204189</v>
      </c>
      <c r="AE61" s="92">
        <f>+'Ark1'!U1255</f>
        <v>31.330183246073311</v>
      </c>
      <c r="AF61" s="92">
        <f>+'Ark1'!W1255</f>
        <v>17.015706806282719</v>
      </c>
      <c r="AG61" s="11">
        <f>+'Ark1'!X1255</f>
        <v>100</v>
      </c>
      <c r="AH61" s="11">
        <f>+'Ark1'!Y1255</f>
        <v>100</v>
      </c>
      <c r="AI61" s="1">
        <f t="shared" si="1"/>
        <v>2.2470588235294118</v>
      </c>
      <c r="AJ61" s="47"/>
      <c r="AK61" s="18"/>
    </row>
    <row r="62" spans="23:37">
      <c r="W62" s="47"/>
      <c r="X62">
        <f>+'Ark1'!C1256</f>
        <v>2021</v>
      </c>
      <c r="Y62">
        <f>+'Ark1'!N1256</f>
        <v>433</v>
      </c>
      <c r="Z62" s="3" t="s">
        <v>462</v>
      </c>
      <c r="AA62">
        <f>+'Ark1'!Q1256</f>
        <v>102</v>
      </c>
      <c r="AB62">
        <f>+'Ark1'!R1256</f>
        <v>170</v>
      </c>
      <c r="AC62" s="1">
        <f>+'Ark1'!S1256</f>
        <v>6.9294117647058817</v>
      </c>
      <c r="AD62" s="1">
        <f>+'Ark1'!T1256</f>
        <v>7.9823529411764707</v>
      </c>
      <c r="AE62" s="92">
        <f>+'Ark1'!U1256</f>
        <v>33.964117647058828</v>
      </c>
      <c r="AF62" s="92">
        <f>+'Ark1'!W1256</f>
        <v>27.058823529411757</v>
      </c>
      <c r="AG62" s="11">
        <f>+'Ark1'!X1256</f>
        <v>100</v>
      </c>
      <c r="AH62" s="11">
        <f>+'Ark1'!Y1256</f>
        <v>100</v>
      </c>
      <c r="AI62" s="1">
        <f t="shared" si="1"/>
        <v>1.6666666666666667</v>
      </c>
      <c r="AJ62" s="47"/>
    </row>
    <row r="63" spans="23:37" ht="15.6">
      <c r="W63" s="47"/>
      <c r="X63">
        <f>+'Ark1'!C1257</f>
        <v>2021</v>
      </c>
      <c r="Y63">
        <f>+'Ark1'!N1257</f>
        <v>435</v>
      </c>
      <c r="Z63" s="3" t="s">
        <v>463</v>
      </c>
      <c r="AA63">
        <f>+'Ark1'!Q1257</f>
        <v>85</v>
      </c>
      <c r="AB63">
        <f>+'Ark1'!R1257</f>
        <v>123</v>
      </c>
      <c r="AC63" s="1">
        <f>+'Ark1'!S1257</f>
        <v>7.0813008130081299</v>
      </c>
      <c r="AD63" s="1">
        <f>+'Ark1'!T1257</f>
        <v>8.1463414634146378</v>
      </c>
      <c r="AE63" s="92">
        <f>+'Ark1'!U1257</f>
        <v>36.412195121951214</v>
      </c>
      <c r="AF63" s="92">
        <f>+'Ark1'!W1257</f>
        <v>31.707317073170728</v>
      </c>
      <c r="AG63" s="11">
        <f>+'Ark1'!X1257</f>
        <v>100</v>
      </c>
      <c r="AH63" s="11">
        <f>+'Ark1'!Y1257</f>
        <v>100</v>
      </c>
      <c r="AI63" s="1">
        <f t="shared" si="1"/>
        <v>1.4470588235294117</v>
      </c>
      <c r="AJ63" s="47"/>
      <c r="AK63" s="18"/>
    </row>
    <row r="64" spans="23:37">
      <c r="W64" s="47"/>
      <c r="X64">
        <f>+'Ark1'!C1258</f>
        <v>2021</v>
      </c>
      <c r="Y64">
        <f>+'Ark1'!N1258</f>
        <v>438</v>
      </c>
      <c r="Z64" s="3" t="s">
        <v>464</v>
      </c>
      <c r="AA64">
        <f>+'Ark1'!Q1258</f>
        <v>40</v>
      </c>
      <c r="AB64">
        <f>+'Ark1'!R1258</f>
        <v>50</v>
      </c>
      <c r="AC64" s="1">
        <f>+'Ark1'!S1258</f>
        <v>7.28</v>
      </c>
      <c r="AD64" s="1">
        <f>+'Ark1'!T1258</f>
        <v>8.9</v>
      </c>
      <c r="AE64" s="92">
        <f>+'Ark1'!U1258</f>
        <v>38.906199999999998</v>
      </c>
      <c r="AF64" s="92">
        <f>+'Ark1'!W1258</f>
        <v>44</v>
      </c>
      <c r="AG64" s="11">
        <f>+'Ark1'!X1258</f>
        <v>100</v>
      </c>
      <c r="AH64" s="11">
        <f>+'Ark1'!Y1258</f>
        <v>100</v>
      </c>
      <c r="AI64" s="1">
        <f t="shared" si="1"/>
        <v>1.25</v>
      </c>
      <c r="AJ64" s="47"/>
    </row>
    <row r="65" spans="23:37">
      <c r="W65" s="47"/>
      <c r="X65">
        <f>+'Ark1'!C1259</f>
        <v>2021</v>
      </c>
      <c r="Y65">
        <f>+'Ark1'!N1259</f>
        <v>440</v>
      </c>
      <c r="Z65" s="3" t="s">
        <v>465</v>
      </c>
      <c r="AA65">
        <f>+'Ark1'!Q1259</f>
        <v>31</v>
      </c>
      <c r="AB65">
        <f>+'Ark1'!R1259</f>
        <v>37</v>
      </c>
      <c r="AC65" s="1">
        <f>+'Ark1'!S1259</f>
        <v>6.729729729729728</v>
      </c>
      <c r="AD65" s="1">
        <f>+'Ark1'!T1259</f>
        <v>8.0810810810810807</v>
      </c>
      <c r="AE65" s="92">
        <f>+'Ark1'!U1259</f>
        <v>41.246756756756746</v>
      </c>
      <c r="AF65" s="92">
        <f>+'Ark1'!W1259</f>
        <v>35.13513513513513</v>
      </c>
      <c r="AG65" s="11">
        <f>+'Ark1'!X1259</f>
        <v>100</v>
      </c>
      <c r="AH65" s="11">
        <f>+'Ark1'!Y1259</f>
        <v>100</v>
      </c>
      <c r="AI65" s="1">
        <f t="shared" si="1"/>
        <v>1.1935483870967742</v>
      </c>
      <c r="AJ65" s="47"/>
    </row>
    <row r="66" spans="23:37">
      <c r="W66" s="47"/>
      <c r="X66">
        <f>+'Ark1'!C1260</f>
        <v>2021</v>
      </c>
      <c r="Y66">
        <f>+'Ark1'!N1260</f>
        <v>443</v>
      </c>
      <c r="Z66" s="3" t="s">
        <v>466</v>
      </c>
      <c r="AA66">
        <f>+'Ark1'!Q1260</f>
        <v>18</v>
      </c>
      <c r="AB66">
        <f>+'Ark1'!R1260</f>
        <v>19</v>
      </c>
      <c r="AC66" s="1">
        <f>+'Ark1'!S1260</f>
        <v>6.8947368421052646</v>
      </c>
      <c r="AD66" s="1">
        <f>+'Ark1'!T1260</f>
        <v>7.6842105263157903</v>
      </c>
      <c r="AE66" s="92">
        <f>+'Ark1'!U1260</f>
        <v>43.663157894736848</v>
      </c>
      <c r="AF66" s="92">
        <f>+'Ark1'!W1260</f>
        <v>26.315789473684205</v>
      </c>
      <c r="AG66" s="11">
        <f>+'Ark1'!X1260</f>
        <v>100</v>
      </c>
      <c r="AH66" s="11">
        <f>+'Ark1'!Y1260</f>
        <v>100</v>
      </c>
      <c r="AI66" s="1">
        <f t="shared" si="1"/>
        <v>1.0555555555555556</v>
      </c>
      <c r="AJ66" s="47"/>
    </row>
    <row r="67" spans="23:37">
      <c r="W67" s="47"/>
      <c r="X67">
        <f>+'Ark1'!C1261</f>
        <v>2021</v>
      </c>
      <c r="Y67">
        <f>+'Ark1'!N1261</f>
        <v>445</v>
      </c>
      <c r="Z67" s="3" t="s">
        <v>467</v>
      </c>
      <c r="AA67">
        <f>+'Ark1'!Q1261</f>
        <v>13</v>
      </c>
      <c r="AB67">
        <f>+'Ark1'!R1261</f>
        <v>17</v>
      </c>
      <c r="AC67" s="1">
        <f>+'Ark1'!S1261</f>
        <v>6.5882352941176485</v>
      </c>
      <c r="AD67" s="1">
        <f>+'Ark1'!T1261</f>
        <v>7.4705882352941186</v>
      </c>
      <c r="AE67" s="92">
        <f>+'Ark1'!U1261</f>
        <v>46.964117647058806</v>
      </c>
      <c r="AF67" s="92">
        <f>+'Ark1'!W1261</f>
        <v>11.76470588235294</v>
      </c>
      <c r="AG67" s="11">
        <f>+'Ark1'!X1261</f>
        <v>100</v>
      </c>
      <c r="AH67" s="11">
        <f>+'Ark1'!Y1261</f>
        <v>100</v>
      </c>
      <c r="AI67" s="1">
        <f t="shared" si="1"/>
        <v>1.3076923076923077</v>
      </c>
      <c r="AJ67" s="47"/>
    </row>
    <row r="68" spans="23:37">
      <c r="W68" s="47"/>
      <c r="X68">
        <f>+'Ark1'!C1262</f>
        <v>2021</v>
      </c>
      <c r="Y68">
        <f>+'Ark1'!N1262</f>
        <v>450</v>
      </c>
      <c r="Z68" s="3" t="s">
        <v>468</v>
      </c>
      <c r="AA68">
        <f>+'Ark1'!Q1262</f>
        <v>2</v>
      </c>
      <c r="AB68">
        <f>+'Ark1'!R1262</f>
        <v>2</v>
      </c>
      <c r="AC68" s="1">
        <f>+'Ark1'!S1262</f>
        <v>9.5</v>
      </c>
      <c r="AD68" s="1">
        <f>+'Ark1'!T1262</f>
        <v>11</v>
      </c>
      <c r="AE68" s="92">
        <f>+'Ark1'!U1262</f>
        <v>50.484999999999999</v>
      </c>
      <c r="AF68" s="92">
        <f>+'Ark1'!W1262</f>
        <v>50</v>
      </c>
      <c r="AG68" s="11">
        <f>+'Ark1'!X1262</f>
        <v>100</v>
      </c>
      <c r="AH68" s="11">
        <f>+'Ark1'!Y1262</f>
        <v>100</v>
      </c>
      <c r="AI68" s="1">
        <f t="shared" si="1"/>
        <v>1</v>
      </c>
      <c r="AJ68" s="47"/>
      <c r="AK68" s="4"/>
    </row>
    <row r="69" spans="23:37" ht="15.6">
      <c r="W69" s="47"/>
      <c r="X69">
        <f>+'Ark1'!C1263</f>
        <v>2021</v>
      </c>
      <c r="Y69">
        <f>+'Ark1'!N1263</f>
        <v>455</v>
      </c>
      <c r="Z69" s="3" t="s">
        <v>469</v>
      </c>
      <c r="AA69">
        <f>+'Ark1'!Q1263</f>
        <v>5</v>
      </c>
      <c r="AB69">
        <f>+'Ark1'!R1263</f>
        <v>5</v>
      </c>
      <c r="AC69" s="1">
        <f>+'Ark1'!S1263</f>
        <v>7.6</v>
      </c>
      <c r="AD69" s="1">
        <f>+'Ark1'!T1263</f>
        <v>8.6</v>
      </c>
      <c r="AE69" s="92">
        <f>+'Ark1'!U1263</f>
        <v>56.997999999999998</v>
      </c>
      <c r="AF69" s="92">
        <f>+'Ark1'!W1263</f>
        <v>20</v>
      </c>
      <c r="AG69" s="11">
        <f>+'Ark1'!X1263</f>
        <v>100</v>
      </c>
      <c r="AH69" s="11">
        <f>+'Ark1'!Y1263</f>
        <v>100</v>
      </c>
      <c r="AI69" s="1">
        <f t="shared" si="1"/>
        <v>1</v>
      </c>
      <c r="AJ69" s="47"/>
      <c r="AK69" s="5"/>
    </row>
    <row r="70" spans="23:37" ht="15.6">
      <c r="W70" s="47"/>
      <c r="X70">
        <f>+'Ark1'!C1264</f>
        <v>2021</v>
      </c>
      <c r="Y70">
        <f>+'Ark1'!N1264</f>
        <v>460</v>
      </c>
      <c r="Z70" s="3" t="s">
        <v>470</v>
      </c>
      <c r="AA70">
        <f>+'Ark1'!Q1264</f>
        <v>0</v>
      </c>
      <c r="AB70">
        <f>+'Ark1'!R1264</f>
        <v>0</v>
      </c>
      <c r="AC70" s="1">
        <f>+'Ark1'!S1264</f>
        <v>0</v>
      </c>
      <c r="AD70" s="1">
        <f>+'Ark1'!T1264</f>
        <v>0</v>
      </c>
      <c r="AE70" s="92">
        <f>+'Ark1'!U1264</f>
        <v>0</v>
      </c>
      <c r="AF70" s="92">
        <f>+'Ark1'!W1264</f>
        <v>0</v>
      </c>
      <c r="AG70" s="11">
        <f>+'Ark1'!X1264</f>
        <v>0</v>
      </c>
      <c r="AH70" s="11">
        <f>+'Ark1'!Y1264</f>
        <v>0</v>
      </c>
      <c r="AI70" s="1" t="e">
        <f t="shared" si="1"/>
        <v>#DIV/0!</v>
      </c>
      <c r="AJ70" s="47"/>
      <c r="AK70" s="5"/>
    </row>
    <row r="71" spans="23:37" ht="15.6">
      <c r="W71" s="47"/>
      <c r="X71" s="53">
        <f>+'Ark1'!C1265</f>
        <v>2020</v>
      </c>
      <c r="Y71" s="53">
        <f>+'Ark1'!N1265</f>
        <v>409</v>
      </c>
      <c r="Z71" s="54" t="s">
        <v>455</v>
      </c>
      <c r="AA71" s="53">
        <f>+'Ark1'!Q1265</f>
        <v>493</v>
      </c>
      <c r="AB71" s="53">
        <f>+'Ark1'!R1265</f>
        <v>13858</v>
      </c>
      <c r="AC71" s="55">
        <f>+'Ark1'!S1265</f>
        <v>4.9835474094385921</v>
      </c>
      <c r="AD71" s="55">
        <f>+'Ark1'!T1265</f>
        <v>4.4700533987588393</v>
      </c>
      <c r="AE71" s="155">
        <f>+'Ark1'!U1265</f>
        <v>6.4923906768653437</v>
      </c>
      <c r="AF71" s="155">
        <f>+'Ark1'!W1265</f>
        <v>7.2160484918458688E-3</v>
      </c>
      <c r="AG71" s="74">
        <f>+'Ark1'!X1265</f>
        <v>0</v>
      </c>
      <c r="AH71" s="74">
        <f>+'Ark1'!Y1265</f>
        <v>0</v>
      </c>
      <c r="AI71" s="55">
        <f t="shared" si="1"/>
        <v>28.109533468559839</v>
      </c>
      <c r="AJ71" s="47"/>
      <c r="AK71" s="5"/>
    </row>
    <row r="72" spans="23:37" ht="15.6">
      <c r="W72" s="47"/>
      <c r="X72" s="53">
        <f>+'Ark1'!C1266</f>
        <v>2020</v>
      </c>
      <c r="Y72" s="53">
        <f>+'Ark1'!N1266</f>
        <v>410</v>
      </c>
      <c r="Z72" s="54" t="s">
        <v>456</v>
      </c>
      <c r="AA72" s="53">
        <f>+'Ark1'!Q1266</f>
        <v>534</v>
      </c>
      <c r="AB72" s="53">
        <f>+'Ark1'!R1266</f>
        <v>4100</v>
      </c>
      <c r="AC72" s="55">
        <f>+'Ark1'!S1266</f>
        <v>5.406097560975609</v>
      </c>
      <c r="AD72" s="55">
        <f>+'Ark1'!T1266</f>
        <v>4.4392682926829252</v>
      </c>
      <c r="AE72" s="155">
        <f>+'Ark1'!U1266</f>
        <v>12.192156097560979</v>
      </c>
      <c r="AF72" s="155">
        <f>+'Ark1'!W1266</f>
        <v>4.878048780487805E-2</v>
      </c>
      <c r="AG72" s="74">
        <f>+'Ark1'!X1266</f>
        <v>0</v>
      </c>
      <c r="AH72" s="74">
        <f>+'Ark1'!Y1266</f>
        <v>0</v>
      </c>
      <c r="AI72" s="55">
        <f t="shared" si="1"/>
        <v>7.6779026217228461</v>
      </c>
      <c r="AJ72" s="47"/>
      <c r="AK72" s="5"/>
    </row>
    <row r="73" spans="23:37" ht="15.6">
      <c r="W73" s="47"/>
      <c r="X73" s="53">
        <f>+'Ark1'!C1267</f>
        <v>2020</v>
      </c>
      <c r="Y73" s="53">
        <f>+'Ark1'!N1267</f>
        <v>415</v>
      </c>
      <c r="Z73" s="54" t="s">
        <v>457</v>
      </c>
      <c r="AA73" s="53">
        <f>+'Ark1'!Q1267</f>
        <v>493</v>
      </c>
      <c r="AB73" s="53">
        <f>+'Ark1'!R1267</f>
        <v>3428</v>
      </c>
      <c r="AC73" s="55">
        <f>+'Ark1'!S1267</f>
        <v>4.6426487747958003</v>
      </c>
      <c r="AD73" s="55">
        <f>+'Ark1'!T1267</f>
        <v>4.6604434072345393</v>
      </c>
      <c r="AE73" s="155">
        <f>+'Ark1'!U1267</f>
        <v>17.663757292882106</v>
      </c>
      <c r="AF73" s="155">
        <f>+'Ark1'!W1267</f>
        <v>0.2625437572928821</v>
      </c>
      <c r="AG73" s="74">
        <f>+'Ark1'!X1267</f>
        <v>83.518086347724619</v>
      </c>
      <c r="AH73" s="74">
        <f>+'Ark1'!Y1267</f>
        <v>0</v>
      </c>
      <c r="AI73" s="55">
        <f t="shared" si="1"/>
        <v>6.9533468559837726</v>
      </c>
      <c r="AJ73" s="47"/>
      <c r="AK73" s="5"/>
    </row>
    <row r="74" spans="23:37" ht="15.6">
      <c r="W74" s="47"/>
      <c r="X74" s="53">
        <f>+'Ark1'!C1268</f>
        <v>2020</v>
      </c>
      <c r="Y74" s="53">
        <f>+'Ark1'!N1268</f>
        <v>420</v>
      </c>
      <c r="Z74" s="54" t="s">
        <v>458</v>
      </c>
      <c r="AA74" s="53">
        <f>+'Ark1'!Q1268</f>
        <v>381</v>
      </c>
      <c r="AB74" s="53">
        <f>+'Ark1'!R1268</f>
        <v>3007</v>
      </c>
      <c r="AC74" s="55">
        <f>+'Ark1'!S1268</f>
        <v>5.1566345194546068</v>
      </c>
      <c r="AD74" s="55">
        <f>+'Ark1'!T1268</f>
        <v>5.8383771200532113</v>
      </c>
      <c r="AE74" s="155">
        <f>+'Ark1'!U1268</f>
        <v>22.274575989358198</v>
      </c>
      <c r="AF74" s="155">
        <f>+'Ark1'!W1268</f>
        <v>1.6627868307283005</v>
      </c>
      <c r="AG74" s="74">
        <f>+'Ark1'!X1268</f>
        <v>100</v>
      </c>
      <c r="AH74" s="74">
        <f>+'Ark1'!Y1268</f>
        <v>31.85899567675424</v>
      </c>
      <c r="AI74" s="55">
        <f t="shared" si="1"/>
        <v>7.8923884514435692</v>
      </c>
      <c r="AJ74" s="47"/>
      <c r="AK74" s="5"/>
    </row>
    <row r="75" spans="23:37" ht="15.6">
      <c r="W75" s="47"/>
      <c r="X75" s="53">
        <f>+'Ark1'!C1269</f>
        <v>2020</v>
      </c>
      <c r="Y75" s="53">
        <f>+'Ark1'!N1269</f>
        <v>425</v>
      </c>
      <c r="Z75" s="54" t="s">
        <v>459</v>
      </c>
      <c r="AA75" s="53">
        <f>+'Ark1'!Q1269</f>
        <v>279</v>
      </c>
      <c r="AB75" s="53">
        <f>+'Ark1'!R1269</f>
        <v>977</v>
      </c>
      <c r="AC75" s="55">
        <f>+'Ark1'!S1269</f>
        <v>5.9488229273285596</v>
      </c>
      <c r="AD75" s="55">
        <f>+'Ark1'!T1269</f>
        <v>6.980552712384851</v>
      </c>
      <c r="AE75" s="155">
        <f>+'Ark1'!U1269</f>
        <v>26.374063459570095</v>
      </c>
      <c r="AF75" s="155">
        <f>+'Ark1'!W1269</f>
        <v>7.0624360286591594</v>
      </c>
      <c r="AG75" s="74">
        <f>+'Ark1'!X1269</f>
        <v>100</v>
      </c>
      <c r="AH75" s="74">
        <f>+'Ark1'!Y1269</f>
        <v>100</v>
      </c>
      <c r="AI75" s="55">
        <f t="shared" si="1"/>
        <v>3.5017921146953404</v>
      </c>
      <c r="AJ75" s="47"/>
      <c r="AK75" s="5"/>
    </row>
    <row r="76" spans="23:37" ht="15.6">
      <c r="W76" s="47"/>
      <c r="X76" s="53">
        <f>+'Ark1'!C1270</f>
        <v>2020</v>
      </c>
      <c r="Y76" s="53">
        <f>+'Ark1'!N1270</f>
        <v>428</v>
      </c>
      <c r="Z76" s="54" t="s">
        <v>460</v>
      </c>
      <c r="AA76" s="53">
        <f>+'Ark1'!Q1270</f>
        <v>194</v>
      </c>
      <c r="AB76" s="53">
        <f>+'Ark1'!R1270</f>
        <v>402</v>
      </c>
      <c r="AC76" s="55">
        <f>+'Ark1'!S1270</f>
        <v>6.4253731343283604</v>
      </c>
      <c r="AD76" s="55">
        <f>+'Ark1'!T1270</f>
        <v>7.514925373134326</v>
      </c>
      <c r="AE76" s="155">
        <f>+'Ark1'!U1270</f>
        <v>28.977661691542306</v>
      </c>
      <c r="AF76" s="155">
        <f>+'Ark1'!W1270</f>
        <v>14.925373134328362</v>
      </c>
      <c r="AG76" s="74">
        <f>+'Ark1'!X1270</f>
        <v>100</v>
      </c>
      <c r="AH76" s="74">
        <f>+'Ark1'!Y1270</f>
        <v>100</v>
      </c>
      <c r="AI76" s="55">
        <f t="shared" si="1"/>
        <v>2.0721649484536084</v>
      </c>
      <c r="AJ76" s="47"/>
      <c r="AK76" s="5"/>
    </row>
    <row r="77" spans="23:37" ht="15.6">
      <c r="W77" s="47"/>
      <c r="X77" s="53">
        <f>+'Ark1'!C1271</f>
        <v>2020</v>
      </c>
      <c r="Y77" s="53">
        <f>+'Ark1'!N1271</f>
        <v>430</v>
      </c>
      <c r="Z77" s="54" t="s">
        <v>461</v>
      </c>
      <c r="AA77" s="53">
        <f>+'Ark1'!Q1271</f>
        <v>181</v>
      </c>
      <c r="AB77" s="53">
        <f>+'Ark1'!R1271</f>
        <v>371</v>
      </c>
      <c r="AC77" s="55">
        <f>+'Ark1'!S1271</f>
        <v>6.6603773584905639</v>
      </c>
      <c r="AD77" s="55">
        <f>+'Ark1'!T1271</f>
        <v>8.0835579514824776</v>
      </c>
      <c r="AE77" s="155">
        <f>+'Ark1'!U1271</f>
        <v>31.464366576819401</v>
      </c>
      <c r="AF77" s="155">
        <f>+'Ark1'!W1271</f>
        <v>23.989218328840977</v>
      </c>
      <c r="AG77" s="74">
        <f>+'Ark1'!X1271</f>
        <v>100</v>
      </c>
      <c r="AH77" s="74">
        <f>+'Ark1'!Y1271</f>
        <v>100</v>
      </c>
      <c r="AI77" s="55">
        <f t="shared" si="1"/>
        <v>2.0497237569060776</v>
      </c>
      <c r="AJ77" s="47"/>
      <c r="AK77" s="5"/>
    </row>
    <row r="78" spans="23:37" ht="15.6">
      <c r="W78" s="47"/>
      <c r="X78" s="53">
        <f>+'Ark1'!C1272</f>
        <v>2020</v>
      </c>
      <c r="Y78" s="53">
        <f>+'Ark1'!N1272</f>
        <v>433</v>
      </c>
      <c r="Z78" s="54" t="s">
        <v>462</v>
      </c>
      <c r="AA78" s="53">
        <f>+'Ark1'!Q1272</f>
        <v>89</v>
      </c>
      <c r="AB78" s="53">
        <f>+'Ark1'!R1272</f>
        <v>137</v>
      </c>
      <c r="AC78" s="55">
        <f>+'Ark1'!S1272</f>
        <v>6.7883211678832112</v>
      </c>
      <c r="AD78" s="55">
        <f>+'Ark1'!T1272</f>
        <v>7.9781021897810236</v>
      </c>
      <c r="AE78" s="155">
        <f>+'Ark1'!U1272</f>
        <v>33.992116788321162</v>
      </c>
      <c r="AF78" s="155">
        <f>+'Ark1'!W1272</f>
        <v>29.197080291970824</v>
      </c>
      <c r="AG78" s="74">
        <f>+'Ark1'!X1272</f>
        <v>100</v>
      </c>
      <c r="AH78" s="74">
        <f>+'Ark1'!Y1272</f>
        <v>100</v>
      </c>
      <c r="AI78" s="55">
        <f t="shared" si="1"/>
        <v>1.5393258426966292</v>
      </c>
      <c r="AJ78" s="47"/>
      <c r="AK78" s="5"/>
    </row>
    <row r="79" spans="23:37" ht="15.6">
      <c r="W79" s="47"/>
      <c r="X79" s="53">
        <f>+'Ark1'!C1273</f>
        <v>2020</v>
      </c>
      <c r="Y79" s="53">
        <f>+'Ark1'!N1273</f>
        <v>435</v>
      </c>
      <c r="Z79" s="54" t="s">
        <v>463</v>
      </c>
      <c r="AA79" s="53">
        <f>+'Ark1'!Q1273</f>
        <v>85</v>
      </c>
      <c r="AB79" s="53">
        <f>+'Ark1'!R1273</f>
        <v>118</v>
      </c>
      <c r="AC79" s="55">
        <f>+'Ark1'!S1273</f>
        <v>6.8305084745762707</v>
      </c>
      <c r="AD79" s="55">
        <f>+'Ark1'!T1273</f>
        <v>8.1779661016949152</v>
      </c>
      <c r="AE79" s="155">
        <f>+'Ark1'!U1273</f>
        <v>36.318389830508472</v>
      </c>
      <c r="AF79" s="155">
        <f>+'Ark1'!W1273</f>
        <v>32.20338983050847</v>
      </c>
      <c r="AG79" s="74">
        <f>+'Ark1'!X1273</f>
        <v>100</v>
      </c>
      <c r="AH79" s="74">
        <f>+'Ark1'!Y1273</f>
        <v>100</v>
      </c>
      <c r="AI79" s="55">
        <f t="shared" si="1"/>
        <v>1.388235294117647</v>
      </c>
      <c r="AJ79" s="47"/>
      <c r="AK79" s="5"/>
    </row>
    <row r="80" spans="23:37" ht="15.6">
      <c r="W80" s="47"/>
      <c r="X80" s="53">
        <f>+'Ark1'!C1274</f>
        <v>2020</v>
      </c>
      <c r="Y80" s="53">
        <f>+'Ark1'!N1274</f>
        <v>438</v>
      </c>
      <c r="Z80" s="54" t="s">
        <v>464</v>
      </c>
      <c r="AA80" s="53">
        <f>+'Ark1'!Q1274</f>
        <v>43</v>
      </c>
      <c r="AB80" s="53">
        <f>+'Ark1'!R1274</f>
        <v>48</v>
      </c>
      <c r="AC80" s="55">
        <f>+'Ark1'!S1274</f>
        <v>6.3125</v>
      </c>
      <c r="AD80" s="55">
        <f>+'Ark1'!T1274</f>
        <v>7.4375</v>
      </c>
      <c r="AE80" s="155">
        <f>+'Ark1'!U1274</f>
        <v>39.001666666666658</v>
      </c>
      <c r="AF80" s="155">
        <f>+'Ark1'!W1274</f>
        <v>20.833333333333329</v>
      </c>
      <c r="AG80" s="74">
        <f>+'Ark1'!X1274</f>
        <v>100</v>
      </c>
      <c r="AH80" s="74">
        <f>+'Ark1'!Y1274</f>
        <v>100</v>
      </c>
      <c r="AI80" s="55">
        <f t="shared" si="1"/>
        <v>1.1162790697674418</v>
      </c>
      <c r="AJ80" s="47"/>
      <c r="AK80" s="5"/>
    </row>
    <row r="81" spans="23:37" ht="15.6">
      <c r="W81" s="47"/>
      <c r="X81" s="53">
        <f>+'Ark1'!C1275</f>
        <v>2020</v>
      </c>
      <c r="Y81" s="53">
        <f>+'Ark1'!N1275</f>
        <v>440</v>
      </c>
      <c r="Z81" s="54" t="s">
        <v>465</v>
      </c>
      <c r="AA81" s="53">
        <f>+'Ark1'!Q1275</f>
        <v>31</v>
      </c>
      <c r="AB81" s="53">
        <f>+'Ark1'!R1275</f>
        <v>35</v>
      </c>
      <c r="AC81" s="55">
        <f>+'Ark1'!S1275</f>
        <v>6.2857142857142847</v>
      </c>
      <c r="AD81" s="55">
        <f>+'Ark1'!T1275</f>
        <v>7.0571428571428561</v>
      </c>
      <c r="AE81" s="155">
        <f>+'Ark1'!U1275</f>
        <v>41.592857142857127</v>
      </c>
      <c r="AF81" s="155">
        <f>+'Ark1'!W1275</f>
        <v>20</v>
      </c>
      <c r="AG81" s="74">
        <f>+'Ark1'!X1275</f>
        <v>100</v>
      </c>
      <c r="AH81" s="74">
        <f>+'Ark1'!Y1275</f>
        <v>100</v>
      </c>
      <c r="AI81" s="55">
        <f t="shared" si="1"/>
        <v>1.1290322580645162</v>
      </c>
      <c r="AJ81" s="47"/>
      <c r="AK81" s="5"/>
    </row>
    <row r="82" spans="23:37" ht="15.6">
      <c r="W82" s="47"/>
      <c r="X82" s="53">
        <f>+'Ark1'!C1276</f>
        <v>2020</v>
      </c>
      <c r="Y82" s="53">
        <f>+'Ark1'!N1276</f>
        <v>443</v>
      </c>
      <c r="Z82" s="54" t="s">
        <v>466</v>
      </c>
      <c r="AA82" s="53">
        <f>+'Ark1'!Q1276</f>
        <v>10</v>
      </c>
      <c r="AB82" s="53">
        <f>+'Ark1'!R1276</f>
        <v>11</v>
      </c>
      <c r="AC82" s="55">
        <f>+'Ark1'!S1276</f>
        <v>7.2727272727272716</v>
      </c>
      <c r="AD82" s="55">
        <f>+'Ark1'!T1276</f>
        <v>8.8181818181818183</v>
      </c>
      <c r="AE82" s="155">
        <f>+'Ark1'!U1276</f>
        <v>43.737272727272739</v>
      </c>
      <c r="AF82" s="155">
        <f>+'Ark1'!W1276</f>
        <v>45.454545454545446</v>
      </c>
      <c r="AG82" s="74">
        <f>+'Ark1'!X1276</f>
        <v>100</v>
      </c>
      <c r="AH82" s="74">
        <f>+'Ark1'!Y1276</f>
        <v>100</v>
      </c>
      <c r="AI82" s="55">
        <f t="shared" si="1"/>
        <v>1.1000000000000001</v>
      </c>
      <c r="AJ82" s="47"/>
      <c r="AK82" s="5"/>
    </row>
    <row r="83" spans="23:37" ht="15.6">
      <c r="W83" s="47"/>
      <c r="X83" s="53">
        <f>+'Ark1'!C1277</f>
        <v>2020</v>
      </c>
      <c r="Y83" s="53">
        <f>+'Ark1'!N1277</f>
        <v>445</v>
      </c>
      <c r="Z83" s="54" t="s">
        <v>467</v>
      </c>
      <c r="AA83" s="53">
        <f>+'Ark1'!Q1277</f>
        <v>17</v>
      </c>
      <c r="AB83" s="53">
        <f>+'Ark1'!R1277</f>
        <v>21</v>
      </c>
      <c r="AC83" s="55">
        <f>+'Ark1'!S1277</f>
        <v>6.2857142857142847</v>
      </c>
      <c r="AD83" s="55">
        <f>+'Ark1'!T1277</f>
        <v>6.5714285714285694</v>
      </c>
      <c r="AE83" s="155">
        <f>+'Ark1'!U1277</f>
        <v>47.093333333333341</v>
      </c>
      <c r="AF83" s="155">
        <f>+'Ark1'!W1277</f>
        <v>9.5238095238095273</v>
      </c>
      <c r="AG83" s="74">
        <f>+'Ark1'!X1277</f>
        <v>100</v>
      </c>
      <c r="AH83" s="74">
        <f>+'Ark1'!Y1277</f>
        <v>100</v>
      </c>
      <c r="AI83" s="55">
        <f t="shared" si="1"/>
        <v>1.2352941176470589</v>
      </c>
      <c r="AJ83" s="47"/>
      <c r="AK83" s="5"/>
    </row>
    <row r="84" spans="23:37" ht="15.6">
      <c r="W84" s="47"/>
      <c r="X84" s="53">
        <f>+'Ark1'!C1278</f>
        <v>2020</v>
      </c>
      <c r="Y84" s="53">
        <f>+'Ark1'!N1278</f>
        <v>450</v>
      </c>
      <c r="Z84" s="54" t="s">
        <v>468</v>
      </c>
      <c r="AA84" s="53">
        <f>+'Ark1'!Q1278</f>
        <v>2</v>
      </c>
      <c r="AB84" s="53">
        <f>+'Ark1'!R1278</f>
        <v>3</v>
      </c>
      <c r="AC84" s="55">
        <f>+'Ark1'!S1278</f>
        <v>5.6666666666666679</v>
      </c>
      <c r="AD84" s="55">
        <f>+'Ark1'!T1278</f>
        <v>6</v>
      </c>
      <c r="AE84" s="155">
        <f>+'Ark1'!U1278</f>
        <v>51.416666666666657</v>
      </c>
      <c r="AF84" s="155">
        <f>+'Ark1'!W1278</f>
        <v>0</v>
      </c>
      <c r="AG84" s="74">
        <f>+'Ark1'!X1278</f>
        <v>100</v>
      </c>
      <c r="AH84" s="74">
        <f>+'Ark1'!Y1278</f>
        <v>100</v>
      </c>
      <c r="AI84" s="55">
        <f t="shared" si="1"/>
        <v>1.5</v>
      </c>
      <c r="AJ84" s="47"/>
      <c r="AK84" s="5"/>
    </row>
    <row r="85" spans="23:37" ht="15.6">
      <c r="W85" s="47"/>
      <c r="X85" s="53">
        <f>+'Ark1'!C1279</f>
        <v>2020</v>
      </c>
      <c r="Y85" s="53">
        <f>+'Ark1'!N1279</f>
        <v>455</v>
      </c>
      <c r="Z85" s="54" t="s">
        <v>469</v>
      </c>
      <c r="AA85" s="53">
        <f>+'Ark1'!Q1279</f>
        <v>1</v>
      </c>
      <c r="AB85" s="53">
        <f>+'Ark1'!R1279</f>
        <v>1</v>
      </c>
      <c r="AC85" s="55">
        <f>+'Ark1'!S1279</f>
        <v>6</v>
      </c>
      <c r="AD85" s="55">
        <f>+'Ark1'!T1279</f>
        <v>11</v>
      </c>
      <c r="AE85" s="155">
        <f>+'Ark1'!U1279</f>
        <v>57.92</v>
      </c>
      <c r="AF85" s="155">
        <f>+'Ark1'!W1279</f>
        <v>100</v>
      </c>
      <c r="AG85" s="74">
        <f>+'Ark1'!X1279</f>
        <v>100</v>
      </c>
      <c r="AH85" s="74">
        <f>+'Ark1'!Y1279</f>
        <v>100</v>
      </c>
      <c r="AI85" s="55">
        <f t="shared" si="1"/>
        <v>1</v>
      </c>
      <c r="AJ85" s="47"/>
      <c r="AK85" s="5"/>
    </row>
    <row r="86" spans="23:37" ht="15.6">
      <c r="W86" s="47"/>
      <c r="X86" s="53">
        <f>+'Ark1'!C1280</f>
        <v>2020</v>
      </c>
      <c r="Y86" s="53">
        <f>+'Ark1'!N1280</f>
        <v>460</v>
      </c>
      <c r="Z86" s="54" t="s">
        <v>470</v>
      </c>
      <c r="AA86" s="53">
        <f>+'Ark1'!Q1280</f>
        <v>0</v>
      </c>
      <c r="AB86" s="53">
        <f>+'Ark1'!R1280</f>
        <v>0</v>
      </c>
      <c r="AC86" s="55">
        <f>+'Ark1'!S1280</f>
        <v>0</v>
      </c>
      <c r="AD86" s="55">
        <f>+'Ark1'!T1280</f>
        <v>0</v>
      </c>
      <c r="AE86" s="155">
        <f>+'Ark1'!U1280</f>
        <v>0</v>
      </c>
      <c r="AF86" s="155">
        <f>+'Ark1'!W1280</f>
        <v>0</v>
      </c>
      <c r="AG86" s="74">
        <f>+'Ark1'!X1280</f>
        <v>0</v>
      </c>
      <c r="AH86" s="74">
        <f>+'Ark1'!Y1280</f>
        <v>0</v>
      </c>
      <c r="AI86" s="55" t="e">
        <f t="shared" si="1"/>
        <v>#DIV/0!</v>
      </c>
      <c r="AJ86" s="47"/>
      <c r="AK86" s="5"/>
    </row>
    <row r="87" spans="23:37">
      <c r="W87" s="47"/>
      <c r="X87">
        <f>+'Ark1'!C1281</f>
        <v>2019</v>
      </c>
      <c r="Y87">
        <f>+'Ark1'!N1281</f>
        <v>409</v>
      </c>
      <c r="Z87" s="3" t="s">
        <v>455</v>
      </c>
      <c r="AA87">
        <f>+'Ark1'!Q1281</f>
        <v>454</v>
      </c>
      <c r="AB87">
        <f>+'Ark1'!R1281</f>
        <v>14028</v>
      </c>
      <c r="AC87" s="1">
        <f>+'Ark1'!S1281</f>
        <v>4.8219275734245803</v>
      </c>
      <c r="AD87" s="1">
        <f>+'Ark1'!T1281</f>
        <v>4.2014542343883665</v>
      </c>
      <c r="AE87" s="92">
        <f>+'Ark1'!U1281</f>
        <v>6.4503015397775822</v>
      </c>
      <c r="AF87" s="92">
        <f>+'Ark1'!W1281</f>
        <v>0</v>
      </c>
      <c r="AG87" s="11">
        <f>+'Ark1'!X1281</f>
        <v>0</v>
      </c>
      <c r="AH87" s="11">
        <f>+'Ark1'!Y1281</f>
        <v>0</v>
      </c>
      <c r="AI87" s="1">
        <f t="shared" ref="AI87:AI150" si="2">+AB87/AA87</f>
        <v>30.898678414096917</v>
      </c>
      <c r="AJ87" s="47"/>
    </row>
    <row r="88" spans="23:37" ht="15.6">
      <c r="W88" s="47"/>
      <c r="X88">
        <f>+'Ark1'!C1282</f>
        <v>2019</v>
      </c>
      <c r="Y88">
        <f>+'Ark1'!N1282</f>
        <v>410</v>
      </c>
      <c r="Z88" s="3" t="s">
        <v>456</v>
      </c>
      <c r="AA88">
        <f>+'Ark1'!Q1282</f>
        <v>547</v>
      </c>
      <c r="AB88">
        <f>+'Ark1'!R1282</f>
        <v>4492</v>
      </c>
      <c r="AC88" s="1">
        <f>+'Ark1'!S1282</f>
        <v>5.3639804096170973</v>
      </c>
      <c r="AD88" s="1">
        <f>+'Ark1'!T1282</f>
        <v>4.4944345503116674</v>
      </c>
      <c r="AE88" s="92">
        <f>+'Ark1'!U1282</f>
        <v>12.240716829919869</v>
      </c>
      <c r="AF88" s="92">
        <f>+'Ark1'!W1282</f>
        <v>0</v>
      </c>
      <c r="AG88" s="11">
        <f>+'Ark1'!X1282</f>
        <v>0</v>
      </c>
      <c r="AH88" s="11">
        <f>+'Ark1'!Y1282</f>
        <v>0</v>
      </c>
      <c r="AI88" s="1">
        <f t="shared" si="2"/>
        <v>8.2120658135283371</v>
      </c>
      <c r="AJ88" s="47"/>
      <c r="AK88" s="5"/>
    </row>
    <row r="89" spans="23:37">
      <c r="W89" s="47"/>
      <c r="X89">
        <f>+'Ark1'!C1283</f>
        <v>2019</v>
      </c>
      <c r="Y89">
        <f>+'Ark1'!N1283</f>
        <v>415</v>
      </c>
      <c r="Z89" s="3" t="s">
        <v>457</v>
      </c>
      <c r="AA89">
        <f>+'Ark1'!Q1283</f>
        <v>510</v>
      </c>
      <c r="AB89">
        <f>+'Ark1'!R1283</f>
        <v>3491</v>
      </c>
      <c r="AC89" s="1">
        <f>+'Ark1'!S1283</f>
        <v>4.6731595531366361</v>
      </c>
      <c r="AD89" s="1">
        <f>+'Ark1'!T1283</f>
        <v>4.7757089659123446</v>
      </c>
      <c r="AE89" s="92">
        <f>+'Ark1'!U1283</f>
        <v>17.666175880836413</v>
      </c>
      <c r="AF89" s="92">
        <f>+'Ark1'!W1283</f>
        <v>0.20051561157261535</v>
      </c>
      <c r="AG89" s="11">
        <f>+'Ark1'!X1283</f>
        <v>83.213978802635367</v>
      </c>
      <c r="AH89" s="11">
        <f>+'Ark1'!Y1283</f>
        <v>0</v>
      </c>
      <c r="AI89" s="1">
        <f t="shared" si="2"/>
        <v>6.8450980392156859</v>
      </c>
      <c r="AJ89" s="47"/>
    </row>
    <row r="90" spans="23:37">
      <c r="W90" s="47"/>
      <c r="X90">
        <f>+'Ark1'!C1284</f>
        <v>2019</v>
      </c>
      <c r="Y90">
        <f>+'Ark1'!N1284</f>
        <v>420</v>
      </c>
      <c r="Z90" s="3" t="s">
        <v>458</v>
      </c>
      <c r="AA90">
        <f>+'Ark1'!Q1284</f>
        <v>386</v>
      </c>
      <c r="AB90">
        <f>+'Ark1'!R1284</f>
        <v>2956</v>
      </c>
      <c r="AC90" s="1">
        <f>+'Ark1'!S1284</f>
        <v>5.2104194857916086</v>
      </c>
      <c r="AD90" s="1">
        <f>+'Ark1'!T1284</f>
        <v>5.868741542625167</v>
      </c>
      <c r="AE90" s="92">
        <f>+'Ark1'!U1284</f>
        <v>22.271069012178575</v>
      </c>
      <c r="AF90" s="92">
        <f>+'Ark1'!W1284</f>
        <v>1.9959404600811903</v>
      </c>
      <c r="AG90" s="11">
        <f>+'Ark1'!X1284</f>
        <v>100</v>
      </c>
      <c r="AH90" s="11">
        <f>+'Ark1'!Y1284</f>
        <v>31.156968876860621</v>
      </c>
      <c r="AI90" s="1">
        <f t="shared" si="2"/>
        <v>7.6580310880829012</v>
      </c>
      <c r="AJ90" s="47"/>
    </row>
    <row r="91" spans="23:37" ht="15.6">
      <c r="W91" s="47"/>
      <c r="X91">
        <f>+'Ark1'!C1285</f>
        <v>2019</v>
      </c>
      <c r="Y91">
        <f>+'Ark1'!N1285</f>
        <v>425</v>
      </c>
      <c r="Z91" s="3" t="s">
        <v>459</v>
      </c>
      <c r="AA91">
        <f>+'Ark1'!Q1285</f>
        <v>259</v>
      </c>
      <c r="AB91">
        <f>+'Ark1'!R1285</f>
        <v>933</v>
      </c>
      <c r="AC91" s="1">
        <f>+'Ark1'!S1285</f>
        <v>6.0493033226152209</v>
      </c>
      <c r="AD91" s="1">
        <f>+'Ark1'!T1285</f>
        <v>7.1446945337620562</v>
      </c>
      <c r="AE91" s="92">
        <f>+'Ark1'!U1285</f>
        <v>26.429678456591567</v>
      </c>
      <c r="AF91" s="92">
        <f>+'Ark1'!W1285</f>
        <v>8.360128617363344</v>
      </c>
      <c r="AG91" s="11">
        <f>+'Ark1'!X1285</f>
        <v>100</v>
      </c>
      <c r="AH91" s="11">
        <f>+'Ark1'!Y1285</f>
        <v>100</v>
      </c>
      <c r="AI91" s="1">
        <f t="shared" si="2"/>
        <v>3.6023166023166024</v>
      </c>
      <c r="AJ91" s="47"/>
      <c r="AK91" s="2"/>
    </row>
    <row r="92" spans="23:37">
      <c r="W92" s="47"/>
      <c r="X92">
        <f>+'Ark1'!C1286</f>
        <v>2019</v>
      </c>
      <c r="Y92">
        <f>+'Ark1'!N1286</f>
        <v>428</v>
      </c>
      <c r="Z92" s="3" t="s">
        <v>460</v>
      </c>
      <c r="AA92">
        <f>+'Ark1'!Q1286</f>
        <v>171</v>
      </c>
      <c r="AB92">
        <f>+'Ark1'!R1286</f>
        <v>352</v>
      </c>
      <c r="AC92" s="1">
        <f>+'Ark1'!S1286</f>
        <v>6.5909090909090899</v>
      </c>
      <c r="AD92" s="1">
        <f>+'Ark1'!T1286</f>
        <v>7.7869318181818192</v>
      </c>
      <c r="AE92" s="92">
        <f>+'Ark1'!U1286</f>
        <v>28.937272727272745</v>
      </c>
      <c r="AF92" s="92">
        <f>+'Ark1'!W1286</f>
        <v>16.193181818181817</v>
      </c>
      <c r="AG92" s="11">
        <f>+'Ark1'!X1286</f>
        <v>100</v>
      </c>
      <c r="AH92" s="11">
        <f>+'Ark1'!Y1286</f>
        <v>100</v>
      </c>
      <c r="AI92" s="1">
        <f t="shared" si="2"/>
        <v>2.0584795321637426</v>
      </c>
      <c r="AJ92" s="47"/>
      <c r="AK92" s="4"/>
    </row>
    <row r="93" spans="23:37" ht="15.6">
      <c r="W93" s="47"/>
      <c r="X93">
        <f>+'Ark1'!C1287</f>
        <v>2019</v>
      </c>
      <c r="Y93">
        <f>+'Ark1'!N1287</f>
        <v>430</v>
      </c>
      <c r="Z93" s="3" t="s">
        <v>461</v>
      </c>
      <c r="AA93">
        <f>+'Ark1'!Q1287</f>
        <v>157</v>
      </c>
      <c r="AB93">
        <f>+'Ark1'!R1287</f>
        <v>354</v>
      </c>
      <c r="AC93" s="1">
        <f>+'Ark1'!S1287</f>
        <v>6.759887005649718</v>
      </c>
      <c r="AD93" s="1">
        <f>+'Ark1'!T1287</f>
        <v>7.9830508474576289</v>
      </c>
      <c r="AE93" s="92">
        <f>+'Ark1'!U1287</f>
        <v>31.34474576271186</v>
      </c>
      <c r="AF93" s="92">
        <f>+'Ark1'!W1287</f>
        <v>22.316384180790955</v>
      </c>
      <c r="AG93" s="11">
        <f>+'Ark1'!X1287</f>
        <v>100</v>
      </c>
      <c r="AH93" s="11">
        <f>+'Ark1'!Y1287</f>
        <v>100</v>
      </c>
      <c r="AI93" s="1">
        <f t="shared" si="2"/>
        <v>2.2547770700636942</v>
      </c>
      <c r="AJ93" s="47"/>
      <c r="AK93" s="5"/>
    </row>
    <row r="94" spans="23:37" ht="15.6">
      <c r="W94" s="47"/>
      <c r="X94">
        <f>+'Ark1'!C1288</f>
        <v>2019</v>
      </c>
      <c r="Y94">
        <f>+'Ark1'!N1288</f>
        <v>433</v>
      </c>
      <c r="Z94" s="3" t="s">
        <v>462</v>
      </c>
      <c r="AA94">
        <f>+'Ark1'!Q1288</f>
        <v>93</v>
      </c>
      <c r="AB94">
        <f>+'Ark1'!R1288</f>
        <v>138</v>
      </c>
      <c r="AC94" s="1">
        <f>+'Ark1'!S1288</f>
        <v>6.6086956521739122</v>
      </c>
      <c r="AD94" s="1">
        <f>+'Ark1'!T1288</f>
        <v>7.695652173913043</v>
      </c>
      <c r="AE94" s="92">
        <f>+'Ark1'!U1288</f>
        <v>33.984492753623201</v>
      </c>
      <c r="AF94" s="92">
        <f>+'Ark1'!W1288</f>
        <v>25.362318840579711</v>
      </c>
      <c r="AG94" s="11">
        <f>+'Ark1'!X1288</f>
        <v>100</v>
      </c>
      <c r="AH94" s="11">
        <f>+'Ark1'!Y1288</f>
        <v>100</v>
      </c>
      <c r="AI94" s="1">
        <f t="shared" si="2"/>
        <v>1.4838709677419355</v>
      </c>
      <c r="AJ94" s="47"/>
      <c r="AK94" s="5"/>
    </row>
    <row r="95" spans="23:37" ht="15.6">
      <c r="W95" s="47"/>
      <c r="X95">
        <f>+'Ark1'!C1289</f>
        <v>2019</v>
      </c>
      <c r="Y95">
        <f>+'Ark1'!N1289</f>
        <v>435</v>
      </c>
      <c r="Z95" s="3" t="s">
        <v>463</v>
      </c>
      <c r="AA95">
        <f>+'Ark1'!Q1289</f>
        <v>88</v>
      </c>
      <c r="AB95">
        <f>+'Ark1'!R1289</f>
        <v>126</v>
      </c>
      <c r="AC95" s="1">
        <f>+'Ark1'!S1289</f>
        <v>6.8888888888888884</v>
      </c>
      <c r="AD95" s="1">
        <f>+'Ark1'!T1289</f>
        <v>7.7857142857142883</v>
      </c>
      <c r="AE95" s="92">
        <f>+'Ark1'!U1289</f>
        <v>36.312222222222239</v>
      </c>
      <c r="AF95" s="92">
        <f>+'Ark1'!W1289</f>
        <v>30.952380952380938</v>
      </c>
      <c r="AG95" s="11">
        <f>+'Ark1'!X1289</f>
        <v>100</v>
      </c>
      <c r="AH95" s="11">
        <f>+'Ark1'!Y1289</f>
        <v>100</v>
      </c>
      <c r="AI95" s="1">
        <f t="shared" si="2"/>
        <v>1.4318181818181819</v>
      </c>
      <c r="AJ95" s="47"/>
      <c r="AK95" s="5"/>
    </row>
    <row r="96" spans="23:37" ht="15.6">
      <c r="W96" s="47"/>
      <c r="X96">
        <f>+'Ark1'!C1290</f>
        <v>2019</v>
      </c>
      <c r="Y96">
        <f>+'Ark1'!N1290</f>
        <v>438</v>
      </c>
      <c r="Z96" s="3" t="s">
        <v>464</v>
      </c>
      <c r="AA96">
        <f>+'Ark1'!Q1290</f>
        <v>39</v>
      </c>
      <c r="AB96">
        <f>+'Ark1'!R1290</f>
        <v>49</v>
      </c>
      <c r="AC96" s="1">
        <f>+'Ark1'!S1290</f>
        <v>6.795918367346939</v>
      </c>
      <c r="AD96" s="1">
        <f>+'Ark1'!T1290</f>
        <v>7.8775510204081645</v>
      </c>
      <c r="AE96" s="92">
        <f>+'Ark1'!U1290</f>
        <v>39.078775510204075</v>
      </c>
      <c r="AF96" s="92">
        <f>+'Ark1'!W1290</f>
        <v>26.530612244897959</v>
      </c>
      <c r="AG96" s="11">
        <f>+'Ark1'!X1290</f>
        <v>100</v>
      </c>
      <c r="AH96" s="11">
        <f>+'Ark1'!Y1290</f>
        <v>100</v>
      </c>
      <c r="AI96" s="1">
        <f t="shared" si="2"/>
        <v>1.2564102564102564</v>
      </c>
      <c r="AJ96" s="47"/>
      <c r="AK96" s="5"/>
    </row>
    <row r="97" spans="23:37" ht="15.6">
      <c r="W97" s="47"/>
      <c r="X97">
        <f>+'Ark1'!C1291</f>
        <v>2019</v>
      </c>
      <c r="Y97">
        <f>+'Ark1'!N1291</f>
        <v>440</v>
      </c>
      <c r="Z97" s="3" t="s">
        <v>465</v>
      </c>
      <c r="AA97">
        <f>+'Ark1'!Q1291</f>
        <v>31</v>
      </c>
      <c r="AB97">
        <f>+'Ark1'!R1291</f>
        <v>36</v>
      </c>
      <c r="AC97" s="1">
        <f>+'Ark1'!S1291</f>
        <v>6.6666666666666687</v>
      </c>
      <c r="AD97" s="1">
        <f>+'Ark1'!T1291</f>
        <v>7.8333333333333313</v>
      </c>
      <c r="AE97" s="92">
        <f>+'Ark1'!U1291</f>
        <v>41.339444444444446</v>
      </c>
      <c r="AF97" s="92">
        <f>+'Ark1'!W1291</f>
        <v>27.777777777777779</v>
      </c>
      <c r="AG97" s="11">
        <f>+'Ark1'!X1291</f>
        <v>100</v>
      </c>
      <c r="AH97" s="11">
        <f>+'Ark1'!Y1291</f>
        <v>100</v>
      </c>
      <c r="AI97" s="1">
        <f t="shared" si="2"/>
        <v>1.1612903225806452</v>
      </c>
      <c r="AJ97" s="47"/>
      <c r="AK97" s="5"/>
    </row>
    <row r="98" spans="23:37" ht="15.6">
      <c r="W98" s="47"/>
      <c r="X98">
        <f>+'Ark1'!C1292</f>
        <v>2019</v>
      </c>
      <c r="Y98">
        <f>+'Ark1'!N1292</f>
        <v>443</v>
      </c>
      <c r="Z98" s="3" t="s">
        <v>466</v>
      </c>
      <c r="AA98">
        <f>+'Ark1'!Q1292</f>
        <v>16</v>
      </c>
      <c r="AB98">
        <f>+'Ark1'!R1292</f>
        <v>19</v>
      </c>
      <c r="AC98" s="1">
        <f>+'Ark1'!S1292</f>
        <v>6.8421052631578956</v>
      </c>
      <c r="AD98" s="1">
        <f>+'Ark1'!T1292</f>
        <v>6.8947368421052646</v>
      </c>
      <c r="AE98" s="92">
        <f>+'Ark1'!U1292</f>
        <v>43.876315789473665</v>
      </c>
      <c r="AF98" s="92">
        <f>+'Ark1'!W1292</f>
        <v>15.789473684210527</v>
      </c>
      <c r="AG98" s="11">
        <f>+'Ark1'!X1292</f>
        <v>100</v>
      </c>
      <c r="AH98" s="11">
        <f>+'Ark1'!Y1292</f>
        <v>100</v>
      </c>
      <c r="AI98" s="1">
        <f t="shared" si="2"/>
        <v>1.1875</v>
      </c>
      <c r="AJ98" s="47"/>
      <c r="AK98" s="5"/>
    </row>
    <row r="99" spans="23:37" ht="15.6">
      <c r="W99" s="47"/>
      <c r="X99">
        <f>+'Ark1'!C1293</f>
        <v>2019</v>
      </c>
      <c r="Y99">
        <f>+'Ark1'!N1293</f>
        <v>445</v>
      </c>
      <c r="Z99" s="3" t="s">
        <v>467</v>
      </c>
      <c r="AA99">
        <f>+'Ark1'!Q1293</f>
        <v>20</v>
      </c>
      <c r="AB99">
        <f>+'Ark1'!R1293</f>
        <v>24</v>
      </c>
      <c r="AC99" s="1">
        <f>+'Ark1'!S1293</f>
        <v>6.875</v>
      </c>
      <c r="AD99" s="1">
        <f>+'Ark1'!T1293</f>
        <v>8.375</v>
      </c>
      <c r="AE99" s="92">
        <f>+'Ark1'!U1293</f>
        <v>47.11041666666668</v>
      </c>
      <c r="AF99" s="92">
        <f>+'Ark1'!W1293</f>
        <v>20.833333333333329</v>
      </c>
      <c r="AG99" s="11">
        <f>+'Ark1'!X1293</f>
        <v>100</v>
      </c>
      <c r="AH99" s="11">
        <f>+'Ark1'!Y1293</f>
        <v>100</v>
      </c>
      <c r="AI99" s="1">
        <f t="shared" si="2"/>
        <v>1.2</v>
      </c>
      <c r="AJ99" s="47"/>
      <c r="AK99" s="5"/>
    </row>
    <row r="100" spans="23:37" ht="15.6">
      <c r="W100" s="47"/>
      <c r="X100">
        <f>+'Ark1'!C1294</f>
        <v>2019</v>
      </c>
      <c r="Y100">
        <f>+'Ark1'!N1294</f>
        <v>450</v>
      </c>
      <c r="Z100" s="3" t="s">
        <v>468</v>
      </c>
      <c r="AA100">
        <f>+'Ark1'!Q1294</f>
        <v>4</v>
      </c>
      <c r="AB100">
        <f>+'Ark1'!R1294</f>
        <v>4</v>
      </c>
      <c r="AC100" s="1">
        <f>+'Ark1'!S1294</f>
        <v>8</v>
      </c>
      <c r="AD100" s="1">
        <f>+'Ark1'!T1294</f>
        <v>8.75</v>
      </c>
      <c r="AE100" s="92">
        <f>+'Ark1'!U1294</f>
        <v>52.674999999999997</v>
      </c>
      <c r="AF100" s="92">
        <f>+'Ark1'!W1294</f>
        <v>25</v>
      </c>
      <c r="AG100" s="11">
        <f>+'Ark1'!X1294</f>
        <v>100</v>
      </c>
      <c r="AH100" s="11">
        <f>+'Ark1'!Y1294</f>
        <v>100</v>
      </c>
      <c r="AI100" s="1">
        <f t="shared" si="2"/>
        <v>1</v>
      </c>
      <c r="AJ100" s="47"/>
      <c r="AK100" s="5"/>
    </row>
    <row r="101" spans="23:37" ht="15.6">
      <c r="W101" s="47"/>
      <c r="X101">
        <f>+'Ark1'!C1295</f>
        <v>2019</v>
      </c>
      <c r="Y101">
        <f>+'Ark1'!N1295</f>
        <v>455</v>
      </c>
      <c r="Z101" s="3" t="s">
        <v>469</v>
      </c>
      <c r="AA101">
        <f>+'Ark1'!Q1295</f>
        <v>0</v>
      </c>
      <c r="AB101">
        <f>+'Ark1'!R1295</f>
        <v>0</v>
      </c>
      <c r="AC101" s="1">
        <f>+'Ark1'!S1295</f>
        <v>0</v>
      </c>
      <c r="AD101" s="1">
        <f>+'Ark1'!T1295</f>
        <v>0</v>
      </c>
      <c r="AE101" s="92">
        <f>+'Ark1'!U1295</f>
        <v>0</v>
      </c>
      <c r="AF101" s="92">
        <f>+'Ark1'!W1295</f>
        <v>0</v>
      </c>
      <c r="AG101" s="11">
        <f>+'Ark1'!X1295</f>
        <v>0</v>
      </c>
      <c r="AH101" s="11">
        <f>+'Ark1'!Y1295</f>
        <v>0</v>
      </c>
      <c r="AI101" s="1" t="e">
        <f t="shared" si="2"/>
        <v>#DIV/0!</v>
      </c>
      <c r="AJ101" s="47"/>
      <c r="AK101" s="5"/>
    </row>
    <row r="102" spans="23:37" ht="15.6">
      <c r="W102" s="47"/>
      <c r="X102">
        <f>+'Ark1'!C1296</f>
        <v>2019</v>
      </c>
      <c r="Y102">
        <f>+'Ark1'!N1296</f>
        <v>460</v>
      </c>
      <c r="Z102" s="3" t="s">
        <v>470</v>
      </c>
      <c r="AA102">
        <f>+'Ark1'!Q1296</f>
        <v>0</v>
      </c>
      <c r="AB102">
        <f>+'Ark1'!R1296</f>
        <v>0</v>
      </c>
      <c r="AC102" s="1">
        <f>+'Ark1'!S1296</f>
        <v>0</v>
      </c>
      <c r="AD102" s="1">
        <f>+'Ark1'!T1296</f>
        <v>0</v>
      </c>
      <c r="AE102" s="92">
        <f>+'Ark1'!U1296</f>
        <v>0</v>
      </c>
      <c r="AF102" s="92">
        <f>+'Ark1'!W1296</f>
        <v>0</v>
      </c>
      <c r="AG102" s="11">
        <f>+'Ark1'!X1296</f>
        <v>0</v>
      </c>
      <c r="AH102" s="11">
        <f>+'Ark1'!Y1296</f>
        <v>0</v>
      </c>
      <c r="AI102" s="1" t="e">
        <f t="shared" si="2"/>
        <v>#DIV/0!</v>
      </c>
      <c r="AJ102" s="47"/>
      <c r="AK102" s="5"/>
    </row>
    <row r="103" spans="23:37" ht="15.6">
      <c r="W103" s="47"/>
      <c r="X103" s="53">
        <f>+'Ark1'!C1297</f>
        <v>2018</v>
      </c>
      <c r="Y103" s="53">
        <f>+'Ark1'!N1297</f>
        <v>409</v>
      </c>
      <c r="Z103" s="54" t="s">
        <v>455</v>
      </c>
      <c r="AA103" s="53">
        <f>+'Ark1'!Q1297</f>
        <v>504</v>
      </c>
      <c r="AB103" s="53">
        <f>+'Ark1'!R1297</f>
        <v>14709</v>
      </c>
      <c r="AC103" s="55">
        <f>+'Ark1'!S1297</f>
        <v>5.0161805697192188</v>
      </c>
      <c r="AD103" s="55">
        <f>+'Ark1'!T1297</f>
        <v>4.1171391664967034</v>
      </c>
      <c r="AE103" s="155">
        <f>+'Ark1'!U1297</f>
        <v>6.4447331565707922</v>
      </c>
      <c r="AF103" s="155">
        <f>+'Ark1'!W1297</f>
        <v>6.7985587055544236E-3</v>
      </c>
      <c r="AG103" s="74">
        <f>+'Ark1'!X1297</f>
        <v>0</v>
      </c>
      <c r="AH103" s="74">
        <f>+'Ark1'!Y1297</f>
        <v>0</v>
      </c>
      <c r="AI103" s="55">
        <f t="shared" si="2"/>
        <v>29.18452380952381</v>
      </c>
      <c r="AJ103" s="47"/>
      <c r="AK103" s="5"/>
    </row>
    <row r="104" spans="23:37" ht="15.6">
      <c r="W104" s="47"/>
      <c r="X104" s="53">
        <f>+'Ark1'!C1298</f>
        <v>2018</v>
      </c>
      <c r="Y104" s="53">
        <f>+'Ark1'!N1298</f>
        <v>410</v>
      </c>
      <c r="Z104" s="54" t="s">
        <v>456</v>
      </c>
      <c r="AA104" s="53">
        <f>+'Ark1'!Q1298</f>
        <v>590</v>
      </c>
      <c r="AB104" s="53">
        <f>+'Ark1'!R1298</f>
        <v>4726</v>
      </c>
      <c r="AC104" s="55">
        <f>+'Ark1'!S1298</f>
        <v>5.2399492170969104</v>
      </c>
      <c r="AD104" s="55">
        <f>+'Ark1'!T1298</f>
        <v>4.3091409225560717</v>
      </c>
      <c r="AE104" s="155">
        <f>+'Ark1'!U1298</f>
        <v>12.285012695725799</v>
      </c>
      <c r="AF104" s="155">
        <f>+'Ark1'!W1298</f>
        <v>2.1159542953872193E-2</v>
      </c>
      <c r="AG104" s="74">
        <f>+'Ark1'!X1298</f>
        <v>0</v>
      </c>
      <c r="AH104" s="74">
        <f>+'Ark1'!Y1298</f>
        <v>0</v>
      </c>
      <c r="AI104" s="55">
        <f t="shared" si="2"/>
        <v>8.0101694915254242</v>
      </c>
      <c r="AJ104" s="47"/>
      <c r="AK104" s="5"/>
    </row>
    <row r="105" spans="23:37" ht="15.6">
      <c r="W105" s="47"/>
      <c r="X105" s="53">
        <f>+'Ark1'!C1299</f>
        <v>2018</v>
      </c>
      <c r="Y105" s="53">
        <f>+'Ark1'!N1299</f>
        <v>415</v>
      </c>
      <c r="Z105" s="54" t="s">
        <v>457</v>
      </c>
      <c r="AA105" s="53">
        <f>+'Ark1'!Q1299</f>
        <v>539</v>
      </c>
      <c r="AB105" s="53">
        <f>+'Ark1'!R1299</f>
        <v>4026</v>
      </c>
      <c r="AC105" s="55">
        <f>+'Ark1'!S1299</f>
        <v>4.5350223546944841</v>
      </c>
      <c r="AD105" s="55">
        <f>+'Ark1'!T1299</f>
        <v>4.6266766020864383</v>
      </c>
      <c r="AE105" s="155">
        <f>+'Ark1'!U1299</f>
        <v>17.577938400397422</v>
      </c>
      <c r="AF105" s="155">
        <f>+'Ark1'!W1299</f>
        <v>0.29806259314456029</v>
      </c>
      <c r="AG105" s="74">
        <f>+'Ark1'!X1299</f>
        <v>82.215598609041251</v>
      </c>
      <c r="AH105" s="74">
        <f>+'Ark1'!Y1299</f>
        <v>0</v>
      </c>
      <c r="AI105" s="55">
        <f t="shared" si="2"/>
        <v>7.4693877551020407</v>
      </c>
      <c r="AJ105" s="47"/>
      <c r="AK105" s="5"/>
    </row>
    <row r="106" spans="23:37" ht="15.6">
      <c r="W106" s="47"/>
      <c r="X106" s="53">
        <f>+'Ark1'!C1300</f>
        <v>2018</v>
      </c>
      <c r="Y106" s="53">
        <f>+'Ark1'!N1300</f>
        <v>420</v>
      </c>
      <c r="Z106" s="54" t="s">
        <v>458</v>
      </c>
      <c r="AA106" s="53">
        <f>+'Ark1'!Q1300</f>
        <v>439</v>
      </c>
      <c r="AB106" s="53">
        <f>+'Ark1'!R1300</f>
        <v>2845</v>
      </c>
      <c r="AC106" s="55">
        <f>+'Ark1'!S1300</f>
        <v>5.1131810193321616</v>
      </c>
      <c r="AD106" s="55">
        <f>+'Ark1'!T1300</f>
        <v>5.8056239015817219</v>
      </c>
      <c r="AE106" s="155">
        <f>+'Ark1'!U1300</f>
        <v>22.274738137082522</v>
      </c>
      <c r="AF106" s="155">
        <f>+'Ark1'!W1300</f>
        <v>1.8629173989455188</v>
      </c>
      <c r="AG106" s="74">
        <f>+'Ark1'!X1300</f>
        <v>100</v>
      </c>
      <c r="AH106" s="74">
        <f>+'Ark1'!Y1300</f>
        <v>32.302284710017574</v>
      </c>
      <c r="AI106" s="55">
        <f t="shared" si="2"/>
        <v>6.4806378132118452</v>
      </c>
      <c r="AJ106" s="47"/>
      <c r="AK106" s="5"/>
    </row>
    <row r="107" spans="23:37" ht="15.6">
      <c r="W107" s="47"/>
      <c r="X107" s="53">
        <f>+'Ark1'!C1301</f>
        <v>2018</v>
      </c>
      <c r="Y107" s="53">
        <f>+'Ark1'!N1301</f>
        <v>425</v>
      </c>
      <c r="Z107" s="54" t="s">
        <v>459</v>
      </c>
      <c r="AA107" s="53">
        <f>+'Ark1'!Q1301</f>
        <v>283</v>
      </c>
      <c r="AB107" s="53">
        <f>+'Ark1'!R1301</f>
        <v>842</v>
      </c>
      <c r="AC107" s="55">
        <f>+'Ark1'!S1301</f>
        <v>6.1009501187648434</v>
      </c>
      <c r="AD107" s="55">
        <f>+'Ark1'!T1301</f>
        <v>7.0213776722090255</v>
      </c>
      <c r="AE107" s="155">
        <f>+'Ark1'!U1301</f>
        <v>26.37404988123512</v>
      </c>
      <c r="AF107" s="155">
        <f>+'Ark1'!W1301</f>
        <v>8.0760095011876505</v>
      </c>
      <c r="AG107" s="74">
        <f>+'Ark1'!X1301</f>
        <v>100</v>
      </c>
      <c r="AH107" s="74">
        <f>+'Ark1'!Y1301</f>
        <v>100</v>
      </c>
      <c r="AI107" s="55">
        <f t="shared" si="2"/>
        <v>2.9752650176678443</v>
      </c>
      <c r="AJ107" s="47"/>
      <c r="AK107" s="5"/>
    </row>
    <row r="108" spans="23:37" ht="15.6">
      <c r="W108" s="47"/>
      <c r="X108" s="53">
        <f>+'Ark1'!C1302</f>
        <v>2018</v>
      </c>
      <c r="Y108" s="53">
        <f>+'Ark1'!N1302</f>
        <v>428</v>
      </c>
      <c r="Z108" s="54" t="s">
        <v>460</v>
      </c>
      <c r="AA108" s="53">
        <f>+'Ark1'!Q1302</f>
        <v>168</v>
      </c>
      <c r="AB108" s="53">
        <f>+'Ark1'!R1302</f>
        <v>353</v>
      </c>
      <c r="AC108" s="55">
        <f>+'Ark1'!S1302</f>
        <v>6.5665722379603411</v>
      </c>
      <c r="AD108" s="55">
        <f>+'Ark1'!T1302</f>
        <v>7.5580736543909364</v>
      </c>
      <c r="AE108" s="155">
        <f>+'Ark1'!U1302</f>
        <v>29.012634560906488</v>
      </c>
      <c r="AF108" s="155">
        <f>+'Ark1'!W1302</f>
        <v>16.430594900849854</v>
      </c>
      <c r="AG108" s="74">
        <f>+'Ark1'!X1302</f>
        <v>100</v>
      </c>
      <c r="AH108" s="74">
        <f>+'Ark1'!Y1302</f>
        <v>100</v>
      </c>
      <c r="AI108" s="55">
        <f t="shared" si="2"/>
        <v>2.1011904761904763</v>
      </c>
      <c r="AJ108" s="47"/>
      <c r="AK108" s="5"/>
    </row>
    <row r="109" spans="23:37" ht="15.6">
      <c r="W109" s="47"/>
      <c r="X109" s="53">
        <f>+'Ark1'!C1303</f>
        <v>2018</v>
      </c>
      <c r="Y109" s="53">
        <f>+'Ark1'!N1303</f>
        <v>430</v>
      </c>
      <c r="Z109" s="54" t="s">
        <v>461</v>
      </c>
      <c r="AA109" s="53">
        <f>+'Ark1'!Q1303</f>
        <v>142</v>
      </c>
      <c r="AB109" s="53">
        <f>+'Ark1'!R1303</f>
        <v>316</v>
      </c>
      <c r="AC109" s="55">
        <f>+'Ark1'!S1303</f>
        <v>6.7658227848101262</v>
      </c>
      <c r="AD109" s="55">
        <f>+'Ark1'!T1303</f>
        <v>7.8765822784810116</v>
      </c>
      <c r="AE109" s="155">
        <f>+'Ark1'!U1303</f>
        <v>31.405917721518968</v>
      </c>
      <c r="AF109" s="155">
        <f>+'Ark1'!W1303</f>
        <v>24.36708860759494</v>
      </c>
      <c r="AG109" s="74">
        <f>+'Ark1'!X1303</f>
        <v>100</v>
      </c>
      <c r="AH109" s="74">
        <f>+'Ark1'!Y1303</f>
        <v>100</v>
      </c>
      <c r="AI109" s="55">
        <f t="shared" si="2"/>
        <v>2.2253521126760565</v>
      </c>
      <c r="AJ109" s="47"/>
      <c r="AK109" s="5"/>
    </row>
    <row r="110" spans="23:37" ht="15.6">
      <c r="W110" s="47"/>
      <c r="X110" s="53">
        <f>+'Ark1'!C1304</f>
        <v>2018</v>
      </c>
      <c r="Y110" s="53">
        <f>+'Ark1'!N1304</f>
        <v>433</v>
      </c>
      <c r="Z110" s="54" t="s">
        <v>462</v>
      </c>
      <c r="AA110" s="53">
        <f>+'Ark1'!Q1304</f>
        <v>105</v>
      </c>
      <c r="AB110" s="53">
        <f>+'Ark1'!R1304</f>
        <v>146</v>
      </c>
      <c r="AC110" s="55">
        <f>+'Ark1'!S1304</f>
        <v>6.8630136986301373</v>
      </c>
      <c r="AD110" s="55">
        <f>+'Ark1'!T1304</f>
        <v>8.1438356164383556</v>
      </c>
      <c r="AE110" s="155">
        <f>+'Ark1'!U1304</f>
        <v>34.074657534246569</v>
      </c>
      <c r="AF110" s="155">
        <f>+'Ark1'!W1304</f>
        <v>29.452054794520553</v>
      </c>
      <c r="AG110" s="74">
        <f>+'Ark1'!X1304</f>
        <v>100</v>
      </c>
      <c r="AH110" s="74">
        <f>+'Ark1'!Y1304</f>
        <v>100</v>
      </c>
      <c r="AI110" s="55">
        <f t="shared" si="2"/>
        <v>1.3904761904761904</v>
      </c>
      <c r="AJ110" s="47"/>
      <c r="AK110" s="5"/>
    </row>
    <row r="111" spans="23:37">
      <c r="W111" s="47"/>
      <c r="X111" s="53">
        <f>+'Ark1'!C1305</f>
        <v>2018</v>
      </c>
      <c r="Y111" s="53">
        <f>+'Ark1'!N1305</f>
        <v>435</v>
      </c>
      <c r="Z111" s="54" t="s">
        <v>463</v>
      </c>
      <c r="AA111" s="53">
        <f>+'Ark1'!Q1305</f>
        <v>79</v>
      </c>
      <c r="AB111" s="53">
        <f>+'Ark1'!R1305</f>
        <v>116</v>
      </c>
      <c r="AC111" s="55">
        <f>+'Ark1'!S1305</f>
        <v>6.905172413793105</v>
      </c>
      <c r="AD111" s="55">
        <f>+'Ark1'!T1305</f>
        <v>7.8534482758620703</v>
      </c>
      <c r="AE111" s="155">
        <f>+'Ark1'!U1305</f>
        <v>36.398017241379307</v>
      </c>
      <c r="AF111" s="155">
        <f>+'Ark1'!W1305</f>
        <v>31.896551724137929</v>
      </c>
      <c r="AG111" s="74">
        <f>+'Ark1'!X1305</f>
        <v>100</v>
      </c>
      <c r="AH111" s="74">
        <f>+'Ark1'!Y1305</f>
        <v>100</v>
      </c>
      <c r="AI111" s="55">
        <f t="shared" si="2"/>
        <v>1.4683544303797469</v>
      </c>
      <c r="AJ111" s="47"/>
    </row>
    <row r="112" spans="23:37" ht="15.6">
      <c r="W112" s="47"/>
      <c r="X112" s="53">
        <f>+'Ark1'!C1306</f>
        <v>2018</v>
      </c>
      <c r="Y112" s="53">
        <f>+'Ark1'!N1306</f>
        <v>438</v>
      </c>
      <c r="Z112" s="54" t="s">
        <v>464</v>
      </c>
      <c r="AA112" s="53">
        <f>+'Ark1'!Q1306</f>
        <v>39</v>
      </c>
      <c r="AB112" s="53">
        <f>+'Ark1'!R1306</f>
        <v>45</v>
      </c>
      <c r="AC112" s="55">
        <f>+'Ark1'!S1306</f>
        <v>7.2666666666666684</v>
      </c>
      <c r="AD112" s="55">
        <f>+'Ark1'!T1306</f>
        <v>7.9333333333333345</v>
      </c>
      <c r="AE112" s="155">
        <f>+'Ark1'!U1306</f>
        <v>38.938666666666677</v>
      </c>
      <c r="AF112" s="155">
        <f>+'Ark1'!W1306</f>
        <v>35.555555555555557</v>
      </c>
      <c r="AG112" s="74">
        <f>+'Ark1'!X1306</f>
        <v>100</v>
      </c>
      <c r="AH112" s="74">
        <f>+'Ark1'!Y1306</f>
        <v>100</v>
      </c>
      <c r="AI112" s="55">
        <f t="shared" si="2"/>
        <v>1.1538461538461537</v>
      </c>
      <c r="AJ112" s="47"/>
      <c r="AK112" s="5"/>
    </row>
    <row r="113" spans="23:37" ht="15.6">
      <c r="W113" s="47"/>
      <c r="X113" s="53">
        <f>+'Ark1'!C1307</f>
        <v>2018</v>
      </c>
      <c r="Y113" s="53">
        <f>+'Ark1'!N1307</f>
        <v>440</v>
      </c>
      <c r="Z113" s="54" t="s">
        <v>465</v>
      </c>
      <c r="AA113" s="53">
        <f>+'Ark1'!Q1307</f>
        <v>31</v>
      </c>
      <c r="AB113" s="53">
        <f>+'Ark1'!R1307</f>
        <v>37</v>
      </c>
      <c r="AC113" s="55">
        <f>+'Ark1'!S1307</f>
        <v>6.9729729729729746</v>
      </c>
      <c r="AD113" s="55">
        <f>+'Ark1'!T1307</f>
        <v>7.9189189189189202</v>
      </c>
      <c r="AE113" s="155">
        <f>+'Ark1'!U1307</f>
        <v>41.28</v>
      </c>
      <c r="AF113" s="155">
        <f>+'Ark1'!W1307</f>
        <v>29.729729729729719</v>
      </c>
      <c r="AG113" s="74">
        <f>+'Ark1'!X1307</f>
        <v>100</v>
      </c>
      <c r="AH113" s="74">
        <f>+'Ark1'!Y1307</f>
        <v>100</v>
      </c>
      <c r="AI113" s="55">
        <f t="shared" si="2"/>
        <v>1.1935483870967742</v>
      </c>
      <c r="AJ113" s="47"/>
      <c r="AK113" s="5"/>
    </row>
    <row r="114" spans="23:37">
      <c r="W114" s="47"/>
      <c r="X114" s="53">
        <f>+'Ark1'!C1308</f>
        <v>2018</v>
      </c>
      <c r="Y114" s="53">
        <f>+'Ark1'!N1308</f>
        <v>443</v>
      </c>
      <c r="Z114" s="54" t="s">
        <v>466</v>
      </c>
      <c r="AA114" s="53">
        <f>+'Ark1'!Q1308</f>
        <v>10</v>
      </c>
      <c r="AB114" s="53">
        <f>+'Ark1'!R1308</f>
        <v>10</v>
      </c>
      <c r="AC114" s="55">
        <f>+'Ark1'!S1308</f>
        <v>7.3</v>
      </c>
      <c r="AD114" s="55">
        <f>+'Ark1'!T1308</f>
        <v>7.4</v>
      </c>
      <c r="AE114" s="155">
        <f>+'Ark1'!U1308</f>
        <v>43.9</v>
      </c>
      <c r="AF114" s="155">
        <f>+'Ark1'!W1308</f>
        <v>20</v>
      </c>
      <c r="AG114" s="74">
        <f>+'Ark1'!X1308</f>
        <v>100</v>
      </c>
      <c r="AH114" s="74">
        <f>+'Ark1'!Y1308</f>
        <v>100</v>
      </c>
      <c r="AI114" s="55">
        <f t="shared" si="2"/>
        <v>1</v>
      </c>
      <c r="AJ114" s="47"/>
    </row>
    <row r="115" spans="23:37">
      <c r="W115" s="47"/>
      <c r="X115" s="53">
        <f>+'Ark1'!C1309</f>
        <v>2018</v>
      </c>
      <c r="Y115" s="53">
        <f>+'Ark1'!N1309</f>
        <v>445</v>
      </c>
      <c r="Z115" s="54" t="s">
        <v>467</v>
      </c>
      <c r="AA115" s="53">
        <f>+'Ark1'!Q1309</f>
        <v>13</v>
      </c>
      <c r="AB115" s="53">
        <f>+'Ark1'!R1309</f>
        <v>17</v>
      </c>
      <c r="AC115" s="55">
        <f>+'Ark1'!S1309</f>
        <v>7.117647058823529</v>
      </c>
      <c r="AD115" s="55">
        <f>+'Ark1'!T1309</f>
        <v>8</v>
      </c>
      <c r="AE115" s="155">
        <f>+'Ark1'!U1309</f>
        <v>46.400000000000006</v>
      </c>
      <c r="AF115" s="155">
        <f>+'Ark1'!W1309</f>
        <v>35.294117647058826</v>
      </c>
      <c r="AG115" s="74">
        <f>+'Ark1'!X1309</f>
        <v>100</v>
      </c>
      <c r="AH115" s="74">
        <f>+'Ark1'!Y1309</f>
        <v>100</v>
      </c>
      <c r="AI115" s="55">
        <f t="shared" si="2"/>
        <v>1.3076923076923077</v>
      </c>
      <c r="AJ115" s="47"/>
    </row>
    <row r="116" spans="23:37">
      <c r="W116" s="47"/>
      <c r="X116" s="53">
        <f>+'Ark1'!C1310</f>
        <v>2018</v>
      </c>
      <c r="Y116" s="53">
        <f>+'Ark1'!N1310</f>
        <v>450</v>
      </c>
      <c r="Z116" s="54" t="s">
        <v>468</v>
      </c>
      <c r="AA116" s="53">
        <f>+'Ark1'!Q1310</f>
        <v>4</v>
      </c>
      <c r="AB116" s="53">
        <f>+'Ark1'!R1310</f>
        <v>4</v>
      </c>
      <c r="AC116" s="55">
        <f>+'Ark1'!S1310</f>
        <v>7.75</v>
      </c>
      <c r="AD116" s="55">
        <f>+'Ark1'!T1310</f>
        <v>11</v>
      </c>
      <c r="AE116" s="155">
        <f>+'Ark1'!U1310</f>
        <v>51.6</v>
      </c>
      <c r="AF116" s="155">
        <f>+'Ark1'!W1310</f>
        <v>75</v>
      </c>
      <c r="AG116" s="74">
        <f>+'Ark1'!X1310</f>
        <v>100</v>
      </c>
      <c r="AH116" s="74">
        <f>+'Ark1'!Y1310</f>
        <v>100</v>
      </c>
      <c r="AI116" s="55">
        <f t="shared" si="2"/>
        <v>1</v>
      </c>
      <c r="AJ116" s="47"/>
    </row>
    <row r="117" spans="23:37">
      <c r="W117" s="47"/>
      <c r="X117" s="53">
        <f>+'Ark1'!C1311</f>
        <v>2018</v>
      </c>
      <c r="Y117" s="53">
        <f>+'Ark1'!N1311</f>
        <v>455</v>
      </c>
      <c r="Z117" s="54" t="s">
        <v>469</v>
      </c>
      <c r="AA117" s="53">
        <f>+'Ark1'!Q1311</f>
        <v>0</v>
      </c>
      <c r="AB117" s="53">
        <f>+'Ark1'!R1311</f>
        <v>0</v>
      </c>
      <c r="AC117" s="55">
        <f>+'Ark1'!S1311</f>
        <v>0</v>
      </c>
      <c r="AD117" s="55">
        <f>+'Ark1'!T1311</f>
        <v>0</v>
      </c>
      <c r="AE117" s="155">
        <f>+'Ark1'!U1311</f>
        <v>0</v>
      </c>
      <c r="AF117" s="155">
        <f>+'Ark1'!W1311</f>
        <v>0</v>
      </c>
      <c r="AG117" s="74">
        <f>+'Ark1'!X1311</f>
        <v>0</v>
      </c>
      <c r="AH117" s="74">
        <f>+'Ark1'!Y1311</f>
        <v>0</v>
      </c>
      <c r="AI117" s="55" t="e">
        <f t="shared" si="2"/>
        <v>#DIV/0!</v>
      </c>
      <c r="AJ117" s="47"/>
    </row>
    <row r="118" spans="23:37">
      <c r="W118" s="47"/>
      <c r="X118" s="53">
        <f>+'Ark1'!C1312</f>
        <v>2018</v>
      </c>
      <c r="Y118" s="53">
        <f>+'Ark1'!N1312</f>
        <v>460</v>
      </c>
      <c r="Z118" s="54" t="s">
        <v>470</v>
      </c>
      <c r="AA118" s="53">
        <f>+'Ark1'!Q1312</f>
        <v>1</v>
      </c>
      <c r="AB118" s="53">
        <f>+'Ark1'!R1312</f>
        <v>0</v>
      </c>
      <c r="AC118" s="55">
        <f>+'Ark1'!S1312</f>
        <v>0</v>
      </c>
      <c r="AD118" s="55">
        <f>+'Ark1'!T1312</f>
        <v>0</v>
      </c>
      <c r="AE118" s="155">
        <f>+'Ark1'!U1312</f>
        <v>0</v>
      </c>
      <c r="AF118" s="155">
        <f>+'Ark1'!W1312</f>
        <v>0</v>
      </c>
      <c r="AG118" s="74">
        <f>+'Ark1'!X1312</f>
        <v>0</v>
      </c>
      <c r="AH118" s="74">
        <f>+'Ark1'!Y1312</f>
        <v>0</v>
      </c>
      <c r="AI118" s="55">
        <f t="shared" si="2"/>
        <v>0</v>
      </c>
      <c r="AJ118" s="47"/>
    </row>
    <row r="119" spans="23:37">
      <c r="W119" s="47"/>
      <c r="X119">
        <f>+'Ark1'!C1313</f>
        <v>2017</v>
      </c>
      <c r="Y119">
        <f>+'Ark1'!N1313</f>
        <v>409</v>
      </c>
      <c r="Z119" s="3" t="s">
        <v>455</v>
      </c>
      <c r="AA119">
        <f>+'Ark1'!Q1313</f>
        <v>499</v>
      </c>
      <c r="AB119">
        <f>+'Ark1'!R1313</f>
        <v>14414</v>
      </c>
      <c r="AC119" s="1">
        <f>+'Ark1'!S1313</f>
        <v>4.8254474816150967</v>
      </c>
      <c r="AD119" s="1">
        <f>+'Ark1'!T1313</f>
        <v>3.9541418065769376</v>
      </c>
      <c r="AE119" s="92">
        <f>+'Ark1'!U1313</f>
        <v>6.399715554322186</v>
      </c>
      <c r="AF119" s="92">
        <f>+'Ark1'!W1313</f>
        <v>6.9376994588594412E-3</v>
      </c>
      <c r="AG119" s="11">
        <f>+'Ark1'!X1313</f>
        <v>0</v>
      </c>
      <c r="AH119" s="11">
        <f>+'Ark1'!Y1313</f>
        <v>0</v>
      </c>
      <c r="AI119" s="1">
        <f t="shared" si="2"/>
        <v>28.885771543086172</v>
      </c>
      <c r="AJ119" s="47"/>
    </row>
    <row r="120" spans="23:37">
      <c r="W120" s="47"/>
      <c r="X120">
        <f>+'Ark1'!C1314</f>
        <v>2017</v>
      </c>
      <c r="Y120">
        <f>+'Ark1'!N1314</f>
        <v>410</v>
      </c>
      <c r="Z120" s="3" t="s">
        <v>456</v>
      </c>
      <c r="AA120">
        <f>+'Ark1'!Q1314</f>
        <v>569</v>
      </c>
      <c r="AB120">
        <f>+'Ark1'!R1314</f>
        <v>4166</v>
      </c>
      <c r="AC120" s="1">
        <f>+'Ark1'!S1314</f>
        <v>4.948871819491119</v>
      </c>
      <c r="AD120" s="1">
        <f>+'Ark1'!T1314</f>
        <v>3.9863178108497359</v>
      </c>
      <c r="AE120" s="92">
        <f>+'Ark1'!U1314</f>
        <v>12.338886221795478</v>
      </c>
      <c r="AF120" s="92">
        <f>+'Ark1'!W1314</f>
        <v>0</v>
      </c>
      <c r="AG120" s="11">
        <f>+'Ark1'!X1314</f>
        <v>0</v>
      </c>
      <c r="AH120" s="11">
        <f>+'Ark1'!Y1314</f>
        <v>0</v>
      </c>
      <c r="AI120" s="1">
        <f t="shared" si="2"/>
        <v>7.3216168717047454</v>
      </c>
      <c r="AJ120" s="47"/>
    </row>
    <row r="121" spans="23:37">
      <c r="W121" s="47"/>
      <c r="X121">
        <f>+'Ark1'!C1315</f>
        <v>2017</v>
      </c>
      <c r="Y121">
        <f>+'Ark1'!N1315</f>
        <v>415</v>
      </c>
      <c r="Z121" s="3" t="s">
        <v>457</v>
      </c>
      <c r="AA121">
        <f>+'Ark1'!Q1315</f>
        <v>515</v>
      </c>
      <c r="AB121">
        <f>+'Ark1'!R1315</f>
        <v>4063</v>
      </c>
      <c r="AC121" s="1">
        <f>+'Ark1'!S1315</f>
        <v>4.4321929608663551</v>
      </c>
      <c r="AD121" s="1">
        <f>+'Ark1'!T1315</f>
        <v>4.5185823283288196</v>
      </c>
      <c r="AE121" s="92">
        <f>+'Ark1'!U1315</f>
        <v>17.615136598572473</v>
      </c>
      <c r="AF121" s="92">
        <f>+'Ark1'!W1315</f>
        <v>0.22151119862170812</v>
      </c>
      <c r="AG121" s="11">
        <f>+'Ark1'!X1315</f>
        <v>81.959143490031991</v>
      </c>
      <c r="AH121" s="11">
        <f>+'Ark1'!Y1315</f>
        <v>0</v>
      </c>
      <c r="AI121" s="1">
        <f t="shared" si="2"/>
        <v>7.8893203883495149</v>
      </c>
      <c r="AJ121" s="47"/>
    </row>
    <row r="122" spans="23:37">
      <c r="W122" s="47"/>
      <c r="X122">
        <f>+'Ark1'!C1316</f>
        <v>2017</v>
      </c>
      <c r="Y122">
        <f>+'Ark1'!N1316</f>
        <v>420</v>
      </c>
      <c r="Z122" s="3" t="s">
        <v>458</v>
      </c>
      <c r="AA122">
        <f>+'Ark1'!Q1316</f>
        <v>407</v>
      </c>
      <c r="AB122">
        <f>+'Ark1'!R1316</f>
        <v>3074</v>
      </c>
      <c r="AC122" s="1">
        <f>+'Ark1'!S1316</f>
        <v>5.069290826284969</v>
      </c>
      <c r="AD122" s="1">
        <f>+'Ark1'!T1316</f>
        <v>5.7953806115810007</v>
      </c>
      <c r="AE122" s="92">
        <f>+'Ark1'!U1316</f>
        <v>22.247852960312276</v>
      </c>
      <c r="AF122" s="92">
        <f>+'Ark1'!W1316</f>
        <v>1.561483409238777</v>
      </c>
      <c r="AG122" s="11">
        <f>+'Ark1'!X1316</f>
        <v>100</v>
      </c>
      <c r="AH122" s="11">
        <f>+'Ark1'!Y1316</f>
        <v>30.416395575797004</v>
      </c>
      <c r="AI122" s="1">
        <f t="shared" si="2"/>
        <v>7.5528255528255528</v>
      </c>
      <c r="AJ122" s="47"/>
    </row>
    <row r="123" spans="23:37">
      <c r="W123" s="47"/>
      <c r="X123">
        <f>+'Ark1'!C1317</f>
        <v>2017</v>
      </c>
      <c r="Y123">
        <f>+'Ark1'!N1317</f>
        <v>425</v>
      </c>
      <c r="Z123" s="3" t="s">
        <v>459</v>
      </c>
      <c r="AA123">
        <f>+'Ark1'!Q1317</f>
        <v>276</v>
      </c>
      <c r="AB123">
        <f>+'Ark1'!R1317</f>
        <v>935</v>
      </c>
      <c r="AC123" s="1">
        <f>+'Ark1'!S1317</f>
        <v>6.0106951871657754</v>
      </c>
      <c r="AD123" s="1">
        <f>+'Ark1'!T1317</f>
        <v>7.1957219251336877</v>
      </c>
      <c r="AE123" s="92">
        <f>+'Ark1'!U1317</f>
        <v>26.416256684491991</v>
      </c>
      <c r="AF123" s="92">
        <f>+'Ark1'!W1317</f>
        <v>10.267379679144383</v>
      </c>
      <c r="AG123" s="11">
        <f>+'Ark1'!X1317</f>
        <v>100</v>
      </c>
      <c r="AH123" s="11">
        <f>+'Ark1'!Y1317</f>
        <v>100</v>
      </c>
      <c r="AI123" s="1">
        <f t="shared" si="2"/>
        <v>3.38768115942029</v>
      </c>
      <c r="AJ123" s="47"/>
    </row>
    <row r="124" spans="23:37">
      <c r="W124" s="47"/>
      <c r="X124">
        <f>+'Ark1'!C1318</f>
        <v>2017</v>
      </c>
      <c r="Y124">
        <f>+'Ark1'!N1318</f>
        <v>428</v>
      </c>
      <c r="Z124" s="3" t="s">
        <v>460</v>
      </c>
      <c r="AA124">
        <f>+'Ark1'!Q1318</f>
        <v>175</v>
      </c>
      <c r="AB124">
        <f>+'Ark1'!R1318</f>
        <v>356</v>
      </c>
      <c r="AC124" s="1">
        <f>+'Ark1'!S1318</f>
        <v>6.4887640449438191</v>
      </c>
      <c r="AD124" s="1">
        <f>+'Ark1'!T1318</f>
        <v>7.8146067415730318</v>
      </c>
      <c r="AE124" s="92">
        <f>+'Ark1'!U1318</f>
        <v>28.96938202247193</v>
      </c>
      <c r="AF124" s="92">
        <f>+'Ark1'!W1318</f>
        <v>19.943820224719101</v>
      </c>
      <c r="AG124" s="11">
        <f>+'Ark1'!X1318</f>
        <v>100</v>
      </c>
      <c r="AH124" s="11">
        <f>+'Ark1'!Y1318</f>
        <v>100</v>
      </c>
      <c r="AI124" s="1">
        <f t="shared" si="2"/>
        <v>2.0342857142857143</v>
      </c>
      <c r="AJ124" s="47"/>
    </row>
    <row r="125" spans="23:37">
      <c r="W125" s="47"/>
      <c r="X125">
        <f>+'Ark1'!C1319</f>
        <v>2017</v>
      </c>
      <c r="Y125">
        <f>+'Ark1'!N1319</f>
        <v>430</v>
      </c>
      <c r="Z125" s="3" t="s">
        <v>461</v>
      </c>
      <c r="AA125">
        <f>+'Ark1'!Q1319</f>
        <v>154</v>
      </c>
      <c r="AB125">
        <f>+'Ark1'!R1319</f>
        <v>341</v>
      </c>
      <c r="AC125" s="1">
        <f>+'Ark1'!S1319</f>
        <v>6.6950146627565976</v>
      </c>
      <c r="AD125" s="1">
        <f>+'Ark1'!T1319</f>
        <v>8</v>
      </c>
      <c r="AE125" s="92">
        <f>+'Ark1'!U1319</f>
        <v>31.366862170087959</v>
      </c>
      <c r="AF125" s="92">
        <f>+'Ark1'!W1319</f>
        <v>25.219941348973599</v>
      </c>
      <c r="AG125" s="11">
        <f>+'Ark1'!X1319</f>
        <v>100</v>
      </c>
      <c r="AH125" s="11">
        <f>+'Ark1'!Y1319</f>
        <v>100</v>
      </c>
      <c r="AI125" s="1">
        <f t="shared" si="2"/>
        <v>2.2142857142857144</v>
      </c>
      <c r="AJ125" s="47"/>
    </row>
    <row r="126" spans="23:37">
      <c r="W126" s="47"/>
      <c r="X126">
        <f>+'Ark1'!C1320</f>
        <v>2017</v>
      </c>
      <c r="Y126">
        <f>+'Ark1'!N1320</f>
        <v>433</v>
      </c>
      <c r="Z126" s="3" t="s">
        <v>462</v>
      </c>
      <c r="AA126">
        <f>+'Ark1'!Q1320</f>
        <v>96</v>
      </c>
      <c r="AB126">
        <f>+'Ark1'!R1320</f>
        <v>123</v>
      </c>
      <c r="AC126" s="1">
        <f>+'Ark1'!S1320</f>
        <v>6.9512195121951219</v>
      </c>
      <c r="AD126" s="1">
        <f>+'Ark1'!T1320</f>
        <v>8.1788617886178869</v>
      </c>
      <c r="AE126" s="92">
        <f>+'Ark1'!U1320</f>
        <v>34.09430894308943</v>
      </c>
      <c r="AF126" s="92">
        <f>+'Ark1'!W1320</f>
        <v>34.146341463414643</v>
      </c>
      <c r="AG126" s="11">
        <f>+'Ark1'!X1320</f>
        <v>100</v>
      </c>
      <c r="AH126" s="11">
        <f>+'Ark1'!Y1320</f>
        <v>100</v>
      </c>
      <c r="AI126" s="1">
        <f t="shared" si="2"/>
        <v>1.28125</v>
      </c>
      <c r="AJ126" s="47"/>
    </row>
    <row r="127" spans="23:37">
      <c r="W127" s="47"/>
      <c r="X127">
        <f>+'Ark1'!C1321</f>
        <v>2017</v>
      </c>
      <c r="Y127">
        <f>+'Ark1'!N1321</f>
        <v>435</v>
      </c>
      <c r="Z127" s="3" t="s">
        <v>463</v>
      </c>
      <c r="AA127">
        <f>+'Ark1'!Q1321</f>
        <v>82</v>
      </c>
      <c r="AB127">
        <f>+'Ark1'!R1321</f>
        <v>116</v>
      </c>
      <c r="AC127" s="1">
        <f>+'Ark1'!S1321</f>
        <v>6.5948275862068995</v>
      </c>
      <c r="AD127" s="1">
        <f>+'Ark1'!T1321</f>
        <v>7.9827586206896513</v>
      </c>
      <c r="AE127" s="92">
        <f>+'Ark1'!U1321</f>
        <v>36.345689655172407</v>
      </c>
      <c r="AF127" s="92">
        <f>+'Ark1'!W1321</f>
        <v>31.03448275862068</v>
      </c>
      <c r="AG127" s="11">
        <f>+'Ark1'!X1321</f>
        <v>100</v>
      </c>
      <c r="AH127" s="11">
        <f>+'Ark1'!Y1321</f>
        <v>100</v>
      </c>
      <c r="AI127" s="1">
        <f t="shared" si="2"/>
        <v>1.4146341463414633</v>
      </c>
      <c r="AJ127" s="47"/>
    </row>
    <row r="128" spans="23:37">
      <c r="W128" s="47"/>
      <c r="X128">
        <f>+'Ark1'!C1322</f>
        <v>2017</v>
      </c>
      <c r="Y128">
        <f>+'Ark1'!N1322</f>
        <v>438</v>
      </c>
      <c r="Z128" s="3" t="s">
        <v>464</v>
      </c>
      <c r="AA128">
        <f>+'Ark1'!Q1322</f>
        <v>38</v>
      </c>
      <c r="AB128">
        <f>+'Ark1'!R1322</f>
        <v>49</v>
      </c>
      <c r="AC128" s="1">
        <f>+'Ark1'!S1322</f>
        <v>6.7551020408163263</v>
      </c>
      <c r="AD128" s="1">
        <f>+'Ark1'!T1322</f>
        <v>8</v>
      </c>
      <c r="AE128" s="92">
        <f>+'Ark1'!U1322</f>
        <v>39.04081632653061</v>
      </c>
      <c r="AF128" s="92">
        <f>+'Ark1'!W1322</f>
        <v>32.653061224489797</v>
      </c>
      <c r="AG128" s="11">
        <f>+'Ark1'!X1322</f>
        <v>100</v>
      </c>
      <c r="AH128" s="11">
        <f>+'Ark1'!Y1322</f>
        <v>100</v>
      </c>
      <c r="AI128" s="1">
        <f t="shared" si="2"/>
        <v>1.2894736842105263</v>
      </c>
      <c r="AJ128" s="47"/>
    </row>
    <row r="129" spans="23:36">
      <c r="W129" s="47"/>
      <c r="X129">
        <f>+'Ark1'!C1323</f>
        <v>2017</v>
      </c>
      <c r="Y129">
        <f>+'Ark1'!N1323</f>
        <v>440</v>
      </c>
      <c r="Z129" s="3" t="s">
        <v>465</v>
      </c>
      <c r="AA129">
        <f>+'Ark1'!Q1323</f>
        <v>31</v>
      </c>
      <c r="AB129">
        <f>+'Ark1'!R1323</f>
        <v>41</v>
      </c>
      <c r="AC129" s="1">
        <f>+'Ark1'!S1323</f>
        <v>6.9512195121951219</v>
      </c>
      <c r="AD129" s="1">
        <f>+'Ark1'!T1323</f>
        <v>7.5609756097560989</v>
      </c>
      <c r="AE129" s="92">
        <f>+'Ark1'!U1323</f>
        <v>41.351219512195129</v>
      </c>
      <c r="AF129" s="92">
        <f>+'Ark1'!W1323</f>
        <v>26.829268292682919</v>
      </c>
      <c r="AG129" s="11">
        <f>+'Ark1'!X1323</f>
        <v>100</v>
      </c>
      <c r="AH129" s="11">
        <f>+'Ark1'!Y1323</f>
        <v>100</v>
      </c>
      <c r="AI129" s="1">
        <f t="shared" si="2"/>
        <v>1.3225806451612903</v>
      </c>
      <c r="AJ129" s="47"/>
    </row>
    <row r="130" spans="23:36">
      <c r="W130" s="47"/>
      <c r="X130">
        <f>+'Ark1'!C1324</f>
        <v>2017</v>
      </c>
      <c r="Y130">
        <f>+'Ark1'!N1324</f>
        <v>443</v>
      </c>
      <c r="Z130" s="3" t="s">
        <v>466</v>
      </c>
      <c r="AA130">
        <f>+'Ark1'!Q1324</f>
        <v>13</v>
      </c>
      <c r="AB130">
        <f>+'Ark1'!R1324</f>
        <v>13</v>
      </c>
      <c r="AC130" s="1">
        <f>+'Ark1'!S1324</f>
        <v>6.5384615384615401</v>
      </c>
      <c r="AD130" s="1">
        <f>+'Ark1'!T1324</f>
        <v>6.8461538461538449</v>
      </c>
      <c r="AE130" s="92">
        <f>+'Ark1'!U1324</f>
        <v>43.923076923076913</v>
      </c>
      <c r="AF130" s="92">
        <f>+'Ark1'!W1324</f>
        <v>7.6923076923076898</v>
      </c>
      <c r="AG130" s="11">
        <f>+'Ark1'!X1324</f>
        <v>100</v>
      </c>
      <c r="AH130" s="11">
        <f>+'Ark1'!Y1324</f>
        <v>100</v>
      </c>
      <c r="AI130" s="1">
        <f t="shared" si="2"/>
        <v>1</v>
      </c>
      <c r="AJ130" s="47"/>
    </row>
    <row r="131" spans="23:36">
      <c r="W131" s="47"/>
      <c r="X131">
        <f>+'Ark1'!C1325</f>
        <v>2017</v>
      </c>
      <c r="Y131">
        <f>+'Ark1'!N1325</f>
        <v>445</v>
      </c>
      <c r="Z131" s="3" t="s">
        <v>467</v>
      </c>
      <c r="AA131">
        <f>+'Ark1'!Q1325</f>
        <v>16</v>
      </c>
      <c r="AB131">
        <f>+'Ark1'!R1325</f>
        <v>18</v>
      </c>
      <c r="AC131" s="1">
        <f>+'Ark1'!S1325</f>
        <v>6.7777777777777777</v>
      </c>
      <c r="AD131" s="1">
        <f>+'Ark1'!T1325</f>
        <v>7.5</v>
      </c>
      <c r="AE131" s="92">
        <f>+'Ark1'!U1325</f>
        <v>46.661111111111111</v>
      </c>
      <c r="AF131" s="92">
        <f>+'Ark1'!W1325</f>
        <v>16.666666666666671</v>
      </c>
      <c r="AG131" s="11">
        <f>+'Ark1'!X1325</f>
        <v>100</v>
      </c>
      <c r="AH131" s="11">
        <f>+'Ark1'!Y1325</f>
        <v>100</v>
      </c>
      <c r="AI131" s="1">
        <f t="shared" si="2"/>
        <v>1.125</v>
      </c>
      <c r="AJ131" s="47"/>
    </row>
    <row r="132" spans="23:36">
      <c r="W132" s="47"/>
      <c r="X132">
        <f>+'Ark1'!C1326</f>
        <v>2017</v>
      </c>
      <c r="Y132">
        <f>+'Ark1'!N1326</f>
        <v>450</v>
      </c>
      <c r="Z132" s="3" t="s">
        <v>468</v>
      </c>
      <c r="AA132">
        <f>+'Ark1'!Q1326</f>
        <v>1</v>
      </c>
      <c r="AB132">
        <f>+'Ark1'!R1326</f>
        <v>2</v>
      </c>
      <c r="AC132" s="1">
        <f>+'Ark1'!S1326</f>
        <v>5</v>
      </c>
      <c r="AD132" s="1">
        <f>+'Ark1'!T1326</f>
        <v>6.5</v>
      </c>
      <c r="AE132" s="92">
        <f>+'Ark1'!U1326</f>
        <v>53.35</v>
      </c>
      <c r="AF132" s="92">
        <f>+'Ark1'!W1326</f>
        <v>0</v>
      </c>
      <c r="AG132" s="11">
        <f>+'Ark1'!X1326</f>
        <v>100</v>
      </c>
      <c r="AH132" s="11">
        <f>+'Ark1'!Y1326</f>
        <v>100</v>
      </c>
      <c r="AI132" s="1">
        <f t="shared" si="2"/>
        <v>2</v>
      </c>
      <c r="AJ132" s="47"/>
    </row>
    <row r="133" spans="23:36">
      <c r="W133" s="47"/>
      <c r="X133">
        <f>+'Ark1'!C1327</f>
        <v>2017</v>
      </c>
      <c r="Y133">
        <f>+'Ark1'!N1327</f>
        <v>455</v>
      </c>
      <c r="Z133" s="3" t="s">
        <v>469</v>
      </c>
      <c r="AA133">
        <f>+'Ark1'!Q1327</f>
        <v>0</v>
      </c>
      <c r="AB133">
        <f>+'Ark1'!R1327</f>
        <v>0</v>
      </c>
      <c r="AC133" s="1">
        <f>+'Ark1'!S1327</f>
        <v>0</v>
      </c>
      <c r="AD133" s="1">
        <f>+'Ark1'!T1327</f>
        <v>0</v>
      </c>
      <c r="AE133" s="92">
        <f>+'Ark1'!U1327</f>
        <v>0</v>
      </c>
      <c r="AF133" s="92">
        <f>+'Ark1'!W1327</f>
        <v>0</v>
      </c>
      <c r="AG133" s="11">
        <f>+'Ark1'!X1327</f>
        <v>0</v>
      </c>
      <c r="AH133" s="11">
        <f>+'Ark1'!Y1327</f>
        <v>0</v>
      </c>
      <c r="AI133" s="1" t="e">
        <f t="shared" si="2"/>
        <v>#DIV/0!</v>
      </c>
      <c r="AJ133" s="47"/>
    </row>
    <row r="134" spans="23:36">
      <c r="W134" s="47"/>
      <c r="X134">
        <f>+'Ark1'!C1328</f>
        <v>2017</v>
      </c>
      <c r="Y134">
        <f>+'Ark1'!N1328</f>
        <v>460</v>
      </c>
      <c r="Z134" s="3" t="s">
        <v>470</v>
      </c>
      <c r="AA134">
        <f>+'Ark1'!Q1328</f>
        <v>4</v>
      </c>
      <c r="AB134">
        <f>+'Ark1'!R1328</f>
        <v>-1.0408340855860843E-17</v>
      </c>
      <c r="AC134" s="1">
        <f>+'Ark1'!S1328</f>
        <v>0</v>
      </c>
      <c r="AD134" s="1">
        <f>+'Ark1'!T1328</f>
        <v>0</v>
      </c>
      <c r="AE134" s="92">
        <f>+'Ark1'!U1328</f>
        <v>0</v>
      </c>
      <c r="AF134" s="92">
        <f>+'Ark1'!W1328</f>
        <v>0</v>
      </c>
      <c r="AG134" s="11">
        <f>+'Ark1'!X1328</f>
        <v>0</v>
      </c>
      <c r="AH134" s="11">
        <f>+'Ark1'!Y1328</f>
        <v>0</v>
      </c>
      <c r="AI134" s="1">
        <f t="shared" si="2"/>
        <v>-2.6020852139652106E-18</v>
      </c>
      <c r="AJ134" s="47"/>
    </row>
    <row r="135" spans="23:36">
      <c r="W135" s="47"/>
      <c r="X135" s="53">
        <f>+'Ark1'!C1329</f>
        <v>2016</v>
      </c>
      <c r="Y135" s="53">
        <f>+'Ark1'!N1329</f>
        <v>409</v>
      </c>
      <c r="Z135" s="54" t="s">
        <v>455</v>
      </c>
      <c r="AA135" s="53">
        <f>+'Ark1'!Q1329</f>
        <v>438</v>
      </c>
      <c r="AB135" s="53">
        <f>+'Ark1'!R1329</f>
        <v>11764</v>
      </c>
      <c r="AC135" s="55">
        <f>+'Ark1'!S1329</f>
        <v>4.9863141788507308</v>
      </c>
      <c r="AD135" s="55">
        <f>+'Ark1'!T1329</f>
        <v>3.8920435226113561</v>
      </c>
      <c r="AE135" s="155">
        <f>+'Ark1'!U1329</f>
        <v>6.3034852091125444</v>
      </c>
      <c r="AF135" s="155">
        <f>+'Ark1'!W1329</f>
        <v>0</v>
      </c>
      <c r="AG135" s="74">
        <f>+'Ark1'!X1329</f>
        <v>0</v>
      </c>
      <c r="AH135" s="74">
        <f>+'Ark1'!Y1329</f>
        <v>0</v>
      </c>
      <c r="AI135" s="55">
        <f t="shared" si="2"/>
        <v>26.858447488584474</v>
      </c>
      <c r="AJ135" s="47"/>
    </row>
    <row r="136" spans="23:36">
      <c r="W136" s="47"/>
      <c r="X136" s="53">
        <f>+'Ark1'!C1330</f>
        <v>2016</v>
      </c>
      <c r="Y136" s="53">
        <f>+'Ark1'!N1330</f>
        <v>410</v>
      </c>
      <c r="Z136" s="54" t="s">
        <v>456</v>
      </c>
      <c r="AA136" s="53">
        <f>+'Ark1'!Q1330</f>
        <v>533</v>
      </c>
      <c r="AB136" s="53">
        <f>+'Ark1'!R1330</f>
        <v>3440</v>
      </c>
      <c r="AC136" s="55">
        <f>+'Ark1'!S1330</f>
        <v>5.1052325581395319</v>
      </c>
      <c r="AD136" s="55">
        <f>+'Ark1'!T1330</f>
        <v>4.0171511627906966</v>
      </c>
      <c r="AE136" s="155">
        <f>+'Ark1'!U1330</f>
        <v>12.351308139534931</v>
      </c>
      <c r="AF136" s="155">
        <f>+'Ark1'!W1330</f>
        <v>0</v>
      </c>
      <c r="AG136" s="74">
        <f>+'Ark1'!X1330</f>
        <v>0</v>
      </c>
      <c r="AH136" s="74">
        <f>+'Ark1'!Y1330</f>
        <v>0</v>
      </c>
      <c r="AI136" s="55">
        <f t="shared" si="2"/>
        <v>6.4540337711069418</v>
      </c>
      <c r="AJ136" s="47"/>
    </row>
    <row r="137" spans="23:36">
      <c r="W137" s="47"/>
      <c r="X137" s="53">
        <f>+'Ark1'!C1331</f>
        <v>2016</v>
      </c>
      <c r="Y137" s="53">
        <f>+'Ark1'!N1331</f>
        <v>415</v>
      </c>
      <c r="Z137" s="54" t="s">
        <v>457</v>
      </c>
      <c r="AA137" s="53">
        <f>+'Ark1'!Q1331</f>
        <v>505</v>
      </c>
      <c r="AB137" s="53">
        <f>+'Ark1'!R1331</f>
        <v>3304</v>
      </c>
      <c r="AC137" s="55">
        <f>+'Ark1'!S1331</f>
        <v>4.5296610169491522</v>
      </c>
      <c r="AD137" s="55">
        <f>+'Ark1'!T1331</f>
        <v>4.5308716707021803</v>
      </c>
      <c r="AE137" s="155">
        <f>+'Ark1'!U1331</f>
        <v>17.642947941888625</v>
      </c>
      <c r="AF137" s="155">
        <f>+'Ark1'!W1331</f>
        <v>0.12106537530266344</v>
      </c>
      <c r="AG137" s="74">
        <f>+'Ark1'!X1331</f>
        <v>82.475786924939456</v>
      </c>
      <c r="AH137" s="74">
        <f>+'Ark1'!Y1331</f>
        <v>0</v>
      </c>
      <c r="AI137" s="55">
        <f t="shared" si="2"/>
        <v>6.5425742574257422</v>
      </c>
      <c r="AJ137" s="47"/>
    </row>
    <row r="138" spans="23:36">
      <c r="W138" s="47"/>
      <c r="X138" s="53">
        <f>+'Ark1'!C1332</f>
        <v>2016</v>
      </c>
      <c r="Y138" s="53">
        <f>+'Ark1'!N1332</f>
        <v>420</v>
      </c>
      <c r="Z138" s="54" t="s">
        <v>458</v>
      </c>
      <c r="AA138" s="53">
        <f>+'Ark1'!Q1332</f>
        <v>419</v>
      </c>
      <c r="AB138" s="53">
        <f>+'Ark1'!R1332</f>
        <v>2666</v>
      </c>
      <c r="AC138" s="55">
        <f>+'Ark1'!S1332</f>
        <v>5.2486871717929473</v>
      </c>
      <c r="AD138" s="55">
        <f>+'Ark1'!T1332</f>
        <v>5.8049512378094485</v>
      </c>
      <c r="AE138" s="155">
        <f>+'Ark1'!U1332</f>
        <v>22.315753938484566</v>
      </c>
      <c r="AF138" s="155">
        <f>+'Ark1'!W1332</f>
        <v>1.6879219804951235</v>
      </c>
      <c r="AG138" s="74">
        <f>+'Ark1'!X1332</f>
        <v>100</v>
      </c>
      <c r="AH138" s="74">
        <f>+'Ark1'!Y1332</f>
        <v>33.23330832708178</v>
      </c>
      <c r="AI138" s="55">
        <f t="shared" si="2"/>
        <v>6.3627684964200482</v>
      </c>
      <c r="AJ138" s="47"/>
    </row>
    <row r="139" spans="23:36">
      <c r="W139" s="47"/>
      <c r="X139" s="53">
        <f>+'Ark1'!C1333</f>
        <v>2016</v>
      </c>
      <c r="Y139" s="53">
        <f>+'Ark1'!N1333</f>
        <v>425</v>
      </c>
      <c r="Z139" s="54" t="s">
        <v>459</v>
      </c>
      <c r="AA139" s="53">
        <f>+'Ark1'!Q1333</f>
        <v>276</v>
      </c>
      <c r="AB139" s="53">
        <f>+'Ark1'!R1333</f>
        <v>869</v>
      </c>
      <c r="AC139" s="55">
        <f>+'Ark1'!S1333</f>
        <v>6.0460299194476388</v>
      </c>
      <c r="AD139" s="55">
        <f>+'Ark1'!T1333</f>
        <v>6.876869965477562</v>
      </c>
      <c r="AE139" s="155">
        <f>+'Ark1'!U1333</f>
        <v>26.460759493670839</v>
      </c>
      <c r="AF139" s="155">
        <f>+'Ark1'!W1333</f>
        <v>7.940161104718066</v>
      </c>
      <c r="AG139" s="74">
        <f>+'Ark1'!X1333</f>
        <v>100</v>
      </c>
      <c r="AH139" s="74">
        <f>+'Ark1'!Y1333</f>
        <v>100</v>
      </c>
      <c r="AI139" s="55">
        <f t="shared" si="2"/>
        <v>3.1485507246376812</v>
      </c>
      <c r="AJ139" s="47"/>
    </row>
    <row r="140" spans="23:36">
      <c r="W140" s="47"/>
      <c r="X140" s="53">
        <f>+'Ark1'!C1334</f>
        <v>2016</v>
      </c>
      <c r="Y140" s="53">
        <f>+'Ark1'!N1334</f>
        <v>428</v>
      </c>
      <c r="Z140" s="54" t="s">
        <v>460</v>
      </c>
      <c r="AA140" s="53">
        <f>+'Ark1'!Q1334</f>
        <v>172</v>
      </c>
      <c r="AB140" s="53">
        <f>+'Ark1'!R1334</f>
        <v>377</v>
      </c>
      <c r="AC140" s="55">
        <f>+'Ark1'!S1334</f>
        <v>6.4854111405835537</v>
      </c>
      <c r="AD140" s="55">
        <f>+'Ark1'!T1334</f>
        <v>7.6763925729442972</v>
      </c>
      <c r="AE140" s="155">
        <f>+'Ark1'!U1334</f>
        <v>28.982228116710889</v>
      </c>
      <c r="AF140" s="155">
        <f>+'Ark1'!W1334</f>
        <v>18.037135278514594</v>
      </c>
      <c r="AG140" s="74">
        <f>+'Ark1'!X1334</f>
        <v>100</v>
      </c>
      <c r="AH140" s="74">
        <f>+'Ark1'!Y1334</f>
        <v>100</v>
      </c>
      <c r="AI140" s="55">
        <f t="shared" si="2"/>
        <v>2.191860465116279</v>
      </c>
      <c r="AJ140" s="47"/>
    </row>
    <row r="141" spans="23:36">
      <c r="W141" s="47"/>
      <c r="X141" s="53">
        <f>+'Ark1'!C1335</f>
        <v>2016</v>
      </c>
      <c r="Y141" s="53">
        <f>+'Ark1'!N1335</f>
        <v>430</v>
      </c>
      <c r="Z141" s="54" t="s">
        <v>461</v>
      </c>
      <c r="AA141" s="53">
        <f>+'Ark1'!Q1335</f>
        <v>162</v>
      </c>
      <c r="AB141" s="53">
        <f>+'Ark1'!R1335</f>
        <v>318</v>
      </c>
      <c r="AC141" s="55">
        <f>+'Ark1'!S1335</f>
        <v>6.8553459119496845</v>
      </c>
      <c r="AD141" s="55">
        <f>+'Ark1'!T1335</f>
        <v>7.9716981132075491</v>
      </c>
      <c r="AE141" s="155">
        <f>+'Ark1'!U1335</f>
        <v>31.40786163522014</v>
      </c>
      <c r="AF141" s="155">
        <f>+'Ark1'!W1335</f>
        <v>25.471698113207545</v>
      </c>
      <c r="AG141" s="74">
        <f>+'Ark1'!X1335</f>
        <v>100</v>
      </c>
      <c r="AH141" s="74">
        <f>+'Ark1'!Y1335</f>
        <v>100</v>
      </c>
      <c r="AI141" s="55">
        <f t="shared" si="2"/>
        <v>1.962962962962963</v>
      </c>
      <c r="AJ141" s="47"/>
    </row>
    <row r="142" spans="23:36">
      <c r="W142" s="47"/>
      <c r="X142" s="53">
        <f>+'Ark1'!C1336</f>
        <v>2016</v>
      </c>
      <c r="Y142" s="53">
        <f>+'Ark1'!N1336</f>
        <v>433</v>
      </c>
      <c r="Z142" s="54" t="s">
        <v>462</v>
      </c>
      <c r="AA142" s="53">
        <f>+'Ark1'!Q1336</f>
        <v>84</v>
      </c>
      <c r="AB142" s="53">
        <f>+'Ark1'!R1336</f>
        <v>121</v>
      </c>
      <c r="AC142" s="55">
        <f>+'Ark1'!S1336</f>
        <v>7.0991735537190097</v>
      </c>
      <c r="AD142" s="55">
        <f>+'Ark1'!T1336</f>
        <v>8.0991735537190088</v>
      </c>
      <c r="AE142" s="155">
        <f>+'Ark1'!U1336</f>
        <v>33.950413223140487</v>
      </c>
      <c r="AF142" s="155">
        <f>+'Ark1'!W1336</f>
        <v>32.231404958677686</v>
      </c>
      <c r="AG142" s="74">
        <f>+'Ark1'!X1336</f>
        <v>100</v>
      </c>
      <c r="AH142" s="74">
        <f>+'Ark1'!Y1336</f>
        <v>100</v>
      </c>
      <c r="AI142" s="55">
        <f t="shared" si="2"/>
        <v>1.4404761904761905</v>
      </c>
      <c r="AJ142" s="47"/>
    </row>
    <row r="143" spans="23:36">
      <c r="W143" s="47"/>
      <c r="X143" s="53">
        <f>+'Ark1'!C1337</f>
        <v>2016</v>
      </c>
      <c r="Y143" s="53">
        <f>+'Ark1'!N1337</f>
        <v>435</v>
      </c>
      <c r="Z143" s="54" t="s">
        <v>463</v>
      </c>
      <c r="AA143" s="53">
        <f>+'Ark1'!Q1337</f>
        <v>65</v>
      </c>
      <c r="AB143" s="53">
        <f>+'Ark1'!R1337</f>
        <v>93</v>
      </c>
      <c r="AC143" s="55">
        <f>+'Ark1'!S1337</f>
        <v>7.2043010752688179</v>
      </c>
      <c r="AD143" s="55">
        <f>+'Ark1'!T1337</f>
        <v>8</v>
      </c>
      <c r="AE143" s="155">
        <f>+'Ark1'!U1337</f>
        <v>36.273118279569879</v>
      </c>
      <c r="AF143" s="155">
        <f>+'Ark1'!W1337</f>
        <v>35.483870967741943</v>
      </c>
      <c r="AG143" s="74">
        <f>+'Ark1'!X1337</f>
        <v>100</v>
      </c>
      <c r="AH143" s="74">
        <f>+'Ark1'!Y1337</f>
        <v>100</v>
      </c>
      <c r="AI143" s="55">
        <f t="shared" si="2"/>
        <v>1.4307692307692308</v>
      </c>
      <c r="AJ143" s="47"/>
    </row>
    <row r="144" spans="23:36">
      <c r="W144" s="47"/>
      <c r="X144" s="53">
        <f>+'Ark1'!C1338</f>
        <v>2016</v>
      </c>
      <c r="Y144" s="53">
        <f>+'Ark1'!N1338</f>
        <v>438</v>
      </c>
      <c r="Z144" s="54" t="s">
        <v>464</v>
      </c>
      <c r="AA144" s="53">
        <f>+'Ark1'!Q1338</f>
        <v>31</v>
      </c>
      <c r="AB144" s="53">
        <f>+'Ark1'!R1338</f>
        <v>39</v>
      </c>
      <c r="AC144" s="55">
        <f>+'Ark1'!S1338</f>
        <v>6.9743589743589745</v>
      </c>
      <c r="AD144" s="55">
        <f>+'Ark1'!T1338</f>
        <v>7.4102564102564097</v>
      </c>
      <c r="AE144" s="155">
        <f>+'Ark1'!U1338</f>
        <v>38.964102564102561</v>
      </c>
      <c r="AF144" s="155">
        <f>+'Ark1'!W1338</f>
        <v>17.948717948717952</v>
      </c>
      <c r="AG144" s="74">
        <f>+'Ark1'!X1338</f>
        <v>100</v>
      </c>
      <c r="AH144" s="74">
        <f>+'Ark1'!Y1338</f>
        <v>100</v>
      </c>
      <c r="AI144" s="55">
        <f t="shared" si="2"/>
        <v>1.2580645161290323</v>
      </c>
      <c r="AJ144" s="47"/>
    </row>
    <row r="145" spans="23:36">
      <c r="W145" s="47"/>
      <c r="X145" s="53">
        <f>+'Ark1'!C1339</f>
        <v>2016</v>
      </c>
      <c r="Y145" s="53">
        <f>+'Ark1'!N1339</f>
        <v>440</v>
      </c>
      <c r="Z145" s="54" t="s">
        <v>465</v>
      </c>
      <c r="AA145" s="53">
        <f>+'Ark1'!Q1339</f>
        <v>40</v>
      </c>
      <c r="AB145" s="53">
        <f>+'Ark1'!R1339</f>
        <v>50</v>
      </c>
      <c r="AC145" s="55">
        <f>+'Ark1'!S1339</f>
        <v>6.8600000000000012</v>
      </c>
      <c r="AD145" s="55">
        <f>+'Ark1'!T1339</f>
        <v>7.04</v>
      </c>
      <c r="AE145" s="155">
        <f>+'Ark1'!U1339</f>
        <v>41.468000000000011</v>
      </c>
      <c r="AF145" s="155">
        <f>+'Ark1'!W1339</f>
        <v>14</v>
      </c>
      <c r="AG145" s="74">
        <f>+'Ark1'!X1339</f>
        <v>100</v>
      </c>
      <c r="AH145" s="74">
        <f>+'Ark1'!Y1339</f>
        <v>100</v>
      </c>
      <c r="AI145" s="55">
        <f t="shared" si="2"/>
        <v>1.25</v>
      </c>
      <c r="AJ145" s="47"/>
    </row>
    <row r="146" spans="23:36">
      <c r="W146" s="47"/>
      <c r="X146" s="53">
        <f>+'Ark1'!C1340</f>
        <v>2016</v>
      </c>
      <c r="Y146" s="53">
        <f>+'Ark1'!N1340</f>
        <v>443</v>
      </c>
      <c r="Z146" s="54" t="s">
        <v>466</v>
      </c>
      <c r="AA146" s="53">
        <f>+'Ark1'!Q1340</f>
        <v>14</v>
      </c>
      <c r="AB146" s="53">
        <f>+'Ark1'!R1340</f>
        <v>14</v>
      </c>
      <c r="AC146" s="55">
        <f>+'Ark1'!S1340</f>
        <v>7.0714285714285694</v>
      </c>
      <c r="AD146" s="55">
        <f>+'Ark1'!T1340</f>
        <v>8</v>
      </c>
      <c r="AE146" s="155">
        <f>+'Ark1'!U1340</f>
        <v>43.985714285714259</v>
      </c>
      <c r="AF146" s="155">
        <f>+'Ark1'!W1340</f>
        <v>35.714285714285722</v>
      </c>
      <c r="AG146" s="74">
        <f>+'Ark1'!X1340</f>
        <v>100</v>
      </c>
      <c r="AH146" s="74">
        <f>+'Ark1'!Y1340</f>
        <v>100</v>
      </c>
      <c r="AI146" s="55">
        <f t="shared" si="2"/>
        <v>1</v>
      </c>
      <c r="AJ146" s="47"/>
    </row>
    <row r="147" spans="23:36">
      <c r="W147" s="47"/>
      <c r="X147" s="53">
        <f>+'Ark1'!C1341</f>
        <v>2016</v>
      </c>
      <c r="Y147" s="53">
        <f>+'Ark1'!N1341</f>
        <v>445</v>
      </c>
      <c r="Z147" s="54" t="s">
        <v>467</v>
      </c>
      <c r="AA147" s="53">
        <f>+'Ark1'!Q1341</f>
        <v>18</v>
      </c>
      <c r="AB147" s="53">
        <f>+'Ark1'!R1341</f>
        <v>24</v>
      </c>
      <c r="AC147" s="55">
        <f>+'Ark1'!S1341</f>
        <v>6.7083333333333313</v>
      </c>
      <c r="AD147" s="55">
        <f>+'Ark1'!T1341</f>
        <v>6.875</v>
      </c>
      <c r="AE147" s="155">
        <f>+'Ark1'!U1341</f>
        <v>47.787500000000001</v>
      </c>
      <c r="AF147" s="155">
        <f>+'Ark1'!W1341</f>
        <v>8.3333333333333357</v>
      </c>
      <c r="AG147" s="74">
        <f>+'Ark1'!X1341</f>
        <v>100</v>
      </c>
      <c r="AH147" s="74">
        <f>+'Ark1'!Y1341</f>
        <v>100</v>
      </c>
      <c r="AI147" s="55">
        <f t="shared" si="2"/>
        <v>1.3333333333333333</v>
      </c>
      <c r="AJ147" s="47"/>
    </row>
    <row r="148" spans="23:36">
      <c r="W148" s="47"/>
      <c r="X148" s="53">
        <f>+'Ark1'!C1342</f>
        <v>2016</v>
      </c>
      <c r="Y148" s="53">
        <f>+'Ark1'!N1342</f>
        <v>450</v>
      </c>
      <c r="Z148" s="54" t="s">
        <v>468</v>
      </c>
      <c r="AA148" s="53">
        <f>+'Ark1'!Q1342</f>
        <v>2</v>
      </c>
      <c r="AB148" s="53">
        <f>+'Ark1'!R1342</f>
        <v>2</v>
      </c>
      <c r="AC148" s="55">
        <f>+'Ark1'!S1342</f>
        <v>6.5</v>
      </c>
      <c r="AD148" s="55">
        <f>+'Ark1'!T1342</f>
        <v>9.5</v>
      </c>
      <c r="AE148" s="155">
        <f>+'Ark1'!U1342</f>
        <v>51.3</v>
      </c>
      <c r="AF148" s="155">
        <f>+'Ark1'!W1342</f>
        <v>50</v>
      </c>
      <c r="AG148" s="74">
        <f>+'Ark1'!X1342</f>
        <v>100</v>
      </c>
      <c r="AH148" s="74">
        <f>+'Ark1'!Y1342</f>
        <v>100</v>
      </c>
      <c r="AI148" s="55">
        <f t="shared" si="2"/>
        <v>1</v>
      </c>
      <c r="AJ148" s="47"/>
    </row>
    <row r="149" spans="23:36">
      <c r="W149" s="47"/>
      <c r="X149" s="53">
        <f>+'Ark1'!C1343</f>
        <v>2016</v>
      </c>
      <c r="Y149" s="53">
        <f>+'Ark1'!N1343</f>
        <v>455</v>
      </c>
      <c r="Z149" s="54" t="s">
        <v>469</v>
      </c>
      <c r="AA149" s="53">
        <f>+'Ark1'!Q1343</f>
        <v>0</v>
      </c>
      <c r="AB149" s="53">
        <f>+'Ark1'!R1343</f>
        <v>0</v>
      </c>
      <c r="AC149" s="55">
        <f>+'Ark1'!S1343</f>
        <v>0</v>
      </c>
      <c r="AD149" s="55">
        <f>+'Ark1'!T1343</f>
        <v>0</v>
      </c>
      <c r="AE149" s="155">
        <f>+'Ark1'!U1343</f>
        <v>0</v>
      </c>
      <c r="AF149" s="155">
        <f>+'Ark1'!W1343</f>
        <v>0</v>
      </c>
      <c r="AG149" s="74">
        <f>+'Ark1'!X1343</f>
        <v>0</v>
      </c>
      <c r="AH149" s="74">
        <f>+'Ark1'!Y1343</f>
        <v>0</v>
      </c>
      <c r="AI149" s="55" t="e">
        <f t="shared" si="2"/>
        <v>#DIV/0!</v>
      </c>
      <c r="AJ149" s="47"/>
    </row>
    <row r="150" spans="23:36">
      <c r="W150" s="47"/>
      <c r="X150" s="53">
        <f>+'Ark1'!C1344</f>
        <v>2016</v>
      </c>
      <c r="Y150" s="53">
        <f>+'Ark1'!N1344</f>
        <v>460</v>
      </c>
      <c r="Z150" s="54" t="s">
        <v>470</v>
      </c>
      <c r="AA150" s="53">
        <f>+'Ark1'!Q1344</f>
        <v>0</v>
      </c>
      <c r="AB150" s="53">
        <f>+'Ark1'!R1344</f>
        <v>0</v>
      </c>
      <c r="AC150" s="55">
        <f>+'Ark1'!S1344</f>
        <v>0</v>
      </c>
      <c r="AD150" s="55">
        <f>+'Ark1'!T1344</f>
        <v>0</v>
      </c>
      <c r="AE150" s="155">
        <f>+'Ark1'!U1344</f>
        <v>0</v>
      </c>
      <c r="AF150" s="155">
        <f>+'Ark1'!W1344</f>
        <v>0</v>
      </c>
      <c r="AG150" s="74">
        <f>+'Ark1'!X1344</f>
        <v>0</v>
      </c>
      <c r="AH150" s="74">
        <f>+'Ark1'!Y1344</f>
        <v>0</v>
      </c>
      <c r="AI150" s="55" t="e">
        <f t="shared" si="2"/>
        <v>#DIV/0!</v>
      </c>
      <c r="AJ150" s="47"/>
    </row>
    <row r="151" spans="23:36">
      <c r="AE151"/>
      <c r="AF151"/>
      <c r="AG151"/>
      <c r="AH151"/>
    </row>
    <row r="152" spans="23:36">
      <c r="AE152"/>
      <c r="AF152"/>
      <c r="AG152"/>
      <c r="AH152"/>
    </row>
    <row r="153" spans="23:36">
      <c r="AE153"/>
      <c r="AF153"/>
      <c r="AG153"/>
      <c r="AH153"/>
    </row>
    <row r="154" spans="23:36">
      <c r="AE154"/>
      <c r="AF154"/>
      <c r="AG154"/>
      <c r="AH154"/>
    </row>
    <row r="155" spans="23:36">
      <c r="AE155"/>
      <c r="AF155"/>
      <c r="AG155"/>
      <c r="AH155"/>
    </row>
    <row r="156" spans="23:36">
      <c r="AE156"/>
      <c r="AF156"/>
      <c r="AG156"/>
      <c r="AH156"/>
    </row>
    <row r="157" spans="23:36">
      <c r="AE157"/>
      <c r="AF157"/>
      <c r="AG157"/>
      <c r="AH157"/>
    </row>
    <row r="158" spans="23:36">
      <c r="AE158"/>
      <c r="AF158"/>
      <c r="AG158"/>
      <c r="AH158"/>
    </row>
    <row r="159" spans="23:36">
      <c r="AE159"/>
      <c r="AF159"/>
      <c r="AG159"/>
      <c r="AH159"/>
    </row>
    <row r="160" spans="23:36">
      <c r="AE160"/>
      <c r="AF160"/>
      <c r="AG160"/>
      <c r="AH160"/>
    </row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spans="31:42">
      <c r="AE321"/>
      <c r="AF321"/>
      <c r="AG321"/>
      <c r="AH321"/>
    </row>
    <row r="322" spans="31:42">
      <c r="AE322"/>
      <c r="AF322"/>
      <c r="AG322"/>
      <c r="AH322"/>
    </row>
    <row r="323" spans="31:42">
      <c r="AE323"/>
      <c r="AF323"/>
      <c r="AG323"/>
      <c r="AH323"/>
    </row>
    <row r="324" spans="31:42">
      <c r="AE324"/>
      <c r="AF324"/>
      <c r="AG324"/>
      <c r="AH324"/>
    </row>
    <row r="325" spans="31:42">
      <c r="AE325"/>
      <c r="AF325"/>
      <c r="AG325"/>
      <c r="AH325"/>
    </row>
    <row r="326" spans="31:42">
      <c r="AE326"/>
      <c r="AF326"/>
      <c r="AG326"/>
      <c r="AH326"/>
    </row>
    <row r="327" spans="31:42">
      <c r="AE327"/>
      <c r="AF327"/>
      <c r="AG327"/>
      <c r="AH327"/>
    </row>
    <row r="328" spans="31:42">
      <c r="AE328"/>
      <c r="AF328"/>
      <c r="AG328"/>
      <c r="AH328"/>
    </row>
    <row r="329" spans="31:42">
      <c r="AE329"/>
      <c r="AF329"/>
      <c r="AG329"/>
      <c r="AH329"/>
    </row>
    <row r="330" spans="31:42">
      <c r="AE330"/>
      <c r="AF330"/>
      <c r="AG330"/>
      <c r="AH330"/>
    </row>
    <row r="331" spans="31:42">
      <c r="AE331"/>
      <c r="AF331"/>
      <c r="AG331"/>
      <c r="AH331"/>
    </row>
    <row r="332" spans="31:42">
      <c r="AE332"/>
      <c r="AF332"/>
      <c r="AG332"/>
      <c r="AH332"/>
    </row>
    <row r="333" spans="31:42">
      <c r="AE333"/>
      <c r="AF333"/>
      <c r="AG333"/>
      <c r="AH333"/>
    </row>
    <row r="334" spans="31:42">
      <c r="AE334"/>
      <c r="AF334"/>
      <c r="AG334"/>
      <c r="AH334"/>
      <c r="AL334" s="1"/>
      <c r="AM334" s="1"/>
      <c r="AN334" s="1"/>
      <c r="AO334" s="1"/>
      <c r="AP334" s="1"/>
    </row>
    <row r="335" spans="31:42">
      <c r="AE335"/>
      <c r="AF335"/>
      <c r="AG335"/>
      <c r="AH335"/>
      <c r="AL335" s="1"/>
      <c r="AM335" s="1"/>
      <c r="AN335" s="1"/>
      <c r="AO335" s="1"/>
      <c r="AP335" s="1"/>
    </row>
    <row r="336" spans="31:42">
      <c r="AE336"/>
      <c r="AF336"/>
      <c r="AG336"/>
      <c r="AH336"/>
      <c r="AL336" s="1"/>
      <c r="AM336" s="1"/>
      <c r="AN336" s="1"/>
      <c r="AO336" s="1"/>
      <c r="AP336" s="1"/>
    </row>
    <row r="337" spans="31:42">
      <c r="AE337"/>
      <c r="AF337"/>
      <c r="AG337"/>
      <c r="AH337"/>
      <c r="AL337" s="1"/>
      <c r="AM337" s="1"/>
      <c r="AN337" s="1"/>
      <c r="AO337" s="1"/>
      <c r="AP337" s="1"/>
    </row>
    <row r="338" spans="31:42">
      <c r="AE338"/>
      <c r="AF338"/>
      <c r="AG338"/>
      <c r="AH338"/>
      <c r="AL338" s="1"/>
      <c r="AM338" s="1"/>
      <c r="AN338" s="1"/>
      <c r="AO338" s="1"/>
      <c r="AP338" s="1"/>
    </row>
    <row r="339" spans="31:42">
      <c r="AE339"/>
      <c r="AF339"/>
      <c r="AG339"/>
      <c r="AH339"/>
      <c r="AL339" s="1"/>
      <c r="AM339" s="1"/>
      <c r="AN339" s="1"/>
      <c r="AO339" s="1"/>
      <c r="AP339" s="1"/>
    </row>
    <row r="340" spans="31:42">
      <c r="AE340"/>
      <c r="AF340"/>
      <c r="AG340"/>
      <c r="AH340"/>
      <c r="AL340" s="1"/>
      <c r="AM340" s="1"/>
      <c r="AN340" s="1"/>
      <c r="AO340" s="1"/>
      <c r="AP340" s="1"/>
    </row>
    <row r="341" spans="31:42">
      <c r="AE341"/>
      <c r="AF341"/>
      <c r="AG341"/>
      <c r="AH341"/>
      <c r="AL341" s="1"/>
      <c r="AM341" s="1"/>
      <c r="AN341" s="1"/>
      <c r="AO341" s="1"/>
      <c r="AP341" s="1"/>
    </row>
    <row r="342" spans="31:42">
      <c r="AE342"/>
      <c r="AF342"/>
      <c r="AG342"/>
      <c r="AH342"/>
      <c r="AL342" s="1"/>
      <c r="AM342" s="1"/>
      <c r="AN342" s="1"/>
      <c r="AO342" s="1"/>
      <c r="AP342" s="1"/>
    </row>
    <row r="343" spans="31:42">
      <c r="AE343"/>
      <c r="AF343"/>
      <c r="AG343"/>
      <c r="AH343"/>
      <c r="AL343" s="1"/>
      <c r="AM343" s="1"/>
      <c r="AN343" s="1"/>
      <c r="AO343" s="1"/>
      <c r="AP343" s="1"/>
    </row>
    <row r="344" spans="31:42">
      <c r="AE344"/>
      <c r="AF344"/>
      <c r="AG344"/>
      <c r="AH344"/>
      <c r="AL344" s="1"/>
      <c r="AM344" s="1"/>
      <c r="AN344" s="1"/>
      <c r="AO344" s="1"/>
      <c r="AP344" s="1"/>
    </row>
    <row r="345" spans="31:42">
      <c r="AE345"/>
      <c r="AF345"/>
      <c r="AG345"/>
      <c r="AH345"/>
      <c r="AL345" s="1"/>
      <c r="AM345" s="1"/>
      <c r="AN345" s="1"/>
      <c r="AO345" s="1"/>
      <c r="AP345" s="1"/>
    </row>
    <row r="346" spans="31:42">
      <c r="AE346"/>
      <c r="AF346"/>
      <c r="AG346"/>
      <c r="AH346"/>
      <c r="AL346" s="1"/>
      <c r="AM346" s="1"/>
      <c r="AN346" s="1"/>
      <c r="AO346" s="1"/>
      <c r="AP346" s="1"/>
    </row>
    <row r="347" spans="31:42">
      <c r="AE347"/>
      <c r="AF347"/>
      <c r="AG347"/>
      <c r="AH347"/>
      <c r="AL347" s="1"/>
      <c r="AM347" s="1"/>
      <c r="AN347" s="1"/>
      <c r="AO347" s="1"/>
      <c r="AP347" s="1"/>
    </row>
    <row r="348" spans="31:42">
      <c r="AE348"/>
      <c r="AF348"/>
      <c r="AG348"/>
      <c r="AH348"/>
      <c r="AL348" s="1"/>
      <c r="AM348" s="1"/>
      <c r="AN348" s="1"/>
      <c r="AO348" s="1"/>
      <c r="AP348" s="1"/>
    </row>
    <row r="349" spans="31:42">
      <c r="AE349"/>
      <c r="AF349"/>
      <c r="AG349"/>
      <c r="AH349"/>
      <c r="AL349" s="1"/>
      <c r="AM349" s="1"/>
      <c r="AN349" s="1"/>
      <c r="AO349" s="1"/>
      <c r="AP349" s="1"/>
    </row>
    <row r="350" spans="31:42">
      <c r="AE350"/>
      <c r="AF350"/>
      <c r="AG350"/>
      <c r="AH350"/>
      <c r="AL350" s="1"/>
      <c r="AM350" s="1"/>
      <c r="AN350" s="1"/>
      <c r="AO350" s="1"/>
      <c r="AP350" s="1"/>
    </row>
    <row r="351" spans="31:42">
      <c r="AE351"/>
      <c r="AF351"/>
      <c r="AG351"/>
      <c r="AH351"/>
      <c r="AL351" s="1"/>
      <c r="AM351" s="1"/>
      <c r="AN351" s="1"/>
      <c r="AO351" s="1"/>
      <c r="AP351" s="1"/>
    </row>
    <row r="352" spans="31:42">
      <c r="AE352"/>
      <c r="AF352"/>
      <c r="AG352"/>
      <c r="AH352"/>
      <c r="AL352" s="1"/>
      <c r="AM352" s="1"/>
      <c r="AN352" s="1"/>
      <c r="AO352" s="1"/>
      <c r="AP352" s="1"/>
    </row>
    <row r="353" spans="31:42">
      <c r="AE353"/>
      <c r="AF353"/>
      <c r="AG353"/>
      <c r="AH353"/>
      <c r="AL353" s="1"/>
      <c r="AM353" s="1"/>
      <c r="AN353" s="1"/>
      <c r="AO353" s="1"/>
      <c r="AP353" s="1"/>
    </row>
    <row r="354" spans="31:42">
      <c r="AE354"/>
      <c r="AF354"/>
      <c r="AG354"/>
      <c r="AH354"/>
      <c r="AL354" s="1"/>
      <c r="AM354" s="1"/>
      <c r="AN354" s="1"/>
      <c r="AO354" s="1"/>
      <c r="AP354" s="1"/>
    </row>
    <row r="355" spans="31:42">
      <c r="AE355"/>
      <c r="AF355"/>
      <c r="AG355"/>
      <c r="AH355"/>
      <c r="AL355" s="1"/>
      <c r="AM355" s="1"/>
      <c r="AN355" s="1"/>
      <c r="AO355" s="1"/>
      <c r="AP355" s="1"/>
    </row>
    <row r="356" spans="31:42">
      <c r="AE356"/>
      <c r="AF356"/>
      <c r="AG356"/>
      <c r="AH356"/>
      <c r="AL356" s="1"/>
      <c r="AM356" s="1"/>
      <c r="AN356" s="1"/>
      <c r="AO356" s="1"/>
      <c r="AP356" s="1"/>
    </row>
    <row r="357" spans="31:42">
      <c r="AE357"/>
      <c r="AF357"/>
      <c r="AG357"/>
      <c r="AH357"/>
      <c r="AL357" s="1"/>
      <c r="AM357" s="1"/>
      <c r="AN357" s="1"/>
      <c r="AO357" s="1"/>
      <c r="AP357" s="1"/>
    </row>
    <row r="358" spans="31:42">
      <c r="AE358"/>
      <c r="AF358"/>
      <c r="AG358"/>
      <c r="AH358"/>
      <c r="AL358" s="1"/>
      <c r="AM358" s="1"/>
      <c r="AN358" s="1"/>
      <c r="AO358" s="1"/>
      <c r="AP358" s="1"/>
    </row>
    <row r="359" spans="31:42">
      <c r="AE359"/>
      <c r="AF359"/>
      <c r="AG359"/>
      <c r="AH359"/>
      <c r="AL359" s="1"/>
      <c r="AM359" s="1"/>
      <c r="AN359" s="1"/>
      <c r="AO359" s="1"/>
      <c r="AP359" s="1"/>
    </row>
    <row r="360" spans="31:42">
      <c r="AE360"/>
      <c r="AF360"/>
      <c r="AG360"/>
      <c r="AH360"/>
      <c r="AL360" s="1"/>
      <c r="AM360" s="1"/>
      <c r="AN360" s="1"/>
      <c r="AO360" s="1"/>
      <c r="AP360" s="1"/>
    </row>
    <row r="361" spans="31:42">
      <c r="AE361"/>
      <c r="AF361"/>
      <c r="AG361"/>
      <c r="AH361"/>
      <c r="AL361" s="1"/>
      <c r="AM361" s="1"/>
      <c r="AN361" s="1"/>
      <c r="AO361" s="1"/>
      <c r="AP361" s="1"/>
    </row>
    <row r="362" spans="31:42">
      <c r="AE362"/>
      <c r="AF362"/>
      <c r="AG362"/>
      <c r="AH362"/>
      <c r="AL362" s="1"/>
      <c r="AM362" s="1"/>
      <c r="AN362" s="1"/>
      <c r="AO362" s="1"/>
      <c r="AP362" s="1"/>
    </row>
    <row r="363" spans="31:42">
      <c r="AE363"/>
      <c r="AF363"/>
      <c r="AG363"/>
      <c r="AH36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228"/>
  <sheetViews>
    <sheetView zoomScale="96" zoomScaleNormal="96" workbookViewId="0">
      <pane xSplit="6" ySplit="8" topLeftCell="G9" activePane="bottomRight" state="frozen"/>
      <selection pane="topRight" activeCell="G1" sqref="G1"/>
      <selection pane="bottomLeft" activeCell="A11" sqref="A11"/>
      <selection pane="bottomRight" activeCell="N27" sqref="N27"/>
    </sheetView>
  </sheetViews>
  <sheetFormatPr baseColWidth="10" defaultRowHeight="15"/>
  <cols>
    <col min="1" max="1" width="1.1796875" customWidth="1"/>
    <col min="2" max="2" width="5.54296875" customWidth="1"/>
    <col min="3" max="3" width="3.36328125" customWidth="1"/>
    <col min="4" max="4" width="10.1796875" customWidth="1"/>
    <col min="5" max="5" width="6.7265625" customWidth="1"/>
    <col min="6" max="6" width="8" style="320" customWidth="1"/>
    <col min="7" max="7" width="6.453125" style="92" customWidth="1"/>
    <col min="8" max="8" width="5" style="92" customWidth="1"/>
    <col min="9" max="9" width="5.36328125" style="92" customWidth="1"/>
    <col min="10" max="10" width="1" style="92" customWidth="1"/>
    <col min="11" max="11" width="6.81640625" style="92" customWidth="1"/>
    <col min="12" max="12" width="1.26953125" style="92" customWidth="1"/>
    <col min="13" max="13" width="6.81640625" customWidth="1"/>
    <col min="14" max="14" width="5" style="1" customWidth="1"/>
    <col min="15" max="15" width="6.26953125" style="92" customWidth="1"/>
    <col min="16" max="16" width="6.81640625" style="92" customWidth="1"/>
    <col min="17" max="17" width="1.453125" style="92" customWidth="1"/>
    <col min="18" max="18" width="7.08984375" customWidth="1"/>
    <col min="19" max="19" width="6.81640625" style="92" customWidth="1"/>
    <col min="20" max="20" width="6.08984375" style="11" customWidth="1"/>
    <col min="21" max="21" width="4.90625" style="11" customWidth="1"/>
    <col min="22" max="22" width="6.08984375" style="11" customWidth="1"/>
    <col min="23" max="23" width="5.54296875" style="11" customWidth="1"/>
    <col min="24" max="24" width="6.90625" style="92" customWidth="1"/>
    <col min="25" max="25" width="5.81640625" customWidth="1"/>
    <col min="26" max="26" width="7" customWidth="1"/>
    <col min="27" max="27" width="6.36328125" style="11" customWidth="1"/>
    <col min="28" max="28" width="4.90625" style="11" customWidth="1"/>
    <col min="29" max="29" width="7.1796875" style="11" customWidth="1"/>
    <col min="30" max="30" width="8" customWidth="1"/>
    <col min="31" max="31" width="6.453125" style="11" customWidth="1"/>
    <col min="44" max="44" width="14" customWidth="1"/>
    <col min="45" max="45" width="12.54296875" customWidth="1"/>
    <col min="46" max="46" width="10.90625" customWidth="1"/>
  </cols>
  <sheetData>
    <row r="1" spans="1:55" ht="15.6">
      <c r="A1" s="47"/>
      <c r="B1" s="47"/>
      <c r="C1" s="47"/>
      <c r="D1" s="47"/>
      <c r="E1" s="47"/>
      <c r="F1" s="336"/>
      <c r="G1" s="90"/>
      <c r="H1" s="90"/>
      <c r="I1" s="90"/>
      <c r="J1" s="90"/>
      <c r="K1" s="90"/>
      <c r="L1" s="90"/>
      <c r="M1" s="47"/>
      <c r="N1" s="152"/>
      <c r="O1" s="90"/>
      <c r="P1" s="90"/>
      <c r="Q1" s="90"/>
      <c r="R1" s="47"/>
      <c r="S1" s="90"/>
      <c r="T1" s="71"/>
      <c r="U1" s="71"/>
      <c r="V1" s="71"/>
      <c r="W1" s="71"/>
      <c r="X1" s="90"/>
      <c r="Y1" s="47"/>
      <c r="Z1" s="47"/>
      <c r="AA1" s="71"/>
      <c r="AB1" s="71"/>
      <c r="AC1" s="71"/>
      <c r="AD1" s="47"/>
      <c r="AE1" s="71"/>
      <c r="AF1" s="47"/>
      <c r="AG1" s="4"/>
      <c r="AH1" s="58"/>
      <c r="AI1" s="58"/>
      <c r="AJ1" s="1"/>
      <c r="AK1" s="5"/>
    </row>
    <row r="2" spans="1:55" s="180" customFormat="1" ht="31.8">
      <c r="A2" s="179"/>
      <c r="B2" s="179"/>
      <c r="C2" s="141" t="s">
        <v>444</v>
      </c>
      <c r="D2" s="179"/>
      <c r="E2" s="179"/>
      <c r="F2" s="348"/>
      <c r="G2" s="190"/>
      <c r="H2" s="190"/>
      <c r="I2" s="190"/>
      <c r="J2" s="190"/>
      <c r="K2" s="190"/>
      <c r="L2" s="190"/>
      <c r="M2" s="141" t="str">
        <f>+År!B2</f>
        <v>ALL GEIT</v>
      </c>
      <c r="N2" s="279"/>
      <c r="O2" s="190"/>
      <c r="P2" s="190"/>
      <c r="Q2" s="190"/>
      <c r="R2" s="179"/>
      <c r="S2" s="190"/>
      <c r="T2" s="195"/>
      <c r="U2" s="195"/>
      <c r="V2" s="195"/>
      <c r="W2" s="195"/>
      <c r="X2" s="190"/>
      <c r="Y2" s="179"/>
      <c r="Z2" s="179"/>
      <c r="AA2" s="195"/>
      <c r="AB2" s="195"/>
      <c r="AC2" s="195"/>
      <c r="AD2" s="179"/>
      <c r="AE2" s="195"/>
      <c r="AF2" s="179"/>
      <c r="AG2" s="4"/>
      <c r="AH2" s="58"/>
      <c r="AI2"/>
      <c r="AJ2" s="1"/>
      <c r="AK2" s="5"/>
      <c r="AL2"/>
      <c r="AM2"/>
      <c r="AN2"/>
      <c r="AO2"/>
      <c r="AP2"/>
      <c r="AQ2"/>
      <c r="AR2"/>
    </row>
    <row r="3" spans="1:55" ht="15.6">
      <c r="A3" s="47"/>
      <c r="B3" s="47"/>
      <c r="C3" s="47"/>
      <c r="D3" s="47"/>
      <c r="E3" s="47"/>
      <c r="F3" s="336"/>
      <c r="G3" s="90"/>
      <c r="H3" s="90"/>
      <c r="I3" s="90"/>
      <c r="J3" s="90"/>
      <c r="K3" s="90"/>
      <c r="L3" s="90"/>
      <c r="M3" s="47"/>
      <c r="N3" s="152"/>
      <c r="O3" s="90"/>
      <c r="P3" s="90"/>
      <c r="Q3" s="90"/>
      <c r="R3" s="47"/>
      <c r="S3" s="90"/>
      <c r="T3" s="71"/>
      <c r="U3" s="71"/>
      <c r="V3" s="71"/>
      <c r="W3" s="71"/>
      <c r="X3" s="90"/>
      <c r="Y3" s="47"/>
      <c r="Z3" s="47"/>
      <c r="AA3" s="71"/>
      <c r="AB3" s="71"/>
      <c r="AC3" s="71"/>
      <c r="AD3" s="47"/>
      <c r="AE3" s="71"/>
      <c r="AF3" s="47"/>
      <c r="AG3" s="4"/>
      <c r="AH3" s="58"/>
      <c r="AJ3" s="1"/>
      <c r="AK3" s="5"/>
      <c r="AS3" s="4"/>
      <c r="AT3" s="4"/>
      <c r="AU3" s="4"/>
      <c r="AV3" s="4"/>
    </row>
    <row r="4" spans="1:55" s="189" customFormat="1" ht="22.2">
      <c r="A4" s="185"/>
      <c r="B4" s="185"/>
      <c r="C4" s="185"/>
      <c r="D4" s="185"/>
      <c r="E4" s="186" t="s">
        <v>5</v>
      </c>
      <c r="F4" s="349"/>
      <c r="G4" s="187">
        <f>+År!R2</f>
        <v>49</v>
      </c>
      <c r="H4" s="90"/>
      <c r="I4" s="185"/>
      <c r="J4" s="185"/>
      <c r="K4" s="185"/>
      <c r="L4" s="185"/>
      <c r="M4" s="191"/>
      <c r="N4" s="152"/>
      <c r="O4" s="185"/>
      <c r="P4" s="185"/>
      <c r="Q4" s="185"/>
      <c r="R4" s="192"/>
      <c r="S4" s="185"/>
      <c r="T4" s="186" t="s">
        <v>423</v>
      </c>
      <c r="U4" s="192"/>
      <c r="V4" s="196"/>
      <c r="W4" s="196"/>
      <c r="X4" s="196"/>
      <c r="Y4" s="589">
        <f>SUM(F9:F10)</f>
        <v>25624</v>
      </c>
      <c r="Z4" s="584"/>
      <c r="AA4" s="584"/>
      <c r="AB4" s="196"/>
      <c r="AC4" s="196"/>
      <c r="AD4" s="196"/>
      <c r="AE4" s="185"/>
      <c r="AF4" s="196"/>
      <c r="AG4" s="185"/>
      <c r="AH4" s="4"/>
      <c r="AI4" s="58"/>
      <c r="AJ4"/>
      <c r="AK4" s="1"/>
      <c r="AL4" s="5"/>
      <c r="AM4"/>
      <c r="AN4"/>
      <c r="AO4"/>
      <c r="AP4"/>
      <c r="AQ4"/>
      <c r="AR4"/>
      <c r="AS4"/>
      <c r="AT4" s="4"/>
      <c r="AU4" s="4"/>
      <c r="AV4" s="4"/>
      <c r="AW4" s="4"/>
      <c r="AX4"/>
      <c r="AY4"/>
      <c r="AZ4"/>
      <c r="BA4"/>
      <c r="BB4"/>
      <c r="BC4" s="188"/>
    </row>
    <row r="5" spans="1:55" ht="15.6">
      <c r="A5" s="48"/>
      <c r="B5" s="48"/>
      <c r="C5" s="48"/>
      <c r="D5" s="48"/>
      <c r="E5" s="48"/>
      <c r="F5" s="339"/>
      <c r="G5" s="148"/>
      <c r="H5" s="148"/>
      <c r="I5" s="90"/>
      <c r="J5" s="90"/>
      <c r="K5" s="90"/>
      <c r="L5" s="90"/>
      <c r="M5" s="47"/>
      <c r="N5" s="154"/>
      <c r="O5" s="90"/>
      <c r="P5" s="90"/>
      <c r="Q5" s="90"/>
      <c r="R5" s="48"/>
      <c r="S5" s="90"/>
      <c r="T5" s="71"/>
      <c r="U5" s="71"/>
      <c r="V5" s="71"/>
      <c r="W5" s="71"/>
      <c r="X5" s="90"/>
      <c r="Y5" s="47"/>
      <c r="Z5" s="47"/>
      <c r="AA5" s="71"/>
      <c r="AB5" s="71"/>
      <c r="AC5" s="71"/>
      <c r="AD5" s="51" t="s">
        <v>78</v>
      </c>
      <c r="AE5" s="198" t="s">
        <v>2</v>
      </c>
      <c r="AF5" s="47"/>
      <c r="AG5" s="4"/>
      <c r="AH5" s="58"/>
      <c r="AJ5" s="1"/>
      <c r="AK5" s="5"/>
      <c r="AS5" s="4"/>
      <c r="AT5" s="4"/>
      <c r="AU5" s="4"/>
      <c r="AV5" s="4"/>
    </row>
    <row r="6" spans="1:55" ht="15.6">
      <c r="A6" s="47"/>
      <c r="B6" s="47"/>
      <c r="C6" s="47"/>
      <c r="D6" s="47"/>
      <c r="E6" s="51" t="s">
        <v>2</v>
      </c>
      <c r="F6" s="336"/>
      <c r="G6" s="90"/>
      <c r="H6" s="90"/>
      <c r="I6" s="90"/>
      <c r="J6" s="90"/>
      <c r="K6" s="90"/>
      <c r="L6" s="90"/>
      <c r="M6" s="47"/>
      <c r="N6" s="152"/>
      <c r="O6" s="90"/>
      <c r="P6" s="90"/>
      <c r="Q6" s="90"/>
      <c r="R6" s="51" t="s">
        <v>22</v>
      </c>
      <c r="S6" s="90"/>
      <c r="T6" s="72" t="s">
        <v>530</v>
      </c>
      <c r="U6" s="72" t="s">
        <v>504</v>
      </c>
      <c r="V6" s="71"/>
      <c r="W6" s="71"/>
      <c r="X6" s="95" t="s">
        <v>424</v>
      </c>
      <c r="Y6" s="47"/>
      <c r="Z6" s="47"/>
      <c r="AA6" s="72" t="s">
        <v>420</v>
      </c>
      <c r="AB6" s="198"/>
      <c r="AC6" s="198"/>
      <c r="AD6" s="51" t="s">
        <v>43</v>
      </c>
      <c r="AE6" s="72" t="s">
        <v>8</v>
      </c>
      <c r="AF6" s="47"/>
      <c r="AG6" s="4"/>
      <c r="AH6" s="58"/>
      <c r="AJ6" s="1"/>
      <c r="AK6" s="5"/>
    </row>
    <row r="7" spans="1:55" ht="15.6">
      <c r="A7" s="47"/>
      <c r="B7" s="47"/>
      <c r="C7" s="47"/>
      <c r="D7" s="47"/>
      <c r="E7" s="51" t="s">
        <v>480</v>
      </c>
      <c r="F7" s="350" t="s">
        <v>2</v>
      </c>
      <c r="G7" s="95" t="s">
        <v>2</v>
      </c>
      <c r="H7" s="95"/>
      <c r="I7" s="95" t="s">
        <v>1</v>
      </c>
      <c r="J7" s="95"/>
      <c r="K7" s="370" t="s">
        <v>2</v>
      </c>
      <c r="L7" s="370"/>
      <c r="M7" s="51" t="s">
        <v>22</v>
      </c>
      <c r="N7" s="280"/>
      <c r="O7" s="370" t="s">
        <v>22</v>
      </c>
      <c r="P7" s="370" t="s">
        <v>22</v>
      </c>
      <c r="Q7" s="370"/>
      <c r="R7" s="51" t="s">
        <v>482</v>
      </c>
      <c r="S7" s="95" t="s">
        <v>22</v>
      </c>
      <c r="T7" s="72" t="s">
        <v>518</v>
      </c>
      <c r="U7" s="72" t="s">
        <v>531</v>
      </c>
      <c r="V7" s="72" t="s">
        <v>531</v>
      </c>
      <c r="W7" s="72" t="s">
        <v>531</v>
      </c>
      <c r="X7" s="95" t="s">
        <v>413</v>
      </c>
      <c r="Y7" s="51" t="s">
        <v>478</v>
      </c>
      <c r="Z7" s="51" t="s">
        <v>411</v>
      </c>
      <c r="AA7" s="72" t="s">
        <v>1</v>
      </c>
      <c r="AB7" s="72" t="s">
        <v>1</v>
      </c>
      <c r="AC7" s="72" t="s">
        <v>0</v>
      </c>
      <c r="AD7" s="51" t="s">
        <v>556</v>
      </c>
      <c r="AE7" s="72" t="s">
        <v>67</v>
      </c>
      <c r="AF7" s="47"/>
      <c r="AG7" s="4"/>
      <c r="AH7" s="58"/>
      <c r="AJ7" s="1"/>
      <c r="AK7" s="5"/>
    </row>
    <row r="8" spans="1:55" ht="15.6">
      <c r="A8" s="47"/>
      <c r="B8" s="51" t="s">
        <v>86</v>
      </c>
      <c r="C8" s="51" t="s">
        <v>436</v>
      </c>
      <c r="D8" s="48"/>
      <c r="E8" s="52" t="s">
        <v>481</v>
      </c>
      <c r="F8" s="329" t="s">
        <v>8</v>
      </c>
      <c r="G8" s="96" t="s">
        <v>401</v>
      </c>
      <c r="H8" s="278" t="s">
        <v>483</v>
      </c>
      <c r="I8" s="96" t="s">
        <v>401</v>
      </c>
      <c r="J8" s="96"/>
      <c r="K8" s="511" t="s">
        <v>649</v>
      </c>
      <c r="L8" s="511"/>
      <c r="M8" s="52" t="s">
        <v>0</v>
      </c>
      <c r="N8" s="281" t="s">
        <v>483</v>
      </c>
      <c r="O8" s="511" t="s">
        <v>649</v>
      </c>
      <c r="P8" s="511" t="s">
        <v>650</v>
      </c>
      <c r="Q8" s="511"/>
      <c r="R8" s="52" t="s">
        <v>412</v>
      </c>
      <c r="S8" s="96" t="s">
        <v>44</v>
      </c>
      <c r="T8" s="73" t="s">
        <v>485</v>
      </c>
      <c r="U8" s="73" t="s">
        <v>557</v>
      </c>
      <c r="V8" s="73" t="s">
        <v>70</v>
      </c>
      <c r="W8" s="73" t="s">
        <v>471</v>
      </c>
      <c r="X8" s="96" t="s">
        <v>44</v>
      </c>
      <c r="Y8" s="52" t="s">
        <v>479</v>
      </c>
      <c r="Z8" s="52" t="s">
        <v>412</v>
      </c>
      <c r="AA8" s="73" t="s">
        <v>43</v>
      </c>
      <c r="AB8" s="73" t="s">
        <v>508</v>
      </c>
      <c r="AC8" s="73" t="s">
        <v>508</v>
      </c>
      <c r="AD8" s="52" t="s">
        <v>44</v>
      </c>
      <c r="AE8" s="73" t="s">
        <v>537</v>
      </c>
      <c r="AF8" s="47"/>
      <c r="AG8" s="4"/>
      <c r="AH8" s="58"/>
      <c r="AJ8" s="1"/>
      <c r="AK8" s="5"/>
    </row>
    <row r="9" spans="1:55" ht="15.6">
      <c r="A9" s="47"/>
      <c r="B9" s="65">
        <f>+'Ark1'!C879</f>
        <v>2024</v>
      </c>
      <c r="C9" s="65">
        <f>+'Ark1'!K879</f>
        <v>0</v>
      </c>
      <c r="D9" s="65" t="str">
        <f>VLOOKUP(C9,RNR!$D$2:$E$5,2)</f>
        <v>Ordinær</v>
      </c>
      <c r="E9" s="65">
        <f>+IF(F9=0,"",'Ark1'!Q879)</f>
        <v>803</v>
      </c>
      <c r="F9" s="351">
        <f>+'Ark1'!R879</f>
        <v>24994</v>
      </c>
      <c r="G9" s="193">
        <f>+IF(F9=0,"",'Ark1'!AF879)</f>
        <v>97.541367467998739</v>
      </c>
      <c r="H9" s="193">
        <f>+IF(F9=0,"",IF(F15=0,"",G9-G15))</f>
        <v>-1.2469820465643835</v>
      </c>
      <c r="I9" s="193">
        <f>+IF(F9=0,"",'Ark1'!AG879)</f>
        <v>97.887013587027653</v>
      </c>
      <c r="J9" s="96"/>
      <c r="K9" s="474">
        <f>+IF(G9=0,"",'Ark1'!AI879)</f>
        <v>22096</v>
      </c>
      <c r="L9" s="511"/>
      <c r="M9" s="66">
        <f>+IF(F9=0,"",'Ark1'!S879)</f>
        <v>5.4696727214531489</v>
      </c>
      <c r="N9" s="94">
        <f>+IF(F9=0,"",IF(F15=0,"",M9-M12))</f>
        <v>0.17650264301427487</v>
      </c>
      <c r="O9" s="512">
        <f>+IF(K9=0,"",'Ark1'!AJ879)</f>
        <v>91.342872013033983</v>
      </c>
      <c r="P9" s="512">
        <f>+IF(K9=0,"",'Ark1'!AK879)</f>
        <v>15.191215119989405</v>
      </c>
      <c r="Q9" s="511"/>
      <c r="R9" s="66">
        <f>+IF(F9=0,"",'Ark1'!T879)</f>
        <v>4.8838921341121875</v>
      </c>
      <c r="S9" s="272">
        <f>+IF(F9=0,"",'Ark1'!U879)</f>
        <v>12.867924301832439</v>
      </c>
      <c r="T9" s="140">
        <f>+IF(F9=0,"",'Ark1'!W879)</f>
        <v>1.764423461630791</v>
      </c>
      <c r="U9" s="140">
        <f>+IF(F9=0,"",'Ark1'!X879)</f>
        <v>31.06745618948548</v>
      </c>
      <c r="V9" s="140">
        <f>+IF(F9=0,"",'Ark1'!Y879)</f>
        <v>11.770824997999521</v>
      </c>
      <c r="W9" s="140">
        <f>+IF(F9=0,"",'Ark1'!Z879)</f>
        <v>7.5946325930307008</v>
      </c>
      <c r="X9" s="139">
        <f>+IF(F9=0,"",'Ark1'!Z879)</f>
        <v>7.5946325930307008</v>
      </c>
      <c r="Y9" s="66">
        <f>+IF(F9=0,"",'Ark1'!AB879)</f>
        <v>1.6866075162013947</v>
      </c>
      <c r="Z9" s="66">
        <f>+IF(F9=0,"",'Ark1'!AC879)</f>
        <v>24.20745217686758</v>
      </c>
      <c r="AA9" s="140">
        <f>+IF(F9=0,"",'Ark1'!AD879)</f>
        <v>49.056226745369486</v>
      </c>
      <c r="AB9" s="140">
        <f>+IF(F9=0,"",'Ark1'!AE879)</f>
        <v>59.394565181901122</v>
      </c>
      <c r="AC9" s="140">
        <f>+IF(F9=0,"",'Ark1'!AF879)</f>
        <v>97.541367467998739</v>
      </c>
      <c r="AD9" s="66">
        <f>+IF(F9=0,"",S9/M9)</f>
        <v>2.3525949279125733</v>
      </c>
      <c r="AE9" s="140">
        <f>+IF(F9=0,"",F9/E9)</f>
        <v>31.125778331257784</v>
      </c>
      <c r="AF9" s="47"/>
      <c r="AG9" s="4"/>
      <c r="AH9" s="58"/>
      <c r="AJ9" s="1"/>
      <c r="AK9" s="5"/>
      <c r="AM9" s="2"/>
      <c r="AN9" s="2"/>
      <c r="AO9" s="2"/>
    </row>
    <row r="10" spans="1:55" ht="15.6">
      <c r="A10" s="47"/>
      <c r="B10" s="65">
        <f>+'Ark1'!C880</f>
        <v>2024</v>
      </c>
      <c r="C10" s="65">
        <f>+'Ark1'!K880</f>
        <v>4</v>
      </c>
      <c r="D10" s="65" t="str">
        <f>VLOOKUP(C10,RNR!$D$2:$E$5,2)</f>
        <v>Økologisk</v>
      </c>
      <c r="E10" s="65">
        <f>+IF(F10=0,"",'Ark1'!Q880)</f>
        <v>98</v>
      </c>
      <c r="F10" s="351">
        <f>+'Ark1'!R880</f>
        <v>630</v>
      </c>
      <c r="G10" s="193">
        <f>+IF(F10=0,"",'Ark1'!AF880)</f>
        <v>2.4586325320012494</v>
      </c>
      <c r="H10" s="193">
        <f>+IF(F10=0,"",IF(F16=0,"",G10-G16))</f>
        <v>1.2469820465643557</v>
      </c>
      <c r="I10" s="193">
        <f>+IF(F10=0,"",'Ark1'!AG880)</f>
        <v>2.1129864129723548</v>
      </c>
      <c r="J10" s="96"/>
      <c r="K10" s="474">
        <f>+IF(G10=0,"",'Ark1'!AI880)</f>
        <v>486</v>
      </c>
      <c r="L10" s="511"/>
      <c r="M10" s="66">
        <f>+IF(F10=0,"",'Ark1'!S880)</f>
        <v>3.7857142857142847</v>
      </c>
      <c r="N10" s="94">
        <f>+IF(F10=0,"",IF(F16=0,"",M10-M13))</f>
        <v>-2.3178360101437034</v>
      </c>
      <c r="O10" s="512">
        <f>+IF(K10=0,"",'Ark1'!AJ880)</f>
        <v>86.471193415637885</v>
      </c>
      <c r="P10" s="512">
        <f>+IF(K10=0,"",'Ark1'!AK880)</f>
        <v>13.858341239449881</v>
      </c>
      <c r="Q10" s="511"/>
      <c r="R10" s="66">
        <f>+IF(F10=0,"",'Ark1'!T880)</f>
        <v>4.5</v>
      </c>
      <c r="S10" s="272">
        <f>+IF(F10=0,"",'Ark1'!U880)</f>
        <v>11.01984126984128</v>
      </c>
      <c r="T10" s="140">
        <f>+IF(F10=0,"",'Ark1'!W880)</f>
        <v>1.1111111111111112</v>
      </c>
      <c r="U10" s="140">
        <f>+IF(F10=0,"",'Ark1'!X880)</f>
        <v>17.460317460317459</v>
      </c>
      <c r="V10" s="140">
        <f>+IF(F10=0,"",'Ark1'!Y880)</f>
        <v>8.412698412698413</v>
      </c>
      <c r="W10" s="140">
        <f>+IF(F10=0,"",'Ark1'!Z880)</f>
        <v>7.9469133454968732</v>
      </c>
      <c r="X10" s="139">
        <f>+IF(F10=0,"",'Ark1'!Z880)</f>
        <v>7.9469133454968732</v>
      </c>
      <c r="Y10" s="66">
        <f>+IF(F10=0,"",'Ark1'!AB880)</f>
        <v>1.603319968264264</v>
      </c>
      <c r="Z10" s="66">
        <f>+IF(F10=0,"",'Ark1'!AC880)</f>
        <v>-0.89062933217213058</v>
      </c>
      <c r="AA10" s="140">
        <f>+IF(F10=0,"",'Ark1'!AD880)</f>
        <v>53.577811468006338</v>
      </c>
      <c r="AB10" s="140">
        <f>+IF(F10=0,"",'Ark1'!AE880)</f>
        <v>33.855854813534997</v>
      </c>
      <c r="AC10" s="140">
        <f>+IF(F10=0,"",'Ark1'!AF880)</f>
        <v>2.4586325320012494</v>
      </c>
      <c r="AD10" s="66">
        <f>+IF(F10=0,"",S10/M10)</f>
        <v>2.9109014675052443</v>
      </c>
      <c r="AE10" s="140">
        <f>+IF(F10=0,"",F10/E10)</f>
        <v>6.4285714285714288</v>
      </c>
      <c r="AF10" s="47"/>
      <c r="AG10" s="4"/>
      <c r="AH10" s="58"/>
      <c r="AJ10" s="13"/>
      <c r="AK10" s="5"/>
      <c r="AM10" s="1"/>
      <c r="AN10" s="65">
        <v>2</v>
      </c>
      <c r="AO10" s="65" t="s">
        <v>454</v>
      </c>
      <c r="AP10" s="11"/>
      <c r="AQ10" s="11"/>
    </row>
    <row r="11" spans="1:55" ht="15.6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362"/>
      <c r="P11" s="362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"/>
      <c r="AH11" s="58"/>
      <c r="AJ11" s="13"/>
      <c r="AK11" s="5"/>
      <c r="AM11" s="1"/>
      <c r="AN11" s="65"/>
      <c r="AO11" s="65"/>
      <c r="AP11" s="11"/>
      <c r="AQ11" s="11"/>
    </row>
    <row r="12" spans="1:55" ht="15.6">
      <c r="A12" s="47"/>
      <c r="B12" s="65">
        <f>+'Ark1'!C881</f>
        <v>2023</v>
      </c>
      <c r="C12" s="65">
        <f>+'Ark1'!K881</f>
        <v>0</v>
      </c>
      <c r="D12" s="65" t="str">
        <f>VLOOKUP(C12,RNR!$D$2:$E$5,2)</f>
        <v>Ordinær</v>
      </c>
      <c r="E12" s="65">
        <f>+IF(F12=0,"",'Ark1'!Q881)</f>
        <v>758</v>
      </c>
      <c r="F12" s="351">
        <f>+'Ark1'!R881</f>
        <v>26135</v>
      </c>
      <c r="G12" s="193">
        <f>+IF(F12=0,"",'Ark1'!AF881)</f>
        <v>98.723227439277778</v>
      </c>
      <c r="H12" s="193">
        <f>+IF(F12=0,"",IF(F18=0,"",G12-G18))</f>
        <v>-0.22350119045012207</v>
      </c>
      <c r="I12" s="193">
        <f>+IF(F12=0,"",'Ark1'!AG881)</f>
        <v>98.415633879395614</v>
      </c>
      <c r="J12" s="96"/>
      <c r="K12" s="474">
        <f>+IF(G12=0,"",'Ark1'!AI881)</f>
        <v>3736</v>
      </c>
      <c r="L12" s="511"/>
      <c r="M12" s="66">
        <f>+IF(F12=0,"",'Ark1'!S881)</f>
        <v>5.293170078438874</v>
      </c>
      <c r="N12" s="94">
        <f>+IF(F12=0,"",IF(F18=0,"",M12-M15))</f>
        <v>7.5071171292084848E-2</v>
      </c>
      <c r="O12" s="512">
        <f>+IF(K12=0,"",'Ark1'!AJ881)</f>
        <v>93.315256959314397</v>
      </c>
      <c r="P12" s="512">
        <f>+IF(K12=0,"",'Ark1'!AK881)</f>
        <v>14.716134838207559</v>
      </c>
      <c r="Q12" s="511"/>
      <c r="R12" s="66">
        <f>+IF(F12=0,"",'Ark1'!T881)</f>
        <v>4.8090682992156113</v>
      </c>
      <c r="S12" s="272">
        <f>+IF(F12=0,"",'Ark1'!U881)</f>
        <v>12.321144059689971</v>
      </c>
      <c r="T12" s="140">
        <f>+IF(F12=0,"",'Ark1'!W881)</f>
        <v>1.277979720681079</v>
      </c>
      <c r="U12" s="140">
        <f>+IF(F12=0,"",'Ark1'!X881)</f>
        <v>28.6971494164913</v>
      </c>
      <c r="V12" s="140">
        <f>+IF(F12=0,"",'Ark1'!Y881)</f>
        <v>10.254448058159561</v>
      </c>
      <c r="W12" s="140">
        <f>+IF(F12=0,"",'Ark1'!Z881)</f>
        <v>7.3996351385309502</v>
      </c>
      <c r="X12" s="139">
        <f>+IF(F12=0,"",'Ark1'!Z881)</f>
        <v>7.3996351385309502</v>
      </c>
      <c r="Y12" s="66">
        <f>+IF(F12=0,"",'Ark1'!AB881)</f>
        <v>1.8865391772928328</v>
      </c>
      <c r="Z12" s="66">
        <f>+IF(F12=0,"",'Ark1'!AC881)</f>
        <v>20.395118410183521</v>
      </c>
      <c r="AA12" s="140">
        <f>+IF(F12=0,"",'Ark1'!AD881)</f>
        <v>45.447939577363691</v>
      </c>
      <c r="AB12" s="140">
        <f>+IF(F12=0,"",'Ark1'!AE881)</f>
        <v>46.986215584437218</v>
      </c>
      <c r="AC12" s="140">
        <f>+IF(F12=0,"",'Ark1'!AF881)</f>
        <v>98.723227439277778</v>
      </c>
      <c r="AD12" s="66">
        <f>+IF(F12=0,"",S12/M12)</f>
        <v>2.3277438429342654</v>
      </c>
      <c r="AE12" s="140">
        <f>+IF(F12=0,"",F12/E12)</f>
        <v>34.478891820580472</v>
      </c>
      <c r="AF12" s="47"/>
      <c r="AG12" s="4"/>
      <c r="AH12" s="58"/>
      <c r="AJ12" s="13"/>
      <c r="AK12" s="5"/>
      <c r="AM12" s="1"/>
      <c r="AN12" s="65">
        <v>4</v>
      </c>
      <c r="AO12" s="65" t="s">
        <v>62</v>
      </c>
      <c r="AP12" s="11"/>
      <c r="AQ12" s="11"/>
    </row>
    <row r="13" spans="1:55" ht="15.6">
      <c r="A13" s="47"/>
      <c r="B13" s="65">
        <f>+'Ark1'!C882</f>
        <v>2023</v>
      </c>
      <c r="C13" s="65">
        <f>+'Ark1'!K882</f>
        <v>4</v>
      </c>
      <c r="D13" s="65" t="str">
        <f>VLOOKUP(C13,RNR!$D$2:$E$5,2)</f>
        <v>Økologisk</v>
      </c>
      <c r="E13" s="65">
        <f>+IF(F13=0,"",'Ark1'!Q882)</f>
        <v>25</v>
      </c>
      <c r="F13" s="351">
        <f>+'Ark1'!R882</f>
        <v>338</v>
      </c>
      <c r="G13" s="193">
        <f>+IF(F13=0,"",'Ark1'!AF882)</f>
        <v>1.2767725607222451</v>
      </c>
      <c r="H13" s="193">
        <f>+IF(F13=0,"",IF(F19=0,"",G13-G19))</f>
        <v>0.22350119045016892</v>
      </c>
      <c r="I13" s="193">
        <f>+IF(F13=0,"",'Ark1'!AG882)</f>
        <v>1.5843661206043835</v>
      </c>
      <c r="J13" s="96"/>
      <c r="K13" s="474">
        <f>+IF(G13=0,"",'Ark1'!AI882)</f>
        <v>125</v>
      </c>
      <c r="L13" s="511"/>
      <c r="M13" s="66">
        <f>+IF(F13=0,"",'Ark1'!S882)</f>
        <v>6.1035502958579881</v>
      </c>
      <c r="N13" s="94">
        <f>+IF(F13=0,"",IF(F19=0,"",M13-M16))</f>
        <v>0.60675542406311589</v>
      </c>
      <c r="O13" s="512">
        <f>+IF(K13=0,"",'Ark1'!AJ882)</f>
        <v>100.0928</v>
      </c>
      <c r="P13" s="512">
        <f>+IF(K13=0,"",'Ark1'!AK882)</f>
        <v>18.04996306336902</v>
      </c>
      <c r="Q13" s="511"/>
      <c r="R13" s="66">
        <f>+IF(F13=0,"",'Ark1'!T882)</f>
        <v>5.437869822485208</v>
      </c>
      <c r="S13" s="272">
        <f>+IF(F13=0,"",'Ark1'!U882)</f>
        <v>15.337278106508879</v>
      </c>
      <c r="T13" s="140">
        <f>+IF(F13=0,"",'Ark1'!W882)</f>
        <v>12.426035502958579</v>
      </c>
      <c r="U13" s="140">
        <f>+IF(F13=0,"",'Ark1'!X882)</f>
        <v>27.810650887573964</v>
      </c>
      <c r="V13" s="140">
        <f>+IF(F13=0,"",'Ark1'!Y882)</f>
        <v>16.272189349112423</v>
      </c>
      <c r="W13" s="140">
        <f>+IF(F13=0,"",'Ark1'!Z882)</f>
        <v>9.6793335471373911</v>
      </c>
      <c r="X13" s="139">
        <f>+IF(F13=0,"",'Ark1'!Z882)</f>
        <v>9.6793335471373911</v>
      </c>
      <c r="Y13" s="66">
        <f>+IF(F13=0,"",'Ark1'!AB882)</f>
        <v>2.4051198264335021</v>
      </c>
      <c r="Z13" s="66">
        <f>+IF(F13=0,"",'Ark1'!AC882)</f>
        <v>43.431388196099</v>
      </c>
      <c r="AA13" s="140">
        <f>+IF(F13=0,"",'Ark1'!AD882)</f>
        <v>72.872738191310589</v>
      </c>
      <c r="AB13" s="140">
        <f>+IF(F13=0,"",'Ark1'!AE882)</f>
        <v>35.516641583209342</v>
      </c>
      <c r="AC13" s="140">
        <f>+IF(F13=0,"",'Ark1'!AF882)</f>
        <v>1.2767725607222451</v>
      </c>
      <c r="AD13" s="66">
        <f>+IF(F13=0,"",S13/M13)</f>
        <v>2.5128453708191958</v>
      </c>
      <c r="AE13" s="140">
        <f>+IF(F13=0,"",F13/E13)</f>
        <v>13.52</v>
      </c>
      <c r="AF13" s="47"/>
      <c r="AG13" s="4"/>
      <c r="AH13" s="58"/>
      <c r="AJ13" s="13"/>
      <c r="AK13" s="5"/>
      <c r="AM13" s="1"/>
      <c r="AN13" s="65">
        <v>25</v>
      </c>
      <c r="AO13" s="65" t="s">
        <v>570</v>
      </c>
      <c r="AP13" s="11"/>
      <c r="AQ13" s="11"/>
    </row>
    <row r="14" spans="1:55" ht="15.6">
      <c r="A14" s="47"/>
      <c r="B14" s="47"/>
      <c r="C14" s="47"/>
      <c r="D14" s="47"/>
      <c r="E14" s="47"/>
      <c r="F14" s="47"/>
      <c r="G14" s="47"/>
      <c r="H14" s="47"/>
      <c r="I14" s="47"/>
      <c r="J14" s="96"/>
      <c r="K14" s="47"/>
      <c r="L14" s="511"/>
      <c r="M14" s="47"/>
      <c r="N14" s="47"/>
      <c r="O14" s="47"/>
      <c r="P14" s="47"/>
      <c r="Q14" s="511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"/>
      <c r="AH14" s="58"/>
      <c r="AJ14" s="13"/>
      <c r="AK14" s="5"/>
      <c r="AM14" s="1"/>
      <c r="AN14" s="65"/>
      <c r="AO14" s="65"/>
      <c r="AP14" s="11"/>
      <c r="AQ14" s="11"/>
    </row>
    <row r="15" spans="1:55" ht="15.6">
      <c r="A15" s="47"/>
      <c r="B15" s="65">
        <f>+'Ark1'!C883</f>
        <v>2022</v>
      </c>
      <c r="C15" s="65">
        <f>+'Ark1'!K883</f>
        <v>0</v>
      </c>
      <c r="D15" s="65" t="str">
        <f>VLOOKUP(C15,RNR!$D$2:$E$5,2)</f>
        <v>Ordinær</v>
      </c>
      <c r="E15" s="65">
        <f>+IF(F15=0,"",'Ark1'!Q883)</f>
        <v>711</v>
      </c>
      <c r="F15" s="351">
        <f>+'Ark1'!R883</f>
        <v>25438</v>
      </c>
      <c r="G15" s="193">
        <f>+IF(F15=0,"",'Ark1'!AF883)</f>
        <v>98.788349514563123</v>
      </c>
      <c r="H15" s="193">
        <f>+IF(F15=0,"",IF(F20=0,"",G15-G20))</f>
        <v>-0.37445170729451149</v>
      </c>
      <c r="I15" s="193">
        <f>+IF(F15=0,"",'Ark1'!AG883)</f>
        <v>98.884918632321188</v>
      </c>
      <c r="J15" s="96"/>
      <c r="K15" s="96"/>
      <c r="L15" s="511"/>
      <c r="M15" s="66">
        <f>+IF(F15=0,"",'Ark1'!S883)</f>
        <v>5.2180989071467891</v>
      </c>
      <c r="N15" s="94">
        <f>+IF(F15=0,"",IF(F20=0,"",M15-M18))</f>
        <v>5.0940695936520619E-2</v>
      </c>
      <c r="O15" s="96"/>
      <c r="P15" s="96"/>
      <c r="Q15" s="511"/>
      <c r="R15" s="66">
        <f>+IF(F15=0,"",'Ark1'!T883)</f>
        <v>4.81213145687554</v>
      </c>
      <c r="S15" s="272">
        <f>+IF(F15=0,"",'Ark1'!U883)</f>
        <v>12.528714914694564</v>
      </c>
      <c r="T15" s="140">
        <f>+IF(F15=0,"",'Ark1'!W883)</f>
        <v>1.1950625049139081</v>
      </c>
      <c r="U15" s="140">
        <f>+IF(F15=0,"",'Ark1'!X883)</f>
        <v>29.88835600283041</v>
      </c>
      <c r="V15" s="140">
        <f>+IF(F15=0,"",'Ark1'!Y883)</f>
        <v>11.368818303325732</v>
      </c>
      <c r="W15" s="140">
        <f>+IF(F15=0,"",'Ark1'!Z883)</f>
        <v>7.6346488342924514</v>
      </c>
      <c r="X15" s="139">
        <f>+IF(F15=0,"",'Ark1'!Z883)</f>
        <v>7.6346488342924514</v>
      </c>
      <c r="Y15" s="66">
        <f>+IF(F15=0,"",'Ark1'!AB883)</f>
        <v>1.87854731645051</v>
      </c>
      <c r="Z15" s="66">
        <f>+IF(F15=0,"",'Ark1'!AC883)</f>
        <v>20.889030326446001</v>
      </c>
      <c r="AA15" s="140">
        <f>+IF(F15=0,"",'Ark1'!AD883)</f>
        <v>43.946073690139762</v>
      </c>
      <c r="AB15" s="140">
        <f>+IF(F15=0,"",'Ark1'!AE883)</f>
        <v>45.295853952131239</v>
      </c>
      <c r="AC15" s="140">
        <f>+IF(F15=0,"",'Ark1'!AF883)</f>
        <v>98.788349514563123</v>
      </c>
      <c r="AD15" s="66">
        <f>+IF(F15=0,"",S15/M15)</f>
        <v>2.4010113908601927</v>
      </c>
      <c r="AE15" s="140">
        <f>+IF(F15=0,"",F15/E15)</f>
        <v>35.777777777777779</v>
      </c>
      <c r="AF15" s="47"/>
      <c r="AG15" s="4"/>
      <c r="AH15" s="58"/>
      <c r="AJ15" s="5"/>
      <c r="AK15" s="5"/>
      <c r="AM15" s="1"/>
      <c r="AN15" s="1"/>
      <c r="AO15" s="11"/>
      <c r="AP15" s="11"/>
      <c r="AQ15" s="11"/>
    </row>
    <row r="16" spans="1:55" ht="15.6">
      <c r="A16" s="47"/>
      <c r="B16" s="65">
        <f>+'Ark1'!C884</f>
        <v>2022</v>
      </c>
      <c r="C16" s="65">
        <f>+'Ark1'!K884</f>
        <v>4</v>
      </c>
      <c r="D16" s="65" t="str">
        <f>VLOOKUP(C16,RNR!$D$2:$E$5,2)</f>
        <v>Økologisk</v>
      </c>
      <c r="E16" s="65">
        <f>+IF(F16=0,"",'Ark1'!Q884)</f>
        <v>16</v>
      </c>
      <c r="F16" s="351">
        <f>+'Ark1'!R884</f>
        <v>312</v>
      </c>
      <c r="G16" s="193">
        <f>+IF(F16=0,"",'Ark1'!AF884)</f>
        <v>1.2116504854368937</v>
      </c>
      <c r="H16" s="193">
        <f>+IF(F16=0,"",IF(F21=0,"",G16-G21))</f>
        <v>0.37445170729457011</v>
      </c>
      <c r="I16" s="193">
        <f>+IF(F16=0,"",'Ark1'!AG884)</f>
        <v>1.1150813676788351</v>
      </c>
      <c r="J16" s="96"/>
      <c r="K16" s="96"/>
      <c r="L16" s="511"/>
      <c r="M16" s="66">
        <f>+IF(F16=0,"",'Ark1'!S884)</f>
        <v>5.4967948717948723</v>
      </c>
      <c r="N16" s="94">
        <f>+IF(F16=0,"",IF(F21=0,"",M16-M19))</f>
        <v>4.8766197959747792E-2</v>
      </c>
      <c r="O16" s="96"/>
      <c r="P16" s="96"/>
      <c r="Q16" s="511"/>
      <c r="R16" s="66">
        <f>+IF(F16=0,"",'Ark1'!T884)</f>
        <v>4.6346153846153859</v>
      </c>
      <c r="S16" s="272">
        <f>+IF(F16=0,"",'Ark1'!U884)</f>
        <v>11.518910256410257</v>
      </c>
      <c r="T16" s="140">
        <f>+IF(F16=0,"",'Ark1'!W884)</f>
        <v>0</v>
      </c>
      <c r="U16" s="140">
        <f>+IF(F16=0,"",'Ark1'!X884)</f>
        <v>13.782051282051279</v>
      </c>
      <c r="V16" s="140">
        <f>+IF(F16=0,"",'Ark1'!Y884)</f>
        <v>3.2051282051282048</v>
      </c>
      <c r="W16" s="140">
        <f>+IF(F16=0,"",'Ark1'!Z884)</f>
        <v>4.4665776024967423</v>
      </c>
      <c r="X16" s="139">
        <f>+IF(F16=0,"",'Ark1'!Z884)</f>
        <v>4.4665776024967423</v>
      </c>
      <c r="Y16" s="66">
        <f>+IF(F16=0,"",'Ark1'!AB884)</f>
        <v>1.8711251875424095</v>
      </c>
      <c r="Z16" s="66">
        <f>+IF(F16=0,"",'Ark1'!AC884)</f>
        <v>7.58492044457505</v>
      </c>
      <c r="AA16" s="140">
        <f>+IF(F16=0,"",'Ark1'!AD884)</f>
        <v>49.704003001327216</v>
      </c>
      <c r="AB16" s="140">
        <f>+IF(F16=0,"",'Ark1'!AE884)</f>
        <v>36.105348316709552</v>
      </c>
      <c r="AC16" s="140">
        <f>+IF(F16=0,"",'Ark1'!AF884)</f>
        <v>1.2116504854368937</v>
      </c>
      <c r="AD16" s="66">
        <f>+IF(F16=0,"",S16/M16)</f>
        <v>2.0955685131195332</v>
      </c>
      <c r="AE16" s="140">
        <f>+IF(F16=0,"",F16/E16)</f>
        <v>19.5</v>
      </c>
      <c r="AF16" s="47"/>
      <c r="AG16" s="4"/>
      <c r="AH16" s="58"/>
      <c r="AJ16" s="5"/>
      <c r="AK16" s="5"/>
      <c r="AM16" s="1"/>
      <c r="AN16" s="1"/>
      <c r="AO16" s="11"/>
      <c r="AP16" s="11"/>
      <c r="AQ16" s="11"/>
    </row>
    <row r="17" spans="1:43" ht="15.6">
      <c r="A17" s="47"/>
      <c r="B17" s="47"/>
      <c r="C17" s="47"/>
      <c r="D17" s="47"/>
      <c r="E17" s="47"/>
      <c r="F17" s="47"/>
      <c r="G17" s="47"/>
      <c r="H17" s="47"/>
      <c r="I17" s="47"/>
      <c r="J17" s="96"/>
      <c r="K17" s="47"/>
      <c r="L17" s="511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"/>
      <c r="AH17" s="58"/>
      <c r="AJ17" s="13"/>
      <c r="AK17" s="5"/>
      <c r="AM17" s="1"/>
      <c r="AN17" s="65"/>
      <c r="AO17" s="65"/>
      <c r="AP17" s="11"/>
      <c r="AQ17" s="11"/>
    </row>
    <row r="18" spans="1:43" ht="15.6">
      <c r="A18" s="47"/>
      <c r="B18" s="65">
        <f>+'Ark1'!C885</f>
        <v>2021</v>
      </c>
      <c r="C18" s="65">
        <f>+'Ark1'!K885</f>
        <v>0</v>
      </c>
      <c r="D18" s="65" t="str">
        <f>VLOOKUP(C18,RNR!$D$2:$E$5,2)</f>
        <v>Ordinær</v>
      </c>
      <c r="E18" s="65">
        <f>+IF(F18=0,"",'Ark1'!Q885)</f>
        <v>720</v>
      </c>
      <c r="F18" s="351">
        <f>+'Ark1'!R885</f>
        <v>26209.9</v>
      </c>
      <c r="G18" s="193">
        <f>+IF(F18=0,"",'Ark1'!AF885)</f>
        <v>98.9467286297279</v>
      </c>
      <c r="H18" s="193">
        <f t="shared" ref="H18" si="0">+IF(F18=0,"",IF(F22=0,"",G18-G22))</f>
        <v>-0.22740661951287677</v>
      </c>
      <c r="I18" s="193">
        <f>+IF(F18=0,"",'Ark1'!AG885)</f>
        <v>99.029300439966377</v>
      </c>
      <c r="J18" s="96"/>
      <c r="K18" s="96"/>
      <c r="L18" s="511"/>
      <c r="M18" s="66">
        <f>+IF(F18=0,"",'Ark1'!S885)</f>
        <v>5.1671582112102685</v>
      </c>
      <c r="N18" s="94">
        <f>+IF(F18=0,"",IF(F22=0,"",M18-M20))</f>
        <v>3.6144710544740555E-2</v>
      </c>
      <c r="O18" s="96"/>
      <c r="P18" s="96"/>
      <c r="Q18" s="96"/>
      <c r="R18" s="66">
        <f>+IF(F18=0,"",'Ark1'!T885)</f>
        <v>4.7780800384587492</v>
      </c>
      <c r="S18" s="272">
        <f>+IF(F18=0,"",'Ark1'!U885)</f>
        <v>12.712774180748479</v>
      </c>
      <c r="T18" s="140">
        <f>+IF(F18=0,"",'Ark1'!W885)</f>
        <v>1.3887882059832353</v>
      </c>
      <c r="U18" s="140">
        <f>+IF(F18=0,"",'Ark1'!X885)</f>
        <v>30.503740952846055</v>
      </c>
      <c r="V18" s="140">
        <f>+IF(F18=0,"",'Ark1'!Y885)</f>
        <v>12.315956947565612</v>
      </c>
      <c r="W18" s="140">
        <f>+IF(F18=0,"",'Ark1'!Z885)</f>
        <v>7.8415202974156255</v>
      </c>
      <c r="X18" s="139">
        <f>+IF(F18=0,"",'Ark1'!Z885)</f>
        <v>7.8415202974156255</v>
      </c>
      <c r="Y18" s="66">
        <f>+IF(F18=0,"",'Ark1'!AB885)</f>
        <v>2.0391335110969622</v>
      </c>
      <c r="Z18" s="66">
        <f>+IF(F18=0,"",'Ark1'!AC885)</f>
        <v>27.277091702773049</v>
      </c>
      <c r="AA18" s="140">
        <f>+IF(F18=0,"",'Ark1'!AD885)</f>
        <v>43.6283057195418</v>
      </c>
      <c r="AB18" s="140">
        <f>+IF(F18=0,"",'Ark1'!AE885)</f>
        <v>44.355744040192626</v>
      </c>
      <c r="AC18" s="140">
        <f>+IF(F18=0,"",'Ark1'!AF885)</f>
        <v>98.9467286297279</v>
      </c>
      <c r="AD18" s="66">
        <f t="shared" ref="AD18:AD27" si="1">+IF(F18=0,"",S18/M18)</f>
        <v>2.4603028707671122</v>
      </c>
      <c r="AE18" s="140">
        <f t="shared" ref="AE18:AE23" si="2">+IF(F18=0,"",F18/E18)</f>
        <v>36.402638888888887</v>
      </c>
      <c r="AF18" s="47"/>
      <c r="AG18" s="4"/>
      <c r="AH18" s="58"/>
      <c r="AJ18" s="5"/>
      <c r="AK18" s="5"/>
      <c r="AM18" s="1"/>
      <c r="AN18" s="1"/>
      <c r="AO18" s="11"/>
      <c r="AP18" s="11"/>
      <c r="AQ18" s="11"/>
    </row>
    <row r="19" spans="1:43" ht="15.6">
      <c r="A19" s="47"/>
      <c r="B19" s="65">
        <f>+'Ark1'!C886</f>
        <v>2021</v>
      </c>
      <c r="C19" s="65">
        <f>+'Ark1'!K886</f>
        <v>4</v>
      </c>
      <c r="D19" s="65" t="str">
        <f>VLOOKUP(C19,RNR!$D$2:$E$5,2)</f>
        <v>Økologisk</v>
      </c>
      <c r="E19" s="65">
        <f>+IF(F19=0,"",'Ark1'!Q886)</f>
        <v>15</v>
      </c>
      <c r="F19" s="351">
        <f>+'Ark1'!R886</f>
        <v>279</v>
      </c>
      <c r="G19" s="193">
        <f>+IF(F19=0,"",'Ark1'!AF886)</f>
        <v>1.0532713702720762</v>
      </c>
      <c r="H19" s="193">
        <f t="shared" ref="H19:H27" si="3">+IF(F19=0,"",IF(F23=0,"",G19-G23))</f>
        <v>0.22740661951287311</v>
      </c>
      <c r="I19" s="193">
        <f>+IF(F19=0,"",'Ark1'!AG886)</f>
        <v>0.97069956003362323</v>
      </c>
      <c r="J19" s="96"/>
      <c r="K19" s="96"/>
      <c r="L19" s="511"/>
      <c r="M19" s="66">
        <f>+IF(F19=0,"",'Ark1'!S886)</f>
        <v>5.4480286738351245</v>
      </c>
      <c r="N19" s="94">
        <f t="shared" ref="N19:N25" si="4">+IF(F19=0,"",IF(F23=0,"",M19-M21))</f>
        <v>0.54712777293422477</v>
      </c>
      <c r="O19" s="96"/>
      <c r="P19" s="96"/>
      <c r="Q19" s="96"/>
      <c r="R19" s="66">
        <f>+IF(F19=0,"",'Ark1'!T886)</f>
        <v>4.5053763440860228</v>
      </c>
      <c r="S19" s="272">
        <f>+IF(F19=0,"",'Ark1'!U886)</f>
        <v>11.70637992831541</v>
      </c>
      <c r="T19" s="140">
        <f>+IF(F19=0,"",'Ark1'!W886)</f>
        <v>0.35842293906810035</v>
      </c>
      <c r="U19" s="140">
        <f>+IF(F19=0,"",'Ark1'!X886)</f>
        <v>15.412186379928317</v>
      </c>
      <c r="V19" s="140">
        <f>+IF(F19=0,"",'Ark1'!Y886)</f>
        <v>7.1684587813620073</v>
      </c>
      <c r="W19" s="140">
        <f>+IF(F19=0,"",'Ark1'!Z886)</f>
        <v>5.8019480240325914</v>
      </c>
      <c r="X19" s="139">
        <f>+IF(F19=0,"",'Ark1'!Z886)</f>
        <v>5.8019480240325914</v>
      </c>
      <c r="Y19" s="66">
        <f>+IF(F19=0,"",'Ark1'!AB886)</f>
        <v>1.9211536403885112</v>
      </c>
      <c r="Z19" s="66">
        <f>+IF(F19=0,"",'Ark1'!AC886)</f>
        <v>29.955004500503733</v>
      </c>
      <c r="AA19" s="140">
        <f>+IF(F19=0,"",'Ark1'!AD886)</f>
        <v>56.333509105830622</v>
      </c>
      <c r="AB19" s="140">
        <f>+IF(F19=0,"",'Ark1'!AE886)</f>
        <v>32.8162179886654</v>
      </c>
      <c r="AC19" s="140">
        <f>+IF(F19=0,"",'Ark1'!AF886)</f>
        <v>1.0532713702720762</v>
      </c>
      <c r="AD19" s="66">
        <f t="shared" si="1"/>
        <v>2.1487368421052633</v>
      </c>
      <c r="AE19" s="140">
        <f t="shared" si="2"/>
        <v>18.600000000000001</v>
      </c>
      <c r="AF19" s="47"/>
      <c r="AG19" s="4"/>
      <c r="AH19" s="58"/>
      <c r="AJ19" s="13"/>
      <c r="AK19" s="5"/>
      <c r="AM19" s="1"/>
      <c r="AN19" s="1"/>
      <c r="AO19" s="11"/>
      <c r="AP19" s="11"/>
      <c r="AQ19" s="11"/>
    </row>
    <row r="20" spans="1:43" ht="15.6">
      <c r="A20" s="47"/>
      <c r="B20" s="65">
        <f>+'Ark1'!C887</f>
        <v>2020</v>
      </c>
      <c r="C20" s="65">
        <f>+'Ark1'!K887</f>
        <v>0</v>
      </c>
      <c r="D20" s="65" t="str">
        <f>VLOOKUP(C20,RNR!$D$2:$E$5,2)</f>
        <v>Ordinær</v>
      </c>
      <c r="E20" s="65">
        <f>+IF(F20=0,"",'Ark1'!Q887)</f>
        <v>709</v>
      </c>
      <c r="F20" s="351">
        <f>+'Ark1'!R887</f>
        <v>26295</v>
      </c>
      <c r="G20" s="193">
        <f>+IF(F20=0,"",'Ark1'!AF887)</f>
        <v>99.162801221857634</v>
      </c>
      <c r="H20" s="193">
        <f t="shared" si="3"/>
        <v>0.13116104024582853</v>
      </c>
      <c r="I20" s="193">
        <f>+IF(F20=0,"",'Ark1'!AG887)</f>
        <v>99.295479733443614</v>
      </c>
      <c r="J20" s="96"/>
      <c r="K20" s="96"/>
      <c r="L20" s="511"/>
      <c r="M20" s="66">
        <f>+IF(F20=0,"",'Ark1'!S887)</f>
        <v>5.131013500665528</v>
      </c>
      <c r="N20" s="94">
        <f t="shared" si="4"/>
        <v>8.0003380795482748E-2</v>
      </c>
      <c r="O20" s="96"/>
      <c r="P20" s="96"/>
      <c r="Q20" s="96"/>
      <c r="R20" s="66">
        <f>+IF(F20=0,"",'Ark1'!T887)</f>
        <v>4.8851492679216602</v>
      </c>
      <c r="S20" s="272">
        <f>+IF(F20=0,"",'Ark1'!U887)</f>
        <v>12.4816143753566</v>
      </c>
      <c r="T20" s="140">
        <f>+IF(F20=0,"",'Ark1'!W887)</f>
        <v>1.4489446662863661</v>
      </c>
      <c r="U20" s="140">
        <f>+IF(F20=0,"",'Ark1'!X887)</f>
        <v>30.328959878303859</v>
      </c>
      <c r="V20" s="140">
        <f>+IF(F20=0,"",'Ark1'!Y887)</f>
        <v>11.698041452747672</v>
      </c>
      <c r="W20" s="140">
        <f>+IF(F20=0,"",'Ark1'!Z887)</f>
        <v>7.8056536834844676</v>
      </c>
      <c r="X20" s="139">
        <f>+IF(F20=0,"",'Ark1'!Z887)</f>
        <v>7.8056536834844676</v>
      </c>
      <c r="Y20" s="66">
        <f>+IF(F20=0,"",'Ark1'!AB887)</f>
        <v>2.0446913049131097</v>
      </c>
      <c r="Z20" s="66">
        <f>+IF(F20=0,"",'Ark1'!AC887)</f>
        <v>17.337224378697421</v>
      </c>
      <c r="AA20" s="140">
        <f>+IF(F20=0,"",'Ark1'!AD887)</f>
        <v>38.243017872550006</v>
      </c>
      <c r="AB20" s="140">
        <f>+IF(F20=0,"",'Ark1'!AE887)</f>
        <v>37.515436849335259</v>
      </c>
      <c r="AC20" s="140">
        <f>+IF(F20=0,"",'Ark1'!AF887)</f>
        <v>99.162801221857634</v>
      </c>
      <c r="AD20" s="66">
        <f t="shared" si="1"/>
        <v>2.4325826415653844</v>
      </c>
      <c r="AE20" s="140">
        <f t="shared" si="2"/>
        <v>37.087447108603669</v>
      </c>
      <c r="AF20" s="47"/>
      <c r="AG20" s="4"/>
      <c r="AH20" s="58"/>
      <c r="AJ20" s="5"/>
      <c r="AK20" s="5"/>
      <c r="AM20" s="1"/>
      <c r="AN20" s="1"/>
      <c r="AO20" s="11"/>
      <c r="AP20" s="11"/>
      <c r="AQ20" s="11"/>
    </row>
    <row r="21" spans="1:43" ht="16.5" customHeight="1">
      <c r="A21" s="47"/>
      <c r="B21" s="65">
        <f>+'Ark1'!C888</f>
        <v>2020</v>
      </c>
      <c r="C21" s="65">
        <f>+'Ark1'!K888</f>
        <v>4</v>
      </c>
      <c r="D21" s="65" t="str">
        <f>VLOOKUP(C21,RNR!$D$2:$E$5,2)</f>
        <v>Økologisk</v>
      </c>
      <c r="E21" s="65">
        <f>+IF(F21=0,"",'Ark1'!Q888)</f>
        <v>12</v>
      </c>
      <c r="F21" s="351">
        <f>+'Ark1'!R888</f>
        <v>222</v>
      </c>
      <c r="G21" s="193">
        <f>+IF(F21=0,"",'Ark1'!AF888)</f>
        <v>0.83719877814232357</v>
      </c>
      <c r="H21" s="193">
        <f t="shared" si="3"/>
        <v>-0.13116104024587161</v>
      </c>
      <c r="I21" s="193">
        <f>+IF(F21=0,"",'Ark1'!AG888)</f>
        <v>0.70452026655636069</v>
      </c>
      <c r="J21" s="96"/>
      <c r="K21" s="96"/>
      <c r="L21" s="511"/>
      <c r="M21" s="66">
        <f>+IF(F21=0,"",'Ark1'!S888)</f>
        <v>4.9009009009008997</v>
      </c>
      <c r="N21" s="94">
        <f t="shared" si="4"/>
        <v>-0.61030986143093902</v>
      </c>
      <c r="O21" s="96"/>
      <c r="P21" s="96"/>
      <c r="Q21" s="96"/>
      <c r="R21" s="66">
        <f>+IF(F21=0,"",'Ark1'!T888)</f>
        <v>4.4594594594594588</v>
      </c>
      <c r="S21" s="272">
        <f>+IF(F21=0,"",'Ark1'!U888)</f>
        <v>10.489504504504509</v>
      </c>
      <c r="T21" s="140">
        <f>+IF(F21=0,"",'Ark1'!W888)</f>
        <v>0.90090090090090069</v>
      </c>
      <c r="U21" s="140">
        <f>+IF(F21=0,"",'Ark1'!X888)</f>
        <v>8.5585585585585608</v>
      </c>
      <c r="V21" s="140">
        <f>+IF(F21=0,"",'Ark1'!Y888)</f>
        <v>2.7027027027027031</v>
      </c>
      <c r="W21" s="140">
        <f>+IF(F21=0,"",'Ark1'!Z888)</f>
        <v>4.7293363939835196</v>
      </c>
      <c r="X21" s="139">
        <f>+IF(F21=0,"",'Ark1'!Z888)</f>
        <v>4.7293363939835196</v>
      </c>
      <c r="Y21" s="66">
        <f>+IF(F21=0,"",'Ark1'!AB888)</f>
        <v>1.7796840684491162</v>
      </c>
      <c r="Z21" s="66">
        <f>+IF(F21=0,"",'Ark1'!AC888)</f>
        <v>6.4025602650672946</v>
      </c>
      <c r="AA21" s="140">
        <f>+IF(F21=0,"",'Ark1'!AD888)</f>
        <v>38.612554002005758</v>
      </c>
      <c r="AB21" s="140">
        <f>+IF(F21=0,"",'Ark1'!AE888)</f>
        <v>25.911356264856007</v>
      </c>
      <c r="AC21" s="140">
        <f>+IF(F21=0,"",'Ark1'!AF888)</f>
        <v>0.83719877814232357</v>
      </c>
      <c r="AD21" s="66">
        <f t="shared" si="1"/>
        <v>2.1403216911764722</v>
      </c>
      <c r="AE21" s="140">
        <f t="shared" si="2"/>
        <v>18.5</v>
      </c>
      <c r="AF21" s="47"/>
      <c r="AG21" s="4"/>
      <c r="AH21" s="58"/>
      <c r="AJ21" s="5"/>
      <c r="AK21" s="5"/>
      <c r="AM21" s="13"/>
      <c r="AN21" s="13"/>
      <c r="AO21" s="11"/>
      <c r="AP21" s="11"/>
      <c r="AQ21" s="11"/>
    </row>
    <row r="22" spans="1:43" ht="16.5" customHeight="1">
      <c r="A22" s="47"/>
      <c r="B22" s="65">
        <f>+'Ark1'!C889</f>
        <v>2019</v>
      </c>
      <c r="C22" s="65">
        <f>+'Ark1'!K889</f>
        <v>0</v>
      </c>
      <c r="D22" s="65" t="str">
        <f>VLOOKUP(C22,RNR!$D$2:$E$5,2)</f>
        <v>Ordinær</v>
      </c>
      <c r="E22" s="65">
        <f>+IF(F22=0,"",'Ark1'!Q889)</f>
        <v>691</v>
      </c>
      <c r="F22" s="351">
        <f>+'Ark1'!R889</f>
        <v>26779</v>
      </c>
      <c r="G22" s="193">
        <f>+IF(F22=0,"",'Ark1'!AF889)</f>
        <v>99.174135249240777</v>
      </c>
      <c r="H22" s="193">
        <f t="shared" si="3"/>
        <v>-9.330367393054928E-2</v>
      </c>
      <c r="I22" s="193">
        <f>+IF(F22=0,"",'Ark1'!AG889)</f>
        <v>99.207239114458758</v>
      </c>
      <c r="J22" s="96"/>
      <c r="K22" s="96"/>
      <c r="L22" s="511"/>
      <c r="M22" s="66">
        <f>+IF(F22=0,"",'Ark1'!S889)</f>
        <v>5.0510101198700452</v>
      </c>
      <c r="N22" s="94">
        <f t="shared" si="4"/>
        <v>-4.2725329107353716E-2</v>
      </c>
      <c r="O22" s="96"/>
      <c r="P22" s="96"/>
      <c r="Q22" s="96"/>
      <c r="R22" s="66">
        <f>+IF(F22=0,"",'Ark1'!T889)</f>
        <v>4.7546585010642657</v>
      </c>
      <c r="S22" s="272">
        <f>+IF(F22=0,"",'Ark1'!U889)</f>
        <v>12.364697710892802</v>
      </c>
      <c r="T22" s="140">
        <f>+IF(F22=0,"",'Ark1'!W889)</f>
        <v>1.437693715224617</v>
      </c>
      <c r="U22" s="140">
        <f>+IF(F22=0,"",'Ark1'!X889)</f>
        <v>29.392434370215476</v>
      </c>
      <c r="V22" s="140">
        <f>+IF(F22=0,"",'Ark1'!Y889)</f>
        <v>11.01236043168154</v>
      </c>
      <c r="W22" s="140">
        <f>+IF(F22=0,"",'Ark1'!Z889)</f>
        <v>7.7449089077676012</v>
      </c>
      <c r="X22" s="139">
        <f>+IF(F22=0,"",'Ark1'!Z889)</f>
        <v>7.7449089077676012</v>
      </c>
      <c r="Y22" s="66">
        <f>+IF(F22=0,"",'Ark1'!AB889)</f>
        <v>1.9982824914891124</v>
      </c>
      <c r="Z22" s="66">
        <f>+IF(F22=0,"",'Ark1'!AC889)</f>
        <v>23.048644665879294</v>
      </c>
      <c r="AA22" s="140">
        <f>+IF(F22=0,"",'Ark1'!AD889)</f>
        <v>45.239260741686159</v>
      </c>
      <c r="AB22" s="140">
        <f>+IF(F22=0,"",'Ark1'!AE889)</f>
        <v>41.600214750537624</v>
      </c>
      <c r="AC22" s="140">
        <f>+IF(F22=0,"",'Ark1'!AF889)</f>
        <v>99.174135249240777</v>
      </c>
      <c r="AD22" s="66">
        <f t="shared" si="1"/>
        <v>2.4479653410813058</v>
      </c>
      <c r="AE22" s="140">
        <f t="shared" si="2"/>
        <v>38.753979739507962</v>
      </c>
      <c r="AF22" s="47"/>
      <c r="AG22" s="4"/>
      <c r="AH22" s="57"/>
      <c r="AJ22" s="5"/>
      <c r="AK22" s="5"/>
      <c r="AM22" s="13"/>
      <c r="AN22" s="13"/>
      <c r="AO22" s="11"/>
      <c r="AP22" s="11"/>
      <c r="AQ22" s="11"/>
    </row>
    <row r="23" spans="1:43" ht="15.6">
      <c r="A23" s="47"/>
      <c r="B23" s="65">
        <f>+'Ark1'!C890</f>
        <v>2019</v>
      </c>
      <c r="C23" s="65">
        <f>+'Ark1'!K890</f>
        <v>4</v>
      </c>
      <c r="D23" s="65" t="str">
        <f>VLOOKUP(C23,RNR!$D$2:$E$5,2)</f>
        <v>Økologisk</v>
      </c>
      <c r="E23" s="65">
        <f>+IF(F23=0,"",'Ark1'!Q890)</f>
        <v>16</v>
      </c>
      <c r="F23" s="351">
        <f>+'Ark1'!R890</f>
        <v>223</v>
      </c>
      <c r="G23" s="193">
        <f>+IF(F23=0,"",'Ark1'!AF890)</f>
        <v>0.82586475075920307</v>
      </c>
      <c r="H23" s="193">
        <f t="shared" si="3"/>
        <v>9.330367393050687E-2</v>
      </c>
      <c r="I23" s="193">
        <f>+IF(F23=0,"",'Ark1'!AG890)</f>
        <v>0.7927608855412861</v>
      </c>
      <c r="J23" s="96"/>
      <c r="K23" s="96"/>
      <c r="L23" s="511"/>
      <c r="M23" s="66">
        <f>+IF(F23=0,"",'Ark1'!S890)</f>
        <v>5.5112107623318387</v>
      </c>
      <c r="N23" s="94">
        <f t="shared" si="4"/>
        <v>0.58080783192890717</v>
      </c>
      <c r="O23" s="96"/>
      <c r="P23" s="96"/>
      <c r="Q23" s="96"/>
      <c r="R23" s="66">
        <f>+IF(F23=0,"",'Ark1'!T890)</f>
        <v>5.0807174887892383</v>
      </c>
      <c r="S23" s="272">
        <f>+IF(F23=0,"",'Ark1'!U890)</f>
        <v>11.86511210762332</v>
      </c>
      <c r="T23" s="140">
        <f>+IF(F23=0,"",'Ark1'!W890)</f>
        <v>0.44843049327354256</v>
      </c>
      <c r="U23" s="140">
        <f>+IF(F23=0,"",'Ark1'!X890)</f>
        <v>11.210762331838563</v>
      </c>
      <c r="V23" s="140">
        <f>+IF(F23=0,"",'Ark1'!Y890)</f>
        <v>3.1390134529147993</v>
      </c>
      <c r="W23" s="140">
        <f>+IF(F23=0,"",'Ark1'!Z890)</f>
        <v>4.6517875305719079</v>
      </c>
      <c r="X23" s="139">
        <f>+IF(F23=0,"",'Ark1'!Z890)</f>
        <v>4.6517875305719079</v>
      </c>
      <c r="Y23" s="66">
        <f>+IF(F23=0,"",'Ark1'!AB890)</f>
        <v>1.7950443556004596</v>
      </c>
      <c r="Z23" s="66">
        <f>+IF(F23=0,"",'Ark1'!AC890)</f>
        <v>26.253059314464512</v>
      </c>
      <c r="AA23" s="140">
        <f>+IF(F23=0,"",'Ark1'!AD890)</f>
        <v>41.126331419449571</v>
      </c>
      <c r="AB23" s="140">
        <f>+IF(F23=0,"",'Ark1'!AE890)</f>
        <v>40.518525711881409</v>
      </c>
      <c r="AC23" s="140">
        <f>+IF(F23=0,"",'Ark1'!AF890)</f>
        <v>0.82586475075920307</v>
      </c>
      <c r="AD23" s="66">
        <f t="shared" si="1"/>
        <v>2.1529048006509361</v>
      </c>
      <c r="AE23" s="140">
        <f t="shared" si="2"/>
        <v>13.9375</v>
      </c>
      <c r="AF23" s="47"/>
      <c r="AG23" s="4"/>
      <c r="AH23" s="58"/>
      <c r="AJ23" s="13"/>
      <c r="AK23" s="5"/>
      <c r="AM23" s="1"/>
      <c r="AN23" s="1"/>
      <c r="AO23" s="11"/>
      <c r="AP23" s="11"/>
      <c r="AQ23" s="11"/>
    </row>
    <row r="24" spans="1:43" ht="15.6">
      <c r="A24" s="47"/>
      <c r="B24" s="65">
        <f>+'Ark1'!C891</f>
        <v>2018</v>
      </c>
      <c r="C24" s="65">
        <f>+'Ark1'!K891</f>
        <v>0</v>
      </c>
      <c r="D24" s="65" t="str">
        <f>VLOOKUP(C24,RNR!$D$2:$E$5,2)</f>
        <v>Ordinær</v>
      </c>
      <c r="E24" s="65">
        <f>+IF(F24=0,"",'Ark1'!Q891)</f>
        <v>737</v>
      </c>
      <c r="F24" s="351">
        <f>+'Ark1'!R891</f>
        <v>27919</v>
      </c>
      <c r="G24" s="193">
        <f>+IF(F24=0,"",'Ark1'!AF891)</f>
        <v>99.031640181611806</v>
      </c>
      <c r="H24" s="193" t="str">
        <f t="shared" si="3"/>
        <v/>
      </c>
      <c r="I24" s="193">
        <f>+IF(F24=0,"",'Ark1'!AG891)</f>
        <v>99.086834768654782</v>
      </c>
      <c r="J24" s="96"/>
      <c r="K24" s="96"/>
      <c r="L24" s="511"/>
      <c r="M24" s="66">
        <f>+IF(F24=0,"",'Ark1'!S891)</f>
        <v>5.0937354489773989</v>
      </c>
      <c r="N24" s="94" t="str">
        <f t="shared" si="4"/>
        <v/>
      </c>
      <c r="O24" s="96"/>
      <c r="P24" s="96"/>
      <c r="Q24" s="96"/>
      <c r="R24" s="66">
        <f>+IF(F24=0,"",'Ark1'!T891)</f>
        <v>4.6178588058311556</v>
      </c>
      <c r="S24" s="272">
        <f>+IF(F24=0,"",'Ark1'!U891)</f>
        <v>12.183237580142578</v>
      </c>
      <c r="T24" s="140">
        <f>+IF(F24=0,"",'Ark1'!W891)</f>
        <v>1.389734589347756</v>
      </c>
      <c r="U24" s="140">
        <f>+IF(F24=0,"",'Ark1'!X891)</f>
        <v>28.647157849493176</v>
      </c>
      <c r="V24" s="140">
        <f>+IF(F24=0,"",'Ark1'!Y891)</f>
        <v>10.032594290626452</v>
      </c>
      <c r="W24" s="140">
        <f>+IF(F24=0,"",'Ark1'!Z891)</f>
        <v>7.5250666449921004</v>
      </c>
      <c r="X24" s="139">
        <f>+IF(F24=0,"",'Ark1'!Z891)</f>
        <v>7.5250666449921004</v>
      </c>
      <c r="Y24" s="66">
        <f>+IF(F24=0,"",'Ark1'!AB891)</f>
        <v>1.9127605938206127</v>
      </c>
      <c r="Z24" s="66">
        <f>+IF(F24=0,"",'Ark1'!AC891)</f>
        <v>14.479336253413024</v>
      </c>
      <c r="AA24" s="140">
        <f>+IF(F24=0,"",'Ark1'!AD891)</f>
        <v>45.248673050189538</v>
      </c>
      <c r="AB24" s="140">
        <f>+IF(F24=0,"",'Ark1'!AE891)</f>
        <v>41.727141358172787</v>
      </c>
      <c r="AC24" s="140">
        <f>+IF(F24=0,"",'Ark1'!AF891)</f>
        <v>99.031640181611806</v>
      </c>
      <c r="AD24" s="66">
        <f t="shared" si="1"/>
        <v>2.3918080752679143</v>
      </c>
      <c r="AE24" s="140">
        <f t="shared" ref="AE24:AE30" si="5">+IF(F24=0,"",F24/E24)</f>
        <v>37.881953867028493</v>
      </c>
      <c r="AF24" s="47"/>
      <c r="AG24" s="2"/>
      <c r="AH24" s="57"/>
      <c r="AM24" s="13"/>
      <c r="AN24" s="13"/>
      <c r="AO24" s="11"/>
      <c r="AP24" s="11"/>
      <c r="AQ24" s="11"/>
    </row>
    <row r="25" spans="1:43" ht="18.600000000000001" customHeight="1">
      <c r="A25" s="47"/>
      <c r="B25" s="65">
        <f>+'Ark1'!C892</f>
        <v>2018</v>
      </c>
      <c r="C25" s="65">
        <f>+'Ark1'!K892</f>
        <v>4</v>
      </c>
      <c r="D25" s="65" t="str">
        <f>VLOOKUP(C25,RNR!$D$2:$E$5,2)</f>
        <v>Økologisk</v>
      </c>
      <c r="E25" s="65">
        <f>+IF(F25=0,"",'Ark1'!Q892)</f>
        <v>16</v>
      </c>
      <c r="F25" s="351">
        <f>+'Ark1'!R892</f>
        <v>273</v>
      </c>
      <c r="G25" s="193">
        <f>+IF(F25=0,"",'Ark1'!AF892)</f>
        <v>0.96835981838819518</v>
      </c>
      <c r="H25" s="193">
        <f t="shared" si="3"/>
        <v>-98.455408649182516</v>
      </c>
      <c r="I25" s="193">
        <f>+IF(F25=0,"",'Ark1'!AG892)</f>
        <v>0.91316523134523997</v>
      </c>
      <c r="J25" s="96"/>
      <c r="K25" s="96"/>
      <c r="L25" s="511"/>
      <c r="M25" s="66">
        <f>+IF(F25=0,"",'Ark1'!S892)</f>
        <v>4.9304029304029315</v>
      </c>
      <c r="N25" s="94">
        <f t="shared" si="4"/>
        <v>-0.26664140457243768</v>
      </c>
      <c r="O25" s="96"/>
      <c r="P25" s="96"/>
      <c r="Q25" s="96"/>
      <c r="R25" s="66">
        <f>+IF(F25=0,"",'Ark1'!T892)</f>
        <v>4.4505494505494516</v>
      </c>
      <c r="S25" s="272">
        <f>+IF(F25=0,"",'Ark1'!U892)</f>
        <v>11.482417582417581</v>
      </c>
      <c r="T25" s="140">
        <f>+IF(F25=0,"",'Ark1'!W892)</f>
        <v>0</v>
      </c>
      <c r="U25" s="140">
        <f>+IF(F25=0,"",'Ark1'!X892)</f>
        <v>15.75091575091575</v>
      </c>
      <c r="V25" s="140">
        <f>+IF(F25=0,"",'Ark1'!Y892)</f>
        <v>1.4652014652014651</v>
      </c>
      <c r="W25" s="140">
        <f>+IF(F25=0,"",'Ark1'!Z892)</f>
        <v>4.2637573948723073</v>
      </c>
      <c r="X25" s="139">
        <f>+IF(F25=0,"",'Ark1'!Z892)</f>
        <v>4.2637573948723073</v>
      </c>
      <c r="Y25" s="66">
        <f>+IF(F25=0,"",'Ark1'!AB892)</f>
        <v>1.5916246193350123</v>
      </c>
      <c r="Z25" s="66">
        <f>+IF(F25=0,"",'Ark1'!AC892)</f>
        <v>26.121153986357101</v>
      </c>
      <c r="AA25" s="140">
        <f>+IF(F25=0,"",'Ark1'!AD892)</f>
        <v>19.68750825161699</v>
      </c>
      <c r="AB25" s="140">
        <f>+IF(F25=0,"",'Ark1'!AE892)</f>
        <v>35.08752460967321</v>
      </c>
      <c r="AC25" s="140">
        <f>+IF(F25=0,"",'Ark1'!AF892)</f>
        <v>0.96835981838819518</v>
      </c>
      <c r="AD25" s="66">
        <f t="shared" si="1"/>
        <v>2.3289004457652296</v>
      </c>
      <c r="AE25" s="140">
        <f t="shared" si="5"/>
        <v>17.0625</v>
      </c>
      <c r="AF25" s="47"/>
      <c r="AG25" s="2"/>
      <c r="AH25" s="5"/>
      <c r="AM25" s="56"/>
      <c r="AN25" s="56"/>
      <c r="AO25" s="11"/>
      <c r="AP25" s="11"/>
      <c r="AQ25" s="11"/>
    </row>
    <row r="26" spans="1:43" ht="15.6">
      <c r="A26" s="47"/>
      <c r="B26" s="65">
        <f>+'Ark1'!C893</f>
        <v>2017</v>
      </c>
      <c r="C26" s="65">
        <f>+'Ark1'!K893</f>
        <v>0</v>
      </c>
      <c r="D26" s="65" t="str">
        <f>VLOOKUP(C26,RNR!$D$2:$E$5,2)</f>
        <v>Ordinær</v>
      </c>
      <c r="E26" s="65">
        <f>+IF(F26=0,"",'Ark1'!Q893)</f>
        <v>729</v>
      </c>
      <c r="F26" s="351">
        <f>+'Ark1'!R893</f>
        <v>27508</v>
      </c>
      <c r="G26" s="193">
        <f>+IF(F26=0,"",'Ark1'!AF893)</f>
        <v>99.267438923171326</v>
      </c>
      <c r="H26" s="193">
        <f t="shared" si="3"/>
        <v>98.691207390742051</v>
      </c>
      <c r="I26" s="193">
        <f>+IF(F26=0,"",'Ark1'!AG893)</f>
        <v>99.307605345255226</v>
      </c>
      <c r="J26" s="96"/>
      <c r="K26" s="96"/>
      <c r="L26" s="511"/>
      <c r="M26" s="66">
        <f>+IF(F26=0,"",'Ark1'!S893)</f>
        <v>4.9212229169696089</v>
      </c>
      <c r="N26" s="94">
        <f>+IF(F26=0,"",IF(F30=0,"",M26-M29))</f>
        <v>-0.16819664029028214</v>
      </c>
      <c r="O26" s="96"/>
      <c r="P26" s="96"/>
      <c r="Q26" s="96"/>
      <c r="R26" s="66">
        <f>+IF(F26=0,"",'Ark1'!T893)</f>
        <v>4.5115966264359457</v>
      </c>
      <c r="S26" s="272">
        <f>+IF(F26=0,"",'Ark1'!U893)</f>
        <v>12.377479278755201</v>
      </c>
      <c r="T26" s="140">
        <f>+IF(F26=0,"",'Ark1'!W893)</f>
        <v>1.5195579467791187</v>
      </c>
      <c r="U26" s="140">
        <f>+IF(F26=0,"",'Ark1'!X893)</f>
        <v>30.369347099025742</v>
      </c>
      <c r="V26" s="140">
        <f>+IF(F26=0,"",'Ark1'!Y893)</f>
        <v>10.629635015268281</v>
      </c>
      <c r="W26" s="140">
        <f>+IF(F26=0,"",'Ark1'!Z893)</f>
        <v>7.6857343987113778</v>
      </c>
      <c r="X26" s="139">
        <f>+IF(F26=0,"",'Ark1'!Z893)</f>
        <v>7.6857343987113778</v>
      </c>
      <c r="Y26" s="66">
        <f>+IF(F26=0,"",'Ark1'!AB893)</f>
        <v>2.0058017191217674</v>
      </c>
      <c r="Z26" s="66">
        <f>+IF(F26=0,"",'Ark1'!AC893)</f>
        <v>14.630272334644188</v>
      </c>
      <c r="AA26" s="140">
        <f>+IF(F26=0,"",'Ark1'!AD893)</f>
        <v>47.265832779795453</v>
      </c>
      <c r="AB26" s="140">
        <f>+IF(F26=0,"",'Ark1'!AE893)</f>
        <v>36.272669618470154</v>
      </c>
      <c r="AC26" s="140">
        <f>+IF(F26=0,"",'Ark1'!AF893)</f>
        <v>99.267438923171326</v>
      </c>
      <c r="AD26" s="66">
        <f t="shared" si="1"/>
        <v>2.5151226610919317</v>
      </c>
      <c r="AE26" s="140">
        <f t="shared" si="5"/>
        <v>37.733882030178329</v>
      </c>
      <c r="AF26" s="47"/>
      <c r="AG26" s="4"/>
      <c r="AH26" s="4"/>
      <c r="AJ26" s="4"/>
      <c r="AK26" s="4"/>
    </row>
    <row r="27" spans="1:43" ht="15.6">
      <c r="A27" s="47"/>
      <c r="B27" s="65">
        <f>+'Ark1'!C894</f>
        <v>2017</v>
      </c>
      <c r="C27" s="65">
        <f>+'Ark1'!K894</f>
        <v>4</v>
      </c>
      <c r="D27" s="65" t="str">
        <f>VLOOKUP(C27,RNR!$D$2:$E$5,2)</f>
        <v>Økologisk</v>
      </c>
      <c r="E27" s="65">
        <f>+IF(F27=0,"",'Ark1'!Q894)</f>
        <v>19</v>
      </c>
      <c r="F27" s="351">
        <f>+'Ark1'!R894</f>
        <v>203</v>
      </c>
      <c r="G27" s="193">
        <f>+IF(F27=0,"",'Ark1'!AF894)</f>
        <v>0.7325610768286962</v>
      </c>
      <c r="H27" s="193" t="str">
        <f t="shared" si="3"/>
        <v/>
      </c>
      <c r="I27" s="193">
        <f>+IF(F27=0,"",'Ark1'!AG894)</f>
        <v>0.69239465474476947</v>
      </c>
      <c r="J27" s="96"/>
      <c r="K27" s="96"/>
      <c r="L27" s="511"/>
      <c r="M27" s="66">
        <f>+IF(F27=0,"",'Ark1'!S894)</f>
        <v>5.1970443349753692</v>
      </c>
      <c r="N27" s="94" t="str">
        <f>+IF(F27=0,"",IF(F31=0,"",M27-M30))</f>
        <v/>
      </c>
      <c r="O27" s="96"/>
      <c r="P27" s="96"/>
      <c r="Q27" s="96"/>
      <c r="R27" s="66">
        <f>+IF(F27=0,"",'Ark1'!T894)</f>
        <v>3.8423645320197046</v>
      </c>
      <c r="S27" s="272">
        <f>+IF(F27=0,"",'Ark1'!U894)</f>
        <v>11.694088669950744</v>
      </c>
      <c r="T27" s="140">
        <f>+IF(F27=0,"",'Ark1'!W894)</f>
        <v>0.9852216748768472</v>
      </c>
      <c r="U27" s="140">
        <f>+IF(F27=0,"",'Ark1'!X894)</f>
        <v>21.674876847290644</v>
      </c>
      <c r="V27" s="140">
        <f>+IF(F27=0,"",'Ark1'!Y894)</f>
        <v>2.4630541871921179</v>
      </c>
      <c r="W27" s="140">
        <f>+IF(F27=0,"",'Ark1'!Z894)</f>
        <v>5.1322667604589469</v>
      </c>
      <c r="X27" s="139">
        <f>+IF(F27=0,"",'Ark1'!Z894)</f>
        <v>5.1322667604589469</v>
      </c>
      <c r="Y27" s="66">
        <f>+IF(F27=0,"",'Ark1'!AB894)</f>
        <v>2.0546183290221678</v>
      </c>
      <c r="Z27" s="66">
        <f>+IF(F27=0,"",'Ark1'!AC894)</f>
        <v>64.065236362572492</v>
      </c>
      <c r="AA27" s="140">
        <f>+IF(F27=0,"",'Ark1'!AD894)</f>
        <v>62.89862925567936</v>
      </c>
      <c r="AB27" s="140">
        <f>+IF(F27=0,"",'Ark1'!AE894)</f>
        <v>54.026611059432177</v>
      </c>
      <c r="AC27" s="140">
        <f>+IF(F27=0,"",'Ark1'!AF894)</f>
        <v>0.7325610768286962</v>
      </c>
      <c r="AD27" s="66">
        <f t="shared" si="1"/>
        <v>2.2501421800947878</v>
      </c>
      <c r="AE27" s="140">
        <f t="shared" si="5"/>
        <v>10.684210526315789</v>
      </c>
      <c r="AF27" s="47"/>
      <c r="AG27" s="4"/>
      <c r="AH27" s="16"/>
      <c r="AJ27" s="13"/>
      <c r="AK27" s="18"/>
    </row>
    <row r="28" spans="1:43" ht="15.6">
      <c r="A28" s="47"/>
      <c r="B28" s="47"/>
      <c r="C28" s="47"/>
      <c r="D28" s="47"/>
      <c r="E28" s="47"/>
      <c r="F28" s="47"/>
      <c r="G28" s="47"/>
      <c r="H28" s="90"/>
      <c r="I28" s="47"/>
      <c r="J28" s="96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"/>
      <c r="AH28" s="16"/>
      <c r="AJ28" s="13"/>
      <c r="AK28" s="18"/>
    </row>
    <row r="29" spans="1:43" ht="15.6">
      <c r="A29" s="47"/>
      <c r="B29" s="65">
        <f>+'Ark1'!C895</f>
        <v>2016</v>
      </c>
      <c r="C29" s="65">
        <f>+'Ark1'!K895</f>
        <v>0</v>
      </c>
      <c r="D29" s="65" t="str">
        <f>VLOOKUP(C29,RNR!$D$2:$E$5,2)</f>
        <v>Ordinær</v>
      </c>
      <c r="E29" s="65">
        <f>+IF(F29=0,"",'Ark1'!Q895)</f>
        <v>700</v>
      </c>
      <c r="F29" s="351">
        <f>+'Ark1'!R895</f>
        <v>22948</v>
      </c>
      <c r="G29" s="193">
        <f>+IF(F29=0,"",'Ark1'!AF895)</f>
        <v>99.42376846757071</v>
      </c>
      <c r="H29" s="90"/>
      <c r="I29" s="193">
        <f>+IF(F29=0,"",'Ark1'!AG895)</f>
        <v>99.473525020350081</v>
      </c>
      <c r="J29" s="96"/>
      <c r="K29" s="96"/>
      <c r="L29" s="96"/>
      <c r="M29" s="66">
        <f>+IF(F29=0,"",'Ark1'!S895)</f>
        <v>5.089419557259891</v>
      </c>
      <c r="N29" s="47"/>
      <c r="O29" s="96"/>
      <c r="P29" s="96"/>
      <c r="Q29" s="96"/>
      <c r="R29" s="66">
        <f>+IF(F29=0,"",'Ark1'!T895)</f>
        <v>4.5127679972110863</v>
      </c>
      <c r="S29" s="272">
        <f>+IF(F29=0,"",'Ark1'!U895)</f>
        <v>12.62608506187906</v>
      </c>
      <c r="T29" s="140">
        <f>+IF(F29=0,"",'Ark1'!W895)</f>
        <v>1.5687641624542443</v>
      </c>
      <c r="U29" s="140">
        <f>+IF(F29=0,"",'Ark1'!X895)</f>
        <v>31.728255185637089</v>
      </c>
      <c r="V29" s="140">
        <f>+IF(F29=0,"",'Ark1'!Y895)</f>
        <v>12.153564580791352</v>
      </c>
      <c r="W29" s="140">
        <f>+IF(F29=0,"",'Ark1'!Z895)</f>
        <v>7.9747547176341804</v>
      </c>
      <c r="X29" s="139">
        <f>+IF(F29=0,"",'Ark1'!Z895)</f>
        <v>7.9747547176341804</v>
      </c>
      <c r="Y29" s="66">
        <f>+IF(F29=0,"",'Ark1'!AB895)</f>
        <v>2.0228912542091781</v>
      </c>
      <c r="Z29" s="66">
        <f>+IF(F29=0,"",'Ark1'!AC895)</f>
        <v>18.587158095338452</v>
      </c>
      <c r="AA29" s="140">
        <f>+IF(F29=0,"",'Ark1'!AD895)</f>
        <v>49.695239915937677</v>
      </c>
      <c r="AB29" s="140">
        <f>+IF(F29=0,"",'Ark1'!AE895)</f>
        <v>42.936151322549549</v>
      </c>
      <c r="AC29" s="140">
        <f>+IF(F29=0,"",'Ark1'!AF895)</f>
        <v>99.42376846757071</v>
      </c>
      <c r="AD29" s="66">
        <f>+IF(F29=0,"",S29/M29)</f>
        <v>2.4808497157339606</v>
      </c>
      <c r="AE29" s="140">
        <f t="shared" si="5"/>
        <v>32.782857142857139</v>
      </c>
      <c r="AF29" s="47"/>
      <c r="AG29" s="4"/>
      <c r="AH29" s="16"/>
      <c r="AJ29" s="13"/>
      <c r="AK29" s="18"/>
    </row>
    <row r="30" spans="1:43" ht="15.6">
      <c r="A30" s="47"/>
      <c r="B30" s="65">
        <f>+'Ark1'!C896</f>
        <v>2016</v>
      </c>
      <c r="C30" s="65">
        <f>+'Ark1'!K896</f>
        <v>4</v>
      </c>
      <c r="D30" s="65" t="str">
        <f>VLOOKUP(C30,RNR!$D$2:$E$5,2)</f>
        <v>Økologisk</v>
      </c>
      <c r="E30" s="65">
        <f>+IF(F30=0,"",'Ark1'!Q896)</f>
        <v>12</v>
      </c>
      <c r="F30" s="351">
        <f>+'Ark1'!R896</f>
        <v>133</v>
      </c>
      <c r="G30" s="193">
        <f>+IF(F30=0,"",'Ark1'!AF896)</f>
        <v>0.57623153242927105</v>
      </c>
      <c r="H30" s="90"/>
      <c r="I30" s="193">
        <f>+IF(F30=0,"",'Ark1'!AG896)</f>
        <v>0.52647497964994716</v>
      </c>
      <c r="J30" s="96"/>
      <c r="K30" s="96"/>
      <c r="L30" s="96"/>
      <c r="M30" s="66">
        <f>+IF(F30=0,"",'Ark1'!S896)</f>
        <v>5.1428571428571441</v>
      </c>
      <c r="N30" s="47"/>
      <c r="O30" s="96"/>
      <c r="P30" s="96"/>
      <c r="Q30" s="96"/>
      <c r="R30" s="66">
        <f>+IF(F30=0,"",'Ark1'!T896)</f>
        <v>4.1954887218045114</v>
      </c>
      <c r="S30" s="272">
        <f>+IF(F30=0,"",'Ark1'!U896)</f>
        <v>11.530075187969922</v>
      </c>
      <c r="T30" s="140">
        <f>+IF(F30=0,"",'Ark1'!W896)</f>
        <v>0.75187969924812015</v>
      </c>
      <c r="U30" s="140">
        <f>+IF(F30=0,"",'Ark1'!X896)</f>
        <v>12.781954887218047</v>
      </c>
      <c r="V30" s="140">
        <f>+IF(F30=0,"",'Ark1'!Y896)</f>
        <v>3.0075187969924806</v>
      </c>
      <c r="W30" s="140">
        <f>+IF(F30=0,"",'Ark1'!Z896)</f>
        <v>4.7704287249586521</v>
      </c>
      <c r="X30" s="139">
        <f>+IF(F30=0,"",'Ark1'!Z896)</f>
        <v>4.7704287249586521</v>
      </c>
      <c r="Y30" s="66">
        <f>+IF(F30=0,"",'Ark1'!AB896)</f>
        <v>2.0166921722320374</v>
      </c>
      <c r="Z30" s="66">
        <f>+IF(F30=0,"",'Ark1'!AC896)</f>
        <v>45.74362611392251</v>
      </c>
      <c r="AA30" s="140">
        <f>+IF(F30=0,"",'Ark1'!AD896)</f>
        <v>61.274163857663723</v>
      </c>
      <c r="AB30" s="140">
        <f>+IF(F30=0,"",'Ark1'!AE896)</f>
        <v>67.658467447947757</v>
      </c>
      <c r="AC30" s="140">
        <f>+IF(F30=0,"",'Ark1'!AF896)</f>
        <v>0.57623153242927105</v>
      </c>
      <c r="AD30" s="66">
        <f>+IF(F30=0,"",S30/M30)</f>
        <v>2.2419590643274843</v>
      </c>
      <c r="AE30" s="140">
        <f t="shared" si="5"/>
        <v>11.083333333333334</v>
      </c>
      <c r="AF30" s="47"/>
      <c r="AG30" s="4"/>
      <c r="AH30" s="16"/>
      <c r="AJ30" s="5"/>
      <c r="AK30" s="18"/>
    </row>
    <row r="31" spans="1:43" ht="14.7" customHeight="1">
      <c r="A31" s="47"/>
      <c r="B31" s="47"/>
      <c r="C31" s="47"/>
      <c r="D31" s="47"/>
      <c r="E31" s="47"/>
      <c r="F31" s="336"/>
      <c r="G31" s="47"/>
      <c r="H31" s="90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"/>
      <c r="AH31" s="13"/>
      <c r="AJ31" s="13"/>
      <c r="AK31" s="5"/>
    </row>
    <row r="32" spans="1:43" ht="15.6">
      <c r="A32" s="47"/>
      <c r="B32" s="47"/>
      <c r="C32" s="47"/>
      <c r="D32" s="47"/>
      <c r="E32" s="47"/>
      <c r="F32" s="336"/>
      <c r="G32" s="90"/>
      <c r="H32" s="90"/>
      <c r="I32" s="90"/>
      <c r="J32" s="90"/>
      <c r="K32" s="96"/>
      <c r="L32" s="96"/>
      <c r="M32" s="47"/>
      <c r="N32" s="152"/>
      <c r="O32" s="96"/>
      <c r="P32" s="96"/>
      <c r="Q32" s="96"/>
      <c r="R32" s="47"/>
      <c r="S32" s="90"/>
      <c r="T32" s="71"/>
      <c r="U32" s="71"/>
      <c r="V32" s="71"/>
      <c r="W32" s="71"/>
      <c r="X32" s="90"/>
      <c r="Y32" s="47"/>
      <c r="Z32" s="47"/>
      <c r="AA32" s="71"/>
      <c r="AB32" s="71"/>
      <c r="AC32" s="71"/>
      <c r="AD32" s="47"/>
      <c r="AE32" s="71"/>
      <c r="AF32" s="47"/>
      <c r="AG32" s="13"/>
      <c r="AH32" s="13"/>
    </row>
    <row r="33" spans="1:45">
      <c r="A33" s="47"/>
      <c r="B33" s="47"/>
      <c r="C33" s="47"/>
      <c r="D33" s="47"/>
      <c r="E33" s="47"/>
      <c r="F33" s="336"/>
      <c r="G33" s="90"/>
      <c r="H33" s="90"/>
      <c r="I33" s="90"/>
      <c r="J33" s="90"/>
      <c r="K33" s="90"/>
      <c r="L33" s="90"/>
      <c r="M33" s="47"/>
      <c r="N33" s="152"/>
      <c r="O33" s="90"/>
      <c r="P33" s="90"/>
      <c r="Q33" s="90"/>
      <c r="R33" s="47"/>
      <c r="S33" s="90"/>
      <c r="T33" s="71"/>
      <c r="U33" s="71"/>
      <c r="V33" s="71"/>
      <c r="W33" s="71"/>
      <c r="X33" s="90"/>
      <c r="Y33" s="47"/>
      <c r="Z33" s="47"/>
      <c r="AA33" s="71"/>
      <c r="AB33" s="71"/>
      <c r="AC33" s="71"/>
      <c r="AD33" s="47"/>
      <c r="AE33" s="71"/>
      <c r="AF33" s="47"/>
      <c r="AG33" s="13"/>
      <c r="AH33" s="13"/>
    </row>
    <row r="34" spans="1:45">
      <c r="V34" s="16"/>
      <c r="Y34" s="60"/>
      <c r="Z34" s="60"/>
      <c r="AD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3"/>
      <c r="AS34" s="13"/>
    </row>
    <row r="35" spans="1:45">
      <c r="V35" s="16"/>
      <c r="Y35" s="60"/>
      <c r="Z35" s="60"/>
      <c r="AD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3"/>
      <c r="AS35" s="13"/>
    </row>
    <row r="36" spans="1:45">
      <c r="V36" s="16"/>
      <c r="Y36" s="60"/>
      <c r="Z36" s="60"/>
      <c r="AD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3"/>
      <c r="AS36" s="13"/>
    </row>
    <row r="37" spans="1:45">
      <c r="V37" s="16"/>
      <c r="Y37" s="60"/>
      <c r="Z37" s="60"/>
      <c r="AD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3"/>
      <c r="AS37" s="13"/>
    </row>
    <row r="38" spans="1:45">
      <c r="AR38" s="13"/>
      <c r="AS38" s="13"/>
    </row>
    <row r="39" spans="1:45">
      <c r="AR39" s="13"/>
      <c r="AS39" s="13"/>
    </row>
    <row r="40" spans="1:45">
      <c r="V40" s="16"/>
      <c r="Y40" s="60"/>
      <c r="Z40" s="60"/>
      <c r="AD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3"/>
      <c r="AS40" s="13"/>
    </row>
    <row r="41" spans="1:45">
      <c r="V41" s="16"/>
      <c r="Y41" s="60"/>
      <c r="Z41" s="60"/>
      <c r="AD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3"/>
      <c r="AS41" s="13"/>
    </row>
    <row r="42" spans="1:45">
      <c r="V42" s="16"/>
      <c r="Y42" s="60"/>
      <c r="Z42" s="60"/>
      <c r="AD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3"/>
      <c r="AS42" s="13"/>
    </row>
    <row r="43" spans="1:45">
      <c r="V43" s="16"/>
      <c r="Y43" s="60"/>
      <c r="Z43" s="60"/>
      <c r="AD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3"/>
      <c r="AS43" s="13"/>
    </row>
    <row r="44" spans="1:45">
      <c r="V44" s="16"/>
      <c r="Y44" s="60"/>
      <c r="Z44" s="60"/>
      <c r="AD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3"/>
      <c r="AS44" s="13"/>
    </row>
    <row r="45" spans="1:45">
      <c r="V45" s="16"/>
      <c r="Y45" s="60"/>
      <c r="Z45" s="60"/>
      <c r="AD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3"/>
      <c r="AS45" s="13"/>
    </row>
    <row r="46" spans="1:45">
      <c r="V46" s="16"/>
      <c r="Y46" s="60"/>
      <c r="Z46" s="60"/>
      <c r="AD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3"/>
      <c r="AS46" s="13"/>
    </row>
    <row r="47" spans="1:45">
      <c r="V47" s="16"/>
      <c r="Y47" s="60"/>
      <c r="Z47" s="60"/>
      <c r="AD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3"/>
      <c r="AS47" s="13"/>
    </row>
    <row r="48" spans="1:45">
      <c r="V48" s="16"/>
      <c r="Y48" s="60"/>
      <c r="Z48" s="60"/>
      <c r="AD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3"/>
      <c r="AS48" s="13"/>
    </row>
    <row r="49" spans="22:45">
      <c r="V49" s="16"/>
      <c r="Y49" s="60"/>
      <c r="Z49" s="60"/>
      <c r="AD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3"/>
      <c r="AS49" s="13"/>
    </row>
    <row r="50" spans="22:45">
      <c r="V50" s="16"/>
      <c r="Y50" s="60"/>
      <c r="Z50" s="60"/>
      <c r="AD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3"/>
      <c r="AS50" s="13"/>
    </row>
    <row r="51" spans="22:45">
      <c r="V51" s="16"/>
      <c r="Y51" s="60"/>
      <c r="Z51" s="60"/>
      <c r="AD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3"/>
      <c r="AS51" s="13"/>
    </row>
    <row r="52" spans="22:45">
      <c r="V52" s="16"/>
      <c r="Y52" s="60"/>
      <c r="Z52" s="60"/>
      <c r="AD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3"/>
      <c r="AS52" s="13"/>
    </row>
    <row r="53" spans="22:45">
      <c r="V53" s="16"/>
      <c r="Y53" s="60"/>
      <c r="Z53" s="60"/>
      <c r="AD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3"/>
      <c r="AS53" s="13"/>
    </row>
    <row r="54" spans="22:45">
      <c r="V54" s="16"/>
      <c r="Y54" s="60"/>
      <c r="Z54" s="60"/>
      <c r="AD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22:45">
      <c r="V55" s="16"/>
      <c r="Y55" s="60"/>
      <c r="Z55" s="60"/>
      <c r="AD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22:45">
      <c r="V56" s="16"/>
      <c r="Y56" s="60"/>
      <c r="Z56" s="60"/>
      <c r="AD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22:45">
      <c r="V57" s="16"/>
      <c r="Y57" s="60"/>
      <c r="Z57" s="60"/>
      <c r="AD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22:45">
      <c r="V58" s="16"/>
      <c r="Y58" s="60"/>
      <c r="Z58" s="60"/>
      <c r="AD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22:45">
      <c r="V59" s="16"/>
      <c r="Y59" s="60"/>
      <c r="Z59" s="60"/>
      <c r="AD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22:45">
      <c r="V60" s="16"/>
      <c r="Y60" s="60"/>
      <c r="Z60" s="60"/>
      <c r="AD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22:45">
      <c r="V61" s="16"/>
      <c r="Y61" s="60"/>
      <c r="Z61" s="60"/>
      <c r="AD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22:45">
      <c r="V62" s="16"/>
      <c r="Y62" s="60"/>
      <c r="Z62" s="60"/>
      <c r="AD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22:45">
      <c r="V63" s="16"/>
      <c r="Y63" s="60"/>
      <c r="Z63" s="60"/>
      <c r="AD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22:45">
      <c r="V64" s="16"/>
      <c r="Y64" s="60"/>
      <c r="Z64" s="60"/>
      <c r="AD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7:43">
      <c r="V65" s="16"/>
      <c r="Y65" s="60"/>
      <c r="Z65" s="60"/>
      <c r="AD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4"/>
    </row>
    <row r="66" spans="7:43">
      <c r="V66" s="16"/>
      <c r="Y66" s="60"/>
      <c r="Z66" s="60"/>
      <c r="AD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4"/>
    </row>
    <row r="67" spans="7:43">
      <c r="V67" s="16"/>
      <c r="Y67" s="60"/>
      <c r="Z67" s="60"/>
      <c r="AD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4"/>
    </row>
    <row r="68" spans="7:43">
      <c r="V68" s="16"/>
      <c r="Y68" s="60"/>
      <c r="Z68" s="60"/>
      <c r="AD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4"/>
    </row>
    <row r="69" spans="7:43">
      <c r="V69" s="16"/>
      <c r="Y69" s="60"/>
      <c r="Z69" s="60"/>
      <c r="AD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4"/>
    </row>
    <row r="70" spans="7:43">
      <c r="V70" s="16"/>
      <c r="Y70" s="60"/>
      <c r="Z70" s="60"/>
      <c r="AD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4"/>
    </row>
    <row r="71" spans="7:43">
      <c r="V71" s="16"/>
      <c r="Y71" s="60"/>
      <c r="Z71" s="60"/>
      <c r="AD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4"/>
    </row>
    <row r="72" spans="7:43">
      <c r="V72" s="16"/>
      <c r="Y72" s="60"/>
      <c r="Z72" s="60"/>
      <c r="AD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4"/>
    </row>
    <row r="73" spans="7:43">
      <c r="V73" s="16"/>
      <c r="Y73" s="60"/>
      <c r="Z73" s="60"/>
      <c r="AD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4"/>
    </row>
    <row r="74" spans="7:43">
      <c r="V74" s="16"/>
      <c r="Y74" s="60"/>
      <c r="Z74" s="60"/>
      <c r="AD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4"/>
    </row>
    <row r="75" spans="7:43">
      <c r="G75" s="157"/>
      <c r="H75" s="157"/>
      <c r="I75" s="157"/>
      <c r="J75" s="157"/>
      <c r="K75" s="157"/>
      <c r="L75" s="157"/>
      <c r="M75" s="14"/>
      <c r="N75" s="282"/>
      <c r="O75" s="157"/>
      <c r="P75" s="157"/>
      <c r="Q75" s="157"/>
      <c r="R75" s="14"/>
      <c r="S75" s="157"/>
      <c r="V75" s="16"/>
      <c r="Y75" s="60"/>
      <c r="Z75" s="60"/>
      <c r="AD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4"/>
    </row>
    <row r="76" spans="7:43">
      <c r="G76" s="157"/>
      <c r="H76" s="157"/>
      <c r="I76" s="157"/>
      <c r="J76" s="157"/>
      <c r="K76" s="157"/>
      <c r="L76" s="157"/>
      <c r="M76" s="14"/>
      <c r="N76" s="282"/>
      <c r="O76" s="157"/>
      <c r="P76" s="157"/>
      <c r="Q76" s="157"/>
      <c r="R76" s="14"/>
      <c r="S76" s="157"/>
      <c r="V76" s="16"/>
      <c r="Y76" s="60"/>
      <c r="Z76" s="60"/>
      <c r="AD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4"/>
    </row>
    <row r="77" spans="7:43">
      <c r="G77" s="157"/>
      <c r="H77" s="157"/>
      <c r="I77" s="157"/>
      <c r="J77" s="157"/>
      <c r="K77" s="157"/>
      <c r="L77" s="157"/>
      <c r="M77" s="14"/>
      <c r="N77" s="282"/>
      <c r="O77" s="157"/>
      <c r="P77" s="157"/>
      <c r="Q77" s="157"/>
      <c r="R77" s="14"/>
      <c r="S77" s="157"/>
      <c r="V77" s="16"/>
      <c r="Y77" s="60"/>
      <c r="Z77" s="60"/>
      <c r="AD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4"/>
    </row>
    <row r="78" spans="7:43">
      <c r="G78" s="157"/>
      <c r="H78" s="157"/>
      <c r="I78" s="157"/>
      <c r="J78" s="157"/>
      <c r="K78" s="157"/>
      <c r="L78" s="157"/>
      <c r="M78" s="14"/>
      <c r="N78" s="282"/>
      <c r="O78" s="157"/>
      <c r="P78" s="157"/>
      <c r="Q78" s="157"/>
      <c r="R78" s="14"/>
      <c r="S78" s="157"/>
      <c r="V78" s="16"/>
      <c r="Y78" s="60"/>
      <c r="Z78" s="60"/>
      <c r="AD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4"/>
    </row>
    <row r="79" spans="7:43">
      <c r="G79" s="157"/>
      <c r="H79" s="157"/>
      <c r="I79" s="157"/>
      <c r="J79" s="157"/>
      <c r="K79" s="157"/>
      <c r="L79" s="157"/>
      <c r="M79" s="14"/>
      <c r="N79" s="282"/>
      <c r="O79" s="157"/>
      <c r="P79" s="157"/>
      <c r="Q79" s="157"/>
      <c r="R79" s="14"/>
      <c r="S79" s="157"/>
      <c r="V79" s="16"/>
      <c r="Y79" s="60"/>
      <c r="Z79" s="60"/>
      <c r="AD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4"/>
    </row>
    <row r="80" spans="7:43">
      <c r="G80" s="157"/>
      <c r="H80" s="157"/>
      <c r="I80" s="157"/>
      <c r="J80" s="157"/>
      <c r="K80" s="157"/>
      <c r="L80" s="157"/>
      <c r="M80" s="14"/>
      <c r="N80" s="282"/>
      <c r="O80" s="157"/>
      <c r="P80" s="157"/>
      <c r="Q80" s="157"/>
      <c r="R80" s="14"/>
      <c r="S80" s="157"/>
      <c r="V80" s="16"/>
      <c r="Y80" s="60"/>
      <c r="Z80" s="60"/>
      <c r="AD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4"/>
    </row>
    <row r="81" spans="7:43">
      <c r="G81" s="157"/>
      <c r="H81" s="157"/>
      <c r="I81" s="157"/>
      <c r="J81" s="157"/>
      <c r="K81" s="157"/>
      <c r="L81" s="157"/>
      <c r="M81" s="14"/>
      <c r="N81" s="282"/>
      <c r="O81" s="157"/>
      <c r="P81" s="157"/>
      <c r="Q81" s="157"/>
      <c r="R81" s="14"/>
      <c r="S81" s="157"/>
      <c r="V81" s="16"/>
      <c r="Y81" s="60"/>
      <c r="Z81" s="60"/>
      <c r="AD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4"/>
    </row>
    <row r="82" spans="7:43">
      <c r="G82" s="157"/>
      <c r="H82" s="157"/>
      <c r="I82" s="157"/>
      <c r="J82" s="157"/>
      <c r="K82" s="157"/>
      <c r="L82" s="157"/>
      <c r="M82" s="14"/>
      <c r="N82" s="282"/>
      <c r="O82" s="157"/>
      <c r="P82" s="157"/>
      <c r="Q82" s="157"/>
      <c r="R82" s="14"/>
      <c r="S82" s="157"/>
      <c r="V82" s="16"/>
      <c r="Y82" s="60"/>
      <c r="Z82" s="60"/>
      <c r="AD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4"/>
    </row>
    <row r="83" spans="7:43">
      <c r="G83" s="157"/>
      <c r="H83" s="157"/>
      <c r="I83" s="157"/>
      <c r="J83" s="157"/>
      <c r="K83" s="157"/>
      <c r="L83" s="157"/>
      <c r="M83" s="14"/>
      <c r="N83" s="282"/>
      <c r="O83" s="157"/>
      <c r="P83" s="157"/>
      <c r="Q83" s="157"/>
      <c r="R83" s="14"/>
      <c r="S83" s="157"/>
      <c r="V83" s="16"/>
      <c r="Y83" s="60"/>
      <c r="Z83" s="60"/>
      <c r="AD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4"/>
    </row>
    <row r="84" spans="7:43">
      <c r="G84" s="157"/>
      <c r="H84" s="157"/>
      <c r="I84" s="157"/>
      <c r="J84" s="157"/>
      <c r="K84" s="157"/>
      <c r="L84" s="157"/>
      <c r="M84" s="14"/>
      <c r="N84" s="282"/>
      <c r="O84" s="157"/>
      <c r="P84" s="157"/>
      <c r="Q84" s="157"/>
      <c r="R84" s="14"/>
      <c r="S84" s="157"/>
      <c r="V84" s="16"/>
      <c r="Y84" s="60"/>
      <c r="Z84" s="60"/>
      <c r="AD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4"/>
    </row>
    <row r="85" spans="7:43">
      <c r="G85" s="157"/>
      <c r="H85" s="157"/>
      <c r="I85" s="157"/>
      <c r="J85" s="157"/>
      <c r="K85" s="157"/>
      <c r="L85" s="157"/>
      <c r="M85" s="14"/>
      <c r="N85" s="282"/>
      <c r="O85" s="157"/>
      <c r="P85" s="157"/>
      <c r="Q85" s="157"/>
      <c r="R85" s="14"/>
      <c r="S85" s="157"/>
      <c r="V85" s="16"/>
      <c r="Y85" s="60"/>
      <c r="Z85" s="60"/>
      <c r="AD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4"/>
    </row>
    <row r="86" spans="7:43">
      <c r="G86" s="157"/>
      <c r="H86" s="157"/>
      <c r="I86" s="157"/>
      <c r="J86" s="157"/>
      <c r="K86" s="157"/>
      <c r="L86" s="157"/>
      <c r="M86" s="14"/>
      <c r="N86" s="282"/>
      <c r="O86" s="157"/>
      <c r="P86" s="157"/>
      <c r="Q86" s="157"/>
      <c r="R86" s="14"/>
      <c r="S86" s="157"/>
      <c r="V86" s="16"/>
      <c r="Y86" s="60"/>
      <c r="Z86" s="60"/>
      <c r="AD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4"/>
    </row>
    <row r="87" spans="7:43">
      <c r="G87" s="157"/>
      <c r="H87" s="157"/>
      <c r="I87" s="157"/>
      <c r="J87" s="157"/>
      <c r="K87" s="157"/>
      <c r="L87" s="157"/>
      <c r="M87" s="14"/>
      <c r="N87" s="282"/>
      <c r="O87" s="157"/>
      <c r="P87" s="157"/>
      <c r="Q87" s="157"/>
      <c r="R87" s="14"/>
      <c r="S87" s="157"/>
      <c r="V87" s="16"/>
      <c r="Y87" s="60"/>
      <c r="Z87" s="60"/>
      <c r="AD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4"/>
    </row>
    <row r="88" spans="7:43">
      <c r="G88" s="157"/>
      <c r="H88" s="157"/>
      <c r="I88" s="157"/>
      <c r="J88" s="157"/>
      <c r="K88" s="157"/>
      <c r="L88" s="157"/>
      <c r="M88" s="14"/>
      <c r="N88" s="282"/>
      <c r="O88" s="157"/>
      <c r="P88" s="157"/>
      <c r="Q88" s="157"/>
      <c r="R88" s="14"/>
      <c r="S88" s="157"/>
      <c r="V88" s="16"/>
      <c r="Y88" s="60"/>
      <c r="Z88" s="60"/>
      <c r="AD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4"/>
    </row>
    <row r="89" spans="7:43">
      <c r="G89" s="157"/>
      <c r="H89" s="157"/>
      <c r="I89" s="157"/>
      <c r="J89" s="157"/>
      <c r="K89" s="157"/>
      <c r="L89" s="157"/>
      <c r="M89" s="14"/>
      <c r="N89" s="282"/>
      <c r="O89" s="157"/>
      <c r="P89" s="157"/>
      <c r="Q89" s="157"/>
      <c r="R89" s="14"/>
      <c r="S89" s="157"/>
      <c r="V89" s="16"/>
      <c r="Y89" s="60"/>
      <c r="Z89" s="60"/>
      <c r="AD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4"/>
    </row>
    <row r="90" spans="7:43">
      <c r="G90" s="157"/>
      <c r="H90" s="157"/>
      <c r="I90" s="157"/>
      <c r="J90" s="157"/>
      <c r="K90" s="157"/>
      <c r="L90" s="157"/>
      <c r="M90" s="14"/>
      <c r="N90" s="282"/>
      <c r="O90" s="157"/>
      <c r="P90" s="157"/>
      <c r="Q90" s="157"/>
      <c r="R90" s="14"/>
      <c r="S90" s="157"/>
      <c r="V90" s="16"/>
      <c r="Y90" s="60"/>
      <c r="Z90" s="60"/>
      <c r="AD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4"/>
    </row>
    <row r="91" spans="7:43">
      <c r="G91" s="157"/>
      <c r="H91" s="157"/>
      <c r="I91" s="157"/>
      <c r="J91" s="157"/>
      <c r="K91" s="157"/>
      <c r="L91" s="157"/>
      <c r="M91" s="14"/>
      <c r="N91" s="282"/>
      <c r="O91" s="157"/>
      <c r="P91" s="157"/>
      <c r="Q91" s="157"/>
      <c r="R91" s="14"/>
      <c r="S91" s="157"/>
      <c r="V91" s="16"/>
      <c r="Y91" s="60"/>
      <c r="Z91" s="60"/>
      <c r="AD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4"/>
    </row>
    <row r="92" spans="7:43">
      <c r="G92" s="157"/>
      <c r="H92" s="157"/>
      <c r="I92" s="157"/>
      <c r="J92" s="157"/>
      <c r="K92" s="157"/>
      <c r="L92" s="157"/>
      <c r="M92" s="14"/>
      <c r="N92" s="282"/>
      <c r="O92" s="157"/>
      <c r="P92" s="157"/>
      <c r="Q92" s="157"/>
      <c r="R92" s="14"/>
      <c r="S92" s="157"/>
      <c r="V92" s="16"/>
      <c r="Y92" s="60"/>
      <c r="Z92" s="60"/>
      <c r="AD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4"/>
    </row>
    <row r="93" spans="7:43">
      <c r="G93" s="157"/>
      <c r="H93" s="157"/>
      <c r="I93" s="157"/>
      <c r="J93" s="157"/>
      <c r="K93" s="157"/>
      <c r="L93" s="157"/>
      <c r="M93" s="14"/>
      <c r="N93" s="282"/>
      <c r="O93" s="157"/>
      <c r="P93" s="157"/>
      <c r="Q93" s="157"/>
      <c r="R93" s="14"/>
      <c r="S93" s="157"/>
      <c r="V93" s="16"/>
      <c r="Y93" s="60"/>
      <c r="Z93" s="60"/>
      <c r="AD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4"/>
    </row>
    <row r="94" spans="7:43">
      <c r="G94" s="157"/>
      <c r="H94" s="157"/>
      <c r="I94" s="157"/>
      <c r="J94" s="157"/>
      <c r="K94" s="157"/>
      <c r="L94" s="157"/>
      <c r="M94" s="14"/>
      <c r="N94" s="282"/>
      <c r="O94" s="157"/>
      <c r="P94" s="157"/>
      <c r="Q94" s="157"/>
      <c r="R94" s="14"/>
      <c r="S94" s="157"/>
      <c r="V94" s="16"/>
      <c r="Y94" s="60"/>
      <c r="Z94" s="60"/>
      <c r="AD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4"/>
    </row>
    <row r="95" spans="7:43">
      <c r="G95" s="157"/>
      <c r="H95" s="157"/>
      <c r="I95" s="157"/>
      <c r="J95" s="157"/>
      <c r="K95" s="157"/>
      <c r="L95" s="157"/>
      <c r="M95" s="14"/>
      <c r="N95" s="282"/>
      <c r="O95" s="157"/>
      <c r="P95" s="157"/>
      <c r="Q95" s="157"/>
      <c r="R95" s="14"/>
      <c r="S95" s="157"/>
      <c r="V95" s="16"/>
      <c r="Y95" s="60"/>
      <c r="Z95" s="60"/>
      <c r="AD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4"/>
    </row>
    <row r="96" spans="7:43">
      <c r="G96" s="157"/>
      <c r="H96" s="157"/>
      <c r="I96" s="157"/>
      <c r="J96" s="157"/>
      <c r="K96" s="157"/>
      <c r="L96" s="157"/>
      <c r="M96" s="14"/>
      <c r="N96" s="282"/>
      <c r="O96" s="157"/>
      <c r="P96" s="157"/>
      <c r="Q96" s="157"/>
      <c r="R96" s="14"/>
      <c r="S96" s="157"/>
      <c r="V96" s="16"/>
      <c r="Y96" s="60"/>
      <c r="Z96" s="60"/>
      <c r="AD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4"/>
    </row>
    <row r="97" spans="7:43">
      <c r="G97" s="157"/>
      <c r="H97" s="157"/>
      <c r="I97" s="157"/>
      <c r="J97" s="157"/>
      <c r="K97" s="157"/>
      <c r="L97" s="157"/>
      <c r="M97" s="14"/>
      <c r="N97" s="282"/>
      <c r="O97" s="157"/>
      <c r="P97" s="157"/>
      <c r="Q97" s="157"/>
      <c r="R97" s="14"/>
      <c r="S97" s="157"/>
      <c r="V97" s="16"/>
      <c r="Y97" s="60"/>
      <c r="Z97" s="60"/>
      <c r="AD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4"/>
    </row>
    <row r="98" spans="7:43">
      <c r="G98" s="157"/>
      <c r="H98" s="157"/>
      <c r="I98" s="157"/>
      <c r="J98" s="157"/>
      <c r="K98" s="157"/>
      <c r="L98" s="157"/>
      <c r="M98" s="14"/>
      <c r="N98" s="282"/>
      <c r="O98" s="157"/>
      <c r="P98" s="157"/>
      <c r="Q98" s="157"/>
      <c r="R98" s="14"/>
      <c r="S98" s="157"/>
      <c r="V98" s="16"/>
      <c r="Y98" s="60"/>
      <c r="Z98" s="60"/>
      <c r="AD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4"/>
    </row>
    <row r="99" spans="7:43">
      <c r="G99" s="157"/>
      <c r="H99" s="157"/>
      <c r="I99" s="157"/>
      <c r="J99" s="157"/>
      <c r="K99" s="157"/>
      <c r="L99" s="157"/>
      <c r="M99" s="14"/>
      <c r="N99" s="282"/>
      <c r="O99" s="157"/>
      <c r="P99" s="157"/>
      <c r="Q99" s="157"/>
      <c r="R99" s="14"/>
      <c r="S99" s="157"/>
      <c r="V99" s="16"/>
      <c r="Y99" s="60"/>
      <c r="Z99" s="60"/>
      <c r="AD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4"/>
    </row>
    <row r="100" spans="7:43">
      <c r="G100" s="157"/>
      <c r="H100" s="157"/>
      <c r="I100" s="157"/>
      <c r="J100" s="157"/>
      <c r="K100" s="157"/>
      <c r="L100" s="157"/>
      <c r="M100" s="14"/>
      <c r="N100" s="282"/>
      <c r="O100" s="157"/>
      <c r="P100" s="157"/>
      <c r="Q100" s="157"/>
      <c r="R100" s="14"/>
      <c r="S100" s="157"/>
      <c r="V100" s="16"/>
      <c r="Y100" s="60"/>
      <c r="Z100" s="60"/>
      <c r="AD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4"/>
    </row>
    <row r="101" spans="7:43">
      <c r="G101" s="157"/>
      <c r="H101" s="157"/>
      <c r="I101" s="157"/>
      <c r="J101" s="157"/>
      <c r="K101" s="157"/>
      <c r="L101" s="157"/>
      <c r="M101" s="14"/>
      <c r="N101" s="282"/>
      <c r="O101" s="157"/>
      <c r="P101" s="157"/>
      <c r="Q101" s="157"/>
      <c r="R101" s="14"/>
      <c r="S101" s="157"/>
      <c r="T101" s="75"/>
      <c r="U101" s="75"/>
      <c r="V101" s="75"/>
      <c r="W101" s="75"/>
      <c r="X101" s="157"/>
      <c r="Y101" s="14"/>
      <c r="Z101" s="14"/>
      <c r="AA101" s="75"/>
      <c r="AB101" s="75"/>
      <c r="AC101" s="75"/>
      <c r="AD101" s="14"/>
      <c r="AE101" s="75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</row>
    <row r="102" spans="7:43">
      <c r="G102" s="157"/>
      <c r="H102" s="157"/>
      <c r="I102" s="157"/>
      <c r="J102" s="157"/>
      <c r="K102" s="157"/>
      <c r="L102" s="157"/>
      <c r="M102" s="14"/>
      <c r="N102" s="282"/>
      <c r="O102" s="157"/>
      <c r="P102" s="157"/>
      <c r="Q102" s="157"/>
      <c r="R102" s="14"/>
      <c r="S102" s="157"/>
      <c r="T102" s="75"/>
      <c r="U102" s="75"/>
      <c r="V102" s="75"/>
      <c r="W102" s="75"/>
      <c r="X102" s="157"/>
      <c r="Y102" s="14"/>
      <c r="Z102" s="14"/>
      <c r="AA102" s="75"/>
      <c r="AB102" s="75"/>
      <c r="AC102" s="75"/>
      <c r="AD102" s="14"/>
      <c r="AE102" s="75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</row>
    <row r="103" spans="7:43">
      <c r="G103" s="157"/>
      <c r="H103" s="157"/>
      <c r="I103" s="157"/>
      <c r="J103" s="157"/>
      <c r="K103" s="157"/>
      <c r="L103" s="157"/>
      <c r="M103" s="14"/>
      <c r="N103" s="282"/>
      <c r="O103" s="157"/>
      <c r="P103" s="157"/>
      <c r="Q103" s="157"/>
      <c r="R103" s="14"/>
      <c r="S103" s="157"/>
      <c r="T103" s="75"/>
      <c r="U103" s="75"/>
      <c r="V103" s="75"/>
      <c r="W103" s="75"/>
      <c r="X103" s="157"/>
      <c r="Y103" s="14"/>
      <c r="Z103" s="14"/>
      <c r="AA103" s="75"/>
      <c r="AB103" s="75"/>
      <c r="AC103" s="75"/>
      <c r="AD103" s="14"/>
      <c r="AE103" s="75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</row>
    <row r="104" spans="7:43">
      <c r="G104" s="157"/>
      <c r="H104" s="157"/>
      <c r="I104" s="157"/>
      <c r="J104" s="157"/>
      <c r="K104" s="157"/>
      <c r="L104" s="157"/>
      <c r="M104" s="14"/>
      <c r="N104" s="282"/>
      <c r="O104" s="157"/>
      <c r="P104" s="157"/>
      <c r="Q104" s="157"/>
      <c r="R104" s="14"/>
      <c r="S104" s="157"/>
      <c r="T104" s="75"/>
      <c r="U104" s="75"/>
      <c r="V104" s="75"/>
      <c r="W104" s="75"/>
      <c r="X104" s="157"/>
      <c r="Y104" s="14"/>
      <c r="Z104" s="14"/>
      <c r="AA104" s="75"/>
      <c r="AB104" s="75"/>
      <c r="AC104" s="75"/>
      <c r="AD104" s="14"/>
      <c r="AE104" s="75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</row>
    <row r="105" spans="7:43">
      <c r="G105" s="157"/>
      <c r="H105" s="157"/>
      <c r="I105" s="157"/>
      <c r="J105" s="157"/>
      <c r="K105" s="157"/>
      <c r="L105" s="157"/>
      <c r="M105" s="14"/>
      <c r="N105" s="282"/>
      <c r="O105" s="157"/>
      <c r="P105" s="157"/>
      <c r="Q105" s="157"/>
      <c r="R105" s="14"/>
      <c r="S105" s="157"/>
      <c r="T105" s="75"/>
      <c r="U105" s="75"/>
      <c r="V105" s="75"/>
      <c r="W105" s="75"/>
      <c r="X105" s="157"/>
      <c r="Y105" s="14"/>
      <c r="Z105" s="14"/>
      <c r="AA105" s="75"/>
      <c r="AB105" s="75"/>
      <c r="AC105" s="75"/>
      <c r="AD105" s="14"/>
      <c r="AE105" s="75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</row>
    <row r="106" spans="7:43">
      <c r="G106" s="157"/>
      <c r="H106" s="157"/>
      <c r="I106" s="157"/>
      <c r="J106" s="157"/>
      <c r="K106" s="157"/>
      <c r="L106" s="157"/>
      <c r="M106" s="14"/>
      <c r="N106" s="282"/>
      <c r="O106" s="157"/>
      <c r="P106" s="157"/>
      <c r="Q106" s="157"/>
      <c r="R106" s="14"/>
      <c r="S106" s="157"/>
      <c r="T106" s="75"/>
      <c r="U106" s="75"/>
      <c r="V106" s="75"/>
      <c r="W106" s="75"/>
      <c r="X106" s="157"/>
      <c r="Y106" s="14"/>
      <c r="Z106" s="14"/>
      <c r="AA106" s="75"/>
      <c r="AB106" s="75"/>
      <c r="AC106" s="75"/>
      <c r="AD106" s="14"/>
      <c r="AE106" s="75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</row>
    <row r="107" spans="7:43">
      <c r="G107" s="157"/>
      <c r="H107" s="157"/>
      <c r="I107" s="157"/>
      <c r="J107" s="157"/>
      <c r="K107" s="157"/>
      <c r="L107" s="157"/>
      <c r="M107" s="14"/>
      <c r="N107" s="282"/>
      <c r="O107" s="157"/>
      <c r="P107" s="157"/>
      <c r="Q107" s="157"/>
      <c r="R107" s="14"/>
      <c r="S107" s="157"/>
      <c r="T107" s="75"/>
      <c r="U107" s="75"/>
      <c r="V107" s="75"/>
      <c r="W107" s="75"/>
      <c r="X107" s="157"/>
      <c r="Y107" s="14"/>
      <c r="Z107" s="14"/>
      <c r="AA107" s="75"/>
      <c r="AB107" s="75"/>
      <c r="AC107" s="75"/>
      <c r="AD107" s="14"/>
      <c r="AE107" s="75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</row>
    <row r="108" spans="7:43">
      <c r="G108" s="157"/>
      <c r="H108" s="157"/>
      <c r="I108" s="157"/>
      <c r="J108" s="157"/>
      <c r="K108" s="157"/>
      <c r="L108" s="157"/>
      <c r="M108" s="14"/>
      <c r="N108" s="282"/>
      <c r="O108" s="157"/>
      <c r="P108" s="157"/>
      <c r="Q108" s="157"/>
      <c r="R108" s="14"/>
      <c r="S108" s="157"/>
      <c r="T108" s="75"/>
      <c r="U108" s="75"/>
      <c r="V108" s="75"/>
      <c r="W108" s="75"/>
      <c r="X108" s="157"/>
      <c r="Y108" s="14"/>
      <c r="Z108" s="14"/>
      <c r="AA108" s="75"/>
      <c r="AB108" s="75"/>
      <c r="AC108" s="75"/>
      <c r="AD108" s="14"/>
      <c r="AE108" s="75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</row>
    <row r="109" spans="7:43">
      <c r="G109" s="157"/>
      <c r="H109" s="157"/>
      <c r="I109" s="157"/>
      <c r="J109" s="157"/>
      <c r="K109" s="157"/>
      <c r="L109" s="157"/>
      <c r="M109" s="14"/>
      <c r="N109" s="282"/>
      <c r="O109" s="157"/>
      <c r="P109" s="157"/>
      <c r="Q109" s="157"/>
      <c r="R109" s="14"/>
      <c r="S109" s="157"/>
      <c r="T109" s="75"/>
      <c r="U109" s="75"/>
      <c r="V109" s="75"/>
      <c r="W109" s="75"/>
      <c r="X109" s="157"/>
      <c r="Y109" s="14"/>
      <c r="Z109" s="14"/>
      <c r="AA109" s="75"/>
      <c r="AB109" s="75"/>
      <c r="AC109" s="75"/>
      <c r="AD109" s="14"/>
      <c r="AE109" s="75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</row>
    <row r="110" spans="7:43">
      <c r="G110" s="157"/>
      <c r="H110" s="157"/>
      <c r="I110" s="157"/>
      <c r="J110" s="157"/>
      <c r="K110" s="157"/>
      <c r="L110" s="157"/>
      <c r="M110" s="14"/>
      <c r="N110" s="282"/>
      <c r="O110" s="157"/>
      <c r="P110" s="157"/>
      <c r="Q110" s="157"/>
      <c r="R110" s="14"/>
      <c r="S110" s="157"/>
      <c r="T110" s="75"/>
      <c r="U110" s="75"/>
      <c r="V110" s="75"/>
      <c r="W110" s="75"/>
      <c r="X110" s="157"/>
      <c r="Y110" s="14"/>
      <c r="Z110" s="14"/>
      <c r="AA110" s="75"/>
      <c r="AB110" s="75"/>
      <c r="AC110" s="75"/>
      <c r="AD110" s="14"/>
      <c r="AE110" s="75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</row>
    <row r="111" spans="7:43">
      <c r="G111" s="157"/>
      <c r="H111" s="157"/>
      <c r="I111" s="157"/>
      <c r="J111" s="157"/>
      <c r="K111" s="157"/>
      <c r="L111" s="157"/>
      <c r="M111" s="14"/>
      <c r="N111" s="282"/>
      <c r="O111" s="157"/>
      <c r="P111" s="157"/>
      <c r="Q111" s="157"/>
      <c r="R111" s="14"/>
      <c r="S111" s="157"/>
      <c r="T111" s="75"/>
      <c r="U111" s="75"/>
      <c r="V111" s="75"/>
      <c r="W111" s="75"/>
      <c r="X111" s="157"/>
      <c r="Y111" s="14"/>
      <c r="Z111" s="14"/>
      <c r="AA111" s="75"/>
      <c r="AB111" s="75"/>
      <c r="AC111" s="75"/>
      <c r="AD111" s="14"/>
      <c r="AE111" s="75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</row>
    <row r="112" spans="7:43">
      <c r="G112" s="157"/>
      <c r="H112" s="157"/>
      <c r="I112" s="157"/>
      <c r="J112" s="157"/>
      <c r="K112" s="157"/>
      <c r="L112" s="157"/>
      <c r="M112" s="14"/>
      <c r="N112" s="282"/>
      <c r="O112" s="157"/>
      <c r="P112" s="157"/>
      <c r="Q112" s="157"/>
      <c r="R112" s="14"/>
      <c r="S112" s="157"/>
      <c r="T112" s="75"/>
      <c r="U112" s="75"/>
      <c r="V112" s="75"/>
      <c r="W112" s="75"/>
      <c r="X112" s="157"/>
      <c r="Y112" s="14"/>
      <c r="Z112" s="14"/>
      <c r="AA112" s="75"/>
      <c r="AB112" s="75"/>
      <c r="AC112" s="75"/>
      <c r="AD112" s="14"/>
      <c r="AE112" s="75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</row>
    <row r="113" spans="7:43">
      <c r="G113" s="157"/>
      <c r="H113" s="157"/>
      <c r="I113" s="157"/>
      <c r="J113" s="157"/>
      <c r="K113" s="157"/>
      <c r="L113" s="157"/>
      <c r="M113" s="14"/>
      <c r="N113" s="282"/>
      <c r="O113" s="157"/>
      <c r="P113" s="157"/>
      <c r="Q113" s="157"/>
      <c r="R113" s="14"/>
      <c r="S113" s="157"/>
      <c r="T113" s="75"/>
      <c r="U113" s="75"/>
      <c r="V113" s="75"/>
      <c r="W113" s="75"/>
      <c r="X113" s="157"/>
      <c r="Y113" s="14"/>
      <c r="Z113" s="14"/>
      <c r="AA113" s="75"/>
      <c r="AB113" s="75"/>
      <c r="AC113" s="75"/>
      <c r="AD113" s="14"/>
      <c r="AE113" s="75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</row>
    <row r="114" spans="7:43">
      <c r="G114" s="157"/>
      <c r="H114" s="157"/>
      <c r="I114" s="157"/>
      <c r="J114" s="157"/>
      <c r="K114" s="157"/>
      <c r="L114" s="157"/>
      <c r="M114" s="14"/>
      <c r="N114" s="282"/>
      <c r="O114" s="157"/>
      <c r="P114" s="157"/>
      <c r="Q114" s="157"/>
      <c r="R114" s="14"/>
      <c r="S114" s="157"/>
      <c r="T114" s="75"/>
      <c r="U114" s="75"/>
      <c r="V114" s="75"/>
      <c r="W114" s="75"/>
      <c r="X114" s="157"/>
      <c r="Y114" s="14"/>
      <c r="Z114" s="14"/>
      <c r="AA114" s="75"/>
      <c r="AB114" s="75"/>
      <c r="AC114" s="75"/>
      <c r="AD114" s="14"/>
      <c r="AE114" s="75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</row>
    <row r="115" spans="7:43">
      <c r="G115" s="157"/>
      <c r="H115" s="157"/>
      <c r="I115" s="157"/>
      <c r="J115" s="157"/>
      <c r="K115" s="157"/>
      <c r="L115" s="157"/>
      <c r="M115" s="14"/>
      <c r="N115" s="282"/>
      <c r="O115" s="157"/>
      <c r="P115" s="157"/>
      <c r="Q115" s="157"/>
      <c r="R115" s="14"/>
      <c r="S115" s="157"/>
      <c r="T115" s="75"/>
      <c r="U115" s="75"/>
      <c r="V115" s="75"/>
      <c r="W115" s="75"/>
      <c r="X115" s="157"/>
      <c r="Y115" s="14"/>
      <c r="Z115" s="14"/>
      <c r="AA115" s="75"/>
      <c r="AB115" s="75"/>
      <c r="AC115" s="75"/>
      <c r="AD115" s="14"/>
      <c r="AE115" s="75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</row>
    <row r="116" spans="7:43">
      <c r="G116" s="157"/>
      <c r="H116" s="157"/>
      <c r="I116" s="157"/>
      <c r="J116" s="157"/>
      <c r="K116" s="157"/>
      <c r="L116" s="157"/>
      <c r="M116" s="14"/>
      <c r="N116" s="282"/>
      <c r="O116" s="157"/>
      <c r="P116" s="157"/>
      <c r="Q116" s="157"/>
      <c r="R116" s="14"/>
      <c r="S116" s="157"/>
      <c r="T116" s="75"/>
      <c r="U116" s="75"/>
      <c r="V116" s="75"/>
      <c r="W116" s="75"/>
      <c r="X116" s="157"/>
      <c r="Y116" s="14"/>
      <c r="Z116" s="14"/>
      <c r="AA116" s="75"/>
      <c r="AB116" s="75"/>
      <c r="AC116" s="75"/>
      <c r="AD116" s="14"/>
      <c r="AE116" s="75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</row>
    <row r="117" spans="7:43">
      <c r="G117" s="157"/>
      <c r="H117" s="157"/>
      <c r="I117" s="157"/>
      <c r="J117" s="157"/>
      <c r="K117" s="157"/>
      <c r="L117" s="157"/>
      <c r="M117" s="14"/>
      <c r="N117" s="282"/>
      <c r="O117" s="157"/>
      <c r="P117" s="157"/>
      <c r="Q117" s="157"/>
      <c r="R117" s="14"/>
      <c r="S117" s="157"/>
      <c r="T117" s="75"/>
      <c r="U117" s="75"/>
      <c r="V117" s="75"/>
      <c r="W117" s="75"/>
      <c r="X117" s="157"/>
      <c r="Y117" s="14"/>
      <c r="Z117" s="14"/>
      <c r="AA117" s="75"/>
      <c r="AB117" s="75"/>
      <c r="AC117" s="75"/>
      <c r="AD117" s="14"/>
      <c r="AE117" s="75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</row>
    <row r="118" spans="7:43">
      <c r="G118" s="157"/>
      <c r="H118" s="157"/>
      <c r="I118" s="157"/>
      <c r="J118" s="157"/>
      <c r="K118" s="157"/>
      <c r="L118" s="157"/>
      <c r="M118" s="14"/>
      <c r="N118" s="282"/>
      <c r="O118" s="157"/>
      <c r="P118" s="157"/>
      <c r="Q118" s="157"/>
      <c r="R118" s="14"/>
      <c r="S118" s="157"/>
      <c r="T118" s="75"/>
      <c r="U118" s="75"/>
      <c r="V118" s="75"/>
      <c r="W118" s="75"/>
      <c r="X118" s="157"/>
      <c r="Y118" s="14"/>
      <c r="Z118" s="14"/>
      <c r="AA118" s="75"/>
      <c r="AB118" s="75"/>
      <c r="AC118" s="75"/>
      <c r="AD118" s="14"/>
      <c r="AE118" s="75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</row>
    <row r="119" spans="7:43">
      <c r="G119" s="157"/>
      <c r="H119" s="157"/>
      <c r="I119" s="157"/>
      <c r="J119" s="157"/>
      <c r="K119" s="157"/>
      <c r="L119" s="157"/>
      <c r="M119" s="14"/>
      <c r="N119" s="282"/>
      <c r="O119" s="157"/>
      <c r="P119" s="157"/>
      <c r="Q119" s="157"/>
      <c r="R119" s="14"/>
      <c r="S119" s="157"/>
      <c r="T119" s="75"/>
      <c r="U119" s="75"/>
      <c r="V119" s="75"/>
      <c r="W119" s="75"/>
      <c r="X119" s="157"/>
      <c r="Y119" s="14"/>
      <c r="Z119" s="14"/>
      <c r="AA119" s="75"/>
      <c r="AB119" s="75"/>
      <c r="AC119" s="75"/>
      <c r="AD119" s="14"/>
      <c r="AE119" s="75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</row>
    <row r="120" spans="7:43">
      <c r="G120" s="157"/>
      <c r="H120" s="157"/>
      <c r="I120" s="157"/>
      <c r="J120" s="157"/>
      <c r="K120" s="157"/>
      <c r="L120" s="157"/>
      <c r="M120" s="14"/>
      <c r="N120" s="282"/>
      <c r="O120" s="157"/>
      <c r="P120" s="157"/>
      <c r="Q120" s="157"/>
      <c r="R120" s="14"/>
      <c r="S120" s="157"/>
      <c r="T120" s="75"/>
      <c r="U120" s="75"/>
      <c r="V120" s="75"/>
      <c r="W120" s="75"/>
      <c r="X120" s="157"/>
      <c r="Y120" s="14"/>
      <c r="Z120" s="14"/>
      <c r="AA120" s="75"/>
      <c r="AB120" s="75"/>
      <c r="AC120" s="75"/>
      <c r="AD120" s="14"/>
      <c r="AE120" s="75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</row>
    <row r="121" spans="7:43">
      <c r="G121" s="157"/>
      <c r="H121" s="157"/>
      <c r="I121" s="157"/>
      <c r="J121" s="157"/>
      <c r="K121" s="157"/>
      <c r="L121" s="157"/>
      <c r="M121" s="14"/>
      <c r="N121" s="282"/>
      <c r="O121" s="157"/>
      <c r="P121" s="157"/>
      <c r="Q121" s="157"/>
      <c r="R121" s="14"/>
      <c r="S121" s="157"/>
      <c r="T121" s="75"/>
      <c r="U121" s="75"/>
      <c r="V121" s="75"/>
      <c r="W121" s="75"/>
      <c r="X121" s="157"/>
      <c r="Y121" s="14"/>
      <c r="Z121" s="14"/>
      <c r="AA121" s="75"/>
      <c r="AB121" s="75"/>
      <c r="AC121" s="75"/>
      <c r="AD121" s="14"/>
      <c r="AE121" s="75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</row>
    <row r="122" spans="7:43">
      <c r="G122" s="157"/>
      <c r="H122" s="157"/>
      <c r="I122" s="157"/>
      <c r="J122" s="157"/>
      <c r="K122" s="157"/>
      <c r="L122" s="157"/>
      <c r="M122" s="14"/>
      <c r="N122" s="282"/>
      <c r="O122" s="157"/>
      <c r="P122" s="157"/>
      <c r="Q122" s="157"/>
      <c r="R122" s="14"/>
      <c r="S122" s="157"/>
      <c r="T122" s="75"/>
      <c r="U122" s="75"/>
      <c r="V122" s="75"/>
      <c r="W122" s="75"/>
      <c r="X122" s="157"/>
      <c r="Y122" s="14"/>
      <c r="Z122" s="14"/>
      <c r="AA122" s="75"/>
      <c r="AB122" s="75"/>
      <c r="AC122" s="75"/>
      <c r="AD122" s="14"/>
      <c r="AE122" s="75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</row>
    <row r="123" spans="7:43">
      <c r="G123" s="157"/>
      <c r="H123" s="157"/>
      <c r="I123" s="157"/>
      <c r="J123" s="157"/>
      <c r="K123" s="157"/>
      <c r="L123" s="157"/>
      <c r="M123" s="14"/>
      <c r="N123" s="282"/>
      <c r="O123" s="157"/>
      <c r="P123" s="157"/>
      <c r="Q123" s="157"/>
      <c r="R123" s="14"/>
      <c r="S123" s="157"/>
      <c r="T123" s="75"/>
      <c r="U123" s="75"/>
      <c r="V123" s="75"/>
      <c r="W123" s="75"/>
      <c r="X123" s="157"/>
      <c r="Y123" s="14"/>
      <c r="Z123" s="14"/>
      <c r="AA123" s="75"/>
      <c r="AB123" s="75"/>
      <c r="AC123" s="75"/>
      <c r="AD123" s="14"/>
      <c r="AE123" s="75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</row>
    <row r="124" spans="7:43">
      <c r="G124" s="157"/>
      <c r="H124" s="157"/>
      <c r="I124" s="157"/>
      <c r="J124" s="157"/>
      <c r="K124" s="157"/>
      <c r="L124" s="157"/>
      <c r="M124" s="14"/>
      <c r="N124" s="282"/>
      <c r="O124" s="157"/>
      <c r="P124" s="157"/>
      <c r="Q124" s="157"/>
      <c r="R124" s="14"/>
      <c r="S124" s="157"/>
      <c r="T124" s="75"/>
      <c r="U124" s="75"/>
      <c r="V124" s="75"/>
      <c r="W124" s="75"/>
      <c r="X124" s="157"/>
      <c r="Y124" s="14"/>
      <c r="Z124" s="14"/>
      <c r="AA124" s="75"/>
      <c r="AB124" s="75"/>
      <c r="AC124" s="75"/>
      <c r="AD124" s="14"/>
      <c r="AE124" s="75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</row>
    <row r="125" spans="7:43">
      <c r="G125" s="157"/>
      <c r="H125" s="157"/>
      <c r="I125" s="157"/>
      <c r="J125" s="157"/>
      <c r="K125" s="157"/>
      <c r="L125" s="157"/>
      <c r="M125" s="14"/>
      <c r="N125" s="282"/>
      <c r="O125" s="157"/>
      <c r="P125" s="157"/>
      <c r="Q125" s="157"/>
      <c r="R125" s="14"/>
      <c r="S125" s="157"/>
      <c r="T125" s="75"/>
      <c r="U125" s="75"/>
      <c r="V125" s="75"/>
      <c r="W125" s="75"/>
      <c r="X125" s="157"/>
      <c r="Y125" s="14"/>
      <c r="Z125" s="14"/>
      <c r="AA125" s="75"/>
      <c r="AB125" s="75"/>
      <c r="AC125" s="75"/>
      <c r="AD125" s="14"/>
      <c r="AE125" s="75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</row>
    <row r="126" spans="7:43">
      <c r="G126" s="157"/>
      <c r="H126" s="157"/>
      <c r="I126" s="157"/>
      <c r="J126" s="157"/>
      <c r="K126" s="157"/>
      <c r="L126" s="157"/>
      <c r="M126" s="14"/>
      <c r="N126" s="282"/>
      <c r="O126" s="157"/>
      <c r="P126" s="157"/>
      <c r="Q126" s="157"/>
      <c r="R126" s="14"/>
      <c r="S126" s="157"/>
      <c r="T126" s="75"/>
      <c r="U126" s="75"/>
      <c r="V126" s="75"/>
      <c r="W126" s="75"/>
      <c r="X126" s="157"/>
      <c r="Y126" s="14"/>
      <c r="Z126" s="14"/>
      <c r="AA126" s="75"/>
      <c r="AB126" s="75"/>
      <c r="AC126" s="75"/>
      <c r="AD126" s="14"/>
      <c r="AE126" s="75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</row>
    <row r="127" spans="7:43">
      <c r="G127" s="157"/>
      <c r="H127" s="157"/>
      <c r="I127" s="157"/>
      <c r="J127" s="157"/>
      <c r="K127" s="157"/>
      <c r="L127" s="157"/>
      <c r="M127" s="14"/>
      <c r="N127" s="282"/>
      <c r="O127" s="157"/>
      <c r="P127" s="157"/>
      <c r="Q127" s="157"/>
      <c r="R127" s="14"/>
      <c r="S127" s="157"/>
      <c r="T127" s="75"/>
      <c r="U127" s="75"/>
      <c r="V127" s="75"/>
      <c r="W127" s="75"/>
      <c r="X127" s="157"/>
      <c r="Y127" s="14"/>
      <c r="Z127" s="14"/>
      <c r="AA127" s="75"/>
      <c r="AB127" s="75"/>
      <c r="AC127" s="75"/>
      <c r="AD127" s="14"/>
      <c r="AE127" s="75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</row>
    <row r="128" spans="7:43">
      <c r="G128" s="157"/>
      <c r="H128" s="157"/>
      <c r="I128" s="157"/>
      <c r="J128" s="157"/>
      <c r="K128" s="157"/>
      <c r="L128" s="157"/>
      <c r="M128" s="14"/>
      <c r="N128" s="282"/>
      <c r="O128" s="157"/>
      <c r="P128" s="157"/>
      <c r="Q128" s="157"/>
      <c r="R128" s="14"/>
      <c r="S128" s="157"/>
      <c r="T128" s="75"/>
      <c r="U128" s="75"/>
      <c r="V128" s="75"/>
      <c r="W128" s="75"/>
      <c r="X128" s="157"/>
      <c r="Y128" s="14"/>
      <c r="Z128" s="14"/>
      <c r="AA128" s="75"/>
      <c r="AB128" s="75"/>
      <c r="AC128" s="75"/>
      <c r="AD128" s="14"/>
      <c r="AE128" s="75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</row>
    <row r="129" spans="7:43">
      <c r="G129" s="157"/>
      <c r="H129" s="157"/>
      <c r="I129" s="157"/>
      <c r="J129" s="157"/>
      <c r="K129" s="157"/>
      <c r="L129" s="157"/>
      <c r="M129" s="14"/>
      <c r="N129" s="282"/>
      <c r="O129" s="157"/>
      <c r="P129" s="157"/>
      <c r="Q129" s="157"/>
      <c r="R129" s="14"/>
      <c r="S129" s="157"/>
      <c r="T129" s="75"/>
      <c r="U129" s="75"/>
      <c r="V129" s="75"/>
      <c r="W129" s="75"/>
      <c r="X129" s="157"/>
      <c r="Y129" s="14"/>
      <c r="Z129" s="14"/>
      <c r="AA129" s="75"/>
      <c r="AB129" s="75"/>
      <c r="AC129" s="75"/>
      <c r="AD129" s="14"/>
      <c r="AE129" s="75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</row>
    <row r="130" spans="7:43">
      <c r="G130" s="157"/>
      <c r="H130" s="157"/>
      <c r="I130" s="157"/>
      <c r="J130" s="157"/>
      <c r="K130" s="157"/>
      <c r="L130" s="157"/>
      <c r="M130" s="14"/>
      <c r="N130" s="282"/>
      <c r="O130" s="157"/>
      <c r="P130" s="157"/>
      <c r="Q130" s="157"/>
      <c r="R130" s="14"/>
      <c r="S130" s="157"/>
      <c r="T130" s="75"/>
      <c r="U130" s="75"/>
      <c r="V130" s="75"/>
      <c r="W130" s="75"/>
      <c r="X130" s="157"/>
      <c r="Y130" s="14"/>
      <c r="Z130" s="14"/>
      <c r="AA130" s="75"/>
      <c r="AB130" s="75"/>
      <c r="AC130" s="75"/>
      <c r="AD130" s="14"/>
      <c r="AE130" s="75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</row>
    <row r="131" spans="7:43">
      <c r="G131" s="157"/>
      <c r="H131" s="157"/>
      <c r="I131" s="157"/>
      <c r="J131" s="157"/>
      <c r="K131" s="157"/>
      <c r="L131" s="157"/>
      <c r="M131" s="14"/>
      <c r="N131" s="282"/>
      <c r="O131" s="157"/>
      <c r="P131" s="157"/>
      <c r="Q131" s="157"/>
      <c r="R131" s="14"/>
      <c r="S131" s="157"/>
      <c r="T131" s="75"/>
      <c r="U131" s="75"/>
      <c r="V131" s="75"/>
      <c r="W131" s="75"/>
      <c r="X131" s="157"/>
      <c r="Y131" s="14"/>
      <c r="Z131" s="14"/>
      <c r="AA131" s="75"/>
      <c r="AB131" s="75"/>
      <c r="AC131" s="75"/>
      <c r="AD131" s="14"/>
      <c r="AE131" s="75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</row>
    <row r="132" spans="7:43">
      <c r="G132" s="157"/>
      <c r="H132" s="157"/>
      <c r="I132" s="157"/>
      <c r="J132" s="157"/>
      <c r="K132" s="157"/>
      <c r="L132" s="157"/>
      <c r="M132" s="14"/>
      <c r="N132" s="282"/>
      <c r="O132" s="157"/>
      <c r="P132" s="157"/>
      <c r="Q132" s="157"/>
      <c r="R132" s="14"/>
      <c r="S132" s="157"/>
      <c r="T132" s="75"/>
      <c r="U132" s="75"/>
      <c r="V132" s="75"/>
      <c r="W132" s="75"/>
      <c r="X132" s="157"/>
      <c r="Y132" s="14"/>
      <c r="Z132" s="14"/>
      <c r="AA132" s="75"/>
      <c r="AB132" s="75"/>
      <c r="AC132" s="75"/>
      <c r="AD132" s="14"/>
      <c r="AE132" s="75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</row>
    <row r="133" spans="7:43">
      <c r="G133" s="157"/>
      <c r="H133" s="157"/>
      <c r="I133" s="157"/>
      <c r="J133" s="157"/>
      <c r="K133" s="157"/>
      <c r="L133" s="157"/>
      <c r="M133" s="14"/>
      <c r="N133" s="282"/>
      <c r="O133" s="157"/>
      <c r="P133" s="157"/>
      <c r="Q133" s="157"/>
      <c r="R133" s="14"/>
      <c r="S133" s="157"/>
      <c r="T133" s="75"/>
      <c r="U133" s="75"/>
      <c r="V133" s="75"/>
      <c r="W133" s="75"/>
      <c r="X133" s="157"/>
      <c r="Y133" s="14"/>
      <c r="Z133" s="14"/>
      <c r="AA133" s="75"/>
      <c r="AB133" s="75"/>
      <c r="AC133" s="75"/>
      <c r="AD133" s="14"/>
      <c r="AE133" s="75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</row>
    <row r="134" spans="7:43">
      <c r="G134" s="157"/>
      <c r="H134" s="157"/>
      <c r="I134" s="157"/>
      <c r="J134" s="157"/>
      <c r="K134" s="157"/>
      <c r="L134" s="157"/>
      <c r="M134" s="14"/>
      <c r="N134" s="282"/>
      <c r="O134" s="157"/>
      <c r="P134" s="157"/>
      <c r="Q134" s="157"/>
      <c r="R134" s="14"/>
      <c r="S134" s="157"/>
      <c r="T134" s="75"/>
      <c r="U134" s="75"/>
      <c r="V134" s="75"/>
      <c r="W134" s="75"/>
      <c r="X134" s="157"/>
      <c r="Y134" s="14"/>
      <c r="Z134" s="14"/>
      <c r="AA134" s="75"/>
      <c r="AB134" s="75"/>
      <c r="AC134" s="75"/>
      <c r="AD134" s="14"/>
      <c r="AE134" s="75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</row>
    <row r="135" spans="7:43">
      <c r="G135" s="157"/>
      <c r="H135" s="157"/>
      <c r="I135" s="157"/>
      <c r="J135" s="157"/>
      <c r="K135" s="157"/>
      <c r="L135" s="157"/>
      <c r="M135" s="14"/>
      <c r="N135" s="282"/>
      <c r="O135" s="157"/>
      <c r="P135" s="157"/>
      <c r="Q135" s="157"/>
      <c r="R135" s="14"/>
      <c r="S135" s="157"/>
      <c r="T135" s="75"/>
      <c r="U135" s="75"/>
      <c r="V135" s="75"/>
      <c r="W135" s="75"/>
      <c r="X135" s="157"/>
      <c r="Y135" s="14"/>
      <c r="Z135" s="14"/>
      <c r="AA135" s="75"/>
      <c r="AB135" s="75"/>
      <c r="AC135" s="75"/>
      <c r="AD135" s="14"/>
      <c r="AE135" s="75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</row>
    <row r="136" spans="7:43">
      <c r="G136" s="157"/>
      <c r="H136" s="157"/>
      <c r="I136" s="157"/>
      <c r="J136" s="157"/>
      <c r="K136" s="157"/>
      <c r="L136" s="157"/>
      <c r="M136" s="14"/>
      <c r="N136" s="282"/>
      <c r="O136" s="157"/>
      <c r="P136" s="157"/>
      <c r="Q136" s="157"/>
      <c r="R136" s="14"/>
      <c r="S136" s="157"/>
      <c r="T136" s="75"/>
      <c r="U136" s="75"/>
      <c r="V136" s="75"/>
      <c r="W136" s="75"/>
      <c r="X136" s="157"/>
      <c r="Y136" s="14"/>
      <c r="Z136" s="14"/>
      <c r="AA136" s="75"/>
      <c r="AB136" s="75"/>
      <c r="AC136" s="75"/>
      <c r="AD136" s="14"/>
      <c r="AE136" s="75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</row>
    <row r="137" spans="7:43">
      <c r="G137" s="157"/>
      <c r="H137" s="157"/>
      <c r="I137" s="157"/>
      <c r="J137" s="157"/>
      <c r="K137" s="157"/>
      <c r="L137" s="157"/>
      <c r="M137" s="14"/>
      <c r="N137" s="282"/>
      <c r="O137" s="157"/>
      <c r="P137" s="157"/>
      <c r="Q137" s="157"/>
      <c r="R137" s="14"/>
      <c r="S137" s="157"/>
      <c r="T137" s="75"/>
      <c r="U137" s="75"/>
      <c r="V137" s="75"/>
      <c r="W137" s="75"/>
      <c r="X137" s="157"/>
      <c r="Y137" s="14"/>
      <c r="Z137" s="14"/>
      <c r="AA137" s="75"/>
      <c r="AB137" s="75"/>
      <c r="AC137" s="75"/>
      <c r="AD137" s="14"/>
      <c r="AE137" s="75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</row>
    <row r="138" spans="7:43">
      <c r="G138" s="157"/>
      <c r="H138" s="157"/>
      <c r="I138" s="157"/>
      <c r="J138" s="157"/>
      <c r="K138" s="157"/>
      <c r="L138" s="157"/>
      <c r="M138" s="14"/>
      <c r="N138" s="282"/>
      <c r="O138" s="157"/>
      <c r="P138" s="157"/>
      <c r="Q138" s="157"/>
      <c r="R138" s="14"/>
      <c r="S138" s="157"/>
      <c r="T138" s="75"/>
      <c r="U138" s="75"/>
      <c r="V138" s="75"/>
      <c r="W138" s="75"/>
      <c r="X138" s="157"/>
      <c r="Y138" s="14"/>
      <c r="Z138" s="14"/>
      <c r="AA138" s="75"/>
      <c r="AB138" s="75"/>
      <c r="AC138" s="75"/>
      <c r="AD138" s="14"/>
      <c r="AE138" s="75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</row>
    <row r="139" spans="7:43">
      <c r="G139" s="157"/>
      <c r="H139" s="157"/>
      <c r="I139" s="157"/>
      <c r="J139" s="157"/>
      <c r="K139" s="157"/>
      <c r="L139" s="157"/>
      <c r="M139" s="14"/>
      <c r="N139" s="282"/>
      <c r="O139" s="157"/>
      <c r="P139" s="157"/>
      <c r="Q139" s="157"/>
      <c r="R139" s="14"/>
      <c r="S139" s="157"/>
      <c r="T139" s="75"/>
      <c r="U139" s="75"/>
      <c r="V139" s="75"/>
      <c r="W139" s="75"/>
      <c r="X139" s="157"/>
      <c r="Y139" s="14"/>
      <c r="Z139" s="14"/>
      <c r="AA139" s="75"/>
      <c r="AB139" s="75"/>
      <c r="AC139" s="75"/>
      <c r="AD139" s="14"/>
      <c r="AE139" s="75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</row>
    <row r="140" spans="7:43">
      <c r="G140" s="157"/>
      <c r="H140" s="157"/>
      <c r="I140" s="157"/>
      <c r="J140" s="157"/>
      <c r="K140" s="157"/>
      <c r="L140" s="157"/>
      <c r="M140" s="14"/>
      <c r="N140" s="282"/>
      <c r="O140" s="157"/>
      <c r="P140" s="157"/>
      <c r="Q140" s="157"/>
      <c r="R140" s="14"/>
      <c r="S140" s="157"/>
      <c r="T140" s="75"/>
      <c r="U140" s="75"/>
      <c r="V140" s="75"/>
      <c r="W140" s="75"/>
      <c r="X140" s="157"/>
      <c r="Y140" s="14"/>
      <c r="Z140" s="14"/>
      <c r="AA140" s="75"/>
      <c r="AB140" s="75"/>
      <c r="AC140" s="75"/>
      <c r="AD140" s="14"/>
      <c r="AE140" s="75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</row>
    <row r="141" spans="7:43">
      <c r="G141" s="157"/>
      <c r="H141" s="157"/>
      <c r="I141" s="157"/>
      <c r="J141" s="157"/>
      <c r="K141" s="157"/>
      <c r="L141" s="157"/>
      <c r="M141" s="14"/>
      <c r="N141" s="282"/>
      <c r="O141" s="157"/>
      <c r="P141" s="157"/>
      <c r="Q141" s="157"/>
      <c r="R141" s="14"/>
      <c r="S141" s="157"/>
      <c r="T141" s="75"/>
      <c r="U141" s="75"/>
      <c r="V141" s="75"/>
      <c r="W141" s="75"/>
      <c r="X141" s="157"/>
      <c r="Y141" s="14"/>
      <c r="Z141" s="14"/>
      <c r="AA141" s="75"/>
      <c r="AB141" s="75"/>
      <c r="AC141" s="75"/>
      <c r="AD141" s="14"/>
      <c r="AE141" s="75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</row>
    <row r="142" spans="7:43">
      <c r="G142" s="157"/>
      <c r="H142" s="157"/>
      <c r="I142" s="157"/>
      <c r="J142" s="157"/>
      <c r="K142" s="157"/>
      <c r="L142" s="157"/>
      <c r="M142" s="14"/>
      <c r="N142" s="282"/>
      <c r="O142" s="157"/>
      <c r="P142" s="157"/>
      <c r="Q142" s="157"/>
      <c r="R142" s="14"/>
      <c r="S142" s="157"/>
      <c r="T142" s="75"/>
      <c r="U142" s="75"/>
      <c r="V142" s="75"/>
      <c r="W142" s="75"/>
      <c r="X142" s="157"/>
      <c r="Y142" s="14"/>
      <c r="Z142" s="14"/>
      <c r="AA142" s="75"/>
      <c r="AB142" s="75"/>
      <c r="AC142" s="75"/>
      <c r="AD142" s="14"/>
      <c r="AE142" s="75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</row>
    <row r="143" spans="7:43">
      <c r="G143" s="157"/>
      <c r="H143" s="157"/>
      <c r="I143" s="157"/>
      <c r="J143" s="157"/>
      <c r="K143" s="157"/>
      <c r="L143" s="157"/>
      <c r="M143" s="14"/>
      <c r="N143" s="282"/>
      <c r="O143" s="157"/>
      <c r="P143" s="157"/>
      <c r="Q143" s="157"/>
      <c r="R143" s="14"/>
      <c r="S143" s="157"/>
      <c r="T143" s="75"/>
      <c r="U143" s="75"/>
      <c r="V143" s="75"/>
      <c r="W143" s="75"/>
      <c r="X143" s="157"/>
      <c r="Y143" s="14"/>
      <c r="Z143" s="14"/>
      <c r="AA143" s="75"/>
      <c r="AB143" s="75"/>
      <c r="AC143" s="75"/>
      <c r="AD143" s="14"/>
      <c r="AE143" s="75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</row>
    <row r="144" spans="7:43">
      <c r="G144" s="157"/>
      <c r="H144" s="157"/>
      <c r="I144" s="157"/>
      <c r="J144" s="157"/>
      <c r="K144" s="157"/>
      <c r="L144" s="157"/>
      <c r="M144" s="14"/>
      <c r="N144" s="282"/>
      <c r="O144" s="157"/>
      <c r="P144" s="157"/>
      <c r="Q144" s="157"/>
      <c r="R144" s="14"/>
      <c r="S144" s="157"/>
      <c r="T144" s="75"/>
      <c r="U144" s="75"/>
      <c r="V144" s="75"/>
      <c r="W144" s="75"/>
      <c r="X144" s="157"/>
      <c r="Y144" s="14"/>
      <c r="Z144" s="14"/>
      <c r="AA144" s="75"/>
      <c r="AB144" s="75"/>
      <c r="AC144" s="75"/>
      <c r="AD144" s="14"/>
      <c r="AE144" s="75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</row>
    <row r="145" spans="7:43">
      <c r="G145" s="157"/>
      <c r="H145" s="157"/>
      <c r="I145" s="157"/>
      <c r="J145" s="157"/>
      <c r="K145" s="157"/>
      <c r="L145" s="157"/>
      <c r="M145" s="14"/>
      <c r="N145" s="282"/>
      <c r="O145" s="157"/>
      <c r="P145" s="157"/>
      <c r="Q145" s="157"/>
      <c r="R145" s="14"/>
      <c r="S145" s="157"/>
      <c r="T145" s="75"/>
      <c r="U145" s="75"/>
      <c r="V145" s="75"/>
      <c r="W145" s="75"/>
      <c r="X145" s="157"/>
      <c r="Y145" s="14"/>
      <c r="Z145" s="14"/>
      <c r="AA145" s="75"/>
      <c r="AB145" s="75"/>
      <c r="AC145" s="75"/>
      <c r="AD145" s="14"/>
      <c r="AE145" s="75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</row>
    <row r="146" spans="7:43">
      <c r="G146" s="157"/>
      <c r="H146" s="157"/>
      <c r="I146" s="157"/>
      <c r="J146" s="157"/>
      <c r="K146" s="157"/>
      <c r="L146" s="157"/>
      <c r="M146" s="14"/>
      <c r="N146" s="282"/>
      <c r="O146" s="157"/>
      <c r="P146" s="157"/>
      <c r="Q146" s="157"/>
      <c r="R146" s="14"/>
      <c r="S146" s="157"/>
      <c r="T146" s="75"/>
      <c r="U146" s="75"/>
      <c r="V146" s="75"/>
      <c r="W146" s="75"/>
      <c r="X146" s="157"/>
      <c r="Y146" s="14"/>
      <c r="Z146" s="14"/>
      <c r="AA146" s="75"/>
      <c r="AB146" s="75"/>
      <c r="AC146" s="75"/>
      <c r="AD146" s="14"/>
      <c r="AE146" s="75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</row>
    <row r="147" spans="7:43">
      <c r="G147" s="157"/>
      <c r="H147" s="157"/>
      <c r="I147" s="157"/>
      <c r="J147" s="157"/>
      <c r="K147" s="157"/>
      <c r="L147" s="157"/>
      <c r="M147" s="14"/>
      <c r="N147" s="282"/>
      <c r="O147" s="157"/>
      <c r="P147" s="157"/>
      <c r="Q147" s="157"/>
      <c r="R147" s="14"/>
      <c r="S147" s="157"/>
      <c r="T147" s="75"/>
      <c r="U147" s="75"/>
      <c r="V147" s="75"/>
      <c r="W147" s="75"/>
      <c r="X147" s="157"/>
      <c r="Y147" s="14"/>
      <c r="Z147" s="14"/>
      <c r="AA147" s="75"/>
      <c r="AB147" s="75"/>
      <c r="AC147" s="75"/>
      <c r="AD147" s="14"/>
      <c r="AE147" s="75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</row>
    <row r="148" spans="7:43">
      <c r="G148" s="157"/>
      <c r="H148" s="157"/>
      <c r="I148" s="157"/>
      <c r="J148" s="157"/>
      <c r="K148" s="157"/>
      <c r="L148" s="157"/>
      <c r="M148" s="14"/>
      <c r="N148" s="282"/>
      <c r="O148" s="157"/>
      <c r="P148" s="157"/>
      <c r="Q148" s="157"/>
      <c r="R148" s="14"/>
      <c r="S148" s="157"/>
      <c r="T148" s="75"/>
      <c r="U148" s="75"/>
      <c r="V148" s="75"/>
      <c r="W148" s="75"/>
      <c r="X148" s="157"/>
      <c r="Y148" s="14"/>
      <c r="Z148" s="14"/>
      <c r="AA148" s="75"/>
      <c r="AB148" s="75"/>
      <c r="AC148" s="75"/>
      <c r="AD148" s="14"/>
      <c r="AE148" s="75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</row>
    <row r="149" spans="7:43">
      <c r="G149" s="157"/>
      <c r="H149" s="157"/>
      <c r="I149" s="157"/>
      <c r="J149" s="157"/>
      <c r="K149" s="157"/>
      <c r="L149" s="157"/>
      <c r="M149" s="14"/>
      <c r="N149" s="282"/>
      <c r="O149" s="157"/>
      <c r="P149" s="157"/>
      <c r="Q149" s="157"/>
      <c r="R149" s="14"/>
      <c r="S149" s="157"/>
      <c r="T149" s="75"/>
      <c r="U149" s="75"/>
      <c r="V149" s="75"/>
      <c r="W149" s="75"/>
      <c r="X149" s="157"/>
      <c r="Y149" s="14"/>
      <c r="Z149" s="14"/>
      <c r="AA149" s="75"/>
      <c r="AB149" s="75"/>
      <c r="AC149" s="75"/>
      <c r="AD149" s="14"/>
      <c r="AE149" s="75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</row>
    <row r="150" spans="7:43">
      <c r="G150" s="157"/>
      <c r="H150" s="157"/>
      <c r="I150" s="157"/>
      <c r="J150" s="157"/>
      <c r="K150" s="157"/>
      <c r="L150" s="157"/>
      <c r="M150" s="14"/>
      <c r="N150" s="282"/>
      <c r="O150" s="157"/>
      <c r="P150" s="157"/>
      <c r="Q150" s="157"/>
      <c r="R150" s="14"/>
      <c r="S150" s="157"/>
      <c r="T150" s="75"/>
      <c r="U150" s="75"/>
      <c r="V150" s="75"/>
      <c r="W150" s="75"/>
      <c r="X150" s="157"/>
      <c r="Y150" s="14"/>
      <c r="Z150" s="14"/>
      <c r="AA150" s="75"/>
      <c r="AB150" s="75"/>
      <c r="AC150" s="75"/>
      <c r="AD150" s="14"/>
      <c r="AE150" s="75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</row>
    <row r="151" spans="7:43">
      <c r="G151" s="157"/>
      <c r="H151" s="157"/>
      <c r="I151" s="157"/>
      <c r="J151" s="157"/>
      <c r="K151" s="157"/>
      <c r="L151" s="157"/>
      <c r="M151" s="14"/>
      <c r="N151" s="282"/>
      <c r="O151" s="157"/>
      <c r="P151" s="157"/>
      <c r="Q151" s="157"/>
      <c r="R151" s="14"/>
      <c r="S151" s="157"/>
      <c r="T151" s="75"/>
      <c r="U151" s="75"/>
      <c r="V151" s="75"/>
      <c r="W151" s="75"/>
      <c r="X151" s="157"/>
      <c r="Y151" s="14"/>
      <c r="Z151" s="14"/>
      <c r="AA151" s="75"/>
      <c r="AB151" s="75"/>
      <c r="AC151" s="75"/>
      <c r="AD151" s="14"/>
      <c r="AE151" s="75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</row>
    <row r="152" spans="7:43">
      <c r="G152" s="157"/>
      <c r="H152" s="157"/>
      <c r="I152" s="157"/>
      <c r="J152" s="157"/>
      <c r="K152" s="157"/>
      <c r="L152" s="157"/>
      <c r="M152" s="14"/>
      <c r="N152" s="282"/>
      <c r="O152" s="157"/>
      <c r="P152" s="157"/>
      <c r="Q152" s="157"/>
      <c r="R152" s="14"/>
      <c r="S152" s="157"/>
      <c r="T152" s="75"/>
      <c r="U152" s="75"/>
      <c r="V152" s="75"/>
      <c r="W152" s="75"/>
      <c r="X152" s="157"/>
      <c r="Y152" s="14"/>
      <c r="Z152" s="14"/>
      <c r="AA152" s="75"/>
      <c r="AB152" s="75"/>
      <c r="AC152" s="75"/>
      <c r="AD152" s="14"/>
      <c r="AE152" s="75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</row>
    <row r="153" spans="7:43">
      <c r="G153" s="157"/>
      <c r="H153" s="157"/>
      <c r="I153" s="157"/>
      <c r="J153" s="157"/>
      <c r="K153" s="157"/>
      <c r="L153" s="157"/>
      <c r="M153" s="14"/>
      <c r="N153" s="282"/>
      <c r="O153" s="157"/>
      <c r="P153" s="157"/>
      <c r="Q153" s="157"/>
      <c r="R153" s="14"/>
      <c r="S153" s="157"/>
      <c r="T153" s="75"/>
      <c r="U153" s="75"/>
      <c r="V153" s="75"/>
      <c r="W153" s="75"/>
      <c r="X153" s="157"/>
      <c r="Y153" s="14"/>
      <c r="Z153" s="14"/>
      <c r="AA153" s="75"/>
      <c r="AB153" s="75"/>
      <c r="AC153" s="75"/>
      <c r="AD153" s="14"/>
      <c r="AE153" s="75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</row>
    <row r="154" spans="7:43">
      <c r="G154" s="157"/>
      <c r="H154" s="157"/>
      <c r="I154" s="157"/>
      <c r="J154" s="157"/>
      <c r="K154" s="157"/>
      <c r="L154" s="157"/>
      <c r="M154" s="14"/>
      <c r="N154" s="282"/>
      <c r="O154" s="157"/>
      <c r="P154" s="157"/>
      <c r="Q154" s="157"/>
      <c r="R154" s="14"/>
      <c r="S154" s="157"/>
      <c r="T154" s="75"/>
      <c r="U154" s="75"/>
      <c r="V154" s="75"/>
      <c r="W154" s="75"/>
      <c r="X154" s="157"/>
      <c r="Y154" s="14"/>
      <c r="Z154" s="14"/>
      <c r="AA154" s="75"/>
      <c r="AB154" s="75"/>
      <c r="AC154" s="75"/>
      <c r="AD154" s="14"/>
      <c r="AE154" s="75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</row>
    <row r="155" spans="7:43">
      <c r="G155" s="157"/>
      <c r="H155" s="157"/>
      <c r="I155" s="157"/>
      <c r="J155" s="157"/>
      <c r="K155" s="157"/>
      <c r="L155" s="157"/>
      <c r="M155" s="14"/>
      <c r="N155" s="282"/>
      <c r="O155" s="157"/>
      <c r="P155" s="157"/>
      <c r="Q155" s="157"/>
      <c r="R155" s="14"/>
      <c r="S155" s="157"/>
      <c r="T155" s="75"/>
      <c r="U155" s="75"/>
      <c r="V155" s="75"/>
      <c r="W155" s="75"/>
      <c r="X155" s="157"/>
      <c r="Y155" s="14"/>
      <c r="Z155" s="14"/>
      <c r="AA155" s="75"/>
      <c r="AB155" s="75"/>
      <c r="AC155" s="75"/>
      <c r="AD155" s="14"/>
      <c r="AE155" s="75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</row>
    <row r="156" spans="7:43">
      <c r="G156" s="157"/>
      <c r="H156" s="157"/>
      <c r="I156" s="157"/>
      <c r="J156" s="157"/>
      <c r="K156" s="157"/>
      <c r="L156" s="157"/>
      <c r="M156" s="14"/>
      <c r="N156" s="282"/>
      <c r="O156" s="157"/>
      <c r="P156" s="157"/>
      <c r="Q156" s="157"/>
      <c r="R156" s="14"/>
      <c r="S156" s="157"/>
      <c r="T156" s="75"/>
      <c r="U156" s="75"/>
      <c r="V156" s="75"/>
      <c r="W156" s="75"/>
      <c r="X156" s="157"/>
      <c r="Y156" s="14"/>
      <c r="Z156" s="14"/>
      <c r="AA156" s="75"/>
      <c r="AB156" s="75"/>
      <c r="AC156" s="75"/>
      <c r="AD156" s="14"/>
      <c r="AE156" s="75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</row>
    <row r="157" spans="7:43">
      <c r="G157" s="157"/>
      <c r="H157" s="157"/>
      <c r="I157" s="157"/>
      <c r="J157" s="157"/>
      <c r="K157" s="157"/>
      <c r="L157" s="157"/>
      <c r="M157" s="14"/>
      <c r="N157" s="282"/>
      <c r="O157" s="157"/>
      <c r="P157" s="157"/>
      <c r="Q157" s="157"/>
      <c r="R157" s="14"/>
      <c r="S157" s="157"/>
      <c r="T157" s="75"/>
      <c r="U157" s="75"/>
      <c r="V157" s="75"/>
      <c r="W157" s="75"/>
      <c r="X157" s="157"/>
      <c r="Y157" s="14"/>
      <c r="Z157" s="14"/>
      <c r="AA157" s="75"/>
      <c r="AB157" s="75"/>
      <c r="AC157" s="75"/>
      <c r="AD157" s="14"/>
      <c r="AE157" s="75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</row>
    <row r="158" spans="7:43">
      <c r="G158" s="157"/>
      <c r="H158" s="157"/>
      <c r="I158" s="157"/>
      <c r="J158" s="157"/>
      <c r="K158" s="157"/>
      <c r="L158" s="157"/>
      <c r="M158" s="14"/>
      <c r="N158" s="282"/>
      <c r="O158" s="157"/>
      <c r="P158" s="157"/>
      <c r="Q158" s="157"/>
      <c r="R158" s="14"/>
      <c r="S158" s="157"/>
      <c r="T158" s="75"/>
      <c r="U158" s="75"/>
      <c r="V158" s="75"/>
      <c r="W158" s="75"/>
      <c r="X158" s="157"/>
      <c r="Y158" s="14"/>
      <c r="Z158" s="14"/>
      <c r="AA158" s="75"/>
      <c r="AB158" s="75"/>
      <c r="AC158" s="75"/>
      <c r="AD158" s="14"/>
      <c r="AE158" s="75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</row>
    <row r="159" spans="7:43">
      <c r="G159" s="157"/>
      <c r="H159" s="157"/>
      <c r="I159" s="157"/>
      <c r="J159" s="157"/>
      <c r="K159" s="157"/>
      <c r="L159" s="157"/>
      <c r="M159" s="14"/>
      <c r="N159" s="282"/>
      <c r="O159" s="157"/>
      <c r="P159" s="157"/>
      <c r="Q159" s="157"/>
      <c r="R159" s="14"/>
      <c r="S159" s="157"/>
      <c r="T159" s="75"/>
      <c r="U159" s="75"/>
      <c r="V159" s="75"/>
      <c r="W159" s="75"/>
      <c r="X159" s="157"/>
      <c r="Y159" s="14"/>
      <c r="Z159" s="14"/>
      <c r="AA159" s="75"/>
      <c r="AB159" s="75"/>
      <c r="AC159" s="75"/>
      <c r="AD159" s="14"/>
      <c r="AE159" s="75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</row>
    <row r="160" spans="7:43">
      <c r="G160" s="157"/>
      <c r="H160" s="157"/>
      <c r="I160" s="157"/>
      <c r="J160" s="157"/>
      <c r="K160" s="157"/>
      <c r="L160" s="157"/>
      <c r="M160" s="14"/>
      <c r="N160" s="282"/>
      <c r="O160" s="157"/>
      <c r="P160" s="157"/>
      <c r="Q160" s="157"/>
      <c r="R160" s="14"/>
      <c r="S160" s="157"/>
      <c r="T160" s="75"/>
      <c r="U160" s="75"/>
      <c r="V160" s="75"/>
      <c r="W160" s="75"/>
      <c r="X160" s="157"/>
      <c r="Y160" s="14"/>
      <c r="Z160" s="14"/>
      <c r="AA160" s="75"/>
      <c r="AB160" s="75"/>
      <c r="AC160" s="75"/>
      <c r="AD160" s="14"/>
      <c r="AE160" s="75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</row>
    <row r="161" spans="7:43">
      <c r="G161" s="157"/>
      <c r="H161" s="157"/>
      <c r="I161" s="157"/>
      <c r="J161" s="157"/>
      <c r="K161" s="157"/>
      <c r="L161" s="157"/>
      <c r="M161" s="14"/>
      <c r="N161" s="282"/>
      <c r="O161" s="157"/>
      <c r="P161" s="157"/>
      <c r="Q161" s="157"/>
      <c r="R161" s="14"/>
      <c r="S161" s="157"/>
      <c r="T161" s="75"/>
      <c r="U161" s="75"/>
      <c r="V161" s="75"/>
      <c r="W161" s="75"/>
      <c r="X161" s="157"/>
      <c r="Y161" s="14"/>
      <c r="Z161" s="14"/>
      <c r="AA161" s="75"/>
      <c r="AB161" s="75"/>
      <c r="AC161" s="75"/>
      <c r="AD161" s="14"/>
      <c r="AE161" s="75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</row>
    <row r="162" spans="7:43">
      <c r="G162" s="157"/>
      <c r="H162" s="157"/>
      <c r="I162" s="157"/>
      <c r="J162" s="157"/>
      <c r="K162" s="157"/>
      <c r="L162" s="157"/>
      <c r="M162" s="14"/>
      <c r="N162" s="282"/>
      <c r="O162" s="157"/>
      <c r="P162" s="157"/>
      <c r="Q162" s="157"/>
      <c r="R162" s="14"/>
      <c r="S162" s="157"/>
      <c r="T162" s="75"/>
      <c r="U162" s="75"/>
      <c r="V162" s="75"/>
      <c r="W162" s="75"/>
      <c r="X162" s="157"/>
      <c r="Y162" s="14"/>
      <c r="Z162" s="14"/>
      <c r="AA162" s="75"/>
      <c r="AB162" s="75"/>
      <c r="AC162" s="75"/>
      <c r="AD162" s="14"/>
      <c r="AE162" s="75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</row>
    <row r="163" spans="7:43">
      <c r="G163" s="157"/>
      <c r="H163" s="157"/>
      <c r="I163" s="157"/>
      <c r="J163" s="157"/>
      <c r="K163" s="157"/>
      <c r="L163" s="157"/>
      <c r="M163" s="14"/>
      <c r="N163" s="282"/>
      <c r="O163" s="157"/>
      <c r="P163" s="157"/>
      <c r="Q163" s="157"/>
      <c r="R163" s="14"/>
      <c r="S163" s="157"/>
      <c r="T163" s="75"/>
      <c r="U163" s="75"/>
      <c r="V163" s="75"/>
      <c r="W163" s="75"/>
      <c r="X163" s="157"/>
      <c r="Y163" s="14"/>
      <c r="Z163" s="14"/>
      <c r="AA163" s="75"/>
      <c r="AB163" s="75"/>
      <c r="AC163" s="75"/>
      <c r="AD163" s="14"/>
      <c r="AE163" s="75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</row>
    <row r="164" spans="7:43">
      <c r="G164" s="157"/>
      <c r="H164" s="157"/>
      <c r="I164" s="157"/>
      <c r="J164" s="157"/>
      <c r="K164" s="157"/>
      <c r="L164" s="157"/>
      <c r="M164" s="14"/>
      <c r="N164" s="282"/>
      <c r="O164" s="157"/>
      <c r="P164" s="157"/>
      <c r="Q164" s="157"/>
      <c r="R164" s="14"/>
      <c r="S164" s="157"/>
      <c r="T164" s="75"/>
      <c r="U164" s="75"/>
      <c r="V164" s="75"/>
      <c r="W164" s="75"/>
      <c r="X164" s="157"/>
      <c r="Y164" s="14"/>
      <c r="Z164" s="14"/>
      <c r="AA164" s="75"/>
      <c r="AB164" s="75"/>
      <c r="AC164" s="75"/>
      <c r="AD164" s="14"/>
      <c r="AE164" s="75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</row>
    <row r="165" spans="7:43">
      <c r="G165" s="157"/>
      <c r="H165" s="157"/>
      <c r="I165" s="157"/>
      <c r="J165" s="157"/>
      <c r="K165" s="157"/>
      <c r="L165" s="157"/>
      <c r="M165" s="14"/>
      <c r="N165" s="282"/>
      <c r="O165" s="157"/>
      <c r="P165" s="157"/>
      <c r="Q165" s="157"/>
      <c r="R165" s="14"/>
      <c r="S165" s="157"/>
      <c r="T165" s="75"/>
      <c r="U165" s="75"/>
      <c r="V165" s="75"/>
      <c r="W165" s="75"/>
      <c r="X165" s="157"/>
      <c r="Y165" s="14"/>
      <c r="Z165" s="14"/>
      <c r="AA165" s="75"/>
      <c r="AB165" s="75"/>
      <c r="AC165" s="75"/>
      <c r="AD165" s="14"/>
      <c r="AE165" s="75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</row>
    <row r="166" spans="7:43">
      <c r="G166" s="157"/>
      <c r="H166" s="157"/>
      <c r="I166" s="157"/>
      <c r="J166" s="157"/>
      <c r="K166" s="157"/>
      <c r="L166" s="157"/>
      <c r="M166" s="14"/>
      <c r="N166" s="282"/>
      <c r="O166" s="157"/>
      <c r="P166" s="157"/>
      <c r="Q166" s="157"/>
      <c r="R166" s="14"/>
      <c r="S166" s="157"/>
      <c r="T166" s="75"/>
      <c r="U166" s="75"/>
      <c r="V166" s="75"/>
      <c r="W166" s="75"/>
      <c r="X166" s="157"/>
      <c r="Y166" s="14"/>
      <c r="Z166" s="14"/>
      <c r="AA166" s="75"/>
      <c r="AB166" s="75"/>
      <c r="AC166" s="75"/>
      <c r="AD166" s="14"/>
      <c r="AE166" s="75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</row>
    <row r="167" spans="7:43">
      <c r="G167" s="157"/>
      <c r="H167" s="157"/>
      <c r="I167" s="157"/>
      <c r="J167" s="157"/>
      <c r="K167" s="157"/>
      <c r="L167" s="157"/>
      <c r="M167" s="14"/>
      <c r="N167" s="282"/>
      <c r="O167" s="157"/>
      <c r="P167" s="157"/>
      <c r="Q167" s="157"/>
      <c r="R167" s="14"/>
      <c r="S167" s="157"/>
      <c r="T167" s="75"/>
      <c r="U167" s="75"/>
      <c r="V167" s="75"/>
      <c r="W167" s="75"/>
      <c r="X167" s="157"/>
      <c r="Y167" s="14"/>
      <c r="Z167" s="14"/>
      <c r="AA167" s="75"/>
      <c r="AB167" s="75"/>
      <c r="AC167" s="75"/>
      <c r="AD167" s="14"/>
      <c r="AE167" s="75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</row>
    <row r="168" spans="7:43">
      <c r="G168" s="157"/>
      <c r="H168" s="157"/>
      <c r="I168" s="157"/>
      <c r="J168" s="157"/>
      <c r="K168" s="157"/>
      <c r="L168" s="157"/>
      <c r="M168" s="14"/>
      <c r="N168" s="282"/>
      <c r="O168" s="157"/>
      <c r="P168" s="157"/>
      <c r="Q168" s="157"/>
      <c r="R168" s="14"/>
      <c r="S168" s="157"/>
      <c r="T168" s="75"/>
      <c r="U168" s="75"/>
      <c r="V168" s="75"/>
      <c r="W168" s="75"/>
      <c r="X168" s="157"/>
      <c r="Y168" s="14"/>
      <c r="Z168" s="14"/>
      <c r="AA168" s="75"/>
      <c r="AB168" s="75"/>
      <c r="AC168" s="75"/>
      <c r="AD168" s="14"/>
      <c r="AE168" s="75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</row>
    <row r="169" spans="7:43">
      <c r="G169" s="157"/>
      <c r="H169" s="157"/>
      <c r="I169" s="157"/>
      <c r="J169" s="157"/>
      <c r="K169" s="157"/>
      <c r="L169" s="157"/>
      <c r="M169" s="14"/>
      <c r="N169" s="282"/>
      <c r="O169" s="157"/>
      <c r="P169" s="157"/>
      <c r="Q169" s="157"/>
      <c r="R169" s="14"/>
      <c r="S169" s="157"/>
      <c r="T169" s="75"/>
      <c r="U169" s="75"/>
      <c r="V169" s="75"/>
      <c r="W169" s="75"/>
      <c r="X169" s="157"/>
      <c r="Y169" s="14"/>
      <c r="Z169" s="14"/>
      <c r="AA169" s="75"/>
      <c r="AB169" s="75"/>
      <c r="AC169" s="75"/>
      <c r="AD169" s="14"/>
      <c r="AE169" s="75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</row>
    <row r="170" spans="7:43">
      <c r="G170" s="157"/>
      <c r="H170" s="157"/>
      <c r="I170" s="157"/>
      <c r="J170" s="157"/>
      <c r="K170" s="157"/>
      <c r="L170" s="157"/>
      <c r="M170" s="14"/>
      <c r="N170" s="282"/>
      <c r="O170" s="157"/>
      <c r="P170" s="157"/>
      <c r="Q170" s="157"/>
      <c r="R170" s="14"/>
      <c r="S170" s="157"/>
      <c r="T170" s="75"/>
      <c r="U170" s="75"/>
      <c r="V170" s="75"/>
      <c r="W170" s="75"/>
      <c r="X170" s="157"/>
      <c r="Y170" s="14"/>
      <c r="Z170" s="14"/>
      <c r="AA170" s="75"/>
      <c r="AB170" s="75"/>
      <c r="AC170" s="75"/>
      <c r="AD170" s="14"/>
      <c r="AE170" s="75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</row>
    <row r="171" spans="7:43">
      <c r="G171" s="157"/>
      <c r="H171" s="157"/>
      <c r="I171" s="157"/>
      <c r="J171" s="157"/>
      <c r="K171" s="157"/>
      <c r="L171" s="157"/>
      <c r="M171" s="14"/>
      <c r="N171" s="282"/>
      <c r="O171" s="157"/>
      <c r="P171" s="157"/>
      <c r="Q171" s="157"/>
      <c r="R171" s="14"/>
      <c r="S171" s="157"/>
      <c r="T171" s="76"/>
      <c r="U171" s="76"/>
      <c r="V171" s="76"/>
      <c r="W171" s="76"/>
      <c r="X171" s="158"/>
      <c r="Y171" s="31"/>
      <c r="Z171" s="31"/>
      <c r="AA171" s="76"/>
      <c r="AB171" s="76"/>
    </row>
    <row r="172" spans="7:43">
      <c r="G172" s="157"/>
      <c r="H172" s="157"/>
      <c r="I172" s="157"/>
      <c r="J172" s="157"/>
      <c r="K172" s="157"/>
      <c r="L172" s="157"/>
      <c r="M172" s="14"/>
      <c r="N172" s="282"/>
      <c r="O172" s="157"/>
      <c r="P172" s="157"/>
      <c r="Q172" s="157"/>
      <c r="R172" s="14"/>
      <c r="S172" s="157"/>
      <c r="T172" s="77"/>
      <c r="U172" s="77"/>
      <c r="V172" s="77"/>
      <c r="W172" s="77"/>
      <c r="X172" s="159"/>
      <c r="Y172" s="35"/>
      <c r="Z172" s="35"/>
      <c r="AA172" s="77"/>
      <c r="AB172" s="77"/>
    </row>
    <row r="173" spans="7:43">
      <c r="G173" s="157"/>
      <c r="H173" s="157"/>
      <c r="I173" s="157"/>
      <c r="J173" s="157"/>
      <c r="K173" s="157"/>
      <c r="L173" s="157"/>
      <c r="M173" s="14"/>
      <c r="N173" s="282"/>
      <c r="O173" s="157"/>
      <c r="P173" s="157"/>
      <c r="Q173" s="157"/>
      <c r="R173" s="14"/>
      <c r="S173" s="157"/>
      <c r="T173" s="77"/>
      <c r="U173" s="77"/>
      <c r="V173" s="77"/>
      <c r="W173" s="77"/>
      <c r="X173" s="159"/>
      <c r="Y173" s="35"/>
      <c r="Z173" s="35"/>
      <c r="AA173" s="77"/>
      <c r="AB173" s="77"/>
    </row>
    <row r="174" spans="7:43">
      <c r="G174" s="157"/>
      <c r="H174" s="157"/>
      <c r="I174" s="157"/>
      <c r="J174" s="157"/>
      <c r="K174" s="157"/>
      <c r="L174" s="157"/>
      <c r="M174" s="14"/>
      <c r="N174" s="282"/>
      <c r="O174" s="157"/>
      <c r="P174" s="157"/>
      <c r="Q174" s="157"/>
      <c r="R174" s="14"/>
      <c r="S174" s="157"/>
      <c r="T174" s="77"/>
      <c r="U174" s="77"/>
      <c r="V174" s="77"/>
      <c r="W174" s="77"/>
      <c r="X174" s="159"/>
      <c r="Y174" s="35"/>
      <c r="Z174" s="35"/>
      <c r="AA174" s="77"/>
      <c r="AB174" s="77"/>
    </row>
    <row r="175" spans="7:43">
      <c r="G175" s="157"/>
      <c r="H175" s="157"/>
      <c r="I175" s="157"/>
      <c r="J175" s="157"/>
      <c r="K175" s="157"/>
      <c r="L175" s="157"/>
      <c r="M175" s="14"/>
      <c r="N175" s="282"/>
      <c r="O175" s="157"/>
      <c r="P175" s="157"/>
      <c r="Q175" s="157"/>
      <c r="R175" s="14"/>
      <c r="S175" s="157"/>
      <c r="T175" s="77"/>
      <c r="U175" s="77"/>
      <c r="V175" s="77"/>
      <c r="W175" s="77"/>
      <c r="X175" s="159"/>
      <c r="Y175" s="35"/>
      <c r="Z175" s="35"/>
      <c r="AA175" s="77"/>
      <c r="AB175" s="77"/>
    </row>
    <row r="176" spans="7:43">
      <c r="G176" s="157"/>
      <c r="H176" s="157"/>
      <c r="I176" s="157"/>
      <c r="J176" s="157"/>
      <c r="K176" s="157"/>
      <c r="L176" s="157"/>
      <c r="M176" s="14"/>
      <c r="N176" s="282"/>
      <c r="O176" s="157"/>
      <c r="P176" s="157"/>
      <c r="Q176" s="157"/>
      <c r="R176" s="14"/>
      <c r="S176" s="157"/>
      <c r="T176" s="77"/>
      <c r="U176" s="77"/>
      <c r="V176" s="77"/>
      <c r="W176" s="77"/>
      <c r="X176" s="159"/>
      <c r="Y176" s="35"/>
      <c r="Z176" s="35"/>
      <c r="AA176" s="77"/>
      <c r="AB176" s="77"/>
    </row>
    <row r="177" spans="1:28">
      <c r="G177" s="157"/>
      <c r="H177" s="157"/>
      <c r="I177" s="157"/>
      <c r="J177" s="157"/>
      <c r="K177" s="157"/>
      <c r="L177" s="157"/>
      <c r="M177" s="14"/>
      <c r="N177" s="282"/>
      <c r="O177" s="157"/>
      <c r="P177" s="157"/>
      <c r="Q177" s="157"/>
      <c r="R177" s="14"/>
      <c r="S177" s="157"/>
      <c r="T177" s="77"/>
      <c r="U177" s="77"/>
      <c r="V177" s="77"/>
      <c r="W177" s="77"/>
      <c r="X177" s="159"/>
      <c r="Y177" s="35"/>
      <c r="Z177" s="35"/>
      <c r="AA177" s="77"/>
      <c r="AB177" s="77"/>
    </row>
    <row r="178" spans="1:28">
      <c r="G178" s="157"/>
      <c r="H178" s="157"/>
      <c r="I178" s="157"/>
      <c r="J178" s="157"/>
      <c r="K178" s="157"/>
      <c r="L178" s="157"/>
      <c r="M178" s="14"/>
      <c r="N178" s="282"/>
      <c r="O178" s="157"/>
      <c r="P178" s="157"/>
      <c r="Q178" s="157"/>
      <c r="R178" s="14"/>
      <c r="S178" s="157"/>
      <c r="T178" s="77"/>
      <c r="U178" s="77"/>
      <c r="V178" s="77"/>
      <c r="W178" s="77"/>
      <c r="X178" s="159"/>
      <c r="Y178" s="35"/>
      <c r="Z178" s="35"/>
      <c r="AA178" s="77"/>
      <c r="AB178" s="77"/>
    </row>
    <row r="179" spans="1:28">
      <c r="G179" s="157"/>
      <c r="H179" s="157"/>
      <c r="I179" s="157"/>
      <c r="J179" s="157"/>
      <c r="K179" s="157"/>
      <c r="L179" s="157"/>
      <c r="M179" s="14"/>
      <c r="N179" s="282"/>
      <c r="O179" s="157"/>
      <c r="P179" s="157"/>
      <c r="Q179" s="157"/>
      <c r="R179" s="14"/>
      <c r="S179" s="157"/>
      <c r="T179" s="77"/>
      <c r="U179" s="77"/>
      <c r="V179" s="77"/>
      <c r="W179" s="77"/>
      <c r="X179" s="159"/>
      <c r="Y179" s="35"/>
      <c r="Z179" s="35"/>
      <c r="AA179" s="77"/>
      <c r="AB179" s="77"/>
    </row>
    <row r="180" spans="1:28">
      <c r="G180" s="157"/>
      <c r="H180" s="157"/>
      <c r="I180" s="157"/>
      <c r="J180" s="157"/>
      <c r="K180" s="157"/>
      <c r="L180" s="157"/>
      <c r="M180" s="14"/>
      <c r="N180" s="282"/>
      <c r="O180" s="157"/>
      <c r="P180" s="157"/>
      <c r="Q180" s="157"/>
      <c r="R180" s="14"/>
      <c r="S180" s="157"/>
      <c r="T180" s="77"/>
      <c r="U180" s="77"/>
      <c r="V180" s="77"/>
      <c r="W180" s="77"/>
      <c r="X180" s="159"/>
      <c r="Y180" s="35"/>
      <c r="Z180" s="35"/>
      <c r="AA180" s="77"/>
      <c r="AB180" s="77"/>
    </row>
    <row r="181" spans="1:28">
      <c r="A181" s="31"/>
      <c r="B181" s="31"/>
      <c r="C181" s="31"/>
      <c r="D181" s="31"/>
      <c r="E181" s="31"/>
      <c r="F181" s="334"/>
      <c r="G181" s="158"/>
      <c r="H181" s="158"/>
      <c r="I181" s="158"/>
      <c r="J181" s="158"/>
      <c r="K181" s="158"/>
      <c r="L181" s="158"/>
      <c r="M181" s="31"/>
      <c r="N181" s="283"/>
      <c r="O181" s="158"/>
      <c r="P181" s="158"/>
      <c r="Q181" s="158"/>
      <c r="R181" s="31"/>
      <c r="S181" s="158"/>
      <c r="T181" s="77"/>
      <c r="U181" s="77"/>
      <c r="V181" s="77"/>
      <c r="W181" s="77"/>
      <c r="X181" s="159"/>
      <c r="Y181" s="35"/>
      <c r="Z181" s="35"/>
      <c r="AA181" s="77"/>
      <c r="AB181" s="77"/>
    </row>
    <row r="182" spans="1:28">
      <c r="A182" s="35"/>
      <c r="B182" s="35"/>
      <c r="C182" s="35"/>
      <c r="D182" s="35"/>
      <c r="E182" s="35"/>
      <c r="F182" s="335"/>
      <c r="G182" s="159"/>
      <c r="H182" s="159"/>
      <c r="I182" s="159"/>
      <c r="J182" s="159"/>
      <c r="K182" s="159"/>
      <c r="L182" s="159"/>
      <c r="M182" s="35"/>
      <c r="N182" s="284"/>
      <c r="O182" s="159"/>
      <c r="P182" s="159"/>
      <c r="Q182" s="159"/>
      <c r="R182" s="35"/>
      <c r="S182" s="159"/>
      <c r="T182" s="77"/>
      <c r="U182" s="77"/>
      <c r="V182" s="77"/>
      <c r="W182" s="77"/>
      <c r="X182" s="159"/>
      <c r="Y182" s="35"/>
      <c r="Z182" s="35"/>
      <c r="AA182" s="77"/>
      <c r="AB182" s="77"/>
    </row>
    <row r="183" spans="1:28">
      <c r="A183" s="35"/>
      <c r="B183" s="35"/>
      <c r="C183" s="35"/>
      <c r="D183" s="35"/>
      <c r="E183" s="35"/>
      <c r="F183" s="335"/>
      <c r="G183" s="159"/>
      <c r="H183" s="159"/>
      <c r="I183" s="159"/>
      <c r="J183" s="159"/>
      <c r="K183" s="159"/>
      <c r="L183" s="159"/>
      <c r="M183" s="35"/>
      <c r="N183" s="284"/>
      <c r="O183" s="159"/>
      <c r="P183" s="159"/>
      <c r="Q183" s="159"/>
      <c r="R183" s="35"/>
      <c r="S183" s="159"/>
      <c r="T183" s="77"/>
      <c r="U183" s="77"/>
      <c r="V183" s="77"/>
      <c r="W183" s="77"/>
      <c r="X183" s="159"/>
      <c r="Y183" s="35"/>
      <c r="Z183" s="35"/>
      <c r="AA183" s="77"/>
      <c r="AB183" s="77"/>
    </row>
    <row r="184" spans="1:28">
      <c r="A184" s="35"/>
      <c r="B184" s="35"/>
      <c r="C184" s="35"/>
      <c r="D184" s="35"/>
      <c r="E184" s="35"/>
      <c r="F184" s="335"/>
      <c r="G184" s="159"/>
      <c r="H184" s="159"/>
      <c r="I184" s="159"/>
      <c r="J184" s="159"/>
      <c r="K184" s="159"/>
      <c r="L184" s="159"/>
      <c r="M184" s="35"/>
      <c r="N184" s="284"/>
      <c r="O184" s="159"/>
      <c r="P184" s="159"/>
      <c r="Q184" s="159"/>
      <c r="R184" s="35"/>
      <c r="S184" s="159"/>
      <c r="T184" s="77"/>
      <c r="U184" s="77"/>
      <c r="V184" s="77"/>
      <c r="W184" s="77"/>
      <c r="X184" s="159"/>
      <c r="Y184" s="35"/>
      <c r="Z184" s="35"/>
      <c r="AA184" s="77"/>
      <c r="AB184" s="77"/>
    </row>
    <row r="185" spans="1:28">
      <c r="A185" s="35"/>
      <c r="B185" s="35"/>
      <c r="C185" s="35"/>
      <c r="D185" s="35"/>
      <c r="E185" s="35"/>
      <c r="F185" s="335"/>
      <c r="G185" s="159"/>
      <c r="H185" s="159"/>
      <c r="I185" s="159"/>
      <c r="J185" s="159"/>
      <c r="K185" s="159"/>
      <c r="L185" s="159"/>
      <c r="M185" s="35"/>
      <c r="N185" s="284"/>
      <c r="O185" s="159"/>
      <c r="P185" s="159"/>
      <c r="Q185" s="159"/>
      <c r="R185" s="35"/>
      <c r="S185" s="159"/>
      <c r="T185" s="77"/>
      <c r="U185" s="77"/>
      <c r="V185" s="77"/>
      <c r="W185" s="77"/>
      <c r="X185" s="159"/>
      <c r="Y185" s="35"/>
      <c r="Z185" s="35"/>
      <c r="AA185" s="77"/>
      <c r="AB185" s="77"/>
    </row>
    <row r="186" spans="1:28">
      <c r="A186" s="35"/>
      <c r="B186" s="35"/>
      <c r="C186" s="35"/>
      <c r="D186" s="35"/>
      <c r="E186" s="35"/>
      <c r="F186" s="335"/>
      <c r="G186" s="159"/>
      <c r="H186" s="159"/>
      <c r="I186" s="159"/>
      <c r="J186" s="159"/>
      <c r="K186" s="159"/>
      <c r="L186" s="159"/>
      <c r="M186" s="35"/>
      <c r="N186" s="284"/>
      <c r="O186" s="159"/>
      <c r="P186" s="159"/>
      <c r="Q186" s="159"/>
      <c r="R186" s="35"/>
      <c r="S186" s="159"/>
      <c r="T186" s="77"/>
      <c r="U186" s="77"/>
      <c r="V186" s="77"/>
      <c r="W186" s="77"/>
      <c r="X186" s="159"/>
      <c r="Y186" s="35"/>
      <c r="Z186" s="35"/>
      <c r="AA186" s="77"/>
      <c r="AB186" s="77"/>
    </row>
    <row r="187" spans="1:28">
      <c r="A187" s="35"/>
      <c r="B187" s="35"/>
      <c r="C187" s="35"/>
      <c r="D187" s="35"/>
      <c r="E187" s="35"/>
      <c r="F187" s="335"/>
      <c r="G187" s="159"/>
      <c r="H187" s="159"/>
      <c r="I187" s="159"/>
      <c r="J187" s="159"/>
      <c r="K187" s="159"/>
      <c r="L187" s="159"/>
      <c r="M187" s="35"/>
      <c r="N187" s="284"/>
      <c r="O187" s="159"/>
      <c r="P187" s="159"/>
      <c r="Q187" s="159"/>
      <c r="R187" s="35"/>
      <c r="S187" s="159"/>
      <c r="T187" s="77"/>
      <c r="U187" s="77"/>
      <c r="V187" s="77"/>
      <c r="W187" s="77"/>
      <c r="X187" s="159"/>
      <c r="Y187" s="35"/>
      <c r="Z187" s="35"/>
      <c r="AA187" s="77"/>
      <c r="AB187" s="77"/>
    </row>
    <row r="188" spans="1:28">
      <c r="A188" s="35"/>
      <c r="B188" s="35"/>
      <c r="C188" s="35"/>
      <c r="D188" s="35"/>
      <c r="E188" s="35"/>
      <c r="F188" s="335"/>
      <c r="G188" s="159"/>
      <c r="H188" s="159"/>
      <c r="I188" s="159"/>
      <c r="J188" s="159"/>
      <c r="K188" s="159"/>
      <c r="L188" s="159"/>
      <c r="M188" s="35"/>
      <c r="N188" s="284"/>
      <c r="O188" s="159"/>
      <c r="P188" s="159"/>
      <c r="Q188" s="159"/>
      <c r="R188" s="35"/>
      <c r="S188" s="159"/>
      <c r="T188" s="77"/>
      <c r="U188" s="77"/>
      <c r="V188" s="77"/>
      <c r="W188" s="77"/>
      <c r="X188" s="159"/>
      <c r="Y188" s="35"/>
      <c r="Z188" s="35"/>
      <c r="AA188" s="77"/>
      <c r="AB188" s="77"/>
    </row>
    <row r="189" spans="1:28">
      <c r="A189" s="35"/>
      <c r="B189" s="35"/>
      <c r="C189" s="35"/>
      <c r="D189" s="35"/>
      <c r="E189" s="35"/>
      <c r="F189" s="335"/>
      <c r="G189" s="159"/>
      <c r="H189" s="159"/>
      <c r="I189" s="159"/>
      <c r="J189" s="159"/>
      <c r="K189" s="159"/>
      <c r="L189" s="159"/>
      <c r="M189" s="35"/>
      <c r="N189" s="284"/>
      <c r="O189" s="159"/>
      <c r="P189" s="159"/>
      <c r="Q189" s="159"/>
      <c r="R189" s="35"/>
      <c r="S189" s="159"/>
      <c r="T189" s="77"/>
      <c r="U189" s="77"/>
      <c r="V189" s="77"/>
      <c r="W189" s="77"/>
      <c r="X189" s="159"/>
      <c r="Y189" s="35"/>
      <c r="Z189" s="35"/>
      <c r="AA189" s="77"/>
      <c r="AB189" s="77"/>
    </row>
    <row r="190" spans="1:28">
      <c r="A190" s="35"/>
      <c r="B190" s="35"/>
      <c r="C190" s="35"/>
      <c r="D190" s="35"/>
      <c r="E190" s="35"/>
      <c r="F190" s="335"/>
      <c r="G190" s="159"/>
      <c r="H190" s="159"/>
      <c r="I190" s="159"/>
      <c r="J190" s="159"/>
      <c r="K190" s="159"/>
      <c r="L190" s="159"/>
      <c r="M190" s="35"/>
      <c r="N190" s="284"/>
      <c r="O190" s="159"/>
      <c r="P190" s="159"/>
      <c r="Q190" s="159"/>
      <c r="R190" s="35"/>
      <c r="S190" s="159"/>
      <c r="T190" s="77"/>
      <c r="U190" s="77"/>
      <c r="V190" s="77"/>
      <c r="W190" s="77"/>
      <c r="X190" s="159"/>
      <c r="Y190" s="35"/>
      <c r="Z190" s="35"/>
      <c r="AA190" s="77"/>
      <c r="AB190" s="77"/>
    </row>
    <row r="191" spans="1:28">
      <c r="A191" s="35"/>
      <c r="B191" s="35"/>
      <c r="C191" s="35"/>
      <c r="D191" s="35"/>
      <c r="E191" s="35"/>
      <c r="F191" s="335"/>
      <c r="G191" s="159"/>
      <c r="H191" s="159"/>
      <c r="I191" s="159"/>
      <c r="J191" s="159"/>
      <c r="K191" s="159"/>
      <c r="L191" s="159"/>
      <c r="M191" s="35"/>
      <c r="N191" s="284"/>
      <c r="O191" s="159"/>
      <c r="P191" s="159"/>
      <c r="Q191" s="159"/>
      <c r="R191" s="35"/>
      <c r="S191" s="159"/>
      <c r="T191" s="77"/>
      <c r="U191" s="77"/>
      <c r="V191" s="77"/>
      <c r="W191" s="77"/>
      <c r="X191" s="159"/>
      <c r="Y191" s="35"/>
      <c r="Z191" s="35"/>
      <c r="AA191" s="77"/>
      <c r="AB191" s="77"/>
    </row>
    <row r="192" spans="1:28">
      <c r="A192" s="35"/>
      <c r="B192" s="35"/>
      <c r="C192" s="35"/>
      <c r="D192" s="35"/>
      <c r="E192" s="35"/>
      <c r="F192" s="335"/>
      <c r="G192" s="159"/>
      <c r="H192" s="159"/>
      <c r="I192" s="159"/>
      <c r="J192" s="159"/>
      <c r="K192" s="159"/>
      <c r="L192" s="159"/>
      <c r="M192" s="35"/>
      <c r="N192" s="284"/>
      <c r="O192" s="159"/>
      <c r="P192" s="159"/>
      <c r="Q192" s="159"/>
      <c r="R192" s="35"/>
      <c r="S192" s="159"/>
      <c r="T192" s="77"/>
      <c r="U192" s="77"/>
      <c r="V192" s="77"/>
      <c r="W192" s="77"/>
      <c r="X192" s="159"/>
      <c r="Y192" s="35"/>
      <c r="Z192" s="35"/>
      <c r="AA192" s="77"/>
      <c r="AB192" s="77"/>
    </row>
    <row r="193" spans="1:28">
      <c r="A193" s="35"/>
      <c r="B193" s="35"/>
      <c r="C193" s="35"/>
      <c r="D193" s="35"/>
      <c r="E193" s="35"/>
      <c r="F193" s="335"/>
      <c r="G193" s="159"/>
      <c r="H193" s="159"/>
      <c r="I193" s="159"/>
      <c r="J193" s="159"/>
      <c r="K193" s="159"/>
      <c r="L193" s="159"/>
      <c r="M193" s="35"/>
      <c r="N193" s="284"/>
      <c r="O193" s="159"/>
      <c r="P193" s="159"/>
      <c r="Q193" s="159"/>
      <c r="R193" s="35"/>
      <c r="S193" s="159"/>
      <c r="T193" s="77"/>
      <c r="U193" s="77"/>
      <c r="V193" s="77"/>
      <c r="W193" s="77"/>
      <c r="X193" s="159"/>
      <c r="Y193" s="35"/>
      <c r="Z193" s="35"/>
      <c r="AA193" s="77"/>
      <c r="AB193" s="77"/>
    </row>
    <row r="194" spans="1:28">
      <c r="A194" s="35"/>
      <c r="B194" s="35"/>
      <c r="C194" s="35"/>
      <c r="D194" s="35"/>
      <c r="E194" s="35"/>
      <c r="F194" s="335"/>
      <c r="G194" s="159"/>
      <c r="H194" s="159"/>
      <c r="I194" s="159"/>
      <c r="J194" s="159"/>
      <c r="K194" s="159"/>
      <c r="L194" s="159"/>
      <c r="M194" s="35"/>
      <c r="N194" s="284"/>
      <c r="O194" s="159"/>
      <c r="P194" s="159"/>
      <c r="Q194" s="159"/>
      <c r="R194" s="35"/>
      <c r="S194" s="159"/>
      <c r="T194" s="77"/>
      <c r="U194" s="77"/>
      <c r="V194" s="77"/>
      <c r="W194" s="77"/>
      <c r="X194" s="159"/>
      <c r="Y194" s="35"/>
      <c r="Z194" s="35"/>
      <c r="AA194" s="77"/>
      <c r="AB194" s="77"/>
    </row>
    <row r="195" spans="1:28">
      <c r="A195" s="35"/>
      <c r="B195" s="35"/>
      <c r="C195" s="35"/>
      <c r="D195" s="35"/>
      <c r="E195" s="35"/>
      <c r="F195" s="335"/>
      <c r="G195" s="159"/>
      <c r="H195" s="159"/>
      <c r="I195" s="159"/>
      <c r="J195" s="159"/>
      <c r="K195" s="159"/>
      <c r="L195" s="159"/>
      <c r="M195" s="35"/>
      <c r="N195" s="284"/>
      <c r="O195" s="159"/>
      <c r="P195" s="159"/>
      <c r="Q195" s="159"/>
      <c r="R195" s="35"/>
      <c r="S195" s="159"/>
      <c r="T195" s="77"/>
      <c r="U195" s="77"/>
      <c r="V195" s="77"/>
      <c r="W195" s="77"/>
      <c r="X195" s="159"/>
      <c r="Y195" s="35"/>
      <c r="Z195" s="35"/>
      <c r="AA195" s="77"/>
      <c r="AB195" s="77"/>
    </row>
    <row r="196" spans="1:28">
      <c r="A196" s="35"/>
      <c r="B196" s="35"/>
      <c r="C196" s="35"/>
      <c r="D196" s="35"/>
      <c r="E196" s="35"/>
      <c r="F196" s="335"/>
      <c r="G196" s="159"/>
      <c r="H196" s="159"/>
      <c r="I196" s="159"/>
      <c r="J196" s="159"/>
      <c r="K196" s="159"/>
      <c r="L196" s="159"/>
      <c r="M196" s="35"/>
      <c r="N196" s="284"/>
      <c r="O196" s="159"/>
      <c r="P196" s="159"/>
      <c r="Q196" s="159"/>
      <c r="R196" s="35"/>
      <c r="S196" s="159"/>
      <c r="T196" s="77"/>
      <c r="U196" s="77"/>
      <c r="V196" s="77"/>
      <c r="W196" s="77"/>
      <c r="X196" s="159"/>
      <c r="Y196" s="35"/>
      <c r="Z196" s="35"/>
      <c r="AA196" s="77"/>
      <c r="AB196" s="77"/>
    </row>
    <row r="197" spans="1:28">
      <c r="A197" s="35"/>
      <c r="B197" s="35"/>
      <c r="C197" s="35"/>
      <c r="D197" s="35"/>
      <c r="E197" s="35"/>
      <c r="F197" s="335"/>
      <c r="G197" s="159"/>
      <c r="H197" s="159"/>
      <c r="I197" s="159"/>
      <c r="J197" s="159"/>
      <c r="K197" s="159"/>
      <c r="L197" s="159"/>
      <c r="M197" s="35"/>
      <c r="N197" s="284"/>
      <c r="O197" s="159"/>
      <c r="P197" s="159"/>
      <c r="Q197" s="159"/>
      <c r="R197" s="35"/>
      <c r="S197" s="159"/>
      <c r="T197" s="77"/>
      <c r="U197" s="77"/>
      <c r="V197" s="77"/>
      <c r="W197" s="77"/>
      <c r="X197" s="159"/>
      <c r="Y197" s="35"/>
      <c r="Z197" s="35"/>
      <c r="AA197" s="77"/>
      <c r="AB197" s="77"/>
    </row>
    <row r="198" spans="1:28">
      <c r="A198" s="35"/>
      <c r="B198" s="35"/>
      <c r="C198" s="35"/>
      <c r="D198" s="35"/>
      <c r="E198" s="35"/>
      <c r="F198" s="335"/>
      <c r="G198" s="159"/>
      <c r="H198" s="159"/>
      <c r="I198" s="159"/>
      <c r="J198" s="159"/>
      <c r="K198" s="159"/>
      <c r="L198" s="159"/>
      <c r="M198" s="35"/>
      <c r="N198" s="284"/>
      <c r="O198" s="159"/>
      <c r="P198" s="159"/>
      <c r="Q198" s="159"/>
      <c r="R198" s="35"/>
      <c r="S198" s="159"/>
      <c r="T198" s="77"/>
      <c r="U198" s="77"/>
      <c r="V198" s="77"/>
      <c r="W198" s="77"/>
      <c r="X198" s="159"/>
      <c r="Y198" s="35"/>
      <c r="Z198" s="35"/>
      <c r="AA198" s="77"/>
      <c r="AB198" s="77"/>
    </row>
    <row r="199" spans="1:28">
      <c r="A199" s="35"/>
      <c r="B199" s="35"/>
      <c r="C199" s="35"/>
      <c r="D199" s="35"/>
      <c r="E199" s="35"/>
      <c r="F199" s="335"/>
      <c r="G199" s="159"/>
      <c r="H199" s="159"/>
      <c r="I199" s="159"/>
      <c r="J199" s="159"/>
      <c r="K199" s="159"/>
      <c r="L199" s="159"/>
      <c r="M199" s="35"/>
      <c r="N199" s="284"/>
      <c r="O199" s="159"/>
      <c r="P199" s="159"/>
      <c r="Q199" s="159"/>
      <c r="R199" s="35"/>
      <c r="S199" s="159"/>
      <c r="T199" s="77"/>
      <c r="U199" s="77"/>
      <c r="V199" s="77"/>
      <c r="W199" s="77"/>
      <c r="X199" s="159"/>
      <c r="Y199" s="35"/>
      <c r="Z199" s="35"/>
      <c r="AA199" s="77"/>
      <c r="AB199" s="77"/>
    </row>
    <row r="200" spans="1:28">
      <c r="A200" s="35"/>
      <c r="B200" s="35"/>
      <c r="C200" s="35"/>
      <c r="D200" s="35"/>
      <c r="E200" s="35"/>
      <c r="F200" s="335"/>
      <c r="G200" s="159"/>
      <c r="H200" s="159"/>
      <c r="I200" s="159"/>
      <c r="J200" s="159"/>
      <c r="K200" s="159"/>
      <c r="L200" s="159"/>
      <c r="M200" s="35"/>
      <c r="N200" s="284"/>
      <c r="O200" s="159"/>
      <c r="P200" s="159"/>
      <c r="Q200" s="159"/>
      <c r="R200" s="35"/>
      <c r="S200" s="159"/>
      <c r="T200" s="77"/>
      <c r="U200" s="77"/>
      <c r="V200" s="77"/>
      <c r="W200" s="77"/>
      <c r="X200" s="159"/>
      <c r="Y200" s="35"/>
      <c r="Z200" s="35"/>
      <c r="AA200" s="77"/>
      <c r="AB200" s="77"/>
    </row>
    <row r="201" spans="1:28">
      <c r="A201" s="35"/>
      <c r="B201" s="35"/>
      <c r="C201" s="35"/>
      <c r="D201" s="35"/>
      <c r="E201" s="35"/>
      <c r="F201" s="335"/>
      <c r="G201" s="159"/>
      <c r="H201" s="159"/>
      <c r="I201" s="159"/>
      <c r="J201" s="159"/>
      <c r="K201" s="159"/>
      <c r="L201" s="159"/>
      <c r="M201" s="35"/>
      <c r="N201" s="284"/>
      <c r="O201" s="159"/>
      <c r="P201" s="159"/>
      <c r="Q201" s="159"/>
      <c r="R201" s="35"/>
      <c r="S201" s="159"/>
      <c r="T201" s="77"/>
      <c r="U201" s="77"/>
      <c r="V201" s="77"/>
      <c r="W201" s="77"/>
      <c r="X201" s="159"/>
      <c r="Y201" s="35"/>
      <c r="Z201" s="35"/>
      <c r="AA201" s="77"/>
      <c r="AB201" s="77"/>
    </row>
    <row r="202" spans="1:28">
      <c r="A202" s="35"/>
      <c r="B202" s="35"/>
      <c r="C202" s="35"/>
      <c r="D202" s="35"/>
      <c r="E202" s="35"/>
      <c r="F202" s="335"/>
      <c r="G202" s="159"/>
      <c r="H202" s="159"/>
      <c r="I202" s="159"/>
      <c r="J202" s="159"/>
      <c r="K202" s="159"/>
      <c r="L202" s="159"/>
      <c r="M202" s="35"/>
      <c r="N202" s="284"/>
      <c r="O202" s="159"/>
      <c r="P202" s="159"/>
      <c r="Q202" s="159"/>
      <c r="R202" s="35"/>
      <c r="S202" s="159"/>
      <c r="T202" s="77"/>
      <c r="U202" s="77"/>
      <c r="V202" s="77"/>
      <c r="W202" s="77"/>
      <c r="X202" s="159"/>
      <c r="Y202" s="35"/>
      <c r="Z202" s="35"/>
      <c r="AA202" s="77"/>
      <c r="AB202" s="77"/>
    </row>
    <row r="203" spans="1:28">
      <c r="A203" s="35"/>
      <c r="B203" s="35"/>
      <c r="C203" s="35"/>
      <c r="D203" s="35"/>
      <c r="E203" s="35"/>
      <c r="F203" s="335"/>
      <c r="G203" s="159"/>
      <c r="H203" s="159"/>
      <c r="I203" s="159"/>
      <c r="J203" s="159"/>
      <c r="K203" s="159"/>
      <c r="L203" s="159"/>
      <c r="M203" s="35"/>
      <c r="N203" s="284"/>
      <c r="O203" s="159"/>
      <c r="P203" s="159"/>
      <c r="Q203" s="159"/>
      <c r="R203" s="35"/>
      <c r="S203" s="159"/>
      <c r="T203" s="77"/>
      <c r="U203" s="77"/>
      <c r="V203" s="77"/>
      <c r="W203" s="77"/>
      <c r="X203" s="159"/>
      <c r="Y203" s="35"/>
      <c r="Z203" s="35"/>
      <c r="AA203" s="77"/>
      <c r="AB203" s="77"/>
    </row>
    <row r="204" spans="1:28">
      <c r="A204" s="35"/>
      <c r="B204" s="35"/>
      <c r="C204" s="35"/>
      <c r="D204" s="35"/>
      <c r="E204" s="35"/>
      <c r="F204" s="335"/>
      <c r="G204" s="159"/>
      <c r="H204" s="159"/>
      <c r="I204" s="159"/>
      <c r="J204" s="159"/>
      <c r="K204" s="159"/>
      <c r="L204" s="159"/>
      <c r="M204" s="35"/>
      <c r="N204" s="284"/>
      <c r="O204" s="159"/>
      <c r="P204" s="159"/>
      <c r="Q204" s="159"/>
      <c r="R204" s="35"/>
      <c r="S204" s="159"/>
      <c r="T204" s="77"/>
      <c r="U204" s="77"/>
      <c r="V204" s="77"/>
      <c r="W204" s="77"/>
      <c r="X204" s="159"/>
      <c r="Y204" s="35"/>
      <c r="Z204" s="35"/>
      <c r="AA204" s="77"/>
      <c r="AB204" s="77"/>
    </row>
    <row r="205" spans="1:28">
      <c r="A205" s="35"/>
      <c r="B205" s="35"/>
      <c r="C205" s="35"/>
      <c r="D205" s="35"/>
      <c r="E205" s="35"/>
      <c r="F205" s="335"/>
      <c r="G205" s="159"/>
      <c r="H205" s="159"/>
      <c r="I205" s="159"/>
      <c r="J205" s="159"/>
      <c r="K205" s="159"/>
      <c r="L205" s="159"/>
      <c r="M205" s="35"/>
      <c r="N205" s="284"/>
      <c r="O205" s="159"/>
      <c r="P205" s="159"/>
      <c r="Q205" s="159"/>
      <c r="R205" s="35"/>
      <c r="S205" s="159"/>
      <c r="T205" s="77"/>
      <c r="U205" s="77"/>
      <c r="V205" s="77"/>
      <c r="W205" s="77"/>
      <c r="X205" s="159"/>
      <c r="Y205" s="35"/>
      <c r="Z205" s="35"/>
      <c r="AA205" s="77"/>
      <c r="AB205" s="77"/>
    </row>
    <row r="206" spans="1:28">
      <c r="A206" s="35"/>
      <c r="B206" s="35"/>
      <c r="C206" s="35"/>
      <c r="D206" s="35"/>
      <c r="E206" s="35"/>
      <c r="F206" s="335"/>
      <c r="G206" s="159"/>
      <c r="H206" s="159"/>
      <c r="I206" s="159"/>
      <c r="J206" s="159"/>
      <c r="K206" s="159"/>
      <c r="L206" s="159"/>
      <c r="M206" s="35"/>
      <c r="N206" s="284"/>
      <c r="O206" s="159"/>
      <c r="P206" s="159"/>
      <c r="Q206" s="159"/>
      <c r="R206" s="35"/>
      <c r="S206" s="159"/>
      <c r="T206" s="77"/>
      <c r="U206" s="77"/>
      <c r="V206" s="77"/>
      <c r="W206" s="77"/>
      <c r="X206" s="159"/>
    </row>
    <row r="207" spans="1:28">
      <c r="A207" s="35"/>
      <c r="B207" s="35"/>
      <c r="C207" s="35"/>
      <c r="D207" s="35"/>
      <c r="E207" s="35"/>
      <c r="F207" s="335"/>
      <c r="G207" s="159"/>
      <c r="H207" s="159"/>
      <c r="I207" s="159"/>
      <c r="J207" s="159"/>
      <c r="K207" s="159"/>
      <c r="L207" s="159"/>
      <c r="M207" s="35"/>
      <c r="N207" s="284"/>
      <c r="O207" s="159"/>
      <c r="P207" s="159"/>
      <c r="Q207" s="159"/>
      <c r="R207" s="35"/>
      <c r="S207" s="159"/>
      <c r="T207" s="77"/>
      <c r="U207" s="77"/>
      <c r="V207" s="77"/>
      <c r="W207" s="77"/>
      <c r="X207" s="159"/>
    </row>
    <row r="208" spans="1:28">
      <c r="A208" s="35"/>
      <c r="B208" s="35"/>
      <c r="C208" s="35"/>
      <c r="D208" s="35"/>
      <c r="E208" s="35"/>
      <c r="F208" s="335"/>
      <c r="G208" s="159"/>
      <c r="H208" s="159"/>
      <c r="I208" s="159"/>
      <c r="J208" s="159"/>
      <c r="K208" s="159"/>
      <c r="L208" s="159"/>
      <c r="M208" s="35"/>
      <c r="N208" s="284"/>
      <c r="O208" s="159"/>
      <c r="P208" s="159"/>
      <c r="Q208" s="159"/>
      <c r="R208" s="35"/>
      <c r="S208" s="159"/>
      <c r="T208" s="77"/>
      <c r="U208" s="77"/>
      <c r="V208" s="77"/>
      <c r="W208" s="77"/>
      <c r="X208" s="159"/>
    </row>
    <row r="209" spans="1:24">
      <c r="A209" s="35"/>
      <c r="B209" s="35"/>
      <c r="C209" s="35"/>
      <c r="D209" s="35"/>
      <c r="E209" s="35"/>
      <c r="F209" s="335"/>
      <c r="G209" s="159"/>
      <c r="H209" s="159"/>
      <c r="I209" s="159"/>
      <c r="J209" s="159"/>
      <c r="K209" s="159"/>
      <c r="L209" s="159"/>
      <c r="M209" s="35"/>
      <c r="N209" s="284"/>
      <c r="O209" s="159"/>
      <c r="P209" s="159"/>
      <c r="Q209" s="159"/>
      <c r="R209" s="35"/>
      <c r="S209" s="159"/>
      <c r="T209" s="77"/>
      <c r="U209" s="77"/>
      <c r="V209" s="77"/>
      <c r="W209" s="77"/>
      <c r="X209" s="159"/>
    </row>
    <row r="210" spans="1:24">
      <c r="A210" s="35"/>
      <c r="B210" s="35"/>
      <c r="C210" s="35"/>
      <c r="D210" s="35"/>
      <c r="E210" s="35"/>
      <c r="F210" s="335"/>
      <c r="G210" s="159"/>
      <c r="H210" s="159"/>
      <c r="I210" s="159"/>
      <c r="J210" s="159"/>
      <c r="K210" s="159"/>
      <c r="L210" s="159"/>
      <c r="M210" s="35"/>
      <c r="N210" s="284"/>
      <c r="O210" s="159"/>
      <c r="P210" s="159"/>
      <c r="Q210" s="159"/>
      <c r="R210" s="35"/>
      <c r="S210" s="159"/>
      <c r="T210" s="77"/>
      <c r="U210" s="77"/>
      <c r="V210" s="77"/>
      <c r="W210" s="77"/>
      <c r="X210" s="159"/>
    </row>
    <row r="211" spans="1:24">
      <c r="A211" s="35"/>
      <c r="B211" s="35"/>
      <c r="C211" s="35"/>
      <c r="D211" s="35"/>
      <c r="E211" s="35"/>
      <c r="F211" s="335"/>
      <c r="G211" s="159"/>
      <c r="H211" s="159"/>
      <c r="I211" s="159"/>
      <c r="J211" s="159"/>
      <c r="K211" s="159"/>
      <c r="L211" s="159"/>
      <c r="M211" s="35"/>
      <c r="N211" s="284"/>
      <c r="O211" s="159"/>
      <c r="P211" s="159"/>
      <c r="Q211" s="159"/>
      <c r="R211" s="35"/>
      <c r="S211" s="159"/>
      <c r="T211" s="77"/>
      <c r="U211" s="77"/>
      <c r="V211" s="77"/>
      <c r="W211" s="77"/>
      <c r="X211" s="159"/>
    </row>
    <row r="212" spans="1:24">
      <c r="A212" s="35"/>
      <c r="B212" s="35"/>
      <c r="C212" s="35"/>
      <c r="D212" s="35"/>
      <c r="E212" s="35"/>
      <c r="F212" s="335"/>
      <c r="G212" s="159"/>
      <c r="H212" s="159"/>
      <c r="I212" s="159"/>
      <c r="J212" s="159"/>
      <c r="K212" s="159"/>
      <c r="L212" s="159"/>
      <c r="M212" s="35"/>
      <c r="N212" s="284"/>
      <c r="O212" s="159"/>
      <c r="P212" s="159"/>
      <c r="Q212" s="159"/>
      <c r="R212" s="35"/>
      <c r="S212" s="159"/>
      <c r="T212" s="77"/>
      <c r="U212" s="77"/>
      <c r="V212" s="77"/>
      <c r="W212" s="77"/>
      <c r="X212" s="159"/>
    </row>
    <row r="213" spans="1:24">
      <c r="A213" s="35"/>
      <c r="B213" s="35"/>
      <c r="C213" s="35"/>
      <c r="D213" s="35"/>
      <c r="E213" s="35"/>
      <c r="F213" s="335"/>
      <c r="G213" s="159"/>
      <c r="H213" s="159"/>
      <c r="I213" s="159"/>
      <c r="J213" s="159"/>
      <c r="K213" s="159"/>
      <c r="L213" s="159"/>
      <c r="M213" s="35"/>
      <c r="N213" s="284"/>
      <c r="O213" s="159"/>
      <c r="P213" s="159"/>
      <c r="Q213" s="159"/>
      <c r="R213" s="35"/>
      <c r="S213" s="159"/>
      <c r="T213" s="77"/>
      <c r="U213" s="77"/>
      <c r="V213" s="77"/>
      <c r="W213" s="77"/>
      <c r="X213" s="159"/>
    </row>
    <row r="214" spans="1:24">
      <c r="A214" s="35"/>
      <c r="B214" s="35"/>
      <c r="C214" s="35"/>
      <c r="D214" s="35"/>
      <c r="E214" s="35"/>
      <c r="F214" s="335"/>
      <c r="G214" s="159"/>
      <c r="H214" s="159"/>
      <c r="I214" s="159"/>
      <c r="J214" s="159"/>
      <c r="K214" s="159"/>
      <c r="L214" s="159"/>
      <c r="M214" s="35"/>
      <c r="N214" s="284"/>
      <c r="O214" s="159"/>
      <c r="P214" s="159"/>
      <c r="Q214" s="159"/>
      <c r="R214" s="35"/>
      <c r="S214" s="159"/>
      <c r="T214" s="77"/>
      <c r="U214" s="77"/>
      <c r="V214" s="77"/>
      <c r="W214" s="77"/>
      <c r="X214" s="159"/>
    </row>
    <row r="215" spans="1:24">
      <c r="A215" s="35"/>
      <c r="B215" s="35"/>
      <c r="C215" s="35"/>
      <c r="D215" s="35"/>
      <c r="E215" s="35"/>
      <c r="F215" s="335"/>
      <c r="G215" s="159"/>
      <c r="H215" s="159"/>
      <c r="I215" s="159"/>
      <c r="J215" s="159"/>
      <c r="K215" s="159"/>
      <c r="L215" s="159"/>
      <c r="M215" s="35"/>
      <c r="N215" s="284"/>
      <c r="O215" s="159"/>
      <c r="P215" s="159"/>
      <c r="Q215" s="159"/>
      <c r="R215" s="35"/>
      <c r="S215" s="159"/>
      <c r="T215" s="77"/>
      <c r="U215" s="77"/>
      <c r="V215" s="77"/>
      <c r="W215" s="77"/>
      <c r="X215" s="159"/>
    </row>
    <row r="216" spans="1:24">
      <c r="T216" s="77"/>
      <c r="U216" s="77"/>
      <c r="V216" s="77"/>
      <c r="W216" s="77"/>
      <c r="X216" s="159"/>
    </row>
    <row r="217" spans="1:24">
      <c r="T217" s="77"/>
      <c r="U217" s="77"/>
      <c r="V217" s="77"/>
      <c r="W217" s="77"/>
      <c r="X217" s="159"/>
    </row>
    <row r="218" spans="1:24">
      <c r="T218" s="77"/>
      <c r="U218" s="77"/>
      <c r="V218" s="77"/>
      <c r="W218" s="77"/>
      <c r="X218" s="159"/>
    </row>
    <row r="219" spans="1:24">
      <c r="T219" s="77"/>
      <c r="U219" s="77"/>
      <c r="V219" s="77"/>
      <c r="W219" s="77"/>
      <c r="X219" s="159"/>
    </row>
    <row r="220" spans="1:24">
      <c r="T220" s="77"/>
      <c r="U220" s="77"/>
      <c r="V220" s="77"/>
      <c r="W220" s="77"/>
      <c r="X220" s="159"/>
    </row>
    <row r="221" spans="1:24">
      <c r="T221" s="77"/>
      <c r="U221" s="77"/>
      <c r="V221" s="77"/>
      <c r="W221" s="77"/>
      <c r="X221" s="159"/>
    </row>
    <row r="222" spans="1:24">
      <c r="T222" s="77"/>
      <c r="U222" s="77"/>
      <c r="V222" s="77"/>
      <c r="W222" s="77"/>
      <c r="X222" s="159"/>
    </row>
    <row r="223" spans="1:24">
      <c r="T223" s="77"/>
      <c r="U223" s="77"/>
      <c r="V223" s="77"/>
      <c r="W223" s="77"/>
      <c r="X223" s="159"/>
    </row>
    <row r="224" spans="1:24">
      <c r="T224" s="77"/>
      <c r="U224" s="77"/>
      <c r="V224" s="77"/>
      <c r="W224" s="77"/>
      <c r="X224" s="159"/>
    </row>
    <row r="225" spans="20:24">
      <c r="T225" s="77"/>
      <c r="U225" s="77"/>
      <c r="V225" s="77"/>
      <c r="W225" s="77"/>
      <c r="X225" s="159"/>
    </row>
    <row r="226" spans="20:24">
      <c r="T226" s="77"/>
      <c r="U226" s="77"/>
      <c r="V226" s="77"/>
      <c r="W226" s="77"/>
      <c r="X226" s="159"/>
    </row>
    <row r="227" spans="20:24">
      <c r="T227" s="77"/>
      <c r="U227" s="77"/>
      <c r="V227" s="77"/>
      <c r="W227" s="77"/>
      <c r="X227" s="159"/>
    </row>
    <row r="228" spans="20:24">
      <c r="T228" s="77"/>
      <c r="U228" s="77"/>
      <c r="V228" s="77"/>
      <c r="W228" s="77"/>
      <c r="X228" s="159"/>
    </row>
  </sheetData>
  <mergeCells count="1">
    <mergeCell ref="Y4:AA4"/>
  </mergeCells>
  <conditionalFormatting sqref="AH24">
    <cfRule type="cellIs" dxfId="26" priority="6" stopIfTrue="1" operator="lessThan">
      <formula>0</formula>
    </cfRule>
  </conditionalFormatting>
  <conditionalFormatting sqref="H9:H10 O29:Q30 H12:H13 H15:H16 H18:H27 N9:N10 N12:N13 N15:P16 N18:Q27">
    <cfRule type="cellIs" dxfId="25" priority="3" operator="lessThan">
      <formula>0</formula>
    </cfRule>
    <cfRule type="cellIs" dxfId="24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BA333"/>
  <sheetViews>
    <sheetView topLeftCell="A133" zoomScale="94" zoomScaleNormal="94" workbookViewId="0">
      <selection activeCell="AA155" sqref="AA155"/>
    </sheetView>
  </sheetViews>
  <sheetFormatPr baseColWidth="10" defaultRowHeight="15"/>
  <cols>
    <col min="1" max="1" width="1.54296875" customWidth="1"/>
    <col min="2" max="2" width="6.36328125" customWidth="1"/>
    <col min="3" max="3" width="2.6328125" customWidth="1"/>
    <col min="4" max="4" width="17.36328125" customWidth="1"/>
    <col min="5" max="5" width="7" customWidth="1"/>
    <col min="6" max="6" width="8" style="11" customWidth="1"/>
    <col min="7" max="7" width="6.453125" style="92" customWidth="1"/>
    <col min="8" max="8" width="5" style="92" customWidth="1"/>
    <col min="9" max="9" width="5.36328125" style="92" customWidth="1"/>
    <col min="10" max="10" width="6.81640625" customWidth="1"/>
    <col min="11" max="11" width="5" style="1" customWidth="1"/>
    <col min="12" max="12" width="7.08984375" customWidth="1"/>
    <col min="13" max="13" width="6.81640625" style="92" customWidth="1"/>
    <col min="14" max="14" width="7" style="11" customWidth="1"/>
    <col min="15" max="15" width="6.08984375" style="11" customWidth="1"/>
    <col min="16" max="16" width="5.81640625" style="11" customWidth="1"/>
    <col min="17" max="17" width="6.08984375" style="11" customWidth="1"/>
    <col min="18" max="18" width="5.54296875" style="11" customWidth="1"/>
    <col min="19" max="19" width="6.90625" style="92" customWidth="1"/>
    <col min="20" max="20" width="5.81640625" customWidth="1"/>
    <col min="21" max="21" width="7" customWidth="1"/>
    <col min="22" max="22" width="6.36328125" style="11" customWidth="1"/>
    <col min="23" max="23" width="4.90625" style="11" customWidth="1"/>
    <col min="24" max="24" width="7.1796875" style="11" customWidth="1"/>
    <col min="25" max="25" width="8" customWidth="1"/>
    <col min="26" max="26" width="8.36328125" style="11" customWidth="1"/>
    <col min="39" max="39" width="14" customWidth="1"/>
    <col min="40" max="40" width="12.54296875" customWidth="1"/>
    <col min="41" max="41" width="10.90625" customWidth="1"/>
  </cols>
  <sheetData>
    <row r="1" spans="1:49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8"/>
      <c r="AE1" s="1"/>
      <c r="AF1" s="5"/>
    </row>
    <row r="2" spans="1:49" ht="15.6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8"/>
      <c r="AE2" s="1"/>
      <c r="AF2" s="5"/>
    </row>
    <row r="3" spans="1:49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8"/>
      <c r="AE3" s="1"/>
      <c r="AF3" s="5"/>
      <c r="AN3" s="4"/>
      <c r="AO3" s="4"/>
      <c r="AP3" s="4"/>
      <c r="AQ3" s="4"/>
    </row>
    <row r="4" spans="1:49" s="189" customFormat="1" ht="22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58"/>
      <c r="AD4"/>
      <c r="AE4" s="1"/>
      <c r="AF4" s="5"/>
      <c r="AG4"/>
      <c r="AH4"/>
      <c r="AI4"/>
      <c r="AJ4"/>
      <c r="AK4"/>
      <c r="AL4"/>
      <c r="AM4"/>
      <c r="AN4" s="4"/>
      <c r="AO4" s="4"/>
      <c r="AP4" s="4"/>
      <c r="AQ4" s="4"/>
      <c r="AR4"/>
      <c r="AS4"/>
      <c r="AT4"/>
      <c r="AU4"/>
      <c r="AV4"/>
      <c r="AW4" s="188"/>
    </row>
    <row r="5" spans="1:49" ht="15.6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58"/>
      <c r="AE5" s="1"/>
      <c r="AF5" s="5"/>
      <c r="AN5" s="4"/>
      <c r="AO5" s="4"/>
      <c r="AP5" s="4"/>
      <c r="AQ5" s="4"/>
    </row>
    <row r="6" spans="1:49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58"/>
      <c r="AE6" s="1"/>
      <c r="AF6" s="5"/>
      <c r="AN6" s="4"/>
      <c r="AO6" s="4"/>
      <c r="AP6" s="4"/>
      <c r="AQ6" s="4"/>
    </row>
    <row r="7" spans="1:49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58"/>
      <c r="AE7" s="1"/>
      <c r="AF7" s="5"/>
    </row>
    <row r="8" spans="1:49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58"/>
      <c r="AE8" s="1"/>
      <c r="AF8" s="5"/>
    </row>
    <row r="9" spans="1:49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58"/>
      <c r="AE9" s="1"/>
      <c r="AF9" s="5"/>
    </row>
    <row r="10" spans="1:49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58"/>
      <c r="AE10" s="1"/>
      <c r="AF10" s="5"/>
      <c r="AH10" s="2"/>
      <c r="AI10" s="2"/>
      <c r="AJ10" s="2"/>
    </row>
    <row r="11" spans="1:49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58"/>
      <c r="AE11" s="13"/>
      <c r="AF11" s="5"/>
      <c r="AH11" s="2"/>
      <c r="AI11" s="2"/>
      <c r="AJ11" s="4"/>
      <c r="AK11" s="4"/>
      <c r="AL11" s="4"/>
    </row>
    <row r="12" spans="1:49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58"/>
      <c r="AE12" s="13"/>
      <c r="AF12" s="5"/>
      <c r="AH12" s="1"/>
      <c r="AI12" s="1"/>
      <c r="AJ12" s="11"/>
      <c r="AK12" s="11"/>
      <c r="AL12" s="11"/>
    </row>
    <row r="13" spans="1:49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58"/>
      <c r="AE13" s="13"/>
      <c r="AF13" s="5"/>
      <c r="AH13" s="1"/>
      <c r="AI13" s="1"/>
      <c r="AJ13" s="11"/>
      <c r="AK13" s="11"/>
      <c r="AL13" s="11"/>
    </row>
    <row r="14" spans="1:49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58"/>
      <c r="AE14" s="13"/>
      <c r="AF14" s="5"/>
      <c r="AH14" s="1"/>
      <c r="AI14" s="1"/>
      <c r="AJ14" s="11"/>
      <c r="AK14" s="11"/>
      <c r="AL14" s="11"/>
    </row>
    <row r="15" spans="1:49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58"/>
      <c r="AE15" s="13"/>
      <c r="AF15" s="5"/>
      <c r="AH15" s="1"/>
      <c r="AI15" s="1"/>
      <c r="AJ15" s="11"/>
      <c r="AK15" s="11"/>
      <c r="AL15" s="11"/>
    </row>
    <row r="16" spans="1:49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58"/>
      <c r="AE16" s="13"/>
      <c r="AF16" s="5"/>
      <c r="AH16" s="1"/>
      <c r="AI16" s="1"/>
      <c r="AJ16" s="11"/>
      <c r="AK16" s="11"/>
      <c r="AL16" s="11"/>
    </row>
    <row r="17" spans="1:3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58"/>
      <c r="AE17" s="13"/>
      <c r="AF17" s="5"/>
      <c r="AH17" s="1"/>
      <c r="AI17" s="1"/>
      <c r="AJ17" s="11"/>
      <c r="AK17" s="11"/>
      <c r="AL17" s="11"/>
    </row>
    <row r="18" spans="1:3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58"/>
      <c r="AE18" s="13"/>
      <c r="AF18" s="5"/>
      <c r="AH18" s="1"/>
      <c r="AI18" s="1"/>
      <c r="AJ18" s="11"/>
      <c r="AK18" s="11"/>
      <c r="AL18" s="11"/>
    </row>
    <row r="19" spans="1:3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58"/>
      <c r="AE19" s="13"/>
      <c r="AF19" s="5"/>
      <c r="AH19" s="1"/>
      <c r="AI19" s="1"/>
      <c r="AJ19" s="11"/>
      <c r="AK19" s="11"/>
      <c r="AL19" s="11"/>
    </row>
    <row r="20" spans="1:3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58"/>
      <c r="AE20" s="5"/>
      <c r="AF20" s="5"/>
      <c r="AH20" s="1"/>
      <c r="AI20" s="1"/>
      <c r="AJ20" s="11"/>
      <c r="AK20" s="11"/>
      <c r="AL20" s="11"/>
    </row>
    <row r="21" spans="1:3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8"/>
      <c r="AE21" s="5"/>
      <c r="AF21" s="5"/>
      <c r="AH21" s="1"/>
      <c r="AI21" s="1"/>
      <c r="AJ21" s="11"/>
      <c r="AK21" s="11"/>
      <c r="AL21" s="11"/>
    </row>
    <row r="22" spans="1:3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58"/>
      <c r="AE22" s="5"/>
      <c r="AF22" s="5"/>
      <c r="AH22" s="1"/>
      <c r="AI22" s="1"/>
      <c r="AJ22" s="11"/>
      <c r="AK22" s="11"/>
      <c r="AL22" s="11"/>
    </row>
    <row r="23" spans="1:3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58"/>
      <c r="AE23" s="5"/>
      <c r="AF23" s="5"/>
      <c r="AH23" s="1"/>
      <c r="AI23" s="1"/>
      <c r="AJ23" s="11"/>
      <c r="AK23" s="11"/>
      <c r="AL23" s="11"/>
    </row>
    <row r="24" spans="1:3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58"/>
      <c r="AE24" s="5"/>
      <c r="AF24" s="5"/>
      <c r="AH24" s="1"/>
      <c r="AI24" s="1"/>
      <c r="AJ24" s="11"/>
      <c r="AK24" s="11"/>
      <c r="AL24" s="11"/>
    </row>
    <row r="25" spans="1:38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8"/>
      <c r="AE25" s="13"/>
      <c r="AF25" s="5"/>
      <c r="AH25" s="1"/>
      <c r="AI25" s="1"/>
      <c r="AJ25" s="11"/>
      <c r="AK25" s="11"/>
      <c r="AL25" s="11"/>
    </row>
    <row r="26" spans="1:38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8"/>
      <c r="AE26" s="13"/>
      <c r="AF26" s="5"/>
      <c r="AH26" s="1"/>
      <c r="AI26" s="1"/>
      <c r="AJ26" s="11"/>
      <c r="AK26" s="11"/>
      <c r="AL26" s="11"/>
    </row>
    <row r="27" spans="1:38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8"/>
      <c r="AE27" s="13"/>
      <c r="AF27" s="5"/>
      <c r="AH27" s="1"/>
      <c r="AI27" s="1"/>
      <c r="AJ27" s="11"/>
      <c r="AK27" s="11"/>
      <c r="AL27" s="11"/>
    </row>
    <row r="28" spans="1:38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8"/>
      <c r="AE28" s="13"/>
      <c r="AF28" s="5"/>
      <c r="AH28" s="1"/>
      <c r="AI28" s="1"/>
      <c r="AJ28" s="11"/>
      <c r="AK28" s="11"/>
      <c r="AL28" s="11"/>
    </row>
    <row r="29" spans="1:38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8"/>
      <c r="AE29" s="13"/>
      <c r="AF29" s="5"/>
      <c r="AH29" s="1"/>
      <c r="AI29" s="1"/>
      <c r="AJ29" s="11"/>
      <c r="AK29" s="11"/>
      <c r="AL29" s="11"/>
    </row>
    <row r="30" spans="1:38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8"/>
      <c r="AE30" s="5"/>
      <c r="AF30" s="5"/>
      <c r="AH30" s="1"/>
      <c r="AI30" s="1"/>
      <c r="AJ30" s="11"/>
      <c r="AK30" s="11"/>
      <c r="AL30" s="11"/>
    </row>
    <row r="31" spans="1:38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8"/>
      <c r="AE31" s="5"/>
      <c r="AF31" s="5"/>
      <c r="AH31" s="13"/>
      <c r="AI31" s="13"/>
      <c r="AJ31" s="11"/>
      <c r="AK31" s="11"/>
      <c r="AL31" s="11"/>
    </row>
    <row r="32" spans="1:38" ht="16.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8"/>
      <c r="AE32" s="5"/>
      <c r="AF32" s="5"/>
      <c r="AH32" s="13"/>
      <c r="AI32" s="13"/>
      <c r="AJ32" s="11"/>
      <c r="AK32" s="11"/>
      <c r="AL32" s="11"/>
    </row>
    <row r="33" spans="1:38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7"/>
      <c r="AE33" s="5"/>
      <c r="AF33" s="5"/>
      <c r="AH33" s="13"/>
      <c r="AI33" s="13"/>
      <c r="AJ33" s="11"/>
      <c r="AK33" s="11"/>
      <c r="AL33" s="11"/>
    </row>
    <row r="34" spans="1:38" ht="17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2"/>
      <c r="AC34" s="57"/>
      <c r="AF34" s="5"/>
      <c r="AH34" s="13"/>
      <c r="AI34" s="13"/>
      <c r="AJ34" s="11"/>
      <c r="AK34" s="11"/>
      <c r="AL34" s="11"/>
    </row>
    <row r="35" spans="1:38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2"/>
      <c r="AC35" s="57"/>
      <c r="AH35" s="13"/>
      <c r="AI35" s="13"/>
      <c r="AJ35" s="11"/>
      <c r="AK35" s="11"/>
      <c r="AL35" s="11"/>
    </row>
    <row r="36" spans="1:3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14"/>
      <c r="AC36" s="13"/>
      <c r="AH36" s="13"/>
      <c r="AI36" s="13"/>
      <c r="AJ36" s="11"/>
      <c r="AK36" s="11"/>
      <c r="AL36" s="11"/>
    </row>
    <row r="37" spans="1:38" ht="2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2"/>
      <c r="AC37" s="5"/>
      <c r="AH37" s="56"/>
      <c r="AI37" s="56"/>
      <c r="AJ37" s="11"/>
      <c r="AK37" s="11"/>
      <c r="AL37" s="11"/>
    </row>
    <row r="38" spans="1: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E38" s="4"/>
      <c r="AF38" s="4"/>
    </row>
    <row r="39" spans="1:38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16"/>
      <c r="AE39" s="1"/>
      <c r="AF39" s="18"/>
      <c r="AH39" s="1"/>
      <c r="AI39" s="5"/>
    </row>
    <row r="40" spans="1:38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16"/>
      <c r="AE40" s="1"/>
      <c r="AF40" s="18"/>
    </row>
    <row r="41" spans="1:38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16"/>
      <c r="AE41" s="1"/>
      <c r="AF41" s="18"/>
    </row>
    <row r="42" spans="1:38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16"/>
      <c r="AE42" s="1"/>
      <c r="AF42" s="18"/>
    </row>
    <row r="43" spans="1:38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6"/>
      <c r="AE43" s="13"/>
      <c r="AF43" s="18"/>
    </row>
    <row r="44" spans="1:38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16"/>
      <c r="AE44" s="13"/>
      <c r="AF44" s="18"/>
    </row>
    <row r="45" spans="1:38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6"/>
      <c r="AE45" s="13"/>
      <c r="AF45" s="18"/>
    </row>
    <row r="46" spans="1:38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16"/>
      <c r="AE46" s="13"/>
      <c r="AF46" s="18"/>
    </row>
    <row r="47" spans="1:38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6"/>
      <c r="AE47" s="5"/>
      <c r="AF47" s="18"/>
    </row>
    <row r="48" spans="1:38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16"/>
      <c r="AE48" s="5"/>
      <c r="AF48" s="18"/>
    </row>
    <row r="49" spans="1:32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16"/>
      <c r="AE49" s="5"/>
      <c r="AF49" s="18"/>
    </row>
    <row r="50" spans="1:32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16"/>
      <c r="AE50" s="5"/>
      <c r="AF50" s="18"/>
    </row>
    <row r="51" spans="1:32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16"/>
      <c r="AE51" s="5"/>
      <c r="AF51" s="18"/>
    </row>
    <row r="52" spans="1:32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16"/>
      <c r="AE52" s="5"/>
      <c r="AF52" s="18"/>
    </row>
    <row r="53" spans="1:32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16"/>
      <c r="AE53" s="5"/>
      <c r="AF53" s="18"/>
    </row>
    <row r="54" spans="1:32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16"/>
      <c r="AE54" s="5"/>
      <c r="AF54" s="18"/>
    </row>
    <row r="55" spans="1:32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18"/>
      <c r="AE55" s="5"/>
      <c r="AF55" s="18"/>
    </row>
    <row r="56" spans="1:3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3"/>
      <c r="AC56" s="13"/>
    </row>
    <row r="57" spans="1:32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5"/>
      <c r="AC57" s="18"/>
      <c r="AF57" s="18"/>
    </row>
    <row r="58" spans="1:3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13"/>
      <c r="AC58" s="13"/>
    </row>
    <row r="59" spans="1:3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3"/>
      <c r="AC59" s="13"/>
    </row>
    <row r="60" spans="1:32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2"/>
      <c r="AC60" s="5"/>
    </row>
    <row r="61" spans="1:3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E61" s="4"/>
      <c r="AF61" s="4"/>
    </row>
    <row r="62" spans="1:32" ht="15.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13"/>
      <c r="AE62" s="1"/>
      <c r="AF62" s="5"/>
    </row>
    <row r="63" spans="1:32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13"/>
      <c r="AE63" s="1"/>
      <c r="AF63" s="5"/>
    </row>
    <row r="64" spans="1:32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13"/>
      <c r="AE64" s="1"/>
      <c r="AF64" s="5"/>
    </row>
    <row r="65" spans="1:32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13"/>
      <c r="AE65" s="1"/>
      <c r="AF65" s="5"/>
    </row>
    <row r="66" spans="1:32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13"/>
      <c r="AE66" s="13"/>
      <c r="AF66" s="5"/>
    </row>
    <row r="67" spans="1:32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13"/>
      <c r="AE67" s="13"/>
      <c r="AF67" s="5"/>
    </row>
    <row r="68" spans="1:32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13"/>
      <c r="AE68" s="13"/>
      <c r="AF68" s="5"/>
    </row>
    <row r="69" spans="1:32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13"/>
      <c r="AE69" s="13"/>
      <c r="AF69" s="5"/>
    </row>
    <row r="70" spans="1:32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13"/>
      <c r="AE70" s="5"/>
      <c r="AF70" s="5"/>
    </row>
    <row r="71" spans="1:32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13"/>
      <c r="AE71" s="5"/>
      <c r="AF71" s="5"/>
    </row>
    <row r="72" spans="1:32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13"/>
      <c r="AE72" s="5"/>
      <c r="AF72" s="5"/>
    </row>
    <row r="73" spans="1:32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13"/>
      <c r="AE73" s="5"/>
      <c r="AF73" s="5"/>
    </row>
    <row r="74" spans="1:32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/>
      <c r="AE74" s="5"/>
      <c r="AF74" s="5"/>
    </row>
    <row r="75" spans="1:32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E75" s="5"/>
      <c r="AF75" s="5"/>
    </row>
    <row r="76" spans="1:32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13"/>
      <c r="AE76" s="5"/>
      <c r="AF76" s="5"/>
    </row>
    <row r="77" spans="1:32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3"/>
      <c r="AE77" s="5"/>
      <c r="AF77" s="5"/>
    </row>
    <row r="78" spans="1:32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5"/>
      <c r="AE78" s="5"/>
      <c r="AF78" s="5"/>
    </row>
    <row r="79" spans="1:3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13"/>
      <c r="AC79" s="13"/>
    </row>
    <row r="80" spans="1:32" ht="15.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5"/>
      <c r="AC80" s="5"/>
      <c r="AF80" s="5"/>
    </row>
    <row r="81" spans="1:3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13"/>
      <c r="AC81" s="13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13"/>
      <c r="AC82" s="13"/>
    </row>
    <row r="83" spans="1:32" ht="15.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2"/>
      <c r="AC83" s="5"/>
      <c r="AF83" s="2"/>
    </row>
    <row r="84" spans="1:3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E84" s="4"/>
      <c r="AF84" s="4"/>
    </row>
    <row r="85" spans="1:32" ht="15.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13"/>
      <c r="AE85" s="1"/>
      <c r="AF85" s="5"/>
    </row>
    <row r="86" spans="1:32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13"/>
      <c r="AE86" s="1"/>
      <c r="AF86" s="5"/>
    </row>
    <row r="87" spans="1:32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13"/>
      <c r="AE87" s="1"/>
      <c r="AF87" s="5"/>
    </row>
    <row r="88" spans="1:32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/>
      <c r="AE88" s="1"/>
      <c r="AF88" s="5"/>
    </row>
    <row r="89" spans="1:32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/>
      <c r="AE89" s="13"/>
      <c r="AF89" s="5"/>
    </row>
    <row r="90" spans="1:32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13"/>
      <c r="AE90" s="13"/>
      <c r="AF90" s="5"/>
    </row>
    <row r="91" spans="1:32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13"/>
      <c r="AE91" s="13"/>
      <c r="AF91" s="5"/>
    </row>
    <row r="92" spans="1:32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13"/>
      <c r="AE92" s="13"/>
      <c r="AF92" s="5"/>
    </row>
    <row r="93" spans="1:32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13"/>
      <c r="AE93" s="5"/>
      <c r="AF93" s="5"/>
    </row>
    <row r="94" spans="1:32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13"/>
      <c r="AE94" s="5"/>
      <c r="AF94" s="5"/>
    </row>
    <row r="95" spans="1:32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13"/>
      <c r="AE95" s="5"/>
      <c r="AF95" s="5"/>
    </row>
    <row r="96" spans="1:32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13"/>
      <c r="AE96" s="5"/>
      <c r="AF96" s="5"/>
    </row>
    <row r="97" spans="1:32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13"/>
      <c r="AE97" s="5"/>
      <c r="AF97" s="5"/>
    </row>
    <row r="98" spans="1:32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13"/>
      <c r="AE98" s="5"/>
      <c r="AF98" s="5"/>
    </row>
    <row r="99" spans="1:32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13"/>
      <c r="AE99" s="5"/>
      <c r="AF99" s="5"/>
    </row>
    <row r="100" spans="1:32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13"/>
      <c r="AE100" s="5"/>
      <c r="AF100" s="5"/>
    </row>
    <row r="101" spans="1:32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5"/>
      <c r="AE101" s="5"/>
      <c r="AF101" s="5"/>
    </row>
    <row r="102" spans="1:3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13"/>
      <c r="AC102" s="13"/>
    </row>
    <row r="103" spans="1:32" ht="15.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5"/>
      <c r="AC103" s="5"/>
      <c r="AF103" s="5"/>
    </row>
    <row r="104" spans="1:3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13"/>
      <c r="AC104" s="13"/>
    </row>
    <row r="105" spans="1:3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13"/>
      <c r="AC105" s="13"/>
    </row>
    <row r="106" spans="1:3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13"/>
      <c r="AC106" s="13"/>
    </row>
    <row r="107" spans="1:3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13"/>
      <c r="AC107" s="13"/>
    </row>
    <row r="108" spans="1:3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13"/>
      <c r="AC108" s="13"/>
    </row>
    <row r="109" spans="1:3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13"/>
      <c r="AC109" s="13"/>
    </row>
    <row r="110" spans="1:3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13"/>
      <c r="AC110" s="13"/>
    </row>
    <row r="111" spans="1:3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13"/>
      <c r="AC111" s="13"/>
    </row>
    <row r="112" spans="1:3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13"/>
      <c r="AC112" s="13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13"/>
      <c r="AC113" s="13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13"/>
      <c r="AC114" s="13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13"/>
      <c r="AC115" s="13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13"/>
      <c r="AC116" s="13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13"/>
      <c r="AC117" s="13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13"/>
      <c r="AC118" s="13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13"/>
      <c r="AC119" s="13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13"/>
      <c r="AC120" s="13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13"/>
      <c r="AC121" s="13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13"/>
      <c r="AC122" s="13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13"/>
      <c r="AC123" s="13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13"/>
      <c r="AC124" s="13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13"/>
      <c r="AC125" s="13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13"/>
      <c r="AC126" s="13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3"/>
      <c r="AC127" s="13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3"/>
      <c r="AC128" s="13"/>
    </row>
    <row r="129" spans="1:4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3"/>
      <c r="AC129" s="13"/>
    </row>
    <row r="130" spans="1:4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3"/>
      <c r="AC130" s="13"/>
    </row>
    <row r="131" spans="1:4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3"/>
      <c r="AC131" s="13"/>
    </row>
    <row r="132" spans="1:4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3"/>
      <c r="AC132" s="13"/>
    </row>
    <row r="133" spans="1:4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3"/>
      <c r="AC133" s="13"/>
    </row>
    <row r="134" spans="1:4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3"/>
      <c r="AC134" s="13"/>
    </row>
    <row r="135" spans="1:4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3"/>
      <c r="AC135" s="13"/>
    </row>
    <row r="136" spans="1:4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3"/>
      <c r="AC136" s="13"/>
    </row>
    <row r="137" spans="1:4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3"/>
      <c r="AC137" s="13"/>
    </row>
    <row r="138" spans="1:4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3"/>
      <c r="AC138" s="13"/>
    </row>
    <row r="139" spans="1:4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>
        <v>1</v>
      </c>
      <c r="AA139" s="4" t="s">
        <v>89</v>
      </c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M139" s="13"/>
      <c r="AN139" s="13"/>
    </row>
    <row r="140" spans="1:40">
      <c r="Q140" s="16"/>
      <c r="T140" s="60"/>
      <c r="U140" s="60"/>
      <c r="W140" s="4"/>
      <c r="X140" s="4"/>
      <c r="Y140" s="4"/>
      <c r="Z140" s="4">
        <v>2</v>
      </c>
      <c r="AA140" s="21" t="s">
        <v>90</v>
      </c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M140" s="13"/>
      <c r="AN140" s="13"/>
    </row>
    <row r="141" spans="1:40">
      <c r="Q141" s="16"/>
      <c r="T141" s="60"/>
      <c r="U141" s="60"/>
      <c r="W141" s="4"/>
      <c r="X141" s="4"/>
      <c r="Y141" s="4"/>
      <c r="Z141" s="4">
        <v>3</v>
      </c>
      <c r="AA141" s="4" t="s">
        <v>91</v>
      </c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M141" s="13"/>
      <c r="AN141" s="13"/>
    </row>
    <row r="142" spans="1:40">
      <c r="Q142" s="16"/>
      <c r="T142" s="60"/>
      <c r="U142" s="60"/>
      <c r="W142" s="4"/>
      <c r="X142" s="4"/>
      <c r="Y142" s="4"/>
      <c r="Z142" s="4">
        <v>4</v>
      </c>
      <c r="AA142" s="4" t="s">
        <v>92</v>
      </c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M142" s="13"/>
      <c r="AN142" s="13"/>
    </row>
    <row r="143" spans="1:40">
      <c r="W143" s="4"/>
      <c r="X143" s="4"/>
      <c r="Y143" s="4"/>
      <c r="Z143" s="4">
        <v>5</v>
      </c>
      <c r="AA143" s="21" t="s">
        <v>93</v>
      </c>
      <c r="AM143" s="13"/>
      <c r="AN143" s="13"/>
    </row>
    <row r="144" spans="1:40">
      <c r="W144" s="4"/>
      <c r="X144" s="4"/>
      <c r="Y144" s="4"/>
      <c r="Z144" s="4">
        <v>6</v>
      </c>
      <c r="AA144" s="4" t="s">
        <v>94</v>
      </c>
      <c r="AM144" s="13"/>
      <c r="AN144" s="13"/>
    </row>
    <row r="145" spans="17:40">
      <c r="Q145" s="16"/>
      <c r="T145" s="60"/>
      <c r="U145" s="60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M145" s="13"/>
      <c r="AN145" s="13"/>
    </row>
    <row r="146" spans="17:40">
      <c r="Q146" s="16"/>
      <c r="T146" s="60"/>
      <c r="U146" s="60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M146" s="13"/>
      <c r="AN146" s="13"/>
    </row>
    <row r="147" spans="17:40">
      <c r="Q147" s="16"/>
      <c r="T147" s="60"/>
      <c r="U147" s="60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M147" s="13"/>
      <c r="AN147" s="13"/>
    </row>
    <row r="148" spans="17:40">
      <c r="Q148" s="16"/>
      <c r="T148" s="60"/>
      <c r="U148" s="60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M148" s="13"/>
      <c r="AN148" s="13"/>
    </row>
    <row r="149" spans="17:40">
      <c r="Q149" s="16"/>
      <c r="T149" s="60"/>
      <c r="U149" s="60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M149" s="13"/>
      <c r="AN149" s="13"/>
    </row>
    <row r="150" spans="17:40">
      <c r="Q150" s="16"/>
      <c r="T150" s="60"/>
      <c r="U150" s="60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M150" s="13"/>
      <c r="AN150" s="13"/>
    </row>
    <row r="151" spans="17:40">
      <c r="Q151" s="16"/>
      <c r="T151" s="60"/>
      <c r="U151" s="60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M151" s="13"/>
      <c r="AN151" s="13"/>
    </row>
    <row r="152" spans="17:40">
      <c r="Q152" s="16"/>
      <c r="T152" s="60"/>
      <c r="U152" s="60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M152" s="13"/>
      <c r="AN152" s="13"/>
    </row>
    <row r="153" spans="17:40">
      <c r="Q153" s="16"/>
      <c r="T153" s="60"/>
      <c r="U153" s="60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M153" s="13"/>
      <c r="AN153" s="13"/>
    </row>
    <row r="154" spans="17:40">
      <c r="Q154" s="16"/>
      <c r="T154" s="60"/>
      <c r="U154" s="60"/>
      <c r="Y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M154" s="13"/>
      <c r="AN154" s="13"/>
    </row>
    <row r="155" spans="17:40">
      <c r="Q155" s="16"/>
      <c r="T155" s="60"/>
      <c r="U155" s="60"/>
      <c r="Y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M155" s="13"/>
      <c r="AN155" s="13"/>
    </row>
    <row r="156" spans="17:40">
      <c r="Q156" s="16"/>
      <c r="T156" s="60"/>
      <c r="U156" s="60"/>
      <c r="Y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M156" s="13"/>
      <c r="AN156" s="13"/>
    </row>
    <row r="157" spans="17:40">
      <c r="Q157" s="16"/>
      <c r="T157" s="60"/>
      <c r="U157" s="60"/>
      <c r="Y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M157" s="13"/>
      <c r="AN157" s="13"/>
    </row>
    <row r="158" spans="17:40">
      <c r="Q158" s="16"/>
      <c r="T158" s="60"/>
      <c r="U158" s="60"/>
      <c r="Y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M158" s="13"/>
      <c r="AN158" s="13"/>
    </row>
    <row r="159" spans="17:40">
      <c r="Q159" s="16"/>
      <c r="T159" s="60"/>
      <c r="U159" s="60"/>
      <c r="Y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7:40">
      <c r="Q160" s="16"/>
      <c r="T160" s="60"/>
      <c r="U160" s="60"/>
      <c r="Y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4:38">
      <c r="Q161" s="16"/>
      <c r="T161" s="60"/>
      <c r="U161" s="60"/>
      <c r="Y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4:38">
      <c r="Q162" s="16"/>
      <c r="T162" s="60"/>
      <c r="U162" s="60"/>
      <c r="Y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4:38">
      <c r="Q163" s="16"/>
      <c r="T163" s="60"/>
      <c r="U163" s="60"/>
      <c r="Y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4:38">
      <c r="Q164" s="16"/>
      <c r="T164" s="60"/>
      <c r="U164" s="60"/>
      <c r="Y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4:38">
      <c r="Q165" s="16"/>
      <c r="T165" s="60"/>
      <c r="U165" s="60"/>
      <c r="Y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4:38">
      <c r="Q166" s="16"/>
      <c r="T166" s="60"/>
      <c r="U166" s="60"/>
      <c r="Y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4:38">
      <c r="Q167" s="16"/>
      <c r="T167" s="60"/>
      <c r="U167" s="60"/>
      <c r="Y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4:38">
      <c r="Q168" s="16"/>
      <c r="T168" s="60"/>
      <c r="U168" s="60"/>
      <c r="Y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4:38">
      <c r="N169" s="75"/>
      <c r="Q169" s="16"/>
      <c r="T169" s="60"/>
      <c r="U169" s="60"/>
      <c r="Y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4:38">
      <c r="N170" s="75"/>
      <c r="Q170" s="16"/>
      <c r="T170" s="60"/>
      <c r="U170" s="60"/>
      <c r="Y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4"/>
    </row>
    <row r="171" spans="14:38">
      <c r="N171" s="75"/>
      <c r="Q171" s="16"/>
      <c r="T171" s="60"/>
      <c r="U171" s="60"/>
      <c r="Y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</row>
    <row r="172" spans="14:38">
      <c r="N172" s="75"/>
      <c r="Q172" s="16"/>
      <c r="T172" s="60"/>
      <c r="U172" s="60"/>
      <c r="Y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</row>
    <row r="173" spans="14:38">
      <c r="N173" s="75"/>
      <c r="Q173" s="16"/>
      <c r="T173" s="60"/>
      <c r="U173" s="60"/>
      <c r="Y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</row>
    <row r="174" spans="14:38">
      <c r="N174" s="75"/>
      <c r="Q174" s="16"/>
      <c r="T174" s="60"/>
      <c r="U174" s="60"/>
      <c r="Y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</row>
    <row r="175" spans="14:38">
      <c r="N175" s="75"/>
      <c r="Q175" s="16"/>
      <c r="T175" s="60"/>
      <c r="U175" s="60"/>
      <c r="Y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</row>
    <row r="176" spans="14:38">
      <c r="N176" s="75"/>
      <c r="Q176" s="16"/>
      <c r="T176" s="60"/>
      <c r="U176" s="60"/>
      <c r="Y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</row>
    <row r="177" spans="7:38">
      <c r="N177" s="75"/>
      <c r="Q177" s="16"/>
      <c r="T177" s="60"/>
      <c r="U177" s="60"/>
      <c r="Y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</row>
    <row r="178" spans="7:38">
      <c r="N178" s="75"/>
      <c r="Q178" s="16"/>
      <c r="T178" s="60"/>
      <c r="U178" s="60"/>
      <c r="Y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</row>
    <row r="179" spans="7:38">
      <c r="N179" s="75"/>
      <c r="Q179" s="16"/>
      <c r="T179" s="60"/>
      <c r="U179" s="60"/>
      <c r="Y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</row>
    <row r="180" spans="7:38">
      <c r="G180" s="157"/>
      <c r="H180" s="157"/>
      <c r="I180" s="157"/>
      <c r="J180" s="14"/>
      <c r="K180" s="282"/>
      <c r="L180" s="14"/>
      <c r="M180" s="157"/>
      <c r="N180" s="75"/>
      <c r="Q180" s="16"/>
      <c r="T180" s="60"/>
      <c r="U180" s="60"/>
      <c r="Y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</row>
    <row r="181" spans="7:38">
      <c r="G181" s="157"/>
      <c r="H181" s="157"/>
      <c r="I181" s="157"/>
      <c r="J181" s="14"/>
      <c r="K181" s="282"/>
      <c r="L181" s="14"/>
      <c r="M181" s="157"/>
      <c r="N181" s="75"/>
      <c r="Q181" s="16"/>
      <c r="T181" s="60"/>
      <c r="U181" s="60"/>
      <c r="Y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</row>
    <row r="182" spans="7:38">
      <c r="G182" s="157"/>
      <c r="H182" s="157"/>
      <c r="I182" s="157"/>
      <c r="J182" s="14"/>
      <c r="K182" s="282"/>
      <c r="L182" s="14"/>
      <c r="M182" s="157"/>
      <c r="N182" s="75"/>
      <c r="Q182" s="16"/>
      <c r="T182" s="60"/>
      <c r="U182" s="60"/>
      <c r="Y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</row>
    <row r="183" spans="7:38">
      <c r="G183" s="157"/>
      <c r="H183" s="157"/>
      <c r="I183" s="157"/>
      <c r="J183" s="14"/>
      <c r="K183" s="282"/>
      <c r="L183" s="14"/>
      <c r="M183" s="157"/>
      <c r="N183" s="75"/>
      <c r="Q183" s="16"/>
      <c r="T183" s="60"/>
      <c r="U183" s="60"/>
      <c r="Y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</row>
    <row r="184" spans="7:38">
      <c r="G184" s="157"/>
      <c r="H184" s="157"/>
      <c r="I184" s="157"/>
      <c r="J184" s="14"/>
      <c r="K184" s="282"/>
      <c r="L184" s="14"/>
      <c r="M184" s="157"/>
      <c r="N184" s="75"/>
      <c r="Q184" s="16"/>
      <c r="T184" s="60"/>
      <c r="U184" s="60"/>
      <c r="Y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</row>
    <row r="185" spans="7:38">
      <c r="G185" s="157"/>
      <c r="H185" s="157"/>
      <c r="I185" s="157"/>
      <c r="J185" s="14"/>
      <c r="K185" s="282"/>
      <c r="L185" s="14"/>
      <c r="M185" s="157"/>
      <c r="N185" s="75"/>
      <c r="Q185" s="16"/>
      <c r="T185" s="60"/>
      <c r="U185" s="60"/>
      <c r="Y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</row>
    <row r="186" spans="7:38">
      <c r="G186" s="157"/>
      <c r="H186" s="157"/>
      <c r="I186" s="157"/>
      <c r="J186" s="14"/>
      <c r="K186" s="282"/>
      <c r="L186" s="14"/>
      <c r="M186" s="157"/>
      <c r="N186" s="75"/>
      <c r="Q186" s="16"/>
      <c r="T186" s="60"/>
      <c r="U186" s="60"/>
      <c r="Y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</row>
    <row r="187" spans="7:38">
      <c r="G187" s="157"/>
      <c r="H187" s="157"/>
      <c r="I187" s="157"/>
      <c r="J187" s="14"/>
      <c r="K187" s="282"/>
      <c r="L187" s="14"/>
      <c r="M187" s="157"/>
      <c r="N187" s="75"/>
      <c r="Q187" s="16"/>
      <c r="T187" s="60"/>
      <c r="U187" s="60"/>
      <c r="Y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</row>
    <row r="188" spans="7:38">
      <c r="G188" s="157"/>
      <c r="H188" s="157"/>
      <c r="I188" s="157"/>
      <c r="J188" s="14"/>
      <c r="K188" s="282"/>
      <c r="L188" s="14"/>
      <c r="M188" s="157"/>
      <c r="N188" s="75"/>
      <c r="Q188" s="16"/>
      <c r="T188" s="60"/>
      <c r="U188" s="60"/>
      <c r="Y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</row>
    <row r="189" spans="7:38">
      <c r="G189" s="157"/>
      <c r="H189" s="157"/>
      <c r="I189" s="157"/>
      <c r="J189" s="14"/>
      <c r="K189" s="282"/>
      <c r="L189" s="14"/>
      <c r="M189" s="157"/>
      <c r="N189" s="75"/>
      <c r="Q189" s="16"/>
      <c r="T189" s="60"/>
      <c r="U189" s="60"/>
      <c r="Y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</row>
    <row r="190" spans="7:38">
      <c r="G190" s="157"/>
      <c r="H190" s="157"/>
      <c r="I190" s="157"/>
      <c r="J190" s="14"/>
      <c r="K190" s="282"/>
      <c r="L190" s="14"/>
      <c r="M190" s="157"/>
      <c r="N190" s="75"/>
      <c r="Q190" s="16"/>
      <c r="T190" s="60"/>
      <c r="U190" s="60"/>
      <c r="Y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</row>
    <row r="191" spans="7:38">
      <c r="G191" s="157"/>
      <c r="H191" s="157"/>
      <c r="I191" s="157"/>
      <c r="J191" s="14"/>
      <c r="K191" s="282"/>
      <c r="L191" s="14"/>
      <c r="M191" s="157"/>
      <c r="N191" s="75"/>
      <c r="Q191" s="16"/>
      <c r="T191" s="60"/>
      <c r="U191" s="60"/>
      <c r="Y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</row>
    <row r="192" spans="7:38">
      <c r="G192" s="157"/>
      <c r="H192" s="157"/>
      <c r="I192" s="157"/>
      <c r="J192" s="14"/>
      <c r="K192" s="282"/>
      <c r="L192" s="14"/>
      <c r="M192" s="157"/>
      <c r="N192" s="75"/>
      <c r="Q192" s="16"/>
      <c r="T192" s="60"/>
      <c r="U192" s="60"/>
      <c r="Y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</row>
    <row r="193" spans="7:38">
      <c r="G193" s="157"/>
      <c r="H193" s="157"/>
      <c r="I193" s="157"/>
      <c r="J193" s="14"/>
      <c r="K193" s="282"/>
      <c r="L193" s="14"/>
      <c r="M193" s="157"/>
      <c r="N193" s="75"/>
      <c r="Q193" s="16"/>
      <c r="T193" s="60"/>
      <c r="U193" s="60"/>
      <c r="Y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</row>
    <row r="194" spans="7:38">
      <c r="G194" s="157"/>
      <c r="H194" s="157"/>
      <c r="I194" s="157"/>
      <c r="J194" s="14"/>
      <c r="K194" s="282"/>
      <c r="L194" s="14"/>
      <c r="M194" s="157"/>
      <c r="N194" s="75"/>
      <c r="Q194" s="16"/>
      <c r="T194" s="60"/>
      <c r="U194" s="60"/>
      <c r="Y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</row>
    <row r="195" spans="7:38">
      <c r="G195" s="157"/>
      <c r="H195" s="157"/>
      <c r="I195" s="157"/>
      <c r="J195" s="14"/>
      <c r="K195" s="282"/>
      <c r="L195" s="14"/>
      <c r="M195" s="157"/>
      <c r="N195" s="75"/>
      <c r="Q195" s="16"/>
      <c r="T195" s="60"/>
      <c r="U195" s="60"/>
      <c r="Y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</row>
    <row r="196" spans="7:38">
      <c r="G196" s="157"/>
      <c r="H196" s="157"/>
      <c r="I196" s="157"/>
      <c r="J196" s="14"/>
      <c r="K196" s="282"/>
      <c r="L196" s="14"/>
      <c r="M196" s="157"/>
      <c r="N196" s="75"/>
      <c r="Q196" s="16"/>
      <c r="T196" s="60"/>
      <c r="U196" s="60"/>
      <c r="Y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</row>
    <row r="197" spans="7:38">
      <c r="G197" s="157"/>
      <c r="H197" s="157"/>
      <c r="I197" s="157"/>
      <c r="J197" s="14"/>
      <c r="K197" s="282"/>
      <c r="L197" s="14"/>
      <c r="M197" s="157"/>
      <c r="N197" s="75"/>
      <c r="Q197" s="16"/>
      <c r="T197" s="60"/>
      <c r="U197" s="60"/>
      <c r="Y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</row>
    <row r="198" spans="7:38">
      <c r="G198" s="157"/>
      <c r="H198" s="157"/>
      <c r="I198" s="157"/>
      <c r="J198" s="14"/>
      <c r="K198" s="282"/>
      <c r="L198" s="14"/>
      <c r="M198" s="157"/>
      <c r="N198" s="75"/>
      <c r="Q198" s="16"/>
      <c r="T198" s="60"/>
      <c r="U198" s="60"/>
      <c r="Y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</row>
    <row r="199" spans="7:38">
      <c r="G199" s="157"/>
      <c r="H199" s="157"/>
      <c r="I199" s="157"/>
      <c r="J199" s="14"/>
      <c r="K199" s="282"/>
      <c r="L199" s="14"/>
      <c r="M199" s="157"/>
      <c r="N199" s="75"/>
      <c r="Q199" s="16"/>
      <c r="T199" s="60"/>
      <c r="U199" s="60"/>
      <c r="Y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</row>
    <row r="200" spans="7:38">
      <c r="G200" s="157"/>
      <c r="H200" s="157"/>
      <c r="I200" s="157"/>
      <c r="J200" s="14"/>
      <c r="K200" s="282"/>
      <c r="L200" s="14"/>
      <c r="M200" s="157"/>
      <c r="N200" s="75"/>
      <c r="Q200" s="16"/>
      <c r="T200" s="60"/>
      <c r="U200" s="60"/>
      <c r="Y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</row>
    <row r="201" spans="7:38">
      <c r="G201" s="157"/>
      <c r="H201" s="157"/>
      <c r="I201" s="157"/>
      <c r="J201" s="14"/>
      <c r="K201" s="282"/>
      <c r="L201" s="14"/>
      <c r="M201" s="157"/>
      <c r="N201" s="75"/>
      <c r="Q201" s="16"/>
      <c r="T201" s="60"/>
      <c r="U201" s="60"/>
      <c r="Y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</row>
    <row r="202" spans="7:38">
      <c r="G202" s="157"/>
      <c r="H202" s="157"/>
      <c r="I202" s="157"/>
      <c r="J202" s="14"/>
      <c r="K202" s="282"/>
      <c r="L202" s="14"/>
      <c r="M202" s="157"/>
      <c r="N202" s="75"/>
      <c r="Q202" s="16"/>
      <c r="T202" s="60"/>
      <c r="U202" s="60"/>
      <c r="Y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</row>
    <row r="203" spans="7:38">
      <c r="G203" s="157"/>
      <c r="H203" s="157"/>
      <c r="I203" s="157"/>
      <c r="J203" s="14"/>
      <c r="K203" s="282"/>
      <c r="L203" s="14"/>
      <c r="M203" s="157"/>
      <c r="N203" s="75"/>
      <c r="Q203" s="16"/>
      <c r="T203" s="60"/>
      <c r="U203" s="60"/>
      <c r="Y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</row>
    <row r="204" spans="7:38">
      <c r="G204" s="157"/>
      <c r="H204" s="157"/>
      <c r="I204" s="157"/>
      <c r="J204" s="14"/>
      <c r="K204" s="282"/>
      <c r="L204" s="14"/>
      <c r="M204" s="157"/>
      <c r="N204" s="75"/>
      <c r="Q204" s="16"/>
      <c r="T204" s="60"/>
      <c r="U204" s="60"/>
      <c r="Y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</row>
    <row r="205" spans="7:38">
      <c r="G205" s="157"/>
      <c r="H205" s="157"/>
      <c r="I205" s="157"/>
      <c r="J205" s="14"/>
      <c r="K205" s="282"/>
      <c r="L205" s="14"/>
      <c r="M205" s="157"/>
      <c r="N205" s="75"/>
      <c r="Q205" s="16"/>
      <c r="T205" s="60"/>
      <c r="U205" s="60"/>
      <c r="Y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</row>
    <row r="206" spans="7:38">
      <c r="G206" s="157"/>
      <c r="H206" s="157"/>
      <c r="I206" s="157"/>
      <c r="J206" s="14"/>
      <c r="K206" s="282"/>
      <c r="L206" s="14"/>
      <c r="M206" s="157"/>
      <c r="N206" s="75"/>
      <c r="O206" s="75"/>
      <c r="P206" s="75"/>
      <c r="Q206" s="75"/>
      <c r="R206" s="75"/>
      <c r="S206" s="157"/>
      <c r="T206" s="14"/>
      <c r="U206" s="14"/>
      <c r="V206" s="75"/>
      <c r="W206" s="75"/>
      <c r="X206" s="75"/>
      <c r="Y206" s="14"/>
      <c r="Z206" s="75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</row>
    <row r="207" spans="7:38">
      <c r="G207" s="157"/>
      <c r="H207" s="157"/>
      <c r="I207" s="157"/>
      <c r="J207" s="14"/>
      <c r="K207" s="282"/>
      <c r="L207" s="14"/>
      <c r="M207" s="157"/>
      <c r="N207" s="75"/>
      <c r="O207" s="75"/>
      <c r="P207" s="75"/>
      <c r="Q207" s="75"/>
      <c r="R207" s="75"/>
      <c r="S207" s="157"/>
      <c r="T207" s="14"/>
      <c r="U207" s="14"/>
      <c r="V207" s="75"/>
      <c r="W207" s="75"/>
      <c r="X207" s="75"/>
      <c r="Y207" s="14"/>
      <c r="Z207" s="75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157"/>
      <c r="H208" s="157"/>
      <c r="I208" s="157"/>
      <c r="J208" s="14"/>
      <c r="K208" s="282"/>
      <c r="L208" s="14"/>
      <c r="M208" s="157"/>
      <c r="N208" s="75"/>
      <c r="O208" s="75"/>
      <c r="P208" s="75"/>
      <c r="Q208" s="75"/>
      <c r="R208" s="75"/>
      <c r="S208" s="157"/>
      <c r="T208" s="14"/>
      <c r="U208" s="14"/>
      <c r="V208" s="75"/>
      <c r="W208" s="75"/>
      <c r="X208" s="75"/>
      <c r="Y208" s="14"/>
      <c r="Z208" s="75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157"/>
      <c r="H209" s="157"/>
      <c r="I209" s="157"/>
      <c r="J209" s="14"/>
      <c r="K209" s="282"/>
      <c r="L209" s="14"/>
      <c r="M209" s="157"/>
      <c r="N209" s="75"/>
      <c r="O209" s="75"/>
      <c r="P209" s="75"/>
      <c r="Q209" s="75"/>
      <c r="R209" s="75"/>
      <c r="S209" s="157"/>
      <c r="T209" s="14"/>
      <c r="U209" s="14"/>
      <c r="V209" s="75"/>
      <c r="W209" s="75"/>
      <c r="X209" s="75"/>
      <c r="Y209" s="14"/>
      <c r="Z209" s="75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157"/>
      <c r="H210" s="157"/>
      <c r="I210" s="157"/>
      <c r="J210" s="14"/>
      <c r="K210" s="282"/>
      <c r="L210" s="14"/>
      <c r="M210" s="157"/>
      <c r="N210" s="75"/>
      <c r="O210" s="75"/>
      <c r="P210" s="75"/>
      <c r="Q210" s="75"/>
      <c r="R210" s="75"/>
      <c r="S210" s="157"/>
      <c r="T210" s="14"/>
      <c r="U210" s="14"/>
      <c r="V210" s="75"/>
      <c r="W210" s="75"/>
      <c r="X210" s="75"/>
      <c r="Y210" s="14"/>
      <c r="Z210" s="75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157"/>
      <c r="H211" s="157"/>
      <c r="I211" s="157"/>
      <c r="J211" s="14"/>
      <c r="K211" s="282"/>
      <c r="L211" s="14"/>
      <c r="M211" s="157"/>
      <c r="N211" s="75"/>
      <c r="O211" s="75"/>
      <c r="P211" s="75"/>
      <c r="Q211" s="75"/>
      <c r="R211" s="75"/>
      <c r="S211" s="157"/>
      <c r="T211" s="14"/>
      <c r="U211" s="14"/>
      <c r="V211" s="75"/>
      <c r="W211" s="75"/>
      <c r="X211" s="75"/>
      <c r="Y211" s="14"/>
      <c r="Z211" s="75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157"/>
      <c r="H212" s="157"/>
      <c r="I212" s="157"/>
      <c r="J212" s="14"/>
      <c r="K212" s="282"/>
      <c r="L212" s="14"/>
      <c r="M212" s="157"/>
      <c r="N212" s="75"/>
      <c r="O212" s="75"/>
      <c r="P212" s="75"/>
      <c r="Q212" s="75"/>
      <c r="R212" s="75"/>
      <c r="S212" s="157"/>
      <c r="T212" s="14"/>
      <c r="U212" s="14"/>
      <c r="V212" s="75"/>
      <c r="W212" s="75"/>
      <c r="X212" s="75"/>
      <c r="Y212" s="14"/>
      <c r="Z212" s="75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157"/>
      <c r="H213" s="157"/>
      <c r="I213" s="157"/>
      <c r="J213" s="14"/>
      <c r="K213" s="282"/>
      <c r="L213" s="14"/>
      <c r="M213" s="157"/>
      <c r="N213" s="75"/>
      <c r="O213" s="75"/>
      <c r="P213" s="75"/>
      <c r="Q213" s="75"/>
      <c r="R213" s="75"/>
      <c r="S213" s="157"/>
      <c r="T213" s="14"/>
      <c r="U213" s="14"/>
      <c r="V213" s="75"/>
      <c r="W213" s="75"/>
      <c r="X213" s="75"/>
      <c r="Y213" s="14"/>
      <c r="Z213" s="75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157"/>
      <c r="H214" s="157"/>
      <c r="I214" s="157"/>
      <c r="J214" s="14"/>
      <c r="K214" s="282"/>
      <c r="L214" s="14"/>
      <c r="M214" s="157"/>
      <c r="N214" s="75"/>
      <c r="O214" s="75"/>
      <c r="P214" s="75"/>
      <c r="Q214" s="75"/>
      <c r="R214" s="75"/>
      <c r="S214" s="157"/>
      <c r="T214" s="14"/>
      <c r="U214" s="14"/>
      <c r="V214" s="75"/>
      <c r="W214" s="75"/>
      <c r="X214" s="75"/>
      <c r="Y214" s="14"/>
      <c r="Z214" s="75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157"/>
      <c r="H215" s="157"/>
      <c r="I215" s="157"/>
      <c r="J215" s="14"/>
      <c r="K215" s="282"/>
      <c r="L215" s="14"/>
      <c r="M215" s="157"/>
      <c r="N215" s="75"/>
      <c r="O215" s="75"/>
      <c r="P215" s="75"/>
      <c r="Q215" s="75"/>
      <c r="R215" s="75"/>
      <c r="S215" s="157"/>
      <c r="T215" s="14"/>
      <c r="U215" s="14"/>
      <c r="V215" s="75"/>
      <c r="W215" s="75"/>
      <c r="X215" s="75"/>
      <c r="Y215" s="14"/>
      <c r="Z215" s="75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157"/>
      <c r="H216" s="157"/>
      <c r="I216" s="157"/>
      <c r="J216" s="14"/>
      <c r="K216" s="282"/>
      <c r="L216" s="14"/>
      <c r="M216" s="157"/>
      <c r="N216" s="75"/>
      <c r="O216" s="75"/>
      <c r="P216" s="75"/>
      <c r="Q216" s="75"/>
      <c r="R216" s="75"/>
      <c r="S216" s="157"/>
      <c r="T216" s="14"/>
      <c r="U216" s="14"/>
      <c r="V216" s="75"/>
      <c r="W216" s="75"/>
      <c r="X216" s="75"/>
      <c r="Y216" s="14"/>
      <c r="Z216" s="75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157"/>
      <c r="H217" s="157"/>
      <c r="I217" s="157"/>
      <c r="J217" s="14"/>
      <c r="K217" s="282"/>
      <c r="L217" s="14"/>
      <c r="M217" s="157"/>
      <c r="N217" s="75"/>
      <c r="O217" s="75"/>
      <c r="P217" s="75"/>
      <c r="Q217" s="75"/>
      <c r="R217" s="75"/>
      <c r="S217" s="157"/>
      <c r="T217" s="14"/>
      <c r="U217" s="14"/>
      <c r="V217" s="75"/>
      <c r="W217" s="75"/>
      <c r="X217" s="75"/>
      <c r="Y217" s="14"/>
      <c r="Z217" s="75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157"/>
      <c r="H218" s="157"/>
      <c r="I218" s="157"/>
      <c r="J218" s="14"/>
      <c r="K218" s="282"/>
      <c r="L218" s="14"/>
      <c r="M218" s="157"/>
      <c r="N218" s="75"/>
      <c r="O218" s="75"/>
      <c r="P218" s="75"/>
      <c r="Q218" s="75"/>
      <c r="R218" s="75"/>
      <c r="S218" s="157"/>
      <c r="T218" s="14"/>
      <c r="U218" s="14"/>
      <c r="V218" s="75"/>
      <c r="W218" s="75"/>
      <c r="X218" s="75"/>
      <c r="Y218" s="14"/>
      <c r="Z218" s="75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157"/>
      <c r="H219" s="157"/>
      <c r="I219" s="157"/>
      <c r="J219" s="14"/>
      <c r="K219" s="282"/>
      <c r="L219" s="14"/>
      <c r="M219" s="157"/>
      <c r="N219" s="75"/>
      <c r="O219" s="75"/>
      <c r="P219" s="75"/>
      <c r="Q219" s="75"/>
      <c r="R219" s="75"/>
      <c r="S219" s="157"/>
      <c r="T219" s="14"/>
      <c r="U219" s="14"/>
      <c r="V219" s="75"/>
      <c r="W219" s="75"/>
      <c r="X219" s="75"/>
      <c r="Y219" s="14"/>
      <c r="Z219" s="75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157"/>
      <c r="H220" s="157"/>
      <c r="I220" s="157"/>
      <c r="J220" s="14"/>
      <c r="K220" s="282"/>
      <c r="L220" s="14"/>
      <c r="M220" s="157"/>
      <c r="N220" s="75"/>
      <c r="O220" s="75"/>
      <c r="P220" s="75"/>
      <c r="Q220" s="75"/>
      <c r="R220" s="75"/>
      <c r="S220" s="157"/>
      <c r="T220" s="14"/>
      <c r="U220" s="14"/>
      <c r="V220" s="75"/>
      <c r="W220" s="75"/>
      <c r="X220" s="75"/>
      <c r="Y220" s="14"/>
      <c r="Z220" s="75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157"/>
      <c r="H221" s="157"/>
      <c r="I221" s="157"/>
      <c r="J221" s="14"/>
      <c r="K221" s="282"/>
      <c r="L221" s="14"/>
      <c r="M221" s="157"/>
      <c r="N221" s="75"/>
      <c r="O221" s="75"/>
      <c r="P221" s="75"/>
      <c r="Q221" s="75"/>
      <c r="R221" s="75"/>
      <c r="S221" s="157"/>
      <c r="T221" s="14"/>
      <c r="U221" s="14"/>
      <c r="V221" s="75"/>
      <c r="W221" s="75"/>
      <c r="X221" s="75"/>
      <c r="Y221" s="14"/>
      <c r="Z221" s="75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157"/>
      <c r="H222" s="157"/>
      <c r="I222" s="157"/>
      <c r="J222" s="14"/>
      <c r="K222" s="282"/>
      <c r="L222" s="14"/>
      <c r="M222" s="157"/>
      <c r="N222" s="75"/>
      <c r="O222" s="75"/>
      <c r="P222" s="75"/>
      <c r="Q222" s="75"/>
      <c r="R222" s="75"/>
      <c r="S222" s="157"/>
      <c r="T222" s="14"/>
      <c r="U222" s="14"/>
      <c r="V222" s="75"/>
      <c r="W222" s="75"/>
      <c r="X222" s="75"/>
      <c r="Y222" s="14"/>
      <c r="Z222" s="75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157"/>
      <c r="H223" s="157"/>
      <c r="I223" s="157"/>
      <c r="J223" s="14"/>
      <c r="K223" s="282"/>
      <c r="L223" s="14"/>
      <c r="M223" s="157"/>
      <c r="N223" s="75"/>
      <c r="O223" s="75"/>
      <c r="P223" s="75"/>
      <c r="Q223" s="75"/>
      <c r="R223" s="75"/>
      <c r="S223" s="157"/>
      <c r="T223" s="14"/>
      <c r="U223" s="14"/>
      <c r="V223" s="75"/>
      <c r="W223" s="75"/>
      <c r="X223" s="75"/>
      <c r="Y223" s="14"/>
      <c r="Z223" s="75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157"/>
      <c r="H224" s="157"/>
      <c r="I224" s="157"/>
      <c r="J224" s="14"/>
      <c r="K224" s="282"/>
      <c r="L224" s="14"/>
      <c r="M224" s="157"/>
      <c r="N224" s="75"/>
      <c r="O224" s="75"/>
      <c r="P224" s="75"/>
      <c r="Q224" s="75"/>
      <c r="R224" s="75"/>
      <c r="S224" s="157"/>
      <c r="T224" s="14"/>
      <c r="U224" s="14"/>
      <c r="V224" s="75"/>
      <c r="W224" s="75"/>
      <c r="X224" s="75"/>
      <c r="Y224" s="14"/>
      <c r="Z224" s="75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157"/>
      <c r="H225" s="157"/>
      <c r="I225" s="157"/>
      <c r="J225" s="14"/>
      <c r="K225" s="282"/>
      <c r="L225" s="14"/>
      <c r="M225" s="157"/>
      <c r="N225" s="75"/>
      <c r="O225" s="75"/>
      <c r="P225" s="75"/>
      <c r="Q225" s="75"/>
      <c r="R225" s="75"/>
      <c r="S225" s="157"/>
      <c r="T225" s="14"/>
      <c r="U225" s="14"/>
      <c r="V225" s="75"/>
      <c r="W225" s="75"/>
      <c r="X225" s="75"/>
      <c r="Y225" s="14"/>
      <c r="Z225" s="75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157"/>
      <c r="H226" s="157"/>
      <c r="I226" s="157"/>
      <c r="J226" s="14"/>
      <c r="K226" s="282"/>
      <c r="L226" s="14"/>
      <c r="M226" s="157"/>
      <c r="N226" s="75"/>
      <c r="O226" s="75"/>
      <c r="P226" s="75"/>
      <c r="Q226" s="75"/>
      <c r="R226" s="75"/>
      <c r="S226" s="157"/>
      <c r="T226" s="14"/>
      <c r="U226" s="14"/>
      <c r="V226" s="75"/>
      <c r="W226" s="75"/>
      <c r="X226" s="75"/>
      <c r="Y226" s="14"/>
      <c r="Z226" s="75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157"/>
      <c r="H227" s="157"/>
      <c r="I227" s="157"/>
      <c r="J227" s="14"/>
      <c r="K227" s="282"/>
      <c r="L227" s="14"/>
      <c r="M227" s="157"/>
      <c r="N227" s="75"/>
      <c r="O227" s="75"/>
      <c r="P227" s="75"/>
      <c r="Q227" s="75"/>
      <c r="R227" s="75"/>
      <c r="S227" s="157"/>
      <c r="T227" s="14"/>
      <c r="U227" s="14"/>
      <c r="V227" s="75"/>
      <c r="W227" s="75"/>
      <c r="X227" s="75"/>
      <c r="Y227" s="14"/>
      <c r="Z227" s="75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157"/>
      <c r="H228" s="157"/>
      <c r="I228" s="157"/>
      <c r="J228" s="14"/>
      <c r="K228" s="282"/>
      <c r="L228" s="14"/>
      <c r="M228" s="157"/>
      <c r="N228" s="75"/>
      <c r="O228" s="75"/>
      <c r="P228" s="75"/>
      <c r="Q228" s="75"/>
      <c r="R228" s="75"/>
      <c r="S228" s="157"/>
      <c r="T228" s="14"/>
      <c r="U228" s="14"/>
      <c r="V228" s="75"/>
      <c r="W228" s="75"/>
      <c r="X228" s="75"/>
      <c r="Y228" s="14"/>
      <c r="Z228" s="75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157"/>
      <c r="H229" s="157"/>
      <c r="I229" s="157"/>
      <c r="J229" s="14"/>
      <c r="K229" s="282"/>
      <c r="L229" s="14"/>
      <c r="M229" s="157"/>
      <c r="N229" s="75"/>
      <c r="O229" s="75"/>
      <c r="P229" s="75"/>
      <c r="Q229" s="75"/>
      <c r="R229" s="75"/>
      <c r="S229" s="157"/>
      <c r="T229" s="14"/>
      <c r="U229" s="14"/>
      <c r="V229" s="75"/>
      <c r="W229" s="75"/>
      <c r="X229" s="75"/>
      <c r="Y229" s="14"/>
      <c r="Z229" s="75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157"/>
      <c r="H230" s="157"/>
      <c r="I230" s="157"/>
      <c r="J230" s="14"/>
      <c r="K230" s="282"/>
      <c r="L230" s="14"/>
      <c r="M230" s="157"/>
      <c r="N230" s="75"/>
      <c r="O230" s="75"/>
      <c r="P230" s="75"/>
      <c r="Q230" s="75"/>
      <c r="R230" s="75"/>
      <c r="S230" s="157"/>
      <c r="T230" s="14"/>
      <c r="U230" s="14"/>
      <c r="V230" s="75"/>
      <c r="W230" s="75"/>
      <c r="X230" s="75"/>
      <c r="Y230" s="14"/>
      <c r="Z230" s="75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157"/>
      <c r="H231" s="157"/>
      <c r="I231" s="157"/>
      <c r="J231" s="14"/>
      <c r="K231" s="282"/>
      <c r="L231" s="14"/>
      <c r="M231" s="157"/>
      <c r="N231" s="75"/>
      <c r="O231" s="75"/>
      <c r="P231" s="75"/>
      <c r="Q231" s="75"/>
      <c r="R231" s="75"/>
      <c r="S231" s="157"/>
      <c r="T231" s="14"/>
      <c r="U231" s="14"/>
      <c r="V231" s="75"/>
      <c r="W231" s="75"/>
      <c r="X231" s="75"/>
      <c r="Y231" s="14"/>
      <c r="Z231" s="75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157"/>
      <c r="H232" s="157"/>
      <c r="I232" s="157"/>
      <c r="J232" s="14"/>
      <c r="K232" s="282"/>
      <c r="L232" s="14"/>
      <c r="M232" s="157"/>
      <c r="N232" s="75"/>
      <c r="O232" s="75"/>
      <c r="P232" s="75"/>
      <c r="Q232" s="75"/>
      <c r="R232" s="75"/>
      <c r="S232" s="157"/>
      <c r="T232" s="14"/>
      <c r="U232" s="14"/>
      <c r="V232" s="75"/>
      <c r="W232" s="75"/>
      <c r="X232" s="75"/>
      <c r="Y232" s="14"/>
      <c r="Z232" s="75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157"/>
      <c r="H233" s="157"/>
      <c r="I233" s="157"/>
      <c r="J233" s="14"/>
      <c r="K233" s="282"/>
      <c r="L233" s="14"/>
      <c r="M233" s="157"/>
      <c r="N233" s="75"/>
      <c r="O233" s="75"/>
      <c r="P233" s="75"/>
      <c r="Q233" s="75"/>
      <c r="R233" s="75"/>
      <c r="S233" s="157"/>
      <c r="T233" s="14"/>
      <c r="U233" s="14"/>
      <c r="V233" s="75"/>
      <c r="W233" s="75"/>
      <c r="X233" s="75"/>
      <c r="Y233" s="14"/>
      <c r="Z233" s="75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157"/>
      <c r="H234" s="157"/>
      <c r="I234" s="157"/>
      <c r="J234" s="14"/>
      <c r="K234" s="282"/>
      <c r="L234" s="14"/>
      <c r="M234" s="157"/>
      <c r="N234" s="75"/>
      <c r="O234" s="75"/>
      <c r="P234" s="75"/>
      <c r="Q234" s="75"/>
      <c r="R234" s="75"/>
      <c r="S234" s="157"/>
      <c r="T234" s="14"/>
      <c r="U234" s="14"/>
      <c r="V234" s="75"/>
      <c r="W234" s="75"/>
      <c r="X234" s="75"/>
      <c r="Y234" s="14"/>
      <c r="Z234" s="75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157"/>
      <c r="H235" s="157"/>
      <c r="I235" s="157"/>
      <c r="J235" s="14"/>
      <c r="K235" s="282"/>
      <c r="L235" s="14"/>
      <c r="M235" s="157"/>
      <c r="N235" s="75"/>
      <c r="O235" s="75"/>
      <c r="P235" s="75"/>
      <c r="Q235" s="75"/>
      <c r="R235" s="75"/>
      <c r="S235" s="157"/>
      <c r="T235" s="14"/>
      <c r="U235" s="14"/>
      <c r="V235" s="75"/>
      <c r="W235" s="75"/>
      <c r="X235" s="75"/>
      <c r="Y235" s="14"/>
      <c r="Z235" s="75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157"/>
      <c r="H236" s="157"/>
      <c r="I236" s="157"/>
      <c r="J236" s="14"/>
      <c r="K236" s="282"/>
      <c r="L236" s="14"/>
      <c r="M236" s="157"/>
      <c r="N236" s="75"/>
      <c r="O236" s="75"/>
      <c r="P236" s="75"/>
      <c r="Q236" s="75"/>
      <c r="R236" s="75"/>
      <c r="S236" s="157"/>
      <c r="T236" s="14"/>
      <c r="U236" s="14"/>
      <c r="V236" s="75"/>
      <c r="W236" s="75"/>
      <c r="X236" s="75"/>
      <c r="Y236" s="14"/>
      <c r="Z236" s="75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157"/>
      <c r="H237" s="157"/>
      <c r="I237" s="157"/>
      <c r="J237" s="14"/>
      <c r="K237" s="282"/>
      <c r="L237" s="14"/>
      <c r="M237" s="157"/>
      <c r="N237" s="75"/>
      <c r="O237" s="75"/>
      <c r="P237" s="75"/>
      <c r="Q237" s="75"/>
      <c r="R237" s="75"/>
      <c r="S237" s="157"/>
      <c r="T237" s="14"/>
      <c r="U237" s="14"/>
      <c r="V237" s="75"/>
      <c r="W237" s="75"/>
      <c r="X237" s="75"/>
      <c r="Y237" s="14"/>
      <c r="Z237" s="75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157"/>
      <c r="H238" s="157"/>
      <c r="I238" s="157"/>
      <c r="J238" s="14"/>
      <c r="K238" s="282"/>
      <c r="L238" s="14"/>
      <c r="M238" s="157"/>
      <c r="N238" s="75"/>
      <c r="O238" s="75"/>
      <c r="P238" s="75"/>
      <c r="Q238" s="75"/>
      <c r="R238" s="75"/>
      <c r="S238" s="157"/>
      <c r="T238" s="14"/>
      <c r="U238" s="14"/>
      <c r="V238" s="75"/>
      <c r="W238" s="75"/>
      <c r="X238" s="75"/>
      <c r="Y238" s="14"/>
      <c r="Z238" s="75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157"/>
      <c r="H239" s="157"/>
      <c r="I239" s="157"/>
      <c r="J239" s="14"/>
      <c r="K239" s="282"/>
      <c r="L239" s="14"/>
      <c r="M239" s="157"/>
      <c r="N239" s="75"/>
      <c r="O239" s="75"/>
      <c r="P239" s="75"/>
      <c r="Q239" s="75"/>
      <c r="R239" s="75"/>
      <c r="S239" s="157"/>
      <c r="T239" s="14"/>
      <c r="U239" s="14"/>
      <c r="V239" s="75"/>
      <c r="W239" s="75"/>
      <c r="X239" s="75"/>
      <c r="Y239" s="14"/>
      <c r="Z239" s="75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157"/>
      <c r="H240" s="157"/>
      <c r="I240" s="157"/>
      <c r="J240" s="14"/>
      <c r="K240" s="282"/>
      <c r="L240" s="14"/>
      <c r="M240" s="157"/>
      <c r="N240" s="75"/>
      <c r="O240" s="75"/>
      <c r="P240" s="75"/>
      <c r="Q240" s="75"/>
      <c r="R240" s="75"/>
      <c r="S240" s="157"/>
      <c r="T240" s="14"/>
      <c r="U240" s="14"/>
      <c r="V240" s="75"/>
      <c r="W240" s="75"/>
      <c r="X240" s="75"/>
      <c r="Y240" s="14"/>
      <c r="Z240" s="75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157"/>
      <c r="H241" s="157"/>
      <c r="I241" s="157"/>
      <c r="J241" s="14"/>
      <c r="K241" s="282"/>
      <c r="L241" s="14"/>
      <c r="M241" s="157"/>
      <c r="N241" s="75"/>
      <c r="O241" s="75"/>
      <c r="P241" s="75"/>
      <c r="Q241" s="75"/>
      <c r="R241" s="75"/>
      <c r="S241" s="157"/>
      <c r="T241" s="14"/>
      <c r="U241" s="14"/>
      <c r="V241" s="75"/>
      <c r="W241" s="75"/>
      <c r="X241" s="75"/>
      <c r="Y241" s="14"/>
      <c r="Z241" s="75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157"/>
      <c r="H242" s="157"/>
      <c r="I242" s="157"/>
      <c r="J242" s="14"/>
      <c r="K242" s="282"/>
      <c r="L242" s="14"/>
      <c r="M242" s="157"/>
      <c r="N242" s="75"/>
      <c r="O242" s="75"/>
      <c r="P242" s="75"/>
      <c r="Q242" s="75"/>
      <c r="R242" s="75"/>
      <c r="S242" s="157"/>
      <c r="T242" s="14"/>
      <c r="U242" s="14"/>
      <c r="V242" s="75"/>
      <c r="W242" s="75"/>
      <c r="X242" s="75"/>
      <c r="Y242" s="14"/>
      <c r="Z242" s="75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157"/>
      <c r="H243" s="157"/>
      <c r="I243" s="157"/>
      <c r="J243" s="14"/>
      <c r="K243" s="282"/>
      <c r="L243" s="14"/>
      <c r="M243" s="157"/>
      <c r="N243" s="75"/>
      <c r="O243" s="75"/>
      <c r="P243" s="75"/>
      <c r="Q243" s="75"/>
      <c r="R243" s="75"/>
      <c r="S243" s="157"/>
      <c r="T243" s="14"/>
      <c r="U243" s="14"/>
      <c r="V243" s="75"/>
      <c r="W243" s="75"/>
      <c r="X243" s="75"/>
      <c r="Y243" s="14"/>
      <c r="Z243" s="75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157"/>
      <c r="H244" s="157"/>
      <c r="I244" s="157"/>
      <c r="J244" s="14"/>
      <c r="K244" s="282"/>
      <c r="L244" s="14"/>
      <c r="M244" s="157"/>
      <c r="N244" s="75"/>
      <c r="O244" s="75"/>
      <c r="P244" s="75"/>
      <c r="Q244" s="75"/>
      <c r="R244" s="75"/>
      <c r="S244" s="157"/>
      <c r="T244" s="14"/>
      <c r="U244" s="14"/>
      <c r="V244" s="75"/>
      <c r="W244" s="75"/>
      <c r="X244" s="75"/>
      <c r="Y244" s="14"/>
      <c r="Z244" s="75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157"/>
      <c r="H245" s="157"/>
      <c r="I245" s="157"/>
      <c r="J245" s="14"/>
      <c r="K245" s="282"/>
      <c r="L245" s="14"/>
      <c r="M245" s="157"/>
      <c r="N245" s="75"/>
      <c r="O245" s="75"/>
      <c r="P245" s="75"/>
      <c r="Q245" s="75"/>
      <c r="R245" s="75"/>
      <c r="S245" s="157"/>
      <c r="T245" s="14"/>
      <c r="U245" s="14"/>
      <c r="V245" s="75"/>
      <c r="W245" s="75"/>
      <c r="X245" s="75"/>
      <c r="Y245" s="14"/>
      <c r="Z245" s="75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157"/>
      <c r="H246" s="157"/>
      <c r="I246" s="157"/>
      <c r="J246" s="14"/>
      <c r="K246" s="282"/>
      <c r="L246" s="14"/>
      <c r="M246" s="157"/>
      <c r="N246" s="75"/>
      <c r="O246" s="75"/>
      <c r="P246" s="75"/>
      <c r="Q246" s="75"/>
      <c r="R246" s="75"/>
      <c r="S246" s="157"/>
      <c r="T246" s="14"/>
      <c r="U246" s="14"/>
      <c r="V246" s="75"/>
      <c r="W246" s="75"/>
      <c r="X246" s="75"/>
      <c r="Y246" s="14"/>
      <c r="Z246" s="75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157"/>
      <c r="H247" s="157"/>
      <c r="I247" s="157"/>
      <c r="J247" s="14"/>
      <c r="K247" s="282"/>
      <c r="L247" s="14"/>
      <c r="M247" s="157"/>
      <c r="N247" s="75"/>
      <c r="O247" s="75"/>
      <c r="P247" s="75"/>
      <c r="Q247" s="75"/>
      <c r="R247" s="75"/>
      <c r="S247" s="157"/>
      <c r="T247" s="14"/>
      <c r="U247" s="14"/>
      <c r="V247" s="75"/>
      <c r="W247" s="75"/>
      <c r="X247" s="75"/>
      <c r="Y247" s="14"/>
      <c r="Z247" s="75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157"/>
      <c r="H248" s="157"/>
      <c r="I248" s="157"/>
      <c r="J248" s="14"/>
      <c r="K248" s="282"/>
      <c r="L248" s="14"/>
      <c r="M248" s="157"/>
      <c r="N248" s="75"/>
      <c r="O248" s="75"/>
      <c r="P248" s="75"/>
      <c r="Q248" s="75"/>
      <c r="R248" s="75"/>
      <c r="S248" s="157"/>
      <c r="T248" s="14"/>
      <c r="U248" s="14"/>
      <c r="V248" s="75"/>
      <c r="W248" s="75"/>
      <c r="X248" s="75"/>
      <c r="Y248" s="14"/>
      <c r="Z248" s="75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157"/>
      <c r="H249" s="157"/>
      <c r="I249" s="157"/>
      <c r="J249" s="14"/>
      <c r="K249" s="282"/>
      <c r="L249" s="14"/>
      <c r="M249" s="157"/>
      <c r="N249" s="75"/>
      <c r="O249" s="75"/>
      <c r="P249" s="75"/>
      <c r="Q249" s="75"/>
      <c r="R249" s="75"/>
      <c r="S249" s="157"/>
      <c r="T249" s="14"/>
      <c r="U249" s="14"/>
      <c r="V249" s="75"/>
      <c r="W249" s="75"/>
      <c r="X249" s="75"/>
      <c r="Y249" s="14"/>
      <c r="Z249" s="75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157"/>
      <c r="H250" s="157"/>
      <c r="I250" s="157"/>
      <c r="J250" s="14"/>
      <c r="K250" s="282"/>
      <c r="L250" s="14"/>
      <c r="M250" s="157"/>
      <c r="N250" s="75"/>
      <c r="O250" s="75"/>
      <c r="P250" s="75"/>
      <c r="Q250" s="75"/>
      <c r="R250" s="75"/>
      <c r="S250" s="157"/>
      <c r="T250" s="14"/>
      <c r="U250" s="14"/>
      <c r="V250" s="75"/>
      <c r="W250" s="75"/>
      <c r="X250" s="75"/>
      <c r="Y250" s="14"/>
      <c r="Z250" s="75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157"/>
      <c r="H251" s="157"/>
      <c r="I251" s="157"/>
      <c r="J251" s="14"/>
      <c r="K251" s="282"/>
      <c r="L251" s="14"/>
      <c r="M251" s="157"/>
      <c r="N251" s="75"/>
      <c r="O251" s="75"/>
      <c r="P251" s="75"/>
      <c r="Q251" s="75"/>
      <c r="R251" s="75"/>
      <c r="S251" s="157"/>
      <c r="T251" s="14"/>
      <c r="U251" s="14"/>
      <c r="V251" s="75"/>
      <c r="W251" s="75"/>
      <c r="X251" s="75"/>
      <c r="Y251" s="14"/>
      <c r="Z251" s="75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157"/>
      <c r="H252" s="157"/>
      <c r="I252" s="157"/>
      <c r="J252" s="14"/>
      <c r="K252" s="282"/>
      <c r="L252" s="14"/>
      <c r="M252" s="157"/>
      <c r="N252" s="75"/>
      <c r="O252" s="75"/>
      <c r="P252" s="75"/>
      <c r="Q252" s="75"/>
      <c r="R252" s="75"/>
      <c r="S252" s="157"/>
      <c r="T252" s="14"/>
      <c r="U252" s="14"/>
      <c r="V252" s="75"/>
      <c r="W252" s="75"/>
      <c r="X252" s="75"/>
      <c r="Y252" s="14"/>
      <c r="Z252" s="75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157"/>
      <c r="H253" s="157"/>
      <c r="I253" s="157"/>
      <c r="J253" s="14"/>
      <c r="K253" s="282"/>
      <c r="L253" s="14"/>
      <c r="M253" s="157"/>
      <c r="N253" s="75"/>
      <c r="O253" s="75"/>
      <c r="P253" s="75"/>
      <c r="Q253" s="75"/>
      <c r="R253" s="75"/>
      <c r="S253" s="157"/>
      <c r="T253" s="14"/>
      <c r="U253" s="14"/>
      <c r="V253" s="75"/>
      <c r="W253" s="75"/>
      <c r="X253" s="75"/>
      <c r="Y253" s="14"/>
      <c r="Z253" s="75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157"/>
      <c r="H254" s="157"/>
      <c r="I254" s="157"/>
      <c r="J254" s="14"/>
      <c r="K254" s="282"/>
      <c r="L254" s="14"/>
      <c r="M254" s="157"/>
      <c r="N254" s="75"/>
      <c r="O254" s="75"/>
      <c r="P254" s="75"/>
      <c r="Q254" s="75"/>
      <c r="R254" s="75"/>
      <c r="S254" s="157"/>
      <c r="T254" s="14"/>
      <c r="U254" s="14"/>
      <c r="V254" s="75"/>
      <c r="W254" s="75"/>
      <c r="X254" s="75"/>
      <c r="Y254" s="14"/>
      <c r="Z254" s="75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157"/>
      <c r="H255" s="157"/>
      <c r="I255" s="157"/>
      <c r="J255" s="14"/>
      <c r="K255" s="282"/>
      <c r="L255" s="14"/>
      <c r="M255" s="157"/>
      <c r="N255" s="75"/>
      <c r="O255" s="75"/>
      <c r="P255" s="75"/>
      <c r="Q255" s="75"/>
      <c r="R255" s="75"/>
      <c r="S255" s="157"/>
      <c r="T255" s="14"/>
      <c r="U255" s="14"/>
      <c r="V255" s="75"/>
      <c r="W255" s="75"/>
      <c r="X255" s="75"/>
      <c r="Y255" s="14"/>
      <c r="Z255" s="75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157"/>
      <c r="H256" s="157"/>
      <c r="I256" s="157"/>
      <c r="J256" s="14"/>
      <c r="K256" s="282"/>
      <c r="L256" s="14"/>
      <c r="M256" s="157"/>
      <c r="N256" s="75"/>
      <c r="O256" s="75"/>
      <c r="P256" s="75"/>
      <c r="Q256" s="75"/>
      <c r="R256" s="75"/>
      <c r="S256" s="157"/>
      <c r="T256" s="14"/>
      <c r="U256" s="14"/>
      <c r="V256" s="75"/>
      <c r="W256" s="75"/>
      <c r="X256" s="75"/>
      <c r="Y256" s="14"/>
      <c r="Z256" s="75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157"/>
      <c r="H257" s="157"/>
      <c r="I257" s="157"/>
      <c r="J257" s="14"/>
      <c r="K257" s="282"/>
      <c r="L257" s="14"/>
      <c r="M257" s="157"/>
      <c r="N257" s="75"/>
      <c r="O257" s="75"/>
      <c r="P257" s="75"/>
      <c r="Q257" s="75"/>
      <c r="R257" s="75"/>
      <c r="S257" s="157"/>
      <c r="T257" s="14"/>
      <c r="U257" s="14"/>
      <c r="V257" s="75"/>
      <c r="W257" s="75"/>
      <c r="X257" s="75"/>
      <c r="Y257" s="14"/>
      <c r="Z257" s="75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157"/>
      <c r="H258" s="157"/>
      <c r="I258" s="157"/>
      <c r="J258" s="14"/>
      <c r="K258" s="282"/>
      <c r="L258" s="14"/>
      <c r="M258" s="157"/>
      <c r="N258" s="75"/>
      <c r="O258" s="75"/>
      <c r="P258" s="75"/>
      <c r="Q258" s="75"/>
      <c r="R258" s="75"/>
      <c r="S258" s="157"/>
      <c r="T258" s="14"/>
      <c r="U258" s="14"/>
      <c r="V258" s="75"/>
      <c r="W258" s="75"/>
      <c r="X258" s="75"/>
      <c r="Y258" s="14"/>
      <c r="Z258" s="75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157"/>
      <c r="H259" s="157"/>
      <c r="I259" s="157"/>
      <c r="J259" s="14"/>
      <c r="K259" s="282"/>
      <c r="L259" s="14"/>
      <c r="M259" s="157"/>
      <c r="N259" s="75"/>
      <c r="O259" s="75"/>
      <c r="P259" s="75"/>
      <c r="Q259" s="75"/>
      <c r="R259" s="75"/>
      <c r="S259" s="157"/>
      <c r="T259" s="14"/>
      <c r="U259" s="14"/>
      <c r="V259" s="75"/>
      <c r="W259" s="75"/>
      <c r="X259" s="75"/>
      <c r="Y259" s="14"/>
      <c r="Z259" s="75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157"/>
      <c r="H260" s="157"/>
      <c r="I260" s="157"/>
      <c r="J260" s="14"/>
      <c r="K260" s="282"/>
      <c r="L260" s="14"/>
      <c r="M260" s="157"/>
      <c r="N260" s="75"/>
      <c r="O260" s="75"/>
      <c r="P260" s="75"/>
      <c r="Q260" s="75"/>
      <c r="R260" s="75"/>
      <c r="S260" s="157"/>
      <c r="T260" s="14"/>
      <c r="U260" s="14"/>
      <c r="V260" s="75"/>
      <c r="W260" s="75"/>
      <c r="X260" s="75"/>
      <c r="Y260" s="14"/>
      <c r="Z260" s="75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157"/>
      <c r="H261" s="157"/>
      <c r="I261" s="157"/>
      <c r="J261" s="14"/>
      <c r="K261" s="282"/>
      <c r="L261" s="14"/>
      <c r="M261" s="157"/>
      <c r="N261" s="75"/>
      <c r="O261" s="75"/>
      <c r="P261" s="75"/>
      <c r="Q261" s="75"/>
      <c r="R261" s="75"/>
      <c r="S261" s="157"/>
      <c r="T261" s="14"/>
      <c r="U261" s="14"/>
      <c r="V261" s="75"/>
      <c r="W261" s="75"/>
      <c r="X261" s="75"/>
      <c r="Y261" s="14"/>
      <c r="Z261" s="75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157"/>
      <c r="H262" s="157"/>
      <c r="I262" s="157"/>
      <c r="J262" s="14"/>
      <c r="K262" s="282"/>
      <c r="L262" s="14"/>
      <c r="M262" s="157"/>
      <c r="N262" s="75"/>
      <c r="O262" s="75"/>
      <c r="P262" s="75"/>
      <c r="Q262" s="75"/>
      <c r="R262" s="75"/>
      <c r="S262" s="157"/>
      <c r="T262" s="14"/>
      <c r="U262" s="14"/>
      <c r="V262" s="75"/>
      <c r="W262" s="75"/>
      <c r="X262" s="75"/>
      <c r="Y262" s="14"/>
      <c r="Z262" s="75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157"/>
      <c r="H263" s="157"/>
      <c r="I263" s="157"/>
      <c r="J263" s="14"/>
      <c r="K263" s="282"/>
      <c r="L263" s="14"/>
      <c r="M263" s="157"/>
      <c r="N263" s="75"/>
      <c r="O263" s="75"/>
      <c r="P263" s="75"/>
      <c r="Q263" s="75"/>
      <c r="R263" s="75"/>
      <c r="S263" s="157"/>
      <c r="T263" s="14"/>
      <c r="U263" s="14"/>
      <c r="V263" s="75"/>
      <c r="W263" s="75"/>
      <c r="X263" s="75"/>
      <c r="Y263" s="14"/>
      <c r="Z263" s="75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157"/>
      <c r="H264" s="157"/>
      <c r="I264" s="157"/>
      <c r="J264" s="14"/>
      <c r="K264" s="282"/>
      <c r="L264" s="14"/>
      <c r="M264" s="157"/>
      <c r="N264" s="75"/>
      <c r="O264" s="75"/>
      <c r="P264" s="75"/>
      <c r="Q264" s="75"/>
      <c r="R264" s="75"/>
      <c r="S264" s="157"/>
      <c r="T264" s="14"/>
      <c r="U264" s="14"/>
      <c r="V264" s="75"/>
      <c r="W264" s="75"/>
      <c r="X264" s="75"/>
      <c r="Y264" s="14"/>
      <c r="Z264" s="75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157"/>
      <c r="H265" s="157"/>
      <c r="I265" s="157"/>
      <c r="J265" s="14"/>
      <c r="K265" s="282"/>
      <c r="L265" s="14"/>
      <c r="M265" s="157"/>
      <c r="N265" s="75"/>
      <c r="O265" s="75"/>
      <c r="P265" s="75"/>
      <c r="Q265" s="75"/>
      <c r="R265" s="75"/>
      <c r="S265" s="157"/>
      <c r="T265" s="14"/>
      <c r="U265" s="14"/>
      <c r="V265" s="75"/>
      <c r="W265" s="75"/>
      <c r="X265" s="75"/>
      <c r="Y265" s="14"/>
      <c r="Z265" s="75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157"/>
      <c r="H266" s="157"/>
      <c r="I266" s="157"/>
      <c r="J266" s="14"/>
      <c r="K266" s="282"/>
      <c r="L266" s="14"/>
      <c r="M266" s="157"/>
      <c r="N266" s="75"/>
      <c r="O266" s="75"/>
      <c r="P266" s="75"/>
      <c r="Q266" s="75"/>
      <c r="R266" s="75"/>
      <c r="S266" s="157"/>
      <c r="T266" s="14"/>
      <c r="U266" s="14"/>
      <c r="V266" s="75"/>
      <c r="W266" s="75"/>
      <c r="X266" s="75"/>
      <c r="Y266" s="14"/>
      <c r="Z266" s="75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157"/>
      <c r="H267" s="157"/>
      <c r="I267" s="157"/>
      <c r="J267" s="14"/>
      <c r="K267" s="282"/>
      <c r="L267" s="14"/>
      <c r="M267" s="157"/>
      <c r="N267" s="75"/>
      <c r="O267" s="75"/>
      <c r="P267" s="75"/>
      <c r="Q267" s="75"/>
      <c r="R267" s="75"/>
      <c r="S267" s="157"/>
      <c r="T267" s="14"/>
      <c r="U267" s="14"/>
      <c r="V267" s="75"/>
      <c r="W267" s="75"/>
      <c r="X267" s="75"/>
      <c r="Y267" s="14"/>
      <c r="Z267" s="75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157"/>
      <c r="H268" s="157"/>
      <c r="I268" s="157"/>
      <c r="J268" s="14"/>
      <c r="K268" s="282"/>
      <c r="L268" s="14"/>
      <c r="M268" s="157"/>
      <c r="N268" s="75"/>
      <c r="O268" s="75"/>
      <c r="P268" s="75"/>
      <c r="Q268" s="75"/>
      <c r="R268" s="75"/>
      <c r="S268" s="157"/>
      <c r="T268" s="14"/>
      <c r="U268" s="14"/>
      <c r="V268" s="75"/>
      <c r="W268" s="75"/>
      <c r="X268" s="75"/>
      <c r="Y268" s="14"/>
      <c r="Z268" s="75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157"/>
      <c r="H269" s="157"/>
      <c r="I269" s="157"/>
      <c r="J269" s="14"/>
      <c r="K269" s="282"/>
      <c r="L269" s="14"/>
      <c r="M269" s="157"/>
      <c r="N269" s="75"/>
      <c r="O269" s="75"/>
      <c r="P269" s="75"/>
      <c r="Q269" s="75"/>
      <c r="R269" s="75"/>
      <c r="S269" s="157"/>
      <c r="T269" s="14"/>
      <c r="U269" s="14"/>
      <c r="V269" s="75"/>
      <c r="W269" s="75"/>
      <c r="X269" s="75"/>
      <c r="Y269" s="14"/>
      <c r="Z269" s="75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157"/>
      <c r="H270" s="157"/>
      <c r="I270" s="157"/>
      <c r="J270" s="14"/>
      <c r="K270" s="282"/>
      <c r="L270" s="14"/>
      <c r="M270" s="157"/>
      <c r="N270" s="75"/>
      <c r="O270" s="75"/>
      <c r="P270" s="75"/>
      <c r="Q270" s="75"/>
      <c r="R270" s="75"/>
      <c r="S270" s="157"/>
      <c r="T270" s="14"/>
      <c r="U270" s="14"/>
      <c r="V270" s="75"/>
      <c r="W270" s="75"/>
      <c r="X270" s="75"/>
      <c r="Y270" s="14"/>
      <c r="Z270" s="75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157"/>
      <c r="H271" s="157"/>
      <c r="I271" s="157"/>
      <c r="J271" s="14"/>
      <c r="K271" s="282"/>
      <c r="L271" s="14"/>
      <c r="M271" s="157"/>
      <c r="N271" s="75"/>
      <c r="O271" s="75"/>
      <c r="P271" s="75"/>
      <c r="Q271" s="75"/>
      <c r="R271" s="75"/>
      <c r="S271" s="157"/>
      <c r="T271" s="14"/>
      <c r="U271" s="14"/>
      <c r="V271" s="75"/>
      <c r="W271" s="75"/>
      <c r="X271" s="75"/>
      <c r="Y271" s="14"/>
      <c r="Z271" s="75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157"/>
      <c r="H272" s="157"/>
      <c r="I272" s="157"/>
      <c r="J272" s="14"/>
      <c r="K272" s="282"/>
      <c r="L272" s="14"/>
      <c r="M272" s="157"/>
      <c r="N272" s="75"/>
      <c r="O272" s="75"/>
      <c r="P272" s="75"/>
      <c r="Q272" s="75"/>
      <c r="R272" s="75"/>
      <c r="S272" s="157"/>
      <c r="T272" s="14"/>
      <c r="U272" s="14"/>
      <c r="V272" s="75"/>
      <c r="W272" s="75"/>
      <c r="X272" s="75"/>
      <c r="Y272" s="14"/>
      <c r="Z272" s="75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1:53">
      <c r="G273" s="157"/>
      <c r="H273" s="157"/>
      <c r="I273" s="157"/>
      <c r="J273" s="14"/>
      <c r="K273" s="282"/>
      <c r="L273" s="14"/>
      <c r="M273" s="157"/>
      <c r="N273" s="75"/>
      <c r="O273" s="75"/>
      <c r="P273" s="75"/>
      <c r="Q273" s="75"/>
      <c r="R273" s="75"/>
      <c r="S273" s="157"/>
      <c r="T273" s="14"/>
      <c r="U273" s="14"/>
      <c r="V273" s="75"/>
      <c r="W273" s="75"/>
      <c r="X273" s="75"/>
      <c r="Y273" s="14"/>
      <c r="Z273" s="75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1:53">
      <c r="G274" s="157"/>
      <c r="H274" s="157"/>
      <c r="I274" s="157"/>
      <c r="J274" s="14"/>
      <c r="K274" s="282"/>
      <c r="L274" s="14"/>
      <c r="M274" s="157"/>
      <c r="N274" s="75"/>
      <c r="O274" s="75"/>
      <c r="P274" s="75"/>
      <c r="Q274" s="75"/>
      <c r="R274" s="75"/>
      <c r="S274" s="157"/>
      <c r="T274" s="14"/>
      <c r="U274" s="14"/>
      <c r="V274" s="75"/>
      <c r="W274" s="75"/>
      <c r="X274" s="75"/>
      <c r="Y274" s="14"/>
      <c r="Z274" s="75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1:53">
      <c r="G275" s="157"/>
      <c r="H275" s="157"/>
      <c r="I275" s="157"/>
      <c r="J275" s="14"/>
      <c r="K275" s="282"/>
      <c r="L275" s="14"/>
      <c r="M275" s="157"/>
      <c r="N275" s="76"/>
      <c r="O275" s="75"/>
      <c r="P275" s="75"/>
      <c r="Q275" s="75"/>
      <c r="R275" s="75"/>
      <c r="S275" s="157"/>
      <c r="T275" s="14"/>
      <c r="U275" s="14"/>
      <c r="V275" s="75"/>
      <c r="W275" s="75"/>
      <c r="X275" s="75"/>
      <c r="Y275" s="14"/>
      <c r="Z275" s="75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1:53">
      <c r="G276" s="157"/>
      <c r="H276" s="157"/>
      <c r="I276" s="157"/>
      <c r="J276" s="14"/>
      <c r="K276" s="282"/>
      <c r="L276" s="14"/>
      <c r="M276" s="157"/>
      <c r="N276" s="77"/>
      <c r="O276" s="76"/>
      <c r="P276" s="76"/>
      <c r="Q276" s="76"/>
      <c r="R276" s="76"/>
      <c r="S276" s="158"/>
      <c r="T276" s="31"/>
      <c r="U276" s="31"/>
      <c r="V276" s="76"/>
      <c r="W276" s="76"/>
    </row>
    <row r="277" spans="1:53">
      <c r="G277" s="157"/>
      <c r="H277" s="157"/>
      <c r="I277" s="157"/>
      <c r="J277" s="14"/>
      <c r="K277" s="282"/>
      <c r="L277" s="14"/>
      <c r="M277" s="157"/>
      <c r="N277" s="77"/>
      <c r="O277" s="77"/>
      <c r="P277" s="77"/>
      <c r="Q277" s="77"/>
      <c r="R277" s="77"/>
      <c r="S277" s="159"/>
      <c r="T277" s="35"/>
      <c r="U277" s="35"/>
      <c r="V277" s="77"/>
      <c r="W277" s="77"/>
    </row>
    <row r="278" spans="1:53">
      <c r="G278" s="157"/>
      <c r="H278" s="157"/>
      <c r="I278" s="157"/>
      <c r="J278" s="14"/>
      <c r="K278" s="282"/>
      <c r="L278" s="14"/>
      <c r="M278" s="157"/>
      <c r="N278" s="77"/>
      <c r="O278" s="77"/>
      <c r="P278" s="77"/>
      <c r="Q278" s="77"/>
      <c r="R278" s="77"/>
      <c r="S278" s="159"/>
      <c r="T278" s="35"/>
      <c r="U278" s="35"/>
      <c r="V278" s="77"/>
      <c r="W278" s="77"/>
    </row>
    <row r="279" spans="1:53">
      <c r="G279" s="157"/>
      <c r="H279" s="157"/>
      <c r="I279" s="157"/>
      <c r="J279" s="14"/>
      <c r="K279" s="282"/>
      <c r="L279" s="14"/>
      <c r="M279" s="157"/>
      <c r="N279" s="77"/>
      <c r="O279" s="77"/>
      <c r="P279" s="77"/>
      <c r="Q279" s="77"/>
      <c r="R279" s="77"/>
      <c r="S279" s="159"/>
      <c r="T279" s="35"/>
      <c r="U279" s="35"/>
      <c r="V279" s="77"/>
      <c r="W279" s="77"/>
    </row>
    <row r="280" spans="1:53">
      <c r="G280" s="157"/>
      <c r="H280" s="157"/>
      <c r="I280" s="157"/>
      <c r="J280" s="14"/>
      <c r="K280" s="282"/>
      <c r="L280" s="14"/>
      <c r="M280" s="157"/>
      <c r="N280" s="77"/>
      <c r="O280" s="77"/>
      <c r="P280" s="77"/>
      <c r="Q280" s="77"/>
      <c r="R280" s="77"/>
      <c r="S280" s="159"/>
      <c r="T280" s="35"/>
      <c r="U280" s="35"/>
      <c r="V280" s="77"/>
      <c r="W280" s="77"/>
    </row>
    <row r="281" spans="1:53">
      <c r="G281" s="157"/>
      <c r="H281" s="157"/>
      <c r="I281" s="157"/>
      <c r="J281" s="14"/>
      <c r="K281" s="282"/>
      <c r="L281" s="14"/>
      <c r="M281" s="157"/>
      <c r="N281" s="77"/>
      <c r="O281" s="77"/>
      <c r="P281" s="77"/>
      <c r="Q281" s="77"/>
      <c r="R281" s="77"/>
      <c r="S281" s="159"/>
      <c r="T281" s="35"/>
      <c r="U281" s="35"/>
      <c r="V281" s="77"/>
      <c r="W281" s="77"/>
    </row>
    <row r="282" spans="1:53">
      <c r="G282" s="157"/>
      <c r="H282" s="157"/>
      <c r="I282" s="157"/>
      <c r="J282" s="14"/>
      <c r="K282" s="282"/>
      <c r="L282" s="14"/>
      <c r="M282" s="157"/>
      <c r="N282" s="77"/>
      <c r="O282" s="77"/>
      <c r="P282" s="77"/>
      <c r="Q282" s="77"/>
      <c r="R282" s="77"/>
      <c r="S282" s="159"/>
      <c r="T282" s="35"/>
      <c r="U282" s="35"/>
      <c r="V282" s="77"/>
      <c r="W282" s="77"/>
    </row>
    <row r="283" spans="1:53" s="11" customFormat="1">
      <c r="A283"/>
      <c r="B283"/>
      <c r="C283"/>
      <c r="D283"/>
      <c r="E283"/>
      <c r="G283" s="157"/>
      <c r="H283" s="157"/>
      <c r="I283" s="157"/>
      <c r="J283" s="14"/>
      <c r="K283" s="282"/>
      <c r="L283" s="14"/>
      <c r="M283" s="157"/>
      <c r="N283" s="77"/>
      <c r="O283" s="77"/>
      <c r="P283" s="77"/>
      <c r="Q283" s="77"/>
      <c r="R283" s="77"/>
      <c r="S283" s="159"/>
      <c r="T283" s="35"/>
      <c r="U283" s="35"/>
      <c r="V283" s="77"/>
      <c r="W283" s="77"/>
      <c r="Y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</row>
    <row r="284" spans="1:53" s="11" customFormat="1">
      <c r="A284"/>
      <c r="B284"/>
      <c r="C284"/>
      <c r="D284"/>
      <c r="E284"/>
      <c r="G284" s="157"/>
      <c r="H284" s="157"/>
      <c r="I284" s="157"/>
      <c r="J284" s="14"/>
      <c r="K284" s="282"/>
      <c r="L284" s="14"/>
      <c r="M284" s="157"/>
      <c r="N284" s="77"/>
      <c r="O284" s="77"/>
      <c r="P284" s="77"/>
      <c r="Q284" s="77"/>
      <c r="R284" s="77"/>
      <c r="S284" s="159"/>
      <c r="T284" s="35"/>
      <c r="U284" s="35"/>
      <c r="V284" s="77"/>
      <c r="W284" s="77"/>
      <c r="Y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s="11" customFormat="1">
      <c r="A285"/>
      <c r="B285"/>
      <c r="C285"/>
      <c r="D285"/>
      <c r="E285"/>
      <c r="G285" s="157"/>
      <c r="H285" s="157"/>
      <c r="I285" s="157"/>
      <c r="J285" s="14"/>
      <c r="K285" s="282"/>
      <c r="L285" s="14"/>
      <c r="M285" s="157"/>
      <c r="N285" s="77"/>
      <c r="O285" s="77"/>
      <c r="P285" s="77"/>
      <c r="Q285" s="77"/>
      <c r="R285" s="77"/>
      <c r="S285" s="159"/>
      <c r="T285" s="35"/>
      <c r="U285" s="35"/>
      <c r="V285" s="77"/>
      <c r="W285" s="77"/>
      <c r="Y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s="11" customFormat="1">
      <c r="A286" s="31"/>
      <c r="B286" s="31"/>
      <c r="C286" s="31"/>
      <c r="D286" s="31"/>
      <c r="E286" s="31"/>
      <c r="F286" s="76"/>
      <c r="G286" s="158"/>
      <c r="H286" s="158"/>
      <c r="I286" s="158"/>
      <c r="J286" s="31"/>
      <c r="K286" s="283"/>
      <c r="L286" s="31"/>
      <c r="M286" s="158"/>
      <c r="N286" s="77"/>
      <c r="O286" s="77"/>
      <c r="P286" s="77"/>
      <c r="Q286" s="77"/>
      <c r="R286" s="77"/>
      <c r="S286" s="159"/>
      <c r="T286" s="35"/>
      <c r="U286" s="35"/>
      <c r="V286" s="77"/>
      <c r="W286" s="77"/>
      <c r="Y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s="11" customFormat="1">
      <c r="A287" s="35"/>
      <c r="B287" s="35"/>
      <c r="C287" s="35"/>
      <c r="D287" s="35"/>
      <c r="E287" s="35"/>
      <c r="F287" s="77"/>
      <c r="G287" s="159"/>
      <c r="H287" s="159"/>
      <c r="I287" s="159"/>
      <c r="J287" s="35"/>
      <c r="K287" s="284"/>
      <c r="L287" s="35"/>
      <c r="M287" s="159"/>
      <c r="N287" s="77"/>
      <c r="O287" s="77"/>
      <c r="P287" s="77"/>
      <c r="Q287" s="77"/>
      <c r="R287" s="77"/>
      <c r="S287" s="159"/>
      <c r="T287" s="35"/>
      <c r="U287" s="35"/>
      <c r="V287" s="77"/>
      <c r="W287" s="77"/>
      <c r="Y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s="11" customFormat="1">
      <c r="A288" s="35"/>
      <c r="B288" s="35"/>
      <c r="C288" s="35"/>
      <c r="D288" s="35"/>
      <c r="E288" s="35"/>
      <c r="F288" s="77"/>
      <c r="G288" s="159"/>
      <c r="H288" s="159"/>
      <c r="I288" s="159"/>
      <c r="J288" s="35"/>
      <c r="K288" s="284"/>
      <c r="L288" s="35"/>
      <c r="M288" s="159"/>
      <c r="N288" s="77"/>
      <c r="O288" s="77"/>
      <c r="P288" s="77"/>
      <c r="Q288" s="77"/>
      <c r="R288" s="77"/>
      <c r="S288" s="159"/>
      <c r="T288" s="35"/>
      <c r="U288" s="35"/>
      <c r="V288" s="77"/>
      <c r="W288" s="77"/>
      <c r="Y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11" customFormat="1">
      <c r="A289" s="35"/>
      <c r="B289" s="35"/>
      <c r="C289" s="35"/>
      <c r="D289" s="35"/>
      <c r="E289" s="35"/>
      <c r="F289" s="77"/>
      <c r="G289" s="159"/>
      <c r="H289" s="159"/>
      <c r="I289" s="159"/>
      <c r="J289" s="35"/>
      <c r="K289" s="284"/>
      <c r="L289" s="35"/>
      <c r="M289" s="159"/>
      <c r="N289" s="77"/>
      <c r="O289" s="77"/>
      <c r="P289" s="77"/>
      <c r="Q289" s="77"/>
      <c r="R289" s="77"/>
      <c r="S289" s="159"/>
      <c r="T289" s="35"/>
      <c r="U289" s="35"/>
      <c r="V289" s="77"/>
      <c r="W289" s="77"/>
      <c r="Y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s="11" customFormat="1">
      <c r="A290" s="35"/>
      <c r="B290" s="35"/>
      <c r="C290" s="35"/>
      <c r="D290" s="35"/>
      <c r="E290" s="35"/>
      <c r="F290" s="77"/>
      <c r="G290" s="159"/>
      <c r="H290" s="159"/>
      <c r="I290" s="159"/>
      <c r="J290" s="35"/>
      <c r="K290" s="284"/>
      <c r="L290" s="35"/>
      <c r="M290" s="159"/>
      <c r="N290" s="77"/>
      <c r="O290" s="77"/>
      <c r="P290" s="77"/>
      <c r="Q290" s="77"/>
      <c r="R290" s="77"/>
      <c r="S290" s="159"/>
      <c r="T290" s="35"/>
      <c r="U290" s="35"/>
      <c r="V290" s="77"/>
      <c r="W290" s="77"/>
      <c r="Y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11" customFormat="1">
      <c r="A291" s="35"/>
      <c r="B291" s="35"/>
      <c r="C291" s="35"/>
      <c r="D291" s="35"/>
      <c r="E291" s="35"/>
      <c r="F291" s="77"/>
      <c r="G291" s="159"/>
      <c r="H291" s="159"/>
      <c r="I291" s="159"/>
      <c r="J291" s="35"/>
      <c r="K291" s="284"/>
      <c r="L291" s="35"/>
      <c r="M291" s="159"/>
      <c r="N291" s="77"/>
      <c r="O291" s="77"/>
      <c r="P291" s="77"/>
      <c r="Q291" s="77"/>
      <c r="R291" s="77"/>
      <c r="S291" s="159"/>
      <c r="T291" s="35"/>
      <c r="U291" s="35"/>
      <c r="V291" s="77"/>
      <c r="W291" s="77"/>
      <c r="Y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s="11" customFormat="1">
      <c r="A292" s="35"/>
      <c r="B292" s="35"/>
      <c r="C292" s="35"/>
      <c r="D292" s="35"/>
      <c r="E292" s="35"/>
      <c r="F292" s="77"/>
      <c r="G292" s="159"/>
      <c r="H292" s="159"/>
      <c r="I292" s="159"/>
      <c r="J292" s="35"/>
      <c r="K292" s="284"/>
      <c r="L292" s="35"/>
      <c r="M292" s="159"/>
      <c r="N292" s="77"/>
      <c r="O292" s="77"/>
      <c r="P292" s="77"/>
      <c r="Q292" s="77"/>
      <c r="R292" s="77"/>
      <c r="S292" s="159"/>
      <c r="T292" s="35"/>
      <c r="U292" s="35"/>
      <c r="V292" s="77"/>
      <c r="W292" s="77"/>
      <c r="Y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1" customFormat="1">
      <c r="A293" s="35"/>
      <c r="B293" s="35"/>
      <c r="C293" s="35"/>
      <c r="D293" s="35"/>
      <c r="E293" s="35"/>
      <c r="F293" s="77"/>
      <c r="G293" s="159"/>
      <c r="H293" s="159"/>
      <c r="I293" s="159"/>
      <c r="J293" s="35"/>
      <c r="K293" s="284"/>
      <c r="L293" s="35"/>
      <c r="M293" s="159"/>
      <c r="N293" s="77"/>
      <c r="O293" s="77"/>
      <c r="P293" s="77"/>
      <c r="Q293" s="77"/>
      <c r="R293" s="77"/>
      <c r="S293" s="159"/>
      <c r="T293" s="35"/>
      <c r="U293" s="35"/>
      <c r="V293" s="77"/>
      <c r="W293" s="77"/>
      <c r="Y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1" customFormat="1">
      <c r="A294" s="35"/>
      <c r="B294" s="35"/>
      <c r="C294" s="35"/>
      <c r="D294" s="35"/>
      <c r="E294" s="35"/>
      <c r="F294" s="77"/>
      <c r="G294" s="159"/>
      <c r="H294" s="159"/>
      <c r="I294" s="159"/>
      <c r="J294" s="35"/>
      <c r="K294" s="284"/>
      <c r="L294" s="35"/>
      <c r="M294" s="159"/>
      <c r="N294" s="77"/>
      <c r="O294" s="77"/>
      <c r="P294" s="77"/>
      <c r="Q294" s="77"/>
      <c r="R294" s="77"/>
      <c r="S294" s="159"/>
      <c r="T294" s="35"/>
      <c r="U294" s="35"/>
      <c r="V294" s="77"/>
      <c r="W294" s="77"/>
      <c r="Y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s="11" customFormat="1">
      <c r="A295" s="35"/>
      <c r="B295" s="35"/>
      <c r="C295" s="35"/>
      <c r="D295" s="35"/>
      <c r="E295" s="35"/>
      <c r="F295" s="77"/>
      <c r="G295" s="159"/>
      <c r="H295" s="159"/>
      <c r="I295" s="159"/>
      <c r="J295" s="35"/>
      <c r="K295" s="284"/>
      <c r="L295" s="35"/>
      <c r="M295" s="159"/>
      <c r="N295" s="77"/>
      <c r="O295" s="77"/>
      <c r="P295" s="77"/>
      <c r="Q295" s="77"/>
      <c r="R295" s="77"/>
      <c r="S295" s="159"/>
      <c r="T295" s="35"/>
      <c r="U295" s="35"/>
      <c r="V295" s="77"/>
      <c r="W295" s="77"/>
      <c r="Y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s="11" customFormat="1">
      <c r="A296" s="35"/>
      <c r="B296" s="35"/>
      <c r="C296" s="35"/>
      <c r="D296" s="35"/>
      <c r="E296" s="35"/>
      <c r="F296" s="77"/>
      <c r="G296" s="159"/>
      <c r="H296" s="159"/>
      <c r="I296" s="159"/>
      <c r="J296" s="35"/>
      <c r="K296" s="284"/>
      <c r="L296" s="35"/>
      <c r="M296" s="159"/>
      <c r="N296" s="77"/>
      <c r="O296" s="77"/>
      <c r="P296" s="77"/>
      <c r="Q296" s="77"/>
      <c r="R296" s="77"/>
      <c r="S296" s="159"/>
      <c r="T296" s="35"/>
      <c r="U296" s="35"/>
      <c r="V296" s="77"/>
      <c r="W296" s="77"/>
      <c r="Y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s="11" customFormat="1">
      <c r="A297" s="35"/>
      <c r="B297" s="35"/>
      <c r="C297" s="35"/>
      <c r="D297" s="35"/>
      <c r="E297" s="35"/>
      <c r="F297" s="77"/>
      <c r="G297" s="159"/>
      <c r="H297" s="159"/>
      <c r="I297" s="159"/>
      <c r="J297" s="35"/>
      <c r="K297" s="284"/>
      <c r="L297" s="35"/>
      <c r="M297" s="159"/>
      <c r="N297" s="77"/>
      <c r="O297" s="77"/>
      <c r="P297" s="77"/>
      <c r="Q297" s="77"/>
      <c r="R297" s="77"/>
      <c r="S297" s="159"/>
      <c r="T297" s="35"/>
      <c r="U297" s="35"/>
      <c r="V297" s="77"/>
      <c r="W297" s="77"/>
      <c r="Y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s="11" customFormat="1">
      <c r="A298" s="35"/>
      <c r="B298" s="35"/>
      <c r="C298" s="35"/>
      <c r="D298" s="35"/>
      <c r="E298" s="35"/>
      <c r="F298" s="77"/>
      <c r="G298" s="159"/>
      <c r="H298" s="159"/>
      <c r="I298" s="159"/>
      <c r="J298" s="35"/>
      <c r="K298" s="284"/>
      <c r="L298" s="35"/>
      <c r="M298" s="159"/>
      <c r="N298" s="77"/>
      <c r="O298" s="77"/>
      <c r="P298" s="77"/>
      <c r="Q298" s="77"/>
      <c r="R298" s="77"/>
      <c r="S298" s="159"/>
      <c r="T298" s="35"/>
      <c r="U298" s="35"/>
      <c r="V298" s="77"/>
      <c r="W298" s="77"/>
      <c r="Y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s="11" customFormat="1">
      <c r="A299" s="35"/>
      <c r="B299" s="35"/>
      <c r="C299" s="35"/>
      <c r="D299" s="35"/>
      <c r="E299" s="35"/>
      <c r="F299" s="77"/>
      <c r="G299" s="159"/>
      <c r="H299" s="159"/>
      <c r="I299" s="159"/>
      <c r="J299" s="35"/>
      <c r="K299" s="284"/>
      <c r="L299" s="35"/>
      <c r="M299" s="159"/>
      <c r="N299" s="77"/>
      <c r="O299" s="77"/>
      <c r="P299" s="77"/>
      <c r="Q299" s="77"/>
      <c r="R299" s="77"/>
      <c r="S299" s="159"/>
      <c r="T299" s="35"/>
      <c r="U299" s="35"/>
      <c r="V299" s="77"/>
      <c r="W299" s="77"/>
      <c r="Y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s="11" customFormat="1">
      <c r="A300" s="35"/>
      <c r="B300" s="35"/>
      <c r="C300" s="35"/>
      <c r="D300" s="35"/>
      <c r="E300" s="35"/>
      <c r="F300" s="77"/>
      <c r="G300" s="159"/>
      <c r="H300" s="159"/>
      <c r="I300" s="159"/>
      <c r="J300" s="35"/>
      <c r="K300" s="284"/>
      <c r="L300" s="35"/>
      <c r="M300" s="159"/>
      <c r="N300" s="77"/>
      <c r="O300" s="77"/>
      <c r="P300" s="77"/>
      <c r="Q300" s="77"/>
      <c r="R300" s="77"/>
      <c r="S300" s="159"/>
      <c r="T300" s="35"/>
      <c r="U300" s="35"/>
      <c r="V300" s="77"/>
      <c r="W300" s="77"/>
      <c r="Y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s="11" customFormat="1">
      <c r="A301" s="35"/>
      <c r="B301" s="35"/>
      <c r="C301" s="35"/>
      <c r="D301" s="35"/>
      <c r="E301" s="35"/>
      <c r="F301" s="77"/>
      <c r="G301" s="159"/>
      <c r="H301" s="159"/>
      <c r="I301" s="159"/>
      <c r="J301" s="35"/>
      <c r="K301" s="284"/>
      <c r="L301" s="35"/>
      <c r="M301" s="159"/>
      <c r="N301" s="77"/>
      <c r="O301" s="77"/>
      <c r="P301" s="77"/>
      <c r="Q301" s="77"/>
      <c r="R301" s="77"/>
      <c r="S301" s="159"/>
      <c r="T301" s="35"/>
      <c r="U301" s="35"/>
      <c r="V301" s="77"/>
      <c r="W301" s="77"/>
      <c r="Y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s="11" customFormat="1">
      <c r="A302" s="35"/>
      <c r="B302" s="35"/>
      <c r="C302" s="35"/>
      <c r="D302" s="35"/>
      <c r="E302" s="35"/>
      <c r="F302" s="77"/>
      <c r="G302" s="159"/>
      <c r="H302" s="159"/>
      <c r="I302" s="159"/>
      <c r="J302" s="35"/>
      <c r="K302" s="284"/>
      <c r="L302" s="35"/>
      <c r="M302" s="159"/>
      <c r="N302" s="77"/>
      <c r="O302" s="77"/>
      <c r="P302" s="77"/>
      <c r="Q302" s="77"/>
      <c r="R302" s="77"/>
      <c r="S302" s="159"/>
      <c r="T302" s="35"/>
      <c r="U302" s="35"/>
      <c r="V302" s="77"/>
      <c r="W302" s="77"/>
      <c r="Y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s="11" customFormat="1">
      <c r="A303" s="35"/>
      <c r="B303" s="35"/>
      <c r="C303" s="35"/>
      <c r="D303" s="35"/>
      <c r="E303" s="35"/>
      <c r="F303" s="77"/>
      <c r="G303" s="159"/>
      <c r="H303" s="159"/>
      <c r="I303" s="159"/>
      <c r="J303" s="35"/>
      <c r="K303" s="284"/>
      <c r="L303" s="35"/>
      <c r="M303" s="159"/>
      <c r="N303" s="77"/>
      <c r="O303" s="77"/>
      <c r="P303" s="77"/>
      <c r="Q303" s="77"/>
      <c r="R303" s="77"/>
      <c r="S303" s="159"/>
      <c r="T303" s="35"/>
      <c r="U303" s="35"/>
      <c r="V303" s="77"/>
      <c r="W303" s="77"/>
      <c r="Y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11" customFormat="1">
      <c r="A304" s="35"/>
      <c r="B304" s="35"/>
      <c r="C304" s="35"/>
      <c r="D304" s="35"/>
      <c r="E304" s="35"/>
      <c r="F304" s="77"/>
      <c r="G304" s="159"/>
      <c r="H304" s="159"/>
      <c r="I304" s="159"/>
      <c r="J304" s="35"/>
      <c r="K304" s="284"/>
      <c r="L304" s="35"/>
      <c r="M304" s="159"/>
      <c r="N304" s="77"/>
      <c r="O304" s="77"/>
      <c r="P304" s="77"/>
      <c r="Q304" s="77"/>
      <c r="R304" s="77"/>
      <c r="S304" s="159"/>
      <c r="T304" s="35"/>
      <c r="U304" s="35"/>
      <c r="V304" s="77"/>
      <c r="W304" s="77"/>
      <c r="Y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s="11" customFormat="1">
      <c r="A305" s="35"/>
      <c r="B305" s="35"/>
      <c r="C305" s="35"/>
      <c r="D305" s="35"/>
      <c r="E305" s="35"/>
      <c r="F305" s="77"/>
      <c r="G305" s="159"/>
      <c r="H305" s="159"/>
      <c r="I305" s="159"/>
      <c r="J305" s="35"/>
      <c r="K305" s="284"/>
      <c r="L305" s="35"/>
      <c r="M305" s="159"/>
      <c r="N305" s="77"/>
      <c r="O305" s="77"/>
      <c r="P305" s="77"/>
      <c r="Q305" s="77"/>
      <c r="R305" s="77"/>
      <c r="S305" s="159"/>
      <c r="T305" s="35"/>
      <c r="U305" s="35"/>
      <c r="V305" s="77"/>
      <c r="W305" s="77"/>
      <c r="Y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s="11" customFormat="1">
      <c r="A306" s="35"/>
      <c r="B306" s="35"/>
      <c r="C306" s="35"/>
      <c r="D306" s="35"/>
      <c r="E306" s="35"/>
      <c r="F306" s="77"/>
      <c r="G306" s="159"/>
      <c r="H306" s="159"/>
      <c r="I306" s="159"/>
      <c r="J306" s="35"/>
      <c r="K306" s="284"/>
      <c r="L306" s="35"/>
      <c r="M306" s="159"/>
      <c r="N306" s="77"/>
      <c r="O306" s="77"/>
      <c r="P306" s="77"/>
      <c r="Q306" s="77"/>
      <c r="R306" s="77"/>
      <c r="S306" s="159"/>
      <c r="T306" s="35"/>
      <c r="U306" s="35"/>
      <c r="V306" s="77"/>
      <c r="W306" s="77"/>
      <c r="Y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s="11" customFormat="1">
      <c r="A307" s="35"/>
      <c r="B307" s="35"/>
      <c r="C307" s="35"/>
      <c r="D307" s="35"/>
      <c r="E307" s="35"/>
      <c r="F307" s="77"/>
      <c r="G307" s="159"/>
      <c r="H307" s="159"/>
      <c r="I307" s="159"/>
      <c r="J307" s="35"/>
      <c r="K307" s="284"/>
      <c r="L307" s="35"/>
      <c r="M307" s="159"/>
      <c r="N307" s="77"/>
      <c r="O307" s="77"/>
      <c r="P307" s="77"/>
      <c r="Q307" s="77"/>
      <c r="R307" s="77"/>
      <c r="S307" s="159"/>
      <c r="T307" s="35"/>
      <c r="U307" s="35"/>
      <c r="V307" s="77"/>
      <c r="W307" s="77"/>
      <c r="Y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s="11" customFormat="1">
      <c r="A308" s="35"/>
      <c r="B308" s="35"/>
      <c r="C308" s="35"/>
      <c r="D308" s="35"/>
      <c r="E308" s="35"/>
      <c r="F308" s="77"/>
      <c r="G308" s="159"/>
      <c r="H308" s="159"/>
      <c r="I308" s="159"/>
      <c r="J308" s="35"/>
      <c r="K308" s="284"/>
      <c r="L308" s="35"/>
      <c r="M308" s="159"/>
      <c r="N308" s="77"/>
      <c r="O308" s="77"/>
      <c r="P308" s="77"/>
      <c r="Q308" s="77"/>
      <c r="R308" s="77"/>
      <c r="S308" s="159"/>
      <c r="T308" s="35"/>
      <c r="U308" s="35"/>
      <c r="V308" s="77"/>
      <c r="W308" s="77"/>
      <c r="Y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s="11" customFormat="1">
      <c r="A309" s="35"/>
      <c r="B309" s="35"/>
      <c r="C309" s="35"/>
      <c r="D309" s="35"/>
      <c r="E309" s="35"/>
      <c r="F309" s="77"/>
      <c r="G309" s="159"/>
      <c r="H309" s="159"/>
      <c r="I309" s="159"/>
      <c r="J309" s="35"/>
      <c r="K309" s="284"/>
      <c r="L309" s="35"/>
      <c r="M309" s="159"/>
      <c r="N309" s="77"/>
      <c r="O309" s="77"/>
      <c r="P309" s="77"/>
      <c r="Q309" s="77"/>
      <c r="R309" s="77"/>
      <c r="S309" s="159"/>
      <c r="T309" s="35"/>
      <c r="U309" s="35"/>
      <c r="V309" s="77"/>
      <c r="W309" s="77"/>
      <c r="Y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11" customFormat="1">
      <c r="A310" s="35"/>
      <c r="B310" s="35"/>
      <c r="C310" s="35"/>
      <c r="D310" s="35"/>
      <c r="E310" s="35"/>
      <c r="F310" s="77"/>
      <c r="G310" s="159"/>
      <c r="H310" s="159"/>
      <c r="I310" s="159"/>
      <c r="J310" s="35"/>
      <c r="K310" s="284"/>
      <c r="L310" s="35"/>
      <c r="M310" s="159"/>
      <c r="N310" s="77"/>
      <c r="O310" s="77"/>
      <c r="P310" s="77"/>
      <c r="Q310" s="77"/>
      <c r="R310" s="77"/>
      <c r="S310" s="159"/>
      <c r="T310" s="35"/>
      <c r="U310" s="35"/>
      <c r="V310" s="77"/>
      <c r="W310" s="77"/>
      <c r="Y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s="11" customFormat="1">
      <c r="A311" s="35"/>
      <c r="B311" s="35"/>
      <c r="C311" s="35"/>
      <c r="D311" s="35"/>
      <c r="E311" s="35"/>
      <c r="F311" s="77"/>
      <c r="G311" s="159"/>
      <c r="H311" s="159"/>
      <c r="I311" s="159"/>
      <c r="J311" s="35"/>
      <c r="K311" s="284"/>
      <c r="L311" s="35"/>
      <c r="M311" s="159"/>
      <c r="N311" s="77"/>
      <c r="O311" s="77"/>
      <c r="P311" s="77"/>
      <c r="Q311" s="77"/>
      <c r="R311" s="77"/>
      <c r="S311" s="159"/>
      <c r="T311"/>
      <c r="U311"/>
      <c r="Y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11" customFormat="1">
      <c r="A312" s="35"/>
      <c r="B312" s="35"/>
      <c r="C312" s="35"/>
      <c r="D312" s="35"/>
      <c r="E312" s="35"/>
      <c r="F312" s="77"/>
      <c r="G312" s="159"/>
      <c r="H312" s="159"/>
      <c r="I312" s="159"/>
      <c r="J312" s="35"/>
      <c r="K312" s="284"/>
      <c r="L312" s="35"/>
      <c r="M312" s="159"/>
      <c r="N312" s="77"/>
      <c r="O312" s="77"/>
      <c r="P312" s="77"/>
      <c r="Q312" s="77"/>
      <c r="R312" s="77"/>
      <c r="S312" s="159"/>
      <c r="T312"/>
      <c r="U312"/>
      <c r="Y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s="11" customFormat="1">
      <c r="A313" s="35"/>
      <c r="B313" s="35"/>
      <c r="C313" s="35"/>
      <c r="D313" s="35"/>
      <c r="E313" s="35"/>
      <c r="F313" s="77"/>
      <c r="G313" s="159"/>
      <c r="H313" s="159"/>
      <c r="I313" s="159"/>
      <c r="J313" s="35"/>
      <c r="K313" s="284"/>
      <c r="L313" s="35"/>
      <c r="M313" s="159"/>
      <c r="N313" s="77"/>
      <c r="O313" s="77"/>
      <c r="P313" s="77"/>
      <c r="Q313" s="77"/>
      <c r="R313" s="77"/>
      <c r="S313" s="159"/>
      <c r="T313"/>
      <c r="U313"/>
      <c r="Y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s="11" customFormat="1">
      <c r="A314" s="35"/>
      <c r="B314" s="35"/>
      <c r="C314" s="35"/>
      <c r="D314" s="35"/>
      <c r="E314" s="35"/>
      <c r="F314" s="77"/>
      <c r="G314" s="159"/>
      <c r="H314" s="159"/>
      <c r="I314" s="159"/>
      <c r="J314" s="35"/>
      <c r="K314" s="284"/>
      <c r="L314" s="35"/>
      <c r="M314" s="159"/>
      <c r="N314" s="77"/>
      <c r="O314" s="77"/>
      <c r="P314" s="77"/>
      <c r="Q314" s="77"/>
      <c r="R314" s="77"/>
      <c r="S314" s="159"/>
      <c r="T314"/>
      <c r="U314"/>
      <c r="Y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>
      <c r="A315" s="35"/>
      <c r="B315" s="35"/>
      <c r="C315" s="35"/>
      <c r="D315" s="35"/>
      <c r="E315" s="35"/>
      <c r="F315" s="77"/>
      <c r="G315" s="159"/>
      <c r="H315" s="159"/>
      <c r="I315" s="159"/>
      <c r="J315" s="35"/>
      <c r="K315" s="284"/>
      <c r="L315" s="35"/>
      <c r="M315" s="159"/>
      <c r="N315" s="77"/>
      <c r="O315" s="77"/>
      <c r="P315" s="77"/>
      <c r="Q315" s="77"/>
      <c r="R315" s="77"/>
      <c r="S315" s="159"/>
    </row>
    <row r="316" spans="1:53">
      <c r="A316" s="35"/>
      <c r="B316" s="35"/>
      <c r="C316" s="35"/>
      <c r="D316" s="35"/>
      <c r="E316" s="35"/>
      <c r="F316" s="77"/>
      <c r="G316" s="159"/>
      <c r="H316" s="159"/>
      <c r="I316" s="159"/>
      <c r="J316" s="35"/>
      <c r="K316" s="284"/>
      <c r="L316" s="35"/>
      <c r="M316" s="159"/>
      <c r="N316" s="77"/>
      <c r="O316" s="77"/>
      <c r="P316" s="77"/>
      <c r="Q316" s="77"/>
      <c r="R316" s="77"/>
      <c r="S316" s="159"/>
    </row>
    <row r="317" spans="1:53">
      <c r="A317" s="35"/>
      <c r="B317" s="35"/>
      <c r="C317" s="35"/>
      <c r="D317" s="35"/>
      <c r="E317" s="35"/>
      <c r="F317" s="77"/>
      <c r="G317" s="159"/>
      <c r="H317" s="159"/>
      <c r="I317" s="159"/>
      <c r="J317" s="35"/>
      <c r="K317" s="284"/>
      <c r="L317" s="35"/>
      <c r="M317" s="159"/>
      <c r="N317" s="77"/>
      <c r="O317" s="77"/>
      <c r="P317" s="77"/>
      <c r="Q317" s="77"/>
      <c r="R317" s="77"/>
      <c r="S317" s="159"/>
    </row>
    <row r="318" spans="1:53">
      <c r="A318" s="35"/>
      <c r="B318" s="35"/>
      <c r="C318" s="35"/>
      <c r="D318" s="35"/>
      <c r="E318" s="35"/>
      <c r="F318" s="77"/>
      <c r="G318" s="159"/>
      <c r="H318" s="159"/>
      <c r="I318" s="159"/>
      <c r="J318" s="35"/>
      <c r="K318" s="284"/>
      <c r="L318" s="35"/>
      <c r="M318" s="159"/>
      <c r="N318" s="77"/>
      <c r="O318" s="77"/>
      <c r="P318" s="77"/>
      <c r="Q318" s="77"/>
      <c r="R318" s="77"/>
      <c r="S318" s="159"/>
    </row>
    <row r="319" spans="1:53">
      <c r="A319" s="35"/>
      <c r="B319" s="35"/>
      <c r="C319" s="35"/>
      <c r="D319" s="35"/>
      <c r="E319" s="35"/>
      <c r="F319" s="77"/>
      <c r="G319" s="159"/>
      <c r="H319" s="159"/>
      <c r="I319" s="159"/>
      <c r="J319" s="35"/>
      <c r="K319" s="284"/>
      <c r="L319" s="35"/>
      <c r="M319" s="159"/>
      <c r="N319" s="77"/>
      <c r="O319" s="77"/>
      <c r="P319" s="77"/>
      <c r="Q319" s="77"/>
      <c r="R319" s="77"/>
      <c r="S319" s="159"/>
    </row>
    <row r="320" spans="1:53">
      <c r="A320" s="35"/>
      <c r="B320" s="35"/>
      <c r="C320" s="35"/>
      <c r="D320" s="35"/>
      <c r="E320" s="35"/>
      <c r="F320" s="77"/>
      <c r="G320" s="159"/>
      <c r="H320" s="159"/>
      <c r="I320" s="159"/>
      <c r="J320" s="35"/>
      <c r="K320" s="284"/>
      <c r="L320" s="35"/>
      <c r="M320" s="159"/>
      <c r="N320" s="77"/>
      <c r="O320" s="77"/>
      <c r="P320" s="77"/>
      <c r="Q320" s="77"/>
      <c r="R320" s="77"/>
      <c r="S320" s="159"/>
    </row>
    <row r="321" spans="14:19">
      <c r="N321" s="77"/>
      <c r="O321" s="77"/>
      <c r="P321" s="77"/>
      <c r="Q321" s="77"/>
      <c r="R321" s="77"/>
      <c r="S321" s="159"/>
    </row>
    <row r="322" spans="14:19">
      <c r="N322" s="77"/>
      <c r="O322" s="77"/>
      <c r="P322" s="77"/>
      <c r="Q322" s="77"/>
      <c r="R322" s="77"/>
      <c r="S322" s="159"/>
    </row>
    <row r="323" spans="14:19">
      <c r="N323" s="77"/>
      <c r="O323" s="77"/>
      <c r="P323" s="77"/>
      <c r="Q323" s="77"/>
      <c r="R323" s="77"/>
      <c r="S323" s="159"/>
    </row>
    <row r="324" spans="14:19">
      <c r="N324" s="77"/>
      <c r="O324" s="77"/>
      <c r="P324" s="77"/>
      <c r="Q324" s="77"/>
      <c r="R324" s="77"/>
      <c r="S324" s="159"/>
    </row>
    <row r="325" spans="14:19">
      <c r="N325" s="77"/>
      <c r="O325" s="77"/>
      <c r="P325" s="77"/>
      <c r="Q325" s="77"/>
      <c r="R325" s="77"/>
      <c r="S325" s="159"/>
    </row>
    <row r="326" spans="14:19">
      <c r="N326" s="77"/>
      <c r="O326" s="77"/>
      <c r="P326" s="77"/>
      <c r="Q326" s="77"/>
      <c r="R326" s="77"/>
      <c r="S326" s="159"/>
    </row>
    <row r="327" spans="14:19">
      <c r="N327" s="77"/>
      <c r="O327" s="77"/>
      <c r="P327" s="77"/>
      <c r="Q327" s="77"/>
      <c r="R327" s="77"/>
      <c r="S327" s="159"/>
    </row>
    <row r="328" spans="14:19">
      <c r="N328" s="77"/>
      <c r="O328" s="77"/>
      <c r="P328" s="77"/>
      <c r="Q328" s="77"/>
      <c r="R328" s="77"/>
      <c r="S328" s="159"/>
    </row>
    <row r="329" spans="14:19">
      <c r="N329" s="77"/>
      <c r="O329" s="77"/>
      <c r="P329" s="77"/>
      <c r="Q329" s="77"/>
      <c r="R329" s="77"/>
      <c r="S329" s="159"/>
    </row>
    <row r="330" spans="14:19">
      <c r="N330" s="77"/>
      <c r="O330" s="77"/>
      <c r="P330" s="77"/>
      <c r="Q330" s="77"/>
      <c r="R330" s="77"/>
      <c r="S330" s="159"/>
    </row>
    <row r="331" spans="14:19">
      <c r="N331" s="77"/>
      <c r="O331" s="77"/>
      <c r="P331" s="77"/>
      <c r="Q331" s="77"/>
      <c r="R331" s="77"/>
      <c r="S331" s="159"/>
    </row>
    <row r="332" spans="14:19">
      <c r="N332" s="77"/>
      <c r="O332" s="77"/>
      <c r="P332" s="77"/>
      <c r="Q332" s="77"/>
      <c r="R332" s="77"/>
      <c r="S332" s="159"/>
    </row>
    <row r="333" spans="14:19">
      <c r="O333" s="77"/>
      <c r="P333" s="77"/>
      <c r="Q333" s="77"/>
      <c r="R333" s="77"/>
      <c r="S333" s="159"/>
    </row>
  </sheetData>
  <conditionalFormatting sqref="AC103 AC34:AC35">
    <cfRule type="cellIs" dxfId="23" priority="6" stopIfTrue="1" operator="lessThan">
      <formula>0</formula>
    </cfRule>
  </conditionalFormatting>
  <conditionalFormatting sqref="AC80">
    <cfRule type="cellIs" dxfId="22" priority="7" stopIfTrue="1" operator="greaterThan">
      <formula>0</formula>
    </cfRule>
  </conditionalFormatting>
  <conditionalFormatting sqref="AC57"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C80">
    <cfRule type="cellIs" dxfId="19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F121"/>
  <sheetViews>
    <sheetView zoomScale="87" zoomScaleNormal="8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D10" sqref="D10"/>
    </sheetView>
  </sheetViews>
  <sheetFormatPr baseColWidth="10" defaultRowHeight="15"/>
  <cols>
    <col min="1" max="1" width="1.36328125" customWidth="1"/>
    <col min="2" max="2" width="5.17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7.453125" customWidth="1"/>
    <col min="8" max="8" width="6.08984375" style="11" customWidth="1"/>
    <col min="9" max="10" width="6.08984375" style="92" customWidth="1"/>
    <col min="11" max="11" width="1.1796875" style="92" customWidth="1"/>
    <col min="12" max="12" width="6.08984375" style="11" customWidth="1"/>
    <col min="13" max="13" width="1.81640625" style="11" customWidth="1"/>
    <col min="14" max="14" width="7" customWidth="1"/>
    <col min="15" max="15" width="5.26953125" style="92" customWidth="1"/>
    <col min="16" max="16" width="1.7265625" style="92" customWidth="1"/>
    <col min="17" max="17" width="6.36328125" style="92" customWidth="1"/>
    <col min="18" max="18" width="8.08984375" style="92" customWidth="1"/>
    <col min="19" max="19" width="1.6328125" style="92" customWidth="1"/>
    <col min="20" max="20" width="7.453125" customWidth="1"/>
    <col min="21" max="21" width="6.1796875" style="92" customWidth="1"/>
    <col min="22" max="22" width="5.1796875" style="92" customWidth="1"/>
    <col min="23" max="23" width="5.54296875" style="92" customWidth="1"/>
    <col min="24" max="24" width="5.453125" style="11" customWidth="1"/>
    <col min="25" max="25" width="4.90625" style="11" customWidth="1"/>
    <col min="26" max="26" width="5.08984375" style="11" customWidth="1"/>
    <col min="27" max="27" width="6.08984375" style="92" customWidth="1"/>
    <col min="28" max="28" width="5.6328125" customWidth="1"/>
    <col min="29" max="29" width="6.54296875" customWidth="1"/>
    <col min="30" max="30" width="6.1796875" style="11" customWidth="1"/>
    <col min="31" max="31" width="5.1796875" style="11" customWidth="1"/>
    <col min="32" max="32" width="7" style="11" customWidth="1"/>
    <col min="33" max="33" width="7.453125" style="92" customWidth="1"/>
    <col min="34" max="34" width="6.7265625" style="11" customWidth="1"/>
    <col min="35" max="35" width="4.6328125" customWidth="1"/>
    <col min="48" max="48" width="14" customWidth="1"/>
    <col min="49" max="49" width="12.54296875" customWidth="1"/>
    <col min="50" max="50" width="10.90625" customWidth="1"/>
  </cols>
  <sheetData>
    <row r="1" spans="1:58">
      <c r="A1" s="47"/>
      <c r="B1" s="47"/>
      <c r="C1" s="47"/>
      <c r="D1" s="47"/>
      <c r="E1" s="47"/>
      <c r="F1" s="71"/>
      <c r="G1" s="47"/>
      <c r="H1" s="71"/>
      <c r="I1" s="90"/>
      <c r="J1" s="90"/>
      <c r="K1" s="90"/>
      <c r="L1" s="71"/>
      <c r="M1" s="71"/>
      <c r="N1" s="47"/>
      <c r="O1" s="90"/>
      <c r="P1" s="90"/>
      <c r="Q1" s="90"/>
      <c r="R1" s="90"/>
      <c r="S1" s="90"/>
      <c r="T1" s="47"/>
      <c r="U1" s="90"/>
      <c r="V1" s="90"/>
      <c r="W1" s="90"/>
      <c r="X1" s="71"/>
      <c r="Y1" s="71"/>
      <c r="Z1" s="71"/>
      <c r="AA1" s="90"/>
      <c r="AB1" s="47"/>
      <c r="AC1" s="47"/>
      <c r="AD1" s="71"/>
      <c r="AE1" s="71"/>
      <c r="AF1" s="71"/>
      <c r="AG1" s="90"/>
      <c r="AH1" s="71"/>
      <c r="AI1" s="47"/>
      <c r="AJ1" s="4"/>
      <c r="AK1" s="4"/>
      <c r="AL1" s="4"/>
      <c r="AM1" s="4"/>
      <c r="AN1" s="4"/>
    </row>
    <row r="2" spans="1:58" s="180" customFormat="1" ht="31.8">
      <c r="A2" s="179"/>
      <c r="B2" s="179"/>
      <c r="C2" s="179"/>
      <c r="D2" s="141" t="s">
        <v>440</v>
      </c>
      <c r="E2" s="179"/>
      <c r="F2" s="179"/>
      <c r="G2" s="195"/>
      <c r="H2" s="179"/>
      <c r="I2" s="195"/>
      <c r="J2" s="190"/>
      <c r="K2" s="190"/>
      <c r="L2" s="195"/>
      <c r="M2" s="195"/>
      <c r="N2" s="169" t="str">
        <f>+År!B2</f>
        <v>ALL GEIT</v>
      </c>
      <c r="O2" s="190"/>
      <c r="P2" s="190"/>
      <c r="Q2" s="190"/>
      <c r="R2" s="190"/>
      <c r="S2" s="190"/>
      <c r="T2" s="179"/>
      <c r="U2" s="190"/>
      <c r="V2" s="190"/>
      <c r="W2" s="190"/>
      <c r="X2" s="195"/>
      <c r="Y2" s="195"/>
      <c r="Z2" s="195"/>
      <c r="AA2" s="190"/>
      <c r="AB2" s="179"/>
      <c r="AC2" s="179"/>
      <c r="AD2" s="195"/>
      <c r="AE2" s="195"/>
      <c r="AF2" s="195"/>
      <c r="AG2" s="190"/>
      <c r="AH2" s="195"/>
      <c r="AI2" s="179"/>
      <c r="AJ2" s="4"/>
      <c r="AK2" s="4"/>
      <c r="AL2"/>
      <c r="AM2" s="4"/>
      <c r="AN2" s="4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8">
      <c r="A3" s="47"/>
      <c r="B3" s="47"/>
      <c r="C3" s="47"/>
      <c r="D3" s="47"/>
      <c r="E3" s="47"/>
      <c r="F3" s="71"/>
      <c r="G3" s="47"/>
      <c r="H3" s="71"/>
      <c r="I3" s="90"/>
      <c r="J3" s="90"/>
      <c r="K3" s="90"/>
      <c r="L3" s="71"/>
      <c r="M3" s="71"/>
      <c r="N3" s="47"/>
      <c r="O3" s="90"/>
      <c r="P3" s="90"/>
      <c r="Q3" s="90"/>
      <c r="R3" s="90"/>
      <c r="S3" s="90"/>
      <c r="T3" s="47"/>
      <c r="U3" s="90"/>
      <c r="V3" s="90"/>
      <c r="W3" s="90"/>
      <c r="X3" s="71"/>
      <c r="Y3" s="71"/>
      <c r="Z3" s="71"/>
      <c r="AA3" s="90"/>
      <c r="AB3" s="47"/>
      <c r="AC3" s="47"/>
      <c r="AD3" s="71"/>
      <c r="AE3" s="71"/>
      <c r="AF3" s="71"/>
      <c r="AG3" s="90"/>
      <c r="AH3" s="71"/>
      <c r="AI3" s="47"/>
      <c r="AJ3" s="4"/>
      <c r="AK3" s="4"/>
      <c r="AM3" s="4"/>
      <c r="AN3" s="4"/>
    </row>
    <row r="4" spans="1:58">
      <c r="A4" s="47"/>
      <c r="B4" s="47"/>
      <c r="C4" s="47"/>
      <c r="D4" s="47"/>
      <c r="E4" s="47"/>
      <c r="F4" s="71"/>
      <c r="G4" s="47"/>
      <c r="H4" s="71"/>
      <c r="I4" s="90"/>
      <c r="J4" s="90"/>
      <c r="K4" s="90"/>
      <c r="L4" s="71"/>
      <c r="M4" s="71"/>
      <c r="N4" s="47"/>
      <c r="O4" s="90"/>
      <c r="P4" s="90"/>
      <c r="Q4" s="90"/>
      <c r="R4" s="90"/>
      <c r="S4" s="90"/>
      <c r="T4" s="47"/>
      <c r="U4" s="90"/>
      <c r="V4" s="90"/>
      <c r="W4" s="90"/>
      <c r="X4" s="71"/>
      <c r="Y4" s="71"/>
      <c r="Z4" s="71"/>
      <c r="AA4" s="90"/>
      <c r="AB4" s="47"/>
      <c r="AC4" s="47"/>
      <c r="AD4" s="71"/>
      <c r="AE4" s="71"/>
      <c r="AF4" s="71"/>
      <c r="AG4" s="90"/>
      <c r="AH4" s="71"/>
      <c r="AI4" s="47"/>
      <c r="AJ4" s="4"/>
      <c r="AK4" s="4"/>
      <c r="AM4" s="4"/>
      <c r="AN4" s="4"/>
    </row>
    <row r="5" spans="1:58" s="181" customFormat="1" ht="19.8">
      <c r="A5" s="178"/>
      <c r="B5" s="178"/>
      <c r="C5" s="178"/>
      <c r="D5" s="178"/>
      <c r="E5" s="178" t="s">
        <v>5</v>
      </c>
      <c r="F5" s="178"/>
      <c r="G5" s="181">
        <f>+År!R2</f>
        <v>49</v>
      </c>
      <c r="H5" s="204"/>
      <c r="I5" s="178"/>
      <c r="J5" s="204"/>
      <c r="K5" s="203"/>
      <c r="L5" s="203"/>
      <c r="M5" s="204"/>
      <c r="N5" s="204"/>
      <c r="O5" s="203"/>
      <c r="P5" s="203"/>
      <c r="Q5" s="203"/>
      <c r="R5" s="203"/>
      <c r="S5" s="203"/>
      <c r="T5" s="203"/>
      <c r="U5" s="178" t="s">
        <v>423</v>
      </c>
      <c r="V5" s="203"/>
      <c r="W5" s="203"/>
      <c r="X5" s="203"/>
      <c r="Y5" s="203"/>
      <c r="Z5" s="582">
        <f>SUM(G10:G23)</f>
        <v>25624</v>
      </c>
      <c r="AA5" s="584"/>
      <c r="AB5" s="204"/>
      <c r="AC5" s="203"/>
      <c r="AD5" s="178"/>
      <c r="AE5" s="178"/>
      <c r="AF5" s="204"/>
      <c r="AG5" s="204"/>
      <c r="AH5" s="204"/>
      <c r="AI5" s="203"/>
      <c r="AJ5" s="204"/>
      <c r="AK5" s="178"/>
      <c r="AL5" s="4"/>
      <c r="AM5" s="4"/>
      <c r="AN5"/>
      <c r="AO5" s="4"/>
      <c r="AP5" s="4"/>
      <c r="AQ5"/>
      <c r="AR5"/>
      <c r="AS5"/>
      <c r="AT5"/>
      <c r="AU5"/>
      <c r="AV5"/>
      <c r="AW5"/>
      <c r="AX5"/>
      <c r="AY5"/>
      <c r="AZ5"/>
      <c r="BA5"/>
      <c r="BB5"/>
      <c r="BC5"/>
      <c r="BE5" s="183"/>
      <c r="BF5" s="183"/>
    </row>
    <row r="6" spans="1:58" ht="18" customHeight="1">
      <c r="A6" s="51"/>
      <c r="B6" s="51"/>
      <c r="C6" s="51"/>
      <c r="D6" s="51"/>
      <c r="E6" s="51"/>
      <c r="F6" s="72"/>
      <c r="G6" s="51"/>
      <c r="H6" s="72"/>
      <c r="I6" s="95"/>
      <c r="J6" s="95"/>
      <c r="K6" s="95"/>
      <c r="L6" s="72"/>
      <c r="M6" s="72"/>
      <c r="N6" s="51"/>
      <c r="O6" s="95"/>
      <c r="P6" s="95"/>
      <c r="Q6" s="95"/>
      <c r="R6" s="95"/>
      <c r="S6" s="95"/>
      <c r="T6" s="86"/>
      <c r="U6" s="200"/>
      <c r="V6" s="95"/>
      <c r="W6" s="90"/>
      <c r="X6" s="71"/>
      <c r="Y6" s="71"/>
      <c r="Z6" s="71"/>
      <c r="AA6" s="90"/>
      <c r="AB6" s="47"/>
      <c r="AC6" s="47"/>
      <c r="AD6" s="71"/>
      <c r="AE6" s="71"/>
      <c r="AF6" s="71"/>
      <c r="AG6" s="95" t="s">
        <v>78</v>
      </c>
      <c r="AH6" s="72" t="s">
        <v>2</v>
      </c>
      <c r="AI6" s="47"/>
      <c r="AJ6" s="4"/>
      <c r="AK6" s="4"/>
      <c r="AM6" s="4"/>
      <c r="AN6" s="4"/>
    </row>
    <row r="7" spans="1:58" ht="15.6">
      <c r="A7" s="47"/>
      <c r="B7" s="47"/>
      <c r="C7" s="47"/>
      <c r="D7" s="47"/>
      <c r="E7" s="51" t="s">
        <v>2</v>
      </c>
      <c r="F7" s="71"/>
      <c r="G7" s="47"/>
      <c r="H7" s="71"/>
      <c r="I7" s="90"/>
      <c r="J7" s="90"/>
      <c r="K7" s="90"/>
      <c r="L7" s="71"/>
      <c r="M7" s="71"/>
      <c r="N7" s="47"/>
      <c r="O7" s="90"/>
      <c r="P7" s="90"/>
      <c r="Q7" s="90"/>
      <c r="R7" s="90"/>
      <c r="S7" s="90"/>
      <c r="T7" s="51" t="s">
        <v>22</v>
      </c>
      <c r="U7" s="90"/>
      <c r="V7" s="90"/>
      <c r="W7" s="148" t="s">
        <v>401</v>
      </c>
      <c r="X7" s="72" t="s">
        <v>504</v>
      </c>
      <c r="Y7" s="71"/>
      <c r="Z7" s="71"/>
      <c r="AA7" s="95" t="s">
        <v>424</v>
      </c>
      <c r="AB7" s="47"/>
      <c r="AC7" s="47"/>
      <c r="AD7" s="72" t="s">
        <v>420</v>
      </c>
      <c r="AE7" s="198"/>
      <c r="AF7" s="198"/>
      <c r="AG7" s="95" t="s">
        <v>43</v>
      </c>
      <c r="AH7" s="72" t="s">
        <v>8</v>
      </c>
      <c r="AI7" s="47"/>
      <c r="AJ7" s="4"/>
      <c r="AK7" s="4"/>
      <c r="AM7" s="4"/>
      <c r="AN7" s="4"/>
    </row>
    <row r="8" spans="1:58" ht="15.6">
      <c r="A8" s="47"/>
      <c r="B8" s="47"/>
      <c r="C8" s="47"/>
      <c r="D8" s="47"/>
      <c r="E8" s="51" t="s">
        <v>480</v>
      </c>
      <c r="F8" s="172"/>
      <c r="G8" s="51" t="s">
        <v>2</v>
      </c>
      <c r="H8" s="172"/>
      <c r="I8" s="95" t="s">
        <v>2</v>
      </c>
      <c r="J8" s="95" t="s">
        <v>1</v>
      </c>
      <c r="K8" s="95"/>
      <c r="L8" s="72" t="s">
        <v>2</v>
      </c>
      <c r="M8" s="72"/>
      <c r="N8" s="51" t="s">
        <v>22</v>
      </c>
      <c r="O8" s="175"/>
      <c r="P8" s="175"/>
      <c r="Q8" s="95" t="s">
        <v>22</v>
      </c>
      <c r="R8" s="95" t="s">
        <v>22</v>
      </c>
      <c r="S8" s="95"/>
      <c r="T8" s="51" t="s">
        <v>482</v>
      </c>
      <c r="U8" s="95" t="s">
        <v>22</v>
      </c>
      <c r="V8" s="175"/>
      <c r="W8" s="95" t="s">
        <v>484</v>
      </c>
      <c r="X8" s="72" t="s">
        <v>531</v>
      </c>
      <c r="Y8" s="72" t="s">
        <v>531</v>
      </c>
      <c r="Z8" s="72" t="s">
        <v>531</v>
      </c>
      <c r="AA8" s="95"/>
      <c r="AB8" s="51" t="s">
        <v>478</v>
      </c>
      <c r="AC8" s="51" t="s">
        <v>411</v>
      </c>
      <c r="AD8" s="72" t="s">
        <v>1</v>
      </c>
      <c r="AE8" s="72" t="s">
        <v>1</v>
      </c>
      <c r="AF8" s="72" t="s">
        <v>0</v>
      </c>
      <c r="AG8" s="95" t="s">
        <v>556</v>
      </c>
      <c r="AH8" s="72" t="s">
        <v>67</v>
      </c>
      <c r="AI8" s="47"/>
      <c r="AJ8" s="4"/>
      <c r="AK8" s="58"/>
      <c r="AM8" s="1"/>
      <c r="AN8" s="5"/>
    </row>
    <row r="9" spans="1:58" ht="15.6">
      <c r="A9" s="47"/>
      <c r="B9" s="51" t="s">
        <v>86</v>
      </c>
      <c r="C9" s="51" t="s">
        <v>110</v>
      </c>
      <c r="D9" s="48"/>
      <c r="E9" s="52" t="s">
        <v>481</v>
      </c>
      <c r="F9" s="172" t="s">
        <v>483</v>
      </c>
      <c r="G9" s="52" t="s">
        <v>8</v>
      </c>
      <c r="H9" s="172" t="s">
        <v>483</v>
      </c>
      <c r="I9" s="96" t="s">
        <v>401</v>
      </c>
      <c r="J9" s="96" t="s">
        <v>401</v>
      </c>
      <c r="K9" s="96"/>
      <c r="L9" s="73" t="s">
        <v>649</v>
      </c>
      <c r="M9" s="73"/>
      <c r="N9" s="52" t="s">
        <v>0</v>
      </c>
      <c r="O9" s="175" t="s">
        <v>483</v>
      </c>
      <c r="P9" s="175"/>
      <c r="Q9" s="96" t="s">
        <v>649</v>
      </c>
      <c r="R9" s="96" t="s">
        <v>650</v>
      </c>
      <c r="S9" s="96"/>
      <c r="T9" s="52" t="s">
        <v>412</v>
      </c>
      <c r="U9" s="96" t="s">
        <v>44</v>
      </c>
      <c r="V9" s="175" t="s">
        <v>483</v>
      </c>
      <c r="W9" s="96" t="s">
        <v>485</v>
      </c>
      <c r="X9" s="73" t="s">
        <v>557</v>
      </c>
      <c r="Y9" s="73" t="s">
        <v>558</v>
      </c>
      <c r="Z9" s="73" t="s">
        <v>675</v>
      </c>
      <c r="AA9" s="96" t="s">
        <v>1</v>
      </c>
      <c r="AB9" s="52" t="s">
        <v>479</v>
      </c>
      <c r="AC9" s="52" t="s">
        <v>513</v>
      </c>
      <c r="AD9" s="73" t="s">
        <v>43</v>
      </c>
      <c r="AE9" s="73" t="s">
        <v>505</v>
      </c>
      <c r="AF9" s="73" t="s">
        <v>505</v>
      </c>
      <c r="AG9" s="96" t="s">
        <v>662</v>
      </c>
      <c r="AH9" s="73" t="s">
        <v>537</v>
      </c>
      <c r="AI9" s="47"/>
      <c r="AJ9" s="4"/>
      <c r="AK9" s="58"/>
      <c r="AM9" s="1"/>
      <c r="AN9" s="5"/>
    </row>
    <row r="10" spans="1:58" ht="15.6">
      <c r="A10" s="47"/>
      <c r="B10" s="65">
        <f>+'Ark1'!C1361</f>
        <v>2024</v>
      </c>
      <c r="C10" s="65">
        <f>+'Ark1'!O1361</f>
        <v>1</v>
      </c>
      <c r="D10" s="65" t="str">
        <f>VLOOKUP(C10,RNR!$H$11:$I$24,2)</f>
        <v>Østfold</v>
      </c>
      <c r="E10" s="65">
        <f>+'Ark1'!Q1361</f>
        <v>10</v>
      </c>
      <c r="F10" s="205">
        <f t="shared" ref="F10" si="0">+E10-E25</f>
        <v>1</v>
      </c>
      <c r="G10" s="65">
        <f>+'Ark1'!R1361</f>
        <v>118</v>
      </c>
      <c r="H10" s="205">
        <f t="shared" ref="H10" si="1">+G10-G25</f>
        <v>-148</v>
      </c>
      <c r="I10" s="193">
        <f>+'Ark1'!AF1361</f>
        <v>0.46050577583515473</v>
      </c>
      <c r="J10" s="193">
        <f>+'Ark1'!AG1361</f>
        <v>0.46313740361829614</v>
      </c>
      <c r="K10" s="96"/>
      <c r="L10" s="474">
        <f>+IF(G10=0,"",'Ark1'!AI1361)</f>
        <v>104</v>
      </c>
      <c r="M10" s="73"/>
      <c r="N10" s="99">
        <f>+'Ark1'!S1361</f>
        <v>6.1440677966101696</v>
      </c>
      <c r="O10" s="112">
        <f t="shared" ref="O10" si="2">+N10-N25</f>
        <v>0.36211290939212404</v>
      </c>
      <c r="P10" s="175"/>
      <c r="Q10" s="300">
        <f>+IF(L10=0,"",'Ark1'!AJ1361)</f>
        <v>91.059615384615356</v>
      </c>
      <c r="R10" s="300">
        <f>+IF(L10=0,"",'Ark1'!AK1361)</f>
        <v>16.285411868178819</v>
      </c>
      <c r="S10" s="96"/>
      <c r="T10" s="66">
        <f>+'Ark1'!T1361</f>
        <v>5.3983050847457639</v>
      </c>
      <c r="U10" s="139">
        <f>+'Ark1'!U1361</f>
        <v>12.895762711864403</v>
      </c>
      <c r="V10" s="210">
        <f t="shared" ref="V10" si="3">+U10-U25</f>
        <v>-2.580177137759657</v>
      </c>
      <c r="W10" s="139">
        <f>+'Ark1'!W1361</f>
        <v>2.5423728813559321</v>
      </c>
      <c r="X10" s="273">
        <f>+'Ark1'!X1361</f>
        <v>25.423728813559318</v>
      </c>
      <c r="Y10" s="273">
        <f>+'Ark1'!Y1361</f>
        <v>5.0847457627118642</v>
      </c>
      <c r="Z10" s="273">
        <f>+'Ark1'!Z1361</f>
        <v>5.7939242587883202</v>
      </c>
      <c r="AA10" s="139">
        <f>+'Ark1'!Z1361</f>
        <v>5.7939242587883202</v>
      </c>
      <c r="AB10" s="66">
        <f>+'Ark1'!AB1361</f>
        <v>1.4505395285453091</v>
      </c>
      <c r="AC10" s="66">
        <f>+'Ark1'!AC1361</f>
        <v>36.686140264053947</v>
      </c>
      <c r="AD10" s="273">
        <f>+'Ark1'!AD1361</f>
        <v>42.613208272958595</v>
      </c>
      <c r="AE10" s="273">
        <f>+'Ark1'!AE1361</f>
        <v>55.393069729439183</v>
      </c>
      <c r="AF10" s="273">
        <f>+'Ark1'!AF1361</f>
        <v>0.46050577583515473</v>
      </c>
      <c r="AG10" s="139">
        <f t="shared" ref="AG10:AG30" si="4">+U10/N10</f>
        <v>2.0988965517241374</v>
      </c>
      <c r="AH10" s="140">
        <f t="shared" ref="AH10" si="5">+G10/E10</f>
        <v>11.8</v>
      </c>
      <c r="AI10" s="47"/>
      <c r="AJ10" s="4"/>
      <c r="AK10" s="58"/>
      <c r="AM10" s="1"/>
      <c r="AN10">
        <v>1</v>
      </c>
      <c r="AO10" t="s">
        <v>607</v>
      </c>
    </row>
    <row r="11" spans="1:58" ht="15.6">
      <c r="A11" s="47"/>
      <c r="B11" s="65">
        <f>+'Ark1'!C1362</f>
        <v>2024</v>
      </c>
      <c r="C11" s="65">
        <f>+'Ark1'!O1362</f>
        <v>2</v>
      </c>
      <c r="D11" s="65" t="str">
        <f>VLOOKUP(C11,RNR!$H$11:$I$24,2)</f>
        <v>Akershus</v>
      </c>
      <c r="E11" s="65">
        <f>+'Ark1'!Q1362</f>
        <v>16</v>
      </c>
      <c r="F11" s="205">
        <f t="shared" ref="F11:F23" si="6">+E11-E26</f>
        <v>-7</v>
      </c>
      <c r="G11" s="65">
        <f>+'Ark1'!R1362</f>
        <v>273</v>
      </c>
      <c r="H11" s="205">
        <f t="shared" ref="H11:H23" si="7">+G11-G26</f>
        <v>-164</v>
      </c>
      <c r="I11" s="193">
        <f>+'Ark1'!AF1362</f>
        <v>1.0654074305338743</v>
      </c>
      <c r="J11" s="193">
        <f>+'Ark1'!AG1362</f>
        <v>1.03069909795187</v>
      </c>
      <c r="K11" s="96"/>
      <c r="L11" s="474">
        <f>+IF(G11=0,"",'Ark1'!AI1362)</f>
        <v>273</v>
      </c>
      <c r="M11" s="73"/>
      <c r="N11" s="99">
        <f>+'Ark1'!S1362</f>
        <v>6.1428571428571441</v>
      </c>
      <c r="O11" s="112">
        <f t="shared" ref="O11:O23" si="8">+N11-N26</f>
        <v>-1.9614253023864769E-2</v>
      </c>
      <c r="P11" s="175"/>
      <c r="Q11" s="300">
        <f>+IF(L11=0,"",'Ark1'!AJ1362)</f>
        <v>89.004395604395654</v>
      </c>
      <c r="R11" s="300">
        <f>+IF(L11=0,"",'Ark1'!AK1362)</f>
        <v>16.087224501345215</v>
      </c>
      <c r="S11" s="96"/>
      <c r="T11" s="66">
        <f>+'Ark1'!T1362</f>
        <v>5.1978021978021989</v>
      </c>
      <c r="U11" s="139">
        <f>+'Ark1'!U1362</f>
        <v>12.40476190476191</v>
      </c>
      <c r="V11" s="210">
        <f t="shared" ref="V11:V23" si="9">+U11-U26</f>
        <v>-0.34832734008934096</v>
      </c>
      <c r="W11" s="139">
        <f>+'Ark1'!W1362</f>
        <v>1.8315018315018312</v>
      </c>
      <c r="X11" s="273">
        <f>+'Ark1'!X1362</f>
        <v>24.908424908424912</v>
      </c>
      <c r="Y11" s="273">
        <f>+'Ark1'!Y1362</f>
        <v>7.6923076923076898</v>
      </c>
      <c r="Z11" s="273">
        <f>+'Ark1'!Z1362</f>
        <v>6.9039999579592344</v>
      </c>
      <c r="AA11" s="139">
        <f>+'Ark1'!Z1362</f>
        <v>6.9039999579592344</v>
      </c>
      <c r="AB11" s="66">
        <f>+'Ark1'!AB1362</f>
        <v>1.5867107005756205</v>
      </c>
      <c r="AC11" s="66">
        <f>+'Ark1'!AC1362</f>
        <v>54.12477841427603</v>
      </c>
      <c r="AD11" s="273">
        <f>+'Ark1'!AD1362</f>
        <v>50.89055287142719</v>
      </c>
      <c r="AE11" s="273">
        <f>+'Ark1'!AE1362</f>
        <v>45.055326552285983</v>
      </c>
      <c r="AF11" s="273">
        <f>+'Ark1'!AF1362</f>
        <v>1.0654074305338743</v>
      </c>
      <c r="AG11" s="139">
        <f t="shared" ref="AG11:AG23" si="10">+U11/N11</f>
        <v>2.0193798449612408</v>
      </c>
      <c r="AH11" s="140">
        <f t="shared" ref="AH11:AH23" si="11">+G11/E11</f>
        <v>17.0625</v>
      </c>
      <c r="AI11" s="47"/>
      <c r="AJ11" s="4"/>
      <c r="AK11" s="58"/>
      <c r="AM11" s="1"/>
      <c r="AN11">
        <v>4</v>
      </c>
      <c r="AO11" t="s">
        <v>608</v>
      </c>
    </row>
    <row r="12" spans="1:58" ht="15.6">
      <c r="A12" s="47"/>
      <c r="B12" s="65">
        <f>+'Ark1'!C1363</f>
        <v>2024</v>
      </c>
      <c r="C12" s="65">
        <f>+'Ark1'!O1363</f>
        <v>3</v>
      </c>
      <c r="D12" s="65" t="str">
        <f>VLOOKUP(C12,RNR!$H$11:$I$24,2)</f>
        <v>Buskerud</v>
      </c>
      <c r="E12" s="65">
        <f>+'Ark1'!Q1363</f>
        <v>32</v>
      </c>
      <c r="F12" s="205">
        <f t="shared" si="6"/>
        <v>0</v>
      </c>
      <c r="G12" s="65">
        <f>+'Ark1'!R1363</f>
        <v>2637</v>
      </c>
      <c r="H12" s="205">
        <f t="shared" si="7"/>
        <v>-148</v>
      </c>
      <c r="I12" s="193">
        <f>+'Ark1'!AF1363</f>
        <v>10.291133312519515</v>
      </c>
      <c r="J12" s="193">
        <f>+'Ark1'!AG1363</f>
        <v>8.7037691964473254</v>
      </c>
      <c r="K12" s="96"/>
      <c r="L12" s="474">
        <f>+IF(G12=0,"",'Ark1'!AI1363)</f>
        <v>2637</v>
      </c>
      <c r="M12" s="73"/>
      <c r="N12" s="99">
        <f>+'Ark1'!S1363</f>
        <v>5.6249525976488446</v>
      </c>
      <c r="O12" s="112">
        <f t="shared" si="8"/>
        <v>0.30753787592532511</v>
      </c>
      <c r="P12" s="175"/>
      <c r="Q12" s="300">
        <f>+IF(L12=0,"",'Ark1'!AJ1363)</f>
        <v>86.153659461509349</v>
      </c>
      <c r="R12" s="300">
        <f>+IF(L12=0,"",'Ark1'!AK1363)</f>
        <v>15.287591835841775</v>
      </c>
      <c r="S12" s="96"/>
      <c r="T12" s="66">
        <f>+'Ark1'!T1363</f>
        <v>5.5472127417519914</v>
      </c>
      <c r="U12" s="139">
        <f>+'Ark1'!U1363</f>
        <v>10.844671975730018</v>
      </c>
      <c r="V12" s="210">
        <f t="shared" si="9"/>
        <v>1.0188910062506729</v>
      </c>
      <c r="W12" s="139">
        <f>+'Ark1'!W1363</f>
        <v>1.4789533560864621</v>
      </c>
      <c r="X12" s="273">
        <f>+'Ark1'!X1363</f>
        <v>22.980659840728105</v>
      </c>
      <c r="Y12" s="273">
        <f>+'Ark1'!Y1363</f>
        <v>7.2051573758058387</v>
      </c>
      <c r="Z12" s="273">
        <f>+'Ark1'!Z1363</f>
        <v>6.7785648248757697</v>
      </c>
      <c r="AA12" s="139">
        <f>+'Ark1'!Z1363</f>
        <v>6.7785648248757697</v>
      </c>
      <c r="AB12" s="66">
        <f>+'Ark1'!AB1363</f>
        <v>1.3622256451295878</v>
      </c>
      <c r="AC12" s="66">
        <f>+'Ark1'!AC1363</f>
        <v>-1.2703407909025437</v>
      </c>
      <c r="AD12" s="273">
        <f>+'Ark1'!AD1363</f>
        <v>29.054913388476745</v>
      </c>
      <c r="AE12" s="273">
        <f>+'Ark1'!AE1363</f>
        <v>58.001786803670512</v>
      </c>
      <c r="AF12" s="273">
        <f>+'Ark1'!AF1363</f>
        <v>10.291133312519515</v>
      </c>
      <c r="AG12" s="139">
        <f t="shared" si="10"/>
        <v>1.9279579316389166</v>
      </c>
      <c r="AH12" s="140">
        <f t="shared" si="11"/>
        <v>82.40625</v>
      </c>
      <c r="AI12" s="47"/>
      <c r="AJ12" s="4"/>
      <c r="AK12" s="58"/>
      <c r="AM12" s="1"/>
      <c r="AN12">
        <v>8</v>
      </c>
      <c r="AO12" t="s">
        <v>609</v>
      </c>
    </row>
    <row r="13" spans="1:58" ht="15.6">
      <c r="A13" s="47"/>
      <c r="B13" s="65">
        <f>+'Ark1'!C1364</f>
        <v>2024</v>
      </c>
      <c r="C13" s="65">
        <f>+'Ark1'!O1364</f>
        <v>4</v>
      </c>
      <c r="D13" s="65" t="str">
        <f>VLOOKUP(C13,RNR!$H$11:$I$24,2)</f>
        <v>Innlandet</v>
      </c>
      <c r="E13" s="65">
        <f>+'Ark1'!Q1364</f>
        <v>125</v>
      </c>
      <c r="F13" s="205">
        <f t="shared" si="6"/>
        <v>-6</v>
      </c>
      <c r="G13" s="65">
        <f>+'Ark1'!R1364</f>
        <v>4654</v>
      </c>
      <c r="H13" s="205">
        <f t="shared" si="7"/>
        <v>-508</v>
      </c>
      <c r="I13" s="193">
        <f>+'Ark1'!AF1364</f>
        <v>18.162660006244145</v>
      </c>
      <c r="J13" s="193">
        <f>+'Ark1'!AG1364</f>
        <v>16.013713030727079</v>
      </c>
      <c r="K13" s="96"/>
      <c r="L13" s="474">
        <f>+IF(G13=0,"",'Ark1'!AI1364)</f>
        <v>4594</v>
      </c>
      <c r="M13" s="73"/>
      <c r="N13" s="99">
        <f>+'Ark1'!S1364</f>
        <v>5.4840996991834965</v>
      </c>
      <c r="O13" s="112">
        <f t="shared" si="8"/>
        <v>9.4134569388841349E-2</v>
      </c>
      <c r="P13" s="175"/>
      <c r="Q13" s="300">
        <f>+IF(L13=0,"",'Ark1'!AJ1364)</f>
        <v>88.609577710056683</v>
      </c>
      <c r="R13" s="300">
        <f>+IF(L13=0,"",'Ark1'!AK1364)</f>
        <v>14.852695541282412</v>
      </c>
      <c r="S13" s="96"/>
      <c r="T13" s="66">
        <f>+'Ark1'!T1364</f>
        <v>4.8543188654920497</v>
      </c>
      <c r="U13" s="139">
        <f>+'Ark1'!U1364</f>
        <v>11.305371723248829</v>
      </c>
      <c r="V13" s="210">
        <f t="shared" si="9"/>
        <v>-0.66078480522850747</v>
      </c>
      <c r="W13" s="139">
        <f>+'Ark1'!W1364</f>
        <v>1.0098839707778258</v>
      </c>
      <c r="X13" s="273">
        <f>+'Ark1'!X1364</f>
        <v>22.238934250107423</v>
      </c>
      <c r="Y13" s="273">
        <f>+'Ark1'!Y1364</f>
        <v>7.1551353674258715</v>
      </c>
      <c r="Z13" s="273">
        <f>+'Ark1'!Z1364</f>
        <v>6.85824648468048</v>
      </c>
      <c r="AA13" s="139">
        <f>+'Ark1'!Z1364</f>
        <v>6.85824648468048</v>
      </c>
      <c r="AB13" s="66">
        <f>+'Ark1'!AB1364</f>
        <v>1.5206096101021824</v>
      </c>
      <c r="AC13" s="66">
        <f>+'Ark1'!AC1364</f>
        <v>15.11648546385409</v>
      </c>
      <c r="AD13" s="273">
        <f>+'Ark1'!AD1364</f>
        <v>39.404649572462773</v>
      </c>
      <c r="AE13" s="273">
        <f>+'Ark1'!AE1364</f>
        <v>53.421456688961719</v>
      </c>
      <c r="AF13" s="273">
        <f>+'Ark1'!AF1364</f>
        <v>18.162660006244145</v>
      </c>
      <c r="AG13" s="139">
        <f t="shared" si="10"/>
        <v>2.0614818007287572</v>
      </c>
      <c r="AH13" s="140">
        <f t="shared" si="11"/>
        <v>37.231999999999999</v>
      </c>
      <c r="AI13" s="47"/>
      <c r="AJ13" s="4"/>
      <c r="AK13" s="58"/>
      <c r="AM13" s="1"/>
      <c r="AN13">
        <v>9</v>
      </c>
      <c r="AO13" t="s">
        <v>610</v>
      </c>
    </row>
    <row r="14" spans="1:58" ht="15.6">
      <c r="A14" s="47"/>
      <c r="B14" s="65">
        <f>+'Ark1'!C1365</f>
        <v>2024</v>
      </c>
      <c r="C14" s="65">
        <f>+'Ark1'!O1365</f>
        <v>7</v>
      </c>
      <c r="D14" s="65" t="str">
        <f>VLOOKUP(C14,RNR!$H$11:$I$24,2)</f>
        <v>Vestfold</v>
      </c>
      <c r="E14" s="65">
        <f>+'Ark1'!Q1365</f>
        <v>8</v>
      </c>
      <c r="F14" s="205">
        <f t="shared" si="6"/>
        <v>4</v>
      </c>
      <c r="G14" s="65">
        <f>+'Ark1'!R1365</f>
        <v>72</v>
      </c>
      <c r="H14" s="205">
        <f t="shared" si="7"/>
        <v>40</v>
      </c>
      <c r="I14" s="193">
        <f>+'Ark1'!AF1365</f>
        <v>0.280986575085857</v>
      </c>
      <c r="J14" s="193">
        <f>+'Ark1'!AG1365</f>
        <v>0.3646176050040868</v>
      </c>
      <c r="K14" s="96"/>
      <c r="L14" s="474">
        <f>+IF(G14=0,"",'Ark1'!AI1365)</f>
        <v>72</v>
      </c>
      <c r="M14" s="73"/>
      <c r="N14" s="99">
        <f>+'Ark1'!S1365</f>
        <v>6.2638888888888884</v>
      </c>
      <c r="O14" s="112">
        <f t="shared" si="8"/>
        <v>0.7951388888888884</v>
      </c>
      <c r="P14" s="175"/>
      <c r="Q14" s="300">
        <f>+IF(L14=0,"",'Ark1'!AJ1365)</f>
        <v>94.540277777777774</v>
      </c>
      <c r="R14" s="300">
        <f>+IF(L14=0,"",'Ark1'!AK1365)</f>
        <v>17.203461226857868</v>
      </c>
      <c r="S14" s="96"/>
      <c r="T14" s="66">
        <f>+'Ark1'!T1365</f>
        <v>6.1805555555555562</v>
      </c>
      <c r="U14" s="139">
        <f>+'Ark1'!U1365</f>
        <v>16.638888888888889</v>
      </c>
      <c r="V14" s="210">
        <f t="shared" si="9"/>
        <v>1.5545138888888932</v>
      </c>
      <c r="W14" s="139">
        <f>+'Ark1'!W1365</f>
        <v>15.27777777777778</v>
      </c>
      <c r="X14" s="273">
        <f>+'Ark1'!X1365</f>
        <v>52.777777777777779</v>
      </c>
      <c r="Y14" s="273">
        <f>+'Ark1'!Y1365</f>
        <v>26.388888888888889</v>
      </c>
      <c r="Z14" s="273">
        <f>+'Ark1'!Z1365</f>
        <v>9.0905255250171209</v>
      </c>
      <c r="AA14" s="139">
        <f>+'Ark1'!Z1365</f>
        <v>9.0905255250171209</v>
      </c>
      <c r="AB14" s="66">
        <f>+'Ark1'!AB1365</f>
        <v>2.2932654355797304</v>
      </c>
      <c r="AC14" s="66">
        <f>+'Ark1'!AC1365</f>
        <v>55.752145306736715</v>
      </c>
      <c r="AD14" s="273">
        <f>+'Ark1'!AD1365</f>
        <v>78.121760169758119</v>
      </c>
      <c r="AE14" s="273">
        <f>+'Ark1'!AE1365</f>
        <v>72.702963410770394</v>
      </c>
      <c r="AF14" s="273">
        <f>+'Ark1'!AF1365</f>
        <v>0.280986575085857</v>
      </c>
      <c r="AG14" s="139">
        <f t="shared" si="10"/>
        <v>2.6563192904656323</v>
      </c>
      <c r="AH14" s="140">
        <f t="shared" si="11"/>
        <v>9</v>
      </c>
      <c r="AI14" s="47"/>
      <c r="AJ14" s="4"/>
      <c r="AK14" s="58"/>
      <c r="AM14" s="1"/>
      <c r="AN14" s="2">
        <v>11</v>
      </c>
      <c r="AO14" s="2" t="s">
        <v>108</v>
      </c>
    </row>
    <row r="15" spans="1:58" ht="15.6">
      <c r="A15" s="47"/>
      <c r="B15" s="65">
        <f>+'Ark1'!C1366</f>
        <v>2024</v>
      </c>
      <c r="C15" s="65">
        <f>+'Ark1'!O1366</f>
        <v>8</v>
      </c>
      <c r="D15" s="65" t="str">
        <f>VLOOKUP(C15,RNR!$H$11:$I$24,2)</f>
        <v>Telemark</v>
      </c>
      <c r="E15" s="65">
        <f>+'Ark1'!Q1366</f>
        <v>28</v>
      </c>
      <c r="F15" s="205">
        <f t="shared" si="6"/>
        <v>3</v>
      </c>
      <c r="G15" s="65">
        <f>+'Ark1'!R1366</f>
        <v>1062</v>
      </c>
      <c r="H15" s="205">
        <f t="shared" si="7"/>
        <v>-203</v>
      </c>
      <c r="I15" s="193">
        <f>+'Ark1'!AF1366</f>
        <v>4.144551982516389</v>
      </c>
      <c r="J15" s="193">
        <f>+'Ark1'!AG1366</f>
        <v>3.3995874160055486</v>
      </c>
      <c r="K15" s="96"/>
      <c r="L15" s="474">
        <f>+IF(G15=0,"",'Ark1'!AI1366)</f>
        <v>1050</v>
      </c>
      <c r="M15" s="73"/>
      <c r="N15" s="99">
        <f>+'Ark1'!S1366</f>
        <v>5.5235404896421825</v>
      </c>
      <c r="O15" s="112">
        <f t="shared" si="8"/>
        <v>-0.44958204000208646</v>
      </c>
      <c r="P15" s="175"/>
      <c r="Q15" s="300">
        <f>+IF(L15=0,"",'Ark1'!AJ1366)</f>
        <v>84.403428571428506</v>
      </c>
      <c r="R15" s="300">
        <f>+IF(L15=0,"",'Ark1'!AK1366)</f>
        <v>14.238841040136524</v>
      </c>
      <c r="S15" s="96"/>
      <c r="T15" s="66">
        <f>+'Ark1'!T1366</f>
        <v>4.9369114877589446</v>
      </c>
      <c r="U15" s="139">
        <f>+'Ark1'!U1366</f>
        <v>10.517702448210921</v>
      </c>
      <c r="V15" s="210">
        <f t="shared" si="9"/>
        <v>-0.11407620791557171</v>
      </c>
      <c r="W15" s="139">
        <f>+'Ark1'!W1366</f>
        <v>2.1657250470809788</v>
      </c>
      <c r="X15" s="273">
        <f>+'Ark1'!X1366</f>
        <v>23.634651600753287</v>
      </c>
      <c r="Y15" s="273">
        <f>+'Ark1'!Y1366</f>
        <v>12.994350282485875</v>
      </c>
      <c r="Z15" s="273">
        <f>+'Ark1'!Z1366</f>
        <v>8.4159658596181224</v>
      </c>
      <c r="AA15" s="139">
        <f>+'Ark1'!Z1366</f>
        <v>8.4159658596181224</v>
      </c>
      <c r="AB15" s="66">
        <f>+'Ark1'!AB1366</f>
        <v>1.4871619699096741</v>
      </c>
      <c r="AC15" s="66">
        <f>+'Ark1'!AC1366</f>
        <v>34.994409851963205</v>
      </c>
      <c r="AD15" s="273">
        <f>+'Ark1'!AD1366</f>
        <v>52.849412935032817</v>
      </c>
      <c r="AE15" s="273">
        <f>+'Ark1'!AE1366</f>
        <v>66.919269709224807</v>
      </c>
      <c r="AF15" s="273">
        <f>+'Ark1'!AF1366</f>
        <v>4.144551982516389</v>
      </c>
      <c r="AG15" s="139">
        <f t="shared" si="10"/>
        <v>1.9041595635867716</v>
      </c>
      <c r="AH15" s="140">
        <f t="shared" si="11"/>
        <v>37.928571428571431</v>
      </c>
      <c r="AI15" s="47"/>
      <c r="AJ15" s="4"/>
      <c r="AK15" s="58"/>
      <c r="AM15" s="1"/>
      <c r="AN15" s="2">
        <v>14</v>
      </c>
      <c r="AO15" s="4" t="s">
        <v>611</v>
      </c>
      <c r="AP15" s="4"/>
    </row>
    <row r="16" spans="1:58" s="538" customFormat="1" ht="15.6">
      <c r="A16" s="47"/>
      <c r="B16" s="65">
        <f>+'Ark1'!C1367</f>
        <v>2024</v>
      </c>
      <c r="C16" s="65">
        <f>+'Ark1'!O1367</f>
        <v>9</v>
      </c>
      <c r="D16" s="65" t="str">
        <f>VLOOKUP(C16,RNR!$H$11:$I$24,2)</f>
        <v>Agder</v>
      </c>
      <c r="E16" s="65">
        <f>+'Ark1'!Q1367</f>
        <v>25</v>
      </c>
      <c r="F16" s="205">
        <f t="shared" si="6"/>
        <v>3</v>
      </c>
      <c r="G16" s="65">
        <f>+'Ark1'!R1367</f>
        <v>277</v>
      </c>
      <c r="H16" s="205">
        <f t="shared" si="7"/>
        <v>46</v>
      </c>
      <c r="I16" s="193">
        <f>+'Ark1'!AF1367</f>
        <v>1.0810177958164218</v>
      </c>
      <c r="J16" s="193">
        <f>+'Ark1'!AG1367</f>
        <v>1.0777219860763538</v>
      </c>
      <c r="K16" s="96"/>
      <c r="L16" s="474">
        <f>+IF(G16=0,"",'Ark1'!AI1367)</f>
        <v>276</v>
      </c>
      <c r="M16" s="73"/>
      <c r="N16" s="99">
        <f>+'Ark1'!S1367</f>
        <v>5.7039711191335742</v>
      </c>
      <c r="O16" s="112">
        <f t="shared" si="8"/>
        <v>-1.1055526903902342</v>
      </c>
      <c r="P16" s="175"/>
      <c r="Q16" s="300">
        <f>+IF(L16=0,"",'Ark1'!AJ1367)</f>
        <v>92.064855072463757</v>
      </c>
      <c r="R16" s="300">
        <f>+IF(L16=0,"",'Ark1'!AK1367)</f>
        <v>15.372739374123547</v>
      </c>
      <c r="S16" s="96"/>
      <c r="T16" s="66">
        <f>+'Ark1'!T1367</f>
        <v>4.9458483754512637</v>
      </c>
      <c r="U16" s="139">
        <f>+'Ark1'!U1367</f>
        <v>12.783393501805056</v>
      </c>
      <c r="V16" s="210">
        <f t="shared" si="9"/>
        <v>4.140215981370865E-2</v>
      </c>
      <c r="W16" s="139">
        <f>+'Ark1'!W1367</f>
        <v>2.1660649819494577</v>
      </c>
      <c r="X16" s="273">
        <f>+'Ark1'!X1367</f>
        <v>22.382671480144403</v>
      </c>
      <c r="Y16" s="273">
        <f>+'Ark1'!Y1367</f>
        <v>7.2202166064981936</v>
      </c>
      <c r="Z16" s="273">
        <f>+'Ark1'!Z1367</f>
        <v>5.9128824694783004</v>
      </c>
      <c r="AA16" s="139">
        <f>+'Ark1'!Z1367</f>
        <v>5.9128824694783004</v>
      </c>
      <c r="AB16" s="66">
        <f>+'Ark1'!AB1367</f>
        <v>1.5716207523713741</v>
      </c>
      <c r="AC16" s="66">
        <f>+'Ark1'!AC1367</f>
        <v>49.72643074250184</v>
      </c>
      <c r="AD16" s="273">
        <f>+'Ark1'!AD1367</f>
        <v>69.66882808437208</v>
      </c>
      <c r="AE16" s="273">
        <f>+'Ark1'!AE1367</f>
        <v>60.72863295389952</v>
      </c>
      <c r="AF16" s="273">
        <f>+'Ark1'!AF1367</f>
        <v>1.0810177958164218</v>
      </c>
      <c r="AG16" s="139">
        <f t="shared" si="10"/>
        <v>2.2411392405063295</v>
      </c>
      <c r="AH16" s="140">
        <f t="shared" si="11"/>
        <v>11.08</v>
      </c>
      <c r="AI16" s="47"/>
      <c r="AJ16" s="4"/>
      <c r="AK16" s="58"/>
      <c r="AM16" s="1"/>
      <c r="AN16" s="2"/>
      <c r="AO16" s="4"/>
      <c r="AP16" s="4"/>
    </row>
    <row r="17" spans="1:46" s="538" customFormat="1" ht="15.6">
      <c r="A17" s="47"/>
      <c r="B17" s="65">
        <f>+'Ark1'!C1368</f>
        <v>2024</v>
      </c>
      <c r="C17" s="65">
        <f>+'Ark1'!O1368</f>
        <v>11</v>
      </c>
      <c r="D17" s="65" t="str">
        <f>VLOOKUP(C17,RNR!$H$11:$I$24,2)</f>
        <v>Rogaland</v>
      </c>
      <c r="E17" s="65">
        <f>+'Ark1'!Q1368</f>
        <v>68</v>
      </c>
      <c r="F17" s="205">
        <f t="shared" si="6"/>
        <v>-1</v>
      </c>
      <c r="G17" s="65">
        <f>+'Ark1'!R1368</f>
        <v>1185</v>
      </c>
      <c r="H17" s="205">
        <f t="shared" si="7"/>
        <v>-283</v>
      </c>
      <c r="I17" s="193">
        <f>+'Ark1'!AF1368</f>
        <v>4.6245707149547313</v>
      </c>
      <c r="J17" s="193">
        <f>+'Ark1'!AG1368</f>
        <v>5.1879789410506385</v>
      </c>
      <c r="K17" s="96"/>
      <c r="L17" s="474">
        <f>+IF(G17=0,"",'Ark1'!AI1368)</f>
        <v>1049</v>
      </c>
      <c r="M17" s="73"/>
      <c r="N17" s="99">
        <f>+'Ark1'!S1368</f>
        <v>5.443037974683544</v>
      </c>
      <c r="O17" s="112">
        <f t="shared" si="8"/>
        <v>0.24617148966992008</v>
      </c>
      <c r="P17" s="175"/>
      <c r="Q17" s="300">
        <f>+IF(L17=0,"",'Ark1'!AJ1368)</f>
        <v>95.029933269780699</v>
      </c>
      <c r="R17" s="300">
        <f>+IF(L17=0,"",'Ark1'!AK1368)</f>
        <v>15.932730728171862</v>
      </c>
      <c r="S17" s="96"/>
      <c r="T17" s="66">
        <f>+'Ark1'!T1368</f>
        <v>4.8194092827004207</v>
      </c>
      <c r="U17" s="139">
        <f>+'Ark1'!U1368</f>
        <v>14.384641350210972</v>
      </c>
      <c r="V17" s="210">
        <f t="shared" si="9"/>
        <v>2.3474478897204936</v>
      </c>
      <c r="W17" s="139">
        <f>+'Ark1'!W1368</f>
        <v>2.0253164556962022</v>
      </c>
      <c r="X17" s="273">
        <f>+'Ark1'!X1368</f>
        <v>35.527426160337555</v>
      </c>
      <c r="Y17" s="273">
        <f>+'Ark1'!Y1368</f>
        <v>17.383966244725737</v>
      </c>
      <c r="Z17" s="273">
        <f>+'Ark1'!Z1368</f>
        <v>8.0370303557272127</v>
      </c>
      <c r="AA17" s="139">
        <f>+'Ark1'!Z1368</f>
        <v>8.0370303557272127</v>
      </c>
      <c r="AB17" s="66">
        <f>+'Ark1'!AB1368</f>
        <v>1.783504724560568</v>
      </c>
      <c r="AC17" s="66">
        <f>+'Ark1'!AC1368</f>
        <v>42.367715109086568</v>
      </c>
      <c r="AD17" s="273">
        <f>+'Ark1'!AD1368</f>
        <v>67.375424345415922</v>
      </c>
      <c r="AE17" s="273">
        <f>+'Ark1'!AE1368</f>
        <v>61.049233151503763</v>
      </c>
      <c r="AF17" s="273">
        <f>+'Ark1'!AF1368</f>
        <v>4.6245707149547313</v>
      </c>
      <c r="AG17" s="139">
        <f t="shared" si="10"/>
        <v>2.6427596899224808</v>
      </c>
      <c r="AH17" s="140">
        <f t="shared" si="11"/>
        <v>17.426470588235293</v>
      </c>
      <c r="AI17" s="47"/>
      <c r="AJ17" s="4"/>
      <c r="AK17" s="58"/>
      <c r="AM17" s="1"/>
      <c r="AN17" s="2"/>
      <c r="AO17" s="4"/>
      <c r="AP17" s="4"/>
    </row>
    <row r="18" spans="1:46" s="538" customFormat="1" ht="15.6">
      <c r="A18" s="47"/>
      <c r="B18" s="65">
        <f>+'Ark1'!C1369</f>
        <v>2024</v>
      </c>
      <c r="C18" s="65">
        <f>+'Ark1'!O1369</f>
        <v>14</v>
      </c>
      <c r="D18" s="65" t="str">
        <f>VLOOKUP(C18,RNR!$H$11:$I$24,2)</f>
        <v>Vestland</v>
      </c>
      <c r="E18" s="65">
        <f>+'Ark1'!Q1369</f>
        <v>232</v>
      </c>
      <c r="F18" s="205">
        <f t="shared" si="6"/>
        <v>19</v>
      </c>
      <c r="G18" s="65">
        <f>+'Ark1'!R1369</f>
        <v>6620</v>
      </c>
      <c r="H18" s="205">
        <f t="shared" si="7"/>
        <v>118</v>
      </c>
      <c r="I18" s="193">
        <f>+'Ark1'!AF1369</f>
        <v>25.835154542616305</v>
      </c>
      <c r="J18" s="193">
        <f>+'Ark1'!AG1369</f>
        <v>25.073060480869184</v>
      </c>
      <c r="K18" s="96"/>
      <c r="L18" s="474">
        <f>+IF(G18=0,"",'Ark1'!AI1369)</f>
        <v>6353</v>
      </c>
      <c r="M18" s="73"/>
      <c r="N18" s="99">
        <f>+'Ark1'!S1369</f>
        <v>5.2468277945619342</v>
      </c>
      <c r="O18" s="112">
        <f t="shared" si="8"/>
        <v>-5.5540707437451431E-2</v>
      </c>
      <c r="P18" s="175"/>
      <c r="Q18" s="300">
        <f>+IF(L18=0,"",'Ark1'!AJ1369)</f>
        <v>90.812120258145882</v>
      </c>
      <c r="R18" s="300">
        <f>+IF(L18=0,"",'Ark1'!AK1369)</f>
        <v>15.085379364920502</v>
      </c>
      <c r="S18" s="96"/>
      <c r="T18" s="66">
        <f>+'Ark1'!T1369</f>
        <v>4.5913897280966758</v>
      </c>
      <c r="U18" s="139">
        <f>+'Ark1'!U1369</f>
        <v>12.444244712990985</v>
      </c>
      <c r="V18" s="210">
        <f t="shared" si="9"/>
        <v>0.55637944076703683</v>
      </c>
      <c r="W18" s="139">
        <f>+'Ark1'!W1369</f>
        <v>1.2990936555891237</v>
      </c>
      <c r="X18" s="273">
        <f>+'Ark1'!X1369</f>
        <v>28.897280966767379</v>
      </c>
      <c r="Y18" s="273">
        <f>+'Ark1'!Y1369</f>
        <v>9.531722054380662</v>
      </c>
      <c r="Z18" s="273">
        <f>+'Ark1'!Z1369</f>
        <v>7.2458544322743359</v>
      </c>
      <c r="AA18" s="139">
        <f>+'Ark1'!Z1369</f>
        <v>7.2458544322743359</v>
      </c>
      <c r="AB18" s="66">
        <f>+'Ark1'!AB1369</f>
        <v>1.6260580666222899</v>
      </c>
      <c r="AC18" s="66">
        <f>+'Ark1'!AC1369</f>
        <v>13.119476357130836</v>
      </c>
      <c r="AD18" s="273">
        <f>+'Ark1'!AD1369</f>
        <v>50.569970773506242</v>
      </c>
      <c r="AE18" s="273">
        <f>+'Ark1'!AE1369</f>
        <v>59.572877774444571</v>
      </c>
      <c r="AF18" s="273">
        <f>+'Ark1'!AF1369</f>
        <v>25.835154542616305</v>
      </c>
      <c r="AG18" s="139">
        <f t="shared" si="10"/>
        <v>2.3717654171705047</v>
      </c>
      <c r="AH18" s="140">
        <f t="shared" si="11"/>
        <v>28.53448275862069</v>
      </c>
      <c r="AI18" s="47"/>
      <c r="AJ18" s="4"/>
      <c r="AK18" s="58"/>
      <c r="AM18" s="1"/>
      <c r="AN18" s="2"/>
      <c r="AO18" s="4"/>
      <c r="AP18" s="4"/>
    </row>
    <row r="19" spans="1:46" s="538" customFormat="1" ht="15.6">
      <c r="A19" s="47"/>
      <c r="B19" s="65">
        <f>+'Ark1'!C1370</f>
        <v>2024</v>
      </c>
      <c r="C19" s="65">
        <f>+'Ark1'!O1370</f>
        <v>15</v>
      </c>
      <c r="D19" s="65" t="str">
        <f>VLOOKUP(C19,RNR!$H$11:$I$24,2)</f>
        <v>Møre og Romsdal</v>
      </c>
      <c r="E19" s="65">
        <f>+'Ark1'!Q1370</f>
        <v>69</v>
      </c>
      <c r="F19" s="205">
        <f t="shared" si="6"/>
        <v>11</v>
      </c>
      <c r="G19" s="65">
        <f>+'Ark1'!R1370</f>
        <v>2875</v>
      </c>
      <c r="H19" s="205">
        <f t="shared" si="7"/>
        <v>288</v>
      </c>
      <c r="I19" s="193">
        <f>+'Ark1'!AF1370</f>
        <v>11.219950046831094</v>
      </c>
      <c r="J19" s="193">
        <f>+'Ark1'!AG1370</f>
        <v>10.795268127855987</v>
      </c>
      <c r="K19" s="96"/>
      <c r="L19" s="474">
        <f>+IF(G19=0,"",'Ark1'!AI1370)</f>
        <v>1660</v>
      </c>
      <c r="M19" s="73"/>
      <c r="N19" s="99">
        <f>+'Ark1'!S1370</f>
        <v>5.1140869565217404</v>
      </c>
      <c r="O19" s="112">
        <f t="shared" si="8"/>
        <v>0.40399805045293391</v>
      </c>
      <c r="P19" s="175"/>
      <c r="Q19" s="300">
        <f>+IF(L19=0,"",'Ark1'!AJ1370)</f>
        <v>93.438734939759101</v>
      </c>
      <c r="R19" s="300">
        <f>+IF(L19=0,"",'Ark1'!AK1370)</f>
        <v>14.705976910438496</v>
      </c>
      <c r="S19" s="96"/>
      <c r="T19" s="66">
        <f>+'Ark1'!T1370</f>
        <v>4.5996521739130438</v>
      </c>
      <c r="U19" s="139">
        <f>+'Ark1'!U1370</f>
        <v>12.337147826086976</v>
      </c>
      <c r="V19" s="210">
        <f t="shared" si="9"/>
        <v>0.23954442446347635</v>
      </c>
      <c r="W19" s="139">
        <f>+'Ark1'!W1370</f>
        <v>1.2173913043478262</v>
      </c>
      <c r="X19" s="273">
        <f>+'Ark1'!X1370</f>
        <v>29.913043478260871</v>
      </c>
      <c r="Y19" s="273">
        <f>+'Ark1'!Y1370</f>
        <v>11.339130434782611</v>
      </c>
      <c r="Z19" s="273">
        <f>+'Ark1'!Z1370</f>
        <v>7.8366193379359981</v>
      </c>
      <c r="AA19" s="139">
        <f>+'Ark1'!Z1370</f>
        <v>7.8366193379359981</v>
      </c>
      <c r="AB19" s="66">
        <f>+'Ark1'!AB1370</f>
        <v>1.7297599383250852</v>
      </c>
      <c r="AC19" s="66">
        <f>+'Ark1'!AC1370</f>
        <v>36.097579657156302</v>
      </c>
      <c r="AD19" s="273">
        <f>+'Ark1'!AD1370</f>
        <v>49.346629909936681</v>
      </c>
      <c r="AE19" s="273">
        <f>+'Ark1'!AE1370</f>
        <v>59.340596738467774</v>
      </c>
      <c r="AF19" s="273">
        <f>+'Ark1'!AF1370</f>
        <v>11.219950046831094</v>
      </c>
      <c r="AG19" s="139">
        <f t="shared" si="10"/>
        <v>2.4123852275045943</v>
      </c>
      <c r="AH19" s="140">
        <f t="shared" si="11"/>
        <v>41.666666666666664</v>
      </c>
      <c r="AI19" s="47"/>
      <c r="AJ19" s="4"/>
      <c r="AK19" s="58"/>
      <c r="AM19" s="1"/>
      <c r="AN19" s="2"/>
      <c r="AO19" s="4"/>
      <c r="AP19" s="4"/>
    </row>
    <row r="20" spans="1:46" ht="15.6">
      <c r="A20" s="47"/>
      <c r="B20" s="65">
        <f>+'Ark1'!C1371</f>
        <v>2024</v>
      </c>
      <c r="C20" s="65">
        <f>+'Ark1'!O1371</f>
        <v>16</v>
      </c>
      <c r="D20" s="65" t="str">
        <f>VLOOKUP(C20,RNR!$H$11:$I$24,2)</f>
        <v>Trøndelag</v>
      </c>
      <c r="E20" s="65">
        <f>+'Ark1'!Q1371</f>
        <v>89</v>
      </c>
      <c r="F20" s="205">
        <f t="shared" si="6"/>
        <v>6</v>
      </c>
      <c r="G20" s="65">
        <f>+'Ark1'!R1371</f>
        <v>1468</v>
      </c>
      <c r="H20" s="205">
        <f t="shared" si="7"/>
        <v>172</v>
      </c>
      <c r="I20" s="193">
        <f>+'Ark1'!AF1371</f>
        <v>5.7290040586949722</v>
      </c>
      <c r="J20" s="193">
        <f>+'Ark1'!AG1371</f>
        <v>5.4338066869286079</v>
      </c>
      <c r="K20" s="96"/>
      <c r="L20" s="474">
        <f>+IF(G20=0,"",'Ark1'!AI1371)</f>
        <v>1302</v>
      </c>
      <c r="M20" s="73"/>
      <c r="N20" s="99">
        <f>+'Ark1'!S1371</f>
        <v>5.6825613079019055</v>
      </c>
      <c r="O20" s="112">
        <f t="shared" si="8"/>
        <v>0.22962920913647444</v>
      </c>
      <c r="P20" s="175"/>
      <c r="Q20" s="300">
        <f>+IF(L20=0,"",'Ark1'!AJ1371)</f>
        <v>91.668279569892576</v>
      </c>
      <c r="R20" s="300">
        <f>+IF(L20=0,"",'Ark1'!AK1371)</f>
        <v>15.295494707975109</v>
      </c>
      <c r="S20" s="96"/>
      <c r="T20" s="66">
        <f>+'Ark1'!T1371</f>
        <v>4.7840599455040884</v>
      </c>
      <c r="U20" s="139">
        <f>+'Ark1'!U1371</f>
        <v>12.16178474114443</v>
      </c>
      <c r="V20" s="210">
        <f t="shared" si="9"/>
        <v>0.50430017324318754</v>
      </c>
      <c r="W20" s="139">
        <f>+'Ark1'!W1371</f>
        <v>1.7711171662125345</v>
      </c>
      <c r="X20" s="273">
        <f>+'Ark1'!X1371</f>
        <v>21.662125340599449</v>
      </c>
      <c r="Y20" s="273">
        <f>+'Ark1'!Y1371</f>
        <v>6.3351498637602193</v>
      </c>
      <c r="Z20" s="273">
        <f>+'Ark1'!Z1371</f>
        <v>6.6782785743487985</v>
      </c>
      <c r="AA20" s="139">
        <f>+'Ark1'!Z1371</f>
        <v>6.6782785743487985</v>
      </c>
      <c r="AB20" s="66">
        <f>+'Ark1'!AB1371</f>
        <v>1.7036079286643888</v>
      </c>
      <c r="AC20" s="66">
        <f>+'Ark1'!AC1371</f>
        <v>49.597835952622994</v>
      </c>
      <c r="AD20" s="273">
        <f>+'Ark1'!AD1371</f>
        <v>65.028690182266004</v>
      </c>
      <c r="AE20" s="273">
        <f>+'Ark1'!AE1371</f>
        <v>53.664253618895351</v>
      </c>
      <c r="AF20" s="273">
        <f>+'Ark1'!AF1371</f>
        <v>5.7290040586949722</v>
      </c>
      <c r="AG20" s="139">
        <f t="shared" si="10"/>
        <v>2.140194198034048</v>
      </c>
      <c r="AH20" s="140">
        <f t="shared" si="11"/>
        <v>16.49438202247191</v>
      </c>
      <c r="AI20" s="47"/>
      <c r="AJ20" s="4"/>
      <c r="AK20" s="58"/>
      <c r="AM20" s="1"/>
      <c r="AN20">
        <v>15</v>
      </c>
      <c r="AO20" t="s">
        <v>602</v>
      </c>
      <c r="AQ20" s="2"/>
      <c r="AR20" s="2"/>
    </row>
    <row r="21" spans="1:46" ht="15.6">
      <c r="A21" s="47"/>
      <c r="B21" s="65">
        <f>+'Ark1'!C1372</f>
        <v>2024</v>
      </c>
      <c r="C21" s="65">
        <f>+'Ark1'!O1372</f>
        <v>18</v>
      </c>
      <c r="D21" s="65" t="str">
        <f>VLOOKUP(C21,RNR!$H$11:$I$24,2)</f>
        <v>Nordland</v>
      </c>
      <c r="E21" s="65">
        <f>+'Ark1'!Q1372</f>
        <v>49</v>
      </c>
      <c r="F21" s="205">
        <f t="shared" si="6"/>
        <v>3</v>
      </c>
      <c r="G21" s="65">
        <f>+'Ark1'!R1372</f>
        <v>1773</v>
      </c>
      <c r="H21" s="205">
        <f t="shared" si="7"/>
        <v>-31</v>
      </c>
      <c r="I21" s="193">
        <f>+'Ark1'!AF1372</f>
        <v>6.9192944114892274</v>
      </c>
      <c r="J21" s="193">
        <f>+'Ark1'!AG1372</f>
        <v>8.9937893265044089</v>
      </c>
      <c r="K21" s="96"/>
      <c r="L21" s="474">
        <f>+IF(G21=0,"",'Ark1'!AI1372)</f>
        <v>934</v>
      </c>
      <c r="M21" s="73"/>
      <c r="N21" s="99">
        <f>+'Ark1'!S1372</f>
        <v>5.5008460236886636</v>
      </c>
      <c r="O21" s="112">
        <f t="shared" si="8"/>
        <v>0.2796708573915474</v>
      </c>
      <c r="P21" s="175"/>
      <c r="Q21" s="300">
        <f>+IF(L21=0,"",'Ark1'!AJ1372)</f>
        <v>101.46456102783726</v>
      </c>
      <c r="R21" s="300">
        <f>+IF(L21=0,"",'Ark1'!AK1372)</f>
        <v>15.566079475581819</v>
      </c>
      <c r="S21" s="96"/>
      <c r="T21" s="66">
        <f>+'Ark1'!T1372</f>
        <v>5.0360970107163006</v>
      </c>
      <c r="U21" s="139">
        <f>+'Ark1'!U1372</f>
        <v>16.666835871404412</v>
      </c>
      <c r="V21" s="210">
        <f t="shared" si="9"/>
        <v>2.1413369800518751</v>
      </c>
      <c r="W21" s="139">
        <f>+'Ark1'!W1372</f>
        <v>2.8764805414551606</v>
      </c>
      <c r="X21" s="273">
        <f>+'Ark1'!X1372</f>
        <v>54.371122391426944</v>
      </c>
      <c r="Y21" s="273">
        <f>+'Ark1'!Y1372</f>
        <v>21.996615905245346</v>
      </c>
      <c r="Z21" s="273">
        <f>+'Ark1'!Z1372</f>
        <v>7.839225920225469</v>
      </c>
      <c r="AA21" s="139">
        <f>+'Ark1'!Z1372</f>
        <v>7.839225920225469</v>
      </c>
      <c r="AB21" s="66">
        <f>+'Ark1'!AB1372</f>
        <v>1.9386661079817171</v>
      </c>
      <c r="AC21" s="66">
        <f>+'Ark1'!AC1372</f>
        <v>35.258670820377176</v>
      </c>
      <c r="AD21" s="273">
        <f>+'Ark1'!AD1372</f>
        <v>57.405760712876088</v>
      </c>
      <c r="AE21" s="273">
        <f>+'Ark1'!AE1372</f>
        <v>52.953466921350625</v>
      </c>
      <c r="AF21" s="273">
        <f>+'Ark1'!AF1372</f>
        <v>6.9192944114892274</v>
      </c>
      <c r="AG21" s="139">
        <f t="shared" si="10"/>
        <v>3.0298677330052315</v>
      </c>
      <c r="AH21" s="140">
        <f t="shared" si="11"/>
        <v>36.183673469387756</v>
      </c>
      <c r="AI21" s="47"/>
      <c r="AJ21" s="4"/>
      <c r="AK21" s="58"/>
      <c r="AM21" s="13"/>
      <c r="AN21">
        <v>16</v>
      </c>
      <c r="AO21" t="s">
        <v>575</v>
      </c>
      <c r="AQ21" s="2"/>
      <c r="AR21" s="4"/>
      <c r="AS21" s="4"/>
      <c r="AT21" s="4"/>
    </row>
    <row r="22" spans="1:46" ht="15.6">
      <c r="A22" s="47"/>
      <c r="B22" s="65">
        <f>+'Ark1'!C1373</f>
        <v>2024</v>
      </c>
      <c r="C22" s="65">
        <f>+'Ark1'!O1373</f>
        <v>55</v>
      </c>
      <c r="D22" s="65" t="str">
        <f>VLOOKUP(C22,RNR!$H$11:$I$24,2)</f>
        <v>Troms</v>
      </c>
      <c r="E22" s="65">
        <f>+'Ark1'!Q1373</f>
        <v>60</v>
      </c>
      <c r="F22" s="205">
        <f t="shared" si="6"/>
        <v>5</v>
      </c>
      <c r="G22" s="65">
        <f>+'Ark1'!R1373</f>
        <v>2564</v>
      </c>
      <c r="H22" s="205">
        <f t="shared" si="7"/>
        <v>-5</v>
      </c>
      <c r="I22" s="193">
        <f>+'Ark1'!AF1373</f>
        <v>10.006244146113024</v>
      </c>
      <c r="J22" s="193">
        <f>+'Ark1'!AG1373</f>
        <v>13.302820703705901</v>
      </c>
      <c r="K22" s="96"/>
      <c r="L22" s="474">
        <f>+IF(G22=0,"",'Ark1'!AI1373)</f>
        <v>2233</v>
      </c>
      <c r="M22" s="73"/>
      <c r="N22" s="99">
        <f>+'Ark1'!S1373</f>
        <v>5.5343213728549134</v>
      </c>
      <c r="O22" s="112">
        <f t="shared" si="8"/>
        <v>0.47982546004837268</v>
      </c>
      <c r="P22" s="175"/>
      <c r="Q22" s="300">
        <f>+IF(L22=0,"",'Ark1'!AJ1373)</f>
        <v>99.260770264218579</v>
      </c>
      <c r="R22" s="300">
        <f>+IF(L22=0,"",'Ark1'!AK1373)</f>
        <v>15.764973069494937</v>
      </c>
      <c r="S22" s="96"/>
      <c r="T22" s="66">
        <f>+'Ark1'!T1373</f>
        <v>5.1189547581903279</v>
      </c>
      <c r="U22" s="139">
        <f>+'Ark1'!U1373</f>
        <v>17.046879875195042</v>
      </c>
      <c r="V22" s="210">
        <f t="shared" si="9"/>
        <v>0.48179618504321553</v>
      </c>
      <c r="W22" s="139">
        <f>+'Ark1'!W1373</f>
        <v>3.5881435257410295</v>
      </c>
      <c r="X22" s="273">
        <f>+'Ark1'!X1373</f>
        <v>50.858034321372848</v>
      </c>
      <c r="Y22" s="273">
        <f>+'Ark1'!Y1373</f>
        <v>24.141965678627141</v>
      </c>
      <c r="Z22" s="273">
        <f>+'Ark1'!Z1373</f>
        <v>7.7628642425112515</v>
      </c>
      <c r="AA22" s="139">
        <f>+'Ark1'!Z1373</f>
        <v>7.7628642425112515</v>
      </c>
      <c r="AB22" s="66">
        <f>+'Ark1'!AB1373</f>
        <v>1.9273787700060876</v>
      </c>
      <c r="AC22" s="66">
        <f>+'Ark1'!AC1373</f>
        <v>32.247868242696022</v>
      </c>
      <c r="AD22" s="273">
        <f>+'Ark1'!AD1373</f>
        <v>66.064232102272157</v>
      </c>
      <c r="AE22" s="273">
        <f>+'Ark1'!AE1373</f>
        <v>59.243318196443951</v>
      </c>
      <c r="AF22" s="273">
        <f>+'Ark1'!AF1373</f>
        <v>10.006244146113024</v>
      </c>
      <c r="AG22" s="139">
        <f t="shared" si="10"/>
        <v>3.080211416490493</v>
      </c>
      <c r="AH22" s="140">
        <f t="shared" si="11"/>
        <v>42.733333333333334</v>
      </c>
      <c r="AI22" s="47"/>
      <c r="AJ22" s="4"/>
      <c r="AK22" s="58"/>
      <c r="AM22" s="1"/>
      <c r="AN22">
        <v>18</v>
      </c>
      <c r="AO22" t="s">
        <v>109</v>
      </c>
    </row>
    <row r="23" spans="1:46" ht="15.6">
      <c r="A23" s="47"/>
      <c r="B23" s="65">
        <f>+'Ark1'!C1374</f>
        <v>2024</v>
      </c>
      <c r="C23" s="65">
        <f>+'Ark1'!O1374</f>
        <v>56</v>
      </c>
      <c r="D23" s="65" t="str">
        <f>VLOOKUP(C23,RNR!$H$11:$I$24,2)</f>
        <v>Finnmark</v>
      </c>
      <c r="E23" s="65">
        <f>+'Ark1'!Q1374</f>
        <v>2</v>
      </c>
      <c r="F23" s="205">
        <f t="shared" si="6"/>
        <v>1</v>
      </c>
      <c r="G23" s="65">
        <f>+'Ark1'!R1374</f>
        <v>46</v>
      </c>
      <c r="H23" s="205">
        <f t="shared" si="7"/>
        <v>-3</v>
      </c>
      <c r="I23" s="193">
        <f>+'Ark1'!AF1374</f>
        <v>0.1795192007492975</v>
      </c>
      <c r="J23" s="193">
        <f>+'Ark1'!AG1374</f>
        <v>0.16002999725471537</v>
      </c>
      <c r="K23" s="96"/>
      <c r="L23" s="474">
        <f>+IF(G23=0,"",'Ark1'!AI1374)</f>
        <v>45</v>
      </c>
      <c r="M23" s="73"/>
      <c r="N23" s="99">
        <f>+'Ark1'!S1374</f>
        <v>5.8043478260869552</v>
      </c>
      <c r="O23" s="112">
        <f t="shared" si="8"/>
        <v>-1.5425909494232499</v>
      </c>
      <c r="P23" s="175"/>
      <c r="Q23" s="300">
        <f>+IF(L23=0,"",'Ark1'!AJ1374)</f>
        <v>88.339999999999989</v>
      </c>
      <c r="R23" s="300">
        <f>+IF(L23=0,"",'Ark1'!AK1374)</f>
        <v>15.919292007101868</v>
      </c>
      <c r="S23" s="96"/>
      <c r="T23" s="66">
        <f>+'Ark1'!T1374</f>
        <v>3.5217391304347827</v>
      </c>
      <c r="U23" s="139">
        <f>+'Ark1'!U1374</f>
        <v>11.430434782608701</v>
      </c>
      <c r="V23" s="210">
        <f t="shared" si="9"/>
        <v>-9.3858917480035462</v>
      </c>
      <c r="W23" s="139">
        <f>+'Ark1'!W1374</f>
        <v>0</v>
      </c>
      <c r="X23" s="273">
        <f>+'Ark1'!X1374</f>
        <v>10.869565217391305</v>
      </c>
      <c r="Y23" s="273">
        <f>+'Ark1'!Y1374</f>
        <v>6.5217391304347823</v>
      </c>
      <c r="Z23" s="273">
        <f>+'Ark1'!Z1374</f>
        <v>4.7064188160249341</v>
      </c>
      <c r="AA23" s="139">
        <f>+'Ark1'!Z1374</f>
        <v>4.7064188160249341</v>
      </c>
      <c r="AB23" s="66">
        <f>+'Ark1'!AB1374</f>
        <v>1.0578717443996906</v>
      </c>
      <c r="AC23" s="66">
        <f>+'Ark1'!AC1374</f>
        <v>52.356359935745374</v>
      </c>
      <c r="AD23" s="273">
        <f>+'Ark1'!AD1374</f>
        <v>62.425521017161358</v>
      </c>
      <c r="AE23" s="273">
        <f>+'Ark1'!AE1374</f>
        <v>18.263401529219681</v>
      </c>
      <c r="AF23" s="273">
        <f>+'Ark1'!AF1374</f>
        <v>0.1795192007492975</v>
      </c>
      <c r="AG23" s="139">
        <f t="shared" si="10"/>
        <v>1.9692883895131101</v>
      </c>
      <c r="AH23" s="140">
        <f t="shared" si="11"/>
        <v>23</v>
      </c>
      <c r="AI23" s="47"/>
      <c r="AJ23" s="4"/>
      <c r="AK23" s="58"/>
      <c r="AM23" s="1"/>
      <c r="AN23" s="2">
        <v>54</v>
      </c>
      <c r="AO23" s="2" t="s">
        <v>612</v>
      </c>
    </row>
    <row r="24" spans="1:4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96"/>
      <c r="L24" s="47"/>
      <c r="M24" s="47"/>
      <c r="N24" s="47"/>
      <c r="O24" s="47"/>
      <c r="P24" s="175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"/>
      <c r="AK24" s="58"/>
      <c r="AM24" s="1"/>
      <c r="AN24" s="2"/>
      <c r="AO24" s="2"/>
    </row>
    <row r="25" spans="1:46" ht="15.6">
      <c r="A25" s="47"/>
      <c r="B25" s="2">
        <f>+'Ark1'!C1375</f>
        <v>2023</v>
      </c>
      <c r="C25" s="2">
        <f>+'Ark1'!O1375</f>
        <v>1</v>
      </c>
      <c r="D25" s="65" t="str">
        <f>VLOOKUP(C25,RNR!$H$11:$I$24,2)</f>
        <v>Østfold</v>
      </c>
      <c r="E25" s="2">
        <f>+'Ark1'!Q1375</f>
        <v>9</v>
      </c>
      <c r="F25" s="299">
        <f>+E25-E40</f>
        <v>3</v>
      </c>
      <c r="G25" s="2">
        <f>+'Ark1'!R1375</f>
        <v>266</v>
      </c>
      <c r="H25" s="299">
        <f>+G25-G40</f>
        <v>12</v>
      </c>
      <c r="I25" s="300">
        <f>+'Ark1'!AF1375</f>
        <v>1.0047973406867372</v>
      </c>
      <c r="J25" s="300">
        <f>+'Ark1'!AG1375</f>
        <v>1.2581407353549288</v>
      </c>
      <c r="K25" s="96"/>
      <c r="L25" s="474">
        <f>+IF(G25=0,"",'Ark1'!AI1376)</f>
        <v>249</v>
      </c>
      <c r="M25" s="73"/>
      <c r="N25" s="5">
        <f>+'Ark1'!S1375</f>
        <v>5.7819548872180455</v>
      </c>
      <c r="O25" s="302">
        <f>+N25-N40</f>
        <v>0.70321472973773158</v>
      </c>
      <c r="P25" s="175"/>
      <c r="Q25" s="300">
        <f>+IF(L25=0,"",'Ark1'!AJ1375)</f>
        <v>93.751127819548941</v>
      </c>
      <c r="R25" s="300">
        <f>+IF(L25=0,"",'Ark1'!AK1375)</f>
        <v>16.571827562776932</v>
      </c>
      <c r="S25" s="96"/>
      <c r="T25" s="5">
        <f>+'Ark1'!T1375</f>
        <v>6.0338345864661651</v>
      </c>
      <c r="U25" s="57">
        <f>+'Ark1'!U1375</f>
        <v>15.47593984962406</v>
      </c>
      <c r="V25" s="301">
        <f>+U25-U40</f>
        <v>4.0983807945059567</v>
      </c>
      <c r="W25" s="57">
        <f>+'Ark1'!W1375</f>
        <v>20.300751879699249</v>
      </c>
      <c r="X25" s="18">
        <f>+'Ark1'!X1375</f>
        <v>30.075187969924809</v>
      </c>
      <c r="Y25" s="18">
        <f>+'Ark1'!Y1375</f>
        <v>19.172932330827063</v>
      </c>
      <c r="Z25" s="18">
        <f>+'Ark1'!Z1375</f>
        <v>10.419712018706289</v>
      </c>
      <c r="AA25" s="57">
        <f>+'Ark1'!Z1375</f>
        <v>10.419712018706289</v>
      </c>
      <c r="AB25" s="5">
        <f>+'Ark1'!AB1375</f>
        <v>2.5046539303832431</v>
      </c>
      <c r="AC25" s="5">
        <f>+'Ark1'!AC1375</f>
        <v>68.055416761105946</v>
      </c>
      <c r="AD25" s="18">
        <f>+'Ark1'!AD1375</f>
        <v>78.455929635604505</v>
      </c>
      <c r="AE25" s="18">
        <f>+'Ark1'!AE1375</f>
        <v>78.948132754953178</v>
      </c>
      <c r="AF25" s="18">
        <f>+'Ark1'!AF1375</f>
        <v>1.0047973406867372</v>
      </c>
      <c r="AG25" s="57">
        <f t="shared" si="4"/>
        <v>2.6765929778933679</v>
      </c>
      <c r="AH25" s="18">
        <f t="shared" ref="AH25:AH30" si="12">+G25/E25</f>
        <v>29.555555555555557</v>
      </c>
      <c r="AI25" s="47"/>
      <c r="AJ25" s="4"/>
      <c r="AK25" s="58"/>
      <c r="AM25" s="1"/>
      <c r="AN25" s="5"/>
      <c r="AP25" s="2"/>
      <c r="AQ25" s="2"/>
      <c r="AR25" s="2"/>
    </row>
    <row r="26" spans="1:46" ht="15.6">
      <c r="A26" s="47"/>
      <c r="B26" s="2">
        <f>+'Ark1'!C1376</f>
        <v>2023</v>
      </c>
      <c r="C26" s="2">
        <f>+'Ark1'!O1376</f>
        <v>2</v>
      </c>
      <c r="D26" s="65" t="str">
        <f>VLOOKUP(C26,RNR!$H$11:$I$24,2)</f>
        <v>Akershus</v>
      </c>
      <c r="E26" s="2">
        <f>+'Ark1'!Q1376</f>
        <v>23</v>
      </c>
      <c r="F26" s="299">
        <f>+E26-E52</f>
        <v>-38</v>
      </c>
      <c r="G26" s="2">
        <f>+'Ark1'!R1376</f>
        <v>437</v>
      </c>
      <c r="H26" s="299">
        <f>+G26-G52</f>
        <v>-2161</v>
      </c>
      <c r="I26" s="300">
        <f>+'Ark1'!AF1376</f>
        <v>1.6507384882710692</v>
      </c>
      <c r="J26" s="300">
        <f>+'Ark1'!AG1376</f>
        <v>1.7032852675038976</v>
      </c>
      <c r="K26" s="96"/>
      <c r="L26" s="474">
        <f>+IF(G26=0,"",'Ark1'!AI1377)</f>
        <v>1318</v>
      </c>
      <c r="M26" s="73"/>
      <c r="N26" s="5">
        <f>+'Ark1'!S1376</f>
        <v>6.1624713958810089</v>
      </c>
      <c r="O26" s="302">
        <f>+N26-N52</f>
        <v>1.3707085013467495</v>
      </c>
      <c r="P26" s="175"/>
      <c r="Q26" s="300">
        <f>+IF(L26=0,"",'Ark1'!AJ1376)</f>
        <v>94.387148594377521</v>
      </c>
      <c r="R26" s="300">
        <f>+IF(L26=0,"",'Ark1'!AK1376)</f>
        <v>14.676678944766714</v>
      </c>
      <c r="S26" s="96"/>
      <c r="T26" s="5">
        <f>+'Ark1'!T1376</f>
        <v>5.2654462242562925</v>
      </c>
      <c r="U26" s="57">
        <f>+'Ark1'!U1376</f>
        <v>12.753089244851251</v>
      </c>
      <c r="V26" s="301">
        <f>+U26-U52</f>
        <v>-3.3525343117307589</v>
      </c>
      <c r="W26" s="57">
        <f>+'Ark1'!W1376</f>
        <v>1.1441647597254003</v>
      </c>
      <c r="X26" s="18">
        <f>+'Ark1'!X1376</f>
        <v>26.315789473684205</v>
      </c>
      <c r="Y26" s="18">
        <f>+'Ark1'!Y1376</f>
        <v>8.466819221967965</v>
      </c>
      <c r="Z26" s="18">
        <f>+'Ark1'!Z1376</f>
        <v>7.1660029310665028</v>
      </c>
      <c r="AA26" s="57">
        <f>+'Ark1'!Z1376</f>
        <v>7.1660029310665028</v>
      </c>
      <c r="AB26" s="5">
        <f>+'Ark1'!AB1376</f>
        <v>1.9438386130912024</v>
      </c>
      <c r="AC26" s="5">
        <f>+'Ark1'!AC1376</f>
        <v>33.677056955016951</v>
      </c>
      <c r="AD26" s="18">
        <f>+'Ark1'!AD1376</f>
        <v>36.171578279620654</v>
      </c>
      <c r="AE26" s="18">
        <f>+'Ark1'!AE1376</f>
        <v>14.034343258851196</v>
      </c>
      <c r="AF26" s="18">
        <f>+'Ark1'!AF1376</f>
        <v>1.6507384882710692</v>
      </c>
      <c r="AG26" s="57">
        <f t="shared" si="4"/>
        <v>2.0694764203490514</v>
      </c>
      <c r="AH26" s="18">
        <f t="shared" si="12"/>
        <v>19</v>
      </c>
      <c r="AI26" s="47"/>
      <c r="AJ26" s="4"/>
      <c r="AK26" s="58"/>
      <c r="AM26" s="1"/>
      <c r="AN26" s="5"/>
      <c r="AP26" s="2"/>
      <c r="AQ26" s="2"/>
      <c r="AR26" s="2"/>
    </row>
    <row r="27" spans="1:46" ht="15.6">
      <c r="A27" s="47"/>
      <c r="B27" s="2">
        <f>+'Ark1'!C1377</f>
        <v>2023</v>
      </c>
      <c r="C27" s="2">
        <f>+'Ark1'!O1377</f>
        <v>3</v>
      </c>
      <c r="D27" s="65" t="str">
        <f>VLOOKUP(C27,RNR!$H$11:$I$24,2)</f>
        <v>Buskerud</v>
      </c>
      <c r="E27" s="2">
        <f>+'Ark1'!Q1377</f>
        <v>32</v>
      </c>
      <c r="F27" s="299">
        <f>+E27-E53</f>
        <v>32</v>
      </c>
      <c r="G27" s="2">
        <f>+'Ark1'!R1377</f>
        <v>2785</v>
      </c>
      <c r="H27" s="299">
        <f>+G27-G53</f>
        <v>2785</v>
      </c>
      <c r="I27" s="300">
        <f>+'Ark1'!AF1377</f>
        <v>10.520152608317908</v>
      </c>
      <c r="J27" s="300">
        <f>+'Ark1'!AG1377</f>
        <v>8.3633993088569447</v>
      </c>
      <c r="K27" s="96"/>
      <c r="L27" s="474">
        <f>+IF(G27=0,"",'Ark1'!AI1378)</f>
        <v>1607</v>
      </c>
      <c r="M27" s="73"/>
      <c r="N27" s="5">
        <f>+'Ark1'!S1377</f>
        <v>5.3174147217235195</v>
      </c>
      <c r="O27" s="302">
        <f>+N27-N53</f>
        <v>5.3174147217235195</v>
      </c>
      <c r="P27" s="175"/>
      <c r="Q27" s="300">
        <f>+IF(L27=0,"",'Ark1'!AJ1377)</f>
        <v>90.704931714719379</v>
      </c>
      <c r="R27" s="300">
        <f>+IF(L27=0,"",'Ark1'!AK1377)</f>
        <v>14.851848830508724</v>
      </c>
      <c r="S27" s="96"/>
      <c r="T27" s="5">
        <f>+'Ark1'!T1377</f>
        <v>5.3303411131059244</v>
      </c>
      <c r="U27" s="57">
        <f>+'Ark1'!U1377</f>
        <v>9.8257809694793448</v>
      </c>
      <c r="V27" s="301">
        <f>+U27-U53</f>
        <v>9.8257809694793448</v>
      </c>
      <c r="W27" s="57">
        <f>+'Ark1'!W1377</f>
        <v>1.6517055655296231</v>
      </c>
      <c r="X27" s="18">
        <f>+'Ark1'!X1377</f>
        <v>14.973070017953319</v>
      </c>
      <c r="Y27" s="18">
        <f>+'Ark1'!Y1377</f>
        <v>5.2782764811490122</v>
      </c>
      <c r="Z27" s="18">
        <f>+'Ark1'!Z1377</f>
        <v>6.2138753906349011</v>
      </c>
      <c r="AA27" s="57">
        <f>+'Ark1'!Z1377</f>
        <v>6.2138753906349011</v>
      </c>
      <c r="AB27" s="5">
        <f>+'Ark1'!AB1377</f>
        <v>1.616353385817263</v>
      </c>
      <c r="AC27" s="5">
        <f>+'Ark1'!AC1377</f>
        <v>-2.5770680143725984</v>
      </c>
      <c r="AD27" s="18">
        <f>+'Ark1'!AD1377</f>
        <v>32.94998608758587</v>
      </c>
      <c r="AE27" s="18">
        <f>+'Ark1'!AE1377</f>
        <v>41.10806412182815</v>
      </c>
      <c r="AF27" s="18">
        <f>+'Ark1'!AF1377</f>
        <v>10.520152608317908</v>
      </c>
      <c r="AG27" s="57">
        <f t="shared" si="4"/>
        <v>1.8478492808427289</v>
      </c>
      <c r="AH27" s="18">
        <f t="shared" si="12"/>
        <v>87.03125</v>
      </c>
      <c r="AI27" s="47"/>
      <c r="AJ27" s="4"/>
      <c r="AK27" s="58"/>
      <c r="AM27" s="1"/>
      <c r="AN27" s="5"/>
      <c r="AP27" s="2"/>
      <c r="AQ27" s="2"/>
      <c r="AR27" s="2"/>
    </row>
    <row r="28" spans="1:46" ht="15.6">
      <c r="A28" s="47"/>
      <c r="B28" s="2">
        <f>+'Ark1'!C1378</f>
        <v>2023</v>
      </c>
      <c r="C28" s="2">
        <f>+'Ark1'!O1378</f>
        <v>4</v>
      </c>
      <c r="D28" s="65" t="str">
        <f>VLOOKUP(C28,RNR!$H$11:$I$24,2)</f>
        <v>Innlandet</v>
      </c>
      <c r="E28" s="2">
        <f>+'Ark1'!Q1378</f>
        <v>131</v>
      </c>
      <c r="F28" s="299">
        <f t="shared" ref="F28:F38" si="13">+E28-E55</f>
        <v>76</v>
      </c>
      <c r="G28" s="2">
        <f>+'Ark1'!R1378</f>
        <v>5162</v>
      </c>
      <c r="H28" s="299">
        <f t="shared" ref="H28:H38" si="14">+G28-G55</f>
        <v>2378</v>
      </c>
      <c r="I28" s="300">
        <f>+'Ark1'!AF1378</f>
        <v>19.499112303101278</v>
      </c>
      <c r="J28" s="300">
        <f>+'Ark1'!AG1378</f>
        <v>18.878315241791555</v>
      </c>
      <c r="K28" s="96"/>
      <c r="L28" s="474">
        <f>+IF(G28=0,"",'Ark1'!AI1378)</f>
        <v>1607</v>
      </c>
      <c r="M28" s="73"/>
      <c r="N28" s="5">
        <f>+'Ark1'!S1378</f>
        <v>5.3899651297946551</v>
      </c>
      <c r="O28" s="302">
        <f t="shared" ref="O28:O38" si="15">+N28-N55</f>
        <v>0.19312604933488586</v>
      </c>
      <c r="P28" s="175"/>
      <c r="Q28" s="300">
        <f>+IF(L28=0,"",'Ark1'!AJ1378)</f>
        <v>95.825264467952763</v>
      </c>
      <c r="R28" s="300">
        <f>+IF(L28=0,"",'Ark1'!AK1378)</f>
        <v>14.330044690482644</v>
      </c>
      <c r="S28" s="96"/>
      <c r="T28" s="5">
        <f>+'Ark1'!T1378</f>
        <v>4.7958155753583904</v>
      </c>
      <c r="U28" s="57">
        <f>+'Ark1'!U1378</f>
        <v>11.966156528477336</v>
      </c>
      <c r="V28" s="301">
        <f t="shared" ref="V28:V38" si="16">+U28-U55</f>
        <v>1.0731787985922878</v>
      </c>
      <c r="W28" s="57">
        <f>+'Ark1'!W1378</f>
        <v>1.4529252227818676</v>
      </c>
      <c r="X28" s="18">
        <f>+'Ark1'!X1378</f>
        <v>26.733824099186361</v>
      </c>
      <c r="Y28" s="18">
        <f>+'Ark1'!Y1378</f>
        <v>8.1557535838822144</v>
      </c>
      <c r="Z28" s="18">
        <f>+'Ark1'!Z1378</f>
        <v>6.9846629672368872</v>
      </c>
      <c r="AA28" s="57">
        <f>+'Ark1'!Z1378</f>
        <v>6.9846629672368872</v>
      </c>
      <c r="AB28" s="5">
        <f>+'Ark1'!AB1378</f>
        <v>1.8108325736864808</v>
      </c>
      <c r="AC28" s="5">
        <f>+'Ark1'!AC1378</f>
        <v>23.521682632596043</v>
      </c>
      <c r="AD28" s="18">
        <f>+'Ark1'!AD1378</f>
        <v>42.216941263347799</v>
      </c>
      <c r="AE28" s="18">
        <f>+'Ark1'!AE1378</f>
        <v>39.889123060356866</v>
      </c>
      <c r="AF28" s="18">
        <f>+'Ark1'!AF1378</f>
        <v>19.499112303101278</v>
      </c>
      <c r="AG28" s="57">
        <f t="shared" si="4"/>
        <v>2.220080508931459</v>
      </c>
      <c r="AH28" s="18">
        <f t="shared" si="12"/>
        <v>39.404580152671755</v>
      </c>
      <c r="AI28" s="47"/>
      <c r="AJ28" s="4"/>
      <c r="AK28" s="58"/>
      <c r="AM28" s="1"/>
      <c r="AN28" s="5"/>
      <c r="AP28" s="2"/>
      <c r="AQ28" s="2"/>
      <c r="AR28" s="2"/>
    </row>
    <row r="29" spans="1:46" ht="15.6">
      <c r="A29" s="47"/>
      <c r="B29" s="2">
        <f>+'Ark1'!C1379</f>
        <v>2023</v>
      </c>
      <c r="C29" s="2">
        <f>+'Ark1'!O1379</f>
        <v>7</v>
      </c>
      <c r="D29" s="65" t="str">
        <f>VLOOKUP(C29,RNR!$H$11:$I$24,2)</f>
        <v>Vestfold</v>
      </c>
      <c r="E29" s="2">
        <f>+'Ark1'!Q1379</f>
        <v>4</v>
      </c>
      <c r="F29" s="299">
        <f t="shared" si="13"/>
        <v>-123</v>
      </c>
      <c r="G29" s="2">
        <f>+'Ark1'!R1379</f>
        <v>32</v>
      </c>
      <c r="H29" s="299">
        <f t="shared" si="14"/>
        <v>-4949.8999999999996</v>
      </c>
      <c r="I29" s="300">
        <f>+'Ark1'!AF1379</f>
        <v>0.12087787557133688</v>
      </c>
      <c r="J29" s="300">
        <f>+'Ark1'!AG1379</f>
        <v>0.14752575741044149</v>
      </c>
      <c r="K29" s="96"/>
      <c r="L29" s="474">
        <f>+IF(G29=0,"",'Ark1'!AI1379)</f>
        <v>25</v>
      </c>
      <c r="M29" s="73"/>
      <c r="N29" s="5">
        <f>+'Ark1'!S1379</f>
        <v>5.46875</v>
      </c>
      <c r="O29" s="302">
        <f t="shared" si="15"/>
        <v>0.16019302374596034</v>
      </c>
      <c r="P29" s="175"/>
      <c r="Q29" s="300">
        <f>+IF(L29=0,"",'Ark1'!AJ1379)</f>
        <v>93.704000000000022</v>
      </c>
      <c r="R29" s="300">
        <f>+IF(L29=0,"",'Ark1'!AK1379)</f>
        <v>14.89885031966174</v>
      </c>
      <c r="S29" s="96"/>
      <c r="T29" s="5">
        <f>+'Ark1'!T1379</f>
        <v>4.8125</v>
      </c>
      <c r="U29" s="57">
        <f>+'Ark1'!U1379</f>
        <v>15.084374999999996</v>
      </c>
      <c r="V29" s="301">
        <f t="shared" si="16"/>
        <v>3.3457592108432745</v>
      </c>
      <c r="W29" s="57">
        <f>+'Ark1'!W1379</f>
        <v>6.25</v>
      </c>
      <c r="X29" s="18">
        <f>+'Ark1'!X1379</f>
        <v>28.125</v>
      </c>
      <c r="Y29" s="18">
        <f>+'Ark1'!Y1379</f>
        <v>18.75</v>
      </c>
      <c r="Z29" s="18">
        <f>+'Ark1'!Z1379</f>
        <v>7.7715068268241954</v>
      </c>
      <c r="AA29" s="57">
        <f>+'Ark1'!Z1379</f>
        <v>7.7715068268241954</v>
      </c>
      <c r="AB29" s="5">
        <f>+'Ark1'!AB1379</f>
        <v>2.1999644883497558</v>
      </c>
      <c r="AC29" s="5">
        <f>+'Ark1'!AC1379</f>
        <v>21.511454286218033</v>
      </c>
      <c r="AD29" s="18">
        <f>+'Ark1'!AD1379</f>
        <v>74.520624785999388</v>
      </c>
      <c r="AE29" s="18">
        <f>+'Ark1'!AE1379</f>
        <v>49.342588280106419</v>
      </c>
      <c r="AF29" s="18">
        <f>+'Ark1'!AF1379</f>
        <v>0.12087787557133688</v>
      </c>
      <c r="AG29" s="57">
        <f t="shared" si="4"/>
        <v>2.7582857142857136</v>
      </c>
      <c r="AH29" s="18">
        <f t="shared" si="12"/>
        <v>8</v>
      </c>
      <c r="AI29" s="47"/>
      <c r="AJ29" s="4"/>
      <c r="AK29" s="58"/>
      <c r="AM29" s="1"/>
      <c r="AN29" s="5"/>
      <c r="AP29" s="2"/>
      <c r="AQ29" s="2"/>
      <c r="AR29" s="2"/>
    </row>
    <row r="30" spans="1:46" ht="15.6">
      <c r="A30" s="47"/>
      <c r="B30" s="2">
        <f>+'Ark1'!C1380</f>
        <v>2023</v>
      </c>
      <c r="C30" s="2">
        <f>+'Ark1'!O1380</f>
        <v>8</v>
      </c>
      <c r="D30" s="65" t="str">
        <f>VLOOKUP(C30,RNR!$H$11:$I$24,2)</f>
        <v>Telemark</v>
      </c>
      <c r="E30" s="2">
        <f>+'Ark1'!Q1380</f>
        <v>25</v>
      </c>
      <c r="F30" s="299">
        <f t="shared" si="13"/>
        <v>-5</v>
      </c>
      <c r="G30" s="2">
        <f>+'Ark1'!R1380</f>
        <v>1265</v>
      </c>
      <c r="H30" s="299">
        <f t="shared" si="14"/>
        <v>-425</v>
      </c>
      <c r="I30" s="300">
        <f>+'Ark1'!AF1380</f>
        <v>4.7784535186794095</v>
      </c>
      <c r="J30" s="300">
        <f>+'Ark1'!AG1380</f>
        <v>4.1104276290957378</v>
      </c>
      <c r="K30" s="96"/>
      <c r="L30" s="474">
        <f>+IF(G30=0,"",'Ark1'!AI1380)</f>
        <v>4</v>
      </c>
      <c r="M30" s="73"/>
      <c r="N30" s="5">
        <f>+'Ark1'!S1380</f>
        <v>5.9731225296442689</v>
      </c>
      <c r="O30" s="302">
        <f t="shared" si="15"/>
        <v>0.56602193792829336</v>
      </c>
      <c r="P30" s="175"/>
      <c r="Q30" s="300">
        <f>+IF(L30=0,"",'Ark1'!AJ1380)</f>
        <v>76.45</v>
      </c>
      <c r="R30" s="300">
        <f>+IF(L30=0,"",'Ark1'!AK1380)</f>
        <v>15.016921636751063</v>
      </c>
      <c r="S30" s="96"/>
      <c r="T30" s="5">
        <f>+'Ark1'!T1380</f>
        <v>4.8482213438735187</v>
      </c>
      <c r="U30" s="57">
        <f>+'Ark1'!U1380</f>
        <v>10.631778656126492</v>
      </c>
      <c r="V30" s="301">
        <f t="shared" si="16"/>
        <v>0.55115735435134106</v>
      </c>
      <c r="W30" s="57">
        <f>+'Ark1'!W1380</f>
        <v>0.31620553359683795</v>
      </c>
      <c r="X30" s="18">
        <f>+'Ark1'!X1380</f>
        <v>26.798418972332001</v>
      </c>
      <c r="Y30" s="18">
        <f>+'Ark1'!Y1380</f>
        <v>11.936758893280633</v>
      </c>
      <c r="Z30" s="18">
        <f>+'Ark1'!Z1380</f>
        <v>8.3597512349291865</v>
      </c>
      <c r="AA30" s="57">
        <f>+'Ark1'!Z1380</f>
        <v>8.3597512349291865</v>
      </c>
      <c r="AB30" s="5">
        <f>+'Ark1'!AB1380</f>
        <v>1.5299018279552461</v>
      </c>
      <c r="AC30" s="5">
        <f>+'Ark1'!AC1380</f>
        <v>5.3161855360619059</v>
      </c>
      <c r="AD30" s="18">
        <f>+'Ark1'!AD1380</f>
        <v>44.280680576769697</v>
      </c>
      <c r="AE30" s="18">
        <f>+'Ark1'!AE1380</f>
        <v>47.35761051032069</v>
      </c>
      <c r="AF30" s="18">
        <f>+'Ark1'!AF1380</f>
        <v>4.7784535186794095</v>
      </c>
      <c r="AG30" s="57">
        <f t="shared" si="4"/>
        <v>1.7799364743250414</v>
      </c>
      <c r="AH30" s="18">
        <f t="shared" si="12"/>
        <v>50.6</v>
      </c>
      <c r="AI30" s="47"/>
      <c r="AJ30" s="4"/>
      <c r="AK30" s="58"/>
      <c r="AM30" s="13"/>
      <c r="AN30" s="5"/>
      <c r="AP30" s="2"/>
      <c r="AQ30" s="2"/>
      <c r="AR30" s="4"/>
      <c r="AS30" s="4"/>
      <c r="AT30" s="4"/>
    </row>
    <row r="31" spans="1:46" s="541" customFormat="1" ht="15.6">
      <c r="A31" s="47"/>
      <c r="B31" s="2">
        <f>+'Ark1'!C1381</f>
        <v>2023</v>
      </c>
      <c r="C31" s="2">
        <f>+'Ark1'!O1381</f>
        <v>9</v>
      </c>
      <c r="D31" s="65" t="str">
        <f>VLOOKUP(C31,RNR!$H$11:$I$24,2)</f>
        <v>Agder</v>
      </c>
      <c r="E31" s="2">
        <f>+'Ark1'!Q1381</f>
        <v>22</v>
      </c>
      <c r="F31" s="299">
        <f t="shared" si="13"/>
        <v>7</v>
      </c>
      <c r="G31" s="2">
        <f>+'Ark1'!R1381</f>
        <v>231</v>
      </c>
      <c r="H31" s="299">
        <f t="shared" si="14"/>
        <v>98</v>
      </c>
      <c r="I31" s="300">
        <f>+'Ark1'!AF1381</f>
        <v>0.8725871642805878</v>
      </c>
      <c r="J31" s="300">
        <f>+'Ark1'!AG1381</f>
        <v>0.89958010019037471</v>
      </c>
      <c r="K31" s="96"/>
      <c r="L31" s="474">
        <f>+IF(G31=0,"",'Ark1'!AI1381)</f>
        <v>22</v>
      </c>
      <c r="M31" s="73"/>
      <c r="N31" s="5">
        <f>+'Ark1'!S1381</f>
        <v>6.8095238095238084</v>
      </c>
      <c r="O31" s="302">
        <f t="shared" si="15"/>
        <v>1.0726817042606527</v>
      </c>
      <c r="P31" s="175"/>
      <c r="Q31" s="300">
        <f>+IF(L31=0,"",'Ark1'!AJ1381)</f>
        <v>101.83181818181816</v>
      </c>
      <c r="R31" s="300">
        <f>+IF(L31=0,"",'Ark1'!AK1381)</f>
        <v>16.523948610791077</v>
      </c>
      <c r="S31" s="96"/>
      <c r="T31" s="5">
        <f>+'Ark1'!T1381</f>
        <v>4.8744588744588748</v>
      </c>
      <c r="U31" s="57">
        <f>+'Ark1'!U1381</f>
        <v>12.741991341991348</v>
      </c>
      <c r="V31" s="301">
        <f t="shared" si="16"/>
        <v>1.8671793119161606</v>
      </c>
      <c r="W31" s="57">
        <f>+'Ark1'!W1381</f>
        <v>1.7316017316017316</v>
      </c>
      <c r="X31" s="542">
        <f>+'Ark1'!X1381</f>
        <v>19.047619047619055</v>
      </c>
      <c r="Y31" s="542">
        <f>+'Ark1'!Y1381</f>
        <v>6.0606060606060606</v>
      </c>
      <c r="Z31" s="542">
        <f>+'Ark1'!Z1381</f>
        <v>5.9022641058904153</v>
      </c>
      <c r="AA31" s="57">
        <f>+'Ark1'!Z1381</f>
        <v>5.9022641058904153</v>
      </c>
      <c r="AB31" s="5">
        <f>+'Ark1'!AB1381</f>
        <v>2.0101035998363166</v>
      </c>
      <c r="AC31" s="5">
        <f>+'Ark1'!AC1381</f>
        <v>15.311438454217711</v>
      </c>
      <c r="AD31" s="542">
        <f>+'Ark1'!AD1381</f>
        <v>56.542567092324944</v>
      </c>
      <c r="AE31" s="542">
        <f>+'Ark1'!AE1381</f>
        <v>36.404684730688125</v>
      </c>
      <c r="AF31" s="542">
        <f>+'Ark1'!AF1381</f>
        <v>0.8725871642805878</v>
      </c>
      <c r="AG31" s="57">
        <f t="shared" ref="AG31:AG38" si="17">+U31/N31</f>
        <v>1.8712015257469814</v>
      </c>
      <c r="AH31" s="542">
        <f t="shared" ref="AH31:AH38" si="18">+G31/E31</f>
        <v>10.5</v>
      </c>
      <c r="AI31" s="47"/>
      <c r="AJ31" s="4"/>
      <c r="AK31" s="58"/>
      <c r="AM31" s="13"/>
      <c r="AN31" s="5"/>
      <c r="AP31" s="2"/>
      <c r="AQ31" s="2"/>
      <c r="AR31" s="4"/>
      <c r="AS31" s="4"/>
      <c r="AT31" s="4"/>
    </row>
    <row r="32" spans="1:46" s="541" customFormat="1" ht="15.6">
      <c r="A32" s="47"/>
      <c r="B32" s="2">
        <f>+'Ark1'!C1382</f>
        <v>2023</v>
      </c>
      <c r="C32" s="2">
        <f>+'Ark1'!O1382</f>
        <v>11</v>
      </c>
      <c r="D32" s="65" t="str">
        <f>VLOOKUP(C32,RNR!$H$11:$I$24,2)</f>
        <v>Rogaland</v>
      </c>
      <c r="E32" s="2">
        <f>+'Ark1'!Q1382</f>
        <v>69</v>
      </c>
      <c r="F32" s="299">
        <f t="shared" si="13"/>
        <v>11</v>
      </c>
      <c r="G32" s="2">
        <f>+'Ark1'!R1382</f>
        <v>1468</v>
      </c>
      <c r="H32" s="299">
        <f t="shared" si="14"/>
        <v>468</v>
      </c>
      <c r="I32" s="300">
        <f>+'Ark1'!AF1382</f>
        <v>5.5452725418350788</v>
      </c>
      <c r="J32" s="300">
        <f>+'Ark1'!AG1382</f>
        <v>5.4005979881851092</v>
      </c>
      <c r="K32" s="96"/>
      <c r="L32" s="474">
        <f>+IF(G32=0,"",'Ark1'!AI1382)</f>
        <v>358</v>
      </c>
      <c r="M32" s="73"/>
      <c r="N32" s="5">
        <f>+'Ark1'!S1382</f>
        <v>5.1968664850136239</v>
      </c>
      <c r="O32" s="302">
        <f t="shared" si="15"/>
        <v>-6.4133514986376206E-2</v>
      </c>
      <c r="P32" s="175"/>
      <c r="Q32" s="300">
        <f>+IF(L32=0,"",'Ark1'!AJ1382)</f>
        <v>92.668715083798816</v>
      </c>
      <c r="R32" s="300">
        <f>+IF(L32=0,"",'Ark1'!AK1382)</f>
        <v>15.620786332251972</v>
      </c>
      <c r="S32" s="96"/>
      <c r="T32" s="5">
        <f>+'Ark1'!T1382</f>
        <v>4.3930517711171655</v>
      </c>
      <c r="U32" s="57">
        <f>+'Ark1'!U1382</f>
        <v>12.037193460490478</v>
      </c>
      <c r="V32" s="301">
        <f t="shared" si="16"/>
        <v>-1.5862665395095092</v>
      </c>
      <c r="W32" s="57">
        <f>+'Ark1'!W1382</f>
        <v>0.68119891008174405</v>
      </c>
      <c r="X32" s="542">
        <f>+'Ark1'!X1382</f>
        <v>24.11444141689373</v>
      </c>
      <c r="Y32" s="542">
        <f>+'Ark1'!Y1382</f>
        <v>7.152588555858312</v>
      </c>
      <c r="Z32" s="542">
        <f>+'Ark1'!Z1382</f>
        <v>6.396478575933954</v>
      </c>
      <c r="AA32" s="57">
        <f>+'Ark1'!Z1382</f>
        <v>6.396478575933954</v>
      </c>
      <c r="AB32" s="5">
        <f>+'Ark1'!AB1382</f>
        <v>1.928597549219778</v>
      </c>
      <c r="AC32" s="5">
        <f>+'Ark1'!AC1382</f>
        <v>30.850469780223928</v>
      </c>
      <c r="AD32" s="542">
        <f>+'Ark1'!AD1382</f>
        <v>57.642052791737001</v>
      </c>
      <c r="AE32" s="542">
        <f>+'Ark1'!AE1382</f>
        <v>48.275777278283755</v>
      </c>
      <c r="AF32" s="542">
        <f>+'Ark1'!AF1382</f>
        <v>5.5452725418350788</v>
      </c>
      <c r="AG32" s="57">
        <f t="shared" si="17"/>
        <v>2.3162406606370456</v>
      </c>
      <c r="AH32" s="542">
        <f t="shared" si="18"/>
        <v>21.275362318840578</v>
      </c>
      <c r="AI32" s="47"/>
      <c r="AJ32" s="4"/>
      <c r="AK32" s="58"/>
      <c r="AM32" s="13"/>
      <c r="AN32" s="5"/>
      <c r="AP32" s="2"/>
      <c r="AQ32" s="2"/>
      <c r="AR32" s="4"/>
      <c r="AS32" s="4"/>
      <c r="AT32" s="4"/>
    </row>
    <row r="33" spans="1:46" s="541" customFormat="1" ht="15.6">
      <c r="A33" s="47"/>
      <c r="B33" s="2">
        <f>+'Ark1'!C1383</f>
        <v>2023</v>
      </c>
      <c r="C33" s="2">
        <f>+'Ark1'!O1383</f>
        <v>14</v>
      </c>
      <c r="D33" s="65" t="str">
        <f>VLOOKUP(C33,RNR!$H$11:$I$24,2)</f>
        <v>Vestland</v>
      </c>
      <c r="E33" s="2">
        <f>+'Ark1'!Q1383</f>
        <v>213</v>
      </c>
      <c r="F33" s="299">
        <f t="shared" si="13"/>
        <v>16</v>
      </c>
      <c r="G33" s="2">
        <f>+'Ark1'!R1383</f>
        <v>6502</v>
      </c>
      <c r="H33" s="299">
        <f t="shared" si="14"/>
        <v>133</v>
      </c>
      <c r="I33" s="300">
        <f>+'Ark1'!AF1383</f>
        <v>24.560873342650996</v>
      </c>
      <c r="J33" s="300">
        <f>+'Ark1'!AG1383</f>
        <v>23.62334507243494</v>
      </c>
      <c r="K33" s="96"/>
      <c r="L33" s="474">
        <f>+IF(G33=0,"",'Ark1'!AI1383)</f>
        <v>12</v>
      </c>
      <c r="M33" s="73"/>
      <c r="N33" s="5">
        <f>+'Ark1'!S1383</f>
        <v>5.3023685019993856</v>
      </c>
      <c r="O33" s="302">
        <f t="shared" si="15"/>
        <v>0.15132438204334964</v>
      </c>
      <c r="P33" s="175"/>
      <c r="Q33" s="300">
        <f>+IF(L33=0,"",'Ark1'!AJ1383)</f>
        <v>91.066666666666634</v>
      </c>
      <c r="R33" s="300">
        <f>+IF(L33=0,"",'Ark1'!AK1383)</f>
        <v>15.141671031729899</v>
      </c>
      <c r="S33" s="96"/>
      <c r="T33" s="5">
        <f>+'Ark1'!T1383</f>
        <v>4.7396185788988001</v>
      </c>
      <c r="U33" s="57">
        <f>+'Ark1'!U1383</f>
        <v>11.887865272223948</v>
      </c>
      <c r="V33" s="301">
        <f t="shared" si="16"/>
        <v>-0.83525452680260059</v>
      </c>
      <c r="W33" s="57">
        <f>+'Ark1'!W1383</f>
        <v>0.67671485696708689</v>
      </c>
      <c r="X33" s="542">
        <f>+'Ark1'!X1383</f>
        <v>27.176253460473703</v>
      </c>
      <c r="Y33" s="542">
        <f>+'Ark1'!Y1383</f>
        <v>8.7511534912334685</v>
      </c>
      <c r="Z33" s="542">
        <f>+'Ark1'!Z1383</f>
        <v>7.1989982360664557</v>
      </c>
      <c r="AA33" s="57">
        <f>+'Ark1'!Z1383</f>
        <v>7.1989982360664557</v>
      </c>
      <c r="AB33" s="5">
        <f>+'Ark1'!AB1383</f>
        <v>1.8636287196288872</v>
      </c>
      <c r="AC33" s="5">
        <f>+'Ark1'!AC1383</f>
        <v>16.601712502444741</v>
      </c>
      <c r="AD33" s="542">
        <f>+'Ark1'!AD1383</f>
        <v>42.952278805755448</v>
      </c>
      <c r="AE33" s="542">
        <f>+'Ark1'!AE1383</f>
        <v>49.363937913598882</v>
      </c>
      <c r="AF33" s="542">
        <f>+'Ark1'!AF1383</f>
        <v>24.560873342650996</v>
      </c>
      <c r="AG33" s="57">
        <f t="shared" si="17"/>
        <v>2.2419915303399494</v>
      </c>
      <c r="AH33" s="542">
        <f t="shared" si="18"/>
        <v>30.525821596244132</v>
      </c>
      <c r="AI33" s="47"/>
      <c r="AJ33" s="4"/>
      <c r="AK33" s="58"/>
      <c r="AM33" s="13"/>
      <c r="AN33" s="5"/>
      <c r="AP33" s="2"/>
      <c r="AQ33" s="2"/>
      <c r="AR33" s="4"/>
      <c r="AS33" s="4"/>
      <c r="AT33" s="4"/>
    </row>
    <row r="34" spans="1:46" s="541" customFormat="1" ht="15.6">
      <c r="A34" s="47"/>
      <c r="B34" s="2">
        <f>+'Ark1'!C1384</f>
        <v>2023</v>
      </c>
      <c r="C34" s="2">
        <f>+'Ark1'!O1384</f>
        <v>15</v>
      </c>
      <c r="D34" s="65" t="str">
        <f>VLOOKUP(C34,RNR!$H$11:$I$24,2)</f>
        <v>Møre og Romsdal</v>
      </c>
      <c r="E34" s="2">
        <f>+'Ark1'!Q1384</f>
        <v>58</v>
      </c>
      <c r="F34" s="299">
        <f t="shared" si="13"/>
        <v>-14</v>
      </c>
      <c r="G34" s="2">
        <f>+'Ark1'!R1384</f>
        <v>2587</v>
      </c>
      <c r="H34" s="299">
        <f t="shared" si="14"/>
        <v>-1057</v>
      </c>
      <c r="I34" s="300">
        <f>+'Ark1'!AF1384</f>
        <v>9.7722207532202621</v>
      </c>
      <c r="J34" s="300">
        <f>+'Ark1'!AG1384</f>
        <v>9.5650297634055992</v>
      </c>
      <c r="K34" s="96"/>
      <c r="L34" s="474">
        <f>+IF(G34=0,"",'Ark1'!AI1384)</f>
        <v>0</v>
      </c>
      <c r="M34" s="73"/>
      <c r="N34" s="5">
        <f>+'Ark1'!S1384</f>
        <v>4.7100889060688065</v>
      </c>
      <c r="O34" s="302">
        <f t="shared" si="15"/>
        <v>0.1099242518426804</v>
      </c>
      <c r="P34" s="175"/>
      <c r="Q34" s="300" t="str">
        <f>+IF(L34=0,"",'Ark1'!AJ1384)</f>
        <v/>
      </c>
      <c r="R34" s="300" t="str">
        <f>+IF(L34=0,"",'Ark1'!AK1384)</f>
        <v/>
      </c>
      <c r="S34" s="96"/>
      <c r="T34" s="5">
        <f>+'Ark1'!T1384</f>
        <v>4.6064940085040593</v>
      </c>
      <c r="U34" s="57">
        <f>+'Ark1'!U1384</f>
        <v>12.0976034016235</v>
      </c>
      <c r="V34" s="301">
        <f t="shared" si="16"/>
        <v>-9.5983316268956287E-2</v>
      </c>
      <c r="W34" s="57">
        <f>+'Ark1'!W1384</f>
        <v>0.85040587553150382</v>
      </c>
      <c r="X34" s="542">
        <f>+'Ark1'!X1384</f>
        <v>30.034789331271735</v>
      </c>
      <c r="Y34" s="542">
        <f>+'Ark1'!Y1384</f>
        <v>12.02164669501353</v>
      </c>
      <c r="Z34" s="542">
        <f>+'Ark1'!Z1384</f>
        <v>8.0833148394944772</v>
      </c>
      <c r="AA34" s="57">
        <f>+'Ark1'!Z1384</f>
        <v>8.0833148394944772</v>
      </c>
      <c r="AB34" s="5">
        <f>+'Ark1'!AB1384</f>
        <v>1.8808138469727649</v>
      </c>
      <c r="AC34" s="5">
        <f>+'Ark1'!AC1384</f>
        <v>32.393560168202725</v>
      </c>
      <c r="AD34" s="542">
        <f>+'Ark1'!AD1384</f>
        <v>49.409894916841878</v>
      </c>
      <c r="AE34" s="542">
        <f>+'Ark1'!AE1384</f>
        <v>53.623531257639527</v>
      </c>
      <c r="AF34" s="542">
        <f>+'Ark1'!AF1384</f>
        <v>9.7722207532202621</v>
      </c>
      <c r="AG34" s="57">
        <f t="shared" si="17"/>
        <v>2.5684448091916283</v>
      </c>
      <c r="AH34" s="542">
        <f t="shared" si="18"/>
        <v>44.603448275862071</v>
      </c>
      <c r="AI34" s="47"/>
      <c r="AJ34" s="4"/>
      <c r="AK34" s="58"/>
      <c r="AM34" s="13"/>
      <c r="AN34" s="5"/>
      <c r="AP34" s="2"/>
      <c r="AQ34" s="2"/>
      <c r="AR34" s="4"/>
      <c r="AS34" s="4"/>
      <c r="AT34" s="4"/>
    </row>
    <row r="35" spans="1:46" ht="15.6">
      <c r="A35" s="47"/>
      <c r="B35" s="2">
        <f>+'Ark1'!C1385</f>
        <v>2023</v>
      </c>
      <c r="C35" s="2">
        <f>+'Ark1'!O1385</f>
        <v>16</v>
      </c>
      <c r="D35" s="65" t="str">
        <f>VLOOKUP(C35,RNR!$H$11:$I$24,2)</f>
        <v>Trøndelag</v>
      </c>
      <c r="E35" s="2">
        <f>+'Ark1'!Q1385</f>
        <v>83</v>
      </c>
      <c r="F35" s="299">
        <f t="shared" si="13"/>
        <v>17</v>
      </c>
      <c r="G35" s="2">
        <f>+'Ark1'!R1385</f>
        <v>1296</v>
      </c>
      <c r="H35" s="299">
        <f t="shared" si="14"/>
        <v>98</v>
      </c>
      <c r="I35" s="300">
        <f>+'Ark1'!AF1385</f>
        <v>4.8955539606391412</v>
      </c>
      <c r="J35" s="300">
        <f>+'Ark1'!AG1385</f>
        <v>4.6174309002127458</v>
      </c>
      <c r="K35" s="96"/>
      <c r="L35" s="474">
        <f>+IF(G35=0,"",'Ark1'!AI1385)</f>
        <v>0</v>
      </c>
      <c r="M35" s="73"/>
      <c r="N35" s="5">
        <f>+'Ark1'!S1385</f>
        <v>5.4529320987654311</v>
      </c>
      <c r="O35" s="302">
        <f t="shared" si="15"/>
        <v>-0.16810295966528699</v>
      </c>
      <c r="P35" s="175"/>
      <c r="Q35" s="300" t="str">
        <f>+IF(L35=0,"",'Ark1'!AJ1385)</f>
        <v/>
      </c>
      <c r="R35" s="300" t="str">
        <f>+IF(L35=0,"",'Ark1'!AK1385)</f>
        <v/>
      </c>
      <c r="S35" s="96"/>
      <c r="T35" s="5">
        <f>+'Ark1'!T1385</f>
        <v>4.4320987654320989</v>
      </c>
      <c r="U35" s="57">
        <f>+'Ark1'!U1385</f>
        <v>11.657484567901243</v>
      </c>
      <c r="V35" s="301">
        <f t="shared" si="16"/>
        <v>-0.1973902234176137</v>
      </c>
      <c r="W35" s="57">
        <f>+'Ark1'!W1385</f>
        <v>1.7746913580246908</v>
      </c>
      <c r="X35" s="542">
        <f>+'Ark1'!X1385</f>
        <v>19.675925925925927</v>
      </c>
      <c r="Y35" s="542">
        <f>+'Ark1'!Y1385</f>
        <v>6.7129629629629619</v>
      </c>
      <c r="Z35" s="542">
        <f>+'Ark1'!Z1385</f>
        <v>6.332288376251392</v>
      </c>
      <c r="AA35" s="57">
        <f>+'Ark1'!Z1385</f>
        <v>6.332288376251392</v>
      </c>
      <c r="AB35" s="5">
        <f>+'Ark1'!AB1385</f>
        <v>2.108555597155259</v>
      </c>
      <c r="AC35" s="5">
        <f>+'Ark1'!AC1385</f>
        <v>45.914262428525163</v>
      </c>
      <c r="AD35" s="542">
        <f>+'Ark1'!AD1385</f>
        <v>67.078105723090346</v>
      </c>
      <c r="AE35" s="542">
        <f>+'Ark1'!AE1385</f>
        <v>58.274994803148608</v>
      </c>
      <c r="AF35" s="542">
        <f>+'Ark1'!AF1385</f>
        <v>4.8955539606391412</v>
      </c>
      <c r="AG35" s="57">
        <f t="shared" si="17"/>
        <v>2.1378378378378398</v>
      </c>
      <c r="AH35" s="542">
        <f t="shared" si="18"/>
        <v>15.614457831325302</v>
      </c>
      <c r="AI35" s="47"/>
      <c r="AJ35" s="4"/>
      <c r="AK35" s="58"/>
      <c r="AM35" s="13"/>
      <c r="AN35" s="5"/>
      <c r="AP35" s="1"/>
      <c r="AQ35" s="1"/>
      <c r="AR35" s="11"/>
      <c r="AS35" s="11"/>
      <c r="AT35" s="11"/>
    </row>
    <row r="36" spans="1:46" ht="15.6">
      <c r="A36" s="47"/>
      <c r="B36" s="2">
        <f>+'Ark1'!C1386</f>
        <v>2023</v>
      </c>
      <c r="C36" s="2">
        <f>+'Ark1'!O1386</f>
        <v>18</v>
      </c>
      <c r="D36" s="65" t="str">
        <f>VLOOKUP(C36,RNR!$H$11:$I$24,2)</f>
        <v>Nordland</v>
      </c>
      <c r="E36" s="2">
        <f>+'Ark1'!Q1386</f>
        <v>46</v>
      </c>
      <c r="F36" s="299">
        <f t="shared" si="13"/>
        <v>3</v>
      </c>
      <c r="G36" s="2">
        <f>+'Ark1'!R1386</f>
        <v>1804</v>
      </c>
      <c r="H36" s="299">
        <f t="shared" si="14"/>
        <v>35</v>
      </c>
      <c r="I36" s="300">
        <f>+'Ark1'!AF1386</f>
        <v>6.8144902353341124</v>
      </c>
      <c r="J36" s="300">
        <f>+'Ark1'!AG1386</f>
        <v>8.0086284383327246</v>
      </c>
      <c r="K36" s="96"/>
      <c r="L36" s="474">
        <f>+IF(G36=0,"",'Ark1'!AI1386)</f>
        <v>0</v>
      </c>
      <c r="M36" s="73"/>
      <c r="N36" s="5">
        <f>+'Ark1'!S1386</f>
        <v>5.2211751662971162</v>
      </c>
      <c r="O36" s="302">
        <f t="shared" si="15"/>
        <v>-0.37011935037897192</v>
      </c>
      <c r="P36" s="175"/>
      <c r="Q36" s="300" t="str">
        <f>+IF(L36=0,"",'Ark1'!AJ1386)</f>
        <v/>
      </c>
      <c r="R36" s="300" t="str">
        <f>+IF(L36=0,"",'Ark1'!AK1386)</f>
        <v/>
      </c>
      <c r="S36" s="96"/>
      <c r="T36" s="5">
        <f>+'Ark1'!T1386</f>
        <v>4.8619733924611968</v>
      </c>
      <c r="U36" s="57">
        <f>+'Ark1'!U1386</f>
        <v>14.525498891352537</v>
      </c>
      <c r="V36" s="301">
        <f t="shared" si="16"/>
        <v>-0.53180466998152731</v>
      </c>
      <c r="W36" s="57">
        <f>+'Ark1'!W1386</f>
        <v>1.5521064301552101</v>
      </c>
      <c r="X36" s="542">
        <f>+'Ark1'!X1386</f>
        <v>39.467849223946786</v>
      </c>
      <c r="Y36" s="542">
        <f>+'Ark1'!Y1386</f>
        <v>15.41019955654102</v>
      </c>
      <c r="Z36" s="542">
        <f>+'Ark1'!Z1386</f>
        <v>7.565250051592848</v>
      </c>
      <c r="AA36" s="57">
        <f>+'Ark1'!Z1386</f>
        <v>7.565250051592848</v>
      </c>
      <c r="AB36" s="5">
        <f>+'Ark1'!AB1386</f>
        <v>1.9741443141594175</v>
      </c>
      <c r="AC36" s="5">
        <f>+'Ark1'!AC1386</f>
        <v>32.9145514232642</v>
      </c>
      <c r="AD36" s="542">
        <f>+'Ark1'!AD1386</f>
        <v>57.161807275765803</v>
      </c>
      <c r="AE36" s="542">
        <f>+'Ark1'!AE1386</f>
        <v>53.590275890374755</v>
      </c>
      <c r="AF36" s="542">
        <f>+'Ark1'!AF1386</f>
        <v>6.8144902353341124</v>
      </c>
      <c r="AG36" s="57">
        <f t="shared" si="17"/>
        <v>2.7820363095870033</v>
      </c>
      <c r="AH36" s="542">
        <f t="shared" si="18"/>
        <v>39.217391304347828</v>
      </c>
      <c r="AI36" s="47"/>
      <c r="AJ36" s="4"/>
      <c r="AK36" s="58"/>
      <c r="AM36" s="5"/>
      <c r="AN36" s="5"/>
      <c r="AP36" s="1"/>
      <c r="AQ36" s="1"/>
      <c r="AR36" s="11"/>
      <c r="AS36" s="11"/>
      <c r="AT36" s="11"/>
    </row>
    <row r="37" spans="1:46" ht="15.6">
      <c r="A37" s="47"/>
      <c r="B37" s="2">
        <f>+'Ark1'!C1387</f>
        <v>2023</v>
      </c>
      <c r="C37" s="2">
        <f>+'Ark1'!O1387</f>
        <v>55</v>
      </c>
      <c r="D37" s="65" t="str">
        <f>VLOOKUP(C37,RNR!$H$11:$I$24,2)</f>
        <v>Troms</v>
      </c>
      <c r="E37" s="2">
        <f>+'Ark1'!Q1387</f>
        <v>55</v>
      </c>
      <c r="F37" s="299">
        <f t="shared" si="13"/>
        <v>-9</v>
      </c>
      <c r="G37" s="2">
        <f>+'Ark1'!R1387</f>
        <v>2569</v>
      </c>
      <c r="H37" s="299">
        <f t="shared" si="14"/>
        <v>-351</v>
      </c>
      <c r="I37" s="300">
        <f>+'Ark1'!AF1387</f>
        <v>9.7042269482113817</v>
      </c>
      <c r="J37" s="300">
        <f>+'Ark1'!AG1387</f>
        <v>13.00613605682936</v>
      </c>
      <c r="K37" s="96"/>
      <c r="L37" s="474">
        <f>+IF(G37=0,"",'Ark1'!AI1387)</f>
        <v>0</v>
      </c>
      <c r="M37" s="73"/>
      <c r="N37" s="5">
        <f>+'Ark1'!S1387</f>
        <v>5.0544959128065408</v>
      </c>
      <c r="O37" s="302">
        <f t="shared" si="15"/>
        <v>2.7441118285993049E-2</v>
      </c>
      <c r="P37" s="175"/>
      <c r="Q37" s="300" t="str">
        <f>+IF(L37=0,"",'Ark1'!AJ1387)</f>
        <v/>
      </c>
      <c r="R37" s="300" t="str">
        <f>+IF(L37=0,"",'Ark1'!AK1387)</f>
        <v/>
      </c>
      <c r="S37" s="96"/>
      <c r="T37" s="5">
        <f>+'Ark1'!T1387</f>
        <v>4.8960685091475282</v>
      </c>
      <c r="U37" s="57">
        <f>+'Ark1'!U1387</f>
        <v>16.565083690151827</v>
      </c>
      <c r="V37" s="301">
        <f t="shared" si="16"/>
        <v>-0.3008101454646166</v>
      </c>
      <c r="W37" s="57">
        <f>+'Ark1'!W1387</f>
        <v>2.1409108602569087</v>
      </c>
      <c r="X37" s="542">
        <f>+'Ark1'!X1387</f>
        <v>51.226158038147162</v>
      </c>
      <c r="Y37" s="542">
        <f>+'Ark1'!Y1387</f>
        <v>20.747372518489684</v>
      </c>
      <c r="Z37" s="542">
        <f>+'Ark1'!Z1387</f>
        <v>7.4143212499796771</v>
      </c>
      <c r="AA37" s="57">
        <f>+'Ark1'!Z1387</f>
        <v>7.4143212499796771</v>
      </c>
      <c r="AB37" s="5">
        <f>+'Ark1'!AB1387</f>
        <v>2.0892177452468328</v>
      </c>
      <c r="AC37" s="5">
        <f>+'Ark1'!AC1387</f>
        <v>27.506131533529889</v>
      </c>
      <c r="AD37" s="542">
        <f>+'Ark1'!AD1387</f>
        <v>59.826327763907351</v>
      </c>
      <c r="AE37" s="542">
        <f>+'Ark1'!AE1387</f>
        <v>55.911336222186051</v>
      </c>
      <c r="AF37" s="542">
        <f>+'Ark1'!AF1387</f>
        <v>9.7042269482113817</v>
      </c>
      <c r="AG37" s="57">
        <f t="shared" si="17"/>
        <v>3.2772968810165599</v>
      </c>
      <c r="AH37" s="542">
        <f t="shared" si="18"/>
        <v>46.709090909090911</v>
      </c>
      <c r="AI37" s="47"/>
      <c r="AJ37" s="4"/>
      <c r="AK37" s="58"/>
      <c r="AM37" s="5"/>
      <c r="AN37" s="5"/>
      <c r="AP37" s="1"/>
      <c r="AQ37" s="1"/>
      <c r="AR37" s="11"/>
      <c r="AS37" s="11"/>
      <c r="AT37" s="11"/>
    </row>
    <row r="38" spans="1:46" ht="15.6">
      <c r="A38" s="47"/>
      <c r="B38" s="2">
        <f>+'Ark1'!C1388</f>
        <v>2023</v>
      </c>
      <c r="C38" s="2">
        <f>+'Ark1'!O1388</f>
        <v>56</v>
      </c>
      <c r="D38" s="65" t="str">
        <f>VLOOKUP(C38,RNR!$H$11:$I$24,2)</f>
        <v>Finnmark</v>
      </c>
      <c r="E38" s="2">
        <f>+'Ark1'!Q1388</f>
        <v>1</v>
      </c>
      <c r="F38" s="299">
        <f t="shared" si="13"/>
        <v>1</v>
      </c>
      <c r="G38" s="2">
        <f>+'Ark1'!R1388</f>
        <v>49</v>
      </c>
      <c r="H38" s="299">
        <f t="shared" si="14"/>
        <v>49</v>
      </c>
      <c r="I38" s="300">
        <f>+'Ark1'!AF1388</f>
        <v>0.18509424696860957</v>
      </c>
      <c r="J38" s="300">
        <f>+'Ark1'!AG1388</f>
        <v>0.31173870428558198</v>
      </c>
      <c r="K38" s="96"/>
      <c r="L38" s="474">
        <f>+IF(G38=0,"",'Ark1'!AI1388)</f>
        <v>0</v>
      </c>
      <c r="M38" s="73"/>
      <c r="N38" s="5">
        <f>+'Ark1'!S1388</f>
        <v>7.3469387755102051</v>
      </c>
      <c r="O38" s="302">
        <f t="shared" si="15"/>
        <v>7.3469387755102051</v>
      </c>
      <c r="P38" s="175"/>
      <c r="Q38" s="300" t="str">
        <f>+IF(L38=0,"",'Ark1'!AJ1388)</f>
        <v/>
      </c>
      <c r="R38" s="300" t="str">
        <f>+IF(L38=0,"",'Ark1'!AK1388)</f>
        <v/>
      </c>
      <c r="S38" s="96"/>
      <c r="T38" s="5">
        <f>+'Ark1'!T1388</f>
        <v>4.5102040816326552</v>
      </c>
      <c r="U38" s="57">
        <f>+'Ark1'!U1388</f>
        <v>20.816326530612248</v>
      </c>
      <c r="V38" s="301">
        <f t="shared" si="16"/>
        <v>20.816326530612248</v>
      </c>
      <c r="W38" s="57">
        <f>+'Ark1'!W1388</f>
        <v>8.1632653061224492</v>
      </c>
      <c r="X38" s="542">
        <f>+'Ark1'!X1388</f>
        <v>42.857142857142847</v>
      </c>
      <c r="Y38" s="542">
        <f>+'Ark1'!Y1388</f>
        <v>40.816326530612251</v>
      </c>
      <c r="Z38" s="542">
        <f>+'Ark1'!Z1388</f>
        <v>12.424504210348569</v>
      </c>
      <c r="AA38" s="57">
        <f>+'Ark1'!Z1388</f>
        <v>12.424504210348569</v>
      </c>
      <c r="AB38" s="5">
        <f>+'Ark1'!AB1388</f>
        <v>2.8651491322769602</v>
      </c>
      <c r="AC38" s="5">
        <f>+'Ark1'!AC1388</f>
        <v>51.442082947815663</v>
      </c>
      <c r="AD38" s="542">
        <f>+'Ark1'!AD1388</f>
        <v>59.238031541785389</v>
      </c>
      <c r="AE38" s="542">
        <f>+'Ark1'!AE1388</f>
        <v>51.237257942663504</v>
      </c>
      <c r="AF38" s="542">
        <f>+'Ark1'!AF1388</f>
        <v>0.18509424696860957</v>
      </c>
      <c r="AG38" s="57">
        <f t="shared" si="17"/>
        <v>2.8333333333333335</v>
      </c>
      <c r="AH38" s="542">
        <f t="shared" si="18"/>
        <v>49</v>
      </c>
      <c r="AI38" s="47"/>
      <c r="AJ38" s="4"/>
      <c r="AK38" s="58"/>
      <c r="AM38" s="5"/>
      <c r="AN38" s="5"/>
      <c r="AP38" s="1"/>
      <c r="AQ38" s="1"/>
      <c r="AR38" s="11"/>
      <c r="AS38" s="11"/>
      <c r="AT38" s="11"/>
    </row>
    <row r="39" spans="1:46" s="543" customFormat="1" ht="15.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96"/>
      <c r="L39" s="71"/>
      <c r="M39" s="71"/>
      <c r="N39" s="47"/>
      <c r="O39" s="47"/>
      <c r="P39" s="175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2"/>
      <c r="AK39" s="57"/>
      <c r="AP39" s="13"/>
      <c r="AQ39" s="13"/>
      <c r="AR39" s="11"/>
      <c r="AS39" s="11"/>
      <c r="AT39" s="11"/>
    </row>
    <row r="40" spans="1:46" ht="15.6">
      <c r="A40" s="47"/>
      <c r="B40" s="65">
        <f>+'Ark1'!C1389</f>
        <v>2022</v>
      </c>
      <c r="C40" s="65">
        <f>+'Ark1'!O1389</f>
        <v>1</v>
      </c>
      <c r="D40" s="65" t="str">
        <f>VLOOKUP(C40,RNR!$H$11:$I$24,2)</f>
        <v>Østfold</v>
      </c>
      <c r="E40" s="65">
        <f>+'Ark1'!Q1389</f>
        <v>6</v>
      </c>
      <c r="F40" s="140"/>
      <c r="G40" s="65">
        <f>+'Ark1'!R1389</f>
        <v>254</v>
      </c>
      <c r="H40" s="140"/>
      <c r="I40" s="193">
        <f>+'Ark1'!AF1389</f>
        <v>0.9864077669902912</v>
      </c>
      <c r="J40" s="193">
        <f>+'Ark1'!AG1389</f>
        <v>0.89665089302848444</v>
      </c>
      <c r="K40" s="96"/>
      <c r="L40" s="474">
        <f>+IF(G40=0,"",'Ark1'!AI1389)</f>
        <v>0</v>
      </c>
      <c r="M40" s="73"/>
      <c r="N40" s="66">
        <f>+'Ark1'!S1389</f>
        <v>5.0787401574803139</v>
      </c>
      <c r="O40" s="139"/>
      <c r="P40" s="175"/>
      <c r="Q40" s="300" t="str">
        <f>+IF(L40=0,"",'Ark1'!AJ1389)</f>
        <v/>
      </c>
      <c r="R40" s="300" t="str">
        <f>+IF(L40=0,"",'Ark1'!AK1389)</f>
        <v/>
      </c>
      <c r="S40" s="96"/>
      <c r="T40" s="66">
        <f>+'Ark1'!T1389</f>
        <v>4.9881889763779528</v>
      </c>
      <c r="U40" s="139">
        <f>+'Ark1'!U1389</f>
        <v>11.377559055118104</v>
      </c>
      <c r="V40" s="139"/>
      <c r="W40" s="139">
        <f>+'Ark1'!W1389</f>
        <v>1.5748031496062995</v>
      </c>
      <c r="X40" s="140">
        <f>+'Ark1'!X1389</f>
        <v>16.14173228346457</v>
      </c>
      <c r="Y40" s="140">
        <f>+'Ark1'!Y1389</f>
        <v>6.6929133858267749</v>
      </c>
      <c r="Z40" s="140">
        <f>+'Ark1'!Z1389</f>
        <v>6.0715361748163312</v>
      </c>
      <c r="AA40" s="139">
        <f>+'Ark1'!Z1389</f>
        <v>6.0715361748163312</v>
      </c>
      <c r="AB40" s="66">
        <f>+'Ark1'!AB1389</f>
        <v>2.3434987697826877</v>
      </c>
      <c r="AC40" s="66">
        <f>+'Ark1'!AC1389</f>
        <v>27.707875133660743</v>
      </c>
      <c r="AD40" s="140">
        <f>+'Ark1'!AD1389</f>
        <v>59.872396456095153</v>
      </c>
      <c r="AE40" s="140">
        <f>+'Ark1'!AE1389</f>
        <v>48.474713828650401</v>
      </c>
      <c r="AF40" s="140">
        <f>+'Ark1'!AF1389</f>
        <v>0.9864077669902912</v>
      </c>
      <c r="AG40" s="139">
        <f t="shared" ref="AG40:AG58" si="19">+U40/N40</f>
        <v>2.2402325581395339</v>
      </c>
      <c r="AH40" s="140">
        <f t="shared" ref="AH40" si="20">+G40/E40</f>
        <v>42.333333333333336</v>
      </c>
      <c r="AI40" s="47"/>
      <c r="AJ40" s="4"/>
      <c r="AK40" s="58"/>
      <c r="AM40" s="5"/>
      <c r="AN40" s="5"/>
      <c r="AP40" s="1"/>
      <c r="AQ40" s="1"/>
      <c r="AR40" s="11"/>
      <c r="AS40" s="11"/>
      <c r="AT40" s="11"/>
    </row>
    <row r="41" spans="1:46" ht="15.6">
      <c r="A41" s="47"/>
      <c r="B41" s="65">
        <f>+'Ark1'!C1390</f>
        <v>2022</v>
      </c>
      <c r="C41" s="65">
        <f>+'Ark1'!O1390</f>
        <v>2</v>
      </c>
      <c r="D41" s="65" t="str">
        <f>VLOOKUP(C41,RNR!$H$11:$I$24,2)</f>
        <v>Akershus</v>
      </c>
      <c r="E41" s="65">
        <f>+'Ark1'!Q1390</f>
        <v>18</v>
      </c>
      <c r="F41" s="140"/>
      <c r="G41" s="65">
        <f>+'Ark1'!R1390</f>
        <v>260</v>
      </c>
      <c r="H41" s="140"/>
      <c r="I41" s="193">
        <f>+'Ark1'!AF1390</f>
        <v>1.0097087378640774</v>
      </c>
      <c r="J41" s="193">
        <f>+'Ark1'!AG1390</f>
        <v>1.1929903054412001</v>
      </c>
      <c r="K41" s="96"/>
      <c r="L41" s="474">
        <f>+IF(G41=0,"",'Ark1'!AI1390)</f>
        <v>0</v>
      </c>
      <c r="M41" s="73"/>
      <c r="N41" s="66">
        <f>+'Ark1'!S1390</f>
        <v>7.3576923076923055</v>
      </c>
      <c r="O41" s="139"/>
      <c r="P41" s="175"/>
      <c r="Q41" s="300" t="str">
        <f>+IF(L41=0,"",'Ark1'!AJ1390)</f>
        <v/>
      </c>
      <c r="R41" s="300" t="str">
        <f>+IF(L41=0,"",'Ark1'!AK1390)</f>
        <v/>
      </c>
      <c r="S41" s="96"/>
      <c r="T41" s="66">
        <f>+'Ark1'!T1390</f>
        <v>5.8307692307692305</v>
      </c>
      <c r="U41" s="139">
        <f>+'Ark1'!U1390</f>
        <v>14.788461538461542</v>
      </c>
      <c r="V41" s="139"/>
      <c r="W41" s="139">
        <f>+'Ark1'!W1390</f>
        <v>5.3846153846153859</v>
      </c>
      <c r="X41" s="140">
        <f>+'Ark1'!X1390</f>
        <v>34.230769230769241</v>
      </c>
      <c r="Y41" s="140">
        <f>+'Ark1'!Y1390</f>
        <v>15.769230769230772</v>
      </c>
      <c r="Z41" s="140">
        <f>+'Ark1'!Z1390</f>
        <v>9.1223827404853672</v>
      </c>
      <c r="AA41" s="139">
        <f>+'Ark1'!Z1390</f>
        <v>9.1223827404853672</v>
      </c>
      <c r="AB41" s="66">
        <f>+'Ark1'!AB1390</f>
        <v>2.2175470215757338</v>
      </c>
      <c r="AC41" s="66">
        <f>+'Ark1'!AC1390</f>
        <v>58.571694568681451</v>
      </c>
      <c r="AD41" s="140">
        <f>+'Ark1'!AD1390</f>
        <v>53.298367887716971</v>
      </c>
      <c r="AE41" s="140">
        <f>+'Ark1'!AE1390</f>
        <v>28.273577694616247</v>
      </c>
      <c r="AF41" s="140">
        <f>+'Ark1'!AF1390</f>
        <v>1.0097087378640774</v>
      </c>
      <c r="AG41" s="139">
        <f t="shared" ref="AG41:AG53" si="21">+U41/N41</f>
        <v>2.0099320439100898</v>
      </c>
      <c r="AH41" s="140">
        <f t="shared" ref="AH41:AH53" si="22">+G41/E41</f>
        <v>14.444444444444445</v>
      </c>
      <c r="AI41" s="47"/>
      <c r="AJ41" s="4"/>
      <c r="AK41" s="58"/>
      <c r="AM41" s="5"/>
      <c r="AN41" s="5"/>
      <c r="AP41" s="1"/>
      <c r="AQ41" s="1"/>
      <c r="AR41" s="11"/>
      <c r="AS41" s="11"/>
      <c r="AT41" s="11"/>
    </row>
    <row r="42" spans="1:46" ht="15.6">
      <c r="A42" s="47"/>
      <c r="B42" s="65">
        <f>+'Ark1'!C1391</f>
        <v>2022</v>
      </c>
      <c r="C42" s="65">
        <f>+'Ark1'!O1391</f>
        <v>3</v>
      </c>
      <c r="D42" s="65" t="str">
        <f>VLOOKUP(C42,RNR!$H$11:$I$24,2)</f>
        <v>Buskerud</v>
      </c>
      <c r="E42" s="65">
        <f>+'Ark1'!Q1391</f>
        <v>30</v>
      </c>
      <c r="F42" s="140"/>
      <c r="G42" s="65">
        <f>+'Ark1'!R1391</f>
        <v>2590</v>
      </c>
      <c r="H42" s="140"/>
      <c r="I42" s="193">
        <f>+'Ark1'!AF1391</f>
        <v>10.05825242718447</v>
      </c>
      <c r="J42" s="193">
        <f>+'Ark1'!AG1391</f>
        <v>7.9419955392401604</v>
      </c>
      <c r="K42" s="96"/>
      <c r="L42" s="474">
        <f>+IF(G42=0,"",'Ark1'!AI1391)</f>
        <v>0</v>
      </c>
      <c r="M42" s="73"/>
      <c r="N42" s="66">
        <f>+'Ark1'!S1391</f>
        <v>5.2003861003861012</v>
      </c>
      <c r="O42" s="139"/>
      <c r="P42" s="175"/>
      <c r="Q42" s="300" t="str">
        <f>+IF(L42=0,"",'Ark1'!AJ1391)</f>
        <v/>
      </c>
      <c r="R42" s="300" t="str">
        <f>+IF(L42=0,"",'Ark1'!AK1391)</f>
        <v/>
      </c>
      <c r="S42" s="96"/>
      <c r="T42" s="66">
        <f>+'Ark1'!T1391</f>
        <v>5.6115830115830123</v>
      </c>
      <c r="U42" s="139">
        <f>+'Ark1'!U1391</f>
        <v>9.8830115830115908</v>
      </c>
      <c r="V42" s="139"/>
      <c r="W42" s="139">
        <f>+'Ark1'!W1391</f>
        <v>1.3513513513513515</v>
      </c>
      <c r="X42" s="140">
        <f>+'Ark1'!X1391</f>
        <v>17.142857142857139</v>
      </c>
      <c r="Y42" s="140">
        <f>+'Ark1'!Y1391</f>
        <v>7.2972972972972947</v>
      </c>
      <c r="Z42" s="140">
        <f>+'Ark1'!Z1391</f>
        <v>6.9242284185976946</v>
      </c>
      <c r="AA42" s="139">
        <f>+'Ark1'!Z1391</f>
        <v>6.9242284185976946</v>
      </c>
      <c r="AB42" s="66">
        <f>+'Ark1'!AB1391</f>
        <v>1.8267903905867164</v>
      </c>
      <c r="AC42" s="66">
        <f>+'Ark1'!AC1391</f>
        <v>-10.623160325925044</v>
      </c>
      <c r="AD42" s="140">
        <f>+'Ark1'!AD1391</f>
        <v>29.462010398383423</v>
      </c>
      <c r="AE42" s="140">
        <f>+'Ark1'!AE1391</f>
        <v>45.244422051345154</v>
      </c>
      <c r="AF42" s="140">
        <f>+'Ark1'!AF1391</f>
        <v>10.05825242718447</v>
      </c>
      <c r="AG42" s="139">
        <f t="shared" si="21"/>
        <v>1.9004380429133578</v>
      </c>
      <c r="AH42" s="140">
        <f t="shared" si="22"/>
        <v>86.333333333333329</v>
      </c>
      <c r="AI42" s="47"/>
      <c r="AJ42" s="4"/>
      <c r="AK42" s="58"/>
      <c r="AM42" s="5"/>
      <c r="AN42" s="5"/>
      <c r="AP42" s="1"/>
      <c r="AQ42" s="1"/>
      <c r="AR42" s="11"/>
      <c r="AS42" s="11"/>
      <c r="AT42" s="11"/>
    </row>
    <row r="43" spans="1:46" ht="15.6">
      <c r="A43" s="47"/>
      <c r="B43" s="65">
        <f>+'Ark1'!C1392</f>
        <v>2022</v>
      </c>
      <c r="C43" s="65">
        <f>+'Ark1'!O1392</f>
        <v>4</v>
      </c>
      <c r="D43" s="65" t="str">
        <f>VLOOKUP(C43,RNR!$H$11:$I$24,2)</f>
        <v>Innlandet</v>
      </c>
      <c r="E43" s="65">
        <f>+'Ark1'!Q1392</f>
        <v>119</v>
      </c>
      <c r="F43" s="140"/>
      <c r="G43" s="65">
        <f>+'Ark1'!R1392</f>
        <v>4778</v>
      </c>
      <c r="H43" s="140"/>
      <c r="I43" s="193">
        <f>+'Ark1'!AF1392</f>
        <v>18.555339805825238</v>
      </c>
      <c r="J43" s="193">
        <f>+'Ark1'!AG1392</f>
        <v>17.76851240934862</v>
      </c>
      <c r="K43" s="96"/>
      <c r="L43" s="474">
        <f>+IF(G43=0,"",'Ark1'!AI1392)</f>
        <v>0</v>
      </c>
      <c r="M43" s="73"/>
      <c r="N43" s="66">
        <f>+'Ark1'!S1392</f>
        <v>5.435119296776894</v>
      </c>
      <c r="O43" s="139"/>
      <c r="P43" s="175"/>
      <c r="Q43" s="300" t="str">
        <f>+IF(L43=0,"",'Ark1'!AJ1392)</f>
        <v/>
      </c>
      <c r="R43" s="300" t="str">
        <f>+IF(L43=0,"",'Ark1'!AK1392)</f>
        <v/>
      </c>
      <c r="S43" s="96"/>
      <c r="T43" s="66">
        <f>+'Ark1'!T1392</f>
        <v>4.8424026789451666</v>
      </c>
      <c r="U43" s="139">
        <f>+'Ark1'!U1392</f>
        <v>11.985726245290898</v>
      </c>
      <c r="V43" s="139"/>
      <c r="W43" s="139">
        <f>+'Ark1'!W1392</f>
        <v>1.1929677689409797</v>
      </c>
      <c r="X43" s="140">
        <f>+'Ark1'!X1392</f>
        <v>23.775638342402679</v>
      </c>
      <c r="Y43" s="140">
        <f>+'Ark1'!Y1392</f>
        <v>8.6228547509418139</v>
      </c>
      <c r="Z43" s="140">
        <f>+'Ark1'!Z1392</f>
        <v>7.0254713063372396</v>
      </c>
      <c r="AA43" s="139">
        <f>+'Ark1'!Z1392</f>
        <v>7.0254713063372396</v>
      </c>
      <c r="AB43" s="66">
        <f>+'Ark1'!AB1392</f>
        <v>1.9737885379116256</v>
      </c>
      <c r="AC43" s="66">
        <f>+'Ark1'!AC1392</f>
        <v>22.878969880484597</v>
      </c>
      <c r="AD43" s="140">
        <f>+'Ark1'!AD1392</f>
        <v>46.618666773669993</v>
      </c>
      <c r="AE43" s="140">
        <f>+'Ark1'!AE1392</f>
        <v>34.323582150455778</v>
      </c>
      <c r="AF43" s="140">
        <f>+'Ark1'!AF1392</f>
        <v>18.555339805825238</v>
      </c>
      <c r="AG43" s="139">
        <f t="shared" si="21"/>
        <v>2.2052370133620824</v>
      </c>
      <c r="AH43" s="140">
        <f t="shared" si="22"/>
        <v>40.15126050420168</v>
      </c>
      <c r="AI43" s="47"/>
      <c r="AJ43" s="4"/>
      <c r="AK43" s="58"/>
      <c r="AM43" s="5"/>
      <c r="AN43" s="5"/>
      <c r="AP43" s="1"/>
      <c r="AQ43" s="1"/>
      <c r="AR43" s="11"/>
      <c r="AS43" s="11"/>
      <c r="AT43" s="11"/>
    </row>
    <row r="44" spans="1:46" ht="15.6">
      <c r="A44" s="47"/>
      <c r="B44" s="65">
        <f>+'Ark1'!C1393</f>
        <v>2022</v>
      </c>
      <c r="C44" s="65">
        <f>+'Ark1'!O1393</f>
        <v>7</v>
      </c>
      <c r="D44" s="65" t="str">
        <f>VLOOKUP(C44,RNR!$H$11:$I$24,2)</f>
        <v>Vestfold</v>
      </c>
      <c r="E44" s="65">
        <f>+'Ark1'!Q1393</f>
        <v>5</v>
      </c>
      <c r="F44" s="140"/>
      <c r="G44" s="65">
        <f>+'Ark1'!R1393</f>
        <v>71</v>
      </c>
      <c r="H44" s="140"/>
      <c r="I44" s="193">
        <f>+'Ark1'!AF1393</f>
        <v>0.27572815533980594</v>
      </c>
      <c r="J44" s="193">
        <f>+'Ark1'!AG1393</f>
        <v>0.32525662865904026</v>
      </c>
      <c r="K44" s="96"/>
      <c r="L44" s="474">
        <f>+IF(G44=0,"",'Ark1'!AI1393)</f>
        <v>0</v>
      </c>
      <c r="M44" s="73"/>
      <c r="N44" s="66">
        <f>+'Ark1'!S1393</f>
        <v>5.5070422535211261</v>
      </c>
      <c r="O44" s="139"/>
      <c r="P44" s="175"/>
      <c r="Q44" s="300" t="str">
        <f>+IF(L44=0,"",'Ark1'!AJ1393)</f>
        <v/>
      </c>
      <c r="R44" s="300" t="str">
        <f>+IF(L44=0,"",'Ark1'!AK1393)</f>
        <v/>
      </c>
      <c r="S44" s="96"/>
      <c r="T44" s="66">
        <f>+'Ark1'!T1393</f>
        <v>5.2535211267605613</v>
      </c>
      <c r="U44" s="139">
        <f>+'Ark1'!U1393</f>
        <v>14.764788732394361</v>
      </c>
      <c r="V44" s="139"/>
      <c r="W44" s="139">
        <f>+'Ark1'!W1393</f>
        <v>1.4084507042253516</v>
      </c>
      <c r="X44" s="140">
        <f>+'Ark1'!X1393</f>
        <v>42.253521126760553</v>
      </c>
      <c r="Y44" s="140">
        <f>+'Ark1'!Y1393</f>
        <v>8.4507042253521103</v>
      </c>
      <c r="Z44" s="140">
        <f>+'Ark1'!Z1393</f>
        <v>6.7456631574841692</v>
      </c>
      <c r="AA44" s="139">
        <f>+'Ark1'!Z1393</f>
        <v>6.7456631574841692</v>
      </c>
      <c r="AB44" s="66">
        <f>+'Ark1'!AB1393</f>
        <v>2.2374426413871098</v>
      </c>
      <c r="AC44" s="66">
        <f>+'Ark1'!AC1393</f>
        <v>32.871074165474361</v>
      </c>
      <c r="AD44" s="140">
        <f>+'Ark1'!AD1393</f>
        <v>17.528261379811195</v>
      </c>
      <c r="AE44" s="140">
        <f>+'Ark1'!AE1393</f>
        <v>56.633266252764678</v>
      </c>
      <c r="AF44" s="140">
        <f>+'Ark1'!AF1393</f>
        <v>0.27572815533980594</v>
      </c>
      <c r="AG44" s="139">
        <f t="shared" si="21"/>
        <v>2.6810741687979536</v>
      </c>
      <c r="AH44" s="140">
        <f t="shared" si="22"/>
        <v>14.2</v>
      </c>
      <c r="AI44" s="47"/>
      <c r="AJ44" s="4"/>
      <c r="AK44" s="58"/>
      <c r="AM44" s="5"/>
      <c r="AN44" s="5"/>
      <c r="AP44" s="13"/>
      <c r="AQ44" s="13"/>
      <c r="AR44" s="11"/>
      <c r="AS44" s="11"/>
      <c r="AT44" s="11"/>
    </row>
    <row r="45" spans="1:46" ht="16.5" customHeight="1">
      <c r="A45" s="47"/>
      <c r="B45" s="65">
        <f>+'Ark1'!C1394</f>
        <v>2022</v>
      </c>
      <c r="C45" s="65">
        <f>+'Ark1'!O1394</f>
        <v>8</v>
      </c>
      <c r="D45" s="65" t="str">
        <f>VLOOKUP(C45,RNR!$H$11:$I$24,2)</f>
        <v>Telemark</v>
      </c>
      <c r="E45" s="65">
        <f>+'Ark1'!Q1394</f>
        <v>27</v>
      </c>
      <c r="F45" s="140"/>
      <c r="G45" s="65">
        <f>+'Ark1'!R1394</f>
        <v>1735</v>
      </c>
      <c r="H45" s="140"/>
      <c r="I45" s="193">
        <f>+'Ark1'!AF1394</f>
        <v>6.7378640776699044</v>
      </c>
      <c r="J45" s="193">
        <f>+'Ark1'!AG1394</f>
        <v>5.7328691478900051</v>
      </c>
      <c r="K45" s="96"/>
      <c r="L45" s="474">
        <f>+IF(G45=0,"",'Ark1'!AI1394)</f>
        <v>0</v>
      </c>
      <c r="M45" s="73"/>
      <c r="N45" s="66">
        <f>+'Ark1'!S1394</f>
        <v>5.9815561959654193</v>
      </c>
      <c r="O45" s="139"/>
      <c r="P45" s="175"/>
      <c r="Q45" s="300" t="str">
        <f>+IF(L45=0,"",'Ark1'!AJ1394)</f>
        <v/>
      </c>
      <c r="R45" s="300" t="str">
        <f>+IF(L45=0,"",'Ark1'!AK1394)</f>
        <v/>
      </c>
      <c r="S45" s="96"/>
      <c r="T45" s="66">
        <f>+'Ark1'!T1394</f>
        <v>4.7371757925072036</v>
      </c>
      <c r="U45" s="139">
        <f>+'Ark1'!U1394</f>
        <v>10.649567723342944</v>
      </c>
      <c r="V45" s="139"/>
      <c r="W45" s="139">
        <f>+'Ark1'!W1394</f>
        <v>0.92219020172910637</v>
      </c>
      <c r="X45" s="140">
        <f>+'Ark1'!X1394</f>
        <v>26.39769452449568</v>
      </c>
      <c r="Y45" s="140">
        <f>+'Ark1'!Y1394</f>
        <v>10.086455331412102</v>
      </c>
      <c r="Z45" s="140">
        <f>+'Ark1'!Z1394</f>
        <v>8.092500430257207</v>
      </c>
      <c r="AA45" s="139">
        <f>+'Ark1'!Z1394</f>
        <v>8.092500430257207</v>
      </c>
      <c r="AB45" s="66">
        <f>+'Ark1'!AB1394</f>
        <v>1.5625576021904848</v>
      </c>
      <c r="AC45" s="66">
        <f>+'Ark1'!AC1394</f>
        <v>7.8517048694092848</v>
      </c>
      <c r="AD45" s="140">
        <f>+'Ark1'!AD1394</f>
        <v>44.892979246590706</v>
      </c>
      <c r="AE45" s="140">
        <f>+'Ark1'!AE1394</f>
        <v>41.809685903486248</v>
      </c>
      <c r="AF45" s="140">
        <f>+'Ark1'!AF1394</f>
        <v>6.7378640776699044</v>
      </c>
      <c r="AG45" s="139">
        <f t="shared" si="21"/>
        <v>1.7804008479475817</v>
      </c>
      <c r="AH45" s="140">
        <f t="shared" si="22"/>
        <v>64.259259259259252</v>
      </c>
      <c r="AI45" s="47"/>
      <c r="AJ45" s="4"/>
      <c r="AK45" s="58"/>
      <c r="AM45" s="5"/>
      <c r="AN45" s="5"/>
      <c r="AP45" s="13"/>
      <c r="AQ45" s="13"/>
      <c r="AR45" s="11"/>
      <c r="AS45" s="11"/>
      <c r="AT45" s="11"/>
    </row>
    <row r="46" spans="1:46" s="543" customFormat="1" ht="16.5" customHeight="1">
      <c r="A46" s="47"/>
      <c r="B46" s="65">
        <f>+'Ark1'!C1395</f>
        <v>2022</v>
      </c>
      <c r="C46" s="65">
        <f>+'Ark1'!O1395</f>
        <v>9</v>
      </c>
      <c r="D46" s="65" t="str">
        <f>VLOOKUP(C46,RNR!$H$11:$I$24,2)</f>
        <v>Agder</v>
      </c>
      <c r="E46" s="65">
        <f>+'Ark1'!Q1395</f>
        <v>18</v>
      </c>
      <c r="F46" s="140"/>
      <c r="G46" s="65">
        <f>+'Ark1'!R1395</f>
        <v>169</v>
      </c>
      <c r="H46" s="140"/>
      <c r="I46" s="193">
        <f>+'Ark1'!AF1395</f>
        <v>0.65631067961165035</v>
      </c>
      <c r="J46" s="193">
        <f>+'Ark1'!AG1395</f>
        <v>0.72786370807139389</v>
      </c>
      <c r="K46" s="96"/>
      <c r="L46" s="474">
        <f>+IF(G46=0,"",'Ark1'!AI1395)</f>
        <v>30</v>
      </c>
      <c r="M46" s="73"/>
      <c r="N46" s="66">
        <f>+'Ark1'!S1395</f>
        <v>6.437869822485208</v>
      </c>
      <c r="O46" s="139"/>
      <c r="P46" s="175"/>
      <c r="Q46" s="300">
        <f>+IF(L46=0,"",'Ark1'!AJ1395)</f>
        <v>84.67333333333336</v>
      </c>
      <c r="R46" s="300">
        <f>+IF(L46=0,"",'Ark1'!AK1395)</f>
        <v>15.346124919884646</v>
      </c>
      <c r="S46" s="96"/>
      <c r="T46" s="66">
        <f>+'Ark1'!T1395</f>
        <v>4.3668639053254443</v>
      </c>
      <c r="U46" s="139">
        <f>+'Ark1'!U1395</f>
        <v>13.881065088757397</v>
      </c>
      <c r="V46" s="139"/>
      <c r="W46" s="139">
        <f>+'Ark1'!W1395</f>
        <v>0.59171597633136108</v>
      </c>
      <c r="X46" s="140">
        <f>+'Ark1'!X1395</f>
        <v>30.177514792899416</v>
      </c>
      <c r="Y46" s="140">
        <f>+'Ark1'!Y1395</f>
        <v>13.609467455621299</v>
      </c>
      <c r="Z46" s="140">
        <f>+'Ark1'!Z1395</f>
        <v>7.6111641017605987</v>
      </c>
      <c r="AA46" s="139">
        <f>+'Ark1'!Z1395</f>
        <v>7.6111641017605987</v>
      </c>
      <c r="AB46" s="66">
        <f>+'Ark1'!AB1395</f>
        <v>1.9780667716424225</v>
      </c>
      <c r="AC46" s="66">
        <f>+'Ark1'!AC1395</f>
        <v>46.417321682399887</v>
      </c>
      <c r="AD46" s="140">
        <f>+'Ark1'!AD1395</f>
        <v>58.029263062630925</v>
      </c>
      <c r="AE46" s="140">
        <f>+'Ark1'!AE1395</f>
        <v>51.394601417743189</v>
      </c>
      <c r="AF46" s="140">
        <f>+'Ark1'!AF1395</f>
        <v>0.65631067961165035</v>
      </c>
      <c r="AG46" s="139">
        <f t="shared" si="21"/>
        <v>2.1561580882352938</v>
      </c>
      <c r="AH46" s="140">
        <f t="shared" si="22"/>
        <v>9.3888888888888893</v>
      </c>
      <c r="AI46" s="47"/>
      <c r="AJ46" s="4"/>
      <c r="AK46" s="58"/>
      <c r="AM46" s="5"/>
      <c r="AN46" s="5"/>
      <c r="AP46" s="13"/>
      <c r="AQ46" s="13"/>
      <c r="AR46" s="11"/>
      <c r="AS46" s="11"/>
      <c r="AT46" s="11"/>
    </row>
    <row r="47" spans="1:46" s="543" customFormat="1" ht="16.5" customHeight="1">
      <c r="A47" s="47"/>
      <c r="B47" s="65">
        <f>+'Ark1'!C1396</f>
        <v>2022</v>
      </c>
      <c r="C47" s="65">
        <f>+'Ark1'!O1396</f>
        <v>11</v>
      </c>
      <c r="D47" s="65" t="str">
        <f>VLOOKUP(C47,RNR!$H$11:$I$24,2)</f>
        <v>Rogaland</v>
      </c>
      <c r="E47" s="65">
        <f>+'Ark1'!Q1396</f>
        <v>54</v>
      </c>
      <c r="F47" s="140"/>
      <c r="G47" s="65">
        <f>+'Ark1'!R1396</f>
        <v>1350</v>
      </c>
      <c r="H47" s="140"/>
      <c r="I47" s="193">
        <f>+'Ark1'!AF1396</f>
        <v>5.2427184466019421</v>
      </c>
      <c r="J47" s="193">
        <f>+'Ark1'!AG1396</f>
        <v>5.4609852610624303</v>
      </c>
      <c r="K47" s="96"/>
      <c r="L47" s="474">
        <f>+IF(G47=0,"",'Ark1'!AI1396)</f>
        <v>450</v>
      </c>
      <c r="M47" s="73"/>
      <c r="N47" s="66">
        <f>+'Ark1'!S1396</f>
        <v>5.2007407407407404</v>
      </c>
      <c r="O47" s="139"/>
      <c r="P47" s="175"/>
      <c r="Q47" s="300">
        <f>+IF(L47=0,"",'Ark1'!AJ1396)</f>
        <v>92.029333333333284</v>
      </c>
      <c r="R47" s="300">
        <f>+IF(L47=0,"",'Ark1'!AK1396)</f>
        <v>14.798126044842656</v>
      </c>
      <c r="S47" s="96"/>
      <c r="T47" s="66">
        <f>+'Ark1'!T1396</f>
        <v>4.4962962962962969</v>
      </c>
      <c r="U47" s="139">
        <f>+'Ark1'!U1396</f>
        <v>13.037570370370371</v>
      </c>
      <c r="V47" s="139"/>
      <c r="W47" s="139">
        <f>+'Ark1'!W1396</f>
        <v>1.2592592592592595</v>
      </c>
      <c r="X47" s="140">
        <f>+'Ark1'!X1396</f>
        <v>27.629629629629633</v>
      </c>
      <c r="Y47" s="140">
        <f>+'Ark1'!Y1396</f>
        <v>9.629629629629628</v>
      </c>
      <c r="Z47" s="140">
        <f>+'Ark1'!Z1396</f>
        <v>7.117730236987744</v>
      </c>
      <c r="AA47" s="139">
        <f>+'Ark1'!Z1396</f>
        <v>7.117730236987744</v>
      </c>
      <c r="AB47" s="66">
        <f>+'Ark1'!AB1396</f>
        <v>1.8609996281332812</v>
      </c>
      <c r="AC47" s="66">
        <f>+'Ark1'!AC1396</f>
        <v>25.999423159427984</v>
      </c>
      <c r="AD47" s="140">
        <f>+'Ark1'!AD1396</f>
        <v>57.558538064325376</v>
      </c>
      <c r="AE47" s="140">
        <f>+'Ark1'!AE1396</f>
        <v>49.533349160850818</v>
      </c>
      <c r="AF47" s="140">
        <f>+'Ark1'!AF1396</f>
        <v>5.2427184466019421</v>
      </c>
      <c r="AG47" s="139">
        <f t="shared" si="21"/>
        <v>2.5068679675259937</v>
      </c>
      <c r="AH47" s="140">
        <f t="shared" si="22"/>
        <v>25</v>
      </c>
      <c r="AI47" s="47"/>
      <c r="AJ47" s="4"/>
      <c r="AK47" s="58"/>
      <c r="AM47" s="5"/>
      <c r="AN47" s="5"/>
      <c r="AP47" s="13"/>
      <c r="AQ47" s="13"/>
      <c r="AR47" s="11"/>
      <c r="AS47" s="11"/>
      <c r="AT47" s="11"/>
    </row>
    <row r="48" spans="1:46" s="543" customFormat="1" ht="16.5" customHeight="1">
      <c r="A48" s="47"/>
      <c r="B48" s="65">
        <f>+'Ark1'!C1397</f>
        <v>2022</v>
      </c>
      <c r="C48" s="65">
        <f>+'Ark1'!O1397</f>
        <v>14</v>
      </c>
      <c r="D48" s="65" t="str">
        <f>VLOOKUP(C48,RNR!$H$11:$I$24,2)</f>
        <v>Vestland</v>
      </c>
      <c r="E48" s="65">
        <f>+'Ark1'!Q1397</f>
        <v>204</v>
      </c>
      <c r="F48" s="140"/>
      <c r="G48" s="65">
        <f>+'Ark1'!R1397</f>
        <v>6198</v>
      </c>
      <c r="H48" s="140"/>
      <c r="I48" s="193">
        <f>+'Ark1'!AF1397</f>
        <v>24.069902912621352</v>
      </c>
      <c r="J48" s="193">
        <f>+'Ark1'!AG1397</f>
        <v>23.855586429200045</v>
      </c>
      <c r="K48" s="96"/>
      <c r="L48" s="474">
        <f>+IF(G48=0,"",'Ark1'!AI1397)</f>
        <v>3</v>
      </c>
      <c r="M48" s="73"/>
      <c r="N48" s="66">
        <f>+'Ark1'!S1397</f>
        <v>5.2323330106485937</v>
      </c>
      <c r="O48" s="139"/>
      <c r="P48" s="175"/>
      <c r="Q48" s="300">
        <f>+IF(L48=0,"",'Ark1'!AJ1397)</f>
        <v>105.1</v>
      </c>
      <c r="R48" s="300">
        <f>+IF(L48=0,"",'Ark1'!AK1397)</f>
        <v>14.914278275988533</v>
      </c>
      <c r="S48" s="96"/>
      <c r="T48" s="66">
        <f>+'Ark1'!T1397</f>
        <v>4.899806389157793</v>
      </c>
      <c r="U48" s="139">
        <f>+'Ark1'!U1397</f>
        <v>12.405033881897369</v>
      </c>
      <c r="V48" s="139"/>
      <c r="W48" s="139">
        <f>+'Ark1'!W1397</f>
        <v>0.62923523717328178</v>
      </c>
      <c r="X48" s="140">
        <f>+'Ark1'!X1397</f>
        <v>30.977734753146176</v>
      </c>
      <c r="Y48" s="140">
        <f>+'Ark1'!Y1397</f>
        <v>11.051952242658922</v>
      </c>
      <c r="Z48" s="140">
        <f>+'Ark1'!Z1397</f>
        <v>7.6229238704983215</v>
      </c>
      <c r="AA48" s="139">
        <f>+'Ark1'!Z1397</f>
        <v>7.6229238704983215</v>
      </c>
      <c r="AB48" s="66">
        <f>+'Ark1'!AB1397</f>
        <v>1.5190932703210347</v>
      </c>
      <c r="AC48" s="66">
        <f>+'Ark1'!AC1397</f>
        <v>22.372238885571548</v>
      </c>
      <c r="AD48" s="140">
        <f>+'Ark1'!AD1397</f>
        <v>43.606786183491657</v>
      </c>
      <c r="AE48" s="140">
        <f>+'Ark1'!AE1397</f>
        <v>48.569181444388811</v>
      </c>
      <c r="AF48" s="140">
        <f>+'Ark1'!AF1397</f>
        <v>24.069902912621352</v>
      </c>
      <c r="AG48" s="139">
        <f t="shared" si="21"/>
        <v>2.370841813135983</v>
      </c>
      <c r="AH48" s="140">
        <f t="shared" si="22"/>
        <v>30.382352941176471</v>
      </c>
      <c r="AI48" s="47"/>
      <c r="AJ48" s="4"/>
      <c r="AK48" s="58"/>
      <c r="AM48" s="5"/>
      <c r="AN48" s="5"/>
      <c r="AP48" s="13"/>
      <c r="AQ48" s="13"/>
      <c r="AR48" s="11"/>
      <c r="AS48" s="11"/>
      <c r="AT48" s="11"/>
    </row>
    <row r="49" spans="1:46" s="543" customFormat="1" ht="16.5" customHeight="1">
      <c r="A49" s="47"/>
      <c r="B49" s="65">
        <f>+'Ark1'!C1398</f>
        <v>2022</v>
      </c>
      <c r="C49" s="65">
        <f>+'Ark1'!O1398</f>
        <v>15</v>
      </c>
      <c r="D49" s="65" t="str">
        <f>VLOOKUP(C49,RNR!$H$11:$I$24,2)</f>
        <v>Møre og Romsdal</v>
      </c>
      <c r="E49" s="65">
        <f>+'Ark1'!Q1398</f>
        <v>62</v>
      </c>
      <c r="F49" s="140"/>
      <c r="G49" s="65">
        <f>+'Ark1'!R1398</f>
        <v>2673</v>
      </c>
      <c r="H49" s="140"/>
      <c r="I49" s="193">
        <f>+'Ark1'!AF1398</f>
        <v>10.380582524271848</v>
      </c>
      <c r="J49" s="193">
        <f>+'Ark1'!AG1398</f>
        <v>10.435385612785131</v>
      </c>
      <c r="K49" s="96"/>
      <c r="L49" s="474">
        <f>+IF(G49=0,"",'Ark1'!AI1398)</f>
        <v>0</v>
      </c>
      <c r="M49" s="73"/>
      <c r="N49" s="66">
        <f>+'Ark1'!S1398</f>
        <v>4.4586606808829021</v>
      </c>
      <c r="O49" s="139"/>
      <c r="P49" s="175"/>
      <c r="Q49" s="300" t="str">
        <f>+IF(L49=0,"",'Ark1'!AJ1398)</f>
        <v/>
      </c>
      <c r="R49" s="300" t="str">
        <f>+IF(L49=0,"",'Ark1'!AK1398)</f>
        <v/>
      </c>
      <c r="S49" s="96"/>
      <c r="T49" s="66">
        <f>+'Ark1'!T1398</f>
        <v>4.561541339319116</v>
      </c>
      <c r="U49" s="139">
        <f>+'Ark1'!U1398</f>
        <v>12.582558922558915</v>
      </c>
      <c r="V49" s="139"/>
      <c r="W49" s="139">
        <f>+'Ark1'!W1398</f>
        <v>0.44893378226711567</v>
      </c>
      <c r="X49" s="140">
        <f>+'Ark1'!X1398</f>
        <v>30.939019827908712</v>
      </c>
      <c r="Y49" s="140">
        <f>+'Ark1'!Y1398</f>
        <v>12.45791245791246</v>
      </c>
      <c r="Z49" s="140">
        <f>+'Ark1'!Z1398</f>
        <v>7.7970801487866783</v>
      </c>
      <c r="AA49" s="139">
        <f>+'Ark1'!Z1398</f>
        <v>7.7970801487866783</v>
      </c>
      <c r="AB49" s="66">
        <f>+'Ark1'!AB1398</f>
        <v>1.7113129499307911</v>
      </c>
      <c r="AC49" s="66">
        <f>+'Ark1'!AC1398</f>
        <v>23.296760929386441</v>
      </c>
      <c r="AD49" s="140">
        <f>+'Ark1'!AD1398</f>
        <v>45.607426533313557</v>
      </c>
      <c r="AE49" s="140">
        <f>+'Ark1'!AE1398</f>
        <v>52.741904706494289</v>
      </c>
      <c r="AF49" s="140">
        <f>+'Ark1'!AF1398</f>
        <v>10.380582524271848</v>
      </c>
      <c r="AG49" s="139">
        <f t="shared" si="21"/>
        <v>2.8220490015103197</v>
      </c>
      <c r="AH49" s="140">
        <f t="shared" si="22"/>
        <v>43.112903225806448</v>
      </c>
      <c r="AI49" s="47"/>
      <c r="AJ49" s="4"/>
      <c r="AK49" s="58"/>
      <c r="AM49" s="5"/>
      <c r="AN49" s="5"/>
      <c r="AP49" s="13"/>
      <c r="AQ49" s="13"/>
      <c r="AR49" s="11"/>
      <c r="AS49" s="11"/>
      <c r="AT49" s="11"/>
    </row>
    <row r="50" spans="1:46" ht="16.5" customHeight="1">
      <c r="A50" s="47"/>
      <c r="B50" s="65">
        <f>+'Ark1'!C1399</f>
        <v>2022</v>
      </c>
      <c r="C50" s="65">
        <f>+'Ark1'!O1399</f>
        <v>16</v>
      </c>
      <c r="D50" s="65" t="str">
        <f>VLOOKUP(C50,RNR!$H$11:$I$24,2)</f>
        <v>Trøndelag</v>
      </c>
      <c r="E50" s="65">
        <f>+'Ark1'!Q1399</f>
        <v>66</v>
      </c>
      <c r="F50" s="140"/>
      <c r="G50" s="65">
        <f>+'Ark1'!R1399</f>
        <v>1278</v>
      </c>
      <c r="H50" s="140"/>
      <c r="I50" s="193">
        <f>+'Ark1'!AF1399</f>
        <v>4.963106796116505</v>
      </c>
      <c r="J50" s="193">
        <f>+'Ark1'!AG1399</f>
        <v>4.3987988185517608</v>
      </c>
      <c r="K50" s="96"/>
      <c r="L50" s="474">
        <f>+IF(G50=0,"",'Ark1'!AI1399)</f>
        <v>0</v>
      </c>
      <c r="M50" s="73"/>
      <c r="N50" s="66">
        <f>+'Ark1'!S1399</f>
        <v>5.3215962441314542</v>
      </c>
      <c r="O50" s="139"/>
      <c r="P50" s="175"/>
      <c r="Q50" s="300" t="str">
        <f>+IF(L50=0,"",'Ark1'!AJ1399)</f>
        <v/>
      </c>
      <c r="R50" s="300" t="str">
        <f>+IF(L50=0,"",'Ark1'!AK1399)</f>
        <v/>
      </c>
      <c r="S50" s="96"/>
      <c r="T50" s="66">
        <f>+'Ark1'!T1399</f>
        <v>4.413145539906103</v>
      </c>
      <c r="U50" s="139">
        <f>+'Ark1'!U1399</f>
        <v>11.093348982785598</v>
      </c>
      <c r="V50" s="139"/>
      <c r="W50" s="139">
        <f>+'Ark1'!W1399</f>
        <v>1.799687010954617</v>
      </c>
      <c r="X50" s="140">
        <f>+'Ark1'!X1399</f>
        <v>18.701095461658834</v>
      </c>
      <c r="Y50" s="140">
        <f>+'Ark1'!Y1399</f>
        <v>5.1643192488262892</v>
      </c>
      <c r="Z50" s="140">
        <f>+'Ark1'!Z1399</f>
        <v>6.186049570210125</v>
      </c>
      <c r="AA50" s="139">
        <f>+'Ark1'!Z1399</f>
        <v>6.186049570210125</v>
      </c>
      <c r="AB50" s="66">
        <f>+'Ark1'!AB1399</f>
        <v>2.0490577923543598</v>
      </c>
      <c r="AC50" s="66">
        <f>+'Ark1'!AC1399</f>
        <v>36.67957264643524</v>
      </c>
      <c r="AD50" s="140">
        <f>+'Ark1'!AD1399</f>
        <v>62.385166874261991</v>
      </c>
      <c r="AE50" s="140">
        <f>+'Ark1'!AE1399</f>
        <v>59.720582345229104</v>
      </c>
      <c r="AF50" s="140">
        <f>+'Ark1'!AF1399</f>
        <v>4.963106796116505</v>
      </c>
      <c r="AG50" s="139">
        <f t="shared" si="21"/>
        <v>2.0845905013968529</v>
      </c>
      <c r="AH50" s="140">
        <f t="shared" si="22"/>
        <v>19.363636363636363</v>
      </c>
      <c r="AI50" s="47"/>
      <c r="AJ50" s="4"/>
      <c r="AK50" s="57"/>
      <c r="AM50" s="5"/>
      <c r="AN50" s="5"/>
      <c r="AP50" s="13"/>
      <c r="AQ50" s="13"/>
      <c r="AR50" s="11"/>
      <c r="AS50" s="11"/>
      <c r="AT50" s="11"/>
    </row>
    <row r="51" spans="1:46" ht="15.6">
      <c r="A51" s="47"/>
      <c r="B51" s="65">
        <f>+'Ark1'!C1400</f>
        <v>2022</v>
      </c>
      <c r="C51" s="65">
        <f>+'Ark1'!O1400</f>
        <v>18</v>
      </c>
      <c r="D51" s="65" t="str">
        <f>VLOOKUP(C51,RNR!$H$11:$I$24,2)</f>
        <v>Nordland</v>
      </c>
      <c r="E51" s="65">
        <f>+'Ark1'!Q1400</f>
        <v>48</v>
      </c>
      <c r="F51" s="140"/>
      <c r="G51" s="65">
        <f>+'Ark1'!R1400</f>
        <v>1708</v>
      </c>
      <c r="H51" s="140"/>
      <c r="I51" s="193">
        <f>+'Ark1'!AF1400</f>
        <v>6.6330097087378643</v>
      </c>
      <c r="J51" s="193">
        <f>+'Ark1'!AG1400</f>
        <v>7.906792241436408</v>
      </c>
      <c r="K51" s="96"/>
      <c r="L51" s="474">
        <f>+IF(G51=0,"",'Ark1'!AI1400)</f>
        <v>0</v>
      </c>
      <c r="M51" s="73"/>
      <c r="N51" s="66">
        <f>+'Ark1'!S1400</f>
        <v>5.1510538641686177</v>
      </c>
      <c r="O51" s="139"/>
      <c r="P51" s="175"/>
      <c r="Q51" s="300" t="str">
        <f>+IF(L51=0,"",'Ark1'!AJ1400)</f>
        <v/>
      </c>
      <c r="R51" s="300" t="str">
        <f>+IF(L51=0,"",'Ark1'!AK1400)</f>
        <v/>
      </c>
      <c r="S51" s="96"/>
      <c r="T51" s="66">
        <f>+'Ark1'!T1400</f>
        <v>4.933255269320842</v>
      </c>
      <c r="U51" s="139">
        <f>+'Ark1'!U1400</f>
        <v>14.920105386416848</v>
      </c>
      <c r="V51" s="139"/>
      <c r="W51" s="139">
        <f>+'Ark1'!W1400</f>
        <v>2.6932084309133475</v>
      </c>
      <c r="X51" s="140">
        <f>+'Ark1'!X1400</f>
        <v>44.028103044496497</v>
      </c>
      <c r="Y51" s="140">
        <f>+'Ark1'!Y1400</f>
        <v>17.56440281030445</v>
      </c>
      <c r="Z51" s="140">
        <f>+'Ark1'!Z1400</f>
        <v>8.0735946414134006</v>
      </c>
      <c r="AA51" s="139">
        <f>+'Ark1'!Z1400</f>
        <v>8.0735946414134006</v>
      </c>
      <c r="AB51" s="66">
        <f>+'Ark1'!AB1400</f>
        <v>2.1301877165337566</v>
      </c>
      <c r="AC51" s="66">
        <f>+'Ark1'!AC1400</f>
        <v>54.929035691640955</v>
      </c>
      <c r="AD51" s="140">
        <f>+'Ark1'!AD1400</f>
        <v>62.725556778830786</v>
      </c>
      <c r="AE51" s="140">
        <f>+'Ark1'!AE1400</f>
        <v>57.467558186186899</v>
      </c>
      <c r="AF51" s="140">
        <f>+'Ark1'!AF1400</f>
        <v>6.6330097087378643</v>
      </c>
      <c r="AG51" s="139">
        <f t="shared" si="21"/>
        <v>2.8965151170720596</v>
      </c>
      <c r="AH51" s="140">
        <f t="shared" si="22"/>
        <v>35.583333333333336</v>
      </c>
      <c r="AI51" s="47"/>
      <c r="AP51" s="13"/>
      <c r="AQ51" s="13"/>
      <c r="AR51" s="11"/>
      <c r="AS51" s="11"/>
      <c r="AT51" s="11"/>
    </row>
    <row r="52" spans="1:46" ht="17.25" customHeight="1">
      <c r="A52" s="47"/>
      <c r="B52" s="65">
        <f>+'Ark1'!C1401</f>
        <v>2022</v>
      </c>
      <c r="C52" s="65">
        <f>+'Ark1'!O1401</f>
        <v>55</v>
      </c>
      <c r="D52" s="65" t="str">
        <f>VLOOKUP(C52,RNR!$H$11:$I$24,2)</f>
        <v>Troms</v>
      </c>
      <c r="E52" s="65">
        <f>+'Ark1'!Q1401</f>
        <v>61</v>
      </c>
      <c r="F52" s="140"/>
      <c r="G52" s="65">
        <f>+'Ark1'!R1401</f>
        <v>2598</v>
      </c>
      <c r="H52" s="140"/>
      <c r="I52" s="193">
        <f>+'Ark1'!AF1401</f>
        <v>10.089320388349517</v>
      </c>
      <c r="J52" s="193">
        <f>+'Ark1'!AG1401</f>
        <v>12.982468006839008</v>
      </c>
      <c r="K52" s="96"/>
      <c r="L52" s="474">
        <f>+IF(G52=0,"",'Ark1'!AI1401)</f>
        <v>0</v>
      </c>
      <c r="M52" s="73"/>
      <c r="N52" s="66">
        <f>+'Ark1'!S1401</f>
        <v>4.7917628945342594</v>
      </c>
      <c r="O52" s="139"/>
      <c r="P52" s="175"/>
      <c r="Q52" s="300" t="str">
        <f>+IF(L52=0,"",'Ark1'!AJ1401)</f>
        <v/>
      </c>
      <c r="R52" s="300" t="str">
        <f>+IF(L52=0,"",'Ark1'!AK1401)</f>
        <v/>
      </c>
      <c r="S52" s="96"/>
      <c r="T52" s="66">
        <f>+'Ark1'!T1401</f>
        <v>4.2297921478060063</v>
      </c>
      <c r="U52" s="139">
        <f>+'Ark1'!U1401</f>
        <v>16.10562355658201</v>
      </c>
      <c r="V52" s="139"/>
      <c r="W52" s="139">
        <f>+'Ark1'!W1401</f>
        <v>1.5011547344110852</v>
      </c>
      <c r="X52" s="140">
        <f>+'Ark1'!X1401</f>
        <v>48.729792147806002</v>
      </c>
      <c r="Y52" s="140">
        <f>+'Ark1'!Y1401</f>
        <v>20.015396458814475</v>
      </c>
      <c r="Z52" s="140">
        <f>+'Ark1'!Z1401</f>
        <v>7.4609305335473524</v>
      </c>
      <c r="AA52" s="139">
        <f>+'Ark1'!Z1401</f>
        <v>7.4609305335473524</v>
      </c>
      <c r="AB52" s="66">
        <f>+'Ark1'!AB1401</f>
        <v>2.1607648126844134</v>
      </c>
      <c r="AC52" s="66">
        <f>+'Ark1'!AC1401</f>
        <v>35.589459343196069</v>
      </c>
      <c r="AD52" s="140">
        <f>+'Ark1'!AD1401</f>
        <v>65.570888192612443</v>
      </c>
      <c r="AE52" s="140">
        <f>+'Ark1'!AE1401</f>
        <v>50.327921220371209</v>
      </c>
      <c r="AF52" s="140">
        <f>+'Ark1'!AF1401</f>
        <v>10.089320388349517</v>
      </c>
      <c r="AG52" s="139">
        <f t="shared" si="21"/>
        <v>3.361106112940802</v>
      </c>
      <c r="AH52" s="140">
        <f t="shared" si="22"/>
        <v>42.590163934426229</v>
      </c>
      <c r="AI52" s="47"/>
      <c r="AJ52" s="2"/>
      <c r="AK52" s="57"/>
      <c r="AN52" s="5"/>
      <c r="AP52" s="13"/>
      <c r="AQ52" s="13"/>
      <c r="AR52" s="11"/>
      <c r="AS52" s="11"/>
      <c r="AT52" s="11"/>
    </row>
    <row r="53" spans="1:46" ht="15.6">
      <c r="A53" s="47"/>
      <c r="B53" s="65">
        <f>+'Ark1'!C1402</f>
        <v>2022</v>
      </c>
      <c r="C53" s="65">
        <f>+'Ark1'!O1402</f>
        <v>56</v>
      </c>
      <c r="D53" s="65" t="str">
        <f>VLOOKUP(C53,RNR!$H$11:$I$24,2)</f>
        <v>Finnmark</v>
      </c>
      <c r="E53" s="65">
        <f>+'Ark1'!Q1402</f>
        <v>0</v>
      </c>
      <c r="F53" s="140"/>
      <c r="G53" s="65">
        <f>+'Ark1'!R1402</f>
        <v>0</v>
      </c>
      <c r="H53" s="140"/>
      <c r="I53" s="193">
        <f>+'Ark1'!AF1402</f>
        <v>0</v>
      </c>
      <c r="J53" s="193">
        <f>+'Ark1'!AG1402</f>
        <v>0</v>
      </c>
      <c r="K53" s="96"/>
      <c r="L53" s="474" t="str">
        <f>+IF(G53=0,"",'Ark1'!AI1402)</f>
        <v/>
      </c>
      <c r="M53" s="73"/>
      <c r="N53" s="66">
        <f>+'Ark1'!S1402</f>
        <v>0</v>
      </c>
      <c r="O53" s="139"/>
      <c r="P53" s="175"/>
      <c r="Q53" s="300">
        <f>+IF(L53=0,"",'Ark1'!AJ1402)</f>
        <v>0</v>
      </c>
      <c r="R53" s="300">
        <f>+IF(L53=0,"",'Ark1'!AK1402)</f>
        <v>0</v>
      </c>
      <c r="S53" s="96"/>
      <c r="T53" s="66">
        <f>+'Ark1'!T1402</f>
        <v>0</v>
      </c>
      <c r="U53" s="139">
        <f>+'Ark1'!U1402</f>
        <v>0</v>
      </c>
      <c r="V53" s="139"/>
      <c r="W53" s="139">
        <f>+'Ark1'!W1402</f>
        <v>0</v>
      </c>
      <c r="X53" s="140">
        <f>+'Ark1'!X1402</f>
        <v>0</v>
      </c>
      <c r="Y53" s="140">
        <f>+'Ark1'!Y1402</f>
        <v>0</v>
      </c>
      <c r="Z53" s="140">
        <f>+'Ark1'!Z1402</f>
        <v>0</v>
      </c>
      <c r="AA53" s="139">
        <f>+'Ark1'!Z1402</f>
        <v>0</v>
      </c>
      <c r="AB53" s="66">
        <f>+'Ark1'!AB1402</f>
        <v>0</v>
      </c>
      <c r="AC53" s="66">
        <f>+'Ark1'!AC1402</f>
        <v>0</v>
      </c>
      <c r="AD53" s="140">
        <f>+'Ark1'!AD1402</f>
        <v>0</v>
      </c>
      <c r="AE53" s="140">
        <f>+'Ark1'!AE1402</f>
        <v>0</v>
      </c>
      <c r="AF53" s="140">
        <f>+'Ark1'!AF1402</f>
        <v>0</v>
      </c>
      <c r="AG53" s="139" t="e">
        <f t="shared" si="21"/>
        <v>#DIV/0!</v>
      </c>
      <c r="AH53" s="140" t="e">
        <f t="shared" si="22"/>
        <v>#DIV/0!</v>
      </c>
      <c r="AI53" s="47"/>
      <c r="AJ53" s="2"/>
      <c r="AK53" s="57"/>
      <c r="AP53" s="13"/>
      <c r="AQ53" s="13"/>
      <c r="AR53" s="11"/>
      <c r="AS53" s="11"/>
      <c r="AT53" s="11"/>
    </row>
    <row r="54" spans="1:46" ht="15.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96"/>
      <c r="L54" s="71"/>
      <c r="M54" s="71"/>
      <c r="N54" s="47"/>
      <c r="O54" s="47"/>
      <c r="P54" s="175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2"/>
      <c r="AK54" s="57"/>
      <c r="AP54" s="13"/>
      <c r="AQ54" s="13"/>
      <c r="AR54" s="11"/>
      <c r="AS54" s="11"/>
      <c r="AT54" s="11"/>
    </row>
    <row r="55" spans="1:46" ht="15.6">
      <c r="A55" s="47"/>
      <c r="B55">
        <f>+'Ark1'!C1403</f>
        <v>2021</v>
      </c>
      <c r="C55">
        <f>+'Ark1'!O1403</f>
        <v>1</v>
      </c>
      <c r="D55" s="2" t="str">
        <f t="shared" ref="D55:D64" si="23">VLOOKUP(C55,$AN$10:$AO$23,2)</f>
        <v>Viken</v>
      </c>
      <c r="E55">
        <f>+'Ark1'!Q1403</f>
        <v>55</v>
      </c>
      <c r="G55">
        <f>+'Ark1'!R1403</f>
        <v>2784</v>
      </c>
      <c r="I55" s="194">
        <f>+'Ark1'!AF1403</f>
        <v>10.510062705510608</v>
      </c>
      <c r="J55" s="194">
        <f>+'Ark1'!AG1403</f>
        <v>9.0130931858857117</v>
      </c>
      <c r="K55" s="96"/>
      <c r="L55" s="96"/>
      <c r="M55" s="96"/>
      <c r="N55" s="1">
        <f>+'Ark1'!S1403</f>
        <v>5.1968390804597693</v>
      </c>
      <c r="P55" s="175"/>
      <c r="Q55" s="175"/>
      <c r="R55" s="175"/>
      <c r="S55" s="175"/>
      <c r="T55" s="1">
        <f>+'Ark1'!T1403</f>
        <v>5.7877155172413772</v>
      </c>
      <c r="U55" s="92">
        <f>+'Ark1'!U1403</f>
        <v>10.892977729885049</v>
      </c>
      <c r="W55" s="92">
        <f>+'Ark1'!W1403</f>
        <v>1.4727011494252871</v>
      </c>
      <c r="X55" s="11">
        <f>+'Ark1'!X1403</f>
        <v>20.869252873563219</v>
      </c>
      <c r="Y55" s="11">
        <f>+'Ark1'!Y1403</f>
        <v>9.4109195402298855</v>
      </c>
      <c r="Z55" s="11">
        <f>+'Ark1'!Z1403</f>
        <v>7.2932108549127008</v>
      </c>
      <c r="AA55" s="92">
        <f>+'Ark1'!Z1403</f>
        <v>7.2932108549127008</v>
      </c>
      <c r="AB55" s="1">
        <f>+'Ark1'!AB1403</f>
        <v>2.0492797191563255</v>
      </c>
      <c r="AC55" s="1">
        <f>+'Ark1'!AC1403</f>
        <v>12.334384317067549</v>
      </c>
      <c r="AD55" s="11">
        <f>+'Ark1'!AD1403</f>
        <v>23.955357629188999</v>
      </c>
      <c r="AE55" s="11">
        <f>+'Ark1'!AE1403</f>
        <v>32.368728460394429</v>
      </c>
      <c r="AF55" s="11">
        <f>+'Ark1'!AF1403</f>
        <v>10.510062705510608</v>
      </c>
      <c r="AG55" s="92">
        <f t="shared" si="19"/>
        <v>2.0960775504561777</v>
      </c>
      <c r="AH55" s="11">
        <f t="shared" ref="AH55:AH64" si="24">+G55/E55</f>
        <v>50.618181818181817</v>
      </c>
      <c r="AI55" s="47"/>
      <c r="AJ55" s="14"/>
      <c r="AK55" s="13"/>
      <c r="AP55" s="13"/>
      <c r="AQ55" s="13"/>
      <c r="AR55" s="11"/>
      <c r="AS55" s="11"/>
      <c r="AT55" s="11"/>
    </row>
    <row r="56" spans="1:46" ht="21">
      <c r="A56" s="47"/>
      <c r="B56">
        <f>+'Ark1'!C1404</f>
        <v>2021</v>
      </c>
      <c r="C56">
        <f>+'Ark1'!O1404</f>
        <v>4</v>
      </c>
      <c r="D56" s="2" t="str">
        <f t="shared" si="23"/>
        <v>Innlandet</v>
      </c>
      <c r="E56">
        <f>+'Ark1'!Q1404</f>
        <v>127</v>
      </c>
      <c r="G56">
        <f>+'Ark1'!R1404</f>
        <v>4981.8999999999996</v>
      </c>
      <c r="I56" s="194">
        <f>+'Ark1'!AF1404</f>
        <v>18.807500500209503</v>
      </c>
      <c r="J56" s="194">
        <f>+'Ark1'!AG1404</f>
        <v>17.380805858245285</v>
      </c>
      <c r="K56" s="96"/>
      <c r="L56" s="96"/>
      <c r="M56" s="96"/>
      <c r="N56" s="1">
        <f>+'Ark1'!S1404</f>
        <v>5.3085569762540397</v>
      </c>
      <c r="P56" s="175"/>
      <c r="Q56" s="175"/>
      <c r="R56" s="175"/>
      <c r="S56" s="175"/>
      <c r="T56" s="1">
        <f>+'Ark1'!T1404</f>
        <v>4.7128605552098604</v>
      </c>
      <c r="U56" s="92">
        <f>+'Ark1'!U1404</f>
        <v>11.738615789156722</v>
      </c>
      <c r="W56" s="92">
        <f>+'Ark1'!W1404</f>
        <v>1.0036331520102773</v>
      </c>
      <c r="X56" s="11">
        <f>+'Ark1'!X1404</f>
        <v>24.990465485055903</v>
      </c>
      <c r="Y56" s="11">
        <f>+'Ark1'!Y1404</f>
        <v>8.6914630964089987</v>
      </c>
      <c r="Z56" s="11">
        <f>+'Ark1'!Z1404</f>
        <v>7.3769437948849523</v>
      </c>
      <c r="AA56" s="92">
        <f>+'Ark1'!Z1404</f>
        <v>7.3769437948849523</v>
      </c>
      <c r="AB56" s="1">
        <f>+'Ark1'!AB1404</f>
        <v>2.1069825579985335</v>
      </c>
      <c r="AC56" s="1">
        <f>+'Ark1'!AC1404</f>
        <v>24.907697219013887</v>
      </c>
      <c r="AD56" s="11">
        <f>+'Ark1'!AD1404</f>
        <v>37.639460708440595</v>
      </c>
      <c r="AE56" s="11">
        <f>+'Ark1'!AE1404</f>
        <v>29.169352741890663</v>
      </c>
      <c r="AF56" s="11">
        <f>+'Ark1'!AF1404</f>
        <v>18.807500500209503</v>
      </c>
      <c r="AG56" s="92">
        <f t="shared" si="19"/>
        <v>2.2112630309263488</v>
      </c>
      <c r="AH56" s="11">
        <f t="shared" si="24"/>
        <v>39.227559055118107</v>
      </c>
      <c r="AI56" s="47"/>
      <c r="AJ56" s="2"/>
      <c r="AK56" s="5"/>
      <c r="AP56" s="56"/>
      <c r="AQ56" s="56"/>
      <c r="AR56" s="11"/>
      <c r="AS56" s="11"/>
      <c r="AT56" s="11"/>
    </row>
    <row r="57" spans="1:46" ht="15.6">
      <c r="A57" s="47"/>
      <c r="B57">
        <f>+'Ark1'!C1405</f>
        <v>2021</v>
      </c>
      <c r="C57">
        <f>+'Ark1'!O1405</f>
        <v>8</v>
      </c>
      <c r="D57" s="2" t="str">
        <f t="shared" si="23"/>
        <v>Telemark/ Vestfold</v>
      </c>
      <c r="E57">
        <f>+'Ark1'!Q1405</f>
        <v>30</v>
      </c>
      <c r="G57">
        <f>+'Ark1'!R1405</f>
        <v>1690</v>
      </c>
      <c r="I57" s="194">
        <f>+'Ark1'!AF1405</f>
        <v>6.3800308808595316</v>
      </c>
      <c r="J57" s="194">
        <f>+'Ark1'!AG1405</f>
        <v>5.0632808686936048</v>
      </c>
      <c r="K57" s="96"/>
      <c r="L57" s="96"/>
      <c r="M57" s="96"/>
      <c r="N57" s="1">
        <f>+'Ark1'!S1405</f>
        <v>5.4071005917159756</v>
      </c>
      <c r="P57" s="175"/>
      <c r="Q57" s="175"/>
      <c r="R57" s="175"/>
      <c r="S57" s="175"/>
      <c r="T57" s="1">
        <f>+'Ark1'!T1405</f>
        <v>4.2455621301775155</v>
      </c>
      <c r="U57" s="92">
        <f>+'Ark1'!U1405</f>
        <v>10.080621301775151</v>
      </c>
      <c r="W57" s="92">
        <f>+'Ark1'!W1405</f>
        <v>0.17751479289940827</v>
      </c>
      <c r="X57" s="11">
        <f>+'Ark1'!X1405</f>
        <v>20.355029585798817</v>
      </c>
      <c r="Y57" s="11">
        <f>+'Ark1'!Y1405</f>
        <v>11.301775147929</v>
      </c>
      <c r="Z57" s="11">
        <f>+'Ark1'!Z1405</f>
        <v>7.9126013962910786</v>
      </c>
      <c r="AA57" s="92">
        <f>+'Ark1'!Z1405</f>
        <v>7.9126013962910786</v>
      </c>
      <c r="AB57" s="1">
        <f>+'Ark1'!AB1405</f>
        <v>1.9115178324186872</v>
      </c>
      <c r="AC57" s="1">
        <f>+'Ark1'!AC1405</f>
        <v>23.125645490220432</v>
      </c>
      <c r="AD57" s="11">
        <f>+'Ark1'!AD1405</f>
        <v>50.252727655139154</v>
      </c>
      <c r="AE57" s="11">
        <f>+'Ark1'!AE1405</f>
        <v>44.283673804894946</v>
      </c>
      <c r="AF57" s="11">
        <f>+'Ark1'!AF1405</f>
        <v>6.3800308808595316</v>
      </c>
      <c r="AG57" s="92">
        <f t="shared" si="19"/>
        <v>1.8643302692055164</v>
      </c>
      <c r="AH57" s="11">
        <f t="shared" si="24"/>
        <v>56.333333333333336</v>
      </c>
      <c r="AI57" s="47"/>
      <c r="AJ57" s="4"/>
      <c r="AK57" s="4"/>
      <c r="AM57" s="4"/>
      <c r="AN57" s="4"/>
    </row>
    <row r="58" spans="1:46" ht="15.6">
      <c r="A58" s="47"/>
      <c r="B58">
        <f>+'Ark1'!C1406</f>
        <v>2021</v>
      </c>
      <c r="C58">
        <f>+'Ark1'!O1406</f>
        <v>9</v>
      </c>
      <c r="D58" s="2" t="str">
        <f t="shared" si="23"/>
        <v>Agder</v>
      </c>
      <c r="E58">
        <f>+'Ark1'!Q1406</f>
        <v>15</v>
      </c>
      <c r="G58">
        <f>+'Ark1'!R1406</f>
        <v>133</v>
      </c>
      <c r="I58" s="194">
        <f>+'Ark1'!AF1406</f>
        <v>0.50209710482503989</v>
      </c>
      <c r="J58" s="194">
        <f>+'Ark1'!AG1406</f>
        <v>0.42986433542798391</v>
      </c>
      <c r="K58" s="96"/>
      <c r="L58" s="96"/>
      <c r="M58" s="96"/>
      <c r="N58" s="1">
        <f>+'Ark1'!S1406</f>
        <v>5.7368421052631557</v>
      </c>
      <c r="P58" s="175"/>
      <c r="Q58" s="175"/>
      <c r="R58" s="175"/>
      <c r="S58" s="175"/>
      <c r="T58" s="1">
        <f>+'Ark1'!T1406</f>
        <v>4.2781954887218046</v>
      </c>
      <c r="U58" s="92">
        <f>+'Ark1'!U1406</f>
        <v>10.874812030075187</v>
      </c>
      <c r="W58" s="92">
        <f>+'Ark1'!W1406</f>
        <v>0</v>
      </c>
      <c r="X58" s="11">
        <f>+'Ark1'!X1406</f>
        <v>17.293233082706763</v>
      </c>
      <c r="Y58" s="11">
        <f>+'Ark1'!Y1406</f>
        <v>3.7593984962406006</v>
      </c>
      <c r="Z58" s="11">
        <f>+'Ark1'!Z1406</f>
        <v>5.3297432687261699</v>
      </c>
      <c r="AA58" s="92">
        <f>+'Ark1'!Z1406</f>
        <v>5.3297432687261699</v>
      </c>
      <c r="AB58" s="1">
        <f>+'Ark1'!AB1406</f>
        <v>1.6513989670126139</v>
      </c>
      <c r="AC58" s="1">
        <f>+'Ark1'!AC1406</f>
        <v>52.298515392670701</v>
      </c>
      <c r="AD58" s="11">
        <f>+'Ark1'!AD1406</f>
        <v>57.263776167360973</v>
      </c>
      <c r="AE58" s="11">
        <f>+'Ark1'!AE1406</f>
        <v>55.521955332272512</v>
      </c>
      <c r="AF58" s="11">
        <f>+'Ark1'!AF1406</f>
        <v>0.50209710482503989</v>
      </c>
      <c r="AG58" s="92">
        <f t="shared" si="19"/>
        <v>1.895609436435125</v>
      </c>
      <c r="AH58" s="11">
        <f t="shared" si="24"/>
        <v>8.8666666666666671</v>
      </c>
      <c r="AI58" s="47"/>
      <c r="AJ58" s="4"/>
      <c r="AK58" s="16"/>
      <c r="AM58" s="1"/>
      <c r="AN58" s="18"/>
      <c r="AP58" s="1"/>
      <c r="AQ58" s="5"/>
    </row>
    <row r="59" spans="1:46" ht="15.6">
      <c r="A59" s="47"/>
      <c r="B59">
        <f>+'Ark1'!C1407</f>
        <v>2021</v>
      </c>
      <c r="C59">
        <f>+'Ark1'!O1407</f>
        <v>11</v>
      </c>
      <c r="D59" s="2" t="str">
        <f t="shared" si="23"/>
        <v>Rogaland</v>
      </c>
      <c r="E59">
        <f>+'Ark1'!Q1407</f>
        <v>58</v>
      </c>
      <c r="G59">
        <f>+'Ark1'!R1407</f>
        <v>1000</v>
      </c>
      <c r="I59" s="194">
        <f>+'Ark1'!AF1407</f>
        <v>3.7751662016920289</v>
      </c>
      <c r="J59" s="194">
        <f>+'Ark1'!AG1407</f>
        <v>4.0489781720397673</v>
      </c>
      <c r="K59" s="96"/>
      <c r="L59" s="96"/>
      <c r="M59" s="96"/>
      <c r="N59" s="1">
        <f>+'Ark1'!S1407</f>
        <v>5.2610000000000001</v>
      </c>
      <c r="P59" s="175"/>
      <c r="Q59" s="175"/>
      <c r="R59" s="175"/>
      <c r="S59" s="175"/>
      <c r="T59" s="1">
        <f>+'Ark1'!T1407</f>
        <v>4.367</v>
      </c>
      <c r="U59" s="92">
        <f>+'Ark1'!U1407</f>
        <v>13.623459999999987</v>
      </c>
      <c r="W59" s="92">
        <f>+'Ark1'!W1407</f>
        <v>1.1000000000000001</v>
      </c>
      <c r="X59" s="11">
        <f>+'Ark1'!X1407</f>
        <v>33.5</v>
      </c>
      <c r="Y59" s="11">
        <f>+'Ark1'!Y1407</f>
        <v>12.5</v>
      </c>
      <c r="Z59" s="11">
        <f>+'Ark1'!Z1407</f>
        <v>7.2727514482760016</v>
      </c>
      <c r="AA59" s="92">
        <f>+'Ark1'!Z1407</f>
        <v>7.2727514482760016</v>
      </c>
      <c r="AB59" s="1">
        <f>+'Ark1'!AB1407</f>
        <v>2.1086277528288382</v>
      </c>
      <c r="AC59" s="1">
        <f>+'Ark1'!AC1407</f>
        <v>29.101476826927158</v>
      </c>
      <c r="AD59" s="11">
        <f>+'Ark1'!AD1407</f>
        <v>62.164483069766298</v>
      </c>
      <c r="AE59" s="11">
        <f>+'Ark1'!AE1407</f>
        <v>46.909057952043597</v>
      </c>
      <c r="AF59" s="11">
        <f>+'Ark1'!AF1407</f>
        <v>3.7751662016920289</v>
      </c>
      <c r="AG59" s="92">
        <f t="shared" ref="AG59:AG77" si="25">+U59/N59</f>
        <v>2.5895191028321589</v>
      </c>
      <c r="AH59" s="11">
        <f t="shared" si="24"/>
        <v>17.241379310344829</v>
      </c>
      <c r="AI59" s="47"/>
      <c r="AJ59" s="4"/>
      <c r="AK59" s="16"/>
      <c r="AM59" s="1"/>
      <c r="AN59" s="18"/>
    </row>
    <row r="60" spans="1:46" ht="15.6">
      <c r="A60" s="47"/>
      <c r="B60">
        <f>+'Ark1'!C1408</f>
        <v>2021</v>
      </c>
      <c r="C60">
        <f>+'Ark1'!O1408</f>
        <v>14</v>
      </c>
      <c r="D60" s="2" t="str">
        <f t="shared" si="23"/>
        <v>Vestland</v>
      </c>
      <c r="E60">
        <f>+'Ark1'!Q1408</f>
        <v>197</v>
      </c>
      <c r="G60">
        <f>+'Ark1'!R1408</f>
        <v>6369</v>
      </c>
      <c r="I60" s="194">
        <f>+'Ark1'!AF1408</f>
        <v>24.044033538576539</v>
      </c>
      <c r="J60" s="194">
        <f>+'Ark1'!AG1408</f>
        <v>24.083681763141939</v>
      </c>
      <c r="K60" s="96"/>
      <c r="L60" s="96"/>
      <c r="M60" s="96"/>
      <c r="N60" s="1">
        <f>+'Ark1'!S1408</f>
        <v>5.1510441199560359</v>
      </c>
      <c r="P60" s="175"/>
      <c r="Q60" s="175"/>
      <c r="R60" s="175"/>
      <c r="S60" s="175"/>
      <c r="T60" s="1">
        <f>+'Ark1'!T1408</f>
        <v>4.7969853980216683</v>
      </c>
      <c r="U60" s="92">
        <f>+'Ark1'!U1408</f>
        <v>12.723119799026549</v>
      </c>
      <c r="W60" s="92">
        <f>+'Ark1'!W1408</f>
        <v>0.73794944261265505</v>
      </c>
      <c r="X60" s="11">
        <f>+'Ark1'!X1408</f>
        <v>30.569948186528499</v>
      </c>
      <c r="Y60" s="11">
        <f>+'Ark1'!Y1408</f>
        <v>11.147746899042236</v>
      </c>
      <c r="Z60" s="11">
        <f>+'Ark1'!Z1408</f>
        <v>7.6031395609836894</v>
      </c>
      <c r="AA60" s="92">
        <f>+'Ark1'!Z1408</f>
        <v>7.6031395609836894</v>
      </c>
      <c r="AB60" s="1">
        <f>+'Ark1'!AB1408</f>
        <v>1.6132839838952859</v>
      </c>
      <c r="AC60" s="1">
        <f>+'Ark1'!AC1408</f>
        <v>31.459938153009801</v>
      </c>
      <c r="AD60" s="11">
        <f>+'Ark1'!AD1408</f>
        <v>41.58819306799807</v>
      </c>
      <c r="AE60" s="11">
        <f>+'Ark1'!AE1408</f>
        <v>51.227210415014468</v>
      </c>
      <c r="AF60" s="11">
        <f>+'Ark1'!AF1408</f>
        <v>24.044033538576539</v>
      </c>
      <c r="AG60" s="92">
        <f t="shared" si="25"/>
        <v>2.470007925137931</v>
      </c>
      <c r="AH60" s="11">
        <f t="shared" si="24"/>
        <v>32.329949238578678</v>
      </c>
      <c r="AI60" s="47"/>
      <c r="AJ60" s="4"/>
      <c r="AK60" s="16"/>
      <c r="AM60" s="1"/>
      <c r="AN60" s="18"/>
    </row>
    <row r="61" spans="1:46" ht="15.6">
      <c r="A61" s="47"/>
      <c r="B61">
        <f>+'Ark1'!C1409</f>
        <v>2021</v>
      </c>
      <c r="C61">
        <f>+'Ark1'!O1409</f>
        <v>15</v>
      </c>
      <c r="D61" s="2" t="str">
        <f t="shared" si="23"/>
        <v>Møre og Romsdal</v>
      </c>
      <c r="E61">
        <f>+'Ark1'!Q1409</f>
        <v>72</v>
      </c>
      <c r="G61">
        <f>+'Ark1'!R1409</f>
        <v>3644</v>
      </c>
      <c r="I61" s="194">
        <f>+'Ark1'!AF1409</f>
        <v>13.756705638965759</v>
      </c>
      <c r="J61" s="194">
        <f>+'Ark1'!AG1409</f>
        <v>13.205895431766788</v>
      </c>
      <c r="K61" s="96"/>
      <c r="L61" s="96"/>
      <c r="M61" s="96"/>
      <c r="N61" s="1">
        <f>+'Ark1'!S1409</f>
        <v>4.6001646542261261</v>
      </c>
      <c r="P61" s="175"/>
      <c r="Q61" s="175"/>
      <c r="R61" s="175"/>
      <c r="S61" s="175"/>
      <c r="T61" s="1">
        <f>+'Ark1'!T1409</f>
        <v>4.5686059275521407</v>
      </c>
      <c r="U61" s="92">
        <f>+'Ark1'!U1409</f>
        <v>12.193586717892456</v>
      </c>
      <c r="W61" s="92">
        <f>+'Ark1'!W1409</f>
        <v>1.4544456641053787</v>
      </c>
      <c r="X61" s="11">
        <f>+'Ark1'!X1409</f>
        <v>28.402854006586175</v>
      </c>
      <c r="Y61" s="11">
        <f>+'Ark1'!Y1409</f>
        <v>11.278814489571898</v>
      </c>
      <c r="Z61" s="11">
        <f>+'Ark1'!Z1409</f>
        <v>7.9450325943821518</v>
      </c>
      <c r="AA61" s="92">
        <f>+'Ark1'!Z1409</f>
        <v>7.9450325943821518</v>
      </c>
      <c r="AB61" s="1">
        <f>+'Ark1'!AB1409</f>
        <v>1.9226143155317403</v>
      </c>
      <c r="AC61" s="1">
        <f>+'Ark1'!AC1409</f>
        <v>33.702716104850026</v>
      </c>
      <c r="AD61" s="11">
        <f>+'Ark1'!AD1409</f>
        <v>50.436453794472811</v>
      </c>
      <c r="AE61" s="11">
        <f>+'Ark1'!AE1409</f>
        <v>60.238773132283505</v>
      </c>
      <c r="AF61" s="11">
        <f>+'Ark1'!AF1409</f>
        <v>13.756705638965759</v>
      </c>
      <c r="AG61" s="92">
        <f t="shared" si="25"/>
        <v>2.6506848416154689</v>
      </c>
      <c r="AH61" s="11">
        <f t="shared" si="24"/>
        <v>50.611111111111114</v>
      </c>
      <c r="AI61" s="47"/>
      <c r="AJ61" s="4"/>
      <c r="AK61" s="16"/>
      <c r="AM61" s="1"/>
      <c r="AN61" s="18"/>
    </row>
    <row r="62" spans="1:46" ht="15.6">
      <c r="A62" s="47"/>
      <c r="B62">
        <f>+'Ark1'!C1410</f>
        <v>2021</v>
      </c>
      <c r="C62">
        <f>+'Ark1'!O1410</f>
        <v>16</v>
      </c>
      <c r="D62" s="2" t="str">
        <f t="shared" si="23"/>
        <v>Trøndelag</v>
      </c>
      <c r="E62">
        <f>+'Ark1'!Q1410</f>
        <v>66</v>
      </c>
      <c r="G62">
        <f>+'Ark1'!R1410</f>
        <v>1198</v>
      </c>
      <c r="I62" s="194">
        <f>+'Ark1'!AF1410</f>
        <v>4.5226491096270509</v>
      </c>
      <c r="J62" s="194">
        <f>+'Ark1'!AG1410</f>
        <v>4.2209655150932948</v>
      </c>
      <c r="K62" s="96"/>
      <c r="L62" s="96"/>
      <c r="M62" s="96"/>
      <c r="N62" s="1">
        <f>+'Ark1'!S1410</f>
        <v>5.621035058430718</v>
      </c>
      <c r="P62" s="175"/>
      <c r="Q62" s="175"/>
      <c r="R62" s="175"/>
      <c r="S62" s="175"/>
      <c r="T62" s="1">
        <f>+'Ark1'!T1410</f>
        <v>4.7796327212020033</v>
      </c>
      <c r="U62" s="92">
        <f>+'Ark1'!U1410</f>
        <v>11.854874791318856</v>
      </c>
      <c r="W62" s="92">
        <f>+'Ark1'!W1410</f>
        <v>2.2537562604340566</v>
      </c>
      <c r="X62" s="11">
        <f>+'Ark1'!X1410</f>
        <v>21.368948247078464</v>
      </c>
      <c r="Y62" s="11">
        <f>+'Ark1'!Y1410</f>
        <v>5.4257095158597668</v>
      </c>
      <c r="Z62" s="11">
        <f>+'Ark1'!Z1410</f>
        <v>6.3057345665186411</v>
      </c>
      <c r="AA62" s="92">
        <f>+'Ark1'!Z1410</f>
        <v>6.3057345665186411</v>
      </c>
      <c r="AB62" s="1">
        <f>+'Ark1'!AB1410</f>
        <v>2.1538921245359535</v>
      </c>
      <c r="AC62" s="1">
        <f>+'Ark1'!AC1410</f>
        <v>40.787327699899933</v>
      </c>
      <c r="AD62" s="11">
        <f>+'Ark1'!AD1410</f>
        <v>64.275728597121557</v>
      </c>
      <c r="AE62" s="11">
        <f>+'Ark1'!AE1410</f>
        <v>50.068383378444878</v>
      </c>
      <c r="AF62" s="11">
        <f>+'Ark1'!AF1410</f>
        <v>4.5226491096270509</v>
      </c>
      <c r="AG62" s="92">
        <f t="shared" si="25"/>
        <v>2.1090198990198976</v>
      </c>
      <c r="AH62" s="11">
        <f t="shared" si="24"/>
        <v>18.151515151515152</v>
      </c>
      <c r="AI62" s="47"/>
      <c r="AJ62" s="4"/>
      <c r="AK62" s="16"/>
      <c r="AM62" s="1"/>
      <c r="AN62" s="18"/>
    </row>
    <row r="63" spans="1:46" ht="15.6">
      <c r="A63" s="47"/>
      <c r="B63">
        <f>+'Ark1'!C1411</f>
        <v>2021</v>
      </c>
      <c r="C63">
        <f>+'Ark1'!O1411</f>
        <v>18</v>
      </c>
      <c r="D63" s="2" t="str">
        <f t="shared" si="23"/>
        <v>Nordland</v>
      </c>
      <c r="E63">
        <f>+'Ark1'!Q1411</f>
        <v>43</v>
      </c>
      <c r="G63">
        <f>+'Ark1'!R1411</f>
        <v>1769</v>
      </c>
      <c r="I63" s="194">
        <f>+'Ark1'!AF1411</f>
        <v>6.6782690107932012</v>
      </c>
      <c r="J63" s="194">
        <f>+'Ark1'!AG1411</f>
        <v>7.9164970361695808</v>
      </c>
      <c r="K63" s="96"/>
      <c r="L63" s="96"/>
      <c r="M63" s="96"/>
      <c r="N63" s="1">
        <f>+'Ark1'!S1411</f>
        <v>5.5912945166760881</v>
      </c>
      <c r="P63" s="175"/>
      <c r="Q63" s="175"/>
      <c r="R63" s="175"/>
      <c r="S63" s="175"/>
      <c r="T63" s="1">
        <f>+'Ark1'!T1411</f>
        <v>4.8507631430186526</v>
      </c>
      <c r="U63" s="92">
        <f>+'Ark1'!U1411</f>
        <v>15.057303561334065</v>
      </c>
      <c r="W63" s="92">
        <f>+'Ark1'!W1411</f>
        <v>2.0350480497456194</v>
      </c>
      <c r="X63" s="11">
        <f>+'Ark1'!X1411</f>
        <v>44.431882419445998</v>
      </c>
      <c r="Y63" s="11">
        <f>+'Ark1'!Y1411</f>
        <v>21.254946297343128</v>
      </c>
      <c r="Z63" s="11">
        <f>+'Ark1'!Z1411</f>
        <v>8.4764660487110444</v>
      </c>
      <c r="AA63" s="92">
        <f>+'Ark1'!Z1411</f>
        <v>8.4764660487110444</v>
      </c>
      <c r="AB63" s="1">
        <f>+'Ark1'!AB1411</f>
        <v>2.2118701138751344</v>
      </c>
      <c r="AC63" s="1">
        <f>+'Ark1'!AC1411</f>
        <v>41.400715271728593</v>
      </c>
      <c r="AD63" s="11">
        <f>+'Ark1'!AD1411</f>
        <v>64.343354214785919</v>
      </c>
      <c r="AE63" s="11">
        <f>+'Ark1'!AE1411</f>
        <v>53.563529110066405</v>
      </c>
      <c r="AF63" s="11">
        <f>+'Ark1'!AF1411</f>
        <v>6.6782690107932012</v>
      </c>
      <c r="AG63" s="92">
        <f t="shared" si="25"/>
        <v>2.6929905975128867</v>
      </c>
      <c r="AH63" s="11">
        <f t="shared" si="24"/>
        <v>41.139534883720927</v>
      </c>
      <c r="AI63" s="47"/>
      <c r="AJ63" s="4"/>
      <c r="AK63" s="16"/>
      <c r="AM63" s="1"/>
      <c r="AN63" s="18"/>
    </row>
    <row r="64" spans="1:46" ht="15.6">
      <c r="A64" s="47"/>
      <c r="B64">
        <f>+'Ark1'!C1412</f>
        <v>2021</v>
      </c>
      <c r="C64">
        <f>+'Ark1'!O1412</f>
        <v>54</v>
      </c>
      <c r="D64" s="2" t="str">
        <f t="shared" si="23"/>
        <v>Troms og Finnmark</v>
      </c>
      <c r="E64">
        <f>+'Ark1'!Q1412</f>
        <v>64</v>
      </c>
      <c r="G64">
        <f>+'Ark1'!R1412</f>
        <v>2920</v>
      </c>
      <c r="I64" s="194">
        <f>+'Ark1'!AF1412</f>
        <v>11.023485308940725</v>
      </c>
      <c r="J64" s="194">
        <f>+'Ark1'!AG1412</f>
        <v>14.636937833536058</v>
      </c>
      <c r="K64" s="96"/>
      <c r="L64" s="96"/>
      <c r="M64" s="96"/>
      <c r="N64" s="1">
        <f>+'Ark1'!S1412</f>
        <v>5.0270547945205477</v>
      </c>
      <c r="P64" s="175"/>
      <c r="Q64" s="175"/>
      <c r="R64" s="175"/>
      <c r="S64" s="175"/>
      <c r="T64" s="1">
        <f>+'Ark1'!T1412</f>
        <v>4.5479452054794516</v>
      </c>
      <c r="U64" s="92">
        <f>+'Ark1'!U1412</f>
        <v>16.865893835616443</v>
      </c>
      <c r="W64" s="92">
        <f>+'Ark1'!W1412</f>
        <v>3.3219178082191778</v>
      </c>
      <c r="X64" s="11">
        <f>+'Ark1'!X1412</f>
        <v>50.890410958904113</v>
      </c>
      <c r="Y64" s="11">
        <f>+'Ark1'!Y1412</f>
        <v>22.945205479452056</v>
      </c>
      <c r="Z64" s="11">
        <f>+'Ark1'!Z1412</f>
        <v>7.8033173676830652</v>
      </c>
      <c r="AA64" s="92">
        <f>+'Ark1'!Z1412</f>
        <v>7.8033173676830652</v>
      </c>
      <c r="AB64" s="1">
        <f>+'Ark1'!AB1412</f>
        <v>2.4210328141949073</v>
      </c>
      <c r="AC64" s="1">
        <f>+'Ark1'!AC1412</f>
        <v>34.2516839509032</v>
      </c>
      <c r="AD64" s="11">
        <f>+'Ark1'!AD1412</f>
        <v>63.305005327908312</v>
      </c>
      <c r="AE64" s="11">
        <f>+'Ark1'!AE1412</f>
        <v>59.166286590471721</v>
      </c>
      <c r="AF64" s="11">
        <f>+'Ark1'!AF1412</f>
        <v>11.023485308940725</v>
      </c>
      <c r="AG64" s="92">
        <f t="shared" si="25"/>
        <v>3.3550248654540513</v>
      </c>
      <c r="AH64" s="11">
        <f t="shared" si="24"/>
        <v>45.625</v>
      </c>
      <c r="AI64" s="47"/>
      <c r="AJ64" s="4"/>
      <c r="AK64" s="16"/>
      <c r="AM64" s="1"/>
      <c r="AN64" s="18"/>
    </row>
    <row r="65" spans="1:40" ht="15.6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71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"/>
      <c r="AK65" s="16"/>
      <c r="AM65" s="1"/>
      <c r="AN65" s="18"/>
    </row>
    <row r="66" spans="1:40" ht="15.6">
      <c r="A66" s="47"/>
      <c r="B66" s="53">
        <f>+'Ark1'!C1413</f>
        <v>2020</v>
      </c>
      <c r="C66" s="53">
        <f>+'Ark1'!O1413</f>
        <v>1</v>
      </c>
      <c r="D66" s="65" t="str">
        <f t="shared" ref="D66:D75" si="26">VLOOKUP(C66,$AN$10:$AO$23,2)</f>
        <v>Viken</v>
      </c>
      <c r="E66" s="53">
        <f>+'Ark1'!Q1413</f>
        <v>59</v>
      </c>
      <c r="F66" s="74"/>
      <c r="G66" s="53">
        <f>+'Ark1'!R1413</f>
        <v>3169</v>
      </c>
      <c r="H66" s="74"/>
      <c r="I66" s="176">
        <f>+'Ark1'!AF1413</f>
        <v>11.950823999698304</v>
      </c>
      <c r="J66" s="176">
        <f>+'Ark1'!AG1413</f>
        <v>10.196899719943016</v>
      </c>
      <c r="K66" s="47"/>
      <c r="L66" s="71"/>
      <c r="M66" s="47"/>
      <c r="N66" s="55">
        <f>+'Ark1'!S1413</f>
        <v>4.9952666456295356</v>
      </c>
      <c r="O66" s="155"/>
      <c r="P66" s="155"/>
      <c r="Q66" s="176"/>
      <c r="R66" s="176"/>
      <c r="S66" s="176"/>
      <c r="T66" s="55">
        <f>+'Ark1'!T1413</f>
        <v>5.7952035342379284</v>
      </c>
      <c r="U66" s="155">
        <f>+'Ark1'!U1413</f>
        <v>10.63556011360051</v>
      </c>
      <c r="V66" s="155"/>
      <c r="W66" s="155">
        <f>+'Ark1'!W1413</f>
        <v>1.8302303565793627</v>
      </c>
      <c r="X66" s="74">
        <f>+'Ark1'!X1413</f>
        <v>20.889870621647205</v>
      </c>
      <c r="Y66" s="74">
        <f>+'Ark1'!Y1413</f>
        <v>7.8573682549700257</v>
      </c>
      <c r="Z66" s="74">
        <f>+'Ark1'!Z1413</f>
        <v>7.1243612620703827</v>
      </c>
      <c r="AA66" s="155">
        <f>+'Ark1'!Z1413</f>
        <v>7.1243612620703827</v>
      </c>
      <c r="AB66" s="55">
        <f>+'Ark1'!AB1413</f>
        <v>2.0881555327850436</v>
      </c>
      <c r="AC66" s="55">
        <f>+'Ark1'!AC1413</f>
        <v>5.4441981169879963</v>
      </c>
      <c r="AD66" s="74">
        <f>+'Ark1'!AD1413</f>
        <v>18.643911549793575</v>
      </c>
      <c r="AE66" s="74">
        <f>+'Ark1'!AE1413</f>
        <v>26.993251899338031</v>
      </c>
      <c r="AF66" s="74">
        <f>+'Ark1'!AF1413</f>
        <v>11.950823999698304</v>
      </c>
      <c r="AG66" s="155">
        <f t="shared" si="25"/>
        <v>2.129127605811751</v>
      </c>
      <c r="AH66" s="74">
        <f t="shared" ref="AH66:AH75" si="27">+G66/E66</f>
        <v>53.711864406779661</v>
      </c>
      <c r="AI66" s="47"/>
      <c r="AJ66" s="4"/>
      <c r="AK66" s="16"/>
      <c r="AM66" s="13"/>
      <c r="AN66" s="18"/>
    </row>
    <row r="67" spans="1:40" ht="15.6">
      <c r="A67" s="47"/>
      <c r="B67" s="53">
        <f>+'Ark1'!C1414</f>
        <v>2020</v>
      </c>
      <c r="C67" s="53">
        <f>+'Ark1'!O1414</f>
        <v>4</v>
      </c>
      <c r="D67" s="65" t="str">
        <f t="shared" si="26"/>
        <v>Innlandet</v>
      </c>
      <c r="E67" s="53">
        <f>+'Ark1'!Q1414</f>
        <v>118</v>
      </c>
      <c r="F67" s="74"/>
      <c r="G67" s="53">
        <f>+'Ark1'!R1414</f>
        <v>4576</v>
      </c>
      <c r="H67" s="74"/>
      <c r="I67" s="176">
        <f>+'Ark1'!AF1414</f>
        <v>17.256854093600339</v>
      </c>
      <c r="J67" s="176">
        <f>+'Ark1'!AG1414</f>
        <v>15.769981864427857</v>
      </c>
      <c r="K67" s="47"/>
      <c r="L67" s="71"/>
      <c r="M67" s="47"/>
      <c r="N67" s="55">
        <f>+'Ark1'!S1414</f>
        <v>5.3878933566433558</v>
      </c>
      <c r="O67" s="155"/>
      <c r="P67" s="155"/>
      <c r="Q67" s="176"/>
      <c r="R67" s="176"/>
      <c r="S67" s="176"/>
      <c r="T67" s="55">
        <f>+'Ark1'!T1414</f>
        <v>5.1232517482517492</v>
      </c>
      <c r="U67" s="155">
        <f>+'Ark1'!U1414</f>
        <v>11.390941870629382</v>
      </c>
      <c r="V67" s="155"/>
      <c r="W67" s="155">
        <f>+'Ark1'!W1414</f>
        <v>1.4423076923076923</v>
      </c>
      <c r="X67" s="74">
        <f>+'Ark1'!X1414</f>
        <v>23.688811188811194</v>
      </c>
      <c r="Y67" s="74">
        <f>+'Ark1'!Y1414</f>
        <v>8.12937062937063</v>
      </c>
      <c r="Z67" s="74">
        <f>+'Ark1'!Z1414</f>
        <v>7.2134353637237618</v>
      </c>
      <c r="AA67" s="155">
        <f>+'Ark1'!Z1414</f>
        <v>7.2134353637237618</v>
      </c>
      <c r="AB67" s="55">
        <f>+'Ark1'!AB1414</f>
        <v>2.1297758967058598</v>
      </c>
      <c r="AC67" s="55">
        <f>+'Ark1'!AC1414</f>
        <v>18.497989621357235</v>
      </c>
      <c r="AD67" s="74">
        <f>+'Ark1'!AD1414</f>
        <v>26.897646074967746</v>
      </c>
      <c r="AE67" s="74">
        <f>+'Ark1'!AE1414</f>
        <v>17.178064819465185</v>
      </c>
      <c r="AF67" s="74">
        <f>+'Ark1'!AF1414</f>
        <v>17.256854093600339</v>
      </c>
      <c r="AG67" s="155">
        <f t="shared" si="25"/>
        <v>2.114173595619552</v>
      </c>
      <c r="AH67" s="74">
        <f t="shared" si="27"/>
        <v>38.779661016949156</v>
      </c>
      <c r="AI67" s="47"/>
      <c r="AJ67" s="4"/>
      <c r="AK67" s="16"/>
      <c r="AM67" s="13"/>
      <c r="AN67" s="18"/>
    </row>
    <row r="68" spans="1:40" ht="15.6">
      <c r="A68" s="47"/>
      <c r="B68" s="53">
        <f>+'Ark1'!C1415</f>
        <v>2020</v>
      </c>
      <c r="C68" s="53">
        <f>+'Ark1'!O1415</f>
        <v>8</v>
      </c>
      <c r="D68" s="65" t="str">
        <f t="shared" si="26"/>
        <v>Telemark/ Vestfold</v>
      </c>
      <c r="E68" s="53">
        <f>+'Ark1'!Q1415</f>
        <v>35</v>
      </c>
      <c r="F68" s="74"/>
      <c r="G68" s="53">
        <f>+'Ark1'!R1415</f>
        <v>1641</v>
      </c>
      <c r="H68" s="74"/>
      <c r="I68" s="176">
        <f>+'Ark1'!AF1415</f>
        <v>6.1884828600520425</v>
      </c>
      <c r="J68" s="176">
        <f>+'Ark1'!AG1415</f>
        <v>4.9730144719106759</v>
      </c>
      <c r="K68" s="47"/>
      <c r="L68" s="71"/>
      <c r="M68" s="47"/>
      <c r="N68" s="55">
        <f>+'Ark1'!S1415</f>
        <v>5.6160877513711158</v>
      </c>
      <c r="O68" s="155"/>
      <c r="P68" s="155"/>
      <c r="Q68" s="176"/>
      <c r="R68" s="176"/>
      <c r="S68" s="176"/>
      <c r="T68" s="55">
        <f>+'Ark1'!T1415</f>
        <v>4.8482632541133448</v>
      </c>
      <c r="U68" s="155">
        <f>+'Ark1'!U1415</f>
        <v>10.016721511273605</v>
      </c>
      <c r="V68" s="155"/>
      <c r="W68" s="155">
        <f>+'Ark1'!W1415</f>
        <v>0.85313833028641106</v>
      </c>
      <c r="X68" s="74">
        <f>+'Ark1'!X1415</f>
        <v>20.901889092017058</v>
      </c>
      <c r="Y68" s="74">
        <f>+'Ark1'!Y1415</f>
        <v>9.5673369896404648</v>
      </c>
      <c r="Z68" s="74">
        <f>+'Ark1'!Z1415</f>
        <v>7.7198214278148782</v>
      </c>
      <c r="AA68" s="155">
        <f>+'Ark1'!Z1415</f>
        <v>7.7198214278148782</v>
      </c>
      <c r="AB68" s="55">
        <f>+'Ark1'!AB1415</f>
        <v>1.7506362646372036</v>
      </c>
      <c r="AC68" s="55">
        <f>+'Ark1'!AC1415</f>
        <v>1.5210217222753299</v>
      </c>
      <c r="AD68" s="74">
        <f>+'Ark1'!AD1415</f>
        <v>34.047922968799838</v>
      </c>
      <c r="AE68" s="74">
        <f>+'Ark1'!AE1415</f>
        <v>37.663063019006074</v>
      </c>
      <c r="AF68" s="74">
        <f>+'Ark1'!AF1415</f>
        <v>6.1884828600520425</v>
      </c>
      <c r="AG68" s="155">
        <f t="shared" si="25"/>
        <v>1.7835763888888871</v>
      </c>
      <c r="AH68" s="74">
        <f t="shared" si="27"/>
        <v>46.885714285714286</v>
      </c>
      <c r="AI68" s="47"/>
      <c r="AJ68" s="4"/>
      <c r="AK68" s="16"/>
      <c r="AM68" s="13"/>
      <c r="AN68" s="18"/>
    </row>
    <row r="69" spans="1:40" ht="15.6">
      <c r="A69" s="47"/>
      <c r="B69" s="53">
        <f>+'Ark1'!C1416</f>
        <v>2020</v>
      </c>
      <c r="C69" s="53">
        <f>+'Ark1'!O1416</f>
        <v>9</v>
      </c>
      <c r="D69" s="65" t="str">
        <f t="shared" si="26"/>
        <v>Agder</v>
      </c>
      <c r="E69" s="53">
        <f>+'Ark1'!Q1416</f>
        <v>18</v>
      </c>
      <c r="F69" s="74"/>
      <c r="G69" s="53">
        <f>+'Ark1'!R1416</f>
        <v>150</v>
      </c>
      <c r="H69" s="74"/>
      <c r="I69" s="176">
        <f>+'Ark1'!AF1416</f>
        <v>0.56567485009616481</v>
      </c>
      <c r="J69" s="176">
        <f>+'Ark1'!AG1416</f>
        <v>0.57597928580262892</v>
      </c>
      <c r="K69" s="47"/>
      <c r="L69" s="71"/>
      <c r="M69" s="47"/>
      <c r="N69" s="55">
        <f>+'Ark1'!S1416</f>
        <v>5.88</v>
      </c>
      <c r="O69" s="155"/>
      <c r="P69" s="155"/>
      <c r="Q69" s="176"/>
      <c r="R69" s="176"/>
      <c r="S69" s="176"/>
      <c r="T69" s="55">
        <f>+'Ark1'!T1416</f>
        <v>4.5599999999999996</v>
      </c>
      <c r="U69" s="155">
        <f>+'Ark1'!U1416</f>
        <v>12.692000000000007</v>
      </c>
      <c r="V69" s="155"/>
      <c r="W69" s="155">
        <f>+'Ark1'!W1416</f>
        <v>1.333333333333333</v>
      </c>
      <c r="X69" s="74">
        <f>+'Ark1'!X1416</f>
        <v>21.333333333333329</v>
      </c>
      <c r="Y69" s="74">
        <f>+'Ark1'!Y1416</f>
        <v>5.3333333333333321</v>
      </c>
      <c r="Z69" s="74">
        <f>+'Ark1'!Z1416</f>
        <v>5.7716724323775104</v>
      </c>
      <c r="AA69" s="155">
        <f>+'Ark1'!Z1416</f>
        <v>5.7716724323775104</v>
      </c>
      <c r="AB69" s="55">
        <f>+'Ark1'!AB1416</f>
        <v>1.8128430709799463</v>
      </c>
      <c r="AC69" s="55">
        <f>+'Ark1'!AC1416</f>
        <v>20.754082021952609</v>
      </c>
      <c r="AD69" s="74">
        <f>+'Ark1'!AD1416</f>
        <v>26.918123768230025</v>
      </c>
      <c r="AE69" s="74">
        <f>+'Ark1'!AE1416</f>
        <v>63.39861762174688</v>
      </c>
      <c r="AF69" s="74">
        <f>+'Ark1'!AF1416</f>
        <v>0.56567485009616481</v>
      </c>
      <c r="AG69" s="155">
        <f t="shared" si="25"/>
        <v>2.1585034013605453</v>
      </c>
      <c r="AH69" s="74">
        <f t="shared" si="27"/>
        <v>8.3333333333333339</v>
      </c>
      <c r="AI69" s="47"/>
      <c r="AJ69" s="4"/>
      <c r="AK69" s="16"/>
      <c r="AM69" s="13"/>
      <c r="AN69" s="18"/>
    </row>
    <row r="70" spans="1:40" ht="15.6">
      <c r="A70" s="47"/>
      <c r="B70" s="53">
        <f>+'Ark1'!C1417</f>
        <v>2020</v>
      </c>
      <c r="C70" s="53">
        <f>+'Ark1'!O1417</f>
        <v>11</v>
      </c>
      <c r="D70" s="65" t="str">
        <f t="shared" si="26"/>
        <v>Rogaland</v>
      </c>
      <c r="E70" s="53">
        <f>+'Ark1'!Q1417</f>
        <v>49</v>
      </c>
      <c r="F70" s="74"/>
      <c r="G70" s="53">
        <f>+'Ark1'!R1417</f>
        <v>1094</v>
      </c>
      <c r="H70" s="74"/>
      <c r="I70" s="176">
        <f>+'Ark1'!AF1417</f>
        <v>4.1256552400346944</v>
      </c>
      <c r="J70" s="176">
        <f>+'Ark1'!AG1417</f>
        <v>4.1849775114548446</v>
      </c>
      <c r="K70" s="47"/>
      <c r="L70" s="71"/>
      <c r="M70" s="47"/>
      <c r="N70" s="55">
        <f>+'Ark1'!S1417</f>
        <v>4.7568555758683715</v>
      </c>
      <c r="O70" s="155"/>
      <c r="P70" s="155"/>
      <c r="Q70" s="176"/>
      <c r="R70" s="176"/>
      <c r="S70" s="176"/>
      <c r="T70" s="55">
        <f>+'Ark1'!T1417</f>
        <v>4.1535648994515526</v>
      </c>
      <c r="U70" s="155">
        <f>+'Ark1'!U1417</f>
        <v>12.644168190127973</v>
      </c>
      <c r="V70" s="155"/>
      <c r="W70" s="155">
        <f>+'Ark1'!W1417</f>
        <v>0.54844606946983565</v>
      </c>
      <c r="X70" s="74">
        <f>+'Ark1'!X1417</f>
        <v>29.890310786106038</v>
      </c>
      <c r="Y70" s="74">
        <f>+'Ark1'!Y1417</f>
        <v>9.1407678244972601</v>
      </c>
      <c r="Z70" s="74">
        <f>+'Ark1'!Z1417</f>
        <v>7.198430485610916</v>
      </c>
      <c r="AA70" s="155">
        <f>+'Ark1'!Z1417</f>
        <v>7.198430485610916</v>
      </c>
      <c r="AB70" s="55">
        <f>+'Ark1'!AB1417</f>
        <v>1.9141064657062912</v>
      </c>
      <c r="AC70" s="55">
        <f>+'Ark1'!AC1417</f>
        <v>15.972933648929024</v>
      </c>
      <c r="AD70" s="74">
        <f>+'Ark1'!AD1417</f>
        <v>47.371430950082321</v>
      </c>
      <c r="AE70" s="74">
        <f>+'Ark1'!AE1417</f>
        <v>43.857190442955662</v>
      </c>
      <c r="AF70" s="74">
        <f>+'Ark1'!AF1417</f>
        <v>4.1256552400346944</v>
      </c>
      <c r="AG70" s="155">
        <f t="shared" si="25"/>
        <v>2.6580937740199859</v>
      </c>
      <c r="AH70" s="74">
        <f t="shared" si="27"/>
        <v>22.326530612244898</v>
      </c>
      <c r="AI70" s="47"/>
      <c r="AJ70" s="4"/>
      <c r="AK70" s="16"/>
      <c r="AM70" s="13"/>
      <c r="AN70" s="18"/>
    </row>
    <row r="71" spans="1:40" ht="15.6">
      <c r="A71" s="47"/>
      <c r="B71" s="53">
        <f>+'Ark1'!C1418</f>
        <v>2020</v>
      </c>
      <c r="C71" s="53">
        <f>+'Ark1'!O1418</f>
        <v>14</v>
      </c>
      <c r="D71" s="65" t="str">
        <f t="shared" si="26"/>
        <v>Vestland</v>
      </c>
      <c r="E71" s="53">
        <f>+'Ark1'!Q1418</f>
        <v>199</v>
      </c>
      <c r="F71" s="74"/>
      <c r="G71" s="53">
        <f>+'Ark1'!R1418</f>
        <v>6424</v>
      </c>
      <c r="H71" s="74"/>
      <c r="I71" s="176">
        <f>+'Ark1'!AF1418</f>
        <v>24.225968246785079</v>
      </c>
      <c r="J71" s="176">
        <f>+'Ark1'!AG1418</f>
        <v>23.549665521767313</v>
      </c>
      <c r="K71" s="47"/>
      <c r="L71" s="71"/>
      <c r="M71" s="47"/>
      <c r="N71" s="55">
        <f>+'Ark1'!S1418</f>
        <v>4.983032378580325</v>
      </c>
      <c r="O71" s="155"/>
      <c r="P71" s="155"/>
      <c r="Q71" s="176"/>
      <c r="R71" s="176"/>
      <c r="S71" s="176"/>
      <c r="T71" s="55">
        <f>+'Ark1'!T1418</f>
        <v>4.6967621419676204</v>
      </c>
      <c r="U71" s="155">
        <f>+'Ark1'!U1418</f>
        <v>12.116959838107039</v>
      </c>
      <c r="V71" s="155"/>
      <c r="W71" s="155">
        <f>+'Ark1'!W1418</f>
        <v>0.71606475716064755</v>
      </c>
      <c r="X71" s="74">
        <f>+'Ark1'!X1418</f>
        <v>29.685554171855543</v>
      </c>
      <c r="Y71" s="74">
        <f>+'Ark1'!Y1418</f>
        <v>10.149439601494395</v>
      </c>
      <c r="Z71" s="74">
        <f>+'Ark1'!Z1418</f>
        <v>7.6478463170065902</v>
      </c>
      <c r="AA71" s="155">
        <f>+'Ark1'!Z1418</f>
        <v>7.6478463170065902</v>
      </c>
      <c r="AB71" s="55">
        <f>+'Ark1'!AB1418</f>
        <v>1.7964305211020817</v>
      </c>
      <c r="AC71" s="55">
        <f>+'Ark1'!AC1418</f>
        <v>11.538458309289032</v>
      </c>
      <c r="AD71" s="74">
        <f>+'Ark1'!AD1418</f>
        <v>37.859739270508555</v>
      </c>
      <c r="AE71" s="74">
        <f>+'Ark1'!AE1418</f>
        <v>46.231132690471561</v>
      </c>
      <c r="AF71" s="74">
        <f>+'Ark1'!AF1418</f>
        <v>24.225968246785079</v>
      </c>
      <c r="AG71" s="155">
        <f t="shared" si="25"/>
        <v>2.4316438099403204</v>
      </c>
      <c r="AH71" s="74">
        <f t="shared" si="27"/>
        <v>32.281407035175882</v>
      </c>
      <c r="AI71" s="47"/>
      <c r="AJ71" s="4"/>
      <c r="AK71" s="16"/>
      <c r="AM71" s="5"/>
      <c r="AN71" s="18"/>
    </row>
    <row r="72" spans="1:40" ht="15.6">
      <c r="A72" s="47"/>
      <c r="B72" s="53">
        <f>+'Ark1'!C1419</f>
        <v>2020</v>
      </c>
      <c r="C72" s="53">
        <f>+'Ark1'!O1419</f>
        <v>15</v>
      </c>
      <c r="D72" s="65" t="str">
        <f t="shared" si="26"/>
        <v>Møre og Romsdal</v>
      </c>
      <c r="E72" s="53">
        <f>+'Ark1'!Q1419</f>
        <v>63</v>
      </c>
      <c r="F72" s="74"/>
      <c r="G72" s="53">
        <f>+'Ark1'!R1419</f>
        <v>3466</v>
      </c>
      <c r="H72" s="74"/>
      <c r="I72" s="176">
        <f>+'Ark1'!AF1419</f>
        <v>13.070860202888715</v>
      </c>
      <c r="J72" s="176">
        <f>+'Ark1'!AG1419</f>
        <v>12.397359632050971</v>
      </c>
      <c r="K72" s="47"/>
      <c r="L72" s="71"/>
      <c r="M72" s="47"/>
      <c r="N72" s="55">
        <f>+'Ark1'!S1419</f>
        <v>4.6431044431621444</v>
      </c>
      <c r="O72" s="155"/>
      <c r="P72" s="155"/>
      <c r="Q72" s="176"/>
      <c r="R72" s="176"/>
      <c r="S72" s="176"/>
      <c r="T72" s="55">
        <f>+'Ark1'!T1419</f>
        <v>4.474610502019619</v>
      </c>
      <c r="U72" s="155">
        <f>+'Ark1'!U1419</f>
        <v>11.822657241777277</v>
      </c>
      <c r="V72" s="155"/>
      <c r="W72" s="155">
        <f>+'Ark1'!W1419</f>
        <v>1.154068090017311</v>
      </c>
      <c r="X72" s="74">
        <f>+'Ark1'!X1419</f>
        <v>27.437968840161563</v>
      </c>
      <c r="Y72" s="74">
        <f>+'Ark1'!Y1419</f>
        <v>11.165608770917482</v>
      </c>
      <c r="Z72" s="74">
        <f>+'Ark1'!Z1419</f>
        <v>7.9187631786118509</v>
      </c>
      <c r="AA72" s="155">
        <f>+'Ark1'!Z1419</f>
        <v>7.9187631786118509</v>
      </c>
      <c r="AB72" s="55">
        <f>+'Ark1'!AB1419</f>
        <v>1.8713888652832411</v>
      </c>
      <c r="AC72" s="55">
        <f>+'Ark1'!AC1419</f>
        <v>24.960036056754113</v>
      </c>
      <c r="AD72" s="74">
        <f>+'Ark1'!AD1419</f>
        <v>48.657736968177616</v>
      </c>
      <c r="AE72" s="74">
        <f>+'Ark1'!AE1419</f>
        <v>53.041816542418189</v>
      </c>
      <c r="AF72" s="74">
        <f>+'Ark1'!AF1419</f>
        <v>13.070860202888715</v>
      </c>
      <c r="AG72" s="155">
        <f t="shared" si="25"/>
        <v>2.5462828559000847</v>
      </c>
      <c r="AH72" s="74">
        <f t="shared" si="27"/>
        <v>55.015873015873019</v>
      </c>
      <c r="AI72" s="47"/>
      <c r="AJ72" s="4"/>
      <c r="AK72" s="16"/>
      <c r="AM72" s="5"/>
      <c r="AN72" s="18"/>
    </row>
    <row r="73" spans="1:40" ht="15.6">
      <c r="A73" s="47"/>
      <c r="B73" s="53">
        <f>+'Ark1'!C1420</f>
        <v>2020</v>
      </c>
      <c r="C73" s="53">
        <f>+'Ark1'!O1420</f>
        <v>16</v>
      </c>
      <c r="D73" s="65" t="str">
        <f t="shared" si="26"/>
        <v>Trøndelag</v>
      </c>
      <c r="E73" s="53">
        <f>+'Ark1'!Q1420</f>
        <v>63</v>
      </c>
      <c r="F73" s="74"/>
      <c r="G73" s="53">
        <f>+'Ark1'!R1420</f>
        <v>1156</v>
      </c>
      <c r="H73" s="74"/>
      <c r="I73" s="176">
        <f>+'Ark1'!AF1420</f>
        <v>4.3594675114077752</v>
      </c>
      <c r="J73" s="176">
        <f>+'Ark1'!AG1420</f>
        <v>4.3064601894783694</v>
      </c>
      <c r="K73" s="47"/>
      <c r="L73" s="71"/>
      <c r="M73" s="47"/>
      <c r="N73" s="55">
        <f>+'Ark1'!S1420</f>
        <v>5.7629757785467133</v>
      </c>
      <c r="O73" s="155"/>
      <c r="P73" s="155"/>
      <c r="Q73" s="176"/>
      <c r="R73" s="176"/>
      <c r="S73" s="176"/>
      <c r="T73" s="55">
        <f>+'Ark1'!T1420</f>
        <v>4.4576124567474045</v>
      </c>
      <c r="U73" s="155">
        <f>+'Ark1'!U1420</f>
        <v>12.313373702422147</v>
      </c>
      <c r="V73" s="155"/>
      <c r="W73" s="155">
        <f>+'Ark1'!W1420</f>
        <v>2.5951557093425595</v>
      </c>
      <c r="X73" s="74">
        <f>+'Ark1'!X1420</f>
        <v>23.788927335640139</v>
      </c>
      <c r="Y73" s="74">
        <f>+'Ark1'!Y1420</f>
        <v>8.8235294117647047</v>
      </c>
      <c r="Z73" s="74">
        <f>+'Ark1'!Z1420</f>
        <v>6.6978975063578892</v>
      </c>
      <c r="AA73" s="155">
        <f>+'Ark1'!Z1420</f>
        <v>6.6978975063578892</v>
      </c>
      <c r="AB73" s="55">
        <f>+'Ark1'!AB1420</f>
        <v>2.2505137841650305</v>
      </c>
      <c r="AC73" s="55">
        <f>+'Ark1'!AC1420</f>
        <v>36.956750904827508</v>
      </c>
      <c r="AD73" s="74">
        <f>+'Ark1'!AD1420</f>
        <v>68.874840748571771</v>
      </c>
      <c r="AE73" s="74">
        <f>+'Ark1'!AE1420</f>
        <v>44.831435827530072</v>
      </c>
      <c r="AF73" s="74">
        <f>+'Ark1'!AF1420</f>
        <v>4.3594675114077752</v>
      </c>
      <c r="AG73" s="155">
        <f t="shared" si="25"/>
        <v>2.136634644250976</v>
      </c>
      <c r="AH73" s="74">
        <f t="shared" si="27"/>
        <v>18.349206349206348</v>
      </c>
      <c r="AI73" s="47"/>
      <c r="AJ73" s="4"/>
      <c r="AK73" s="16"/>
      <c r="AM73" s="5"/>
      <c r="AN73" s="18"/>
    </row>
    <row r="74" spans="1:40" ht="15.6">
      <c r="A74" s="47"/>
      <c r="B74" s="53">
        <f>+'Ark1'!C1421</f>
        <v>2020</v>
      </c>
      <c r="C74" s="53">
        <f>+'Ark1'!O1421</f>
        <v>18</v>
      </c>
      <c r="D74" s="65" t="str">
        <f t="shared" si="26"/>
        <v>Nordland</v>
      </c>
      <c r="E74" s="53">
        <f>+'Ark1'!Q1421</f>
        <v>46</v>
      </c>
      <c r="F74" s="74"/>
      <c r="G74" s="53">
        <f>+'Ark1'!R1421</f>
        <v>1779</v>
      </c>
      <c r="H74" s="74"/>
      <c r="I74" s="176">
        <f>+'Ark1'!AF1421</f>
        <v>6.7089037221405139</v>
      </c>
      <c r="J74" s="176">
        <f>+'Ark1'!AG1421</f>
        <v>8.1643324146547496</v>
      </c>
      <c r="K74" s="47"/>
      <c r="L74" s="71"/>
      <c r="M74" s="47"/>
      <c r="N74" s="55">
        <f>+'Ark1'!S1421</f>
        <v>5.541877459246769</v>
      </c>
      <c r="O74" s="155"/>
      <c r="P74" s="155"/>
      <c r="Q74" s="176"/>
      <c r="R74" s="176"/>
      <c r="S74" s="176"/>
      <c r="T74" s="55">
        <f>+'Ark1'!T1421</f>
        <v>4.5379426644182121</v>
      </c>
      <c r="U74" s="155">
        <f>+'Ark1'!U1421</f>
        <v>15.169078133783019</v>
      </c>
      <c r="V74" s="155"/>
      <c r="W74" s="155">
        <f>+'Ark1'!W1421</f>
        <v>1.1804384485666102</v>
      </c>
      <c r="X74" s="74">
        <f>+'Ark1'!X1421</f>
        <v>43.844856661045533</v>
      </c>
      <c r="Y74" s="74">
        <f>+'Ark1'!Y1421</f>
        <v>17.425519955030918</v>
      </c>
      <c r="Z74" s="74">
        <f>+'Ark1'!Z1421</f>
        <v>7.8802414372001648</v>
      </c>
      <c r="AA74" s="155">
        <f>+'Ark1'!Z1421</f>
        <v>7.8802414372001648</v>
      </c>
      <c r="AB74" s="55">
        <f>+'Ark1'!AB1421</f>
        <v>2.0976965967197678</v>
      </c>
      <c r="AC74" s="55">
        <f>+'Ark1'!AC1421</f>
        <v>29.943564971219981</v>
      </c>
      <c r="AD74" s="74">
        <f>+'Ark1'!AD1421</f>
        <v>52.571659649073005</v>
      </c>
      <c r="AE74" s="74">
        <f>+'Ark1'!AE1421</f>
        <v>47.791003462006643</v>
      </c>
      <c r="AF74" s="74">
        <f>+'Ark1'!AF1421</f>
        <v>6.7089037221405139</v>
      </c>
      <c r="AG74" s="155">
        <f t="shared" si="25"/>
        <v>2.7371731412922187</v>
      </c>
      <c r="AH74" s="74">
        <f t="shared" si="27"/>
        <v>38.673913043478258</v>
      </c>
      <c r="AI74" s="47"/>
      <c r="AJ74" s="4"/>
      <c r="AK74" s="16"/>
      <c r="AM74" s="5"/>
      <c r="AN74" s="18"/>
    </row>
    <row r="75" spans="1:40" ht="15.6">
      <c r="A75" s="47"/>
      <c r="B75" s="53">
        <f>+'Ark1'!C1422</f>
        <v>2020</v>
      </c>
      <c r="C75" s="53">
        <f>+'Ark1'!O1422</f>
        <v>54</v>
      </c>
      <c r="D75" s="65" t="str">
        <f t="shared" si="26"/>
        <v>Troms og Finnmark</v>
      </c>
      <c r="E75" s="53">
        <f>+'Ark1'!Q1422</f>
        <v>63</v>
      </c>
      <c r="F75" s="74"/>
      <c r="G75" s="53">
        <f>+'Ark1'!R1422</f>
        <v>3022</v>
      </c>
      <c r="H75" s="74"/>
      <c r="I75" s="176">
        <f>+'Ark1'!AF1422</f>
        <v>11.396462646604064</v>
      </c>
      <c r="J75" s="176">
        <f>+'Ark1'!AG1422</f>
        <v>15.739724648137717</v>
      </c>
      <c r="K75" s="47"/>
      <c r="L75" s="71"/>
      <c r="M75" s="47"/>
      <c r="N75" s="55">
        <f>+'Ark1'!S1422</f>
        <v>5.0880211780277955</v>
      </c>
      <c r="O75" s="155"/>
      <c r="P75" s="155"/>
      <c r="Q75" s="176"/>
      <c r="R75" s="176"/>
      <c r="S75" s="176"/>
      <c r="T75" s="55">
        <f>+'Ark1'!T1422</f>
        <v>5.0757776307081404</v>
      </c>
      <c r="U75" s="155">
        <f>+'Ark1'!U1422</f>
        <v>17.215400397088015</v>
      </c>
      <c r="V75" s="155"/>
      <c r="W75" s="155">
        <f>+'Ark1'!W1422</f>
        <v>3.2759761747187306</v>
      </c>
      <c r="X75" s="74">
        <f>+'Ark1'!X1422</f>
        <v>53.838517538054283</v>
      </c>
      <c r="Y75" s="74">
        <f>+'Ark1'!Y1422</f>
        <v>24.586366644606215</v>
      </c>
      <c r="Z75" s="74">
        <f>+'Ark1'!Z1422</f>
        <v>7.8005189136881645</v>
      </c>
      <c r="AA75" s="155">
        <f>+'Ark1'!Z1422</f>
        <v>7.8005189136881645</v>
      </c>
      <c r="AB75" s="55">
        <f>+'Ark1'!AB1422</f>
        <v>2.2347095659167766</v>
      </c>
      <c r="AC75" s="55">
        <f>+'Ark1'!AC1422</f>
        <v>34.159316190697339</v>
      </c>
      <c r="AD75" s="74">
        <f>+'Ark1'!AD1422</f>
        <v>69.274807001515313</v>
      </c>
      <c r="AE75" s="74">
        <f>+'Ark1'!AE1422</f>
        <v>53.988540461164114</v>
      </c>
      <c r="AF75" s="74">
        <f>+'Ark1'!AF1422</f>
        <v>11.396462646604064</v>
      </c>
      <c r="AG75" s="155">
        <f t="shared" si="25"/>
        <v>3.3835158688865756</v>
      </c>
      <c r="AH75" s="74">
        <f t="shared" si="27"/>
        <v>47.968253968253968</v>
      </c>
      <c r="AI75" s="47"/>
      <c r="AJ75" s="4"/>
      <c r="AK75" s="16"/>
      <c r="AM75" s="5"/>
      <c r="AN75" s="18"/>
    </row>
    <row r="76" spans="1:40" ht="15.6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71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"/>
      <c r="AK76" s="16"/>
      <c r="AM76" s="5"/>
      <c r="AN76" s="18"/>
    </row>
    <row r="77" spans="1:40" ht="15.6">
      <c r="A77" s="47"/>
      <c r="B77" s="69">
        <f>+'Ark1'!C1423</f>
        <v>2019</v>
      </c>
      <c r="C77" s="69">
        <f>+'Ark1'!O1423</f>
        <v>1</v>
      </c>
      <c r="D77" s="2" t="str">
        <f t="shared" ref="D77:D86" si="28">VLOOKUP(C77,$AN$10:$AO$23,2)</f>
        <v>Viken</v>
      </c>
      <c r="E77" s="69">
        <f>+'Ark1'!Q1423</f>
        <v>7</v>
      </c>
      <c r="F77" s="129"/>
      <c r="G77" s="69">
        <f>+'Ark1'!R1423</f>
        <v>201</v>
      </c>
      <c r="H77" s="129"/>
      <c r="I77" s="298">
        <f>+'Ark1'!AF1423</f>
        <v>0.74438930449596352</v>
      </c>
      <c r="J77" s="298">
        <f>+'Ark1'!AG1423</f>
        <v>0.65163559365503698</v>
      </c>
      <c r="K77" s="47"/>
      <c r="L77" s="71"/>
      <c r="M77" s="47"/>
      <c r="N77" s="70">
        <f>+'Ark1'!S1423</f>
        <v>5.8905472636815919</v>
      </c>
      <c r="O77" s="47"/>
      <c r="P77" s="47"/>
      <c r="Q77" s="47"/>
      <c r="R77" s="47"/>
      <c r="S77" s="47"/>
      <c r="T77" s="70">
        <f>+'Ark1'!T1423</f>
        <v>3.8805970149253746</v>
      </c>
      <c r="U77" s="123">
        <f>+'Ark1'!U1423</f>
        <v>10.820398009950251</v>
      </c>
      <c r="V77" s="123"/>
      <c r="W77" s="123">
        <f>+'Ark1'!W1423</f>
        <v>0.49751243781094517</v>
      </c>
      <c r="X77" s="129">
        <f>+'Ark1'!X1423</f>
        <v>6.9651741293532314</v>
      </c>
      <c r="Y77" s="129">
        <f>+'Ark1'!Y1423</f>
        <v>2.4875621890547261</v>
      </c>
      <c r="Z77" s="129">
        <f>+'Ark1'!Z1423</f>
        <v>4.2273136784624148</v>
      </c>
      <c r="AA77" s="123">
        <f>+'Ark1'!Z1423</f>
        <v>4.2273136784624148</v>
      </c>
      <c r="AB77" s="70">
        <f>+'Ark1'!AB1423</f>
        <v>1.9279746395472528</v>
      </c>
      <c r="AC77" s="70">
        <f>+'Ark1'!AC1423</f>
        <v>16.642538742481896</v>
      </c>
      <c r="AD77" s="129">
        <f>+'Ark1'!AD1423</f>
        <v>47.948890639831369</v>
      </c>
      <c r="AE77" s="129">
        <f>+'Ark1'!AE1423</f>
        <v>34.052687551873703</v>
      </c>
      <c r="AF77" s="129">
        <f>+'Ark1'!AF1423</f>
        <v>0.74438930449596352</v>
      </c>
      <c r="AG77" s="123">
        <f t="shared" si="25"/>
        <v>1.8369087837837843</v>
      </c>
      <c r="AH77" s="129">
        <f t="shared" ref="AH77:AH86" si="29">+G77/E77</f>
        <v>28.714285714285715</v>
      </c>
      <c r="AI77" s="47"/>
      <c r="AJ77" s="4"/>
      <c r="AK77" s="16"/>
      <c r="AM77" s="5"/>
      <c r="AN77" s="18"/>
    </row>
    <row r="78" spans="1:40" ht="15.6">
      <c r="A78" s="47"/>
      <c r="B78">
        <f>+'Ark1'!C1424</f>
        <v>2019</v>
      </c>
      <c r="C78">
        <f>+'Ark1'!O1424</f>
        <v>4</v>
      </c>
      <c r="D78" s="2" t="str">
        <f t="shared" si="28"/>
        <v>Innlandet</v>
      </c>
      <c r="E78">
        <f>+'Ark1'!Q1424</f>
        <v>29</v>
      </c>
      <c r="G78">
        <f>+'Ark1'!R1424</f>
        <v>1273</v>
      </c>
      <c r="I78" s="298">
        <f>+'Ark1'!AF1424</f>
        <v>4.7144655951411005</v>
      </c>
      <c r="J78" s="298">
        <f>+'Ark1'!AG1424</f>
        <v>4.7774006340361215</v>
      </c>
      <c r="K78" s="47"/>
      <c r="L78" s="71"/>
      <c r="M78" s="47"/>
      <c r="N78" s="1">
        <f>+'Ark1'!S1424</f>
        <v>5.6912804399057348</v>
      </c>
      <c r="O78" s="47"/>
      <c r="P78" s="47"/>
      <c r="Q78" s="47"/>
      <c r="R78" s="47"/>
      <c r="S78" s="47"/>
      <c r="T78" s="1">
        <f>+'Ark1'!T1424</f>
        <v>4.7242733699921438</v>
      </c>
      <c r="U78" s="92">
        <f>+'Ark1'!U1424</f>
        <v>12.525577376276496</v>
      </c>
      <c r="W78" s="92">
        <f>+'Ark1'!W1424</f>
        <v>1.2568735271013358</v>
      </c>
      <c r="X78" s="11">
        <f>+'Ark1'!X1424</f>
        <v>21.681068342498037</v>
      </c>
      <c r="Y78" s="11">
        <f>+'Ark1'!Y1424</f>
        <v>10.919088766692855</v>
      </c>
      <c r="Z78" s="11">
        <f>+'Ark1'!Z1424</f>
        <v>7.2526653009429198</v>
      </c>
      <c r="AA78" s="92">
        <f>+'Ark1'!Z1424</f>
        <v>7.2526653009429198</v>
      </c>
      <c r="AB78" s="1">
        <f>+'Ark1'!AB1424</f>
        <v>1.8617200471786723</v>
      </c>
      <c r="AC78" s="1">
        <f>+'Ark1'!AC1424</f>
        <v>19.440650754287677</v>
      </c>
      <c r="AD78" s="11">
        <f>+'Ark1'!AD1424</f>
        <v>52.442895480130005</v>
      </c>
      <c r="AE78" s="11">
        <f>+'Ark1'!AE1424</f>
        <v>29.650472668673096</v>
      </c>
      <c r="AF78" s="11">
        <f>+'Ark1'!AF1424</f>
        <v>4.7144655951411005</v>
      </c>
      <c r="AG78" s="92">
        <f t="shared" ref="AG78:AG95" si="30">+U78/N78</f>
        <v>2.2008364389233925</v>
      </c>
      <c r="AH78" s="11">
        <f t="shared" si="29"/>
        <v>43.896551724137929</v>
      </c>
      <c r="AI78" s="47"/>
      <c r="AJ78" s="4"/>
      <c r="AK78" s="16"/>
      <c r="AM78" s="5"/>
      <c r="AN78" s="18"/>
    </row>
    <row r="79" spans="1:40" ht="15.6">
      <c r="A79" s="47"/>
      <c r="B79">
        <f>+'Ark1'!C1425</f>
        <v>2019</v>
      </c>
      <c r="C79">
        <f>+'Ark1'!O1425</f>
        <v>8</v>
      </c>
      <c r="D79" s="2" t="str">
        <f t="shared" si="28"/>
        <v>Telemark/ Vestfold</v>
      </c>
      <c r="E79">
        <f>+'Ark1'!Q1425</f>
        <v>31</v>
      </c>
      <c r="G79">
        <f>+'Ark1'!R1425</f>
        <v>1622</v>
      </c>
      <c r="I79" s="298">
        <f>+'Ark1'!AF1425</f>
        <v>6.0069624472261332</v>
      </c>
      <c r="J79" s="298">
        <f>+'Ark1'!AG1425</f>
        <v>5.3371259170057916</v>
      </c>
      <c r="K79" s="47"/>
      <c r="L79" s="71"/>
      <c r="M79" s="47"/>
      <c r="N79" s="1">
        <f>+'Ark1'!S1425</f>
        <v>5.2706535141800241</v>
      </c>
      <c r="O79" s="47"/>
      <c r="P79" s="47"/>
      <c r="Q79" s="47"/>
      <c r="R79" s="47"/>
      <c r="S79" s="47"/>
      <c r="T79" s="1">
        <f>+'Ark1'!T1425</f>
        <v>4.3785450061652291</v>
      </c>
      <c r="U79" s="92">
        <f>+'Ark1'!U1425</f>
        <v>10.98224414303329</v>
      </c>
      <c r="W79" s="92">
        <f>+'Ark1'!W1425</f>
        <v>0.61652281134401965</v>
      </c>
      <c r="X79" s="11">
        <f>+'Ark1'!X1425</f>
        <v>26.695437731196058</v>
      </c>
      <c r="Y79" s="11">
        <f>+'Ark1'!Y1425</f>
        <v>11.159062885326758</v>
      </c>
      <c r="Z79" s="11">
        <f>+'Ark1'!Z1425</f>
        <v>8.4836176948969602</v>
      </c>
      <c r="AA79" s="92">
        <f>+'Ark1'!Z1425</f>
        <v>8.4836176948969602</v>
      </c>
      <c r="AB79" s="1">
        <f>+'Ark1'!AB1425</f>
        <v>1.7852618589965348</v>
      </c>
      <c r="AC79" s="1">
        <f>+'Ark1'!AC1425</f>
        <v>10.002363530947829</v>
      </c>
      <c r="AD79" s="11">
        <f>+'Ark1'!AD1425</f>
        <v>44.704212350174721</v>
      </c>
      <c r="AE79" s="11">
        <f>+'Ark1'!AE1425</f>
        <v>53.488560105806677</v>
      </c>
      <c r="AF79" s="11">
        <f>+'Ark1'!AF1425</f>
        <v>6.0069624472261332</v>
      </c>
      <c r="AG79" s="92">
        <f t="shared" si="30"/>
        <v>2.083658907474558</v>
      </c>
      <c r="AH79" s="11">
        <f t="shared" si="29"/>
        <v>52.322580645161288</v>
      </c>
      <c r="AI79" s="47"/>
      <c r="AJ79" s="4"/>
      <c r="AK79" s="18"/>
      <c r="AM79" s="5"/>
      <c r="AN79" s="18"/>
    </row>
    <row r="80" spans="1:40" ht="15.6">
      <c r="A80" s="47"/>
      <c r="B80">
        <f>+'Ark1'!C1426</f>
        <v>2019</v>
      </c>
      <c r="C80">
        <f>+'Ark1'!O1426</f>
        <v>9</v>
      </c>
      <c r="D80" s="2" t="str">
        <f t="shared" si="28"/>
        <v>Agder</v>
      </c>
      <c r="E80">
        <f>+'Ark1'!Q1426</f>
        <v>3</v>
      </c>
      <c r="G80">
        <f>+'Ark1'!R1426</f>
        <v>20</v>
      </c>
      <c r="I80" s="298">
        <f>+'Ark1'!AF1426</f>
        <v>7.4068587512036141E-2</v>
      </c>
      <c r="J80" s="298">
        <f>+'Ark1'!AG1426</f>
        <v>7.6462091820665504E-2</v>
      </c>
      <c r="K80" s="47"/>
      <c r="L80" s="71"/>
      <c r="M80" s="47"/>
      <c r="N80" s="1">
        <f>+'Ark1'!S1426</f>
        <v>5.6</v>
      </c>
      <c r="O80" s="47"/>
      <c r="P80" s="47"/>
      <c r="Q80" s="47"/>
      <c r="R80" s="47"/>
      <c r="S80" s="47"/>
      <c r="T80" s="1">
        <f>+'Ark1'!T1426</f>
        <v>5.15</v>
      </c>
      <c r="U80" s="92">
        <f>+'Ark1'!U1426</f>
        <v>12.760000000000002</v>
      </c>
      <c r="W80" s="92">
        <f>+'Ark1'!W1426</f>
        <v>0</v>
      </c>
      <c r="X80" s="11">
        <f>+'Ark1'!X1426</f>
        <v>10</v>
      </c>
      <c r="Y80" s="11">
        <f>+'Ark1'!Y1426</f>
        <v>5</v>
      </c>
      <c r="Z80" s="11">
        <f>+'Ark1'!Z1426</f>
        <v>5.0172103802810559</v>
      </c>
      <c r="AA80" s="92">
        <f>+'Ark1'!Z1426</f>
        <v>5.0172103802810559</v>
      </c>
      <c r="AB80" s="1">
        <f>+'Ark1'!AB1426</f>
        <v>1.1521718621802901</v>
      </c>
      <c r="AC80" s="1">
        <f>+'Ark1'!AC1426</f>
        <v>62.174485510586919</v>
      </c>
      <c r="AD80" s="11">
        <f>+'Ark1'!AD1426</f>
        <v>12.818542008382565</v>
      </c>
      <c r="AE80" s="11">
        <f>+'Ark1'!AE1426</f>
        <v>34.091459383628347</v>
      </c>
      <c r="AF80" s="11">
        <f>+'Ark1'!AF1426</f>
        <v>7.4068587512036141E-2</v>
      </c>
      <c r="AG80" s="92">
        <f t="shared" si="30"/>
        <v>2.2785714285714289</v>
      </c>
      <c r="AH80" s="11">
        <f t="shared" si="29"/>
        <v>6.666666666666667</v>
      </c>
      <c r="AI80" s="47"/>
      <c r="AJ80" s="13"/>
      <c r="AK80" s="13"/>
    </row>
    <row r="81" spans="1:40" ht="15.6">
      <c r="A81" s="47"/>
      <c r="B81">
        <f>+'Ark1'!C1427</f>
        <v>2019</v>
      </c>
      <c r="C81">
        <f>+'Ark1'!O1427</f>
        <v>11</v>
      </c>
      <c r="D81" s="2" t="str">
        <f t="shared" si="28"/>
        <v>Rogaland</v>
      </c>
      <c r="E81">
        <f>+'Ark1'!Q1427</f>
        <v>63</v>
      </c>
      <c r="G81">
        <f>+'Ark1'!R1427</f>
        <v>1430</v>
      </c>
      <c r="I81" s="298">
        <f>+'Ark1'!AF1427</f>
        <v>5.2959040071105843</v>
      </c>
      <c r="J81" s="298">
        <f>+'Ark1'!AG1427</f>
        <v>5.1195205563180428</v>
      </c>
      <c r="K81" s="47"/>
      <c r="L81" s="71"/>
      <c r="M81" s="47"/>
      <c r="N81" s="1">
        <f>+'Ark1'!S1427</f>
        <v>4.5167832167832174</v>
      </c>
      <c r="O81" s="47"/>
      <c r="P81" s="47"/>
      <c r="Q81" s="47"/>
      <c r="R81" s="47"/>
      <c r="S81" s="47"/>
      <c r="T81" s="1">
        <f>+'Ark1'!T1427</f>
        <v>4.0937062937062931</v>
      </c>
      <c r="U81" s="92">
        <f>+'Ark1'!U1427</f>
        <v>11.948895104895096</v>
      </c>
      <c r="W81" s="92">
        <f>+'Ark1'!W1427</f>
        <v>0.20979020979020976</v>
      </c>
      <c r="X81" s="11">
        <f>+'Ark1'!X1427</f>
        <v>26.503496503496496</v>
      </c>
      <c r="Y81" s="11">
        <f>+'Ark1'!Y1427</f>
        <v>9.5804195804195817</v>
      </c>
      <c r="Z81" s="11">
        <f>+'Ark1'!Z1427</f>
        <v>7.495368885069162</v>
      </c>
      <c r="AA81" s="92">
        <f>+'Ark1'!Z1427</f>
        <v>7.495368885069162</v>
      </c>
      <c r="AB81" s="1">
        <f>+'Ark1'!AB1427</f>
        <v>1.9287017548576957</v>
      </c>
      <c r="AC81" s="1">
        <f>+'Ark1'!AC1427</f>
        <v>37.201896605871006</v>
      </c>
      <c r="AD81" s="11">
        <f>+'Ark1'!AD1427</f>
        <v>57.803154571188891</v>
      </c>
      <c r="AE81" s="11">
        <f>+'Ark1'!AE1427</f>
        <v>51.663734923425217</v>
      </c>
      <c r="AF81" s="11">
        <f>+'Ark1'!AF1427</f>
        <v>5.2959040071105843</v>
      </c>
      <c r="AG81" s="92">
        <f t="shared" si="30"/>
        <v>2.6454435671156502</v>
      </c>
      <c r="AH81" s="11">
        <f t="shared" si="29"/>
        <v>22.698412698412699</v>
      </c>
      <c r="AI81" s="47"/>
      <c r="AJ81" s="5"/>
      <c r="AK81" s="18"/>
      <c r="AN81" s="18"/>
    </row>
    <row r="82" spans="1:40" ht="15.6">
      <c r="A82" s="47"/>
      <c r="B82">
        <f>+'Ark1'!C1428</f>
        <v>2019</v>
      </c>
      <c r="C82">
        <f>+'Ark1'!O1428</f>
        <v>14</v>
      </c>
      <c r="D82" s="2" t="str">
        <f t="shared" si="28"/>
        <v>Vestland</v>
      </c>
      <c r="E82">
        <f>+'Ark1'!Q1428</f>
        <v>113</v>
      </c>
      <c r="G82">
        <f>+'Ark1'!R1428</f>
        <v>4907</v>
      </c>
      <c r="I82" s="298">
        <f>+'Ark1'!AF1428</f>
        <v>18.172727946078066</v>
      </c>
      <c r="J82" s="298">
        <f>+'Ark1'!AG1428</f>
        <v>16.95076488458059</v>
      </c>
      <c r="K82" s="47"/>
      <c r="L82" s="71"/>
      <c r="M82" s="47"/>
      <c r="N82" s="1">
        <f>+'Ark1'!S1428</f>
        <v>4.7157122478092495</v>
      </c>
      <c r="O82" s="47"/>
      <c r="P82" s="47"/>
      <c r="Q82" s="47"/>
      <c r="R82" s="47"/>
      <c r="S82" s="47"/>
      <c r="T82" s="1">
        <f>+'Ark1'!T1428</f>
        <v>4.5500305685755036</v>
      </c>
      <c r="U82" s="92">
        <f>+'Ark1'!U1428</f>
        <v>11.529427348685548</v>
      </c>
      <c r="W82" s="92">
        <f>+'Ark1'!W1428</f>
        <v>0.40758100672508657</v>
      </c>
      <c r="X82" s="11">
        <f>+'Ark1'!X1428</f>
        <v>28.326879967393513</v>
      </c>
      <c r="Y82" s="11">
        <f>+'Ark1'!Y1428</f>
        <v>8.8852659466068875</v>
      </c>
      <c r="Z82" s="11">
        <f>+'Ark1'!Z1428</f>
        <v>7.4226479236908993</v>
      </c>
      <c r="AA82" s="92">
        <f>+'Ark1'!Z1428</f>
        <v>7.4226479236908993</v>
      </c>
      <c r="AB82" s="1">
        <f>+'Ark1'!AB1428</f>
        <v>1.7085638534426963</v>
      </c>
      <c r="AC82" s="1">
        <f>+'Ark1'!AC1428</f>
        <v>9.8695003509010242</v>
      </c>
      <c r="AD82" s="11">
        <f>+'Ark1'!AD1428</f>
        <v>31.258544034674369</v>
      </c>
      <c r="AE82" s="11">
        <f>+'Ark1'!AE1428</f>
        <v>45.791804437815294</v>
      </c>
      <c r="AF82" s="11">
        <f>+'Ark1'!AF1428</f>
        <v>18.172727946078066</v>
      </c>
      <c r="AG82" s="92">
        <f t="shared" si="30"/>
        <v>2.44489628349179</v>
      </c>
      <c r="AH82" s="11">
        <f t="shared" si="29"/>
        <v>43.424778761061944</v>
      </c>
      <c r="AI82" s="47"/>
      <c r="AJ82" s="13"/>
      <c r="AK82" s="13"/>
    </row>
    <row r="83" spans="1:40" ht="15.6">
      <c r="A83" s="47"/>
      <c r="B83">
        <f>+'Ark1'!C1429</f>
        <v>2019</v>
      </c>
      <c r="C83">
        <f>+'Ark1'!O1429</f>
        <v>15</v>
      </c>
      <c r="D83" s="2" t="str">
        <f t="shared" si="28"/>
        <v>Møre og Romsdal</v>
      </c>
      <c r="E83">
        <f>+'Ark1'!Q1429</f>
        <v>56</v>
      </c>
      <c r="G83">
        <f>+'Ark1'!R1429</f>
        <v>3628</v>
      </c>
      <c r="I83" s="298">
        <f>+'Ark1'!AF1429</f>
        <v>13.436041774683359</v>
      </c>
      <c r="J83" s="298">
        <f>+'Ark1'!AG1429</f>
        <v>12.700176677767647</v>
      </c>
      <c r="K83" s="47"/>
      <c r="L83" s="71"/>
      <c r="M83" s="47"/>
      <c r="N83" s="1">
        <f>+'Ark1'!S1429</f>
        <v>4.6965270121278948</v>
      </c>
      <c r="O83" s="47"/>
      <c r="P83" s="47"/>
      <c r="Q83" s="47"/>
      <c r="R83" s="47"/>
      <c r="S83" s="47"/>
      <c r="T83" s="1">
        <f>+'Ark1'!T1429</f>
        <v>4.6088754134509369</v>
      </c>
      <c r="U83" s="92">
        <f>+'Ark1'!U1429</f>
        <v>11.683608048511571</v>
      </c>
      <c r="W83" s="92">
        <f>+'Ark1'!W1429</f>
        <v>1.1025358324145536</v>
      </c>
      <c r="X83" s="11">
        <f>+'Ark1'!X1429</f>
        <v>28.05953693495039</v>
      </c>
      <c r="Y83" s="11">
        <f>+'Ark1'!Y1429</f>
        <v>11.163175303197352</v>
      </c>
      <c r="Z83" s="11">
        <f>+'Ark1'!Z1429</f>
        <v>8.1060544884041121</v>
      </c>
      <c r="AA83" s="92">
        <f>+'Ark1'!Z1429</f>
        <v>8.1060544884041121</v>
      </c>
      <c r="AB83" s="1">
        <f>+'Ark1'!AB1429</f>
        <v>1.9554008978616175</v>
      </c>
      <c r="AC83" s="1">
        <f>+'Ark1'!AC1429</f>
        <v>18.18266207779434</v>
      </c>
      <c r="AD83" s="11">
        <f>+'Ark1'!AD1429</f>
        <v>51.726181046012194</v>
      </c>
      <c r="AE83" s="11">
        <f>+'Ark1'!AE1429</f>
        <v>45.575808039872861</v>
      </c>
      <c r="AF83" s="11">
        <f>+'Ark1'!AF1429</f>
        <v>13.436041774683359</v>
      </c>
      <c r="AG83" s="92">
        <f t="shared" si="30"/>
        <v>2.487712307060272</v>
      </c>
      <c r="AH83" s="11">
        <f t="shared" si="29"/>
        <v>64.785714285714292</v>
      </c>
      <c r="AI83" s="47"/>
      <c r="AJ83" s="13"/>
      <c r="AK83" s="13"/>
    </row>
    <row r="84" spans="1:40" ht="15.6">
      <c r="A84" s="47"/>
      <c r="B84">
        <f>+'Ark1'!C1430</f>
        <v>2019</v>
      </c>
      <c r="C84">
        <f>+'Ark1'!O1430</f>
        <v>16</v>
      </c>
      <c r="D84" s="2" t="str">
        <f t="shared" si="28"/>
        <v>Trøndelag</v>
      </c>
      <c r="E84">
        <f>+'Ark1'!Q1430</f>
        <v>50</v>
      </c>
      <c r="G84">
        <f>+'Ark1'!R1430</f>
        <v>1005</v>
      </c>
      <c r="I84" s="298">
        <f>+'Ark1'!AF1430</f>
        <v>3.7219465224798158</v>
      </c>
      <c r="J84" s="298">
        <f>+'Ark1'!AG1430</f>
        <v>3.6472327913553224</v>
      </c>
      <c r="K84" s="47"/>
      <c r="L84" s="71"/>
      <c r="M84" s="47"/>
      <c r="N84" s="1">
        <f>+'Ark1'!S1430</f>
        <v>5.8258706467661678</v>
      </c>
      <c r="O84" s="47"/>
      <c r="P84" s="47"/>
      <c r="Q84" s="47"/>
      <c r="R84" s="47"/>
      <c r="S84" s="47"/>
      <c r="T84" s="1">
        <f>+'Ark1'!T1430</f>
        <v>4.2089552238805972</v>
      </c>
      <c r="U84" s="92">
        <f>+'Ark1'!U1430</f>
        <v>12.112447761194019</v>
      </c>
      <c r="W84" s="92">
        <f>+'Ark1'!W1430</f>
        <v>2.4875621890547261</v>
      </c>
      <c r="X84" s="11">
        <f>+'Ark1'!X1430</f>
        <v>17.512437810945269</v>
      </c>
      <c r="Y84" s="11">
        <f>+'Ark1'!Y1430</f>
        <v>5.7711442786069647</v>
      </c>
      <c r="Z84" s="11">
        <f>+'Ark1'!Z1430</f>
        <v>6.341095309949079</v>
      </c>
      <c r="AA84" s="92">
        <f>+'Ark1'!Z1430</f>
        <v>6.341095309949079</v>
      </c>
      <c r="AB84" s="1">
        <f>+'Ark1'!AB1430</f>
        <v>2.2694421264176969</v>
      </c>
      <c r="AC84" s="1">
        <f>+'Ark1'!AC1430</f>
        <v>34.360614102557221</v>
      </c>
      <c r="AD84" s="11">
        <f>+'Ark1'!AD1430</f>
        <v>70.756872181597515</v>
      </c>
      <c r="AE84" s="11">
        <f>+'Ark1'!AE1430</f>
        <v>45.133874835998839</v>
      </c>
      <c r="AF84" s="11">
        <f>+'Ark1'!AF1430</f>
        <v>3.7219465224798158</v>
      </c>
      <c r="AG84" s="92">
        <f t="shared" si="30"/>
        <v>2.0790794192997426</v>
      </c>
      <c r="AH84" s="11">
        <f t="shared" si="29"/>
        <v>20.100000000000001</v>
      </c>
      <c r="AI84" s="47"/>
      <c r="AJ84" s="13"/>
      <c r="AK84" s="13"/>
    </row>
    <row r="85" spans="1:40" ht="15.6">
      <c r="A85" s="47"/>
      <c r="B85">
        <f>+'Ark1'!C1431</f>
        <v>2019</v>
      </c>
      <c r="C85">
        <f>+'Ark1'!O1431</f>
        <v>18</v>
      </c>
      <c r="D85" s="2" t="str">
        <f t="shared" si="28"/>
        <v>Nordland</v>
      </c>
      <c r="E85">
        <f>+'Ark1'!Q1431</f>
        <v>47</v>
      </c>
      <c r="G85">
        <f>+'Ark1'!R1431</f>
        <v>1740</v>
      </c>
      <c r="I85" s="298">
        <f>+'Ark1'!AF1431</f>
        <v>6.4439671135471439</v>
      </c>
      <c r="J85" s="298">
        <f>+'Ark1'!AG1431</f>
        <v>7.9096618362119644</v>
      </c>
      <c r="K85" s="47"/>
      <c r="L85" s="71"/>
      <c r="M85" s="47"/>
      <c r="N85" s="1">
        <f>+'Ark1'!S1431</f>
        <v>5.3252873563218381</v>
      </c>
      <c r="O85" s="47"/>
      <c r="P85" s="47"/>
      <c r="Q85" s="47"/>
      <c r="R85" s="47"/>
      <c r="S85" s="47"/>
      <c r="T85" s="1">
        <f>+'Ark1'!T1431</f>
        <v>4.8103448275862064</v>
      </c>
      <c r="U85" s="92">
        <f>+'Ark1'!U1431</f>
        <v>15.172011494252876</v>
      </c>
      <c r="W85" s="92">
        <f>+'Ark1'!W1431</f>
        <v>2.0689655172413794</v>
      </c>
      <c r="X85" s="11">
        <f>+'Ark1'!X1431</f>
        <v>41.839080459770123</v>
      </c>
      <c r="Y85" s="11">
        <f>+'Ark1'!Y1431</f>
        <v>16.436781609195403</v>
      </c>
      <c r="Z85" s="11">
        <f>+'Ark1'!Z1431</f>
        <v>7.4892653814570398</v>
      </c>
      <c r="AA85" s="92">
        <f>+'Ark1'!Z1431</f>
        <v>7.4892653814570398</v>
      </c>
      <c r="AB85" s="1">
        <f>+'Ark1'!AB1431</f>
        <v>2.2155943901769528</v>
      </c>
      <c r="AC85" s="1">
        <f>+'Ark1'!AC1431</f>
        <v>45.900869961430161</v>
      </c>
      <c r="AD85" s="11">
        <f>+'Ark1'!AD1431</f>
        <v>54.505391159099183</v>
      </c>
      <c r="AE85" s="11">
        <f>+'Ark1'!AE1431</f>
        <v>43.27229987573444</v>
      </c>
      <c r="AF85" s="11">
        <f>+'Ark1'!AF1431</f>
        <v>6.4439671135471439</v>
      </c>
      <c r="AG85" s="92">
        <f t="shared" si="30"/>
        <v>2.8490502913878708</v>
      </c>
      <c r="AH85" s="11">
        <f t="shared" si="29"/>
        <v>37.021276595744681</v>
      </c>
      <c r="AI85" s="47"/>
      <c r="AJ85" s="13"/>
      <c r="AK85" s="13"/>
    </row>
    <row r="86" spans="1:40" ht="15.6">
      <c r="A86" s="47"/>
      <c r="B86">
        <f>+'Ark1'!C1432</f>
        <v>2019</v>
      </c>
      <c r="C86">
        <f>+'Ark1'!O1432</f>
        <v>54</v>
      </c>
      <c r="D86" s="2" t="str">
        <f t="shared" si="28"/>
        <v>Troms og Finnmark</v>
      </c>
      <c r="E86">
        <f>+'Ark1'!Q1432</f>
        <v>0</v>
      </c>
      <c r="G86">
        <f>+'Ark1'!R1432</f>
        <v>0</v>
      </c>
      <c r="I86" s="298">
        <f>+'Ark1'!AF1432</f>
        <v>0</v>
      </c>
      <c r="J86" s="298">
        <f>+'Ark1'!AG1432</f>
        <v>0</v>
      </c>
      <c r="K86" s="47"/>
      <c r="L86" s="71"/>
      <c r="M86" s="47"/>
      <c r="N86" s="1">
        <f>+'Ark1'!S1432</f>
        <v>0</v>
      </c>
      <c r="O86" s="47"/>
      <c r="P86" s="47"/>
      <c r="Q86" s="47"/>
      <c r="R86" s="47"/>
      <c r="S86" s="47"/>
      <c r="T86" s="1">
        <f>+'Ark1'!T1432</f>
        <v>0</v>
      </c>
      <c r="U86" s="92">
        <f>+'Ark1'!U1432</f>
        <v>0</v>
      </c>
      <c r="W86" s="92">
        <f>+'Ark1'!W1432</f>
        <v>0</v>
      </c>
      <c r="X86" s="11">
        <f>+'Ark1'!X1432</f>
        <v>0</v>
      </c>
      <c r="Y86" s="11">
        <f>+'Ark1'!Y1432</f>
        <v>0</v>
      </c>
      <c r="Z86" s="11">
        <f>+'Ark1'!Z1432</f>
        <v>0</v>
      </c>
      <c r="AA86" s="92">
        <f>+'Ark1'!Z1432</f>
        <v>0</v>
      </c>
      <c r="AB86" s="1">
        <f>+'Ark1'!AB1432</f>
        <v>0</v>
      </c>
      <c r="AC86" s="1">
        <f>+'Ark1'!AC1432</f>
        <v>0</v>
      </c>
      <c r="AD86" s="11">
        <f>+'Ark1'!AD1432</f>
        <v>0</v>
      </c>
      <c r="AE86" s="11">
        <f>+'Ark1'!AE1432</f>
        <v>0</v>
      </c>
      <c r="AF86" s="11">
        <f>+'Ark1'!AF1432</f>
        <v>0</v>
      </c>
      <c r="AG86" s="92" t="e">
        <f t="shared" si="30"/>
        <v>#DIV/0!</v>
      </c>
      <c r="AH86" s="11" t="e">
        <f t="shared" si="29"/>
        <v>#DIV/0!</v>
      </c>
      <c r="AI86" s="47"/>
      <c r="AJ86" s="13"/>
      <c r="AK86" s="13"/>
    </row>
    <row r="87" spans="1:40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71"/>
      <c r="M87" s="71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13"/>
      <c r="AK87" s="13"/>
    </row>
    <row r="88" spans="1:40" ht="15.6">
      <c r="A88" s="47"/>
      <c r="B88" s="53">
        <f>+'Ark1'!C1433</f>
        <v>2018</v>
      </c>
      <c r="C88" s="53">
        <f>+'Ark1'!O1433</f>
        <v>1</v>
      </c>
      <c r="D88" s="65" t="str">
        <f t="shared" ref="D88:D97" si="31">VLOOKUP(C88,$AN$10:$AO$23,2)</f>
        <v>Viken</v>
      </c>
      <c r="E88" s="53">
        <f>+'Ark1'!Q1433</f>
        <v>7</v>
      </c>
      <c r="F88" s="74"/>
      <c r="G88" s="53">
        <f>+'Ark1'!R1433</f>
        <v>238</v>
      </c>
      <c r="H88" s="74"/>
      <c r="I88" s="176">
        <f>+'Ark1'!AF1433</f>
        <v>0.84421112372304197</v>
      </c>
      <c r="J88" s="176">
        <f>+'Ark1'!AG1433</f>
        <v>0.84074590046432018</v>
      </c>
      <c r="K88" s="47"/>
      <c r="L88" s="71"/>
      <c r="M88" s="71"/>
      <c r="N88" s="55">
        <f>+'Ark1'!S1433</f>
        <v>5.1680672268907557</v>
      </c>
      <c r="O88" s="155"/>
      <c r="P88" s="155"/>
      <c r="Q88" s="176"/>
      <c r="R88" s="176"/>
      <c r="S88" s="176"/>
      <c r="T88" s="55">
        <f>+'Ark1'!T1433</f>
        <v>4.9117647058823524</v>
      </c>
      <c r="U88" s="155">
        <f>+'Ark1'!U1433</f>
        <v>12.126470588235298</v>
      </c>
      <c r="V88" s="155"/>
      <c r="W88" s="155">
        <f>+'Ark1'!W1433</f>
        <v>0</v>
      </c>
      <c r="X88" s="74">
        <f>+'Ark1'!X1433</f>
        <v>13.865546218487397</v>
      </c>
      <c r="Y88" s="74">
        <f>+'Ark1'!Y1433</f>
        <v>1.6806722689075622</v>
      </c>
      <c r="Z88" s="74">
        <f>+'Ark1'!Z1433</f>
        <v>4.5847954946896552</v>
      </c>
      <c r="AA88" s="155">
        <f>+'Ark1'!Z1433</f>
        <v>4.5847954946896552</v>
      </c>
      <c r="AB88" s="55">
        <f>+'Ark1'!AB1433</f>
        <v>1.6129036643119643</v>
      </c>
      <c r="AC88" s="55">
        <f>+'Ark1'!AC1433</f>
        <v>40.215450912638374</v>
      </c>
      <c r="AD88" s="74">
        <f>+'Ark1'!AD1433</f>
        <v>14.99774587469865</v>
      </c>
      <c r="AE88" s="74">
        <f>+'Ark1'!AE1433</f>
        <v>36.610000337805111</v>
      </c>
      <c r="AF88" s="74">
        <f>+'Ark1'!AF1433</f>
        <v>0.84421112372304197</v>
      </c>
      <c r="AG88" s="155">
        <f t="shared" si="30"/>
        <v>2.3464227642276434</v>
      </c>
      <c r="AH88" s="74">
        <f t="shared" ref="AH88:AH97" si="32">+G88/E88</f>
        <v>34</v>
      </c>
      <c r="AI88" s="47"/>
      <c r="AJ88" s="2"/>
      <c r="AK88" s="5"/>
    </row>
    <row r="89" spans="1:40" ht="15.6">
      <c r="A89" s="47"/>
      <c r="B89" s="53">
        <f>+'Ark1'!C1434</f>
        <v>2018</v>
      </c>
      <c r="C89" s="53">
        <f>+'Ark1'!O1434</f>
        <v>4</v>
      </c>
      <c r="D89" s="65" t="str">
        <f t="shared" si="31"/>
        <v>Innlandet</v>
      </c>
      <c r="E89" s="53">
        <f>+'Ark1'!Q1434</f>
        <v>40</v>
      </c>
      <c r="F89" s="74"/>
      <c r="G89" s="53">
        <f>+'Ark1'!R1434</f>
        <v>1449</v>
      </c>
      <c r="H89" s="74"/>
      <c r="I89" s="176">
        <f>+'Ark1'!AF1434</f>
        <v>5.1397559591373438</v>
      </c>
      <c r="J89" s="176">
        <f>+'Ark1'!AG1434</f>
        <v>5.4576442900547422</v>
      </c>
      <c r="K89" s="47"/>
      <c r="L89" s="71"/>
      <c r="M89" s="71"/>
      <c r="N89" s="55">
        <f>+'Ark1'!S1434</f>
        <v>5.3823326432022087</v>
      </c>
      <c r="O89" s="155"/>
      <c r="P89" s="155"/>
      <c r="Q89" s="176"/>
      <c r="R89" s="176"/>
      <c r="S89" s="176"/>
      <c r="T89" s="55">
        <f>+'Ark1'!T1434</f>
        <v>4.4851621808143554</v>
      </c>
      <c r="U89" s="155">
        <f>+'Ark1'!U1434</f>
        <v>12.929551414768801</v>
      </c>
      <c r="V89" s="155"/>
      <c r="W89" s="155">
        <f>+'Ark1'!W1434</f>
        <v>2.0703933747412013</v>
      </c>
      <c r="X89" s="74">
        <f>+'Ark1'!X1434</f>
        <v>23.602484472049689</v>
      </c>
      <c r="Y89" s="74">
        <f>+'Ark1'!Y1434</f>
        <v>11.456176673567979</v>
      </c>
      <c r="Z89" s="74">
        <f>+'Ark1'!Z1434</f>
        <v>7.6234120797737202</v>
      </c>
      <c r="AA89" s="155">
        <f>+'Ark1'!Z1434</f>
        <v>7.6234120797737202</v>
      </c>
      <c r="AB89" s="55">
        <f>+'Ark1'!AB1434</f>
        <v>2.1435590501730264</v>
      </c>
      <c r="AC89" s="55">
        <f>+'Ark1'!AC1434</f>
        <v>24.451719743071234</v>
      </c>
      <c r="AD89" s="74">
        <f>+'Ark1'!AD1434</f>
        <v>57.009586749434</v>
      </c>
      <c r="AE89" s="74">
        <f>+'Ark1'!AE1434</f>
        <v>44.764552340215715</v>
      </c>
      <c r="AF89" s="74">
        <f>+'Ark1'!AF1434</f>
        <v>5.1397559591373438</v>
      </c>
      <c r="AG89" s="155">
        <f t="shared" si="30"/>
        <v>2.4022207975381447</v>
      </c>
      <c r="AH89" s="74">
        <f t="shared" si="32"/>
        <v>36.225000000000001</v>
      </c>
      <c r="AI89" s="47"/>
      <c r="AJ89" s="4"/>
      <c r="AK89" s="4"/>
      <c r="AM89" s="4"/>
      <c r="AN89" s="4"/>
    </row>
    <row r="90" spans="1:40" ht="15.6">
      <c r="A90" s="47"/>
      <c r="B90" s="53">
        <f>+'Ark1'!C1435</f>
        <v>2018</v>
      </c>
      <c r="C90" s="53">
        <f>+'Ark1'!O1435</f>
        <v>8</v>
      </c>
      <c r="D90" s="65" t="str">
        <f t="shared" si="31"/>
        <v>Telemark/ Vestfold</v>
      </c>
      <c r="E90" s="53">
        <f>+'Ark1'!Q1435</f>
        <v>34</v>
      </c>
      <c r="F90" s="74"/>
      <c r="G90" s="53">
        <f>+'Ark1'!R1435</f>
        <v>1678</v>
      </c>
      <c r="H90" s="74"/>
      <c r="I90" s="176">
        <f>+'Ark1'!AF1435</f>
        <v>5.9520431328036327</v>
      </c>
      <c r="J90" s="176">
        <f>+'Ark1'!AG1435</f>
        <v>4.9312728606285363</v>
      </c>
      <c r="K90" s="47"/>
      <c r="L90" s="71"/>
      <c r="M90" s="71"/>
      <c r="N90" s="55">
        <f>+'Ark1'!S1435</f>
        <v>5.4767580452920148</v>
      </c>
      <c r="O90" s="155"/>
      <c r="P90" s="155"/>
      <c r="Q90" s="176"/>
      <c r="R90" s="176"/>
      <c r="S90" s="176"/>
      <c r="T90" s="55">
        <f>+'Ark1'!T1435</f>
        <v>4.2312276519666279</v>
      </c>
      <c r="U90" s="155">
        <f>+'Ark1'!U1435</f>
        <v>10.088200238379027</v>
      </c>
      <c r="V90" s="155"/>
      <c r="W90" s="155">
        <f>+'Ark1'!W1435</f>
        <v>0.53635280095351612</v>
      </c>
      <c r="X90" s="74">
        <f>+'Ark1'!X1435</f>
        <v>23.063170441001191</v>
      </c>
      <c r="Y90" s="74">
        <f>+'Ark1'!Y1435</f>
        <v>9.6543504171632879</v>
      </c>
      <c r="Z90" s="74">
        <f>+'Ark1'!Z1435</f>
        <v>7.9265026084860448</v>
      </c>
      <c r="AA90" s="155">
        <f>+'Ark1'!Z1435</f>
        <v>7.9265026084860448</v>
      </c>
      <c r="AB90" s="55">
        <f>+'Ark1'!AB1435</f>
        <v>1.7725700470039891</v>
      </c>
      <c r="AC90" s="55">
        <f>+'Ark1'!AC1435</f>
        <v>-6.5426125157468356</v>
      </c>
      <c r="AD90" s="74">
        <f>+'Ark1'!AD1435</f>
        <v>46.873956916540394</v>
      </c>
      <c r="AE90" s="74">
        <f>+'Ark1'!AE1435</f>
        <v>38.799991497963191</v>
      </c>
      <c r="AF90" s="74">
        <f>+'Ark1'!AF1435</f>
        <v>5.9520431328036327</v>
      </c>
      <c r="AG90" s="155">
        <f t="shared" si="30"/>
        <v>1.8420021762785643</v>
      </c>
      <c r="AH90" s="74">
        <f t="shared" si="32"/>
        <v>49.352941176470587</v>
      </c>
      <c r="AI90" s="47"/>
      <c r="AJ90" s="4"/>
      <c r="AK90" s="13"/>
      <c r="AM90" s="1"/>
      <c r="AN90" s="5"/>
    </row>
    <row r="91" spans="1:40" ht="15.6">
      <c r="A91" s="47"/>
      <c r="B91" s="53">
        <f>+'Ark1'!C1436</f>
        <v>2018</v>
      </c>
      <c r="C91" s="53">
        <f>+'Ark1'!O1436</f>
        <v>9</v>
      </c>
      <c r="D91" s="65" t="str">
        <f t="shared" si="31"/>
        <v>Agder</v>
      </c>
      <c r="E91" s="53">
        <f>+'Ark1'!Q1436</f>
        <v>9</v>
      </c>
      <c r="F91" s="74"/>
      <c r="G91" s="53">
        <f>+'Ark1'!R1436</f>
        <v>99</v>
      </c>
      <c r="H91" s="74"/>
      <c r="I91" s="176">
        <f>+'Ark1'!AF1436</f>
        <v>0.35116345062429055</v>
      </c>
      <c r="J91" s="176">
        <f>+'Ark1'!AG1436</f>
        <v>0.29422173849449562</v>
      </c>
      <c r="K91" s="47"/>
      <c r="L91" s="71"/>
      <c r="M91" s="71"/>
      <c r="N91" s="55">
        <f>+'Ark1'!S1436</f>
        <v>4.1111111111111116</v>
      </c>
      <c r="O91" s="155"/>
      <c r="P91" s="155"/>
      <c r="Q91" s="176"/>
      <c r="R91" s="176"/>
      <c r="S91" s="176"/>
      <c r="T91" s="55">
        <f>+'Ark1'!T1436</f>
        <v>3.7575757575757569</v>
      </c>
      <c r="U91" s="155">
        <f>+'Ark1'!U1436</f>
        <v>10.202020202020202</v>
      </c>
      <c r="V91" s="155"/>
      <c r="W91" s="155">
        <f>+'Ark1'!W1436</f>
        <v>0</v>
      </c>
      <c r="X91" s="74">
        <f>+'Ark1'!X1436</f>
        <v>12.121212121212123</v>
      </c>
      <c r="Y91" s="74">
        <f>+'Ark1'!Y1436</f>
        <v>4.0404040404040407</v>
      </c>
      <c r="Z91" s="74">
        <f>+'Ark1'!Z1436</f>
        <v>5.178451463048332</v>
      </c>
      <c r="AA91" s="155">
        <f>+'Ark1'!Z1436</f>
        <v>5.178451463048332</v>
      </c>
      <c r="AB91" s="55">
        <f>+'Ark1'!AB1436</f>
        <v>1.8591347454761169</v>
      </c>
      <c r="AC91" s="55">
        <f>+'Ark1'!AC1436</f>
        <v>36.238442765345226</v>
      </c>
      <c r="AD91" s="74">
        <f>+'Ark1'!AD1436</f>
        <v>57.846916401360403</v>
      </c>
      <c r="AE91" s="74">
        <f>+'Ark1'!AE1436</f>
        <v>63.591707558803186</v>
      </c>
      <c r="AF91" s="74">
        <f>+'Ark1'!AF1436</f>
        <v>0.35116345062429055</v>
      </c>
      <c r="AG91" s="155">
        <f t="shared" si="30"/>
        <v>2.4815724815724813</v>
      </c>
      <c r="AH91" s="74">
        <f t="shared" si="32"/>
        <v>11</v>
      </c>
      <c r="AI91" s="47"/>
      <c r="AJ91" s="4"/>
      <c r="AK91" s="13"/>
      <c r="AM91" s="1"/>
      <c r="AN91" s="5"/>
    </row>
    <row r="92" spans="1:40" ht="15.6">
      <c r="A92" s="47"/>
      <c r="B92" s="53">
        <f>+'Ark1'!C1437</f>
        <v>2018</v>
      </c>
      <c r="C92" s="53">
        <f>+'Ark1'!O1437</f>
        <v>11</v>
      </c>
      <c r="D92" s="65" t="str">
        <f t="shared" si="31"/>
        <v>Rogaland</v>
      </c>
      <c r="E92" s="53">
        <f>+'Ark1'!Q1437</f>
        <v>71</v>
      </c>
      <c r="F92" s="74"/>
      <c r="G92" s="53">
        <f>+'Ark1'!R1437</f>
        <v>1444</v>
      </c>
      <c r="H92" s="74"/>
      <c r="I92" s="176">
        <f>+'Ark1'!AF1437</f>
        <v>5.1220204313280355</v>
      </c>
      <c r="J92" s="176">
        <f>+'Ark1'!AG1437</f>
        <v>4.9801544524298915</v>
      </c>
      <c r="K92" s="47"/>
      <c r="L92" s="71"/>
      <c r="M92" s="71"/>
      <c r="N92" s="55">
        <f>+'Ark1'!S1437</f>
        <v>4.5090027700831028</v>
      </c>
      <c r="O92" s="155"/>
      <c r="P92" s="155"/>
      <c r="Q92" s="176"/>
      <c r="R92" s="176"/>
      <c r="S92" s="176"/>
      <c r="T92" s="55">
        <f>+'Ark1'!T1437</f>
        <v>3.9217451523545712</v>
      </c>
      <c r="U92" s="155">
        <f>+'Ark1'!U1437</f>
        <v>11.839196675900263</v>
      </c>
      <c r="V92" s="155"/>
      <c r="W92" s="155">
        <f>+'Ark1'!W1437</f>
        <v>0.69252077562326864</v>
      </c>
      <c r="X92" s="74">
        <f>+'Ark1'!X1437</f>
        <v>27.146814404432128</v>
      </c>
      <c r="Y92" s="74">
        <f>+'Ark1'!Y1437</f>
        <v>8.9335180055401633</v>
      </c>
      <c r="Z92" s="74">
        <f>+'Ark1'!Z1437</f>
        <v>7.3199174962874141</v>
      </c>
      <c r="AA92" s="155">
        <f>+'Ark1'!Z1437</f>
        <v>7.3199174962874141</v>
      </c>
      <c r="AB92" s="55">
        <f>+'Ark1'!AB1437</f>
        <v>2.0017577459714828</v>
      </c>
      <c r="AC92" s="55">
        <f>+'Ark1'!AC1437</f>
        <v>37.54129246998351</v>
      </c>
      <c r="AD92" s="74">
        <f>+'Ark1'!AD1437</f>
        <v>60.231720588575079</v>
      </c>
      <c r="AE92" s="74">
        <f>+'Ark1'!AE1437</f>
        <v>55.453930136985512</v>
      </c>
      <c r="AF92" s="74">
        <f>+'Ark1'!AF1437</f>
        <v>5.1220204313280355</v>
      </c>
      <c r="AG92" s="155">
        <f t="shared" si="30"/>
        <v>2.6256796191061249</v>
      </c>
      <c r="AH92" s="74">
        <f t="shared" si="32"/>
        <v>20.338028169014084</v>
      </c>
      <c r="AI92" s="47"/>
      <c r="AJ92" s="4"/>
      <c r="AK92" s="13"/>
      <c r="AM92" s="1"/>
      <c r="AN92" s="5"/>
    </row>
    <row r="93" spans="1:40" ht="15.6">
      <c r="A93" s="47"/>
      <c r="B93" s="53">
        <f>+'Ark1'!C1438</f>
        <v>2018</v>
      </c>
      <c r="C93" s="53">
        <f>+'Ark1'!O1438</f>
        <v>14</v>
      </c>
      <c r="D93" s="65" t="str">
        <f t="shared" si="31"/>
        <v>Vestland</v>
      </c>
      <c r="E93" s="53">
        <f>+'Ark1'!Q1438</f>
        <v>122</v>
      </c>
      <c r="F93" s="74"/>
      <c r="G93" s="53">
        <f>+'Ark1'!R1438</f>
        <v>4754</v>
      </c>
      <c r="H93" s="74"/>
      <c r="I93" s="176">
        <f>+'Ark1'!AF1438</f>
        <v>16.86293984108967</v>
      </c>
      <c r="J93" s="176">
        <f>+'Ark1'!AG1438</f>
        <v>16.146801615982277</v>
      </c>
      <c r="K93" s="47"/>
      <c r="L93" s="71"/>
      <c r="M93" s="71"/>
      <c r="N93" s="55">
        <f>+'Ark1'!S1438</f>
        <v>5.0225073622212877</v>
      </c>
      <c r="O93" s="155"/>
      <c r="P93" s="155"/>
      <c r="Q93" s="176"/>
      <c r="R93" s="176"/>
      <c r="S93" s="176"/>
      <c r="T93" s="55">
        <f>+'Ark1'!T1438</f>
        <v>4.6043331931005476</v>
      </c>
      <c r="U93" s="155">
        <f>+'Ark1'!U1438</f>
        <v>11.659339503575907</v>
      </c>
      <c r="V93" s="155"/>
      <c r="W93" s="155">
        <f>+'Ark1'!W1438</f>
        <v>0.82036180058897756</v>
      </c>
      <c r="X93" s="74">
        <f>+'Ark1'!X1438</f>
        <v>27.429533024821204</v>
      </c>
      <c r="Y93" s="74">
        <f>+'Ark1'!Y1438</f>
        <v>8.7505258729490976</v>
      </c>
      <c r="Z93" s="74">
        <f>+'Ark1'!Z1438</f>
        <v>7.2311395739885551</v>
      </c>
      <c r="AA93" s="155">
        <f>+'Ark1'!Z1438</f>
        <v>7.2311395739885551</v>
      </c>
      <c r="AB93" s="55">
        <f>+'Ark1'!AB1438</f>
        <v>1.6432285253683925</v>
      </c>
      <c r="AC93" s="55">
        <f>+'Ark1'!AC1438</f>
        <v>-6.2301415688486292</v>
      </c>
      <c r="AD93" s="74">
        <f>+'Ark1'!AD1438</f>
        <v>28.706859020603076</v>
      </c>
      <c r="AE93" s="74">
        <f>+'Ark1'!AE1438</f>
        <v>49.905677392852098</v>
      </c>
      <c r="AF93" s="74">
        <f>+'Ark1'!AF1438</f>
        <v>16.86293984108967</v>
      </c>
      <c r="AG93" s="155">
        <f t="shared" si="30"/>
        <v>2.3214181011014725</v>
      </c>
      <c r="AH93" s="74">
        <f t="shared" si="32"/>
        <v>38.967213114754095</v>
      </c>
      <c r="AI93" s="47"/>
      <c r="AJ93" s="4"/>
      <c r="AK93" s="13"/>
      <c r="AM93" s="1"/>
      <c r="AN93" s="5"/>
    </row>
    <row r="94" spans="1:40" ht="15.6">
      <c r="A94" s="47"/>
      <c r="B94" s="53">
        <f>+'Ark1'!C1439</f>
        <v>2018</v>
      </c>
      <c r="C94" s="53">
        <f>+'Ark1'!O1439</f>
        <v>15</v>
      </c>
      <c r="D94" s="65" t="str">
        <f t="shared" si="31"/>
        <v>Møre og Romsdal</v>
      </c>
      <c r="E94" s="53">
        <f>+'Ark1'!Q1439</f>
        <v>62</v>
      </c>
      <c r="F94" s="74"/>
      <c r="G94" s="53">
        <f>+'Ark1'!R1439</f>
        <v>3268</v>
      </c>
      <c r="H94" s="74"/>
      <c r="I94" s="176">
        <f>+'Ark1'!AF1439</f>
        <v>11.59194097616345</v>
      </c>
      <c r="J94" s="176">
        <f>+'Ark1'!AG1439</f>
        <v>10.351842298546435</v>
      </c>
      <c r="K94" s="47"/>
      <c r="L94" s="71"/>
      <c r="M94" s="71"/>
      <c r="N94" s="55">
        <f>+'Ark1'!S1439</f>
        <v>4.5642594859241115</v>
      </c>
      <c r="O94" s="155"/>
      <c r="P94" s="155"/>
      <c r="Q94" s="176"/>
      <c r="R94" s="176"/>
      <c r="S94" s="176"/>
      <c r="T94" s="55">
        <f>+'Ark1'!T1439</f>
        <v>4.342717258261934</v>
      </c>
      <c r="U94" s="155">
        <f>+'Ark1'!U1439</f>
        <v>10.873821909424706</v>
      </c>
      <c r="V94" s="155"/>
      <c r="W94" s="155">
        <f>+'Ark1'!W1439</f>
        <v>1.3157894736842111</v>
      </c>
      <c r="X94" s="74">
        <f>+'Ark1'!X1439</f>
        <v>22.888616891064878</v>
      </c>
      <c r="Y94" s="74">
        <f>+'Ark1'!Y1439</f>
        <v>8.965728274173804</v>
      </c>
      <c r="Z94" s="74">
        <f>+'Ark1'!Z1439</f>
        <v>7.4933872513217903</v>
      </c>
      <c r="AA94" s="155">
        <f>+'Ark1'!Z1439</f>
        <v>7.4933872513217903</v>
      </c>
      <c r="AB94" s="55">
        <f>+'Ark1'!AB1439</f>
        <v>1.8822559863492752</v>
      </c>
      <c r="AC94" s="55">
        <f>+'Ark1'!AC1439</f>
        <v>19.85188379795709</v>
      </c>
      <c r="AD94" s="74">
        <f>+'Ark1'!AD1439</f>
        <v>45.378191634623711</v>
      </c>
      <c r="AE94" s="74">
        <f>+'Ark1'!AE1439</f>
        <v>48.271292281193553</v>
      </c>
      <c r="AF94" s="74">
        <f>+'Ark1'!AF1439</f>
        <v>11.59194097616345</v>
      </c>
      <c r="AG94" s="155">
        <f t="shared" si="30"/>
        <v>2.3823846875837993</v>
      </c>
      <c r="AH94" s="74">
        <f t="shared" si="32"/>
        <v>52.70967741935484</v>
      </c>
      <c r="AI94" s="47"/>
      <c r="AJ94" s="4"/>
      <c r="AK94" s="13"/>
      <c r="AM94" s="13"/>
      <c r="AN94" s="5"/>
    </row>
    <row r="95" spans="1:40" ht="15.6">
      <c r="A95" s="47"/>
      <c r="B95" s="53">
        <f>+'Ark1'!C1440</f>
        <v>2018</v>
      </c>
      <c r="C95" s="53">
        <f>+'Ark1'!O1440</f>
        <v>16</v>
      </c>
      <c r="D95" s="65" t="str">
        <f t="shared" si="31"/>
        <v>Trøndelag</v>
      </c>
      <c r="E95" s="53">
        <f>+'Ark1'!Q1440</f>
        <v>41</v>
      </c>
      <c r="F95" s="74"/>
      <c r="G95" s="53">
        <f>+'Ark1'!R1440</f>
        <v>896</v>
      </c>
      <c r="H95" s="74"/>
      <c r="I95" s="176">
        <f>+'Ark1'!AF1440</f>
        <v>3.1782065834279223</v>
      </c>
      <c r="J95" s="176">
        <f>+'Ark1'!AG1440</f>
        <v>3.0106953097646558</v>
      </c>
      <c r="K95" s="47"/>
      <c r="L95" s="71"/>
      <c r="M95" s="71"/>
      <c r="N95" s="55">
        <f>+'Ark1'!S1440</f>
        <v>6.0770089285714306</v>
      </c>
      <c r="O95" s="155"/>
      <c r="P95" s="155"/>
      <c r="Q95" s="176"/>
      <c r="R95" s="176"/>
      <c r="S95" s="176"/>
      <c r="T95" s="55">
        <f>+'Ark1'!T1440</f>
        <v>3.9151785714285721</v>
      </c>
      <c r="U95" s="155">
        <f>+'Ark1'!U1440</f>
        <v>11.534676339285705</v>
      </c>
      <c r="V95" s="155"/>
      <c r="W95" s="155">
        <f>+'Ark1'!W1440</f>
        <v>2.5669642857142847</v>
      </c>
      <c r="X95" s="74">
        <f>+'Ark1'!X1440</f>
        <v>18.080357142857139</v>
      </c>
      <c r="Y95" s="74">
        <f>+'Ark1'!Y1440</f>
        <v>7.9241071428571441</v>
      </c>
      <c r="Z95" s="74">
        <f>+'Ark1'!Z1440</f>
        <v>6.9471606727569819</v>
      </c>
      <c r="AA95" s="155">
        <f>+'Ark1'!Z1440</f>
        <v>6.9471606727569819</v>
      </c>
      <c r="AB95" s="55">
        <f>+'Ark1'!AB1440</f>
        <v>2.4140477944370793</v>
      </c>
      <c r="AC95" s="55">
        <f>+'Ark1'!AC1440</f>
        <v>40.754007869273373</v>
      </c>
      <c r="AD95" s="74">
        <f>+'Ark1'!AD1440</f>
        <v>60.64302698961361</v>
      </c>
      <c r="AE95" s="74">
        <f>+'Ark1'!AE1440</f>
        <v>47.278300954832311</v>
      </c>
      <c r="AF95" s="74">
        <f>+'Ark1'!AF1440</f>
        <v>3.1782065834279223</v>
      </c>
      <c r="AG95" s="155">
        <f t="shared" si="30"/>
        <v>1.8980844811753881</v>
      </c>
      <c r="AH95" s="74">
        <f t="shared" si="32"/>
        <v>21.853658536585368</v>
      </c>
      <c r="AI95" s="47"/>
      <c r="AJ95" s="4"/>
      <c r="AK95" s="13"/>
      <c r="AM95" s="13"/>
      <c r="AN95" s="5"/>
    </row>
    <row r="96" spans="1:40" ht="15.6">
      <c r="A96" s="47"/>
      <c r="B96" s="53">
        <f>+'Ark1'!C1441</f>
        <v>2018</v>
      </c>
      <c r="C96" s="53">
        <f>+'Ark1'!O1441</f>
        <v>18</v>
      </c>
      <c r="D96" s="65" t="str">
        <f t="shared" si="31"/>
        <v>Nordland</v>
      </c>
      <c r="E96" s="53">
        <f>+'Ark1'!Q1441</f>
        <v>44</v>
      </c>
      <c r="F96" s="74"/>
      <c r="G96" s="53">
        <f>+'Ark1'!R1441</f>
        <v>1501</v>
      </c>
      <c r="H96" s="74"/>
      <c r="I96" s="176">
        <f>+'Ark1'!AF1441</f>
        <v>5.3242054483541423</v>
      </c>
      <c r="J96" s="176">
        <f>+'Ark1'!AG1441</f>
        <v>6.4356781320217236</v>
      </c>
      <c r="K96" s="47"/>
      <c r="L96" s="71"/>
      <c r="M96" s="71"/>
      <c r="N96" s="55">
        <f>+'Ark1'!S1441</f>
        <v>4.9167221852098599</v>
      </c>
      <c r="O96" s="155"/>
      <c r="P96" s="155"/>
      <c r="Q96" s="176"/>
      <c r="R96" s="176"/>
      <c r="S96" s="176"/>
      <c r="T96" s="55">
        <f>+'Ark1'!T1441</f>
        <v>4.7021985343104609</v>
      </c>
      <c r="U96" s="155">
        <f>+'Ark1'!U1441</f>
        <v>14.71838774150566</v>
      </c>
      <c r="V96" s="155"/>
      <c r="W96" s="155">
        <f>+'Ark1'!W1441</f>
        <v>1.8654230512991337</v>
      </c>
      <c r="X96" s="74">
        <f>+'Ark1'!X1441</f>
        <v>39.107261825449697</v>
      </c>
      <c r="Y96" s="74">
        <f>+'Ark1'!Y1441</f>
        <v>15.256495669553637</v>
      </c>
      <c r="Z96" s="74">
        <f>+'Ark1'!Z1441</f>
        <v>7.7666780204864674</v>
      </c>
      <c r="AA96" s="155">
        <f>+'Ark1'!Z1441</f>
        <v>7.7666780204864674</v>
      </c>
      <c r="AB96" s="55">
        <f>+'Ark1'!AB1441</f>
        <v>2.137804564887245</v>
      </c>
      <c r="AC96" s="55">
        <f>+'Ark1'!AC1441</f>
        <v>52.720693895307697</v>
      </c>
      <c r="AD96" s="74">
        <f>+'Ark1'!AD1441</f>
        <v>63.486394264581811</v>
      </c>
      <c r="AE96" s="74">
        <f>+'Ark1'!AE1441</f>
        <v>60.13033933266788</v>
      </c>
      <c r="AF96" s="74">
        <f>+'Ark1'!AF1441</f>
        <v>5.3242054483541423</v>
      </c>
      <c r="AG96" s="155">
        <f t="shared" ref="AG96:AG114" si="33">+U96/N96</f>
        <v>2.9935365853658533</v>
      </c>
      <c r="AH96" s="74">
        <f t="shared" si="32"/>
        <v>34.113636363636367</v>
      </c>
      <c r="AI96" s="47"/>
      <c r="AJ96" s="4"/>
      <c r="AK96" s="13"/>
      <c r="AM96" s="13"/>
      <c r="AN96" s="5"/>
    </row>
    <row r="97" spans="1:40" ht="15.6">
      <c r="A97" s="47"/>
      <c r="B97" s="53">
        <f>+'Ark1'!C1442</f>
        <v>2018</v>
      </c>
      <c r="C97" s="53">
        <f>+'Ark1'!O1442</f>
        <v>54</v>
      </c>
      <c r="D97" s="65" t="str">
        <f t="shared" si="31"/>
        <v>Troms og Finnmark</v>
      </c>
      <c r="E97" s="53">
        <f>+'Ark1'!Q1442</f>
        <v>0</v>
      </c>
      <c r="F97" s="74"/>
      <c r="G97" s="53">
        <f>+'Ark1'!R1442</f>
        <v>0</v>
      </c>
      <c r="H97" s="74"/>
      <c r="I97" s="176">
        <f>+'Ark1'!AF1442</f>
        <v>0</v>
      </c>
      <c r="J97" s="176">
        <f>+'Ark1'!AG1442</f>
        <v>0</v>
      </c>
      <c r="K97" s="47"/>
      <c r="L97" s="71"/>
      <c r="M97" s="71"/>
      <c r="N97" s="55">
        <f>+'Ark1'!S1442</f>
        <v>0</v>
      </c>
      <c r="O97" s="155"/>
      <c r="P97" s="155"/>
      <c r="Q97" s="176"/>
      <c r="R97" s="176"/>
      <c r="S97" s="176"/>
      <c r="T97" s="55">
        <f>+'Ark1'!T1442</f>
        <v>0</v>
      </c>
      <c r="U97" s="155">
        <f>+'Ark1'!U1442</f>
        <v>0</v>
      </c>
      <c r="V97" s="155"/>
      <c r="W97" s="155">
        <f>+'Ark1'!W1442</f>
        <v>0</v>
      </c>
      <c r="X97" s="74">
        <f>+'Ark1'!X1442</f>
        <v>0</v>
      </c>
      <c r="Y97" s="74">
        <f>+'Ark1'!Y1442</f>
        <v>0</v>
      </c>
      <c r="Z97" s="74">
        <f>+'Ark1'!Z1442</f>
        <v>0</v>
      </c>
      <c r="AA97" s="155">
        <f>+'Ark1'!Z1442</f>
        <v>0</v>
      </c>
      <c r="AB97" s="55">
        <f>+'Ark1'!AB1442</f>
        <v>0</v>
      </c>
      <c r="AC97" s="55">
        <f>+'Ark1'!AC1442</f>
        <v>0</v>
      </c>
      <c r="AD97" s="74">
        <f>+'Ark1'!AD1442</f>
        <v>0</v>
      </c>
      <c r="AE97" s="74">
        <f>+'Ark1'!AE1442</f>
        <v>0</v>
      </c>
      <c r="AF97" s="74">
        <f>+'Ark1'!AF1442</f>
        <v>0</v>
      </c>
      <c r="AG97" s="155" t="e">
        <f t="shared" si="33"/>
        <v>#DIV/0!</v>
      </c>
      <c r="AH97" s="74" t="e">
        <f t="shared" si="32"/>
        <v>#DIV/0!</v>
      </c>
      <c r="AI97" s="47"/>
      <c r="AJ97" s="4"/>
      <c r="AK97" s="13"/>
      <c r="AM97" s="5"/>
      <c r="AN97" s="5"/>
    </row>
    <row r="98" spans="1:40" ht="15.6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71"/>
      <c r="M98" s="71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"/>
      <c r="AK98" s="13"/>
      <c r="AM98" s="5"/>
      <c r="AN98" s="5"/>
    </row>
    <row r="99" spans="1:40" ht="15.6">
      <c r="A99" s="47"/>
      <c r="B99">
        <f>+'Ark1'!C1443</f>
        <v>2017</v>
      </c>
      <c r="C99">
        <f>+'Ark1'!O1443</f>
        <v>1</v>
      </c>
      <c r="D99" s="2" t="str">
        <f t="shared" ref="D99:D108" si="34">VLOOKUP(C99,$AN$10:$AO$23,2)</f>
        <v>Viken</v>
      </c>
      <c r="E99">
        <f>+'Ark1'!Q1443</f>
        <v>6</v>
      </c>
      <c r="G99">
        <f>+'Ark1'!R1443</f>
        <v>138</v>
      </c>
      <c r="I99" s="194">
        <f>+'Ark1'!AF1443</f>
        <v>0.49799718523330089</v>
      </c>
      <c r="J99" s="194">
        <f>+'Ark1'!AG1443</f>
        <v>0.56776420023006946</v>
      </c>
      <c r="K99" s="47"/>
      <c r="L99" s="71"/>
      <c r="M99" s="71"/>
      <c r="N99" s="1">
        <f>+'Ark1'!S1443</f>
        <v>5.6811594202898554</v>
      </c>
      <c r="Q99" s="194"/>
      <c r="R99" s="194"/>
      <c r="S99" s="194"/>
      <c r="T99" s="1">
        <f>+'Ark1'!T1443</f>
        <v>4.4347826086956532</v>
      </c>
      <c r="U99" s="92">
        <f>+'Ark1'!U1443</f>
        <v>14.105797101449278</v>
      </c>
      <c r="W99" s="92">
        <f>+'Ark1'!W1443</f>
        <v>1.4492753623188404</v>
      </c>
      <c r="X99" s="11">
        <f>+'Ark1'!X1443</f>
        <v>31.159420289855081</v>
      </c>
      <c r="Y99" s="11">
        <f>+'Ark1'!Y1443</f>
        <v>3.6231884057971007</v>
      </c>
      <c r="Z99" s="11">
        <f>+'Ark1'!Z1443</f>
        <v>4.5530332000932097</v>
      </c>
      <c r="AA99" s="92">
        <f>+'Ark1'!Z1443</f>
        <v>4.5530332000932097</v>
      </c>
      <c r="AB99" s="1">
        <f>+'Ark1'!AB1443</f>
        <v>2.1533813038330076</v>
      </c>
      <c r="AC99" s="1">
        <f>+'Ark1'!AC1443</f>
        <v>47.723126484803245</v>
      </c>
      <c r="AD99" s="11">
        <f>+'Ark1'!AD1443</f>
        <v>51.562992046700224</v>
      </c>
      <c r="AE99" s="11">
        <f>+'Ark1'!AE1443</f>
        <v>52.065395641067667</v>
      </c>
      <c r="AF99" s="11">
        <f>+'Ark1'!AF1443</f>
        <v>0.49799718523330089</v>
      </c>
      <c r="AG99" s="92">
        <f t="shared" si="33"/>
        <v>2.4829081632653063</v>
      </c>
      <c r="AH99" s="11">
        <f t="shared" ref="AH99:AH108" si="35">+G99/E99</f>
        <v>23</v>
      </c>
      <c r="AI99" s="47"/>
      <c r="AJ99" s="4"/>
      <c r="AK99" s="13"/>
      <c r="AM99" s="5"/>
      <c r="AN99" s="5"/>
    </row>
    <row r="100" spans="1:40" ht="15.6">
      <c r="A100" s="47"/>
      <c r="B100">
        <f>+'Ark1'!C1444</f>
        <v>2017</v>
      </c>
      <c r="C100">
        <f>+'Ark1'!O1444</f>
        <v>4</v>
      </c>
      <c r="D100" s="2" t="str">
        <f t="shared" si="34"/>
        <v>Innlandet</v>
      </c>
      <c r="E100">
        <f>+'Ark1'!Q1444</f>
        <v>43</v>
      </c>
      <c r="G100">
        <f>+'Ark1'!R1444</f>
        <v>1646</v>
      </c>
      <c r="I100" s="194">
        <f>+'Ark1'!AF1444</f>
        <v>5.9398794702464723</v>
      </c>
      <c r="J100" s="194">
        <f>+'Ark1'!AG1444</f>
        <v>5.9554573730595219</v>
      </c>
      <c r="K100" s="47"/>
      <c r="L100" s="71"/>
      <c r="M100" s="71"/>
      <c r="N100" s="1">
        <f>+'Ark1'!S1444</f>
        <v>5.4100850546780066</v>
      </c>
      <c r="Q100" s="194"/>
      <c r="R100" s="194"/>
      <c r="S100" s="194"/>
      <c r="T100" s="1">
        <f>+'Ark1'!T1444</f>
        <v>4.3098420413122716</v>
      </c>
      <c r="U100" s="92">
        <f>+'Ark1'!U1444</f>
        <v>12.404921020656138</v>
      </c>
      <c r="W100" s="92">
        <f>+'Ark1'!W1444</f>
        <v>1.1543134872417979</v>
      </c>
      <c r="X100" s="11">
        <f>+'Ark1'!X1444</f>
        <v>25.273390036452</v>
      </c>
      <c r="Y100" s="11">
        <f>+'Ark1'!Y1444</f>
        <v>8.9307411907654899</v>
      </c>
      <c r="Z100" s="11">
        <f>+'Ark1'!Z1444</f>
        <v>7.0751911188322643</v>
      </c>
      <c r="AA100" s="92">
        <f>+'Ark1'!Z1444</f>
        <v>7.0751911188322643</v>
      </c>
      <c r="AB100" s="1">
        <f>+'Ark1'!AB1444</f>
        <v>1.9712361367947036</v>
      </c>
      <c r="AC100" s="1">
        <f>+'Ark1'!AC1444</f>
        <v>20.484118305511256</v>
      </c>
      <c r="AD100" s="11">
        <f>+'Ark1'!AD1444</f>
        <v>53.803333741734072</v>
      </c>
      <c r="AE100" s="11">
        <f>+'Ark1'!AE1444</f>
        <v>40.796891529257245</v>
      </c>
      <c r="AF100" s="11">
        <f>+'Ark1'!AF1444</f>
        <v>5.9398794702464723</v>
      </c>
      <c r="AG100" s="92">
        <f t="shared" si="33"/>
        <v>2.292925322852331</v>
      </c>
      <c r="AH100" s="11">
        <f t="shared" si="35"/>
        <v>38.279069767441861</v>
      </c>
      <c r="AI100" s="47"/>
      <c r="AJ100" s="4"/>
      <c r="AK100" s="13"/>
      <c r="AM100" s="5"/>
      <c r="AN100" s="5"/>
    </row>
    <row r="101" spans="1:40" ht="15.6">
      <c r="A101" s="47"/>
      <c r="B101">
        <f>+'Ark1'!C1445</f>
        <v>2017</v>
      </c>
      <c r="C101">
        <f>+'Ark1'!O1445</f>
        <v>8</v>
      </c>
      <c r="D101" s="2" t="str">
        <f t="shared" si="34"/>
        <v>Telemark/ Vestfold</v>
      </c>
      <c r="E101">
        <f>+'Ark1'!Q1445</f>
        <v>33</v>
      </c>
      <c r="G101">
        <f>+'Ark1'!R1445</f>
        <v>2126</v>
      </c>
      <c r="I101" s="194">
        <f>+'Ark1'!AF1445</f>
        <v>7.672043592797082</v>
      </c>
      <c r="J101" s="194">
        <f>+'Ark1'!AG1445</f>
        <v>6.5531760494858391</v>
      </c>
      <c r="K101" s="47"/>
      <c r="L101" s="71"/>
      <c r="M101" s="71"/>
      <c r="N101" s="1">
        <f>+'Ark1'!S1445</f>
        <v>5.1293508936970813</v>
      </c>
      <c r="Q101" s="194"/>
      <c r="R101" s="194"/>
      <c r="S101" s="194"/>
      <c r="T101" s="1">
        <f>+'Ark1'!T1445</f>
        <v>4.0569143932267151</v>
      </c>
      <c r="U101" s="92">
        <f>+'Ark1'!U1445</f>
        <v>10.568109125117585</v>
      </c>
      <c r="W101" s="92">
        <f>+'Ark1'!W1445</f>
        <v>0.37629350893697072</v>
      </c>
      <c r="X101" s="11">
        <f>+'Ark1'!X1445</f>
        <v>24.929444967074318</v>
      </c>
      <c r="Y101" s="11">
        <f>+'Ark1'!Y1445</f>
        <v>8.9840075258701795</v>
      </c>
      <c r="Z101" s="11">
        <f>+'Ark1'!Z1445</f>
        <v>7.6555858823239937</v>
      </c>
      <c r="AA101" s="92">
        <f>+'Ark1'!Z1445</f>
        <v>7.6555858823239937</v>
      </c>
      <c r="AB101" s="1">
        <f>+'Ark1'!AB1445</f>
        <v>1.8305592088568328</v>
      </c>
      <c r="AC101" s="1">
        <f>+'Ark1'!AC1445</f>
        <v>-3.1351205139606071</v>
      </c>
      <c r="AD101" s="11">
        <f>+'Ark1'!AD1445</f>
        <v>40.268346172824209</v>
      </c>
      <c r="AE101" s="11">
        <f>+'Ark1'!AE1445</f>
        <v>43.79173902722836</v>
      </c>
      <c r="AF101" s="11">
        <f>+'Ark1'!AF1445</f>
        <v>7.672043592797082</v>
      </c>
      <c r="AG101" s="92">
        <f t="shared" si="33"/>
        <v>2.060320953690967</v>
      </c>
      <c r="AH101" s="11">
        <f t="shared" si="35"/>
        <v>64.424242424242422</v>
      </c>
      <c r="AI101" s="47"/>
      <c r="AJ101" s="4"/>
      <c r="AK101" s="13"/>
      <c r="AM101" s="5"/>
      <c r="AN101" s="5"/>
    </row>
    <row r="102" spans="1:40" ht="15.6">
      <c r="A102" s="47"/>
      <c r="B102">
        <f>+'Ark1'!C1446</f>
        <v>2017</v>
      </c>
      <c r="C102">
        <f>+'Ark1'!O1446</f>
        <v>9</v>
      </c>
      <c r="D102" s="2" t="str">
        <f t="shared" si="34"/>
        <v>Agder</v>
      </c>
      <c r="E102">
        <f>+'Ark1'!Q1446</f>
        <v>10</v>
      </c>
      <c r="G102">
        <f>+'Ark1'!R1446</f>
        <v>108</v>
      </c>
      <c r="I102" s="194">
        <f>+'Ark1'!AF1446</f>
        <v>0.38973692757388761</v>
      </c>
      <c r="J102" s="194">
        <f>+'Ark1'!AG1446</f>
        <v>0.31911579752990776</v>
      </c>
      <c r="K102" s="47"/>
      <c r="L102" s="71"/>
      <c r="M102" s="71"/>
      <c r="N102" s="1">
        <f>+'Ark1'!S1446</f>
        <v>4.5740740740740735</v>
      </c>
      <c r="Q102" s="194"/>
      <c r="R102" s="194"/>
      <c r="S102" s="194"/>
      <c r="T102" s="1">
        <f>+'Ark1'!T1446</f>
        <v>3.4166666666666656</v>
      </c>
      <c r="U102" s="92">
        <f>+'Ark1'!U1446</f>
        <v>10.130555555555556</v>
      </c>
      <c r="W102" s="92">
        <f>+'Ark1'!W1446</f>
        <v>2.7777777777777781</v>
      </c>
      <c r="X102" s="11">
        <f>+'Ark1'!X1446</f>
        <v>15.740740740740742</v>
      </c>
      <c r="Y102" s="11">
        <f>+'Ark1'!Y1446</f>
        <v>2.7777777777777781</v>
      </c>
      <c r="Z102" s="11">
        <f>+'Ark1'!Z1446</f>
        <v>5.6735001009131691</v>
      </c>
      <c r="AA102" s="92">
        <f>+'Ark1'!Z1446</f>
        <v>5.6735001009131691</v>
      </c>
      <c r="AB102" s="1">
        <f>+'Ark1'!AB1446</f>
        <v>2.0598678490513795</v>
      </c>
      <c r="AC102" s="1">
        <f>+'Ark1'!AC1446</f>
        <v>27.305446633497557</v>
      </c>
      <c r="AD102" s="11">
        <f>+'Ark1'!AD1446</f>
        <v>56.555855022259266</v>
      </c>
      <c r="AE102" s="11">
        <f>+'Ark1'!AE1446</f>
        <v>44.486929344170896</v>
      </c>
      <c r="AF102" s="11">
        <f>+'Ark1'!AF1446</f>
        <v>0.38973692757388761</v>
      </c>
      <c r="AG102" s="92">
        <f t="shared" si="33"/>
        <v>2.2147773279352232</v>
      </c>
      <c r="AH102" s="11">
        <f t="shared" si="35"/>
        <v>10.8</v>
      </c>
      <c r="AI102" s="47"/>
      <c r="AJ102" s="4"/>
      <c r="AK102" s="13"/>
      <c r="AM102" s="5"/>
      <c r="AN102" s="5"/>
    </row>
    <row r="103" spans="1:40" ht="15.6">
      <c r="A103" s="47"/>
      <c r="B103">
        <f>+'Ark1'!C1447</f>
        <v>2017</v>
      </c>
      <c r="C103">
        <f>+'Ark1'!O1447</f>
        <v>11</v>
      </c>
      <c r="D103" s="2" t="str">
        <f t="shared" si="34"/>
        <v>Rogaland</v>
      </c>
      <c r="E103">
        <f>+'Ark1'!Q1447</f>
        <v>67</v>
      </c>
      <c r="G103">
        <f>+'Ark1'!R1447</f>
        <v>1316</v>
      </c>
      <c r="I103" s="194">
        <f>+'Ark1'!AF1447</f>
        <v>4.7490166359929278</v>
      </c>
      <c r="J103" s="194">
        <f>+'Ark1'!AG1447</f>
        <v>4.9801722951137162</v>
      </c>
      <c r="K103" s="47"/>
      <c r="L103" s="71"/>
      <c r="M103" s="71"/>
      <c r="N103" s="1">
        <f>+'Ark1'!S1447</f>
        <v>4.617021276595743</v>
      </c>
      <c r="Q103" s="194"/>
      <c r="R103" s="194"/>
      <c r="S103" s="194"/>
      <c r="T103" s="1">
        <f>+'Ark1'!T1447</f>
        <v>4.0281155015197569</v>
      </c>
      <c r="U103" s="92">
        <f>+'Ark1'!U1447</f>
        <v>12.97469604863222</v>
      </c>
      <c r="W103" s="92">
        <f>+'Ark1'!W1447</f>
        <v>0.60790273556231011</v>
      </c>
      <c r="X103" s="11">
        <f>+'Ark1'!X1447</f>
        <v>29.711246200607903</v>
      </c>
      <c r="Y103" s="11">
        <f>+'Ark1'!Y1447</f>
        <v>9.7264437689969618</v>
      </c>
      <c r="Z103" s="11">
        <f>+'Ark1'!Z1447</f>
        <v>7.1249917281677488</v>
      </c>
      <c r="AA103" s="92">
        <f>+'Ark1'!Z1447</f>
        <v>7.1249917281677488</v>
      </c>
      <c r="AB103" s="1">
        <f>+'Ark1'!AB1447</f>
        <v>1.9589168985005021</v>
      </c>
      <c r="AC103" s="1">
        <f>+'Ark1'!AC1447</f>
        <v>40.480755530075527</v>
      </c>
      <c r="AD103" s="11">
        <f>+'Ark1'!AD1447</f>
        <v>62.851618143146482</v>
      </c>
      <c r="AE103" s="11">
        <f>+'Ark1'!AE1447</f>
        <v>47.803393326125935</v>
      </c>
      <c r="AF103" s="11">
        <f>+'Ark1'!AF1447</f>
        <v>4.7490166359929278</v>
      </c>
      <c r="AG103" s="92">
        <f t="shared" si="33"/>
        <v>2.8101876234364727</v>
      </c>
      <c r="AH103" s="11">
        <f t="shared" si="35"/>
        <v>19.64179104477612</v>
      </c>
      <c r="AI103" s="47"/>
      <c r="AJ103" s="4"/>
      <c r="AK103" s="13"/>
      <c r="AM103" s="5"/>
      <c r="AN103" s="5"/>
    </row>
    <row r="104" spans="1:40" ht="15.6">
      <c r="A104" s="47"/>
      <c r="B104">
        <f>+'Ark1'!C1448</f>
        <v>2017</v>
      </c>
      <c r="C104">
        <f>+'Ark1'!O1448</f>
        <v>14</v>
      </c>
      <c r="D104" s="2" t="str">
        <f t="shared" si="34"/>
        <v>Vestland</v>
      </c>
      <c r="E104">
        <f>+'Ark1'!Q1448</f>
        <v>110</v>
      </c>
      <c r="G104">
        <f>+'Ark1'!R1448</f>
        <v>5010</v>
      </c>
      <c r="I104" s="194">
        <f>+'Ark1'!AF1448</f>
        <v>18.079463029122003</v>
      </c>
      <c r="J104" s="194">
        <f>+'Ark1'!AG1448</f>
        <v>16.956683552396701</v>
      </c>
      <c r="K104" s="47"/>
      <c r="L104" s="71"/>
      <c r="M104" s="71"/>
      <c r="N104" s="1">
        <f>+'Ark1'!S1448</f>
        <v>4.5413173652694621</v>
      </c>
      <c r="Q104" s="194"/>
      <c r="R104" s="194"/>
      <c r="S104" s="194"/>
      <c r="T104" s="1">
        <f>+'Ark1'!T1448</f>
        <v>4.6487025948103797</v>
      </c>
      <c r="U104" s="92">
        <f>+'Ark1'!U1448</f>
        <v>11.6041117764471</v>
      </c>
      <c r="W104" s="92">
        <f>+'Ark1'!W1448</f>
        <v>1.457085828343313</v>
      </c>
      <c r="X104" s="11">
        <f>+'Ark1'!X1448</f>
        <v>29.161676646706582</v>
      </c>
      <c r="Y104" s="11">
        <f>+'Ark1'!Y1448</f>
        <v>9.5409181636726554</v>
      </c>
      <c r="Z104" s="11">
        <f>+'Ark1'!Z1448</f>
        <v>7.8300344941208877</v>
      </c>
      <c r="AA104" s="92">
        <f>+'Ark1'!Z1448</f>
        <v>7.8300344941208877</v>
      </c>
      <c r="AB104" s="1">
        <f>+'Ark1'!AB1448</f>
        <v>1.9081564901735073</v>
      </c>
      <c r="AC104" s="1">
        <f>+'Ark1'!AC1448</f>
        <v>27.765540263569218</v>
      </c>
      <c r="AD104" s="11">
        <f>+'Ark1'!AD1448</f>
        <v>39.313344873833593</v>
      </c>
      <c r="AE104" s="11">
        <f>+'Ark1'!AE1448</f>
        <v>55.310930550407853</v>
      </c>
      <c r="AF104" s="11">
        <f>+'Ark1'!AF1448</f>
        <v>18.079463029122003</v>
      </c>
      <c r="AG104" s="92">
        <f t="shared" si="33"/>
        <v>2.5552303094233455</v>
      </c>
      <c r="AH104" s="11">
        <f t="shared" si="35"/>
        <v>45.545454545454547</v>
      </c>
      <c r="AI104" s="47"/>
      <c r="AJ104" s="4"/>
      <c r="AK104" s="13"/>
      <c r="AM104" s="5"/>
      <c r="AN104" s="5"/>
    </row>
    <row r="105" spans="1:40" ht="15.6">
      <c r="A105" s="47"/>
      <c r="B105">
        <f>+'Ark1'!C1449</f>
        <v>2017</v>
      </c>
      <c r="C105">
        <f>+'Ark1'!O1449</f>
        <v>15</v>
      </c>
      <c r="D105" s="2" t="str">
        <f t="shared" si="34"/>
        <v>Møre og Romsdal</v>
      </c>
      <c r="E105">
        <f>+'Ark1'!Q1449</f>
        <v>59</v>
      </c>
      <c r="G105">
        <f>+'Ark1'!R1449</f>
        <v>2943</v>
      </c>
      <c r="I105" s="194">
        <f>+'Ark1'!AF1449</f>
        <v>10.620331276388438</v>
      </c>
      <c r="J105" s="194">
        <f>+'Ark1'!AG1449</f>
        <v>11.000876175720482</v>
      </c>
      <c r="K105" s="47"/>
      <c r="L105" s="71"/>
      <c r="M105" s="71"/>
      <c r="N105" s="1">
        <f>+'Ark1'!S1449</f>
        <v>4.9228678219503914</v>
      </c>
      <c r="Q105" s="194"/>
      <c r="R105" s="194"/>
      <c r="S105" s="194"/>
      <c r="T105" s="1">
        <f>+'Ark1'!T1449</f>
        <v>4.8192320761128116</v>
      </c>
      <c r="U105" s="92">
        <f>+'Ark1'!U1449</f>
        <v>12.815800203873597</v>
      </c>
      <c r="W105" s="92">
        <f>+'Ark1'!W1449</f>
        <v>2.480462113489637</v>
      </c>
      <c r="X105" s="11">
        <f>+'Ark1'!X1449</f>
        <v>34.862385321100923</v>
      </c>
      <c r="Y105" s="11">
        <f>+'Ark1'!Y1449</f>
        <v>14.101257220523271</v>
      </c>
      <c r="Z105" s="11">
        <f>+'Ark1'!Z1449</f>
        <v>8.5183716491084187</v>
      </c>
      <c r="AA105" s="92">
        <f>+'Ark1'!Z1449</f>
        <v>8.5183716491084187</v>
      </c>
      <c r="AB105" s="1">
        <f>+'Ark1'!AB1449</f>
        <v>2.0115054268870862</v>
      </c>
      <c r="AC105" s="1">
        <f>+'Ark1'!AC1449</f>
        <v>16.803869316802171</v>
      </c>
      <c r="AD105" s="11">
        <f>+'Ark1'!AD1449</f>
        <v>47.74968324226375</v>
      </c>
      <c r="AE105" s="11">
        <f>+'Ark1'!AE1449</f>
        <v>47.100723614004799</v>
      </c>
      <c r="AF105" s="11">
        <f>+'Ark1'!AF1449</f>
        <v>10.620331276388438</v>
      </c>
      <c r="AG105" s="92">
        <f t="shared" si="33"/>
        <v>2.6033199889563772</v>
      </c>
      <c r="AH105" s="11">
        <f t="shared" si="35"/>
        <v>49.881355932203391</v>
      </c>
      <c r="AI105" s="47"/>
      <c r="AJ105" s="4"/>
      <c r="AK105" s="13"/>
      <c r="AM105" s="5"/>
      <c r="AN105" s="5"/>
    </row>
    <row r="106" spans="1:40" ht="15.6">
      <c r="A106" s="47"/>
      <c r="B106">
        <f>+'Ark1'!C1450</f>
        <v>2017</v>
      </c>
      <c r="C106">
        <f>+'Ark1'!O1450</f>
        <v>16</v>
      </c>
      <c r="D106" s="2" t="str">
        <f t="shared" si="34"/>
        <v>Trøndelag</v>
      </c>
      <c r="E106">
        <f>+'Ark1'!Q1450</f>
        <v>40</v>
      </c>
      <c r="G106">
        <f>+'Ark1'!R1450</f>
        <v>954</v>
      </c>
      <c r="I106" s="194">
        <f>+'Ark1'!AF1450</f>
        <v>3.4426761935693402</v>
      </c>
      <c r="J106" s="194">
        <f>+'Ark1'!AG1450</f>
        <v>3.4484398005446057</v>
      </c>
      <c r="K106" s="47"/>
      <c r="L106" s="71"/>
      <c r="M106" s="71"/>
      <c r="N106" s="1">
        <f>+'Ark1'!S1450</f>
        <v>5.952830188679247</v>
      </c>
      <c r="Q106" s="194"/>
      <c r="R106" s="194"/>
      <c r="S106" s="194"/>
      <c r="T106" s="1">
        <f>+'Ark1'!T1450</f>
        <v>3.8700209643605872</v>
      </c>
      <c r="U106" s="92">
        <f>+'Ark1'!U1450</f>
        <v>12.393186582809221</v>
      </c>
      <c r="W106" s="92">
        <f>+'Ark1'!W1450</f>
        <v>1.886792452830188</v>
      </c>
      <c r="X106" s="11">
        <f>+'Ark1'!X1450</f>
        <v>21.278825995807125</v>
      </c>
      <c r="Y106" s="11">
        <f>+'Ark1'!Y1450</f>
        <v>8.9098532494758889</v>
      </c>
      <c r="Z106" s="11">
        <f>+'Ark1'!Z1450</f>
        <v>6.8642318539092333</v>
      </c>
      <c r="AA106" s="92">
        <f>+'Ark1'!Z1450</f>
        <v>6.8642318539092333</v>
      </c>
      <c r="AB106" s="1">
        <f>+'Ark1'!AB1450</f>
        <v>2.509496136498178</v>
      </c>
      <c r="AC106" s="1">
        <f>+'Ark1'!AC1450</f>
        <v>28.087534255750803</v>
      </c>
      <c r="AD106" s="11">
        <f>+'Ark1'!AD1450</f>
        <v>44.765933361858551</v>
      </c>
      <c r="AE106" s="11">
        <f>+'Ark1'!AE1450</f>
        <v>13.231744835886936</v>
      </c>
      <c r="AF106" s="11">
        <f>+'Ark1'!AF1450</f>
        <v>3.4426761935693402</v>
      </c>
      <c r="AG106" s="92">
        <f t="shared" si="33"/>
        <v>2.0818982215178718</v>
      </c>
      <c r="AH106" s="11">
        <f t="shared" si="35"/>
        <v>23.85</v>
      </c>
      <c r="AI106" s="47"/>
      <c r="AJ106" s="4"/>
      <c r="AK106" s="13"/>
      <c r="AM106" s="5"/>
      <c r="AN106" s="5"/>
    </row>
    <row r="107" spans="1:40" ht="15.6">
      <c r="A107" s="47"/>
      <c r="B107">
        <f>+'Ark1'!C1451</f>
        <v>2017</v>
      </c>
      <c r="C107">
        <f>+'Ark1'!O1451</f>
        <v>18</v>
      </c>
      <c r="D107" s="2" t="str">
        <f t="shared" si="34"/>
        <v>Nordland</v>
      </c>
      <c r="E107">
        <f>+'Ark1'!Q1451</f>
        <v>39</v>
      </c>
      <c r="G107">
        <f>+'Ark1'!R1451</f>
        <v>1305</v>
      </c>
      <c r="I107" s="194">
        <f>+'Ark1'!AF1451</f>
        <v>4.7093212081844751</v>
      </c>
      <c r="J107" s="194">
        <f>+'Ark1'!AG1451</f>
        <v>5.7436176840493998</v>
      </c>
      <c r="K107" s="47"/>
      <c r="L107" s="71"/>
      <c r="M107" s="71"/>
      <c r="N107" s="1">
        <f>+'Ark1'!S1451</f>
        <v>4.4199233716475108</v>
      </c>
      <c r="Q107" s="194"/>
      <c r="R107" s="194"/>
      <c r="S107" s="194"/>
      <c r="T107" s="1">
        <f>+'Ark1'!T1451</f>
        <v>4.7118773946360157</v>
      </c>
      <c r="U107" s="92">
        <f>+'Ark1'!U1451</f>
        <v>15.089808429118772</v>
      </c>
      <c r="W107" s="92">
        <f>+'Ark1'!W1451</f>
        <v>1.8390804597701151</v>
      </c>
      <c r="X107" s="11">
        <f>+'Ark1'!X1451</f>
        <v>45.210727969348653</v>
      </c>
      <c r="Y107" s="11">
        <f>+'Ark1'!Y1451</f>
        <v>13.103448275862071</v>
      </c>
      <c r="Z107" s="11">
        <f>+'Ark1'!Z1451</f>
        <v>7.0467565133142642</v>
      </c>
      <c r="AA107" s="92">
        <f>+'Ark1'!Z1451</f>
        <v>7.0467565133142642</v>
      </c>
      <c r="AB107" s="1">
        <f>+'Ark1'!AB1451</f>
        <v>2.3030324670648672</v>
      </c>
      <c r="AC107" s="1">
        <f>+'Ark1'!AC1451</f>
        <v>29.7481794414112</v>
      </c>
      <c r="AD107" s="11">
        <f>+'Ark1'!AD1451</f>
        <v>57.899931275542805</v>
      </c>
      <c r="AE107" s="11">
        <f>+'Ark1'!AE1451</f>
        <v>51.661237555101394</v>
      </c>
      <c r="AF107" s="11">
        <f>+'Ark1'!AF1451</f>
        <v>4.7093212081844751</v>
      </c>
      <c r="AG107" s="92">
        <f t="shared" si="33"/>
        <v>3.414042995839111</v>
      </c>
      <c r="AH107" s="11">
        <f t="shared" si="35"/>
        <v>33.46153846153846</v>
      </c>
      <c r="AI107" s="47"/>
      <c r="AJ107" s="4"/>
      <c r="AK107" s="13"/>
      <c r="AM107" s="5"/>
      <c r="AN107" s="5"/>
    </row>
    <row r="108" spans="1:40" ht="15.6">
      <c r="A108" s="47"/>
      <c r="B108">
        <f>+'Ark1'!C1452</f>
        <v>2017</v>
      </c>
      <c r="C108">
        <f>+'Ark1'!O1452</f>
        <v>54</v>
      </c>
      <c r="D108" s="2" t="str">
        <f t="shared" si="34"/>
        <v>Troms og Finnmark</v>
      </c>
      <c r="E108">
        <f>+'Ark1'!Q1452</f>
        <v>0</v>
      </c>
      <c r="G108">
        <f>+'Ark1'!R1452</f>
        <v>0</v>
      </c>
      <c r="I108" s="194">
        <f>+'Ark1'!AF1452</f>
        <v>0</v>
      </c>
      <c r="J108" s="194">
        <f>+'Ark1'!AG1452</f>
        <v>0</v>
      </c>
      <c r="K108" s="47"/>
      <c r="L108" s="71"/>
      <c r="M108" s="71"/>
      <c r="N108" s="1">
        <f>+'Ark1'!S1452</f>
        <v>0</v>
      </c>
      <c r="Q108" s="194"/>
      <c r="R108" s="194"/>
      <c r="S108" s="194"/>
      <c r="T108" s="1">
        <f>+'Ark1'!T1452</f>
        <v>0</v>
      </c>
      <c r="U108" s="92">
        <f>+'Ark1'!U1452</f>
        <v>0</v>
      </c>
      <c r="W108" s="92">
        <f>+'Ark1'!W1452</f>
        <v>0</v>
      </c>
      <c r="X108" s="11">
        <f>+'Ark1'!X1452</f>
        <v>0</v>
      </c>
      <c r="Y108" s="11">
        <f>+'Ark1'!Y1452</f>
        <v>0</v>
      </c>
      <c r="Z108" s="11">
        <f>+'Ark1'!Z1452</f>
        <v>0</v>
      </c>
      <c r="AA108" s="92">
        <f>+'Ark1'!Z1452</f>
        <v>0</v>
      </c>
      <c r="AB108" s="1">
        <f>+'Ark1'!AB1452</f>
        <v>0</v>
      </c>
      <c r="AC108" s="1">
        <f>+'Ark1'!AC1452</f>
        <v>0</v>
      </c>
      <c r="AD108" s="11">
        <f>+'Ark1'!AD1452</f>
        <v>0</v>
      </c>
      <c r="AE108" s="11">
        <f>+'Ark1'!AE1452</f>
        <v>0</v>
      </c>
      <c r="AF108" s="11">
        <f>+'Ark1'!AF1452</f>
        <v>0</v>
      </c>
      <c r="AG108" s="92" t="e">
        <f t="shared" si="33"/>
        <v>#DIV/0!</v>
      </c>
      <c r="AH108" s="11" t="e">
        <f t="shared" si="35"/>
        <v>#DIV/0!</v>
      </c>
      <c r="AI108" s="47"/>
      <c r="AJ108" s="4"/>
      <c r="AK108" s="13"/>
      <c r="AM108" s="5"/>
      <c r="AN108" s="5"/>
    </row>
    <row r="109" spans="1:40" ht="15.6">
      <c r="A109" s="47"/>
      <c r="B109" s="47"/>
      <c r="C109" s="47"/>
      <c r="D109" s="47"/>
      <c r="E109" s="47"/>
      <c r="F109" s="47"/>
      <c r="G109" s="47"/>
      <c r="H109" s="47"/>
      <c r="I109" s="176">
        <f>+'Ark1'!AF1452</f>
        <v>0</v>
      </c>
      <c r="J109" s="176">
        <f>+'Ark1'!AG1452</f>
        <v>0</v>
      </c>
      <c r="K109" s="47"/>
      <c r="L109" s="71"/>
      <c r="M109" s="71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"/>
      <c r="AK109" s="13"/>
      <c r="AM109" s="5"/>
      <c r="AN109" s="5"/>
    </row>
    <row r="110" spans="1:40" ht="15.6">
      <c r="A110" s="47"/>
      <c r="B110" s="53">
        <f>+'Ark1'!C1453</f>
        <v>2016</v>
      </c>
      <c r="C110" s="53">
        <f>+'Ark1'!O1453</f>
        <v>1</v>
      </c>
      <c r="D110" s="65" t="str">
        <f t="shared" ref="D110:D119" si="36">VLOOKUP(C110,$AN$10:$AO$23,2)</f>
        <v>Viken</v>
      </c>
      <c r="E110" s="53">
        <f>+'Ark1'!Q1453</f>
        <v>8</v>
      </c>
      <c r="F110" s="74"/>
      <c r="G110" s="53">
        <f>+'Ark1'!R1453</f>
        <v>140</v>
      </c>
      <c r="H110" s="74"/>
      <c r="I110" s="176">
        <f>+'Ark1'!AF1453</f>
        <v>0.60655950782028523</v>
      </c>
      <c r="J110" s="176">
        <f>+'Ark1'!AG1453</f>
        <v>0.59321559656807699</v>
      </c>
      <c r="K110" s="47"/>
      <c r="L110" s="71"/>
      <c r="M110" s="71"/>
      <c r="N110" s="55">
        <f>+'Ark1'!S1453</f>
        <v>5.7071428571428564</v>
      </c>
      <c r="O110" s="155"/>
      <c r="P110" s="155"/>
      <c r="Q110" s="176"/>
      <c r="R110" s="176"/>
      <c r="S110" s="176"/>
      <c r="T110" s="55">
        <f>+'Ark1'!T1453</f>
        <v>4.8285714285714283</v>
      </c>
      <c r="U110" s="155">
        <f>+'Ark1'!U1453</f>
        <v>12.342142857142868</v>
      </c>
      <c r="V110" s="155"/>
      <c r="W110" s="155">
        <f>+'Ark1'!W1453</f>
        <v>0.71428571428571441</v>
      </c>
      <c r="X110" s="74">
        <f>+'Ark1'!X1453</f>
        <v>13.571428571428577</v>
      </c>
      <c r="Y110" s="74">
        <f>+'Ark1'!Y1453</f>
        <v>2.1428571428571423</v>
      </c>
      <c r="Z110" s="74">
        <f>+'Ark1'!Z1453</f>
        <v>4.4357809403779491</v>
      </c>
      <c r="AA110" s="155">
        <f>+'Ark1'!Z1453</f>
        <v>4.4357809403779491</v>
      </c>
      <c r="AB110" s="55">
        <f>+'Ark1'!AB1453</f>
        <v>1.8896063730041663</v>
      </c>
      <c r="AC110" s="55">
        <f>+'Ark1'!AC1453</f>
        <v>50.376246984728041</v>
      </c>
      <c r="AD110" s="74">
        <f>+'Ark1'!AD1453</f>
        <v>47.765573984114525</v>
      </c>
      <c r="AE110" s="74">
        <f>+'Ark1'!AE1453</f>
        <v>45.513896701014602</v>
      </c>
      <c r="AF110" s="74">
        <f>+'Ark1'!AF1453</f>
        <v>0.60655950782028523</v>
      </c>
      <c r="AG110" s="155">
        <f t="shared" si="33"/>
        <v>2.1625782227784751</v>
      </c>
      <c r="AH110" s="74">
        <f t="shared" ref="AH110:AH119" si="37">+G110/E110</f>
        <v>17.5</v>
      </c>
      <c r="AI110" s="47"/>
      <c r="AJ110" s="4"/>
      <c r="AK110" s="5"/>
      <c r="AM110" s="5"/>
      <c r="AN110" s="5"/>
    </row>
    <row r="111" spans="1:40" ht="15.6">
      <c r="A111" s="47"/>
      <c r="B111" s="53">
        <f>+'Ark1'!C1454</f>
        <v>2016</v>
      </c>
      <c r="C111" s="53">
        <f>+'Ark1'!O1454</f>
        <v>4</v>
      </c>
      <c r="D111" s="65" t="str">
        <f t="shared" si="36"/>
        <v>Innlandet</v>
      </c>
      <c r="E111" s="53">
        <f>+'Ark1'!Q1454</f>
        <v>36</v>
      </c>
      <c r="F111" s="74"/>
      <c r="G111" s="53">
        <f>+'Ark1'!R1454</f>
        <v>1141</v>
      </c>
      <c r="H111" s="74"/>
      <c r="I111" s="176">
        <f>+'Ark1'!AF1454</f>
        <v>4.9434599887353237</v>
      </c>
      <c r="J111" s="176">
        <f>+'Ark1'!AG1454</f>
        <v>5.3191653715073182</v>
      </c>
      <c r="K111" s="47"/>
      <c r="L111" s="71"/>
      <c r="M111" s="71"/>
      <c r="N111" s="55">
        <f>+'Ark1'!S1454</f>
        <v>4.9921121822962311</v>
      </c>
      <c r="O111" s="155"/>
      <c r="P111" s="155"/>
      <c r="Q111" s="176"/>
      <c r="R111" s="176"/>
      <c r="S111" s="176"/>
      <c r="T111" s="55">
        <f>+'Ark1'!T1454</f>
        <v>4.5319894829097276</v>
      </c>
      <c r="U111" s="155">
        <f>+'Ark1'!U1454</f>
        <v>13.578878177037687</v>
      </c>
      <c r="V111" s="155"/>
      <c r="W111" s="155">
        <f>+'Ark1'!W1454</f>
        <v>2.1910604732690624</v>
      </c>
      <c r="X111" s="74">
        <f>+'Ark1'!X1454</f>
        <v>30.587204206836109</v>
      </c>
      <c r="Y111" s="74">
        <f>+'Ark1'!Y1454</f>
        <v>11.130587204206838</v>
      </c>
      <c r="Z111" s="74">
        <f>+'Ark1'!Z1454</f>
        <v>7.5347829692997266</v>
      </c>
      <c r="AA111" s="155">
        <f>+'Ark1'!Z1454</f>
        <v>7.5347829692997266</v>
      </c>
      <c r="AB111" s="55">
        <f>+'Ark1'!AB1454</f>
        <v>2.090855341597365</v>
      </c>
      <c r="AC111" s="55">
        <f>+'Ark1'!AC1454</f>
        <v>28.739157199516654</v>
      </c>
      <c r="AD111" s="74">
        <f>+'Ark1'!AD1454</f>
        <v>62.762852521541262</v>
      </c>
      <c r="AE111" s="74">
        <f>+'Ark1'!AE1454</f>
        <v>44.100847774890632</v>
      </c>
      <c r="AF111" s="74">
        <f>+'Ark1'!AF1454</f>
        <v>4.9434599887353237</v>
      </c>
      <c r="AG111" s="155">
        <f t="shared" si="33"/>
        <v>2.7200667134831464</v>
      </c>
      <c r="AH111" s="74">
        <f t="shared" si="37"/>
        <v>31.694444444444443</v>
      </c>
      <c r="AI111" s="47"/>
      <c r="AJ111" s="13"/>
      <c r="AK111" s="13"/>
    </row>
    <row r="112" spans="1:40" ht="15.6">
      <c r="A112" s="47"/>
      <c r="B112" s="53">
        <f>+'Ark1'!C1455</f>
        <v>2016</v>
      </c>
      <c r="C112" s="53">
        <f>+'Ark1'!O1455</f>
        <v>8</v>
      </c>
      <c r="D112" s="65" t="str">
        <f t="shared" si="36"/>
        <v>Telemark/ Vestfold</v>
      </c>
      <c r="E112" s="53">
        <f>+'Ark1'!Q1455</f>
        <v>29</v>
      </c>
      <c r="F112" s="74"/>
      <c r="G112" s="53">
        <f>+'Ark1'!R1455</f>
        <v>1802</v>
      </c>
      <c r="H112" s="74"/>
      <c r="I112" s="176">
        <f>+'Ark1'!AF1455</f>
        <v>7.8072873792296686</v>
      </c>
      <c r="J112" s="176">
        <f>+'Ark1'!AG1455</f>
        <v>5.5593835281822894</v>
      </c>
      <c r="K112" s="47"/>
      <c r="L112" s="71"/>
      <c r="M112" s="71"/>
      <c r="N112" s="55">
        <f>+'Ark1'!S1455</f>
        <v>5.3568257491675908</v>
      </c>
      <c r="O112" s="155"/>
      <c r="P112" s="155"/>
      <c r="Q112" s="176"/>
      <c r="R112" s="176"/>
      <c r="S112" s="176"/>
      <c r="T112" s="55">
        <f>+'Ark1'!T1455</f>
        <v>3.6354051054383998</v>
      </c>
      <c r="U112" s="155">
        <f>+'Ark1'!U1455</f>
        <v>8.9862375138734745</v>
      </c>
      <c r="V112" s="155"/>
      <c r="W112" s="155">
        <f>+'Ark1'!W1455</f>
        <v>0.11098779134295227</v>
      </c>
      <c r="X112" s="74">
        <f>+'Ark1'!X1455</f>
        <v>16.870144284128742</v>
      </c>
      <c r="Y112" s="74">
        <f>+'Ark1'!Y1455</f>
        <v>7.7691453940066593</v>
      </c>
      <c r="Z112" s="74">
        <f>+'Ark1'!Z1455</f>
        <v>7.2863668894361791</v>
      </c>
      <c r="AA112" s="155">
        <f>+'Ark1'!Z1455</f>
        <v>7.2863668894361791</v>
      </c>
      <c r="AB112" s="55">
        <f>+'Ark1'!AB1455</f>
        <v>1.7077646588471227</v>
      </c>
      <c r="AC112" s="55">
        <f>+'Ark1'!AC1455</f>
        <v>-2.9300195919700407</v>
      </c>
      <c r="AD112" s="74">
        <f>+'Ark1'!AD1455</f>
        <v>46.695156690870881</v>
      </c>
      <c r="AE112" s="74">
        <f>+'Ark1'!AE1455</f>
        <v>25.985507533593495</v>
      </c>
      <c r="AF112" s="74">
        <f>+'Ark1'!AF1455</f>
        <v>7.8072873792296686</v>
      </c>
      <c r="AG112" s="155">
        <f t="shared" si="33"/>
        <v>1.6775303014606862</v>
      </c>
      <c r="AH112" s="74">
        <f t="shared" si="37"/>
        <v>62.137931034482762</v>
      </c>
      <c r="AI112" s="47"/>
      <c r="AJ112" s="5"/>
      <c r="AK112" s="5"/>
      <c r="AN112" s="5"/>
    </row>
    <row r="113" spans="1:40" ht="15.6">
      <c r="A113" s="47"/>
      <c r="B113" s="53">
        <f>+'Ark1'!C1456</f>
        <v>2016</v>
      </c>
      <c r="C113" s="53">
        <f>+'Ark1'!O1456</f>
        <v>9</v>
      </c>
      <c r="D113" s="65" t="str">
        <f t="shared" si="36"/>
        <v>Agder</v>
      </c>
      <c r="E113" s="53">
        <f>+'Ark1'!Q1456</f>
        <v>6</v>
      </c>
      <c r="F113" s="74"/>
      <c r="G113" s="53">
        <f>+'Ark1'!R1456</f>
        <v>86</v>
      </c>
      <c r="H113" s="74"/>
      <c r="I113" s="176">
        <f>+'Ark1'!AF1456</f>
        <v>0.37260084051817505</v>
      </c>
      <c r="J113" s="176">
        <f>+'Ark1'!AG1456</f>
        <v>0.26795808387139514</v>
      </c>
      <c r="K113" s="47"/>
      <c r="L113" s="71"/>
      <c r="M113" s="71"/>
      <c r="N113" s="55">
        <f>+'Ark1'!S1456</f>
        <v>4.1395348837209314</v>
      </c>
      <c r="O113" s="155"/>
      <c r="P113" s="155"/>
      <c r="Q113" s="176"/>
      <c r="R113" s="176"/>
      <c r="S113" s="176"/>
      <c r="T113" s="55">
        <f>+'Ark1'!T1456</f>
        <v>3.5697674418604648</v>
      </c>
      <c r="U113" s="155">
        <f>+'Ark1'!U1456</f>
        <v>9.0755813953488325</v>
      </c>
      <c r="V113" s="155"/>
      <c r="W113" s="155">
        <f>+'Ark1'!W1456</f>
        <v>0</v>
      </c>
      <c r="X113" s="74">
        <f>+'Ark1'!X1456</f>
        <v>10.465116279069768</v>
      </c>
      <c r="Y113" s="74">
        <f>+'Ark1'!Y1456</f>
        <v>2.3255813953488378</v>
      </c>
      <c r="Z113" s="74">
        <f>+'Ark1'!Z1456</f>
        <v>4.7625949553254241</v>
      </c>
      <c r="AA113" s="155">
        <f>+'Ark1'!Z1456</f>
        <v>4.7625949553254241</v>
      </c>
      <c r="AB113" s="55">
        <f>+'Ark1'!AB1456</f>
        <v>1.6320959393427332</v>
      </c>
      <c r="AC113" s="55">
        <f>+'Ark1'!AC1456</f>
        <v>9.8744319764689763</v>
      </c>
      <c r="AD113" s="74">
        <f>+'Ark1'!AD1456</f>
        <v>51.160395496976683</v>
      </c>
      <c r="AE113" s="74">
        <f>+'Ark1'!AE1456</f>
        <v>17.607006535440004</v>
      </c>
      <c r="AF113" s="74">
        <f>+'Ark1'!AF1456</f>
        <v>0.37260084051817505</v>
      </c>
      <c r="AG113" s="155">
        <f t="shared" si="33"/>
        <v>2.192415730337077</v>
      </c>
      <c r="AH113" s="74">
        <f t="shared" si="37"/>
        <v>14.333333333333334</v>
      </c>
      <c r="AI113" s="47"/>
      <c r="AJ113" s="13"/>
      <c r="AK113" s="13"/>
    </row>
    <row r="114" spans="1:40" ht="15.6">
      <c r="A114" s="47"/>
      <c r="B114" s="53">
        <f>+'Ark1'!C1457</f>
        <v>2016</v>
      </c>
      <c r="C114" s="53">
        <f>+'Ark1'!O1457</f>
        <v>11</v>
      </c>
      <c r="D114" s="65" t="str">
        <f t="shared" si="36"/>
        <v>Rogaland</v>
      </c>
      <c r="E114" s="53">
        <f>+'Ark1'!Q1457</f>
        <v>88</v>
      </c>
      <c r="F114" s="74"/>
      <c r="G114" s="53">
        <f>+'Ark1'!R1457</f>
        <v>1184</v>
      </c>
      <c r="H114" s="74"/>
      <c r="I114" s="176">
        <f>+'Ark1'!AF1457</f>
        <v>5.1297604089944091</v>
      </c>
      <c r="J114" s="176">
        <f>+'Ark1'!AG1457</f>
        <v>5.153240782224751</v>
      </c>
      <c r="K114" s="47"/>
      <c r="L114" s="71"/>
      <c r="M114" s="71"/>
      <c r="N114" s="55">
        <f>+'Ark1'!S1457</f>
        <v>4.5954391891891913</v>
      </c>
      <c r="O114" s="155"/>
      <c r="P114" s="155"/>
      <c r="Q114" s="176"/>
      <c r="R114" s="176"/>
      <c r="S114" s="176"/>
      <c r="T114" s="55">
        <f>+'Ark1'!T1457</f>
        <v>4.076858108108107</v>
      </c>
      <c r="U114" s="155">
        <f>+'Ark1'!U1457</f>
        <v>12.67753378378379</v>
      </c>
      <c r="V114" s="155"/>
      <c r="W114" s="155">
        <f>+'Ark1'!W1457</f>
        <v>0.42229729729729742</v>
      </c>
      <c r="X114" s="74">
        <f>+'Ark1'!X1457</f>
        <v>33.783783783783797</v>
      </c>
      <c r="Y114" s="74">
        <f>+'Ark1'!Y1457</f>
        <v>10.557432432432435</v>
      </c>
      <c r="Z114" s="74">
        <f>+'Ark1'!Z1457</f>
        <v>7.7386055293831388</v>
      </c>
      <c r="AA114" s="155">
        <f>+'Ark1'!Z1457</f>
        <v>7.7386055293831388</v>
      </c>
      <c r="AB114" s="55">
        <f>+'Ark1'!AB1457</f>
        <v>1.9881417696137549</v>
      </c>
      <c r="AC114" s="55">
        <f>+'Ark1'!AC1457</f>
        <v>42.010463433216223</v>
      </c>
      <c r="AD114" s="74">
        <f>+'Ark1'!AD1457</f>
        <v>65.640116872612055</v>
      </c>
      <c r="AE114" s="74">
        <f>+'Ark1'!AE1457</f>
        <v>51.721057403245773</v>
      </c>
      <c r="AF114" s="74">
        <f>+'Ark1'!AF1457</f>
        <v>5.1297604089944091</v>
      </c>
      <c r="AG114" s="155">
        <f t="shared" si="33"/>
        <v>2.7587208233780558</v>
      </c>
      <c r="AH114" s="74">
        <f t="shared" si="37"/>
        <v>13.454545454545455</v>
      </c>
      <c r="AI114" s="47"/>
      <c r="AJ114" s="13"/>
      <c r="AK114" s="13"/>
    </row>
    <row r="115" spans="1:40" ht="15.6">
      <c r="A115" s="47"/>
      <c r="B115" s="53">
        <f>+'Ark1'!C1458</f>
        <v>2016</v>
      </c>
      <c r="C115" s="53">
        <f>+'Ark1'!O1458</f>
        <v>14</v>
      </c>
      <c r="D115" s="65" t="str">
        <f t="shared" si="36"/>
        <v>Vestland</v>
      </c>
      <c r="E115" s="53">
        <f>+'Ark1'!Q1458</f>
        <v>96</v>
      </c>
      <c r="F115" s="74"/>
      <c r="G115" s="53">
        <f>+'Ark1'!R1458</f>
        <v>4140</v>
      </c>
      <c r="H115" s="74"/>
      <c r="I115" s="176">
        <f>+'Ark1'!AF1458</f>
        <v>17.936831159828429</v>
      </c>
      <c r="J115" s="176">
        <f>+'Ark1'!AG1458</f>
        <v>17.405637041591717</v>
      </c>
      <c r="K115" s="47"/>
      <c r="L115" s="71"/>
      <c r="M115" s="71"/>
      <c r="N115" s="55">
        <f>+'Ark1'!S1458</f>
        <v>4.7608695652173916</v>
      </c>
      <c r="O115" s="155"/>
      <c r="P115" s="155"/>
      <c r="Q115" s="176"/>
      <c r="R115" s="176"/>
      <c r="S115" s="176"/>
      <c r="T115" s="55">
        <f>+'Ark1'!T1458</f>
        <v>4.4270531400966178</v>
      </c>
      <c r="U115" s="155">
        <f>+'Ark1'!U1458</f>
        <v>12.24603864734301</v>
      </c>
      <c r="V115" s="155"/>
      <c r="W115" s="155">
        <f>+'Ark1'!W1458</f>
        <v>0.72463768115942018</v>
      </c>
      <c r="X115" s="74">
        <f>+'Ark1'!X1458</f>
        <v>31.376811594202898</v>
      </c>
      <c r="Y115" s="74">
        <f>+'Ark1'!Y1458</f>
        <v>10.700483091787438</v>
      </c>
      <c r="Z115" s="74">
        <f>+'Ark1'!Z1458</f>
        <v>7.8972352685857983</v>
      </c>
      <c r="AA115" s="155">
        <f>+'Ark1'!Z1458</f>
        <v>7.8972352685857983</v>
      </c>
      <c r="AB115" s="55">
        <f>+'Ark1'!AB1458</f>
        <v>1.6841811646149472</v>
      </c>
      <c r="AC115" s="55">
        <f>+'Ark1'!AC1458</f>
        <v>24.498994845938483</v>
      </c>
      <c r="AD115" s="74">
        <f>+'Ark1'!AD1458</f>
        <v>41.623547368838153</v>
      </c>
      <c r="AE115" s="74">
        <f>+'Ark1'!AE1458</f>
        <v>53.552746728845321</v>
      </c>
      <c r="AF115" s="74">
        <f>+'Ark1'!AF1458</f>
        <v>17.936831159828429</v>
      </c>
      <c r="AG115" s="155">
        <f t="shared" ref="AG115:AG119" si="38">+U115/N115</f>
        <v>2.5722272957889425</v>
      </c>
      <c r="AH115" s="74">
        <f t="shared" si="37"/>
        <v>43.125</v>
      </c>
      <c r="AI115" s="47"/>
      <c r="AJ115" s="4"/>
      <c r="AK115" s="4"/>
      <c r="AM115" s="4"/>
      <c r="AN115" s="4"/>
    </row>
    <row r="116" spans="1:40" ht="15.6">
      <c r="A116" s="47"/>
      <c r="B116" s="53">
        <f>+'Ark1'!C1459</f>
        <v>2016</v>
      </c>
      <c r="C116" s="53">
        <f>+'Ark1'!O1459</f>
        <v>15</v>
      </c>
      <c r="D116" s="65" t="str">
        <f t="shared" si="36"/>
        <v>Møre og Romsdal</v>
      </c>
      <c r="E116" s="53">
        <f>+'Ark1'!Q1459</f>
        <v>47</v>
      </c>
      <c r="F116" s="74"/>
      <c r="G116" s="53">
        <f>+'Ark1'!R1459</f>
        <v>2358</v>
      </c>
      <c r="H116" s="74"/>
      <c r="I116" s="176">
        <f>+'Ark1'!AF1459</f>
        <v>10.216195138858801</v>
      </c>
      <c r="J116" s="176">
        <f>+'Ark1'!AG1459</f>
        <v>10.0064577726555</v>
      </c>
      <c r="K116" s="47"/>
      <c r="L116" s="71"/>
      <c r="M116" s="71"/>
      <c r="N116" s="55">
        <f>+'Ark1'!S1459</f>
        <v>5.0903307888040716</v>
      </c>
      <c r="O116" s="155"/>
      <c r="P116" s="155"/>
      <c r="Q116" s="176"/>
      <c r="R116" s="176"/>
      <c r="S116" s="176"/>
      <c r="T116" s="55">
        <f>+'Ark1'!T1459</f>
        <v>4.635708227311282</v>
      </c>
      <c r="U116" s="155">
        <f>+'Ark1'!U1459</f>
        <v>12.360687022900757</v>
      </c>
      <c r="V116" s="155"/>
      <c r="W116" s="155">
        <f>+'Ark1'!W1459</f>
        <v>1.272264631043257</v>
      </c>
      <c r="X116" s="74">
        <f>+'Ark1'!X1459</f>
        <v>31.806615776081419</v>
      </c>
      <c r="Y116" s="74">
        <f>+'Ark1'!Y1459</f>
        <v>15.648854961832059</v>
      </c>
      <c r="Z116" s="74">
        <f>+'Ark1'!Z1459</f>
        <v>8.8711893630700303</v>
      </c>
      <c r="AA116" s="155">
        <f>+'Ark1'!Z1459</f>
        <v>8.8711893630700303</v>
      </c>
      <c r="AB116" s="55">
        <f>+'Ark1'!AB1459</f>
        <v>1.8389427678704775</v>
      </c>
      <c r="AC116" s="55">
        <f>+'Ark1'!AC1459</f>
        <v>9.3677844288936285</v>
      </c>
      <c r="AD116" s="74">
        <f>+'Ark1'!AD1459</f>
        <v>44.35935278671473</v>
      </c>
      <c r="AE116" s="74">
        <f>+'Ark1'!AE1459</f>
        <v>47.763000968976677</v>
      </c>
      <c r="AF116" s="74">
        <f>+'Ark1'!AF1459</f>
        <v>10.216195138858801</v>
      </c>
      <c r="AG116" s="155">
        <f t="shared" si="38"/>
        <v>2.4282679330167443</v>
      </c>
      <c r="AH116" s="74">
        <f t="shared" si="37"/>
        <v>50.170212765957444</v>
      </c>
      <c r="AI116" s="47"/>
      <c r="AJ116" s="4"/>
      <c r="AK116" s="13"/>
      <c r="AM116" s="1"/>
      <c r="AN116" s="5"/>
    </row>
    <row r="117" spans="1:40" ht="15.6">
      <c r="A117" s="47"/>
      <c r="B117" s="53">
        <f>+'Ark1'!C1460</f>
        <v>2016</v>
      </c>
      <c r="C117" s="53">
        <f>+'Ark1'!O1460</f>
        <v>16</v>
      </c>
      <c r="D117" s="65" t="str">
        <f t="shared" si="36"/>
        <v>Trøndelag</v>
      </c>
      <c r="E117" s="53">
        <f>+'Ark1'!Q1460</f>
        <v>40</v>
      </c>
      <c r="F117" s="74"/>
      <c r="G117" s="53">
        <f>+'Ark1'!R1460</f>
        <v>684</v>
      </c>
      <c r="H117" s="74"/>
      <c r="I117" s="176">
        <f>+'Ark1'!AF1460</f>
        <v>2.963476452493393</v>
      </c>
      <c r="J117" s="176">
        <f>+'Ark1'!AG1460</f>
        <v>2.8578304699068142</v>
      </c>
      <c r="K117" s="47"/>
      <c r="L117" s="71"/>
      <c r="M117" s="71"/>
      <c r="N117" s="55">
        <f>+'Ark1'!S1460</f>
        <v>6.3654970760233924</v>
      </c>
      <c r="O117" s="155"/>
      <c r="P117" s="155"/>
      <c r="Q117" s="176"/>
      <c r="R117" s="176"/>
      <c r="S117" s="176"/>
      <c r="T117" s="55">
        <f>+'Ark1'!T1460</f>
        <v>2.8347953216374275</v>
      </c>
      <c r="U117" s="155">
        <f>+'Ark1'!U1460</f>
        <v>12.16988304093568</v>
      </c>
      <c r="V117" s="155"/>
      <c r="W117" s="155">
        <f>+'Ark1'!W1460</f>
        <v>0.29239766081871349</v>
      </c>
      <c r="X117" s="74">
        <f>+'Ark1'!X1460</f>
        <v>20.467836257309941</v>
      </c>
      <c r="Y117" s="74">
        <f>+'Ark1'!Y1460</f>
        <v>5.4093567251461998</v>
      </c>
      <c r="Z117" s="74">
        <f>+'Ark1'!Z1460</f>
        <v>5.8859679989417195</v>
      </c>
      <c r="AA117" s="155">
        <f>+'Ark1'!Z1460</f>
        <v>5.8859679989417195</v>
      </c>
      <c r="AB117" s="55">
        <f>+'Ark1'!AB1460</f>
        <v>2.5507514863744118</v>
      </c>
      <c r="AC117" s="55">
        <f>+'Ark1'!AC1460</f>
        <v>30.477475610018125</v>
      </c>
      <c r="AD117" s="74">
        <f>+'Ark1'!AD1460</f>
        <v>28.271528306221246</v>
      </c>
      <c r="AE117" s="74">
        <f>+'Ark1'!AE1460</f>
        <v>2.9980538340909497</v>
      </c>
      <c r="AF117" s="74">
        <f>+'Ark1'!AF1460</f>
        <v>2.963476452493393</v>
      </c>
      <c r="AG117" s="155">
        <f t="shared" si="38"/>
        <v>1.9118511713367028</v>
      </c>
      <c r="AH117" s="74">
        <f t="shared" si="37"/>
        <v>17.100000000000001</v>
      </c>
      <c r="AI117" s="47"/>
      <c r="AJ117" s="4"/>
      <c r="AK117" s="13"/>
      <c r="AM117" s="1"/>
      <c r="AN117" s="5"/>
    </row>
    <row r="118" spans="1:40" ht="15.6">
      <c r="A118" s="47"/>
      <c r="B118" s="53">
        <f>+'Ark1'!C1461</f>
        <v>2016</v>
      </c>
      <c r="C118" s="53">
        <f>+'Ark1'!O1461</f>
        <v>18</v>
      </c>
      <c r="D118" s="65" t="str">
        <f t="shared" si="36"/>
        <v>Nordland</v>
      </c>
      <c r="E118" s="53">
        <f>+'Ark1'!Q1461</f>
        <v>45</v>
      </c>
      <c r="F118" s="74"/>
      <c r="G118" s="53">
        <f>+'Ark1'!R1461</f>
        <v>1261</v>
      </c>
      <c r="H118" s="74"/>
      <c r="I118" s="176">
        <f>+'Ark1'!AF1461</f>
        <v>5.4633681382955688</v>
      </c>
      <c r="J118" s="176">
        <f>+'Ark1'!AG1461</f>
        <v>6.8386473489658739</v>
      </c>
      <c r="K118" s="47"/>
      <c r="L118" s="71"/>
      <c r="M118" s="71"/>
      <c r="N118" s="55">
        <f>+'Ark1'!S1461</f>
        <v>4.6597938144329909</v>
      </c>
      <c r="O118" s="155"/>
      <c r="P118" s="155"/>
      <c r="Q118" s="176"/>
      <c r="R118" s="176"/>
      <c r="S118" s="176"/>
      <c r="T118" s="55">
        <f>+'Ark1'!T1461</f>
        <v>4.5099127676447281</v>
      </c>
      <c r="U118" s="155">
        <f>+'Ark1'!U1461</f>
        <v>15.796510705789036</v>
      </c>
      <c r="V118" s="155"/>
      <c r="W118" s="155">
        <f>+'Ark1'!W1461</f>
        <v>2.061855670103093</v>
      </c>
      <c r="X118" s="74">
        <f>+'Ark1'!X1461</f>
        <v>49.960348929421087</v>
      </c>
      <c r="Y118" s="74">
        <f>+'Ark1'!Y1461</f>
        <v>17.208564631245039</v>
      </c>
      <c r="Z118" s="74">
        <f>+'Ark1'!Z1461</f>
        <v>7.7187642590534242</v>
      </c>
      <c r="AA118" s="155">
        <f>+'Ark1'!Z1461</f>
        <v>7.7187642590534242</v>
      </c>
      <c r="AB118" s="55">
        <f>+'Ark1'!AB1461</f>
        <v>2.3203280706818847</v>
      </c>
      <c r="AC118" s="55">
        <f>+'Ark1'!AC1461</f>
        <v>43.629185597543426</v>
      </c>
      <c r="AD118" s="74">
        <f>+'Ark1'!AD1461</f>
        <v>62.262994782595946</v>
      </c>
      <c r="AE118" s="74">
        <f>+'Ark1'!AE1461</f>
        <v>55.723710007872249</v>
      </c>
      <c r="AF118" s="74">
        <f>+'Ark1'!AF1461</f>
        <v>5.4633681382955688</v>
      </c>
      <c r="AG118" s="155">
        <f t="shared" si="38"/>
        <v>3.3899591558883539</v>
      </c>
      <c r="AH118" s="74">
        <f t="shared" si="37"/>
        <v>28.022222222222222</v>
      </c>
      <c r="AI118" s="47"/>
      <c r="AJ118" s="4"/>
      <c r="AK118" s="13"/>
      <c r="AM118" s="1"/>
      <c r="AN118" s="5"/>
    </row>
    <row r="119" spans="1:40" ht="15.6">
      <c r="A119" s="47"/>
      <c r="B119" s="53">
        <f>+'Ark1'!C1462</f>
        <v>2016</v>
      </c>
      <c r="C119" s="53">
        <f>+'Ark1'!O1462</f>
        <v>54</v>
      </c>
      <c r="D119" s="65" t="str">
        <f t="shared" si="36"/>
        <v>Troms og Finnmark</v>
      </c>
      <c r="E119" s="53">
        <f>+'Ark1'!Q1462</f>
        <v>0</v>
      </c>
      <c r="F119" s="74"/>
      <c r="G119" s="53">
        <f>+'Ark1'!R1462</f>
        <v>0</v>
      </c>
      <c r="H119" s="74"/>
      <c r="I119" s="176">
        <f>+'Ark1'!AF1462</f>
        <v>0</v>
      </c>
      <c r="J119" s="176">
        <f>+'Ark1'!AG1462</f>
        <v>0</v>
      </c>
      <c r="K119" s="47"/>
      <c r="L119" s="71"/>
      <c r="M119" s="71"/>
      <c r="N119" s="55">
        <f>+'Ark1'!S1462</f>
        <v>0</v>
      </c>
      <c r="O119" s="155"/>
      <c r="P119" s="155"/>
      <c r="Q119" s="176"/>
      <c r="R119" s="176"/>
      <c r="S119" s="176"/>
      <c r="T119" s="55">
        <f>+'Ark1'!T1462</f>
        <v>0</v>
      </c>
      <c r="U119" s="155">
        <f>+'Ark1'!U1462</f>
        <v>0</v>
      </c>
      <c r="V119" s="155"/>
      <c r="W119" s="155">
        <f>+'Ark1'!W1462</f>
        <v>0</v>
      </c>
      <c r="X119" s="74">
        <f>+'Ark1'!X1462</f>
        <v>0</v>
      </c>
      <c r="Y119" s="74">
        <f>+'Ark1'!Y1462</f>
        <v>0</v>
      </c>
      <c r="Z119" s="74">
        <f>+'Ark1'!Z1462</f>
        <v>0</v>
      </c>
      <c r="AA119" s="155">
        <f>+'Ark1'!Z1462</f>
        <v>0</v>
      </c>
      <c r="AB119" s="55">
        <f>+'Ark1'!AB1462</f>
        <v>0</v>
      </c>
      <c r="AC119" s="55">
        <f>+'Ark1'!AC1462</f>
        <v>0</v>
      </c>
      <c r="AD119" s="74">
        <f>+'Ark1'!AD1462</f>
        <v>0</v>
      </c>
      <c r="AE119" s="74">
        <f>+'Ark1'!AE1462</f>
        <v>0</v>
      </c>
      <c r="AF119" s="74">
        <f>+'Ark1'!AF1462</f>
        <v>0</v>
      </c>
      <c r="AG119" s="155" t="e">
        <f t="shared" si="38"/>
        <v>#DIV/0!</v>
      </c>
      <c r="AH119" s="74" t="e">
        <f t="shared" si="37"/>
        <v>#DIV/0!</v>
      </c>
      <c r="AI119" s="47"/>
      <c r="AJ119" s="4"/>
      <c r="AK119" s="13"/>
      <c r="AM119" s="1"/>
      <c r="AN119" s="5"/>
    </row>
    <row r="120" spans="1:40" ht="15.6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71"/>
      <c r="M120" s="71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"/>
      <c r="AK120" s="13"/>
      <c r="AM120" s="1"/>
      <c r="AN120" s="5"/>
    </row>
    <row r="121" spans="1:40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71"/>
      <c r="M121" s="71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</row>
  </sheetData>
  <mergeCells count="1">
    <mergeCell ref="Z5:AA5"/>
  </mergeCells>
  <conditionalFormatting sqref="AK52:AK54">
    <cfRule type="cellIs" dxfId="18" priority="13" stopIfTrue="1" operator="lessThan">
      <formula>0</formula>
    </cfRule>
  </conditionalFormatting>
  <conditionalFormatting sqref="AK112">
    <cfRule type="cellIs" dxfId="17" priority="14" stopIfTrue="1" operator="greaterThan">
      <formula>0</formula>
    </cfRule>
  </conditionalFormatting>
  <conditionalFormatting sqref="AK81">
    <cfRule type="cellIs" dxfId="16" priority="15" stopIfTrue="1" operator="greaterThan">
      <formula>0</formula>
    </cfRule>
    <cfRule type="cellIs" dxfId="15" priority="16" stopIfTrue="1" operator="lessThan">
      <formula>0</formula>
    </cfRule>
  </conditionalFormatting>
  <conditionalFormatting sqref="AK112">
    <cfRule type="cellIs" dxfId="14" priority="12" operator="lessThan">
      <formula>0</formula>
    </cfRule>
  </conditionalFormatting>
  <conditionalFormatting sqref="F25:F38 F10:F23">
    <cfRule type="cellIs" dxfId="13" priority="10" operator="lessThan">
      <formula>0</formula>
    </cfRule>
    <cfRule type="cellIs" dxfId="12" priority="11" operator="greaterThan">
      <formula>0</formula>
    </cfRule>
  </conditionalFormatting>
  <conditionalFormatting sqref="H25:H38 H10:H23">
    <cfRule type="cellIs" dxfId="11" priority="8" operator="lessThan">
      <formula>0</formula>
    </cfRule>
    <cfRule type="cellIs" dxfId="10" priority="9" operator="greaterThan">
      <formula>0</formula>
    </cfRule>
  </conditionalFormatting>
  <conditionalFormatting sqref="O25:O38 O10:O23">
    <cfRule type="cellIs" dxfId="9" priority="4" operator="lessThan">
      <formula>0</formula>
    </cfRule>
    <cfRule type="cellIs" dxfId="8" priority="5" operator="greaterThan">
      <formula>0</formula>
    </cfRule>
  </conditionalFormatting>
  <conditionalFormatting sqref="V25:V38 V10:V23">
    <cfRule type="cellIs" dxfId="7" priority="2" operator="lessThan">
      <formula>0</formula>
    </cfRule>
    <cfRule type="cellIs" dxfId="6" priority="3" operator="greaterThan">
      <formula>0</formula>
    </cfRule>
  </conditionalFormatting>
  <conditionalFormatting sqref="AK39">
    <cfRule type="cellIs" dxfId="5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437"/>
  <sheetViews>
    <sheetView zoomScale="85" zoomScaleNormal="85" workbookViewId="0">
      <selection activeCell="R17" sqref="R17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2" customWidth="1"/>
    <col min="42" max="42" width="7" customWidth="1"/>
    <col min="43" max="43" width="6.08984375" style="92" customWidth="1"/>
    <col min="44" max="44" width="7.453125" customWidth="1"/>
    <col min="45" max="45" width="7.1796875" style="92" customWidth="1"/>
    <col min="46" max="46" width="6.08984375" style="92" customWidth="1"/>
    <col min="47" max="47" width="8.81640625" style="92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2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2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0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1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3"/>
      <c r="CB5" s="183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8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8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8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8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8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8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8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8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8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8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8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8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8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8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8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8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8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8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8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8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8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8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8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8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8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8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8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8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7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7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7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6"/>
      <c r="BO43" s="56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30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30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30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30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30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30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30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30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30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30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30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30:62"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30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30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30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30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30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30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30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30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30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30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30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30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30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30:62" ht="15.6"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30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30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30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30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30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30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17:62">
      <c r="AJ305"/>
      <c r="AL305"/>
      <c r="AM305"/>
      <c r="AN305"/>
      <c r="AO305"/>
      <c r="AQ305"/>
      <c r="AS305"/>
      <c r="AT305"/>
      <c r="AU305"/>
      <c r="AV305"/>
      <c r="AW305"/>
      <c r="AX305"/>
      <c r="AY305"/>
      <c r="BB305"/>
      <c r="BC305"/>
      <c r="BD305"/>
      <c r="BE305"/>
      <c r="BF305"/>
      <c r="BJ305" s="4"/>
    </row>
    <row r="306" spans="17:62" ht="15.6"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J306" s="4"/>
    </row>
    <row r="307" spans="17:62" ht="15.6"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J307" s="4"/>
    </row>
    <row r="308" spans="17:62"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J308" s="4"/>
    </row>
    <row r="309" spans="17:62" ht="15.6"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J309" s="4"/>
    </row>
    <row r="310" spans="17:62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17:62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17:62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17:62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17:62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17:62">
      <c r="Q315">
        <v>6</v>
      </c>
      <c r="R315" s="3" t="s">
        <v>94</v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17:62">
      <c r="Q316">
        <v>5</v>
      </c>
      <c r="R316" s="286" t="s">
        <v>93</v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17:62">
      <c r="Q317">
        <v>4</v>
      </c>
      <c r="R317" s="3" t="s">
        <v>92</v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17:62">
      <c r="Q318">
        <v>3</v>
      </c>
      <c r="R318" s="3" t="s">
        <v>91</v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17:62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17:62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>
      <c r="AJ324"/>
      <c r="AL324"/>
      <c r="AM324"/>
      <c r="AN324"/>
      <c r="AO324"/>
      <c r="AQ324"/>
      <c r="AS324"/>
      <c r="AT324"/>
      <c r="AU324"/>
      <c r="AV324"/>
      <c r="AW324"/>
      <c r="AX324"/>
      <c r="AY324"/>
      <c r="BB324"/>
      <c r="BC324"/>
      <c r="BD324"/>
      <c r="BE324"/>
      <c r="BF324"/>
      <c r="BJ324" s="4"/>
    </row>
    <row r="325" spans="30:62" ht="15.6"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J325" s="4"/>
    </row>
    <row r="326" spans="30:62" ht="15.6"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J326" s="4"/>
    </row>
    <row r="327" spans="30:62"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J327" s="4"/>
    </row>
    <row r="328" spans="30:62" ht="15.6"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J328" s="4"/>
    </row>
    <row r="329" spans="30:62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>
      <c r="AJ343"/>
      <c r="AL343"/>
      <c r="AM343"/>
      <c r="AN343"/>
      <c r="AO343"/>
      <c r="AQ343"/>
      <c r="AS343"/>
      <c r="AT343"/>
      <c r="AU343"/>
      <c r="AV343"/>
      <c r="AW343"/>
      <c r="AX343"/>
      <c r="AY343"/>
      <c r="BB343"/>
      <c r="BC343"/>
      <c r="BD343"/>
      <c r="BE343"/>
      <c r="BF343"/>
      <c r="BJ343" s="4"/>
    </row>
    <row r="344" spans="30:62" ht="15.6"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J344" s="4"/>
    </row>
    <row r="345" spans="30:62" ht="15.6"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J345" s="4"/>
    </row>
    <row r="346" spans="30:62"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J346" s="4"/>
    </row>
    <row r="347" spans="30:62" ht="15.6"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J347" s="4"/>
    </row>
    <row r="348" spans="30:62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>
      <c r="AJ362"/>
      <c r="AL362"/>
      <c r="AM362"/>
      <c r="AN362"/>
      <c r="AO362"/>
      <c r="AQ362"/>
      <c r="AS362"/>
      <c r="AT362"/>
      <c r="AU362"/>
      <c r="AV362"/>
      <c r="AW362"/>
      <c r="AX362"/>
      <c r="AY362"/>
      <c r="BB362"/>
      <c r="BC362"/>
      <c r="BD362"/>
      <c r="BE362"/>
      <c r="BF362"/>
      <c r="BJ362" s="4"/>
    </row>
    <row r="363" spans="30:62" ht="15.6"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J363" s="4"/>
    </row>
    <row r="364" spans="30:62" ht="15.6"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J364" s="4"/>
    </row>
    <row r="365" spans="30:62"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J365" s="4"/>
    </row>
    <row r="366" spans="30:62" ht="15.6"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J366" s="4"/>
    </row>
    <row r="367" spans="30:62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70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70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70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70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70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1"/>
      <c r="BJ373" s="4"/>
      <c r="BK373" s="1"/>
      <c r="BL373" s="1"/>
      <c r="BM373" s="1"/>
      <c r="BN373" s="1"/>
      <c r="BO373" s="1"/>
      <c r="BP373" s="1"/>
      <c r="BQ373" s="1"/>
      <c r="BR373" s="1"/>
    </row>
    <row r="374" spans="30:70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1"/>
      <c r="BJ374" s="4"/>
      <c r="BK374" s="1"/>
      <c r="BL374" s="1"/>
      <c r="BM374" s="1"/>
      <c r="BN374" s="1"/>
      <c r="BO374" s="1"/>
      <c r="BP374" s="1"/>
      <c r="BQ374" s="1"/>
      <c r="BR374" s="1"/>
    </row>
    <row r="375" spans="30:70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4"/>
      <c r="BK375" s="1"/>
      <c r="BL375" s="1"/>
      <c r="BM375" s="1"/>
      <c r="BN375" s="1"/>
      <c r="BO375" s="1"/>
      <c r="BP375" s="1"/>
      <c r="BQ375" s="1"/>
      <c r="BR375" s="1"/>
    </row>
    <row r="376" spans="30:70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1"/>
      <c r="BJ376" s="4"/>
      <c r="BK376" s="1"/>
      <c r="BL376" s="1"/>
      <c r="BM376" s="1"/>
      <c r="BN376" s="1"/>
      <c r="BO376" s="1"/>
      <c r="BP376" s="1"/>
      <c r="BQ376" s="1"/>
      <c r="BR376" s="1"/>
    </row>
    <row r="377" spans="30:70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1"/>
      <c r="BJ377" s="4"/>
      <c r="BK377" s="1"/>
      <c r="BL377" s="1"/>
      <c r="BM377" s="1"/>
      <c r="BN377" s="1"/>
      <c r="BO377" s="1"/>
      <c r="BP377" s="1"/>
      <c r="BQ377" s="1"/>
      <c r="BR377" s="1"/>
    </row>
    <row r="378" spans="30:70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1"/>
      <c r="BJ378" s="4"/>
      <c r="BK378" s="1"/>
      <c r="BL378" s="1"/>
      <c r="BM378" s="1"/>
      <c r="BN378" s="1"/>
      <c r="BO378" s="1"/>
      <c r="BP378" s="1"/>
      <c r="BQ378" s="1"/>
      <c r="BR378" s="1"/>
    </row>
    <row r="379" spans="30:70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1"/>
      <c r="BJ379" s="4"/>
      <c r="BK379" s="1"/>
      <c r="BL379" s="1"/>
      <c r="BM379" s="1"/>
      <c r="BN379" s="1"/>
      <c r="BO379" s="1"/>
      <c r="BP379" s="1"/>
      <c r="BQ379" s="1"/>
      <c r="BR379" s="1"/>
    </row>
    <row r="380" spans="30:70"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1"/>
      <c r="BJ380" s="4"/>
      <c r="BK380" s="1"/>
      <c r="BL380" s="1"/>
      <c r="BM380" s="1"/>
      <c r="BN380" s="1"/>
      <c r="BO380" s="1"/>
      <c r="BP380" s="1"/>
      <c r="BQ380" s="1"/>
      <c r="BR380" s="1"/>
    </row>
    <row r="381" spans="30:70">
      <c r="AJ381"/>
      <c r="AL381"/>
      <c r="AM381"/>
      <c r="AN381"/>
      <c r="AO381"/>
      <c r="AQ381"/>
      <c r="AS381"/>
      <c r="AT381"/>
      <c r="AU381"/>
      <c r="AV381"/>
      <c r="AW381"/>
      <c r="AX381"/>
      <c r="AY381"/>
      <c r="BB381"/>
      <c r="BC381"/>
      <c r="BD381"/>
      <c r="BE381"/>
      <c r="BF381"/>
      <c r="BI381" s="1"/>
      <c r="BJ381" s="4"/>
      <c r="BK381" s="1"/>
      <c r="BL381" s="1"/>
      <c r="BM381" s="1"/>
      <c r="BN381" s="1"/>
      <c r="BO381" s="1"/>
      <c r="BP381" s="1"/>
      <c r="BQ381" s="1"/>
      <c r="BR381" s="1"/>
    </row>
    <row r="382" spans="30:70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30:70" ht="15.6"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30:70"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30:70" ht="15.6"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30:70">
      <c r="AW386" s="16"/>
      <c r="BA386" s="60"/>
      <c r="BB386" s="202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30:70">
      <c r="AW387" s="16"/>
      <c r="BA387" s="60"/>
      <c r="BB387" s="202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30:70">
      <c r="AW388" s="16"/>
      <c r="BA388" s="60"/>
      <c r="BB388" s="202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30:70">
      <c r="AW389" s="16"/>
      <c r="BA389" s="60"/>
      <c r="BB389" s="202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30:70">
      <c r="AW390" s="16"/>
      <c r="BA390" s="60"/>
      <c r="BB390" s="202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30:70">
      <c r="AW391" s="16"/>
      <c r="BA391" s="60"/>
      <c r="BB391" s="202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30:70">
      <c r="AW392" s="16"/>
      <c r="BA392" s="60"/>
      <c r="BB392" s="202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30:70">
      <c r="AW393" s="16"/>
      <c r="BA393" s="60"/>
      <c r="BB393" s="202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30:70">
      <c r="AU394" s="159"/>
      <c r="AV394" s="77"/>
      <c r="AW394" s="77"/>
      <c r="AX394" s="77"/>
      <c r="AY394" s="159"/>
      <c r="AZ394" s="35"/>
    </row>
    <row r="395" spans="30:70">
      <c r="AU395" s="159"/>
      <c r="AV395" s="77"/>
      <c r="AW395" s="77"/>
      <c r="AX395" s="77"/>
      <c r="AY395" s="159"/>
      <c r="AZ395" s="35"/>
    </row>
    <row r="437" spans="18:18">
      <c r="R437" s="3" t="s">
        <v>637</v>
      </c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E6" sqref="E6"/>
    </sheetView>
  </sheetViews>
  <sheetFormatPr baseColWidth="10" defaultRowHeight="15"/>
  <sheetData>
    <row r="1" spans="1:4">
      <c r="A1">
        <v>1101</v>
      </c>
      <c r="B1" t="s">
        <v>227</v>
      </c>
      <c r="C1" t="s">
        <v>108</v>
      </c>
      <c r="D1">
        <v>11</v>
      </c>
    </row>
    <row r="2" spans="1:4">
      <c r="A2">
        <v>1103</v>
      </c>
      <c r="B2" t="s">
        <v>229</v>
      </c>
      <c r="C2" t="s">
        <v>108</v>
      </c>
      <c r="D2">
        <v>11</v>
      </c>
    </row>
    <row r="3" spans="1:4">
      <c r="A3">
        <v>1106</v>
      </c>
      <c r="B3" t="s">
        <v>230</v>
      </c>
      <c r="C3" t="s">
        <v>108</v>
      </c>
      <c r="D3">
        <v>11</v>
      </c>
    </row>
    <row r="4" spans="1:4">
      <c r="A4">
        <v>1108</v>
      </c>
      <c r="B4" t="s">
        <v>228</v>
      </c>
      <c r="C4" t="s">
        <v>108</v>
      </c>
      <c r="D4">
        <v>11</v>
      </c>
    </row>
    <row r="5" spans="1:4">
      <c r="A5">
        <v>1111</v>
      </c>
      <c r="B5" t="s">
        <v>231</v>
      </c>
      <c r="C5" t="s">
        <v>108</v>
      </c>
      <c r="D5">
        <v>11</v>
      </c>
    </row>
    <row r="6" spans="1:4">
      <c r="A6">
        <v>1112</v>
      </c>
      <c r="B6" t="s">
        <v>232</v>
      </c>
      <c r="C6" t="s">
        <v>108</v>
      </c>
      <c r="D6">
        <v>11</v>
      </c>
    </row>
    <row r="7" spans="1:4">
      <c r="A7">
        <v>1114</v>
      </c>
      <c r="B7" t="s">
        <v>598</v>
      </c>
      <c r="C7" t="s">
        <v>108</v>
      </c>
      <c r="D7">
        <v>11</v>
      </c>
    </row>
    <row r="8" spans="1:4">
      <c r="A8">
        <v>1119</v>
      </c>
      <c r="B8" t="s">
        <v>599</v>
      </c>
      <c r="C8" t="s">
        <v>108</v>
      </c>
      <c r="D8">
        <v>11</v>
      </c>
    </row>
    <row r="9" spans="1:4">
      <c r="A9">
        <v>1120</v>
      </c>
      <c r="B9" t="s">
        <v>233</v>
      </c>
      <c r="C9" t="s">
        <v>108</v>
      </c>
      <c r="D9">
        <v>11</v>
      </c>
    </row>
    <row r="10" spans="1:4">
      <c r="A10">
        <v>1121</v>
      </c>
      <c r="B10" t="s">
        <v>234</v>
      </c>
      <c r="C10" t="s">
        <v>108</v>
      </c>
      <c r="D10">
        <v>11</v>
      </c>
    </row>
    <row r="11" spans="1:4">
      <c r="A11">
        <v>1122</v>
      </c>
      <c r="B11" t="s">
        <v>235</v>
      </c>
      <c r="C11" t="s">
        <v>108</v>
      </c>
      <c r="D11">
        <v>11</v>
      </c>
    </row>
    <row r="12" spans="1:4">
      <c r="A12">
        <v>1124</v>
      </c>
      <c r="B12" t="s">
        <v>236</v>
      </c>
      <c r="C12" t="s">
        <v>108</v>
      </c>
      <c r="D12">
        <v>11</v>
      </c>
    </row>
    <row r="13" spans="1:4">
      <c r="A13">
        <v>1127</v>
      </c>
      <c r="B13" t="s">
        <v>237</v>
      </c>
      <c r="C13" t="s">
        <v>108</v>
      </c>
      <c r="D13">
        <v>11</v>
      </c>
    </row>
    <row r="14" spans="1:4">
      <c r="A14">
        <v>1130</v>
      </c>
      <c r="B14" t="s">
        <v>238</v>
      </c>
      <c r="C14" t="s">
        <v>108</v>
      </c>
      <c r="D14">
        <v>11</v>
      </c>
    </row>
    <row r="15" spans="1:4">
      <c r="A15">
        <v>1133</v>
      </c>
      <c r="B15" t="s">
        <v>239</v>
      </c>
      <c r="C15" t="s">
        <v>108</v>
      </c>
      <c r="D15">
        <v>11</v>
      </c>
    </row>
    <row r="16" spans="1:4">
      <c r="A16">
        <v>1134</v>
      </c>
      <c r="B16" t="s">
        <v>476</v>
      </c>
      <c r="C16" t="s">
        <v>108</v>
      </c>
      <c r="D16">
        <v>11</v>
      </c>
    </row>
    <row r="17" spans="1:4">
      <c r="A17">
        <v>1135</v>
      </c>
      <c r="B17" t="s">
        <v>240</v>
      </c>
      <c r="C17" t="s">
        <v>108</v>
      </c>
      <c r="D17">
        <v>11</v>
      </c>
    </row>
    <row r="18" spans="1:4">
      <c r="A18">
        <v>1144</v>
      </c>
      <c r="B18" t="s">
        <v>241</v>
      </c>
      <c r="C18" t="s">
        <v>108</v>
      </c>
      <c r="D18">
        <v>11</v>
      </c>
    </row>
    <row r="19" spans="1:4">
      <c r="A19">
        <v>1145</v>
      </c>
      <c r="B19" t="s">
        <v>242</v>
      </c>
      <c r="C19" t="s">
        <v>108</v>
      </c>
      <c r="D19">
        <v>11</v>
      </c>
    </row>
    <row r="20" spans="1:4">
      <c r="A20">
        <v>1146</v>
      </c>
      <c r="B20" t="s">
        <v>243</v>
      </c>
      <c r="C20" t="s">
        <v>108</v>
      </c>
      <c r="D20">
        <v>11</v>
      </c>
    </row>
    <row r="21" spans="1:4">
      <c r="A21">
        <v>1149</v>
      </c>
      <c r="B21" t="s">
        <v>244</v>
      </c>
      <c r="C21" t="s">
        <v>108</v>
      </c>
      <c r="D21">
        <v>11</v>
      </c>
    </row>
    <row r="22" spans="1:4">
      <c r="A22">
        <v>1151</v>
      </c>
      <c r="B22" t="s">
        <v>245</v>
      </c>
      <c r="C22" t="s">
        <v>108</v>
      </c>
      <c r="D22">
        <v>11</v>
      </c>
    </row>
    <row r="23" spans="1:4">
      <c r="A23">
        <v>1160</v>
      </c>
      <c r="B23" t="s">
        <v>246</v>
      </c>
      <c r="C23" t="s">
        <v>108</v>
      </c>
      <c r="D23">
        <v>11</v>
      </c>
    </row>
    <row r="24" spans="1:4">
      <c r="A24">
        <v>1503</v>
      </c>
      <c r="B24" t="s">
        <v>284</v>
      </c>
      <c r="C24" t="s">
        <v>602</v>
      </c>
      <c r="D24">
        <v>15</v>
      </c>
    </row>
    <row r="25" spans="1:4">
      <c r="A25">
        <v>1504</v>
      </c>
      <c r="B25" t="s">
        <v>283</v>
      </c>
      <c r="C25" t="s">
        <v>602</v>
      </c>
      <c r="D25">
        <v>15</v>
      </c>
    </row>
    <row r="26" spans="1:4">
      <c r="A26">
        <v>1506</v>
      </c>
      <c r="B26" t="s">
        <v>282</v>
      </c>
      <c r="C26" t="s">
        <v>602</v>
      </c>
      <c r="D26">
        <v>15</v>
      </c>
    </row>
    <row r="27" spans="1:4">
      <c r="A27">
        <v>1511</v>
      </c>
      <c r="B27" t="s">
        <v>285</v>
      </c>
      <c r="C27" t="s">
        <v>602</v>
      </c>
      <c r="D27">
        <v>15</v>
      </c>
    </row>
    <row r="28" spans="1:4">
      <c r="A28">
        <v>1514</v>
      </c>
      <c r="B28" t="s">
        <v>189</v>
      </c>
      <c r="C28" t="s">
        <v>602</v>
      </c>
      <c r="D28">
        <v>15</v>
      </c>
    </row>
    <row r="29" spans="1:4">
      <c r="A29">
        <v>1515</v>
      </c>
      <c r="B29" t="s">
        <v>286</v>
      </c>
      <c r="C29" t="s">
        <v>602</v>
      </c>
      <c r="D29">
        <v>15</v>
      </c>
    </row>
    <row r="30" spans="1:4">
      <c r="A30">
        <v>1516</v>
      </c>
      <c r="B30" t="s">
        <v>287</v>
      </c>
      <c r="C30" t="s">
        <v>602</v>
      </c>
      <c r="D30">
        <v>15</v>
      </c>
    </row>
    <row r="31" spans="1:4">
      <c r="A31">
        <v>1517</v>
      </c>
      <c r="B31" t="s">
        <v>288</v>
      </c>
      <c r="C31" t="s">
        <v>602</v>
      </c>
      <c r="D31">
        <v>15</v>
      </c>
    </row>
    <row r="32" spans="1:4">
      <c r="A32">
        <v>1520</v>
      </c>
      <c r="B32" t="s">
        <v>290</v>
      </c>
      <c r="C32" t="s">
        <v>602</v>
      </c>
      <c r="D32">
        <v>15</v>
      </c>
    </row>
    <row r="33" spans="1:4">
      <c r="A33">
        <v>1525</v>
      </c>
      <c r="B33" t="s">
        <v>291</v>
      </c>
      <c r="C33" t="s">
        <v>602</v>
      </c>
      <c r="D33">
        <v>15</v>
      </c>
    </row>
    <row r="34" spans="1:4">
      <c r="A34">
        <v>1528</v>
      </c>
      <c r="B34" t="s">
        <v>292</v>
      </c>
      <c r="C34" t="s">
        <v>602</v>
      </c>
      <c r="D34">
        <v>15</v>
      </c>
    </row>
    <row r="35" spans="1:4">
      <c r="A35">
        <v>1531</v>
      </c>
      <c r="B35" t="s">
        <v>293</v>
      </c>
      <c r="C35" t="s">
        <v>602</v>
      </c>
      <c r="D35">
        <v>15</v>
      </c>
    </row>
    <row r="36" spans="1:4">
      <c r="A36">
        <v>1532</v>
      </c>
      <c r="B36" t="s">
        <v>294</v>
      </c>
      <c r="C36" t="s">
        <v>602</v>
      </c>
      <c r="D36">
        <v>15</v>
      </c>
    </row>
    <row r="37" spans="1:4">
      <c r="A37">
        <v>1535</v>
      </c>
      <c r="B37" t="s">
        <v>295</v>
      </c>
      <c r="C37" t="s">
        <v>602</v>
      </c>
      <c r="D37">
        <v>15</v>
      </c>
    </row>
    <row r="38" spans="1:4">
      <c r="A38">
        <v>1539</v>
      </c>
      <c r="B38" t="s">
        <v>296</v>
      </c>
      <c r="C38" t="s">
        <v>602</v>
      </c>
      <c r="D38">
        <v>15</v>
      </c>
    </row>
    <row r="39" spans="1:4">
      <c r="A39">
        <v>1547</v>
      </c>
      <c r="B39" t="s">
        <v>297</v>
      </c>
      <c r="C39" t="s">
        <v>602</v>
      </c>
      <c r="D39">
        <v>15</v>
      </c>
    </row>
    <row r="40" spans="1:4">
      <c r="A40">
        <v>1554</v>
      </c>
      <c r="B40" t="s">
        <v>298</v>
      </c>
      <c r="C40" t="s">
        <v>602</v>
      </c>
      <c r="D40">
        <v>15</v>
      </c>
    </row>
    <row r="41" spans="1:4">
      <c r="A41">
        <v>1557</v>
      </c>
      <c r="B41" t="s">
        <v>299</v>
      </c>
      <c r="C41" t="s">
        <v>602</v>
      </c>
      <c r="D41">
        <v>15</v>
      </c>
    </row>
    <row r="42" spans="1:4">
      <c r="A42">
        <v>1560</v>
      </c>
      <c r="B42" t="s">
        <v>300</v>
      </c>
      <c r="C42" t="s">
        <v>602</v>
      </c>
      <c r="D42">
        <v>15</v>
      </c>
    </row>
    <row r="43" spans="1:4">
      <c r="A43">
        <v>1563</v>
      </c>
      <c r="B43" t="s">
        <v>301</v>
      </c>
      <c r="C43" t="s">
        <v>602</v>
      </c>
      <c r="D43">
        <v>15</v>
      </c>
    </row>
    <row r="44" spans="1:4">
      <c r="A44">
        <v>1566</v>
      </c>
      <c r="B44" t="s">
        <v>302</v>
      </c>
      <c r="C44" t="s">
        <v>602</v>
      </c>
      <c r="D44">
        <v>15</v>
      </c>
    </row>
    <row r="45" spans="1:4">
      <c r="A45">
        <v>1573</v>
      </c>
      <c r="B45" t="s">
        <v>305</v>
      </c>
      <c r="C45" t="s">
        <v>602</v>
      </c>
      <c r="D45">
        <v>15</v>
      </c>
    </row>
    <row r="46" spans="1:4">
      <c r="A46">
        <v>1576</v>
      </c>
      <c r="B46" t="s">
        <v>304</v>
      </c>
      <c r="C46" t="s">
        <v>602</v>
      </c>
      <c r="D46">
        <v>15</v>
      </c>
    </row>
    <row r="47" spans="1:4">
      <c r="A47">
        <v>1577</v>
      </c>
      <c r="B47" t="s">
        <v>289</v>
      </c>
      <c r="C47" t="s">
        <v>602</v>
      </c>
      <c r="D47">
        <v>15</v>
      </c>
    </row>
    <row r="48" spans="1:4">
      <c r="A48">
        <v>1578</v>
      </c>
      <c r="B48" t="s">
        <v>613</v>
      </c>
      <c r="C48" t="s">
        <v>602</v>
      </c>
      <c r="D48">
        <v>15</v>
      </c>
    </row>
    <row r="49" spans="1:4">
      <c r="A49">
        <v>1579</v>
      </c>
      <c r="B49" t="s">
        <v>614</v>
      </c>
      <c r="C49" t="s">
        <v>602</v>
      </c>
      <c r="D49">
        <v>15</v>
      </c>
    </row>
    <row r="50" spans="1:4">
      <c r="A50">
        <v>1804</v>
      </c>
      <c r="B50" t="s">
        <v>335</v>
      </c>
      <c r="C50" t="s">
        <v>109</v>
      </c>
      <c r="D50">
        <v>18</v>
      </c>
    </row>
    <row r="51" spans="1:4">
      <c r="A51">
        <v>1806</v>
      </c>
      <c r="B51" t="s">
        <v>336</v>
      </c>
      <c r="C51" t="s">
        <v>109</v>
      </c>
      <c r="D51">
        <v>18</v>
      </c>
    </row>
    <row r="52" spans="1:4">
      <c r="A52">
        <v>1811</v>
      </c>
      <c r="B52" t="s">
        <v>337</v>
      </c>
      <c r="C52" t="s">
        <v>109</v>
      </c>
      <c r="D52">
        <v>18</v>
      </c>
    </row>
    <row r="53" spans="1:4">
      <c r="A53">
        <v>1812</v>
      </c>
      <c r="B53" t="s">
        <v>338</v>
      </c>
      <c r="C53" t="s">
        <v>109</v>
      </c>
      <c r="D53">
        <v>18</v>
      </c>
    </row>
    <row r="54" spans="1:4">
      <c r="A54">
        <v>1813</v>
      </c>
      <c r="B54" t="s">
        <v>339</v>
      </c>
      <c r="C54" t="s">
        <v>109</v>
      </c>
      <c r="D54">
        <v>18</v>
      </c>
    </row>
    <row r="55" spans="1:4">
      <c r="A55">
        <v>1815</v>
      </c>
      <c r="B55" t="s">
        <v>340</v>
      </c>
      <c r="C55" t="s">
        <v>109</v>
      </c>
      <c r="D55">
        <v>18</v>
      </c>
    </row>
    <row r="56" spans="1:4">
      <c r="A56">
        <v>1816</v>
      </c>
      <c r="B56" t="s">
        <v>341</v>
      </c>
      <c r="C56" t="s">
        <v>109</v>
      </c>
      <c r="D56">
        <v>18</v>
      </c>
    </row>
    <row r="57" spans="1:4">
      <c r="A57">
        <v>1818</v>
      </c>
      <c r="B57" t="s">
        <v>286</v>
      </c>
      <c r="C57" t="s">
        <v>109</v>
      </c>
      <c r="D57">
        <v>18</v>
      </c>
    </row>
    <row r="58" spans="1:4">
      <c r="A58">
        <v>1820</v>
      </c>
      <c r="B58" t="s">
        <v>603</v>
      </c>
      <c r="C58" t="s">
        <v>109</v>
      </c>
      <c r="D58">
        <v>18</v>
      </c>
    </row>
    <row r="59" spans="1:4">
      <c r="A59">
        <v>1822</v>
      </c>
      <c r="B59" t="s">
        <v>342</v>
      </c>
      <c r="C59" t="s">
        <v>109</v>
      </c>
      <c r="D59">
        <v>18</v>
      </c>
    </row>
    <row r="60" spans="1:4">
      <c r="A60">
        <v>1824</v>
      </c>
      <c r="B60" t="s">
        <v>343</v>
      </c>
      <c r="C60" t="s">
        <v>109</v>
      </c>
      <c r="D60">
        <v>18</v>
      </c>
    </row>
    <row r="61" spans="1:4">
      <c r="A61">
        <v>1825</v>
      </c>
      <c r="B61" t="s">
        <v>344</v>
      </c>
      <c r="C61" t="s">
        <v>109</v>
      </c>
      <c r="D61">
        <v>18</v>
      </c>
    </row>
    <row r="62" spans="1:4">
      <c r="A62">
        <v>1826</v>
      </c>
      <c r="B62" t="s">
        <v>345</v>
      </c>
      <c r="C62" t="s">
        <v>109</v>
      </c>
      <c r="D62">
        <v>18</v>
      </c>
    </row>
    <row r="63" spans="1:4">
      <c r="A63">
        <v>1827</v>
      </c>
      <c r="B63" t="s">
        <v>346</v>
      </c>
      <c r="C63" t="s">
        <v>109</v>
      </c>
      <c r="D63">
        <v>18</v>
      </c>
    </row>
    <row r="64" spans="1:4">
      <c r="A64">
        <v>1828</v>
      </c>
      <c r="B64" t="s">
        <v>347</v>
      </c>
      <c r="C64" t="s">
        <v>109</v>
      </c>
      <c r="D64">
        <v>18</v>
      </c>
    </row>
    <row r="65" spans="1:4">
      <c r="A65">
        <v>1832</v>
      </c>
      <c r="B65" t="s">
        <v>348</v>
      </c>
      <c r="C65" t="s">
        <v>109</v>
      </c>
      <c r="D65">
        <v>18</v>
      </c>
    </row>
    <row r="66" spans="1:4">
      <c r="A66">
        <v>1833</v>
      </c>
      <c r="B66" t="s">
        <v>349</v>
      </c>
      <c r="C66" t="s">
        <v>109</v>
      </c>
      <c r="D66">
        <v>18</v>
      </c>
    </row>
    <row r="67" spans="1:4">
      <c r="A67">
        <v>1834</v>
      </c>
      <c r="B67" t="s">
        <v>350</v>
      </c>
      <c r="C67" t="s">
        <v>109</v>
      </c>
      <c r="D67">
        <v>18</v>
      </c>
    </row>
    <row r="68" spans="1:4">
      <c r="A68">
        <v>1835</v>
      </c>
      <c r="B68" t="s">
        <v>404</v>
      </c>
      <c r="C68" t="s">
        <v>109</v>
      </c>
      <c r="D68">
        <v>18</v>
      </c>
    </row>
    <row r="69" spans="1:4">
      <c r="A69">
        <v>1836</v>
      </c>
      <c r="B69" t="s">
        <v>351</v>
      </c>
      <c r="C69" t="s">
        <v>109</v>
      </c>
      <c r="D69">
        <v>18</v>
      </c>
    </row>
    <row r="70" spans="1:4">
      <c r="A70">
        <v>1837</v>
      </c>
      <c r="B70" t="s">
        <v>352</v>
      </c>
      <c r="C70" t="s">
        <v>109</v>
      </c>
      <c r="D70">
        <v>18</v>
      </c>
    </row>
    <row r="71" spans="1:4">
      <c r="A71">
        <v>1838</v>
      </c>
      <c r="B71" t="s">
        <v>353</v>
      </c>
      <c r="C71" t="s">
        <v>109</v>
      </c>
      <c r="D71">
        <v>18</v>
      </c>
    </row>
    <row r="72" spans="1:4">
      <c r="A72">
        <v>1839</v>
      </c>
      <c r="B72" t="s">
        <v>354</v>
      </c>
      <c r="C72" t="s">
        <v>109</v>
      </c>
      <c r="D72">
        <v>18</v>
      </c>
    </row>
    <row r="73" spans="1:4">
      <c r="A73">
        <v>1840</v>
      </c>
      <c r="B73" t="s">
        <v>355</v>
      </c>
      <c r="C73" t="s">
        <v>109</v>
      </c>
      <c r="D73">
        <v>18</v>
      </c>
    </row>
    <row r="74" spans="1:4">
      <c r="A74">
        <v>1841</v>
      </c>
      <c r="B74" t="s">
        <v>356</v>
      </c>
      <c r="C74" t="s">
        <v>109</v>
      </c>
      <c r="D74">
        <v>18</v>
      </c>
    </row>
    <row r="75" spans="1:4">
      <c r="A75">
        <v>1845</v>
      </c>
      <c r="B75" t="s">
        <v>357</v>
      </c>
      <c r="C75" t="s">
        <v>109</v>
      </c>
      <c r="D75">
        <v>18</v>
      </c>
    </row>
    <row r="76" spans="1:4">
      <c r="A76">
        <v>1848</v>
      </c>
      <c r="B76" t="s">
        <v>358</v>
      </c>
      <c r="C76" t="s">
        <v>109</v>
      </c>
      <c r="D76">
        <v>18</v>
      </c>
    </row>
    <row r="77" spans="1:4">
      <c r="A77">
        <v>1851</v>
      </c>
      <c r="B77" t="s">
        <v>360</v>
      </c>
      <c r="C77" t="s">
        <v>109</v>
      </c>
      <c r="D77">
        <v>18</v>
      </c>
    </row>
    <row r="78" spans="1:4">
      <c r="A78">
        <v>1853</v>
      </c>
      <c r="B78" t="s">
        <v>361</v>
      </c>
      <c r="C78" t="s">
        <v>109</v>
      </c>
      <c r="D78">
        <v>18</v>
      </c>
    </row>
    <row r="79" spans="1:4">
      <c r="A79">
        <v>1854</v>
      </c>
      <c r="B79" t="s">
        <v>362</v>
      </c>
      <c r="C79" t="s">
        <v>109</v>
      </c>
      <c r="D79">
        <v>18</v>
      </c>
    </row>
    <row r="80" spans="1:4">
      <c r="A80">
        <v>1856</v>
      </c>
      <c r="B80" t="s">
        <v>402</v>
      </c>
      <c r="C80" t="s">
        <v>109</v>
      </c>
      <c r="D80">
        <v>18</v>
      </c>
    </row>
    <row r="81" spans="1:4">
      <c r="A81">
        <v>1857</v>
      </c>
      <c r="B81" t="s">
        <v>446</v>
      </c>
      <c r="C81" t="s">
        <v>109</v>
      </c>
      <c r="D81">
        <v>18</v>
      </c>
    </row>
    <row r="82" spans="1:4">
      <c r="A82">
        <v>1859</v>
      </c>
      <c r="B82" t="s">
        <v>363</v>
      </c>
      <c r="C82" t="s">
        <v>109</v>
      </c>
      <c r="D82">
        <v>18</v>
      </c>
    </row>
    <row r="83" spans="1:4">
      <c r="A83">
        <v>1860</v>
      </c>
      <c r="B83" t="s">
        <v>364</v>
      </c>
      <c r="C83" t="s">
        <v>109</v>
      </c>
      <c r="D83">
        <v>18</v>
      </c>
    </row>
    <row r="84" spans="1:4">
      <c r="A84">
        <v>1865</v>
      </c>
      <c r="B84" t="s">
        <v>365</v>
      </c>
      <c r="C84" t="s">
        <v>109</v>
      </c>
      <c r="D84">
        <v>18</v>
      </c>
    </row>
    <row r="85" spans="1:4">
      <c r="A85">
        <v>1866</v>
      </c>
      <c r="B85" t="s">
        <v>366</v>
      </c>
      <c r="C85" t="s">
        <v>109</v>
      </c>
      <c r="D85">
        <v>18</v>
      </c>
    </row>
    <row r="86" spans="1:4">
      <c r="A86">
        <v>1867</v>
      </c>
      <c r="B86" t="s">
        <v>198</v>
      </c>
      <c r="C86" t="s">
        <v>109</v>
      </c>
      <c r="D86">
        <v>18</v>
      </c>
    </row>
    <row r="87" spans="1:4">
      <c r="A87">
        <v>1868</v>
      </c>
      <c r="B87" t="s">
        <v>367</v>
      </c>
      <c r="C87" t="s">
        <v>109</v>
      </c>
      <c r="D87">
        <v>18</v>
      </c>
    </row>
    <row r="88" spans="1:4">
      <c r="A88">
        <v>1870</v>
      </c>
      <c r="B88" t="s">
        <v>88</v>
      </c>
      <c r="C88" t="s">
        <v>109</v>
      </c>
      <c r="D88">
        <v>18</v>
      </c>
    </row>
    <row r="89" spans="1:4">
      <c r="A89">
        <v>1871</v>
      </c>
      <c r="B89" t="s">
        <v>368</v>
      </c>
      <c r="C89" t="s">
        <v>109</v>
      </c>
      <c r="D89">
        <v>18</v>
      </c>
    </row>
    <row r="90" spans="1:4">
      <c r="A90">
        <v>1874</v>
      </c>
      <c r="B90" t="s">
        <v>369</v>
      </c>
      <c r="C90" t="s">
        <v>109</v>
      </c>
      <c r="D90">
        <v>18</v>
      </c>
    </row>
    <row r="91" spans="1:4">
      <c r="A91">
        <v>1875</v>
      </c>
      <c r="B91" t="s">
        <v>359</v>
      </c>
      <c r="C91" t="s">
        <v>109</v>
      </c>
      <c r="D91">
        <v>18</v>
      </c>
    </row>
    <row r="92" spans="1:4">
      <c r="A92">
        <v>3001</v>
      </c>
      <c r="B92" t="s">
        <v>111</v>
      </c>
      <c r="C92" t="s">
        <v>607</v>
      </c>
      <c r="D92">
        <v>1</v>
      </c>
    </row>
    <row r="93" spans="1:4">
      <c r="A93">
        <v>3002</v>
      </c>
      <c r="B93" t="s">
        <v>112</v>
      </c>
      <c r="C93" t="s">
        <v>607</v>
      </c>
      <c r="D93">
        <v>1</v>
      </c>
    </row>
    <row r="94" spans="1:4">
      <c r="A94">
        <v>3003</v>
      </c>
      <c r="B94" t="s">
        <v>81</v>
      </c>
      <c r="C94" t="s">
        <v>607</v>
      </c>
      <c r="D94">
        <v>1</v>
      </c>
    </row>
    <row r="95" spans="1:4">
      <c r="A95">
        <v>3004</v>
      </c>
      <c r="B95" t="s">
        <v>581</v>
      </c>
      <c r="C95" t="s">
        <v>607</v>
      </c>
      <c r="D95">
        <v>1</v>
      </c>
    </row>
    <row r="96" spans="1:4">
      <c r="A96">
        <v>3005</v>
      </c>
      <c r="B96" t="s">
        <v>171</v>
      </c>
      <c r="C96" t="s">
        <v>607</v>
      </c>
      <c r="D96">
        <v>1</v>
      </c>
    </row>
    <row r="97" spans="1:4">
      <c r="A97">
        <v>3006</v>
      </c>
      <c r="B97" t="s">
        <v>172</v>
      </c>
      <c r="C97" t="s">
        <v>607</v>
      </c>
      <c r="D97">
        <v>1</v>
      </c>
    </row>
    <row r="98" spans="1:4">
      <c r="A98">
        <v>3007</v>
      </c>
      <c r="B98" t="s">
        <v>173</v>
      </c>
      <c r="C98" t="s">
        <v>607</v>
      </c>
      <c r="D98">
        <v>1</v>
      </c>
    </row>
    <row r="99" spans="1:4">
      <c r="A99">
        <v>3007</v>
      </c>
      <c r="B99" t="s">
        <v>173</v>
      </c>
      <c r="C99" t="s">
        <v>607</v>
      </c>
      <c r="D99">
        <v>1</v>
      </c>
    </row>
    <row r="100" spans="1:4">
      <c r="A100">
        <v>3011</v>
      </c>
      <c r="B100" t="s">
        <v>113</v>
      </c>
      <c r="C100" t="s">
        <v>607</v>
      </c>
      <c r="D100">
        <v>1</v>
      </c>
    </row>
    <row r="101" spans="1:4">
      <c r="A101">
        <v>3012</v>
      </c>
      <c r="B101" t="s">
        <v>114</v>
      </c>
      <c r="C101" t="s">
        <v>607</v>
      </c>
      <c r="D101">
        <v>1</v>
      </c>
    </row>
    <row r="102" spans="1:4">
      <c r="A102">
        <v>3013</v>
      </c>
      <c r="B102" t="s">
        <v>115</v>
      </c>
      <c r="C102" t="s">
        <v>607</v>
      </c>
      <c r="D102">
        <v>1</v>
      </c>
    </row>
    <row r="103" spans="1:4">
      <c r="A103">
        <v>3014</v>
      </c>
      <c r="B103" t="s">
        <v>615</v>
      </c>
      <c r="C103" t="s">
        <v>607</v>
      </c>
      <c r="D103">
        <v>1</v>
      </c>
    </row>
    <row r="104" spans="1:4">
      <c r="A104">
        <v>3015</v>
      </c>
      <c r="B104" t="s">
        <v>582</v>
      </c>
      <c r="C104" t="s">
        <v>607</v>
      </c>
      <c r="D104">
        <v>1</v>
      </c>
    </row>
    <row r="105" spans="1:4">
      <c r="A105">
        <v>3016</v>
      </c>
      <c r="B105" t="s">
        <v>116</v>
      </c>
      <c r="C105" t="s">
        <v>607</v>
      </c>
      <c r="D105">
        <v>1</v>
      </c>
    </row>
    <row r="106" spans="1:4">
      <c r="A106">
        <v>3017</v>
      </c>
      <c r="B106" t="s">
        <v>117</v>
      </c>
      <c r="C106" t="s">
        <v>607</v>
      </c>
      <c r="D106">
        <v>1</v>
      </c>
    </row>
    <row r="107" spans="1:4">
      <c r="A107">
        <v>3018</v>
      </c>
      <c r="B107" t="s">
        <v>118</v>
      </c>
      <c r="C107" t="s">
        <v>607</v>
      </c>
      <c r="D107">
        <v>1</v>
      </c>
    </row>
    <row r="108" spans="1:4">
      <c r="A108">
        <v>3019</v>
      </c>
      <c r="B108" t="s">
        <v>119</v>
      </c>
      <c r="C108" t="s">
        <v>607</v>
      </c>
      <c r="D108">
        <v>1</v>
      </c>
    </row>
    <row r="109" spans="1:4">
      <c r="A109">
        <v>3020</v>
      </c>
      <c r="B109" t="s">
        <v>616</v>
      </c>
      <c r="C109" t="s">
        <v>607</v>
      </c>
      <c r="D109">
        <v>1</v>
      </c>
    </row>
    <row r="110" spans="1:4">
      <c r="A110">
        <v>3021</v>
      </c>
      <c r="B110" t="s">
        <v>120</v>
      </c>
      <c r="C110" t="s">
        <v>607</v>
      </c>
      <c r="D110">
        <v>1</v>
      </c>
    </row>
    <row r="111" spans="1:4">
      <c r="A111">
        <v>3022</v>
      </c>
      <c r="B111" t="s">
        <v>406</v>
      </c>
      <c r="C111" t="s">
        <v>607</v>
      </c>
      <c r="D111">
        <v>1</v>
      </c>
    </row>
    <row r="112" spans="1:4">
      <c r="A112">
        <v>3023</v>
      </c>
      <c r="B112" t="s">
        <v>121</v>
      </c>
      <c r="C112" t="s">
        <v>607</v>
      </c>
      <c r="D112">
        <v>1</v>
      </c>
    </row>
    <row r="113" spans="1:4">
      <c r="A113">
        <v>3024</v>
      </c>
      <c r="B113" t="s">
        <v>122</v>
      </c>
      <c r="C113" t="s">
        <v>607</v>
      </c>
      <c r="D113">
        <v>1</v>
      </c>
    </row>
    <row r="114" spans="1:4">
      <c r="A114">
        <v>3025</v>
      </c>
      <c r="B114" t="s">
        <v>123</v>
      </c>
      <c r="C114" t="s">
        <v>607</v>
      </c>
      <c r="D114">
        <v>1</v>
      </c>
    </row>
    <row r="115" spans="1:4">
      <c r="A115">
        <v>3026</v>
      </c>
      <c r="B115" t="s">
        <v>583</v>
      </c>
      <c r="C115" t="s">
        <v>607</v>
      </c>
      <c r="D115">
        <v>1</v>
      </c>
    </row>
    <row r="116" spans="1:4">
      <c r="A116">
        <v>3027</v>
      </c>
      <c r="B116" t="s">
        <v>124</v>
      </c>
      <c r="C116" t="s">
        <v>607</v>
      </c>
      <c r="D116">
        <v>1</v>
      </c>
    </row>
    <row r="117" spans="1:4">
      <c r="A117">
        <v>3028</v>
      </c>
      <c r="B117" t="s">
        <v>125</v>
      </c>
      <c r="C117" t="s">
        <v>607</v>
      </c>
      <c r="D117">
        <v>1</v>
      </c>
    </row>
    <row r="118" spans="1:4">
      <c r="A118">
        <v>3029</v>
      </c>
      <c r="B118" t="s">
        <v>407</v>
      </c>
      <c r="C118" t="s">
        <v>607</v>
      </c>
      <c r="D118">
        <v>1</v>
      </c>
    </row>
    <row r="119" spans="1:4">
      <c r="A119">
        <v>3030</v>
      </c>
      <c r="B119" t="s">
        <v>617</v>
      </c>
      <c r="C119" t="s">
        <v>607</v>
      </c>
      <c r="D119">
        <v>1</v>
      </c>
    </row>
    <row r="120" spans="1:4">
      <c r="A120">
        <v>3031</v>
      </c>
      <c r="B120" t="s">
        <v>126</v>
      </c>
      <c r="C120" t="s">
        <v>607</v>
      </c>
      <c r="D120">
        <v>1</v>
      </c>
    </row>
    <row r="121" spans="1:4">
      <c r="A121">
        <v>3032</v>
      </c>
      <c r="B121" t="s">
        <v>127</v>
      </c>
      <c r="C121" t="s">
        <v>607</v>
      </c>
      <c r="D121">
        <v>1</v>
      </c>
    </row>
    <row r="122" spans="1:4">
      <c r="A122">
        <v>3033</v>
      </c>
      <c r="B122" t="s">
        <v>128</v>
      </c>
      <c r="C122" t="s">
        <v>607</v>
      </c>
      <c r="D122">
        <v>1</v>
      </c>
    </row>
    <row r="123" spans="1:4">
      <c r="A123">
        <v>3034</v>
      </c>
      <c r="B123" t="s">
        <v>129</v>
      </c>
      <c r="C123" t="s">
        <v>607</v>
      </c>
      <c r="D123">
        <v>1</v>
      </c>
    </row>
    <row r="124" spans="1:4">
      <c r="A124">
        <v>3035</v>
      </c>
      <c r="B124" t="s">
        <v>130</v>
      </c>
      <c r="C124" t="s">
        <v>607</v>
      </c>
      <c r="D124">
        <v>1</v>
      </c>
    </row>
    <row r="125" spans="1:4">
      <c r="A125">
        <v>3036</v>
      </c>
      <c r="B125" t="s">
        <v>131</v>
      </c>
      <c r="C125" t="s">
        <v>607</v>
      </c>
      <c r="D125">
        <v>1</v>
      </c>
    </row>
    <row r="126" spans="1:4">
      <c r="A126">
        <v>3037</v>
      </c>
      <c r="B126" t="s">
        <v>132</v>
      </c>
      <c r="C126" t="s">
        <v>607</v>
      </c>
      <c r="D126">
        <v>1</v>
      </c>
    </row>
    <row r="127" spans="1:4">
      <c r="A127">
        <v>3038</v>
      </c>
      <c r="B127" t="s">
        <v>174</v>
      </c>
      <c r="C127" t="s">
        <v>607</v>
      </c>
      <c r="D127">
        <v>1</v>
      </c>
    </row>
    <row r="128" spans="1:4">
      <c r="A128">
        <v>3039</v>
      </c>
      <c r="B128" t="s">
        <v>175</v>
      </c>
      <c r="C128" t="s">
        <v>607</v>
      </c>
      <c r="D128">
        <v>1</v>
      </c>
    </row>
    <row r="129" spans="1:4">
      <c r="A129">
        <v>3040</v>
      </c>
      <c r="B129" t="s">
        <v>618</v>
      </c>
      <c r="C129" t="s">
        <v>607</v>
      </c>
      <c r="D129">
        <v>1</v>
      </c>
    </row>
    <row r="130" spans="1:4">
      <c r="A130">
        <v>3041</v>
      </c>
      <c r="B130" t="s">
        <v>47</v>
      </c>
      <c r="C130" t="s">
        <v>607</v>
      </c>
      <c r="D130">
        <v>1</v>
      </c>
    </row>
    <row r="131" spans="1:4">
      <c r="A131">
        <v>3042</v>
      </c>
      <c r="B131" t="s">
        <v>176</v>
      </c>
      <c r="C131" t="s">
        <v>607</v>
      </c>
      <c r="D131">
        <v>1</v>
      </c>
    </row>
    <row r="132" spans="1:4">
      <c r="A132">
        <v>3043</v>
      </c>
      <c r="B132" t="s">
        <v>177</v>
      </c>
      <c r="C132" t="s">
        <v>607</v>
      </c>
      <c r="D132">
        <v>1</v>
      </c>
    </row>
    <row r="133" spans="1:4">
      <c r="A133">
        <v>3044</v>
      </c>
      <c r="B133" t="s">
        <v>178</v>
      </c>
      <c r="C133" t="s">
        <v>607</v>
      </c>
      <c r="D133">
        <v>1</v>
      </c>
    </row>
    <row r="134" spans="1:4">
      <c r="A134">
        <v>3045</v>
      </c>
      <c r="B134" t="s">
        <v>179</v>
      </c>
      <c r="C134" t="s">
        <v>607</v>
      </c>
      <c r="D134">
        <v>1</v>
      </c>
    </row>
    <row r="135" spans="1:4">
      <c r="A135">
        <v>3046</v>
      </c>
      <c r="B135" t="s">
        <v>180</v>
      </c>
      <c r="C135" t="s">
        <v>607</v>
      </c>
      <c r="D135">
        <v>1</v>
      </c>
    </row>
    <row r="136" spans="1:4">
      <c r="A136">
        <v>3047</v>
      </c>
      <c r="B136" t="s">
        <v>181</v>
      </c>
      <c r="C136" t="s">
        <v>607</v>
      </c>
      <c r="D136">
        <v>1</v>
      </c>
    </row>
    <row r="137" spans="1:4">
      <c r="A137">
        <v>3048</v>
      </c>
      <c r="B137" t="s">
        <v>182</v>
      </c>
      <c r="C137" t="s">
        <v>607</v>
      </c>
      <c r="D137">
        <v>1</v>
      </c>
    </row>
    <row r="138" spans="1:4">
      <c r="A138">
        <v>3049</v>
      </c>
      <c r="B138" t="s">
        <v>183</v>
      </c>
      <c r="C138" t="s">
        <v>607</v>
      </c>
      <c r="D138">
        <v>1</v>
      </c>
    </row>
    <row r="139" spans="1:4">
      <c r="A139">
        <v>3050</v>
      </c>
      <c r="B139" t="s">
        <v>184</v>
      </c>
      <c r="C139" t="s">
        <v>607</v>
      </c>
      <c r="D139">
        <v>1</v>
      </c>
    </row>
    <row r="140" spans="1:4">
      <c r="A140">
        <v>3051</v>
      </c>
      <c r="B140" t="s">
        <v>185</v>
      </c>
      <c r="C140" t="s">
        <v>607</v>
      </c>
      <c r="D140">
        <v>1</v>
      </c>
    </row>
    <row r="141" spans="1:4">
      <c r="A141">
        <v>3052</v>
      </c>
      <c r="B141" t="s">
        <v>593</v>
      </c>
      <c r="C141" t="s">
        <v>607</v>
      </c>
      <c r="D141">
        <v>1</v>
      </c>
    </row>
    <row r="142" spans="1:4">
      <c r="A142">
        <v>3053</v>
      </c>
      <c r="B142" t="s">
        <v>162</v>
      </c>
      <c r="C142" t="s">
        <v>607</v>
      </c>
      <c r="D142">
        <v>1</v>
      </c>
    </row>
    <row r="143" spans="1:4">
      <c r="A143">
        <v>3054</v>
      </c>
      <c r="B143" t="s">
        <v>163</v>
      </c>
      <c r="C143" t="s">
        <v>607</v>
      </c>
      <c r="D143">
        <v>1</v>
      </c>
    </row>
    <row r="144" spans="1:4">
      <c r="A144">
        <v>3099</v>
      </c>
      <c r="B144" t="s">
        <v>46</v>
      </c>
      <c r="C144" t="s">
        <v>607</v>
      </c>
      <c r="D144">
        <v>1</v>
      </c>
    </row>
    <row r="145" spans="1:4">
      <c r="A145">
        <v>3099</v>
      </c>
      <c r="B145" t="s">
        <v>46</v>
      </c>
      <c r="C145" t="s">
        <v>607</v>
      </c>
      <c r="D145">
        <v>1</v>
      </c>
    </row>
    <row r="146" spans="1:4">
      <c r="A146">
        <v>3401</v>
      </c>
      <c r="B146" t="s">
        <v>133</v>
      </c>
      <c r="C146" t="s">
        <v>608</v>
      </c>
      <c r="D146">
        <v>4</v>
      </c>
    </row>
    <row r="147" spans="1:4">
      <c r="A147">
        <v>3402</v>
      </c>
      <c r="B147" t="s">
        <v>134</v>
      </c>
      <c r="C147" t="s">
        <v>608</v>
      </c>
      <c r="D147">
        <v>4</v>
      </c>
    </row>
    <row r="148" spans="1:4">
      <c r="A148">
        <v>3405</v>
      </c>
      <c r="B148" t="s">
        <v>150</v>
      </c>
      <c r="C148" t="s">
        <v>608</v>
      </c>
      <c r="D148">
        <v>4</v>
      </c>
    </row>
    <row r="149" spans="1:4">
      <c r="A149">
        <v>3407</v>
      </c>
      <c r="B149" t="s">
        <v>151</v>
      </c>
      <c r="C149" t="s">
        <v>608</v>
      </c>
      <c r="D149">
        <v>4</v>
      </c>
    </row>
    <row r="150" spans="1:4">
      <c r="A150">
        <v>3411</v>
      </c>
      <c r="B150" t="s">
        <v>135</v>
      </c>
      <c r="C150" t="s">
        <v>608</v>
      </c>
      <c r="D150">
        <v>4</v>
      </c>
    </row>
    <row r="151" spans="1:4">
      <c r="A151">
        <v>3412</v>
      </c>
      <c r="B151" t="s">
        <v>136</v>
      </c>
      <c r="C151" t="s">
        <v>608</v>
      </c>
      <c r="D151">
        <v>4</v>
      </c>
    </row>
    <row r="152" spans="1:4">
      <c r="A152">
        <v>3413</v>
      </c>
      <c r="B152" t="s">
        <v>137</v>
      </c>
      <c r="C152" t="s">
        <v>608</v>
      </c>
      <c r="D152">
        <v>4</v>
      </c>
    </row>
    <row r="153" spans="1:4">
      <c r="A153">
        <v>3414</v>
      </c>
      <c r="B153" t="s">
        <v>584</v>
      </c>
      <c r="C153" t="s">
        <v>608</v>
      </c>
      <c r="D153">
        <v>4</v>
      </c>
    </row>
    <row r="154" spans="1:4">
      <c r="A154">
        <v>3415</v>
      </c>
      <c r="B154" t="s">
        <v>585</v>
      </c>
      <c r="C154" t="s">
        <v>608</v>
      </c>
      <c r="D154">
        <v>4</v>
      </c>
    </row>
    <row r="155" spans="1:4">
      <c r="A155">
        <v>3416</v>
      </c>
      <c r="B155" t="s">
        <v>586</v>
      </c>
      <c r="C155" t="s">
        <v>608</v>
      </c>
      <c r="D155">
        <v>4</v>
      </c>
    </row>
    <row r="156" spans="1:4">
      <c r="A156">
        <v>3417</v>
      </c>
      <c r="B156" t="s">
        <v>138</v>
      </c>
      <c r="C156" t="s">
        <v>608</v>
      </c>
      <c r="D156">
        <v>4</v>
      </c>
    </row>
    <row r="157" spans="1:4">
      <c r="A157">
        <v>3418</v>
      </c>
      <c r="B157" t="s">
        <v>139</v>
      </c>
      <c r="C157" t="s">
        <v>608</v>
      </c>
      <c r="D157">
        <v>4</v>
      </c>
    </row>
    <row r="158" spans="1:4">
      <c r="A158">
        <v>3419</v>
      </c>
      <c r="B158" t="s">
        <v>118</v>
      </c>
      <c r="C158" t="s">
        <v>608</v>
      </c>
      <c r="D158">
        <v>4</v>
      </c>
    </row>
    <row r="159" spans="1:4">
      <c r="A159">
        <v>3420</v>
      </c>
      <c r="B159" t="s">
        <v>140</v>
      </c>
      <c r="C159" t="s">
        <v>608</v>
      </c>
      <c r="D159">
        <v>4</v>
      </c>
    </row>
    <row r="160" spans="1:4">
      <c r="A160">
        <v>3421</v>
      </c>
      <c r="B160" t="s">
        <v>141</v>
      </c>
      <c r="C160" t="s">
        <v>608</v>
      </c>
      <c r="D160">
        <v>4</v>
      </c>
    </row>
    <row r="161" spans="1:4">
      <c r="A161">
        <v>3422</v>
      </c>
      <c r="B161" t="s">
        <v>142</v>
      </c>
      <c r="C161" t="s">
        <v>608</v>
      </c>
      <c r="D161">
        <v>4</v>
      </c>
    </row>
    <row r="162" spans="1:4">
      <c r="A162">
        <v>3423</v>
      </c>
      <c r="B162" t="s">
        <v>587</v>
      </c>
      <c r="C162" t="s">
        <v>608</v>
      </c>
      <c r="D162">
        <v>4</v>
      </c>
    </row>
    <row r="163" spans="1:4">
      <c r="A163">
        <v>3424</v>
      </c>
      <c r="B163" t="s">
        <v>143</v>
      </c>
      <c r="C163" t="s">
        <v>608</v>
      </c>
      <c r="D163">
        <v>4</v>
      </c>
    </row>
    <row r="164" spans="1:4">
      <c r="A164">
        <v>3425</v>
      </c>
      <c r="B164" t="s">
        <v>144</v>
      </c>
      <c r="C164" t="s">
        <v>608</v>
      </c>
      <c r="D164">
        <v>4</v>
      </c>
    </row>
    <row r="165" spans="1:4">
      <c r="A165">
        <v>3426</v>
      </c>
      <c r="B165" t="s">
        <v>145</v>
      </c>
      <c r="C165" t="s">
        <v>608</v>
      </c>
      <c r="D165">
        <v>4</v>
      </c>
    </row>
    <row r="166" spans="1:4">
      <c r="A166">
        <v>3427</v>
      </c>
      <c r="B166" t="s">
        <v>146</v>
      </c>
      <c r="C166" t="s">
        <v>608</v>
      </c>
      <c r="D166">
        <v>4</v>
      </c>
    </row>
    <row r="167" spans="1:4">
      <c r="A167">
        <v>3428</v>
      </c>
      <c r="B167" t="s">
        <v>147</v>
      </c>
      <c r="C167" t="s">
        <v>608</v>
      </c>
      <c r="D167">
        <v>4</v>
      </c>
    </row>
    <row r="168" spans="1:4">
      <c r="A168">
        <v>3429</v>
      </c>
      <c r="B168" t="s">
        <v>148</v>
      </c>
      <c r="C168" t="s">
        <v>608</v>
      </c>
      <c r="D168">
        <v>4</v>
      </c>
    </row>
    <row r="169" spans="1:4">
      <c r="A169">
        <v>3430</v>
      </c>
      <c r="B169" t="s">
        <v>149</v>
      </c>
      <c r="C169" t="s">
        <v>608</v>
      </c>
      <c r="D169">
        <v>4</v>
      </c>
    </row>
    <row r="170" spans="1:4">
      <c r="A170">
        <v>3431</v>
      </c>
      <c r="B170" t="s">
        <v>152</v>
      </c>
      <c r="C170" t="s">
        <v>608</v>
      </c>
      <c r="D170">
        <v>4</v>
      </c>
    </row>
    <row r="171" spans="1:4">
      <c r="A171">
        <v>3432</v>
      </c>
      <c r="B171" t="s">
        <v>153</v>
      </c>
      <c r="C171" t="s">
        <v>608</v>
      </c>
      <c r="D171">
        <v>4</v>
      </c>
    </row>
    <row r="172" spans="1:4">
      <c r="A172">
        <v>3433</v>
      </c>
      <c r="B172" t="s">
        <v>588</v>
      </c>
      <c r="C172" t="s">
        <v>608</v>
      </c>
      <c r="D172">
        <v>4</v>
      </c>
    </row>
    <row r="173" spans="1:4">
      <c r="A173">
        <v>3434</v>
      </c>
      <c r="B173" t="s">
        <v>154</v>
      </c>
      <c r="C173" t="s">
        <v>608</v>
      </c>
      <c r="D173">
        <v>4</v>
      </c>
    </row>
    <row r="174" spans="1:4">
      <c r="A174">
        <v>3435</v>
      </c>
      <c r="B174" t="s">
        <v>155</v>
      </c>
      <c r="C174" t="s">
        <v>608</v>
      </c>
      <c r="D174">
        <v>4</v>
      </c>
    </row>
    <row r="175" spans="1:4">
      <c r="A175">
        <v>3436</v>
      </c>
      <c r="B175" t="s">
        <v>589</v>
      </c>
      <c r="C175" t="s">
        <v>608</v>
      </c>
      <c r="D175">
        <v>4</v>
      </c>
    </row>
    <row r="176" spans="1:4">
      <c r="A176">
        <v>3437</v>
      </c>
      <c r="B176" t="s">
        <v>156</v>
      </c>
      <c r="C176" t="s">
        <v>608</v>
      </c>
      <c r="D176">
        <v>4</v>
      </c>
    </row>
    <row r="177" spans="1:4">
      <c r="A177">
        <v>3438</v>
      </c>
      <c r="B177" t="s">
        <v>590</v>
      </c>
      <c r="C177" t="s">
        <v>608</v>
      </c>
      <c r="D177">
        <v>4</v>
      </c>
    </row>
    <row r="178" spans="1:4">
      <c r="A178">
        <v>3439</v>
      </c>
      <c r="B178" t="s">
        <v>157</v>
      </c>
      <c r="C178" t="s">
        <v>608</v>
      </c>
      <c r="D178">
        <v>4</v>
      </c>
    </row>
    <row r="179" spans="1:4">
      <c r="A179">
        <v>3440</v>
      </c>
      <c r="B179" t="s">
        <v>158</v>
      </c>
      <c r="C179" t="s">
        <v>608</v>
      </c>
      <c r="D179">
        <v>4</v>
      </c>
    </row>
    <row r="180" spans="1:4">
      <c r="A180">
        <v>3441</v>
      </c>
      <c r="B180" t="s">
        <v>159</v>
      </c>
      <c r="C180" t="s">
        <v>608</v>
      </c>
      <c r="D180">
        <v>4</v>
      </c>
    </row>
    <row r="181" spans="1:4">
      <c r="A181">
        <v>3442</v>
      </c>
      <c r="B181" t="s">
        <v>160</v>
      </c>
      <c r="C181" t="s">
        <v>608</v>
      </c>
      <c r="D181">
        <v>4</v>
      </c>
    </row>
    <row r="182" spans="1:4">
      <c r="A182">
        <v>3443</v>
      </c>
      <c r="B182" t="s">
        <v>161</v>
      </c>
      <c r="C182" t="s">
        <v>608</v>
      </c>
      <c r="D182">
        <v>4</v>
      </c>
    </row>
    <row r="183" spans="1:4">
      <c r="A183">
        <v>3446</v>
      </c>
      <c r="B183" t="s">
        <v>164</v>
      </c>
      <c r="C183" t="s">
        <v>608</v>
      </c>
      <c r="D183">
        <v>4</v>
      </c>
    </row>
    <row r="184" spans="1:4">
      <c r="A184">
        <v>3447</v>
      </c>
      <c r="B184" t="s">
        <v>165</v>
      </c>
      <c r="C184" t="s">
        <v>608</v>
      </c>
      <c r="D184">
        <v>4</v>
      </c>
    </row>
    <row r="185" spans="1:4">
      <c r="A185">
        <v>3448</v>
      </c>
      <c r="B185" t="s">
        <v>166</v>
      </c>
      <c r="C185" t="s">
        <v>608</v>
      </c>
      <c r="D185">
        <v>4</v>
      </c>
    </row>
    <row r="186" spans="1:4">
      <c r="A186">
        <v>3449</v>
      </c>
      <c r="B186" t="s">
        <v>591</v>
      </c>
      <c r="C186" t="s">
        <v>608</v>
      </c>
      <c r="D186">
        <v>4</v>
      </c>
    </row>
    <row r="187" spans="1:4">
      <c r="A187">
        <v>3450</v>
      </c>
      <c r="B187" t="s">
        <v>167</v>
      </c>
      <c r="C187" t="s">
        <v>608</v>
      </c>
      <c r="D187">
        <v>4</v>
      </c>
    </row>
    <row r="188" spans="1:4">
      <c r="A188">
        <v>3451</v>
      </c>
      <c r="B188" t="s">
        <v>592</v>
      </c>
      <c r="C188" t="s">
        <v>608</v>
      </c>
      <c r="D188">
        <v>4</v>
      </c>
    </row>
    <row r="189" spans="1:4">
      <c r="A189">
        <v>3452</v>
      </c>
      <c r="B189" t="s">
        <v>168</v>
      </c>
      <c r="C189" t="s">
        <v>608</v>
      </c>
      <c r="D189">
        <v>4</v>
      </c>
    </row>
    <row r="190" spans="1:4">
      <c r="A190">
        <v>3453</v>
      </c>
      <c r="B190" t="s">
        <v>169</v>
      </c>
      <c r="C190" t="s">
        <v>608</v>
      </c>
      <c r="D190">
        <v>4</v>
      </c>
    </row>
    <row r="191" spans="1:4">
      <c r="A191">
        <v>3454</v>
      </c>
      <c r="B191" t="s">
        <v>170</v>
      </c>
      <c r="C191" t="s">
        <v>608</v>
      </c>
      <c r="D191">
        <v>4</v>
      </c>
    </row>
    <row r="192" spans="1:4">
      <c r="A192">
        <v>3801</v>
      </c>
      <c r="B192" t="s">
        <v>475</v>
      </c>
      <c r="C192" t="s">
        <v>619</v>
      </c>
      <c r="D192">
        <v>8</v>
      </c>
    </row>
    <row r="193" spans="1:4">
      <c r="A193">
        <v>3802</v>
      </c>
      <c r="B193" t="s">
        <v>186</v>
      </c>
      <c r="C193" t="s">
        <v>619</v>
      </c>
      <c r="D193">
        <v>8</v>
      </c>
    </row>
    <row r="194" spans="1:4">
      <c r="A194">
        <v>3803</v>
      </c>
      <c r="B194" t="s">
        <v>85</v>
      </c>
      <c r="C194" t="s">
        <v>619</v>
      </c>
      <c r="D194">
        <v>8</v>
      </c>
    </row>
    <row r="195" spans="1:4">
      <c r="A195">
        <v>3804</v>
      </c>
      <c r="B195" t="s">
        <v>187</v>
      </c>
      <c r="C195" t="s">
        <v>619</v>
      </c>
      <c r="D195">
        <v>8</v>
      </c>
    </row>
    <row r="196" spans="1:4">
      <c r="A196">
        <v>3805</v>
      </c>
      <c r="B196" t="s">
        <v>188</v>
      </c>
      <c r="C196" t="s">
        <v>619</v>
      </c>
      <c r="D196">
        <v>8</v>
      </c>
    </row>
    <row r="197" spans="1:4">
      <c r="A197">
        <v>3806</v>
      </c>
      <c r="B197" t="s">
        <v>190</v>
      </c>
      <c r="C197" t="s">
        <v>619</v>
      </c>
      <c r="D197">
        <v>8</v>
      </c>
    </row>
    <row r="198" spans="1:4">
      <c r="A198">
        <v>3807</v>
      </c>
      <c r="B198" t="s">
        <v>191</v>
      </c>
      <c r="C198" t="s">
        <v>619</v>
      </c>
      <c r="D198">
        <v>8</v>
      </c>
    </row>
    <row r="199" spans="1:4">
      <c r="A199">
        <v>3808</v>
      </c>
      <c r="B199" t="s">
        <v>192</v>
      </c>
      <c r="C199" t="s">
        <v>619</v>
      </c>
      <c r="D199">
        <v>8</v>
      </c>
    </row>
    <row r="200" spans="1:4">
      <c r="A200">
        <v>3811</v>
      </c>
      <c r="B200" t="s">
        <v>576</v>
      </c>
      <c r="C200" t="s">
        <v>619</v>
      </c>
      <c r="D200">
        <v>8</v>
      </c>
    </row>
    <row r="201" spans="1:4">
      <c r="A201">
        <v>3812</v>
      </c>
      <c r="B201" t="s">
        <v>193</v>
      </c>
      <c r="C201" t="s">
        <v>619</v>
      </c>
      <c r="D201">
        <v>8</v>
      </c>
    </row>
    <row r="202" spans="1:4">
      <c r="A202">
        <v>3813</v>
      </c>
      <c r="B202" t="s">
        <v>194</v>
      </c>
      <c r="C202" t="s">
        <v>619</v>
      </c>
      <c r="D202">
        <v>8</v>
      </c>
    </row>
    <row r="203" spans="1:4">
      <c r="A203">
        <v>3814</v>
      </c>
      <c r="B203" t="s">
        <v>195</v>
      </c>
      <c r="C203" t="s">
        <v>619</v>
      </c>
      <c r="D203">
        <v>8</v>
      </c>
    </row>
    <row r="204" spans="1:4">
      <c r="A204">
        <v>3815</v>
      </c>
      <c r="B204" t="s">
        <v>196</v>
      </c>
      <c r="C204" t="s">
        <v>619</v>
      </c>
      <c r="D204">
        <v>8</v>
      </c>
    </row>
    <row r="205" spans="1:4">
      <c r="A205">
        <v>3816</v>
      </c>
      <c r="B205" t="s">
        <v>197</v>
      </c>
      <c r="C205" t="s">
        <v>619</v>
      </c>
      <c r="D205">
        <v>8</v>
      </c>
    </row>
    <row r="206" spans="1:4">
      <c r="A206">
        <v>3817</v>
      </c>
      <c r="B206" t="s">
        <v>620</v>
      </c>
      <c r="C206" t="s">
        <v>619</v>
      </c>
      <c r="D206">
        <v>8</v>
      </c>
    </row>
    <row r="207" spans="1:4">
      <c r="A207">
        <v>3818</v>
      </c>
      <c r="B207" t="s">
        <v>199</v>
      </c>
      <c r="C207" t="s">
        <v>619</v>
      </c>
      <c r="D207">
        <v>8</v>
      </c>
    </row>
    <row r="208" spans="1:4">
      <c r="A208">
        <v>3819</v>
      </c>
      <c r="B208" t="s">
        <v>200</v>
      </c>
      <c r="C208" t="s">
        <v>619</v>
      </c>
      <c r="D208">
        <v>8</v>
      </c>
    </row>
    <row r="209" spans="1:4">
      <c r="A209">
        <v>3820</v>
      </c>
      <c r="B209" t="s">
        <v>201</v>
      </c>
      <c r="C209" t="s">
        <v>619</v>
      </c>
      <c r="D209">
        <v>8</v>
      </c>
    </row>
    <row r="210" spans="1:4">
      <c r="A210">
        <v>3821</v>
      </c>
      <c r="B210" t="s">
        <v>594</v>
      </c>
      <c r="C210" t="s">
        <v>619</v>
      </c>
      <c r="D210">
        <v>8</v>
      </c>
    </row>
    <row r="211" spans="1:4">
      <c r="A211">
        <v>3822</v>
      </c>
      <c r="B211" t="s">
        <v>202</v>
      </c>
      <c r="C211" t="s">
        <v>619</v>
      </c>
      <c r="D211">
        <v>8</v>
      </c>
    </row>
    <row r="212" spans="1:4">
      <c r="A212">
        <v>3823</v>
      </c>
      <c r="B212" t="s">
        <v>203</v>
      </c>
      <c r="C212" t="s">
        <v>619</v>
      </c>
      <c r="D212">
        <v>8</v>
      </c>
    </row>
    <row r="213" spans="1:4">
      <c r="A213">
        <v>3824</v>
      </c>
      <c r="B213" t="s">
        <v>204</v>
      </c>
      <c r="C213" t="s">
        <v>619</v>
      </c>
      <c r="D213">
        <v>8</v>
      </c>
    </row>
    <row r="214" spans="1:4">
      <c r="A214">
        <v>3825</v>
      </c>
      <c r="B214" t="s">
        <v>205</v>
      </c>
      <c r="C214" t="s">
        <v>619</v>
      </c>
      <c r="D214">
        <v>8</v>
      </c>
    </row>
    <row r="215" spans="1:4">
      <c r="A215">
        <v>4201</v>
      </c>
      <c r="B215" t="s">
        <v>206</v>
      </c>
      <c r="C215" t="s">
        <v>610</v>
      </c>
      <c r="D215">
        <v>9</v>
      </c>
    </row>
    <row r="216" spans="1:4">
      <c r="A216">
        <v>4202</v>
      </c>
      <c r="B216" t="s">
        <v>207</v>
      </c>
      <c r="C216" t="s">
        <v>610</v>
      </c>
      <c r="D216">
        <v>9</v>
      </c>
    </row>
    <row r="217" spans="1:4">
      <c r="A217">
        <v>4203</v>
      </c>
      <c r="B217" t="s">
        <v>208</v>
      </c>
      <c r="C217" t="s">
        <v>610</v>
      </c>
      <c r="D217">
        <v>9</v>
      </c>
    </row>
    <row r="218" spans="1:4">
      <c r="A218">
        <v>4204</v>
      </c>
      <c r="B218" t="s">
        <v>218</v>
      </c>
      <c r="C218" t="s">
        <v>610</v>
      </c>
      <c r="D218">
        <v>9</v>
      </c>
    </row>
    <row r="219" spans="1:4">
      <c r="A219">
        <v>4205</v>
      </c>
      <c r="B219" t="s">
        <v>222</v>
      </c>
      <c r="C219" t="s">
        <v>610</v>
      </c>
      <c r="D219">
        <v>9</v>
      </c>
    </row>
    <row r="220" spans="1:4">
      <c r="A220">
        <v>4206</v>
      </c>
      <c r="B220" t="s">
        <v>219</v>
      </c>
      <c r="C220" t="s">
        <v>610</v>
      </c>
      <c r="D220">
        <v>9</v>
      </c>
    </row>
    <row r="221" spans="1:4">
      <c r="A221">
        <v>4207</v>
      </c>
      <c r="B221" t="s">
        <v>220</v>
      </c>
      <c r="C221" t="s">
        <v>610</v>
      </c>
      <c r="D221">
        <v>9</v>
      </c>
    </row>
    <row r="222" spans="1:4">
      <c r="A222">
        <v>4211</v>
      </c>
      <c r="B222" t="s">
        <v>209</v>
      </c>
      <c r="C222" t="s">
        <v>610</v>
      </c>
      <c r="D222">
        <v>9</v>
      </c>
    </row>
    <row r="223" spans="1:4">
      <c r="A223">
        <v>4212</v>
      </c>
      <c r="B223" t="s">
        <v>595</v>
      </c>
      <c r="C223" t="s">
        <v>610</v>
      </c>
      <c r="D223">
        <v>9</v>
      </c>
    </row>
    <row r="224" spans="1:4">
      <c r="A224">
        <v>4213</v>
      </c>
      <c r="B224" t="s">
        <v>577</v>
      </c>
      <c r="C224" t="s">
        <v>610</v>
      </c>
      <c r="D224">
        <v>9</v>
      </c>
    </row>
    <row r="225" spans="1:4">
      <c r="A225">
        <v>4214</v>
      </c>
      <c r="B225" t="s">
        <v>210</v>
      </c>
      <c r="C225" t="s">
        <v>610</v>
      </c>
      <c r="D225">
        <v>9</v>
      </c>
    </row>
    <row r="226" spans="1:4">
      <c r="A226">
        <v>4215</v>
      </c>
      <c r="B226" t="s">
        <v>211</v>
      </c>
      <c r="C226" t="s">
        <v>610</v>
      </c>
      <c r="D226">
        <v>9</v>
      </c>
    </row>
    <row r="227" spans="1:4">
      <c r="A227">
        <v>4216</v>
      </c>
      <c r="B227" t="s">
        <v>212</v>
      </c>
      <c r="C227" t="s">
        <v>610</v>
      </c>
      <c r="D227">
        <v>9</v>
      </c>
    </row>
    <row r="228" spans="1:4">
      <c r="A228">
        <v>4217</v>
      </c>
      <c r="B228" t="s">
        <v>213</v>
      </c>
      <c r="C228" t="s">
        <v>610</v>
      </c>
      <c r="D228">
        <v>9</v>
      </c>
    </row>
    <row r="229" spans="1:4">
      <c r="A229">
        <v>4218</v>
      </c>
      <c r="B229" t="s">
        <v>214</v>
      </c>
      <c r="C229" t="s">
        <v>610</v>
      </c>
      <c r="D229">
        <v>9</v>
      </c>
    </row>
    <row r="230" spans="1:4">
      <c r="A230">
        <v>4219</v>
      </c>
      <c r="B230" t="s">
        <v>596</v>
      </c>
      <c r="C230" t="s">
        <v>610</v>
      </c>
      <c r="D230">
        <v>9</v>
      </c>
    </row>
    <row r="231" spans="1:4">
      <c r="A231">
        <v>4220</v>
      </c>
      <c r="B231" t="s">
        <v>215</v>
      </c>
      <c r="C231" t="s">
        <v>610</v>
      </c>
      <c r="D231">
        <v>9</v>
      </c>
    </row>
    <row r="232" spans="1:4">
      <c r="A232">
        <v>4221</v>
      </c>
      <c r="B232" t="s">
        <v>216</v>
      </c>
      <c r="C232" t="s">
        <v>610</v>
      </c>
      <c r="D232">
        <v>9</v>
      </c>
    </row>
    <row r="233" spans="1:4">
      <c r="A233">
        <v>4222</v>
      </c>
      <c r="B233" t="s">
        <v>217</v>
      </c>
      <c r="C233" t="s">
        <v>610</v>
      </c>
      <c r="D233">
        <v>9</v>
      </c>
    </row>
    <row r="234" spans="1:4">
      <c r="A234">
        <v>4223</v>
      </c>
      <c r="B234" t="s">
        <v>221</v>
      </c>
      <c r="C234" t="s">
        <v>610</v>
      </c>
      <c r="D234">
        <v>9</v>
      </c>
    </row>
    <row r="235" spans="1:4">
      <c r="A235">
        <v>4224</v>
      </c>
      <c r="B235" t="s">
        <v>597</v>
      </c>
      <c r="C235" t="s">
        <v>610</v>
      </c>
      <c r="D235">
        <v>9</v>
      </c>
    </row>
    <row r="236" spans="1:4">
      <c r="A236">
        <v>4225</v>
      </c>
      <c r="B236" t="s">
        <v>223</v>
      </c>
      <c r="C236" t="s">
        <v>610</v>
      </c>
      <c r="D236">
        <v>9</v>
      </c>
    </row>
    <row r="237" spans="1:4">
      <c r="A237">
        <v>4226</v>
      </c>
      <c r="B237" t="s">
        <v>224</v>
      </c>
      <c r="C237" t="s">
        <v>610</v>
      </c>
      <c r="D237">
        <v>9</v>
      </c>
    </row>
    <row r="238" spans="1:4">
      <c r="A238">
        <v>4227</v>
      </c>
      <c r="B238" t="s">
        <v>225</v>
      </c>
      <c r="C238" t="s">
        <v>610</v>
      </c>
      <c r="D238">
        <v>9</v>
      </c>
    </row>
    <row r="239" spans="1:4">
      <c r="A239">
        <v>4228</v>
      </c>
      <c r="B239" t="s">
        <v>226</v>
      </c>
      <c r="C239" t="s">
        <v>610</v>
      </c>
      <c r="D239">
        <v>9</v>
      </c>
    </row>
    <row r="240" spans="1:4">
      <c r="A240">
        <v>4601</v>
      </c>
      <c r="B240" t="s">
        <v>247</v>
      </c>
      <c r="C240" t="s">
        <v>621</v>
      </c>
      <c r="D240">
        <v>14</v>
      </c>
    </row>
    <row r="241" spans="1:4">
      <c r="A241">
        <v>4602</v>
      </c>
      <c r="B241" t="s">
        <v>622</v>
      </c>
      <c r="C241" t="s">
        <v>621</v>
      </c>
      <c r="D241">
        <v>14</v>
      </c>
    </row>
    <row r="242" spans="1:4">
      <c r="A242">
        <v>4611</v>
      </c>
      <c r="B242" t="s">
        <v>248</v>
      </c>
      <c r="C242" t="s">
        <v>621</v>
      </c>
      <c r="D242">
        <v>14</v>
      </c>
    </row>
    <row r="243" spans="1:4">
      <c r="A243">
        <v>4612</v>
      </c>
      <c r="B243" t="s">
        <v>249</v>
      </c>
      <c r="C243" t="s">
        <v>621</v>
      </c>
      <c r="D243">
        <v>14</v>
      </c>
    </row>
    <row r="244" spans="1:4">
      <c r="A244">
        <v>4613</v>
      </c>
      <c r="B244" t="s">
        <v>250</v>
      </c>
      <c r="C244" t="s">
        <v>621</v>
      </c>
      <c r="D244">
        <v>14</v>
      </c>
    </row>
    <row r="245" spans="1:4">
      <c r="A245">
        <v>4614</v>
      </c>
      <c r="B245" t="s">
        <v>251</v>
      </c>
      <c r="C245" t="s">
        <v>621</v>
      </c>
      <c r="D245">
        <v>14</v>
      </c>
    </row>
    <row r="246" spans="1:4">
      <c r="A246">
        <v>4615</v>
      </c>
      <c r="B246" t="s">
        <v>252</v>
      </c>
      <c r="C246" t="s">
        <v>621</v>
      </c>
      <c r="D246">
        <v>14</v>
      </c>
    </row>
    <row r="247" spans="1:4">
      <c r="A247">
        <v>4616</v>
      </c>
      <c r="B247" t="s">
        <v>253</v>
      </c>
      <c r="C247" t="s">
        <v>621</v>
      </c>
      <c r="D247">
        <v>14</v>
      </c>
    </row>
    <row r="248" spans="1:4">
      <c r="A248">
        <v>4617</v>
      </c>
      <c r="B248" t="s">
        <v>254</v>
      </c>
      <c r="C248" t="s">
        <v>621</v>
      </c>
      <c r="D248">
        <v>14</v>
      </c>
    </row>
    <row r="249" spans="1:4">
      <c r="A249">
        <v>4618</v>
      </c>
      <c r="B249" t="s">
        <v>255</v>
      </c>
      <c r="C249" t="s">
        <v>621</v>
      </c>
      <c r="D249">
        <v>14</v>
      </c>
    </row>
    <row r="250" spans="1:4">
      <c r="A250">
        <v>4619</v>
      </c>
      <c r="B250" t="s">
        <v>600</v>
      </c>
      <c r="C250" t="s">
        <v>621</v>
      </c>
      <c r="D250">
        <v>14</v>
      </c>
    </row>
    <row r="251" spans="1:4">
      <c r="A251">
        <v>4620</v>
      </c>
      <c r="B251" t="s">
        <v>256</v>
      </c>
      <c r="C251" t="s">
        <v>621</v>
      </c>
      <c r="D251">
        <v>14</v>
      </c>
    </row>
    <row r="252" spans="1:4">
      <c r="A252">
        <v>4621</v>
      </c>
      <c r="B252" t="s">
        <v>257</v>
      </c>
      <c r="C252" t="s">
        <v>621</v>
      </c>
      <c r="D252">
        <v>14</v>
      </c>
    </row>
    <row r="253" spans="1:4">
      <c r="A253">
        <v>4622</v>
      </c>
      <c r="B253" t="s">
        <v>258</v>
      </c>
      <c r="C253" t="s">
        <v>621</v>
      </c>
      <c r="D253">
        <v>14</v>
      </c>
    </row>
    <row r="254" spans="1:4">
      <c r="A254">
        <v>4623</v>
      </c>
      <c r="B254" t="s">
        <v>259</v>
      </c>
      <c r="C254" t="s">
        <v>621</v>
      </c>
      <c r="D254">
        <v>14</v>
      </c>
    </row>
    <row r="255" spans="1:4">
      <c r="A255">
        <v>4624</v>
      </c>
      <c r="B255" t="s">
        <v>623</v>
      </c>
      <c r="C255" t="s">
        <v>621</v>
      </c>
      <c r="D255">
        <v>14</v>
      </c>
    </row>
    <row r="256" spans="1:4">
      <c r="A256">
        <v>4625</v>
      </c>
      <c r="B256" t="s">
        <v>260</v>
      </c>
      <c r="C256" t="s">
        <v>621</v>
      </c>
      <c r="D256">
        <v>14</v>
      </c>
    </row>
    <row r="257" spans="1:4">
      <c r="A257">
        <v>4626</v>
      </c>
      <c r="B257" t="s">
        <v>265</v>
      </c>
      <c r="C257" t="s">
        <v>621</v>
      </c>
      <c r="D257">
        <v>14</v>
      </c>
    </row>
    <row r="258" spans="1:4">
      <c r="A258">
        <v>4627</v>
      </c>
      <c r="B258" t="s">
        <v>261</v>
      </c>
      <c r="C258" t="s">
        <v>621</v>
      </c>
      <c r="D258">
        <v>14</v>
      </c>
    </row>
    <row r="259" spans="1:4">
      <c r="A259">
        <v>4628</v>
      </c>
      <c r="B259" t="s">
        <v>262</v>
      </c>
      <c r="C259" t="s">
        <v>621</v>
      </c>
      <c r="D259">
        <v>14</v>
      </c>
    </row>
    <row r="260" spans="1:4">
      <c r="A260">
        <v>4629</v>
      </c>
      <c r="B260" t="s">
        <v>263</v>
      </c>
      <c r="C260" t="s">
        <v>621</v>
      </c>
      <c r="D260">
        <v>14</v>
      </c>
    </row>
    <row r="261" spans="1:4">
      <c r="A261">
        <v>4630</v>
      </c>
      <c r="B261" t="s">
        <v>264</v>
      </c>
      <c r="C261" t="s">
        <v>621</v>
      </c>
      <c r="D261">
        <v>14</v>
      </c>
    </row>
    <row r="262" spans="1:4">
      <c r="A262">
        <v>4631</v>
      </c>
      <c r="B262" t="s">
        <v>624</v>
      </c>
      <c r="C262" t="s">
        <v>621</v>
      </c>
      <c r="D262">
        <v>14</v>
      </c>
    </row>
    <row r="263" spans="1:4">
      <c r="A263">
        <v>4632</v>
      </c>
      <c r="B263" t="s">
        <v>601</v>
      </c>
      <c r="C263" t="s">
        <v>621</v>
      </c>
      <c r="D263">
        <v>14</v>
      </c>
    </row>
    <row r="264" spans="1:4">
      <c r="A264">
        <v>4633</v>
      </c>
      <c r="B264" t="s">
        <v>266</v>
      </c>
      <c r="C264" t="s">
        <v>621</v>
      </c>
      <c r="D264">
        <v>14</v>
      </c>
    </row>
    <row r="265" spans="1:4">
      <c r="A265">
        <v>4634</v>
      </c>
      <c r="B265" t="s">
        <v>267</v>
      </c>
      <c r="C265" t="s">
        <v>621</v>
      </c>
      <c r="D265">
        <v>14</v>
      </c>
    </row>
    <row r="266" spans="1:4">
      <c r="A266">
        <v>4635</v>
      </c>
      <c r="B266" t="s">
        <v>268</v>
      </c>
      <c r="C266" t="s">
        <v>621</v>
      </c>
      <c r="D266">
        <v>14</v>
      </c>
    </row>
    <row r="267" spans="1:4">
      <c r="A267">
        <v>4636</v>
      </c>
      <c r="B267" t="s">
        <v>269</v>
      </c>
      <c r="C267" t="s">
        <v>621</v>
      </c>
      <c r="D267">
        <v>14</v>
      </c>
    </row>
    <row r="268" spans="1:4">
      <c r="A268">
        <v>4637</v>
      </c>
      <c r="B268" t="s">
        <v>270</v>
      </c>
      <c r="C268" t="s">
        <v>621</v>
      </c>
      <c r="D268">
        <v>14</v>
      </c>
    </row>
    <row r="269" spans="1:4">
      <c r="A269">
        <v>4638</v>
      </c>
      <c r="B269" t="s">
        <v>271</v>
      </c>
      <c r="C269" t="s">
        <v>621</v>
      </c>
      <c r="D269">
        <v>14</v>
      </c>
    </row>
    <row r="270" spans="1:4">
      <c r="A270">
        <v>4639</v>
      </c>
      <c r="B270" t="s">
        <v>272</v>
      </c>
      <c r="C270" t="s">
        <v>621</v>
      </c>
      <c r="D270">
        <v>14</v>
      </c>
    </row>
    <row r="271" spans="1:4">
      <c r="A271">
        <v>4640</v>
      </c>
      <c r="B271" t="s">
        <v>273</v>
      </c>
      <c r="C271" t="s">
        <v>621</v>
      </c>
      <c r="D271">
        <v>14</v>
      </c>
    </row>
    <row r="272" spans="1:4">
      <c r="A272">
        <v>4641</v>
      </c>
      <c r="B272" t="s">
        <v>274</v>
      </c>
      <c r="C272" t="s">
        <v>621</v>
      </c>
      <c r="D272">
        <v>14</v>
      </c>
    </row>
    <row r="273" spans="1:4">
      <c r="A273">
        <v>4642</v>
      </c>
      <c r="B273" t="s">
        <v>275</v>
      </c>
      <c r="C273" t="s">
        <v>621</v>
      </c>
      <c r="D273">
        <v>14</v>
      </c>
    </row>
    <row r="274" spans="1:4">
      <c r="A274">
        <v>4643</v>
      </c>
      <c r="B274" t="s">
        <v>276</v>
      </c>
      <c r="C274" t="s">
        <v>621</v>
      </c>
      <c r="D274">
        <v>14</v>
      </c>
    </row>
    <row r="275" spans="1:4">
      <c r="A275">
        <v>4644</v>
      </c>
      <c r="B275" t="s">
        <v>277</v>
      </c>
      <c r="C275" t="s">
        <v>621</v>
      </c>
      <c r="D275">
        <v>14</v>
      </c>
    </row>
    <row r="276" spans="1:4">
      <c r="A276">
        <v>4645</v>
      </c>
      <c r="B276" t="s">
        <v>278</v>
      </c>
      <c r="C276" t="s">
        <v>621</v>
      </c>
      <c r="D276">
        <v>14</v>
      </c>
    </row>
    <row r="277" spans="1:4">
      <c r="A277">
        <v>4646</v>
      </c>
      <c r="B277" t="s">
        <v>279</v>
      </c>
      <c r="C277" t="s">
        <v>621</v>
      </c>
      <c r="D277">
        <v>14</v>
      </c>
    </row>
    <row r="278" spans="1:4">
      <c r="A278">
        <v>4647</v>
      </c>
      <c r="B278" t="s">
        <v>625</v>
      </c>
      <c r="C278" t="s">
        <v>621</v>
      </c>
      <c r="D278">
        <v>14</v>
      </c>
    </row>
    <row r="279" spans="1:4">
      <c r="A279">
        <v>4648</v>
      </c>
      <c r="B279" t="s">
        <v>280</v>
      </c>
      <c r="C279" t="s">
        <v>621</v>
      </c>
      <c r="D279">
        <v>14</v>
      </c>
    </row>
    <row r="280" spans="1:4">
      <c r="A280">
        <v>4649</v>
      </c>
      <c r="B280" t="s">
        <v>626</v>
      </c>
      <c r="C280" t="s">
        <v>621</v>
      </c>
      <c r="D280">
        <v>14</v>
      </c>
    </row>
    <row r="281" spans="1:4">
      <c r="A281">
        <v>4650</v>
      </c>
      <c r="B281" t="s">
        <v>281</v>
      </c>
      <c r="C281" t="s">
        <v>621</v>
      </c>
      <c r="D281">
        <v>14</v>
      </c>
    </row>
    <row r="282" spans="1:4">
      <c r="A282">
        <v>4651</v>
      </c>
      <c r="B282" t="s">
        <v>627</v>
      </c>
      <c r="C282" t="s">
        <v>621</v>
      </c>
      <c r="D282">
        <v>14</v>
      </c>
    </row>
    <row r="283" spans="1:4">
      <c r="A283">
        <v>5001</v>
      </c>
      <c r="B283" t="s">
        <v>306</v>
      </c>
      <c r="C283" t="s">
        <v>575</v>
      </c>
      <c r="D283">
        <v>16</v>
      </c>
    </row>
    <row r="284" spans="1:4">
      <c r="A284">
        <v>5006</v>
      </c>
      <c r="B284" t="s">
        <v>318</v>
      </c>
      <c r="C284" t="s">
        <v>575</v>
      </c>
      <c r="D284">
        <v>16</v>
      </c>
    </row>
    <row r="285" spans="1:4">
      <c r="A285">
        <v>5007</v>
      </c>
      <c r="B285" t="s">
        <v>319</v>
      </c>
      <c r="C285" t="s">
        <v>575</v>
      </c>
      <c r="D285">
        <v>16</v>
      </c>
    </row>
    <row r="286" spans="1:4">
      <c r="A286">
        <v>5014</v>
      </c>
      <c r="B286" t="s">
        <v>308</v>
      </c>
      <c r="C286" t="s">
        <v>575</v>
      </c>
      <c r="D286">
        <v>16</v>
      </c>
    </row>
    <row r="287" spans="1:4">
      <c r="A287">
        <v>5020</v>
      </c>
      <c r="B287" t="s">
        <v>453</v>
      </c>
      <c r="C287" t="s">
        <v>575</v>
      </c>
      <c r="D287">
        <v>16</v>
      </c>
    </row>
    <row r="288" spans="1:4">
      <c r="A288">
        <v>5021</v>
      </c>
      <c r="B288" t="s">
        <v>76</v>
      </c>
      <c r="C288" t="s">
        <v>575</v>
      </c>
      <c r="D288">
        <v>16</v>
      </c>
    </row>
    <row r="289" spans="1:4">
      <c r="A289">
        <v>5022</v>
      </c>
      <c r="B289" t="s">
        <v>311</v>
      </c>
      <c r="C289" t="s">
        <v>575</v>
      </c>
      <c r="D289">
        <v>16</v>
      </c>
    </row>
    <row r="290" spans="1:4">
      <c r="A290">
        <v>5025</v>
      </c>
      <c r="B290" t="s">
        <v>50</v>
      </c>
      <c r="C290" t="s">
        <v>575</v>
      </c>
      <c r="D290">
        <v>16</v>
      </c>
    </row>
    <row r="291" spans="1:4">
      <c r="A291">
        <v>5026</v>
      </c>
      <c r="B291" t="s">
        <v>312</v>
      </c>
      <c r="C291" t="s">
        <v>575</v>
      </c>
      <c r="D291">
        <v>16</v>
      </c>
    </row>
    <row r="292" spans="1:4">
      <c r="A292">
        <v>5027</v>
      </c>
      <c r="B292" t="s">
        <v>313</v>
      </c>
      <c r="C292" t="s">
        <v>575</v>
      </c>
      <c r="D292">
        <v>16</v>
      </c>
    </row>
    <row r="293" spans="1:4">
      <c r="A293">
        <v>5028</v>
      </c>
      <c r="B293" t="s">
        <v>314</v>
      </c>
      <c r="C293" t="s">
        <v>575</v>
      </c>
      <c r="D293">
        <v>16</v>
      </c>
    </row>
    <row r="294" spans="1:4">
      <c r="A294">
        <v>5029</v>
      </c>
      <c r="B294" t="s">
        <v>315</v>
      </c>
      <c r="C294" t="s">
        <v>575</v>
      </c>
      <c r="D294">
        <v>16</v>
      </c>
    </row>
    <row r="295" spans="1:4">
      <c r="A295">
        <v>5031</v>
      </c>
      <c r="B295" t="s">
        <v>83</v>
      </c>
      <c r="C295" t="s">
        <v>575</v>
      </c>
      <c r="D295">
        <v>16</v>
      </c>
    </row>
    <row r="296" spans="1:4">
      <c r="A296">
        <v>5032</v>
      </c>
      <c r="B296" t="s">
        <v>316</v>
      </c>
      <c r="C296" t="s">
        <v>575</v>
      </c>
      <c r="D296">
        <v>16</v>
      </c>
    </row>
    <row r="297" spans="1:4">
      <c r="A297">
        <v>5033</v>
      </c>
      <c r="B297" t="s">
        <v>317</v>
      </c>
      <c r="C297" t="s">
        <v>575</v>
      </c>
      <c r="D297">
        <v>16</v>
      </c>
    </row>
    <row r="298" spans="1:4">
      <c r="A298">
        <v>5034</v>
      </c>
      <c r="B298" t="s">
        <v>320</v>
      </c>
      <c r="C298" t="s">
        <v>575</v>
      </c>
      <c r="D298">
        <v>16</v>
      </c>
    </row>
    <row r="299" spans="1:4">
      <c r="A299">
        <v>5035</v>
      </c>
      <c r="B299" t="s">
        <v>321</v>
      </c>
      <c r="C299" t="s">
        <v>575</v>
      </c>
      <c r="D299">
        <v>16</v>
      </c>
    </row>
    <row r="300" spans="1:4">
      <c r="A300">
        <v>5036</v>
      </c>
      <c r="B300" t="s">
        <v>322</v>
      </c>
      <c r="C300" t="s">
        <v>575</v>
      </c>
      <c r="D300">
        <v>16</v>
      </c>
    </row>
    <row r="301" spans="1:4">
      <c r="A301">
        <v>5037</v>
      </c>
      <c r="B301" t="s">
        <v>323</v>
      </c>
      <c r="C301" t="s">
        <v>575</v>
      </c>
      <c r="D301">
        <v>16</v>
      </c>
    </row>
    <row r="302" spans="1:4">
      <c r="A302">
        <v>5038</v>
      </c>
      <c r="B302" t="s">
        <v>324</v>
      </c>
      <c r="C302" t="s">
        <v>575</v>
      </c>
      <c r="D302">
        <v>16</v>
      </c>
    </row>
    <row r="303" spans="1:4">
      <c r="A303">
        <v>5041</v>
      </c>
      <c r="B303" t="s">
        <v>326</v>
      </c>
      <c r="C303" t="s">
        <v>575</v>
      </c>
      <c r="D303">
        <v>16</v>
      </c>
    </row>
    <row r="304" spans="1:4">
      <c r="A304">
        <v>5042</v>
      </c>
      <c r="B304" t="s">
        <v>327</v>
      </c>
      <c r="C304" t="s">
        <v>575</v>
      </c>
      <c r="D304">
        <v>16</v>
      </c>
    </row>
    <row r="305" spans="1:4">
      <c r="A305">
        <v>5043</v>
      </c>
      <c r="B305" t="s">
        <v>328</v>
      </c>
      <c r="C305" t="s">
        <v>575</v>
      </c>
      <c r="D305">
        <v>16</v>
      </c>
    </row>
    <row r="306" spans="1:4">
      <c r="A306">
        <v>5044</v>
      </c>
      <c r="B306" t="s">
        <v>329</v>
      </c>
      <c r="C306" t="s">
        <v>575</v>
      </c>
      <c r="D306">
        <v>16</v>
      </c>
    </row>
    <row r="307" spans="1:4">
      <c r="A307">
        <v>5045</v>
      </c>
      <c r="B307" t="s">
        <v>330</v>
      </c>
      <c r="C307" t="s">
        <v>575</v>
      </c>
      <c r="D307">
        <v>16</v>
      </c>
    </row>
    <row r="308" spans="1:4">
      <c r="A308">
        <v>5046</v>
      </c>
      <c r="B308" t="s">
        <v>331</v>
      </c>
      <c r="C308" t="s">
        <v>575</v>
      </c>
      <c r="D308">
        <v>16</v>
      </c>
    </row>
    <row r="309" spans="1:4">
      <c r="A309">
        <v>5047</v>
      </c>
      <c r="B309" t="s">
        <v>332</v>
      </c>
      <c r="C309" t="s">
        <v>575</v>
      </c>
      <c r="D309">
        <v>16</v>
      </c>
    </row>
    <row r="310" spans="1:4">
      <c r="A310">
        <v>5049</v>
      </c>
      <c r="B310" t="s">
        <v>333</v>
      </c>
      <c r="C310" t="s">
        <v>575</v>
      </c>
      <c r="D310">
        <v>16</v>
      </c>
    </row>
    <row r="311" spans="1:4">
      <c r="A311">
        <v>5052</v>
      </c>
      <c r="B311" t="s">
        <v>334</v>
      </c>
      <c r="C311" t="s">
        <v>575</v>
      </c>
      <c r="D311">
        <v>16</v>
      </c>
    </row>
    <row r="312" spans="1:4">
      <c r="A312">
        <v>5053</v>
      </c>
      <c r="B312" t="s">
        <v>325</v>
      </c>
      <c r="C312" t="s">
        <v>575</v>
      </c>
      <c r="D312">
        <v>16</v>
      </c>
    </row>
    <row r="313" spans="1:4">
      <c r="A313">
        <v>5054</v>
      </c>
      <c r="B313" t="s">
        <v>606</v>
      </c>
      <c r="C313" t="s">
        <v>575</v>
      </c>
      <c r="D313">
        <v>16</v>
      </c>
    </row>
    <row r="314" spans="1:4">
      <c r="A314">
        <v>5055</v>
      </c>
      <c r="B314" t="s">
        <v>628</v>
      </c>
      <c r="C314" t="s">
        <v>575</v>
      </c>
      <c r="D314">
        <v>16</v>
      </c>
    </row>
    <row r="315" spans="1:4">
      <c r="A315">
        <v>5056</v>
      </c>
      <c r="B315" t="s">
        <v>307</v>
      </c>
      <c r="C315" t="s">
        <v>575</v>
      </c>
      <c r="D315">
        <v>16</v>
      </c>
    </row>
    <row r="316" spans="1:4">
      <c r="A316">
        <v>5057</v>
      </c>
      <c r="B316" t="s">
        <v>309</v>
      </c>
      <c r="C316" t="s">
        <v>575</v>
      </c>
      <c r="D316">
        <v>16</v>
      </c>
    </row>
    <row r="317" spans="1:4">
      <c r="A317">
        <v>5058</v>
      </c>
      <c r="B317" t="s">
        <v>310</v>
      </c>
      <c r="C317" t="s">
        <v>575</v>
      </c>
      <c r="D317">
        <v>16</v>
      </c>
    </row>
    <row r="318" spans="1:4">
      <c r="A318">
        <v>5059</v>
      </c>
      <c r="B318" t="s">
        <v>629</v>
      </c>
      <c r="C318" t="s">
        <v>575</v>
      </c>
      <c r="D318">
        <v>16</v>
      </c>
    </row>
    <row r="319" spans="1:4">
      <c r="A319">
        <v>5060</v>
      </c>
      <c r="B319" t="s">
        <v>630</v>
      </c>
      <c r="C319" t="s">
        <v>575</v>
      </c>
      <c r="D319">
        <v>16</v>
      </c>
    </row>
    <row r="320" spans="1:4">
      <c r="A320">
        <v>5061</v>
      </c>
      <c r="B320" t="s">
        <v>303</v>
      </c>
      <c r="C320" t="s">
        <v>575</v>
      </c>
      <c r="D320">
        <v>16</v>
      </c>
    </row>
    <row r="321" spans="1:4">
      <c r="A321">
        <v>5401</v>
      </c>
      <c r="B321" t="s">
        <v>371</v>
      </c>
      <c r="C321" t="s">
        <v>631</v>
      </c>
      <c r="D321">
        <v>54</v>
      </c>
    </row>
    <row r="322" spans="1:4">
      <c r="A322">
        <v>5402</v>
      </c>
      <c r="B322" t="s">
        <v>370</v>
      </c>
      <c r="C322" t="s">
        <v>631</v>
      </c>
      <c r="D322">
        <v>54</v>
      </c>
    </row>
    <row r="323" spans="1:4">
      <c r="A323">
        <v>5403</v>
      </c>
      <c r="B323" t="s">
        <v>391</v>
      </c>
      <c r="C323" t="s">
        <v>631</v>
      </c>
      <c r="D323">
        <v>54</v>
      </c>
    </row>
    <row r="324" spans="1:4">
      <c r="A324">
        <v>5404</v>
      </c>
      <c r="B324" t="s">
        <v>388</v>
      </c>
      <c r="C324" t="s">
        <v>631</v>
      </c>
      <c r="D324">
        <v>54</v>
      </c>
    </row>
    <row r="325" spans="1:4">
      <c r="A325">
        <v>5405</v>
      </c>
      <c r="B325" t="s">
        <v>389</v>
      </c>
      <c r="C325" t="s">
        <v>631</v>
      </c>
      <c r="D325">
        <v>54</v>
      </c>
    </row>
    <row r="326" spans="1:4">
      <c r="A326">
        <v>5406</v>
      </c>
      <c r="B326" t="s">
        <v>390</v>
      </c>
      <c r="C326" t="s">
        <v>631</v>
      </c>
      <c r="D326">
        <v>54</v>
      </c>
    </row>
    <row r="327" spans="1:4">
      <c r="A327">
        <v>5411</v>
      </c>
      <c r="B327" t="s">
        <v>372</v>
      </c>
      <c r="C327" t="s">
        <v>631</v>
      </c>
      <c r="D327">
        <v>54</v>
      </c>
    </row>
    <row r="328" spans="1:4">
      <c r="A328">
        <v>5412</v>
      </c>
      <c r="B328" t="s">
        <v>604</v>
      </c>
      <c r="C328" t="s">
        <v>631</v>
      </c>
      <c r="D328">
        <v>54</v>
      </c>
    </row>
    <row r="329" spans="1:4">
      <c r="A329">
        <v>5413</v>
      </c>
      <c r="B329" t="s">
        <v>373</v>
      </c>
      <c r="C329" t="s">
        <v>631</v>
      </c>
      <c r="D329">
        <v>54</v>
      </c>
    </row>
    <row r="330" spans="1:4">
      <c r="A330">
        <v>5414</v>
      </c>
      <c r="B330" t="s">
        <v>374</v>
      </c>
      <c r="C330" t="s">
        <v>631</v>
      </c>
      <c r="D330">
        <v>54</v>
      </c>
    </row>
    <row r="331" spans="1:4">
      <c r="A331">
        <v>5415</v>
      </c>
      <c r="B331" t="s">
        <v>375</v>
      </c>
      <c r="C331" t="s">
        <v>631</v>
      </c>
      <c r="D331">
        <v>54</v>
      </c>
    </row>
    <row r="332" spans="1:4">
      <c r="A332">
        <v>5416</v>
      </c>
      <c r="B332" t="s">
        <v>376</v>
      </c>
      <c r="C332" t="s">
        <v>631</v>
      </c>
      <c r="D332">
        <v>54</v>
      </c>
    </row>
    <row r="333" spans="1:4">
      <c r="A333">
        <v>5417</v>
      </c>
      <c r="B333" t="s">
        <v>377</v>
      </c>
      <c r="C333" t="s">
        <v>631</v>
      </c>
      <c r="D333">
        <v>54</v>
      </c>
    </row>
    <row r="334" spans="1:4">
      <c r="A334">
        <v>5418</v>
      </c>
      <c r="B334" t="s">
        <v>51</v>
      </c>
      <c r="C334" t="s">
        <v>631</v>
      </c>
      <c r="D334">
        <v>54</v>
      </c>
    </row>
    <row r="335" spans="1:4">
      <c r="A335">
        <v>5419</v>
      </c>
      <c r="B335" t="s">
        <v>378</v>
      </c>
      <c r="C335" t="s">
        <v>631</v>
      </c>
      <c r="D335">
        <v>54</v>
      </c>
    </row>
    <row r="336" spans="1:4">
      <c r="A336">
        <v>5420</v>
      </c>
      <c r="B336" t="s">
        <v>379</v>
      </c>
      <c r="C336" t="s">
        <v>631</v>
      </c>
      <c r="D336">
        <v>54</v>
      </c>
    </row>
    <row r="337" spans="1:4">
      <c r="A337">
        <v>5421</v>
      </c>
      <c r="B337" t="s">
        <v>632</v>
      </c>
      <c r="C337" t="s">
        <v>631</v>
      </c>
      <c r="D337">
        <v>54</v>
      </c>
    </row>
    <row r="338" spans="1:4">
      <c r="A338">
        <v>5422</v>
      </c>
      <c r="B338" t="s">
        <v>380</v>
      </c>
      <c r="C338" t="s">
        <v>631</v>
      </c>
      <c r="D338">
        <v>54</v>
      </c>
    </row>
    <row r="339" spans="1:4">
      <c r="A339">
        <v>5423</v>
      </c>
      <c r="B339" t="s">
        <v>381</v>
      </c>
      <c r="C339" t="s">
        <v>631</v>
      </c>
      <c r="D339">
        <v>54</v>
      </c>
    </row>
    <row r="340" spans="1:4">
      <c r="A340">
        <v>5424</v>
      </c>
      <c r="B340" t="s">
        <v>382</v>
      </c>
      <c r="C340" t="s">
        <v>631</v>
      </c>
      <c r="D340">
        <v>54</v>
      </c>
    </row>
    <row r="341" spans="1:4">
      <c r="A341">
        <v>5425</v>
      </c>
      <c r="B341" t="s">
        <v>383</v>
      </c>
      <c r="C341" t="s">
        <v>631</v>
      </c>
      <c r="D341">
        <v>54</v>
      </c>
    </row>
    <row r="342" spans="1:4">
      <c r="A342">
        <v>5426</v>
      </c>
      <c r="B342" t="s">
        <v>384</v>
      </c>
      <c r="C342" t="s">
        <v>631</v>
      </c>
      <c r="D342">
        <v>54</v>
      </c>
    </row>
    <row r="343" spans="1:4">
      <c r="A343">
        <v>5427</v>
      </c>
      <c r="B343" t="s">
        <v>385</v>
      </c>
      <c r="C343" t="s">
        <v>631</v>
      </c>
      <c r="D343">
        <v>54</v>
      </c>
    </row>
    <row r="344" spans="1:4">
      <c r="A344">
        <v>5428</v>
      </c>
      <c r="B344" t="s">
        <v>386</v>
      </c>
      <c r="C344" t="s">
        <v>631</v>
      </c>
      <c r="D344">
        <v>54</v>
      </c>
    </row>
    <row r="345" spans="1:4">
      <c r="A345">
        <v>5429</v>
      </c>
      <c r="B345" t="s">
        <v>387</v>
      </c>
      <c r="C345" t="s">
        <v>631</v>
      </c>
      <c r="D345">
        <v>54</v>
      </c>
    </row>
    <row r="346" spans="1:4">
      <c r="A346">
        <v>5430</v>
      </c>
      <c r="B346" t="s">
        <v>403</v>
      </c>
      <c r="C346" t="s">
        <v>631</v>
      </c>
      <c r="D346">
        <v>54</v>
      </c>
    </row>
    <row r="347" spans="1:4">
      <c r="A347">
        <v>5432</v>
      </c>
      <c r="B347" t="s">
        <v>447</v>
      </c>
      <c r="C347" t="s">
        <v>631</v>
      </c>
      <c r="D347">
        <v>54</v>
      </c>
    </row>
    <row r="348" spans="1:4">
      <c r="A348">
        <v>5433</v>
      </c>
      <c r="B348" t="s">
        <v>392</v>
      </c>
      <c r="C348" t="s">
        <v>631</v>
      </c>
      <c r="D348">
        <v>54</v>
      </c>
    </row>
    <row r="349" spans="1:4">
      <c r="A349">
        <v>5434</v>
      </c>
      <c r="B349" t="s">
        <v>448</v>
      </c>
      <c r="C349" t="s">
        <v>631</v>
      </c>
      <c r="D349">
        <v>54</v>
      </c>
    </row>
    <row r="350" spans="1:4">
      <c r="A350">
        <v>5435</v>
      </c>
      <c r="B350" t="s">
        <v>449</v>
      </c>
      <c r="C350" t="s">
        <v>631</v>
      </c>
      <c r="D350">
        <v>54</v>
      </c>
    </row>
    <row r="351" spans="1:4">
      <c r="A351">
        <v>5436</v>
      </c>
      <c r="B351" t="s">
        <v>393</v>
      </c>
      <c r="C351" t="s">
        <v>631</v>
      </c>
      <c r="D351">
        <v>54</v>
      </c>
    </row>
    <row r="352" spans="1:4">
      <c r="A352">
        <v>5437</v>
      </c>
      <c r="B352" t="s">
        <v>77</v>
      </c>
      <c r="C352" t="s">
        <v>631</v>
      </c>
      <c r="D352">
        <v>54</v>
      </c>
    </row>
    <row r="353" spans="1:4">
      <c r="A353">
        <v>5438</v>
      </c>
      <c r="B353" t="s">
        <v>394</v>
      </c>
      <c r="C353" t="s">
        <v>631</v>
      </c>
      <c r="D353">
        <v>54</v>
      </c>
    </row>
    <row r="354" spans="1:4">
      <c r="A354">
        <v>5439</v>
      </c>
      <c r="B354" t="s">
        <v>405</v>
      </c>
      <c r="C354" t="s">
        <v>631</v>
      </c>
      <c r="D354">
        <v>54</v>
      </c>
    </row>
    <row r="355" spans="1:4">
      <c r="A355">
        <v>5440</v>
      </c>
      <c r="B355" t="s">
        <v>395</v>
      </c>
      <c r="C355" t="s">
        <v>631</v>
      </c>
      <c r="D355">
        <v>54</v>
      </c>
    </row>
    <row r="356" spans="1:4">
      <c r="A356">
        <v>5441</v>
      </c>
      <c r="B356" t="s">
        <v>396</v>
      </c>
      <c r="C356" t="s">
        <v>631</v>
      </c>
      <c r="D356">
        <v>54</v>
      </c>
    </row>
    <row r="357" spans="1:4">
      <c r="A357">
        <v>5442</v>
      </c>
      <c r="B357" t="s">
        <v>397</v>
      </c>
      <c r="C357" t="s">
        <v>631</v>
      </c>
      <c r="D357">
        <v>54</v>
      </c>
    </row>
    <row r="358" spans="1:4">
      <c r="A358">
        <v>5443</v>
      </c>
      <c r="B358" t="s">
        <v>450</v>
      </c>
      <c r="C358" t="s">
        <v>631</v>
      </c>
      <c r="D358">
        <v>54</v>
      </c>
    </row>
    <row r="359" spans="1:4">
      <c r="A359">
        <v>5444</v>
      </c>
      <c r="B359" t="s">
        <v>605</v>
      </c>
      <c r="C359" t="s">
        <v>631</v>
      </c>
      <c r="D359">
        <v>54</v>
      </c>
    </row>
  </sheetData>
  <sortState xmlns:xlrd2="http://schemas.microsoft.com/office/spreadsheetml/2017/richdata2" ref="A1:D359">
    <sortCondition ref="A1:A35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U155"/>
  <sheetViews>
    <sheetView defaultGridColor="0" colorId="22" zoomScale="94" zoomScaleNormal="94" workbookViewId="0">
      <pane xSplit="10" ySplit="8" topLeftCell="K9" activePane="bottomRight" state="frozen"/>
      <selection pane="topRight" activeCell="K1" sqref="K1"/>
      <selection pane="bottomLeft" activeCell="A10" sqref="A10"/>
      <selection pane="bottomRight" activeCell="B24" sqref="B24"/>
    </sheetView>
  </sheetViews>
  <sheetFormatPr baseColWidth="10" defaultRowHeight="15"/>
  <cols>
    <col min="1" max="1" width="3" customWidth="1"/>
    <col min="2" max="2" width="7.1796875" customWidth="1"/>
    <col min="3" max="3" width="5.1796875" customWidth="1"/>
    <col min="4" max="4" width="7" customWidth="1"/>
    <col min="5" max="5" width="4.36328125" customWidth="1"/>
    <col min="6" max="6" width="6.36328125" style="320" customWidth="1"/>
    <col min="7" max="7" width="5.453125" customWidth="1"/>
    <col min="8" max="8" width="6.54296875" style="92" customWidth="1"/>
    <col min="9" max="10" width="5.54296875" style="92" customWidth="1"/>
    <col min="11" max="11" width="1.08984375" style="92" customWidth="1"/>
    <col min="12" max="12" width="6" style="92" customWidth="1"/>
    <col min="13" max="13" width="5.1796875" style="92" customWidth="1"/>
    <col min="14" max="14" width="1.6328125" style="92" customWidth="1"/>
    <col min="15" max="15" width="5" style="434" customWidth="1"/>
    <col min="16" max="16" width="1.453125" style="434" customWidth="1"/>
    <col min="17" max="17" width="5.08984375" style="92" customWidth="1"/>
    <col min="18" max="18" width="0.7265625" style="92" customWidth="1"/>
    <col min="19" max="19" width="6.90625" customWidth="1"/>
    <col min="20" max="20" width="4.26953125" customWidth="1"/>
    <col min="21" max="21" width="5.36328125" style="92" customWidth="1"/>
    <col min="22" max="22" width="1.6328125" style="92" customWidth="1"/>
    <col min="23" max="23" width="5.36328125" customWidth="1"/>
    <col min="24" max="24" width="1.08984375" customWidth="1"/>
    <col min="25" max="25" width="7.54296875" customWidth="1"/>
    <col min="26" max="26" width="5.08984375" customWidth="1"/>
    <col min="27" max="27" width="5.453125" style="11" customWidth="1"/>
    <col min="28" max="28" width="4.453125" style="11" customWidth="1"/>
    <col min="29" max="29" width="4.08984375" style="11" customWidth="1"/>
    <col min="30" max="30" width="3.6328125" style="11" customWidth="1"/>
    <col min="31" max="31" width="6.6328125" style="92" customWidth="1"/>
    <col min="32" max="32" width="5" customWidth="1"/>
    <col min="33" max="33" width="5.36328125" customWidth="1"/>
    <col min="34" max="34" width="5.81640625" style="11" customWidth="1"/>
    <col min="35" max="35" width="4.90625" style="11" customWidth="1"/>
    <col min="36" max="36" width="6.453125" style="11" customWidth="1"/>
    <col min="37" max="37" width="7.453125" customWidth="1"/>
    <col min="38" max="38" width="10" customWidth="1"/>
    <col min="39" max="39" width="5.90625" customWidth="1"/>
    <col min="40" max="40" width="8.08984375" customWidth="1"/>
    <col min="41" max="41" width="5.90625" customWidth="1"/>
    <col min="42" max="42" width="8.08984375" customWidth="1"/>
    <col min="43" max="44" width="6.90625" customWidth="1"/>
    <col min="45" max="46" width="6.36328125" customWidth="1"/>
    <col min="47" max="47" width="7.90625" customWidth="1"/>
    <col min="48" max="48" width="5.6328125" customWidth="1"/>
    <col min="49" max="49" width="7.90625" customWidth="1"/>
    <col min="50" max="50" width="6.36328125" customWidth="1"/>
    <col min="51" max="51" width="7.90625" customWidth="1"/>
    <col min="52" max="52" width="6.36328125" customWidth="1"/>
    <col min="53" max="53" width="8" customWidth="1"/>
    <col min="54" max="54" width="9.1796875" customWidth="1"/>
    <col min="55" max="57" width="8" customWidth="1"/>
    <col min="58" max="58" width="7.36328125" customWidth="1"/>
    <col min="59" max="59" width="7.1796875" customWidth="1"/>
    <col min="60" max="60" width="7.08984375" customWidth="1"/>
    <col min="61" max="61" width="8" customWidth="1"/>
    <col min="62" max="62" width="10.08984375" customWidth="1"/>
    <col min="63" max="63" width="8" customWidth="1"/>
    <col min="64" max="64" width="9.6328125" customWidth="1"/>
    <col min="65" max="65" width="7.6328125" customWidth="1"/>
    <col min="66" max="66" width="9.6328125" customWidth="1"/>
    <col min="67" max="67" width="9.1796875" customWidth="1"/>
    <col min="68" max="70" width="7.90625" customWidth="1"/>
    <col min="71" max="71" width="8.08984375" customWidth="1"/>
    <col min="72" max="72" width="8.54296875" customWidth="1"/>
    <col min="73" max="73" width="8" customWidth="1"/>
    <col min="74" max="74" width="6.453125" customWidth="1"/>
    <col min="75" max="75" width="8.08984375" customWidth="1"/>
    <col min="76" max="76" width="7.54296875" customWidth="1"/>
    <col min="77" max="77" width="8.36328125" customWidth="1"/>
    <col min="78" max="78" width="9.453125" customWidth="1"/>
    <col min="79" max="80" width="8.36328125" customWidth="1"/>
    <col min="81" max="81" width="8.90625" customWidth="1"/>
    <col min="82" max="82" width="8.36328125" customWidth="1"/>
    <col min="83" max="83" width="7.90625" customWidth="1"/>
    <col min="84" max="84" width="8" customWidth="1"/>
    <col min="85" max="86" width="9.90625" customWidth="1"/>
    <col min="87" max="87" width="9.08984375" customWidth="1"/>
    <col min="88" max="88" width="8.36328125" customWidth="1"/>
    <col min="89" max="89" width="8.6328125" customWidth="1"/>
    <col min="90" max="90" width="8.90625" customWidth="1"/>
    <col min="91" max="91" width="8.08984375" customWidth="1"/>
    <col min="92" max="92" width="8.6328125" customWidth="1"/>
    <col min="93" max="94" width="9.90625" customWidth="1"/>
    <col min="95" max="95" width="8.08984375" customWidth="1"/>
    <col min="96" max="96" width="8" customWidth="1"/>
    <col min="97" max="97" width="8.08984375" customWidth="1"/>
    <col min="98" max="98" width="11.08984375" customWidth="1"/>
    <col min="99" max="99" width="7.6328125" customWidth="1"/>
    <col min="100" max="100" width="8.08984375" customWidth="1"/>
    <col min="101" max="101" width="7.90625" customWidth="1"/>
    <col min="102" max="102" width="8.90625" customWidth="1"/>
    <col min="103" max="103" width="6.90625" customWidth="1"/>
    <col min="104" max="104" width="6.6328125" customWidth="1"/>
    <col min="105" max="106" width="8.08984375" customWidth="1"/>
    <col min="107" max="107" width="9.36328125" customWidth="1"/>
    <col min="108" max="108" width="10.08984375" customWidth="1"/>
    <col min="109" max="109" width="10.90625" customWidth="1"/>
    <col min="110" max="113" width="8.08984375" customWidth="1"/>
    <col min="114" max="114" width="8.36328125" customWidth="1"/>
    <col min="115" max="115" width="11.08984375" customWidth="1"/>
    <col min="116" max="116" width="8.08984375" customWidth="1"/>
    <col min="117" max="117" width="6.36328125" customWidth="1"/>
    <col min="118" max="118" width="7.453125" customWidth="1"/>
    <col min="119" max="119" width="7.6328125" customWidth="1"/>
    <col min="120" max="121" width="7.90625" customWidth="1"/>
    <col min="122" max="122" width="8" customWidth="1"/>
    <col min="123" max="123" width="7.6328125" customWidth="1"/>
    <col min="124" max="124" width="7.90625" customWidth="1"/>
    <col min="125" max="125" width="8.08984375" customWidth="1"/>
    <col min="126" max="126" width="7.54296875" customWidth="1"/>
    <col min="127" max="127" width="7.90625" customWidth="1"/>
    <col min="128" max="128" width="7.6328125" customWidth="1"/>
    <col min="129" max="129" width="7.90625" customWidth="1"/>
    <col min="130" max="130" width="7.54296875" customWidth="1"/>
    <col min="131" max="131" width="7.90625" customWidth="1"/>
    <col min="132" max="132" width="9.90625" customWidth="1"/>
    <col min="133" max="133" width="7.08984375" customWidth="1"/>
    <col min="134" max="134" width="8.08984375" customWidth="1"/>
    <col min="135" max="135" width="8.54296875" customWidth="1"/>
    <col min="136" max="136" width="9.90625" customWidth="1"/>
    <col min="137" max="137" width="8.36328125" customWidth="1"/>
    <col min="138" max="138" width="10.54296875" customWidth="1"/>
    <col min="139" max="139" width="7.90625" customWidth="1"/>
    <col min="140" max="140" width="8.08984375" customWidth="1"/>
    <col min="141" max="143" width="9.90625" customWidth="1"/>
    <col min="144" max="144" width="8.36328125" customWidth="1"/>
    <col min="145" max="145" width="8.6328125" customWidth="1"/>
    <col min="146" max="146" width="8.54296875" customWidth="1"/>
    <col min="147" max="147" width="8.6328125" customWidth="1"/>
    <col min="148" max="148" width="8.36328125" customWidth="1"/>
    <col min="149" max="149" width="10.6328125" customWidth="1"/>
    <col min="150" max="150" width="9.90625" customWidth="1"/>
    <col min="151" max="151" width="7.54296875" customWidth="1"/>
    <col min="152" max="152" width="8.54296875" customWidth="1"/>
    <col min="153" max="154" width="7.90625" customWidth="1"/>
    <col min="155" max="157" width="8.36328125" customWidth="1"/>
    <col min="158" max="159" width="8.08984375" customWidth="1"/>
    <col min="160" max="161" width="8.36328125" customWidth="1"/>
    <col min="162" max="162" width="8.54296875" customWidth="1"/>
    <col min="163" max="163" width="8.36328125" customWidth="1"/>
    <col min="164" max="164" width="8.6328125" customWidth="1"/>
    <col min="165" max="166" width="9.90625" customWidth="1"/>
    <col min="167" max="167" width="8.08984375" customWidth="1"/>
    <col min="168" max="168" width="8.54296875" customWidth="1"/>
    <col min="169" max="169" width="7.54296875" customWidth="1"/>
    <col min="170" max="170" width="8.08984375" customWidth="1"/>
    <col min="171" max="171" width="7.90625" customWidth="1"/>
    <col min="172" max="172" width="8.36328125" customWidth="1"/>
    <col min="173" max="173" width="8.08984375" customWidth="1"/>
    <col min="174" max="174" width="9.90625" customWidth="1"/>
    <col min="175" max="175" width="8" customWidth="1"/>
    <col min="176" max="176" width="7.90625" customWidth="1"/>
    <col min="177" max="177" width="8.90625" customWidth="1"/>
    <col min="178" max="178" width="8" customWidth="1"/>
    <col min="179" max="179" width="8.90625" customWidth="1"/>
    <col min="180" max="180" width="7.08984375" customWidth="1"/>
    <col min="181" max="181" width="9" customWidth="1"/>
    <col min="182" max="182" width="8.08984375" customWidth="1"/>
    <col min="183" max="183" width="10.36328125" customWidth="1"/>
    <col min="184" max="185" width="7.90625" customWidth="1"/>
    <col min="186" max="186" width="8.6328125" customWidth="1"/>
    <col min="187" max="187" width="8.90625" customWidth="1"/>
    <col min="188" max="188" width="8.6328125" customWidth="1"/>
    <col min="189" max="190" width="8.08984375" customWidth="1"/>
    <col min="191" max="191" width="7.54296875" customWidth="1"/>
    <col min="192" max="194" width="8.08984375" customWidth="1"/>
    <col min="195" max="195" width="8.6328125" customWidth="1"/>
    <col min="196" max="196" width="7.90625" customWidth="1"/>
    <col min="197" max="198" width="8.08984375" customWidth="1"/>
    <col min="199" max="199" width="7.90625" customWidth="1"/>
    <col min="202" max="202" width="8" customWidth="1"/>
    <col min="203" max="203" width="8.08984375" customWidth="1"/>
    <col min="204" max="204" width="8" customWidth="1"/>
    <col min="205" max="206" width="8.08984375" customWidth="1"/>
    <col min="207" max="209" width="7.90625" customWidth="1"/>
    <col min="210" max="210" width="8.08984375" customWidth="1"/>
    <col min="211" max="213" width="7.90625" customWidth="1"/>
    <col min="214" max="214" width="6.6328125" customWidth="1"/>
    <col min="215" max="215" width="8.36328125" customWidth="1"/>
    <col min="216" max="216" width="8" customWidth="1"/>
  </cols>
  <sheetData>
    <row r="1" spans="1:59" ht="13.5" customHeight="1">
      <c r="A1" s="25"/>
      <c r="B1" s="25"/>
      <c r="C1" s="25"/>
      <c r="D1" s="25"/>
      <c r="E1" s="25"/>
      <c r="F1" s="436"/>
      <c r="G1" s="25"/>
      <c r="H1" s="101"/>
      <c r="I1" s="101"/>
      <c r="J1" s="101"/>
      <c r="K1" s="101"/>
      <c r="L1" s="101"/>
      <c r="M1" s="101"/>
      <c r="N1" s="101"/>
      <c r="O1" s="428"/>
      <c r="P1" s="428"/>
      <c r="Q1" s="101"/>
      <c r="R1" s="101"/>
      <c r="S1" s="25"/>
      <c r="T1" s="25"/>
      <c r="U1" s="101"/>
      <c r="V1" s="101"/>
      <c r="W1" s="25"/>
      <c r="X1" s="25"/>
      <c r="Y1" s="25"/>
      <c r="Z1" s="25"/>
      <c r="AA1" s="125"/>
      <c r="AB1" s="125"/>
      <c r="AC1" s="125"/>
      <c r="AD1" s="125"/>
      <c r="AE1" s="101"/>
      <c r="AF1" s="25"/>
      <c r="AG1" s="25"/>
      <c r="AH1" s="125"/>
      <c r="AI1" s="125"/>
      <c r="AJ1" s="125"/>
      <c r="AK1" s="25"/>
    </row>
    <row r="2" spans="1:59" ht="31.5" customHeight="1">
      <c r="A2" s="25"/>
      <c r="B2" s="25"/>
      <c r="C2" s="132" t="s">
        <v>84</v>
      </c>
      <c r="D2" s="134"/>
      <c r="E2" s="134"/>
      <c r="F2" s="437"/>
      <c r="G2" s="134"/>
      <c r="H2" s="134"/>
      <c r="I2" s="135"/>
      <c r="J2" s="134"/>
      <c r="K2" s="134"/>
      <c r="L2" s="101"/>
      <c r="M2" s="101"/>
      <c r="N2" s="101"/>
      <c r="O2" s="429"/>
      <c r="P2" s="429"/>
      <c r="Q2" s="134"/>
      <c r="R2" s="134"/>
      <c r="S2" s="135"/>
      <c r="T2" s="134"/>
      <c r="U2" s="135"/>
      <c r="V2" s="135"/>
      <c r="W2" s="134"/>
      <c r="X2" s="134"/>
      <c r="Y2" s="132" t="str">
        <f>+År!B2</f>
        <v>ALL GEIT</v>
      </c>
      <c r="Z2" s="134"/>
      <c r="AA2" s="125"/>
      <c r="AB2" s="101"/>
      <c r="AC2" s="125"/>
      <c r="AD2" s="125"/>
      <c r="AE2" s="101"/>
      <c r="AF2" s="25"/>
      <c r="AG2" s="25"/>
      <c r="AH2" s="125"/>
      <c r="AI2" s="125"/>
      <c r="AJ2" s="125"/>
      <c r="AK2" s="25"/>
    </row>
    <row r="3" spans="1:59" ht="22.5" customHeight="1">
      <c r="A3" s="25"/>
      <c r="B3" s="25"/>
      <c r="C3" s="25"/>
      <c r="D3" s="25"/>
      <c r="E3" s="25"/>
      <c r="F3" s="436"/>
      <c r="G3" s="25"/>
      <c r="H3" s="101"/>
      <c r="I3" s="101"/>
      <c r="J3" s="101"/>
      <c r="K3" s="101"/>
      <c r="L3" s="101"/>
      <c r="M3" s="101"/>
      <c r="N3" s="101"/>
      <c r="O3" s="428"/>
      <c r="P3" s="428"/>
      <c r="Q3" s="101"/>
      <c r="R3" s="101"/>
      <c r="S3" s="25"/>
      <c r="T3" s="25"/>
      <c r="U3" s="101"/>
      <c r="V3" s="101"/>
      <c r="W3" s="25"/>
      <c r="X3" s="25"/>
      <c r="Y3" s="25"/>
      <c r="Z3" s="25"/>
      <c r="AA3" s="125"/>
      <c r="AB3" s="125"/>
      <c r="AC3" s="125"/>
      <c r="AD3" s="125"/>
      <c r="AE3" s="101"/>
      <c r="AF3" s="25"/>
      <c r="AG3" s="25"/>
      <c r="AH3" s="125"/>
      <c r="AI3" s="125"/>
      <c r="AJ3" s="125"/>
      <c r="AK3" s="25"/>
    </row>
    <row r="4" spans="1:59" s="184" customFormat="1" ht="22.2">
      <c r="A4" s="206"/>
      <c r="B4" s="206"/>
      <c r="C4" s="206"/>
      <c r="D4" s="206"/>
      <c r="E4" s="133" t="s">
        <v>431</v>
      </c>
      <c r="F4" s="438"/>
      <c r="G4" s="187">
        <f>+År!R2</f>
        <v>49</v>
      </c>
      <c r="H4" s="206"/>
      <c r="I4" s="207"/>
      <c r="J4" s="206"/>
      <c r="K4" s="206"/>
      <c r="L4" s="207"/>
      <c r="M4" s="207"/>
      <c r="N4" s="207"/>
      <c r="O4" s="430"/>
      <c r="P4" s="430"/>
      <c r="Q4" s="206"/>
      <c r="R4" s="206"/>
      <c r="S4" s="207"/>
      <c r="T4" s="206"/>
      <c r="U4" s="207"/>
      <c r="V4" s="207"/>
      <c r="W4" s="206"/>
      <c r="X4" s="206"/>
      <c r="Y4" s="207"/>
      <c r="Z4" s="274" t="s">
        <v>432</v>
      </c>
      <c r="AA4" s="208"/>
      <c r="AB4" s="206"/>
      <c r="AC4" s="206"/>
      <c r="AD4" s="582">
        <f>SUM(Måned!F9:F20)</f>
        <v>25624</v>
      </c>
      <c r="AE4" s="583"/>
      <c r="AF4" s="584"/>
      <c r="AG4" s="207"/>
      <c r="AH4" s="208"/>
      <c r="AI4" s="208"/>
      <c r="AJ4" s="208"/>
      <c r="AK4" s="20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>
      <c r="A5" s="25"/>
      <c r="B5" s="25"/>
      <c r="C5" s="25"/>
      <c r="D5" s="25"/>
      <c r="E5" s="25"/>
      <c r="F5" s="436"/>
      <c r="G5" s="25"/>
      <c r="H5" s="101"/>
      <c r="I5" s="101"/>
      <c r="J5" s="101"/>
      <c r="K5" s="101"/>
      <c r="L5" s="101"/>
      <c r="M5" s="101"/>
      <c r="N5" s="101"/>
      <c r="O5" s="428"/>
      <c r="P5" s="428"/>
      <c r="Q5" s="101"/>
      <c r="R5" s="101"/>
      <c r="S5" s="25"/>
      <c r="T5" s="25"/>
      <c r="U5" s="101"/>
      <c r="V5" s="101"/>
      <c r="W5" s="25"/>
      <c r="X5" s="25"/>
      <c r="Y5" s="25"/>
      <c r="Z5" s="25"/>
      <c r="AA5" s="125"/>
      <c r="AB5" s="125"/>
      <c r="AC5" s="125"/>
      <c r="AD5" s="125"/>
      <c r="AE5" s="101"/>
      <c r="AF5" s="25"/>
      <c r="AG5" s="25"/>
      <c r="AH5" s="125"/>
      <c r="AI5" s="125"/>
      <c r="AJ5" s="125"/>
      <c r="AK5" s="25"/>
    </row>
    <row r="6" spans="1:59" ht="15.6">
      <c r="A6" s="25"/>
      <c r="B6" s="25"/>
      <c r="C6" s="25"/>
      <c r="D6" s="41" t="s">
        <v>2</v>
      </c>
      <c r="E6" s="25"/>
      <c r="F6" s="436"/>
      <c r="G6" s="25"/>
      <c r="H6" s="101"/>
      <c r="I6" s="101"/>
      <c r="J6" s="101"/>
      <c r="K6" s="101"/>
      <c r="L6" s="102" t="s">
        <v>22</v>
      </c>
      <c r="M6" s="101"/>
      <c r="N6" s="101"/>
      <c r="O6" s="428"/>
      <c r="P6" s="428"/>
      <c r="Q6" s="486" t="s">
        <v>401</v>
      </c>
      <c r="R6" s="101"/>
      <c r="S6" s="41"/>
      <c r="T6" s="41"/>
      <c r="U6" s="102"/>
      <c r="V6" s="102"/>
      <c r="W6" s="41"/>
      <c r="X6" s="41"/>
      <c r="Y6" s="41" t="s">
        <v>22</v>
      </c>
      <c r="Z6" s="25"/>
      <c r="AA6" s="126" t="s">
        <v>401</v>
      </c>
      <c r="AB6" s="126" t="s">
        <v>45</v>
      </c>
      <c r="AC6" s="126"/>
      <c r="AD6" s="126"/>
      <c r="AE6" s="102" t="s">
        <v>410</v>
      </c>
      <c r="AF6" s="25"/>
      <c r="AG6" s="25"/>
      <c r="AH6" s="126" t="s">
        <v>73</v>
      </c>
      <c r="AI6" s="125"/>
      <c r="AJ6" s="125"/>
      <c r="AK6" s="25"/>
    </row>
    <row r="7" spans="1:59" ht="15.6">
      <c r="A7" s="25"/>
      <c r="B7" s="41"/>
      <c r="C7" s="41"/>
      <c r="D7" s="41" t="s">
        <v>480</v>
      </c>
      <c r="E7" s="104"/>
      <c r="F7" s="439"/>
      <c r="G7" s="104"/>
      <c r="H7" s="102" t="s">
        <v>2</v>
      </c>
      <c r="I7" s="106"/>
      <c r="J7" s="102" t="s">
        <v>1</v>
      </c>
      <c r="K7" s="102"/>
      <c r="L7" s="102" t="s">
        <v>413</v>
      </c>
      <c r="M7" s="106"/>
      <c r="N7" s="106"/>
      <c r="O7" s="431" t="s">
        <v>2</v>
      </c>
      <c r="P7" s="431"/>
      <c r="Q7" s="424" t="s">
        <v>649</v>
      </c>
      <c r="R7" s="424"/>
      <c r="S7" s="41" t="s">
        <v>22</v>
      </c>
      <c r="T7" s="104"/>
      <c r="U7" s="426" t="s">
        <v>22</v>
      </c>
      <c r="V7" s="426"/>
      <c r="W7" s="425" t="s">
        <v>22</v>
      </c>
      <c r="X7" s="425"/>
      <c r="Y7" s="41" t="s">
        <v>411</v>
      </c>
      <c r="Z7" s="104"/>
      <c r="AA7" s="126" t="s">
        <v>484</v>
      </c>
      <c r="AB7" s="126" t="s">
        <v>540</v>
      </c>
      <c r="AC7" s="126" t="s">
        <v>523</v>
      </c>
      <c r="AD7" s="126" t="s">
        <v>553</v>
      </c>
      <c r="AE7" s="102" t="s">
        <v>413</v>
      </c>
      <c r="AF7" s="41" t="s">
        <v>478</v>
      </c>
      <c r="AG7" s="41" t="s">
        <v>411</v>
      </c>
      <c r="AH7" s="126" t="s">
        <v>414</v>
      </c>
      <c r="AI7" s="126" t="s">
        <v>414</v>
      </c>
      <c r="AJ7" s="126" t="s">
        <v>415</v>
      </c>
      <c r="AK7" s="25"/>
    </row>
    <row r="8" spans="1:59" ht="15.6">
      <c r="A8" s="25"/>
      <c r="B8" s="41" t="s">
        <v>84</v>
      </c>
      <c r="C8" s="41" t="s">
        <v>86</v>
      </c>
      <c r="D8" s="41" t="s">
        <v>481</v>
      </c>
      <c r="E8" s="104" t="s">
        <v>483</v>
      </c>
      <c r="F8" s="439" t="s">
        <v>2</v>
      </c>
      <c r="G8" s="104" t="s">
        <v>483</v>
      </c>
      <c r="H8" s="102" t="s">
        <v>401</v>
      </c>
      <c r="I8" s="106" t="s">
        <v>483</v>
      </c>
      <c r="J8" s="102" t="s">
        <v>401</v>
      </c>
      <c r="K8" s="102"/>
      <c r="L8" s="102" t="s">
        <v>44</v>
      </c>
      <c r="M8" s="106" t="s">
        <v>483</v>
      </c>
      <c r="N8" s="106"/>
      <c r="O8" s="431" t="s">
        <v>649</v>
      </c>
      <c r="P8" s="431"/>
      <c r="Q8" s="424" t="s">
        <v>666</v>
      </c>
      <c r="R8" s="424"/>
      <c r="S8" s="41" t="s">
        <v>0</v>
      </c>
      <c r="T8" s="104" t="s">
        <v>483</v>
      </c>
      <c r="U8" s="426" t="s">
        <v>649</v>
      </c>
      <c r="V8" s="426"/>
      <c r="W8" s="425" t="s">
        <v>650</v>
      </c>
      <c r="X8" s="425"/>
      <c r="Y8" s="41" t="s">
        <v>412</v>
      </c>
      <c r="Z8" s="104" t="s">
        <v>483</v>
      </c>
      <c r="AA8" s="126" t="s">
        <v>485</v>
      </c>
      <c r="AB8" s="126" t="s">
        <v>642</v>
      </c>
      <c r="AC8" s="126" t="s">
        <v>642</v>
      </c>
      <c r="AD8" s="126" t="s">
        <v>642</v>
      </c>
      <c r="AE8" s="102" t="s">
        <v>44</v>
      </c>
      <c r="AF8" s="41" t="s">
        <v>479</v>
      </c>
      <c r="AG8" s="41" t="s">
        <v>506</v>
      </c>
      <c r="AH8" s="126" t="s">
        <v>43</v>
      </c>
      <c r="AI8" s="126" t="s">
        <v>505</v>
      </c>
      <c r="AJ8" s="126" t="s">
        <v>505</v>
      </c>
      <c r="AK8" s="25"/>
    </row>
    <row r="9" spans="1:59" ht="15.6">
      <c r="A9" s="25"/>
      <c r="B9" s="98" t="s">
        <v>542</v>
      </c>
      <c r="C9" s="98">
        <f>+'Ark1'!C31</f>
        <v>2024</v>
      </c>
      <c r="D9" s="98">
        <f>+IF(F9=0,"",'Ark1'!Q31)</f>
        <v>62</v>
      </c>
      <c r="E9" s="124">
        <f t="shared" ref="E9:E20" si="0">+IF(F9=0,"",D9-D22)</f>
        <v>4</v>
      </c>
      <c r="F9" s="341">
        <f>+'Ark1'!R31</f>
        <v>747</v>
      </c>
      <c r="G9" s="124">
        <f t="shared" ref="G9:G20" si="1">+IF(F9=0,"",F9-F22)</f>
        <v>14</v>
      </c>
      <c r="H9" s="100">
        <f>+IF(F9=0,"",'Ark1'!AF31)</f>
        <v>2.9152357165157654</v>
      </c>
      <c r="I9" s="100">
        <f t="shared" ref="I9:I20" si="2">+IF(F9=0,"",H9-H22)</f>
        <v>0.14637687920983122</v>
      </c>
      <c r="J9" s="100">
        <f>+IF(F9=0,"",'Ark1'!AG31)</f>
        <v>4.3095487811484796</v>
      </c>
      <c r="K9" s="102"/>
      <c r="L9" s="100">
        <f>+IF(F9=0,"",'Ark1'!U31)</f>
        <v>18.955287817938412</v>
      </c>
      <c r="M9" s="100">
        <f t="shared" ref="M9:M20" si="3">+IF(F9=0,"",L9-L22)</f>
        <v>3.9735294063937943E-2</v>
      </c>
      <c r="N9" s="106"/>
      <c r="O9" s="311">
        <f>+'Ark1'!AI31</f>
        <v>120</v>
      </c>
      <c r="P9" s="431"/>
      <c r="Q9" s="151">
        <f>IF(O9=0,"",100*O9/F9)</f>
        <v>16.064257028112451</v>
      </c>
      <c r="R9" s="424"/>
      <c r="S9" s="99">
        <f>+IF(F9=0,"",'Ark1'!S31)</f>
        <v>5.7001338688085665</v>
      </c>
      <c r="T9" s="427">
        <f t="shared" ref="T9:T20" si="4">+IF(F9=0,"",S9-S22)</f>
        <v>-4.8842938831269223E-2</v>
      </c>
      <c r="U9" s="151">
        <f>+IF(O9=0,"",'Ark1'!AJ31)</f>
        <v>96.466666666666697</v>
      </c>
      <c r="V9" s="426"/>
      <c r="W9" s="22">
        <f>+IF(O9=0,"",'Ark1'!AK31)</f>
        <v>17.095120554332635</v>
      </c>
      <c r="X9" s="425"/>
      <c r="Y9" s="99">
        <f>+IF(F9=0,"",'Ark1'!T31)</f>
        <v>5.7938420348058894</v>
      </c>
      <c r="Z9" s="99">
        <f t="shared" ref="Z9:Z20" si="5">+IF(F9=0,"",Y9-Y22)</f>
        <v>-2.1983340364642778E-2</v>
      </c>
      <c r="AA9" s="105">
        <f>+IF(F9=0,"",'Ark1'!W31)</f>
        <v>4.9531459170013399</v>
      </c>
      <c r="AB9" s="105">
        <f>+IF(F9=0,"",'Ark1'!X31)</f>
        <v>63.855421686746993</v>
      </c>
      <c r="AC9" s="105">
        <f>+IF(F9=0,"",'Ark1'!Y31)</f>
        <v>32.396251673360105</v>
      </c>
      <c r="AD9" s="105">
        <f>+IF(F9=0,"",'Ark1'!Z31)</f>
        <v>7.9917097785704705</v>
      </c>
      <c r="AE9" s="100">
        <f>+IF(F9=0,"",'Ark1'!Z31)</f>
        <v>7.9917097785704705</v>
      </c>
      <c r="AF9" s="99">
        <f>+IF(F9=0,"",'Ark1'!AA31)</f>
        <v>1.4436446081020662</v>
      </c>
      <c r="AG9" s="99">
        <f>+IF(F9=0,"",'Ark1'!AB31)</f>
        <v>2.0378781499137086</v>
      </c>
      <c r="AH9" s="105">
        <f>+IF(F9=0,"",'Ark1'!AD31)</f>
        <v>57.467236012985083</v>
      </c>
      <c r="AI9" s="105">
        <f>+IF(F9=0,"",'Ark1'!AE31)</f>
        <v>55.960638513098445</v>
      </c>
      <c r="AJ9" s="105">
        <f>+IF(F9=0,"",'Ark1'!AF31)</f>
        <v>2.9152357165157654</v>
      </c>
      <c r="AK9" s="25"/>
      <c r="AQ9" t="str">
        <f t="shared" ref="AQ9:AQ20" si="6">+B9</f>
        <v>Jan</v>
      </c>
      <c r="AS9">
        <f>+År!I36</f>
        <v>12.822486731189509</v>
      </c>
      <c r="AT9" s="1">
        <f>+År!O36</f>
        <v>5.4282703715266942</v>
      </c>
    </row>
    <row r="10" spans="1:59" ht="15.6">
      <c r="A10" s="25"/>
      <c r="B10" s="98" t="s">
        <v>543</v>
      </c>
      <c r="C10" s="98">
        <f>+'Ark1'!C32</f>
        <v>2024</v>
      </c>
      <c r="D10" s="98">
        <f>+IF(F10=0,"",'Ark1'!Q32)</f>
        <v>76</v>
      </c>
      <c r="E10" s="124">
        <f t="shared" si="0"/>
        <v>0</v>
      </c>
      <c r="F10" s="341">
        <f>+'Ark1'!R32</f>
        <v>1432</v>
      </c>
      <c r="G10" s="124">
        <f t="shared" si="1"/>
        <v>-255</v>
      </c>
      <c r="H10" s="100">
        <f>+IF(F10=0,"",'Ark1'!AF32)</f>
        <v>5.5885107711520465</v>
      </c>
      <c r="I10" s="100">
        <f t="shared" si="2"/>
        <v>-0.784019731624368</v>
      </c>
      <c r="J10" s="100">
        <f>+IF(F10=0,"",'Ark1'!AG32)</f>
        <v>4.1303139668021451</v>
      </c>
      <c r="K10" s="102"/>
      <c r="L10" s="100">
        <f>+IF(F10=0,"",'Ark1'!U32)</f>
        <v>9.4767458100558599</v>
      </c>
      <c r="M10" s="100">
        <f t="shared" si="3"/>
        <v>-0.71620024803542925</v>
      </c>
      <c r="N10" s="106"/>
      <c r="O10" s="311">
        <f>+'Ark1'!AI32</f>
        <v>1126</v>
      </c>
      <c r="P10" s="431"/>
      <c r="Q10" s="151">
        <f t="shared" ref="Q10:Q20" si="7">IF(O10=0,"",100*O10/F10)</f>
        <v>78.63128491620111</v>
      </c>
      <c r="R10" s="424"/>
      <c r="S10" s="99">
        <f>+IF(F10=0,"",'Ark1'!S32)</f>
        <v>5.7004189944134094</v>
      </c>
      <c r="T10" s="427">
        <f t="shared" si="4"/>
        <v>0.31215580532034348</v>
      </c>
      <c r="U10" s="151">
        <f>+IF(O10=0,"",'Ark1'!AJ32)</f>
        <v>76.321047957371277</v>
      </c>
      <c r="V10" s="426"/>
      <c r="W10" s="22">
        <f>+IF(O10=0,"",'Ark1'!AK32)</f>
        <v>15.373731899305541</v>
      </c>
      <c r="X10" s="425"/>
      <c r="Y10" s="99">
        <f>+IF(F10=0,"",'Ark1'!T32)</f>
        <v>4.9189944134078205</v>
      </c>
      <c r="Z10" s="99">
        <f t="shared" si="5"/>
        <v>-5.6109321032014492E-2</v>
      </c>
      <c r="AA10" s="105">
        <f>+IF(F10=0,"",'Ark1'!W32)</f>
        <v>0.55865921787709516</v>
      </c>
      <c r="AB10" s="105">
        <f>+IF(F10=0,"",'Ark1'!X32)</f>
        <v>16.480446927374299</v>
      </c>
      <c r="AC10" s="105">
        <f>+IF(F10=0,"",'Ark1'!Y32)</f>
        <v>8.1703910614525128</v>
      </c>
      <c r="AD10" s="105">
        <f>+IF(F10=0,"",'Ark1'!Z32)</f>
        <v>7.0302178794539625</v>
      </c>
      <c r="AE10" s="100">
        <f>+IF(F10=0,"",'Ark1'!Z32)</f>
        <v>7.0302178794539625</v>
      </c>
      <c r="AF10" s="99">
        <f>+IF(F10=0,"",'Ark1'!AA32)</f>
        <v>1.4236823145714683</v>
      </c>
      <c r="AG10" s="99">
        <f>+IF(F10=0,"",'Ark1'!AB32)</f>
        <v>1.559930200047126</v>
      </c>
      <c r="AH10" s="105">
        <f>+IF(F10=0,"",'Ark1'!AD32)</f>
        <v>36.892596601674313</v>
      </c>
      <c r="AI10" s="105">
        <f>+IF(F10=0,"",'Ark1'!AE32)</f>
        <v>44.784169836147854</v>
      </c>
      <c r="AJ10" s="105">
        <f>+IF(F10=0,"",'Ark1'!AF32)</f>
        <v>5.5885107711520465</v>
      </c>
      <c r="AK10" s="25"/>
      <c r="AQ10" t="str">
        <f t="shared" si="6"/>
        <v>Feb</v>
      </c>
      <c r="AS10">
        <f>+AS9</f>
        <v>12.822486731189509</v>
      </c>
      <c r="AT10" s="1">
        <f>+AT9</f>
        <v>5.4282703715266942</v>
      </c>
    </row>
    <row r="11" spans="1:59" ht="15.6">
      <c r="A11" s="25"/>
      <c r="B11" s="98" t="s">
        <v>544</v>
      </c>
      <c r="C11" s="98">
        <f>+'Ark1'!C33</f>
        <v>2024</v>
      </c>
      <c r="D11" s="98">
        <f>+IF(F11=0,"",'Ark1'!Q33)</f>
        <v>143</v>
      </c>
      <c r="E11" s="124">
        <f t="shared" si="0"/>
        <v>-43</v>
      </c>
      <c r="F11" s="341">
        <f>+'Ark1'!R33</f>
        <v>3274</v>
      </c>
      <c r="G11" s="124">
        <f t="shared" si="1"/>
        <v>-1287</v>
      </c>
      <c r="H11" s="100">
        <f>+IF(F11=0,"",'Ark1'!AF33)</f>
        <v>12.77708398376522</v>
      </c>
      <c r="I11" s="100">
        <f t="shared" si="2"/>
        <v>-4.4517907187618846</v>
      </c>
      <c r="J11" s="100">
        <f>+IF(F11=0,"",'Ark1'!AG33)</f>
        <v>10.120269025704019</v>
      </c>
      <c r="K11" s="102"/>
      <c r="L11" s="100">
        <f>+IF(F11=0,"",'Ark1'!U33)</f>
        <v>10.156230910201586</v>
      </c>
      <c r="M11" s="100">
        <f t="shared" si="3"/>
        <v>0.76568059228883634</v>
      </c>
      <c r="N11" s="106"/>
      <c r="O11" s="311">
        <f>+'Ark1'!AI33</f>
        <v>2403</v>
      </c>
      <c r="P11" s="431"/>
      <c r="Q11" s="151">
        <f t="shared" si="7"/>
        <v>73.396456933414782</v>
      </c>
      <c r="R11" s="424"/>
      <c r="S11" s="99">
        <f>+IF(F11=0,"",'Ark1'!S33)</f>
        <v>5.5980452046426388</v>
      </c>
      <c r="T11" s="427">
        <f t="shared" si="4"/>
        <v>0.25601494811994474</v>
      </c>
      <c r="U11" s="151">
        <f>+IF(O11=0,"",'Ark1'!AJ33)</f>
        <v>84.046441947565555</v>
      </c>
      <c r="V11" s="426"/>
      <c r="W11" s="22">
        <f>+IF(O11=0,"",'Ark1'!AK33)</f>
        <v>15.652838112480543</v>
      </c>
      <c r="X11" s="425"/>
      <c r="Y11" s="99">
        <f>+IF(F11=0,"",'Ark1'!T33)</f>
        <v>5.3237629810629192</v>
      </c>
      <c r="Z11" s="99">
        <f t="shared" si="5"/>
        <v>0.34985375063099777</v>
      </c>
      <c r="AA11" s="105">
        <f>+IF(F11=0,"",'Ark1'!W33)</f>
        <v>0.9468540012217469</v>
      </c>
      <c r="AB11" s="105">
        <f>+IF(F11=0,"",'Ark1'!X33)</f>
        <v>19.273060476481369</v>
      </c>
      <c r="AC11" s="105">
        <f>+IF(F11=0,"",'Ark1'!Y33)</f>
        <v>8.491142333536958</v>
      </c>
      <c r="AD11" s="105">
        <f>+IF(F11=0,"",'Ark1'!Z33)</f>
        <v>7.1588976870248846</v>
      </c>
      <c r="AE11" s="100">
        <f>+IF(F11=0,"",'Ark1'!Z33)</f>
        <v>7.1588976870248846</v>
      </c>
      <c r="AF11" s="99">
        <f>+IF(F11=0,"",'Ark1'!AA33)</f>
        <v>1.3606104097139275</v>
      </c>
      <c r="AG11" s="99">
        <f>+IF(F11=0,"",'Ark1'!AB33)</f>
        <v>1.4547555660298099</v>
      </c>
      <c r="AH11" s="105">
        <f>+IF(F11=0,"",'Ark1'!AD33)</f>
        <v>42.041934831534512</v>
      </c>
      <c r="AI11" s="105">
        <f>+IF(F11=0,"",'Ark1'!AE33)</f>
        <v>44.103259326824762</v>
      </c>
      <c r="AJ11" s="105">
        <f>+IF(F11=0,"",'Ark1'!AF33)</f>
        <v>12.77708398376522</v>
      </c>
      <c r="AK11" s="25"/>
      <c r="AQ11" t="str">
        <f t="shared" si="6"/>
        <v>Mar</v>
      </c>
      <c r="AS11">
        <f t="shared" ref="AS11:AT20" si="8">+AS10</f>
        <v>12.822486731189509</v>
      </c>
      <c r="AT11" s="1">
        <f t="shared" si="8"/>
        <v>5.4282703715266942</v>
      </c>
    </row>
    <row r="12" spans="1:59" ht="15.6">
      <c r="A12" s="25"/>
      <c r="B12" s="98" t="s">
        <v>545</v>
      </c>
      <c r="C12" s="98">
        <f>+'Ark1'!C34</f>
        <v>2024</v>
      </c>
      <c r="D12" s="98">
        <f>+IF(F12=0,"",'Ark1'!Q34)</f>
        <v>127</v>
      </c>
      <c r="E12" s="124">
        <f t="shared" si="0"/>
        <v>28</v>
      </c>
      <c r="F12" s="341">
        <f>+'Ark1'!R34</f>
        <v>3757</v>
      </c>
      <c r="G12" s="124">
        <f t="shared" si="1"/>
        <v>536</v>
      </c>
      <c r="H12" s="100">
        <f>+IF(F12=0,"",'Ark1'!AF34)</f>
        <v>14.662035591632849</v>
      </c>
      <c r="I12" s="100">
        <f t="shared" si="2"/>
        <v>2.4949219286554776</v>
      </c>
      <c r="J12" s="100">
        <f>+IF(F12=0,"",'Ark1'!AG34)</f>
        <v>10.230202146678522</v>
      </c>
      <c r="K12" s="102"/>
      <c r="L12" s="100">
        <f>+IF(F12=0,"",'Ark1'!U34)</f>
        <v>8.946686185786513</v>
      </c>
      <c r="M12" s="100">
        <f t="shared" si="3"/>
        <v>0.61107612679861134</v>
      </c>
      <c r="N12" s="106"/>
      <c r="O12" s="311">
        <f>+'Ark1'!AI34</f>
        <v>3184</v>
      </c>
      <c r="P12" s="431"/>
      <c r="Q12" s="151">
        <f t="shared" si="7"/>
        <v>84.748469523556025</v>
      </c>
      <c r="R12" s="424"/>
      <c r="S12" s="99">
        <f>+IF(F12=0,"",'Ark1'!S34)</f>
        <v>5.2667021559755121</v>
      </c>
      <c r="T12" s="427">
        <f t="shared" si="4"/>
        <v>-0.10367971300927614</v>
      </c>
      <c r="U12" s="151">
        <f>+IF(O12=0,"",'Ark1'!AJ34)</f>
        <v>80.688033919597885</v>
      </c>
      <c r="V12" s="426"/>
      <c r="W12" s="22">
        <f>+IF(O12=0,"",'Ark1'!AK34)</f>
        <v>15.086223455452355</v>
      </c>
      <c r="X12" s="425"/>
      <c r="Y12" s="99">
        <f>+IF(F12=0,"",'Ark1'!T34)</f>
        <v>4.7971785999467667</v>
      </c>
      <c r="Z12" s="99">
        <f t="shared" si="5"/>
        <v>2.1643051980294814E-2</v>
      </c>
      <c r="AA12" s="105">
        <f>+IF(F12=0,"",'Ark1'!W34)</f>
        <v>0.39925472451423999</v>
      </c>
      <c r="AB12" s="105">
        <f>+IF(F12=0,"",'Ark1'!X34)</f>
        <v>12.962470055895661</v>
      </c>
      <c r="AC12" s="105">
        <f>+IF(F12=0,"",'Ark1'!Y34)</f>
        <v>5.4830982166622313</v>
      </c>
      <c r="AD12" s="105">
        <f>+IF(F12=0,"",'Ark1'!Z34)</f>
        <v>5.9568408533907924</v>
      </c>
      <c r="AE12" s="100">
        <f>+IF(F12=0,"",'Ark1'!Z34)</f>
        <v>5.9568408533907924</v>
      </c>
      <c r="AF12" s="99">
        <f>+IF(F12=0,"",'Ark1'!AA34)</f>
        <v>1.3260924845343971</v>
      </c>
      <c r="AG12" s="99">
        <f>+IF(F12=0,"",'Ark1'!AB34)</f>
        <v>1.4837824477278021</v>
      </c>
      <c r="AH12" s="105">
        <f>+IF(F12=0,"",'Ark1'!AD34)</f>
        <v>49.476191381474997</v>
      </c>
      <c r="AI12" s="105">
        <f>+IF(F12=0,"",'Ark1'!AE34)</f>
        <v>55.708959621507312</v>
      </c>
      <c r="AJ12" s="105">
        <f>+IF(F12=0,"",'Ark1'!AF34)</f>
        <v>14.662035591632849</v>
      </c>
      <c r="AK12" s="25"/>
      <c r="AQ12" t="str">
        <f t="shared" si="6"/>
        <v>Apr</v>
      </c>
      <c r="AS12">
        <f t="shared" si="8"/>
        <v>12.822486731189509</v>
      </c>
      <c r="AT12" s="1">
        <f t="shared" si="8"/>
        <v>5.4282703715266942</v>
      </c>
    </row>
    <row r="13" spans="1:59" ht="15.6">
      <c r="A13" s="25"/>
      <c r="B13" s="98" t="s">
        <v>443</v>
      </c>
      <c r="C13" s="98">
        <f>+'Ark1'!C35</f>
        <v>2024</v>
      </c>
      <c r="D13" s="98">
        <f>+IF(F13=0,"",'Ark1'!Q35)</f>
        <v>106</v>
      </c>
      <c r="E13" s="124">
        <f t="shared" si="0"/>
        <v>12</v>
      </c>
      <c r="F13" s="341">
        <f>+'Ark1'!R35</f>
        <v>2057</v>
      </c>
      <c r="G13" s="124">
        <f t="shared" si="1"/>
        <v>210</v>
      </c>
      <c r="H13" s="100">
        <f>+IF(F13=0,"",'Ark1'!AF35)</f>
        <v>8.0276303465501098</v>
      </c>
      <c r="I13" s="100">
        <f t="shared" si="2"/>
        <v>1.0507104659170112</v>
      </c>
      <c r="J13" s="100">
        <f>+IF(F13=0,"",'Ark1'!AG35)</f>
        <v>6.460883957251486</v>
      </c>
      <c r="K13" s="102"/>
      <c r="L13" s="100">
        <f>+IF(F13=0,"",'Ark1'!U35)</f>
        <v>10.319931939718044</v>
      </c>
      <c r="M13" s="100">
        <f t="shared" si="3"/>
        <v>0.79486426240348429</v>
      </c>
      <c r="N13" s="106"/>
      <c r="O13" s="311">
        <f>+'Ark1'!AI35</f>
        <v>1873</v>
      </c>
      <c r="P13" s="431"/>
      <c r="Q13" s="151">
        <f t="shared" si="7"/>
        <v>91.054934370442396</v>
      </c>
      <c r="R13" s="424"/>
      <c r="S13" s="99">
        <f>+IF(F13=0,"",'Ark1'!S35)</f>
        <v>5.3534273213417594</v>
      </c>
      <c r="T13" s="427">
        <f t="shared" si="4"/>
        <v>-6.0216425274375318E-2</v>
      </c>
      <c r="U13" s="151">
        <f>+IF(O13=0,"",'Ark1'!AJ35)</f>
        <v>84.988681260010722</v>
      </c>
      <c r="V13" s="426"/>
      <c r="W13" s="22">
        <f>+IF(O13=0,"",'Ark1'!AK35)</f>
        <v>14.837548458807163</v>
      </c>
      <c r="X13" s="425"/>
      <c r="Y13" s="99">
        <f>+IF(F13=0,"",'Ark1'!T35)</f>
        <v>4.8235294117647056</v>
      </c>
      <c r="Z13" s="99">
        <f t="shared" si="5"/>
        <v>6.28363960635685E-2</v>
      </c>
      <c r="AA13" s="105">
        <f>+IF(F13=0,"",'Ark1'!W35)</f>
        <v>1.7987360233349536</v>
      </c>
      <c r="AB13" s="105">
        <f>+IF(F13=0,"",'Ark1'!X35)</f>
        <v>19.348565872630047</v>
      </c>
      <c r="AC13" s="105">
        <f>+IF(F13=0,"",'Ark1'!Y35)</f>
        <v>8.8964511424404478</v>
      </c>
      <c r="AD13" s="105">
        <f>+IF(F13=0,"",'Ark1'!Z35)</f>
        <v>7.2795443581625054</v>
      </c>
      <c r="AE13" s="100">
        <f>+IF(F13=0,"",'Ark1'!Z35)</f>
        <v>7.2795443581625054</v>
      </c>
      <c r="AF13" s="99">
        <f>+IF(F13=0,"",'Ark1'!AA35)</f>
        <v>1.5522120802090096</v>
      </c>
      <c r="AG13" s="99">
        <f>+IF(F13=0,"",'Ark1'!AB35)</f>
        <v>1.6781563222596416</v>
      </c>
      <c r="AH13" s="105">
        <f>+IF(F13=0,"",'Ark1'!AD35)</f>
        <v>57.468575852893181</v>
      </c>
      <c r="AI13" s="105">
        <f>+IF(F13=0,"",'Ark1'!AE35)</f>
        <v>56.255872124815774</v>
      </c>
      <c r="AJ13" s="105">
        <f>+IF(F13=0,"",'Ark1'!AF35)</f>
        <v>8.0276303465501098</v>
      </c>
      <c r="AK13" s="25"/>
      <c r="AQ13" t="str">
        <f t="shared" si="6"/>
        <v>Mai</v>
      </c>
      <c r="AS13">
        <f t="shared" si="8"/>
        <v>12.822486731189509</v>
      </c>
      <c r="AT13" s="1">
        <f t="shared" si="8"/>
        <v>5.4282703715266942</v>
      </c>
    </row>
    <row r="14" spans="1:59" ht="15.6">
      <c r="A14" s="25"/>
      <c r="B14" s="98" t="s">
        <v>546</v>
      </c>
      <c r="C14" s="98">
        <f>+'Ark1'!C36</f>
        <v>2024</v>
      </c>
      <c r="D14" s="98">
        <f>+IF(F14=0,"",'Ark1'!Q36)</f>
        <v>95</v>
      </c>
      <c r="E14" s="124">
        <f t="shared" si="0"/>
        <v>-36</v>
      </c>
      <c r="F14" s="341">
        <f>+'Ark1'!R36</f>
        <v>1676</v>
      </c>
      <c r="G14" s="124">
        <f t="shared" si="1"/>
        <v>-572</v>
      </c>
      <c r="H14" s="100">
        <f>+IF(F14=0,"",'Ark1'!AF36)</f>
        <v>6.54074305338745</v>
      </c>
      <c r="I14" s="100">
        <f t="shared" si="2"/>
        <v>-1.9509277054989642</v>
      </c>
      <c r="J14" s="100">
        <f>+IF(F14=0,"",'Ark1'!AG36)</f>
        <v>6.5782129111154921</v>
      </c>
      <c r="K14" s="102"/>
      <c r="L14" s="100">
        <f>+IF(F14=0,"",'Ark1'!U36)</f>
        <v>12.895942720763742</v>
      </c>
      <c r="M14" s="100">
        <f t="shared" si="3"/>
        <v>-0.22016048208324079</v>
      </c>
      <c r="N14" s="106"/>
      <c r="O14" s="311">
        <f>+'Ark1'!AI36</f>
        <v>1571</v>
      </c>
      <c r="P14" s="431"/>
      <c r="Q14" s="151">
        <f t="shared" si="7"/>
        <v>93.735083532219576</v>
      </c>
      <c r="R14" s="424"/>
      <c r="S14" s="99">
        <f>+IF(F14=0,"",'Ark1'!S36)</f>
        <v>5.1634844868735081</v>
      </c>
      <c r="T14" s="427">
        <f t="shared" si="4"/>
        <v>5.8502280467814138E-2</v>
      </c>
      <c r="U14" s="151">
        <f>+IF(O14=0,"",'Ark1'!AJ36)</f>
        <v>91.743475493316282</v>
      </c>
      <c r="V14" s="426"/>
      <c r="W14" s="22">
        <f>+IF(O14=0,"",'Ark1'!AK36)</f>
        <v>14.925381200733396</v>
      </c>
      <c r="X14" s="425"/>
      <c r="Y14" s="99">
        <f>+IF(F14=0,"",'Ark1'!T36)</f>
        <v>4.5471360381861583</v>
      </c>
      <c r="Z14" s="99">
        <f t="shared" si="5"/>
        <v>-0.28382481590636832</v>
      </c>
      <c r="AA14" s="105">
        <f>+IF(F14=0,"",'Ark1'!W36)</f>
        <v>2.028639618138425</v>
      </c>
      <c r="AB14" s="105">
        <f>+IF(F14=0,"",'Ark1'!X36)</f>
        <v>30.489260143198088</v>
      </c>
      <c r="AC14" s="105">
        <f>+IF(F14=0,"",'Ark1'!Y36)</f>
        <v>13.066825775656325</v>
      </c>
      <c r="AD14" s="105">
        <f>+IF(F14=0,"",'Ark1'!Z36)</f>
        <v>7.8039091395462785</v>
      </c>
      <c r="AE14" s="100">
        <f>+IF(F14=0,"",'Ark1'!Z36)</f>
        <v>7.8039091395462785</v>
      </c>
      <c r="AF14" s="99">
        <f>+IF(F14=0,"",'Ark1'!AA36)</f>
        <v>1.589269891849342</v>
      </c>
      <c r="AG14" s="99">
        <f>+IF(F14=0,"",'Ark1'!AB36)</f>
        <v>1.8492203499676996</v>
      </c>
      <c r="AH14" s="105">
        <f>+IF(F14=0,"",'Ark1'!AD36)</f>
        <v>63.933824415947214</v>
      </c>
      <c r="AI14" s="105">
        <f>+IF(F14=0,"",'Ark1'!AE36)</f>
        <v>62.389887102677491</v>
      </c>
      <c r="AJ14" s="105">
        <f>+IF(F14=0,"",'Ark1'!AF36)</f>
        <v>6.54074305338745</v>
      </c>
      <c r="AK14" s="25"/>
      <c r="AQ14" t="str">
        <f t="shared" si="6"/>
        <v>Jun</v>
      </c>
      <c r="AS14">
        <f t="shared" si="8"/>
        <v>12.822486731189509</v>
      </c>
      <c r="AT14" s="1">
        <f t="shared" si="8"/>
        <v>5.4282703715266942</v>
      </c>
    </row>
    <row r="15" spans="1:59" ht="15.6">
      <c r="A15" s="25"/>
      <c r="B15" s="98" t="s">
        <v>547</v>
      </c>
      <c r="C15" s="98">
        <f>+'Ark1'!C37</f>
        <v>2024</v>
      </c>
      <c r="D15" s="98">
        <f>+IF(F15=0,"",'Ark1'!Q37)</f>
        <v>43</v>
      </c>
      <c r="E15" s="124">
        <f t="shared" si="0"/>
        <v>9</v>
      </c>
      <c r="F15" s="341">
        <f>+'Ark1'!R37</f>
        <v>791</v>
      </c>
      <c r="G15" s="124">
        <f t="shared" si="1"/>
        <v>315</v>
      </c>
      <c r="H15" s="100">
        <f>+IF(F15=0,"",'Ark1'!AF37)</f>
        <v>3.08694973462379</v>
      </c>
      <c r="I15" s="100">
        <f t="shared" si="2"/>
        <v>1.2888913355001543</v>
      </c>
      <c r="J15" s="100">
        <f>+IF(F15=0,"",'Ark1'!AG37)</f>
        <v>2.775415642764838</v>
      </c>
      <c r="K15" s="102"/>
      <c r="L15" s="100">
        <f>+IF(F15=0,"",'Ark1'!U37)</f>
        <v>11.528445006321117</v>
      </c>
      <c r="M15" s="100">
        <f t="shared" si="3"/>
        <v>-0.54718524577972616</v>
      </c>
      <c r="N15" s="106"/>
      <c r="O15" s="311">
        <f>+'Ark1'!AI37</f>
        <v>791</v>
      </c>
      <c r="P15" s="431"/>
      <c r="Q15" s="151">
        <f t="shared" si="7"/>
        <v>100</v>
      </c>
      <c r="R15" s="424"/>
      <c r="S15" s="99">
        <f>+IF(F15=0,"",'Ark1'!S37)</f>
        <v>5.1554993678887486</v>
      </c>
      <c r="T15" s="427">
        <f t="shared" si="4"/>
        <v>0.32566743511563967</v>
      </c>
      <c r="U15" s="151">
        <f>+IF(O15=0,"",'Ark1'!AJ37)</f>
        <v>89.905689001264292</v>
      </c>
      <c r="V15" s="426"/>
      <c r="W15" s="22">
        <f>+IF(O15=0,"",'Ark1'!AK37)</f>
        <v>14.289471849174902</v>
      </c>
      <c r="X15" s="425"/>
      <c r="Y15" s="99">
        <f>+IF(F15=0,"",'Ark1'!T37)</f>
        <v>4.3299620733249053</v>
      </c>
      <c r="Z15" s="99">
        <f t="shared" si="5"/>
        <v>-0.39692868297761486</v>
      </c>
      <c r="AA15" s="105">
        <f>+IF(F15=0,"",'Ark1'!W37)</f>
        <v>1.8963337547408343</v>
      </c>
      <c r="AB15" s="105">
        <f>+IF(F15=0,"",'Ark1'!X37)</f>
        <v>22.503160556257903</v>
      </c>
      <c r="AC15" s="105">
        <f>+IF(F15=0,"",'Ark1'!Y37)</f>
        <v>9.7345132743362797</v>
      </c>
      <c r="AD15" s="105">
        <f>+IF(F15=0,"",'Ark1'!Z37)</f>
        <v>6.954985295773235</v>
      </c>
      <c r="AE15" s="100">
        <f>+IF(F15=0,"",'Ark1'!Z37)</f>
        <v>6.954985295773235</v>
      </c>
      <c r="AF15" s="99">
        <f>+IF(F15=0,"",'Ark1'!AA37)</f>
        <v>1.707377306407255</v>
      </c>
      <c r="AG15" s="99">
        <f>+IF(F15=0,"",'Ark1'!AB37)</f>
        <v>1.7781081648323549</v>
      </c>
      <c r="AH15" s="105">
        <f>+IF(F15=0,"",'Ark1'!AD37)</f>
        <v>61.812830293020781</v>
      </c>
      <c r="AI15" s="105">
        <f>+IF(F15=0,"",'Ark1'!AE37)</f>
        <v>66.894975001501081</v>
      </c>
      <c r="AJ15" s="105">
        <f>+IF(F15=0,"",'Ark1'!AF37)</f>
        <v>3.08694973462379</v>
      </c>
      <c r="AK15" s="25"/>
      <c r="AQ15" t="str">
        <f t="shared" si="6"/>
        <v>Jul</v>
      </c>
      <c r="AS15">
        <f t="shared" si="8"/>
        <v>12.822486731189509</v>
      </c>
      <c r="AT15" s="1">
        <f t="shared" si="8"/>
        <v>5.4282703715266942</v>
      </c>
    </row>
    <row r="16" spans="1:59" ht="15.6">
      <c r="A16" s="25"/>
      <c r="B16" s="98" t="s">
        <v>548</v>
      </c>
      <c r="C16" s="98">
        <f>+'Ark1'!C38</f>
        <v>2024</v>
      </c>
      <c r="D16" s="98">
        <f>+IF(F16=0,"",'Ark1'!Q38)</f>
        <v>109</v>
      </c>
      <c r="E16" s="124">
        <f t="shared" si="0"/>
        <v>-2</v>
      </c>
      <c r="F16" s="341">
        <f>+'Ark1'!R38</f>
        <v>1482</v>
      </c>
      <c r="G16" s="124">
        <f t="shared" si="1"/>
        <v>-83</v>
      </c>
      <c r="H16" s="100">
        <f>+IF(F16=0,"",'Ark1'!AF38)</f>
        <v>5.7836403371838898</v>
      </c>
      <c r="I16" s="100">
        <f t="shared" si="2"/>
        <v>-0.12804326497680307</v>
      </c>
      <c r="J16" s="100">
        <f>+IF(F16=0,"",'Ark1'!AG38)</f>
        <v>5.76068423932794</v>
      </c>
      <c r="K16" s="102"/>
      <c r="L16" s="100">
        <f>+IF(F16=0,"",'Ark1'!U38)</f>
        <v>12.77159244264508</v>
      </c>
      <c r="M16" s="100">
        <f t="shared" si="3"/>
        <v>0.95312598897095846</v>
      </c>
      <c r="N16" s="106"/>
      <c r="O16" s="311">
        <f>+'Ark1'!AI38</f>
        <v>1424</v>
      </c>
      <c r="P16" s="431"/>
      <c r="Q16" s="151">
        <f t="shared" si="7"/>
        <v>96.086369770580291</v>
      </c>
      <c r="R16" s="424"/>
      <c r="S16" s="99">
        <f>+IF(F16=0,"",'Ark1'!S38)</f>
        <v>5.233468286099864</v>
      </c>
      <c r="T16" s="427">
        <f t="shared" si="4"/>
        <v>0.39001780686663867</v>
      </c>
      <c r="U16" s="151">
        <f>+IF(O16=0,"",'Ark1'!AJ38)</f>
        <v>92.869803370786556</v>
      </c>
      <c r="V16" s="426"/>
      <c r="W16" s="22">
        <f>+IF(O16=0,"",'Ark1'!AK38)</f>
        <v>14.598572046877299</v>
      </c>
      <c r="X16" s="425"/>
      <c r="Y16" s="99">
        <f>+IF(F16=0,"",'Ark1'!T38)</f>
        <v>4.2098515519568158</v>
      </c>
      <c r="Z16" s="99">
        <f t="shared" si="5"/>
        <v>0.31847775003988321</v>
      </c>
      <c r="AA16" s="105">
        <f>+IF(F16=0,"",'Ark1'!W38)</f>
        <v>1.3495276653171389</v>
      </c>
      <c r="AB16" s="105">
        <f>+IF(F16=0,"",'Ark1'!X38)</f>
        <v>22.67206477732794</v>
      </c>
      <c r="AC16" s="105">
        <f>+IF(F16=0,"",'Ark1'!Y38)</f>
        <v>9.8515519568151113</v>
      </c>
      <c r="AD16" s="105">
        <f>+IF(F16=0,"",'Ark1'!Z38)</f>
        <v>6.6180352100698352</v>
      </c>
      <c r="AE16" s="100">
        <f>+IF(F16=0,"",'Ark1'!Z38)</f>
        <v>6.6180352100698352</v>
      </c>
      <c r="AF16" s="99">
        <f>+IF(F16=0,"",'Ark1'!AA38)</f>
        <v>1.5696213501565819</v>
      </c>
      <c r="AG16" s="99">
        <f>+IF(F16=0,"",'Ark1'!AB38)</f>
        <v>1.713984743998481</v>
      </c>
      <c r="AH16" s="105">
        <f>+IF(F16=0,"",'Ark1'!AD38)</f>
        <v>60.981825758342382</v>
      </c>
      <c r="AI16" s="105">
        <f>+IF(F16=0,"",'Ark1'!AE38)</f>
        <v>58.825451405661518</v>
      </c>
      <c r="AJ16" s="105">
        <f>+IF(F16=0,"",'Ark1'!AF38)</f>
        <v>5.7836403371838898</v>
      </c>
      <c r="AK16" s="25"/>
      <c r="AQ16" t="str">
        <f t="shared" si="6"/>
        <v>Aug</v>
      </c>
      <c r="AS16">
        <f t="shared" si="8"/>
        <v>12.822486731189509</v>
      </c>
      <c r="AT16" s="1">
        <f t="shared" si="8"/>
        <v>5.4282703715266942</v>
      </c>
    </row>
    <row r="17" spans="1:46" ht="15.6">
      <c r="A17" s="25"/>
      <c r="B17" s="98" t="s">
        <v>549</v>
      </c>
      <c r="C17" s="98">
        <f>+'Ark1'!C39</f>
        <v>2024</v>
      </c>
      <c r="D17" s="98">
        <f>+IF(F17=0,"",'Ark1'!Q39)</f>
        <v>168</v>
      </c>
      <c r="E17" s="124">
        <f t="shared" si="0"/>
        <v>-7</v>
      </c>
      <c r="F17" s="341">
        <f>+'Ark1'!R39</f>
        <v>2117</v>
      </c>
      <c r="G17" s="124">
        <f t="shared" si="1"/>
        <v>-569</v>
      </c>
      <c r="H17" s="100">
        <f>+IF(F17=0,"",'Ark1'!AF39)</f>
        <v>8.2617858257883192</v>
      </c>
      <c r="I17" s="100">
        <f t="shared" si="2"/>
        <v>-1.8844008549807665</v>
      </c>
      <c r="J17" s="100">
        <f>+IF(F17=0,"",'Ark1'!AG39)</f>
        <v>8.4810420150266363</v>
      </c>
      <c r="K17" s="102"/>
      <c r="L17" s="100">
        <f>+IF(F17=0,"",'Ark1'!U39)</f>
        <v>13.162777515351916</v>
      </c>
      <c r="M17" s="100">
        <f t="shared" si="3"/>
        <v>0.22878645057156533</v>
      </c>
      <c r="N17" s="106"/>
      <c r="O17" s="311">
        <f>+'Ark1'!AI39</f>
        <v>2038</v>
      </c>
      <c r="P17" s="431"/>
      <c r="Q17" s="151">
        <f t="shared" si="7"/>
        <v>96.268304204062346</v>
      </c>
      <c r="R17" s="424"/>
      <c r="S17" s="99">
        <f>+IF(F17=0,"",'Ark1'!S39)</f>
        <v>5.6457250826641481</v>
      </c>
      <c r="T17" s="427">
        <f t="shared" si="4"/>
        <v>0.39926194044523466</v>
      </c>
      <c r="U17" s="151">
        <f>+IF(O17=0,"",'Ark1'!AJ39)</f>
        <v>94.807262021589722</v>
      </c>
      <c r="V17" s="426"/>
      <c r="W17" s="22">
        <f>+IF(O17=0,"",'Ark1'!AK39)</f>
        <v>14.933088446831436</v>
      </c>
      <c r="X17" s="425"/>
      <c r="Y17" s="99">
        <f>+IF(F17=0,"",'Ark1'!T39)</f>
        <v>4.6608408124704761</v>
      </c>
      <c r="Z17" s="99">
        <f t="shared" si="5"/>
        <v>0.30789963599988912</v>
      </c>
      <c r="AA17" s="105">
        <f>+IF(F17=0,"",'Ark1'!W39)</f>
        <v>1.6060462919225318</v>
      </c>
      <c r="AB17" s="105">
        <f>+IF(F17=0,"",'Ark1'!X39)</f>
        <v>24.326877657061878</v>
      </c>
      <c r="AC17" s="105">
        <f>+IF(F17=0,"",'Ark1'!Y39)</f>
        <v>6.8965517241379306</v>
      </c>
      <c r="AD17" s="105">
        <f>+IF(F17=0,"",'Ark1'!Z39)</f>
        <v>6.1781819647311185</v>
      </c>
      <c r="AE17" s="100">
        <f>+IF(F17=0,"",'Ark1'!Z39)</f>
        <v>6.1781819647311185</v>
      </c>
      <c r="AF17" s="99">
        <f>+IF(F17=0,"",'Ark1'!AA39)</f>
        <v>1.5894512042980879</v>
      </c>
      <c r="AG17" s="99">
        <f>+IF(F17=0,"",'Ark1'!AB39)</f>
        <v>1.6206747172512337</v>
      </c>
      <c r="AH17" s="105">
        <f>+IF(F17=0,"",'Ark1'!AD39)</f>
        <v>46.860430235755778</v>
      </c>
      <c r="AI17" s="105">
        <f>+IF(F17=0,"",'Ark1'!AE39)</f>
        <v>55.903743532716597</v>
      </c>
      <c r="AJ17" s="105">
        <f>+IF(F17=0,"",'Ark1'!AF39)</f>
        <v>8.2617858257883192</v>
      </c>
      <c r="AK17" s="25"/>
      <c r="AQ17" t="str">
        <f t="shared" si="6"/>
        <v>Sep</v>
      </c>
      <c r="AS17">
        <f t="shared" si="8"/>
        <v>12.822486731189509</v>
      </c>
      <c r="AT17" s="1">
        <f t="shared" si="8"/>
        <v>5.4282703715266942</v>
      </c>
    </row>
    <row r="18" spans="1:46" ht="15.6">
      <c r="A18" s="25"/>
      <c r="B18" s="98" t="s">
        <v>550</v>
      </c>
      <c r="C18" s="98">
        <f>+'Ark1'!C40</f>
        <v>2024</v>
      </c>
      <c r="D18" s="98">
        <f>+IF(F18=0,"",'Ark1'!Q40)</f>
        <v>361</v>
      </c>
      <c r="E18" s="124">
        <f t="shared" si="0"/>
        <v>37</v>
      </c>
      <c r="F18" s="341">
        <f>+'Ark1'!R40</f>
        <v>5142</v>
      </c>
      <c r="G18" s="124">
        <f t="shared" si="1"/>
        <v>441</v>
      </c>
      <c r="H18" s="100">
        <f>+IF(F18=0,"",'Ark1'!AF40)</f>
        <v>20.067124570714952</v>
      </c>
      <c r="I18" s="100">
        <f t="shared" si="2"/>
        <v>2.3094091625632522</v>
      </c>
      <c r="J18" s="100">
        <f>+IF(F18=0,"",'Ark1'!AG40)</f>
        <v>24.799932067905303</v>
      </c>
      <c r="K18" s="102"/>
      <c r="L18" s="100">
        <f>+IF(F18=0,"",'Ark1'!U40)</f>
        <v>15.84665499805522</v>
      </c>
      <c r="M18" s="100">
        <f t="shared" si="3"/>
        <v>0.23027550433047139</v>
      </c>
      <c r="N18" s="106"/>
      <c r="O18" s="311">
        <f>+'Ark1'!AI40</f>
        <v>5032</v>
      </c>
      <c r="P18" s="431"/>
      <c r="Q18" s="151">
        <f t="shared" si="7"/>
        <v>97.86075457020614</v>
      </c>
      <c r="R18" s="424"/>
      <c r="S18" s="99">
        <f>+IF(F18=0,"",'Ark1'!S40)</f>
        <v>5.5536756126021007</v>
      </c>
      <c r="T18" s="427">
        <f t="shared" si="4"/>
        <v>0.32563902464209171</v>
      </c>
      <c r="U18" s="151">
        <f>+IF(O18=0,"",'Ark1'!AJ40)</f>
        <v>98.761645468998395</v>
      </c>
      <c r="V18" s="426"/>
      <c r="W18" s="22">
        <f>+IF(O18=0,"",'Ark1'!AK40)</f>
        <v>15.432081118879911</v>
      </c>
      <c r="X18" s="425"/>
      <c r="Y18" s="99">
        <f>+IF(F18=0,"",'Ark1'!T40)</f>
        <v>4.8802022559315441</v>
      </c>
      <c r="Z18" s="99">
        <f t="shared" si="5"/>
        <v>5.1229696901551769E-2</v>
      </c>
      <c r="AA18" s="105">
        <f>+IF(F18=0,"",'Ark1'!W40)</f>
        <v>2.8588098016336057</v>
      </c>
      <c r="AB18" s="105">
        <f>+IF(F18=0,"",'Ark1'!X40)</f>
        <v>45.215869311551934</v>
      </c>
      <c r="AC18" s="105">
        <f>+IF(F18=0,"",'Ark1'!Y40)</f>
        <v>15.499805523142745</v>
      </c>
      <c r="AD18" s="105">
        <f>+IF(F18=0,"",'Ark1'!Z40)</f>
        <v>7.2007181438005441</v>
      </c>
      <c r="AE18" s="100">
        <f>+IF(F18=0,"",'Ark1'!Z40)</f>
        <v>7.2007181438005441</v>
      </c>
      <c r="AF18" s="99">
        <f>+IF(F18=0,"",'Ark1'!AA40)</f>
        <v>1.6270686220441013</v>
      </c>
      <c r="AG18" s="99">
        <f>+IF(F18=0,"",'Ark1'!AB40)</f>
        <v>1.7680669646406175</v>
      </c>
      <c r="AH18" s="105">
        <f>+IF(F18=0,"",'Ark1'!AD40)</f>
        <v>57.075477456964798</v>
      </c>
      <c r="AI18" s="105">
        <f>+IF(F18=0,"",'Ark1'!AE40)</f>
        <v>65.683112296386994</v>
      </c>
      <c r="AJ18" s="105">
        <f>+IF(F18=0,"",'Ark1'!AF40)</f>
        <v>20.067124570714952</v>
      </c>
      <c r="AK18" s="25"/>
      <c r="AQ18" t="str">
        <f t="shared" si="6"/>
        <v>Okt</v>
      </c>
      <c r="AS18">
        <f t="shared" si="8"/>
        <v>12.822486731189509</v>
      </c>
      <c r="AT18" s="1">
        <f t="shared" si="8"/>
        <v>5.4282703715266942</v>
      </c>
    </row>
    <row r="19" spans="1:46" ht="15.6">
      <c r="A19" s="25"/>
      <c r="B19" s="98" t="s">
        <v>551</v>
      </c>
      <c r="C19" s="98">
        <f>+'Ark1'!C41</f>
        <v>2024</v>
      </c>
      <c r="D19" s="98">
        <f>+IF(F19=0,"",'Ark1'!Q41)</f>
        <v>205</v>
      </c>
      <c r="E19" s="124">
        <f t="shared" si="0"/>
        <v>-12</v>
      </c>
      <c r="F19" s="341">
        <f>+'Ark1'!R41</f>
        <v>2720</v>
      </c>
      <c r="G19" s="124">
        <f t="shared" si="1"/>
        <v>233</v>
      </c>
      <c r="H19" s="100">
        <f>+IF(F19=0,"",'Ark1'!AF41)</f>
        <v>10.615048392132376</v>
      </c>
      <c r="I19" s="100">
        <f t="shared" si="2"/>
        <v>1.2205710000725443</v>
      </c>
      <c r="J19" s="100">
        <f>+IF(F19=0,"",'Ark1'!AG41)</f>
        <v>13.816998484919502</v>
      </c>
      <c r="K19" s="102"/>
      <c r="L19" s="100">
        <f>+IF(F19=0,"",'Ark1'!U41)</f>
        <v>16.690294117647049</v>
      </c>
      <c r="M19" s="100">
        <f t="shared" si="3"/>
        <v>-0.43141878946995149</v>
      </c>
      <c r="N19" s="106"/>
      <c r="O19" s="311">
        <f>+'Ark1'!AI41</f>
        <v>2607</v>
      </c>
      <c r="P19" s="431"/>
      <c r="Q19" s="151">
        <f t="shared" si="7"/>
        <v>95.845588235294116</v>
      </c>
      <c r="R19" s="424"/>
      <c r="S19" s="99">
        <f>+IF(F19=0,"",'Ark1'!S41)</f>
        <v>5.2400735294117666</v>
      </c>
      <c r="T19" s="427">
        <f t="shared" si="4"/>
        <v>-0.38638405000118059</v>
      </c>
      <c r="U19" s="151">
        <f>+IF(O19=0,"",'Ark1'!AJ41)</f>
        <v>101.18243191407743</v>
      </c>
      <c r="V19" s="426"/>
      <c r="W19" s="22">
        <f>+IF(O19=0,"",'Ark1'!AK41)</f>
        <v>15.118069530323316</v>
      </c>
      <c r="X19" s="425"/>
      <c r="Y19" s="99">
        <f>+IF(F19=0,"",'Ark1'!T41)</f>
        <v>4.9992647058823527</v>
      </c>
      <c r="Z19" s="99">
        <f t="shared" si="5"/>
        <v>-0.26289854301189663</v>
      </c>
      <c r="AA19" s="105">
        <f>+IF(F19=0,"",'Ark1'!W41)</f>
        <v>2.3529411764705879</v>
      </c>
      <c r="AB19" s="105">
        <f>+IF(F19=0,"",'Ark1'!X41)</f>
        <v>54.301470588235297</v>
      </c>
      <c r="AC19" s="105">
        <f>+IF(F19=0,"",'Ark1'!Y41)</f>
        <v>17.169117647058819</v>
      </c>
      <c r="AD19" s="105">
        <f>+IF(F19=0,"",'Ark1'!Z41)</f>
        <v>7.093932882190602</v>
      </c>
      <c r="AE19" s="100">
        <f>+IF(F19=0,"",'Ark1'!Z41)</f>
        <v>7.093932882190602</v>
      </c>
      <c r="AF19" s="99">
        <f>+IF(F19=0,"",'Ark1'!AA41)</f>
        <v>1.5537232304842348</v>
      </c>
      <c r="AG19" s="99">
        <f>+IF(F19=0,"",'Ark1'!AB41)</f>
        <v>1.6532052790372636</v>
      </c>
      <c r="AH19" s="105">
        <f>+IF(F19=0,"",'Ark1'!AD41)</f>
        <v>56.520405666828609</v>
      </c>
      <c r="AI19" s="105">
        <f>+IF(F19=0,"",'Ark1'!AE41)</f>
        <v>63.012695753904922</v>
      </c>
      <c r="AJ19" s="105">
        <f>+IF(F19=0,"",'Ark1'!AF41)</f>
        <v>10.615048392132376</v>
      </c>
      <c r="AK19" s="25"/>
      <c r="AQ19" t="str">
        <f t="shared" si="6"/>
        <v>Nov</v>
      </c>
      <c r="AS19">
        <f t="shared" si="8"/>
        <v>12.822486731189509</v>
      </c>
      <c r="AT19" s="1">
        <f t="shared" si="8"/>
        <v>5.4282703715266942</v>
      </c>
    </row>
    <row r="20" spans="1:46" ht="15.6">
      <c r="A20" s="25"/>
      <c r="B20" s="98" t="s">
        <v>552</v>
      </c>
      <c r="C20" s="98">
        <f>+'Ark1'!C42</f>
        <v>2024</v>
      </c>
      <c r="D20" s="98">
        <f>+IF(F20=0,"",'Ark1'!Q42)</f>
        <v>45</v>
      </c>
      <c r="E20" s="124">
        <f t="shared" si="0"/>
        <v>20</v>
      </c>
      <c r="F20" s="341">
        <f>+'Ark1'!R42</f>
        <v>429</v>
      </c>
      <c r="G20" s="124">
        <f t="shared" si="1"/>
        <v>168</v>
      </c>
      <c r="H20" s="100">
        <f>+IF(F20=0,"",'Ark1'!AF42)</f>
        <v>1.674211676553232</v>
      </c>
      <c r="I20" s="100">
        <f t="shared" si="2"/>
        <v>0.68830150392451617</v>
      </c>
      <c r="J20" s="100">
        <f>+IF(F20=0,"",'Ark1'!AG42)</f>
        <v>2.5364967613556475</v>
      </c>
      <c r="K20" s="102"/>
      <c r="L20" s="100">
        <f>+IF(F20=0,"",'Ark1'!U42)</f>
        <v>19.42657342657342</v>
      </c>
      <c r="M20" s="100">
        <f t="shared" si="3"/>
        <v>2.5664201698684472</v>
      </c>
      <c r="N20" s="106"/>
      <c r="O20" s="311">
        <f>+'Ark1'!AI42</f>
        <v>413</v>
      </c>
      <c r="P20" s="431"/>
      <c r="Q20" s="151">
        <f t="shared" si="7"/>
        <v>96.270396270396276</v>
      </c>
      <c r="R20" s="424"/>
      <c r="S20" s="99">
        <f>+IF(F20=0,"",'Ark1'!S42)</f>
        <v>5.3519813519813528</v>
      </c>
      <c r="T20" s="427">
        <f t="shared" si="4"/>
        <v>-7.7137421965008279E-2</v>
      </c>
      <c r="U20" s="151">
        <f>+IF(O20=0,"",'Ark1'!AJ42)</f>
        <v>104.8573849878934</v>
      </c>
      <c r="V20" s="426"/>
      <c r="W20" s="22">
        <f>+IF(O20=0,"",'Ark1'!AK42)</f>
        <v>15.881807299082899</v>
      </c>
      <c r="X20" s="425"/>
      <c r="Y20" s="99">
        <f>+IF(F20=0,"",'Ark1'!T42)</f>
        <v>5.3892773892773906</v>
      </c>
      <c r="Z20" s="99">
        <f t="shared" si="5"/>
        <v>0.30881761916244788</v>
      </c>
      <c r="AA20" s="105">
        <f>+IF(F20=0,"",'Ark1'!W42)</f>
        <v>1.3986013986013983</v>
      </c>
      <c r="AB20" s="105">
        <f>+IF(F20=0,"",'Ark1'!X42)</f>
        <v>70.862470862470843</v>
      </c>
      <c r="AC20" s="105">
        <f>+IF(F20=0,"",'Ark1'!Y42)</f>
        <v>27.272727272727277</v>
      </c>
      <c r="AD20" s="105">
        <f>+IF(F20=0,"",'Ark1'!Z42)</f>
        <v>6.9353486395975485</v>
      </c>
      <c r="AE20" s="100">
        <f>+IF(F20=0,"",'Ark1'!Z42)</f>
        <v>6.9353486395975485</v>
      </c>
      <c r="AF20" s="99">
        <f>+IF(F20=0,"",'Ark1'!AA42)</f>
        <v>1.7393370222707079</v>
      </c>
      <c r="AG20" s="99">
        <f>+IF(F20=0,"",'Ark1'!AB42)</f>
        <v>1.4723486114180639</v>
      </c>
      <c r="AH20" s="105">
        <f>+IF(F20=0,"",'Ark1'!AD42)</f>
        <v>45.068032365768282</v>
      </c>
      <c r="AI20" s="105">
        <f>+IF(F20=0,"",'Ark1'!AE42)</f>
        <v>46.441371848272247</v>
      </c>
      <c r="AJ20" s="105">
        <f>+IF(F20=0,"",'Ark1'!AF42)</f>
        <v>1.674211676553232</v>
      </c>
      <c r="AK20" s="25"/>
      <c r="AQ20" t="str">
        <f t="shared" si="6"/>
        <v>Des</v>
      </c>
      <c r="AS20">
        <f t="shared" si="8"/>
        <v>12.822486731189509</v>
      </c>
      <c r="AT20" s="1">
        <f t="shared" si="8"/>
        <v>5.4282703715266942</v>
      </c>
    </row>
    <row r="21" spans="1:46" ht="15.6">
      <c r="A21" s="25"/>
      <c r="B21" s="25"/>
      <c r="C21" s="25"/>
      <c r="D21" s="25"/>
      <c r="E21" s="25"/>
      <c r="F21" s="436"/>
      <c r="G21" s="25"/>
      <c r="H21" s="25"/>
      <c r="I21" s="25"/>
      <c r="J21" s="25"/>
      <c r="K21" s="25"/>
      <c r="L21" s="25"/>
      <c r="M21" s="25"/>
      <c r="N21" s="106"/>
      <c r="O21" s="25"/>
      <c r="P21" s="431"/>
      <c r="Q21" s="25"/>
      <c r="R21" s="25"/>
      <c r="S21" s="25"/>
      <c r="T21" s="25"/>
      <c r="U21" s="25"/>
      <c r="V21" s="426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</row>
    <row r="22" spans="1:46" ht="15.6">
      <c r="A22" s="25"/>
      <c r="B22" s="109" t="str">
        <f t="shared" ref="B22:B33" si="9">+B9</f>
        <v>Jan</v>
      </c>
      <c r="C22" s="109">
        <f>+'Ark1'!C43</f>
        <v>2023</v>
      </c>
      <c r="D22" s="109">
        <f>+IF(F22=0,"",'Ark1'!Q43)</f>
        <v>58</v>
      </c>
      <c r="E22" s="297">
        <f t="shared" ref="E22:E33" si="10">+IF(F22=0,"",D22-D35)</f>
        <v>-2</v>
      </c>
      <c r="F22" s="440">
        <f>+'Ark1'!R43</f>
        <v>733</v>
      </c>
      <c r="G22" s="25"/>
      <c r="H22" s="122">
        <f>+IF(F22=0,"",'Ark1'!AF43)</f>
        <v>2.7688588373059342</v>
      </c>
      <c r="I22" s="25"/>
      <c r="J22" s="122">
        <f>+IF(F22=0,"",'Ark1'!AG43)</f>
        <v>4.2375375576372747</v>
      </c>
      <c r="K22" s="102"/>
      <c r="L22" s="122">
        <f>+IF(F22=0,"",'Ark1'!U43)</f>
        <v>18.915552523874474</v>
      </c>
      <c r="M22" s="122">
        <f t="shared" ref="M22:M33" si="11">+IF(F22=0,"",L22-L35)</f>
        <v>-8.145183342400486E-2</v>
      </c>
      <c r="N22" s="106"/>
      <c r="O22" s="311">
        <f>+'Ark1'!AI43</f>
        <v>2</v>
      </c>
      <c r="P22" s="431"/>
      <c r="Q22" s="151">
        <f>IF(O22=0,"",100*O22/F22)</f>
        <v>0.27285129604365621</v>
      </c>
      <c r="R22" s="424"/>
      <c r="S22" s="110">
        <f>+IF(F22=0,"",'Ark1'!S43)</f>
        <v>5.7489768076398358</v>
      </c>
      <c r="T22" s="25"/>
      <c r="U22" s="151">
        <f>+IF(O22=0,"",'Ark1'!AJ43)</f>
        <v>105.25</v>
      </c>
      <c r="V22" s="426"/>
      <c r="W22" s="22">
        <f>+IF(O22=0,"",'Ark1'!AK43)</f>
        <v>21.322369125260167</v>
      </c>
      <c r="X22" s="25"/>
      <c r="Y22" s="110">
        <f>+IF(F22=0,"",'Ark1'!T43)</f>
        <v>5.8158253751705322</v>
      </c>
      <c r="Z22" s="110">
        <f t="shared" ref="Z22:Z33" si="12">+IF(F22=0,"",Y22-Y35)</f>
        <v>0.43782973246900703</v>
      </c>
      <c r="AA22" s="127">
        <f>+IF(F22=0,"",'Ark1'!W43)</f>
        <v>4.774897680763984</v>
      </c>
      <c r="AB22" s="127">
        <f>+IF(F22=0,"",'Ark1'!X43)</f>
        <v>65.6207366984993</v>
      </c>
      <c r="AC22" s="127">
        <f>+IF(F22=0,"",'Ark1'!Y43)</f>
        <v>30.422919508867672</v>
      </c>
      <c r="AD22" s="127">
        <f>+IF(F22=0,"",'Ark1'!Z43)</f>
        <v>7.8066542698163888</v>
      </c>
      <c r="AE22" s="122">
        <f>+IF(F22=0,"",'Ark1'!Z43)</f>
        <v>7.8066542698163888</v>
      </c>
      <c r="AF22" s="110">
        <f>+IF(F22=0,"",'Ark1'!AA43)</f>
        <v>1.7942654341826052</v>
      </c>
      <c r="AG22" s="110">
        <f>+IF(F22=0,"",'Ark1'!AB43)</f>
        <v>2.0611843195051986</v>
      </c>
      <c r="AH22" s="127">
        <f>+IF(F22=0,"",'Ark1'!AD43)</f>
        <v>49.781809736960177</v>
      </c>
      <c r="AI22" s="127">
        <f>+IF(F22=0,"",'Ark1'!AE43)</f>
        <v>49.72999746376324</v>
      </c>
      <c r="AJ22" s="127">
        <f>+IF(F22=0,"",'Ark1'!AF43)</f>
        <v>2.7688588373059342</v>
      </c>
      <c r="AK22" s="25"/>
    </row>
    <row r="23" spans="1:46" ht="15.6">
      <c r="A23" s="25"/>
      <c r="B23" s="109" t="str">
        <f t="shared" si="9"/>
        <v>Feb</v>
      </c>
      <c r="C23" s="109">
        <f>+'Ark1'!C44</f>
        <v>2023</v>
      </c>
      <c r="D23" s="109">
        <f>+IF(F23=0,"",'Ark1'!Q44)</f>
        <v>76</v>
      </c>
      <c r="E23" s="297">
        <f t="shared" si="10"/>
        <v>-2</v>
      </c>
      <c r="F23" s="440">
        <f>+'Ark1'!R44</f>
        <v>1687</v>
      </c>
      <c r="G23" s="25"/>
      <c r="H23" s="122">
        <f>+IF(F23=0,"",'Ark1'!AF44)</f>
        <v>6.3725305027764145</v>
      </c>
      <c r="I23" s="25"/>
      <c r="J23" s="122">
        <f>+IF(F23=0,"",'Ark1'!AG44)</f>
        <v>5.2553949897477716</v>
      </c>
      <c r="K23" s="102"/>
      <c r="L23" s="122">
        <f>+IF(F23=0,"",'Ark1'!U44)</f>
        <v>10.192946058091289</v>
      </c>
      <c r="M23" s="122">
        <f t="shared" si="11"/>
        <v>0.14567220431186989</v>
      </c>
      <c r="N23" s="106"/>
      <c r="O23" s="311">
        <f>+'Ark1'!AI44</f>
        <v>55</v>
      </c>
      <c r="P23" s="431"/>
      <c r="Q23" s="151">
        <f t="shared" ref="Q23:Q33" si="13">IF(O23=0,"",100*O23/F23)</f>
        <v>3.2602252519264967</v>
      </c>
      <c r="R23" s="424"/>
      <c r="S23" s="110">
        <f>+IF(F23=0,"",'Ark1'!S44)</f>
        <v>5.3882631890930659</v>
      </c>
      <c r="T23" s="25"/>
      <c r="U23" s="151">
        <f>+IF(O23=0,"",'Ark1'!AJ44)</f>
        <v>95.467272727272743</v>
      </c>
      <c r="V23" s="426"/>
      <c r="W23" s="22">
        <f>+IF(O23=0,"",'Ark1'!AK44)</f>
        <v>13.420007289847312</v>
      </c>
      <c r="X23" s="25"/>
      <c r="Y23" s="110">
        <f>+IF(F23=0,"",'Ark1'!T44)</f>
        <v>4.975103734439835</v>
      </c>
      <c r="Z23" s="110">
        <f t="shared" si="12"/>
        <v>-0.16616020608061177</v>
      </c>
      <c r="AA23" s="127">
        <f>+IF(F23=0,"",'Ark1'!W44)</f>
        <v>0.65204505038529925</v>
      </c>
      <c r="AB23" s="127">
        <f>+IF(F23=0,"",'Ark1'!X44)</f>
        <v>20.331950207468875</v>
      </c>
      <c r="AC23" s="127">
        <f>+IF(F23=0,"",'Ark1'!Y44)</f>
        <v>8.4765856550088898</v>
      </c>
      <c r="AD23" s="127">
        <f>+IF(F23=0,"",'Ark1'!Z44)</f>
        <v>7.1353668041531799</v>
      </c>
      <c r="AE23" s="122">
        <f>+IF(F23=0,"",'Ark1'!Z44)</f>
        <v>7.1353668041531799</v>
      </c>
      <c r="AF23" s="110">
        <f>+IF(F23=0,"",'Ark1'!AA44)</f>
        <v>1.3592179337076189</v>
      </c>
      <c r="AG23" s="110">
        <f>+IF(F23=0,"",'Ark1'!AB44)</f>
        <v>1.5689931145505696</v>
      </c>
      <c r="AH23" s="127">
        <f>+IF(F23=0,"",'Ark1'!AD44)</f>
        <v>34.613028203767541</v>
      </c>
      <c r="AI23" s="127">
        <f>+IF(F23=0,"",'Ark1'!AE44)</f>
        <v>32.584882693880722</v>
      </c>
      <c r="AJ23" s="127">
        <f>+IF(F23=0,"",'Ark1'!AF44)</f>
        <v>6.3725305027764145</v>
      </c>
      <c r="AK23" s="25"/>
    </row>
    <row r="24" spans="1:46" ht="15.6">
      <c r="A24" s="25"/>
      <c r="B24" s="109" t="str">
        <f t="shared" si="9"/>
        <v>Mar</v>
      </c>
      <c r="C24" s="109">
        <f>+'Ark1'!C45</f>
        <v>2023</v>
      </c>
      <c r="D24" s="109">
        <f>+IF(F24=0,"",'Ark1'!Q45)</f>
        <v>186</v>
      </c>
      <c r="E24" s="297">
        <f t="shared" si="10"/>
        <v>15</v>
      </c>
      <c r="F24" s="440">
        <f>+'Ark1'!R45</f>
        <v>4561</v>
      </c>
      <c r="G24" s="25"/>
      <c r="H24" s="122">
        <f>+IF(F24=0,"",'Ark1'!AF45)</f>
        <v>17.228874702527104</v>
      </c>
      <c r="I24" s="25"/>
      <c r="J24" s="122">
        <f>+IF(F24=0,"",'Ark1'!AG45)</f>
        <v>13.09006100604193</v>
      </c>
      <c r="K24" s="102"/>
      <c r="L24" s="122">
        <f>+IF(F24=0,"",'Ark1'!U45)</f>
        <v>9.3905503179127496</v>
      </c>
      <c r="M24" s="122">
        <f t="shared" si="11"/>
        <v>3.4094467357412839E-3</v>
      </c>
      <c r="N24" s="106"/>
      <c r="O24" s="311">
        <f>+'Ark1'!AI45</f>
        <v>19</v>
      </c>
      <c r="P24" s="431"/>
      <c r="Q24" s="151">
        <f t="shared" si="13"/>
        <v>0.41657531243148432</v>
      </c>
      <c r="R24" s="424"/>
      <c r="S24" s="110">
        <f>+IF(F24=0,"",'Ark1'!S45)</f>
        <v>5.342030256522694</v>
      </c>
      <c r="T24" s="25"/>
      <c r="U24" s="151">
        <f>+IF(O24=0,"",'Ark1'!AJ45)</f>
        <v>91.952631578947418</v>
      </c>
      <c r="V24" s="426"/>
      <c r="W24" s="22">
        <f>+IF(O24=0,"",'Ark1'!AK45)</f>
        <v>15.676635904300268</v>
      </c>
      <c r="X24" s="25"/>
      <c r="Y24" s="110">
        <f>+IF(F24=0,"",'Ark1'!T45)</f>
        <v>4.9739092304319215</v>
      </c>
      <c r="Z24" s="110">
        <f t="shared" si="12"/>
        <v>-0.16812042665797655</v>
      </c>
      <c r="AA24" s="127">
        <f>+IF(F24=0,"",'Ark1'!W45)</f>
        <v>0.54812541109405821</v>
      </c>
      <c r="AB24" s="127">
        <f>+IF(F24=0,"",'Ark1'!X45)</f>
        <v>16.399912299934226</v>
      </c>
      <c r="AC24" s="127">
        <f>+IF(F24=0,"",'Ark1'!Y45)</f>
        <v>6.9721552291164244</v>
      </c>
      <c r="AD24" s="127">
        <f>+IF(F24=0,"",'Ark1'!Z45)</f>
        <v>6.6898212320178301</v>
      </c>
      <c r="AE24" s="122">
        <f>+IF(F24=0,"",'Ark1'!Z45)</f>
        <v>6.6898212320178301</v>
      </c>
      <c r="AF24" s="110">
        <f>+IF(F24=0,"",'Ark1'!AA45)</f>
        <v>1.39630489278383</v>
      </c>
      <c r="AG24" s="110">
        <f>+IF(F24=0,"",'Ark1'!AB45)</f>
        <v>1.592151821738258</v>
      </c>
      <c r="AH24" s="127">
        <f>+IF(F24=0,"",'Ark1'!AD45)</f>
        <v>43.49361869121261</v>
      </c>
      <c r="AI24" s="127">
        <f>+IF(F24=0,"",'Ark1'!AE45)</f>
        <v>40.954904266011589</v>
      </c>
      <c r="AJ24" s="127">
        <f>+IF(F24=0,"",'Ark1'!AF45)</f>
        <v>17.228874702527104</v>
      </c>
      <c r="AK24" s="25"/>
    </row>
    <row r="25" spans="1:46" ht="15.6">
      <c r="A25" s="25"/>
      <c r="B25" s="109" t="str">
        <f t="shared" si="9"/>
        <v>Apr</v>
      </c>
      <c r="C25" s="109">
        <f>+'Ark1'!C46</f>
        <v>2023</v>
      </c>
      <c r="D25" s="109">
        <f>+IF(F25=0,"",'Ark1'!Q46)</f>
        <v>99</v>
      </c>
      <c r="E25" s="297">
        <f t="shared" si="10"/>
        <v>-22</v>
      </c>
      <c r="F25" s="440">
        <f>+'Ark1'!R46</f>
        <v>3221</v>
      </c>
      <c r="G25" s="25"/>
      <c r="H25" s="122">
        <f>+IF(F25=0,"",'Ark1'!AF46)</f>
        <v>12.167113662977371</v>
      </c>
      <c r="I25" s="25"/>
      <c r="J25" s="122">
        <f>+IF(F25=0,"",'Ark1'!AG46)</f>
        <v>8.2057573248662781</v>
      </c>
      <c r="K25" s="102"/>
      <c r="L25" s="122">
        <f>+IF(F25=0,"",'Ark1'!U46)</f>
        <v>8.3356100589879016</v>
      </c>
      <c r="M25" s="122">
        <f t="shared" si="11"/>
        <v>-1.1852143521470087</v>
      </c>
      <c r="N25" s="106"/>
      <c r="O25" s="311">
        <f>+'Ark1'!AI46</f>
        <v>45</v>
      </c>
      <c r="P25" s="431"/>
      <c r="Q25" s="151">
        <f t="shared" si="13"/>
        <v>1.3970816516609748</v>
      </c>
      <c r="R25" s="424"/>
      <c r="S25" s="110">
        <f>+IF(F25=0,"",'Ark1'!S46)</f>
        <v>5.3703818689847882</v>
      </c>
      <c r="T25" s="25"/>
      <c r="U25" s="151">
        <f>+IF(O25=0,"",'Ark1'!AJ46)</f>
        <v>80.086666666666687</v>
      </c>
      <c r="V25" s="426"/>
      <c r="W25" s="22">
        <f>+IF(O25=0,"",'Ark1'!AK46)</f>
        <v>15.487498297726347</v>
      </c>
      <c r="X25" s="25"/>
      <c r="Y25" s="110">
        <f>+IF(F25=0,"",'Ark1'!T46)</f>
        <v>4.7755355479664718</v>
      </c>
      <c r="Z25" s="110">
        <f t="shared" si="12"/>
        <v>-1.5149676872928453E-2</v>
      </c>
      <c r="AA25" s="127">
        <f>+IF(F25=0,"",'Ark1'!W46)</f>
        <v>0.37255510710959328</v>
      </c>
      <c r="AB25" s="127">
        <f>+IF(F25=0,"",'Ark1'!X46)</f>
        <v>10.152126668736416</v>
      </c>
      <c r="AC25" s="127">
        <f>+IF(F25=0,"",'Ark1'!Y46)</f>
        <v>3.9739211425023289</v>
      </c>
      <c r="AD25" s="127">
        <f>+IF(F25=0,"",'Ark1'!Z46)</f>
        <v>5.4780628675267682</v>
      </c>
      <c r="AE25" s="122">
        <f>+IF(F25=0,"",'Ark1'!Z46)</f>
        <v>5.4780628675267682</v>
      </c>
      <c r="AF25" s="110">
        <f>+IF(F25=0,"",'Ark1'!AA46)</f>
        <v>1.3378559573630131</v>
      </c>
      <c r="AG25" s="110">
        <f>+IF(F25=0,"",'Ark1'!AB46)</f>
        <v>1.8122622274365827</v>
      </c>
      <c r="AH25" s="127">
        <f>+IF(F25=0,"",'Ark1'!AD46)</f>
        <v>40.071973106651448</v>
      </c>
      <c r="AI25" s="127">
        <f>+IF(F25=0,"",'Ark1'!AE46)</f>
        <v>50.538514075994549</v>
      </c>
      <c r="AJ25" s="127">
        <f>+IF(F25=0,"",'Ark1'!AF46)</f>
        <v>12.167113662977371</v>
      </c>
      <c r="AK25" s="25"/>
    </row>
    <row r="26" spans="1:46" ht="15.6">
      <c r="A26" s="25"/>
      <c r="B26" s="109" t="str">
        <f t="shared" si="9"/>
        <v>Mai</v>
      </c>
      <c r="C26" s="109">
        <f>+'Ark1'!C47</f>
        <v>2023</v>
      </c>
      <c r="D26" s="109">
        <f>+IF(F26=0,"",'Ark1'!Q47)</f>
        <v>94</v>
      </c>
      <c r="E26" s="297">
        <f t="shared" si="10"/>
        <v>-8</v>
      </c>
      <c r="F26" s="440">
        <f>+'Ark1'!R47</f>
        <v>1847</v>
      </c>
      <c r="G26" s="25"/>
      <c r="H26" s="122">
        <f>+IF(F26=0,"",'Ark1'!AF47)</f>
        <v>6.9769198806330985</v>
      </c>
      <c r="I26" s="25"/>
      <c r="J26" s="122">
        <f>+IF(F26=0,"",'Ark1'!AG47)</f>
        <v>5.3768202713288078</v>
      </c>
      <c r="K26" s="102"/>
      <c r="L26" s="122">
        <f>+IF(F26=0,"",'Ark1'!U47)</f>
        <v>9.5250676773145599</v>
      </c>
      <c r="M26" s="122">
        <f t="shared" si="11"/>
        <v>-1.0434783167507344</v>
      </c>
      <c r="N26" s="106"/>
      <c r="O26" s="311">
        <f>+'Ark1'!AI47</f>
        <v>517</v>
      </c>
      <c r="P26" s="431"/>
      <c r="Q26" s="151">
        <f t="shared" si="13"/>
        <v>27.991337303735786</v>
      </c>
      <c r="R26" s="424"/>
      <c r="S26" s="110">
        <f>+IF(F26=0,"",'Ark1'!S47)</f>
        <v>5.4136437466161347</v>
      </c>
      <c r="T26" s="25"/>
      <c r="U26" s="151">
        <f>+IF(O26=0,"",'Ark1'!AJ47)</f>
        <v>79.421856866537595</v>
      </c>
      <c r="V26" s="426"/>
      <c r="W26" s="22">
        <f>+IF(O26=0,"",'Ark1'!AK47)</f>
        <v>14.557706101447344</v>
      </c>
      <c r="X26" s="25"/>
      <c r="Y26" s="110">
        <f>+IF(F26=0,"",'Ark1'!T47)</f>
        <v>4.7606930157011371</v>
      </c>
      <c r="Z26" s="110">
        <f t="shared" si="12"/>
        <v>2.7755330241196141E-2</v>
      </c>
      <c r="AA26" s="127">
        <f>+IF(F26=0,"",'Ark1'!W47)</f>
        <v>0.7579859231185706</v>
      </c>
      <c r="AB26" s="127">
        <f>+IF(F26=0,"",'Ark1'!X47)</f>
        <v>16.567406605305905</v>
      </c>
      <c r="AC26" s="127">
        <f>+IF(F26=0,"",'Ark1'!Y47)</f>
        <v>6.1180292365998916</v>
      </c>
      <c r="AD26" s="127">
        <f>+IF(F26=0,"",'Ark1'!Z47)</f>
        <v>6.6311903224741799</v>
      </c>
      <c r="AE26" s="122">
        <f>+IF(F26=0,"",'Ark1'!Z47)</f>
        <v>6.6311903224741799</v>
      </c>
      <c r="AF26" s="110">
        <f>+IF(F26=0,"",'Ark1'!AA47)</f>
        <v>1.5521918375599013</v>
      </c>
      <c r="AG26" s="110">
        <f>+IF(F26=0,"",'Ark1'!AB47)</f>
        <v>1.6901617150853274</v>
      </c>
      <c r="AH26" s="127">
        <f>+IF(F26=0,"",'Ark1'!AD47)</f>
        <v>41.29835265156359</v>
      </c>
      <c r="AI26" s="127">
        <f>+IF(F26=0,"",'Ark1'!AE47)</f>
        <v>50.125262916126658</v>
      </c>
      <c r="AJ26" s="127">
        <f>+IF(F26=0,"",'Ark1'!AF47)</f>
        <v>6.9769198806330985</v>
      </c>
      <c r="AK26" s="25"/>
    </row>
    <row r="27" spans="1:46" ht="15.6">
      <c r="A27" s="25"/>
      <c r="B27" s="109" t="str">
        <f t="shared" si="9"/>
        <v>Jun</v>
      </c>
      <c r="C27" s="109">
        <f>+'Ark1'!C48</f>
        <v>2023</v>
      </c>
      <c r="D27" s="109">
        <f>+IF(F27=0,"",'Ark1'!Q48)</f>
        <v>131</v>
      </c>
      <c r="E27" s="297">
        <f t="shared" si="10"/>
        <v>20</v>
      </c>
      <c r="F27" s="440">
        <f>+'Ark1'!R48</f>
        <v>2248</v>
      </c>
      <c r="G27" s="25"/>
      <c r="H27" s="122">
        <f>+IF(F27=0,"",'Ark1'!AF48)</f>
        <v>8.4916707588864142</v>
      </c>
      <c r="I27" s="25"/>
      <c r="J27" s="122">
        <f>+IF(F27=0,"",'Ark1'!AG48)</f>
        <v>9.0113879371180303</v>
      </c>
      <c r="K27" s="102"/>
      <c r="L27" s="122">
        <f>+IF(F27=0,"",'Ark1'!U48)</f>
        <v>13.116103202846983</v>
      </c>
      <c r="M27" s="122">
        <f t="shared" si="11"/>
        <v>-5.1703064959289335E-2</v>
      </c>
      <c r="N27" s="106"/>
      <c r="O27" s="311">
        <f>+'Ark1'!AI48</f>
        <v>661</v>
      </c>
      <c r="P27" s="431"/>
      <c r="Q27" s="151">
        <f t="shared" si="13"/>
        <v>29.40391459074733</v>
      </c>
      <c r="R27" s="424"/>
      <c r="S27" s="110">
        <f>+IF(F27=0,"",'Ark1'!S48)</f>
        <v>5.104982206405694</v>
      </c>
      <c r="T27" s="25"/>
      <c r="U27" s="151">
        <f>+IF(O27=0,"",'Ark1'!AJ48)</f>
        <v>88.85083207261718</v>
      </c>
      <c r="V27" s="426"/>
      <c r="W27" s="22">
        <f>+IF(O27=0,"",'Ark1'!AK48)</f>
        <v>15.734838327899499</v>
      </c>
      <c r="X27" s="25"/>
      <c r="Y27" s="110">
        <f>+IF(F27=0,"",'Ark1'!T48)</f>
        <v>4.8309608540925266</v>
      </c>
      <c r="Z27" s="110">
        <f t="shared" si="12"/>
        <v>0.28395230708398156</v>
      </c>
      <c r="AA27" s="127">
        <f>+IF(F27=0,"",'Ark1'!W48)</f>
        <v>3.9590747330960849</v>
      </c>
      <c r="AB27" s="127">
        <f>+IF(F27=0,"",'Ark1'!X48)</f>
        <v>29.804270462633447</v>
      </c>
      <c r="AC27" s="127">
        <f>+IF(F27=0,"",'Ark1'!Y48)</f>
        <v>14.768683274021351</v>
      </c>
      <c r="AD27" s="127">
        <f>+IF(F27=0,"",'Ark1'!Z48)</f>
        <v>8.4483441139036</v>
      </c>
      <c r="AE27" s="122">
        <f>+IF(F27=0,"",'Ark1'!Z48)</f>
        <v>8.4483441139036</v>
      </c>
      <c r="AF27" s="110">
        <f>+IF(F27=0,"",'Ark1'!AA48)</f>
        <v>1.5668984993153501</v>
      </c>
      <c r="AG27" s="110">
        <f>+IF(F27=0,"",'Ark1'!AB48)</f>
        <v>2.1679652796997497</v>
      </c>
      <c r="AH27" s="127">
        <f>+IF(F27=0,"",'Ark1'!AD48)</f>
        <v>62.34878037873623</v>
      </c>
      <c r="AI27" s="127">
        <f>+IF(F27=0,"",'Ark1'!AE48)</f>
        <v>59.05773230198789</v>
      </c>
      <c r="AJ27" s="127">
        <f>+IF(F27=0,"",'Ark1'!AF48)</f>
        <v>8.4916707588864142</v>
      </c>
      <c r="AK27" s="25"/>
    </row>
    <row r="28" spans="1:46" ht="15.6">
      <c r="A28" s="25"/>
      <c r="B28" s="109" t="str">
        <f t="shared" si="9"/>
        <v>Jul</v>
      </c>
      <c r="C28" s="109">
        <f>+'Ark1'!C49</f>
        <v>2023</v>
      </c>
      <c r="D28" s="109">
        <f>+IF(F28=0,"",'Ark1'!Q49)</f>
        <v>34</v>
      </c>
      <c r="E28" s="297">
        <f t="shared" si="10"/>
        <v>13</v>
      </c>
      <c r="F28" s="440">
        <f>+'Ark1'!R49</f>
        <v>476</v>
      </c>
      <c r="G28" s="25"/>
      <c r="H28" s="122">
        <f>+IF(F28=0,"",'Ark1'!AF49)</f>
        <v>1.7980583991236356</v>
      </c>
      <c r="I28" s="25"/>
      <c r="J28" s="122">
        <f>+IF(F28=0,"",'Ark1'!AG49)</f>
        <v>1.7567392865034559</v>
      </c>
      <c r="K28" s="102"/>
      <c r="L28" s="122">
        <f>+IF(F28=0,"",'Ark1'!U49)</f>
        <v>12.075630252100844</v>
      </c>
      <c r="M28" s="122">
        <f t="shared" si="11"/>
        <v>-1.9876440841823406</v>
      </c>
      <c r="N28" s="106"/>
      <c r="O28" s="311">
        <f>+'Ark1'!AI49</f>
        <v>178</v>
      </c>
      <c r="P28" s="431"/>
      <c r="Q28" s="151">
        <f t="shared" si="13"/>
        <v>37.394957983193279</v>
      </c>
      <c r="R28" s="424"/>
      <c r="S28" s="110">
        <f>+IF(F28=0,"",'Ark1'!S49)</f>
        <v>4.829831932773109</v>
      </c>
      <c r="T28" s="25"/>
      <c r="U28" s="151">
        <f>+IF(O28=0,"",'Ark1'!AJ49)</f>
        <v>112.1011235955056</v>
      </c>
      <c r="V28" s="426"/>
      <c r="W28" s="22">
        <f>+IF(O28=0,"",'Ark1'!AK49)</f>
        <v>10.18595903893595</v>
      </c>
      <c r="X28" s="25"/>
      <c r="Y28" s="110">
        <f>+IF(F28=0,"",'Ark1'!T49)</f>
        <v>4.7268907563025202</v>
      </c>
      <c r="Z28" s="110">
        <f t="shared" si="12"/>
        <v>0.19149252621402457</v>
      </c>
      <c r="AA28" s="127">
        <f>+IF(F28=0,"",'Ark1'!W49)</f>
        <v>2.100840336134453</v>
      </c>
      <c r="AB28" s="127">
        <f>+IF(F28=0,"",'Ark1'!X49)</f>
        <v>24.369747899159659</v>
      </c>
      <c r="AC28" s="127">
        <f>+IF(F28=0,"",'Ark1'!Y49)</f>
        <v>9.4537815126050404</v>
      </c>
      <c r="AD28" s="127">
        <f>+IF(F28=0,"",'Ark1'!Z49)</f>
        <v>7.397304941740706</v>
      </c>
      <c r="AE28" s="122">
        <f>+IF(F28=0,"",'Ark1'!Z49)</f>
        <v>7.397304941740706</v>
      </c>
      <c r="AF28" s="110">
        <f>+IF(F28=0,"",'Ark1'!AA49)</f>
        <v>1.5712867302183056</v>
      </c>
      <c r="AG28" s="110">
        <f>+IF(F28=0,"",'Ark1'!AB49)</f>
        <v>1.8564535395124575</v>
      </c>
      <c r="AH28" s="127">
        <f>+IF(F28=0,"",'Ark1'!AD49)</f>
        <v>58.897894791868019</v>
      </c>
      <c r="AI28" s="127">
        <f>+IF(F28=0,"",'Ark1'!AE49)</f>
        <v>54.798495249981251</v>
      </c>
      <c r="AJ28" s="127">
        <f>+IF(F28=0,"",'Ark1'!AF49)</f>
        <v>1.7980583991236356</v>
      </c>
      <c r="AK28" s="25"/>
    </row>
    <row r="29" spans="1:46" ht="15.6">
      <c r="A29" s="25"/>
      <c r="B29" s="109" t="str">
        <f t="shared" si="9"/>
        <v>Aug</v>
      </c>
      <c r="C29" s="109">
        <f>+'Ark1'!C50</f>
        <v>2023</v>
      </c>
      <c r="D29" s="109">
        <f>+IF(F29=0,"",'Ark1'!Q50)</f>
        <v>111</v>
      </c>
      <c r="E29" s="297">
        <f t="shared" si="10"/>
        <v>0</v>
      </c>
      <c r="F29" s="440">
        <f>+'Ark1'!R50</f>
        <v>1565</v>
      </c>
      <c r="G29" s="25"/>
      <c r="H29" s="122">
        <f>+IF(F29=0,"",'Ark1'!AF50)</f>
        <v>5.9116836021606929</v>
      </c>
      <c r="I29" s="25"/>
      <c r="J29" s="122">
        <f>+IF(F29=0,"",'Ark1'!AG50)</f>
        <v>5.6528312750938188</v>
      </c>
      <c r="K29" s="102"/>
      <c r="L29" s="122">
        <f>+IF(F29=0,"",'Ark1'!U50)</f>
        <v>11.818466453674121</v>
      </c>
      <c r="M29" s="122">
        <f t="shared" si="11"/>
        <v>2.5201270270644116E-2</v>
      </c>
      <c r="N29" s="106"/>
      <c r="O29" s="311">
        <f>+'Ark1'!AI50</f>
        <v>217</v>
      </c>
      <c r="P29" s="431"/>
      <c r="Q29" s="151">
        <f t="shared" si="13"/>
        <v>13.865814696485623</v>
      </c>
      <c r="R29" s="424"/>
      <c r="S29" s="110">
        <f>+IF(F29=0,"",'Ark1'!S50)</f>
        <v>4.8434504792332254</v>
      </c>
      <c r="T29" s="25"/>
      <c r="U29" s="151">
        <f>+IF(O29=0,"",'Ark1'!AJ50)</f>
        <v>95.34239631336402</v>
      </c>
      <c r="V29" s="426"/>
      <c r="W29" s="22">
        <f>+IF(O29=0,"",'Ark1'!AK50)</f>
        <v>14.475819313179027</v>
      </c>
      <c r="X29" s="25"/>
      <c r="Y29" s="110">
        <f>+IF(F29=0,"",'Ark1'!T50)</f>
        <v>3.8913738019169326</v>
      </c>
      <c r="Z29" s="110">
        <f t="shared" si="12"/>
        <v>-8.6377250398160133E-2</v>
      </c>
      <c r="AA29" s="127">
        <f>+IF(F29=0,"",'Ark1'!W50)</f>
        <v>1.2140575079872205</v>
      </c>
      <c r="AB29" s="127">
        <f>+IF(F29=0,"",'Ark1'!X50)</f>
        <v>19.169329073482423</v>
      </c>
      <c r="AC29" s="127">
        <f>+IF(F29=0,"",'Ark1'!Y50)</f>
        <v>6.6453674121405744</v>
      </c>
      <c r="AD29" s="127">
        <f>+IF(F29=0,"",'Ark1'!Z50)</f>
        <v>6.2058879760722672</v>
      </c>
      <c r="AE29" s="122">
        <f>+IF(F29=0,"",'Ark1'!Z50)</f>
        <v>6.2058879760722672</v>
      </c>
      <c r="AF29" s="110">
        <f>+IF(F29=0,"",'Ark1'!AA50)</f>
        <v>1.5559111991653849</v>
      </c>
      <c r="AG29" s="110">
        <f>+IF(F29=0,"",'Ark1'!AB50)</f>
        <v>2.0457285892588746</v>
      </c>
      <c r="AH29" s="127">
        <f>+IF(F29=0,"",'Ark1'!AD50)</f>
        <v>65.54396703276042</v>
      </c>
      <c r="AI29" s="127">
        <f>+IF(F29=0,"",'Ark1'!AE50)</f>
        <v>48.950304367977054</v>
      </c>
      <c r="AJ29" s="127">
        <f>+IF(F29=0,"",'Ark1'!AF50)</f>
        <v>5.9116836021606929</v>
      </c>
      <c r="AK29" s="25"/>
    </row>
    <row r="30" spans="1:46" ht="15.6">
      <c r="A30" s="25"/>
      <c r="B30" s="109" t="str">
        <f t="shared" si="9"/>
        <v>Sep</v>
      </c>
      <c r="C30" s="109">
        <f>+'Ark1'!C51</f>
        <v>2023</v>
      </c>
      <c r="D30" s="109">
        <f>+IF(F30=0,"",'Ark1'!Q51)</f>
        <v>175</v>
      </c>
      <c r="E30" s="297">
        <f t="shared" si="10"/>
        <v>23</v>
      </c>
      <c r="F30" s="440">
        <f>+'Ark1'!R51</f>
        <v>2686</v>
      </c>
      <c r="G30" s="25"/>
      <c r="H30" s="122">
        <f>+IF(F30=0,"",'Ark1'!AF51)</f>
        <v>10.146186680769086</v>
      </c>
      <c r="I30" s="25"/>
      <c r="J30" s="122">
        <f>+IF(F30=0,"",'Ark1'!AG51)</f>
        <v>10.617667454876585</v>
      </c>
      <c r="K30" s="102"/>
      <c r="L30" s="122">
        <f>+IF(F30=0,"",'Ark1'!U51)</f>
        <v>12.933991064780351</v>
      </c>
      <c r="M30" s="122">
        <f t="shared" si="11"/>
        <v>0.51749260054164914</v>
      </c>
      <c r="N30" s="106"/>
      <c r="O30" s="311">
        <f>+'Ark1'!AI51</f>
        <v>490</v>
      </c>
      <c r="P30" s="431"/>
      <c r="Q30" s="151">
        <f t="shared" si="13"/>
        <v>18.242740134028296</v>
      </c>
      <c r="R30" s="424"/>
      <c r="S30" s="110">
        <f>+IF(F30=0,"",'Ark1'!S51)</f>
        <v>5.2464631422189134</v>
      </c>
      <c r="T30" s="25"/>
      <c r="U30" s="151">
        <f>+IF(O30=0,"",'Ark1'!AJ51)</f>
        <v>89.837755102040845</v>
      </c>
      <c r="V30" s="426"/>
      <c r="W30" s="22">
        <f>+IF(O30=0,"",'Ark1'!AK51)</f>
        <v>14.920804580798828</v>
      </c>
      <c r="X30" s="25"/>
      <c r="Y30" s="110">
        <f>+IF(F30=0,"",'Ark1'!T51)</f>
        <v>4.352941176470587</v>
      </c>
      <c r="Z30" s="110">
        <f t="shared" si="12"/>
        <v>4.0962238339827373E-2</v>
      </c>
      <c r="AA30" s="127">
        <f>+IF(F30=0,"",'Ark1'!W51)</f>
        <v>1.3775130305286671</v>
      </c>
      <c r="AB30" s="127">
        <f>+IF(F30=0,"",'Ark1'!X51)</f>
        <v>25.204765450483993</v>
      </c>
      <c r="AC30" s="127">
        <f>+IF(F30=0,"",'Ark1'!Y51)</f>
        <v>6.3663440059568108</v>
      </c>
      <c r="AD30" s="127">
        <f>+IF(F30=0,"",'Ark1'!Z51)</f>
        <v>6.0831770824259586</v>
      </c>
      <c r="AE30" s="122">
        <f>+IF(F30=0,"",'Ark1'!Z51)</f>
        <v>6.0831770824259586</v>
      </c>
      <c r="AF30" s="110">
        <f>+IF(F30=0,"",'Ark1'!AA51)</f>
        <v>1.5799423865584581</v>
      </c>
      <c r="AG30" s="110">
        <f>+IF(F30=0,"",'Ark1'!AB51)</f>
        <v>1.9589430421549408</v>
      </c>
      <c r="AH30" s="127">
        <f>+IF(F30=0,"",'Ark1'!AD51)</f>
        <v>60.802262634014205</v>
      </c>
      <c r="AI30" s="127">
        <f>+IF(F30=0,"",'Ark1'!AE51)</f>
        <v>39.639929007130931</v>
      </c>
      <c r="AJ30" s="127">
        <f>+IF(F30=0,"",'Ark1'!AF51)</f>
        <v>10.146186680769086</v>
      </c>
      <c r="AK30" s="25"/>
    </row>
    <row r="31" spans="1:46" ht="15.6">
      <c r="A31" s="25"/>
      <c r="B31" s="109" t="str">
        <f t="shared" si="9"/>
        <v>Okt</v>
      </c>
      <c r="C31" s="2">
        <f>+'Ark1'!C52</f>
        <v>2023</v>
      </c>
      <c r="D31" s="2">
        <f>+IF(F31=0,"",'Ark1'!Q52)</f>
        <v>324</v>
      </c>
      <c r="E31" s="4">
        <f t="shared" si="10"/>
        <v>26</v>
      </c>
      <c r="F31" s="323">
        <f>+'Ark1'!R52</f>
        <v>4701</v>
      </c>
      <c r="G31" s="25"/>
      <c r="H31" s="57">
        <f>+IF(F31=0,"",'Ark1'!AF52)</f>
        <v>17.7577154081517</v>
      </c>
      <c r="I31" s="25"/>
      <c r="J31" s="57">
        <f>+IF(F31=0,"",'Ark1'!AG52)</f>
        <v>22.436812551211489</v>
      </c>
      <c r="K31" s="102"/>
      <c r="L31" s="57">
        <f>+IF(F31=0,"",'Ark1'!U52)</f>
        <v>15.616379493724748</v>
      </c>
      <c r="M31" s="57">
        <f t="shared" si="11"/>
        <v>-7.5159703215971874E-2</v>
      </c>
      <c r="N31" s="106"/>
      <c r="O31" s="311">
        <f>+'Ark1'!AI52</f>
        <v>1149</v>
      </c>
      <c r="P31" s="431"/>
      <c r="Q31" s="151">
        <f t="shared" si="13"/>
        <v>24.441608168474794</v>
      </c>
      <c r="R31" s="424"/>
      <c r="S31" s="110">
        <f>+IF(F31=0,"",'Ark1'!S52)</f>
        <v>5.228036587960009</v>
      </c>
      <c r="T31" s="25"/>
      <c r="U31" s="151">
        <f>+IF(O31=0,"",'Ark1'!AJ52)</f>
        <v>98.048476936466585</v>
      </c>
      <c r="V31" s="426"/>
      <c r="W31" s="22">
        <f>+IF(O31=0,"",'Ark1'!AK52)</f>
        <v>14.908258711320876</v>
      </c>
      <c r="X31" s="25"/>
      <c r="Y31" s="5">
        <f>+IF(F31=0,"",'Ark1'!T52)</f>
        <v>4.8289725590299923</v>
      </c>
      <c r="Z31" s="5">
        <f t="shared" si="12"/>
        <v>-5.2719601581863174E-2</v>
      </c>
      <c r="AA31" s="18">
        <f>+IF(F31=0,"",'Ark1'!W52)</f>
        <v>1.4890448840672199</v>
      </c>
      <c r="AB31" s="18">
        <f>+IF(F31=0,"",'Ark1'!X52)</f>
        <v>45.734950010636034</v>
      </c>
      <c r="AC31" s="18">
        <f>+IF(F31=0,"",'Ark1'!Y52)</f>
        <v>12.252712188895979</v>
      </c>
      <c r="AD31" s="18">
        <f>+IF(F31=0,"",'Ark1'!Z52)</f>
        <v>6.5152219580065109</v>
      </c>
      <c r="AE31" s="57">
        <f>+IF(F31=0,"",'Ark1'!Z52)</f>
        <v>6.5152219580065109</v>
      </c>
      <c r="AF31" s="5">
        <f>+IF(F31=0,"",'Ark1'!AA52)</f>
        <v>1.6879230403397996</v>
      </c>
      <c r="AG31" s="5">
        <f>+IF(F31=0,"",'Ark1'!AB52)</f>
        <v>1.9650473724073871</v>
      </c>
      <c r="AH31" s="18">
        <f>+IF(F31=0,"",'Ark1'!AD52)</f>
        <v>44.535529210543032</v>
      </c>
      <c r="AI31" s="18">
        <f>+IF(F31=0,"",'Ark1'!AE52)</f>
        <v>45.049470943232805</v>
      </c>
      <c r="AJ31" s="18">
        <f>+IF(F31=0,"",'Ark1'!AF52)</f>
        <v>17.7577154081517</v>
      </c>
      <c r="AK31" s="25"/>
    </row>
    <row r="32" spans="1:46" ht="15.6">
      <c r="A32" s="25"/>
      <c r="B32" s="2" t="str">
        <f t="shared" si="9"/>
        <v>Nov</v>
      </c>
      <c r="C32" s="2">
        <f>+'Ark1'!C53</f>
        <v>2023</v>
      </c>
      <c r="D32" s="2">
        <f>+IF(F32=0,"",'Ark1'!Q53)</f>
        <v>217</v>
      </c>
      <c r="E32" s="4">
        <f t="shared" si="10"/>
        <v>23</v>
      </c>
      <c r="F32" s="323">
        <f>+'Ark1'!R53</f>
        <v>2487</v>
      </c>
      <c r="G32" s="25"/>
      <c r="H32" s="57">
        <f>+IF(F32=0,"",'Ark1'!AF53)</f>
        <v>9.3944773920598319</v>
      </c>
      <c r="I32" s="25"/>
      <c r="J32" s="57">
        <f>+IF(F32=0,"",'Ark1'!AG53)</f>
        <v>13.014082337526816</v>
      </c>
      <c r="K32" s="102"/>
      <c r="L32" s="57">
        <f>+IF(F32=0,"",'Ark1'!U53)</f>
        <v>17.121712907117001</v>
      </c>
      <c r="M32" s="57">
        <f t="shared" si="11"/>
        <v>7.8340814093756705E-2</v>
      </c>
      <c r="N32" s="106"/>
      <c r="O32" s="311">
        <f>+'Ark1'!AI53</f>
        <v>477</v>
      </c>
      <c r="P32" s="431"/>
      <c r="Q32" s="151">
        <f t="shared" si="13"/>
        <v>19.179734620024124</v>
      </c>
      <c r="R32" s="424"/>
      <c r="S32" s="110">
        <f>+IF(F32=0,"",'Ark1'!S53)</f>
        <v>5.6264575794129472</v>
      </c>
      <c r="T32" s="25"/>
      <c r="U32" s="151">
        <f>+IF(O32=0,"",'Ark1'!AJ53)</f>
        <v>101.29224318658279</v>
      </c>
      <c r="V32" s="426"/>
      <c r="W32" s="22">
        <f>+IF(O32=0,"",'Ark1'!AK53)</f>
        <v>15.436012918462501</v>
      </c>
      <c r="X32" s="25"/>
      <c r="Y32" s="5">
        <f>+IF(F32=0,"",'Ark1'!T53)</f>
        <v>5.2621632488942494</v>
      </c>
      <c r="Z32" s="5">
        <f t="shared" si="12"/>
        <v>0.28658185354541299</v>
      </c>
      <c r="AA32" s="18">
        <f>+IF(F32=0,"",'Ark1'!W53)</f>
        <v>2.0104543626859672</v>
      </c>
      <c r="AB32" s="18">
        <f>+IF(F32=0,"",'Ark1'!X53)</f>
        <v>53.75954965822276</v>
      </c>
      <c r="AC32" s="18">
        <f>+IF(F32=0,"",'Ark1'!Y53)</f>
        <v>21.632488942501006</v>
      </c>
      <c r="AD32" s="18">
        <f>+IF(F32=0,"",'Ark1'!Z53)</f>
        <v>7.3406954172676508</v>
      </c>
      <c r="AE32" s="57">
        <f>+IF(F32=0,"",'Ark1'!Z53)</f>
        <v>7.3406954172676508</v>
      </c>
      <c r="AF32" s="5">
        <f>+IF(F32=0,"",'Ark1'!AA53)</f>
        <v>1.5115131261582579</v>
      </c>
      <c r="AG32" s="5">
        <f>+IF(F32=0,"",'Ark1'!AB53)</f>
        <v>1.888856871802516</v>
      </c>
      <c r="AH32" s="18">
        <f>+IF(F32=0,"",'Ark1'!AD53)</f>
        <v>51.558613505183679</v>
      </c>
      <c r="AI32" s="18">
        <f>+IF(F32=0,"",'Ark1'!AE53)</f>
        <v>45.399137911485539</v>
      </c>
      <c r="AJ32" s="18">
        <f>+IF(F32=0,"",'Ark1'!AF53)</f>
        <v>9.3944773920598319</v>
      </c>
      <c r="AK32" s="25"/>
    </row>
    <row r="33" spans="1:99" ht="15.6">
      <c r="A33" s="25"/>
      <c r="B33" s="109" t="str">
        <f t="shared" si="9"/>
        <v>Des</v>
      </c>
      <c r="C33" s="109">
        <f>+'Ark1'!C54</f>
        <v>2023</v>
      </c>
      <c r="D33" s="109">
        <f>+IF(F33=0,"",'Ark1'!Q54)</f>
        <v>25</v>
      </c>
      <c r="E33" s="297">
        <f t="shared" si="10"/>
        <v>-34</v>
      </c>
      <c r="F33" s="440">
        <f>+'Ark1'!R54</f>
        <v>261</v>
      </c>
      <c r="G33" s="25"/>
      <c r="H33" s="122">
        <f>+IF(F33=0,"",'Ark1'!AF54)</f>
        <v>0.98591017262871583</v>
      </c>
      <c r="I33" s="25"/>
      <c r="J33" s="122">
        <f>+IF(F33=0,"",'Ark1'!AG54)</f>
        <v>1.3449080080477478</v>
      </c>
      <c r="K33" s="102"/>
      <c r="L33" s="122">
        <f>+IF(F33=0,"",'Ark1'!U54)</f>
        <v>16.860153256704972</v>
      </c>
      <c r="M33" s="122">
        <f t="shared" si="11"/>
        <v>0.73980314729577401</v>
      </c>
      <c r="N33" s="106"/>
      <c r="O33" s="311">
        <f>+'Ark1'!AI54</f>
        <v>51</v>
      </c>
      <c r="P33" s="431"/>
      <c r="Q33" s="151">
        <f t="shared" si="13"/>
        <v>19.540229885057471</v>
      </c>
      <c r="R33" s="424"/>
      <c r="S33" s="110">
        <f>+IF(F33=0,"",'Ark1'!S54)</f>
        <v>5.4291187739463611</v>
      </c>
      <c r="T33" s="25"/>
      <c r="U33" s="122"/>
      <c r="V33" s="426"/>
      <c r="W33" s="110"/>
      <c r="X33" s="25"/>
      <c r="Y33" s="110">
        <f>+IF(F33=0,"",'Ark1'!T54)</f>
        <v>5.0804597701149428</v>
      </c>
      <c r="Z33" s="110">
        <f t="shared" si="12"/>
        <v>0.15266983576045767</v>
      </c>
      <c r="AA33" s="127">
        <f>+IF(F33=0,"",'Ark1'!W54)</f>
        <v>1.5325670498084294</v>
      </c>
      <c r="AB33" s="127">
        <f>+IF(F33=0,"",'Ark1'!X54)</f>
        <v>53.256704980842912</v>
      </c>
      <c r="AC33" s="127">
        <f>+IF(F33=0,"",'Ark1'!Y54)</f>
        <v>16.858237547892717</v>
      </c>
      <c r="AD33" s="127">
        <f>+IF(F33=0,"",'Ark1'!Z54)</f>
        <v>6.9428994555643548</v>
      </c>
      <c r="AE33" s="122">
        <f>+IF(F33=0,"",'Ark1'!Z54)</f>
        <v>6.9428994555643548</v>
      </c>
      <c r="AF33" s="110">
        <f>+IF(F33=0,"",'Ark1'!AA54)</f>
        <v>1.3041911474592744</v>
      </c>
      <c r="AG33" s="110">
        <f>+IF(F33=0,"",'Ark1'!AB54)</f>
        <v>1.9547665927904536</v>
      </c>
      <c r="AH33" s="127">
        <f>+IF(F33=0,"",'Ark1'!AD54)</f>
        <v>53.348845390158999</v>
      </c>
      <c r="AI33" s="127">
        <f>+IF(F33=0,"",'Ark1'!AE54)</f>
        <v>48.541188291444847</v>
      </c>
      <c r="AJ33" s="127">
        <f>+IF(F33=0,"",'Ark1'!AF54)</f>
        <v>0.98591017262871583</v>
      </c>
      <c r="AK33" s="25"/>
    </row>
    <row r="34" spans="1:99" ht="15.6">
      <c r="A34" s="25"/>
      <c r="B34" s="25"/>
      <c r="C34" s="25"/>
      <c r="D34" s="25"/>
      <c r="E34" s="25"/>
      <c r="F34" s="436"/>
      <c r="G34" s="25"/>
      <c r="H34" s="25"/>
      <c r="I34" s="25"/>
      <c r="J34" s="25"/>
      <c r="K34" s="102"/>
      <c r="L34" s="25"/>
      <c r="M34" s="25"/>
      <c r="N34" s="106"/>
      <c r="O34" s="25"/>
      <c r="P34" s="431"/>
      <c r="Q34" s="424"/>
      <c r="R34" s="424"/>
      <c r="S34" s="25"/>
      <c r="T34" s="25"/>
      <c r="U34" s="25"/>
      <c r="V34" s="426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</row>
    <row r="35" spans="1:99" ht="15.6">
      <c r="A35" s="25"/>
      <c r="B35" s="46" t="str">
        <f t="shared" ref="B35:B46" si="14">+B22</f>
        <v>Jan</v>
      </c>
      <c r="C35" s="46">
        <f>+'Ark1'!C55</f>
        <v>2022</v>
      </c>
      <c r="D35" s="46">
        <f>+IF(F35=0,"",'Ark1'!Q55)</f>
        <v>60</v>
      </c>
      <c r="E35" s="46">
        <f t="shared" ref="E35:E46" si="15">+IF(F35=0,"",D35-D48)</f>
        <v>-8</v>
      </c>
      <c r="F35" s="340">
        <f>+'Ark1'!R55</f>
        <v>918</v>
      </c>
      <c r="G35" s="46"/>
      <c r="H35" s="103">
        <f>+IF(F35=0,"",'Ark1'!AF55)</f>
        <v>3.5650485436893224</v>
      </c>
      <c r="I35" s="103"/>
      <c r="J35" s="103">
        <f>+IF(F35=0,"",'Ark1'!AG55)</f>
        <v>5.4108858736451113</v>
      </c>
      <c r="K35" s="103"/>
      <c r="L35" s="103">
        <f>+IF(F35=0,"",'Ark1'!U55)</f>
        <v>18.997004357298479</v>
      </c>
      <c r="M35" s="103"/>
      <c r="N35" s="106"/>
      <c r="O35" s="432"/>
      <c r="P35" s="432"/>
      <c r="Q35" s="103"/>
      <c r="R35" s="103"/>
      <c r="S35" s="39">
        <f>+IF(F35=0,"",'Ark1'!S55)</f>
        <v>5.4684095860566471</v>
      </c>
      <c r="T35" s="39"/>
      <c r="U35" s="103"/>
      <c r="V35" s="426"/>
      <c r="W35" s="39"/>
      <c r="X35" s="39"/>
      <c r="Y35" s="39">
        <f>+IF(F35=0,"",'Ark1'!T55)</f>
        <v>5.3779956427015252</v>
      </c>
      <c r="Z35" s="39"/>
      <c r="AA35" s="128">
        <f>+IF(F35=0,"",'Ark1'!W55)</f>
        <v>3.2679738562091498</v>
      </c>
      <c r="AB35" s="128">
        <f>+IF(F35=0,"",'Ark1'!X55)</f>
        <v>71.786492374727686</v>
      </c>
      <c r="AC35" s="128">
        <f>+IF(F35=0,"",'Ark1'!Y55)</f>
        <v>29.302832244008712</v>
      </c>
      <c r="AD35" s="128">
        <f>+IF(F35=0,"",'Ark1'!Z55)</f>
        <v>7.5486577795202896</v>
      </c>
      <c r="AE35" s="103">
        <f>+IF(F35=0,"",'Ark1'!Z55)</f>
        <v>7.5486577795202896</v>
      </c>
      <c r="AF35" s="39">
        <f>+IF(F35=0,"",'Ark1'!AA55)</f>
        <v>1.3021617178479798</v>
      </c>
      <c r="AG35" s="39">
        <f>+IF(F35=0,"",'Ark1'!AB55)</f>
        <v>1.8722359472691497</v>
      </c>
      <c r="AH35" s="128">
        <f>+IF(F35=0,"",'Ark1'!AD55)</f>
        <v>51.362904539468879</v>
      </c>
      <c r="AI35" s="128">
        <f>+IF(F35=0,"",'Ark1'!AE55)</f>
        <v>51.985709070373808</v>
      </c>
      <c r="AJ35" s="128">
        <f>+IF(F35=0,"",'Ark1'!AF55)</f>
        <v>3.5650485436893224</v>
      </c>
      <c r="AK35" s="25"/>
    </row>
    <row r="36" spans="1:99" ht="15.6">
      <c r="A36" s="25"/>
      <c r="B36" s="46" t="str">
        <f t="shared" si="14"/>
        <v>Feb</v>
      </c>
      <c r="C36" s="46">
        <f>+'Ark1'!C56</f>
        <v>2022</v>
      </c>
      <c r="D36" s="46">
        <f>+IF(F36=0,"",'Ark1'!Q56)</f>
        <v>78</v>
      </c>
      <c r="E36" s="46">
        <f t="shared" si="15"/>
        <v>6</v>
      </c>
      <c r="F36" s="340">
        <f>+'Ark1'!R56</f>
        <v>1614</v>
      </c>
      <c r="G36" s="46"/>
      <c r="H36" s="103">
        <f>+IF(F36=0,"",'Ark1'!AF56)</f>
        <v>6.2679611650485452</v>
      </c>
      <c r="I36" s="103"/>
      <c r="J36" s="103">
        <f>+IF(F36=0,"",'Ark1'!AG56)</f>
        <v>5.0314404915802626</v>
      </c>
      <c r="K36" s="103"/>
      <c r="L36" s="103">
        <f>+IF(F36=0,"",'Ark1'!U56)</f>
        <v>10.047273853779419</v>
      </c>
      <c r="M36" s="103"/>
      <c r="N36" s="106"/>
      <c r="O36" s="432"/>
      <c r="P36" s="432"/>
      <c r="Q36" s="103"/>
      <c r="R36" s="103"/>
      <c r="S36" s="39">
        <f>+IF(F36=0,"",'Ark1'!S56)</f>
        <v>5.5384138785625794</v>
      </c>
      <c r="T36" s="39"/>
      <c r="U36" s="103"/>
      <c r="V36" s="426"/>
      <c r="W36" s="39"/>
      <c r="X36" s="39"/>
      <c r="Y36" s="39">
        <f>+IF(F36=0,"",'Ark1'!T56)</f>
        <v>5.1412639405204468</v>
      </c>
      <c r="Z36" s="39"/>
      <c r="AA36" s="128">
        <f>+IF(F36=0,"",'Ark1'!W56)</f>
        <v>1.1152416356877326</v>
      </c>
      <c r="AB36" s="128">
        <f>+IF(F36=0,"",'Ark1'!X56)</f>
        <v>17.719950433705083</v>
      </c>
      <c r="AC36" s="128">
        <f>+IF(F36=0,"",'Ark1'!Y56)</f>
        <v>8.736059479553905</v>
      </c>
      <c r="AD36" s="128">
        <f>+IF(F36=0,"",'Ark1'!Z56)</f>
        <v>7.3529265264716797</v>
      </c>
      <c r="AE36" s="103">
        <f>+IF(F36=0,"",'Ark1'!Z56)</f>
        <v>7.3529265264716797</v>
      </c>
      <c r="AF36" s="39">
        <f>+IF(F36=0,"",'Ark1'!AA56)</f>
        <v>1.4091923257173471</v>
      </c>
      <c r="AG36" s="39">
        <f>+IF(F36=0,"",'Ark1'!AB56)</f>
        <v>1.4867843725584773</v>
      </c>
      <c r="AH36" s="128">
        <f>+IF(F36=0,"",'Ark1'!AD56)</f>
        <v>38.07523373619393</v>
      </c>
      <c r="AI36" s="128">
        <f>+IF(F36=0,"",'Ark1'!AE56)</f>
        <v>34.517472148694651</v>
      </c>
      <c r="AJ36" s="128">
        <f>+IF(F36=0,"",'Ark1'!AF56)</f>
        <v>6.2679611650485452</v>
      </c>
      <c r="AK36" s="25"/>
    </row>
    <row r="37" spans="1:99" ht="15.6">
      <c r="A37" s="25"/>
      <c r="B37" s="46" t="str">
        <f t="shared" si="14"/>
        <v>Mar</v>
      </c>
      <c r="C37" s="46">
        <f>+'Ark1'!C57</f>
        <v>2022</v>
      </c>
      <c r="D37" s="46">
        <f>+IF(F37=0,"",'Ark1'!Q57)</f>
        <v>171</v>
      </c>
      <c r="E37" s="46">
        <f t="shared" si="15"/>
        <v>-16</v>
      </c>
      <c r="F37" s="340">
        <f>+'Ark1'!R57</f>
        <v>4316</v>
      </c>
      <c r="G37" s="46"/>
      <c r="H37" s="103">
        <f>+IF(F37=0,"",'Ark1'!AF57)</f>
        <v>16.761165048543688</v>
      </c>
      <c r="I37" s="103"/>
      <c r="J37" s="103">
        <f>+IF(F37=0,"",'Ark1'!AG57)</f>
        <v>12.570580734959588</v>
      </c>
      <c r="K37" s="103"/>
      <c r="L37" s="103">
        <f>+IF(F37=0,"",'Ark1'!U57)</f>
        <v>9.3871408711770083</v>
      </c>
      <c r="M37" s="103"/>
      <c r="N37" s="106"/>
      <c r="O37" s="432"/>
      <c r="P37" s="432"/>
      <c r="Q37" s="103"/>
      <c r="R37" s="103"/>
      <c r="S37" s="39">
        <f>+IF(F37=0,"",'Ark1'!S57)</f>
        <v>5.3046802594995359</v>
      </c>
      <c r="T37" s="39"/>
      <c r="U37" s="103"/>
      <c r="V37" s="426"/>
      <c r="W37" s="39"/>
      <c r="X37" s="39"/>
      <c r="Y37" s="39">
        <f>+IF(F37=0,"",'Ark1'!T57)</f>
        <v>5.142029657089898</v>
      </c>
      <c r="Z37" s="39"/>
      <c r="AA37" s="128">
        <f>+IF(F37=0,"",'Ark1'!W57)</f>
        <v>0.88044485634847103</v>
      </c>
      <c r="AB37" s="128">
        <f>+IF(F37=0,"",'Ark1'!X57)</f>
        <v>17.238183503243746</v>
      </c>
      <c r="AC37" s="128">
        <f>+IF(F37=0,"",'Ark1'!Y57)</f>
        <v>7.8544949026876738</v>
      </c>
      <c r="AD37" s="128">
        <f>+IF(F37=0,"",'Ark1'!Z57)</f>
        <v>7.0730573972602109</v>
      </c>
      <c r="AE37" s="103">
        <f>+IF(F37=0,"",'Ark1'!Z57)</f>
        <v>7.0730573972602109</v>
      </c>
      <c r="AF37" s="39">
        <f>+IF(F37=0,"",'Ark1'!AA57)</f>
        <v>1.3263167743777695</v>
      </c>
      <c r="AG37" s="39">
        <f>+IF(F37=0,"",'Ark1'!AB57)</f>
        <v>1.6896577832550419</v>
      </c>
      <c r="AH37" s="128">
        <f>+IF(F37=0,"",'Ark1'!AD57)</f>
        <v>38.775309760796176</v>
      </c>
      <c r="AI37" s="128">
        <f>+IF(F37=0,"",'Ark1'!AE57)</f>
        <v>33.200459638321497</v>
      </c>
      <c r="AJ37" s="128">
        <f>+IF(F37=0,"",'Ark1'!AF57)</f>
        <v>16.761165048543688</v>
      </c>
      <c r="AK37" s="25"/>
    </row>
    <row r="38" spans="1:99" ht="15.6">
      <c r="A38" s="25"/>
      <c r="B38" s="46" t="str">
        <f t="shared" si="14"/>
        <v>Apr</v>
      </c>
      <c r="C38" s="46">
        <f>+'Ark1'!C58</f>
        <v>2022</v>
      </c>
      <c r="D38" s="46">
        <f>+IF(F38=0,"",'Ark1'!Q58)</f>
        <v>121</v>
      </c>
      <c r="E38" s="46">
        <f t="shared" si="15"/>
        <v>-10</v>
      </c>
      <c r="F38" s="340">
        <f>+'Ark1'!R58</f>
        <v>3736</v>
      </c>
      <c r="G38" s="46"/>
      <c r="H38" s="103">
        <f>+IF(F38=0,"",'Ark1'!AF58)</f>
        <v>14.508737864077665</v>
      </c>
      <c r="I38" s="103"/>
      <c r="J38" s="103">
        <f>+IF(F38=0,"",'Ark1'!AG58)</f>
        <v>11.03626178582117</v>
      </c>
      <c r="K38" s="103"/>
      <c r="L38" s="103">
        <f>+IF(F38=0,"",'Ark1'!U58)</f>
        <v>9.5208244111349103</v>
      </c>
      <c r="M38" s="103"/>
      <c r="N38" s="106"/>
      <c r="O38" s="432"/>
      <c r="P38" s="432"/>
      <c r="Q38" s="103"/>
      <c r="R38" s="103"/>
      <c r="S38" s="39">
        <f>+IF(F38=0,"",'Ark1'!S58)</f>
        <v>5.2336723768736633</v>
      </c>
      <c r="T38" s="39"/>
      <c r="U38" s="103"/>
      <c r="V38" s="426"/>
      <c r="W38" s="39"/>
      <c r="X38" s="39"/>
      <c r="Y38" s="39">
        <f>+IF(F38=0,"",'Ark1'!T58)</f>
        <v>4.7906852248394003</v>
      </c>
      <c r="Z38" s="39"/>
      <c r="AA38" s="128">
        <f>+IF(F38=0,"",'Ark1'!W58)</f>
        <v>0.74946466809421819</v>
      </c>
      <c r="AB38" s="128">
        <f>+IF(F38=0,"",'Ark1'!X58)</f>
        <v>15.926124197002139</v>
      </c>
      <c r="AC38" s="128">
        <f>+IF(F38=0,"",'Ark1'!Y58)</f>
        <v>7.8693790149892946</v>
      </c>
      <c r="AD38" s="128">
        <f>+IF(F38=0,"",'Ark1'!Z58)</f>
        <v>6.9088234529838948</v>
      </c>
      <c r="AE38" s="103">
        <f>+IF(F38=0,"",'Ark1'!Z58)</f>
        <v>6.9088234529838948</v>
      </c>
      <c r="AF38" s="39">
        <f>+IF(F38=0,"",'Ark1'!AA58)</f>
        <v>1.2121136457005579</v>
      </c>
      <c r="AG38" s="39">
        <f>+IF(F38=0,"",'Ark1'!AB58)</f>
        <v>1.600682055326486</v>
      </c>
      <c r="AH38" s="128">
        <f>+IF(F38=0,"",'Ark1'!AD58)</f>
        <v>45.141302295150162</v>
      </c>
      <c r="AI38" s="128">
        <f>+IF(F38=0,"",'Ark1'!AE58)</f>
        <v>45.053157224902201</v>
      </c>
      <c r="AJ38" s="128">
        <f>+IF(F38=0,"",'Ark1'!AF58)</f>
        <v>14.508737864077665</v>
      </c>
      <c r="AK38" s="25"/>
    </row>
    <row r="39" spans="1:99" ht="15.6">
      <c r="A39" s="25"/>
      <c r="B39" s="46" t="str">
        <f t="shared" si="14"/>
        <v>Mai</v>
      </c>
      <c r="C39" s="46">
        <f>+'Ark1'!C59</f>
        <v>2022</v>
      </c>
      <c r="D39" s="46">
        <f>+IF(F39=0,"",'Ark1'!Q59)</f>
        <v>102</v>
      </c>
      <c r="E39" s="46">
        <f t="shared" si="15"/>
        <v>9</v>
      </c>
      <c r="F39" s="340">
        <f>+'Ark1'!R59</f>
        <v>2022</v>
      </c>
      <c r="G39" s="46"/>
      <c r="H39" s="103">
        <f>+IF(F39=0,"",'Ark1'!AF59)</f>
        <v>7.8524271844660225</v>
      </c>
      <c r="I39" s="103"/>
      <c r="J39" s="103">
        <f>+IF(F39=0,"",'Ark1'!AG59)</f>
        <v>6.6303577714320641</v>
      </c>
      <c r="K39" s="103"/>
      <c r="L39" s="103">
        <f>+IF(F39=0,"",'Ark1'!U59)</f>
        <v>10.568545994065294</v>
      </c>
      <c r="M39" s="103"/>
      <c r="N39" s="106"/>
      <c r="O39" s="432"/>
      <c r="P39" s="432"/>
      <c r="Q39" s="103"/>
      <c r="R39" s="103"/>
      <c r="S39" s="39">
        <f>+IF(F39=0,"",'Ark1'!S59)</f>
        <v>5.3644906033630075</v>
      </c>
      <c r="T39" s="39"/>
      <c r="U39" s="103"/>
      <c r="V39" s="426"/>
      <c r="W39" s="39"/>
      <c r="X39" s="39"/>
      <c r="Y39" s="39">
        <f>+IF(F39=0,"",'Ark1'!T59)</f>
        <v>4.732937685459941</v>
      </c>
      <c r="Z39" s="39"/>
      <c r="AA39" s="128">
        <f>+IF(F39=0,"",'Ark1'!W59)</f>
        <v>1.4342235410484672</v>
      </c>
      <c r="AB39" s="128">
        <f>+IF(F39=0,"",'Ark1'!X59)</f>
        <v>19.881305637982191</v>
      </c>
      <c r="AC39" s="128">
        <f>+IF(F39=0,"",'Ark1'!Y59)</f>
        <v>9.6933728981206713</v>
      </c>
      <c r="AD39" s="128">
        <f>+IF(F39=0,"",'Ark1'!Z59)</f>
        <v>7.4972932644644352</v>
      </c>
      <c r="AE39" s="103">
        <f>+IF(F39=0,"",'Ark1'!Z59)</f>
        <v>7.4972932644644352</v>
      </c>
      <c r="AF39" s="39">
        <f>+IF(F39=0,"",'Ark1'!AA59)</f>
        <v>1.4988242053941179</v>
      </c>
      <c r="AG39" s="39">
        <f>+IF(F39=0,"",'Ark1'!AB59)</f>
        <v>1.8846281120544643</v>
      </c>
      <c r="AH39" s="128">
        <f>+IF(F39=0,"",'Ark1'!AD59)</f>
        <v>49.395799465745938</v>
      </c>
      <c r="AI39" s="128">
        <f>+IF(F39=0,"",'Ark1'!AE59)</f>
        <v>47.146624469953792</v>
      </c>
      <c r="AJ39" s="128">
        <f>+IF(F39=0,"",'Ark1'!AF59)</f>
        <v>7.8524271844660225</v>
      </c>
      <c r="AK39" s="25"/>
    </row>
    <row r="40" spans="1:99" ht="15.6">
      <c r="A40" s="25"/>
      <c r="B40" s="46" t="str">
        <f t="shared" si="14"/>
        <v>Jun</v>
      </c>
      <c r="C40" s="46">
        <f>+'Ark1'!C60</f>
        <v>2022</v>
      </c>
      <c r="D40" s="46">
        <f>+IF(F40=0,"",'Ark1'!Q60)</f>
        <v>111</v>
      </c>
      <c r="E40" s="46">
        <f t="shared" si="15"/>
        <v>-15</v>
      </c>
      <c r="F40" s="340">
        <f>+'Ark1'!R60</f>
        <v>1755</v>
      </c>
      <c r="G40" s="46"/>
      <c r="H40" s="103">
        <f>+IF(F40=0,"",'Ark1'!AF60)</f>
        <v>6.8155339805825239</v>
      </c>
      <c r="I40" s="103"/>
      <c r="J40" s="103">
        <f>+IF(F40=0,"",'Ark1'!AG60)</f>
        <v>7.1701975197902188</v>
      </c>
      <c r="K40" s="103"/>
      <c r="L40" s="103">
        <f>+IF(F40=0,"",'Ark1'!U60)</f>
        <v>13.167806267806272</v>
      </c>
      <c r="M40" s="103"/>
      <c r="N40" s="106"/>
      <c r="O40" s="432"/>
      <c r="P40" s="432"/>
      <c r="Q40" s="103"/>
      <c r="R40" s="103"/>
      <c r="S40" s="39">
        <f>+IF(F40=0,"",'Ark1'!S60)</f>
        <v>5.048433048433048</v>
      </c>
      <c r="T40" s="39"/>
      <c r="U40" s="103"/>
      <c r="V40" s="103"/>
      <c r="W40" s="39"/>
      <c r="X40" s="39"/>
      <c r="Y40" s="39">
        <f>+IF(F40=0,"",'Ark1'!T60)</f>
        <v>4.5470085470085451</v>
      </c>
      <c r="Z40" s="39"/>
      <c r="AA40" s="128">
        <f>+IF(F40=0,"",'Ark1'!W60)</f>
        <v>1.4814814814814816</v>
      </c>
      <c r="AB40" s="128">
        <f>+IF(F40=0,"",'Ark1'!X60)</f>
        <v>31.509971509971507</v>
      </c>
      <c r="AC40" s="128">
        <f>+IF(F40=0,"",'Ark1'!Y60)</f>
        <v>15.156695156695152</v>
      </c>
      <c r="AD40" s="128">
        <f>+IF(F40=0,"",'Ark1'!Z60)</f>
        <v>8.2622365802001383</v>
      </c>
      <c r="AE40" s="103">
        <f>+IF(F40=0,"",'Ark1'!Z60)</f>
        <v>8.2622365802001383</v>
      </c>
      <c r="AF40" s="39">
        <f>+IF(F40=0,"",'Ark1'!AA60)</f>
        <v>1.7151716485468804</v>
      </c>
      <c r="AG40" s="39">
        <f>+IF(F40=0,"",'Ark1'!AB60)</f>
        <v>2.0670900855016874</v>
      </c>
      <c r="AH40" s="128">
        <f>+IF(F40=0,"",'Ark1'!AD60)</f>
        <v>57.051182561829989</v>
      </c>
      <c r="AI40" s="128">
        <f>+IF(F40=0,"",'Ark1'!AE60)</f>
        <v>50.552910628162998</v>
      </c>
      <c r="AJ40" s="128">
        <f>+IF(F40=0,"",'Ark1'!AF60)</f>
        <v>6.8155339805825239</v>
      </c>
      <c r="AK40" s="25"/>
    </row>
    <row r="41" spans="1:99" ht="15.6">
      <c r="A41" s="25"/>
      <c r="B41" s="46" t="str">
        <f t="shared" si="14"/>
        <v>Jul</v>
      </c>
      <c r="C41" s="46">
        <f>+'Ark1'!C61</f>
        <v>2022</v>
      </c>
      <c r="D41" s="46">
        <f>+IF(F41=0,"",'Ark1'!Q61)</f>
        <v>21</v>
      </c>
      <c r="E41" s="46">
        <f t="shared" si="15"/>
        <v>-11</v>
      </c>
      <c r="F41" s="340">
        <f>+'Ark1'!R61</f>
        <v>226</v>
      </c>
      <c r="G41" s="46"/>
      <c r="H41" s="103">
        <f>+IF(F41=0,"",'Ark1'!AF61)</f>
        <v>0.87766990291262115</v>
      </c>
      <c r="I41" s="103"/>
      <c r="J41" s="103">
        <f>+IF(F41=0,"",'Ark1'!AG61)</f>
        <v>0.98613292270058894</v>
      </c>
      <c r="K41" s="103"/>
      <c r="L41" s="103">
        <f>+IF(F41=0,"",'Ark1'!U61)</f>
        <v>14.063274336283184</v>
      </c>
      <c r="M41" s="103"/>
      <c r="N41" s="106"/>
      <c r="O41" s="432"/>
      <c r="P41" s="432"/>
      <c r="Q41" s="103"/>
      <c r="R41" s="103"/>
      <c r="S41" s="39">
        <f>+IF(F41=0,"",'Ark1'!S61)</f>
        <v>4.7876106194690244</v>
      </c>
      <c r="T41" s="39"/>
      <c r="U41" s="103"/>
      <c r="V41" s="103"/>
      <c r="W41" s="39"/>
      <c r="X41" s="39"/>
      <c r="Y41" s="39">
        <f>+IF(F41=0,"",'Ark1'!T61)</f>
        <v>4.5353982300884956</v>
      </c>
      <c r="Z41" s="39"/>
      <c r="AA41" s="128">
        <f>+IF(F41=0,"",'Ark1'!W61)</f>
        <v>0.44247787610619471</v>
      </c>
      <c r="AB41" s="128">
        <f>+IF(F41=0,"",'Ark1'!X61)</f>
        <v>37.610619469026553</v>
      </c>
      <c r="AC41" s="128">
        <f>+IF(F41=0,"",'Ark1'!Y61)</f>
        <v>11.504424778761061</v>
      </c>
      <c r="AD41" s="128">
        <f>+IF(F41=0,"",'Ark1'!Z61)</f>
        <v>6.6701571464522473</v>
      </c>
      <c r="AE41" s="103">
        <f>+IF(F41=0,"",'Ark1'!Z61)</f>
        <v>6.6701571464522473</v>
      </c>
      <c r="AF41" s="39">
        <f>+IF(F41=0,"",'Ark1'!AA61)</f>
        <v>1.2405488896040544</v>
      </c>
      <c r="AG41" s="39">
        <f>+IF(F41=0,"",'Ark1'!AB61)</f>
        <v>1.9304463399694096</v>
      </c>
      <c r="AH41" s="128">
        <f>+IF(F41=0,"",'Ark1'!AD61)</f>
        <v>43.85624132052213</v>
      </c>
      <c r="AI41" s="128">
        <f>+IF(F41=0,"",'Ark1'!AE61)</f>
        <v>42.994675353303059</v>
      </c>
      <c r="AJ41" s="128">
        <f>+IF(F41=0,"",'Ark1'!AF61)</f>
        <v>0.87766990291262115</v>
      </c>
      <c r="AK41" s="25"/>
    </row>
    <row r="42" spans="1:99" ht="15.6">
      <c r="A42" s="25"/>
      <c r="B42" s="46" t="str">
        <f t="shared" si="14"/>
        <v>Aug</v>
      </c>
      <c r="C42" s="46">
        <f>+'Ark1'!C62</f>
        <v>2022</v>
      </c>
      <c r="D42" s="46">
        <f>+IF(F42=0,"",'Ark1'!Q62)</f>
        <v>111</v>
      </c>
      <c r="E42" s="46">
        <f t="shared" si="15"/>
        <v>7</v>
      </c>
      <c r="F42" s="340">
        <f>+'Ark1'!R62</f>
        <v>1663</v>
      </c>
      <c r="G42" s="46"/>
      <c r="H42" s="103">
        <f>+IF(F42=0,"",'Ark1'!AF62)</f>
        <v>6.458252427184469</v>
      </c>
      <c r="I42" s="103"/>
      <c r="J42" s="103">
        <f>+IF(F42=0,"",'Ark1'!AG62)</f>
        <v>6.0850882882636865</v>
      </c>
      <c r="K42" s="103"/>
      <c r="L42" s="103">
        <f>+IF(F42=0,"",'Ark1'!U62)</f>
        <v>11.793265183403477</v>
      </c>
      <c r="M42" s="103"/>
      <c r="N42" s="106"/>
      <c r="O42" s="432"/>
      <c r="P42" s="432"/>
      <c r="Q42" s="103"/>
      <c r="R42" s="103"/>
      <c r="S42" s="39">
        <f>+IF(F42=0,"",'Ark1'!S62)</f>
        <v>4.9326518340348757</v>
      </c>
      <c r="T42" s="39"/>
      <c r="U42" s="103"/>
      <c r="V42" s="103"/>
      <c r="W42" s="39"/>
      <c r="X42" s="39"/>
      <c r="Y42" s="39">
        <f>+IF(F42=0,"",'Ark1'!T62)</f>
        <v>3.9777510523150927</v>
      </c>
      <c r="Z42" s="39"/>
      <c r="AA42" s="128">
        <f>+IF(F42=0,"",'Ark1'!W62)</f>
        <v>0.36079374624173177</v>
      </c>
      <c r="AB42" s="128">
        <f>+IF(F42=0,"",'Ark1'!X62)</f>
        <v>16.115453998797349</v>
      </c>
      <c r="AC42" s="128">
        <f>+IF(F42=0,"",'Ark1'!Y62)</f>
        <v>6.0733613950691501</v>
      </c>
      <c r="AD42" s="128">
        <f>+IF(F42=0,"",'Ark1'!Z62)</f>
        <v>5.8863767710972974</v>
      </c>
      <c r="AE42" s="103">
        <f>+IF(F42=0,"",'Ark1'!Z62)</f>
        <v>5.8863767710972974</v>
      </c>
      <c r="AF42" s="39">
        <f>+IF(F42=0,"",'Ark1'!AA62)</f>
        <v>1.4375048966764177</v>
      </c>
      <c r="AG42" s="39">
        <f>+IF(F42=0,"",'Ark1'!AB62)</f>
        <v>1.8832707805287965</v>
      </c>
      <c r="AH42" s="128">
        <f>+IF(F42=0,"",'Ark1'!AD62)</f>
        <v>50.433079368501808</v>
      </c>
      <c r="AI42" s="128">
        <f>+IF(F42=0,"",'Ark1'!AE62)</f>
        <v>45.923277241818894</v>
      </c>
      <c r="AJ42" s="128">
        <f>+IF(F42=0,"",'Ark1'!AF62)</f>
        <v>6.458252427184469</v>
      </c>
      <c r="AK42" s="25"/>
    </row>
    <row r="43" spans="1:99" ht="15.6">
      <c r="A43" s="25"/>
      <c r="B43" s="46" t="str">
        <f t="shared" si="14"/>
        <v>Sep</v>
      </c>
      <c r="C43" s="46">
        <f>+'Ark1'!C63</f>
        <v>2022</v>
      </c>
      <c r="D43" s="46">
        <f>+IF(F43=0,"",'Ark1'!Q63)</f>
        <v>152</v>
      </c>
      <c r="E43" s="46">
        <f t="shared" si="15"/>
        <v>-26</v>
      </c>
      <c r="F43" s="340">
        <f>+'Ark1'!R63</f>
        <v>2279</v>
      </c>
      <c r="G43" s="46"/>
      <c r="H43" s="103">
        <f>+IF(F43=0,"",'Ark1'!AF63)</f>
        <v>8.8504854368932016</v>
      </c>
      <c r="I43" s="103"/>
      <c r="J43" s="103">
        <f>+IF(F43=0,"",'Ark1'!AG63)</f>
        <v>8.7797881069260644</v>
      </c>
      <c r="K43" s="103"/>
      <c r="L43" s="103">
        <f>+IF(F43=0,"",'Ark1'!U63)</f>
        <v>12.416498464238702</v>
      </c>
      <c r="M43" s="103"/>
      <c r="N43" s="106"/>
      <c r="O43" s="432"/>
      <c r="P43" s="432"/>
      <c r="Q43" s="103"/>
      <c r="R43" s="103"/>
      <c r="S43" s="39">
        <f>+IF(F43=0,"",'Ark1'!S63)</f>
        <v>4.9942957437472577</v>
      </c>
      <c r="T43" s="39"/>
      <c r="U43" s="103"/>
      <c r="V43" s="103"/>
      <c r="W43" s="39"/>
      <c r="X43" s="39"/>
      <c r="Y43" s="39">
        <f>+IF(F43=0,"",'Ark1'!T63)</f>
        <v>4.3119789381307596</v>
      </c>
      <c r="Z43" s="39"/>
      <c r="AA43" s="128">
        <f>+IF(F43=0,"",'Ark1'!W63)</f>
        <v>0.96533567354102723</v>
      </c>
      <c r="AB43" s="128">
        <f>+IF(F43=0,"",'Ark1'!X63)</f>
        <v>22.465993856954803</v>
      </c>
      <c r="AC43" s="128">
        <f>+IF(F43=0,"",'Ark1'!Y63)</f>
        <v>6.2746818780166738</v>
      </c>
      <c r="AD43" s="128">
        <f>+IF(F43=0,"",'Ark1'!Z63)</f>
        <v>6.1657869187334509</v>
      </c>
      <c r="AE43" s="103">
        <f>+IF(F43=0,"",'Ark1'!Z63)</f>
        <v>6.1657869187334509</v>
      </c>
      <c r="AF43" s="39">
        <f>+IF(F43=0,"",'Ark1'!AA63)</f>
        <v>1.92953145575068</v>
      </c>
      <c r="AG43" s="39">
        <f>+IF(F43=0,"",'Ark1'!AB63)</f>
        <v>2.0392359097591379</v>
      </c>
      <c r="AH43" s="128">
        <f>+IF(F43=0,"",'Ark1'!AD63)</f>
        <v>60.410308123404569</v>
      </c>
      <c r="AI43" s="128">
        <f>+IF(F43=0,"",'Ark1'!AE63)</f>
        <v>44.540025530920097</v>
      </c>
      <c r="AJ43" s="128">
        <f>+IF(F43=0,"",'Ark1'!AF63)</f>
        <v>8.8504854368932016</v>
      </c>
      <c r="AK43" s="25"/>
      <c r="AN43" s="42"/>
      <c r="AO43" s="42"/>
      <c r="AP43" s="42"/>
      <c r="AR43" s="42"/>
      <c r="AS43" s="42"/>
      <c r="AT43" s="4"/>
      <c r="AU43" s="2"/>
      <c r="AV43" s="2"/>
      <c r="AW43" s="2"/>
      <c r="AX43" s="2"/>
      <c r="AY43" s="2"/>
      <c r="AZ43" s="2"/>
      <c r="BA43" s="2"/>
      <c r="BB43" s="2"/>
      <c r="BC43" s="2"/>
      <c r="BE43" s="2"/>
      <c r="BL43" s="4"/>
      <c r="BM43" s="2"/>
      <c r="BN43" s="2"/>
      <c r="BO43" s="2"/>
      <c r="BP43" s="2"/>
      <c r="BQ43" s="2"/>
      <c r="BR43" s="2"/>
      <c r="BS43" s="2"/>
      <c r="BT43" s="2"/>
      <c r="BU43" s="2"/>
      <c r="BW43" s="2"/>
      <c r="CD43" s="4"/>
      <c r="CE43" s="2"/>
      <c r="CF43" s="2"/>
      <c r="CG43" s="2"/>
      <c r="CH43" s="2"/>
      <c r="CI43" s="2"/>
      <c r="CJ43" s="2"/>
      <c r="CK43" s="2"/>
      <c r="CL43" s="2"/>
      <c r="CM43" s="2"/>
      <c r="CO43" s="2"/>
    </row>
    <row r="44" spans="1:99" ht="15.6">
      <c r="A44" s="25"/>
      <c r="B44" s="46" t="str">
        <f t="shared" si="14"/>
        <v>Okt</v>
      </c>
      <c r="C44" s="46">
        <f>+'Ark1'!C64</f>
        <v>2022</v>
      </c>
      <c r="D44" s="46">
        <f>+IF(F44=0,"",'Ark1'!Q64)</f>
        <v>298</v>
      </c>
      <c r="E44" s="46">
        <f t="shared" si="15"/>
        <v>28</v>
      </c>
      <c r="F44" s="340">
        <f>+'Ark1'!R64</f>
        <v>4184</v>
      </c>
      <c r="G44" s="46"/>
      <c r="H44" s="103">
        <f>+IF(F44=0,"",'Ark1'!AF64)</f>
        <v>16.248543689320389</v>
      </c>
      <c r="I44" s="103"/>
      <c r="J44" s="103">
        <f>+IF(F44=0,"",'Ark1'!AG64)</f>
        <v>20.370317222172485</v>
      </c>
      <c r="K44" s="103"/>
      <c r="L44" s="103">
        <f>+IF(F44=0,"",'Ark1'!U64)</f>
        <v>15.69153919694072</v>
      </c>
      <c r="M44" s="103"/>
      <c r="N44" s="106"/>
      <c r="O44" s="432"/>
      <c r="P44" s="432"/>
      <c r="Q44" s="103"/>
      <c r="R44" s="103"/>
      <c r="S44" s="39">
        <f>+IF(F44=0,"",'Ark1'!S64)</f>
        <v>5.2244263862332705</v>
      </c>
      <c r="T44" s="39"/>
      <c r="U44" s="103"/>
      <c r="V44" s="103"/>
      <c r="W44" s="39"/>
      <c r="X44" s="39"/>
      <c r="Y44" s="39">
        <f>+IF(F44=0,"",'Ark1'!T64)</f>
        <v>4.8816921606118555</v>
      </c>
      <c r="Z44" s="39"/>
      <c r="AA44" s="128">
        <f>+IF(F44=0,"",'Ark1'!W64)</f>
        <v>1.2428298279158696</v>
      </c>
      <c r="AB44" s="128">
        <f>+IF(F44=0,"",'Ark1'!X64)</f>
        <v>44.478967495219877</v>
      </c>
      <c r="AC44" s="128">
        <f>+IF(F44=0,"",'Ark1'!Y64)</f>
        <v>14.603250478011471</v>
      </c>
      <c r="AD44" s="128">
        <f>+IF(F44=0,"",'Ark1'!Z64)</f>
        <v>6.838992364385784</v>
      </c>
      <c r="AE44" s="103">
        <f>+IF(F44=0,"",'Ark1'!Z64)</f>
        <v>6.838992364385784</v>
      </c>
      <c r="AF44" s="39">
        <f>+IF(F44=0,"",'Ark1'!AA64)</f>
        <v>1.7716338037097756</v>
      </c>
      <c r="AG44" s="39">
        <f>+IF(F44=0,"",'Ark1'!AB64)</f>
        <v>1.9856342102457811</v>
      </c>
      <c r="AH44" s="128">
        <f>+IF(F44=0,"",'Ark1'!AD64)</f>
        <v>49.67492773664285</v>
      </c>
      <c r="AI44" s="128">
        <f>+IF(F44=0,"",'Ark1'!AE64)</f>
        <v>46.737575278728521</v>
      </c>
      <c r="AJ44" s="128">
        <f>+IF(F44=0,"",'Ark1'!AF64)</f>
        <v>16.248543689320389</v>
      </c>
      <c r="AK44" s="25"/>
      <c r="AN44" s="23"/>
      <c r="AO44" s="23"/>
      <c r="AP44" s="23"/>
      <c r="AQ44" s="42"/>
      <c r="AR44" s="23"/>
      <c r="AS44" s="23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</row>
    <row r="45" spans="1:99" s="2" customFormat="1" ht="15.6">
      <c r="A45" s="25"/>
      <c r="B45" s="46" t="str">
        <f t="shared" si="14"/>
        <v>Nov</v>
      </c>
      <c r="C45" s="46">
        <f>+'Ark1'!C65</f>
        <v>2022</v>
      </c>
      <c r="D45" s="46">
        <f>+IF(F45=0,"",'Ark1'!Q65)</f>
        <v>194</v>
      </c>
      <c r="E45" s="46">
        <f t="shared" si="15"/>
        <v>-31</v>
      </c>
      <c r="F45" s="340">
        <f>+'Ark1'!R65</f>
        <v>2580</v>
      </c>
      <c r="G45" s="46"/>
      <c r="H45" s="103">
        <f>+IF(F45=0,"",'Ark1'!AF65)</f>
        <v>10.019417475728153</v>
      </c>
      <c r="I45" s="103"/>
      <c r="J45" s="103">
        <f>+IF(F45=0,"",'Ark1'!AG65)</f>
        <v>13.643186062894623</v>
      </c>
      <c r="K45" s="103"/>
      <c r="L45" s="103">
        <f>+IF(F45=0,"",'Ark1'!U65)</f>
        <v>17.043372093023244</v>
      </c>
      <c r="M45" s="103"/>
      <c r="N45" s="106"/>
      <c r="O45" s="432"/>
      <c r="P45" s="432"/>
      <c r="Q45" s="103"/>
      <c r="R45" s="103"/>
      <c r="S45" s="39">
        <f>+IF(F45=0,"",'Ark1'!S65)</f>
        <v>5.2151162790697665</v>
      </c>
      <c r="T45" s="39"/>
      <c r="U45" s="103"/>
      <c r="V45" s="103"/>
      <c r="W45" s="39"/>
      <c r="X45" s="39"/>
      <c r="Y45" s="39">
        <f>+IF(F45=0,"",'Ark1'!T65)</f>
        <v>4.9755813953488364</v>
      </c>
      <c r="Z45" s="39"/>
      <c r="AA45" s="128">
        <f>+IF(F45=0,"",'Ark1'!W65)</f>
        <v>1.9379844961240311</v>
      </c>
      <c r="AB45" s="128">
        <f>+IF(F45=0,"",'Ark1'!X65)</f>
        <v>56.046511627906995</v>
      </c>
      <c r="AC45" s="128">
        <f>+IF(F45=0,"",'Ark1'!Y65)</f>
        <v>17.596899224806201</v>
      </c>
      <c r="AD45" s="128">
        <f>+IF(F45=0,"",'Ark1'!Z65)</f>
        <v>6.747255447279989</v>
      </c>
      <c r="AE45" s="103">
        <f>+IF(F45=0,"",'Ark1'!Z65)</f>
        <v>6.747255447279989</v>
      </c>
      <c r="AF45" s="39">
        <f>+IF(F45=0,"",'Ark1'!AA65)</f>
        <v>1.5788832361200389</v>
      </c>
      <c r="AG45" s="39">
        <f>+IF(F45=0,"",'Ark1'!AB65)</f>
        <v>2.0132758630498553</v>
      </c>
      <c r="AH45" s="128">
        <f>+IF(F45=0,"",'Ark1'!AD65)</f>
        <v>50.583391286667407</v>
      </c>
      <c r="AI45" s="128">
        <f>+IF(F45=0,"",'Ark1'!AE65)</f>
        <v>50.036505245298038</v>
      </c>
      <c r="AJ45" s="128">
        <f>+IF(F45=0,"",'Ark1'!AF65)</f>
        <v>10.019417475728153</v>
      </c>
      <c r="AK45" s="25"/>
      <c r="AL45"/>
      <c r="AM45"/>
      <c r="AN45" s="43"/>
      <c r="AO45" s="43"/>
      <c r="AP45" s="43"/>
      <c r="AQ45" s="23"/>
      <c r="AR45" s="43"/>
      <c r="AS45" s="43"/>
      <c r="AT45" s="45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45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45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</row>
    <row r="46" spans="1:99" s="3" customFormat="1" ht="15.6">
      <c r="A46" s="25"/>
      <c r="B46" s="46" t="str">
        <f t="shared" si="14"/>
        <v>Des</v>
      </c>
      <c r="C46" s="46">
        <f>+'Ark1'!C66</f>
        <v>2022</v>
      </c>
      <c r="D46" s="46">
        <f>+IF(F46=0,"",'Ark1'!Q66)</f>
        <v>59</v>
      </c>
      <c r="E46" s="46">
        <f t="shared" si="15"/>
        <v>17</v>
      </c>
      <c r="F46" s="340">
        <f>+'Ark1'!R66</f>
        <v>457</v>
      </c>
      <c r="G46" s="46"/>
      <c r="H46" s="103">
        <f>+IF(F46=0,"",'Ark1'!AF66)</f>
        <v>1.7747572815533983</v>
      </c>
      <c r="I46" s="103"/>
      <c r="J46" s="103">
        <f>+IF(F46=0,"",'Ark1'!AG66)</f>
        <v>2.2857632198141289</v>
      </c>
      <c r="K46" s="103"/>
      <c r="L46" s="103">
        <f>+IF(F46=0,"",'Ark1'!U66)</f>
        <v>16.120350109409198</v>
      </c>
      <c r="M46" s="103"/>
      <c r="N46" s="106"/>
      <c r="O46" s="432"/>
      <c r="P46" s="432"/>
      <c r="Q46" s="103"/>
      <c r="R46" s="103"/>
      <c r="S46" s="39">
        <f>+IF(F46=0,"",'Ark1'!S66)</f>
        <v>5.1597374179431057</v>
      </c>
      <c r="T46" s="39"/>
      <c r="U46" s="103"/>
      <c r="V46" s="103"/>
      <c r="W46" s="39"/>
      <c r="X46" s="39"/>
      <c r="Y46" s="39">
        <f>+IF(F46=0,"",'Ark1'!T66)</f>
        <v>4.9277899343544851</v>
      </c>
      <c r="Z46" s="39"/>
      <c r="AA46" s="128">
        <f>+IF(F46=0,"",'Ark1'!W66)</f>
        <v>0.87527352297592997</v>
      </c>
      <c r="AB46" s="128">
        <f>+IF(F46=0,"",'Ark1'!X66)</f>
        <v>51.422319474835881</v>
      </c>
      <c r="AC46" s="128">
        <f>+IF(F46=0,"",'Ark1'!Y66)</f>
        <v>13.566739606126911</v>
      </c>
      <c r="AD46" s="128">
        <f>+IF(F46=0,"",'Ark1'!Z66)</f>
        <v>6.531874505847191</v>
      </c>
      <c r="AE46" s="103">
        <f>+IF(F46=0,"",'Ark1'!Z66)</f>
        <v>6.531874505847191</v>
      </c>
      <c r="AF46" s="39">
        <f>+IF(F46=0,"",'Ark1'!AA66)</f>
        <v>1.5296766498679777</v>
      </c>
      <c r="AG46" s="39">
        <f>+IF(F46=0,"",'Ark1'!AB66)</f>
        <v>1.7643547353129463</v>
      </c>
      <c r="AH46" s="128">
        <f>+IF(F46=0,"",'Ark1'!AD66)</f>
        <v>51.395809230970322</v>
      </c>
      <c r="AI46" s="128">
        <f>+IF(F46=0,"",'Ark1'!AE66)</f>
        <v>46.317028357013641</v>
      </c>
      <c r="AJ46" s="128">
        <f>+IF(F46=0,"",'Ark1'!AF66)</f>
        <v>1.7747572815533983</v>
      </c>
      <c r="AK46" s="25"/>
      <c r="AL46"/>
      <c r="AM46"/>
      <c r="AN46" s="43"/>
      <c r="AO46" s="43"/>
      <c r="AP46" s="43"/>
      <c r="AQ46" s="43"/>
      <c r="AR46" s="43"/>
      <c r="AS46" s="43"/>
      <c r="AT46" s="3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3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3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</row>
    <row r="47" spans="1:99" ht="15.6">
      <c r="A47" s="25"/>
      <c r="B47" s="25"/>
      <c r="C47" s="25"/>
      <c r="D47" s="25"/>
      <c r="E47" s="25"/>
      <c r="F47" s="436"/>
      <c r="G47" s="25"/>
      <c r="H47" s="25"/>
      <c r="I47" s="25"/>
      <c r="J47" s="25"/>
      <c r="K47" s="102"/>
      <c r="L47" s="25"/>
      <c r="M47" s="25"/>
      <c r="N47" s="106"/>
      <c r="O47" s="25"/>
      <c r="P47" s="25"/>
      <c r="Q47" s="424"/>
      <c r="R47" s="424"/>
      <c r="S47" s="25"/>
      <c r="T47" s="25"/>
      <c r="U47" s="25"/>
      <c r="V47" s="426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</row>
    <row r="48" spans="1:99" s="2" customFormat="1" ht="15.6">
      <c r="A48" s="25"/>
      <c r="B48" s="69" t="str">
        <f t="shared" ref="B48:B59" si="16">+B35</f>
        <v>Jan</v>
      </c>
      <c r="C48" s="69">
        <f>+'Ark1'!C67</f>
        <v>2021</v>
      </c>
      <c r="D48" s="69">
        <f>+IF(F48=0,"",'Ark1'!Q67)</f>
        <v>68</v>
      </c>
      <c r="E48" s="25"/>
      <c r="F48" s="441">
        <f>+'Ark1'!R67</f>
        <v>910</v>
      </c>
      <c r="G48" s="25"/>
      <c r="H48" s="123">
        <f>+IF(F48=0,"",'Ark1'!AF67)</f>
        <v>3.4354012435397454</v>
      </c>
      <c r="I48" s="25"/>
      <c r="J48" s="123">
        <f>+IF(F48=0,"",'Ark1'!AG67)</f>
        <v>5.1649670329853192</v>
      </c>
      <c r="K48" s="123"/>
      <c r="L48" s="123">
        <f>+IF(F48=0,"",'Ark1'!U67)</f>
        <v>19.097131868131846</v>
      </c>
      <c r="M48" s="123">
        <f t="shared" ref="M48:M59" si="17">+IF(F48=0,"",L48-L61)</f>
        <v>2.5299021987842174</v>
      </c>
      <c r="N48" s="106"/>
      <c r="O48" s="433"/>
      <c r="P48" s="433"/>
      <c r="Q48" s="123"/>
      <c r="R48" s="123"/>
      <c r="S48" s="70">
        <f>+IF(F48=0,"",'Ark1'!S67)</f>
        <v>5.4604395604395588</v>
      </c>
      <c r="T48" s="70">
        <f t="shared" ref="T48:T59" si="18">+IF(F48=0,"",S48-S61)</f>
        <v>-1.4091270659636557E-2</v>
      </c>
      <c r="U48" s="123"/>
      <c r="V48" s="123"/>
      <c r="W48" s="70"/>
      <c r="X48" s="70"/>
      <c r="Y48" s="70">
        <f>+IF(F48=0,"",'Ark1'!T67)</f>
        <v>5.5241758241758223</v>
      </c>
      <c r="Z48" s="70">
        <f t="shared" ref="Z48:Z59" si="19">+IF(F48=0,"",Y48-Y61)</f>
        <v>0.34187019414901076</v>
      </c>
      <c r="AA48" s="129">
        <f>+IF(F48=0,"",'Ark1'!W67)</f>
        <v>2.9670329670329672</v>
      </c>
      <c r="AB48" s="129">
        <f>+IF(F48=0,"",'Ark1'!X67)</f>
        <v>67.362637362637358</v>
      </c>
      <c r="AC48" s="129">
        <f>+IF(F48=0,"",'Ark1'!Y67)</f>
        <v>34.505494505494504</v>
      </c>
      <c r="AD48" s="129">
        <f>+IF(F48=0,"",'Ark1'!Z67)</f>
        <v>8.3178967923715543</v>
      </c>
      <c r="AE48" s="123">
        <f>+IF(F48=0,"",'Ark1'!Z67)</f>
        <v>8.3178967923715543</v>
      </c>
      <c r="AF48" s="70">
        <f>+IF(F48=0,"",'Ark1'!AA67)</f>
        <v>1.3732434631136683</v>
      </c>
      <c r="AG48" s="70">
        <f>+IF(F48=0,"",'Ark1'!AB67)</f>
        <v>2.0936765422555981</v>
      </c>
      <c r="AH48" s="129">
        <f>+IF(F48=0,"",'Ark1'!AD67)</f>
        <v>54.183271968468318</v>
      </c>
      <c r="AI48" s="129">
        <f>+IF(F48=0,"",'Ark1'!AE67)</f>
        <v>58.109998706758354</v>
      </c>
      <c r="AJ48" s="129">
        <f>+IF(F48=0,"",'Ark1'!AF67)</f>
        <v>3.4354012435397454</v>
      </c>
      <c r="AK48" s="25"/>
      <c r="AL48"/>
      <c r="AM48"/>
      <c r="AN48" s="44"/>
      <c r="AO48" s="44"/>
      <c r="AP48" s="44"/>
      <c r="AQ48" s="43"/>
      <c r="AR48" s="44"/>
      <c r="AS48" s="44"/>
      <c r="AT48" s="4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4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4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</row>
    <row r="49" spans="1:99" s="3" customFormat="1" ht="15.6">
      <c r="A49" s="25"/>
      <c r="B49" s="69" t="str">
        <f t="shared" si="16"/>
        <v>Feb</v>
      </c>
      <c r="C49" s="69">
        <f>+'Ark1'!C68</f>
        <v>2021</v>
      </c>
      <c r="D49" s="69">
        <f>+IF(F49=0,"",'Ark1'!Q68)</f>
        <v>72</v>
      </c>
      <c r="E49" s="25"/>
      <c r="F49" s="441">
        <f>+'Ark1'!R68</f>
        <v>1436</v>
      </c>
      <c r="G49" s="25"/>
      <c r="H49" s="123">
        <f>+IF(F49=0,"",'Ark1'!AF68)</f>
        <v>5.4211386656297549</v>
      </c>
      <c r="I49" s="25"/>
      <c r="J49" s="123">
        <f>+IF(F49=0,"",'Ark1'!AG68)</f>
        <v>4.6689386305244724</v>
      </c>
      <c r="K49" s="123"/>
      <c r="L49" s="123">
        <f>+IF(F49=0,"",'Ark1'!U68)</f>
        <v>10.939707520891352</v>
      </c>
      <c r="M49" s="123">
        <f t="shared" si="17"/>
        <v>-1.1291280955470242</v>
      </c>
      <c r="N49" s="106"/>
      <c r="O49" s="433"/>
      <c r="P49" s="433"/>
      <c r="Q49" s="123"/>
      <c r="R49" s="123"/>
      <c r="S49" s="70">
        <f>+IF(F49=0,"",'Ark1'!S68)</f>
        <v>5.5612813370473528</v>
      </c>
      <c r="T49" s="70">
        <f t="shared" si="18"/>
        <v>1.0222806536766882E-2</v>
      </c>
      <c r="U49" s="123"/>
      <c r="V49" s="123"/>
      <c r="W49" s="70"/>
      <c r="X49" s="70"/>
      <c r="Y49" s="70">
        <f>+IF(F49=0,"",'Ark1'!T68)</f>
        <v>5.2068245125348191</v>
      </c>
      <c r="Z49" s="70">
        <f t="shared" si="19"/>
        <v>-0.22904099182383586</v>
      </c>
      <c r="AA49" s="129">
        <f>+IF(F49=0,"",'Ark1'!W68)</f>
        <v>2.298050139275766</v>
      </c>
      <c r="AB49" s="129">
        <f>+IF(F49=0,"",'Ark1'!X68)</f>
        <v>22.841225626740943</v>
      </c>
      <c r="AC49" s="129">
        <f>+IF(F49=0,"",'Ark1'!Y68)</f>
        <v>11.977715877437328</v>
      </c>
      <c r="AD49" s="129">
        <f>+IF(F49=0,"",'Ark1'!Z68)</f>
        <v>8.1373067189758856</v>
      </c>
      <c r="AE49" s="123">
        <f>+IF(F49=0,"",'Ark1'!Z68)</f>
        <v>8.1373067189758856</v>
      </c>
      <c r="AF49" s="70">
        <f>+IF(F49=0,"",'Ark1'!AA68)</f>
        <v>1.4380443724823999</v>
      </c>
      <c r="AG49" s="70">
        <f>+IF(F49=0,"",'Ark1'!AB68)</f>
        <v>1.9035908597712647</v>
      </c>
      <c r="AH49" s="129">
        <f>+IF(F49=0,"",'Ark1'!AD68)</f>
        <v>50.205824356585914</v>
      </c>
      <c r="AI49" s="129">
        <f>+IF(F49=0,"",'Ark1'!AE68)</f>
        <v>40.09944709167155</v>
      </c>
      <c r="AJ49" s="129">
        <f>+IF(F49=0,"",'Ark1'!AF68)</f>
        <v>5.4211386656297549</v>
      </c>
      <c r="AK49" s="25"/>
      <c r="AL49"/>
      <c r="AM49"/>
      <c r="AN49" s="43"/>
      <c r="AO49" s="43"/>
      <c r="AP49" s="43"/>
      <c r="AQ49" s="44"/>
      <c r="AR49" s="43"/>
      <c r="AS49" s="43"/>
      <c r="AT49" s="4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4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4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</row>
    <row r="50" spans="1:99" s="3" customFormat="1" ht="15.6">
      <c r="A50" s="25"/>
      <c r="B50" s="69" t="str">
        <f t="shared" si="16"/>
        <v>Mar</v>
      </c>
      <c r="C50" s="69">
        <f>+'Ark1'!C69</f>
        <v>2021</v>
      </c>
      <c r="D50" s="69">
        <f>+IF(F50=0,"",'Ark1'!Q69)</f>
        <v>187</v>
      </c>
      <c r="E50" s="25"/>
      <c r="F50" s="441">
        <f>+'Ark1'!R69</f>
        <v>4375</v>
      </c>
      <c r="G50" s="25"/>
      <c r="H50" s="123">
        <f>+IF(F50=0,"",'Ark1'!AF69)</f>
        <v>16.516352132402631</v>
      </c>
      <c r="I50" s="25"/>
      <c r="J50" s="123">
        <f>+IF(F50=0,"",'Ark1'!AG69)</f>
        <v>12.645099831894171</v>
      </c>
      <c r="K50" s="123"/>
      <c r="L50" s="123">
        <f>+IF(F50=0,"",'Ark1'!U69)</f>
        <v>9.7249234285714365</v>
      </c>
      <c r="M50" s="123">
        <f t="shared" si="17"/>
        <v>0.39208103352669887</v>
      </c>
      <c r="N50" s="106"/>
      <c r="O50" s="433"/>
      <c r="P50" s="433"/>
      <c r="Q50" s="123"/>
      <c r="R50" s="123"/>
      <c r="S50" s="70">
        <f>+IF(F50=0,"",'Ark1'!S69)</f>
        <v>5.2397714285714301</v>
      </c>
      <c r="T50" s="70">
        <f t="shared" si="18"/>
        <v>-0.13370872742765361</v>
      </c>
      <c r="U50" s="123"/>
      <c r="V50" s="123"/>
      <c r="W50" s="70"/>
      <c r="X50" s="70"/>
      <c r="Y50" s="70">
        <f>+IF(F50=0,"",'Ark1'!T69)</f>
        <v>5.1076571428571409</v>
      </c>
      <c r="Z50" s="70">
        <f t="shared" si="19"/>
        <v>-0.23668789040736815</v>
      </c>
      <c r="AA50" s="129">
        <f>+IF(F50=0,"",'Ark1'!W69)</f>
        <v>0.96</v>
      </c>
      <c r="AB50" s="129">
        <f>+IF(F50=0,"",'Ark1'!X69)</f>
        <v>18.559999999999999</v>
      </c>
      <c r="AC50" s="129">
        <f>+IF(F50=0,"",'Ark1'!Y69)</f>
        <v>9.0514285714285752</v>
      </c>
      <c r="AD50" s="129">
        <f>+IF(F50=0,"",'Ark1'!Z69)</f>
        <v>7.4599456842043885</v>
      </c>
      <c r="AE50" s="123">
        <f>+IF(F50=0,"",'Ark1'!Z69)</f>
        <v>7.4599456842043885</v>
      </c>
      <c r="AF50" s="70">
        <f>+IF(F50=0,"",'Ark1'!AA69)</f>
        <v>1.4268830983393601</v>
      </c>
      <c r="AG50" s="70">
        <f>+IF(F50=0,"",'Ark1'!AB69)</f>
        <v>1.9808392729613689</v>
      </c>
      <c r="AH50" s="129">
        <f>+IF(F50=0,"",'Ark1'!AD69)</f>
        <v>37.399166405756688</v>
      </c>
      <c r="AI50" s="129">
        <f>+IF(F50=0,"",'Ark1'!AE69)</f>
        <v>46.20124494205993</v>
      </c>
      <c r="AJ50" s="129">
        <f>+IF(F50=0,"",'Ark1'!AF69)</f>
        <v>16.516352132402631</v>
      </c>
      <c r="AK50" s="25"/>
      <c r="AL50"/>
      <c r="AM50"/>
      <c r="AN50" s="43"/>
      <c r="AO50" s="43"/>
      <c r="AP50" s="43"/>
      <c r="AQ50" s="43"/>
      <c r="AR50" s="43"/>
      <c r="AS50" s="43"/>
      <c r="AT50" s="4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4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4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</row>
    <row r="51" spans="1:99" s="3" customFormat="1" ht="15.6">
      <c r="A51" s="25"/>
      <c r="B51" s="69" t="str">
        <f t="shared" si="16"/>
        <v>Apr</v>
      </c>
      <c r="C51" s="69">
        <f>+'Ark1'!C70</f>
        <v>2021</v>
      </c>
      <c r="D51" s="69">
        <f>+IF(F51=0,"",'Ark1'!Q70)</f>
        <v>131</v>
      </c>
      <c r="E51" s="25"/>
      <c r="F51" s="441">
        <f>+'Ark1'!R70</f>
        <v>4196</v>
      </c>
      <c r="G51" s="25"/>
      <c r="H51" s="123">
        <f>+IF(F51=0,"",'Ark1'!AF70)</f>
        <v>15.840597382299755</v>
      </c>
      <c r="I51" s="25"/>
      <c r="J51" s="123">
        <f>+IF(F51=0,"",'Ark1'!AG70)</f>
        <v>10.978889971314253</v>
      </c>
      <c r="K51" s="123"/>
      <c r="L51" s="123">
        <f>+IF(F51=0,"",'Ark1'!U70)</f>
        <v>8.803693994280275</v>
      </c>
      <c r="M51" s="123">
        <f t="shared" si="17"/>
        <v>0.30558736229067662</v>
      </c>
      <c r="N51" s="106"/>
      <c r="O51" s="433"/>
      <c r="P51" s="433"/>
      <c r="Q51" s="123"/>
      <c r="R51" s="123"/>
      <c r="S51" s="70">
        <f>+IF(F51=0,"",'Ark1'!S70)</f>
        <v>5.0629170638703522</v>
      </c>
      <c r="T51" s="70">
        <f t="shared" si="18"/>
        <v>-5.6198670850063692E-2</v>
      </c>
      <c r="U51" s="123"/>
      <c r="V51" s="123"/>
      <c r="W51" s="70"/>
      <c r="X51" s="70"/>
      <c r="Y51" s="70">
        <f>+IF(F51=0,"",'Ark1'!T70)</f>
        <v>4.6260724499523356</v>
      </c>
      <c r="Z51" s="70">
        <f t="shared" si="19"/>
        <v>-0.47223704289551716</v>
      </c>
      <c r="AA51" s="129">
        <f>+IF(F51=0,"",'Ark1'!W70)</f>
        <v>0.61963775023832213</v>
      </c>
      <c r="AB51" s="129">
        <f>+IF(F51=0,"",'Ark1'!X70)</f>
        <v>11.463298379408959</v>
      </c>
      <c r="AC51" s="129">
        <f>+IF(F51=0,"",'Ark1'!Y70)</f>
        <v>5.7197330791229755</v>
      </c>
      <c r="AD51" s="129">
        <f>+IF(F51=0,"",'Ark1'!Z70)</f>
        <v>6.1078864837324911</v>
      </c>
      <c r="AE51" s="123">
        <f>+IF(F51=0,"",'Ark1'!Z70)</f>
        <v>6.1078864837324911</v>
      </c>
      <c r="AF51" s="70">
        <f>+IF(F51=0,"",'Ark1'!AA70)</f>
        <v>1.2397712948259099</v>
      </c>
      <c r="AG51" s="70">
        <f>+IF(F51=0,"",'Ark1'!AB70)</f>
        <v>1.8102496334639704</v>
      </c>
      <c r="AH51" s="129">
        <f>+IF(F51=0,"",'Ark1'!AD70)</f>
        <v>42.348894770656301</v>
      </c>
      <c r="AI51" s="129">
        <f>+IF(F51=0,"",'Ark1'!AE70)</f>
        <v>40.965176107270374</v>
      </c>
      <c r="AJ51" s="129">
        <f>+IF(F51=0,"",'Ark1'!AF70)</f>
        <v>15.840597382299755</v>
      </c>
      <c r="AK51" s="25"/>
      <c r="AL51"/>
      <c r="AM51"/>
      <c r="AN51" s="43"/>
      <c r="AO51" s="43"/>
      <c r="AP51" s="43"/>
      <c r="AQ51" s="43"/>
      <c r="AR51" s="43"/>
      <c r="AS51" s="43"/>
      <c r="AT51" s="3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4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4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</row>
    <row r="52" spans="1:99" ht="15.6">
      <c r="A52" s="25"/>
      <c r="B52" s="69" t="str">
        <f t="shared" si="16"/>
        <v>Mai</v>
      </c>
      <c r="C52" s="69">
        <f>+'Ark1'!C71</f>
        <v>2021</v>
      </c>
      <c r="D52" s="69">
        <f>+IF(F52=0,"",'Ark1'!Q71)</f>
        <v>93</v>
      </c>
      <c r="E52" s="25"/>
      <c r="F52" s="441">
        <f>+'Ark1'!R71</f>
        <v>1835</v>
      </c>
      <c r="G52" s="25"/>
      <c r="H52" s="123">
        <f>+IF(F52=0,"",'Ark1'!AF71)</f>
        <v>6.9274299801048755</v>
      </c>
      <c r="I52" s="25"/>
      <c r="J52" s="123">
        <f>+IF(F52=0,"",'Ark1'!AG71)</f>
        <v>5.823424623815578</v>
      </c>
      <c r="K52" s="123"/>
      <c r="L52" s="123">
        <f>+IF(F52=0,"",'Ark1'!U71)</f>
        <v>10.677863760217981</v>
      </c>
      <c r="M52" s="123">
        <f t="shared" si="17"/>
        <v>0.51206537622412895</v>
      </c>
      <c r="N52" s="106"/>
      <c r="O52" s="433"/>
      <c r="P52" s="433"/>
      <c r="Q52" s="123"/>
      <c r="R52" s="123"/>
      <c r="S52" s="70">
        <f>+IF(F52=0,"",'Ark1'!S71)</f>
        <v>5.2441416893732971</v>
      </c>
      <c r="T52" s="70">
        <f t="shared" si="18"/>
        <v>0.24260263589118836</v>
      </c>
      <c r="U52" s="123"/>
      <c r="V52" s="123"/>
      <c r="W52" s="70"/>
      <c r="X52" s="70"/>
      <c r="Y52" s="70">
        <f>+IF(F52=0,"",'Ark1'!T71)</f>
        <v>4.7629427792915529</v>
      </c>
      <c r="Z52" s="70">
        <f t="shared" si="19"/>
        <v>0.17617863923768518</v>
      </c>
      <c r="AA52" s="129">
        <f>+IF(F52=0,"",'Ark1'!W71)</f>
        <v>1.5258855585831066</v>
      </c>
      <c r="AB52" s="129">
        <f>+IF(F52=0,"",'Ark1'!X71)</f>
        <v>21.525885558583106</v>
      </c>
      <c r="AC52" s="129">
        <f>+IF(F52=0,"",'Ark1'!Y71)</f>
        <v>9.6457765667574904</v>
      </c>
      <c r="AD52" s="129">
        <f>+IF(F52=0,"",'Ark1'!Z71)</f>
        <v>7.6797822625363228</v>
      </c>
      <c r="AE52" s="123">
        <f>+IF(F52=0,"",'Ark1'!Z71)</f>
        <v>7.6797822625363228</v>
      </c>
      <c r="AF52" s="70">
        <f>+IF(F52=0,"",'Ark1'!AA71)</f>
        <v>1.4131774781777244</v>
      </c>
      <c r="AG52" s="70">
        <f>+IF(F52=0,"",'Ark1'!AB71)</f>
        <v>1.8838016101125337</v>
      </c>
      <c r="AH52" s="129">
        <f>+IF(F52=0,"",'Ark1'!AD71)</f>
        <v>56.558325252674649</v>
      </c>
      <c r="AI52" s="129">
        <f>+IF(F52=0,"",'Ark1'!AE71)</f>
        <v>42.705945510418701</v>
      </c>
      <c r="AJ52" s="129">
        <f>+IF(F52=0,"",'Ark1'!AF71)</f>
        <v>6.9274299801048755</v>
      </c>
      <c r="AK52" s="25"/>
      <c r="AQ52" s="43"/>
    </row>
    <row r="53" spans="1:99" ht="15.6">
      <c r="A53" s="25"/>
      <c r="B53" s="69" t="str">
        <f t="shared" si="16"/>
        <v>Jun</v>
      </c>
      <c r="C53" s="69">
        <f>+'Ark1'!C72</f>
        <v>2021</v>
      </c>
      <c r="D53" s="69">
        <f>+IF(F53=0,"",'Ark1'!Q72)</f>
        <v>126</v>
      </c>
      <c r="E53" s="25"/>
      <c r="F53" s="441">
        <f>+'Ark1'!R72</f>
        <v>1984</v>
      </c>
      <c r="G53" s="25"/>
      <c r="H53" s="123">
        <f>+IF(F53=0,"",'Ark1'!AF72)</f>
        <v>7.4899297441569859</v>
      </c>
      <c r="I53" s="25"/>
      <c r="J53" s="123">
        <f>+IF(F53=0,"",'Ark1'!AG72)</f>
        <v>7.8538726961979135</v>
      </c>
      <c r="K53" s="123"/>
      <c r="L53" s="123">
        <f>+IF(F53=0,"",'Ark1'!U72)</f>
        <v>13.319385080645157</v>
      </c>
      <c r="M53" s="123">
        <f t="shared" si="17"/>
        <v>-0.94205064556519069</v>
      </c>
      <c r="N53" s="106"/>
      <c r="O53" s="433"/>
      <c r="P53" s="433"/>
      <c r="Q53" s="123"/>
      <c r="R53" s="123"/>
      <c r="S53" s="70">
        <f>+IF(F53=0,"",'Ark1'!S72)</f>
        <v>5.064516129032258</v>
      </c>
      <c r="T53" s="70">
        <f t="shared" si="18"/>
        <v>5.3386468486904981E-2</v>
      </c>
      <c r="U53" s="123"/>
      <c r="V53" s="123"/>
      <c r="W53" s="70"/>
      <c r="X53" s="70"/>
      <c r="Y53" s="70">
        <f>+IF(F53=0,"",'Ark1'!T72)</f>
        <v>4.6764112903225801</v>
      </c>
      <c r="Z53" s="70">
        <f t="shared" si="19"/>
        <v>-0.32525815875922337</v>
      </c>
      <c r="AA53" s="129">
        <f>+IF(F53=0,"",'Ark1'!W72)</f>
        <v>2.6713709677419355</v>
      </c>
      <c r="AB53" s="129">
        <f>+IF(F53=0,"",'Ark1'!X72)</f>
        <v>32.45967741935484</v>
      </c>
      <c r="AC53" s="129">
        <f>+IF(F53=0,"",'Ark1'!Y72)</f>
        <v>15.070564516129028</v>
      </c>
      <c r="AD53" s="129">
        <f>+IF(F53=0,"",'Ark1'!Z72)</f>
        <v>8.285752852186663</v>
      </c>
      <c r="AE53" s="123">
        <f>+IF(F53=0,"",'Ark1'!Z72)</f>
        <v>8.285752852186663</v>
      </c>
      <c r="AF53" s="70">
        <f>+IF(F53=0,"",'Ark1'!AA72)</f>
        <v>1.48441872779121</v>
      </c>
      <c r="AG53" s="70">
        <f>+IF(F53=0,"",'Ark1'!AB72)</f>
        <v>2.2948329108901997</v>
      </c>
      <c r="AH53" s="129">
        <f>+IF(F53=0,"",'Ark1'!AD72)</f>
        <v>59.093805336456207</v>
      </c>
      <c r="AI53" s="129">
        <f>+IF(F53=0,"",'Ark1'!AE72)</f>
        <v>44.868349860619389</v>
      </c>
      <c r="AJ53" s="129">
        <f>+IF(F53=0,"",'Ark1'!AF72)</f>
        <v>7.4899297441569859</v>
      </c>
      <c r="AK53" s="25"/>
    </row>
    <row r="54" spans="1:99" ht="15.6">
      <c r="A54" s="25"/>
      <c r="B54" s="69" t="str">
        <f t="shared" si="16"/>
        <v>Jul</v>
      </c>
      <c r="C54" s="69">
        <f>+'Ark1'!C73</f>
        <v>2021</v>
      </c>
      <c r="D54" s="69">
        <f>+IF(F54=0,"",'Ark1'!Q73)</f>
        <v>32</v>
      </c>
      <c r="E54" s="25"/>
      <c r="F54" s="441">
        <f>+'Ark1'!R73</f>
        <v>549</v>
      </c>
      <c r="G54" s="25"/>
      <c r="H54" s="123">
        <f>+IF(F54=0,"",'Ark1'!AF73)</f>
        <v>2.0725662447289235</v>
      </c>
      <c r="I54" s="25"/>
      <c r="J54" s="123">
        <f>+IF(F54=0,"",'Ark1'!AG73)</f>
        <v>2.2421897304404226</v>
      </c>
      <c r="K54" s="123"/>
      <c r="L54" s="123">
        <f>+IF(F54=0,"",'Ark1'!U73)</f>
        <v>13.741748633879778</v>
      </c>
      <c r="M54" s="123">
        <f t="shared" si="17"/>
        <v>0.75825382419119514</v>
      </c>
      <c r="N54" s="106"/>
      <c r="O54" s="433"/>
      <c r="P54" s="433"/>
      <c r="Q54" s="123"/>
      <c r="R54" s="123"/>
      <c r="S54" s="70">
        <f>+IF(F54=0,"",'Ark1'!S73)</f>
        <v>4.9672131147540988</v>
      </c>
      <c r="T54" s="70">
        <f t="shared" si="18"/>
        <v>-0.4445515911282536</v>
      </c>
      <c r="U54" s="123"/>
      <c r="V54" s="123"/>
      <c r="W54" s="70"/>
      <c r="X54" s="70"/>
      <c r="Y54" s="70">
        <f>+IF(F54=0,"",'Ark1'!T73)</f>
        <v>4.5956284153005456</v>
      </c>
      <c r="Z54" s="70">
        <f t="shared" si="19"/>
        <v>-0.17080757085862341</v>
      </c>
      <c r="AA54" s="129">
        <f>+IF(F54=0,"",'Ark1'!W73)</f>
        <v>2.0036429872495445</v>
      </c>
      <c r="AB54" s="129">
        <f>+IF(F54=0,"",'Ark1'!X73)</f>
        <v>28.051001821493632</v>
      </c>
      <c r="AC54" s="129">
        <f>+IF(F54=0,"",'Ark1'!Y73)</f>
        <v>15.664845173041893</v>
      </c>
      <c r="AD54" s="129">
        <f>+IF(F54=0,"",'Ark1'!Z73)</f>
        <v>8.01407926859574</v>
      </c>
      <c r="AE54" s="123">
        <f>+IF(F54=0,"",'Ark1'!Z73)</f>
        <v>8.01407926859574</v>
      </c>
      <c r="AF54" s="70">
        <f>+IF(F54=0,"",'Ark1'!AA73)</f>
        <v>1.5999828300909178</v>
      </c>
      <c r="AG54" s="70">
        <f>+IF(F54=0,"",'Ark1'!AB73)</f>
        <v>2.2177580649390976</v>
      </c>
      <c r="AH54" s="129">
        <f>+IF(F54=0,"",'Ark1'!AD73)</f>
        <v>60.586386000148018</v>
      </c>
      <c r="AI54" s="129">
        <f>+IF(F54=0,"",'Ark1'!AE73)</f>
        <v>56.76019075901408</v>
      </c>
      <c r="AJ54" s="129">
        <f>+IF(F54=0,"",'Ark1'!AF73)</f>
        <v>2.0725662447289235</v>
      </c>
      <c r="AK54" s="25"/>
    </row>
    <row r="55" spans="1:99" ht="15.6">
      <c r="A55" s="25"/>
      <c r="B55" s="69" t="str">
        <f t="shared" si="16"/>
        <v>Aug</v>
      </c>
      <c r="C55" s="69">
        <f>+'Ark1'!C74</f>
        <v>2021</v>
      </c>
      <c r="D55" s="69">
        <f>+IF(F55=0,"",'Ark1'!Q74)</f>
        <v>104</v>
      </c>
      <c r="E55" s="25"/>
      <c r="F55" s="441">
        <f>+'Ark1'!R74</f>
        <v>1539</v>
      </c>
      <c r="G55" s="25"/>
      <c r="H55" s="123">
        <f>+IF(F55=0,"",'Ark1'!AF74)</f>
        <v>5.8099807844040319</v>
      </c>
      <c r="I55" s="25"/>
      <c r="J55" s="123">
        <f>+IF(F55=0,"",'Ark1'!AG74)</f>
        <v>6.2454575731761937</v>
      </c>
      <c r="K55" s="123"/>
      <c r="L55" s="123">
        <f>+IF(F55=0,"",'Ark1'!U74)</f>
        <v>13.654243014944749</v>
      </c>
      <c r="M55" s="123">
        <f t="shared" si="17"/>
        <v>1.3912289304377161</v>
      </c>
      <c r="N55" s="106"/>
      <c r="O55" s="433"/>
      <c r="P55" s="433"/>
      <c r="Q55" s="123"/>
      <c r="R55" s="123"/>
      <c r="S55" s="70">
        <f>+IF(F55=0,"",'Ark1'!S74)</f>
        <v>5.0571799870045488</v>
      </c>
      <c r="T55" s="70">
        <f t="shared" si="18"/>
        <v>0.35365886024398741</v>
      </c>
      <c r="U55" s="123"/>
      <c r="V55" s="123"/>
      <c r="W55" s="70"/>
      <c r="X55" s="70"/>
      <c r="Y55" s="70">
        <f>+IF(F55=0,"",'Ark1'!T74)</f>
        <v>4.1500974658869376</v>
      </c>
      <c r="Z55" s="70">
        <f t="shared" si="19"/>
        <v>0.35643549405595021</v>
      </c>
      <c r="AA55" s="129">
        <f>+IF(F55=0,"",'Ark1'!W74)</f>
        <v>1.4944769330734251</v>
      </c>
      <c r="AB55" s="129">
        <f>+IF(F55=0,"",'Ark1'!X74)</f>
        <v>26.38076673164392</v>
      </c>
      <c r="AC55" s="129">
        <f>+IF(F55=0,"",'Ark1'!Y74)</f>
        <v>10.786224821312544</v>
      </c>
      <c r="AD55" s="129">
        <f>+IF(F55=0,"",'Ark1'!Z74)</f>
        <v>6.7059221542115557</v>
      </c>
      <c r="AE55" s="123">
        <f>+IF(F55=0,"",'Ark1'!Z74)</f>
        <v>6.7059221542115557</v>
      </c>
      <c r="AF55" s="70">
        <f>+IF(F55=0,"",'Ark1'!AA74)</f>
        <v>1.4848089690452564</v>
      </c>
      <c r="AG55" s="70">
        <f>+IF(F55=0,"",'Ark1'!AB74)</f>
        <v>2.2011172491479196</v>
      </c>
      <c r="AH55" s="129">
        <f>+IF(F55=0,"",'Ark1'!AD74)</f>
        <v>56.28905279416108</v>
      </c>
      <c r="AI55" s="129">
        <f>+IF(F55=0,"",'Ark1'!AE74)</f>
        <v>41.329346380696727</v>
      </c>
      <c r="AJ55" s="129">
        <f>+IF(F55=0,"",'Ark1'!AF74)</f>
        <v>5.8099807844040319</v>
      </c>
      <c r="AK55" s="25"/>
    </row>
    <row r="56" spans="1:99" ht="15.6">
      <c r="A56" s="25"/>
      <c r="B56" s="69" t="str">
        <f t="shared" si="16"/>
        <v>Sep</v>
      </c>
      <c r="C56" s="69">
        <f>+'Ark1'!C75</f>
        <v>2021</v>
      </c>
      <c r="D56" s="69">
        <f>+IF(F56=0,"",'Ark1'!Q75)</f>
        <v>178</v>
      </c>
      <c r="E56" s="25"/>
      <c r="F56" s="441">
        <f>+'Ark1'!R75</f>
        <v>2414</v>
      </c>
      <c r="G56" s="25"/>
      <c r="H56" s="123">
        <f>+IF(F56=0,"",'Ark1'!AF75)</f>
        <v>9.113251210884556</v>
      </c>
      <c r="I56" s="25"/>
      <c r="J56" s="123">
        <f>+IF(F56=0,"",'Ark1'!AG75)</f>
        <v>9.5027732617279987</v>
      </c>
      <c r="K56" s="123"/>
      <c r="L56" s="123">
        <f>+IF(F56=0,"",'Ark1'!U75)</f>
        <v>13.245095277547616</v>
      </c>
      <c r="M56" s="123">
        <f t="shared" si="17"/>
        <v>0.47703571943040579</v>
      </c>
      <c r="N56" s="106"/>
      <c r="O56" s="433"/>
      <c r="P56" s="433"/>
      <c r="Q56" s="123"/>
      <c r="R56" s="123"/>
      <c r="S56" s="70">
        <f>+IF(F56=0,"",'Ark1'!S75)</f>
        <v>5.1868268434134208</v>
      </c>
      <c r="T56" s="70">
        <f t="shared" si="18"/>
        <v>0.37943010950372003</v>
      </c>
      <c r="U56" s="123"/>
      <c r="V56" s="123"/>
      <c r="W56" s="70"/>
      <c r="X56" s="70"/>
      <c r="Y56" s="70">
        <f>+IF(F56=0,"",'Ark1'!T75)</f>
        <v>4.3251864125932036</v>
      </c>
      <c r="Z56" s="70">
        <f t="shared" si="19"/>
        <v>0.22720370365948561</v>
      </c>
      <c r="AA56" s="129">
        <f>+IF(F56=0,"",'Ark1'!W75)</f>
        <v>0.78707539353769684</v>
      </c>
      <c r="AB56" s="129">
        <f>+IF(F56=0,"",'Ark1'!X75)</f>
        <v>24.813587406793705</v>
      </c>
      <c r="AC56" s="129">
        <f>+IF(F56=0,"",'Ark1'!Y75)</f>
        <v>6.9594034797017388</v>
      </c>
      <c r="AD56" s="129">
        <f>+IF(F56=0,"",'Ark1'!Z75)</f>
        <v>6.0142434061294781</v>
      </c>
      <c r="AE56" s="123">
        <f>+IF(F56=0,"",'Ark1'!Z75)</f>
        <v>6.0142434061294781</v>
      </c>
      <c r="AF56" s="70">
        <f>+IF(F56=0,"",'Ark1'!AA75)</f>
        <v>1.7095110292847751</v>
      </c>
      <c r="AG56" s="70">
        <f>+IF(F56=0,"",'Ark1'!AB75)</f>
        <v>2.0350825955519465</v>
      </c>
      <c r="AH56" s="129">
        <f>+IF(F56=0,"",'Ark1'!AD75)</f>
        <v>52.369094751041935</v>
      </c>
      <c r="AI56" s="129">
        <f>+IF(F56=0,"",'Ark1'!AE75)</f>
        <v>45.02509340037205</v>
      </c>
      <c r="AJ56" s="129">
        <f>+IF(F56=0,"",'Ark1'!AF75)</f>
        <v>9.113251210884556</v>
      </c>
      <c r="AK56" s="25"/>
    </row>
    <row r="57" spans="1:99" ht="15.6">
      <c r="A57" s="25"/>
      <c r="B57" s="69" t="str">
        <f t="shared" si="16"/>
        <v>Okt</v>
      </c>
      <c r="C57" s="69">
        <f>+'Ark1'!C76</f>
        <v>2021</v>
      </c>
      <c r="D57" s="69">
        <f>+IF(F57=0,"",'Ark1'!Q76)</f>
        <v>270</v>
      </c>
      <c r="E57" s="25"/>
      <c r="F57" s="441">
        <f>+'Ark1'!R76</f>
        <v>3696</v>
      </c>
      <c r="G57" s="25"/>
      <c r="H57" s="123">
        <f>+IF(F57=0,"",'Ark1'!AF76)</f>
        <v>13.95301428145374</v>
      </c>
      <c r="I57" s="25"/>
      <c r="J57" s="123">
        <f>+IF(F57=0,"",'Ark1'!AG76)</f>
        <v>17.970418581195403</v>
      </c>
      <c r="K57" s="123"/>
      <c r="L57" s="123">
        <f>+IF(F57=0,"",'Ark1'!U76)</f>
        <v>16.35943181818185</v>
      </c>
      <c r="M57" s="123">
        <f t="shared" si="17"/>
        <v>0.25509753320908501</v>
      </c>
      <c r="N57" s="106"/>
      <c r="O57" s="433"/>
      <c r="P57" s="433"/>
      <c r="Q57" s="123"/>
      <c r="R57" s="123"/>
      <c r="S57" s="70">
        <f>+IF(F57=0,"",'Ark1'!S76)</f>
        <v>5.2083333333333321</v>
      </c>
      <c r="T57" s="70">
        <f t="shared" si="18"/>
        <v>0.26231724197594808</v>
      </c>
      <c r="U57" s="123"/>
      <c r="V57" s="123"/>
      <c r="W57" s="70"/>
      <c r="X57" s="70"/>
      <c r="Y57" s="70">
        <f>+IF(F57=0,"",'Ark1'!T76)</f>
        <v>4.6314935064935057</v>
      </c>
      <c r="Z57" s="70">
        <f t="shared" si="19"/>
        <v>-0.15490670113691341</v>
      </c>
      <c r="AA57" s="129">
        <f>+IF(F57=0,"",'Ark1'!W76)</f>
        <v>1.1634199134199139</v>
      </c>
      <c r="AB57" s="129">
        <f>+IF(F57=0,"",'Ark1'!X76)</f>
        <v>50.081168831168839</v>
      </c>
      <c r="AC57" s="129">
        <f>+IF(F57=0,"",'Ark1'!Y76)</f>
        <v>14.556277056277056</v>
      </c>
      <c r="AD57" s="129">
        <f>+IF(F57=0,"",'Ark1'!Z76)</f>
        <v>6.7326831584938542</v>
      </c>
      <c r="AE57" s="123">
        <f>+IF(F57=0,"",'Ark1'!Z76)</f>
        <v>6.7326831584938542</v>
      </c>
      <c r="AF57" s="70">
        <f>+IF(F57=0,"",'Ark1'!AA76)</f>
        <v>1.9976706763911647</v>
      </c>
      <c r="AG57" s="70">
        <f>+IF(F57=0,"",'Ark1'!AB76)</f>
        <v>2.0392585070598201</v>
      </c>
      <c r="AH57" s="129">
        <f>+IF(F57=0,"",'Ark1'!AD76)</f>
        <v>41.644667946028306</v>
      </c>
      <c r="AI57" s="129">
        <f>+IF(F57=0,"",'Ark1'!AE76)</f>
        <v>38.140973225257397</v>
      </c>
      <c r="AJ57" s="129">
        <f>+IF(F57=0,"",'Ark1'!AF76)</f>
        <v>13.95301428145374</v>
      </c>
      <c r="AK57" s="25"/>
    </row>
    <row r="58" spans="1:99" ht="15.6">
      <c r="A58" s="25"/>
      <c r="B58" s="69" t="str">
        <f t="shared" si="16"/>
        <v>Nov</v>
      </c>
      <c r="C58" s="69">
        <f>+'Ark1'!C77</f>
        <v>2021</v>
      </c>
      <c r="D58" s="69">
        <f>+IF(F58=0,"",'Ark1'!Q77)</f>
        <v>225</v>
      </c>
      <c r="E58" s="25"/>
      <c r="F58" s="441">
        <f>+'Ark1'!R77</f>
        <v>2947.9</v>
      </c>
      <c r="G58" s="25"/>
      <c r="H58" s="123">
        <f>+IF(F58=0,"",'Ark1'!AF77)</f>
        <v>11.128812445967936</v>
      </c>
      <c r="I58" s="25"/>
      <c r="J58" s="123">
        <f>+IF(F58=0,"",'Ark1'!AG77)</f>
        <v>14.12529123988584</v>
      </c>
      <c r="K58" s="123"/>
      <c r="L58" s="123">
        <f>+IF(F58=0,"",'Ark1'!U77)</f>
        <v>16.122287051799582</v>
      </c>
      <c r="M58" s="123">
        <f t="shared" si="17"/>
        <v>0.29738261617029771</v>
      </c>
      <c r="N58" s="106"/>
      <c r="O58" s="433"/>
      <c r="P58" s="433"/>
      <c r="Q58" s="123"/>
      <c r="R58" s="123"/>
      <c r="S58" s="70">
        <f>+IF(F58=0,"",'Ark1'!S77)</f>
        <v>5.0848739780860948</v>
      </c>
      <c r="T58" s="70">
        <f t="shared" si="18"/>
        <v>-5.6128546255773237E-2</v>
      </c>
      <c r="U58" s="123"/>
      <c r="V58" s="123"/>
      <c r="W58" s="70"/>
      <c r="X58" s="70"/>
      <c r="Y58" s="70">
        <f>+IF(F58=0,"",'Ark1'!T77)</f>
        <v>5.0215407578276068</v>
      </c>
      <c r="Z58" s="70">
        <f t="shared" si="19"/>
        <v>0.21627570193146628</v>
      </c>
      <c r="AA58" s="129">
        <f>+IF(F58=0,"",'Ark1'!W77)</f>
        <v>1.5604328505037477</v>
      </c>
      <c r="AB58" s="129">
        <f>+IF(F58=0,"",'Ark1'!X77)</f>
        <v>49.492859323586281</v>
      </c>
      <c r="AC58" s="129">
        <f>+IF(F58=0,"",'Ark1'!Y77)</f>
        <v>18.894806472404088</v>
      </c>
      <c r="AD58" s="129">
        <f>+IF(F58=0,"",'Ark1'!Z77)</f>
        <v>7.6252406842965454</v>
      </c>
      <c r="AE58" s="123">
        <f>+IF(F58=0,"",'Ark1'!Z77)</f>
        <v>7.6252406842965454</v>
      </c>
      <c r="AF58" s="70">
        <f>+IF(F58=0,"",'Ark1'!AA77)</f>
        <v>1.705074163532361</v>
      </c>
      <c r="AG58" s="70">
        <f>+IF(F58=0,"",'Ark1'!AB77)</f>
        <v>1.9790542953861088</v>
      </c>
      <c r="AH58" s="129">
        <f>+IF(F58=0,"",'Ark1'!AD77)</f>
        <v>46.387408461352656</v>
      </c>
      <c r="AI58" s="129">
        <f>+IF(F58=0,"",'Ark1'!AE77)</f>
        <v>48.189121949060628</v>
      </c>
      <c r="AJ58" s="129">
        <f>+IF(F58=0,"",'Ark1'!AF77)</f>
        <v>11.128812445967936</v>
      </c>
      <c r="AK58" s="25"/>
    </row>
    <row r="59" spans="1:99" ht="15.6">
      <c r="A59" s="25"/>
      <c r="B59" s="69" t="str">
        <f t="shared" si="16"/>
        <v>Des</v>
      </c>
      <c r="C59" s="69">
        <f>+'Ark1'!C78</f>
        <v>2021</v>
      </c>
      <c r="D59" s="69">
        <f>+IF(F59=0,"",'Ark1'!Q78)</f>
        <v>42</v>
      </c>
      <c r="E59" s="25"/>
      <c r="F59" s="441">
        <f>+'Ark1'!R78</f>
        <v>607</v>
      </c>
      <c r="G59" s="25"/>
      <c r="H59" s="123">
        <f>+IF(F59=0,"",'Ark1'!AF78)</f>
        <v>2.2915258844270618</v>
      </c>
      <c r="I59" s="25"/>
      <c r="J59" s="123">
        <f>+IF(F59=0,"",'Ark1'!AG78)</f>
        <v>2.778676826842434</v>
      </c>
      <c r="K59" s="123"/>
      <c r="L59" s="123">
        <f>+IF(F59=0,"",'Ark1'!U78)</f>
        <v>15.402504118616132</v>
      </c>
      <c r="M59" s="123">
        <f t="shared" si="17"/>
        <v>-4.7048004081328436</v>
      </c>
      <c r="N59" s="106"/>
      <c r="O59" s="433"/>
      <c r="P59" s="433"/>
      <c r="Q59" s="123"/>
      <c r="R59" s="123"/>
      <c r="S59" s="70">
        <f>+IF(F59=0,"",'Ark1'!S78)</f>
        <v>4.7545304777594737</v>
      </c>
      <c r="T59" s="70">
        <f t="shared" si="18"/>
        <v>-0.85863824652036147</v>
      </c>
      <c r="U59" s="123"/>
      <c r="V59" s="123"/>
      <c r="W59" s="70"/>
      <c r="X59" s="70"/>
      <c r="Y59" s="70">
        <f>+IF(F59=0,"",'Ark1'!T78)</f>
        <v>4.841845140032949</v>
      </c>
      <c r="Z59" s="70">
        <f t="shared" si="19"/>
        <v>-0.64580918095470619</v>
      </c>
      <c r="AA59" s="129">
        <f>+IF(F59=0,"",'Ark1'!W78)</f>
        <v>2.306425041186162</v>
      </c>
      <c r="AB59" s="129">
        <f>+IF(F59=0,"",'Ark1'!X78)</f>
        <v>48.764415156507411</v>
      </c>
      <c r="AC59" s="129">
        <f>+IF(F59=0,"",'Ark1'!Y78)</f>
        <v>22.240527182866561</v>
      </c>
      <c r="AD59" s="129">
        <f>+IF(F59=0,"",'Ark1'!Z78)</f>
        <v>8.5661977933903621</v>
      </c>
      <c r="AE59" s="123">
        <f>+IF(F59=0,"",'Ark1'!Z78)</f>
        <v>8.5661977933903621</v>
      </c>
      <c r="AF59" s="70">
        <f>+IF(F59=0,"",'Ark1'!AA78)</f>
        <v>1.6776587206114821</v>
      </c>
      <c r="AG59" s="70">
        <f>+IF(F59=0,"",'Ark1'!AB78)</f>
        <v>2.2790562562564114</v>
      </c>
      <c r="AH59" s="129">
        <f>+IF(F59=0,"",'Ark1'!AD78)</f>
        <v>63.300569562373873</v>
      </c>
      <c r="AI59" s="129">
        <f>+IF(F59=0,"",'Ark1'!AE78)</f>
        <v>69.691443741942805</v>
      </c>
      <c r="AJ59" s="129">
        <f>+IF(F59=0,"",'Ark1'!AF78)</f>
        <v>2.2915258844270618</v>
      </c>
      <c r="AK59" s="25"/>
    </row>
    <row r="60" spans="1:99" s="574" customFormat="1" ht="15.6">
      <c r="A60" s="25"/>
      <c r="B60" s="25"/>
      <c r="C60" s="25"/>
      <c r="D60" s="25"/>
      <c r="E60" s="25"/>
      <c r="F60" s="436"/>
      <c r="G60" s="25"/>
      <c r="H60" s="101"/>
      <c r="I60" s="101"/>
      <c r="J60" s="101"/>
      <c r="K60" s="101"/>
      <c r="L60" s="101"/>
      <c r="M60" s="101"/>
      <c r="N60" s="106"/>
      <c r="O60" s="428"/>
      <c r="P60" s="428"/>
      <c r="Q60" s="101"/>
      <c r="R60" s="101"/>
      <c r="S60" s="25"/>
      <c r="T60" s="25"/>
      <c r="U60" s="101"/>
      <c r="V60" s="101"/>
      <c r="W60" s="25"/>
      <c r="X60" s="25"/>
      <c r="Y60" s="25"/>
      <c r="Z60" s="25"/>
      <c r="AA60" s="125"/>
      <c r="AB60" s="125"/>
      <c r="AC60" s="125"/>
      <c r="AD60" s="125"/>
      <c r="AE60" s="101"/>
      <c r="AF60" s="25"/>
      <c r="AG60" s="25"/>
      <c r="AH60" s="125"/>
      <c r="AI60" s="125"/>
      <c r="AJ60" s="125"/>
      <c r="AK60" s="25"/>
    </row>
    <row r="61" spans="1:99" ht="15.6">
      <c r="A61" s="25"/>
      <c r="B61" s="46" t="str">
        <f>+B48</f>
        <v>Jan</v>
      </c>
      <c r="C61" s="46">
        <f>+'Ark1'!C79</f>
        <v>2020</v>
      </c>
      <c r="D61" s="46">
        <f>+IF(F61=0,"",'Ark1'!Q79)</f>
        <v>83</v>
      </c>
      <c r="E61" s="25"/>
      <c r="F61" s="340">
        <f>+'Ark1'!R79</f>
        <v>1119</v>
      </c>
      <c r="G61" s="25"/>
      <c r="H61" s="103">
        <f>+IF(F61=0,"",'Ark1'!AF79)</f>
        <v>4.2199343817173887</v>
      </c>
      <c r="I61" s="101"/>
      <c r="J61" s="103">
        <f>+IF(F61=0,"",'Ark1'!AG79)</f>
        <v>5.6087427592644943</v>
      </c>
      <c r="K61" s="103"/>
      <c r="L61" s="103">
        <f>+IF(F61=0,"",'Ark1'!U79)</f>
        <v>16.567229669347629</v>
      </c>
      <c r="M61" s="101"/>
      <c r="N61" s="106"/>
      <c r="O61" s="432"/>
      <c r="P61" s="432"/>
      <c r="Q61" s="103"/>
      <c r="R61" s="103"/>
      <c r="S61" s="39">
        <f>+IF(F61=0,"",'Ark1'!S79)</f>
        <v>5.4745308310991954</v>
      </c>
      <c r="T61" s="25"/>
      <c r="U61" s="103"/>
      <c r="V61" s="103"/>
      <c r="W61" s="39"/>
      <c r="X61" s="39"/>
      <c r="Y61" s="39">
        <f>+IF(F61=0,"",'Ark1'!T79)</f>
        <v>5.1823056300268115</v>
      </c>
      <c r="Z61" s="25"/>
      <c r="AA61" s="128">
        <f>+IF(F61=0,"",'Ark1'!W79)</f>
        <v>2.8596961572832882</v>
      </c>
      <c r="AB61" s="128">
        <f>+IF(F61=0,"",'Ark1'!X79)</f>
        <v>55.317247542448627</v>
      </c>
      <c r="AC61" s="128">
        <f>+IF(F61=0,"",'Ark1'!Y79)</f>
        <v>23.145665773011626</v>
      </c>
      <c r="AD61" s="128">
        <f>+IF(F61=0,"",'Ark1'!Z79)</f>
        <v>8.5688085463186141</v>
      </c>
      <c r="AE61" s="103">
        <f>+IF(F61=0,"",'Ark1'!Z79)</f>
        <v>8.5688085463186141</v>
      </c>
      <c r="AF61" s="39">
        <f>+IF(F61=0,"",'Ark1'!AA79)</f>
        <v>1.3973753415304584</v>
      </c>
      <c r="AG61" s="39">
        <f>+IF(F61=0,"",'Ark1'!AB79)</f>
        <v>2.0170873389280257</v>
      </c>
      <c r="AH61" s="128">
        <f>+IF(F61=0,"",'Ark1'!AD79)</f>
        <v>47.204502540245194</v>
      </c>
      <c r="AI61" s="128">
        <f>+IF(F61=0,"",'Ark1'!AE79)</f>
        <v>21.756054279312519</v>
      </c>
      <c r="AJ61" s="128">
        <f>+IF(F61=0,"",'Ark1'!AF79)</f>
        <v>4.2199343817173887</v>
      </c>
      <c r="AK61" s="25"/>
    </row>
    <row r="62" spans="1:99" ht="15.6">
      <c r="A62" s="25"/>
      <c r="B62" s="46" t="str">
        <f t="shared" ref="B62:B72" si="20">+B49</f>
        <v>Feb</v>
      </c>
      <c r="C62" s="46">
        <f>+'Ark1'!C80</f>
        <v>2020</v>
      </c>
      <c r="D62" s="46">
        <f>+IF(F62=0,"",'Ark1'!Q80)</f>
        <v>86</v>
      </c>
      <c r="E62" s="25"/>
      <c r="F62" s="340">
        <f>+'Ark1'!R80</f>
        <v>1606</v>
      </c>
      <c r="G62" s="25"/>
      <c r="H62" s="103">
        <f>+IF(F62=0,"",'Ark1'!AF80)</f>
        <v>6.0564920616962707</v>
      </c>
      <c r="I62" s="101"/>
      <c r="J62" s="103">
        <f>+IF(F62=0,"",'Ark1'!AG80)</f>
        <v>5.8640336726724147</v>
      </c>
      <c r="K62" s="103"/>
      <c r="L62" s="103">
        <f>+IF(F62=0,"",'Ark1'!U80)</f>
        <v>12.068835616438376</v>
      </c>
      <c r="M62" s="101"/>
      <c r="N62" s="106"/>
      <c r="O62" s="432"/>
      <c r="P62" s="432"/>
      <c r="Q62" s="103"/>
      <c r="R62" s="103"/>
      <c r="S62" s="39">
        <f>+IF(F62=0,"",'Ark1'!S80)</f>
        <v>5.551058530510586</v>
      </c>
      <c r="T62" s="25"/>
      <c r="U62" s="103"/>
      <c r="V62" s="103"/>
      <c r="W62" s="39"/>
      <c r="X62" s="39"/>
      <c r="Y62" s="39">
        <f>+IF(F62=0,"",'Ark1'!T80)</f>
        <v>5.435865504358655</v>
      </c>
      <c r="Z62" s="25"/>
      <c r="AA62" s="128">
        <f>+IF(F62=0,"",'Ark1'!W80)</f>
        <v>2.0547945205479454</v>
      </c>
      <c r="AB62" s="128">
        <f>+IF(F62=0,"",'Ark1'!X80)</f>
        <v>28.331257783312576</v>
      </c>
      <c r="AC62" s="128">
        <f>+IF(F62=0,"",'Ark1'!Y80)</f>
        <v>15.193026151930262</v>
      </c>
      <c r="AD62" s="128">
        <f>+IF(F62=0,"",'Ark1'!Z80)</f>
        <v>8.4100758345771585</v>
      </c>
      <c r="AE62" s="103">
        <f>+IF(F62=0,"",'Ark1'!Z80)</f>
        <v>8.4100758345771585</v>
      </c>
      <c r="AF62" s="39">
        <f>+IF(F62=0,"",'Ark1'!AA80)</f>
        <v>1.327764908264172</v>
      </c>
      <c r="AG62" s="39">
        <f>+IF(F62=0,"",'Ark1'!AB80)</f>
        <v>1.870811077850808</v>
      </c>
      <c r="AH62" s="128">
        <f>+IF(F62=0,"",'Ark1'!AD80)</f>
        <v>53.703118239252809</v>
      </c>
      <c r="AI62" s="128">
        <f>+IF(F62=0,"",'Ark1'!AE80)</f>
        <v>19.157724245071464</v>
      </c>
      <c r="AJ62" s="128">
        <f>+IF(F62=0,"",'Ark1'!AF80)</f>
        <v>6.0564920616962707</v>
      </c>
      <c r="AK62" s="25"/>
    </row>
    <row r="63" spans="1:99" ht="15.6">
      <c r="A63" s="25"/>
      <c r="B63" s="46" t="str">
        <f t="shared" si="20"/>
        <v>Mar</v>
      </c>
      <c r="C63" s="46">
        <f>+'Ark1'!C81</f>
        <v>2020</v>
      </c>
      <c r="D63" s="46">
        <f>+IF(F63=0,"",'Ark1'!Q81)</f>
        <v>192</v>
      </c>
      <c r="E63" s="25"/>
      <c r="F63" s="340">
        <f>+'Ark1'!R81</f>
        <v>4359</v>
      </c>
      <c r="G63" s="25"/>
      <c r="H63" s="103">
        <f>+IF(F63=0,"",'Ark1'!AF81)</f>
        <v>16.438511143794539</v>
      </c>
      <c r="I63" s="101"/>
      <c r="J63" s="103">
        <f>+IF(F63=0,"",'Ark1'!AG81)</f>
        <v>12.307967574284319</v>
      </c>
      <c r="K63" s="103"/>
      <c r="L63" s="103">
        <f>+IF(F63=0,"",'Ark1'!U81)</f>
        <v>9.3328423950447377</v>
      </c>
      <c r="M63" s="101"/>
      <c r="N63" s="106"/>
      <c r="O63" s="432"/>
      <c r="P63" s="432"/>
      <c r="Q63" s="103"/>
      <c r="R63" s="103"/>
      <c r="S63" s="39">
        <f>+IF(F63=0,"",'Ark1'!S81)</f>
        <v>5.3734801559990837</v>
      </c>
      <c r="T63" s="25"/>
      <c r="U63" s="103"/>
      <c r="V63" s="103"/>
      <c r="W63" s="39"/>
      <c r="X63" s="39"/>
      <c r="Y63" s="39">
        <f>+IF(F63=0,"",'Ark1'!T81)</f>
        <v>5.344345033264509</v>
      </c>
      <c r="Z63" s="25"/>
      <c r="AA63" s="128">
        <f>+IF(F63=0,"",'Ark1'!W81)</f>
        <v>1.2846983253039688</v>
      </c>
      <c r="AB63" s="128">
        <f>+IF(F63=0,"",'Ark1'!X81)</f>
        <v>16.678137187428309</v>
      </c>
      <c r="AC63" s="128">
        <f>+IF(F63=0,"",'Ark1'!Y81)</f>
        <v>8.1211286992429468</v>
      </c>
      <c r="AD63" s="128">
        <f>+IF(F63=0,"",'Ark1'!Z81)</f>
        <v>6.984876371944118</v>
      </c>
      <c r="AE63" s="103">
        <f>+IF(F63=0,"",'Ark1'!Z81)</f>
        <v>6.984876371944118</v>
      </c>
      <c r="AF63" s="39">
        <f>+IF(F63=0,"",'Ark1'!AA81)</f>
        <v>1.397731448333132</v>
      </c>
      <c r="AG63" s="39">
        <f>+IF(F63=0,"",'Ark1'!AB81)</f>
        <v>1.9958742778152845</v>
      </c>
      <c r="AH63" s="128">
        <f>+IF(F63=0,"",'Ark1'!AD81)</f>
        <v>32.138265687934926</v>
      </c>
      <c r="AI63" s="128">
        <f>+IF(F63=0,"",'Ark1'!AE81)</f>
        <v>32.601258786168337</v>
      </c>
      <c r="AJ63" s="128">
        <f>+IF(F63=0,"",'Ark1'!AF81)</f>
        <v>16.438511143794539</v>
      </c>
      <c r="AK63" s="25"/>
    </row>
    <row r="64" spans="1:99" ht="15.6">
      <c r="A64" s="25"/>
      <c r="B64" s="46" t="str">
        <f t="shared" si="20"/>
        <v>Apr</v>
      </c>
      <c r="C64" s="46">
        <f>+'Ark1'!C82</f>
        <v>2020</v>
      </c>
      <c r="D64" s="46">
        <f>+IF(F64=0,"",'Ark1'!Q82)</f>
        <v>116</v>
      </c>
      <c r="E64" s="25"/>
      <c r="F64" s="340">
        <f>+'Ark1'!R82</f>
        <v>3845</v>
      </c>
      <c r="G64" s="25"/>
      <c r="H64" s="103">
        <f>+IF(F64=0,"",'Ark1'!AF82)</f>
        <v>14.500131990798357</v>
      </c>
      <c r="I64" s="101"/>
      <c r="J64" s="103">
        <f>+IF(F64=0,"",'Ark1'!AG82)</f>
        <v>9.8856234263282534</v>
      </c>
      <c r="K64" s="103"/>
      <c r="L64" s="103">
        <f>+IF(F64=0,"",'Ark1'!U82)</f>
        <v>8.4981066319895984</v>
      </c>
      <c r="M64" s="101"/>
      <c r="N64" s="106"/>
      <c r="O64" s="432"/>
      <c r="P64" s="432"/>
      <c r="Q64" s="103"/>
      <c r="R64" s="103"/>
      <c r="S64" s="39">
        <f>+IF(F64=0,"",'Ark1'!S82)</f>
        <v>5.1191157347204159</v>
      </c>
      <c r="T64" s="25"/>
      <c r="U64" s="103"/>
      <c r="V64" s="103"/>
      <c r="W64" s="39"/>
      <c r="X64" s="39"/>
      <c r="Y64" s="39">
        <f>+IF(F64=0,"",'Ark1'!T82)</f>
        <v>5.0983094928478527</v>
      </c>
      <c r="Z64" s="25"/>
      <c r="AA64" s="128">
        <f>+IF(F64=0,"",'Ark1'!W82)</f>
        <v>0.80624187256176849</v>
      </c>
      <c r="AB64" s="128">
        <f>+IF(F64=0,"",'Ark1'!X82)</f>
        <v>11.44343302990897</v>
      </c>
      <c r="AC64" s="128">
        <f>+IF(F64=0,"",'Ark1'!Y82)</f>
        <v>5.695708712613782</v>
      </c>
      <c r="AD64" s="128">
        <f>+IF(F64=0,"",'Ark1'!Z82)</f>
        <v>6.3353362346283353</v>
      </c>
      <c r="AE64" s="103">
        <f>+IF(F64=0,"",'Ark1'!Z82)</f>
        <v>6.3353362346283353</v>
      </c>
      <c r="AF64" s="39">
        <f>+IF(F64=0,"",'Ark1'!AA82)</f>
        <v>1.2584636735141641</v>
      </c>
      <c r="AG64" s="39">
        <f>+IF(F64=0,"",'Ark1'!AB82)</f>
        <v>1.9699193683342049</v>
      </c>
      <c r="AH64" s="128">
        <f>+IF(F64=0,"",'Ark1'!AD82)</f>
        <v>33.827239019201151</v>
      </c>
      <c r="AI64" s="128">
        <f>+IF(F64=0,"",'Ark1'!AE82)</f>
        <v>35.752863165680182</v>
      </c>
      <c r="AJ64" s="128">
        <f>+IF(F64=0,"",'Ark1'!AF82)</f>
        <v>14.500131990798357</v>
      </c>
      <c r="AK64" s="25"/>
    </row>
    <row r="65" spans="1:64" ht="15.6">
      <c r="A65" s="25"/>
      <c r="B65" s="46" t="str">
        <f t="shared" si="20"/>
        <v>Mai</v>
      </c>
      <c r="C65" s="46">
        <f>+'Ark1'!C83</f>
        <v>2020</v>
      </c>
      <c r="D65" s="46">
        <f>+IF(F65=0,"",'Ark1'!Q83)</f>
        <v>134</v>
      </c>
      <c r="E65" s="25"/>
      <c r="F65" s="340">
        <f>+'Ark1'!R83</f>
        <v>2599</v>
      </c>
      <c r="G65" s="25"/>
      <c r="H65" s="103">
        <f>+IF(F65=0,"",'Ark1'!AF83)</f>
        <v>9.801259569332883</v>
      </c>
      <c r="I65" s="101"/>
      <c r="J65" s="103">
        <f>+IF(F65=0,"",'Ark1'!AG83)</f>
        <v>7.9934325412624814</v>
      </c>
      <c r="K65" s="103"/>
      <c r="L65" s="103">
        <f>+IF(F65=0,"",'Ark1'!U83)</f>
        <v>10.165798383993852</v>
      </c>
      <c r="M65" s="101"/>
      <c r="N65" s="106"/>
      <c r="O65" s="432"/>
      <c r="P65" s="432"/>
      <c r="Q65" s="103"/>
      <c r="R65" s="103"/>
      <c r="S65" s="39">
        <f>+IF(F65=0,"",'Ark1'!S83)</f>
        <v>5.0015390534821087</v>
      </c>
      <c r="T65" s="25"/>
      <c r="U65" s="103"/>
      <c r="V65" s="103"/>
      <c r="W65" s="39"/>
      <c r="X65" s="39"/>
      <c r="Y65" s="39">
        <f>+IF(F65=0,"",'Ark1'!T83)</f>
        <v>4.5867641400538677</v>
      </c>
      <c r="Z65" s="25"/>
      <c r="AA65" s="128">
        <f>+IF(F65=0,"",'Ark1'!W83)</f>
        <v>1.6160061562139281</v>
      </c>
      <c r="AB65" s="128">
        <f>+IF(F65=0,"",'Ark1'!X83)</f>
        <v>18.507118122354751</v>
      </c>
      <c r="AC65" s="128">
        <f>+IF(F65=0,"",'Ark1'!Y83)</f>
        <v>8.8880338591766073</v>
      </c>
      <c r="AD65" s="128">
        <f>+IF(F65=0,"",'Ark1'!Z83)</f>
        <v>7.3727039367597182</v>
      </c>
      <c r="AE65" s="103">
        <f>+IF(F65=0,"",'Ark1'!Z83)</f>
        <v>7.3727039367597182</v>
      </c>
      <c r="AF65" s="39">
        <f>+IF(F65=0,"",'Ark1'!AA83)</f>
        <v>1.6802949872693265</v>
      </c>
      <c r="AG65" s="39">
        <f>+IF(F65=0,"",'Ark1'!AB83)</f>
        <v>1.94876512891404</v>
      </c>
      <c r="AH65" s="128">
        <f>+IF(F65=0,"",'Ark1'!AD83)</f>
        <v>48.803591974312226</v>
      </c>
      <c r="AI65" s="128">
        <f>+IF(F65=0,"",'Ark1'!AE83)</f>
        <v>40.769438019557505</v>
      </c>
      <c r="AJ65" s="128">
        <f>+IF(F65=0,"",'Ark1'!AF83)</f>
        <v>9.801259569332883</v>
      </c>
      <c r="AK65" s="25"/>
    </row>
    <row r="66" spans="1:64" ht="15.6">
      <c r="A66" s="25"/>
      <c r="B66" s="46" t="str">
        <f t="shared" si="20"/>
        <v>Jun</v>
      </c>
      <c r="C66" s="46">
        <f>+'Ark1'!C84</f>
        <v>2020</v>
      </c>
      <c r="D66" s="46">
        <f>+IF(F66=0,"",'Ark1'!Q84)</f>
        <v>124</v>
      </c>
      <c r="E66" s="25"/>
      <c r="F66" s="340">
        <f>+'Ark1'!R84</f>
        <v>1797</v>
      </c>
      <c r="G66" s="25"/>
      <c r="H66" s="103">
        <f>+IF(F66=0,"",'Ark1'!AF84)</f>
        <v>6.7767847041520515</v>
      </c>
      <c r="I66" s="101"/>
      <c r="J66" s="103">
        <f>+IF(F66=0,"",'Ark1'!AG84)</f>
        <v>7.7534835280452636</v>
      </c>
      <c r="K66" s="103"/>
      <c r="L66" s="103">
        <f>+IF(F66=0,"",'Ark1'!U84)</f>
        <v>14.261435726210347</v>
      </c>
      <c r="M66" s="101"/>
      <c r="N66" s="106"/>
      <c r="O66" s="432"/>
      <c r="P66" s="432"/>
      <c r="Q66" s="103"/>
      <c r="R66" s="103"/>
      <c r="S66" s="39">
        <f>+IF(F66=0,"",'Ark1'!S84)</f>
        <v>5.011129660545353</v>
      </c>
      <c r="T66" s="25"/>
      <c r="U66" s="103"/>
      <c r="V66" s="103"/>
      <c r="W66" s="39"/>
      <c r="X66" s="39"/>
      <c r="Y66" s="39">
        <f>+IF(F66=0,"",'Ark1'!T84)</f>
        <v>5.0016694490818034</v>
      </c>
      <c r="Z66" s="25"/>
      <c r="AA66" s="128">
        <f>+IF(F66=0,"",'Ark1'!W84)</f>
        <v>2.5598219254312742</v>
      </c>
      <c r="AB66" s="128">
        <f>+IF(F66=0,"",'Ark1'!X84)</f>
        <v>38.564273789649405</v>
      </c>
      <c r="AC66" s="128">
        <f>+IF(F66=0,"",'Ark1'!Y84)</f>
        <v>14.691151919866444</v>
      </c>
      <c r="AD66" s="128">
        <f>+IF(F66=0,"",'Ark1'!Z84)</f>
        <v>7.9079712429704143</v>
      </c>
      <c r="AE66" s="103">
        <f>+IF(F66=0,"",'Ark1'!Z84)</f>
        <v>7.9079712429704143</v>
      </c>
      <c r="AF66" s="39">
        <f>+IF(F66=0,"",'Ark1'!AA84)</f>
        <v>1.7750163466981621</v>
      </c>
      <c r="AG66" s="39">
        <f>+IF(F66=0,"",'Ark1'!AB84)</f>
        <v>2.2006973892951014</v>
      </c>
      <c r="AH66" s="128">
        <f>+IF(F66=0,"",'Ark1'!AD84)</f>
        <v>49.081336538934337</v>
      </c>
      <c r="AI66" s="128">
        <f>+IF(F66=0,"",'Ark1'!AE84)</f>
        <v>33.035716712262541</v>
      </c>
      <c r="AJ66" s="128">
        <f>+IF(F66=0,"",'Ark1'!AF84)</f>
        <v>6.7767847041520515</v>
      </c>
      <c r="AK66" s="25"/>
    </row>
    <row r="67" spans="1:64" ht="15.6">
      <c r="A67" s="25"/>
      <c r="B67" s="46" t="str">
        <f t="shared" si="20"/>
        <v>Jul</v>
      </c>
      <c r="C67" s="46">
        <f>+'Ark1'!C85</f>
        <v>2020</v>
      </c>
      <c r="D67" s="46">
        <f>+IF(F67=0,"",'Ark1'!Q85)</f>
        <v>48</v>
      </c>
      <c r="E67" s="25"/>
      <c r="F67" s="340">
        <f>+'Ark1'!R85</f>
        <v>578</v>
      </c>
      <c r="G67" s="25"/>
      <c r="H67" s="103">
        <f>+IF(F67=0,"",'Ark1'!AF85)</f>
        <v>2.1797337557038876</v>
      </c>
      <c r="I67" s="101"/>
      <c r="J67" s="103">
        <f>+IF(F67=0,"",'Ark1'!AG85)</f>
        <v>2.2704136522399341</v>
      </c>
      <c r="K67" s="103"/>
      <c r="L67" s="103">
        <f>+IF(F67=0,"",'Ark1'!U85)</f>
        <v>12.983494809688583</v>
      </c>
      <c r="M67" s="101"/>
      <c r="N67" s="106"/>
      <c r="O67" s="432"/>
      <c r="P67" s="432"/>
      <c r="Q67" s="103"/>
      <c r="R67" s="103"/>
      <c r="S67" s="39">
        <f>+IF(F67=0,"",'Ark1'!S85)</f>
        <v>5.4117647058823524</v>
      </c>
      <c r="T67" s="25"/>
      <c r="U67" s="103"/>
      <c r="V67" s="103"/>
      <c r="W67" s="39"/>
      <c r="X67" s="39"/>
      <c r="Y67" s="39">
        <f>+IF(F67=0,"",'Ark1'!T85)</f>
        <v>4.766435986159169</v>
      </c>
      <c r="Z67" s="25"/>
      <c r="AA67" s="128">
        <f>+IF(F67=0,"",'Ark1'!W85)</f>
        <v>1.2110726643598613</v>
      </c>
      <c r="AB67" s="128">
        <f>+IF(F67=0,"",'Ark1'!X85)</f>
        <v>29.757785467128024</v>
      </c>
      <c r="AC67" s="128">
        <f>+IF(F67=0,"",'Ark1'!Y85)</f>
        <v>13.667820069204151</v>
      </c>
      <c r="AD67" s="128">
        <f>+IF(F67=0,"",'Ark1'!Z85)</f>
        <v>7.9911547706393549</v>
      </c>
      <c r="AE67" s="103">
        <f>+IF(F67=0,"",'Ark1'!Z85)</f>
        <v>7.9911547706393549</v>
      </c>
      <c r="AF67" s="39">
        <f>+IF(F67=0,"",'Ark1'!AA85)</f>
        <v>1.6141673804720269</v>
      </c>
      <c r="AG67" s="39">
        <f>+IF(F67=0,"",'Ark1'!AB85)</f>
        <v>2.0711683922071638</v>
      </c>
      <c r="AH67" s="128">
        <f>+IF(F67=0,"",'Ark1'!AD85)</f>
        <v>60.028490834748077</v>
      </c>
      <c r="AI67" s="128">
        <f>+IF(F67=0,"",'Ark1'!AE85)</f>
        <v>34.237020182269283</v>
      </c>
      <c r="AJ67" s="128">
        <f>+IF(F67=0,"",'Ark1'!AF85)</f>
        <v>2.1797337557038876</v>
      </c>
      <c r="AK67" s="25"/>
    </row>
    <row r="68" spans="1:64" ht="15.6">
      <c r="A68" s="25"/>
      <c r="B68" s="46" t="str">
        <f t="shared" si="20"/>
        <v>Aug</v>
      </c>
      <c r="C68" s="46">
        <f>+'Ark1'!C86</f>
        <v>2020</v>
      </c>
      <c r="D68" s="46">
        <f>+IF(F68=0,"",'Ark1'!Q86)</f>
        <v>105</v>
      </c>
      <c r="E68" s="25"/>
      <c r="F68" s="340">
        <f>+'Ark1'!R86</f>
        <v>1420</v>
      </c>
      <c r="G68" s="25"/>
      <c r="H68" s="103">
        <f>+IF(F68=0,"",'Ark1'!AF86)</f>
        <v>5.3550552475770248</v>
      </c>
      <c r="I68" s="101"/>
      <c r="J68" s="103">
        <f>+IF(F68=0,"",'Ark1'!AG86)</f>
        <v>5.2683074764882543</v>
      </c>
      <c r="K68" s="103"/>
      <c r="L68" s="103">
        <f>+IF(F68=0,"",'Ark1'!U86)</f>
        <v>12.263014084507033</v>
      </c>
      <c r="M68" s="101"/>
      <c r="N68" s="106"/>
      <c r="O68" s="432"/>
      <c r="P68" s="432"/>
      <c r="Q68" s="103"/>
      <c r="R68" s="103"/>
      <c r="S68" s="39">
        <f>+IF(F68=0,"",'Ark1'!S86)</f>
        <v>4.7035211267605614</v>
      </c>
      <c r="T68" s="25"/>
      <c r="U68" s="103"/>
      <c r="V68" s="103"/>
      <c r="W68" s="39"/>
      <c r="X68" s="39"/>
      <c r="Y68" s="39">
        <f>+IF(F68=0,"",'Ark1'!T86)</f>
        <v>3.7936619718309874</v>
      </c>
      <c r="Z68" s="25"/>
      <c r="AA68" s="128">
        <f>+IF(F68=0,"",'Ark1'!W86)</f>
        <v>1.0563380281690138</v>
      </c>
      <c r="AB68" s="128">
        <f>+IF(F68=0,"",'Ark1'!X86)</f>
        <v>21.478873239436624</v>
      </c>
      <c r="AC68" s="128">
        <f>+IF(F68=0,"",'Ark1'!Y86)</f>
        <v>8.0281690140845061</v>
      </c>
      <c r="AD68" s="128">
        <f>+IF(F68=0,"",'Ark1'!Z86)</f>
        <v>6.4173943804011859</v>
      </c>
      <c r="AE68" s="103">
        <f>+IF(F68=0,"",'Ark1'!Z86)</f>
        <v>6.4173943804011859</v>
      </c>
      <c r="AF68" s="39">
        <f>+IF(F68=0,"",'Ark1'!AA86)</f>
        <v>1.9519189536623536</v>
      </c>
      <c r="AG68" s="39">
        <f>+IF(F68=0,"",'Ark1'!AB86)</f>
        <v>2.1293626233010672</v>
      </c>
      <c r="AH68" s="128">
        <f>+IF(F68=0,"",'Ark1'!AD86)</f>
        <v>69.429264782564587</v>
      </c>
      <c r="AI68" s="128">
        <f>+IF(F68=0,"",'Ark1'!AE86)</f>
        <v>49.646357154294591</v>
      </c>
      <c r="AJ68" s="128">
        <f>+IF(F68=0,"",'Ark1'!AF86)</f>
        <v>5.3550552475770248</v>
      </c>
      <c r="AK68" s="25"/>
    </row>
    <row r="69" spans="1:64" ht="15.6">
      <c r="A69" s="25"/>
      <c r="B69" s="46" t="str">
        <f t="shared" si="20"/>
        <v>Sep</v>
      </c>
      <c r="C69" s="46">
        <f>+'Ark1'!C87</f>
        <v>2020</v>
      </c>
      <c r="D69" s="46">
        <f>+IF(F69=0,"",'Ark1'!Q87)</f>
        <v>139</v>
      </c>
      <c r="E69" s="25"/>
      <c r="F69" s="340">
        <f>+'Ark1'!R87</f>
        <v>2082</v>
      </c>
      <c r="G69" s="25"/>
      <c r="H69" s="103">
        <f>+IF(F69=0,"",'Ark1'!AF87)</f>
        <v>7.8515669193347648</v>
      </c>
      <c r="I69" s="101"/>
      <c r="J69" s="103">
        <f>+IF(F69=0,"",'Ark1'!AG87)</f>
        <v>8.0425018134362052</v>
      </c>
      <c r="K69" s="103"/>
      <c r="L69" s="103">
        <f>+IF(F69=0,"",'Ark1'!U87)</f>
        <v>12.76805955811721</v>
      </c>
      <c r="M69" s="101"/>
      <c r="N69" s="106"/>
      <c r="O69" s="432"/>
      <c r="P69" s="432"/>
      <c r="Q69" s="103"/>
      <c r="R69" s="103"/>
      <c r="S69" s="39">
        <f>+IF(F69=0,"",'Ark1'!S87)</f>
        <v>4.8073967339097008</v>
      </c>
      <c r="T69" s="25"/>
      <c r="U69" s="103"/>
      <c r="V69" s="103"/>
      <c r="W69" s="39"/>
      <c r="X69" s="39"/>
      <c r="Y69" s="39">
        <f>+IF(F69=0,"",'Ark1'!T87)</f>
        <v>4.097982708933718</v>
      </c>
      <c r="Z69" s="25"/>
      <c r="AA69" s="128">
        <f>+IF(F69=0,"",'Ark1'!W87)</f>
        <v>0.52833813640730076</v>
      </c>
      <c r="AB69" s="128">
        <f>+IF(F69=0,"",'Ark1'!X87)</f>
        <v>23.102785782901055</v>
      </c>
      <c r="AC69" s="128">
        <f>+IF(F69=0,"",'Ark1'!Y87)</f>
        <v>4.5148895292987508</v>
      </c>
      <c r="AD69" s="128">
        <f>+IF(F69=0,"",'Ark1'!Z87)</f>
        <v>5.4523047484912013</v>
      </c>
      <c r="AE69" s="103">
        <f>+IF(F69=0,"",'Ark1'!Z87)</f>
        <v>5.4523047484912013</v>
      </c>
      <c r="AF69" s="39">
        <f>+IF(F69=0,"",'Ark1'!AA87)</f>
        <v>1.55182116839012</v>
      </c>
      <c r="AG69" s="39">
        <f>+IF(F69=0,"",'Ark1'!AB87)</f>
        <v>1.93456991913844</v>
      </c>
      <c r="AH69" s="128">
        <f>+IF(F69=0,"",'Ark1'!AD87)</f>
        <v>41.388046435863821</v>
      </c>
      <c r="AI69" s="128">
        <f>+IF(F69=0,"",'Ark1'!AE87)</f>
        <v>37.362350507562304</v>
      </c>
      <c r="AJ69" s="128">
        <f>+IF(F69=0,"",'Ark1'!AF87)</f>
        <v>7.8515669193347648</v>
      </c>
      <c r="AK69" s="25"/>
    </row>
    <row r="70" spans="1:64" ht="15.6">
      <c r="A70" s="25"/>
      <c r="B70" s="46" t="str">
        <f t="shared" si="20"/>
        <v>Okt</v>
      </c>
      <c r="C70" s="46">
        <f>+'Ark1'!C88</f>
        <v>2020</v>
      </c>
      <c r="D70" s="46">
        <f>+IF(F70=0,"",'Ark1'!Q88)</f>
        <v>275</v>
      </c>
      <c r="E70" s="25"/>
      <c r="F70" s="340">
        <f>+'Ark1'!R88</f>
        <v>3853</v>
      </c>
      <c r="G70" s="25"/>
      <c r="H70" s="103">
        <f>+IF(F70=0,"",'Ark1'!AF88)</f>
        <v>14.530301316136816</v>
      </c>
      <c r="I70" s="101"/>
      <c r="J70" s="103">
        <f>+IF(F70=0,"",'Ark1'!AG88)</f>
        <v>18.772725435472776</v>
      </c>
      <c r="K70" s="103"/>
      <c r="L70" s="103">
        <f>+IF(F70=0,"",'Ark1'!U88)</f>
        <v>16.104334284972765</v>
      </c>
      <c r="M70" s="101"/>
      <c r="N70" s="106"/>
      <c r="O70" s="432"/>
      <c r="P70" s="432"/>
      <c r="Q70" s="103"/>
      <c r="R70" s="103"/>
      <c r="S70" s="39">
        <f>+IF(F70=0,"",'Ark1'!S88)</f>
        <v>4.9460160913573841</v>
      </c>
      <c r="T70" s="25"/>
      <c r="U70" s="103"/>
      <c r="V70" s="103"/>
      <c r="W70" s="39"/>
      <c r="X70" s="39"/>
      <c r="Y70" s="39">
        <f>+IF(F70=0,"",'Ark1'!T88)</f>
        <v>4.7864002076304191</v>
      </c>
      <c r="Z70" s="25"/>
      <c r="AA70" s="128">
        <f>+IF(F70=0,"",'Ark1'!W88)</f>
        <v>1.686997145081754</v>
      </c>
      <c r="AB70" s="128">
        <f>+IF(F70=0,"",'Ark1'!X88)</f>
        <v>49.441993252011407</v>
      </c>
      <c r="AC70" s="128">
        <f>+IF(F70=0,"",'Ark1'!Y88)</f>
        <v>15.36465092135998</v>
      </c>
      <c r="AD70" s="128">
        <f>+IF(F70=0,"",'Ark1'!Z88)</f>
        <v>7.3282897656650308</v>
      </c>
      <c r="AE70" s="103">
        <f>+IF(F70=0,"",'Ark1'!Z88)</f>
        <v>7.3282897656650308</v>
      </c>
      <c r="AF70" s="39">
        <f>+IF(F70=0,"",'Ark1'!AA88)</f>
        <v>1.681549109908042</v>
      </c>
      <c r="AG70" s="39">
        <f>+IF(F70=0,"",'Ark1'!AB88)</f>
        <v>2.0240705281569347</v>
      </c>
      <c r="AH70" s="128">
        <f>+IF(F70=0,"",'Ark1'!AD88)</f>
        <v>43.583785513098753</v>
      </c>
      <c r="AI70" s="128">
        <f>+IF(F70=0,"",'Ark1'!AE88)</f>
        <v>38.116382860618643</v>
      </c>
      <c r="AJ70" s="128">
        <f>+IF(F70=0,"",'Ark1'!AF88)</f>
        <v>14.530301316136816</v>
      </c>
      <c r="AK70" s="25"/>
    </row>
    <row r="71" spans="1:64" ht="15.6">
      <c r="A71" s="25"/>
      <c r="B71" s="46" t="str">
        <f t="shared" si="20"/>
        <v>Nov</v>
      </c>
      <c r="C71" s="46">
        <f>+'Ark1'!C89</f>
        <v>2020</v>
      </c>
      <c r="D71" s="46">
        <f>+IF(F71=0,"",'Ark1'!Q89)</f>
        <v>210</v>
      </c>
      <c r="E71" s="25"/>
      <c r="F71" s="340">
        <f>+'Ark1'!R89</f>
        <v>2773</v>
      </c>
      <c r="G71" s="25"/>
      <c r="H71" s="103">
        <f>+IF(F71=0,"",'Ark1'!AF89)</f>
        <v>10.457442395444437</v>
      </c>
      <c r="I71" s="101"/>
      <c r="J71" s="103">
        <f>+IF(F71=0,"",'Ark1'!AG89)</f>
        <v>13.276283207302438</v>
      </c>
      <c r="K71" s="103"/>
      <c r="L71" s="103">
        <f>+IF(F71=0,"",'Ark1'!U89)</f>
        <v>15.824904435629284</v>
      </c>
      <c r="M71" s="101"/>
      <c r="N71" s="106"/>
      <c r="O71" s="432"/>
      <c r="P71" s="432"/>
      <c r="Q71" s="103"/>
      <c r="R71" s="103"/>
      <c r="S71" s="39">
        <f>+IF(F71=0,"",'Ark1'!S89)</f>
        <v>5.141002524341868</v>
      </c>
      <c r="T71" s="25"/>
      <c r="U71" s="103"/>
      <c r="V71" s="103"/>
      <c r="W71" s="39"/>
      <c r="X71" s="39"/>
      <c r="Y71" s="39">
        <f>+IF(F71=0,"",'Ark1'!T89)</f>
        <v>4.8052650558961405</v>
      </c>
      <c r="Z71" s="25"/>
      <c r="AA71" s="128">
        <f>+IF(F71=0,"",'Ark1'!W89)</f>
        <v>1.226108907320592</v>
      </c>
      <c r="AB71" s="128">
        <f>+IF(F71=0,"",'Ark1'!X89)</f>
        <v>47.998557518932571</v>
      </c>
      <c r="AC71" s="128">
        <f>+IF(F71=0,"",'Ark1'!Y89)</f>
        <v>18.139199423007575</v>
      </c>
      <c r="AD71" s="128">
        <f>+IF(F71=0,"",'Ark1'!Z89)</f>
        <v>7.5040694212830816</v>
      </c>
      <c r="AE71" s="103">
        <f>+IF(F71=0,"",'Ark1'!Z89)</f>
        <v>7.5040694212830816</v>
      </c>
      <c r="AF71" s="39">
        <f>+IF(F71=0,"",'Ark1'!AA89)</f>
        <v>1.5822067802097244</v>
      </c>
      <c r="AG71" s="39">
        <f>+IF(F71=0,"",'Ark1'!AB89)</f>
        <v>1.8863148206656248</v>
      </c>
      <c r="AH71" s="128">
        <f>+IF(F71=0,"",'Ark1'!AD89)</f>
        <v>48.939590915320061</v>
      </c>
      <c r="AI71" s="128">
        <f>+IF(F71=0,"",'Ark1'!AE89)</f>
        <v>45.361074582896173</v>
      </c>
      <c r="AJ71" s="128">
        <f>+IF(F71=0,"",'Ark1'!AF89)</f>
        <v>10.457442395444437</v>
      </c>
      <c r="AK71" s="25"/>
    </row>
    <row r="72" spans="1:64" ht="15.6">
      <c r="A72" s="25"/>
      <c r="B72" s="46" t="str">
        <f t="shared" si="20"/>
        <v>Des</v>
      </c>
      <c r="C72" s="46">
        <f>+'Ark1'!C90</f>
        <v>2020</v>
      </c>
      <c r="D72" s="46">
        <f>+IF(F72=0,"",'Ark1'!Q90)</f>
        <v>46</v>
      </c>
      <c r="E72" s="25"/>
      <c r="F72" s="340">
        <f>+'Ark1'!R90</f>
        <v>486</v>
      </c>
      <c r="G72" s="25"/>
      <c r="H72" s="103">
        <f>+IF(F72=0,"",'Ark1'!AF90)</f>
        <v>1.8327865143115736</v>
      </c>
      <c r="I72" s="101"/>
      <c r="J72" s="103">
        <f>+IF(F72=0,"",'Ark1'!AG90)</f>
        <v>2.9564849132031465</v>
      </c>
      <c r="K72" s="103"/>
      <c r="L72" s="103">
        <f>+IF(F72=0,"",'Ark1'!U90)</f>
        <v>20.107304526748976</v>
      </c>
      <c r="M72" s="101"/>
      <c r="N72" s="106"/>
      <c r="O72" s="432"/>
      <c r="P72" s="432"/>
      <c r="Q72" s="103"/>
      <c r="R72" s="103"/>
      <c r="S72" s="39">
        <f>+IF(F72=0,"",'Ark1'!S90)</f>
        <v>5.6131687242798352</v>
      </c>
      <c r="T72" s="25"/>
      <c r="U72" s="103"/>
      <c r="V72" s="103"/>
      <c r="W72" s="39"/>
      <c r="X72" s="39"/>
      <c r="Y72" s="39">
        <f>+IF(F72=0,"",'Ark1'!T90)</f>
        <v>5.4876543209876552</v>
      </c>
      <c r="Z72" s="25"/>
      <c r="AA72" s="128">
        <f>+IF(F72=0,"",'Ark1'!W90)</f>
        <v>2.2633744855967088</v>
      </c>
      <c r="AB72" s="128">
        <f>+IF(F72=0,"",'Ark1'!X90)</f>
        <v>79.218106995884781</v>
      </c>
      <c r="AC72" s="128">
        <f>+IF(F72=0,"",'Ark1'!Y90)</f>
        <v>26.543209876543205</v>
      </c>
      <c r="AD72" s="128">
        <f>+IF(F72=0,"",'Ark1'!Z90)</f>
        <v>6.1158940153383643</v>
      </c>
      <c r="AE72" s="103">
        <f>+IF(F72=0,"",'Ark1'!Z90)</f>
        <v>6.1158940153383643</v>
      </c>
      <c r="AF72" s="39">
        <f>+IF(F72=0,"",'Ark1'!AA90)</f>
        <v>1.9411483810816077</v>
      </c>
      <c r="AG72" s="39">
        <f>+IF(F72=0,"",'Ark1'!AB90)</f>
        <v>2.091244694992239</v>
      </c>
      <c r="AH72" s="128">
        <f>+IF(F72=0,"",'Ark1'!AD90)</f>
        <v>54.763460221311078</v>
      </c>
      <c r="AI72" s="128">
        <f>+IF(F72=0,"",'Ark1'!AE90)</f>
        <v>11.945959937000101</v>
      </c>
      <c r="AJ72" s="128">
        <f>+IF(F72=0,"",'Ark1'!AF90)</f>
        <v>1.8327865143115736</v>
      </c>
      <c r="AK72" s="25"/>
    </row>
    <row r="73" spans="1:64">
      <c r="A73" s="25"/>
      <c r="B73" s="25"/>
      <c r="C73" s="25"/>
      <c r="D73" s="25"/>
      <c r="E73" s="25"/>
      <c r="F73" s="436"/>
      <c r="G73" s="25"/>
      <c r="H73" s="101"/>
      <c r="I73" s="101"/>
      <c r="J73" s="101"/>
      <c r="K73" s="101"/>
      <c r="L73" s="101"/>
      <c r="M73" s="101"/>
      <c r="N73" s="101"/>
      <c r="O73" s="428"/>
      <c r="P73" s="428"/>
      <c r="Q73" s="101"/>
      <c r="R73" s="101"/>
      <c r="S73" s="25"/>
      <c r="T73" s="25"/>
      <c r="U73" s="101"/>
      <c r="V73" s="101"/>
      <c r="W73" s="25"/>
      <c r="X73" s="25"/>
      <c r="Y73" s="25"/>
      <c r="Z73" s="25"/>
      <c r="AA73" s="125"/>
      <c r="AB73" s="125"/>
      <c r="AC73" s="125"/>
      <c r="AD73" s="125"/>
      <c r="AE73" s="101"/>
      <c r="AF73" s="25"/>
      <c r="AG73" s="25"/>
      <c r="AH73" s="125"/>
      <c r="AI73" s="125"/>
      <c r="AJ73" s="125"/>
      <c r="AK73" s="25"/>
    </row>
    <row r="74" spans="1:64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69"/>
      <c r="AM74" s="69"/>
      <c r="AN74" s="69"/>
      <c r="AO74" s="69"/>
      <c r="AP74" s="69"/>
      <c r="AQ74" s="69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</row>
    <row r="75" spans="1:64">
      <c r="L75" s="275"/>
      <c r="M75" s="275"/>
      <c r="N75" s="275"/>
      <c r="AA75" s="130"/>
      <c r="AB75" s="130"/>
      <c r="AC75" s="130"/>
      <c r="AD75" s="130"/>
      <c r="AE75" s="275"/>
      <c r="AF75" s="20"/>
      <c r="AG75" s="20"/>
      <c r="AH75" s="130"/>
      <c r="AI75" s="130"/>
      <c r="AJ75" s="130"/>
      <c r="AK75" s="20"/>
      <c r="AL75" s="69"/>
      <c r="AM75" s="69"/>
      <c r="AN75" s="69"/>
      <c r="AO75" s="69"/>
      <c r="AP75" s="69"/>
      <c r="AQ75" s="69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</row>
    <row r="76" spans="1:64">
      <c r="L76" s="275"/>
      <c r="M76" s="275"/>
      <c r="N76" s="275"/>
      <c r="AA76" s="130"/>
      <c r="AB76" s="130"/>
      <c r="AC76" s="130"/>
      <c r="AD76" s="130"/>
      <c r="AE76" s="275"/>
      <c r="AF76" s="20"/>
      <c r="AG76" s="20"/>
      <c r="AH76" s="130"/>
      <c r="AI76" s="130"/>
      <c r="AJ76" s="130"/>
      <c r="AK76" s="20"/>
      <c r="AL76" s="69"/>
      <c r="AM76" s="69"/>
      <c r="AN76" s="69"/>
      <c r="AO76" s="69"/>
      <c r="AP76" s="69"/>
      <c r="AQ76" s="69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</row>
    <row r="77" spans="1:64">
      <c r="L77" s="275"/>
      <c r="M77" s="275"/>
      <c r="N77" s="275"/>
      <c r="AA77" s="130"/>
      <c r="AB77" s="130"/>
      <c r="AC77" s="130"/>
      <c r="AD77" s="130"/>
      <c r="AE77" s="275"/>
      <c r="AF77" s="20"/>
      <c r="AG77" s="20"/>
      <c r="AH77" s="130"/>
      <c r="AI77" s="130"/>
      <c r="AJ77" s="130"/>
      <c r="AK77" s="20"/>
      <c r="AL77" s="69"/>
      <c r="AM77" s="69"/>
      <c r="AN77" s="69"/>
      <c r="AO77" s="69"/>
      <c r="AP77" s="69"/>
      <c r="AQ77" s="69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</row>
    <row r="78" spans="1:64">
      <c r="L78" s="275"/>
      <c r="M78" s="275"/>
      <c r="N78" s="275"/>
      <c r="AA78" s="130"/>
      <c r="AB78" s="130"/>
      <c r="AC78" s="130"/>
      <c r="AD78" s="130"/>
      <c r="AE78" s="275"/>
      <c r="AF78" s="20"/>
      <c r="AG78" s="20"/>
      <c r="AH78" s="130"/>
      <c r="AI78" s="130"/>
      <c r="AJ78" s="13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X78" s="20"/>
      <c r="AZ78" s="20"/>
    </row>
    <row r="79" spans="1:64">
      <c r="L79" s="275"/>
      <c r="M79" s="275"/>
      <c r="N79" s="275"/>
      <c r="AA79" s="130"/>
      <c r="AB79" s="130"/>
      <c r="AC79" s="130"/>
      <c r="AD79" s="130"/>
      <c r="AE79" s="275"/>
      <c r="AF79" s="20"/>
      <c r="AG79" s="20"/>
      <c r="AH79" s="130"/>
      <c r="AI79" s="130"/>
      <c r="AJ79" s="13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X79" s="20"/>
      <c r="AZ79" s="20"/>
    </row>
    <row r="80" spans="1:64">
      <c r="L80" s="275"/>
      <c r="M80" s="275"/>
      <c r="N80" s="275"/>
      <c r="AA80" s="130"/>
      <c r="AB80" s="130"/>
      <c r="AC80" s="130"/>
      <c r="AD80" s="130"/>
      <c r="AE80" s="275"/>
      <c r="AF80" s="20"/>
      <c r="AG80" s="20"/>
      <c r="AH80" s="130"/>
      <c r="AI80" s="130"/>
      <c r="AJ80" s="13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X80" s="20"/>
      <c r="AZ80" s="20"/>
    </row>
    <row r="81" spans="12:52">
      <c r="L81" s="275"/>
      <c r="M81" s="275"/>
      <c r="N81" s="275"/>
      <c r="AA81" s="130"/>
      <c r="AB81" s="130"/>
      <c r="AC81" s="130"/>
      <c r="AD81" s="130"/>
      <c r="AE81" s="275"/>
      <c r="AF81" s="20"/>
      <c r="AG81" s="20"/>
      <c r="AH81" s="130"/>
      <c r="AI81" s="130"/>
      <c r="AJ81" s="13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X81" s="20"/>
      <c r="AZ81" s="20"/>
    </row>
    <row r="82" spans="12:52">
      <c r="L82" s="275"/>
      <c r="M82" s="275"/>
      <c r="N82" s="275"/>
      <c r="AA82" s="130"/>
      <c r="AB82" s="130"/>
      <c r="AC82" s="130"/>
      <c r="AD82" s="130"/>
      <c r="AE82" s="275"/>
      <c r="AF82" s="20"/>
      <c r="AG82" s="20"/>
      <c r="AH82" s="130"/>
      <c r="AI82" s="130"/>
      <c r="AJ82" s="13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X82" s="20"/>
      <c r="AZ82" s="20"/>
    </row>
    <row r="83" spans="12:52">
      <c r="L83" s="275"/>
      <c r="M83" s="275"/>
      <c r="N83" s="275"/>
      <c r="AA83" s="130"/>
      <c r="AB83" s="130"/>
      <c r="AC83" s="130"/>
      <c r="AD83" s="130"/>
      <c r="AE83" s="275"/>
      <c r="AF83" s="20"/>
      <c r="AG83" s="20"/>
      <c r="AH83" s="130"/>
      <c r="AI83" s="130"/>
      <c r="AJ83" s="13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X83" s="20"/>
      <c r="AZ83" s="20"/>
    </row>
    <row r="84" spans="12:52">
      <c r="L84" s="275"/>
      <c r="M84" s="275"/>
      <c r="N84" s="275"/>
      <c r="AA84" s="130"/>
      <c r="AB84" s="130"/>
      <c r="AC84" s="130"/>
      <c r="AD84" s="130"/>
      <c r="AE84" s="275"/>
      <c r="AF84" s="20"/>
      <c r="AG84" s="20"/>
      <c r="AH84" s="130"/>
      <c r="AI84" s="130"/>
      <c r="AJ84" s="13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X84" s="20"/>
      <c r="AZ84" s="20"/>
    </row>
    <row r="85" spans="12:52">
      <c r="L85" s="275"/>
      <c r="M85" s="275"/>
      <c r="N85" s="275"/>
      <c r="AA85" s="130"/>
      <c r="AB85" s="130"/>
      <c r="AC85" s="130"/>
      <c r="AD85" s="130"/>
      <c r="AE85" s="275"/>
      <c r="AF85" s="20"/>
      <c r="AG85" s="20"/>
      <c r="AH85" s="130"/>
      <c r="AI85" s="130"/>
      <c r="AJ85" s="13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X85" s="20"/>
      <c r="AZ85" s="20"/>
    </row>
    <row r="86" spans="12:52">
      <c r="L86" s="275"/>
      <c r="M86" s="275"/>
      <c r="N86" s="275"/>
      <c r="AA86" s="130"/>
      <c r="AB86" s="130"/>
      <c r="AC86" s="130"/>
      <c r="AD86" s="130"/>
      <c r="AE86" s="275"/>
      <c r="AF86" s="20"/>
      <c r="AG86" s="20"/>
      <c r="AH86" s="130"/>
      <c r="AI86" s="130"/>
      <c r="AJ86" s="13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X86" s="20"/>
      <c r="AZ86" s="20"/>
    </row>
    <row r="87" spans="12:52">
      <c r="L87" s="275"/>
      <c r="M87" s="275"/>
      <c r="N87" s="275"/>
      <c r="AA87" s="130"/>
      <c r="AB87" s="130"/>
      <c r="AC87" s="130"/>
      <c r="AD87" s="130"/>
      <c r="AE87" s="275"/>
      <c r="AF87" s="20"/>
      <c r="AG87" s="20"/>
      <c r="AH87" s="130"/>
      <c r="AI87" s="130"/>
      <c r="AJ87" s="13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X87" s="20"/>
      <c r="AZ87" s="20"/>
    </row>
    <row r="88" spans="12:52">
      <c r="L88" s="275"/>
      <c r="M88" s="275"/>
      <c r="N88" s="275"/>
      <c r="AA88" s="130"/>
      <c r="AB88" s="130"/>
      <c r="AC88" s="130"/>
      <c r="AD88" s="130"/>
      <c r="AE88" s="275"/>
      <c r="AF88" s="20"/>
      <c r="AG88" s="20"/>
      <c r="AH88" s="130"/>
      <c r="AI88" s="130"/>
      <c r="AJ88" s="13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X88" s="20"/>
      <c r="AZ88" s="20"/>
    </row>
    <row r="89" spans="12:52">
      <c r="L89" s="275"/>
      <c r="M89" s="275"/>
      <c r="N89" s="275"/>
      <c r="AA89" s="130"/>
      <c r="AB89" s="130"/>
      <c r="AC89" s="130"/>
      <c r="AD89" s="130"/>
      <c r="AE89" s="275"/>
      <c r="AF89" s="20"/>
      <c r="AG89" s="20"/>
      <c r="AH89" s="130"/>
      <c r="AI89" s="130"/>
      <c r="AJ89" s="130"/>
      <c r="AK89" s="20"/>
      <c r="AL89" s="20"/>
      <c r="AM89" s="20"/>
      <c r="AN89" s="20"/>
      <c r="AO89" s="20"/>
      <c r="AP89" s="20"/>
      <c r="AQ89" s="20"/>
      <c r="AR89" s="20"/>
      <c r="AS89" s="20"/>
      <c r="AX89" s="20"/>
      <c r="AZ89" s="20"/>
    </row>
    <row r="94" spans="12:52">
      <c r="L94" s="276"/>
      <c r="M94" s="276"/>
      <c r="N94" s="276"/>
      <c r="AA94" s="131"/>
      <c r="AB94" s="131"/>
      <c r="AC94" s="131"/>
      <c r="AD94" s="131"/>
      <c r="AE94" s="276"/>
      <c r="AF94" s="15"/>
      <c r="AG94" s="15"/>
      <c r="AH94" s="131"/>
      <c r="AI94" s="131"/>
      <c r="AJ94" s="131"/>
      <c r="AK94" s="15"/>
      <c r="AL94" s="15"/>
      <c r="AM94" s="15"/>
    </row>
    <row r="95" spans="12:52">
      <c r="L95" s="276"/>
      <c r="M95" s="276"/>
      <c r="N95" s="276"/>
      <c r="AA95" s="131"/>
      <c r="AB95" s="131"/>
      <c r="AC95" s="131"/>
      <c r="AD95" s="131"/>
      <c r="AE95" s="276"/>
      <c r="AF95" s="15"/>
      <c r="AG95" s="15"/>
      <c r="AH95" s="131"/>
      <c r="AI95" s="131"/>
      <c r="AJ95" s="131"/>
      <c r="AK95" s="15"/>
      <c r="AL95" s="15"/>
      <c r="AM95" s="15"/>
    </row>
    <row r="96" spans="12:52">
      <c r="L96" s="276"/>
      <c r="M96" s="276"/>
      <c r="N96" s="276"/>
      <c r="AA96" s="131"/>
      <c r="AB96" s="131"/>
      <c r="AC96" s="131"/>
      <c r="AD96" s="131"/>
      <c r="AE96" s="276"/>
      <c r="AF96" s="15"/>
      <c r="AG96" s="15"/>
      <c r="AH96" s="131"/>
      <c r="AI96" s="131"/>
      <c r="AJ96" s="131"/>
      <c r="AK96" s="15"/>
      <c r="AL96" s="15"/>
      <c r="AM96" s="15"/>
    </row>
    <row r="97" spans="12:39">
      <c r="L97" s="276"/>
      <c r="M97" s="276"/>
      <c r="N97" s="276"/>
      <c r="AA97" s="131"/>
      <c r="AB97" s="131"/>
      <c r="AC97" s="131"/>
      <c r="AD97" s="131"/>
      <c r="AE97" s="276"/>
      <c r="AF97" s="15"/>
      <c r="AG97" s="15"/>
      <c r="AH97" s="131"/>
      <c r="AI97" s="131"/>
      <c r="AJ97" s="131"/>
      <c r="AK97" s="15"/>
      <c r="AL97" s="15"/>
      <c r="AM97" s="15"/>
    </row>
    <row r="98" spans="12:39">
      <c r="L98" s="276"/>
      <c r="M98" s="276"/>
      <c r="N98" s="276"/>
      <c r="AA98" s="131"/>
      <c r="AB98" s="131"/>
      <c r="AC98" s="131"/>
      <c r="AD98" s="131"/>
      <c r="AE98" s="276"/>
      <c r="AF98" s="15"/>
      <c r="AG98" s="15"/>
      <c r="AH98" s="131"/>
      <c r="AI98" s="131"/>
      <c r="AJ98" s="131"/>
      <c r="AK98" s="15"/>
      <c r="AL98" s="15"/>
      <c r="AM98" s="15"/>
    </row>
    <row r="99" spans="12:39">
      <c r="L99" s="276"/>
      <c r="M99" s="276"/>
      <c r="N99" s="276"/>
      <c r="AA99" s="131"/>
      <c r="AB99" s="131"/>
      <c r="AC99" s="131"/>
      <c r="AD99" s="131"/>
      <c r="AE99" s="276"/>
      <c r="AF99" s="15"/>
      <c r="AG99" s="15"/>
      <c r="AH99" s="131"/>
      <c r="AI99" s="131"/>
      <c r="AJ99" s="131"/>
      <c r="AK99" s="15"/>
      <c r="AL99" s="15"/>
      <c r="AM99" s="15"/>
    </row>
    <row r="100" spans="12:39">
      <c r="L100" s="276"/>
      <c r="M100" s="276"/>
      <c r="N100" s="276"/>
      <c r="AA100" s="131"/>
      <c r="AB100" s="131"/>
      <c r="AC100" s="131"/>
      <c r="AD100" s="131"/>
      <c r="AE100" s="276"/>
      <c r="AF100" s="15"/>
      <c r="AG100" s="15"/>
      <c r="AH100" s="131"/>
      <c r="AI100" s="131"/>
      <c r="AJ100" s="131"/>
      <c r="AK100" s="15"/>
      <c r="AL100" s="15"/>
      <c r="AM100" s="15"/>
    </row>
    <row r="101" spans="12:39">
      <c r="L101" s="276"/>
      <c r="M101" s="276"/>
      <c r="N101" s="276"/>
      <c r="AA101" s="131"/>
      <c r="AB101" s="131"/>
      <c r="AC101" s="131"/>
      <c r="AD101" s="131"/>
      <c r="AE101" s="276"/>
      <c r="AF101" s="15"/>
      <c r="AG101" s="15"/>
      <c r="AH101" s="131"/>
      <c r="AI101" s="131"/>
      <c r="AJ101" s="131"/>
      <c r="AK101" s="15"/>
      <c r="AL101" s="15"/>
      <c r="AM101" s="15"/>
    </row>
    <row r="112" spans="12:39">
      <c r="L112" s="276"/>
      <c r="M112" s="276"/>
      <c r="N112" s="276"/>
      <c r="AA112" s="131"/>
      <c r="AB112" s="131"/>
      <c r="AC112" s="131"/>
      <c r="AD112" s="131"/>
      <c r="AE112" s="276"/>
      <c r="AF112" s="15"/>
      <c r="AG112" s="15"/>
      <c r="AH112" s="131"/>
      <c r="AI112" s="131"/>
      <c r="AJ112" s="131"/>
      <c r="AK112" s="15"/>
      <c r="AL112" s="15"/>
      <c r="AM112" s="15"/>
    </row>
    <row r="113" spans="12:39">
      <c r="L113" s="276"/>
      <c r="M113" s="276"/>
      <c r="N113" s="276"/>
      <c r="AA113" s="131"/>
      <c r="AB113" s="131"/>
      <c r="AC113" s="131"/>
      <c r="AD113" s="131"/>
      <c r="AE113" s="276"/>
      <c r="AF113" s="15"/>
      <c r="AG113" s="15"/>
      <c r="AH113" s="131"/>
      <c r="AI113" s="131"/>
      <c r="AJ113" s="131"/>
      <c r="AK113" s="15"/>
      <c r="AL113" s="15"/>
      <c r="AM113" s="15"/>
    </row>
    <row r="114" spans="12:39">
      <c r="L114" s="276"/>
      <c r="M114" s="276"/>
      <c r="N114" s="276"/>
      <c r="AA114" s="131"/>
      <c r="AB114" s="131"/>
      <c r="AC114" s="131"/>
      <c r="AD114" s="131"/>
      <c r="AE114" s="276"/>
      <c r="AF114" s="15"/>
      <c r="AG114" s="15"/>
      <c r="AH114" s="131"/>
      <c r="AI114" s="131"/>
      <c r="AJ114" s="131"/>
      <c r="AK114" s="15"/>
      <c r="AL114" s="15"/>
      <c r="AM114" s="15"/>
    </row>
    <row r="115" spans="12:39">
      <c r="L115" s="276"/>
      <c r="M115" s="276"/>
      <c r="N115" s="276"/>
      <c r="AA115" s="131"/>
      <c r="AB115" s="131"/>
      <c r="AC115" s="131"/>
      <c r="AD115" s="131"/>
      <c r="AE115" s="276"/>
      <c r="AF115" s="15"/>
      <c r="AG115" s="15"/>
      <c r="AH115" s="131"/>
      <c r="AI115" s="131"/>
      <c r="AJ115" s="131"/>
      <c r="AK115" s="15"/>
      <c r="AL115" s="15"/>
      <c r="AM115" s="15"/>
    </row>
    <row r="116" spans="12:39">
      <c r="L116" s="276"/>
      <c r="M116" s="276"/>
      <c r="N116" s="276"/>
      <c r="AA116" s="131"/>
      <c r="AB116" s="131"/>
      <c r="AC116" s="131"/>
      <c r="AD116" s="131"/>
      <c r="AE116" s="276"/>
      <c r="AF116" s="15"/>
      <c r="AG116" s="15"/>
      <c r="AH116" s="131"/>
      <c r="AI116" s="131"/>
      <c r="AJ116" s="131"/>
      <c r="AK116" s="15"/>
      <c r="AL116" s="15"/>
      <c r="AM116" s="15"/>
    </row>
    <row r="117" spans="12:39">
      <c r="L117" s="276"/>
      <c r="M117" s="276"/>
      <c r="N117" s="276"/>
      <c r="AA117" s="131"/>
      <c r="AB117" s="131"/>
      <c r="AC117" s="131"/>
      <c r="AD117" s="131"/>
      <c r="AE117" s="276"/>
      <c r="AF117" s="15"/>
      <c r="AG117" s="15"/>
      <c r="AH117" s="131"/>
      <c r="AI117" s="131"/>
      <c r="AJ117" s="131"/>
      <c r="AK117" s="15"/>
      <c r="AL117" s="15"/>
      <c r="AM117" s="15"/>
    </row>
    <row r="118" spans="12:39">
      <c r="L118" s="276"/>
      <c r="M118" s="276"/>
      <c r="N118" s="276"/>
      <c r="AA118" s="131"/>
      <c r="AB118" s="131"/>
      <c r="AC118" s="131"/>
      <c r="AD118" s="131"/>
      <c r="AE118" s="276"/>
      <c r="AF118" s="15"/>
      <c r="AG118" s="15"/>
      <c r="AH118" s="131"/>
      <c r="AI118" s="131"/>
      <c r="AJ118" s="131"/>
      <c r="AK118" s="15"/>
      <c r="AL118" s="15"/>
      <c r="AM118" s="15"/>
    </row>
    <row r="119" spans="12:39">
      <c r="L119" s="276"/>
      <c r="M119" s="276"/>
      <c r="N119" s="276"/>
      <c r="AA119" s="131"/>
      <c r="AB119" s="131"/>
      <c r="AC119" s="131"/>
      <c r="AD119" s="131"/>
      <c r="AE119" s="276"/>
      <c r="AF119" s="15"/>
      <c r="AG119" s="15"/>
      <c r="AH119" s="131"/>
      <c r="AI119" s="131"/>
      <c r="AJ119" s="131"/>
      <c r="AK119" s="15"/>
      <c r="AL119" s="15"/>
      <c r="AM119" s="15"/>
    </row>
    <row r="130" spans="12:39">
      <c r="L130" s="276"/>
      <c r="M130" s="276"/>
      <c r="N130" s="276"/>
      <c r="AA130" s="131"/>
      <c r="AB130" s="131"/>
      <c r="AC130" s="131"/>
      <c r="AD130" s="131"/>
      <c r="AE130" s="276"/>
      <c r="AF130" s="15"/>
      <c r="AG130" s="15"/>
      <c r="AH130" s="131"/>
      <c r="AI130" s="131"/>
      <c r="AJ130" s="131"/>
      <c r="AK130" s="15"/>
      <c r="AL130" s="15"/>
      <c r="AM130" s="15"/>
    </row>
    <row r="131" spans="12:39">
      <c r="L131" s="276"/>
      <c r="M131" s="276"/>
      <c r="N131" s="276"/>
      <c r="AA131" s="131"/>
      <c r="AB131" s="131"/>
      <c r="AC131" s="131"/>
      <c r="AD131" s="131"/>
      <c r="AE131" s="276"/>
      <c r="AF131" s="15"/>
      <c r="AG131" s="15"/>
      <c r="AH131" s="131"/>
      <c r="AI131" s="131"/>
      <c r="AJ131" s="131"/>
      <c r="AK131" s="15"/>
      <c r="AL131" s="15"/>
      <c r="AM131" s="15"/>
    </row>
    <row r="132" spans="12:39">
      <c r="L132" s="276"/>
      <c r="M132" s="276"/>
      <c r="N132" s="276"/>
      <c r="AA132" s="131"/>
      <c r="AB132" s="131"/>
      <c r="AC132" s="131"/>
      <c r="AD132" s="131"/>
      <c r="AE132" s="276"/>
      <c r="AF132" s="15"/>
      <c r="AG132" s="15"/>
      <c r="AH132" s="131"/>
      <c r="AI132" s="131"/>
      <c r="AJ132" s="131"/>
      <c r="AK132" s="15"/>
      <c r="AL132" s="15"/>
      <c r="AM132" s="15"/>
    </row>
    <row r="133" spans="12:39">
      <c r="L133" s="276"/>
      <c r="M133" s="276"/>
      <c r="N133" s="276"/>
      <c r="AA133" s="131"/>
      <c r="AB133" s="131"/>
      <c r="AC133" s="131"/>
      <c r="AD133" s="131"/>
      <c r="AE133" s="276"/>
      <c r="AF133" s="15"/>
      <c r="AG133" s="15"/>
      <c r="AH133" s="131"/>
      <c r="AI133" s="131"/>
      <c r="AJ133" s="131"/>
      <c r="AK133" s="15"/>
      <c r="AL133" s="15"/>
      <c r="AM133" s="15"/>
    </row>
    <row r="134" spans="12:39">
      <c r="L134" s="276"/>
      <c r="M134" s="276"/>
      <c r="N134" s="276"/>
      <c r="AA134" s="131"/>
      <c r="AB134" s="131"/>
      <c r="AC134" s="131"/>
      <c r="AD134" s="131"/>
      <c r="AE134" s="276"/>
      <c r="AF134" s="15"/>
      <c r="AG134" s="15"/>
      <c r="AH134" s="131"/>
      <c r="AI134" s="131"/>
      <c r="AJ134" s="131"/>
      <c r="AK134" s="15"/>
      <c r="AL134" s="15"/>
      <c r="AM134" s="15"/>
    </row>
    <row r="135" spans="12:39">
      <c r="L135" s="276"/>
      <c r="M135" s="276"/>
      <c r="N135" s="276"/>
      <c r="AA135" s="131"/>
      <c r="AB135" s="131"/>
      <c r="AC135" s="131"/>
      <c r="AD135" s="131"/>
      <c r="AE135" s="276"/>
      <c r="AF135" s="15"/>
      <c r="AG135" s="15"/>
      <c r="AH135" s="131"/>
      <c r="AI135" s="131"/>
      <c r="AJ135" s="131"/>
      <c r="AK135" s="15"/>
      <c r="AL135" s="15"/>
      <c r="AM135" s="15"/>
    </row>
    <row r="136" spans="12:39">
      <c r="L136" s="276"/>
      <c r="M136" s="276"/>
      <c r="N136" s="276"/>
      <c r="AA136" s="131"/>
      <c r="AB136" s="131"/>
      <c r="AC136" s="131"/>
      <c r="AD136" s="131"/>
      <c r="AE136" s="276"/>
      <c r="AF136" s="15"/>
      <c r="AG136" s="15"/>
      <c r="AH136" s="131"/>
      <c r="AI136" s="131"/>
      <c r="AJ136" s="131"/>
      <c r="AK136" s="15"/>
      <c r="AL136" s="15"/>
      <c r="AM136" s="15"/>
    </row>
    <row r="137" spans="12:39">
      <c r="L137" s="276"/>
      <c r="M137" s="276"/>
      <c r="N137" s="276"/>
      <c r="AA137" s="131"/>
      <c r="AB137" s="131"/>
      <c r="AC137" s="131"/>
      <c r="AD137" s="131"/>
      <c r="AE137" s="276"/>
      <c r="AF137" s="15"/>
      <c r="AG137" s="15"/>
      <c r="AH137" s="131"/>
      <c r="AI137" s="131"/>
      <c r="AJ137" s="131"/>
      <c r="AK137" s="15"/>
      <c r="AL137" s="15"/>
      <c r="AM137" s="15"/>
    </row>
    <row r="148" spans="12:39">
      <c r="L148" s="276"/>
      <c r="M148" s="276"/>
      <c r="N148" s="276"/>
      <c r="AA148" s="131"/>
      <c r="AB148" s="131"/>
      <c r="AC148" s="131"/>
      <c r="AD148" s="131"/>
      <c r="AE148" s="276"/>
      <c r="AF148" s="15"/>
      <c r="AG148" s="15"/>
      <c r="AH148" s="131"/>
      <c r="AI148" s="131"/>
      <c r="AJ148" s="131"/>
      <c r="AK148" s="15"/>
      <c r="AL148" s="15"/>
      <c r="AM148" s="15"/>
    </row>
    <row r="149" spans="12:39">
      <c r="L149" s="276"/>
      <c r="M149" s="276"/>
      <c r="N149" s="276"/>
      <c r="AA149" s="131"/>
      <c r="AB149" s="131"/>
      <c r="AC149" s="131"/>
      <c r="AD149" s="131"/>
      <c r="AE149" s="276"/>
      <c r="AF149" s="15"/>
      <c r="AG149" s="15"/>
      <c r="AH149" s="131"/>
      <c r="AI149" s="131"/>
      <c r="AJ149" s="131"/>
      <c r="AK149" s="15"/>
      <c r="AL149" s="15"/>
      <c r="AM149" s="15"/>
    </row>
    <row r="150" spans="12:39">
      <c r="L150" s="276"/>
      <c r="M150" s="276"/>
      <c r="N150" s="276"/>
      <c r="AA150" s="131"/>
      <c r="AB150" s="131"/>
      <c r="AC150" s="131"/>
      <c r="AD150" s="131"/>
      <c r="AE150" s="276"/>
      <c r="AF150" s="15"/>
      <c r="AG150" s="15"/>
      <c r="AH150" s="131"/>
      <c r="AI150" s="131"/>
      <c r="AJ150" s="131"/>
      <c r="AK150" s="15"/>
      <c r="AL150" s="15"/>
      <c r="AM150" s="15"/>
    </row>
    <row r="151" spans="12:39">
      <c r="L151" s="276"/>
      <c r="M151" s="276"/>
      <c r="N151" s="276"/>
      <c r="AA151" s="131"/>
      <c r="AB151" s="131"/>
      <c r="AC151" s="131"/>
      <c r="AD151" s="131"/>
      <c r="AE151" s="276"/>
      <c r="AF151" s="15"/>
      <c r="AG151" s="15"/>
      <c r="AH151" s="131"/>
      <c r="AI151" s="131"/>
      <c r="AJ151" s="131"/>
      <c r="AK151" s="15"/>
      <c r="AL151" s="15"/>
      <c r="AM151" s="15"/>
    </row>
    <row r="152" spans="12:39">
      <c r="L152" s="276"/>
      <c r="M152" s="276"/>
      <c r="N152" s="276"/>
      <c r="AA152" s="131"/>
      <c r="AB152" s="131"/>
      <c r="AC152" s="131"/>
      <c r="AD152" s="131"/>
      <c r="AE152" s="276"/>
      <c r="AF152" s="15"/>
      <c r="AG152" s="15"/>
      <c r="AH152" s="131"/>
      <c r="AI152" s="131"/>
      <c r="AJ152" s="131"/>
      <c r="AK152" s="15"/>
      <c r="AL152" s="15"/>
      <c r="AM152" s="15"/>
    </row>
    <row r="153" spans="12:39">
      <c r="L153" s="276"/>
      <c r="M153" s="276"/>
      <c r="N153" s="276"/>
      <c r="AA153" s="131"/>
      <c r="AB153" s="131"/>
      <c r="AC153" s="131"/>
      <c r="AD153" s="131"/>
      <c r="AE153" s="276"/>
      <c r="AF153" s="15"/>
      <c r="AG153" s="15"/>
      <c r="AH153" s="131"/>
      <c r="AI153" s="131"/>
      <c r="AJ153" s="131"/>
      <c r="AK153" s="15"/>
      <c r="AL153" s="15"/>
      <c r="AM153" s="15"/>
    </row>
    <row r="154" spans="12:39">
      <c r="L154" s="276"/>
      <c r="M154" s="276"/>
      <c r="N154" s="276"/>
      <c r="AA154" s="131"/>
      <c r="AB154" s="131"/>
      <c r="AC154" s="131"/>
      <c r="AD154" s="131"/>
      <c r="AE154" s="276"/>
      <c r="AF154" s="15"/>
      <c r="AG154" s="15"/>
      <c r="AH154" s="131"/>
      <c r="AI154" s="131"/>
      <c r="AJ154" s="131"/>
      <c r="AK154" s="15"/>
      <c r="AL154" s="15"/>
      <c r="AM154" s="15"/>
    </row>
    <row r="155" spans="12:39">
      <c r="L155" s="276"/>
      <c r="M155" s="276"/>
      <c r="N155" s="276"/>
      <c r="AA155" s="131"/>
      <c r="AB155" s="131"/>
      <c r="AC155" s="131"/>
      <c r="AD155" s="131"/>
      <c r="AE155" s="276"/>
      <c r="AF155" s="15"/>
      <c r="AG155" s="15"/>
      <c r="AH155" s="131"/>
      <c r="AI155" s="131"/>
      <c r="AJ155" s="131"/>
      <c r="AK155" s="15"/>
      <c r="AL155" s="15"/>
      <c r="AM155" s="15"/>
    </row>
  </sheetData>
  <mergeCells count="1">
    <mergeCell ref="AD4:AF4"/>
  </mergeCells>
  <phoneticPr fontId="11" type="noConversion"/>
  <conditionalFormatting sqref="G9:G20">
    <cfRule type="cellIs" dxfId="217" priority="14" operator="lessThan">
      <formula>0</formula>
    </cfRule>
    <cfRule type="cellIs" dxfId="216" priority="15" operator="greaterThan">
      <formula>0</formula>
    </cfRule>
  </conditionalFormatting>
  <conditionalFormatting sqref="I9:I20">
    <cfRule type="cellIs" dxfId="215" priority="12" operator="lessThan">
      <formula>0</formula>
    </cfRule>
    <cfRule type="cellIs" dxfId="214" priority="13" operator="greaterThan">
      <formula>0</formula>
    </cfRule>
  </conditionalFormatting>
  <conditionalFormatting sqref="M9:M20">
    <cfRule type="cellIs" dxfId="213" priority="10" operator="lessThan">
      <formula>0</formula>
    </cfRule>
    <cfRule type="cellIs" dxfId="212" priority="11" operator="greaterThan">
      <formula>0</formula>
    </cfRule>
  </conditionalFormatting>
  <conditionalFormatting sqref="Z9:Z20">
    <cfRule type="cellIs" dxfId="211" priority="8" operator="lessThan">
      <formula>0</formula>
    </cfRule>
    <cfRule type="cellIs" dxfId="210" priority="9" operator="greaterThan">
      <formula>0</formula>
    </cfRule>
  </conditionalFormatting>
  <conditionalFormatting sqref="E9:E20">
    <cfRule type="cellIs" dxfId="209" priority="6" operator="lessThan">
      <formula>0</formula>
    </cfRule>
    <cfRule type="cellIs" dxfId="208" priority="7" operator="greaterThan">
      <formula>0</formula>
    </cfRule>
  </conditionalFormatting>
  <conditionalFormatting sqref="T9:T20">
    <cfRule type="cellIs" dxfId="207" priority="1" operator="lessThan">
      <formula>0</formula>
    </cfRule>
    <cfRule type="cellIs" dxfId="206" priority="3" operator="greaterThan">
      <formula>0</formula>
    </cfRule>
  </conditionalFormatting>
  <conditionalFormatting sqref="T10">
    <cfRule type="cellIs" dxfId="205" priority="2" operator="less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486</v>
      </c>
      <c r="D1" t="s">
        <v>487</v>
      </c>
      <c r="E1" t="s">
        <v>488</v>
      </c>
      <c r="F1" t="s">
        <v>489</v>
      </c>
      <c r="G1" t="s">
        <v>490</v>
      </c>
      <c r="H1" t="s">
        <v>491</v>
      </c>
      <c r="I1" t="s">
        <v>492</v>
      </c>
      <c r="J1" t="s">
        <v>493</v>
      </c>
      <c r="K1" t="s">
        <v>494</v>
      </c>
      <c r="L1" t="s">
        <v>495</v>
      </c>
      <c r="M1" t="s">
        <v>496</v>
      </c>
      <c r="N1" t="s">
        <v>497</v>
      </c>
      <c r="O1" t="s">
        <v>498</v>
      </c>
      <c r="P1" t="s">
        <v>499</v>
      </c>
      <c r="Q1" t="s">
        <v>25</v>
      </c>
      <c r="R1" t="s">
        <v>564</v>
      </c>
      <c r="S1" t="s">
        <v>564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A11:CE281"/>
  <sheetViews>
    <sheetView defaultGridColor="0" colorId="22" zoomScale="95" zoomScaleNormal="95" workbookViewId="0">
      <selection activeCell="P22" sqref="P22"/>
    </sheetView>
  </sheetViews>
  <sheetFormatPr baseColWidth="10" defaultRowHeight="15"/>
  <cols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1" spans="25:83" ht="15.6">
      <c r="Y11" s="42"/>
      <c r="Z11" s="42"/>
      <c r="AB11" s="42"/>
      <c r="AC11" s="42"/>
      <c r="AD11" s="4"/>
      <c r="AE11" s="2"/>
      <c r="AF11" s="2"/>
      <c r="AG11" s="2"/>
      <c r="AH11" s="2"/>
      <c r="AI11" s="2"/>
      <c r="AJ11" s="2"/>
      <c r="AK11" s="2"/>
      <c r="AL11" s="2"/>
      <c r="AM11" s="2"/>
      <c r="AO11" s="2"/>
      <c r="AV11" s="4"/>
      <c r="AW11" s="2"/>
      <c r="AX11" s="2"/>
      <c r="AY11" s="2"/>
      <c r="AZ11" s="2"/>
      <c r="BA11" s="2"/>
      <c r="BB11" s="2"/>
      <c r="BC11" s="2"/>
      <c r="BD11" s="2"/>
      <c r="BE11" s="2"/>
      <c r="BG11" s="2"/>
      <c r="BN11" s="4"/>
      <c r="BO11" s="2"/>
      <c r="BP11" s="2"/>
      <c r="BQ11" s="2"/>
      <c r="BR11" s="2"/>
      <c r="BS11" s="2"/>
      <c r="BT11" s="2"/>
      <c r="BU11" s="2"/>
      <c r="BV11" s="2"/>
      <c r="BW11" s="2"/>
      <c r="BY11" s="2"/>
    </row>
    <row r="12" spans="25:83" ht="15.6">
      <c r="Y12" s="23"/>
      <c r="Z12" s="23"/>
      <c r="AA12" s="42"/>
      <c r="AB12" s="23"/>
      <c r="AC12" s="23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25:83" s="2" customFormat="1" ht="15.6">
      <c r="Y13" s="43"/>
      <c r="Z13" s="43"/>
      <c r="AA13" s="23"/>
      <c r="AB13" s="43"/>
      <c r="AC13" s="43"/>
      <c r="AD13" s="45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45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45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</row>
    <row r="14" spans="25:83" s="3" customFormat="1">
      <c r="Y14" s="43"/>
      <c r="Z14" s="43"/>
      <c r="AA14" s="43"/>
      <c r="AB14" s="43"/>
      <c r="AC14" s="43"/>
      <c r="AD14" s="3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3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3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</row>
    <row r="15" spans="25:83" s="2" customFormat="1" ht="15.6">
      <c r="Y15" s="44"/>
      <c r="Z15" s="44"/>
      <c r="AA15" s="43"/>
      <c r="AB15" s="44"/>
      <c r="AC15" s="44"/>
      <c r="AD15" s="4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4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25:83" s="3" customFormat="1" ht="15.6">
      <c r="Y16" s="43"/>
      <c r="Z16" s="43"/>
      <c r="AA16" s="44"/>
      <c r="AB16" s="43"/>
      <c r="AC16" s="43"/>
      <c r="AD16" s="4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4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4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</row>
    <row r="17" spans="25:83" s="3" customFormat="1">
      <c r="Y17" s="43"/>
      <c r="Z17" s="43"/>
      <c r="AA17" s="43"/>
      <c r="AB17" s="43"/>
      <c r="AC17" s="43"/>
      <c r="AD17" s="4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4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4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25:83" s="3" customFormat="1">
      <c r="Y18" s="43"/>
      <c r="Z18" s="43"/>
      <c r="AA18" s="43"/>
      <c r="AB18" s="43"/>
      <c r="AC18" s="43"/>
      <c r="AD18" s="3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4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4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25:83">
      <c r="AA19" s="43"/>
    </row>
    <row r="51" spans="15:16" ht="15.6">
      <c r="O51" s="57">
        <f>+År!I36</f>
        <v>12.822486731189509</v>
      </c>
      <c r="P51" s="2" t="s">
        <v>642</v>
      </c>
    </row>
    <row r="83" spans="15:16" ht="15.6">
      <c r="O83" s="5">
        <f>+År!O36</f>
        <v>5.4282703715266942</v>
      </c>
      <c r="P83" s="3" t="s">
        <v>643</v>
      </c>
    </row>
    <row r="88" spans="15:16" ht="15.6">
      <c r="O88" s="2">
        <v>2</v>
      </c>
      <c r="P88" s="312" t="s">
        <v>29</v>
      </c>
    </row>
    <row r="89" spans="15:16" ht="15.6">
      <c r="O89" s="2">
        <v>3</v>
      </c>
      <c r="P89" s="2" t="s">
        <v>30</v>
      </c>
    </row>
    <row r="90" spans="15:16" ht="15.6">
      <c r="O90" s="2">
        <v>4</v>
      </c>
      <c r="P90" s="2" t="s">
        <v>31</v>
      </c>
    </row>
    <row r="91" spans="15:16" ht="15.6">
      <c r="O91" s="2">
        <v>5</v>
      </c>
      <c r="P91" s="312" t="s">
        <v>398</v>
      </c>
    </row>
    <row r="92" spans="15:16" ht="15.6">
      <c r="O92" s="2">
        <v>6</v>
      </c>
      <c r="P92" s="2" t="s">
        <v>32</v>
      </c>
    </row>
    <row r="101" s="561" customFormat="1"/>
    <row r="102" s="561" customFormat="1"/>
    <row r="103" s="561" customFormat="1"/>
    <row r="104" s="561" customFormat="1"/>
    <row r="105" s="561" customFormat="1"/>
    <row r="106" s="561" customFormat="1"/>
    <row r="107" s="561" customFormat="1"/>
    <row r="108" s="561" customFormat="1"/>
    <row r="109" s="561" customFormat="1"/>
    <row r="110" s="561" customFormat="1"/>
    <row r="111" s="561" customFormat="1"/>
    <row r="112" s="561" customFormat="1"/>
    <row r="113" s="561" customFormat="1"/>
    <row r="114" s="561" customFormat="1"/>
    <row r="115" s="561" customFormat="1"/>
    <row r="116" s="561" customFormat="1"/>
    <row r="117" s="561" customFormat="1"/>
    <row r="118" s="561" customFormat="1"/>
    <row r="119" s="561" customFormat="1"/>
    <row r="120" s="561" customFormat="1"/>
    <row r="121" s="561" customFormat="1"/>
    <row r="122" s="561" customFormat="1"/>
    <row r="123" s="561" customFormat="1"/>
    <row r="124" s="561" customFormat="1"/>
    <row r="125" s="561" customFormat="1"/>
    <row r="126" s="561" customFormat="1"/>
    <row r="127" s="561" customFormat="1"/>
    <row r="128" s="561" customFormat="1"/>
    <row r="129" s="561" customFormat="1"/>
    <row r="130" s="561" customFormat="1"/>
    <row r="131" s="561" customFormat="1"/>
    <row r="132" s="561" customFormat="1"/>
    <row r="133" s="561" customFormat="1"/>
    <row r="134" s="561" customFormat="1"/>
    <row r="135" s="561" customFormat="1"/>
    <row r="136" s="561" customFormat="1"/>
    <row r="137" s="561" customFormat="1"/>
    <row r="138" s="561" customFormat="1"/>
    <row r="139" s="561" customFormat="1"/>
    <row r="140" s="561" customFormat="1"/>
    <row r="141" s="561" customFormat="1"/>
    <row r="142" s="561" customFormat="1"/>
    <row r="143" s="561" customFormat="1"/>
    <row r="144" s="561" customFormat="1"/>
    <row r="145" s="561" customFormat="1"/>
    <row r="146" s="561" customFormat="1"/>
    <row r="147" s="561" customFormat="1"/>
    <row r="148" s="561" customFormat="1"/>
    <row r="149" s="561" customFormat="1"/>
    <row r="150" s="561" customFormat="1"/>
    <row r="151" s="561" customFormat="1"/>
    <row r="152" s="561" customFormat="1"/>
    <row r="153" s="561" customFormat="1"/>
    <row r="154" s="561" customFormat="1"/>
    <row r="155" s="561" customFormat="1"/>
    <row r="156" s="561" customFormat="1"/>
    <row r="157" s="561" customFormat="1"/>
    <row r="158" s="561" customFormat="1"/>
    <row r="159" s="561" customFormat="1"/>
    <row r="160" s="561" customFormat="1"/>
    <row r="161" spans="15:16" s="561" customFormat="1"/>
    <row r="162" spans="15:16" s="561" customFormat="1"/>
    <row r="163" spans="15:16" s="561" customFormat="1"/>
    <row r="164" spans="15:16" s="561" customFormat="1"/>
    <row r="165" spans="15:16" s="561" customFormat="1"/>
    <row r="173" spans="15:16">
      <c r="O173">
        <v>3</v>
      </c>
      <c r="P173" s="3" t="s">
        <v>91</v>
      </c>
    </row>
    <row r="174" spans="15:16">
      <c r="O174">
        <v>4</v>
      </c>
      <c r="P174" s="3" t="s">
        <v>92</v>
      </c>
    </row>
    <row r="175" spans="15:16">
      <c r="O175">
        <v>5</v>
      </c>
      <c r="P175" s="286" t="s">
        <v>93</v>
      </c>
    </row>
    <row r="176" spans="15:16">
      <c r="O176">
        <v>6</v>
      </c>
      <c r="P176" s="3" t="s">
        <v>94</v>
      </c>
    </row>
    <row r="182" spans="15:16" ht="15.6">
      <c r="O182" s="5">
        <f>+År!R36</f>
        <v>4.8744536372151108</v>
      </c>
      <c r="P182" s="3" t="s">
        <v>644</v>
      </c>
    </row>
    <row r="190" spans="15:16">
      <c r="P190" s="3" t="s">
        <v>637</v>
      </c>
    </row>
    <row r="201" spans="1:36">
      <c r="Y201" s="20"/>
      <c r="Z201" s="20"/>
      <c r="AA201" s="20"/>
      <c r="AB201" s="20"/>
      <c r="AC201" s="20"/>
      <c r="AD201" s="20"/>
      <c r="AH201" s="20"/>
      <c r="AJ201" s="20"/>
    </row>
    <row r="202" spans="1:36">
      <c r="Y202" s="20"/>
      <c r="Z202" s="20"/>
      <c r="AA202" s="20"/>
      <c r="AB202" s="20"/>
      <c r="AC202" s="20"/>
      <c r="AH202" s="20"/>
      <c r="AJ202" s="20"/>
    </row>
    <row r="205" spans="1:36">
      <c r="A205">
        <v>0</v>
      </c>
    </row>
    <row r="213" spans="16:16">
      <c r="P213" s="3"/>
    </row>
    <row r="281" spans="16:16">
      <c r="P281" s="3" t="s">
        <v>637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P1094"/>
  <sheetViews>
    <sheetView defaultGridColor="0" colorId="22" zoomScale="91" zoomScaleNormal="91" workbookViewId="0">
      <pane xSplit="3" ySplit="9" topLeftCell="D39" activePane="bottomRight" state="frozen"/>
      <selection pane="topRight" activeCell="D1" sqref="D1"/>
      <selection pane="bottomLeft" activeCell="A11" sqref="A11"/>
      <selection pane="bottomRight" activeCell="A39" sqref="A39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5.08984375" customWidth="1"/>
    <col min="6" max="6" width="6.36328125" customWidth="1"/>
    <col min="7" max="7" width="6" style="11" customWidth="1"/>
    <col min="8" max="8" width="5.6328125" style="92" customWidth="1"/>
    <col min="9" max="9" width="4.81640625" customWidth="1"/>
    <col min="10" max="10" width="6.1796875" style="92" customWidth="1"/>
    <col min="11" max="11" width="1.36328125" style="92" customWidth="1"/>
    <col min="12" max="12" width="6.453125" style="92" customWidth="1"/>
    <col min="13" max="13" width="4.54296875" style="33" customWidth="1"/>
    <col min="14" max="14" width="1.26953125" style="92" customWidth="1"/>
    <col min="15" max="15" width="6.1796875" style="92" customWidth="1"/>
    <col min="16" max="16" width="1.453125" style="92" customWidth="1"/>
    <col min="17" max="17" width="6.1796875" style="92" customWidth="1"/>
    <col min="18" max="18" width="1.36328125" style="92" customWidth="1"/>
    <col min="19" max="19" width="6.81640625" style="92" customWidth="1"/>
    <col min="20" max="20" width="1.36328125" style="92" customWidth="1"/>
    <col min="21" max="21" width="6.54296875" customWidth="1"/>
    <col min="22" max="22" width="1.36328125" customWidth="1"/>
    <col min="23" max="23" width="6.81640625" customWidth="1"/>
    <col min="24" max="24" width="5.453125" customWidth="1"/>
    <col min="25" max="25" width="1.7265625" customWidth="1"/>
    <col min="26" max="26" width="6.90625" customWidth="1"/>
    <col min="27" max="27" width="5.90625" customWidth="1"/>
    <col min="28" max="28" width="6.453125" customWidth="1"/>
    <col min="29" max="29" width="5.36328125" style="92" customWidth="1"/>
    <col min="30" max="30" width="6" customWidth="1"/>
    <col min="31" max="31" width="4.08984375" style="11" customWidth="1"/>
    <col min="32" max="32" width="5.90625" customWidth="1"/>
    <col min="33" max="33" width="3.90625" style="11" customWidth="1"/>
    <col min="34" max="34" width="1.90625" style="11" customWidth="1"/>
    <col min="35" max="35" width="6.453125" style="92" customWidth="1"/>
    <col min="36" max="36" width="5.453125" customWidth="1"/>
    <col min="37" max="37" width="7.54296875" customWidth="1"/>
    <col min="38" max="38" width="7" customWidth="1"/>
    <col min="39" max="39" width="1.54296875" customWidth="1"/>
    <col min="40" max="40" width="6.08984375" customWidth="1"/>
    <col min="41" max="41" width="4.90625" customWidth="1"/>
    <col min="42" max="42" width="7.90625" customWidth="1"/>
    <col min="43" max="43" width="6.81640625" customWidth="1"/>
    <col min="44" max="44" width="6.6328125" customWidth="1"/>
    <col min="45" max="45" width="7.90625" customWidth="1"/>
    <col min="46" max="46" width="5.6328125" customWidth="1"/>
    <col min="47" max="47" width="7.54296875" customWidth="1"/>
    <col min="48" max="48" width="5.81640625" customWidth="1"/>
    <col min="49" max="49" width="7.90625" customWidth="1"/>
    <col min="50" max="50" width="5.1796875" style="92" customWidth="1"/>
    <col min="51" max="51" width="7.90625" customWidth="1"/>
    <col min="52" max="52" width="6.6328125" customWidth="1"/>
    <col min="53" max="53" width="5.81640625" customWidth="1"/>
    <col min="54" max="54" width="8.6328125" style="92" customWidth="1"/>
    <col min="55" max="55" width="6.36328125" style="92" customWidth="1"/>
    <col min="56" max="56" width="8.81640625" style="92" customWidth="1"/>
    <col min="57" max="57" width="6.36328125" style="92" customWidth="1"/>
    <col min="58" max="58" width="8.54296875" style="92" customWidth="1"/>
    <col min="59" max="59" width="6.36328125" style="92" customWidth="1"/>
    <col min="60" max="60" width="7.6328125" customWidth="1"/>
    <col min="61" max="61" width="5.1796875" customWidth="1"/>
    <col min="62" max="62" width="6.90625" customWidth="1"/>
    <col min="63" max="63" width="7.90625" style="92" customWidth="1"/>
    <col min="64" max="64" width="10.1796875" style="92" customWidth="1"/>
    <col min="65" max="65" width="8.54296875" style="92" customWidth="1"/>
    <col min="66" max="66" width="8" customWidth="1"/>
    <col min="67" max="67" width="6.453125" customWidth="1"/>
    <col min="68" max="68" width="10.1796875" customWidth="1"/>
    <col min="69" max="69" width="5.54296875" customWidth="1"/>
  </cols>
  <sheetData>
    <row r="1" spans="1:65">
      <c r="A1" s="25"/>
      <c r="B1" s="25"/>
      <c r="C1" s="25"/>
      <c r="D1" s="25"/>
      <c r="E1" s="25"/>
      <c r="F1" s="25"/>
      <c r="G1" s="125"/>
      <c r="H1" s="101"/>
      <c r="I1" s="25"/>
      <c r="J1" s="101"/>
      <c r="K1" s="101"/>
      <c r="L1" s="101"/>
      <c r="M1" s="562"/>
      <c r="N1" s="101"/>
      <c r="O1" s="101"/>
      <c r="P1" s="101"/>
      <c r="Q1" s="101"/>
      <c r="R1" s="101"/>
      <c r="S1" s="101"/>
      <c r="T1" s="101"/>
      <c r="U1" s="25"/>
      <c r="V1" s="25"/>
      <c r="W1" s="25"/>
      <c r="X1" s="25"/>
      <c r="Y1" s="25"/>
      <c r="Z1" s="25"/>
      <c r="AA1" s="25"/>
      <c r="AB1" s="25"/>
      <c r="AC1" s="101"/>
      <c r="AD1" s="25"/>
      <c r="AE1" s="125"/>
      <c r="AF1" s="25"/>
      <c r="AG1" s="125"/>
      <c r="AH1" s="125"/>
      <c r="AI1" s="101"/>
      <c r="AJ1" s="25"/>
      <c r="AK1" s="25"/>
      <c r="AL1" s="25"/>
      <c r="AM1" s="25"/>
      <c r="AN1" s="25"/>
      <c r="AX1"/>
      <c r="BB1"/>
      <c r="BC1"/>
      <c r="BD1"/>
      <c r="BE1"/>
      <c r="BF1"/>
      <c r="BG1"/>
      <c r="BK1"/>
      <c r="BL1"/>
      <c r="BM1"/>
    </row>
    <row r="2" spans="1:65" ht="31.8">
      <c r="A2" s="25"/>
      <c r="B2" s="25"/>
      <c r="C2" s="132" t="s">
        <v>507</v>
      </c>
      <c r="D2" s="132"/>
      <c r="E2" s="132"/>
      <c r="F2" s="132"/>
      <c r="G2" s="525"/>
      <c r="H2" s="101"/>
      <c r="I2" s="25"/>
      <c r="J2" s="101"/>
      <c r="K2" s="101"/>
      <c r="L2" s="101"/>
      <c r="M2" s="562"/>
      <c r="N2" s="101"/>
      <c r="O2" s="101"/>
      <c r="P2" s="101"/>
      <c r="Q2" s="101"/>
      <c r="R2" s="101"/>
      <c r="S2" s="435"/>
      <c r="T2" s="435"/>
      <c r="U2" s="132"/>
      <c r="V2" s="132"/>
      <c r="W2" s="132"/>
      <c r="X2" s="132"/>
      <c r="Y2" s="25"/>
      <c r="Z2" s="132"/>
      <c r="AA2" s="132" t="str">
        <f>+År!B2</f>
        <v>ALL GEIT</v>
      </c>
      <c r="AB2" s="25"/>
      <c r="AC2" s="101"/>
      <c r="AD2" s="25"/>
      <c r="AE2" s="125"/>
      <c r="AF2" s="25"/>
      <c r="AG2" s="125"/>
      <c r="AH2" s="125"/>
      <c r="AI2" s="101"/>
      <c r="AJ2" s="25"/>
      <c r="AK2" s="25"/>
      <c r="AL2" s="25"/>
      <c r="AM2" s="25"/>
      <c r="AN2" s="25"/>
      <c r="AX2"/>
      <c r="BB2"/>
      <c r="BC2"/>
      <c r="BD2"/>
      <c r="BE2"/>
      <c r="BF2"/>
      <c r="BG2"/>
      <c r="BK2"/>
      <c r="BL2"/>
      <c r="BM2"/>
    </row>
    <row r="3" spans="1:65">
      <c r="A3" s="25"/>
      <c r="B3" s="25"/>
      <c r="C3" s="25"/>
      <c r="D3" s="25"/>
      <c r="E3" s="25"/>
      <c r="F3" s="25"/>
      <c r="G3" s="125"/>
      <c r="H3" s="101"/>
      <c r="I3" s="25"/>
      <c r="J3" s="101"/>
      <c r="K3" s="101"/>
      <c r="L3" s="101"/>
      <c r="M3" s="562"/>
      <c r="N3" s="101"/>
      <c r="O3" s="101"/>
      <c r="P3" s="101"/>
      <c r="Q3" s="101"/>
      <c r="R3" s="101"/>
      <c r="S3" s="101"/>
      <c r="T3" s="101"/>
      <c r="U3" s="25"/>
      <c r="V3" s="25"/>
      <c r="W3" s="25"/>
      <c r="X3" s="25"/>
      <c r="Y3" s="25"/>
      <c r="Z3" s="25"/>
      <c r="AA3" s="25"/>
      <c r="AB3" s="25"/>
      <c r="AC3" s="101"/>
      <c r="AD3" s="25"/>
      <c r="AE3" s="125"/>
      <c r="AF3" s="25"/>
      <c r="AG3" s="125"/>
      <c r="AH3" s="125"/>
      <c r="AI3" s="101"/>
      <c r="AJ3" s="25"/>
      <c r="AK3" s="25"/>
      <c r="AL3" s="25"/>
      <c r="AM3" s="25"/>
      <c r="AN3" s="25"/>
      <c r="AX3"/>
      <c r="BB3"/>
      <c r="BC3"/>
      <c r="BD3"/>
      <c r="BE3"/>
      <c r="BF3"/>
      <c r="BG3"/>
      <c r="BK3"/>
      <c r="BL3"/>
      <c r="BM3"/>
    </row>
    <row r="4" spans="1:65" ht="22.8">
      <c r="A4" s="25"/>
      <c r="B4" s="25"/>
      <c r="C4" s="25"/>
      <c r="D4" s="25"/>
      <c r="E4" s="62"/>
      <c r="F4" s="62"/>
      <c r="G4" s="526" t="s">
        <v>431</v>
      </c>
      <c r="H4" s="137"/>
      <c r="I4" s="133"/>
      <c r="J4" s="138">
        <f>+År!R2</f>
        <v>49</v>
      </c>
      <c r="K4" s="101"/>
      <c r="L4" s="296"/>
      <c r="M4" s="563"/>
      <c r="N4" s="101"/>
      <c r="O4" s="101"/>
      <c r="P4" s="101"/>
      <c r="Q4" s="101"/>
      <c r="R4" s="101"/>
      <c r="S4" s="296"/>
      <c r="T4" s="296"/>
      <c r="U4" s="136"/>
      <c r="V4" s="136"/>
      <c r="W4" s="136"/>
      <c r="X4" s="136"/>
      <c r="Y4" s="25"/>
      <c r="Z4" s="136"/>
      <c r="AA4" s="136"/>
      <c r="AB4" s="133" t="s">
        <v>432</v>
      </c>
      <c r="AC4" s="136"/>
      <c r="AD4" s="136"/>
      <c r="AE4" s="136"/>
      <c r="AF4" s="582">
        <f>SUM(F10:F61)</f>
        <v>25624</v>
      </c>
      <c r="AG4" s="585"/>
      <c r="AH4" s="584"/>
      <c r="AI4" s="125"/>
      <c r="AJ4" s="101"/>
      <c r="AK4" s="125"/>
      <c r="AL4" s="125"/>
      <c r="AM4" s="125"/>
      <c r="AN4" s="25"/>
      <c r="AO4" s="25"/>
      <c r="AX4"/>
      <c r="BB4"/>
      <c r="BC4"/>
      <c r="BD4"/>
      <c r="BE4"/>
      <c r="BF4"/>
      <c r="BG4"/>
      <c r="BK4"/>
      <c r="BL4"/>
      <c r="BM4"/>
    </row>
    <row r="5" spans="1:65" ht="14.25" customHeight="1">
      <c r="A5" s="25"/>
      <c r="B5" s="25"/>
      <c r="C5" s="25"/>
      <c r="D5" s="25"/>
      <c r="E5" s="62"/>
      <c r="F5" s="62"/>
      <c r="G5" s="527"/>
      <c r="H5" s="101"/>
      <c r="I5" s="25"/>
      <c r="J5" s="101"/>
      <c r="K5" s="101"/>
      <c r="L5" s="101"/>
      <c r="M5" s="562"/>
      <c r="N5" s="101"/>
      <c r="O5" s="101"/>
      <c r="P5" s="101"/>
      <c r="Q5" s="101"/>
      <c r="R5" s="101"/>
      <c r="S5" s="101"/>
      <c r="T5" s="101"/>
      <c r="U5" s="25"/>
      <c r="V5" s="25"/>
      <c r="W5" s="62"/>
      <c r="X5" s="25"/>
      <c r="Y5" s="25"/>
      <c r="Z5" s="25"/>
      <c r="AA5" s="25"/>
      <c r="AB5" s="25"/>
      <c r="AC5" s="101"/>
      <c r="AD5" s="25"/>
      <c r="AE5" s="125"/>
      <c r="AF5" s="25"/>
      <c r="AG5" s="125"/>
      <c r="AH5" s="125"/>
      <c r="AI5" s="101"/>
      <c r="AJ5" s="25"/>
      <c r="AK5" s="25"/>
      <c r="AL5" s="25"/>
      <c r="AM5" s="25"/>
      <c r="AN5" s="25"/>
      <c r="AX5"/>
      <c r="BB5"/>
      <c r="BC5"/>
      <c r="BD5"/>
      <c r="BE5"/>
      <c r="BF5"/>
      <c r="BG5"/>
      <c r="BK5"/>
      <c r="BL5"/>
      <c r="BM5"/>
    </row>
    <row r="6" spans="1:65" ht="15.6">
      <c r="A6" s="25"/>
      <c r="B6" s="25"/>
      <c r="C6" s="25"/>
      <c r="D6" s="25"/>
      <c r="E6" s="25"/>
      <c r="F6" s="25"/>
      <c r="G6" s="125"/>
      <c r="H6" s="101"/>
      <c r="I6" s="101"/>
      <c r="J6" s="101"/>
      <c r="K6" s="101"/>
      <c r="L6" s="101"/>
      <c r="M6" s="486"/>
      <c r="N6" s="101"/>
      <c r="O6" s="101"/>
      <c r="P6" s="101"/>
      <c r="Q6" s="101"/>
      <c r="R6" s="101"/>
      <c r="S6" s="101"/>
      <c r="T6" s="101"/>
      <c r="U6" s="25"/>
      <c r="V6" s="25"/>
      <c r="W6" s="25"/>
      <c r="X6" s="25"/>
      <c r="Y6" s="25"/>
      <c r="Z6" s="25"/>
      <c r="AA6" s="25"/>
      <c r="AB6" s="41" t="s">
        <v>417</v>
      </c>
      <c r="AC6" s="101"/>
      <c r="AD6" s="102" t="s">
        <v>504</v>
      </c>
      <c r="AE6" s="125"/>
      <c r="AF6" s="102"/>
      <c r="AG6" s="125"/>
      <c r="AH6" s="125"/>
      <c r="AI6" s="102" t="s">
        <v>419</v>
      </c>
      <c r="AJ6" s="25"/>
      <c r="AK6" s="25"/>
      <c r="AL6" s="25"/>
      <c r="AM6" s="101"/>
      <c r="AN6" s="25"/>
      <c r="AX6"/>
      <c r="BB6"/>
      <c r="BC6"/>
      <c r="BD6"/>
      <c r="BE6"/>
      <c r="BF6"/>
      <c r="BG6"/>
      <c r="BK6"/>
      <c r="BL6"/>
      <c r="BM6"/>
    </row>
    <row r="7" spans="1:65" ht="15.6">
      <c r="A7" s="25"/>
      <c r="B7" s="25"/>
      <c r="C7" s="25"/>
      <c r="D7" s="41" t="s">
        <v>2</v>
      </c>
      <c r="E7" s="25"/>
      <c r="F7" s="25"/>
      <c r="G7" s="125"/>
      <c r="H7" s="102" t="s">
        <v>2</v>
      </c>
      <c r="I7" s="101"/>
      <c r="J7" s="102" t="s">
        <v>1</v>
      </c>
      <c r="K7" s="102"/>
      <c r="L7" s="102"/>
      <c r="M7" s="486"/>
      <c r="N7" s="101"/>
      <c r="O7" s="102"/>
      <c r="P7" s="102"/>
      <c r="Q7" s="102" t="s">
        <v>401</v>
      </c>
      <c r="R7" s="102"/>
      <c r="S7" s="101"/>
      <c r="T7" s="101"/>
      <c r="U7" s="25"/>
      <c r="V7" s="25"/>
      <c r="W7" s="25"/>
      <c r="X7" s="25"/>
      <c r="Y7" s="25"/>
      <c r="Z7" s="41" t="s">
        <v>22</v>
      </c>
      <c r="AA7" s="25"/>
      <c r="AB7" s="41" t="s">
        <v>484</v>
      </c>
      <c r="AC7" s="101"/>
      <c r="AD7" s="102" t="s">
        <v>8</v>
      </c>
      <c r="AE7" s="125"/>
      <c r="AF7" s="102" t="s">
        <v>8</v>
      </c>
      <c r="AG7" s="125"/>
      <c r="AH7" s="125"/>
      <c r="AI7" s="102" t="s">
        <v>418</v>
      </c>
      <c r="AJ7" s="41" t="s">
        <v>418</v>
      </c>
      <c r="AK7" s="41" t="s">
        <v>418</v>
      </c>
      <c r="AL7" s="41" t="s">
        <v>78</v>
      </c>
      <c r="AM7" s="101"/>
      <c r="AN7" s="25"/>
      <c r="AX7"/>
      <c r="BB7"/>
      <c r="BC7"/>
      <c r="BD7"/>
      <c r="BE7"/>
      <c r="BF7"/>
      <c r="BG7"/>
      <c r="BK7"/>
      <c r="BL7"/>
      <c r="BM7"/>
    </row>
    <row r="8" spans="1:65" ht="15.6">
      <c r="A8" s="25"/>
      <c r="B8" s="41"/>
      <c r="C8" s="41" t="s">
        <v>502</v>
      </c>
      <c r="D8" s="41" t="s">
        <v>480</v>
      </c>
      <c r="E8" s="41"/>
      <c r="F8" s="41" t="s">
        <v>2</v>
      </c>
      <c r="G8" s="126"/>
      <c r="H8" s="102" t="s">
        <v>509</v>
      </c>
      <c r="I8" s="102"/>
      <c r="J8" s="102" t="s">
        <v>509</v>
      </c>
      <c r="K8" s="102"/>
      <c r="L8" s="102" t="s">
        <v>22</v>
      </c>
      <c r="M8" s="424"/>
      <c r="N8" s="101"/>
      <c r="O8" s="102" t="s">
        <v>2</v>
      </c>
      <c r="P8" s="102"/>
      <c r="Q8" s="102" t="s">
        <v>649</v>
      </c>
      <c r="R8" s="102"/>
      <c r="S8" s="424" t="s">
        <v>22</v>
      </c>
      <c r="T8" s="424"/>
      <c r="U8" s="487" t="s">
        <v>22</v>
      </c>
      <c r="V8" s="41"/>
      <c r="W8" s="41" t="s">
        <v>416</v>
      </c>
      <c r="X8" s="41"/>
      <c r="Y8" s="25"/>
      <c r="Z8" s="41" t="s">
        <v>482</v>
      </c>
      <c r="AA8" s="41"/>
      <c r="AB8" s="41" t="s">
        <v>485</v>
      </c>
      <c r="AC8" s="102"/>
      <c r="AD8" s="102" t="s">
        <v>634</v>
      </c>
      <c r="AE8" s="126"/>
      <c r="AF8" s="102" t="s">
        <v>634</v>
      </c>
      <c r="AG8" s="126"/>
      <c r="AH8" s="126"/>
      <c r="AI8" s="102" t="s">
        <v>413</v>
      </c>
      <c r="AJ8" s="41" t="s">
        <v>478</v>
      </c>
      <c r="AK8" s="41" t="s">
        <v>482</v>
      </c>
      <c r="AL8" s="41" t="s">
        <v>44</v>
      </c>
      <c r="AM8" s="102"/>
      <c r="AN8" s="25"/>
      <c r="AX8"/>
      <c r="BB8"/>
      <c r="BC8"/>
      <c r="BD8"/>
      <c r="BE8"/>
      <c r="BF8"/>
      <c r="BG8"/>
      <c r="BK8"/>
      <c r="BL8"/>
      <c r="BM8"/>
    </row>
    <row r="9" spans="1:65" ht="15.6">
      <c r="A9" s="25"/>
      <c r="B9" s="41" t="s">
        <v>86</v>
      </c>
      <c r="C9" s="41" t="s">
        <v>503</v>
      </c>
      <c r="D9" s="41" t="s">
        <v>481</v>
      </c>
      <c r="E9" s="104" t="s">
        <v>483</v>
      </c>
      <c r="F9" s="41" t="s">
        <v>8</v>
      </c>
      <c r="G9" s="291" t="s">
        <v>483</v>
      </c>
      <c r="H9" s="102" t="s">
        <v>510</v>
      </c>
      <c r="I9" s="106" t="s">
        <v>483</v>
      </c>
      <c r="J9" s="102" t="s">
        <v>510</v>
      </c>
      <c r="K9" s="102"/>
      <c r="L9" s="102" t="s">
        <v>44</v>
      </c>
      <c r="M9" s="488" t="s">
        <v>483</v>
      </c>
      <c r="N9" s="101"/>
      <c r="O9" s="102" t="s">
        <v>649</v>
      </c>
      <c r="P9" s="102"/>
      <c r="Q9" s="102" t="s">
        <v>666</v>
      </c>
      <c r="R9" s="102"/>
      <c r="S9" s="488" t="s">
        <v>649</v>
      </c>
      <c r="T9" s="488"/>
      <c r="U9" s="489" t="s">
        <v>650</v>
      </c>
      <c r="V9" s="104"/>
      <c r="W9" s="41" t="s">
        <v>43</v>
      </c>
      <c r="X9" s="104" t="s">
        <v>483</v>
      </c>
      <c r="Y9" s="25"/>
      <c r="Z9" s="41" t="s">
        <v>412</v>
      </c>
      <c r="AA9" s="104" t="s">
        <v>483</v>
      </c>
      <c r="AB9" s="41" t="s">
        <v>8</v>
      </c>
      <c r="AC9" s="106" t="s">
        <v>483</v>
      </c>
      <c r="AD9" s="102" t="s">
        <v>473</v>
      </c>
      <c r="AE9" s="291" t="s">
        <v>483</v>
      </c>
      <c r="AF9" s="102" t="s">
        <v>70</v>
      </c>
      <c r="AG9" s="291" t="s">
        <v>483</v>
      </c>
      <c r="AH9" s="126"/>
      <c r="AI9" s="102" t="s">
        <v>44</v>
      </c>
      <c r="AJ9" s="41" t="s">
        <v>479</v>
      </c>
      <c r="AK9" s="41" t="s">
        <v>412</v>
      </c>
      <c r="AL9" s="41" t="s">
        <v>0</v>
      </c>
      <c r="AM9" s="106"/>
      <c r="AN9" s="25"/>
      <c r="AX9"/>
      <c r="BB9"/>
      <c r="BC9"/>
      <c r="BD9"/>
      <c r="BE9"/>
      <c r="BF9"/>
      <c r="BG9"/>
      <c r="BK9"/>
      <c r="BL9"/>
      <c r="BM9"/>
    </row>
    <row r="10" spans="1:65" ht="15.6">
      <c r="A10" s="25"/>
      <c r="B10" s="98">
        <f>+'Ark1'!C91</f>
        <v>2024</v>
      </c>
      <c r="C10" s="98">
        <f>+'Ark1'!E91</f>
        <v>1</v>
      </c>
      <c r="D10" s="98">
        <f>+IF(F10=0,"",'Ark1'!Q91)</f>
        <v>2</v>
      </c>
      <c r="E10" s="105">
        <f t="shared" ref="E10:E41" si="0">+IF(F10=0,"",D10-D63)</f>
        <v>0</v>
      </c>
      <c r="F10" s="2">
        <f>+'Ark1'!R91</f>
        <v>48</v>
      </c>
      <c r="G10" s="105">
        <f t="shared" ref="G10:G41" si="1">+IF(F10=0,"",F10-F63)</f>
        <v>37</v>
      </c>
      <c r="H10" s="100">
        <f>+IF(F10=0,"",'Ark1'!AF91)</f>
        <v>0.18732438339057128</v>
      </c>
      <c r="I10" s="100">
        <f t="shared" ref="I10:I41" si="2">+IF(F10=0,"",H10-H63)</f>
        <v>0.14577261366292424</v>
      </c>
      <c r="J10" s="100">
        <f>+IF(F10=0,"",'Ark1'!AG91)</f>
        <v>0.35399560632742411</v>
      </c>
      <c r="K10" s="102"/>
      <c r="L10" s="57">
        <f>+IF(F10=0,"",'Ark1'!U91)</f>
        <v>24.231250000000003</v>
      </c>
      <c r="M10" s="564">
        <f t="shared" ref="M10:M41" si="3">+IF(F10=0,"",L10-L63)</f>
        <v>7.040340909090915</v>
      </c>
      <c r="N10" s="101"/>
      <c r="O10" s="18">
        <f>+'Ark1'!AI91</f>
        <v>0</v>
      </c>
      <c r="P10" s="102"/>
      <c r="Q10" s="57">
        <f>IF(F10=0,"",100*O10/F10)</f>
        <v>0</v>
      </c>
      <c r="R10" s="102"/>
      <c r="S10" s="57" t="str">
        <f>+IF(O10=0,"",'Ark1'!AJ91)</f>
        <v/>
      </c>
      <c r="T10" s="106"/>
      <c r="U10" s="5" t="str">
        <f>+IF(O10=0,"",'Ark1'!AK91)</f>
        <v/>
      </c>
      <c r="V10" s="104"/>
      <c r="W10" s="5">
        <f>+IF(F10=0,"",'Ark1'!S91)</f>
        <v>6.5833333333333313</v>
      </c>
      <c r="X10" s="99">
        <f t="shared" ref="X10:X41" si="4">+IF(F10=0,"",W10-W63)</f>
        <v>0.21969696969696795</v>
      </c>
      <c r="Y10" s="25"/>
      <c r="Z10" s="99">
        <f>+IF(F10=0,"",'Ark1'!T91)</f>
        <v>7.5625</v>
      </c>
      <c r="AA10" s="99">
        <f t="shared" ref="AA10:AA41" si="5">+IF(F10=0,"",Z10-Z63)</f>
        <v>2.0170454545454541</v>
      </c>
      <c r="AB10" s="100">
        <f>+IF(F10=0,"",'Ark1'!W91)</f>
        <v>25</v>
      </c>
      <c r="AC10" s="100">
        <f t="shared" ref="AC10:AC41" si="6">+IF(F10=0,"",AB10-AB63)</f>
        <v>25</v>
      </c>
      <c r="AD10" s="100">
        <f>+IF(F10=0,"",'Ark1'!X91)</f>
        <v>89.583333333333314</v>
      </c>
      <c r="AE10" s="105">
        <f t="shared" ref="AE10:AE41" si="7">+IF(F10=0,"",AD10-AD63)</f>
        <v>44.128787878787868</v>
      </c>
      <c r="AF10" s="100">
        <f>+IF(F10=0,"",'Ark1'!Y91)</f>
        <v>62.5</v>
      </c>
      <c r="AG10" s="105">
        <f t="shared" ref="AG10:AG41" si="8">+IF(F10=0,"",AF10-AF63)</f>
        <v>44.318181818181813</v>
      </c>
      <c r="AH10" s="126"/>
      <c r="AI10" s="100">
        <f>+IF(F10=0,"",'Ark1'!Z91)</f>
        <v>7.3962872513286433</v>
      </c>
      <c r="AJ10" s="99">
        <f>+IF(F10=0,"",'Ark1'!AA91)</f>
        <v>1.3202482931462405</v>
      </c>
      <c r="AK10" s="99">
        <f>+IF(F10=0,"",'Ark1'!AC91)</f>
        <v>60.446933772602961</v>
      </c>
      <c r="AL10" s="99">
        <f t="shared" ref="AL10:AL41" si="9">+IF(F10=0,"",L10/W10)</f>
        <v>3.6806962025316472</v>
      </c>
      <c r="AM10" s="100"/>
      <c r="AN10" s="25"/>
      <c r="AX10"/>
      <c r="BA10">
        <f>+År!I36</f>
        <v>12.822486731189509</v>
      </c>
      <c r="BB10" s="1">
        <f>+År!O36</f>
        <v>5.4282703715266942</v>
      </c>
      <c r="BC10" s="1">
        <f>+År!R36</f>
        <v>4.8744536372151108</v>
      </c>
      <c r="BD10"/>
      <c r="BE10"/>
      <c r="BF10"/>
      <c r="BG10"/>
      <c r="BK10"/>
      <c r="BL10"/>
      <c r="BM10"/>
    </row>
    <row r="11" spans="1:65" ht="15.6">
      <c r="A11" s="25"/>
      <c r="B11" s="98">
        <f>+'Ark1'!C92</f>
        <v>2024</v>
      </c>
      <c r="C11" s="98">
        <f>+'Ark1'!E92</f>
        <v>2</v>
      </c>
      <c r="D11" s="98">
        <f>+IF(F11=0,"",'Ark1'!Q92)</f>
        <v>23</v>
      </c>
      <c r="E11" s="105">
        <f t="shared" si="0"/>
        <v>-13</v>
      </c>
      <c r="F11" s="2">
        <f>+'Ark1'!R92</f>
        <v>283</v>
      </c>
      <c r="G11" s="105">
        <f t="shared" si="1"/>
        <v>-180</v>
      </c>
      <c r="H11" s="100">
        <f>+IF(F11=0,"",'Ark1'!AF92)</f>
        <v>1.1044333437402438</v>
      </c>
      <c r="I11" s="100">
        <f t="shared" si="2"/>
        <v>-0.64451841843253588</v>
      </c>
      <c r="J11" s="100">
        <f>+IF(F11=0,"",'Ark1'!AG92)</f>
        <v>1.7317510106116503</v>
      </c>
      <c r="K11" s="102"/>
      <c r="L11" s="57">
        <f>+IF(F11=0,"",'Ark1'!U92)</f>
        <v>20.105653710247353</v>
      </c>
      <c r="M11" s="564">
        <f t="shared" si="3"/>
        <v>1.7408588938326552</v>
      </c>
      <c r="N11" s="101"/>
      <c r="O11" s="18">
        <f>+'Ark1'!AI92</f>
        <v>51</v>
      </c>
      <c r="P11" s="102"/>
      <c r="Q11" s="57">
        <f t="shared" ref="Q11:Q59" si="10">IF(F11=0,"",100*O11/F11)</f>
        <v>18.021201413427562</v>
      </c>
      <c r="R11" s="102"/>
      <c r="S11" s="57">
        <f>+IF(O11=0,"",'Ark1'!AJ92)</f>
        <v>90.692156862745122</v>
      </c>
      <c r="T11" s="106"/>
      <c r="U11" s="5">
        <f>+IF(O11=0,"",'Ark1'!AK92)</f>
        <v>17.408766476900613</v>
      </c>
      <c r="V11" s="104"/>
      <c r="W11" s="5">
        <f>+IF(F11=0,"",'Ark1'!S92)</f>
        <v>5.8339222614840978</v>
      </c>
      <c r="X11" s="99">
        <f t="shared" si="4"/>
        <v>7.5822909432262442E-2</v>
      </c>
      <c r="Y11" s="25"/>
      <c r="Z11" s="99">
        <f>+IF(F11=0,"",'Ark1'!T92)</f>
        <v>6.0070671378091891</v>
      </c>
      <c r="AA11" s="99">
        <f t="shared" si="5"/>
        <v>0.32456173824115364</v>
      </c>
      <c r="AB11" s="100">
        <f>+IF(F11=0,"",'Ark1'!W92)</f>
        <v>4.2402826855123674</v>
      </c>
      <c r="AC11" s="100">
        <f t="shared" si="6"/>
        <v>0.78455914339573773</v>
      </c>
      <c r="AD11" s="100">
        <f>+IF(F11=0,"",'Ark1'!X92)</f>
        <v>72.438162544169614</v>
      </c>
      <c r="AE11" s="105">
        <f t="shared" si="7"/>
        <v>4.8355707515130177</v>
      </c>
      <c r="AF11" s="100">
        <f>+IF(F11=0,"",'Ark1'!Y92)</f>
        <v>36.749116607773843</v>
      </c>
      <c r="AG11" s="105">
        <f t="shared" si="8"/>
        <v>9.9672591563699555</v>
      </c>
      <c r="AH11" s="126"/>
      <c r="AI11" s="100">
        <f>+IF(F11=0,"",'Ark1'!Z92)</f>
        <v>7.4832512524734236</v>
      </c>
      <c r="AJ11" s="99">
        <f>+IF(F11=0,"",'Ark1'!AA92)</f>
        <v>1.3955942112366648</v>
      </c>
      <c r="AK11" s="99">
        <f>+IF(F11=0,"",'Ark1'!AC92)</f>
        <v>24.630601028140855</v>
      </c>
      <c r="AL11" s="99">
        <f t="shared" si="9"/>
        <v>3.4463355542095711</v>
      </c>
      <c r="AM11" s="100"/>
      <c r="AN11" s="25"/>
      <c r="AX11"/>
      <c r="BA11">
        <f>+BA10</f>
        <v>12.822486731189509</v>
      </c>
      <c r="BB11" s="1">
        <f>+BB10</f>
        <v>5.4282703715266942</v>
      </c>
      <c r="BC11" s="1">
        <f>+BC10</f>
        <v>4.8744536372151108</v>
      </c>
      <c r="BD11"/>
      <c r="BE11"/>
      <c r="BF11"/>
      <c r="BG11"/>
      <c r="BK11"/>
      <c r="BL11"/>
      <c r="BM11"/>
    </row>
    <row r="12" spans="1:65" ht="15.6">
      <c r="A12" s="25"/>
      <c r="B12" s="98">
        <f>+'Ark1'!C93</f>
        <v>2024</v>
      </c>
      <c r="C12" s="98">
        <f>+'Ark1'!E93</f>
        <v>3</v>
      </c>
      <c r="D12" s="98">
        <f>+IF(F12=0,"",'Ark1'!Q93)</f>
        <v>10</v>
      </c>
      <c r="E12" s="105">
        <f t="shared" si="0"/>
        <v>0</v>
      </c>
      <c r="F12" s="2">
        <f>+'Ark1'!R93</f>
        <v>94</v>
      </c>
      <c r="G12" s="105">
        <f t="shared" si="1"/>
        <v>-43</v>
      </c>
      <c r="H12" s="100">
        <f>+IF(F12=0,"",'Ark1'!AF93)</f>
        <v>0.36684358413986889</v>
      </c>
      <c r="I12" s="100">
        <f t="shared" si="2"/>
        <v>-0.15066482064991688</v>
      </c>
      <c r="J12" s="100">
        <f>+IF(F12=0,"",'Ark1'!AG93)</f>
        <v>0.64891585611787506</v>
      </c>
      <c r="K12" s="102"/>
      <c r="L12" s="57">
        <f>+IF(F12=0,"",'Ark1'!U93)</f>
        <v>22.681914893617016</v>
      </c>
      <c r="M12" s="564">
        <f t="shared" si="3"/>
        <v>1.6950535797483965</v>
      </c>
      <c r="N12" s="101"/>
      <c r="O12" s="18">
        <f>+'Ark1'!AI93</f>
        <v>0</v>
      </c>
      <c r="P12" s="102"/>
      <c r="Q12" s="57">
        <f t="shared" si="10"/>
        <v>0</v>
      </c>
      <c r="R12" s="102"/>
      <c r="S12" s="57" t="str">
        <f>+IF(O12=0,"",'Ark1'!AJ93)</f>
        <v/>
      </c>
      <c r="T12" s="106"/>
      <c r="U12" s="5" t="str">
        <f>+IF(O12=0,"",'Ark1'!AK93)</f>
        <v/>
      </c>
      <c r="V12" s="104"/>
      <c r="W12" s="5">
        <f>+IF(F12=0,"",'Ark1'!S93)</f>
        <v>5.5851063829787249</v>
      </c>
      <c r="X12" s="99">
        <f t="shared" si="4"/>
        <v>-0.21051405497747577</v>
      </c>
      <c r="Y12" s="25"/>
      <c r="Z12" s="99">
        <f>+IF(F12=0,"",'Ark1'!T93)</f>
        <v>5.8936170212765937</v>
      </c>
      <c r="AA12" s="99">
        <f t="shared" si="5"/>
        <v>-0.11368224879639666</v>
      </c>
      <c r="AB12" s="100">
        <f>+IF(F12=0,"",'Ark1'!W93)</f>
        <v>3.1914893617021289</v>
      </c>
      <c r="AC12" s="100">
        <f t="shared" si="6"/>
        <v>-4.8377077185898418</v>
      </c>
      <c r="AD12" s="100">
        <f>+IF(F12=0,"",'Ark1'!X93)</f>
        <v>88.297872340425499</v>
      </c>
      <c r="AE12" s="105">
        <f t="shared" si="7"/>
        <v>19.684733654294092</v>
      </c>
      <c r="AF12" s="100">
        <f>+IF(F12=0,"",'Ark1'!Y93)</f>
        <v>40.425531914893625</v>
      </c>
      <c r="AG12" s="105">
        <f t="shared" si="8"/>
        <v>1.7394005280323057</v>
      </c>
      <c r="AH12" s="126"/>
      <c r="AI12" s="100">
        <f>+IF(F12=0,"",'Ark1'!Z93)</f>
        <v>6.07038438205924</v>
      </c>
      <c r="AJ12" s="99">
        <f>+IF(F12=0,"",'Ark1'!AA93)</f>
        <v>1.2998328408740016</v>
      </c>
      <c r="AK12" s="99">
        <f>+IF(F12=0,"",'Ark1'!AC93)</f>
        <v>44.369988074376131</v>
      </c>
      <c r="AL12" s="99">
        <f t="shared" si="9"/>
        <v>4.0611428571428547</v>
      </c>
      <c r="AM12" s="100"/>
      <c r="AN12" s="25"/>
      <c r="AX12"/>
      <c r="BA12">
        <f t="shared" ref="BA12:BC61" si="11">+BA11</f>
        <v>12.822486731189509</v>
      </c>
      <c r="BB12" s="1">
        <f t="shared" si="11"/>
        <v>5.4282703715266942</v>
      </c>
      <c r="BC12" s="1">
        <f t="shared" si="11"/>
        <v>4.8744536372151108</v>
      </c>
      <c r="BD12"/>
      <c r="BE12"/>
      <c r="BF12"/>
      <c r="BG12"/>
      <c r="BK12"/>
      <c r="BL12"/>
      <c r="BM12"/>
    </row>
    <row r="13" spans="1:65" ht="15.6">
      <c r="A13" s="25"/>
      <c r="B13" s="98">
        <f>+'Ark1'!C94</f>
        <v>2024</v>
      </c>
      <c r="C13" s="98">
        <f>+'Ark1'!E94</f>
        <v>4</v>
      </c>
      <c r="D13" s="98">
        <f>+IF(F13=0,"",'Ark1'!Q94)</f>
        <v>25</v>
      </c>
      <c r="E13" s="105">
        <f t="shared" si="0"/>
        <v>15</v>
      </c>
      <c r="F13" s="2">
        <f>+'Ark1'!R94</f>
        <v>294</v>
      </c>
      <c r="G13" s="105">
        <f t="shared" si="1"/>
        <v>173</v>
      </c>
      <c r="H13" s="100">
        <f>+IF(F13=0,"",'Ark1'!AF94)</f>
        <v>1.1473618482672499</v>
      </c>
      <c r="I13" s="100">
        <f t="shared" si="2"/>
        <v>0.69029238126313242</v>
      </c>
      <c r="J13" s="100">
        <f>+IF(F13=0,"",'Ark1'!AG94)</f>
        <v>1.4783143831601444</v>
      </c>
      <c r="K13" s="102"/>
      <c r="L13" s="57">
        <f>+IF(F13=0,"",'Ark1'!U94)</f>
        <v>16.521088435374143</v>
      </c>
      <c r="M13" s="564">
        <f t="shared" si="3"/>
        <v>-2.3028785067746078</v>
      </c>
      <c r="N13" s="101"/>
      <c r="O13" s="18">
        <f>+'Ark1'!AI94</f>
        <v>69</v>
      </c>
      <c r="P13" s="102"/>
      <c r="Q13" s="57">
        <f t="shared" si="10"/>
        <v>23.469387755102041</v>
      </c>
      <c r="R13" s="102"/>
      <c r="S13" s="57">
        <f>+IF(O13=0,"",'Ark1'!AJ94)</f>
        <v>100.73478260869568</v>
      </c>
      <c r="T13" s="106"/>
      <c r="U13" s="5">
        <f>+IF(O13=0,"",'Ark1'!AK94)</f>
        <v>16.863295307217161</v>
      </c>
      <c r="V13" s="104"/>
      <c r="W13" s="5">
        <f>+IF(F13=0,"",'Ark1'!S94)</f>
        <v>5.4353741496598635</v>
      </c>
      <c r="X13" s="99">
        <f t="shared" si="4"/>
        <v>-0.16793163546410472</v>
      </c>
      <c r="Y13" s="25"/>
      <c r="Z13" s="99">
        <f>+IF(F13=0,"",'Ark1'!T94)</f>
        <v>5.3945578231292508</v>
      </c>
      <c r="AA13" s="99">
        <f t="shared" si="5"/>
        <v>-0.74593804463934266</v>
      </c>
      <c r="AB13" s="100">
        <f>+IF(F13=0,"",'Ark1'!W94)</f>
        <v>3.4013605442176873</v>
      </c>
      <c r="AC13" s="100">
        <f t="shared" si="6"/>
        <v>-3.210209703716199</v>
      </c>
      <c r="AD13" s="100">
        <f>+IF(F13=0,"",'Ark1'!X94)</f>
        <v>49.31972789115644</v>
      </c>
      <c r="AE13" s="105">
        <f t="shared" si="7"/>
        <v>-6.8786192162815709</v>
      </c>
      <c r="AF13" s="100">
        <f>+IF(F13=0,"",'Ark1'!Y94)</f>
        <v>23.469387755102041</v>
      </c>
      <c r="AG13" s="105">
        <f t="shared" si="8"/>
        <v>-12.894248608534326</v>
      </c>
      <c r="AH13" s="126"/>
      <c r="AI13" s="100">
        <f>+IF(F13=0,"",'Ark1'!Z94)</f>
        <v>8.0324870242596926</v>
      </c>
      <c r="AJ13" s="99">
        <f>+IF(F13=0,"",'Ark1'!AA94)</f>
        <v>1.4407482334734745</v>
      </c>
      <c r="AK13" s="99">
        <f>+IF(F13=0,"",'Ark1'!AC94)</f>
        <v>40.968151722827237</v>
      </c>
      <c r="AL13" s="99">
        <f t="shared" si="9"/>
        <v>3.0395494367959941</v>
      </c>
      <c r="AM13" s="100"/>
      <c r="AN13" s="25"/>
      <c r="AX13"/>
      <c r="BA13">
        <f t="shared" si="11"/>
        <v>12.822486731189509</v>
      </c>
      <c r="BB13" s="1">
        <f t="shared" si="11"/>
        <v>5.4282703715266942</v>
      </c>
      <c r="BC13" s="1">
        <f t="shared" si="11"/>
        <v>4.8744536372151108</v>
      </c>
      <c r="BD13"/>
      <c r="BE13"/>
      <c r="BF13"/>
      <c r="BG13"/>
      <c r="BK13"/>
      <c r="BL13"/>
      <c r="BM13"/>
    </row>
    <row r="14" spans="1:65" ht="15.6">
      <c r="A14" s="25"/>
      <c r="B14" s="98">
        <f>+'Ark1'!C95</f>
        <v>2024</v>
      </c>
      <c r="C14" s="98">
        <f>+'Ark1'!E95</f>
        <v>5</v>
      </c>
      <c r="D14" s="98">
        <f>+IF(F14=0,"",'Ark1'!Q95)</f>
        <v>10</v>
      </c>
      <c r="E14" s="105">
        <f t="shared" si="0"/>
        <v>-12</v>
      </c>
      <c r="F14" s="2">
        <f>+'Ark1'!R95</f>
        <v>51</v>
      </c>
      <c r="G14" s="105">
        <f t="shared" si="1"/>
        <v>-304</v>
      </c>
      <c r="H14" s="100">
        <f>+IF(F14=0,"",'Ark1'!AF95)</f>
        <v>0.19903215735248203</v>
      </c>
      <c r="I14" s="100">
        <f t="shared" si="2"/>
        <v>-1.1419567747670363</v>
      </c>
      <c r="J14" s="100">
        <f>+IF(F14=0,"",'Ark1'!AG95)</f>
        <v>0.19223078407394129</v>
      </c>
      <c r="K14" s="102"/>
      <c r="L14" s="57">
        <f>+IF(F14=0,"",'Ark1'!U95)</f>
        <v>12.384313725490198</v>
      </c>
      <c r="M14" s="564">
        <f t="shared" si="3"/>
        <v>-2.1517426125379711</v>
      </c>
      <c r="N14" s="101"/>
      <c r="O14" s="18">
        <f>+'Ark1'!AI95</f>
        <v>23</v>
      </c>
      <c r="P14" s="102"/>
      <c r="Q14" s="57">
        <f t="shared" si="10"/>
        <v>45.098039215686278</v>
      </c>
      <c r="R14" s="102"/>
      <c r="S14" s="57">
        <f>+IF(O14=0,"",'Ark1'!AJ95)</f>
        <v>99.5</v>
      </c>
      <c r="T14" s="106"/>
      <c r="U14" s="5">
        <f>+IF(O14=0,"",'Ark1'!AK95)</f>
        <v>13.00296626732408</v>
      </c>
      <c r="V14" s="104"/>
      <c r="W14" s="5">
        <f>+IF(F14=0,"",'Ark1'!S95)</f>
        <v>5.6862745098039236</v>
      </c>
      <c r="X14" s="99">
        <f t="shared" si="4"/>
        <v>0.81021817177575528</v>
      </c>
      <c r="Y14" s="25"/>
      <c r="Z14" s="99">
        <f>+IF(F14=0,"",'Ark1'!T95)</f>
        <v>4.2745098039215668</v>
      </c>
      <c r="AA14" s="99">
        <f t="shared" si="5"/>
        <v>-0.68323667495167228</v>
      </c>
      <c r="AB14" s="100">
        <f>+IF(F14=0,"",'Ark1'!W95)</f>
        <v>0</v>
      </c>
      <c r="AC14" s="100">
        <f t="shared" si="6"/>
        <v>-1.1267605633802815</v>
      </c>
      <c r="AD14" s="100">
        <f>+IF(F14=0,"",'Ark1'!X95)</f>
        <v>19.607843137254903</v>
      </c>
      <c r="AE14" s="105">
        <f t="shared" si="7"/>
        <v>-26.025959679646505</v>
      </c>
      <c r="AF14" s="100">
        <f>+IF(F14=0,"",'Ark1'!Y95)</f>
        <v>7.8431372549019596</v>
      </c>
      <c r="AG14" s="105">
        <f t="shared" si="8"/>
        <v>-9.33996133664734</v>
      </c>
      <c r="AH14" s="126"/>
      <c r="AI14" s="100">
        <f>+IF(F14=0,"",'Ark1'!Z95)</f>
        <v>5.3774537508706475</v>
      </c>
      <c r="AJ14" s="99">
        <f>+IF(F14=0,"",'Ark1'!AA95)</f>
        <v>1.6147627286206483</v>
      </c>
      <c r="AK14" s="99">
        <f>+IF(F14=0,"",'Ark1'!AC95)</f>
        <v>5.6231279833169681E-2</v>
      </c>
      <c r="AL14" s="99">
        <f t="shared" si="9"/>
        <v>2.177931034482758</v>
      </c>
      <c r="AM14" s="100"/>
      <c r="AN14" s="25"/>
      <c r="AX14"/>
      <c r="BA14">
        <f t="shared" si="11"/>
        <v>12.822486731189509</v>
      </c>
      <c r="BB14" s="1">
        <f t="shared" si="11"/>
        <v>5.4282703715266942</v>
      </c>
      <c r="BC14" s="1">
        <f t="shared" si="11"/>
        <v>4.8744536372151108</v>
      </c>
      <c r="BD14"/>
      <c r="BE14"/>
      <c r="BF14"/>
      <c r="BG14"/>
      <c r="BK14"/>
      <c r="BL14"/>
      <c r="BM14"/>
    </row>
    <row r="15" spans="1:65" ht="15.6">
      <c r="A15" s="25"/>
      <c r="B15" s="98">
        <f>+'Ark1'!C96</f>
        <v>2024</v>
      </c>
      <c r="C15" s="98">
        <f>+'Ark1'!E96</f>
        <v>6</v>
      </c>
      <c r="D15" s="98">
        <f>+IF(F15=0,"",'Ark1'!Q96)</f>
        <v>21</v>
      </c>
      <c r="E15" s="105">
        <f t="shared" si="0"/>
        <v>15</v>
      </c>
      <c r="F15" s="2">
        <f>+'Ark1'!R96</f>
        <v>171</v>
      </c>
      <c r="G15" s="105">
        <f t="shared" si="1"/>
        <v>107</v>
      </c>
      <c r="H15" s="100">
        <f>+IF(F15=0,"",'Ark1'!AF96)</f>
        <v>0.66734311582891026</v>
      </c>
      <c r="I15" s="100">
        <f t="shared" si="2"/>
        <v>0.42558736468623648</v>
      </c>
      <c r="J15" s="100">
        <f>+IF(F15=0,"",'Ark1'!AG96)</f>
        <v>0.95890169142393777</v>
      </c>
      <c r="K15" s="102"/>
      <c r="L15" s="57">
        <f>+IF(F15=0,"",'Ark1'!U96)</f>
        <v>18.424561403508783</v>
      </c>
      <c r="M15" s="564">
        <f t="shared" si="3"/>
        <v>-0.77700109649121174</v>
      </c>
      <c r="N15" s="101"/>
      <c r="O15" s="18">
        <f>+'Ark1'!AI96</f>
        <v>58</v>
      </c>
      <c r="P15" s="102"/>
      <c r="Q15" s="57">
        <f t="shared" si="10"/>
        <v>33.918128654970758</v>
      </c>
      <c r="R15" s="102"/>
      <c r="S15" s="57">
        <f>+IF(O15=0,"",'Ark1'!AJ96)</f>
        <v>87.10344827586205</v>
      </c>
      <c r="T15" s="106"/>
      <c r="U15" s="5">
        <f>+IF(O15=0,"",'Ark1'!AK96)</f>
        <v>15.739412996714828</v>
      </c>
      <c r="V15" s="104"/>
      <c r="W15" s="5">
        <f>+IF(F15=0,"",'Ark1'!S96)</f>
        <v>5.4035087719298245</v>
      </c>
      <c r="X15" s="99">
        <f t="shared" si="4"/>
        <v>0.13788377192982448</v>
      </c>
      <c r="Y15" s="25"/>
      <c r="Z15" s="99">
        <f>+IF(F15=0,"",'Ark1'!T96)</f>
        <v>5.2807017543859649</v>
      </c>
      <c r="AA15" s="99">
        <f t="shared" si="5"/>
        <v>-0.2661732456140351</v>
      </c>
      <c r="AB15" s="100">
        <f>+IF(F15=0,"",'Ark1'!W96)</f>
        <v>0.58479532163742698</v>
      </c>
      <c r="AC15" s="100">
        <f t="shared" si="6"/>
        <v>0.58479532163742698</v>
      </c>
      <c r="AD15" s="100">
        <f>+IF(F15=0,"",'Ark1'!X96)</f>
        <v>69.00584795321636</v>
      </c>
      <c r="AE15" s="105">
        <f t="shared" si="7"/>
        <v>0.25584795321636022</v>
      </c>
      <c r="AF15" s="100">
        <f>+IF(F15=0,"",'Ark1'!Y96)</f>
        <v>30.4093567251462</v>
      </c>
      <c r="AG15" s="105">
        <f t="shared" si="8"/>
        <v>3.8468567251461998</v>
      </c>
      <c r="AH15" s="126"/>
      <c r="AI15" s="100">
        <f>+IF(F15=0,"",'Ark1'!Z96)</f>
        <v>7.7591887960369341</v>
      </c>
      <c r="AJ15" s="99">
        <f>+IF(F15=0,"",'Ark1'!AA96)</f>
        <v>1.3661699883460916</v>
      </c>
      <c r="AK15" s="99">
        <f>+IF(F15=0,"",'Ark1'!AC96)</f>
        <v>-5.4281857211082221</v>
      </c>
      <c r="AL15" s="99">
        <f t="shared" si="9"/>
        <v>3.409740259740262</v>
      </c>
      <c r="AM15" s="100"/>
      <c r="AN15" s="25"/>
      <c r="AX15"/>
      <c r="BA15">
        <f t="shared" si="11"/>
        <v>12.822486731189509</v>
      </c>
      <c r="BB15" s="1">
        <f t="shared" si="11"/>
        <v>5.4282703715266942</v>
      </c>
      <c r="BC15" s="1">
        <f t="shared" si="11"/>
        <v>4.8744536372151108</v>
      </c>
      <c r="BD15"/>
      <c r="BE15"/>
      <c r="BF15"/>
      <c r="BG15"/>
      <c r="BK15"/>
      <c r="BL15"/>
      <c r="BM15"/>
    </row>
    <row r="16" spans="1:65" ht="15.6">
      <c r="A16" s="25"/>
      <c r="B16" s="98">
        <f>+'Ark1'!C97</f>
        <v>2024</v>
      </c>
      <c r="C16" s="98">
        <f>+'Ark1'!E97</f>
        <v>7</v>
      </c>
      <c r="D16" s="98">
        <f>+IF(F16=0,"",'Ark1'!Q97)</f>
        <v>26</v>
      </c>
      <c r="E16" s="105">
        <f t="shared" si="0"/>
        <v>-3</v>
      </c>
      <c r="F16" s="2">
        <f>+'Ark1'!R97</f>
        <v>920</v>
      </c>
      <c r="G16" s="105">
        <f t="shared" si="1"/>
        <v>5</v>
      </c>
      <c r="H16" s="100">
        <f>+IF(F16=0,"",'Ark1'!AF97)</f>
        <v>3.5903840149859501</v>
      </c>
      <c r="I16" s="100">
        <f t="shared" si="2"/>
        <v>0.13403226036803728</v>
      </c>
      <c r="J16" s="100">
        <f>+IF(F16=0,"",'Ark1'!AG97)</f>
        <v>2.0604242590623283</v>
      </c>
      <c r="K16" s="102"/>
      <c r="L16" s="57">
        <f>+IF(F16=0,"",'Ark1'!U97)</f>
        <v>7.3584782608695614</v>
      </c>
      <c r="M16" s="564">
        <f t="shared" si="3"/>
        <v>-1.0618496079828992</v>
      </c>
      <c r="N16" s="101"/>
      <c r="O16" s="18">
        <f>+'Ark1'!AI97</f>
        <v>805</v>
      </c>
      <c r="P16" s="102"/>
      <c r="Q16" s="57">
        <f t="shared" si="10"/>
        <v>87.5</v>
      </c>
      <c r="R16" s="102"/>
      <c r="S16" s="57">
        <f>+IF(O16=0,"",'Ark1'!AJ97)</f>
        <v>74.636273291925434</v>
      </c>
      <c r="T16" s="106"/>
      <c r="U16" s="5">
        <f>+IF(O16=0,"",'Ark1'!AK97)</f>
        <v>15.485756368856901</v>
      </c>
      <c r="V16" s="104"/>
      <c r="W16" s="5">
        <f>+IF(F16=0,"",'Ark1'!S97)</f>
        <v>5.7391304347826084</v>
      </c>
      <c r="X16" s="99">
        <f t="shared" si="4"/>
        <v>-1.6060822047992751E-2</v>
      </c>
      <c r="Y16" s="25"/>
      <c r="Z16" s="99">
        <f>+IF(F16=0,"",'Ark1'!T97)</f>
        <v>4.8358695652173909</v>
      </c>
      <c r="AA16" s="99">
        <f t="shared" si="5"/>
        <v>-0.23954027084818463</v>
      </c>
      <c r="AB16" s="100">
        <f>+IF(F16=0,"",'Ark1'!W97)</f>
        <v>0.32608695652173914</v>
      </c>
      <c r="AC16" s="100">
        <f t="shared" si="6"/>
        <v>-0.11107151342361615</v>
      </c>
      <c r="AD16" s="100">
        <f>+IF(F16=0,"",'Ark1'!X97)</f>
        <v>5</v>
      </c>
      <c r="AE16" s="105">
        <f t="shared" si="7"/>
        <v>-4.5081967213114744</v>
      </c>
      <c r="AF16" s="100">
        <f>+IF(F16=0,"",'Ark1'!Y97)</f>
        <v>2.6086956521739126</v>
      </c>
      <c r="AG16" s="105">
        <f t="shared" si="8"/>
        <v>-2.6372059871703502</v>
      </c>
      <c r="AH16" s="126"/>
      <c r="AI16" s="100">
        <f>+IF(F16=0,"",'Ark1'!Z97)</f>
        <v>4.7134190799716116</v>
      </c>
      <c r="AJ16" s="99">
        <f>+IF(F16=0,"",'Ark1'!AA97)</f>
        <v>1.4556454210014269</v>
      </c>
      <c r="AK16" s="99">
        <f>+IF(F16=0,"",'Ark1'!AC97)</f>
        <v>12.950115206144584</v>
      </c>
      <c r="AL16" s="99">
        <f t="shared" si="9"/>
        <v>1.2821590909090903</v>
      </c>
      <c r="AM16" s="100"/>
      <c r="AN16" s="25"/>
      <c r="AX16"/>
      <c r="BA16">
        <f t="shared" si="11"/>
        <v>12.822486731189509</v>
      </c>
      <c r="BB16" s="1">
        <f t="shared" si="11"/>
        <v>5.4282703715266942</v>
      </c>
      <c r="BC16" s="1">
        <f t="shared" si="11"/>
        <v>4.8744536372151108</v>
      </c>
      <c r="BD16"/>
      <c r="BE16"/>
      <c r="BF16"/>
      <c r="BG16"/>
      <c r="BK16"/>
      <c r="BL16"/>
      <c r="BM16"/>
    </row>
    <row r="17" spans="1:65" ht="15.6">
      <c r="A17" s="25"/>
      <c r="B17" s="98">
        <f>+'Ark1'!C98</f>
        <v>2024</v>
      </c>
      <c r="C17" s="98">
        <f>+'Ark1'!E98</f>
        <v>8</v>
      </c>
      <c r="D17" s="98">
        <f>+IF(F17=0,"",'Ark1'!Q98)</f>
        <v>17</v>
      </c>
      <c r="E17" s="105">
        <f t="shared" si="0"/>
        <v>0</v>
      </c>
      <c r="F17" s="2">
        <f>+'Ark1'!R98</f>
        <v>277</v>
      </c>
      <c r="G17" s="105">
        <f t="shared" si="1"/>
        <v>2</v>
      </c>
      <c r="H17" s="100">
        <f>+IF(F17=0,"",'Ark1'!AF98)</f>
        <v>1.0810177958164218</v>
      </c>
      <c r="I17" s="100">
        <f t="shared" si="2"/>
        <v>4.2223552625245908E-2</v>
      </c>
      <c r="J17" s="100">
        <f>+IF(F17=0,"",'Ark1'!AG98)</f>
        <v>0.85420348097201315</v>
      </c>
      <c r="K17" s="102"/>
      <c r="L17" s="57">
        <f>+IF(F17=0,"",'Ark1'!U98)</f>
        <v>10.132129963898924</v>
      </c>
      <c r="M17" s="564">
        <f t="shared" si="3"/>
        <v>0.46085723662619138</v>
      </c>
      <c r="N17" s="101"/>
      <c r="O17" s="18">
        <f>+'Ark1'!AI98</f>
        <v>213</v>
      </c>
      <c r="P17" s="102"/>
      <c r="Q17" s="57">
        <f t="shared" si="10"/>
        <v>76.895306859205775</v>
      </c>
      <c r="R17" s="102"/>
      <c r="S17" s="57">
        <f>+IF(O17=0,"",'Ark1'!AJ98)</f>
        <v>76.507042253521135</v>
      </c>
      <c r="T17" s="106"/>
      <c r="U17" s="5">
        <f>+IF(O17=0,"",'Ark1'!AK98)</f>
        <v>15.24500079916522</v>
      </c>
      <c r="V17" s="104"/>
      <c r="W17" s="5">
        <f>+IF(F17=0,"",'Ark1'!S98)</f>
        <v>5.880866425992779</v>
      </c>
      <c r="X17" s="99">
        <f t="shared" si="4"/>
        <v>0.7026846078109612</v>
      </c>
      <c r="Y17" s="25"/>
      <c r="Z17" s="99">
        <f>+IF(F17=0,"",'Ark1'!T98)</f>
        <v>5.1155234657039719</v>
      </c>
      <c r="AA17" s="99">
        <f t="shared" si="5"/>
        <v>-1.9021988841483761E-2</v>
      </c>
      <c r="AB17" s="100">
        <f>+IF(F17=0,"",'Ark1'!W98)</f>
        <v>1.0830324909747289</v>
      </c>
      <c r="AC17" s="100">
        <f t="shared" si="6"/>
        <v>-7.8765999343619608E-3</v>
      </c>
      <c r="AD17" s="100">
        <f>+IF(F17=0,"",'Ark1'!X98)</f>
        <v>17.328519855595658</v>
      </c>
      <c r="AE17" s="105">
        <f t="shared" si="7"/>
        <v>-1.2169346898588884</v>
      </c>
      <c r="AF17" s="100">
        <f>+IF(F17=0,"",'Ark1'!Y98)</f>
        <v>11.191335740072201</v>
      </c>
      <c r="AG17" s="105">
        <f t="shared" si="8"/>
        <v>5.0095175582540206</v>
      </c>
      <c r="AH17" s="126"/>
      <c r="AI17" s="100">
        <f>+IF(F17=0,"",'Ark1'!Z98)</f>
        <v>7.9072566505471391</v>
      </c>
      <c r="AJ17" s="99">
        <f>+IF(F17=0,"",'Ark1'!AA98)</f>
        <v>1.2704196300079784</v>
      </c>
      <c r="AK17" s="99">
        <f>+IF(F17=0,"",'Ark1'!AC98)</f>
        <v>3.2868491192064089</v>
      </c>
      <c r="AL17" s="99">
        <f t="shared" si="9"/>
        <v>1.7228974831184791</v>
      </c>
      <c r="AM17" s="100"/>
      <c r="AN17" s="25"/>
      <c r="AX17"/>
      <c r="BA17">
        <f t="shared" si="11"/>
        <v>12.822486731189509</v>
      </c>
      <c r="BB17" s="1">
        <f t="shared" si="11"/>
        <v>5.4282703715266942</v>
      </c>
      <c r="BC17" s="1">
        <f t="shared" si="11"/>
        <v>4.8744536372151108</v>
      </c>
      <c r="BD17"/>
      <c r="BE17"/>
      <c r="BF17"/>
      <c r="BG17"/>
      <c r="BK17"/>
      <c r="BL17"/>
      <c r="BM17"/>
    </row>
    <row r="18" spans="1:65" ht="15.6">
      <c r="A18" s="25"/>
      <c r="B18" s="98">
        <f>+'Ark1'!C99</f>
        <v>2024</v>
      </c>
      <c r="C18" s="98">
        <f>+'Ark1'!E99</f>
        <v>9</v>
      </c>
      <c r="D18" s="98">
        <f>+IF(F18=0,"",'Ark1'!Q99)</f>
        <v>7</v>
      </c>
      <c r="E18" s="105">
        <f t="shared" si="0"/>
        <v>-5</v>
      </c>
      <c r="F18" s="2">
        <f>+'Ark1'!R99</f>
        <v>41</v>
      </c>
      <c r="G18" s="105">
        <f t="shared" si="1"/>
        <v>-151</v>
      </c>
      <c r="H18" s="100">
        <f>+IF(F18=0,"",'Ark1'!AF99)</f>
        <v>0.16000624414611303</v>
      </c>
      <c r="I18" s="100">
        <f t="shared" si="2"/>
        <v>-0.56526100928190792</v>
      </c>
      <c r="J18" s="100">
        <f>+IF(F18=0,"",'Ark1'!AG99)</f>
        <v>0.16112567620130538</v>
      </c>
      <c r="K18" s="102"/>
      <c r="L18" s="57">
        <f>+IF(F18=0,"",'Ark1'!U99)</f>
        <v>12.912195121951216</v>
      </c>
      <c r="M18" s="564">
        <f t="shared" si="3"/>
        <v>3.1595909552845463</v>
      </c>
      <c r="N18" s="101"/>
      <c r="O18" s="18">
        <f>+'Ark1'!AI99</f>
        <v>27</v>
      </c>
      <c r="P18" s="102"/>
      <c r="Q18" s="57">
        <f t="shared" si="10"/>
        <v>65.853658536585371</v>
      </c>
      <c r="R18" s="102"/>
      <c r="S18" s="57">
        <f>+IF(O18=0,"",'Ark1'!AJ99)</f>
        <v>82.177777777777749</v>
      </c>
      <c r="T18" s="106"/>
      <c r="U18" s="5">
        <f>+IF(O18=0,"",'Ark1'!AK99)</f>
        <v>14.283292352153159</v>
      </c>
      <c r="V18" s="104"/>
      <c r="W18" s="5">
        <f>+IF(F18=0,"",'Ark1'!S99)</f>
        <v>5.073170731707318</v>
      </c>
      <c r="X18" s="99">
        <f t="shared" si="4"/>
        <v>5.7545731707318026E-2</v>
      </c>
      <c r="Y18" s="25"/>
      <c r="Z18" s="99">
        <f>+IF(F18=0,"",'Ark1'!T99)</f>
        <v>4.4390243902439028</v>
      </c>
      <c r="AA18" s="99">
        <f t="shared" si="5"/>
        <v>0.32964939024390283</v>
      </c>
      <c r="AB18" s="100">
        <f>+IF(F18=0,"",'Ark1'!W99)</f>
        <v>2.4390243902439024</v>
      </c>
      <c r="AC18" s="100">
        <f t="shared" si="6"/>
        <v>1.9181910569105689</v>
      </c>
      <c r="AD18" s="100">
        <f>+IF(F18=0,"",'Ark1'!X99)</f>
        <v>36.585365853658544</v>
      </c>
      <c r="AE18" s="105">
        <f t="shared" si="7"/>
        <v>16.793699186991873</v>
      </c>
      <c r="AF18" s="100">
        <f>+IF(F18=0,"",'Ark1'!Y99)</f>
        <v>17.073170731707322</v>
      </c>
      <c r="AG18" s="105">
        <f t="shared" si="8"/>
        <v>8.7398373983739859</v>
      </c>
      <c r="AH18" s="126"/>
      <c r="AI18" s="100">
        <f>+IF(F18=0,"",'Ark1'!Z99)</f>
        <v>8.4210883695506524</v>
      </c>
      <c r="AJ18" s="99">
        <f>+IF(F18=0,"",'Ark1'!AA99)</f>
        <v>1.5678203590232389</v>
      </c>
      <c r="AK18" s="99">
        <f>+IF(F18=0,"",'Ark1'!AC99)</f>
        <v>73.296500167640446</v>
      </c>
      <c r="AL18" s="99">
        <f t="shared" si="9"/>
        <v>2.5451923076923064</v>
      </c>
      <c r="AM18" s="100"/>
      <c r="AN18" s="25"/>
      <c r="AX18"/>
      <c r="BA18">
        <f t="shared" si="11"/>
        <v>12.822486731189509</v>
      </c>
      <c r="BB18" s="1">
        <f t="shared" si="11"/>
        <v>5.4282703715266942</v>
      </c>
      <c r="BC18" s="1">
        <f t="shared" si="11"/>
        <v>4.8744536372151108</v>
      </c>
      <c r="BD18"/>
      <c r="BE18"/>
      <c r="BF18"/>
      <c r="BG18"/>
      <c r="BK18"/>
      <c r="BL18"/>
      <c r="BM18"/>
    </row>
    <row r="19" spans="1:65" ht="15.6">
      <c r="A19" s="25"/>
      <c r="B19" s="98">
        <f>+'Ark1'!C100</f>
        <v>2024</v>
      </c>
      <c r="C19" s="98">
        <f>+'Ark1'!E100</f>
        <v>10</v>
      </c>
      <c r="D19" s="98">
        <f>+IF(F19=0,"",'Ark1'!Q100)</f>
        <v>35</v>
      </c>
      <c r="E19" s="105">
        <f t="shared" si="0"/>
        <v>-16</v>
      </c>
      <c r="F19" s="2">
        <f>+'Ark1'!R100</f>
        <v>370</v>
      </c>
      <c r="G19" s="105">
        <f t="shared" si="1"/>
        <v>-345</v>
      </c>
      <c r="H19" s="100">
        <f>+IF(F19=0,"",'Ark1'!AF100)</f>
        <v>1.443958788635654</v>
      </c>
      <c r="I19" s="100">
        <f t="shared" si="2"/>
        <v>-1.2569062436614042</v>
      </c>
      <c r="J19" s="100">
        <f>+IF(F19=0,"",'Ark1'!AG100)</f>
        <v>1.8121921066071256</v>
      </c>
      <c r="K19" s="102"/>
      <c r="L19" s="57">
        <f>+IF(F19=0,"",'Ark1'!U100)</f>
        <v>16.092432432432428</v>
      </c>
      <c r="M19" s="564">
        <f t="shared" si="3"/>
        <v>4.1487960687960594</v>
      </c>
      <c r="N19" s="101"/>
      <c r="O19" s="18">
        <f>+'Ark1'!AI100</f>
        <v>298</v>
      </c>
      <c r="P19" s="102"/>
      <c r="Q19" s="57">
        <f t="shared" si="10"/>
        <v>80.540540540540547</v>
      </c>
      <c r="R19" s="102"/>
      <c r="S19" s="57">
        <f>+IF(O19=0,"",'Ark1'!AJ100)</f>
        <v>97.224832214765087</v>
      </c>
      <c r="T19" s="106"/>
      <c r="U19" s="5">
        <f>+IF(O19=0,"",'Ark1'!AK100)</f>
        <v>15.803588783491911</v>
      </c>
      <c r="V19" s="104"/>
      <c r="W19" s="5">
        <f>+IF(F19=0,"",'Ark1'!S100)</f>
        <v>5.5675675675675667</v>
      </c>
      <c r="X19" s="99">
        <f t="shared" si="4"/>
        <v>0.26686826686826759</v>
      </c>
      <c r="Y19" s="25"/>
      <c r="Z19" s="99">
        <f>+IF(F19=0,"",'Ark1'!T100)</f>
        <v>5.3729729729729723</v>
      </c>
      <c r="AA19" s="99">
        <f t="shared" si="5"/>
        <v>0.16737856737856571</v>
      </c>
      <c r="AB19" s="100">
        <f>+IF(F19=0,"",'Ark1'!W100)</f>
        <v>3.2432432432432439</v>
      </c>
      <c r="AC19" s="100">
        <f t="shared" si="6"/>
        <v>2.2642222642222647</v>
      </c>
      <c r="AD19" s="100">
        <f>+IF(F19=0,"",'Ark1'!X100)</f>
        <v>47.297297297297312</v>
      </c>
      <c r="AE19" s="105">
        <f t="shared" si="7"/>
        <v>17.227367227367239</v>
      </c>
      <c r="AF19" s="100">
        <f>+IF(F19=0,"",'Ark1'!Y100)</f>
        <v>23.783783783783779</v>
      </c>
      <c r="AG19" s="105">
        <f t="shared" si="8"/>
        <v>11.476091476091474</v>
      </c>
      <c r="AH19" s="126"/>
      <c r="AI19" s="100">
        <f>+IF(F19=0,"",'Ark1'!Z100)</f>
        <v>9.0400787503761517</v>
      </c>
      <c r="AJ19" s="99">
        <f>+IF(F19=0,"",'Ark1'!AA100)</f>
        <v>1.5860973784995898</v>
      </c>
      <c r="AK19" s="99">
        <f>+IF(F19=0,"",'Ark1'!AC100)</f>
        <v>8.9400395575848748</v>
      </c>
      <c r="AL19" s="99">
        <f t="shared" si="9"/>
        <v>2.8903883495145628</v>
      </c>
      <c r="AM19" s="100"/>
      <c r="AN19" s="25"/>
      <c r="AX19"/>
      <c r="BA19">
        <f t="shared" si="11"/>
        <v>12.822486731189509</v>
      </c>
      <c r="BB19" s="1">
        <f t="shared" si="11"/>
        <v>5.4282703715266942</v>
      </c>
      <c r="BC19" s="1">
        <f t="shared" si="11"/>
        <v>4.8744536372151108</v>
      </c>
      <c r="BD19"/>
      <c r="BE19"/>
      <c r="BF19"/>
      <c r="BG19"/>
      <c r="BK19"/>
      <c r="BL19"/>
      <c r="BM19"/>
    </row>
    <row r="20" spans="1:65" ht="15.6">
      <c r="A20" s="25"/>
      <c r="B20" s="98">
        <f>+'Ark1'!C101</f>
        <v>2024</v>
      </c>
      <c r="C20" s="98">
        <f>+'Ark1'!E101</f>
        <v>11</v>
      </c>
      <c r="D20" s="98">
        <f>+IF(F20=0,"",'Ark1'!Q101)</f>
        <v>82</v>
      </c>
      <c r="E20" s="105">
        <f t="shared" si="0"/>
        <v>17</v>
      </c>
      <c r="F20" s="2">
        <f>+'Ark1'!R101</f>
        <v>2360</v>
      </c>
      <c r="G20" s="105">
        <f t="shared" si="1"/>
        <v>2</v>
      </c>
      <c r="H20" s="100">
        <f>+IF(F20=0,"",'Ark1'!AF101)</f>
        <v>9.2101155167030946</v>
      </c>
      <c r="I20" s="100">
        <f t="shared" si="2"/>
        <v>0.30292706054020968</v>
      </c>
      <c r="J20" s="100">
        <f>+IF(F20=0,"",'Ark1'!AG101)</f>
        <v>6.3488812204889484</v>
      </c>
      <c r="K20" s="102"/>
      <c r="L20" s="57">
        <f>+IF(F20=0,"",'Ark1'!U101)</f>
        <v>8.8390254237288133</v>
      </c>
      <c r="M20" s="564">
        <f t="shared" si="3"/>
        <v>1.3578549402682434</v>
      </c>
      <c r="N20" s="101"/>
      <c r="O20" s="18">
        <f>+'Ark1'!AI101</f>
        <v>1894</v>
      </c>
      <c r="P20" s="102"/>
      <c r="Q20" s="57">
        <f t="shared" si="10"/>
        <v>80.254237288135599</v>
      </c>
      <c r="R20" s="102"/>
      <c r="S20" s="57">
        <f>+IF(O20=0,"",'Ark1'!AJ101)</f>
        <v>80.601003167898625</v>
      </c>
      <c r="T20" s="106"/>
      <c r="U20" s="5">
        <f>+IF(O20=0,"",'Ark1'!AK101)</f>
        <v>15.575764285279316</v>
      </c>
      <c r="V20" s="104"/>
      <c r="W20" s="5">
        <f>+IF(F20=0,"",'Ark1'!S101)</f>
        <v>5.6652542372881358</v>
      </c>
      <c r="X20" s="99">
        <f t="shared" si="4"/>
        <v>0.31707781659263201</v>
      </c>
      <c r="Y20" s="25"/>
      <c r="Z20" s="99">
        <f>+IF(F20=0,"",'Ark1'!T101)</f>
        <v>5.3381355932203398</v>
      </c>
      <c r="AA20" s="99">
        <f t="shared" si="5"/>
        <v>0.48105332010753177</v>
      </c>
      <c r="AB20" s="100">
        <f>+IF(F20=0,"",'Ark1'!W101)</f>
        <v>0.55084745762711873</v>
      </c>
      <c r="AC20" s="100">
        <f t="shared" si="6"/>
        <v>8.4350426244591381E-2</v>
      </c>
      <c r="AD20" s="100">
        <f>+IF(F20=0,"",'Ark1'!X101)</f>
        <v>11.949152542372881</v>
      </c>
      <c r="AE20" s="105">
        <f t="shared" si="7"/>
        <v>5.9270999554347954</v>
      </c>
      <c r="AF20" s="100">
        <f>+IF(F20=0,"",'Ark1'!Y101)</f>
        <v>5.3389830508474558</v>
      </c>
      <c r="AG20" s="105">
        <f t="shared" si="8"/>
        <v>2.7096361466913916</v>
      </c>
      <c r="AH20" s="126"/>
      <c r="AI20" s="100">
        <f>+IF(F20=0,"",'Ark1'!Z101)</f>
        <v>5.8632587600658796</v>
      </c>
      <c r="AJ20" s="99">
        <f>+IF(F20=0,"",'Ark1'!AA101)</f>
        <v>1.2946354187827509</v>
      </c>
      <c r="AK20" s="99">
        <f>+IF(F20=0,"",'Ark1'!AC101)</f>
        <v>14.531619118381252</v>
      </c>
      <c r="AL20" s="99">
        <f t="shared" si="9"/>
        <v>1.5602169035153328</v>
      </c>
      <c r="AM20" s="100"/>
      <c r="AN20" s="25"/>
      <c r="AX20"/>
      <c r="BA20">
        <f t="shared" si="11"/>
        <v>12.822486731189509</v>
      </c>
      <c r="BB20" s="1">
        <f t="shared" si="11"/>
        <v>5.4282703715266942</v>
      </c>
      <c r="BC20" s="1">
        <f t="shared" si="11"/>
        <v>4.8744536372151108</v>
      </c>
      <c r="BD20"/>
      <c r="BE20"/>
      <c r="BF20"/>
      <c r="BG20"/>
      <c r="BK20"/>
      <c r="BL20"/>
      <c r="BM20"/>
    </row>
    <row r="21" spans="1:65" ht="15.6">
      <c r="A21" s="25"/>
      <c r="B21" s="98">
        <f>+'Ark1'!C102</f>
        <v>2024</v>
      </c>
      <c r="C21" s="98">
        <f>+'Ark1'!E102</f>
        <v>12</v>
      </c>
      <c r="D21" s="98">
        <f>+IF(F21=0,"",'Ark1'!Q102)</f>
        <v>42</v>
      </c>
      <c r="E21" s="105">
        <f t="shared" si="0"/>
        <v>3</v>
      </c>
      <c r="F21" s="2">
        <f>+'Ark1'!R102</f>
        <v>544</v>
      </c>
      <c r="G21" s="105">
        <f t="shared" si="1"/>
        <v>124</v>
      </c>
      <c r="H21" s="100">
        <f>+IF(F21=0,"",'Ark1'!AF102)</f>
        <v>2.1230096784264751</v>
      </c>
      <c r="I21" s="100">
        <f t="shared" si="2"/>
        <v>0.53648756155267896</v>
      </c>
      <c r="J21" s="100">
        <f>+IF(F21=0,"",'Ark1'!AG102)</f>
        <v>1.9591956986079393</v>
      </c>
      <c r="K21" s="102"/>
      <c r="L21" s="57">
        <f>+IF(F21=0,"",'Ark1'!U102)</f>
        <v>11.833088235294111</v>
      </c>
      <c r="M21" s="564">
        <f t="shared" si="3"/>
        <v>-1.5019117647058913</v>
      </c>
      <c r="N21" s="101"/>
      <c r="O21" s="18">
        <f>+'Ark1'!AI102</f>
        <v>211</v>
      </c>
      <c r="P21" s="102"/>
      <c r="Q21" s="57">
        <f t="shared" si="10"/>
        <v>38.786764705882355</v>
      </c>
      <c r="R21" s="102"/>
      <c r="S21" s="57">
        <f>+IF(O21=0,"",'Ark1'!AJ102)</f>
        <v>96.361611374407516</v>
      </c>
      <c r="T21" s="106"/>
      <c r="U21" s="5">
        <f>+IF(O21=0,"",'Ark1'!AK102)</f>
        <v>16.131767632659013</v>
      </c>
      <c r="V21" s="104"/>
      <c r="W21" s="5">
        <f>+IF(F21=0,"",'Ark1'!S102)</f>
        <v>5.3272058823529411</v>
      </c>
      <c r="X21" s="99">
        <f t="shared" si="4"/>
        <v>-0.32755602240896131</v>
      </c>
      <c r="Y21" s="25"/>
      <c r="Z21" s="99">
        <f>+IF(F21=0,"",'Ark1'!T102)</f>
        <v>5.227941176470587</v>
      </c>
      <c r="AA21" s="99">
        <f t="shared" si="5"/>
        <v>6.6036414565825652E-2</v>
      </c>
      <c r="AB21" s="100">
        <f>+IF(F21=0,"",'Ark1'!W102)</f>
        <v>1.1029411764705881</v>
      </c>
      <c r="AC21" s="100">
        <f t="shared" si="6"/>
        <v>-8.7535014005602818E-2</v>
      </c>
      <c r="AD21" s="100">
        <f>+IF(F21=0,"",'Ark1'!X102)</f>
        <v>31.985294117647062</v>
      </c>
      <c r="AE21" s="105">
        <f t="shared" si="7"/>
        <v>-6.3480392156862813</v>
      </c>
      <c r="AF21" s="100">
        <f>+IF(F21=0,"",'Ark1'!Y102)</f>
        <v>11.76470588235294</v>
      </c>
      <c r="AG21" s="105">
        <f t="shared" si="8"/>
        <v>-3.4733893557423041</v>
      </c>
      <c r="AH21" s="126"/>
      <c r="AI21" s="100">
        <f>+IF(F21=0,"",'Ark1'!Z102)</f>
        <v>8.3313948689761936</v>
      </c>
      <c r="AJ21" s="99">
        <f>+IF(F21=0,"",'Ark1'!AA102)</f>
        <v>1.4372649123250369</v>
      </c>
      <c r="AK21" s="99">
        <f>+IF(F21=0,"",'Ark1'!AC102)</f>
        <v>23.20832815987248</v>
      </c>
      <c r="AL21" s="99">
        <f t="shared" si="9"/>
        <v>2.2212560386473417</v>
      </c>
      <c r="AM21" s="100"/>
      <c r="AN21" s="25"/>
      <c r="AX21"/>
      <c r="BA21">
        <f t="shared" si="11"/>
        <v>12.822486731189509</v>
      </c>
      <c r="BB21" s="1">
        <f t="shared" si="11"/>
        <v>5.4282703715266942</v>
      </c>
      <c r="BC21" s="1">
        <f t="shared" si="11"/>
        <v>4.8744536372151108</v>
      </c>
      <c r="BD21"/>
      <c r="BE21"/>
      <c r="BF21"/>
      <c r="BG21"/>
      <c r="BK21"/>
      <c r="BL21"/>
      <c r="BM21"/>
    </row>
    <row r="22" spans="1:65" ht="15.6">
      <c r="A22" s="25"/>
      <c r="B22" s="98">
        <f>+'Ark1'!C103</f>
        <v>2024</v>
      </c>
      <c r="C22" s="98">
        <f>+'Ark1'!E103</f>
        <v>13</v>
      </c>
      <c r="D22" s="98" t="str">
        <f>+IF(F22=0,"",'Ark1'!Q103)</f>
        <v/>
      </c>
      <c r="E22" s="105" t="str">
        <f t="shared" si="0"/>
        <v/>
      </c>
      <c r="F22" s="2">
        <f>+'Ark1'!R103</f>
        <v>0</v>
      </c>
      <c r="G22" s="105" t="str">
        <f t="shared" si="1"/>
        <v/>
      </c>
      <c r="H22" s="100" t="str">
        <f>+IF(F22=0,"",'Ark1'!AF103)</f>
        <v/>
      </c>
      <c r="I22" s="100" t="str">
        <f t="shared" si="2"/>
        <v/>
      </c>
      <c r="J22" s="100" t="str">
        <f>+IF(F22=0,"",'Ark1'!AG103)</f>
        <v/>
      </c>
      <c r="K22" s="102"/>
      <c r="L22" s="57" t="str">
        <f>+IF(F22=0,"",'Ark1'!U103)</f>
        <v/>
      </c>
      <c r="M22" s="564" t="str">
        <f t="shared" si="3"/>
        <v/>
      </c>
      <c r="N22" s="101"/>
      <c r="O22" s="18">
        <f>+'Ark1'!AI103</f>
        <v>0</v>
      </c>
      <c r="P22" s="102"/>
      <c r="Q22" s="57" t="str">
        <f t="shared" si="10"/>
        <v/>
      </c>
      <c r="R22" s="102"/>
      <c r="S22" s="57" t="str">
        <f>+IF(O22=0,"",'Ark1'!AJ103)</f>
        <v/>
      </c>
      <c r="T22" s="106"/>
      <c r="U22" s="5" t="str">
        <f>+IF(O22=0,"",'Ark1'!AK103)</f>
        <v/>
      </c>
      <c r="V22" s="104"/>
      <c r="W22" s="5" t="str">
        <f>+IF(F22=0,"",'Ark1'!S103)</f>
        <v/>
      </c>
      <c r="X22" s="99" t="str">
        <f t="shared" si="4"/>
        <v/>
      </c>
      <c r="Y22" s="25"/>
      <c r="Z22" s="99" t="str">
        <f>+IF(F22=0,"",'Ark1'!T103)</f>
        <v/>
      </c>
      <c r="AA22" s="99" t="str">
        <f t="shared" si="5"/>
        <v/>
      </c>
      <c r="AB22" s="100" t="str">
        <f>+IF(F22=0,"",'Ark1'!W103)</f>
        <v/>
      </c>
      <c r="AC22" s="100" t="str">
        <f t="shared" si="6"/>
        <v/>
      </c>
      <c r="AD22" s="100" t="str">
        <f>+IF(F22=0,"",'Ark1'!X103)</f>
        <v/>
      </c>
      <c r="AE22" s="105" t="str">
        <f t="shared" si="7"/>
        <v/>
      </c>
      <c r="AF22" s="100" t="str">
        <f>+IF(F22=0,"",'Ark1'!Y103)</f>
        <v/>
      </c>
      <c r="AG22" s="105" t="str">
        <f t="shared" si="8"/>
        <v/>
      </c>
      <c r="AH22" s="126"/>
      <c r="AI22" s="100" t="str">
        <f>+IF(F22=0,"",'Ark1'!Z103)</f>
        <v/>
      </c>
      <c r="AJ22" s="99" t="str">
        <f>+IF(F22=0,"",'Ark1'!AA103)</f>
        <v/>
      </c>
      <c r="AK22" s="99" t="str">
        <f>+IF(F22=0,"",'Ark1'!AC103)</f>
        <v/>
      </c>
      <c r="AL22" s="99" t="str">
        <f t="shared" si="9"/>
        <v/>
      </c>
      <c r="AM22" s="100"/>
      <c r="AN22" s="25"/>
      <c r="AX22"/>
      <c r="BA22">
        <f t="shared" si="11"/>
        <v>12.822486731189509</v>
      </c>
      <c r="BB22" s="1">
        <f t="shared" si="11"/>
        <v>5.4282703715266942</v>
      </c>
      <c r="BC22" s="1">
        <f t="shared" si="11"/>
        <v>4.8744536372151108</v>
      </c>
      <c r="BD22"/>
      <c r="BE22"/>
      <c r="BF22"/>
      <c r="BG22"/>
      <c r="BK22"/>
      <c r="BL22"/>
      <c r="BM22"/>
    </row>
    <row r="23" spans="1:65" ht="15.6">
      <c r="A23" s="25"/>
      <c r="B23" s="98">
        <f>+'Ark1'!C104</f>
        <v>2024</v>
      </c>
      <c r="C23" s="98">
        <f>+'Ark1'!E104</f>
        <v>14</v>
      </c>
      <c r="D23" s="98">
        <f>+IF(F23=0,"",'Ark1'!Q104)</f>
        <v>13</v>
      </c>
      <c r="E23" s="105">
        <f t="shared" si="0"/>
        <v>13</v>
      </c>
      <c r="F23" s="2">
        <f>+'Ark1'!R104</f>
        <v>230</v>
      </c>
      <c r="G23" s="105">
        <f t="shared" si="1"/>
        <v>230</v>
      </c>
      <c r="H23" s="100">
        <f>+IF(F23=0,"",'Ark1'!AF104)</f>
        <v>0.89759600374648751</v>
      </c>
      <c r="I23" s="100">
        <f t="shared" si="2"/>
        <v>0.89759600374648751</v>
      </c>
      <c r="J23" s="100">
        <f>+IF(F23=0,"",'Ark1'!AG104)</f>
        <v>0.90582213356691521</v>
      </c>
      <c r="K23" s="102"/>
      <c r="L23" s="57">
        <f>+IF(F23=0,"",'Ark1'!U104)</f>
        <v>12.94</v>
      </c>
      <c r="M23" s="564">
        <f t="shared" si="3"/>
        <v>12.94</v>
      </c>
      <c r="N23" s="101"/>
      <c r="O23" s="18">
        <f>+'Ark1'!AI104</f>
        <v>78</v>
      </c>
      <c r="P23" s="102"/>
      <c r="Q23" s="57">
        <f t="shared" si="10"/>
        <v>33.913043478260867</v>
      </c>
      <c r="R23" s="102"/>
      <c r="S23" s="57">
        <f>+IF(O23=0,"",'Ark1'!AJ104)</f>
        <v>99.5230769230769</v>
      </c>
      <c r="T23" s="106"/>
      <c r="U23" s="5">
        <f>+IF(O23=0,"",'Ark1'!AK104)</f>
        <v>16.425998980563161</v>
      </c>
      <c r="V23" s="104"/>
      <c r="W23" s="5">
        <f>+IF(F23=0,"",'Ark1'!S104)</f>
        <v>5.3608695652173912</v>
      </c>
      <c r="X23" s="99">
        <f t="shared" si="4"/>
        <v>5.3608695652173912</v>
      </c>
      <c r="Y23" s="25"/>
      <c r="Z23" s="99">
        <f>+IF(F23=0,"",'Ark1'!T104)</f>
        <v>4.8217391304347821</v>
      </c>
      <c r="AA23" s="99">
        <f t="shared" si="5"/>
        <v>4.8217391304347821</v>
      </c>
      <c r="AB23" s="100">
        <f>+IF(F23=0,"",'Ark1'!W104)</f>
        <v>0.43478260869565216</v>
      </c>
      <c r="AC23" s="100">
        <f t="shared" si="6"/>
        <v>0.43478260869565216</v>
      </c>
      <c r="AD23" s="100">
        <f>+IF(F23=0,"",'Ark1'!X104)</f>
        <v>33.043478260869563</v>
      </c>
      <c r="AE23" s="105">
        <f t="shared" si="7"/>
        <v>33.043478260869563</v>
      </c>
      <c r="AF23" s="100">
        <f>+IF(F23=0,"",'Ark1'!Y104)</f>
        <v>17.826086956521735</v>
      </c>
      <c r="AG23" s="105">
        <f t="shared" si="8"/>
        <v>17.826086956521735</v>
      </c>
      <c r="AH23" s="126"/>
      <c r="AI23" s="100">
        <f>+IF(F23=0,"",'Ark1'!Z104)</f>
        <v>8.6499992460416859</v>
      </c>
      <c r="AJ23" s="99">
        <f>+IF(F23=0,"",'Ark1'!AA104)</f>
        <v>1.3105721055540343</v>
      </c>
      <c r="AK23" s="99">
        <f>+IF(F23=0,"",'Ark1'!AC104)</f>
        <v>31.63631915069039</v>
      </c>
      <c r="AL23" s="99">
        <f t="shared" si="9"/>
        <v>2.4137875101378752</v>
      </c>
      <c r="AM23" s="100"/>
      <c r="AN23" s="25"/>
      <c r="AX23"/>
      <c r="BA23">
        <f t="shared" si="11"/>
        <v>12.822486731189509</v>
      </c>
      <c r="BB23" s="1">
        <f t="shared" si="11"/>
        <v>5.4282703715266942</v>
      </c>
      <c r="BC23" s="1">
        <f t="shared" si="11"/>
        <v>4.8744536372151108</v>
      </c>
      <c r="BD23"/>
      <c r="BE23"/>
      <c r="BF23"/>
      <c r="BG23"/>
      <c r="BK23"/>
      <c r="BL23"/>
      <c r="BM23"/>
    </row>
    <row r="24" spans="1:65" ht="15.6">
      <c r="A24" s="25"/>
      <c r="B24" s="98">
        <f>+'Ark1'!C105</f>
        <v>2024</v>
      </c>
      <c r="C24" s="98">
        <f>+'Ark1'!E105</f>
        <v>15</v>
      </c>
      <c r="D24" s="98">
        <f>+IF(F24=0,"",'Ark1'!Q105)</f>
        <v>47</v>
      </c>
      <c r="E24" s="105">
        <f t="shared" si="0"/>
        <v>25</v>
      </c>
      <c r="F24" s="2">
        <f>+'Ark1'!R105</f>
        <v>915</v>
      </c>
      <c r="G24" s="105">
        <f t="shared" si="1"/>
        <v>486</v>
      </c>
      <c r="H24" s="100">
        <f>+IF(F24=0,"",'Ark1'!AF105)</f>
        <v>3.5708710583827661</v>
      </c>
      <c r="I24" s="100">
        <f t="shared" si="2"/>
        <v>1.9503520390045312</v>
      </c>
      <c r="J24" s="100">
        <f>+IF(F24=0,"",'Ark1'!AG105)</f>
        <v>2.5176876061058522</v>
      </c>
      <c r="K24" s="102"/>
      <c r="L24" s="57">
        <f>+IF(F24=0,"",'Ark1'!U105)</f>
        <v>9.0406557377049186</v>
      </c>
      <c r="M24" s="564">
        <f t="shared" si="3"/>
        <v>8.7508884558067379E-2</v>
      </c>
      <c r="N24" s="101"/>
      <c r="O24" s="18">
        <f>+'Ark1'!AI105</f>
        <v>665</v>
      </c>
      <c r="P24" s="102"/>
      <c r="Q24" s="57">
        <f t="shared" si="10"/>
        <v>72.677595628415304</v>
      </c>
      <c r="R24" s="102"/>
      <c r="S24" s="57">
        <f>+IF(O24=0,"",'Ark1'!AJ105)</f>
        <v>81.258947368421119</v>
      </c>
      <c r="T24" s="106"/>
      <c r="U24" s="5">
        <f>+IF(O24=0,"",'Ark1'!AK105)</f>
        <v>14.919145228612294</v>
      </c>
      <c r="V24" s="104"/>
      <c r="W24" s="5">
        <f>+IF(F24=0,"",'Ark1'!S105)</f>
        <v>5.3213114754098356</v>
      </c>
      <c r="X24" s="99">
        <f t="shared" si="4"/>
        <v>0.2863464404448024</v>
      </c>
      <c r="Y24" s="25"/>
      <c r="Z24" s="99">
        <f>+IF(F24=0,"",'Ark1'!T105)</f>
        <v>5.0185792349726785</v>
      </c>
      <c r="AA24" s="99">
        <f t="shared" si="5"/>
        <v>0.59200580839925276</v>
      </c>
      <c r="AB24" s="100">
        <f>+IF(F24=0,"",'Ark1'!W105)</f>
        <v>0.43715846994535529</v>
      </c>
      <c r="AC24" s="100">
        <f t="shared" si="6"/>
        <v>0.43715846994535529</v>
      </c>
      <c r="AD24" s="100">
        <f>+IF(F24=0,"",'Ark1'!X105)</f>
        <v>16.83060109289617</v>
      </c>
      <c r="AE24" s="105">
        <f t="shared" si="7"/>
        <v>-1.5843173220222546</v>
      </c>
      <c r="AF24" s="100">
        <f>+IF(F24=0,"",'Ark1'!Y105)</f>
        <v>6.1202185792349724</v>
      </c>
      <c r="AG24" s="105">
        <f t="shared" si="8"/>
        <v>-1.5720891130727175</v>
      </c>
      <c r="AH24" s="126"/>
      <c r="AI24" s="100">
        <f>+IF(F24=0,"",'Ark1'!Z105)</f>
        <v>6.7086965504540146</v>
      </c>
      <c r="AJ24" s="99">
        <f>+IF(F24=0,"",'Ark1'!AA105)</f>
        <v>1.1610878760836929</v>
      </c>
      <c r="AK24" s="99">
        <f>+IF(F24=0,"",'Ark1'!AC105)</f>
        <v>13.354969797068062</v>
      </c>
      <c r="AL24" s="99">
        <f t="shared" si="9"/>
        <v>1.6989525569932227</v>
      </c>
      <c r="AM24" s="100"/>
      <c r="AN24" s="25"/>
      <c r="AX24"/>
      <c r="BA24">
        <f t="shared" si="11"/>
        <v>12.822486731189509</v>
      </c>
      <c r="BB24" s="1">
        <f t="shared" si="11"/>
        <v>5.4282703715266942</v>
      </c>
      <c r="BC24" s="1">
        <f t="shared" si="11"/>
        <v>4.8744536372151108</v>
      </c>
      <c r="BD24"/>
      <c r="BE24"/>
      <c r="BF24"/>
      <c r="BG24"/>
      <c r="BK24"/>
      <c r="BL24"/>
      <c r="BM24"/>
    </row>
    <row r="25" spans="1:65" ht="15.6">
      <c r="A25" s="25"/>
      <c r="B25" s="98">
        <f>+'Ark1'!C106</f>
        <v>2024</v>
      </c>
      <c r="C25" s="98">
        <f>+'Ark1'!E106</f>
        <v>16</v>
      </c>
      <c r="D25" s="98">
        <f>+IF(F25=0,"",'Ark1'!Q106)</f>
        <v>9</v>
      </c>
      <c r="E25" s="105">
        <f t="shared" si="0"/>
        <v>-3</v>
      </c>
      <c r="F25" s="2">
        <f>+'Ark1'!R106</f>
        <v>95</v>
      </c>
      <c r="G25" s="105">
        <f t="shared" si="1"/>
        <v>-229</v>
      </c>
      <c r="H25" s="100">
        <f>+IF(F25=0,"",'Ark1'!AF106)</f>
        <v>0.37074617546050576</v>
      </c>
      <c r="I25" s="100">
        <f t="shared" si="2"/>
        <v>-0.85314231469927959</v>
      </c>
      <c r="J25" s="100">
        <f>+IF(F25=0,"",'Ark1'!AG106)</f>
        <v>0.42841046811665534</v>
      </c>
      <c r="K25" s="102"/>
      <c r="L25" s="57">
        <f>+IF(F25=0,"",'Ark1'!U106)</f>
        <v>14.816842105263161</v>
      </c>
      <c r="M25" s="564">
        <f t="shared" si="3"/>
        <v>6.3819655620532867</v>
      </c>
      <c r="N25" s="101"/>
      <c r="O25" s="18">
        <f>+'Ark1'!AI106</f>
        <v>22</v>
      </c>
      <c r="P25" s="102"/>
      <c r="Q25" s="57">
        <f t="shared" si="10"/>
        <v>23.157894736842106</v>
      </c>
      <c r="R25" s="102"/>
      <c r="S25" s="57">
        <f>+IF(O25=0,"",'Ark1'!AJ106)</f>
        <v>87.854545454545445</v>
      </c>
      <c r="T25" s="106"/>
      <c r="U25" s="5">
        <f>+IF(O25=0,"",'Ark1'!AK106)</f>
        <v>13.614042976318943</v>
      </c>
      <c r="V25" s="104"/>
      <c r="W25" s="5">
        <f>+IF(F25=0,"",'Ark1'!S106)</f>
        <v>5.3263157894736812</v>
      </c>
      <c r="X25" s="99">
        <f t="shared" si="4"/>
        <v>-0.31257309941520717</v>
      </c>
      <c r="Y25" s="25"/>
      <c r="Z25" s="99">
        <f>+IF(F25=0,"",'Ark1'!T106)</f>
        <v>5.6210526315789444</v>
      </c>
      <c r="AA25" s="99">
        <f t="shared" si="5"/>
        <v>0.70438596491227656</v>
      </c>
      <c r="AB25" s="100">
        <f>+IF(F25=0,"",'Ark1'!W106)</f>
        <v>0</v>
      </c>
      <c r="AC25" s="100">
        <f t="shared" si="6"/>
        <v>-0.61728395061728403</v>
      </c>
      <c r="AD25" s="100">
        <f>+IF(F25=0,"",'Ark1'!X106)</f>
        <v>46.315789473684227</v>
      </c>
      <c r="AE25" s="105">
        <f t="shared" si="7"/>
        <v>33.97011046133855</v>
      </c>
      <c r="AF25" s="100">
        <f>+IF(F25=0,"",'Ark1'!Y106)</f>
        <v>18.947368421052623</v>
      </c>
      <c r="AG25" s="105">
        <f t="shared" si="8"/>
        <v>14.935022742040278</v>
      </c>
      <c r="AH25" s="126"/>
      <c r="AI25" s="100">
        <f>+IF(F25=0,"",'Ark1'!Z106)</f>
        <v>7.4254137241684548</v>
      </c>
      <c r="AJ25" s="99">
        <f>+IF(F25=0,"",'Ark1'!AA106)</f>
        <v>1.268584833278555</v>
      </c>
      <c r="AK25" s="99">
        <f>+IF(F25=0,"",'Ark1'!AC106)</f>
        <v>14.021789627770689</v>
      </c>
      <c r="AL25" s="99">
        <f t="shared" si="9"/>
        <v>2.781818181818184</v>
      </c>
      <c r="AM25" s="100"/>
      <c r="AN25" s="25"/>
      <c r="AX25"/>
      <c r="BA25">
        <f t="shared" si="11"/>
        <v>12.822486731189509</v>
      </c>
      <c r="BB25" s="1">
        <f t="shared" si="11"/>
        <v>5.4282703715266942</v>
      </c>
      <c r="BC25" s="1">
        <f t="shared" si="11"/>
        <v>4.8744536372151108</v>
      </c>
      <c r="BD25"/>
      <c r="BE25"/>
      <c r="BF25"/>
      <c r="BG25"/>
      <c r="BK25"/>
      <c r="BL25"/>
      <c r="BM25"/>
    </row>
    <row r="26" spans="1:65" ht="15.6">
      <c r="A26" s="25"/>
      <c r="B26" s="98">
        <f>+'Ark1'!C107</f>
        <v>2024</v>
      </c>
      <c r="C26" s="98">
        <f>+'Ark1'!E107</f>
        <v>17</v>
      </c>
      <c r="D26" s="98">
        <f>+IF(F26=0,"",'Ark1'!Q107)</f>
        <v>75</v>
      </c>
      <c r="E26" s="105">
        <f t="shared" si="0"/>
        <v>6</v>
      </c>
      <c r="F26" s="2">
        <f>+'Ark1'!R107</f>
        <v>2494</v>
      </c>
      <c r="G26" s="105">
        <f t="shared" si="1"/>
        <v>26</v>
      </c>
      <c r="H26" s="100">
        <f>+IF(F26=0,"",'Ark1'!AF107)</f>
        <v>9.7330627536684347</v>
      </c>
      <c r="I26" s="100">
        <f t="shared" si="2"/>
        <v>0.41035660022907727</v>
      </c>
      <c r="J26" s="100">
        <f>+IF(F26=0,"",'Ark1'!AG107)</f>
        <v>6.3093150363065362</v>
      </c>
      <c r="K26" s="102"/>
      <c r="L26" s="57">
        <f>+IF(F26=0,"",'Ark1'!U107)</f>
        <v>8.3119887730553312</v>
      </c>
      <c r="M26" s="564">
        <f t="shared" si="3"/>
        <v>9.6753764951605703E-2</v>
      </c>
      <c r="N26" s="101"/>
      <c r="O26" s="18">
        <f>+'Ark1'!AI107</f>
        <v>2396</v>
      </c>
      <c r="P26" s="102"/>
      <c r="Q26" s="57">
        <f t="shared" si="10"/>
        <v>96.070569366479546</v>
      </c>
      <c r="R26" s="102"/>
      <c r="S26" s="57">
        <f>+IF(O26=0,"",'Ark1'!AJ107)</f>
        <v>79.79094323873106</v>
      </c>
      <c r="T26" s="106"/>
      <c r="U26" s="5">
        <f>+IF(O26=0,"",'Ark1'!AK107)</f>
        <v>15.107253239644924</v>
      </c>
      <c r="V26" s="104"/>
      <c r="W26" s="5">
        <f>+IF(F26=0,"",'Ark1'!S107)</f>
        <v>5.2401764234161989</v>
      </c>
      <c r="X26" s="99">
        <f t="shared" si="4"/>
        <v>-0.15325955713485584</v>
      </c>
      <c r="Y26" s="25"/>
      <c r="Z26" s="99">
        <f>+IF(F26=0,"",'Ark1'!T107)</f>
        <v>4.6848436246992788</v>
      </c>
      <c r="AA26" s="99">
        <f t="shared" si="5"/>
        <v>-0.13282250171887355</v>
      </c>
      <c r="AB26" s="100">
        <f>+IF(F26=0,"",'Ark1'!W107)</f>
        <v>0.4009623095429028</v>
      </c>
      <c r="AC26" s="100">
        <f t="shared" si="6"/>
        <v>-4.2240761945362415E-3</v>
      </c>
      <c r="AD26" s="100">
        <f>+IF(F26=0,"",'Ark1'!X107)</f>
        <v>8.5004009623095396</v>
      </c>
      <c r="AE26" s="105">
        <f t="shared" si="7"/>
        <v>7.2524138970802454E-2</v>
      </c>
      <c r="AF26" s="100">
        <f>+IF(F26=0,"",'Ark1'!Y107)</f>
        <v>3.6487570168404178</v>
      </c>
      <c r="AG26" s="105">
        <f t="shared" si="8"/>
        <v>0.32622865379341537</v>
      </c>
      <c r="AH26" s="126"/>
      <c r="AI26" s="100">
        <f>+IF(F26=0,"",'Ark1'!Z107)</f>
        <v>4.9646711590594252</v>
      </c>
      <c r="AJ26" s="99">
        <f>+IF(F26=0,"",'Ark1'!AA107)</f>
        <v>1.3874703262861721</v>
      </c>
      <c r="AK26" s="99">
        <f>+IF(F26=0,"",'Ark1'!AC107)</f>
        <v>19.020447719466077</v>
      </c>
      <c r="AL26" s="99">
        <f t="shared" si="9"/>
        <v>1.5862039941847117</v>
      </c>
      <c r="AM26" s="100"/>
      <c r="AN26" s="25"/>
      <c r="AX26"/>
      <c r="BA26">
        <f t="shared" si="11"/>
        <v>12.822486731189509</v>
      </c>
      <c r="BB26" s="1">
        <f t="shared" si="11"/>
        <v>5.4282703715266942</v>
      </c>
      <c r="BC26" s="1">
        <f t="shared" si="11"/>
        <v>4.8744536372151108</v>
      </c>
      <c r="BD26"/>
      <c r="BE26"/>
      <c r="BF26"/>
      <c r="BG26"/>
      <c r="BK26"/>
      <c r="BL26"/>
      <c r="BM26"/>
    </row>
    <row r="27" spans="1:65" ht="15.6">
      <c r="A27" s="25"/>
      <c r="B27" s="98">
        <f>+'Ark1'!C108</f>
        <v>2024</v>
      </c>
      <c r="C27" s="98">
        <f>+'Ark1'!E108</f>
        <v>18</v>
      </c>
      <c r="D27" s="98">
        <f>+IF(F27=0,"",'Ark1'!Q108)</f>
        <v>8</v>
      </c>
      <c r="E27" s="105">
        <f t="shared" si="0"/>
        <v>-2</v>
      </c>
      <c r="F27" s="2">
        <f>+'Ark1'!R108</f>
        <v>146</v>
      </c>
      <c r="G27" s="105">
        <f t="shared" si="1"/>
        <v>18</v>
      </c>
      <c r="H27" s="100">
        <f>+IF(F27=0,"",'Ark1'!AF108)</f>
        <v>0.56977833281298818</v>
      </c>
      <c r="I27" s="100">
        <f t="shared" si="2"/>
        <v>8.626683052764067E-2</v>
      </c>
      <c r="J27" s="100">
        <f>+IF(F27=0,"",'Ark1'!AG108)</f>
        <v>0.45899817204229088</v>
      </c>
      <c r="K27" s="102"/>
      <c r="L27" s="57">
        <f>+IF(F27=0,"",'Ark1'!U108)</f>
        <v>10.329452054794528</v>
      </c>
      <c r="M27" s="564">
        <f t="shared" si="3"/>
        <v>-2.1392979452054739</v>
      </c>
      <c r="N27" s="101"/>
      <c r="O27" s="18">
        <f>+'Ark1'!AI108</f>
        <v>131</v>
      </c>
      <c r="P27" s="102"/>
      <c r="Q27" s="57">
        <f t="shared" si="10"/>
        <v>89.726027397260268</v>
      </c>
      <c r="R27" s="102"/>
      <c r="S27" s="57">
        <f>+IF(O27=0,"",'Ark1'!AJ108)</f>
        <v>85.574809160305307</v>
      </c>
      <c r="T27" s="106"/>
      <c r="U27" s="5">
        <f>+IF(O27=0,"",'Ark1'!AK108)</f>
        <v>14.708230412877127</v>
      </c>
      <c r="V27" s="104"/>
      <c r="W27" s="5">
        <f>+IF(F27=0,"",'Ark1'!S108)</f>
        <v>5.876712328767125</v>
      </c>
      <c r="X27" s="99">
        <f t="shared" si="4"/>
        <v>-0.21703767123287498</v>
      </c>
      <c r="Y27" s="25"/>
      <c r="Z27" s="99">
        <f>+IF(F27=0,"",'Ark1'!T108)</f>
        <v>5.2397260273972606</v>
      </c>
      <c r="AA27" s="99">
        <f t="shared" si="5"/>
        <v>-0.11183647260273943</v>
      </c>
      <c r="AB27" s="100">
        <f>+IF(F27=0,"",'Ark1'!W108)</f>
        <v>1.3698630136986301</v>
      </c>
      <c r="AC27" s="100">
        <f t="shared" si="6"/>
        <v>1.3698630136986301</v>
      </c>
      <c r="AD27" s="100">
        <f>+IF(F27=0,"",'Ark1'!X108)</f>
        <v>17.123287671232877</v>
      </c>
      <c r="AE27" s="105">
        <f t="shared" si="7"/>
        <v>-14.126712328767123</v>
      </c>
      <c r="AF27" s="100">
        <f>+IF(F27=0,"",'Ark1'!Y108)</f>
        <v>10.273972602739724</v>
      </c>
      <c r="AG27" s="105">
        <f t="shared" si="8"/>
        <v>2.4614726027397236</v>
      </c>
      <c r="AH27" s="126"/>
      <c r="AI27" s="100">
        <f>+IF(F27=0,"",'Ark1'!Z108)</f>
        <v>7.8570897031830782</v>
      </c>
      <c r="AJ27" s="99">
        <f>+IF(F27=0,"",'Ark1'!AA108)</f>
        <v>1.2100628929590798</v>
      </c>
      <c r="AK27" s="99">
        <f>+IF(F27=0,"",'Ark1'!AC108)</f>
        <v>41.4975727572414</v>
      </c>
      <c r="AL27" s="99">
        <f t="shared" si="9"/>
        <v>1.7576923076923083</v>
      </c>
      <c r="AM27" s="100"/>
      <c r="AN27" s="25"/>
      <c r="AX27"/>
      <c r="BA27">
        <f t="shared" si="11"/>
        <v>12.822486731189509</v>
      </c>
      <c r="BB27" s="1">
        <f t="shared" si="11"/>
        <v>5.4282703715266942</v>
      </c>
      <c r="BC27" s="1">
        <f t="shared" si="11"/>
        <v>4.8744536372151108</v>
      </c>
      <c r="BD27"/>
      <c r="BE27"/>
      <c r="BF27"/>
      <c r="BG27"/>
      <c r="BK27"/>
      <c r="BL27"/>
      <c r="BM27"/>
    </row>
    <row r="28" spans="1:65" ht="15.6">
      <c r="A28" s="25"/>
      <c r="B28" s="98">
        <f>+'Ark1'!C109</f>
        <v>2024</v>
      </c>
      <c r="C28" s="98">
        <f>+'Ark1'!E109</f>
        <v>19</v>
      </c>
      <c r="D28" s="98">
        <f>+IF(F28=0,"",'Ark1'!Q109)</f>
        <v>22</v>
      </c>
      <c r="E28" s="105">
        <f t="shared" si="0"/>
        <v>-17</v>
      </c>
      <c r="F28" s="2">
        <f>+'Ark1'!R109</f>
        <v>378</v>
      </c>
      <c r="G28" s="105">
        <f t="shared" si="1"/>
        <v>-470</v>
      </c>
      <c r="H28" s="100">
        <f>+IF(F28=0,"",'Ark1'!AF109)</f>
        <v>1.4751795192007497</v>
      </c>
      <c r="I28" s="100">
        <f t="shared" si="2"/>
        <v>-1.7280841834396758</v>
      </c>
      <c r="J28" s="100">
        <f>+IF(F28=0,"",'Ark1'!AG109)</f>
        <v>1.4194216397809361</v>
      </c>
      <c r="K28" s="102"/>
      <c r="L28" s="57">
        <f>+IF(F28=0,"",'Ark1'!U109)</f>
        <v>12.337830687830683</v>
      </c>
      <c r="M28" s="564">
        <f t="shared" si="3"/>
        <v>3.8491514425476616</v>
      </c>
      <c r="N28" s="101"/>
      <c r="O28" s="18">
        <f>+'Ark1'!AI109</f>
        <v>376</v>
      </c>
      <c r="P28" s="102"/>
      <c r="Q28" s="57">
        <f t="shared" si="10"/>
        <v>99.470899470899468</v>
      </c>
      <c r="R28" s="102"/>
      <c r="S28" s="57">
        <f>+IF(O28=0,"",'Ark1'!AJ109)</f>
        <v>87.979521276595719</v>
      </c>
      <c r="T28" s="106"/>
      <c r="U28" s="5">
        <f>+IF(O28=0,"",'Ark1'!AK109)</f>
        <v>15.679872695623436</v>
      </c>
      <c r="V28" s="104"/>
      <c r="W28" s="5">
        <f>+IF(F28=0,"",'Ark1'!S109)</f>
        <v>5.5608465608465618</v>
      </c>
      <c r="X28" s="99">
        <f t="shared" si="4"/>
        <v>0.36509184386542959</v>
      </c>
      <c r="Y28" s="25"/>
      <c r="Z28" s="99">
        <f>+IF(F28=0,"",'Ark1'!T109)</f>
        <v>5.1772486772486763</v>
      </c>
      <c r="AA28" s="99">
        <f t="shared" si="5"/>
        <v>0.50036188479584531</v>
      </c>
      <c r="AB28" s="100">
        <f>+IF(F28=0,"",'Ark1'!W109)</f>
        <v>5.0264550264550252</v>
      </c>
      <c r="AC28" s="100">
        <f t="shared" si="6"/>
        <v>4.5547569132474779</v>
      </c>
      <c r="AD28" s="100">
        <f>+IF(F28=0,"",'Ark1'!X109)</f>
        <v>27.513227513227505</v>
      </c>
      <c r="AE28" s="105">
        <f t="shared" si="7"/>
        <v>15.484925626435054</v>
      </c>
      <c r="AF28" s="100">
        <f>+IF(F28=0,"",'Ark1'!Y109)</f>
        <v>14.285714285714288</v>
      </c>
      <c r="AG28" s="105">
        <f t="shared" si="8"/>
        <v>10.040431266846365</v>
      </c>
      <c r="AH28" s="126"/>
      <c r="AI28" s="100">
        <f>+IF(F28=0,"",'Ark1'!Z109)</f>
        <v>8.4114920477099702</v>
      </c>
      <c r="AJ28" s="99">
        <f>+IF(F28=0,"",'Ark1'!AA109)</f>
        <v>1.2313159488427057</v>
      </c>
      <c r="AK28" s="99">
        <f>+IF(F28=0,"",'Ark1'!AC109)</f>
        <v>39.590566981613946</v>
      </c>
      <c r="AL28" s="99">
        <f t="shared" si="9"/>
        <v>2.2186964795432909</v>
      </c>
      <c r="AM28" s="100"/>
      <c r="AN28" s="25"/>
      <c r="AX28"/>
      <c r="BA28">
        <f t="shared" si="11"/>
        <v>12.822486731189509</v>
      </c>
      <c r="BB28" s="1">
        <f t="shared" si="11"/>
        <v>5.4282703715266942</v>
      </c>
      <c r="BC28" s="1">
        <f t="shared" si="11"/>
        <v>4.8744536372151108</v>
      </c>
      <c r="BD28"/>
      <c r="BE28"/>
      <c r="BF28"/>
      <c r="BG28"/>
      <c r="BK28"/>
      <c r="BL28"/>
      <c r="BM28"/>
    </row>
    <row r="29" spans="1:65" ht="15.6">
      <c r="A29" s="25"/>
      <c r="B29" s="98">
        <f>+'Ark1'!C110</f>
        <v>2024</v>
      </c>
      <c r="C29" s="98">
        <f>+'Ark1'!E110</f>
        <v>20</v>
      </c>
      <c r="D29" s="98">
        <f>+IF(F29=0,"",'Ark1'!Q110)</f>
        <v>26</v>
      </c>
      <c r="E29" s="105">
        <f t="shared" si="0"/>
        <v>25</v>
      </c>
      <c r="F29" s="2">
        <f>+'Ark1'!R110</f>
        <v>583</v>
      </c>
      <c r="G29" s="105">
        <f t="shared" si="1"/>
        <v>576</v>
      </c>
      <c r="H29" s="100">
        <f>+IF(F29=0,"",'Ark1'!AF110)</f>
        <v>2.2752107399313144</v>
      </c>
      <c r="I29" s="100">
        <f t="shared" si="2"/>
        <v>2.2487687046500846</v>
      </c>
      <c r="J29" s="100">
        <f>+IF(F29=0,"",'Ark1'!AG110)</f>
        <v>1.6899021619571748</v>
      </c>
      <c r="K29" s="102"/>
      <c r="L29" s="57">
        <f>+IF(F29=0,"",'Ark1'!U110)</f>
        <v>9.5238421955403112</v>
      </c>
      <c r="M29" s="564">
        <f t="shared" si="3"/>
        <v>2.0809850526831717</v>
      </c>
      <c r="N29" s="101"/>
      <c r="O29" s="18">
        <f>+'Ark1'!AI110</f>
        <v>427</v>
      </c>
      <c r="P29" s="102"/>
      <c r="Q29" s="57">
        <f t="shared" si="10"/>
        <v>73.241852487135503</v>
      </c>
      <c r="R29" s="102"/>
      <c r="S29" s="57">
        <f>+IF(O29=0,"",'Ark1'!AJ110)</f>
        <v>83.99812646370026</v>
      </c>
      <c r="T29" s="106"/>
      <c r="U29" s="5">
        <f>+IF(O29=0,"",'Ark1'!AK110)</f>
        <v>15.053611123638554</v>
      </c>
      <c r="V29" s="104"/>
      <c r="W29" s="5">
        <f>+IF(F29=0,"",'Ark1'!S110)</f>
        <v>5.4030874785591774</v>
      </c>
      <c r="X29" s="99">
        <f t="shared" si="4"/>
        <v>-0.4540553785836785</v>
      </c>
      <c r="Y29" s="25"/>
      <c r="Z29" s="99">
        <f>+IF(F29=0,"",'Ark1'!T110)</f>
        <v>4.9090909090909092</v>
      </c>
      <c r="AA29" s="99">
        <f t="shared" si="5"/>
        <v>-0.51948051948052143</v>
      </c>
      <c r="AB29" s="100">
        <f>+IF(F29=0,"",'Ark1'!W110)</f>
        <v>0.85763293310463107</v>
      </c>
      <c r="AC29" s="100">
        <f t="shared" si="6"/>
        <v>0.85763293310463107</v>
      </c>
      <c r="AD29" s="100">
        <f>+IF(F29=0,"",'Ark1'!X110)</f>
        <v>15.265866209262429</v>
      </c>
      <c r="AE29" s="105">
        <f t="shared" si="7"/>
        <v>0.9801519235481404</v>
      </c>
      <c r="AF29" s="100">
        <f>+IF(F29=0,"",'Ark1'!Y110)</f>
        <v>6.3464837049742702</v>
      </c>
      <c r="AG29" s="105">
        <f t="shared" si="8"/>
        <v>6.3464837049742702</v>
      </c>
      <c r="AH29" s="126"/>
      <c r="AI29" s="100">
        <f>+IF(F29=0,"",'Ark1'!Z110)</f>
        <v>6.1553890253987902</v>
      </c>
      <c r="AJ29" s="99">
        <f>+IF(F29=0,"",'Ark1'!AA110)</f>
        <v>1.2807282732940428</v>
      </c>
      <c r="AK29" s="99">
        <f>+IF(F29=0,"",'Ark1'!AC110)</f>
        <v>15.395896285644742</v>
      </c>
      <c r="AL29" s="99">
        <f t="shared" si="9"/>
        <v>1.7626666666666668</v>
      </c>
      <c r="AM29" s="100"/>
      <c r="AN29" s="25"/>
      <c r="AX29"/>
      <c r="BA29">
        <f t="shared" si="11"/>
        <v>12.822486731189509</v>
      </c>
      <c r="BB29" s="1">
        <f t="shared" si="11"/>
        <v>5.4282703715266942</v>
      </c>
      <c r="BC29" s="1">
        <f t="shared" si="11"/>
        <v>4.8744536372151108</v>
      </c>
      <c r="BD29"/>
      <c r="BE29"/>
      <c r="BF29"/>
      <c r="BG29"/>
      <c r="BK29"/>
      <c r="BL29"/>
      <c r="BM29"/>
    </row>
    <row r="30" spans="1:65" ht="15.6">
      <c r="A30" s="25"/>
      <c r="B30" s="98">
        <f>+'Ark1'!C111</f>
        <v>2024</v>
      </c>
      <c r="C30" s="98">
        <f>+'Ark1'!E111</f>
        <v>21</v>
      </c>
      <c r="D30" s="98">
        <f>+IF(F30=0,"",'Ark1'!Q111)</f>
        <v>22</v>
      </c>
      <c r="E30" s="105">
        <f t="shared" si="0"/>
        <v>-19</v>
      </c>
      <c r="F30" s="2">
        <f>+'Ark1'!R111</f>
        <v>272</v>
      </c>
      <c r="G30" s="105">
        <f t="shared" si="1"/>
        <v>-472</v>
      </c>
      <c r="H30" s="100">
        <f>+IF(F30=0,"",'Ark1'!AF111)</f>
        <v>1.0615048392132376</v>
      </c>
      <c r="I30" s="100">
        <f t="shared" si="2"/>
        <v>-1.7489057678203432</v>
      </c>
      <c r="J30" s="100">
        <f>+IF(F30=0,"",'Ark1'!AG111)</f>
        <v>0.98465014666880124</v>
      </c>
      <c r="K30" s="102"/>
      <c r="L30" s="57">
        <f>+IF(F30=0,"",'Ark1'!U111)</f>
        <v>11.894117647058827</v>
      </c>
      <c r="M30" s="564">
        <f t="shared" si="3"/>
        <v>1.6070208728652755</v>
      </c>
      <c r="N30" s="101"/>
      <c r="O30" s="18">
        <f>+'Ark1'!AI111</f>
        <v>270</v>
      </c>
      <c r="P30" s="102"/>
      <c r="Q30" s="57">
        <f t="shared" si="10"/>
        <v>99.264705882352942</v>
      </c>
      <c r="R30" s="102"/>
      <c r="S30" s="57">
        <f>+IF(O30=0,"",'Ark1'!AJ111)</f>
        <v>87.971111111111099</v>
      </c>
      <c r="T30" s="106"/>
      <c r="U30" s="5">
        <f>+IF(O30=0,"",'Ark1'!AK111)</f>
        <v>15.770060928699237</v>
      </c>
      <c r="V30" s="104"/>
      <c r="W30" s="5">
        <f>+IF(F30=0,"",'Ark1'!S111)</f>
        <v>5.3088235294117645</v>
      </c>
      <c r="X30" s="99">
        <f t="shared" si="4"/>
        <v>-0.33768184693232151</v>
      </c>
      <c r="Y30" s="25"/>
      <c r="Z30" s="99">
        <f>+IF(F30=0,"",'Ark1'!T111)</f>
        <v>4.5955882352941186</v>
      </c>
      <c r="AA30" s="99">
        <f t="shared" si="5"/>
        <v>-0.2484977862112574</v>
      </c>
      <c r="AB30" s="100">
        <f>+IF(F30=0,"",'Ark1'!W111)</f>
        <v>1.8382352941176472</v>
      </c>
      <c r="AC30" s="100">
        <f t="shared" si="6"/>
        <v>0.62855787476280822</v>
      </c>
      <c r="AD30" s="100">
        <f>+IF(F30=0,"",'Ark1'!X111)</f>
        <v>25</v>
      </c>
      <c r="AE30" s="105">
        <f t="shared" si="7"/>
        <v>6.586021505376344</v>
      </c>
      <c r="AF30" s="100">
        <f>+IF(F30=0,"",'Ark1'!Y111)</f>
        <v>11.397058823529411</v>
      </c>
      <c r="AG30" s="105">
        <f t="shared" si="8"/>
        <v>3.1981340923466153</v>
      </c>
      <c r="AH30" s="126"/>
      <c r="AI30" s="100">
        <f>+IF(F30=0,"",'Ark1'!Z111)</f>
        <v>7.34377752516375</v>
      </c>
      <c r="AJ30" s="99">
        <f>+IF(F30=0,"",'Ark1'!AA111)</f>
        <v>1.7781959871898636</v>
      </c>
      <c r="AK30" s="99">
        <f>+IF(F30=0,"",'Ark1'!AC111)</f>
        <v>36.956896825666654</v>
      </c>
      <c r="AL30" s="99">
        <f t="shared" si="9"/>
        <v>2.2404432132963996</v>
      </c>
      <c r="AM30" s="100"/>
      <c r="AN30" s="25"/>
      <c r="AX30"/>
      <c r="BA30">
        <f t="shared" si="11"/>
        <v>12.822486731189509</v>
      </c>
      <c r="BB30" s="1">
        <f t="shared" si="11"/>
        <v>5.4282703715266942</v>
      </c>
      <c r="BC30" s="1">
        <f t="shared" si="11"/>
        <v>4.8744536372151108</v>
      </c>
      <c r="BD30"/>
      <c r="BE30"/>
      <c r="BF30"/>
      <c r="BG30"/>
      <c r="BK30"/>
      <c r="BL30"/>
      <c r="BM30"/>
    </row>
    <row r="31" spans="1:65" ht="15.6">
      <c r="A31" s="25"/>
      <c r="B31" s="98">
        <f>+'Ark1'!C112</f>
        <v>2024</v>
      </c>
      <c r="C31" s="98">
        <f>+'Ark1'!E112</f>
        <v>22</v>
      </c>
      <c r="D31" s="98">
        <f>+IF(F31=0,"",'Ark1'!Q112)</f>
        <v>38</v>
      </c>
      <c r="E31" s="105">
        <f t="shared" si="0"/>
        <v>28</v>
      </c>
      <c r="F31" s="2">
        <f>+'Ark1'!R112</f>
        <v>701</v>
      </c>
      <c r="G31" s="105">
        <f t="shared" si="1"/>
        <v>556</v>
      </c>
      <c r="H31" s="100">
        <f>+IF(F31=0,"",'Ark1'!AF112)</f>
        <v>2.7357165157664687</v>
      </c>
      <c r="I31" s="100">
        <f t="shared" si="2"/>
        <v>2.1879886420838486</v>
      </c>
      <c r="J31" s="100">
        <f>+IF(F31=0,"",'Ark1'!AG112)</f>
        <v>1.9768787393848473</v>
      </c>
      <c r="K31" s="102"/>
      <c r="L31" s="57">
        <f>+IF(F31=0,"",'Ark1'!U112)</f>
        <v>9.2657631954350865</v>
      </c>
      <c r="M31" s="564">
        <f t="shared" si="3"/>
        <v>0.11265974715922411</v>
      </c>
      <c r="N31" s="101"/>
      <c r="O31" s="18">
        <f>+'Ark1'!AI112</f>
        <v>692</v>
      </c>
      <c r="P31" s="102"/>
      <c r="Q31" s="57">
        <f t="shared" si="10"/>
        <v>98.716119828815977</v>
      </c>
      <c r="R31" s="102"/>
      <c r="S31" s="57">
        <f>+IF(O31=0,"",'Ark1'!AJ112)</f>
        <v>82.763872832369898</v>
      </c>
      <c r="T31" s="106"/>
      <c r="U31" s="5">
        <f>+IF(O31=0,"",'Ark1'!AK112)</f>
        <v>13.898985292114352</v>
      </c>
      <c r="V31" s="104"/>
      <c r="W31" s="5">
        <f>+IF(F31=0,"",'Ark1'!S112)</f>
        <v>5.0898716119828809</v>
      </c>
      <c r="X31" s="99">
        <f t="shared" si="4"/>
        <v>0.12435437060357213</v>
      </c>
      <c r="Y31" s="25"/>
      <c r="Z31" s="99">
        <f>+IF(F31=0,"",'Ark1'!T112)</f>
        <v>4.5534950071326676</v>
      </c>
      <c r="AA31" s="99">
        <f t="shared" si="5"/>
        <v>0.2224605243740454</v>
      </c>
      <c r="AB31" s="100">
        <f>+IF(F31=0,"",'Ark1'!W112)</f>
        <v>0.85592011412268187</v>
      </c>
      <c r="AC31" s="100">
        <f t="shared" si="6"/>
        <v>0.16626494170888884</v>
      </c>
      <c r="AD31" s="100">
        <f>+IF(F31=0,"",'Ark1'!X112)</f>
        <v>16.119828815977179</v>
      </c>
      <c r="AE31" s="105">
        <f t="shared" si="7"/>
        <v>-1.81120566678144</v>
      </c>
      <c r="AF31" s="100">
        <f>+IF(F31=0,"",'Ark1'!Y112)</f>
        <v>6.5620542082738957</v>
      </c>
      <c r="AG31" s="105">
        <f t="shared" si="8"/>
        <v>2.4241231737911368</v>
      </c>
      <c r="AH31" s="126"/>
      <c r="AI31" s="100">
        <f>+IF(F31=0,"",'Ark1'!Z112)</f>
        <v>6.8996452509326156</v>
      </c>
      <c r="AJ31" s="99">
        <f>+IF(F31=0,"",'Ark1'!AA112)</f>
        <v>1.797659791315906</v>
      </c>
      <c r="AK31" s="99">
        <f>+IF(F31=0,"",'Ark1'!AC112)</f>
        <v>22.378774443030871</v>
      </c>
      <c r="AL31" s="99">
        <f t="shared" si="9"/>
        <v>1.8204316143497747</v>
      </c>
      <c r="AM31" s="100"/>
      <c r="AN31" s="25"/>
      <c r="AX31"/>
      <c r="BA31">
        <f t="shared" si="11"/>
        <v>12.822486731189509</v>
      </c>
      <c r="BB31" s="1">
        <f t="shared" si="11"/>
        <v>5.4282703715266942</v>
      </c>
      <c r="BC31" s="1">
        <f t="shared" si="11"/>
        <v>4.8744536372151108</v>
      </c>
      <c r="BD31"/>
      <c r="BE31"/>
      <c r="BF31"/>
      <c r="BG31"/>
      <c r="BK31"/>
      <c r="BL31"/>
      <c r="BM31"/>
    </row>
    <row r="32" spans="1:65" ht="15.6">
      <c r="A32" s="25"/>
      <c r="B32" s="98">
        <f>+'Ark1'!C113</f>
        <v>2024</v>
      </c>
      <c r="C32" s="98">
        <f>+'Ark1'!E113</f>
        <v>23</v>
      </c>
      <c r="D32" s="98">
        <f>+IF(F32=0,"",'Ark1'!Q113)</f>
        <v>15</v>
      </c>
      <c r="E32" s="105">
        <f t="shared" si="0"/>
        <v>-24</v>
      </c>
      <c r="F32" s="2">
        <f>+'Ark1'!R113</f>
        <v>296</v>
      </c>
      <c r="G32" s="105">
        <f t="shared" si="1"/>
        <v>-432</v>
      </c>
      <c r="H32" s="100">
        <f>+IF(F32=0,"",'Ark1'!AF113)</f>
        <v>1.1551670309085236</v>
      </c>
      <c r="I32" s="100">
        <f t="shared" si="2"/>
        <v>-1.594804638339389</v>
      </c>
      <c r="J32" s="100">
        <f>+IF(F32=0,"",'Ark1'!AG113)</f>
        <v>1.146475839974872</v>
      </c>
      <c r="K32" s="102"/>
      <c r="L32" s="57">
        <f>+IF(F32=0,"",'Ark1'!U113)</f>
        <v>12.726013513513516</v>
      </c>
      <c r="M32" s="564">
        <f t="shared" si="3"/>
        <v>2.6780739530739517</v>
      </c>
      <c r="N32" s="101"/>
      <c r="O32" s="18">
        <f>+'Ark1'!AI113</f>
        <v>194</v>
      </c>
      <c r="P32" s="102"/>
      <c r="Q32" s="57">
        <f t="shared" si="10"/>
        <v>65.540540540540547</v>
      </c>
      <c r="R32" s="102"/>
      <c r="S32" s="57">
        <f>+IF(O32=0,"",'Ark1'!AJ113)</f>
        <v>92.480927835051546</v>
      </c>
      <c r="T32" s="106"/>
      <c r="U32" s="5">
        <f>+IF(O32=0,"",'Ark1'!AK113)</f>
        <v>14.740716922719423</v>
      </c>
      <c r="V32" s="104"/>
      <c r="W32" s="5">
        <f>+IF(F32=0,"",'Ark1'!S113)</f>
        <v>5.1891891891891913</v>
      </c>
      <c r="X32" s="99">
        <f t="shared" si="4"/>
        <v>-0.30394267894267646</v>
      </c>
      <c r="Y32" s="25"/>
      <c r="Z32" s="99">
        <f>+IF(F32=0,"",'Ark1'!T113)</f>
        <v>4.9256756756756754</v>
      </c>
      <c r="AA32" s="99">
        <f t="shared" si="5"/>
        <v>0.16056578556578405</v>
      </c>
      <c r="AB32" s="100">
        <f>+IF(F32=0,"",'Ark1'!W113)</f>
        <v>1.6891891891891897</v>
      </c>
      <c r="AC32" s="100">
        <f t="shared" si="6"/>
        <v>0.86501336501336568</v>
      </c>
      <c r="AD32" s="100">
        <f>+IF(F32=0,"",'Ark1'!X113)</f>
        <v>28.716216216216221</v>
      </c>
      <c r="AE32" s="105">
        <f t="shared" si="7"/>
        <v>14.155776655776664</v>
      </c>
      <c r="AF32" s="100">
        <f>+IF(F32=0,"",'Ark1'!Y113)</f>
        <v>10.810810810810812</v>
      </c>
      <c r="AG32" s="105">
        <f t="shared" si="8"/>
        <v>4.0800415800415815</v>
      </c>
      <c r="AH32" s="126"/>
      <c r="AI32" s="100">
        <f>+IF(F32=0,"",'Ark1'!Z113)</f>
        <v>6.9402395238540588</v>
      </c>
      <c r="AJ32" s="99">
        <f>+IF(F32=0,"",'Ark1'!AA113)</f>
        <v>1.64748518982537</v>
      </c>
      <c r="AK32" s="99">
        <f>+IF(F32=0,"",'Ark1'!AC113)</f>
        <v>30.378472749620968</v>
      </c>
      <c r="AL32" s="99">
        <f t="shared" si="9"/>
        <v>2.452408854166666</v>
      </c>
      <c r="AM32" s="100"/>
      <c r="AN32" s="25"/>
      <c r="AX32"/>
      <c r="BA32">
        <f t="shared" si="11"/>
        <v>12.822486731189509</v>
      </c>
      <c r="BB32" s="1">
        <f t="shared" si="11"/>
        <v>5.4282703715266942</v>
      </c>
      <c r="BC32" s="1">
        <f t="shared" si="11"/>
        <v>4.8744536372151108</v>
      </c>
      <c r="BD32"/>
      <c r="BE32"/>
      <c r="BF32"/>
      <c r="BG32"/>
      <c r="BK32"/>
      <c r="BL32"/>
      <c r="BM32"/>
    </row>
    <row r="33" spans="1:65" ht="15.6">
      <c r="A33" s="25"/>
      <c r="B33" s="98">
        <f>+'Ark1'!C114</f>
        <v>2024</v>
      </c>
      <c r="C33" s="98">
        <f>+'Ark1'!E114</f>
        <v>24</v>
      </c>
      <c r="D33" s="98">
        <f>+IF(F33=0,"",'Ark1'!Q114)</f>
        <v>33</v>
      </c>
      <c r="E33" s="105">
        <f t="shared" si="0"/>
        <v>11</v>
      </c>
      <c r="F33" s="2">
        <f>+'Ark1'!R114</f>
        <v>552</v>
      </c>
      <c r="G33" s="105">
        <f t="shared" si="1"/>
        <v>235</v>
      </c>
      <c r="H33" s="100">
        <f>+IF(F33=0,"",'Ark1'!AF114)</f>
        <v>2.15423040899157</v>
      </c>
      <c r="I33" s="100">
        <f t="shared" si="2"/>
        <v>0.95678395411301498</v>
      </c>
      <c r="J33" s="100">
        <f>+IF(F33=0,"",'Ark1'!AG114)</f>
        <v>2.1642398392517226</v>
      </c>
      <c r="K33" s="102"/>
      <c r="L33" s="57">
        <f>+IF(F33=0,"",'Ark1'!U114)</f>
        <v>12.882065217391299</v>
      </c>
      <c r="M33" s="564">
        <f t="shared" si="3"/>
        <v>-1.1655688520093399</v>
      </c>
      <c r="N33" s="101"/>
      <c r="O33" s="18">
        <f>+'Ark1'!AI114</f>
        <v>551</v>
      </c>
      <c r="P33" s="102"/>
      <c r="Q33" s="57">
        <f t="shared" si="10"/>
        <v>99.818840579710141</v>
      </c>
      <c r="R33" s="102"/>
      <c r="S33" s="57">
        <f>+IF(O33=0,"",'Ark1'!AJ114)</f>
        <v>90.658620689655109</v>
      </c>
      <c r="T33" s="106"/>
      <c r="U33" s="5">
        <f>+IF(O33=0,"",'Ark1'!AK114)</f>
        <v>15.287626994385301</v>
      </c>
      <c r="V33" s="104"/>
      <c r="W33" s="5">
        <f>+IF(F33=0,"",'Ark1'!S114)</f>
        <v>5.266304347826086</v>
      </c>
      <c r="X33" s="99">
        <f t="shared" si="4"/>
        <v>0.11488478946646374</v>
      </c>
      <c r="Y33" s="25"/>
      <c r="Z33" s="99">
        <f>+IF(F33=0,"",'Ark1'!T114)</f>
        <v>4.8623188405797109</v>
      </c>
      <c r="AA33" s="99">
        <f t="shared" si="5"/>
        <v>0.21878571755131926</v>
      </c>
      <c r="AB33" s="100">
        <f>+IF(F33=0,"",'Ark1'!W114)</f>
        <v>2.5362318840579712</v>
      </c>
      <c r="AC33" s="100">
        <f t="shared" si="6"/>
        <v>0.95894481781191421</v>
      </c>
      <c r="AD33" s="100">
        <f>+IF(F33=0,"",'Ark1'!X114)</f>
        <v>31.521739130434774</v>
      </c>
      <c r="AE33" s="105">
        <f t="shared" si="7"/>
        <v>-4.4404059799753171</v>
      </c>
      <c r="AF33" s="100">
        <f>+IF(F33=0,"",'Ark1'!Y114)</f>
        <v>14.492753623188404</v>
      </c>
      <c r="AG33" s="105">
        <f t="shared" si="8"/>
        <v>-1.5955744525213742</v>
      </c>
      <c r="AH33" s="126"/>
      <c r="AI33" s="100">
        <f>+IF(F33=0,"",'Ark1'!Z114)</f>
        <v>7.9394256132424754</v>
      </c>
      <c r="AJ33" s="99">
        <f>+IF(F33=0,"",'Ark1'!AA114)</f>
        <v>1.5427796183676603</v>
      </c>
      <c r="AK33" s="99">
        <f>+IF(F33=0,"",'Ark1'!AC114)</f>
        <v>24.097872867920969</v>
      </c>
      <c r="AL33" s="99">
        <f t="shared" si="9"/>
        <v>2.4461300309597518</v>
      </c>
      <c r="AM33" s="100"/>
      <c r="AN33" s="25"/>
      <c r="AX33"/>
      <c r="BA33">
        <f t="shared" si="11"/>
        <v>12.822486731189509</v>
      </c>
      <c r="BB33" s="1">
        <f t="shared" si="11"/>
        <v>5.4282703715266942</v>
      </c>
      <c r="BC33" s="1">
        <f t="shared" si="11"/>
        <v>4.8744536372151108</v>
      </c>
      <c r="BD33"/>
      <c r="BE33"/>
      <c r="BF33"/>
      <c r="BG33"/>
      <c r="BK33"/>
      <c r="BL33"/>
      <c r="BM33"/>
    </row>
    <row r="34" spans="1:65" ht="15.6">
      <c r="A34" s="25"/>
      <c r="B34" s="98">
        <f>+'Ark1'!C115</f>
        <v>2024</v>
      </c>
      <c r="C34" s="98">
        <f>+'Ark1'!E115</f>
        <v>25</v>
      </c>
      <c r="D34" s="98">
        <f>+IF(F34=0,"",'Ark1'!Q115)</f>
        <v>27</v>
      </c>
      <c r="E34" s="105">
        <f t="shared" si="0"/>
        <v>-3</v>
      </c>
      <c r="F34" s="2">
        <f>+'Ark1'!R115</f>
        <v>491</v>
      </c>
      <c r="G34" s="105">
        <f t="shared" si="1"/>
        <v>113</v>
      </c>
      <c r="H34" s="100">
        <f>+IF(F34=0,"",'Ark1'!AF115)</f>
        <v>1.9161723384327196</v>
      </c>
      <c r="I34" s="100">
        <f t="shared" si="2"/>
        <v>0.48830243324630351</v>
      </c>
      <c r="J34" s="100">
        <f>+IF(F34=0,"",'Ark1'!AG115)</f>
        <v>1.7126375000989147</v>
      </c>
      <c r="K34" s="102"/>
      <c r="L34" s="57">
        <f>+IF(F34=0,"",'Ark1'!U115)</f>
        <v>11.460488798370672</v>
      </c>
      <c r="M34" s="564">
        <f t="shared" si="3"/>
        <v>-3.1675535296716379</v>
      </c>
      <c r="N34" s="101"/>
      <c r="O34" s="18">
        <f>+'Ark1'!AI115</f>
        <v>491</v>
      </c>
      <c r="P34" s="102"/>
      <c r="Q34" s="57">
        <f t="shared" si="10"/>
        <v>100</v>
      </c>
      <c r="R34" s="102"/>
      <c r="S34" s="57">
        <f>+IF(O34=0,"",'Ark1'!AJ115)</f>
        <v>88.687576374745348</v>
      </c>
      <c r="T34" s="106"/>
      <c r="U34" s="5">
        <f>+IF(O34=0,"",'Ark1'!AK115)</f>
        <v>14.494711114225744</v>
      </c>
      <c r="V34" s="104"/>
      <c r="W34" s="5">
        <f>+IF(F34=0,"",'Ark1'!S115)</f>
        <v>4.9775967413441959</v>
      </c>
      <c r="X34" s="99">
        <f t="shared" si="4"/>
        <v>0.41410467785213179</v>
      </c>
      <c r="Y34" s="25"/>
      <c r="Z34" s="99">
        <f>+IF(F34=0,"",'Ark1'!T115)</f>
        <v>4.1364562118126269</v>
      </c>
      <c r="AA34" s="99">
        <f t="shared" si="5"/>
        <v>-0.56460198924557492</v>
      </c>
      <c r="AB34" s="100">
        <f>+IF(F34=0,"",'Ark1'!W115)</f>
        <v>0.81466395112016299</v>
      </c>
      <c r="AC34" s="100">
        <f t="shared" si="6"/>
        <v>-4.7408916044353937</v>
      </c>
      <c r="AD34" s="100">
        <f>+IF(F34=0,"",'Ark1'!X115)</f>
        <v>23.0142566191446</v>
      </c>
      <c r="AE34" s="105">
        <f t="shared" si="7"/>
        <v>-16.668283063395098</v>
      </c>
      <c r="AF34" s="100">
        <f>+IF(F34=0,"",'Ark1'!Y115)</f>
        <v>9.7759674134419559</v>
      </c>
      <c r="AG34" s="105">
        <f t="shared" si="8"/>
        <v>-9.8007521632776129</v>
      </c>
      <c r="AH34" s="126"/>
      <c r="AI34" s="100">
        <f>+IF(F34=0,"",'Ark1'!Z115)</f>
        <v>7.529395683170331</v>
      </c>
      <c r="AJ34" s="99">
        <f>+IF(F34=0,"",'Ark1'!AA115)</f>
        <v>1.53224245245505</v>
      </c>
      <c r="AK34" s="99">
        <f>+IF(F34=0,"",'Ark1'!AC115)</f>
        <v>37.242984118441903</v>
      </c>
      <c r="AL34" s="99">
        <f t="shared" si="9"/>
        <v>2.3024140752864155</v>
      </c>
      <c r="AM34" s="100"/>
      <c r="AN34" s="25"/>
      <c r="AX34"/>
      <c r="BA34">
        <f t="shared" si="11"/>
        <v>12.822486731189509</v>
      </c>
      <c r="BB34" s="1">
        <f t="shared" si="11"/>
        <v>5.4282703715266942</v>
      </c>
      <c r="BC34" s="1">
        <f t="shared" si="11"/>
        <v>4.8744536372151108</v>
      </c>
      <c r="BD34"/>
      <c r="BE34"/>
      <c r="BF34"/>
      <c r="BG34"/>
      <c r="BK34"/>
      <c r="BL34"/>
      <c r="BM34"/>
    </row>
    <row r="35" spans="1:65" ht="15.6">
      <c r="A35" s="25"/>
      <c r="B35" s="98">
        <f>+'Ark1'!C116</f>
        <v>2024</v>
      </c>
      <c r="C35" s="98">
        <f>+'Ark1'!E116</f>
        <v>26</v>
      </c>
      <c r="D35" s="98">
        <f>+IF(F35=0,"",'Ark1'!Q116)</f>
        <v>23</v>
      </c>
      <c r="E35" s="105">
        <f t="shared" si="0"/>
        <v>-23</v>
      </c>
      <c r="F35" s="2">
        <f>+'Ark1'!R116</f>
        <v>337</v>
      </c>
      <c r="G35" s="105">
        <f t="shared" si="1"/>
        <v>-463</v>
      </c>
      <c r="H35" s="100">
        <f>+IF(F35=0,"",'Ark1'!AF116)</f>
        <v>1.3151732750546363</v>
      </c>
      <c r="I35" s="100">
        <f t="shared" si="2"/>
        <v>-1.7067736142287855</v>
      </c>
      <c r="J35" s="100">
        <f>+IF(F35=0,"",'Ark1'!AG116)</f>
        <v>1.5548597317899671</v>
      </c>
      <c r="K35" s="102"/>
      <c r="L35" s="57">
        <f>+IF(F35=0,"",'Ark1'!U116)</f>
        <v>15.15934718100889</v>
      </c>
      <c r="M35" s="564">
        <f t="shared" si="3"/>
        <v>0.21797218100889459</v>
      </c>
      <c r="N35" s="101"/>
      <c r="O35" s="18">
        <f>+'Ark1'!AI116</f>
        <v>335</v>
      </c>
      <c r="P35" s="102"/>
      <c r="Q35" s="57">
        <f t="shared" si="10"/>
        <v>99.406528189910986</v>
      </c>
      <c r="R35" s="102"/>
      <c r="S35" s="57">
        <f>+IF(O35=0,"",'Ark1'!AJ116)</f>
        <v>97.579701492537282</v>
      </c>
      <c r="T35" s="106"/>
      <c r="U35" s="5">
        <f>+IF(O35=0,"",'Ark1'!AK116)</f>
        <v>15.06772881299538</v>
      </c>
      <c r="V35" s="104"/>
      <c r="W35" s="5">
        <f>+IF(F35=0,"",'Ark1'!S116)</f>
        <v>5.2433234421364991</v>
      </c>
      <c r="X35" s="99">
        <f t="shared" si="4"/>
        <v>0.28082344213649879</v>
      </c>
      <c r="Y35" s="25"/>
      <c r="Z35" s="99">
        <f>+IF(F35=0,"",'Ark1'!T116)</f>
        <v>4.2967359050445095</v>
      </c>
      <c r="AA35" s="99">
        <f t="shared" si="5"/>
        <v>-0.72076409495549054</v>
      </c>
      <c r="AB35" s="100">
        <f>+IF(F35=0,"",'Ark1'!W116)</f>
        <v>3.2640949554896141</v>
      </c>
      <c r="AC35" s="100">
        <f t="shared" si="6"/>
        <v>-3.8609050445103859</v>
      </c>
      <c r="AD35" s="100">
        <f>+IF(F35=0,"",'Ark1'!X116)</f>
        <v>41.246290801186944</v>
      </c>
      <c r="AE35" s="105">
        <f t="shared" si="7"/>
        <v>3.7462908011869445</v>
      </c>
      <c r="AF35" s="100">
        <f>+IF(F35=0,"",'Ark1'!Y116)</f>
        <v>17.507418397626111</v>
      </c>
      <c r="AG35" s="105">
        <f t="shared" si="8"/>
        <v>-2.2425816023738889</v>
      </c>
      <c r="AH35" s="126"/>
      <c r="AI35" s="100">
        <f>+IF(F35=0,"",'Ark1'!Z116)</f>
        <v>8.1592337338005567</v>
      </c>
      <c r="AJ35" s="99">
        <f>+IF(F35=0,"",'Ark1'!AA116)</f>
        <v>1.668389544690704</v>
      </c>
      <c r="AK35" s="99">
        <f>+IF(F35=0,"",'Ark1'!AC116)</f>
        <v>31.154907187919925</v>
      </c>
      <c r="AL35" s="99">
        <f t="shared" si="9"/>
        <v>2.8911714770797938</v>
      </c>
      <c r="AM35" s="100"/>
      <c r="AN35" s="25"/>
      <c r="AX35"/>
      <c r="BA35">
        <f t="shared" si="11"/>
        <v>12.822486731189509</v>
      </c>
      <c r="BB35" s="1">
        <f t="shared" si="11"/>
        <v>5.4282703715266942</v>
      </c>
      <c r="BC35" s="1">
        <f t="shared" si="11"/>
        <v>4.8744536372151108</v>
      </c>
      <c r="BD35"/>
      <c r="BE35"/>
      <c r="BF35"/>
      <c r="BG35"/>
      <c r="BK35"/>
      <c r="BL35"/>
      <c r="BM35"/>
    </row>
    <row r="36" spans="1:65" ht="15.6">
      <c r="A36" s="25"/>
      <c r="B36" s="98">
        <f>+'Ark1'!C117</f>
        <v>2024</v>
      </c>
      <c r="C36" s="98">
        <f>+'Ark1'!E117</f>
        <v>27</v>
      </c>
      <c r="D36" s="98">
        <f>+IF(F36=0,"",'Ark1'!Q117)</f>
        <v>28</v>
      </c>
      <c r="E36" s="105">
        <f t="shared" si="0"/>
        <v>9</v>
      </c>
      <c r="F36" s="2">
        <f>+'Ark1'!R117</f>
        <v>500</v>
      </c>
      <c r="G36" s="105">
        <f t="shared" si="1"/>
        <v>286</v>
      </c>
      <c r="H36" s="100">
        <f>+IF(F36=0,"",'Ark1'!AF117)</f>
        <v>1.9512956603184504</v>
      </c>
      <c r="I36" s="100">
        <f t="shared" si="2"/>
        <v>1.1429248674351351</v>
      </c>
      <c r="J36" s="100">
        <f>+IF(F36=0,"",'Ark1'!AG117)</f>
        <v>1.8879765670795936</v>
      </c>
      <c r="K36" s="102"/>
      <c r="L36" s="57">
        <f>+IF(F36=0,"",'Ark1'!U117)</f>
        <v>12.406399999999993</v>
      </c>
      <c r="M36" s="564">
        <f t="shared" si="3"/>
        <v>-1.7819177570093547</v>
      </c>
      <c r="N36" s="101"/>
      <c r="O36" s="18">
        <f>+'Ark1'!AI117</f>
        <v>500</v>
      </c>
      <c r="P36" s="102"/>
      <c r="Q36" s="57">
        <f t="shared" si="10"/>
        <v>100</v>
      </c>
      <c r="R36" s="102"/>
      <c r="S36" s="57">
        <f>+IF(O36=0,"",'Ark1'!AJ117)</f>
        <v>91.321399999999983</v>
      </c>
      <c r="T36" s="106"/>
      <c r="U36" s="5">
        <f>+IF(O36=0,"",'Ark1'!AK117)</f>
        <v>14.38137950484877</v>
      </c>
      <c r="V36" s="104"/>
      <c r="W36" s="5">
        <f>+IF(F36=0,"",'Ark1'!S117)</f>
        <v>5.2759999999999998</v>
      </c>
      <c r="X36" s="99">
        <f t="shared" si="4"/>
        <v>0.4021682242990634</v>
      </c>
      <c r="Y36" s="25"/>
      <c r="Z36" s="99">
        <f>+IF(F36=0,"",'Ark1'!T117)</f>
        <v>4.6420000000000003</v>
      </c>
      <c r="AA36" s="99">
        <f t="shared" si="5"/>
        <v>-0.66641121495327038</v>
      </c>
      <c r="AB36" s="100">
        <f>+IF(F36=0,"",'Ark1'!W117)</f>
        <v>3</v>
      </c>
      <c r="AC36" s="100">
        <f t="shared" si="6"/>
        <v>-1.2056074766355156</v>
      </c>
      <c r="AD36" s="100">
        <f>+IF(F36=0,"",'Ark1'!X117)</f>
        <v>29.8</v>
      </c>
      <c r="AE36" s="105">
        <f t="shared" si="7"/>
        <v>-8.5177570093457966</v>
      </c>
      <c r="AF36" s="100">
        <f>+IF(F36=0,"",'Ark1'!Y117)</f>
        <v>13.2</v>
      </c>
      <c r="AG36" s="105">
        <f t="shared" si="8"/>
        <v>-0.35140186915887917</v>
      </c>
      <c r="AH36" s="126"/>
      <c r="AI36" s="100">
        <f>+IF(F36=0,"",'Ark1'!Z117)</f>
        <v>7.6746647509842525</v>
      </c>
      <c r="AJ36" s="99">
        <f>+IF(F36=0,"",'Ark1'!AA117)</f>
        <v>1.5861349249039312</v>
      </c>
      <c r="AK36" s="99">
        <f>+IF(F36=0,"",'Ark1'!AC117)</f>
        <v>39.472704873824206</v>
      </c>
      <c r="AL36" s="99">
        <f t="shared" si="9"/>
        <v>2.3514783927217575</v>
      </c>
      <c r="AM36" s="100"/>
      <c r="AN36" s="25"/>
      <c r="AX36"/>
      <c r="BA36">
        <f t="shared" si="11"/>
        <v>12.822486731189509</v>
      </c>
      <c r="BB36" s="1">
        <f t="shared" si="11"/>
        <v>5.4282703715266942</v>
      </c>
      <c r="BC36" s="1">
        <f t="shared" si="11"/>
        <v>4.8744536372151108</v>
      </c>
      <c r="BD36"/>
      <c r="BE36"/>
      <c r="BF36"/>
      <c r="BG36"/>
      <c r="BK36"/>
      <c r="BL36"/>
      <c r="BM36"/>
    </row>
    <row r="37" spans="1:65" ht="15.6">
      <c r="A37" s="25"/>
      <c r="B37" s="98">
        <f>+'Ark1'!C118</f>
        <v>2024</v>
      </c>
      <c r="C37" s="98">
        <f>+'Ark1'!E118</f>
        <v>28</v>
      </c>
      <c r="D37" s="98">
        <f>+IF(F37=0,"",'Ark1'!Q118)</f>
        <v>7</v>
      </c>
      <c r="E37" s="105">
        <f t="shared" si="0"/>
        <v>-3</v>
      </c>
      <c r="F37" s="2">
        <f>+'Ark1'!R118</f>
        <v>140</v>
      </c>
      <c r="G37" s="105">
        <f t="shared" si="1"/>
        <v>-14</v>
      </c>
      <c r="H37" s="100">
        <f>+IF(F37=0,"",'Ark1'!AF118)</f>
        <v>0.54636278488916645</v>
      </c>
      <c r="I37" s="100">
        <f t="shared" si="2"/>
        <v>-3.5361991297892081E-2</v>
      </c>
      <c r="J37" s="100">
        <f>+IF(F37=0,"",'Ark1'!AG118)</f>
        <v>0.41349706023251503</v>
      </c>
      <c r="K37" s="102"/>
      <c r="L37" s="57">
        <f>+IF(F37=0,"",'Ark1'!U118)</f>
        <v>9.704285714285712</v>
      </c>
      <c r="M37" s="564">
        <f t="shared" si="3"/>
        <v>-1.7749350649350664</v>
      </c>
      <c r="N37" s="101"/>
      <c r="O37" s="18">
        <f>+'Ark1'!AI118</f>
        <v>140</v>
      </c>
      <c r="P37" s="102"/>
      <c r="Q37" s="57">
        <f t="shared" si="10"/>
        <v>100</v>
      </c>
      <c r="R37" s="102"/>
      <c r="S37" s="57">
        <f>+IF(O37=0,"",'Ark1'!AJ118)</f>
        <v>86.391428571428506</v>
      </c>
      <c r="T37" s="106"/>
      <c r="U37" s="5">
        <f>+IF(O37=0,"",'Ark1'!AK118)</f>
        <v>14.773910848947388</v>
      </c>
      <c r="V37" s="104"/>
      <c r="W37" s="5">
        <f>+IF(F37=0,"",'Ark1'!S118)</f>
        <v>5.3071428571428561</v>
      </c>
      <c r="X37" s="99">
        <f t="shared" si="4"/>
        <v>-0.16038961038961208</v>
      </c>
      <c r="Y37" s="25"/>
      <c r="Z37" s="99">
        <f>+IF(F37=0,"",'Ark1'!T118)</f>
        <v>3.65</v>
      </c>
      <c r="AA37" s="99">
        <f t="shared" si="5"/>
        <v>-1.1162337662337669</v>
      </c>
      <c r="AB37" s="100">
        <f>+IF(F37=0,"",'Ark1'!W118)</f>
        <v>0</v>
      </c>
      <c r="AC37" s="100">
        <f t="shared" si="6"/>
        <v>-0.64935064935064923</v>
      </c>
      <c r="AD37" s="100">
        <f>+IF(F37=0,"",'Ark1'!X118)</f>
        <v>4.2857142857142847</v>
      </c>
      <c r="AE37" s="105">
        <f t="shared" si="7"/>
        <v>-14.545454545454543</v>
      </c>
      <c r="AF37" s="100">
        <f>+IF(F37=0,"",'Ark1'!Y118)</f>
        <v>1.4285714285714288</v>
      </c>
      <c r="AG37" s="105">
        <f t="shared" si="8"/>
        <v>-7.6623376623376629</v>
      </c>
      <c r="AH37" s="126"/>
      <c r="AI37" s="100">
        <f>+IF(F37=0,"",'Ark1'!Z118)</f>
        <v>3.5546925008374775</v>
      </c>
      <c r="AJ37" s="99">
        <f>+IF(F37=0,"",'Ark1'!AA118)</f>
        <v>2.1276963685485528</v>
      </c>
      <c r="AK37" s="99">
        <f>+IF(F37=0,"",'Ark1'!AC118)</f>
        <v>37.333985323448601</v>
      </c>
      <c r="AL37" s="99">
        <f t="shared" si="9"/>
        <v>1.8285329744279946</v>
      </c>
      <c r="AM37" s="100"/>
      <c r="AN37" s="25"/>
      <c r="AX37"/>
      <c r="BA37">
        <f t="shared" si="11"/>
        <v>12.822486731189509</v>
      </c>
      <c r="BB37" s="1">
        <f t="shared" si="11"/>
        <v>5.4282703715266942</v>
      </c>
      <c r="BC37" s="1">
        <f t="shared" si="11"/>
        <v>4.8744536372151108</v>
      </c>
      <c r="BD37"/>
      <c r="BE37"/>
      <c r="BF37"/>
      <c r="BG37"/>
      <c r="BK37"/>
      <c r="BL37"/>
      <c r="BM37"/>
    </row>
    <row r="38" spans="1:65" ht="15.6">
      <c r="A38" s="25"/>
      <c r="B38" s="98">
        <f>+'Ark1'!C119</f>
        <v>2024</v>
      </c>
      <c r="C38" s="98">
        <f>+'Ark1'!E119</f>
        <v>29</v>
      </c>
      <c r="D38" s="98">
        <f>+IF(F38=0,"",'Ark1'!Q119)</f>
        <v>2</v>
      </c>
      <c r="E38" s="105">
        <f t="shared" si="0"/>
        <v>0</v>
      </c>
      <c r="F38" s="2">
        <f>+'Ark1'!R119</f>
        <v>23</v>
      </c>
      <c r="G38" s="105">
        <f t="shared" si="1"/>
        <v>15</v>
      </c>
      <c r="H38" s="100">
        <f>+IF(F38=0,"",'Ark1'!AF119)</f>
        <v>8.9759600374648751E-2</v>
      </c>
      <c r="I38" s="100">
        <f t="shared" si="2"/>
        <v>5.9540131481814529E-2</v>
      </c>
      <c r="J38" s="100">
        <f>+IF(F38=0,"",'Ark1'!AG119)</f>
        <v>0.10975050781675616</v>
      </c>
      <c r="K38" s="102"/>
      <c r="L38" s="57">
        <f>+IF(F38=0,"",'Ark1'!U119)</f>
        <v>15.67826086956522</v>
      </c>
      <c r="M38" s="564">
        <f t="shared" si="3"/>
        <v>3.5907608695652193</v>
      </c>
      <c r="N38" s="101"/>
      <c r="O38" s="18">
        <f>+'Ark1'!AI119</f>
        <v>23</v>
      </c>
      <c r="P38" s="102"/>
      <c r="Q38" s="57">
        <f t="shared" si="10"/>
        <v>100</v>
      </c>
      <c r="R38" s="102"/>
      <c r="S38" s="57">
        <f>+IF(O38=0,"",'Ark1'!AJ119)</f>
        <v>97.769565217391275</v>
      </c>
      <c r="T38" s="106"/>
      <c r="U38" s="5">
        <f>+IF(O38=0,"",'Ark1'!AK119)</f>
        <v>15.474141607668709</v>
      </c>
      <c r="V38" s="104"/>
      <c r="W38" s="5">
        <f>+IF(F38=0,"",'Ark1'!S119)</f>
        <v>6.0869565217391308</v>
      </c>
      <c r="X38" s="99">
        <f t="shared" si="4"/>
        <v>1.8369565217391308</v>
      </c>
      <c r="Y38" s="25"/>
      <c r="Z38" s="99">
        <f>+IF(F38=0,"",'Ark1'!T119)</f>
        <v>5.2173913043478253</v>
      </c>
      <c r="AA38" s="99">
        <f t="shared" si="5"/>
        <v>2.4673913043478253</v>
      </c>
      <c r="AB38" s="100">
        <f>+IF(F38=0,"",'Ark1'!W119)</f>
        <v>0</v>
      </c>
      <c r="AC38" s="100">
        <f t="shared" si="6"/>
        <v>0</v>
      </c>
      <c r="AD38" s="100">
        <f>+IF(F38=0,"",'Ark1'!X119)</f>
        <v>39.130434782608695</v>
      </c>
      <c r="AE38" s="105">
        <f t="shared" si="7"/>
        <v>26.630434782608695</v>
      </c>
      <c r="AF38" s="100">
        <f>+IF(F38=0,"",'Ark1'!Y119)</f>
        <v>13.043478260869565</v>
      </c>
      <c r="AG38" s="105">
        <f t="shared" si="8"/>
        <v>0.54347826086956452</v>
      </c>
      <c r="AH38" s="126"/>
      <c r="AI38" s="100">
        <f>+IF(F38=0,"",'Ark1'!Z119)</f>
        <v>8.3194876787152516</v>
      </c>
      <c r="AJ38" s="99">
        <f>+IF(F38=0,"",'Ark1'!AA119)</f>
        <v>0.71706184793350636</v>
      </c>
      <c r="AK38" s="99">
        <f>+IF(F38=0,"",'Ark1'!AC119)</f>
        <v>45.582799619846568</v>
      </c>
      <c r="AL38" s="99">
        <f t="shared" si="9"/>
        <v>2.5757142857142861</v>
      </c>
      <c r="AM38" s="100"/>
      <c r="AN38" s="25"/>
      <c r="AX38"/>
      <c r="BA38">
        <f t="shared" si="11"/>
        <v>12.822486731189509</v>
      </c>
      <c r="BB38" s="1">
        <f t="shared" si="11"/>
        <v>5.4282703715266942</v>
      </c>
      <c r="BC38" s="1">
        <f t="shared" si="11"/>
        <v>4.8744536372151108</v>
      </c>
      <c r="BD38"/>
      <c r="BE38"/>
      <c r="BF38"/>
      <c r="BG38"/>
      <c r="BK38"/>
      <c r="BL38"/>
      <c r="BM38"/>
    </row>
    <row r="39" spans="1:65" ht="15.6">
      <c r="A39" s="25"/>
      <c r="B39" s="98">
        <f>+'Ark1'!C120</f>
        <v>2024</v>
      </c>
      <c r="C39" s="98">
        <f>+'Ark1'!E120</f>
        <v>30</v>
      </c>
      <c r="D39" s="98">
        <f>+IF(F39=0,"",'Ark1'!Q120)</f>
        <v>2</v>
      </c>
      <c r="E39" s="105">
        <f t="shared" si="0"/>
        <v>-1</v>
      </c>
      <c r="F39" s="2">
        <f>+'Ark1'!R120</f>
        <v>16</v>
      </c>
      <c r="G39" s="105">
        <f t="shared" si="1"/>
        <v>-75</v>
      </c>
      <c r="H39" s="100">
        <f>+IF(F39=0,"",'Ark1'!AF120)</f>
        <v>6.2441461130190418E-2</v>
      </c>
      <c r="I39" s="100">
        <f t="shared" si="2"/>
        <v>-0.28130499752579874</v>
      </c>
      <c r="J39" s="100">
        <f>+IF(F39=0,"",'Ark1'!AG120)</f>
        <v>4.1848848654475794E-2</v>
      </c>
      <c r="K39" s="102"/>
      <c r="L39" s="57">
        <f>+IF(F39=0,"",'Ark1'!U120)</f>
        <v>8.5937499999999982</v>
      </c>
      <c r="M39" s="564">
        <f t="shared" si="3"/>
        <v>1.0146291208791167</v>
      </c>
      <c r="N39" s="101"/>
      <c r="O39" s="18">
        <f>+'Ark1'!AI120</f>
        <v>16</v>
      </c>
      <c r="P39" s="102"/>
      <c r="Q39" s="57">
        <f t="shared" si="10"/>
        <v>100</v>
      </c>
      <c r="R39" s="102"/>
      <c r="S39" s="57">
        <f>+IF(O39=0,"",'Ark1'!AJ120)</f>
        <v>84.887499999999989</v>
      </c>
      <c r="T39" s="106"/>
      <c r="U39" s="5">
        <f>+IF(O39=0,"",'Ark1'!AK120)</f>
        <v>11.444448286359016</v>
      </c>
      <c r="V39" s="104"/>
      <c r="W39" s="5">
        <f>+IF(F39=0,"",'Ark1'!S120)</f>
        <v>3.1875</v>
      </c>
      <c r="X39" s="99">
        <f t="shared" si="4"/>
        <v>-0.51579670329670391</v>
      </c>
      <c r="Y39" s="25"/>
      <c r="Z39" s="99">
        <f>+IF(F39=0,"",'Ark1'!T120)</f>
        <v>3.875</v>
      </c>
      <c r="AA39" s="99">
        <f t="shared" si="5"/>
        <v>0.49038461538461542</v>
      </c>
      <c r="AB39" s="100">
        <f>+IF(F39=0,"",'Ark1'!W120)</f>
        <v>0</v>
      </c>
      <c r="AC39" s="100">
        <f t="shared" si="6"/>
        <v>0</v>
      </c>
      <c r="AD39" s="100">
        <f>+IF(F39=0,"",'Ark1'!X120)</f>
        <v>12.5</v>
      </c>
      <c r="AE39" s="105">
        <f t="shared" si="7"/>
        <v>12.5</v>
      </c>
      <c r="AF39" s="100">
        <f>+IF(F39=0,"",'Ark1'!Y120)</f>
        <v>6.25</v>
      </c>
      <c r="AG39" s="105">
        <f t="shared" si="8"/>
        <v>6.25</v>
      </c>
      <c r="AH39" s="126"/>
      <c r="AI39" s="100">
        <f>+IF(F39=0,"",'Ark1'!Z120)</f>
        <v>7.0433007842559192</v>
      </c>
      <c r="AJ39" s="99">
        <f>+IF(F39=0,"",'Ark1'!AA120)</f>
        <v>1.87812240016459</v>
      </c>
      <c r="AK39" s="99">
        <f>+IF(F39=0,"",'Ark1'!AC120)</f>
        <v>79.715585201924497</v>
      </c>
      <c r="AL39" s="99">
        <f t="shared" si="9"/>
        <v>2.6960784313725483</v>
      </c>
      <c r="AM39" s="100"/>
      <c r="AN39" s="25"/>
      <c r="AX39"/>
      <c r="BA39">
        <f t="shared" si="11"/>
        <v>12.822486731189509</v>
      </c>
      <c r="BB39" s="1">
        <f t="shared" si="11"/>
        <v>5.4282703715266942</v>
      </c>
      <c r="BC39" s="1">
        <f t="shared" si="11"/>
        <v>4.8744536372151108</v>
      </c>
      <c r="BD39"/>
      <c r="BE39"/>
      <c r="BF39"/>
      <c r="BG39"/>
      <c r="BK39"/>
      <c r="BL39"/>
      <c r="BM39"/>
    </row>
    <row r="40" spans="1:65" ht="15.6">
      <c r="A40" s="25"/>
      <c r="B40" s="98">
        <f>+'Ark1'!C121</f>
        <v>2024</v>
      </c>
      <c r="C40" s="98">
        <f>+'Ark1'!E121</f>
        <v>31</v>
      </c>
      <c r="D40" s="98">
        <f>+IF(F40=0,"",'Ark1'!Q121)</f>
        <v>5</v>
      </c>
      <c r="E40" s="105">
        <f t="shared" si="0"/>
        <v>-8</v>
      </c>
      <c r="F40" s="2">
        <f>+'Ark1'!R121</f>
        <v>112</v>
      </c>
      <c r="G40" s="105">
        <f t="shared" si="1"/>
        <v>-177</v>
      </c>
      <c r="H40" s="100">
        <f>+IF(F40=0,"",'Ark1'!AF121)</f>
        <v>0.43709022791133306</v>
      </c>
      <c r="I40" s="100">
        <f t="shared" si="2"/>
        <v>-0.65458808584230299</v>
      </c>
      <c r="J40" s="100">
        <f>+IF(F40=0,"",'Ark1'!AG121)</f>
        <v>0.32234265898149322</v>
      </c>
      <c r="K40" s="102"/>
      <c r="L40" s="57">
        <f>+IF(F40=0,"",'Ark1'!U121)</f>
        <v>9.4562499999999989</v>
      </c>
      <c r="M40" s="564">
        <f t="shared" si="3"/>
        <v>-2.3177984429065805</v>
      </c>
      <c r="N40" s="101"/>
      <c r="O40" s="18">
        <f>+'Ark1'!AI121</f>
        <v>112</v>
      </c>
      <c r="P40" s="102"/>
      <c r="Q40" s="57">
        <f t="shared" si="10"/>
        <v>100</v>
      </c>
      <c r="R40" s="102"/>
      <c r="S40" s="57">
        <f>+IF(O40=0,"",'Ark1'!AJ121)</f>
        <v>87.080357142857181</v>
      </c>
      <c r="T40" s="106"/>
      <c r="U40" s="5">
        <f>+IF(O40=0,"",'Ark1'!AK121)</f>
        <v>13.4367726059126</v>
      </c>
      <c r="V40" s="104"/>
      <c r="W40" s="5">
        <f>+IF(F40=0,"",'Ark1'!S121)</f>
        <v>4.5178571428571441</v>
      </c>
      <c r="X40" s="99">
        <f t="shared" si="4"/>
        <v>-8.0758774097873243E-2</v>
      </c>
      <c r="Y40" s="25"/>
      <c r="Z40" s="99">
        <f>+IF(F40=0,"",'Ark1'!T121)</f>
        <v>3.6696428571428559</v>
      </c>
      <c r="AA40" s="99">
        <f t="shared" si="5"/>
        <v>-0.52758897676717886</v>
      </c>
      <c r="AB40" s="100">
        <f>+IF(F40=0,"",'Ark1'!W121)</f>
        <v>0</v>
      </c>
      <c r="AC40" s="100">
        <f t="shared" si="6"/>
        <v>-2.0761245674740474</v>
      </c>
      <c r="AD40" s="100">
        <f>+IF(F40=0,"",'Ark1'!X121)</f>
        <v>10.714285714285712</v>
      </c>
      <c r="AE40" s="105">
        <f t="shared" si="7"/>
        <v>-10.046959960454764</v>
      </c>
      <c r="AF40" s="100">
        <f>+IF(F40=0,"",'Ark1'!Y121)</f>
        <v>4.4642857142857153</v>
      </c>
      <c r="AG40" s="105">
        <f t="shared" si="8"/>
        <v>-3.4941917943648031</v>
      </c>
      <c r="AH40" s="126"/>
      <c r="AI40" s="100">
        <f>+IF(F40=0,"",'Ark1'!Z121)</f>
        <v>4.9920791054071749</v>
      </c>
      <c r="AJ40" s="99">
        <f>+IF(F40=0,"",'Ark1'!AA121)</f>
        <v>1.3626532866403811</v>
      </c>
      <c r="AK40" s="99">
        <f>+IF(F40=0,"",'Ark1'!AC121)</f>
        <v>38.436323608427806</v>
      </c>
      <c r="AL40" s="99">
        <f t="shared" si="9"/>
        <v>2.0930830039525685</v>
      </c>
      <c r="AM40" s="100"/>
      <c r="AN40" s="25"/>
      <c r="AX40"/>
      <c r="BA40">
        <f t="shared" si="11"/>
        <v>12.822486731189509</v>
      </c>
      <c r="BB40" s="1">
        <f t="shared" si="11"/>
        <v>5.4282703715266942</v>
      </c>
      <c r="BC40" s="1">
        <f t="shared" si="11"/>
        <v>4.8744536372151108</v>
      </c>
      <c r="BD40"/>
      <c r="BE40"/>
      <c r="BF40"/>
      <c r="BG40"/>
      <c r="BK40"/>
      <c r="BL40"/>
      <c r="BM40"/>
    </row>
    <row r="41" spans="1:65" ht="15.6">
      <c r="A41" s="25"/>
      <c r="B41" s="98">
        <f>+'Ark1'!C122</f>
        <v>2024</v>
      </c>
      <c r="C41" s="98">
        <f>+'Ark1'!E122</f>
        <v>32</v>
      </c>
      <c r="D41" s="98">
        <f>+IF(F41=0,"",'Ark1'!Q122)</f>
        <v>16</v>
      </c>
      <c r="E41" s="105">
        <f t="shared" si="0"/>
        <v>-2</v>
      </c>
      <c r="F41" s="2">
        <f>+'Ark1'!R122</f>
        <v>234</v>
      </c>
      <c r="G41" s="105">
        <f t="shared" si="1"/>
        <v>-178</v>
      </c>
      <c r="H41" s="100">
        <f>+IF(F41=0,"",'Ark1'!AF122)</f>
        <v>0.91320636902903518</v>
      </c>
      <c r="I41" s="100">
        <f t="shared" si="2"/>
        <v>-0.64309627895192689</v>
      </c>
      <c r="J41" s="100">
        <f>+IF(F41=0,"",'Ark1'!AG122)</f>
        <v>0.86710814412073856</v>
      </c>
      <c r="K41" s="102"/>
      <c r="L41" s="57">
        <f>+IF(F41=0,"",'Ark1'!U122)</f>
        <v>12.175213675213673</v>
      </c>
      <c r="M41" s="564">
        <f t="shared" si="3"/>
        <v>3.2963301800680433</v>
      </c>
      <c r="N41" s="101"/>
      <c r="O41" s="18">
        <f>+'Ark1'!AI122</f>
        <v>233</v>
      </c>
      <c r="P41" s="102"/>
      <c r="Q41" s="57">
        <f t="shared" si="10"/>
        <v>99.572649572649567</v>
      </c>
      <c r="R41" s="102"/>
      <c r="S41" s="57">
        <f>+IF(O41=0,"",'Ark1'!AJ122)</f>
        <v>91.569527896995695</v>
      </c>
      <c r="T41" s="106"/>
      <c r="U41" s="5">
        <f>+IF(O41=0,"",'Ark1'!AK122)</f>
        <v>15.05912376213751</v>
      </c>
      <c r="V41" s="104"/>
      <c r="W41" s="5">
        <f>+IF(F41=0,"",'Ark1'!S122)</f>
        <v>5.4230769230769242</v>
      </c>
      <c r="X41" s="99">
        <f t="shared" si="4"/>
        <v>0.92550410754294354</v>
      </c>
      <c r="Y41" s="25"/>
      <c r="Z41" s="99">
        <f>+IF(F41=0,"",'Ark1'!T122)</f>
        <v>4.5427350427350435</v>
      </c>
      <c r="AA41" s="99">
        <f t="shared" si="5"/>
        <v>1.4893369844826161</v>
      </c>
      <c r="AB41" s="100">
        <f>+IF(F41=0,"",'Ark1'!W122)</f>
        <v>1.2820512820512819</v>
      </c>
      <c r="AC41" s="100">
        <f t="shared" si="6"/>
        <v>1.0393328354493401</v>
      </c>
      <c r="AD41" s="100">
        <f>+IF(F41=0,"",'Ark1'!X122)</f>
        <v>17.094017094017094</v>
      </c>
      <c r="AE41" s="105">
        <f t="shared" si="7"/>
        <v>12.239648161978257</v>
      </c>
      <c r="AF41" s="100">
        <f>+IF(F41=0,"",'Ark1'!Y122)</f>
        <v>5.9829059829059821</v>
      </c>
      <c r="AG41" s="105">
        <f t="shared" si="8"/>
        <v>4.2838768566923893</v>
      </c>
      <c r="AH41" s="126"/>
      <c r="AI41" s="100">
        <f>+IF(F41=0,"",'Ark1'!Z122)</f>
        <v>5.99346376149267</v>
      </c>
      <c r="AJ41" s="99">
        <f>+IF(F41=0,"",'Ark1'!AA122)</f>
        <v>1.49230989514332</v>
      </c>
      <c r="AK41" s="99">
        <f>+IF(F41=0,"",'Ark1'!AC122)</f>
        <v>16.873733301714875</v>
      </c>
      <c r="AL41" s="99">
        <f t="shared" si="9"/>
        <v>2.2450748620961378</v>
      </c>
      <c r="AM41" s="100"/>
      <c r="AN41" s="25"/>
      <c r="AX41"/>
      <c r="BA41">
        <f t="shared" si="11"/>
        <v>12.822486731189509</v>
      </c>
      <c r="BB41" s="1">
        <f t="shared" si="11"/>
        <v>5.4282703715266942</v>
      </c>
      <c r="BC41" s="1">
        <f t="shared" si="11"/>
        <v>4.8744536372151108</v>
      </c>
      <c r="BD41"/>
      <c r="BE41"/>
      <c r="BF41"/>
      <c r="BG41"/>
      <c r="BK41"/>
      <c r="BL41"/>
      <c r="BM41"/>
    </row>
    <row r="42" spans="1:65" ht="15.6">
      <c r="A42" s="25"/>
      <c r="B42" s="98">
        <f>+'Ark1'!C123</f>
        <v>2024</v>
      </c>
      <c r="C42" s="98">
        <f>+'Ark1'!E123</f>
        <v>33</v>
      </c>
      <c r="D42" s="98">
        <f>+IF(F42=0,"",'Ark1'!Q123)</f>
        <v>22</v>
      </c>
      <c r="E42" s="105">
        <f t="shared" ref="E42:E61" si="12">+IF(F42=0,"",D42-D95)</f>
        <v>4</v>
      </c>
      <c r="F42" s="2">
        <f>+'Ark1'!R123</f>
        <v>382</v>
      </c>
      <c r="G42" s="105">
        <f t="shared" ref="G42:G61" si="13">+IF(F42=0,"",F42-F95)</f>
        <v>198</v>
      </c>
      <c r="H42" s="100">
        <f>+IF(F42=0,"",'Ark1'!AF123)</f>
        <v>1.4907898844832972</v>
      </c>
      <c r="I42" s="100">
        <f t="shared" ref="I42:I61" si="14">+IF(F42=0,"",H42-H95)</f>
        <v>0.79574209994811018</v>
      </c>
      <c r="J42" s="100">
        <f>+IF(F42=0,"",'Ark1'!AG123)</f>
        <v>1.5244850765483915</v>
      </c>
      <c r="K42" s="102"/>
      <c r="L42" s="57">
        <f>+IF(F42=0,"",'Ark1'!U123)</f>
        <v>13.112303664921479</v>
      </c>
      <c r="M42" s="564">
        <f t="shared" ref="M42:M61" si="15">+IF(F42=0,"",L42-L95)</f>
        <v>-1.8800876394263497</v>
      </c>
      <c r="N42" s="101"/>
      <c r="O42" s="18">
        <f>+'Ark1'!AI123</f>
        <v>356</v>
      </c>
      <c r="P42" s="102"/>
      <c r="Q42" s="57">
        <f t="shared" si="10"/>
        <v>93.193717277486911</v>
      </c>
      <c r="R42" s="102"/>
      <c r="S42" s="57">
        <f>+IF(O42=0,"",'Ark1'!AJ123)</f>
        <v>95.104213483146069</v>
      </c>
      <c r="T42" s="106"/>
      <c r="U42" s="5">
        <f>+IF(O42=0,"",'Ark1'!AK123)</f>
        <v>13.58750508711786</v>
      </c>
      <c r="V42" s="104"/>
      <c r="W42" s="5">
        <f>+IF(F42=0,"",'Ark1'!S123)</f>
        <v>4.651832460732984</v>
      </c>
      <c r="X42" s="99">
        <f t="shared" ref="X42:X61" si="16">+IF(F42=0,"",W42-W95)</f>
        <v>-0.4677327566583207</v>
      </c>
      <c r="Y42" s="25"/>
      <c r="Z42" s="99">
        <f>+IF(F42=0,"",'Ark1'!T123)</f>
        <v>4.1361256544502627</v>
      </c>
      <c r="AA42" s="99">
        <f t="shared" ref="AA42:AA61" si="17">+IF(F42=0,"",Z42-Z95)</f>
        <v>-0.25517869337582422</v>
      </c>
      <c r="AB42" s="100">
        <f>+IF(F42=0,"",'Ark1'!W123)</f>
        <v>2.3560209424083767</v>
      </c>
      <c r="AC42" s="100">
        <f t="shared" ref="AC42:AC61" si="18">+IF(F42=0,"",AB42-AB95)</f>
        <v>1.8125426815388115</v>
      </c>
      <c r="AD42" s="100">
        <f>+IF(F42=0,"",'Ark1'!X123)</f>
        <v>26.439790575916231</v>
      </c>
      <c r="AE42" s="105">
        <f t="shared" ref="AE42:AE61" si="19">+IF(F42=0,"",AD42-AD95)</f>
        <v>-12.147165945822895</v>
      </c>
      <c r="AF42" s="100">
        <f>+IF(F42=0,"",'Ark1'!Y123)</f>
        <v>9.9476439790575935</v>
      </c>
      <c r="AG42" s="105">
        <f t="shared" ref="AG42:AG61" si="20">+IF(F42=0,"",AF42-AF95)</f>
        <v>-6.3567038470293635</v>
      </c>
      <c r="AH42" s="126"/>
      <c r="AI42" s="100">
        <f>+IF(F42=0,"",'Ark1'!Z123)</f>
        <v>6.9866574734448594</v>
      </c>
      <c r="AJ42" s="99">
        <f>+IF(F42=0,"",'Ark1'!AA123)</f>
        <v>1.6265900133122171</v>
      </c>
      <c r="AK42" s="99">
        <f>+IF(F42=0,"",'Ark1'!AC123)</f>
        <v>43.61309073152259</v>
      </c>
      <c r="AL42" s="99">
        <f t="shared" ref="AL42:AL61" si="21">+IF(F42=0,"",L42/W42)</f>
        <v>2.8187394485087256</v>
      </c>
      <c r="AM42" s="100"/>
      <c r="AN42" s="25"/>
      <c r="AX42"/>
      <c r="BA42">
        <f t="shared" si="11"/>
        <v>12.822486731189509</v>
      </c>
      <c r="BB42" s="1">
        <f t="shared" si="11"/>
        <v>5.4282703715266942</v>
      </c>
      <c r="BC42" s="1">
        <f t="shared" si="11"/>
        <v>4.8744536372151108</v>
      </c>
      <c r="BD42"/>
      <c r="BE42"/>
      <c r="BF42"/>
      <c r="BG42"/>
      <c r="BK42"/>
      <c r="BL42"/>
      <c r="BM42"/>
    </row>
    <row r="43" spans="1:65" ht="15.6">
      <c r="A43" s="25"/>
      <c r="B43" s="98">
        <f>+'Ark1'!C124</f>
        <v>2024</v>
      </c>
      <c r="C43" s="98">
        <f>+'Ark1'!E124</f>
        <v>34</v>
      </c>
      <c r="D43" s="98">
        <f>+IF(F43=0,"",'Ark1'!Q124)</f>
        <v>30</v>
      </c>
      <c r="E43" s="105">
        <f t="shared" si="12"/>
        <v>-2</v>
      </c>
      <c r="F43" s="2">
        <f>+'Ark1'!R124</f>
        <v>491</v>
      </c>
      <c r="G43" s="105">
        <f t="shared" si="13"/>
        <v>189</v>
      </c>
      <c r="H43" s="100">
        <f>+IF(F43=0,"",'Ark1'!AF124)</f>
        <v>1.9161723384327196</v>
      </c>
      <c r="I43" s="100">
        <f t="shared" si="14"/>
        <v>0.77538738772822868</v>
      </c>
      <c r="J43" s="100">
        <f>+IF(F43=0,"",'Ark1'!AG124)</f>
        <v>1.69221526195553</v>
      </c>
      <c r="K43" s="102"/>
      <c r="L43" s="57">
        <f>+IF(F43=0,"",'Ark1'!U124)</f>
        <v>11.323828920570262</v>
      </c>
      <c r="M43" s="564">
        <f t="shared" si="15"/>
        <v>-1.5268333310853652</v>
      </c>
      <c r="N43" s="101"/>
      <c r="O43" s="18">
        <f>+'Ark1'!AI124</f>
        <v>485</v>
      </c>
      <c r="P43" s="102"/>
      <c r="Q43" s="57">
        <f t="shared" si="10"/>
        <v>98.77800407331975</v>
      </c>
      <c r="R43" s="102"/>
      <c r="S43" s="57">
        <f>+IF(O43=0,"",'Ark1'!AJ124)</f>
        <v>90.160206185566963</v>
      </c>
      <c r="T43" s="106"/>
      <c r="U43" s="5">
        <f>+IF(O43=0,"",'Ark1'!AK124)</f>
        <v>14.61273597223575</v>
      </c>
      <c r="V43" s="104"/>
      <c r="W43" s="5">
        <f>+IF(F43=0,"",'Ark1'!S124)</f>
        <v>5.3401221995926678</v>
      </c>
      <c r="X43" s="99">
        <f t="shared" si="16"/>
        <v>0.23747319297015146</v>
      </c>
      <c r="Y43" s="25"/>
      <c r="Z43" s="99">
        <f>+IF(F43=0,"",'Ark1'!T124)</f>
        <v>3.8879837067209775</v>
      </c>
      <c r="AA43" s="99">
        <f t="shared" si="17"/>
        <v>7.1890047342222374E-3</v>
      </c>
      <c r="AB43" s="100">
        <f>+IF(F43=0,"",'Ark1'!W124)</f>
        <v>1.0183299389002038</v>
      </c>
      <c r="AC43" s="100">
        <f t="shared" si="18"/>
        <v>0.68720411108563439</v>
      </c>
      <c r="AD43" s="100">
        <f>+IF(F43=0,"",'Ark1'!X124)</f>
        <v>13.441955193482684</v>
      </c>
      <c r="AE43" s="105">
        <f t="shared" si="19"/>
        <v>-5.1010911641332051</v>
      </c>
      <c r="AF43" s="100">
        <f>+IF(F43=0,"",'Ark1'!Y124)</f>
        <v>5.9063136456211804</v>
      </c>
      <c r="AG43" s="105">
        <f t="shared" si="20"/>
        <v>0.60830040058806922</v>
      </c>
      <c r="AH43" s="126"/>
      <c r="AI43" s="100">
        <f>+IF(F43=0,"",'Ark1'!Z124)</f>
        <v>5.3646028511691881</v>
      </c>
      <c r="AJ43" s="99">
        <f>+IF(F43=0,"",'Ark1'!AA124)</f>
        <v>1.5023400570382599</v>
      </c>
      <c r="AK43" s="99">
        <f>+IF(F43=0,"",'Ark1'!AC124)</f>
        <v>38.497497566261885</v>
      </c>
      <c r="AL43" s="99">
        <f t="shared" si="21"/>
        <v>2.1205186880244087</v>
      </c>
      <c r="AM43" s="100"/>
      <c r="AN43" s="25"/>
      <c r="AX43"/>
      <c r="BA43">
        <f t="shared" si="11"/>
        <v>12.822486731189509</v>
      </c>
      <c r="BB43" s="1">
        <f t="shared" si="11"/>
        <v>5.4282703715266942</v>
      </c>
      <c r="BC43" s="1">
        <f t="shared" si="11"/>
        <v>4.8744536372151108</v>
      </c>
      <c r="BD43"/>
      <c r="BE43"/>
      <c r="BF43"/>
      <c r="BG43"/>
      <c r="BK43"/>
      <c r="BL43"/>
      <c r="BM43"/>
    </row>
    <row r="44" spans="1:65" s="3" customFormat="1" ht="15.6">
      <c r="A44" s="25"/>
      <c r="B44" s="98">
        <f>+'Ark1'!C125</f>
        <v>2024</v>
      </c>
      <c r="C44" s="98">
        <f>+'Ark1'!E125</f>
        <v>35</v>
      </c>
      <c r="D44" s="98">
        <f>+IF(F44=0,"",'Ark1'!Q125)</f>
        <v>46</v>
      </c>
      <c r="E44" s="105">
        <f t="shared" si="12"/>
        <v>3</v>
      </c>
      <c r="F44" s="2">
        <f>+'Ark1'!R125</f>
        <v>375</v>
      </c>
      <c r="G44" s="105">
        <f t="shared" si="13"/>
        <v>-166</v>
      </c>
      <c r="H44" s="100">
        <f>+IF(F44=0,"",'Ark1'!AF125)</f>
        <v>1.4634717452388379</v>
      </c>
      <c r="I44" s="100">
        <f t="shared" si="14"/>
        <v>-0.5801198386390749</v>
      </c>
      <c r="J44" s="100">
        <f>+IF(F44=0,"",'Ark1'!AG125)</f>
        <v>1.6768757567032719</v>
      </c>
      <c r="K44" s="102"/>
      <c r="L44" s="57">
        <f>+IF(F44=0,"",'Ark1'!U125)</f>
        <v>14.692266666666672</v>
      </c>
      <c r="M44" s="564">
        <f t="shared" si="15"/>
        <v>0.83052914356130003</v>
      </c>
      <c r="N44" s="101"/>
      <c r="O44" s="18">
        <f>+'Ark1'!AI125</f>
        <v>350</v>
      </c>
      <c r="P44" s="102"/>
      <c r="Q44" s="57">
        <f t="shared" si="10"/>
        <v>93.333333333333329</v>
      </c>
      <c r="R44" s="102"/>
      <c r="S44" s="57">
        <f>+IF(O44=0,"",'Ark1'!AJ125)</f>
        <v>95.217428571428613</v>
      </c>
      <c r="T44" s="106"/>
      <c r="U44" s="5">
        <f>+IF(O44=0,"",'Ark1'!AK125)</f>
        <v>15.30074857321978</v>
      </c>
      <c r="V44" s="104"/>
      <c r="W44" s="5">
        <f>+IF(F44=0,"",'Ark1'!S125)</f>
        <v>5.5679999999999996</v>
      </c>
      <c r="X44" s="99">
        <f t="shared" si="16"/>
        <v>0.55506099815156951</v>
      </c>
      <c r="Y44" s="25"/>
      <c r="Z44" s="99">
        <f>+IF(F44=0,"",'Ark1'!T125)</f>
        <v>4.4986666666666677</v>
      </c>
      <c r="AA44" s="99">
        <f t="shared" si="17"/>
        <v>-0.19634257547751144</v>
      </c>
      <c r="AB44" s="100">
        <f>+IF(F44=0,"",'Ark1'!W125)</f>
        <v>0.8</v>
      </c>
      <c r="AC44" s="100">
        <f t="shared" si="18"/>
        <v>-1.7878003696857661</v>
      </c>
      <c r="AD44" s="100">
        <f>+IF(F44=0,"",'Ark1'!X125)</f>
        <v>34.4</v>
      </c>
      <c r="AE44" s="105">
        <f t="shared" si="19"/>
        <v>1.867652495378934</v>
      </c>
      <c r="AF44" s="100">
        <f>+IF(F44=0,"",'Ark1'!Y125)</f>
        <v>17.333333333333329</v>
      </c>
      <c r="AG44" s="105">
        <f t="shared" si="20"/>
        <v>9.0154035736290794</v>
      </c>
      <c r="AH44" s="126"/>
      <c r="AI44" s="100">
        <f>+IF(F44=0,"",'Ark1'!Z125)</f>
        <v>7.5164331209837902</v>
      </c>
      <c r="AJ44" s="99">
        <f>+IF(F44=0,"",'Ark1'!AA125)</f>
        <v>1.484152732481848</v>
      </c>
      <c r="AK44" s="99">
        <f>+IF(F44=0,"",'Ark1'!AC125)</f>
        <v>33.462545262432442</v>
      </c>
      <c r="AL44" s="99">
        <f t="shared" si="21"/>
        <v>2.6386973180076638</v>
      </c>
      <c r="AM44" s="100"/>
      <c r="AN44" s="25"/>
      <c r="BA44">
        <f t="shared" si="11"/>
        <v>12.822486731189509</v>
      </c>
      <c r="BB44" s="1">
        <f t="shared" si="11"/>
        <v>5.4282703715266942</v>
      </c>
      <c r="BC44" s="1">
        <f t="shared" si="11"/>
        <v>4.8744536372151108</v>
      </c>
    </row>
    <row r="45" spans="1:65" s="3" customFormat="1" ht="15.6">
      <c r="A45" s="25"/>
      <c r="B45" s="98">
        <f>+'Ark1'!C126</f>
        <v>2024</v>
      </c>
      <c r="C45" s="98">
        <f>+'Ark1'!E126</f>
        <v>36</v>
      </c>
      <c r="D45" s="98">
        <f>+IF(F45=0,"",'Ark1'!Q126)</f>
        <v>35</v>
      </c>
      <c r="E45" s="105">
        <f t="shared" si="12"/>
        <v>-10</v>
      </c>
      <c r="F45" s="2">
        <f>+'Ark1'!R126</f>
        <v>434</v>
      </c>
      <c r="G45" s="105">
        <f t="shared" si="13"/>
        <v>-120</v>
      </c>
      <c r="H45" s="100">
        <f>+IF(F45=0,"",'Ark1'!AF126)</f>
        <v>1.693724633156416</v>
      </c>
      <c r="I45" s="100">
        <f t="shared" si="14"/>
        <v>-0.39897358767235303</v>
      </c>
      <c r="J45" s="100">
        <f>+IF(F45=0,"",'Ark1'!AG126)</f>
        <v>1.6429401448852785</v>
      </c>
      <c r="K45" s="102"/>
      <c r="L45" s="57">
        <f>+IF(F45=0,"",'Ark1'!U126)</f>
        <v>12.438018433179717</v>
      </c>
      <c r="M45" s="564">
        <f t="shared" si="15"/>
        <v>-0.90764943685637967</v>
      </c>
      <c r="N45" s="101"/>
      <c r="O45" s="18">
        <f>+'Ark1'!AI126</f>
        <v>426</v>
      </c>
      <c r="P45" s="102"/>
      <c r="Q45" s="57">
        <f t="shared" si="10"/>
        <v>98.156682027649765</v>
      </c>
      <c r="R45" s="102"/>
      <c r="S45" s="57">
        <f>+IF(O45=0,"",'Ark1'!AJ126)</f>
        <v>93.010093896713684</v>
      </c>
      <c r="T45" s="106"/>
      <c r="U45" s="5">
        <f>+IF(O45=0,"",'Ark1'!AK126)</f>
        <v>15.018299551299036</v>
      </c>
      <c r="V45" s="104"/>
      <c r="W45" s="5">
        <f>+IF(F45=0,"",'Ark1'!S126)</f>
        <v>5.7165898617511521</v>
      </c>
      <c r="X45" s="99">
        <f t="shared" si="16"/>
        <v>0.3772396812457357</v>
      </c>
      <c r="Y45" s="25"/>
      <c r="Z45" s="99">
        <f>+IF(F45=0,"",'Ark1'!T126)</f>
        <v>4.5622119815668203</v>
      </c>
      <c r="AA45" s="99">
        <f t="shared" si="17"/>
        <v>0.23549718012277676</v>
      </c>
      <c r="AB45" s="100">
        <f>+IF(F45=0,"",'Ark1'!W126)</f>
        <v>1.8433179723502304</v>
      </c>
      <c r="AC45" s="100">
        <f t="shared" si="18"/>
        <v>0.39927465105059157</v>
      </c>
      <c r="AD45" s="100">
        <f>+IF(F45=0,"",'Ark1'!X126)</f>
        <v>13.824884792626722</v>
      </c>
      <c r="AE45" s="105">
        <f t="shared" si="19"/>
        <v>-9.8213245936548681</v>
      </c>
      <c r="AF45" s="100">
        <f>+IF(F45=0,"",'Ark1'!Y126)</f>
        <v>6.9124423963133612</v>
      </c>
      <c r="AG45" s="105">
        <f t="shared" si="20"/>
        <v>-1.3908067011595673</v>
      </c>
      <c r="AH45" s="126"/>
      <c r="AI45" s="100">
        <f>+IF(F45=0,"",'Ark1'!Z126)</f>
        <v>5.6496773481243396</v>
      </c>
      <c r="AJ45" s="99">
        <f>+IF(F45=0,"",'Ark1'!AA126)</f>
        <v>1.7689986186802444</v>
      </c>
      <c r="AK45" s="99">
        <f>+IF(F45=0,"",'Ark1'!AC126)</f>
        <v>41.085201111057351</v>
      </c>
      <c r="AL45" s="99">
        <f t="shared" si="21"/>
        <v>2.1757758968157992</v>
      </c>
      <c r="AM45" s="100"/>
      <c r="AN45" s="25"/>
      <c r="BA45">
        <f t="shared" si="11"/>
        <v>12.822486731189509</v>
      </c>
      <c r="BB45" s="1">
        <f t="shared" si="11"/>
        <v>5.4282703715266942</v>
      </c>
      <c r="BC45" s="1">
        <f t="shared" si="11"/>
        <v>4.8744536372151108</v>
      </c>
    </row>
    <row r="46" spans="1:65" s="3" customFormat="1" ht="15.6">
      <c r="A46" s="25"/>
      <c r="B46" s="98">
        <f>+'Ark1'!C127</f>
        <v>2024</v>
      </c>
      <c r="C46" s="98">
        <f>+'Ark1'!E127</f>
        <v>37</v>
      </c>
      <c r="D46" s="98">
        <f>+IF(F46=0,"",'Ark1'!Q127)</f>
        <v>48</v>
      </c>
      <c r="E46" s="105">
        <f t="shared" si="12"/>
        <v>3</v>
      </c>
      <c r="F46" s="2">
        <f>+'Ark1'!R127</f>
        <v>659</v>
      </c>
      <c r="G46" s="105">
        <f t="shared" si="13"/>
        <v>-167</v>
      </c>
      <c r="H46" s="100">
        <f>+IF(F46=0,"",'Ark1'!AF127)</f>
        <v>2.5718076802997194</v>
      </c>
      <c r="I46" s="100">
        <f t="shared" si="14"/>
        <v>-0.54835248288541205</v>
      </c>
      <c r="J46" s="100">
        <f>+IF(F46=0,"",'Ark1'!AG127)</f>
        <v>2.6851438717763476</v>
      </c>
      <c r="K46" s="102"/>
      <c r="L46" s="57">
        <f>+IF(F46=0,"",'Ark1'!U127)</f>
        <v>13.387556904400624</v>
      </c>
      <c r="M46" s="564">
        <f t="shared" si="15"/>
        <v>0.99808959205196146</v>
      </c>
      <c r="N46" s="101"/>
      <c r="O46" s="18">
        <f>+'Ark1'!AI127</f>
        <v>611</v>
      </c>
      <c r="P46" s="102"/>
      <c r="Q46" s="57">
        <f t="shared" si="10"/>
        <v>92.716236722306519</v>
      </c>
      <c r="R46" s="102"/>
      <c r="S46" s="57">
        <f>+IF(O46=0,"",'Ark1'!AJ127)</f>
        <v>94.199836333878906</v>
      </c>
      <c r="T46" s="106"/>
      <c r="U46" s="5">
        <f>+IF(O46=0,"",'Ark1'!AK127)</f>
        <v>15.116154518664121</v>
      </c>
      <c r="V46" s="104"/>
      <c r="W46" s="5">
        <f>+IF(F46=0,"",'Ark1'!S127)</f>
        <v>5.7830045523520486</v>
      </c>
      <c r="X46" s="99">
        <f t="shared" si="16"/>
        <v>0.77089801482178277</v>
      </c>
      <c r="Y46" s="25"/>
      <c r="Z46" s="99">
        <f>+IF(F46=0,"",'Ark1'!T127)</f>
        <v>4.5887708649468912</v>
      </c>
      <c r="AA46" s="99">
        <f t="shared" si="17"/>
        <v>0.43017522330040237</v>
      </c>
      <c r="AB46" s="100">
        <f>+IF(F46=0,"",'Ark1'!W127)</f>
        <v>0.60698027314112302</v>
      </c>
      <c r="AC46" s="100">
        <f t="shared" si="18"/>
        <v>1.6533966278057255E-3</v>
      </c>
      <c r="AD46" s="100">
        <f>+IF(F46=0,"",'Ark1'!X127)</f>
        <v>27.010622154779963</v>
      </c>
      <c r="AE46" s="105">
        <f t="shared" si="19"/>
        <v>2.5554163436419479</v>
      </c>
      <c r="AF46" s="100">
        <f>+IF(F46=0,"",'Ark1'!Y127)</f>
        <v>4.8558421851289841</v>
      </c>
      <c r="AG46" s="105">
        <f t="shared" si="20"/>
        <v>-0.83423045409619689</v>
      </c>
      <c r="AH46" s="126"/>
      <c r="AI46" s="100">
        <f>+IF(F46=0,"",'Ark1'!Z127)</f>
        <v>5.6353235014533993</v>
      </c>
      <c r="AJ46" s="99">
        <f>+IF(F46=0,"",'Ark1'!AA127)</f>
        <v>1.3936609418793704</v>
      </c>
      <c r="AK46" s="99">
        <f>+IF(F46=0,"",'Ark1'!AC127)</f>
        <v>36.41351025289125</v>
      </c>
      <c r="AL46" s="99">
        <f t="shared" si="21"/>
        <v>2.3149829441091607</v>
      </c>
      <c r="AM46" s="100"/>
      <c r="AN46" s="25"/>
      <c r="BA46">
        <f t="shared" si="11"/>
        <v>12.822486731189509</v>
      </c>
      <c r="BB46" s="1">
        <f t="shared" si="11"/>
        <v>5.4282703715266942</v>
      </c>
      <c r="BC46" s="1">
        <f t="shared" si="11"/>
        <v>4.8744536372151108</v>
      </c>
    </row>
    <row r="47" spans="1:65" s="3" customFormat="1" ht="15.6">
      <c r="A47" s="25"/>
      <c r="B47" s="98">
        <f>+'Ark1'!C128</f>
        <v>2024</v>
      </c>
      <c r="C47" s="98">
        <f>+'Ark1'!E128</f>
        <v>38</v>
      </c>
      <c r="D47" s="98">
        <f>+IF(F47=0,"",'Ark1'!Q128)</f>
        <v>43</v>
      </c>
      <c r="E47" s="105">
        <f t="shared" si="12"/>
        <v>2</v>
      </c>
      <c r="F47" s="2">
        <f>+'Ark1'!R128</f>
        <v>445</v>
      </c>
      <c r="G47" s="105">
        <f t="shared" si="13"/>
        <v>-201</v>
      </c>
      <c r="H47" s="100">
        <f>+IF(F47=0,"",'Ark1'!AF128)</f>
        <v>1.7366531376834213</v>
      </c>
      <c r="I47" s="100">
        <f t="shared" si="14"/>
        <v>-0.70356897541294106</v>
      </c>
      <c r="J47" s="100">
        <f>+IF(F47=0,"",'Ark1'!AG128)</f>
        <v>1.7557646408577468</v>
      </c>
      <c r="K47" s="102"/>
      <c r="L47" s="57">
        <f>+IF(F47=0,"",'Ark1'!U128)</f>
        <v>12.96359550561799</v>
      </c>
      <c r="M47" s="564">
        <f t="shared" si="15"/>
        <v>0.23464813719692579</v>
      </c>
      <c r="N47" s="101"/>
      <c r="O47" s="18">
        <f>+'Ark1'!AI128</f>
        <v>435</v>
      </c>
      <c r="P47" s="102"/>
      <c r="Q47" s="57">
        <f t="shared" si="10"/>
        <v>97.752808988764045</v>
      </c>
      <c r="R47" s="102"/>
      <c r="S47" s="57">
        <f>+IF(O47=0,"",'Ark1'!AJ128)</f>
        <v>93.713103448275874</v>
      </c>
      <c r="T47" s="106"/>
      <c r="U47" s="5">
        <f>+IF(O47=0,"",'Ark1'!AK128)</f>
        <v>14.798185194884004</v>
      </c>
      <c r="V47" s="104"/>
      <c r="W47" s="5">
        <f>+IF(F47=0,"",'Ark1'!S128)</f>
        <v>5.6494382022471914</v>
      </c>
      <c r="X47" s="99">
        <f t="shared" si="16"/>
        <v>0.42962396076112253</v>
      </c>
      <c r="Y47" s="25"/>
      <c r="Z47" s="99">
        <f>+IF(F47=0,"",'Ark1'!T128)</f>
        <v>4.8584269662921358</v>
      </c>
      <c r="AA47" s="99">
        <f t="shared" si="17"/>
        <v>0.6509966257348605</v>
      </c>
      <c r="AB47" s="100">
        <f>+IF(F47=0,"",'Ark1'!W128)</f>
        <v>3.5955056179775284</v>
      </c>
      <c r="AC47" s="100">
        <f t="shared" si="18"/>
        <v>2.2023167634883638</v>
      </c>
      <c r="AD47" s="100">
        <f>+IF(F47=0,"",'Ark1'!X128)</f>
        <v>21.348314606741575</v>
      </c>
      <c r="AE47" s="105">
        <f t="shared" si="19"/>
        <v>-4.65787734372282</v>
      </c>
      <c r="AF47" s="100">
        <f>+IF(F47=0,"",'Ark1'!Y128)</f>
        <v>8.9887640449438209</v>
      </c>
      <c r="AG47" s="105">
        <f t="shared" si="20"/>
        <v>4.9639962430862363</v>
      </c>
      <c r="AH47" s="126"/>
      <c r="AI47" s="100">
        <f>+IF(F47=0,"",'Ark1'!Z128)</f>
        <v>6.2766824141833748</v>
      </c>
      <c r="AJ47" s="99">
        <f>+IF(F47=0,"",'Ark1'!AA128)</f>
        <v>1.5559327269118723</v>
      </c>
      <c r="AK47" s="99">
        <f>+IF(F47=0,"",'Ark1'!AC128)</f>
        <v>49.644830203425954</v>
      </c>
      <c r="AL47" s="99">
        <f t="shared" si="21"/>
        <v>2.2946698488464619</v>
      </c>
      <c r="AM47" s="100"/>
      <c r="AN47" s="25"/>
      <c r="BA47">
        <f t="shared" si="11"/>
        <v>12.822486731189509</v>
      </c>
      <c r="BB47" s="1">
        <f t="shared" si="11"/>
        <v>5.4282703715266942</v>
      </c>
      <c r="BC47" s="1">
        <f t="shared" si="11"/>
        <v>4.8744536372151108</v>
      </c>
    </row>
    <row r="48" spans="1:65" s="3" customFormat="1" ht="15.6">
      <c r="A48" s="25"/>
      <c r="B48" s="98">
        <f>+'Ark1'!C129</f>
        <v>2024</v>
      </c>
      <c r="C48" s="98">
        <f>+'Ark1'!E129</f>
        <v>39</v>
      </c>
      <c r="D48" s="98">
        <f>+IF(F48=0,"",'Ark1'!Q129)</f>
        <v>41</v>
      </c>
      <c r="E48" s="105">
        <f t="shared" si="12"/>
        <v>-4</v>
      </c>
      <c r="F48" s="2">
        <f>+'Ark1'!R129</f>
        <v>434</v>
      </c>
      <c r="G48" s="105">
        <f t="shared" si="13"/>
        <v>-72</v>
      </c>
      <c r="H48" s="100">
        <f>+IF(F48=0,"",'Ark1'!AF129)</f>
        <v>1.693724633156416</v>
      </c>
      <c r="I48" s="100">
        <f t="shared" si="14"/>
        <v>-0.21765677431534813</v>
      </c>
      <c r="J48" s="100">
        <f>+IF(F48=0,"",'Ark1'!AG129)</f>
        <v>1.9334472433630765</v>
      </c>
      <c r="K48" s="102"/>
      <c r="L48" s="57">
        <f>+IF(F48=0,"",'Ark1'!U129)</f>
        <v>14.6373271889401</v>
      </c>
      <c r="M48" s="564">
        <f t="shared" si="15"/>
        <v>2.0987896395329724</v>
      </c>
      <c r="N48" s="101"/>
      <c r="O48" s="18">
        <f>+'Ark1'!AI129</f>
        <v>423</v>
      </c>
      <c r="P48" s="102"/>
      <c r="Q48" s="57">
        <f t="shared" si="10"/>
        <v>97.465437788018434</v>
      </c>
      <c r="R48" s="102"/>
      <c r="S48" s="57">
        <f>+IF(O48=0,"",'Ark1'!AJ129)</f>
        <v>98.413238770685609</v>
      </c>
      <c r="T48" s="106"/>
      <c r="U48" s="5">
        <f>+IF(O48=0,"",'Ark1'!AK129)</f>
        <v>14.774916339776251</v>
      </c>
      <c r="V48" s="104"/>
      <c r="W48" s="5">
        <f>+IF(F48=0,"",'Ark1'!S129)</f>
        <v>5.4838709677419359</v>
      </c>
      <c r="X48" s="99">
        <f t="shared" si="16"/>
        <v>-0.18411322198138436</v>
      </c>
      <c r="Y48" s="25"/>
      <c r="Z48" s="99">
        <f>+IF(F48=0,"",'Ark1'!T129)</f>
        <v>4.6267281105990783</v>
      </c>
      <c r="AA48" s="99">
        <f t="shared" si="17"/>
        <v>9.9060126409353799E-2</v>
      </c>
      <c r="AB48" s="100">
        <f>+IF(F48=0,"",'Ark1'!W129)</f>
        <v>0.69124423963133608</v>
      </c>
      <c r="AC48" s="100">
        <f t="shared" si="18"/>
        <v>-1.4826688038469247</v>
      </c>
      <c r="AD48" s="100">
        <f>+IF(F48=0,"",'Ark1'!X129)</f>
        <v>32.718894009216598</v>
      </c>
      <c r="AE48" s="105">
        <f t="shared" si="19"/>
        <v>13.548933534908297</v>
      </c>
      <c r="AF48" s="100">
        <f>+IF(F48=0,"",'Ark1'!Y129)</f>
        <v>8.0645161290322562</v>
      </c>
      <c r="AG48" s="105">
        <f t="shared" si="20"/>
        <v>0.94989162310340536</v>
      </c>
      <c r="AH48" s="126"/>
      <c r="AI48" s="100">
        <f>+IF(F48=0,"",'Ark1'!Z129)</f>
        <v>6.0353748465284784</v>
      </c>
      <c r="AJ48" s="99">
        <f>+IF(F48=0,"",'Ark1'!AA129)</f>
        <v>1.5586735888641241</v>
      </c>
      <c r="AK48" s="99">
        <f>+IF(F48=0,"",'Ark1'!AC129)</f>
        <v>36.058382344066338</v>
      </c>
      <c r="AL48" s="99">
        <f t="shared" si="21"/>
        <v>2.6691596638655475</v>
      </c>
      <c r="AM48" s="100"/>
      <c r="AN48" s="25"/>
      <c r="BA48">
        <f t="shared" si="11"/>
        <v>12.822486731189509</v>
      </c>
      <c r="BB48" s="1">
        <f t="shared" si="11"/>
        <v>5.4282703715266942</v>
      </c>
      <c r="BC48" s="1">
        <f t="shared" si="11"/>
        <v>4.8744536372151108</v>
      </c>
    </row>
    <row r="49" spans="1:55" s="3" customFormat="1" ht="15.6">
      <c r="A49" s="25"/>
      <c r="B49" s="98">
        <f>+'Ark1'!C130</f>
        <v>2024</v>
      </c>
      <c r="C49" s="98">
        <f>+'Ark1'!E130</f>
        <v>40</v>
      </c>
      <c r="D49" s="98">
        <f>+IF(F49=0,"",'Ark1'!Q130)</f>
        <v>91</v>
      </c>
      <c r="E49" s="105">
        <f t="shared" si="12"/>
        <v>14</v>
      </c>
      <c r="F49" s="2">
        <f>+'Ark1'!R130</f>
        <v>1344</v>
      </c>
      <c r="G49" s="105">
        <f t="shared" si="13"/>
        <v>164</v>
      </c>
      <c r="H49" s="100">
        <f>+IF(F49=0,"",'Ark1'!AF130)</f>
        <v>5.2450827349359992</v>
      </c>
      <c r="I49" s="100">
        <f t="shared" si="14"/>
        <v>0.78771107324295464</v>
      </c>
      <c r="J49" s="100">
        <f>+IF(F49=0,"",'Ark1'!AG130)</f>
        <v>6.0344822338702384</v>
      </c>
      <c r="K49" s="102"/>
      <c r="L49" s="57">
        <f>+IF(F49=0,"",'Ark1'!U130)</f>
        <v>14.752306547619057</v>
      </c>
      <c r="M49" s="564">
        <f t="shared" si="15"/>
        <v>-0.18404938458434117</v>
      </c>
      <c r="N49" s="101"/>
      <c r="O49" s="18">
        <f>+'Ark1'!AI130</f>
        <v>1333</v>
      </c>
      <c r="P49" s="102"/>
      <c r="Q49" s="57">
        <f t="shared" si="10"/>
        <v>99.18154761904762</v>
      </c>
      <c r="R49" s="102"/>
      <c r="S49" s="57">
        <f>+IF(O49=0,"",'Ark1'!AJ130)</f>
        <v>98.163015753938438</v>
      </c>
      <c r="T49" s="106"/>
      <c r="U49" s="5">
        <f>+IF(O49=0,"",'Ark1'!AK130)</f>
        <v>14.940049546214064</v>
      </c>
      <c r="V49" s="104"/>
      <c r="W49" s="5">
        <f>+IF(F49=0,"",'Ark1'!S130)</f>
        <v>5.2953869047619033</v>
      </c>
      <c r="X49" s="99">
        <f t="shared" si="16"/>
        <v>0.25047165052461562</v>
      </c>
      <c r="Y49" s="25"/>
      <c r="Z49" s="99">
        <f>+IF(F49=0,"",'Ark1'!T130)</f>
        <v>4.6316964285714306</v>
      </c>
      <c r="AA49" s="99">
        <f t="shared" si="17"/>
        <v>-0.18525272397094117</v>
      </c>
      <c r="AB49" s="100">
        <f>+IF(F49=0,"",'Ark1'!W130)</f>
        <v>1.2648809523809521</v>
      </c>
      <c r="AC49" s="100">
        <f t="shared" si="18"/>
        <v>-0.34528853914447155</v>
      </c>
      <c r="AD49" s="100">
        <f>+IF(F49=0,"",'Ark1'!X130)</f>
        <v>43.080357142857153</v>
      </c>
      <c r="AE49" s="105">
        <f t="shared" si="19"/>
        <v>2.4023910411622396</v>
      </c>
      <c r="AF49" s="100">
        <f>+IF(F49=0,"",'Ark1'!Y130)</f>
        <v>9.8214285714285694</v>
      </c>
      <c r="AG49" s="105">
        <f t="shared" si="20"/>
        <v>-1.2802663438256694</v>
      </c>
      <c r="AH49" s="126"/>
      <c r="AI49" s="100">
        <f>+IF(F49=0,"",'Ark1'!Z130)</f>
        <v>7.1125168868377679</v>
      </c>
      <c r="AJ49" s="99">
        <f>+IF(F49=0,"",'Ark1'!AA130)</f>
        <v>1.6076758306621324</v>
      </c>
      <c r="AK49" s="99">
        <f>+IF(F49=0,"",'Ark1'!AC130)</f>
        <v>1.3029189876190412</v>
      </c>
      <c r="AL49" s="99">
        <f t="shared" si="21"/>
        <v>2.7858788815512177</v>
      </c>
      <c r="AM49" s="100"/>
      <c r="AN49" s="25"/>
      <c r="BA49">
        <f t="shared" si="11"/>
        <v>12.822486731189509</v>
      </c>
      <c r="BB49" s="1">
        <f t="shared" si="11"/>
        <v>5.4282703715266942</v>
      </c>
      <c r="BC49" s="1">
        <f t="shared" si="11"/>
        <v>4.8744536372151108</v>
      </c>
    </row>
    <row r="50" spans="1:55" s="2" customFormat="1" ht="15.6">
      <c r="A50" s="25"/>
      <c r="B50" s="98">
        <f>+'Ark1'!C131</f>
        <v>2024</v>
      </c>
      <c r="C50" s="98">
        <f>+'Ark1'!E131</f>
        <v>41</v>
      </c>
      <c r="D50" s="98">
        <f>+IF(F50=0,"",'Ark1'!Q131)</f>
        <v>97</v>
      </c>
      <c r="E50" s="105">
        <f t="shared" si="12"/>
        <v>14</v>
      </c>
      <c r="F50" s="2">
        <f>+'Ark1'!R131</f>
        <v>1553</v>
      </c>
      <c r="G50" s="105">
        <f t="shared" si="13"/>
        <v>290</v>
      </c>
      <c r="H50" s="100">
        <f>+IF(F50=0,"",'Ark1'!AF131)</f>
        <v>6.0607243209491113</v>
      </c>
      <c r="I50" s="100">
        <f t="shared" si="14"/>
        <v>1.2898256694929104</v>
      </c>
      <c r="J50" s="100">
        <f>+IF(F50=0,"",'Ark1'!AG131)</f>
        <v>7.3804933842296476</v>
      </c>
      <c r="K50" s="102"/>
      <c r="L50" s="57">
        <f>+IF(F50=0,"",'Ark1'!U131)</f>
        <v>15.614681262073413</v>
      </c>
      <c r="M50" s="564">
        <f t="shared" si="15"/>
        <v>-0.29410733650142973</v>
      </c>
      <c r="N50" s="101"/>
      <c r="O50" s="18">
        <f>+'Ark1'!AI131</f>
        <v>1531</v>
      </c>
      <c r="P50" s="102"/>
      <c r="Q50" s="57">
        <f t="shared" si="10"/>
        <v>98.583386992916928</v>
      </c>
      <c r="R50" s="102"/>
      <c r="S50" s="57">
        <f>+IF(O50=0,"",'Ark1'!AJ131)</f>
        <v>98.086479425212389</v>
      </c>
      <c r="T50" s="106"/>
      <c r="U50" s="5">
        <f>+IF(O50=0,"",'Ark1'!AK131)</f>
        <v>15.705808247797227</v>
      </c>
      <c r="V50" s="104"/>
      <c r="W50" s="5">
        <f>+IF(F50=0,"",'Ark1'!S131)</f>
        <v>5.7926593689632959</v>
      </c>
      <c r="X50" s="99">
        <f t="shared" si="16"/>
        <v>0.64934978859908377</v>
      </c>
      <c r="Y50" s="25"/>
      <c r="Z50" s="99">
        <f>+IF(F50=0,"",'Ark1'!T131)</f>
        <v>5.0045074050225375</v>
      </c>
      <c r="AA50" s="99">
        <f t="shared" si="17"/>
        <v>0.25391358079450921</v>
      </c>
      <c r="AB50" s="100">
        <f>+IF(F50=0,"",'Ark1'!W131)</f>
        <v>4.9581455247907265</v>
      </c>
      <c r="AC50" s="100">
        <f t="shared" si="18"/>
        <v>4.0080267599451211</v>
      </c>
      <c r="AD50" s="100">
        <f>+IF(F50=0,"",'Ark1'!X131)</f>
        <v>39.02124919510625</v>
      </c>
      <c r="AE50" s="105">
        <f t="shared" si="19"/>
        <v>-11.097515650499446</v>
      </c>
      <c r="AF50" s="100">
        <f>+IF(F50=0,"",'Ark1'!Y131)</f>
        <v>18.094011590470064</v>
      </c>
      <c r="AG50" s="105">
        <f t="shared" si="20"/>
        <v>7.0884692310084656</v>
      </c>
      <c r="AH50" s="126"/>
      <c r="AI50" s="100">
        <f>+IF(F50=0,"",'Ark1'!Z131)</f>
        <v>7.3694338034131102</v>
      </c>
      <c r="AJ50" s="99">
        <f>+IF(F50=0,"",'Ark1'!AA131)</f>
        <v>1.6095409985114906</v>
      </c>
      <c r="AK50" s="99">
        <f>+IF(F50=0,"",'Ark1'!AC131)</f>
        <v>40.571214425384113</v>
      </c>
      <c r="AL50" s="99">
        <f t="shared" si="21"/>
        <v>2.6955980435749236</v>
      </c>
      <c r="AM50" s="100"/>
      <c r="AN50" s="25"/>
      <c r="BA50">
        <f t="shared" si="11"/>
        <v>12.822486731189509</v>
      </c>
      <c r="BB50" s="1">
        <f t="shared" si="11"/>
        <v>5.4282703715266942</v>
      </c>
      <c r="BC50" s="1">
        <f t="shared" si="11"/>
        <v>4.8744536372151108</v>
      </c>
    </row>
    <row r="51" spans="1:55" s="3" customFormat="1" ht="15.6">
      <c r="A51" s="25"/>
      <c r="B51" s="98">
        <f>+'Ark1'!C132</f>
        <v>2024</v>
      </c>
      <c r="C51" s="98">
        <f>+'Ark1'!E132</f>
        <v>42</v>
      </c>
      <c r="D51" s="98">
        <f>+IF(F51=0,"",'Ark1'!Q132)</f>
        <v>79</v>
      </c>
      <c r="E51" s="105">
        <f t="shared" si="12"/>
        <v>-3</v>
      </c>
      <c r="F51" s="2">
        <f>+'Ark1'!R132</f>
        <v>837</v>
      </c>
      <c r="G51" s="105">
        <f t="shared" si="13"/>
        <v>-159</v>
      </c>
      <c r="H51" s="100">
        <f>+IF(F51=0,"",'Ark1'!AF132)</f>
        <v>3.2664689353730871</v>
      </c>
      <c r="I51" s="100">
        <f t="shared" si="14"/>
        <v>-0.49585494178477285</v>
      </c>
      <c r="J51" s="100">
        <f>+IF(F51=0,"",'Ark1'!AG132)</f>
        <v>4.0812823339422462</v>
      </c>
      <c r="K51" s="102"/>
      <c r="L51" s="57">
        <f>+IF(F51=0,"",'Ark1'!U132)</f>
        <v>16.021027479092005</v>
      </c>
      <c r="M51" s="564">
        <f t="shared" si="15"/>
        <v>0.64602747909200531</v>
      </c>
      <c r="N51" s="101"/>
      <c r="O51" s="18">
        <f>+'Ark1'!AI132</f>
        <v>827</v>
      </c>
      <c r="P51" s="102"/>
      <c r="Q51" s="57">
        <f t="shared" si="10"/>
        <v>98.805256869773004</v>
      </c>
      <c r="R51" s="102"/>
      <c r="S51" s="57">
        <f>+IF(O51=0,"",'Ark1'!AJ132)</f>
        <v>98.876541717049562</v>
      </c>
      <c r="T51" s="106"/>
      <c r="U51" s="5">
        <f>+IF(O51=0,"",'Ark1'!AK132)</f>
        <v>15.354347899913956</v>
      </c>
      <c r="V51" s="104"/>
      <c r="W51" s="5">
        <f>+IF(F51=0,"",'Ark1'!S132)</f>
        <v>5.3990442054958194</v>
      </c>
      <c r="X51" s="99">
        <f t="shared" si="16"/>
        <v>4.4658922428073566E-3</v>
      </c>
      <c r="Y51" s="25"/>
      <c r="Z51" s="99">
        <f>+IF(F51=0,"",'Ark1'!T132)</f>
        <v>4.6702508960573486</v>
      </c>
      <c r="AA51" s="99">
        <f t="shared" si="17"/>
        <v>-0.27452822040851466</v>
      </c>
      <c r="AB51" s="100">
        <f>+IF(F51=0,"",'Ark1'!W132)</f>
        <v>1.4336917562724012</v>
      </c>
      <c r="AC51" s="100">
        <f t="shared" si="18"/>
        <v>-0.4739387658159524</v>
      </c>
      <c r="AD51" s="100">
        <f>+IF(F51=0,"",'Ark1'!X132)</f>
        <v>49.342891278375163</v>
      </c>
      <c r="AE51" s="105">
        <f t="shared" si="19"/>
        <v>5.6681924831944457</v>
      </c>
      <c r="AF51" s="100">
        <f>+IF(F51=0,"",'Ark1'!Y132)</f>
        <v>17.20430107526882</v>
      </c>
      <c r="AG51" s="105">
        <f t="shared" si="20"/>
        <v>4.4532970592045622</v>
      </c>
      <c r="AH51" s="126"/>
      <c r="AI51" s="100">
        <f>+IF(F51=0,"",'Ark1'!Z132)</f>
        <v>7.9496676753552018</v>
      </c>
      <c r="AJ51" s="99">
        <f>+IF(F51=0,"",'Ark1'!AA132)</f>
        <v>1.683683463840242</v>
      </c>
      <c r="AK51" s="99">
        <f>+IF(F51=0,"",'Ark1'!AC132)</f>
        <v>27.326367916954123</v>
      </c>
      <c r="AL51" s="99">
        <f t="shared" si="21"/>
        <v>2.96738216419562</v>
      </c>
      <c r="AM51" s="100"/>
      <c r="AN51" s="25"/>
      <c r="BA51">
        <f t="shared" si="11"/>
        <v>12.822486731189509</v>
      </c>
      <c r="BB51" s="1">
        <f t="shared" si="11"/>
        <v>5.4282703715266942</v>
      </c>
      <c r="BC51" s="1">
        <f t="shared" si="11"/>
        <v>4.8744536372151108</v>
      </c>
    </row>
    <row r="52" spans="1:55" s="3" customFormat="1" ht="15.6">
      <c r="A52" s="25"/>
      <c r="B52" s="98">
        <f>+'Ark1'!C133</f>
        <v>2024</v>
      </c>
      <c r="C52" s="98">
        <f>+'Ark1'!E133</f>
        <v>43</v>
      </c>
      <c r="D52" s="98">
        <f>+IF(F52=0,"",'Ark1'!Q133)</f>
        <v>76</v>
      </c>
      <c r="E52" s="105">
        <f t="shared" si="12"/>
        <v>-11</v>
      </c>
      <c r="F52" s="2">
        <f>+'Ark1'!R133</f>
        <v>976</v>
      </c>
      <c r="G52" s="105">
        <f t="shared" si="13"/>
        <v>14</v>
      </c>
      <c r="H52" s="100">
        <f>+IF(F52=0,"",'Ark1'!AF133)</f>
        <v>3.8089291289416161</v>
      </c>
      <c r="I52" s="100">
        <f t="shared" si="14"/>
        <v>0.17503799457830072</v>
      </c>
      <c r="J52" s="100">
        <f>+IF(F52=0,"",'Ark1'!AG133)</f>
        <v>4.6974495637676004</v>
      </c>
      <c r="K52" s="102"/>
      <c r="L52" s="57">
        <f>+IF(F52=0,"",'Ark1'!U133)</f>
        <v>15.813627049180324</v>
      </c>
      <c r="M52" s="564">
        <f t="shared" si="15"/>
        <v>0.22693266248592892</v>
      </c>
      <c r="N52" s="101"/>
      <c r="O52" s="18">
        <f>+'Ark1'!AI133</f>
        <v>916</v>
      </c>
      <c r="P52" s="102"/>
      <c r="Q52" s="57">
        <f t="shared" si="10"/>
        <v>93.852459016393439</v>
      </c>
      <c r="R52" s="102"/>
      <c r="S52" s="57">
        <f>+IF(O52=0,"",'Ark1'!AJ133)</f>
        <v>98.700327510917063</v>
      </c>
      <c r="T52" s="106"/>
      <c r="U52" s="5">
        <f>+IF(O52=0,"",'Ark1'!AK133)</f>
        <v>15.318130671574661</v>
      </c>
      <c r="V52" s="104"/>
      <c r="W52" s="5">
        <f>+IF(F52=0,"",'Ark1'!S133)</f>
        <v>5.505122950819672</v>
      </c>
      <c r="X52" s="99">
        <f t="shared" si="16"/>
        <v>9.6494666166879739E-4</v>
      </c>
      <c r="Y52" s="25"/>
      <c r="Z52" s="99">
        <f>+IF(F52=0,"",'Ark1'!T133)</f>
        <v>4.893442622950821</v>
      </c>
      <c r="AA52" s="99">
        <f t="shared" si="17"/>
        <v>0.18762141712961622</v>
      </c>
      <c r="AB52" s="100">
        <f>+IF(F52=0,"",'Ark1'!W133)</f>
        <v>2.3565573770491794</v>
      </c>
      <c r="AC52" s="100">
        <f t="shared" si="18"/>
        <v>0.9012559217477234</v>
      </c>
      <c r="AD52" s="100">
        <f>+IF(F52=0,"",'Ark1'!X133)</f>
        <v>45.594262295081968</v>
      </c>
      <c r="AE52" s="105">
        <f t="shared" si="19"/>
        <v>2.3510190518387191</v>
      </c>
      <c r="AF52" s="100">
        <f>+IF(F52=0,"",'Ark1'!Y133)</f>
        <v>13.11475409836066</v>
      </c>
      <c r="AG52" s="105">
        <f t="shared" si="20"/>
        <v>-0.39875941515285618</v>
      </c>
      <c r="AH52" s="126"/>
      <c r="AI52" s="100">
        <f>+IF(F52=0,"",'Ark1'!Z133)</f>
        <v>6.5779615875887503</v>
      </c>
      <c r="AJ52" s="99">
        <f>+IF(F52=0,"",'Ark1'!AA133)</f>
        <v>1.6327759680777638</v>
      </c>
      <c r="AK52" s="99">
        <f>+IF(F52=0,"",'Ark1'!AC133)</f>
        <v>7.9892803478369938</v>
      </c>
      <c r="AL52" s="99">
        <f t="shared" si="21"/>
        <v>2.8725293132328305</v>
      </c>
      <c r="AM52" s="100"/>
      <c r="AN52" s="25"/>
      <c r="BA52">
        <f t="shared" si="11"/>
        <v>12.822486731189509</v>
      </c>
      <c r="BB52" s="1">
        <f t="shared" si="11"/>
        <v>5.4282703715266942</v>
      </c>
      <c r="BC52" s="1">
        <f t="shared" si="11"/>
        <v>4.8744536372151108</v>
      </c>
    </row>
    <row r="53" spans="1:55" s="3" customFormat="1" ht="15.6">
      <c r="A53" s="25"/>
      <c r="B53" s="98">
        <f>+'Ark1'!C134</f>
        <v>2024</v>
      </c>
      <c r="C53" s="98">
        <f>+'Ark1'!E134</f>
        <v>44</v>
      </c>
      <c r="D53" s="98">
        <f>+IF(F53=0,"",'Ark1'!Q134)</f>
        <v>72</v>
      </c>
      <c r="E53" s="105">
        <f t="shared" si="12"/>
        <v>0</v>
      </c>
      <c r="F53" s="2">
        <f>+'Ark1'!R134</f>
        <v>751</v>
      </c>
      <c r="G53" s="105">
        <f t="shared" si="13"/>
        <v>-153</v>
      </c>
      <c r="H53" s="100">
        <f>+IF(F53=0,"",'Ark1'!AF134)</f>
        <v>2.9308460817983155</v>
      </c>
      <c r="I53" s="100">
        <f t="shared" si="14"/>
        <v>-0.48395390309195019</v>
      </c>
      <c r="J53" s="100">
        <f>+IF(F53=0,"",'Ark1'!AG134)</f>
        <v>3.9567401603465262</v>
      </c>
      <c r="K53" s="102"/>
      <c r="L53" s="57">
        <f>+IF(F53=0,"",'Ark1'!U134)</f>
        <v>17.310785619174442</v>
      </c>
      <c r="M53" s="564">
        <f t="shared" si="15"/>
        <v>-0.34164800914414428</v>
      </c>
      <c r="N53" s="101"/>
      <c r="O53" s="18">
        <f>+'Ark1'!AI134</f>
        <v>736</v>
      </c>
      <c r="P53" s="102"/>
      <c r="Q53" s="57">
        <f t="shared" si="10"/>
        <v>98.002663115845536</v>
      </c>
      <c r="R53" s="102"/>
      <c r="S53" s="57">
        <f>+IF(O53=0,"",'Ark1'!AJ134)</f>
        <v>101.39442934782606</v>
      </c>
      <c r="T53" s="106"/>
      <c r="U53" s="5">
        <f>+IF(O53=0,"",'Ark1'!AK134)</f>
        <v>15.688248669821094</v>
      </c>
      <c r="V53" s="104"/>
      <c r="W53" s="5">
        <f>+IF(F53=0,"",'Ark1'!S134)</f>
        <v>5.4966711051930783</v>
      </c>
      <c r="X53" s="99">
        <f t="shared" si="16"/>
        <v>-1.8815620470641115E-2</v>
      </c>
      <c r="Y53" s="25"/>
      <c r="Z53" s="99">
        <f>+IF(F53=0,"",'Ark1'!T134)</f>
        <v>5.2796271637816252</v>
      </c>
      <c r="AA53" s="99">
        <f t="shared" si="17"/>
        <v>-5.6656022059081934E-2</v>
      </c>
      <c r="AB53" s="100">
        <f>+IF(F53=0,"",'Ark1'!W134)</f>
        <v>4.1278295605858863</v>
      </c>
      <c r="AC53" s="100">
        <f t="shared" si="18"/>
        <v>1.6942012420018164</v>
      </c>
      <c r="AD53" s="100">
        <f>+IF(F53=0,"",'Ark1'!X134)</f>
        <v>55.525965379493996</v>
      </c>
      <c r="AE53" s="105">
        <f t="shared" si="19"/>
        <v>-1.6643001072316679</v>
      </c>
      <c r="AF53" s="100">
        <f>+IF(F53=0,"",'Ark1'!Y134)</f>
        <v>19.973368841544609</v>
      </c>
      <c r="AG53" s="105">
        <f t="shared" si="20"/>
        <v>-0.26999399031379667</v>
      </c>
      <c r="AH53" s="126"/>
      <c r="AI53" s="100">
        <f>+IF(F53=0,"",'Ark1'!Z134)</f>
        <v>7.3342276794792785</v>
      </c>
      <c r="AJ53" s="99">
        <f>+IF(F53=0,"",'Ark1'!AA134)</f>
        <v>1.7300283926470181</v>
      </c>
      <c r="AK53" s="99">
        <f>+IF(F53=0,"",'Ark1'!AC134)</f>
        <v>45.12409173199476</v>
      </c>
      <c r="AL53" s="99">
        <f t="shared" si="21"/>
        <v>3.1493217054263569</v>
      </c>
      <c r="AM53" s="100"/>
      <c r="AN53" s="25"/>
      <c r="BA53">
        <f t="shared" si="11"/>
        <v>12.822486731189509</v>
      </c>
      <c r="BB53" s="1">
        <f t="shared" si="11"/>
        <v>5.4282703715266942</v>
      </c>
      <c r="BC53" s="1">
        <f t="shared" si="11"/>
        <v>4.8744536372151108</v>
      </c>
    </row>
    <row r="54" spans="1:55" s="3" customFormat="1" ht="15.6">
      <c r="A54" s="25"/>
      <c r="B54" s="98">
        <f>+'Ark1'!C135</f>
        <v>2024</v>
      </c>
      <c r="C54" s="98">
        <f>+'Ark1'!E135</f>
        <v>45</v>
      </c>
      <c r="D54" s="98">
        <f>+IF(F54=0,"",'Ark1'!Q135)</f>
        <v>68</v>
      </c>
      <c r="E54" s="105">
        <f t="shared" si="12"/>
        <v>2</v>
      </c>
      <c r="F54" s="2">
        <f>+'Ark1'!R135</f>
        <v>1138</v>
      </c>
      <c r="G54" s="105">
        <f t="shared" si="13"/>
        <v>381</v>
      </c>
      <c r="H54" s="100">
        <f>+IF(F54=0,"",'Ark1'!AF135)</f>
        <v>4.4411489228847962</v>
      </c>
      <c r="I54" s="100">
        <f t="shared" si="14"/>
        <v>1.5816316789003593</v>
      </c>
      <c r="J54" s="100">
        <f>+IF(F54=0,"",'Ark1'!AG135)</f>
        <v>5.4190150211496437</v>
      </c>
      <c r="K54" s="102"/>
      <c r="L54" s="57">
        <f>+IF(F54=0,"",'Ark1'!U135)</f>
        <v>15.645782073813701</v>
      </c>
      <c r="M54" s="564">
        <f t="shared" si="15"/>
        <v>-1.5816948086169429</v>
      </c>
      <c r="N54" s="101"/>
      <c r="O54" s="18">
        <f>+'Ark1'!AI135</f>
        <v>1119</v>
      </c>
      <c r="P54" s="102"/>
      <c r="Q54" s="57">
        <f t="shared" si="10"/>
        <v>98.330404217926187</v>
      </c>
      <c r="R54" s="102"/>
      <c r="S54" s="57">
        <f>+IF(O54=0,"",'Ark1'!AJ135)</f>
        <v>99.843431635388725</v>
      </c>
      <c r="T54" s="106"/>
      <c r="U54" s="5">
        <f>+IF(O54=0,"",'Ark1'!AK135)</f>
        <v>14.866926241212356</v>
      </c>
      <c r="V54" s="104"/>
      <c r="W54" s="5">
        <f>+IF(F54=0,"",'Ark1'!S135)</f>
        <v>5.1827768014059759</v>
      </c>
      <c r="X54" s="99">
        <f t="shared" si="16"/>
        <v>-0.23069743901674578</v>
      </c>
      <c r="Y54" s="25"/>
      <c r="Z54" s="99">
        <f>+IF(F54=0,"",'Ark1'!T135)</f>
        <v>4.8101933216168735</v>
      </c>
      <c r="AA54" s="99">
        <f t="shared" si="17"/>
        <v>-0.2690669161638386</v>
      </c>
      <c r="AB54" s="100">
        <f>+IF(F54=0,"",'Ark1'!W135)</f>
        <v>1.0544815465729347</v>
      </c>
      <c r="AC54" s="100">
        <f t="shared" si="18"/>
        <v>-0.2665224164389548</v>
      </c>
      <c r="AD54" s="100">
        <f>+IF(F54=0,"",'Ark1'!X135)</f>
        <v>46.924428822495607</v>
      </c>
      <c r="AE54" s="105">
        <f t="shared" si="19"/>
        <v>-13.31335189084654</v>
      </c>
      <c r="AF54" s="100">
        <f>+IF(F54=0,"",'Ark1'!Y135)</f>
        <v>13.708260105448147</v>
      </c>
      <c r="AG54" s="105">
        <f t="shared" si="20"/>
        <v>-6.8994017175373266</v>
      </c>
      <c r="AH54" s="126"/>
      <c r="AI54" s="100">
        <f>+IF(F54=0,"",'Ark1'!Z135)</f>
        <v>6.9329632606047378</v>
      </c>
      <c r="AJ54" s="99">
        <f>+IF(F54=0,"",'Ark1'!AA135)</f>
        <v>1.4117204679157027</v>
      </c>
      <c r="AK54" s="99">
        <f>+IF(F54=0,"",'Ark1'!AC135)</f>
        <v>38.962567443603668</v>
      </c>
      <c r="AL54" s="99">
        <f t="shared" si="21"/>
        <v>3.0188029840623924</v>
      </c>
      <c r="AM54" s="100"/>
      <c r="AN54" s="25"/>
      <c r="BA54">
        <f t="shared" si="11"/>
        <v>12.822486731189509</v>
      </c>
      <c r="BB54" s="1">
        <f t="shared" si="11"/>
        <v>5.4282703715266942</v>
      </c>
      <c r="BC54" s="1">
        <f t="shared" si="11"/>
        <v>4.8744536372151108</v>
      </c>
    </row>
    <row r="55" spans="1:55" s="3" customFormat="1" ht="15.6">
      <c r="A55" s="25"/>
      <c r="B55" s="98">
        <f>+'Ark1'!C136</f>
        <v>2024</v>
      </c>
      <c r="C55" s="98">
        <f>+'Ark1'!E136</f>
        <v>46</v>
      </c>
      <c r="D55" s="98">
        <f>+IF(F55=0,"",'Ark1'!Q136)</f>
        <v>44</v>
      </c>
      <c r="E55" s="105">
        <f t="shared" si="12"/>
        <v>-1</v>
      </c>
      <c r="F55" s="2">
        <f>+'Ark1'!R136</f>
        <v>417</v>
      </c>
      <c r="G55" s="105">
        <f t="shared" si="13"/>
        <v>-36</v>
      </c>
      <c r="H55" s="100">
        <f>+IF(F55=0,"",'Ark1'!AF136)</f>
        <v>1.6273805807055879</v>
      </c>
      <c r="I55" s="100">
        <f t="shared" si="14"/>
        <v>-8.3796845351149285E-2</v>
      </c>
      <c r="J55" s="100">
        <f>+IF(F55=0,"",'Ark1'!AG136)</f>
        <v>2.3159609378281329</v>
      </c>
      <c r="K55" s="102"/>
      <c r="L55" s="57">
        <f>+IF(F55=0,"",'Ark1'!U136)</f>
        <v>18.24796163069545</v>
      </c>
      <c r="M55" s="564">
        <f t="shared" si="15"/>
        <v>-8.5505105849179586E-3</v>
      </c>
      <c r="N55" s="101"/>
      <c r="O55" s="18">
        <f>+'Ark1'!AI136</f>
        <v>388</v>
      </c>
      <c r="P55" s="102"/>
      <c r="Q55" s="57">
        <f t="shared" si="10"/>
        <v>93.045563549160676</v>
      </c>
      <c r="R55" s="102"/>
      <c r="S55" s="57">
        <f>+IF(O55=0,"",'Ark1'!AJ136)</f>
        <v>102.60438144329893</v>
      </c>
      <c r="T55" s="106"/>
      <c r="U55" s="5">
        <f>+IF(O55=0,"",'Ark1'!AK136)</f>
        <v>16.044948782132419</v>
      </c>
      <c r="V55" s="104"/>
      <c r="W55" s="5">
        <f>+IF(F55=0,"",'Ark1'!S136)</f>
        <v>5.6906474820143886</v>
      </c>
      <c r="X55" s="99">
        <f t="shared" si="16"/>
        <v>0.18071370717995006</v>
      </c>
      <c r="Y55" s="25"/>
      <c r="Z55" s="99">
        <f>+IF(F55=0,"",'Ark1'!T136)</f>
        <v>5.3908872901678659</v>
      </c>
      <c r="AA55" s="99">
        <f t="shared" si="17"/>
        <v>-7.048136325376575E-2</v>
      </c>
      <c r="AB55" s="100">
        <f>+IF(F55=0,"",'Ark1'!W136)</f>
        <v>2.8776978417266181</v>
      </c>
      <c r="AC55" s="100">
        <f t="shared" si="18"/>
        <v>1.1116934267155809</v>
      </c>
      <c r="AD55" s="100">
        <f>+IF(F55=0,"",'Ark1'!X136)</f>
        <v>62.589928057553941</v>
      </c>
      <c r="AE55" s="105">
        <f t="shared" si="19"/>
        <v>6.7400384328298912</v>
      </c>
      <c r="AF55" s="100">
        <f>+IF(F55=0,"",'Ark1'!Y136)</f>
        <v>23.021582733812945</v>
      </c>
      <c r="AG55" s="105">
        <f t="shared" si="20"/>
        <v>-4.3514856988581414</v>
      </c>
      <c r="AH55" s="126"/>
      <c r="AI55" s="100">
        <f>+IF(F55=0,"",'Ark1'!Z136)</f>
        <v>6.7382121545180524</v>
      </c>
      <c r="AJ55" s="99">
        <f>+IF(F55=0,"",'Ark1'!AA136)</f>
        <v>1.5038667388758267</v>
      </c>
      <c r="AK55" s="99">
        <f>+IF(F55=0,"",'Ark1'!AC136)</f>
        <v>33.530894656977203</v>
      </c>
      <c r="AL55" s="99">
        <f t="shared" si="21"/>
        <v>3.2066582385166464</v>
      </c>
      <c r="AM55" s="100"/>
      <c r="AN55" s="25"/>
      <c r="BA55">
        <f t="shared" si="11"/>
        <v>12.822486731189509</v>
      </c>
      <c r="BB55" s="1">
        <f t="shared" si="11"/>
        <v>5.4282703715266942</v>
      </c>
      <c r="BC55" s="1">
        <f t="shared" si="11"/>
        <v>4.8744536372151108</v>
      </c>
    </row>
    <row r="56" spans="1:55" s="3" customFormat="1" ht="15.6">
      <c r="A56" s="25"/>
      <c r="B56" s="98">
        <f>+'Ark1'!C137</f>
        <v>2024</v>
      </c>
      <c r="C56" s="98">
        <f>+'Ark1'!E137</f>
        <v>47</v>
      </c>
      <c r="D56" s="98">
        <f>+IF(F56=0,"",'Ark1'!Q137)</f>
        <v>41</v>
      </c>
      <c r="E56" s="105">
        <f t="shared" si="12"/>
        <v>-3</v>
      </c>
      <c r="F56" s="2">
        <f>+'Ark1'!R137</f>
        <v>423</v>
      </c>
      <c r="G56" s="105">
        <f t="shared" si="13"/>
        <v>-60</v>
      </c>
      <c r="H56" s="100">
        <f>+IF(F56=0,"",'Ark1'!AF137)</f>
        <v>1.6507961286294099</v>
      </c>
      <c r="I56" s="100">
        <f t="shared" si="14"/>
        <v>-0.17370430577545526</v>
      </c>
      <c r="J56" s="100">
        <f>+IF(F56=0,"",'Ark1'!AG137)</f>
        <v>2.1830794300278145</v>
      </c>
      <c r="K56" s="102"/>
      <c r="L56" s="57">
        <f>+IF(F56=0,"",'Ark1'!U137)</f>
        <v>16.956973995271898</v>
      </c>
      <c r="M56" s="564">
        <f t="shared" si="15"/>
        <v>2.0275744093505601</v>
      </c>
      <c r="N56" s="101"/>
      <c r="O56" s="18">
        <f>+'Ark1'!AI137</f>
        <v>413</v>
      </c>
      <c r="P56" s="102"/>
      <c r="Q56" s="57">
        <f t="shared" si="10"/>
        <v>97.635933806146568</v>
      </c>
      <c r="R56" s="102"/>
      <c r="S56" s="57">
        <f>+IF(O56=0,"",'Ark1'!AJ137)</f>
        <v>101.85399515738511</v>
      </c>
      <c r="T56" s="106"/>
      <c r="U56" s="5">
        <f>+IF(O56=0,"",'Ark1'!AK137)</f>
        <v>15.15409133560769</v>
      </c>
      <c r="V56" s="104"/>
      <c r="W56" s="5">
        <f>+IF(F56=0,"",'Ark1'!S137)</f>
        <v>5.156028368794324</v>
      </c>
      <c r="X56" s="99">
        <f t="shared" si="16"/>
        <v>-0.32844368089511722</v>
      </c>
      <c r="Y56" s="25"/>
      <c r="Z56" s="99">
        <f>+IF(F56=0,"",'Ark1'!T137)</f>
        <v>4.697399527186759</v>
      </c>
      <c r="AA56" s="99">
        <f t="shared" si="17"/>
        <v>-0.28603732581531105</v>
      </c>
      <c r="AB56" s="100">
        <f>+IF(F56=0,"",'Ark1'!W137)</f>
        <v>2.8368794326241127</v>
      </c>
      <c r="AC56" s="100">
        <f t="shared" si="18"/>
        <v>1.3876040703052723</v>
      </c>
      <c r="AD56" s="100">
        <f>+IF(F56=0,"",'Ark1'!X137)</f>
        <v>53.900709219858157</v>
      </c>
      <c r="AE56" s="105">
        <f t="shared" si="19"/>
        <v>14.356195762301205</v>
      </c>
      <c r="AF56" s="100">
        <f>+IF(F56=0,"",'Ark1'!Y137)</f>
        <v>19.858156028368796</v>
      </c>
      <c r="AG56" s="105">
        <f t="shared" si="20"/>
        <v>6.4005990925509941</v>
      </c>
      <c r="AH56" s="126"/>
      <c r="AI56" s="100">
        <f>+IF(F56=0,"",'Ark1'!Z137)</f>
        <v>7.4123462476670703</v>
      </c>
      <c r="AJ56" s="99">
        <f>+IF(F56=0,"",'Ark1'!AA137)</f>
        <v>1.727063214451904</v>
      </c>
      <c r="AK56" s="99">
        <f>+IF(F56=0,"",'Ark1'!AC137)</f>
        <v>36.991925895181566</v>
      </c>
      <c r="AL56" s="99">
        <f t="shared" si="21"/>
        <v>3.2887666208161468</v>
      </c>
      <c r="AM56" s="100"/>
      <c r="AN56" s="25"/>
      <c r="BA56">
        <f t="shared" si="11"/>
        <v>12.822486731189509</v>
      </c>
      <c r="BB56" s="1">
        <f t="shared" si="11"/>
        <v>5.4282703715266942</v>
      </c>
      <c r="BC56" s="1">
        <f t="shared" si="11"/>
        <v>4.8744536372151108</v>
      </c>
    </row>
    <row r="57" spans="1:55" s="3" customFormat="1" ht="15.6">
      <c r="A57" s="25"/>
      <c r="B57" s="98">
        <f>+'Ark1'!C138</f>
        <v>2024</v>
      </c>
      <c r="C57" s="98">
        <f>+'Ark1'!E138</f>
        <v>48</v>
      </c>
      <c r="D57" s="98">
        <f>+IF(F57=0,"",'Ark1'!Q138)</f>
        <v>50</v>
      </c>
      <c r="E57" s="105">
        <f t="shared" si="12"/>
        <v>25</v>
      </c>
      <c r="F57" s="2">
        <f>+'Ark1'!R138</f>
        <v>568</v>
      </c>
      <c r="G57" s="105">
        <f t="shared" si="13"/>
        <v>347</v>
      </c>
      <c r="H57" s="100">
        <f>+IF(F57=0,"",'Ark1'!AF138)</f>
        <v>2.2166718701217607</v>
      </c>
      <c r="I57" s="100">
        <f t="shared" si="14"/>
        <v>1.3818590419572159</v>
      </c>
      <c r="J57" s="100">
        <f>+IF(F57=0,"",'Ark1'!AG138)</f>
        <v>3.0121736018071372</v>
      </c>
      <c r="K57" s="102"/>
      <c r="L57" s="57">
        <f>+IF(F57=0,"",'Ark1'!U138)</f>
        <v>17.424119718309861</v>
      </c>
      <c r="M57" s="564">
        <f t="shared" si="15"/>
        <v>0.19742288573067057</v>
      </c>
      <c r="N57" s="101"/>
      <c r="O57" s="18">
        <f>+'Ark1'!AI138</f>
        <v>519</v>
      </c>
      <c r="P57" s="102"/>
      <c r="Q57" s="57">
        <f t="shared" si="10"/>
        <v>91.373239436619713</v>
      </c>
      <c r="R57" s="102"/>
      <c r="S57" s="57">
        <f>+IF(O57=0,"",'Ark1'!AJ138)</f>
        <v>102.05510597302508</v>
      </c>
      <c r="T57" s="106"/>
      <c r="U57" s="5">
        <f>+IF(O57=0,"",'Ark1'!AK138)</f>
        <v>15.073322358943436</v>
      </c>
      <c r="V57" s="104"/>
      <c r="W57" s="5">
        <f>+IF(F57=0,"",'Ark1'!S138)</f>
        <v>5.265845070422535</v>
      </c>
      <c r="X57" s="99">
        <f t="shared" si="16"/>
        <v>-0.86537664903447986</v>
      </c>
      <c r="Y57" s="25"/>
      <c r="Z57" s="99">
        <f>+IF(F57=0,"",'Ark1'!T138)</f>
        <v>5.332746478873239</v>
      </c>
      <c r="AA57" s="99">
        <f t="shared" si="17"/>
        <v>-2.9244471353004897E-2</v>
      </c>
      <c r="AB57" s="100">
        <f>+IF(F57=0,"",'Ark1'!W138)</f>
        <v>3.1690140845070434</v>
      </c>
      <c r="AC57" s="100">
        <f t="shared" si="18"/>
        <v>-0.90338410553820614</v>
      </c>
      <c r="AD57" s="100">
        <f>+IF(F57=0,"",'Ark1'!X138)</f>
        <v>63.20422535211268</v>
      </c>
      <c r="AE57" s="105">
        <f t="shared" si="19"/>
        <v>12.977981008221271</v>
      </c>
      <c r="AF57" s="100">
        <f>+IF(F57=0,"",'Ark1'!Y138)</f>
        <v>17.957746478873236</v>
      </c>
      <c r="AG57" s="105">
        <f t="shared" si="20"/>
        <v>-9.1915747880950853</v>
      </c>
      <c r="AH57" s="126"/>
      <c r="AI57" s="100">
        <f>+IF(F57=0,"",'Ark1'!Z138)</f>
        <v>6.9657865545604913</v>
      </c>
      <c r="AJ57" s="99">
        <f>+IF(F57=0,"",'Ark1'!AA138)</f>
        <v>1.5226328860149765</v>
      </c>
      <c r="AK57" s="99">
        <f>+IF(F57=0,"",'Ark1'!AC138)</f>
        <v>28.043594312851873</v>
      </c>
      <c r="AL57" s="99">
        <f t="shared" si="21"/>
        <v>3.3088933467067876</v>
      </c>
      <c r="AM57" s="100"/>
      <c r="AN57" s="25"/>
      <c r="BA57">
        <f t="shared" si="11"/>
        <v>12.822486731189509</v>
      </c>
      <c r="BB57" s="1">
        <f t="shared" si="11"/>
        <v>5.4282703715266942</v>
      </c>
      <c r="BC57" s="1">
        <f t="shared" si="11"/>
        <v>4.8744536372151108</v>
      </c>
    </row>
    <row r="58" spans="1:55" s="3" customFormat="1" ht="15.6">
      <c r="A58" s="25"/>
      <c r="B58" s="98">
        <f>+'Ark1'!C139</f>
        <v>2024</v>
      </c>
      <c r="C58" s="98">
        <f>+'Ark1'!E139</f>
        <v>49</v>
      </c>
      <c r="D58" s="98">
        <f>+IF(F58=0,"",'Ark1'!Q139)</f>
        <v>45</v>
      </c>
      <c r="E58" s="105">
        <f t="shared" si="12"/>
        <v>21</v>
      </c>
      <c r="F58" s="2">
        <f>+'Ark1'!R139</f>
        <v>429</v>
      </c>
      <c r="G58" s="105">
        <f t="shared" si="13"/>
        <v>199</v>
      </c>
      <c r="H58" s="100">
        <f>+IF(F58=0,"",'Ark1'!AF139)</f>
        <v>1.674211676553232</v>
      </c>
      <c r="I58" s="100">
        <f t="shared" si="14"/>
        <v>0.80540194588424829</v>
      </c>
      <c r="J58" s="100">
        <f>+IF(F58=0,"",'Ark1'!AG139)</f>
        <v>2.5364967613556439</v>
      </c>
      <c r="K58" s="102"/>
      <c r="L58" s="57">
        <f>+IF(F58=0,"",'Ark1'!U139)</f>
        <v>19.42657342657342</v>
      </c>
      <c r="M58" s="564">
        <f t="shared" si="15"/>
        <v>1.6787473396169013</v>
      </c>
      <c r="N58" s="101"/>
      <c r="O58" s="18">
        <f>+'Ark1'!AI139</f>
        <v>413</v>
      </c>
      <c r="P58" s="102"/>
      <c r="Q58" s="57">
        <f t="shared" si="10"/>
        <v>96.270396270396276</v>
      </c>
      <c r="R58" s="102"/>
      <c r="S58" s="57">
        <f>+IF(O58=0,"",'Ark1'!AJ139)</f>
        <v>104.8573849878934</v>
      </c>
      <c r="T58" s="106"/>
      <c r="U58" s="5">
        <f>+IF(O58=0,"",'Ark1'!AK139)</f>
        <v>15.881807299082899</v>
      </c>
      <c r="V58" s="104"/>
      <c r="W58" s="5">
        <f>+IF(F58=0,"",'Ark1'!S139)</f>
        <v>5.3519813519813528</v>
      </c>
      <c r="X58" s="99">
        <f t="shared" si="16"/>
        <v>-0.23932299584473515</v>
      </c>
      <c r="Y58" s="25"/>
      <c r="Z58" s="99">
        <f>+IF(F58=0,"",'Ark1'!T139)</f>
        <v>5.3892773892773906</v>
      </c>
      <c r="AA58" s="99">
        <f t="shared" si="17"/>
        <v>-1.5070436809564214E-2</v>
      </c>
      <c r="AB58" s="100">
        <f>+IF(F58=0,"",'Ark1'!W139)</f>
        <v>1.3986013986013983</v>
      </c>
      <c r="AC58" s="100">
        <f t="shared" si="18"/>
        <v>-0.34052903618121033</v>
      </c>
      <c r="AD58" s="100">
        <f>+IF(F58=0,"",'Ark1'!X139)</f>
        <v>70.862470862470843</v>
      </c>
      <c r="AE58" s="105">
        <f t="shared" si="19"/>
        <v>12.601601297253453</v>
      </c>
      <c r="AF58" s="100">
        <f>+IF(F58=0,"",'Ark1'!Y139)</f>
        <v>27.272727272727277</v>
      </c>
      <c r="AG58" s="105">
        <f t="shared" si="20"/>
        <v>8.5770750988142339</v>
      </c>
      <c r="AH58" s="126"/>
      <c r="AI58" s="100">
        <f>+IF(F58=0,"",'Ark1'!Z139)</f>
        <v>6.9353486395975485</v>
      </c>
      <c r="AJ58" s="99">
        <f>+IF(F58=0,"",'Ark1'!AA139)</f>
        <v>1.7393370222707079</v>
      </c>
      <c r="AK58" s="99">
        <f>+IF(F58=0,"",'Ark1'!AC139)</f>
        <v>3.6055623585740344</v>
      </c>
      <c r="AL58" s="99">
        <f t="shared" si="21"/>
        <v>3.6297909407665485</v>
      </c>
      <c r="AM58" s="100"/>
      <c r="AN58" s="25"/>
      <c r="BA58">
        <f t="shared" si="11"/>
        <v>12.822486731189509</v>
      </c>
      <c r="BB58" s="1">
        <f t="shared" si="11"/>
        <v>5.4282703715266942</v>
      </c>
      <c r="BC58" s="1">
        <f t="shared" si="11"/>
        <v>4.8744536372151108</v>
      </c>
    </row>
    <row r="59" spans="1:55" s="3" customFormat="1" ht="15.6">
      <c r="A59" s="25"/>
      <c r="B59" s="98">
        <f>+'Ark1'!C140</f>
        <v>2024</v>
      </c>
      <c r="C59" s="98">
        <f>+'Ark1'!E140</f>
        <v>50</v>
      </c>
      <c r="D59" s="98" t="str">
        <f>+IF(F59=0,"",'Ark1'!Q140)</f>
        <v/>
      </c>
      <c r="E59" s="105" t="str">
        <f t="shared" si="12"/>
        <v/>
      </c>
      <c r="F59" s="2">
        <f>+'Ark1'!R140</f>
        <v>0</v>
      </c>
      <c r="G59" s="105" t="str">
        <f t="shared" si="13"/>
        <v/>
      </c>
      <c r="H59" s="100" t="str">
        <f>+IF(F59=0,"",'Ark1'!AF140)</f>
        <v/>
      </c>
      <c r="I59" s="100" t="str">
        <f t="shared" si="14"/>
        <v/>
      </c>
      <c r="J59" s="100" t="str">
        <f>+IF(F59=0,"",'Ark1'!AG140)</f>
        <v/>
      </c>
      <c r="K59" s="102"/>
      <c r="L59" s="57" t="str">
        <f>+IF(F59=0,"",'Ark1'!U140)</f>
        <v/>
      </c>
      <c r="M59" s="564" t="str">
        <f t="shared" si="15"/>
        <v/>
      </c>
      <c r="N59" s="101"/>
      <c r="O59" s="18">
        <f>+'Ark1'!AI140</f>
        <v>0</v>
      </c>
      <c r="P59" s="102"/>
      <c r="Q59" s="57" t="str">
        <f t="shared" si="10"/>
        <v/>
      </c>
      <c r="R59" s="102"/>
      <c r="S59" s="57" t="str">
        <f>+IF(O59=0,"",'Ark1'!AJ140)</f>
        <v/>
      </c>
      <c r="T59" s="106"/>
      <c r="U59" s="5" t="str">
        <f>+IF(O59=0,"",'Ark1'!AK140)</f>
        <v/>
      </c>
      <c r="V59" s="104"/>
      <c r="W59" s="5" t="str">
        <f>+IF(F59=0,"",'Ark1'!S140)</f>
        <v/>
      </c>
      <c r="X59" s="99" t="str">
        <f t="shared" si="16"/>
        <v/>
      </c>
      <c r="Y59" s="25"/>
      <c r="Z59" s="99" t="str">
        <f>+IF(F59=0,"",'Ark1'!T140)</f>
        <v/>
      </c>
      <c r="AA59" s="99" t="str">
        <f t="shared" si="17"/>
        <v/>
      </c>
      <c r="AB59" s="100" t="str">
        <f>+IF(F59=0,"",'Ark1'!W140)</f>
        <v/>
      </c>
      <c r="AC59" s="100" t="str">
        <f t="shared" si="18"/>
        <v/>
      </c>
      <c r="AD59" s="100" t="str">
        <f>+IF(F59=0,"",'Ark1'!X140)</f>
        <v/>
      </c>
      <c r="AE59" s="105" t="str">
        <f t="shared" si="19"/>
        <v/>
      </c>
      <c r="AF59" s="100" t="str">
        <f>+IF(F59=0,"",'Ark1'!Y140)</f>
        <v/>
      </c>
      <c r="AG59" s="105" t="str">
        <f t="shared" si="20"/>
        <v/>
      </c>
      <c r="AH59" s="126"/>
      <c r="AI59" s="100" t="str">
        <f>+IF(F59=0,"",'Ark1'!Z140)</f>
        <v/>
      </c>
      <c r="AJ59" s="99" t="str">
        <f>+IF(F59=0,"",'Ark1'!AA140)</f>
        <v/>
      </c>
      <c r="AK59" s="99" t="str">
        <f>+IF(F59=0,"",'Ark1'!AC140)</f>
        <v/>
      </c>
      <c r="AL59" s="99" t="str">
        <f t="shared" si="21"/>
        <v/>
      </c>
      <c r="AM59" s="100"/>
      <c r="AN59" s="25"/>
      <c r="BA59">
        <f t="shared" si="11"/>
        <v>12.822486731189509</v>
      </c>
      <c r="BB59" s="1">
        <f t="shared" si="11"/>
        <v>5.4282703715266942</v>
      </c>
      <c r="BC59" s="1">
        <f t="shared" si="11"/>
        <v>4.8744536372151108</v>
      </c>
    </row>
    <row r="60" spans="1:55" s="3" customFormat="1" ht="15.6">
      <c r="A60" s="25"/>
      <c r="B60" s="98">
        <f>+'Ark1'!C141</f>
        <v>2024</v>
      </c>
      <c r="C60" s="98">
        <f>+'Ark1'!E141</f>
        <v>51</v>
      </c>
      <c r="D60" s="98" t="str">
        <f>+IF(F60=0,"",'Ark1'!Q141)</f>
        <v/>
      </c>
      <c r="E60" s="105" t="str">
        <f t="shared" si="12"/>
        <v/>
      </c>
      <c r="F60" s="2">
        <f>+'Ark1'!R141</f>
        <v>0</v>
      </c>
      <c r="G60" s="105" t="str">
        <f t="shared" si="13"/>
        <v/>
      </c>
      <c r="H60" s="100" t="str">
        <f>+IF(F60=0,"",'Ark1'!AF141)</f>
        <v/>
      </c>
      <c r="I60" s="100" t="str">
        <f t="shared" si="14"/>
        <v/>
      </c>
      <c r="J60" s="100" t="str">
        <f>+IF(F60=0,"",'Ark1'!AG141)</f>
        <v/>
      </c>
      <c r="K60" s="102"/>
      <c r="L60" s="57" t="str">
        <f>+IF(F60=0,"",'Ark1'!U141)</f>
        <v/>
      </c>
      <c r="M60" s="564" t="str">
        <f t="shared" si="15"/>
        <v/>
      </c>
      <c r="N60" s="101"/>
      <c r="O60" s="18">
        <f>+'Ark1'!AI141</f>
        <v>0</v>
      </c>
      <c r="P60" s="102"/>
      <c r="Q60" s="18"/>
      <c r="R60" s="102"/>
      <c r="S60" s="57" t="str">
        <f>+IF(O60=0,"",'Ark1'!AJ141)</f>
        <v/>
      </c>
      <c r="T60" s="106"/>
      <c r="U60" s="5" t="str">
        <f>+IF(O60=0,"",'Ark1'!AK141)</f>
        <v/>
      </c>
      <c r="V60" s="104"/>
      <c r="W60" s="5" t="str">
        <f>+IF(F60=0,"",'Ark1'!S141)</f>
        <v/>
      </c>
      <c r="X60" s="99" t="str">
        <f t="shared" si="16"/>
        <v/>
      </c>
      <c r="Y60" s="25"/>
      <c r="Z60" s="99" t="str">
        <f>+IF(F60=0,"",'Ark1'!T141)</f>
        <v/>
      </c>
      <c r="AA60" s="99" t="str">
        <f t="shared" si="17"/>
        <v/>
      </c>
      <c r="AB60" s="100" t="str">
        <f>+IF(F60=0,"",'Ark1'!W141)</f>
        <v/>
      </c>
      <c r="AC60" s="100" t="str">
        <f t="shared" si="18"/>
        <v/>
      </c>
      <c r="AD60" s="100" t="str">
        <f>+IF(F60=0,"",'Ark1'!X141)</f>
        <v/>
      </c>
      <c r="AE60" s="105" t="str">
        <f t="shared" si="19"/>
        <v/>
      </c>
      <c r="AF60" s="100" t="str">
        <f>+IF(F60=0,"",'Ark1'!Y141)</f>
        <v/>
      </c>
      <c r="AG60" s="105" t="str">
        <f t="shared" si="20"/>
        <v/>
      </c>
      <c r="AH60" s="126"/>
      <c r="AI60" s="100" t="str">
        <f>+IF(F60=0,"",'Ark1'!Z141)</f>
        <v/>
      </c>
      <c r="AJ60" s="99" t="str">
        <f>+IF(F60=0,"",'Ark1'!AA141)</f>
        <v/>
      </c>
      <c r="AK60" s="99" t="str">
        <f>+IF(F60=0,"",'Ark1'!AC141)</f>
        <v/>
      </c>
      <c r="AL60" s="99" t="str">
        <f t="shared" si="21"/>
        <v/>
      </c>
      <c r="AM60" s="100"/>
      <c r="AN60" s="25"/>
      <c r="BA60">
        <f t="shared" si="11"/>
        <v>12.822486731189509</v>
      </c>
      <c r="BB60" s="1">
        <f t="shared" si="11"/>
        <v>5.4282703715266942</v>
      </c>
      <c r="BC60" s="1">
        <f t="shared" si="11"/>
        <v>4.8744536372151108</v>
      </c>
    </row>
    <row r="61" spans="1:55" s="2" customFormat="1" ht="15.6">
      <c r="A61" s="25"/>
      <c r="B61" s="98">
        <f>+'Ark1'!C142</f>
        <v>2024</v>
      </c>
      <c r="C61" s="98">
        <f>+'Ark1'!E142</f>
        <v>52</v>
      </c>
      <c r="D61" s="98" t="str">
        <f>+IF(F61=0,"",'Ark1'!Q142)</f>
        <v/>
      </c>
      <c r="E61" s="105" t="str">
        <f t="shared" si="12"/>
        <v/>
      </c>
      <c r="F61" s="2">
        <f>+'Ark1'!R142</f>
        <v>0</v>
      </c>
      <c r="G61" s="105" t="str">
        <f t="shared" si="13"/>
        <v/>
      </c>
      <c r="H61" s="100" t="str">
        <f>+IF(F61=0,"",'Ark1'!AF142)</f>
        <v/>
      </c>
      <c r="I61" s="100" t="str">
        <f t="shared" si="14"/>
        <v/>
      </c>
      <c r="J61" s="100" t="str">
        <f>+IF(F61=0,"",'Ark1'!AG142)</f>
        <v/>
      </c>
      <c r="K61" s="102"/>
      <c r="L61" s="57" t="str">
        <f>+IF(F61=0,"",'Ark1'!U142)</f>
        <v/>
      </c>
      <c r="M61" s="564" t="str">
        <f t="shared" si="15"/>
        <v/>
      </c>
      <c r="N61" s="101"/>
      <c r="O61" s="18">
        <f>+'Ark1'!AI142</f>
        <v>0</v>
      </c>
      <c r="P61" s="102"/>
      <c r="Q61" s="18"/>
      <c r="R61" s="102"/>
      <c r="S61" s="57" t="str">
        <f>+IF(O61=0,"",'Ark1'!AJ142)</f>
        <v/>
      </c>
      <c r="T61" s="106"/>
      <c r="U61" s="5" t="str">
        <f>+IF(O61=0,"",'Ark1'!AK142)</f>
        <v/>
      </c>
      <c r="V61" s="104"/>
      <c r="W61" s="5" t="str">
        <f>+IF(F61=0,"",'Ark1'!S142)</f>
        <v/>
      </c>
      <c r="X61" s="99" t="str">
        <f t="shared" si="16"/>
        <v/>
      </c>
      <c r="Y61" s="25"/>
      <c r="Z61" s="99" t="str">
        <f>+IF(F61=0,"",'Ark1'!T142)</f>
        <v/>
      </c>
      <c r="AA61" s="99" t="str">
        <f t="shared" si="17"/>
        <v/>
      </c>
      <c r="AB61" s="100" t="str">
        <f>+IF(F61=0,"",'Ark1'!W142)</f>
        <v/>
      </c>
      <c r="AC61" s="100" t="str">
        <f t="shared" si="18"/>
        <v/>
      </c>
      <c r="AD61" s="100" t="str">
        <f>+IF(F61=0,"",'Ark1'!X142)</f>
        <v/>
      </c>
      <c r="AE61" s="105" t="str">
        <f t="shared" si="19"/>
        <v/>
      </c>
      <c r="AF61" s="100" t="str">
        <f>+IF(F61=0,"",'Ark1'!Y142)</f>
        <v/>
      </c>
      <c r="AG61" s="105" t="str">
        <f t="shared" si="20"/>
        <v/>
      </c>
      <c r="AH61" s="126"/>
      <c r="AI61" s="100" t="str">
        <f>+IF(F61=0,"",'Ark1'!Z142)</f>
        <v/>
      </c>
      <c r="AJ61" s="99" t="str">
        <f>+IF(F61=0,"",'Ark1'!AA142)</f>
        <v/>
      </c>
      <c r="AK61" s="99" t="str">
        <f>+IF(F61=0,"",'Ark1'!AC142)</f>
        <v/>
      </c>
      <c r="AL61" s="99" t="str">
        <f t="shared" si="21"/>
        <v/>
      </c>
      <c r="AM61" s="100"/>
      <c r="AN61" s="25"/>
      <c r="BA61">
        <f t="shared" si="11"/>
        <v>12.822486731189509</v>
      </c>
      <c r="BB61" s="1">
        <f t="shared" si="11"/>
        <v>5.4282703715266942</v>
      </c>
      <c r="BC61" s="1">
        <f t="shared" si="11"/>
        <v>4.8744536372151108</v>
      </c>
    </row>
    <row r="62" spans="1:55" s="2" customFormat="1" ht="15.6">
      <c r="A62" s="25"/>
      <c r="B62" s="25"/>
      <c r="C62" s="25"/>
      <c r="D62" s="25"/>
      <c r="E62" s="25"/>
      <c r="F62" s="25"/>
      <c r="G62" s="125"/>
      <c r="H62" s="25"/>
      <c r="I62" s="25"/>
      <c r="J62" s="25"/>
      <c r="K62" s="102"/>
      <c r="L62" s="25"/>
      <c r="M62" s="562"/>
      <c r="N62" s="25"/>
      <c r="O62" s="25"/>
      <c r="P62" s="102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BA62"/>
      <c r="BB62" s="1"/>
      <c r="BC62" s="1"/>
    </row>
    <row r="63" spans="1:55" s="2" customFormat="1" ht="15.6">
      <c r="A63" s="25"/>
      <c r="B63" s="65">
        <f>+'Ark1'!C143</f>
        <v>2023</v>
      </c>
      <c r="C63" s="65">
        <f>+'Ark1'!E143</f>
        <v>1</v>
      </c>
      <c r="D63" s="65">
        <f>+IF(F63=0,"",'Ark1'!Q143)</f>
        <v>2</v>
      </c>
      <c r="E63" s="140">
        <f t="shared" ref="E63:E72" si="22">+IF(F63=0,"",D63-D116)</f>
        <v>0</v>
      </c>
      <c r="F63" s="65">
        <f>+'Ark1'!R143</f>
        <v>11</v>
      </c>
      <c r="G63" s="140"/>
      <c r="H63" s="139">
        <f>+IF(F63=0,"",'Ark1'!AF143)</f>
        <v>4.1551769727647035E-2</v>
      </c>
      <c r="I63" s="139"/>
      <c r="J63" s="139">
        <f>+IF(F63=0,"",'Ark1'!AG143)</f>
        <v>5.7793910765101521E-2</v>
      </c>
      <c r="K63" s="102"/>
      <c r="L63" s="139">
        <f>+IF(F63=0,"",'Ark1'!U143)</f>
        <v>17.190909090909088</v>
      </c>
      <c r="M63" s="469"/>
      <c r="N63" s="101"/>
      <c r="O63" s="18">
        <f>+'Ark1'!AI143</f>
        <v>0</v>
      </c>
      <c r="P63" s="102"/>
      <c r="Q63" s="57">
        <f t="shared" ref="Q63:Q114" si="23">IF(F63=0,"",100*O63/F63)</f>
        <v>0</v>
      </c>
      <c r="R63" s="102"/>
      <c r="S63" s="57" t="str">
        <f>+IF(O63=0,"",'Ark1'!AJ143)</f>
        <v/>
      </c>
      <c r="T63" s="106"/>
      <c r="U63" s="5" t="str">
        <f>+IF(O63=0,"",'Ark1'!AK143)</f>
        <v/>
      </c>
      <c r="V63" s="104"/>
      <c r="W63" s="66">
        <f>+IF(F63=0,"",'Ark1'!S143)</f>
        <v>6.3636363636363633</v>
      </c>
      <c r="X63" s="66"/>
      <c r="Y63" s="25"/>
      <c r="Z63" s="66">
        <f>+IF(F63=0,"",'Ark1'!T143)</f>
        <v>5.5454545454545459</v>
      </c>
      <c r="AA63" s="66"/>
      <c r="AB63" s="66">
        <f>+IF(F63=0,"",'Ark1'!W143)</f>
        <v>0</v>
      </c>
      <c r="AC63" s="139"/>
      <c r="AD63" s="139">
        <f>+IF(F63=0,"",'Ark1'!X143)</f>
        <v>45.454545454545446</v>
      </c>
      <c r="AE63" s="140"/>
      <c r="AF63" s="139">
        <f>+IF(F63=0,"",'Ark1'!Y143)</f>
        <v>18.181818181818183</v>
      </c>
      <c r="AG63" s="140"/>
      <c r="AH63" s="140"/>
      <c r="AI63" s="139">
        <f>+IF(F63=0,"",'Ark1'!Z143)</f>
        <v>5.2192745134051854</v>
      </c>
      <c r="AJ63" s="66">
        <f>+IF(F63=0,"",'Ark1'!AA143)</f>
        <v>1.2984415324623368</v>
      </c>
      <c r="AK63" s="66">
        <f>+IF(F63=0,"",'Ark1'!AC143)</f>
        <v>-38.853295660979647</v>
      </c>
      <c r="AL63" s="66">
        <f t="shared" ref="AL63:AL94" si="24">+IF(F63=0,"",L63/W63)</f>
        <v>2.7014285714285711</v>
      </c>
      <c r="AM63" s="139"/>
      <c r="AN63" s="25"/>
    </row>
    <row r="64" spans="1:55" s="2" customFormat="1" ht="15.6">
      <c r="A64" s="25"/>
      <c r="B64" s="65">
        <f>+'Ark1'!C144</f>
        <v>2023</v>
      </c>
      <c r="C64" s="65">
        <f>+'Ark1'!E144</f>
        <v>2</v>
      </c>
      <c r="D64" s="65">
        <f>+IF(F64=0,"",'Ark1'!Q144)</f>
        <v>36</v>
      </c>
      <c r="E64" s="140">
        <f t="shared" si="22"/>
        <v>6</v>
      </c>
      <c r="F64" s="65">
        <f>+'Ark1'!R144</f>
        <v>463</v>
      </c>
      <c r="G64" s="140"/>
      <c r="H64" s="139">
        <f>+IF(F64=0,"",'Ark1'!AF144)</f>
        <v>1.7489517621727797</v>
      </c>
      <c r="I64" s="139"/>
      <c r="J64" s="139">
        <f>+IF(F64=0,"",'Ark1'!AG144)</f>
        <v>2.5987088516371326</v>
      </c>
      <c r="K64" s="102"/>
      <c r="L64" s="139">
        <f>+IF(F64=0,"",'Ark1'!U144)</f>
        <v>18.364794816414697</v>
      </c>
      <c r="M64" s="469"/>
      <c r="N64" s="101"/>
      <c r="O64" s="18">
        <f>+'Ark1'!AI144</f>
        <v>2</v>
      </c>
      <c r="P64" s="102"/>
      <c r="Q64" s="57">
        <f t="shared" si="23"/>
        <v>0.43196544276457882</v>
      </c>
      <c r="R64" s="102"/>
      <c r="S64" s="57">
        <f>+IF(O64=0,"",'Ark1'!AJ144)</f>
        <v>105.25</v>
      </c>
      <c r="T64" s="106"/>
      <c r="U64" s="5">
        <f>+IF(O64=0,"",'Ark1'!AK144)</f>
        <v>21.322369125260167</v>
      </c>
      <c r="V64" s="104"/>
      <c r="W64" s="66">
        <f>+IF(F64=0,"",'Ark1'!S144)</f>
        <v>5.7580993520518353</v>
      </c>
      <c r="X64" s="66"/>
      <c r="Y64" s="25"/>
      <c r="Z64" s="66">
        <f>+IF(F64=0,"",'Ark1'!T144)</f>
        <v>5.6825053995680355</v>
      </c>
      <c r="AA64" s="66"/>
      <c r="AB64" s="66">
        <f>+IF(F64=0,"",'Ark1'!W144)</f>
        <v>3.4557235421166297</v>
      </c>
      <c r="AC64" s="139"/>
      <c r="AD64" s="139">
        <f>+IF(F64=0,"",'Ark1'!X144)</f>
        <v>67.602591792656597</v>
      </c>
      <c r="AE64" s="140"/>
      <c r="AF64" s="139">
        <f>+IF(F64=0,"",'Ark1'!Y144)</f>
        <v>26.781857451403887</v>
      </c>
      <c r="AG64" s="140"/>
      <c r="AH64" s="140"/>
      <c r="AI64" s="139">
        <f>+IF(F64=0,"",'Ark1'!Z144)</f>
        <v>7.4503013050972191</v>
      </c>
      <c r="AJ64" s="66">
        <f>+IF(F64=0,"",'Ark1'!AA144)</f>
        <v>2.0442761726446781</v>
      </c>
      <c r="AK64" s="66">
        <f>+IF(F64=0,"",'Ark1'!AC144)</f>
        <v>29.726935124297047</v>
      </c>
      <c r="AL64" s="66">
        <f t="shared" si="24"/>
        <v>3.189384846211555</v>
      </c>
      <c r="AM64" s="139"/>
      <c r="AN64" s="25"/>
    </row>
    <row r="65" spans="1:65" s="3" customFormat="1" ht="15.6">
      <c r="A65" s="25"/>
      <c r="B65" s="65">
        <f>+'Ark1'!C145</f>
        <v>2023</v>
      </c>
      <c r="C65" s="65">
        <f>+'Ark1'!E145</f>
        <v>3</v>
      </c>
      <c r="D65" s="65">
        <f>+IF(F65=0,"",'Ark1'!Q145)</f>
        <v>10</v>
      </c>
      <c r="E65" s="140">
        <f t="shared" si="22"/>
        <v>-17</v>
      </c>
      <c r="F65" s="65">
        <f>+'Ark1'!R145</f>
        <v>137</v>
      </c>
      <c r="G65" s="140"/>
      <c r="H65" s="139">
        <f>+IF(F65=0,"",'Ark1'!AF145)</f>
        <v>0.51750840478978577</v>
      </c>
      <c r="I65" s="139"/>
      <c r="J65" s="139">
        <f>+IF(F65=0,"",'Ark1'!AG145)</f>
        <v>0.87873639466853504</v>
      </c>
      <c r="K65" s="102"/>
      <c r="L65" s="139">
        <f>+IF(F65=0,"",'Ark1'!U145)</f>
        <v>20.986861313868619</v>
      </c>
      <c r="M65" s="469"/>
      <c r="N65" s="101"/>
      <c r="O65" s="18">
        <f>+'Ark1'!AI145</f>
        <v>0</v>
      </c>
      <c r="P65" s="102"/>
      <c r="Q65" s="57">
        <f t="shared" si="23"/>
        <v>0</v>
      </c>
      <c r="R65" s="102"/>
      <c r="S65" s="57" t="str">
        <f>+IF(O65=0,"",'Ark1'!AJ145)</f>
        <v/>
      </c>
      <c r="T65" s="106"/>
      <c r="U65" s="5" t="str">
        <f>+IF(O65=0,"",'Ark1'!AK145)</f>
        <v/>
      </c>
      <c r="V65" s="104"/>
      <c r="W65" s="66">
        <f>+IF(F65=0,"",'Ark1'!S145)</f>
        <v>5.7956204379562006</v>
      </c>
      <c r="X65" s="66"/>
      <c r="Y65" s="25"/>
      <c r="Z65" s="66">
        <f>+IF(F65=0,"",'Ark1'!T145)</f>
        <v>6.0072992700729904</v>
      </c>
      <c r="AA65" s="66"/>
      <c r="AB65" s="66">
        <f>+IF(F65=0,"",'Ark1'!W145)</f>
        <v>8.0291970802919703</v>
      </c>
      <c r="AC65" s="139"/>
      <c r="AD65" s="139">
        <f>+IF(F65=0,"",'Ark1'!X145)</f>
        <v>68.613138686131407</v>
      </c>
      <c r="AE65" s="140"/>
      <c r="AF65" s="139">
        <f>+IF(F65=0,"",'Ark1'!Y145)</f>
        <v>38.686131386861319</v>
      </c>
      <c r="AG65" s="140"/>
      <c r="AH65" s="140"/>
      <c r="AI65" s="139">
        <f>+IF(F65=0,"",'Ark1'!Z145)</f>
        <v>7.3906116961683024</v>
      </c>
      <c r="AJ65" s="66">
        <f>+IF(F65=0,"",'Ark1'!AA145)</f>
        <v>1.2564501386140099</v>
      </c>
      <c r="AK65" s="66">
        <f>+IF(F65=0,"",'Ark1'!AC145)</f>
        <v>22.106434664048088</v>
      </c>
      <c r="AL65" s="66">
        <f t="shared" si="24"/>
        <v>3.6211586901763257</v>
      </c>
      <c r="AM65" s="139"/>
      <c r="AN65" s="25"/>
    </row>
    <row r="66" spans="1:65" ht="15.6">
      <c r="A66" s="25"/>
      <c r="B66" s="65">
        <f>+'Ark1'!C146</f>
        <v>2023</v>
      </c>
      <c r="C66" s="65">
        <f>+'Ark1'!E146</f>
        <v>4</v>
      </c>
      <c r="D66" s="65">
        <f>+IF(F66=0,"",'Ark1'!Q146)</f>
        <v>10</v>
      </c>
      <c r="E66" s="140">
        <f t="shared" si="22"/>
        <v>6</v>
      </c>
      <c r="F66" s="65">
        <f>+'Ark1'!R146</f>
        <v>121</v>
      </c>
      <c r="G66" s="140"/>
      <c r="H66" s="139">
        <f>+IF(F66=0,"",'Ark1'!AF146)</f>
        <v>0.45706946700411744</v>
      </c>
      <c r="I66" s="139"/>
      <c r="J66" s="139">
        <f>+IF(F66=0,"",'Ark1'!AG146)</f>
        <v>0.696124751716931</v>
      </c>
      <c r="K66" s="102"/>
      <c r="L66" s="139">
        <f>+IF(F66=0,"",'Ark1'!U146)</f>
        <v>18.823966942148751</v>
      </c>
      <c r="M66" s="469"/>
      <c r="N66" s="101"/>
      <c r="O66" s="18">
        <f>+'Ark1'!AI146</f>
        <v>0</v>
      </c>
      <c r="P66" s="102"/>
      <c r="Q66" s="57">
        <f t="shared" si="23"/>
        <v>0</v>
      </c>
      <c r="R66" s="102"/>
      <c r="S66" s="57" t="str">
        <f>+IF(O66=0,"",'Ark1'!AJ146)</f>
        <v/>
      </c>
      <c r="T66" s="106"/>
      <c r="U66" s="5" t="str">
        <f>+IF(O66=0,"",'Ark1'!AK146)</f>
        <v/>
      </c>
      <c r="V66" s="104"/>
      <c r="W66" s="66">
        <f>+IF(F66=0,"",'Ark1'!S146)</f>
        <v>5.6033057851239683</v>
      </c>
      <c r="X66" s="66"/>
      <c r="Y66" s="25"/>
      <c r="Z66" s="66">
        <f>+IF(F66=0,"",'Ark1'!T146)</f>
        <v>6.1404958677685935</v>
      </c>
      <c r="AA66" s="66"/>
      <c r="AB66" s="66">
        <f>+IF(F66=0,"",'Ark1'!W146)</f>
        <v>6.6115702479338863</v>
      </c>
      <c r="AC66" s="139"/>
      <c r="AD66" s="139">
        <f>+IF(F66=0,"",'Ark1'!X146)</f>
        <v>56.198347107438011</v>
      </c>
      <c r="AE66" s="140"/>
      <c r="AF66" s="139">
        <f>+IF(F66=0,"",'Ark1'!Y146)</f>
        <v>36.363636363636367</v>
      </c>
      <c r="AG66" s="140"/>
      <c r="AH66" s="140"/>
      <c r="AI66" s="139">
        <f>+IF(F66=0,"",'Ark1'!Z146)</f>
        <v>9.2824193981528822</v>
      </c>
      <c r="AJ66" s="66">
        <f>+IF(F66=0,"",'Ark1'!AA146)</f>
        <v>1.229656532324042</v>
      </c>
      <c r="AK66" s="66">
        <f>+IF(F66=0,"",'Ark1'!AC146)</f>
        <v>73.082195676011324</v>
      </c>
      <c r="AL66" s="66">
        <f t="shared" si="24"/>
        <v>3.3594395280235965</v>
      </c>
      <c r="AM66" s="139"/>
      <c r="AN66" s="25"/>
      <c r="AX66"/>
      <c r="BB66"/>
      <c r="BC66"/>
      <c r="BD66"/>
      <c r="BE66"/>
      <c r="BF66"/>
      <c r="BG66"/>
      <c r="BK66"/>
      <c r="BL66"/>
      <c r="BM66"/>
    </row>
    <row r="67" spans="1:65" ht="15.6">
      <c r="A67" s="25"/>
      <c r="B67" s="65">
        <f>+'Ark1'!C147</f>
        <v>2023</v>
      </c>
      <c r="C67" s="65">
        <f>+'Ark1'!E147</f>
        <v>5</v>
      </c>
      <c r="D67" s="65">
        <f>+IF(F67=0,"",'Ark1'!Q147)</f>
        <v>22</v>
      </c>
      <c r="E67" s="140">
        <f t="shared" si="22"/>
        <v>4</v>
      </c>
      <c r="F67" s="65">
        <f>+'Ark1'!R147</f>
        <v>355</v>
      </c>
      <c r="G67" s="140"/>
      <c r="H67" s="139">
        <f>+IF(F67=0,"",'Ark1'!AF147)</f>
        <v>1.3409889321195183</v>
      </c>
      <c r="I67" s="139"/>
      <c r="J67" s="139">
        <f>+IF(F67=0,"",'Ark1'!AG147)</f>
        <v>1.5771227801224397</v>
      </c>
      <c r="K67" s="102"/>
      <c r="L67" s="139">
        <f>+IF(F67=0,"",'Ark1'!U147)</f>
        <v>14.536056338028169</v>
      </c>
      <c r="M67" s="469"/>
      <c r="N67" s="101"/>
      <c r="O67" s="18">
        <f>+'Ark1'!AI147</f>
        <v>44</v>
      </c>
      <c r="P67" s="102"/>
      <c r="Q67" s="57">
        <f t="shared" si="23"/>
        <v>12.394366197183098</v>
      </c>
      <c r="R67" s="102"/>
      <c r="S67" s="57">
        <f>+IF(O67=0,"",'Ark1'!AJ147)</f>
        <v>94.922727272727286</v>
      </c>
      <c r="T67" s="106"/>
      <c r="U67" s="5">
        <f>+IF(O67=0,"",'Ark1'!AK147)</f>
        <v>12.649890516016876</v>
      </c>
      <c r="V67" s="104"/>
      <c r="W67" s="66">
        <f>+IF(F67=0,"",'Ark1'!S147)</f>
        <v>4.8760563380281683</v>
      </c>
      <c r="X67" s="66"/>
      <c r="Y67" s="25"/>
      <c r="Z67" s="66">
        <f>+IF(F67=0,"",'Ark1'!T147)</f>
        <v>4.957746478873239</v>
      </c>
      <c r="AA67" s="66"/>
      <c r="AB67" s="66">
        <f>+IF(F67=0,"",'Ark1'!W147)</f>
        <v>1.1267605633802815</v>
      </c>
      <c r="AC67" s="139"/>
      <c r="AD67" s="139">
        <f>+IF(F67=0,"",'Ark1'!X147)</f>
        <v>45.633802816901408</v>
      </c>
      <c r="AE67" s="140"/>
      <c r="AF67" s="139">
        <f>+IF(F67=0,"",'Ark1'!Y147)</f>
        <v>17.1830985915493</v>
      </c>
      <c r="AG67" s="140"/>
      <c r="AH67" s="140"/>
      <c r="AI67" s="139">
        <f>+IF(F67=0,"",'Ark1'!Z147)</f>
        <v>8.4674086826869921</v>
      </c>
      <c r="AJ67" s="66">
        <f>+IF(F67=0,"",'Ark1'!AA147)</f>
        <v>1.57135133274215</v>
      </c>
      <c r="AK67" s="66">
        <f>+IF(F67=0,"",'Ark1'!AC147)</f>
        <v>48.441798827423057</v>
      </c>
      <c r="AL67" s="66">
        <f t="shared" si="24"/>
        <v>2.9811091854419414</v>
      </c>
      <c r="AM67" s="139"/>
      <c r="AN67" s="25"/>
      <c r="AX67"/>
      <c r="BB67"/>
      <c r="BC67"/>
      <c r="BD67"/>
      <c r="BE67"/>
      <c r="BF67"/>
      <c r="BG67"/>
      <c r="BK67"/>
      <c r="BL67"/>
      <c r="BM67"/>
    </row>
    <row r="68" spans="1:65" ht="15.6">
      <c r="A68" s="25"/>
      <c r="B68" s="65">
        <f>+'Ark1'!C148</f>
        <v>2023</v>
      </c>
      <c r="C68" s="65">
        <f>+'Ark1'!E148</f>
        <v>6</v>
      </c>
      <c r="D68" s="65">
        <f>+IF(F68=0,"",'Ark1'!Q148)</f>
        <v>6</v>
      </c>
      <c r="E68" s="140">
        <f t="shared" si="22"/>
        <v>-11</v>
      </c>
      <c r="F68" s="65">
        <f>+'Ark1'!R148</f>
        <v>64</v>
      </c>
      <c r="G68" s="140"/>
      <c r="H68" s="139">
        <f>+IF(F68=0,"",'Ark1'!AF148)</f>
        <v>0.24175575114267375</v>
      </c>
      <c r="I68" s="139"/>
      <c r="J68" s="139">
        <f>+IF(F68=0,"",'Ark1'!AG148)</f>
        <v>0.37558401342799186</v>
      </c>
      <c r="K68" s="102"/>
      <c r="L68" s="139">
        <f>+IF(F68=0,"",'Ark1'!U148)</f>
        <v>19.201562499999994</v>
      </c>
      <c r="M68" s="469"/>
      <c r="N68" s="101"/>
      <c r="O68" s="18">
        <f>+'Ark1'!AI148</f>
        <v>3</v>
      </c>
      <c r="P68" s="102"/>
      <c r="Q68" s="57">
        <f t="shared" si="23"/>
        <v>4.6875</v>
      </c>
      <c r="R68" s="102"/>
      <c r="S68" s="57">
        <f>+IF(O68=0,"",'Ark1'!AJ148)</f>
        <v>99.2</v>
      </c>
      <c r="T68" s="106"/>
      <c r="U68" s="5">
        <f>+IF(O68=0,"",'Ark1'!AK148)</f>
        <v>13.906384788235645</v>
      </c>
      <c r="V68" s="104"/>
      <c r="W68" s="66">
        <f>+IF(F68=0,"",'Ark1'!S148)</f>
        <v>5.265625</v>
      </c>
      <c r="X68" s="66"/>
      <c r="Y68" s="25"/>
      <c r="Z68" s="66">
        <f>+IF(F68=0,"",'Ark1'!T148)</f>
        <v>5.546875</v>
      </c>
      <c r="AA68" s="66"/>
      <c r="AB68" s="66">
        <f>+IF(F68=0,"",'Ark1'!W148)</f>
        <v>0</v>
      </c>
      <c r="AC68" s="139"/>
      <c r="AD68" s="139">
        <f>+IF(F68=0,"",'Ark1'!X148)</f>
        <v>68.75</v>
      </c>
      <c r="AE68" s="140"/>
      <c r="AF68" s="139">
        <f>+IF(F68=0,"",'Ark1'!Y148)</f>
        <v>26.5625</v>
      </c>
      <c r="AG68" s="140"/>
      <c r="AH68" s="140"/>
      <c r="AI68" s="139">
        <f>+IF(F68=0,"",'Ark1'!Z148)</f>
        <v>4.9675978911938792</v>
      </c>
      <c r="AJ68" s="66">
        <f>+IF(F68=0,"",'Ark1'!AA148)</f>
        <v>1.2404911766614868</v>
      </c>
      <c r="AK68" s="66">
        <f>+IF(F68=0,"",'Ark1'!AC148)</f>
        <v>29.659728079855928</v>
      </c>
      <c r="AL68" s="66">
        <f t="shared" si="24"/>
        <v>3.6465875370919871</v>
      </c>
      <c r="AM68" s="139"/>
      <c r="AN68" s="25"/>
      <c r="AX68"/>
      <c r="BB68"/>
      <c r="BC68"/>
      <c r="BD68"/>
      <c r="BE68"/>
      <c r="BF68"/>
      <c r="BG68"/>
      <c r="BK68"/>
      <c r="BL68"/>
      <c r="BM68"/>
    </row>
    <row r="69" spans="1:65" ht="15.6">
      <c r="A69" s="25"/>
      <c r="B69" s="65">
        <f>+'Ark1'!C149</f>
        <v>2023</v>
      </c>
      <c r="C69" s="65">
        <f>+'Ark1'!E149</f>
        <v>7</v>
      </c>
      <c r="D69" s="65">
        <f>+IF(F69=0,"",'Ark1'!Q149)</f>
        <v>29</v>
      </c>
      <c r="E69" s="140">
        <f t="shared" si="22"/>
        <v>2</v>
      </c>
      <c r="F69" s="65">
        <f>+'Ark1'!R149</f>
        <v>915</v>
      </c>
      <c r="G69" s="140"/>
      <c r="H69" s="139">
        <f>+IF(F69=0,"",'Ark1'!AF149)</f>
        <v>3.4563517546179128</v>
      </c>
      <c r="I69" s="139"/>
      <c r="J69" s="139">
        <f>+IF(F69=0,"",'Ark1'!AG149)</f>
        <v>2.3547274716065631</v>
      </c>
      <c r="K69" s="102"/>
      <c r="L69" s="139">
        <f>+IF(F69=0,"",'Ark1'!U149)</f>
        <v>8.4203278688524605</v>
      </c>
      <c r="M69" s="469"/>
      <c r="N69" s="101"/>
      <c r="O69" s="18">
        <f>+'Ark1'!AI149</f>
        <v>0</v>
      </c>
      <c r="P69" s="102"/>
      <c r="Q69" s="57">
        <f t="shared" si="23"/>
        <v>0</v>
      </c>
      <c r="R69" s="102"/>
      <c r="S69" s="57" t="str">
        <f>+IF(O69=0,"",'Ark1'!AJ149)</f>
        <v/>
      </c>
      <c r="T69" s="106"/>
      <c r="U69" s="5" t="str">
        <f>+IF(O69=0,"",'Ark1'!AK149)</f>
        <v/>
      </c>
      <c r="V69" s="104"/>
      <c r="W69" s="66">
        <f>+IF(F69=0,"",'Ark1'!S149)</f>
        <v>5.7551912568306012</v>
      </c>
      <c r="X69" s="66"/>
      <c r="Y69" s="25"/>
      <c r="Z69" s="66">
        <f>+IF(F69=0,"",'Ark1'!T149)</f>
        <v>5.0754098360655755</v>
      </c>
      <c r="AA69" s="66"/>
      <c r="AB69" s="66">
        <f>+IF(F69=0,"",'Ark1'!W149)</f>
        <v>0.43715846994535529</v>
      </c>
      <c r="AC69" s="139"/>
      <c r="AD69" s="139">
        <f>+IF(F69=0,"",'Ark1'!X149)</f>
        <v>9.5081967213114744</v>
      </c>
      <c r="AE69" s="140"/>
      <c r="AF69" s="139">
        <f>+IF(F69=0,"",'Ark1'!Y149)</f>
        <v>5.2459016393442628</v>
      </c>
      <c r="AG69" s="140"/>
      <c r="AH69" s="140"/>
      <c r="AI69" s="139">
        <f>+IF(F69=0,"",'Ark1'!Z149)</f>
        <v>5.6437287505196396</v>
      </c>
      <c r="AJ69" s="66">
        <f>+IF(F69=0,"",'Ark1'!AA149)</f>
        <v>1.1561963461035609</v>
      </c>
      <c r="AK69" s="66">
        <f>+IF(F69=0,"",'Ark1'!AC149)</f>
        <v>-11.540636129044822</v>
      </c>
      <c r="AL69" s="66">
        <f t="shared" si="24"/>
        <v>1.4630839346752755</v>
      </c>
      <c r="AM69" s="139"/>
      <c r="AN69" s="25"/>
      <c r="AX69"/>
      <c r="BB69"/>
      <c r="BC69"/>
      <c r="BD69"/>
      <c r="BE69"/>
      <c r="BF69"/>
      <c r="BG69"/>
      <c r="BK69"/>
      <c r="BL69"/>
      <c r="BM69"/>
    </row>
    <row r="70" spans="1:65" ht="15.6">
      <c r="A70" s="25"/>
      <c r="B70" s="65">
        <f>+'Ark1'!C150</f>
        <v>2023</v>
      </c>
      <c r="C70" s="65">
        <f>+'Ark1'!E150</f>
        <v>8</v>
      </c>
      <c r="D70" s="65">
        <f>+IF(F70=0,"",'Ark1'!Q150)</f>
        <v>17</v>
      </c>
      <c r="E70" s="140">
        <f t="shared" si="22"/>
        <v>-4</v>
      </c>
      <c r="F70" s="65">
        <f>+'Ark1'!R150</f>
        <v>275</v>
      </c>
      <c r="G70" s="140"/>
      <c r="H70" s="139">
        <f>+IF(F70=0,"",'Ark1'!AF150)</f>
        <v>1.0387942431911759</v>
      </c>
      <c r="I70" s="139"/>
      <c r="J70" s="139">
        <f>+IF(F70=0,"",'Ark1'!AG150)</f>
        <v>0.81284339011562112</v>
      </c>
      <c r="K70" s="102"/>
      <c r="L70" s="139">
        <f>+IF(F70=0,"",'Ark1'!U150)</f>
        <v>9.6712727272727328</v>
      </c>
      <c r="M70" s="469"/>
      <c r="N70" s="101"/>
      <c r="O70" s="18">
        <f>+'Ark1'!AI150</f>
        <v>8</v>
      </c>
      <c r="P70" s="102"/>
      <c r="Q70" s="57">
        <f t="shared" si="23"/>
        <v>2.9090909090909092</v>
      </c>
      <c r="R70" s="102"/>
      <c r="S70" s="57">
        <f>+IF(O70=0,"",'Ark1'!AJ150)</f>
        <v>97.0625</v>
      </c>
      <c r="T70" s="106"/>
      <c r="U70" s="5">
        <f>+IF(O70=0,"",'Ark1'!AK150)</f>
        <v>17.473257984019067</v>
      </c>
      <c r="V70" s="104"/>
      <c r="W70" s="66">
        <f>+IF(F70=0,"",'Ark1'!S150)</f>
        <v>5.1781818181818178</v>
      </c>
      <c r="X70" s="66"/>
      <c r="Y70" s="25"/>
      <c r="Z70" s="66">
        <f>+IF(F70=0,"",'Ark1'!T150)</f>
        <v>5.1345454545454556</v>
      </c>
      <c r="AA70" s="66"/>
      <c r="AB70" s="66">
        <f>+IF(F70=0,"",'Ark1'!W150)</f>
        <v>1.0909090909090908</v>
      </c>
      <c r="AC70" s="139"/>
      <c r="AD70" s="139">
        <f>+IF(F70=0,"",'Ark1'!X150)</f>
        <v>18.545454545454547</v>
      </c>
      <c r="AE70" s="140"/>
      <c r="AF70" s="139">
        <f>+IF(F70=0,"",'Ark1'!Y150)</f>
        <v>6.1818181818181808</v>
      </c>
      <c r="AG70" s="140"/>
      <c r="AH70" s="140"/>
      <c r="AI70" s="139">
        <f>+IF(F70=0,"",'Ark1'!Z150)</f>
        <v>6.8859073620218769</v>
      </c>
      <c r="AJ70" s="66">
        <f>+IF(F70=0,"",'Ark1'!AA150)</f>
        <v>1.2273683464434144</v>
      </c>
      <c r="AK70" s="66">
        <f>+IF(F70=0,"",'Ark1'!AC150)</f>
        <v>17.516222794551389</v>
      </c>
      <c r="AL70" s="66">
        <f t="shared" si="24"/>
        <v>1.8676966292134844</v>
      </c>
      <c r="AM70" s="139"/>
      <c r="AN70" s="25"/>
      <c r="AX70"/>
      <c r="BB70"/>
      <c r="BC70"/>
      <c r="BD70"/>
      <c r="BE70"/>
      <c r="BF70"/>
      <c r="BG70"/>
      <c r="BK70"/>
      <c r="BL70"/>
      <c r="BM70"/>
    </row>
    <row r="71" spans="1:65" ht="15.6">
      <c r="A71" s="25"/>
      <c r="B71" s="65">
        <f>+'Ark1'!C151</f>
        <v>2023</v>
      </c>
      <c r="C71" s="65">
        <f>+'Ark1'!E151</f>
        <v>9</v>
      </c>
      <c r="D71" s="65">
        <f>+IF(F71=0,"",'Ark1'!Q151)</f>
        <v>12</v>
      </c>
      <c r="E71" s="140">
        <f t="shared" si="22"/>
        <v>-17</v>
      </c>
      <c r="F71" s="65">
        <f>+'Ark1'!R151</f>
        <v>192</v>
      </c>
      <c r="G71" s="140"/>
      <c r="H71" s="139">
        <f>+IF(F71=0,"",'Ark1'!AF151)</f>
        <v>0.72526725342802101</v>
      </c>
      <c r="I71" s="139"/>
      <c r="J71" s="139">
        <f>+IF(F71=0,"",'Ark1'!AG151)</f>
        <v>0.57228502330858044</v>
      </c>
      <c r="K71" s="102"/>
      <c r="L71" s="139">
        <f>+IF(F71=0,"",'Ark1'!U151)</f>
        <v>9.7526041666666696</v>
      </c>
      <c r="M71" s="469"/>
      <c r="N71" s="101"/>
      <c r="O71" s="18">
        <f>+'Ark1'!AI151</f>
        <v>0</v>
      </c>
      <c r="P71" s="102"/>
      <c r="Q71" s="57">
        <f t="shared" si="23"/>
        <v>0</v>
      </c>
      <c r="R71" s="102"/>
      <c r="S71" s="57" t="str">
        <f>+IF(O71=0,"",'Ark1'!AJ151)</f>
        <v/>
      </c>
      <c r="T71" s="106"/>
      <c r="U71" s="5" t="str">
        <f>+IF(O71=0,"",'Ark1'!AK151)</f>
        <v/>
      </c>
      <c r="V71" s="104"/>
      <c r="W71" s="66">
        <f>+IF(F71=0,"",'Ark1'!S151)</f>
        <v>5.015625</v>
      </c>
      <c r="X71" s="66"/>
      <c r="Y71" s="25"/>
      <c r="Z71" s="66">
        <f>+IF(F71=0,"",'Ark1'!T151)</f>
        <v>4.109375</v>
      </c>
      <c r="AA71" s="66"/>
      <c r="AB71" s="66">
        <f>+IF(F71=0,"",'Ark1'!W151)</f>
        <v>0.52083333333333348</v>
      </c>
      <c r="AC71" s="139"/>
      <c r="AD71" s="139">
        <f>+IF(F71=0,"",'Ark1'!X151)</f>
        <v>19.791666666666671</v>
      </c>
      <c r="AE71" s="140"/>
      <c r="AF71" s="139">
        <f>+IF(F71=0,"",'Ark1'!Y151)</f>
        <v>8.3333333333333357</v>
      </c>
      <c r="AG71" s="140"/>
      <c r="AH71" s="140"/>
      <c r="AI71" s="139">
        <f>+IF(F71=0,"",'Ark1'!Z151)</f>
        <v>7.4526137395982897</v>
      </c>
      <c r="AJ71" s="66">
        <f>+IF(F71=0,"",'Ark1'!AA151)</f>
        <v>1.6691956723848564</v>
      </c>
      <c r="AK71" s="66">
        <f>+IF(F71=0,"",'Ark1'!AC151)</f>
        <v>8.4046873155300137</v>
      </c>
      <c r="AL71" s="66">
        <f t="shared" si="24"/>
        <v>1.9444444444444451</v>
      </c>
      <c r="AM71" s="139"/>
      <c r="AN71" s="25"/>
      <c r="AX71"/>
      <c r="BB71"/>
      <c r="BC71"/>
      <c r="BD71"/>
      <c r="BE71"/>
      <c r="BF71"/>
      <c r="BG71"/>
      <c r="BK71"/>
      <c r="BL71"/>
      <c r="BM71"/>
    </row>
    <row r="72" spans="1:65" ht="15.6">
      <c r="A72" s="25"/>
      <c r="B72" s="65">
        <f>+'Ark1'!C152</f>
        <v>2023</v>
      </c>
      <c r="C72" s="65">
        <f>+'Ark1'!E152</f>
        <v>10</v>
      </c>
      <c r="D72" s="65">
        <f>+IF(F72=0,"",'Ark1'!Q152)</f>
        <v>51</v>
      </c>
      <c r="E72" s="140">
        <f t="shared" si="22"/>
        <v>-23</v>
      </c>
      <c r="F72" s="65">
        <f>+'Ark1'!R152</f>
        <v>715</v>
      </c>
      <c r="G72" s="140"/>
      <c r="H72" s="139">
        <f>+IF(F72=0,"",'Ark1'!AF152)</f>
        <v>2.7008650322970582</v>
      </c>
      <c r="I72" s="139"/>
      <c r="J72" s="139">
        <f>+IF(F72=0,"",'Ark1'!AG152)</f>
        <v>2.609955895085867</v>
      </c>
      <c r="K72" s="102"/>
      <c r="L72" s="139">
        <f>+IF(F72=0,"",'Ark1'!U152)</f>
        <v>11.943636363636369</v>
      </c>
      <c r="M72" s="469"/>
      <c r="N72" s="101"/>
      <c r="O72" s="18">
        <f>+'Ark1'!AI152</f>
        <v>4</v>
      </c>
      <c r="P72" s="102"/>
      <c r="Q72" s="57">
        <f t="shared" si="23"/>
        <v>0.55944055944055948</v>
      </c>
      <c r="R72" s="102"/>
      <c r="S72" s="57">
        <f>+IF(O72=0,"",'Ark1'!AJ152)</f>
        <v>94.05</v>
      </c>
      <c r="T72" s="106"/>
      <c r="U72" s="5">
        <f>+IF(O72=0,"",'Ark1'!AK152)</f>
        <v>15.718476389375557</v>
      </c>
      <c r="V72" s="104"/>
      <c r="W72" s="66">
        <f>+IF(F72=0,"",'Ark1'!S152)</f>
        <v>5.3006993006992991</v>
      </c>
      <c r="X72" s="66"/>
      <c r="Y72" s="25"/>
      <c r="Z72" s="66">
        <f>+IF(F72=0,"",'Ark1'!T152)</f>
        <v>5.2055944055944066</v>
      </c>
      <c r="AA72" s="66"/>
      <c r="AB72" s="66">
        <f>+IF(F72=0,"",'Ark1'!W152)</f>
        <v>0.97902097902097907</v>
      </c>
      <c r="AC72" s="139"/>
      <c r="AD72" s="139">
        <f>+IF(F72=0,"",'Ark1'!X152)</f>
        <v>30.069930069930074</v>
      </c>
      <c r="AE72" s="140"/>
      <c r="AF72" s="139">
        <f>+IF(F72=0,"",'Ark1'!Y152)</f>
        <v>12.307692307692305</v>
      </c>
      <c r="AG72" s="140"/>
      <c r="AH72" s="140"/>
      <c r="AI72" s="139">
        <f>+IF(F72=0,"",'Ark1'!Z152)</f>
        <v>7.9413284320930755</v>
      </c>
      <c r="AJ72" s="66">
        <f>+IF(F72=0,"",'Ark1'!AA152)</f>
        <v>1.2750152338865861</v>
      </c>
      <c r="AK72" s="66">
        <f>+IF(F72=0,"",'Ark1'!AC152)</f>
        <v>29.036385614006008</v>
      </c>
      <c r="AL72" s="66">
        <f t="shared" si="24"/>
        <v>2.2532189973614791</v>
      </c>
      <c r="AM72" s="139"/>
      <c r="AN72" s="25"/>
      <c r="AX72"/>
      <c r="BB72"/>
      <c r="BC72"/>
      <c r="BD72"/>
      <c r="BE72"/>
      <c r="BF72"/>
      <c r="BG72"/>
      <c r="BK72"/>
      <c r="BL72"/>
      <c r="BM72"/>
    </row>
    <row r="73" spans="1:65" ht="15.6">
      <c r="A73" s="25"/>
      <c r="B73" s="65">
        <f>+'Ark1'!C153</f>
        <v>2023</v>
      </c>
      <c r="C73" s="65">
        <f>+'Ark1'!E153</f>
        <v>11</v>
      </c>
      <c r="D73" s="65">
        <f>+IF(F73=0,"",'Ark1'!Q153)</f>
        <v>65</v>
      </c>
      <c r="E73" s="140">
        <f t="shared" ref="E73:E93" si="25">+IF(F73=0,"",D73-D126)</f>
        <v>32</v>
      </c>
      <c r="F73" s="65">
        <f>+'Ark1'!R153</f>
        <v>2358</v>
      </c>
      <c r="G73" s="140"/>
      <c r="H73" s="139">
        <f>+IF(F73=0,"",'Ark1'!AF153)</f>
        <v>8.9071884561628849</v>
      </c>
      <c r="I73" s="139">
        <f t="shared" ref="I73:I114" si="26">+IF(F73=0,"",H73-H126)</f>
        <v>6.4605865144153114</v>
      </c>
      <c r="J73" s="139">
        <f>+IF(F73=0,"",'Ark1'!AG153)</f>
        <v>5.3914292027649422</v>
      </c>
      <c r="K73" s="102"/>
      <c r="L73" s="139">
        <f>+IF(F73=0,"",'Ark1'!U153)</f>
        <v>7.4811704834605699</v>
      </c>
      <c r="M73" s="469">
        <f t="shared" ref="M73:M86" si="27">+IF(F73=0,"",L73-L126)</f>
        <v>-1.865019992729902</v>
      </c>
      <c r="N73" s="101"/>
      <c r="O73" s="18">
        <f>+'Ark1'!AI153</f>
        <v>0</v>
      </c>
      <c r="P73" s="102"/>
      <c r="Q73" s="57">
        <f t="shared" si="23"/>
        <v>0</v>
      </c>
      <c r="R73" s="102"/>
      <c r="S73" s="57" t="str">
        <f>+IF(O73=0,"",'Ark1'!AJ153)</f>
        <v/>
      </c>
      <c r="T73" s="106"/>
      <c r="U73" s="5" t="str">
        <f>+IF(O73=0,"",'Ark1'!AK153)</f>
        <v/>
      </c>
      <c r="V73" s="104"/>
      <c r="W73" s="66">
        <f>+IF(F73=0,"",'Ark1'!S153)</f>
        <v>5.3481764206955038</v>
      </c>
      <c r="X73" s="66">
        <f t="shared" ref="X73:X86" si="28">+IF(F73=0,"",W73-W126)</f>
        <v>0.25452562704471049</v>
      </c>
      <c r="Y73" s="25"/>
      <c r="Z73" s="66">
        <f>+IF(F73=0,"",'Ark1'!T153)</f>
        <v>4.857082273112808</v>
      </c>
      <c r="AA73" s="66">
        <f t="shared" ref="AA73:AA86" si="29">+IF(F73=0,"",Z73-Z126)</f>
        <v>-0.21910820307767054</v>
      </c>
      <c r="AB73" s="66">
        <f>+IF(F73=0,"",'Ark1'!W153)</f>
        <v>0.46649703138252735</v>
      </c>
      <c r="AC73" s="139">
        <f t="shared" ref="AC73:AC86" si="30">+IF(F73=0,"",AB73-AB126)</f>
        <v>-1.1208045559190594</v>
      </c>
      <c r="AD73" s="139">
        <f>+IF(F73=0,"",'Ark1'!X153)</f>
        <v>6.0220525869380852</v>
      </c>
      <c r="AE73" s="140">
        <f t="shared" ref="AE73:AE86" si="31">+IF(F73=0,"",AD73-AD126)</f>
        <v>-11.120804555919054</v>
      </c>
      <c r="AF73" s="139">
        <f>+IF(F73=0,"",'Ark1'!Y153)</f>
        <v>2.6293469041560642</v>
      </c>
      <c r="AG73" s="140">
        <f t="shared" ref="AG73:AG86" si="32">+IF(F73=0,"",AF73-AF126)</f>
        <v>-7.0531927783836164</v>
      </c>
      <c r="AH73" s="140" t="e">
        <f>+IF(F73=0,"",#REF!-#REF!)</f>
        <v>#REF!</v>
      </c>
      <c r="AI73" s="139">
        <f>+IF(F73=0,"",'Ark1'!Z153)</f>
        <v>4.5700514920672948</v>
      </c>
      <c r="AJ73" s="66">
        <f>+IF(F73=0,"",'Ark1'!AA153)</f>
        <v>1.372075061344967</v>
      </c>
      <c r="AK73" s="66">
        <f>+IF(F73=0,"",'Ark1'!AC153)</f>
        <v>17.340091230720237</v>
      </c>
      <c r="AL73" s="66">
        <f t="shared" si="24"/>
        <v>1.398826421378164</v>
      </c>
      <c r="AM73" s="139"/>
      <c r="AN73" s="25"/>
      <c r="AX73"/>
      <c r="BB73"/>
      <c r="BC73"/>
      <c r="BD73"/>
      <c r="BE73"/>
      <c r="BF73"/>
      <c r="BG73"/>
      <c r="BK73"/>
      <c r="BL73"/>
      <c r="BM73"/>
    </row>
    <row r="74" spans="1:65" ht="15.6">
      <c r="A74" s="25"/>
      <c r="B74" s="65">
        <f>+'Ark1'!C154</f>
        <v>2023</v>
      </c>
      <c r="C74" s="65">
        <f>+'Ark1'!E154</f>
        <v>12</v>
      </c>
      <c r="D74" s="65">
        <f>+IF(F74=0,"",'Ark1'!Q154)</f>
        <v>39</v>
      </c>
      <c r="E74" s="140">
        <f t="shared" si="25"/>
        <v>8</v>
      </c>
      <c r="F74" s="65">
        <f>+'Ark1'!R154</f>
        <v>420</v>
      </c>
      <c r="G74" s="140"/>
      <c r="H74" s="139">
        <f>+IF(F74=0,"",'Ark1'!AF154)</f>
        <v>1.5865221168737962</v>
      </c>
      <c r="I74" s="139">
        <f t="shared" si="26"/>
        <v>-0.93386623264076696</v>
      </c>
      <c r="J74" s="139">
        <f>+IF(F74=0,"",'Ark1'!AG154)</f>
        <v>1.7117205500904502</v>
      </c>
      <c r="K74" s="102"/>
      <c r="L74" s="139">
        <f>+IF(F74=0,"",'Ark1'!U154)</f>
        <v>13.335000000000003</v>
      </c>
      <c r="M74" s="469">
        <f t="shared" si="27"/>
        <v>4.4829198767334404</v>
      </c>
      <c r="N74" s="101"/>
      <c r="O74" s="18">
        <f>+'Ark1'!AI154</f>
        <v>2</v>
      </c>
      <c r="P74" s="102"/>
      <c r="Q74" s="57">
        <f t="shared" si="23"/>
        <v>0.47619047619047616</v>
      </c>
      <c r="R74" s="102"/>
      <c r="S74" s="57">
        <f>+IF(O74=0,"",'Ark1'!AJ154)</f>
        <v>87.449999999999989</v>
      </c>
      <c r="T74" s="106"/>
      <c r="U74" s="5">
        <f>+IF(O74=0,"",'Ark1'!AK154)</f>
        <v>20.56288075298588</v>
      </c>
      <c r="V74" s="104"/>
      <c r="W74" s="66">
        <f>+IF(F74=0,"",'Ark1'!S154)</f>
        <v>5.6547619047619024</v>
      </c>
      <c r="X74" s="66">
        <f t="shared" si="28"/>
        <v>-0.10178663144764943</v>
      </c>
      <c r="Y74" s="25"/>
      <c r="Z74" s="66">
        <f>+IF(F74=0,"",'Ark1'!T154)</f>
        <v>5.1619047619047613</v>
      </c>
      <c r="AA74" s="66">
        <f t="shared" si="29"/>
        <v>0.23740553232078554</v>
      </c>
      <c r="AB74" s="66">
        <f>+IF(F74=0,"",'Ark1'!W154)</f>
        <v>1.1904761904761909</v>
      </c>
      <c r="AC74" s="139">
        <f t="shared" si="30"/>
        <v>0.57414337075354083</v>
      </c>
      <c r="AD74" s="139">
        <f>+IF(F74=0,"",'Ark1'!X154)</f>
        <v>38.333333333333343</v>
      </c>
      <c r="AE74" s="140">
        <f t="shared" si="31"/>
        <v>24.003595274781723</v>
      </c>
      <c r="AF74" s="139">
        <f>+IF(F74=0,"",'Ark1'!Y154)</f>
        <v>15.238095238095244</v>
      </c>
      <c r="AG74" s="140">
        <f t="shared" si="32"/>
        <v>10.615599090175369</v>
      </c>
      <c r="AH74" s="140" t="e">
        <f>+IF(F74=0,"",#REF!-#REF!)</f>
        <v>#REF!</v>
      </c>
      <c r="AI74" s="139">
        <f>+IF(F74=0,"",'Ark1'!Z154)</f>
        <v>8.4366766617690345</v>
      </c>
      <c r="AJ74" s="66">
        <f>+IF(F74=0,"",'Ark1'!AA154)</f>
        <v>1.6525164621256774</v>
      </c>
      <c r="AK74" s="66">
        <f>+IF(F74=0,"",'Ark1'!AC154)</f>
        <v>9.8176361485093722</v>
      </c>
      <c r="AL74" s="66">
        <f t="shared" si="24"/>
        <v>2.3581894736842122</v>
      </c>
      <c r="AM74" s="139"/>
      <c r="AN74" s="25"/>
      <c r="AX74"/>
      <c r="BB74"/>
      <c r="BC74"/>
      <c r="BD74"/>
      <c r="BE74"/>
      <c r="BF74"/>
      <c r="BG74"/>
      <c r="BK74"/>
      <c r="BL74"/>
      <c r="BM74"/>
    </row>
    <row r="75" spans="1:65" ht="15.6">
      <c r="A75" s="25"/>
      <c r="B75" s="65">
        <f>+'Ark1'!C155</f>
        <v>2023</v>
      </c>
      <c r="C75" s="65">
        <f>+'Ark1'!E155</f>
        <v>13</v>
      </c>
      <c r="D75" s="65">
        <f>+IF(F75=0,"",'Ark1'!Q155)</f>
        <v>50</v>
      </c>
      <c r="E75" s="140">
        <f t="shared" si="25"/>
        <v>7</v>
      </c>
      <c r="F75" s="65">
        <f>+'Ark1'!R155</f>
        <v>955</v>
      </c>
      <c r="G75" s="140"/>
      <c r="H75" s="139">
        <f>+IF(F75=0,"",'Ark1'!AF155)</f>
        <v>3.6074490990820824</v>
      </c>
      <c r="I75" s="139">
        <f t="shared" si="26"/>
        <v>0.17055589519858705</v>
      </c>
      <c r="J75" s="139">
        <f>+IF(F75=0,"",'Ark1'!AG155)</f>
        <v>2.9459613181168129</v>
      </c>
      <c r="K75" s="102"/>
      <c r="L75" s="139">
        <f>+IF(F75=0,"",'Ark1'!U155)</f>
        <v>10.093298429319359</v>
      </c>
      <c r="M75" s="469">
        <f t="shared" si="27"/>
        <v>0.88617978525156538</v>
      </c>
      <c r="N75" s="101"/>
      <c r="O75" s="18">
        <f>+'Ark1'!AI155</f>
        <v>13</v>
      </c>
      <c r="P75" s="102"/>
      <c r="Q75" s="57">
        <f t="shared" si="23"/>
        <v>1.3612565445026179</v>
      </c>
      <c r="R75" s="102"/>
      <c r="S75" s="57">
        <f>+IF(O75=0,"",'Ark1'!AJ155)</f>
        <v>92</v>
      </c>
      <c r="T75" s="106"/>
      <c r="U75" s="5">
        <f>+IF(O75=0,"",'Ark1'!AK155)</f>
        <v>14.912031932171622</v>
      </c>
      <c r="V75" s="104"/>
      <c r="W75" s="66">
        <f>+IF(F75=0,"",'Ark1'!S155)</f>
        <v>5.1979057591623041</v>
      </c>
      <c r="X75" s="66">
        <f t="shared" si="28"/>
        <v>3.2934007749872762E-2</v>
      </c>
      <c r="Y75" s="25"/>
      <c r="Z75" s="66">
        <f>+IF(F75=0,"",'Ark1'!T155)</f>
        <v>5.0062827225130881</v>
      </c>
      <c r="AA75" s="66">
        <f t="shared" si="29"/>
        <v>-0.18693761646996343</v>
      </c>
      <c r="AB75" s="66">
        <f>+IF(F75=0,"",'Ark1'!W155)</f>
        <v>0.10471204188481675</v>
      </c>
      <c r="AC75" s="139">
        <f t="shared" si="30"/>
        <v>-0.46025970952761242</v>
      </c>
      <c r="AD75" s="139">
        <f>+IF(F75=0,"",'Ark1'!X155)</f>
        <v>20.104712041884813</v>
      </c>
      <c r="AE75" s="140">
        <f t="shared" si="31"/>
        <v>5.0764634543141938</v>
      </c>
      <c r="AF75" s="139">
        <f>+IF(F75=0,"",'Ark1'!Y155)</f>
        <v>9.2146596858638787</v>
      </c>
      <c r="AG75" s="140">
        <f t="shared" si="32"/>
        <v>1.7570325672198086</v>
      </c>
      <c r="AH75" s="140" t="e">
        <f>+IF(F75=0,"",#REF!-#REF!)</f>
        <v>#REF!</v>
      </c>
      <c r="AI75" s="139">
        <f>+IF(F75=0,"",'Ark1'!Z155)</f>
        <v>7.2625956381370065</v>
      </c>
      <c r="AJ75" s="66">
        <f>+IF(F75=0,"",'Ark1'!AA155)</f>
        <v>1.3704418256173423</v>
      </c>
      <c r="AK75" s="66">
        <f>+IF(F75=0,"",'Ark1'!AC155)</f>
        <v>35.523805130638578</v>
      </c>
      <c r="AL75" s="66">
        <f t="shared" si="24"/>
        <v>1.9418009669621248</v>
      </c>
      <c r="AM75" s="139"/>
      <c r="AN75" s="25"/>
      <c r="AX75"/>
      <c r="BB75"/>
      <c r="BC75"/>
      <c r="BD75"/>
      <c r="BE75"/>
      <c r="BF75"/>
      <c r="BG75"/>
      <c r="BK75"/>
      <c r="BL75"/>
      <c r="BM75"/>
    </row>
    <row r="76" spans="1:65" ht="15.6">
      <c r="A76" s="25"/>
      <c r="B76" s="65">
        <f>+'Ark1'!C156</f>
        <v>2023</v>
      </c>
      <c r="C76" s="65">
        <f>+'Ark1'!E156</f>
        <v>14</v>
      </c>
      <c r="D76" s="65" t="str">
        <f>+IF(F76=0,"",'Ark1'!Q156)</f>
        <v/>
      </c>
      <c r="E76" s="140" t="str">
        <f t="shared" si="25"/>
        <v/>
      </c>
      <c r="F76" s="65">
        <f>+'Ark1'!R156</f>
        <v>0</v>
      </c>
      <c r="G76" s="140"/>
      <c r="H76" s="139" t="str">
        <f>+IF(F76=0,"",'Ark1'!AF156)</f>
        <v/>
      </c>
      <c r="I76" s="139" t="str">
        <f t="shared" si="26"/>
        <v/>
      </c>
      <c r="J76" s="139" t="str">
        <f>+IF(F76=0,"",'Ark1'!AG156)</f>
        <v/>
      </c>
      <c r="K76" s="102"/>
      <c r="L76" s="139" t="str">
        <f>+IF(F76=0,"",'Ark1'!U156)</f>
        <v/>
      </c>
      <c r="M76" s="469" t="str">
        <f t="shared" si="27"/>
        <v/>
      </c>
      <c r="N76" s="101"/>
      <c r="O76" s="18">
        <f>+'Ark1'!AI156</f>
        <v>0</v>
      </c>
      <c r="P76" s="102"/>
      <c r="Q76" s="57" t="str">
        <f t="shared" si="23"/>
        <v/>
      </c>
      <c r="R76" s="102"/>
      <c r="S76" s="57" t="str">
        <f>+IF(O76=0,"",'Ark1'!AJ156)</f>
        <v/>
      </c>
      <c r="T76" s="106"/>
      <c r="U76" s="5" t="str">
        <f>+IF(O76=0,"",'Ark1'!AK156)</f>
        <v/>
      </c>
      <c r="V76" s="104"/>
      <c r="W76" s="66" t="str">
        <f>+IF(F76=0,"",'Ark1'!S156)</f>
        <v/>
      </c>
      <c r="X76" s="66" t="str">
        <f t="shared" si="28"/>
        <v/>
      </c>
      <c r="Y76" s="25"/>
      <c r="Z76" s="66" t="str">
        <f>+IF(F76=0,"",'Ark1'!T156)</f>
        <v/>
      </c>
      <c r="AA76" s="66" t="str">
        <f t="shared" si="29"/>
        <v/>
      </c>
      <c r="AB76" s="66" t="str">
        <f>+IF(F76=0,"",'Ark1'!W156)</f>
        <v/>
      </c>
      <c r="AC76" s="139" t="str">
        <f t="shared" si="30"/>
        <v/>
      </c>
      <c r="AD76" s="139" t="str">
        <f>+IF(F76=0,"",'Ark1'!X156)</f>
        <v/>
      </c>
      <c r="AE76" s="140" t="str">
        <f t="shared" si="31"/>
        <v/>
      </c>
      <c r="AF76" s="139" t="str">
        <f>+IF(F76=0,"",'Ark1'!Y156)</f>
        <v/>
      </c>
      <c r="AG76" s="140" t="str">
        <f t="shared" si="32"/>
        <v/>
      </c>
      <c r="AH76" s="140" t="str">
        <f>+IF(F76=0,"",#REF!-#REF!)</f>
        <v/>
      </c>
      <c r="AI76" s="139" t="str">
        <f>+IF(F76=0,"",'Ark1'!Z156)</f>
        <v/>
      </c>
      <c r="AJ76" s="66" t="str">
        <f>+IF(F76=0,"",'Ark1'!AA156)</f>
        <v/>
      </c>
      <c r="AK76" s="66" t="str">
        <f>+IF(F76=0,"",'Ark1'!AC156)</f>
        <v/>
      </c>
      <c r="AL76" s="66" t="str">
        <f t="shared" si="24"/>
        <v/>
      </c>
      <c r="AM76" s="139"/>
      <c r="AN76" s="25"/>
      <c r="AX76"/>
      <c r="BB76"/>
      <c r="BC76"/>
      <c r="BD76"/>
      <c r="BE76"/>
      <c r="BF76"/>
      <c r="BG76"/>
      <c r="BK76"/>
      <c r="BL76"/>
      <c r="BM76"/>
    </row>
    <row r="77" spans="1:65" ht="15.6">
      <c r="A77" s="25"/>
      <c r="B77" s="65">
        <f>+'Ark1'!C157</f>
        <v>2023</v>
      </c>
      <c r="C77" s="65">
        <f>+'Ark1'!E157</f>
        <v>15</v>
      </c>
      <c r="D77" s="65">
        <f>+IF(F77=0,"",'Ark1'!Q157)</f>
        <v>22</v>
      </c>
      <c r="E77" s="140">
        <f t="shared" si="25"/>
        <v>21</v>
      </c>
      <c r="F77" s="65">
        <f>+'Ark1'!R157</f>
        <v>429</v>
      </c>
      <c r="G77" s="140"/>
      <c r="H77" s="139">
        <f>+IF(F77=0,"",'Ark1'!AF157)</f>
        <v>1.6205190193782348</v>
      </c>
      <c r="I77" s="139">
        <f t="shared" si="26"/>
        <v>1.5855675630675552</v>
      </c>
      <c r="J77" s="139">
        <f>+IF(F77=0,"",'Ark1'!AG157)</f>
        <v>1.1738795973436189</v>
      </c>
      <c r="K77" s="102"/>
      <c r="L77" s="139">
        <f>+IF(F77=0,"",'Ark1'!U157)</f>
        <v>8.9531468531468512</v>
      </c>
      <c r="M77" s="469">
        <f t="shared" si="27"/>
        <v>-11.602408702408706</v>
      </c>
      <c r="N77" s="101"/>
      <c r="O77" s="18">
        <f>+'Ark1'!AI157</f>
        <v>0</v>
      </c>
      <c r="P77" s="102"/>
      <c r="Q77" s="57">
        <f t="shared" si="23"/>
        <v>0</v>
      </c>
      <c r="R77" s="102"/>
      <c r="S77" s="57" t="str">
        <f>+IF(O77=0,"",'Ark1'!AJ157)</f>
        <v/>
      </c>
      <c r="T77" s="106"/>
      <c r="U77" s="5" t="str">
        <f>+IF(O77=0,"",'Ark1'!AK157)</f>
        <v/>
      </c>
      <c r="V77" s="104"/>
      <c r="W77" s="66">
        <f>+IF(F77=0,"",'Ark1'!S157)</f>
        <v>5.0349650349650332</v>
      </c>
      <c r="X77" s="66">
        <f t="shared" si="28"/>
        <v>-0.29836829836829892</v>
      </c>
      <c r="Y77" s="25"/>
      <c r="Z77" s="66">
        <f>+IF(F77=0,"",'Ark1'!T157)</f>
        <v>4.4265734265734258</v>
      </c>
      <c r="AA77" s="66">
        <f t="shared" si="29"/>
        <v>-2.240093240093243</v>
      </c>
      <c r="AB77" s="66">
        <f>+IF(F77=0,"",'Ark1'!W157)</f>
        <v>0</v>
      </c>
      <c r="AC77" s="139">
        <f t="shared" si="30"/>
        <v>-22.222222222222225</v>
      </c>
      <c r="AD77" s="139">
        <f>+IF(F77=0,"",'Ark1'!X157)</f>
        <v>18.414918414918425</v>
      </c>
      <c r="AE77" s="140">
        <f t="shared" si="31"/>
        <v>-59.362859362859346</v>
      </c>
      <c r="AF77" s="139">
        <f>+IF(F77=0,"",'Ark1'!Y157)</f>
        <v>7.6923076923076898</v>
      </c>
      <c r="AG77" s="140">
        <f t="shared" si="32"/>
        <v>-25.641025641025653</v>
      </c>
      <c r="AH77" s="140" t="e">
        <f>+IF(F77=0,"",#REF!-#REF!)</f>
        <v>#REF!</v>
      </c>
      <c r="AI77" s="139">
        <f>+IF(F77=0,"",'Ark1'!Z157)</f>
        <v>7.0816135169942118</v>
      </c>
      <c r="AJ77" s="66">
        <f>+IF(F77=0,"",'Ark1'!AA157)</f>
        <v>1.5179389815441191</v>
      </c>
      <c r="AK77" s="66">
        <f>+IF(F77=0,"",'Ark1'!AC157)</f>
        <v>29.378678539096374</v>
      </c>
      <c r="AL77" s="66">
        <f t="shared" si="24"/>
        <v>1.7781944444444446</v>
      </c>
      <c r="AM77" s="139"/>
      <c r="AN77" s="25"/>
      <c r="AX77"/>
      <c r="BB77"/>
      <c r="BC77"/>
      <c r="BD77"/>
      <c r="BE77"/>
      <c r="BF77"/>
      <c r="BG77"/>
      <c r="BK77"/>
      <c r="BL77"/>
      <c r="BM77"/>
    </row>
    <row r="78" spans="1:65" ht="15.6">
      <c r="A78" s="25"/>
      <c r="B78" s="65">
        <f>+'Ark1'!C158</f>
        <v>2023</v>
      </c>
      <c r="C78" s="65">
        <f>+'Ark1'!E158</f>
        <v>16</v>
      </c>
      <c r="D78" s="65">
        <f>+IF(F78=0,"",'Ark1'!Q158)</f>
        <v>12</v>
      </c>
      <c r="E78" s="140">
        <f t="shared" si="25"/>
        <v>3</v>
      </c>
      <c r="F78" s="65">
        <f>+'Ark1'!R158</f>
        <v>324</v>
      </c>
      <c r="G78" s="140"/>
      <c r="H78" s="139">
        <f>+IF(F78=0,"",'Ark1'!AF158)</f>
        <v>1.2238884901597853</v>
      </c>
      <c r="I78" s="139">
        <f t="shared" si="26"/>
        <v>-0.13921830595671958</v>
      </c>
      <c r="J78" s="139">
        <f>+IF(F78=0,"",'Ark1'!AG158)</f>
        <v>0.83524578915888892</v>
      </c>
      <c r="K78" s="102"/>
      <c r="L78" s="139">
        <f>+IF(F78=0,"",'Ark1'!U158)</f>
        <v>8.4348765432098745</v>
      </c>
      <c r="M78" s="469">
        <f t="shared" si="27"/>
        <v>-1.9186847103513767</v>
      </c>
      <c r="N78" s="101"/>
      <c r="O78" s="18">
        <f>+'Ark1'!AI158</f>
        <v>45</v>
      </c>
      <c r="P78" s="102"/>
      <c r="Q78" s="57">
        <f t="shared" si="23"/>
        <v>13.888888888888889</v>
      </c>
      <c r="R78" s="102"/>
      <c r="S78" s="57">
        <f>+IF(O78=0,"",'Ark1'!AJ158)</f>
        <v>80.086666666666687</v>
      </c>
      <c r="T78" s="106"/>
      <c r="U78" s="5">
        <f>+IF(O78=0,"",'Ark1'!AK158)</f>
        <v>15.487498297726347</v>
      </c>
      <c r="V78" s="104"/>
      <c r="W78" s="66">
        <f>+IF(F78=0,"",'Ark1'!S158)</f>
        <v>5.6388888888888884</v>
      </c>
      <c r="X78" s="66">
        <f t="shared" si="28"/>
        <v>0.79843304843304796</v>
      </c>
      <c r="Y78" s="25"/>
      <c r="Z78" s="66">
        <f>+IF(F78=0,"",'Ark1'!T158)</f>
        <v>4.9166666666666679</v>
      </c>
      <c r="AA78" s="66">
        <f t="shared" si="29"/>
        <v>0.70868945868945854</v>
      </c>
      <c r="AB78" s="66">
        <f>+IF(F78=0,"",'Ark1'!W158)</f>
        <v>0.61728395061728403</v>
      </c>
      <c r="AC78" s="139">
        <f t="shared" si="30"/>
        <v>0.61728395061728403</v>
      </c>
      <c r="AD78" s="139">
        <f>+IF(F78=0,"",'Ark1'!X158)</f>
        <v>12.345679012345681</v>
      </c>
      <c r="AE78" s="140">
        <f t="shared" si="31"/>
        <v>-9.3067426400759743</v>
      </c>
      <c r="AF78" s="139">
        <f>+IF(F78=0,"",'Ark1'!Y158)</f>
        <v>4.0123456790123457</v>
      </c>
      <c r="AG78" s="140">
        <f t="shared" si="32"/>
        <v>2.374169040835783E-2</v>
      </c>
      <c r="AH78" s="140" t="e">
        <f>+IF(F78=0,"",#REF!-#REF!)</f>
        <v>#REF!</v>
      </c>
      <c r="AI78" s="139">
        <f>+IF(F78=0,"",'Ark1'!Z158)</f>
        <v>5.9167255852730802</v>
      </c>
      <c r="AJ78" s="66">
        <f>+IF(F78=0,"",'Ark1'!AA158)</f>
        <v>1.0581109419300478</v>
      </c>
      <c r="AK78" s="66">
        <f>+IF(F78=0,"",'Ark1'!AC158)</f>
        <v>33.502969433830501</v>
      </c>
      <c r="AL78" s="66">
        <f t="shared" si="24"/>
        <v>1.4958401751505197</v>
      </c>
      <c r="AM78" s="139"/>
      <c r="AN78" s="25"/>
      <c r="AX78"/>
      <c r="BB78"/>
      <c r="BC78"/>
      <c r="BD78"/>
      <c r="BE78"/>
      <c r="BF78"/>
      <c r="BG78"/>
      <c r="BK78"/>
      <c r="BL78"/>
      <c r="BM78"/>
    </row>
    <row r="79" spans="1:65" ht="15.6">
      <c r="A79" s="25"/>
      <c r="B79" s="65">
        <f>+'Ark1'!C159</f>
        <v>2023</v>
      </c>
      <c r="C79" s="65">
        <f>+'Ark1'!E159</f>
        <v>17</v>
      </c>
      <c r="D79" s="65">
        <f>+IF(F79=0,"",'Ark1'!Q159)</f>
        <v>69</v>
      </c>
      <c r="E79" s="140">
        <f t="shared" si="25"/>
        <v>1</v>
      </c>
      <c r="F79" s="65">
        <f>+'Ark1'!R159</f>
        <v>2468</v>
      </c>
      <c r="G79" s="140">
        <f t="shared" ref="G79:G86" si="33">+IF(F79=0,"",F79-F132)</f>
        <v>12</v>
      </c>
      <c r="H79" s="139">
        <f>+IF(F79=0,"",'Ark1'!AF159)</f>
        <v>9.3227061534393574</v>
      </c>
      <c r="I79" s="139">
        <f t="shared" si="26"/>
        <v>-0.21515792423054592</v>
      </c>
      <c r="J79" s="139">
        <f>+IF(F79=0,"",'Ark1'!AG159)</f>
        <v>6.196631938363752</v>
      </c>
      <c r="K79" s="102"/>
      <c r="L79" s="139">
        <f>+IF(F79=0,"",'Ark1'!U159)</f>
        <v>8.2152350081037255</v>
      </c>
      <c r="M79" s="469">
        <f t="shared" si="27"/>
        <v>3.8199177484850466E-2</v>
      </c>
      <c r="N79" s="101"/>
      <c r="O79" s="18">
        <f>+'Ark1'!AI159</f>
        <v>0</v>
      </c>
      <c r="P79" s="102"/>
      <c r="Q79" s="57">
        <f t="shared" si="23"/>
        <v>0</v>
      </c>
      <c r="R79" s="102"/>
      <c r="S79" s="57" t="str">
        <f>+IF(O79=0,"",'Ark1'!AJ159)</f>
        <v/>
      </c>
      <c r="T79" s="106"/>
      <c r="U79" s="5" t="str">
        <f>+IF(O79=0,"",'Ark1'!AK159)</f>
        <v/>
      </c>
      <c r="V79" s="104"/>
      <c r="W79" s="66">
        <f>+IF(F79=0,"",'Ark1'!S159)</f>
        <v>5.3934359805510548</v>
      </c>
      <c r="X79" s="66">
        <f t="shared" si="28"/>
        <v>0.10353370042076193</v>
      </c>
      <c r="Y79" s="25"/>
      <c r="Z79" s="66">
        <f>+IF(F79=0,"",'Ark1'!T159)</f>
        <v>4.8176661264181524</v>
      </c>
      <c r="AA79" s="66">
        <f t="shared" si="29"/>
        <v>3.7535833258544038E-2</v>
      </c>
      <c r="AB79" s="66">
        <f>+IF(F79=0,"",'Ark1'!W159)</f>
        <v>0.40518638573743904</v>
      </c>
      <c r="AC79" s="139">
        <f t="shared" si="30"/>
        <v>-1.9797380410624954E-3</v>
      </c>
      <c r="AD79" s="139">
        <f>+IF(F79=0,"",'Ark1'!X159)</f>
        <v>8.4278768233387371</v>
      </c>
      <c r="AE79" s="140">
        <f t="shared" si="31"/>
        <v>0.65100385916935455</v>
      </c>
      <c r="AF79" s="139">
        <f>+IF(F79=0,"",'Ark1'!Y159)</f>
        <v>3.3225283630470024</v>
      </c>
      <c r="AG79" s="140">
        <f t="shared" si="32"/>
        <v>-0.87128271187156514</v>
      </c>
      <c r="AH79" s="140" t="e">
        <f>+IF(F79=0,"",#REF!-#REF!)</f>
        <v>#REF!</v>
      </c>
      <c r="AI79" s="139">
        <f>+IF(F79=0,"",'Ark1'!Z159)</f>
        <v>5.076421133534736</v>
      </c>
      <c r="AJ79" s="66">
        <f>+IF(F79=0,"",'Ark1'!AA159)</f>
        <v>1.326236566018957</v>
      </c>
      <c r="AK79" s="66">
        <f>+IF(F79=0,"",'Ark1'!AC159)</f>
        <v>14.756993123997463</v>
      </c>
      <c r="AL79" s="66">
        <f t="shared" si="24"/>
        <v>1.523191345503718</v>
      </c>
      <c r="AM79" s="139"/>
      <c r="AN79" s="25"/>
      <c r="AX79"/>
      <c r="BB79"/>
      <c r="BC79"/>
      <c r="BD79"/>
      <c r="BE79"/>
      <c r="BF79"/>
      <c r="BG79"/>
      <c r="BK79"/>
      <c r="BL79"/>
      <c r="BM79"/>
    </row>
    <row r="80" spans="1:65" ht="15.6">
      <c r="A80" s="25"/>
      <c r="B80" s="65">
        <f>+'Ark1'!C160</f>
        <v>2023</v>
      </c>
      <c r="C80" s="65">
        <f>+'Ark1'!E160</f>
        <v>18</v>
      </c>
      <c r="D80" s="65">
        <f>+IF(F80=0,"",'Ark1'!Q160)</f>
        <v>10</v>
      </c>
      <c r="E80" s="140">
        <f t="shared" si="25"/>
        <v>-7</v>
      </c>
      <c r="F80" s="65">
        <f>+'Ark1'!R160</f>
        <v>128</v>
      </c>
      <c r="G80" s="140">
        <f t="shared" si="33"/>
        <v>-230</v>
      </c>
      <c r="H80" s="139">
        <f>+IF(F80=0,"",'Ark1'!AF160)</f>
        <v>0.48351150228534751</v>
      </c>
      <c r="I80" s="139">
        <f t="shared" si="26"/>
        <v>-0.90677975985057513</v>
      </c>
      <c r="J80" s="139">
        <f>+IF(F80=0,"",'Ark1'!AG160)</f>
        <v>0.48777938435273432</v>
      </c>
      <c r="K80" s="102"/>
      <c r="L80" s="139">
        <f>+IF(F80=0,"",'Ark1'!U160)</f>
        <v>12.468750000000002</v>
      </c>
      <c r="M80" s="469">
        <f t="shared" si="27"/>
        <v>-0.38404329608938248</v>
      </c>
      <c r="N80" s="101"/>
      <c r="O80" s="18">
        <f>+'Ark1'!AI160</f>
        <v>0</v>
      </c>
      <c r="P80" s="102"/>
      <c r="Q80" s="57">
        <f t="shared" si="23"/>
        <v>0</v>
      </c>
      <c r="R80" s="102"/>
      <c r="S80" s="57" t="str">
        <f>+IF(O80=0,"",'Ark1'!AJ160)</f>
        <v/>
      </c>
      <c r="T80" s="106"/>
      <c r="U80" s="5" t="str">
        <f>+IF(O80=0,"",'Ark1'!AK160)</f>
        <v/>
      </c>
      <c r="V80" s="104"/>
      <c r="W80" s="66">
        <f>+IF(F80=0,"",'Ark1'!S160)</f>
        <v>6.09375</v>
      </c>
      <c r="X80" s="66">
        <f t="shared" si="28"/>
        <v>0.44570530726256941</v>
      </c>
      <c r="Y80" s="25"/>
      <c r="Z80" s="66">
        <f>+IF(F80=0,"",'Ark1'!T160)</f>
        <v>5.3515625</v>
      </c>
      <c r="AA80" s="66">
        <f t="shared" si="29"/>
        <v>-5.9052025139665787E-2</v>
      </c>
      <c r="AB80" s="66">
        <f>+IF(F80=0,"",'Ark1'!W160)</f>
        <v>0</v>
      </c>
      <c r="AC80" s="139">
        <f t="shared" si="30"/>
        <v>-3.3519553072625703</v>
      </c>
      <c r="AD80" s="139">
        <f>+IF(F80=0,"",'Ark1'!X160)</f>
        <v>31.25</v>
      </c>
      <c r="AE80" s="140">
        <f t="shared" si="31"/>
        <v>-3.3868715083798833</v>
      </c>
      <c r="AF80" s="139">
        <f>+IF(F80=0,"",'Ark1'!Y160)</f>
        <v>7.8125</v>
      </c>
      <c r="AG80" s="140">
        <f t="shared" si="32"/>
        <v>-8.6679469273742988</v>
      </c>
      <c r="AH80" s="140" t="e">
        <f>+IF(F80=0,"",#REF!-#REF!)</f>
        <v>#REF!</v>
      </c>
      <c r="AI80" s="139">
        <f>+IF(F80=0,"",'Ark1'!Z160)</f>
        <v>6.7532717765169155</v>
      </c>
      <c r="AJ80" s="66">
        <f>+IF(F80=0,"",'Ark1'!AA160)</f>
        <v>1.5584322049739601</v>
      </c>
      <c r="AK80" s="66">
        <f>+IF(F80=0,"",'Ark1'!AC160)</f>
        <v>-1.0485190970871436</v>
      </c>
      <c r="AL80" s="66">
        <f t="shared" si="24"/>
        <v>2.0461538461538464</v>
      </c>
      <c r="AM80" s="139"/>
      <c r="AN80" s="25"/>
      <c r="AX80"/>
      <c r="BB80"/>
      <c r="BC80"/>
      <c r="BD80"/>
      <c r="BE80"/>
      <c r="BF80"/>
      <c r="BG80"/>
      <c r="BK80"/>
      <c r="BL80"/>
      <c r="BM80"/>
    </row>
    <row r="81" spans="1:65" ht="15.6">
      <c r="A81" s="25"/>
      <c r="B81" s="65">
        <f>+'Ark1'!C161</f>
        <v>2023</v>
      </c>
      <c r="C81" s="65">
        <f>+'Ark1'!E161</f>
        <v>19</v>
      </c>
      <c r="D81" s="65">
        <f>+IF(F81=0,"",'Ark1'!Q161)</f>
        <v>39</v>
      </c>
      <c r="E81" s="140">
        <f t="shared" si="25"/>
        <v>7</v>
      </c>
      <c r="F81" s="65">
        <f>+'Ark1'!R161</f>
        <v>848</v>
      </c>
      <c r="G81" s="140">
        <f t="shared" si="33"/>
        <v>308</v>
      </c>
      <c r="H81" s="139">
        <f>+IF(F81=0,"",'Ark1'!AF161)</f>
        <v>3.2032637026404256</v>
      </c>
      <c r="I81" s="139">
        <f t="shared" si="26"/>
        <v>1.1061763239996494</v>
      </c>
      <c r="J81" s="139">
        <f>+IF(F81=0,"",'Ark1'!AG161)</f>
        <v>2.2000194989503266</v>
      </c>
      <c r="K81" s="102"/>
      <c r="L81" s="139">
        <f>+IF(F81=0,"",'Ark1'!U161)</f>
        <v>8.4886792452830218</v>
      </c>
      <c r="M81" s="469">
        <f t="shared" si="27"/>
        <v>-2.0870614954577107</v>
      </c>
      <c r="N81" s="101"/>
      <c r="O81" s="18">
        <f>+'Ark1'!AI161</f>
        <v>277</v>
      </c>
      <c r="P81" s="102"/>
      <c r="Q81" s="57">
        <f t="shared" si="23"/>
        <v>32.665094339622641</v>
      </c>
      <c r="R81" s="102"/>
      <c r="S81" s="57">
        <f>+IF(O81=0,"",'Ark1'!AJ161)</f>
        <v>75.95631768953065</v>
      </c>
      <c r="T81" s="106"/>
      <c r="U81" s="5">
        <f>+IF(O81=0,"",'Ark1'!AK161)</f>
        <v>13.881229319982316</v>
      </c>
      <c r="V81" s="104"/>
      <c r="W81" s="66">
        <f>+IF(F81=0,"",'Ark1'!S161)</f>
        <v>5.1957547169811322</v>
      </c>
      <c r="X81" s="66">
        <f t="shared" si="28"/>
        <v>0.21797693920335437</v>
      </c>
      <c r="Y81" s="25"/>
      <c r="Z81" s="66">
        <f>+IF(F81=0,"",'Ark1'!T161)</f>
        <v>4.676886792452831</v>
      </c>
      <c r="AA81" s="66">
        <f t="shared" si="29"/>
        <v>0.30466457023060833</v>
      </c>
      <c r="AB81" s="66">
        <f>+IF(F81=0,"",'Ark1'!W161)</f>
        <v>0.47169811320754707</v>
      </c>
      <c r="AC81" s="139">
        <f t="shared" si="30"/>
        <v>0.28651292802236183</v>
      </c>
      <c r="AD81" s="139">
        <f>+IF(F81=0,"",'Ark1'!X161)</f>
        <v>12.028301886792452</v>
      </c>
      <c r="AE81" s="140">
        <f t="shared" si="31"/>
        <v>-8.5272536687631053</v>
      </c>
      <c r="AF81" s="139">
        <f>+IF(F81=0,"",'Ark1'!Y161)</f>
        <v>4.245283018867922</v>
      </c>
      <c r="AG81" s="140">
        <f t="shared" si="32"/>
        <v>-5.384346610761706</v>
      </c>
      <c r="AH81" s="140" t="e">
        <f>+IF(F81=0,"",#REF!-#REF!)</f>
        <v>#REF!</v>
      </c>
      <c r="AI81" s="139">
        <f>+IF(F81=0,"",'Ark1'!Z161)</f>
        <v>5.8569233464162451</v>
      </c>
      <c r="AJ81" s="66">
        <f>+IF(F81=0,"",'Ark1'!AA161)</f>
        <v>1.4776258673924132</v>
      </c>
      <c r="AK81" s="66">
        <f>+IF(F81=0,"",'Ark1'!AC161)</f>
        <v>11.99064517328077</v>
      </c>
      <c r="AL81" s="66">
        <f t="shared" si="24"/>
        <v>1.6337721289151164</v>
      </c>
      <c r="AM81" s="139"/>
      <c r="AN81" s="25"/>
      <c r="AX81"/>
      <c r="BB81"/>
      <c r="BC81"/>
      <c r="BD81"/>
      <c r="BE81"/>
      <c r="BF81"/>
      <c r="BG81"/>
      <c r="BK81"/>
      <c r="BL81"/>
      <c r="BM81"/>
    </row>
    <row r="82" spans="1:65" ht="15.6">
      <c r="A82" s="25"/>
      <c r="B82" s="65">
        <f>+'Ark1'!C162</f>
        <v>2023</v>
      </c>
      <c r="C82" s="65">
        <f>+'Ark1'!E162</f>
        <v>20</v>
      </c>
      <c r="D82" s="65">
        <f>+IF(F82=0,"",'Ark1'!Q162)</f>
        <v>1</v>
      </c>
      <c r="E82" s="140">
        <f t="shared" si="25"/>
        <v>-21</v>
      </c>
      <c r="F82" s="65">
        <f>+'Ark1'!R162</f>
        <v>7</v>
      </c>
      <c r="G82" s="140">
        <f t="shared" si="33"/>
        <v>-418</v>
      </c>
      <c r="H82" s="139">
        <f>+IF(F82=0,"",'Ark1'!AF162)</f>
        <v>2.6442035281229927E-2</v>
      </c>
      <c r="I82" s="139">
        <f t="shared" si="26"/>
        <v>-1.6240434016119736</v>
      </c>
      <c r="J82" s="139">
        <f>+IF(F82=0,"",'Ark1'!AG162)</f>
        <v>1.5923124013018444E-2</v>
      </c>
      <c r="K82" s="102"/>
      <c r="L82" s="139">
        <f>+IF(F82=0,"",'Ark1'!U162)</f>
        <v>7.4428571428571395</v>
      </c>
      <c r="M82" s="469">
        <f t="shared" si="27"/>
        <v>-4.1834957983193224</v>
      </c>
      <c r="N82" s="101"/>
      <c r="O82" s="18">
        <f>+'Ark1'!AI162</f>
        <v>0</v>
      </c>
      <c r="P82" s="102"/>
      <c r="Q82" s="57">
        <f t="shared" si="23"/>
        <v>0</v>
      </c>
      <c r="R82" s="102"/>
      <c r="S82" s="57" t="str">
        <f>+IF(O82=0,"",'Ark1'!AJ162)</f>
        <v/>
      </c>
      <c r="T82" s="106"/>
      <c r="U82" s="5" t="str">
        <f>+IF(O82=0,"",'Ark1'!AK162)</f>
        <v/>
      </c>
      <c r="V82" s="104"/>
      <c r="W82" s="66">
        <f>+IF(F82=0,"",'Ark1'!S162)</f>
        <v>5.8571428571428559</v>
      </c>
      <c r="X82" s="66">
        <f t="shared" si="28"/>
        <v>0.58655462184873652</v>
      </c>
      <c r="Y82" s="25"/>
      <c r="Z82" s="66">
        <f>+IF(F82=0,"",'Ark1'!T162)</f>
        <v>5.4285714285714306</v>
      </c>
      <c r="AA82" s="66">
        <f t="shared" si="29"/>
        <v>0.26621848739496023</v>
      </c>
      <c r="AB82" s="66">
        <f>+IF(F82=0,"",'Ark1'!W162)</f>
        <v>0</v>
      </c>
      <c r="AC82" s="139">
        <f t="shared" si="30"/>
        <v>-2.1176470588235294</v>
      </c>
      <c r="AD82" s="139">
        <f>+IF(F82=0,"",'Ark1'!X162)</f>
        <v>14.285714285714288</v>
      </c>
      <c r="AE82" s="140">
        <f t="shared" si="31"/>
        <v>-10.184873949579831</v>
      </c>
      <c r="AF82" s="139">
        <f>+IF(F82=0,"",'Ark1'!Y162)</f>
        <v>0</v>
      </c>
      <c r="AG82" s="140">
        <f t="shared" si="32"/>
        <v>-14.117647058823531</v>
      </c>
      <c r="AH82" s="140" t="e">
        <f>+IF(F82=0,"",#REF!-#REF!)</f>
        <v>#REF!</v>
      </c>
      <c r="AI82" s="139">
        <f>+IF(F82=0,"",'Ark1'!Z162)</f>
        <v>5.0335608364136784</v>
      </c>
      <c r="AJ82" s="66">
        <f>+IF(F82=0,"",'Ark1'!AA162)</f>
        <v>0.34992710611188921</v>
      </c>
      <c r="AK82" s="66">
        <f>+IF(F82=0,"",'Ark1'!AC162)</f>
        <v>30.356542409658932</v>
      </c>
      <c r="AL82" s="66">
        <f t="shared" si="24"/>
        <v>1.270731707317073</v>
      </c>
      <c r="AM82" s="139"/>
      <c r="AN82" s="25"/>
      <c r="AX82"/>
      <c r="BB82"/>
      <c r="BC82"/>
      <c r="BD82"/>
      <c r="BE82"/>
      <c r="BF82"/>
      <c r="BG82"/>
      <c r="BK82"/>
      <c r="BL82"/>
      <c r="BM82"/>
    </row>
    <row r="83" spans="1:65" ht="15.6">
      <c r="A83" s="25"/>
      <c r="B83" s="65">
        <f>+'Ark1'!C163</f>
        <v>2023</v>
      </c>
      <c r="C83" s="65">
        <f>+'Ark1'!E163</f>
        <v>21</v>
      </c>
      <c r="D83" s="65">
        <f>+IF(F83=0,"",'Ark1'!Q163)</f>
        <v>41</v>
      </c>
      <c r="E83" s="140">
        <f t="shared" si="25"/>
        <v>19</v>
      </c>
      <c r="F83" s="65">
        <f>+'Ark1'!R163</f>
        <v>744</v>
      </c>
      <c r="G83" s="140">
        <f t="shared" si="33"/>
        <v>219</v>
      </c>
      <c r="H83" s="139">
        <f>+IF(F83=0,"",'Ark1'!AF163)</f>
        <v>2.8104106070335808</v>
      </c>
      <c r="I83" s="139">
        <f t="shared" si="26"/>
        <v>0.7715756555772697</v>
      </c>
      <c r="J83" s="139">
        <f>+IF(F83=0,"",'Ark1'!AG163)</f>
        <v>2.3391405363922857</v>
      </c>
      <c r="K83" s="102"/>
      <c r="L83" s="139">
        <f>+IF(F83=0,"",'Ark1'!U163)</f>
        <v>10.287096774193552</v>
      </c>
      <c r="M83" s="469">
        <f t="shared" si="27"/>
        <v>2.1829062980030791</v>
      </c>
      <c r="N83" s="101"/>
      <c r="O83" s="18">
        <f>+'Ark1'!AI163</f>
        <v>192</v>
      </c>
      <c r="P83" s="102"/>
      <c r="Q83" s="57">
        <f t="shared" si="23"/>
        <v>25.806451612903224</v>
      </c>
      <c r="R83" s="102"/>
      <c r="S83" s="57">
        <f>+IF(O83=0,"",'Ark1'!AJ163)</f>
        <v>82.964062500000011</v>
      </c>
      <c r="T83" s="106"/>
      <c r="U83" s="5">
        <f>+IF(O83=0,"",'Ark1'!AK163)</f>
        <v>15.792505242306545</v>
      </c>
      <c r="V83" s="104"/>
      <c r="W83" s="66">
        <f>+IF(F83=0,"",'Ark1'!S163)</f>
        <v>5.646505376344086</v>
      </c>
      <c r="X83" s="66">
        <f t="shared" si="28"/>
        <v>3.317204301075094E-2</v>
      </c>
      <c r="Y83" s="25"/>
      <c r="Z83" s="66">
        <f>+IF(F83=0,"",'Ark1'!T163)</f>
        <v>4.844086021505376</v>
      </c>
      <c r="AA83" s="66">
        <f t="shared" si="29"/>
        <v>0.9126574500768041</v>
      </c>
      <c r="AB83" s="66">
        <f>+IF(F83=0,"",'Ark1'!W163)</f>
        <v>1.209677419354839</v>
      </c>
      <c r="AC83" s="139">
        <f t="shared" si="30"/>
        <v>1.209677419354839</v>
      </c>
      <c r="AD83" s="139">
        <f>+IF(F83=0,"",'Ark1'!X163)</f>
        <v>18.413978494623656</v>
      </c>
      <c r="AE83" s="140">
        <f t="shared" si="31"/>
        <v>12.318740399385558</v>
      </c>
      <c r="AF83" s="139">
        <f>+IF(F83=0,"",'Ark1'!Y163)</f>
        <v>8.198924731182796</v>
      </c>
      <c r="AG83" s="140">
        <f t="shared" si="32"/>
        <v>6.2941628264208909</v>
      </c>
      <c r="AH83" s="140" t="e">
        <f>+IF(F83=0,"",#REF!-#REF!)</f>
        <v>#REF!</v>
      </c>
      <c r="AI83" s="139">
        <f>+IF(F83=0,"",'Ark1'!Z163)</f>
        <v>7.1710735508956436</v>
      </c>
      <c r="AJ83" s="66">
        <f>+IF(F83=0,"",'Ark1'!AA163)</f>
        <v>1.448966499487742</v>
      </c>
      <c r="AK83" s="66">
        <f>+IF(F83=0,"",'Ark1'!AC163)</f>
        <v>-13.138543909151428</v>
      </c>
      <c r="AL83" s="66">
        <f t="shared" si="24"/>
        <v>1.821851940014283</v>
      </c>
      <c r="AM83" s="139"/>
      <c r="AN83" s="25"/>
      <c r="AX83"/>
      <c r="BB83"/>
      <c r="BC83"/>
      <c r="BD83"/>
      <c r="BE83"/>
      <c r="BF83"/>
      <c r="BG83"/>
      <c r="BK83"/>
      <c r="BL83"/>
      <c r="BM83"/>
    </row>
    <row r="84" spans="1:65" ht="15.6">
      <c r="A84" s="25"/>
      <c r="B84" s="65">
        <f>+'Ark1'!C164</f>
        <v>2023</v>
      </c>
      <c r="C84" s="65">
        <f>+'Ark1'!E164</f>
        <v>22</v>
      </c>
      <c r="D84" s="65">
        <f>+IF(F84=0,"",'Ark1'!Q164)</f>
        <v>10</v>
      </c>
      <c r="E84" s="140">
        <f t="shared" si="25"/>
        <v>-35</v>
      </c>
      <c r="F84" s="65">
        <f>+'Ark1'!R164</f>
        <v>145</v>
      </c>
      <c r="G84" s="140">
        <f t="shared" si="33"/>
        <v>-482</v>
      </c>
      <c r="H84" s="139">
        <f>+IF(F84=0,"",'Ark1'!AF164)</f>
        <v>0.5477278736826201</v>
      </c>
      <c r="I84" s="139">
        <f t="shared" si="26"/>
        <v>-1.8872235826280592</v>
      </c>
      <c r="J84" s="139">
        <f>+IF(F84=0,"",'Ark1'!AG164)</f>
        <v>0.40562706698806311</v>
      </c>
      <c r="K84" s="102"/>
      <c r="L84" s="139">
        <f>+IF(F84=0,"",'Ark1'!U164)</f>
        <v>9.1531034482758624</v>
      </c>
      <c r="M84" s="469">
        <f t="shared" si="27"/>
        <v>-3.9949029313094648</v>
      </c>
      <c r="N84" s="101"/>
      <c r="O84" s="18">
        <f>+'Ark1'!AI164</f>
        <v>48</v>
      </c>
      <c r="P84" s="102"/>
      <c r="Q84" s="57">
        <f t="shared" si="23"/>
        <v>33.103448275862071</v>
      </c>
      <c r="R84" s="102"/>
      <c r="S84" s="57">
        <f>+IF(O84=0,"",'Ark1'!AJ164)</f>
        <v>85.252083333333317</v>
      </c>
      <c r="T84" s="106"/>
      <c r="U84" s="5">
        <f>+IF(O84=0,"",'Ark1'!AK164)</f>
        <v>13.522344297715035</v>
      </c>
      <c r="V84" s="104"/>
      <c r="W84" s="66">
        <f>+IF(F84=0,"",'Ark1'!S164)</f>
        <v>4.9655172413793087</v>
      </c>
      <c r="X84" s="66">
        <f t="shared" si="28"/>
        <v>-0.81438706484078605</v>
      </c>
      <c r="Y84" s="25"/>
      <c r="Z84" s="66">
        <f>+IF(F84=0,"",'Ark1'!T164)</f>
        <v>4.3310344827586222</v>
      </c>
      <c r="AA84" s="66">
        <f t="shared" si="29"/>
        <v>-0.75030523016003769</v>
      </c>
      <c r="AB84" s="66">
        <f>+IF(F84=0,"",'Ark1'!W164)</f>
        <v>0.68965517241379304</v>
      </c>
      <c r="AC84" s="139">
        <f t="shared" si="30"/>
        <v>-1.7026893251938628</v>
      </c>
      <c r="AD84" s="139">
        <f>+IF(F84=0,"",'Ark1'!X164)</f>
        <v>17.931034482758619</v>
      </c>
      <c r="AE84" s="140">
        <f t="shared" si="31"/>
        <v>-13.169443986140909</v>
      </c>
      <c r="AF84" s="139">
        <f>+IF(F84=0,"",'Ark1'!Y164)</f>
        <v>4.1379310344827589</v>
      </c>
      <c r="AG84" s="140">
        <f t="shared" si="32"/>
        <v>-11.013584117032394</v>
      </c>
      <c r="AH84" s="140" t="e">
        <f>+IF(F84=0,"",#REF!-#REF!)</f>
        <v>#REF!</v>
      </c>
      <c r="AI84" s="139">
        <f>+IF(F84=0,"",'Ark1'!Z164)</f>
        <v>6.1267537128779672</v>
      </c>
      <c r="AJ84" s="66">
        <f>+IF(F84=0,"",'Ark1'!AA164)</f>
        <v>2.0048692213035535</v>
      </c>
      <c r="AK84" s="66">
        <f>+IF(F84=0,"",'Ark1'!AC164)</f>
        <v>46.065507448727971</v>
      </c>
      <c r="AL84" s="66">
        <f t="shared" si="24"/>
        <v>1.8433333333333339</v>
      </c>
      <c r="AM84" s="139"/>
      <c r="AN84" s="25"/>
      <c r="AX84"/>
      <c r="BB84"/>
      <c r="BC84"/>
      <c r="BD84"/>
      <c r="BE84"/>
      <c r="BF84"/>
      <c r="BG84"/>
      <c r="BK84"/>
      <c r="BL84"/>
      <c r="BM84"/>
    </row>
    <row r="85" spans="1:65" ht="15.6">
      <c r="A85" s="25"/>
      <c r="B85" s="65">
        <f>+'Ark1'!C165</f>
        <v>2023</v>
      </c>
      <c r="C85" s="65">
        <f>+'Ark1'!E165</f>
        <v>23</v>
      </c>
      <c r="D85" s="65">
        <f>+IF(F85=0,"",'Ark1'!Q165)</f>
        <v>39</v>
      </c>
      <c r="E85" s="140">
        <f t="shared" si="25"/>
        <v>23</v>
      </c>
      <c r="F85" s="65">
        <f>+'Ark1'!R165</f>
        <v>728</v>
      </c>
      <c r="G85" s="140">
        <f t="shared" si="33"/>
        <v>448</v>
      </c>
      <c r="H85" s="139">
        <f>+IF(F85=0,"",'Ark1'!AF165)</f>
        <v>2.7499716692479126</v>
      </c>
      <c r="I85" s="139">
        <f t="shared" si="26"/>
        <v>1.662593028471214</v>
      </c>
      <c r="J85" s="139">
        <f>+IF(F85=0,"",'Ark1'!AG165)</f>
        <v>2.2356249489986313</v>
      </c>
      <c r="K85" s="102"/>
      <c r="L85" s="139">
        <f>+IF(F85=0,"",'Ark1'!U165)</f>
        <v>10.047939560439564</v>
      </c>
      <c r="M85" s="469">
        <f t="shared" si="27"/>
        <v>-2.1627747252747316</v>
      </c>
      <c r="N85" s="101"/>
      <c r="O85" s="18">
        <f>+'Ark1'!AI165</f>
        <v>363</v>
      </c>
      <c r="P85" s="102"/>
      <c r="Q85" s="57">
        <f t="shared" si="23"/>
        <v>49.862637362637365</v>
      </c>
      <c r="R85" s="102"/>
      <c r="S85" s="57">
        <f>+IF(O85=0,"",'Ark1'!AJ165)</f>
        <v>81.936914600551006</v>
      </c>
      <c r="T85" s="106"/>
      <c r="U85" s="5">
        <f>+IF(O85=0,"",'Ark1'!AK165)</f>
        <v>15.071420438018796</v>
      </c>
      <c r="V85" s="104"/>
      <c r="W85" s="66">
        <f>+IF(F85=0,"",'Ark1'!S165)</f>
        <v>5.4931318681318677</v>
      </c>
      <c r="X85" s="66">
        <f t="shared" si="28"/>
        <v>0.60027472527472359</v>
      </c>
      <c r="Y85" s="25"/>
      <c r="Z85" s="66">
        <f>+IF(F85=0,"",'Ark1'!T165)</f>
        <v>4.7651098901098914</v>
      </c>
      <c r="AA85" s="66">
        <f t="shared" si="29"/>
        <v>0.81510989010989121</v>
      </c>
      <c r="AB85" s="66">
        <f>+IF(F85=0,"",'Ark1'!W165)</f>
        <v>0.82417582417582402</v>
      </c>
      <c r="AC85" s="139">
        <f t="shared" si="30"/>
        <v>0.10989010989010961</v>
      </c>
      <c r="AD85" s="139">
        <f>+IF(F85=0,"",'Ark1'!X165)</f>
        <v>14.560439560439557</v>
      </c>
      <c r="AE85" s="140">
        <f t="shared" si="31"/>
        <v>-13.653846153846162</v>
      </c>
      <c r="AF85" s="139">
        <f>+IF(F85=0,"",'Ark1'!Y165)</f>
        <v>6.7307692307692308</v>
      </c>
      <c r="AG85" s="140">
        <f t="shared" si="32"/>
        <v>-8.6263736263736277</v>
      </c>
      <c r="AH85" s="140" t="e">
        <f>+IF(F85=0,"",#REF!-#REF!)</f>
        <v>#REF!</v>
      </c>
      <c r="AI85" s="139">
        <f>+IF(F85=0,"",'Ark1'!Z165)</f>
        <v>6.4691020604775149</v>
      </c>
      <c r="AJ85" s="66">
        <f>+IF(F85=0,"",'Ark1'!AA165)</f>
        <v>1.192908107039921</v>
      </c>
      <c r="AK85" s="66">
        <f>+IF(F85=0,"",'Ark1'!AC165)</f>
        <v>17.826419151516937</v>
      </c>
      <c r="AL85" s="66">
        <f t="shared" si="24"/>
        <v>1.8291822955738943</v>
      </c>
      <c r="AM85" s="139"/>
      <c r="AN85" s="25"/>
      <c r="AX85"/>
      <c r="BB85"/>
      <c r="BC85"/>
      <c r="BD85"/>
      <c r="BE85"/>
      <c r="BF85"/>
      <c r="BG85"/>
      <c r="BK85"/>
      <c r="BL85"/>
      <c r="BM85"/>
    </row>
    <row r="86" spans="1:65" ht="15.6">
      <c r="A86" s="25"/>
      <c r="B86" s="65">
        <f>+'Ark1'!C166</f>
        <v>2023</v>
      </c>
      <c r="C86" s="65">
        <f>+'Ark1'!E166</f>
        <v>24</v>
      </c>
      <c r="D86" s="65">
        <f>+IF(F86=0,"",'Ark1'!Q166)</f>
        <v>22</v>
      </c>
      <c r="E86" s="140">
        <f t="shared" si="25"/>
        <v>4</v>
      </c>
      <c r="F86" s="65">
        <f>+'Ark1'!R166</f>
        <v>317</v>
      </c>
      <c r="G86" s="140">
        <f t="shared" si="33"/>
        <v>-1</v>
      </c>
      <c r="H86" s="139">
        <f>+IF(F86=0,"",'Ark1'!AF166)</f>
        <v>1.1974464548785551</v>
      </c>
      <c r="I86" s="139">
        <f t="shared" si="26"/>
        <v>-3.7505001432124541E-2</v>
      </c>
      <c r="J86" s="139">
        <f>+IF(F86=0,"",'Ark1'!AG166)</f>
        <v>1.3609839451511039</v>
      </c>
      <c r="K86" s="102"/>
      <c r="L86" s="139">
        <f>+IF(F86=0,"",'Ark1'!U166)</f>
        <v>14.047634069400639</v>
      </c>
      <c r="M86" s="469">
        <f t="shared" si="27"/>
        <v>2.6510931888974945</v>
      </c>
      <c r="N86" s="101"/>
      <c r="O86" s="18">
        <f>+'Ark1'!AI166</f>
        <v>6</v>
      </c>
      <c r="P86" s="102"/>
      <c r="Q86" s="57">
        <f t="shared" si="23"/>
        <v>1.8927444794952681</v>
      </c>
      <c r="R86" s="102"/>
      <c r="S86" s="57">
        <f>+IF(O86=0,"",'Ark1'!AJ166)</f>
        <v>74.5</v>
      </c>
      <c r="T86" s="106"/>
      <c r="U86" s="5">
        <f>+IF(O86=0,"",'Ark1'!AK166)</f>
        <v>15.707599556249356</v>
      </c>
      <c r="V86" s="104"/>
      <c r="W86" s="66">
        <f>+IF(F86=0,"",'Ark1'!S166)</f>
        <v>5.1514195583596223</v>
      </c>
      <c r="X86" s="66">
        <f t="shared" si="28"/>
        <v>0.49418685395710682</v>
      </c>
      <c r="Y86" s="25"/>
      <c r="Z86" s="66">
        <f>+IF(F86=0,"",'Ark1'!T166)</f>
        <v>4.6435331230283916</v>
      </c>
      <c r="AA86" s="66">
        <f t="shared" si="29"/>
        <v>0.3730928714560644</v>
      </c>
      <c r="AB86" s="66">
        <f>+IF(F86=0,"",'Ark1'!W166)</f>
        <v>1.577287066246057</v>
      </c>
      <c r="AC86" s="139">
        <f t="shared" si="30"/>
        <v>0.94835624863599444</v>
      </c>
      <c r="AD86" s="139">
        <f>+IF(F86=0,"",'Ark1'!X166)</f>
        <v>35.962145110410091</v>
      </c>
      <c r="AE86" s="140">
        <f t="shared" si="31"/>
        <v>16.779755173303169</v>
      </c>
      <c r="AF86" s="139">
        <f>+IF(F86=0,"",'Ark1'!Y166)</f>
        <v>16.088328075709779</v>
      </c>
      <c r="AG86" s="140">
        <f t="shared" si="32"/>
        <v>9.4845544908041166</v>
      </c>
      <c r="AH86" s="140" t="e">
        <f>+IF(F86=0,"",#REF!-#REF!)</f>
        <v>#REF!</v>
      </c>
      <c r="AI86" s="139">
        <f>+IF(F86=0,"",'Ark1'!Z166)</f>
        <v>8.4223959226250429</v>
      </c>
      <c r="AJ86" s="66">
        <f>+IF(F86=0,"",'Ark1'!AA166)</f>
        <v>1.5733705317819862</v>
      </c>
      <c r="AK86" s="66">
        <f>+IF(F86=0,"",'Ark1'!AC166)</f>
        <v>32.251774094739382</v>
      </c>
      <c r="AL86" s="66">
        <f t="shared" si="24"/>
        <v>2.7269442743417036</v>
      </c>
      <c r="AM86" s="139"/>
      <c r="AN86" s="25"/>
      <c r="AX86"/>
      <c r="BB86"/>
      <c r="BC86"/>
      <c r="BD86"/>
      <c r="BE86"/>
      <c r="BF86"/>
      <c r="BG86"/>
      <c r="BK86"/>
      <c r="BL86"/>
      <c r="BM86"/>
    </row>
    <row r="87" spans="1:65" ht="15.6">
      <c r="A87" s="25"/>
      <c r="B87" s="65">
        <f>+'Ark1'!C167</f>
        <v>2023</v>
      </c>
      <c r="C87" s="65">
        <f>+'Ark1'!E167</f>
        <v>25</v>
      </c>
      <c r="D87" s="65">
        <f>+IF(F87=0,"",'Ark1'!Q167)</f>
        <v>30</v>
      </c>
      <c r="E87" s="140">
        <f t="shared" si="25"/>
        <v>-12</v>
      </c>
      <c r="F87" s="65">
        <f>+'Ark1'!R167</f>
        <v>378</v>
      </c>
      <c r="G87" s="140"/>
      <c r="H87" s="139">
        <f>+IF(F87=0,"",'Ark1'!AF167)</f>
        <v>1.4278699051864161</v>
      </c>
      <c r="I87" s="139">
        <f t="shared" si="26"/>
        <v>-0.76242135694950641</v>
      </c>
      <c r="J87" s="139">
        <f>+IF(F87=0,"",'Ark1'!AG167)</f>
        <v>1.6899294034085237</v>
      </c>
      <c r="K87" s="102"/>
      <c r="L87" s="139">
        <f>+IF(F87=0,"",'Ark1'!U167)</f>
        <v>14.62804232804231</v>
      </c>
      <c r="M87" s="469"/>
      <c r="N87" s="101"/>
      <c r="O87" s="18">
        <f>+'Ark1'!AI167</f>
        <v>164</v>
      </c>
      <c r="P87" s="102"/>
      <c r="Q87" s="57">
        <f t="shared" si="23"/>
        <v>43.386243386243386</v>
      </c>
      <c r="R87" s="102"/>
      <c r="S87" s="57">
        <f>+IF(O87=0,"",'Ark1'!AJ167)</f>
        <v>97.570121951219548</v>
      </c>
      <c r="T87" s="106"/>
      <c r="U87" s="5">
        <f>+IF(O87=0,"",'Ark1'!AK167)</f>
        <v>15.029911952962427</v>
      </c>
      <c r="V87" s="104"/>
      <c r="W87" s="66">
        <f>+IF(F87=0,"",'Ark1'!S167)</f>
        <v>4.5634920634920642</v>
      </c>
      <c r="X87" s="66"/>
      <c r="Y87" s="25"/>
      <c r="Z87" s="66">
        <f>+IF(F87=0,"",'Ark1'!T167)</f>
        <v>4.7010582010582018</v>
      </c>
      <c r="AA87" s="66"/>
      <c r="AB87" s="66">
        <f>+IF(F87=0,"",'Ark1'!W167)</f>
        <v>5.5555555555555562</v>
      </c>
      <c r="AC87" s="139"/>
      <c r="AD87" s="139">
        <f>+IF(F87=0,"",'Ark1'!X167)</f>
        <v>39.682539682539698</v>
      </c>
      <c r="AE87" s="140"/>
      <c r="AF87" s="139">
        <f>+IF(F87=0,"",'Ark1'!Y167)</f>
        <v>19.576719576719569</v>
      </c>
      <c r="AG87" s="140"/>
      <c r="AH87" s="140"/>
      <c r="AI87" s="139">
        <f>+IF(F87=0,"",'Ark1'!Z167)</f>
        <v>8.4404359875295647</v>
      </c>
      <c r="AJ87" s="66">
        <f>+IF(F87=0,"",'Ark1'!AA167)</f>
        <v>1.7495095234631728</v>
      </c>
      <c r="AK87" s="66">
        <f>+IF(F87=0,"",'Ark1'!AC167)</f>
        <v>31.766315711427495</v>
      </c>
      <c r="AL87" s="66">
        <f t="shared" si="24"/>
        <v>3.2054492753623145</v>
      </c>
      <c r="AM87" s="139"/>
      <c r="AN87" s="25"/>
      <c r="AX87"/>
      <c r="BB87"/>
      <c r="BC87"/>
      <c r="BD87"/>
      <c r="BE87"/>
      <c r="BF87"/>
      <c r="BG87"/>
      <c r="BK87"/>
      <c r="BL87"/>
      <c r="BM87"/>
    </row>
    <row r="88" spans="1:65" ht="15.6">
      <c r="A88" s="25"/>
      <c r="B88" s="65">
        <f>+'Ark1'!C168</f>
        <v>2023</v>
      </c>
      <c r="C88" s="65">
        <f>+'Ark1'!E168</f>
        <v>26</v>
      </c>
      <c r="D88" s="65">
        <f>+IF(F88=0,"",'Ark1'!Q168)</f>
        <v>46</v>
      </c>
      <c r="E88" s="140">
        <f t="shared" si="25"/>
        <v>32</v>
      </c>
      <c r="F88" s="65">
        <f>+'Ark1'!R168</f>
        <v>800</v>
      </c>
      <c r="G88" s="140"/>
      <c r="H88" s="139">
        <f>+IF(F88=0,"",'Ark1'!AF168)</f>
        <v>3.0219468892834218</v>
      </c>
      <c r="I88" s="139">
        <f t="shared" si="26"/>
        <v>2.3889371805455575</v>
      </c>
      <c r="J88" s="139">
        <f>+IF(F88=0,"",'Ark1'!AG168)</f>
        <v>3.6531803001921448</v>
      </c>
      <c r="K88" s="102"/>
      <c r="L88" s="139">
        <f>+IF(F88=0,"",'Ark1'!U168)</f>
        <v>14.941374999999995</v>
      </c>
      <c r="M88" s="469"/>
      <c r="N88" s="101"/>
      <c r="O88" s="18">
        <f>+'Ark1'!AI168</f>
        <v>128</v>
      </c>
      <c r="P88" s="102"/>
      <c r="Q88" s="57">
        <f t="shared" si="23"/>
        <v>16</v>
      </c>
      <c r="R88" s="102"/>
      <c r="S88" s="57">
        <f>+IF(O88=0,"",'Ark1'!AJ168)</f>
        <v>97.959375000000023</v>
      </c>
      <c r="T88" s="106"/>
      <c r="U88" s="5">
        <f>+IF(O88=0,"",'Ark1'!AK168)</f>
        <v>18.520713735292304</v>
      </c>
      <c r="V88" s="104"/>
      <c r="W88" s="66">
        <f>+IF(F88=0,"",'Ark1'!S168)</f>
        <v>4.9625000000000004</v>
      </c>
      <c r="X88" s="66"/>
      <c r="Y88" s="25"/>
      <c r="Z88" s="66">
        <f>+IF(F88=0,"",'Ark1'!T168)</f>
        <v>5.0175000000000001</v>
      </c>
      <c r="AA88" s="66"/>
      <c r="AB88" s="66">
        <f>+IF(F88=0,"",'Ark1'!W168)</f>
        <v>7.125</v>
      </c>
      <c r="AC88" s="139"/>
      <c r="AD88" s="139">
        <f>+IF(F88=0,"",'Ark1'!X168)</f>
        <v>37.5</v>
      </c>
      <c r="AE88" s="140"/>
      <c r="AF88" s="139">
        <f>+IF(F88=0,"",'Ark1'!Y168)</f>
        <v>19.75</v>
      </c>
      <c r="AG88" s="140"/>
      <c r="AH88" s="140"/>
      <c r="AI88" s="139">
        <f>+IF(F88=0,"",'Ark1'!Z168)</f>
        <v>9.3186453205053112</v>
      </c>
      <c r="AJ88" s="66">
        <f>+IF(F88=0,"",'Ark1'!AA168)</f>
        <v>1.6825854361666155</v>
      </c>
      <c r="AK88" s="66">
        <f>+IF(F88=0,"",'Ark1'!AC168)</f>
        <v>50.182360811873195</v>
      </c>
      <c r="AL88" s="66">
        <f t="shared" si="24"/>
        <v>3.0108564231738022</v>
      </c>
      <c r="AM88" s="139"/>
      <c r="AN88" s="25"/>
      <c r="AX88"/>
      <c r="BB88"/>
      <c r="BC88"/>
      <c r="BD88"/>
      <c r="BE88"/>
      <c r="BF88"/>
      <c r="BG88"/>
      <c r="BK88"/>
      <c r="BL88"/>
      <c r="BM88"/>
    </row>
    <row r="89" spans="1:65" ht="15.6">
      <c r="A89" s="25"/>
      <c r="B89" s="65">
        <f>+'Ark1'!C169</f>
        <v>2023</v>
      </c>
      <c r="C89" s="65">
        <f>+'Ark1'!E169</f>
        <v>27</v>
      </c>
      <c r="D89" s="65">
        <f>+IF(F89=0,"",'Ark1'!Q169)</f>
        <v>19</v>
      </c>
      <c r="E89" s="140">
        <f t="shared" si="25"/>
        <v>13</v>
      </c>
      <c r="F89" s="65">
        <f>+'Ark1'!R169</f>
        <v>214</v>
      </c>
      <c r="G89" s="140"/>
      <c r="H89" s="139">
        <f>+IF(F89=0,"",'Ark1'!AF169)</f>
        <v>0.80837079288331515</v>
      </c>
      <c r="I89" s="139">
        <f t="shared" si="26"/>
        <v>0.56371059870855778</v>
      </c>
      <c r="J89" s="139">
        <f>+IF(F89=0,"",'Ark1'!AG169)</f>
        <v>0.92797277237481612</v>
      </c>
      <c r="K89" s="102"/>
      <c r="L89" s="139">
        <f>+IF(F89=0,"",'Ark1'!U169)</f>
        <v>14.188317757009347</v>
      </c>
      <c r="M89" s="469"/>
      <c r="N89" s="101"/>
      <c r="O89" s="18">
        <f>+'Ark1'!AI169</f>
        <v>154</v>
      </c>
      <c r="P89" s="102"/>
      <c r="Q89" s="57">
        <f t="shared" si="23"/>
        <v>71.962616822429908</v>
      </c>
      <c r="R89" s="102"/>
      <c r="S89" s="57">
        <f>+IF(O89=0,"",'Ark1'!AJ169)</f>
        <v>114.73506493506488</v>
      </c>
      <c r="T89" s="106"/>
      <c r="U89" s="5">
        <f>+IF(O89=0,"",'Ark1'!AK169)</f>
        <v>9.6422218229675281</v>
      </c>
      <c r="V89" s="104"/>
      <c r="W89" s="66">
        <f>+IF(F89=0,"",'Ark1'!S169)</f>
        <v>4.8738317757009364</v>
      </c>
      <c r="X89" s="66"/>
      <c r="Y89" s="25"/>
      <c r="Z89" s="66">
        <f>+IF(F89=0,"",'Ark1'!T169)</f>
        <v>5.3084112149532707</v>
      </c>
      <c r="AA89" s="66"/>
      <c r="AB89" s="66">
        <f>+IF(F89=0,"",'Ark1'!W169)</f>
        <v>4.2056074766355156</v>
      </c>
      <c r="AC89" s="139"/>
      <c r="AD89" s="139">
        <f>+IF(F89=0,"",'Ark1'!X169)</f>
        <v>38.317757009345797</v>
      </c>
      <c r="AE89" s="140"/>
      <c r="AF89" s="139">
        <f>+IF(F89=0,"",'Ark1'!Y169)</f>
        <v>13.551401869158878</v>
      </c>
      <c r="AG89" s="140"/>
      <c r="AH89" s="140"/>
      <c r="AI89" s="139">
        <f>+IF(F89=0,"",'Ark1'!Z169)</f>
        <v>8.005909264497495</v>
      </c>
      <c r="AJ89" s="66">
        <f>+IF(F89=0,"",'Ark1'!AA169)</f>
        <v>1.3596203736652499</v>
      </c>
      <c r="AK89" s="66">
        <f>+IF(F89=0,"",'Ark1'!AC169)</f>
        <v>15.85327787481623</v>
      </c>
      <c r="AL89" s="66">
        <f t="shared" si="24"/>
        <v>2.9111217641418974</v>
      </c>
      <c r="AM89" s="139"/>
      <c r="AN89" s="25"/>
      <c r="AX89"/>
      <c r="BB89"/>
      <c r="BC89"/>
      <c r="BD89"/>
      <c r="BE89"/>
      <c r="BF89"/>
      <c r="BG89"/>
      <c r="BK89"/>
      <c r="BL89"/>
      <c r="BM89"/>
    </row>
    <row r="90" spans="1:65" ht="15.6">
      <c r="A90" s="25"/>
      <c r="B90" s="65">
        <f>+'Ark1'!C170</f>
        <v>2023</v>
      </c>
      <c r="C90" s="65">
        <f>+'Ark1'!E170</f>
        <v>28</v>
      </c>
      <c r="D90" s="65">
        <f>+IF(F90=0,"",'Ark1'!Q170)</f>
        <v>10</v>
      </c>
      <c r="E90" s="140">
        <f t="shared" si="25"/>
        <v>0</v>
      </c>
      <c r="F90" s="65">
        <f>+'Ark1'!R170</f>
        <v>154</v>
      </c>
      <c r="G90" s="140"/>
      <c r="H90" s="139">
        <f>+IF(F90=0,"",'Ark1'!AF170)</f>
        <v>0.58172477618705853</v>
      </c>
      <c r="I90" s="139">
        <f t="shared" si="26"/>
        <v>0.13123933929385467</v>
      </c>
      <c r="J90" s="139">
        <f>+IF(F90=0,"",'Ark1'!AG170)</f>
        <v>0.54028596219220748</v>
      </c>
      <c r="K90" s="102"/>
      <c r="L90" s="139">
        <f>+IF(F90=0,"",'Ark1'!U170)</f>
        <v>11.479220779220778</v>
      </c>
      <c r="M90" s="469"/>
      <c r="N90" s="101"/>
      <c r="O90" s="18">
        <f>+'Ark1'!AI170</f>
        <v>3</v>
      </c>
      <c r="P90" s="102"/>
      <c r="Q90" s="57">
        <f t="shared" si="23"/>
        <v>1.948051948051948</v>
      </c>
      <c r="R90" s="102"/>
      <c r="S90" s="57">
        <f>+IF(O90=0,"",'Ark1'!AJ170)</f>
        <v>97.433333333333366</v>
      </c>
      <c r="T90" s="106"/>
      <c r="U90" s="5">
        <f>+IF(O90=0,"",'Ark1'!AK170)</f>
        <v>15.446575564460304</v>
      </c>
      <c r="V90" s="104"/>
      <c r="W90" s="66">
        <f>+IF(F90=0,"",'Ark1'!S170)</f>
        <v>5.4675324675324681</v>
      </c>
      <c r="X90" s="66"/>
      <c r="Y90" s="25"/>
      <c r="Z90" s="66">
        <f>+IF(F90=0,"",'Ark1'!T170)</f>
        <v>4.7662337662337668</v>
      </c>
      <c r="AA90" s="66"/>
      <c r="AB90" s="66">
        <f>+IF(F90=0,"",'Ark1'!W170)</f>
        <v>0.64935064935064923</v>
      </c>
      <c r="AC90" s="139"/>
      <c r="AD90" s="139">
        <f>+IF(F90=0,"",'Ark1'!X170)</f>
        <v>18.831168831168828</v>
      </c>
      <c r="AE90" s="140"/>
      <c r="AF90" s="139">
        <f>+IF(F90=0,"",'Ark1'!Y170)</f>
        <v>9.0909090909090917</v>
      </c>
      <c r="AG90" s="140"/>
      <c r="AH90" s="140"/>
      <c r="AI90" s="139">
        <f>+IF(F90=0,"",'Ark1'!Z170)</f>
        <v>6.7910624546491132</v>
      </c>
      <c r="AJ90" s="66">
        <f>+IF(F90=0,"",'Ark1'!AA170)</f>
        <v>1.6909569686201604</v>
      </c>
      <c r="AK90" s="66">
        <f>+IF(F90=0,"",'Ark1'!AC170)</f>
        <v>38.683531585275318</v>
      </c>
      <c r="AL90" s="66">
        <f t="shared" si="24"/>
        <v>2.0995249406175769</v>
      </c>
      <c r="AM90" s="139"/>
      <c r="AN90" s="25"/>
      <c r="AX90"/>
      <c r="BB90"/>
      <c r="BC90"/>
      <c r="BD90"/>
      <c r="BE90"/>
      <c r="BF90"/>
      <c r="BG90"/>
      <c r="BK90"/>
      <c r="BL90"/>
      <c r="BM90"/>
    </row>
    <row r="91" spans="1:65" ht="15.6">
      <c r="A91" s="25"/>
      <c r="B91" s="65">
        <f>+'Ark1'!C171</f>
        <v>2023</v>
      </c>
      <c r="C91" s="65">
        <f>+'Ark1'!E171</f>
        <v>29</v>
      </c>
      <c r="D91" s="65">
        <f>+IF(F91=0,"",'Ark1'!Q171)</f>
        <v>2</v>
      </c>
      <c r="E91" s="140">
        <f t="shared" si="25"/>
        <v>0</v>
      </c>
      <c r="F91" s="65">
        <f>+'Ark1'!R171</f>
        <v>8</v>
      </c>
      <c r="G91" s="140"/>
      <c r="H91" s="139">
        <f>+IF(F91=0,"",'Ark1'!AF171)</f>
        <v>3.0219468892834219E-2</v>
      </c>
      <c r="I91" s="139">
        <f t="shared" si="26"/>
        <v>-3.5799948582893953E-2</v>
      </c>
      <c r="J91" s="139">
        <f>+IF(F91=0,"",'Ark1'!AG171)</f>
        <v>2.9554051670995847E-2</v>
      </c>
      <c r="K91" s="102"/>
      <c r="L91" s="139">
        <f>+IF(F91=0,"",'Ark1'!U171)</f>
        <v>12.0875</v>
      </c>
      <c r="M91" s="469"/>
      <c r="N91" s="101"/>
      <c r="O91" s="18">
        <f>+'Ark1'!AI171</f>
        <v>7</v>
      </c>
      <c r="P91" s="102"/>
      <c r="Q91" s="57">
        <f t="shared" si="23"/>
        <v>87.5</v>
      </c>
      <c r="R91" s="102"/>
      <c r="S91" s="57">
        <f>+IF(O91=0,"",'Ark1'!AJ171)</f>
        <v>86.328571428571436</v>
      </c>
      <c r="T91" s="106"/>
      <c r="U91" s="5">
        <f>+IF(O91=0,"",'Ark1'!AK171)</f>
        <v>13.117162945168259</v>
      </c>
      <c r="V91" s="104"/>
      <c r="W91" s="66">
        <f>+IF(F91=0,"",'Ark1'!S171)</f>
        <v>4.25</v>
      </c>
      <c r="X91" s="66"/>
      <c r="Y91" s="25"/>
      <c r="Z91" s="66">
        <f>+IF(F91=0,"",'Ark1'!T171)</f>
        <v>2.75</v>
      </c>
      <c r="AA91" s="66"/>
      <c r="AB91" s="66">
        <f>+IF(F91=0,"",'Ark1'!W171)</f>
        <v>0</v>
      </c>
      <c r="AC91" s="139"/>
      <c r="AD91" s="139">
        <f>+IF(F91=0,"",'Ark1'!X171)</f>
        <v>12.5</v>
      </c>
      <c r="AE91" s="140"/>
      <c r="AF91" s="139">
        <f>+IF(F91=0,"",'Ark1'!Y171)</f>
        <v>12.5</v>
      </c>
      <c r="AG91" s="140"/>
      <c r="AH91" s="140"/>
      <c r="AI91" s="139">
        <f>+IF(F91=0,"",'Ark1'!Z171)</f>
        <v>9.8452320312931185</v>
      </c>
      <c r="AJ91" s="66">
        <f>+IF(F91=0,"",'Ark1'!AA171)</f>
        <v>0.96824583655185403</v>
      </c>
      <c r="AK91" s="66">
        <f>+IF(F91=0,"",'Ark1'!AC171)</f>
        <v>82.250602666921054</v>
      </c>
      <c r="AL91" s="66">
        <f t="shared" si="24"/>
        <v>2.8441176470588236</v>
      </c>
      <c r="AM91" s="139"/>
      <c r="AN91" s="25"/>
      <c r="AX91"/>
      <c r="BB91"/>
      <c r="BC91"/>
      <c r="BD91"/>
      <c r="BE91"/>
      <c r="BF91"/>
      <c r="BG91"/>
      <c r="BK91"/>
      <c r="BL91"/>
      <c r="BM91"/>
    </row>
    <row r="92" spans="1:65" ht="15.6">
      <c r="A92" s="25"/>
      <c r="B92" s="65">
        <f>+'Ark1'!C172</f>
        <v>2023</v>
      </c>
      <c r="C92" s="65">
        <f>+'Ark1'!E172</f>
        <v>30</v>
      </c>
      <c r="D92" s="65">
        <f>+IF(F92=0,"",'Ark1'!Q172)</f>
        <v>3</v>
      </c>
      <c r="E92" s="140">
        <f t="shared" si="25"/>
        <v>1</v>
      </c>
      <c r="F92" s="65">
        <f>+'Ark1'!R172</f>
        <v>91</v>
      </c>
      <c r="G92" s="140"/>
      <c r="H92" s="139">
        <f>+IF(F92=0,"",'Ark1'!AF172)</f>
        <v>0.34374645865598913</v>
      </c>
      <c r="I92" s="139">
        <f t="shared" si="26"/>
        <v>0.31656199263657164</v>
      </c>
      <c r="J92" s="139">
        <f>+IF(F92=0,"",'Ark1'!AG172)</f>
        <v>0.21079037680957435</v>
      </c>
      <c r="K92" s="102"/>
      <c r="L92" s="139">
        <f>+IF(F92=0,"",'Ark1'!U172)</f>
        <v>7.5791208791208815</v>
      </c>
      <c r="M92" s="469"/>
      <c r="N92" s="101"/>
      <c r="O92" s="18">
        <f>+'Ark1'!AI172</f>
        <v>5</v>
      </c>
      <c r="P92" s="102"/>
      <c r="Q92" s="57">
        <f t="shared" si="23"/>
        <v>5.4945054945054945</v>
      </c>
      <c r="R92" s="102"/>
      <c r="S92" s="57">
        <f>+IF(O92=0,"",'Ark1'!AJ172)</f>
        <v>92.62</v>
      </c>
      <c r="T92" s="106"/>
      <c r="U92" s="5">
        <f>+IF(O92=0,"",'Ark1'!AK172)</f>
        <v>10.86882700288119</v>
      </c>
      <c r="V92" s="104"/>
      <c r="W92" s="66">
        <f>+IF(F92=0,"",'Ark1'!S172)</f>
        <v>3.7032967032967039</v>
      </c>
      <c r="X92" s="66"/>
      <c r="Y92" s="25"/>
      <c r="Z92" s="66">
        <f>+IF(F92=0,"",'Ark1'!T172)</f>
        <v>3.3846153846153846</v>
      </c>
      <c r="AA92" s="66"/>
      <c r="AB92" s="66">
        <f>+IF(F92=0,"",'Ark1'!W172)</f>
        <v>0</v>
      </c>
      <c r="AC92" s="139"/>
      <c r="AD92" s="139">
        <f>+IF(F92=0,"",'Ark1'!X172)</f>
        <v>0</v>
      </c>
      <c r="AE92" s="140"/>
      <c r="AF92" s="139">
        <f>+IF(F92=0,"",'Ark1'!Y172)</f>
        <v>0</v>
      </c>
      <c r="AG92" s="140"/>
      <c r="AH92" s="140"/>
      <c r="AI92" s="139">
        <f>+IF(F92=0,"",'Ark1'!Z172)</f>
        <v>2.5707362644643541</v>
      </c>
      <c r="AJ92" s="66">
        <f>+IF(F92=0,"",'Ark1'!AA172)</f>
        <v>1.2447207683203623</v>
      </c>
      <c r="AK92" s="66">
        <f>+IF(F92=0,"",'Ark1'!AC172)</f>
        <v>35.144608093893197</v>
      </c>
      <c r="AL92" s="66">
        <f t="shared" si="24"/>
        <v>2.0465875370919884</v>
      </c>
      <c r="AM92" s="139"/>
      <c r="AN92" s="25"/>
      <c r="AX92"/>
      <c r="BB92"/>
      <c r="BC92"/>
      <c r="BD92"/>
      <c r="BE92"/>
      <c r="BF92"/>
      <c r="BG92"/>
      <c r="BK92"/>
      <c r="BL92"/>
      <c r="BM92"/>
    </row>
    <row r="93" spans="1:65" ht="15.6">
      <c r="A93" s="25"/>
      <c r="B93" s="65">
        <f>+'Ark1'!C173</f>
        <v>2023</v>
      </c>
      <c r="C93" s="65">
        <f>+'Ark1'!E173</f>
        <v>31</v>
      </c>
      <c r="D93" s="65">
        <f>+IF(F93=0,"",'Ark1'!Q173)</f>
        <v>13</v>
      </c>
      <c r="E93" s="140">
        <f t="shared" si="25"/>
        <v>-14</v>
      </c>
      <c r="F93" s="65">
        <f>+'Ark1'!R173</f>
        <v>289</v>
      </c>
      <c r="G93" s="140"/>
      <c r="H93" s="139">
        <f>+IF(F93=0,"",'Ark1'!AF173)</f>
        <v>1.0916783137536361</v>
      </c>
      <c r="I93" s="139">
        <f t="shared" si="26"/>
        <v>-0.32579741440170396</v>
      </c>
      <c r="J93" s="139">
        <f>+IF(F93=0,"",'Ark1'!AG173)</f>
        <v>1.0399542049730881</v>
      </c>
      <c r="K93" s="102"/>
      <c r="L93" s="139">
        <f>+IF(F93=0,"",'Ark1'!U173)</f>
        <v>11.774048442906579</v>
      </c>
      <c r="M93" s="469"/>
      <c r="N93" s="101"/>
      <c r="O93" s="18">
        <f>+'Ark1'!AI173</f>
        <v>9</v>
      </c>
      <c r="P93" s="102"/>
      <c r="Q93" s="57">
        <f t="shared" si="23"/>
        <v>3.1141868512110729</v>
      </c>
      <c r="R93" s="102"/>
      <c r="S93" s="57">
        <f>+IF(O93=0,"",'Ark1'!AJ173)</f>
        <v>102.78888888888888</v>
      </c>
      <c r="T93" s="106"/>
      <c r="U93" s="5">
        <f>+IF(O93=0,"",'Ark1'!AK173)</f>
        <v>15.077171763292839</v>
      </c>
      <c r="V93" s="104"/>
      <c r="W93" s="66">
        <f>+IF(F93=0,"",'Ark1'!S173)</f>
        <v>4.5986159169550174</v>
      </c>
      <c r="X93" s="66"/>
      <c r="Y93" s="25"/>
      <c r="Z93" s="66">
        <f>+IF(F93=0,"",'Ark1'!T173)</f>
        <v>4.1972318339100347</v>
      </c>
      <c r="AA93" s="66"/>
      <c r="AB93" s="66">
        <f>+IF(F93=0,"",'Ark1'!W173)</f>
        <v>2.0761245674740474</v>
      </c>
      <c r="AC93" s="139"/>
      <c r="AD93" s="139">
        <f>+IF(F93=0,"",'Ark1'!X173)</f>
        <v>20.761245674740476</v>
      </c>
      <c r="AE93" s="140"/>
      <c r="AF93" s="139">
        <f>+IF(F93=0,"",'Ark1'!Y173)</f>
        <v>7.9584775086505184</v>
      </c>
      <c r="AG93" s="140"/>
      <c r="AH93" s="140"/>
      <c r="AI93" s="139">
        <f>+IF(F93=0,"",'Ark1'!Z173)</f>
        <v>6.8892663525622169</v>
      </c>
      <c r="AJ93" s="66">
        <f>+IF(F93=0,"",'Ark1'!AA173)</f>
        <v>1.8726213944848249</v>
      </c>
      <c r="AK93" s="66">
        <f>+IF(F93=0,"",'Ark1'!AC173)</f>
        <v>53.462542154418045</v>
      </c>
      <c r="AL93" s="66">
        <f t="shared" si="24"/>
        <v>2.5603461249059456</v>
      </c>
      <c r="AM93" s="139"/>
      <c r="AN93" s="25"/>
      <c r="AX93"/>
      <c r="BB93"/>
      <c r="BC93"/>
      <c r="BD93"/>
      <c r="BE93"/>
      <c r="BF93"/>
      <c r="BG93"/>
      <c r="BK93"/>
      <c r="BL93"/>
      <c r="BM93"/>
    </row>
    <row r="94" spans="1:65" ht="15.6">
      <c r="A94" s="25"/>
      <c r="B94" s="65">
        <f>+'Ark1'!C174</f>
        <v>2023</v>
      </c>
      <c r="C94" s="65">
        <f>+'Ark1'!E174</f>
        <v>32</v>
      </c>
      <c r="D94" s="65">
        <f>+IF(F94=0,"",'Ark1'!Q174)</f>
        <v>18</v>
      </c>
      <c r="E94" s="66"/>
      <c r="F94" s="65">
        <f>+'Ark1'!R174</f>
        <v>412</v>
      </c>
      <c r="G94" s="140"/>
      <c r="H94" s="139">
        <f>+IF(F94=0,"",'Ark1'!AF174)</f>
        <v>1.5563026479809621</v>
      </c>
      <c r="I94" s="139">
        <f t="shared" si="26"/>
        <v>0.70581721108775819</v>
      </c>
      <c r="J94" s="139">
        <f>+IF(F94=0,"",'Ark1'!AG174)</f>
        <v>1.1180111315167525</v>
      </c>
      <c r="K94" s="102"/>
      <c r="L94" s="139">
        <f>+IF(F94=0,"",'Ark1'!U174)</f>
        <v>8.8788834951456295</v>
      </c>
      <c r="M94" s="469"/>
      <c r="N94" s="101"/>
      <c r="O94" s="18">
        <f>+'Ark1'!AI174</f>
        <v>57</v>
      </c>
      <c r="P94" s="102"/>
      <c r="Q94" s="57">
        <f t="shared" si="23"/>
        <v>13.83495145631068</v>
      </c>
      <c r="R94" s="102"/>
      <c r="S94" s="57">
        <f>+IF(O94=0,"",'Ark1'!AJ174)</f>
        <v>81.877192982456151</v>
      </c>
      <c r="T94" s="106"/>
      <c r="U94" s="5">
        <f>+IF(O94=0,"",'Ark1'!AK174)</f>
        <v>15.043044724388125</v>
      </c>
      <c r="V94" s="104"/>
      <c r="W94" s="66">
        <f>+IF(F94=0,"",'Ark1'!S174)</f>
        <v>4.4975728155339807</v>
      </c>
      <c r="X94" s="66"/>
      <c r="Y94" s="25"/>
      <c r="Z94" s="66">
        <f>+IF(F94=0,"",'Ark1'!T174)</f>
        <v>3.0533980582524274</v>
      </c>
      <c r="AA94" s="66"/>
      <c r="AB94" s="66">
        <f>+IF(F94=0,"",'Ark1'!W174)</f>
        <v>0.24271844660194181</v>
      </c>
      <c r="AC94" s="139"/>
      <c r="AD94" s="139">
        <f>+IF(F94=0,"",'Ark1'!X174)</f>
        <v>4.8543689320388363</v>
      </c>
      <c r="AE94" s="140"/>
      <c r="AF94" s="139">
        <f>+IF(F94=0,"",'Ark1'!Y174)</f>
        <v>1.6990291262135924</v>
      </c>
      <c r="AG94" s="140"/>
      <c r="AH94" s="140"/>
      <c r="AI94" s="139">
        <f>+IF(F94=0,"",'Ark1'!Z174)</f>
        <v>4.4007849824951411</v>
      </c>
      <c r="AJ94" s="66">
        <f>+IF(F94=0,"",'Ark1'!AA174)</f>
        <v>1.4672786818238683</v>
      </c>
      <c r="AK94" s="66">
        <f>+IF(F94=0,"",'Ark1'!AC174)</f>
        <v>45.269440665603113</v>
      </c>
      <c r="AL94" s="66">
        <f t="shared" si="24"/>
        <v>1.9741500269832699</v>
      </c>
      <c r="AM94" s="139"/>
      <c r="AN94" s="25"/>
      <c r="AX94"/>
      <c r="BB94"/>
      <c r="BC94"/>
      <c r="BD94"/>
      <c r="BE94"/>
      <c r="BF94"/>
      <c r="BG94"/>
      <c r="BK94"/>
      <c r="BL94"/>
      <c r="BM94"/>
    </row>
    <row r="95" spans="1:65" ht="15.6">
      <c r="A95" s="25"/>
      <c r="B95" s="65">
        <f>+'Ark1'!C175</f>
        <v>2023</v>
      </c>
      <c r="C95" s="65">
        <f>+'Ark1'!E175</f>
        <v>33</v>
      </c>
      <c r="D95" s="65">
        <f>+IF(F95=0,"",'Ark1'!Q175)</f>
        <v>18</v>
      </c>
      <c r="E95" s="66"/>
      <c r="F95" s="65">
        <f>+'Ark1'!R175</f>
        <v>184</v>
      </c>
      <c r="G95" s="140"/>
      <c r="H95" s="139">
        <f>+IF(F95=0,"",'Ark1'!AF175)</f>
        <v>0.69504778453518701</v>
      </c>
      <c r="I95" s="139">
        <f t="shared" si="26"/>
        <v>-1.1767968756589875</v>
      </c>
      <c r="J95" s="139">
        <f>+IF(F95=0,"",'Ark1'!AG175)</f>
        <v>0.84310038200216308</v>
      </c>
      <c r="K95" s="102"/>
      <c r="L95" s="139">
        <f>+IF(F95=0,"",'Ark1'!U175)</f>
        <v>14.992391304347828</v>
      </c>
      <c r="M95" s="469"/>
      <c r="N95" s="101"/>
      <c r="O95" s="18">
        <f>+'Ark1'!AI175</f>
        <v>13</v>
      </c>
      <c r="P95" s="102"/>
      <c r="Q95" s="57">
        <f t="shared" si="23"/>
        <v>7.0652173913043477</v>
      </c>
      <c r="R95" s="102"/>
      <c r="S95" s="57">
        <f>+IF(O95=0,"",'Ark1'!AJ175)</f>
        <v>88.253846153846112</v>
      </c>
      <c r="T95" s="106"/>
      <c r="U95" s="5">
        <f>+IF(O95=0,"",'Ark1'!AK175)</f>
        <v>15.279247907897076</v>
      </c>
      <c r="V95" s="104"/>
      <c r="W95" s="66">
        <f>+IF(F95=0,"",'Ark1'!S175)</f>
        <v>5.1195652173913047</v>
      </c>
      <c r="X95" s="66"/>
      <c r="Y95" s="25"/>
      <c r="Z95" s="66">
        <f>+IF(F95=0,"",'Ark1'!T175)</f>
        <v>4.3913043478260869</v>
      </c>
      <c r="AA95" s="66"/>
      <c r="AB95" s="66">
        <f>+IF(F95=0,"",'Ark1'!W175)</f>
        <v>0.54347826086956519</v>
      </c>
      <c r="AC95" s="139"/>
      <c r="AD95" s="139">
        <f>+IF(F95=0,"",'Ark1'!X175)</f>
        <v>38.586956521739125</v>
      </c>
      <c r="AE95" s="140"/>
      <c r="AF95" s="139">
        <f>+IF(F95=0,"",'Ark1'!Y175)</f>
        <v>16.304347826086957</v>
      </c>
      <c r="AG95" s="140"/>
      <c r="AH95" s="140"/>
      <c r="AI95" s="139">
        <f>+IF(F95=0,"",'Ark1'!Z175)</f>
        <v>7.3424796441761853</v>
      </c>
      <c r="AJ95" s="66">
        <f>+IF(F95=0,"",'Ark1'!AA175)</f>
        <v>1.607336382263119</v>
      </c>
      <c r="AK95" s="66">
        <f>+IF(F95=0,"",'Ark1'!AC175)</f>
        <v>34.826355235176756</v>
      </c>
      <c r="AL95" s="66">
        <f t="shared" ref="AL95:AL114" si="34">+IF(F95=0,"",L95/W95)</f>
        <v>2.9284501061571127</v>
      </c>
      <c r="AM95" s="139"/>
      <c r="AN95" s="25"/>
      <c r="AX95"/>
      <c r="BB95"/>
      <c r="BC95"/>
      <c r="BD95"/>
      <c r="BE95"/>
      <c r="BF95"/>
      <c r="BG95"/>
      <c r="BK95"/>
      <c r="BL95"/>
      <c r="BM95"/>
    </row>
    <row r="96" spans="1:65" ht="15.6">
      <c r="A96" s="25"/>
      <c r="B96" s="65">
        <f>+'Ark1'!C176</f>
        <v>2023</v>
      </c>
      <c r="C96" s="65">
        <f>+'Ark1'!E176</f>
        <v>34</v>
      </c>
      <c r="D96" s="65">
        <f>+IF(F96=0,"",'Ark1'!Q176)</f>
        <v>32</v>
      </c>
      <c r="E96" s="66"/>
      <c r="F96" s="65">
        <f>+'Ark1'!R176</f>
        <v>302</v>
      </c>
      <c r="G96" s="140"/>
      <c r="H96" s="139">
        <f>+IF(F96=0,"",'Ark1'!AF176)</f>
        <v>1.1407849507044909</v>
      </c>
      <c r="I96" s="139">
        <f t="shared" si="26"/>
        <v>-0.36212767065473273</v>
      </c>
      <c r="J96" s="139">
        <f>+IF(F96=0,"",'Ark1'!AG176)</f>
        <v>1.1861046445705048</v>
      </c>
      <c r="K96" s="102"/>
      <c r="L96" s="139">
        <f>+IF(F96=0,"",'Ark1'!U176)</f>
        <v>12.850662251655628</v>
      </c>
      <c r="M96" s="469"/>
      <c r="N96" s="101"/>
      <c r="O96" s="18">
        <f>+'Ark1'!AI176</f>
        <v>42</v>
      </c>
      <c r="P96" s="102"/>
      <c r="Q96" s="57">
        <f t="shared" si="23"/>
        <v>13.907284768211921</v>
      </c>
      <c r="R96" s="102"/>
      <c r="S96" s="57">
        <f>+IF(O96=0,"",'Ark1'!AJ176)</f>
        <v>93.950000000000017</v>
      </c>
      <c r="T96" s="106"/>
      <c r="U96" s="5">
        <f>+IF(O96=0,"",'Ark1'!AK176)</f>
        <v>14.557071398576486</v>
      </c>
      <c r="V96" s="104"/>
      <c r="W96" s="66">
        <f>+IF(F96=0,"",'Ark1'!S176)</f>
        <v>5.1026490066225163</v>
      </c>
      <c r="X96" s="66"/>
      <c r="Y96" s="25"/>
      <c r="Z96" s="66">
        <f>+IF(F96=0,"",'Ark1'!T176)</f>
        <v>3.8807947019867552</v>
      </c>
      <c r="AA96" s="66"/>
      <c r="AB96" s="66">
        <f>+IF(F96=0,"",'Ark1'!W176)</f>
        <v>0.33112582781456951</v>
      </c>
      <c r="AC96" s="139"/>
      <c r="AD96" s="139">
        <f>+IF(F96=0,"",'Ark1'!X176)</f>
        <v>18.543046357615889</v>
      </c>
      <c r="AE96" s="140"/>
      <c r="AF96" s="139">
        <f>+IF(F96=0,"",'Ark1'!Y176)</f>
        <v>5.2980132450331112</v>
      </c>
      <c r="AG96" s="140"/>
      <c r="AH96" s="140"/>
      <c r="AI96" s="139">
        <f>+IF(F96=0,"",'Ark1'!Z176)</f>
        <v>5.4697285147435881</v>
      </c>
      <c r="AJ96" s="66">
        <f>+IF(F96=0,"",'Ark1'!AA176)</f>
        <v>1.2735436830219997</v>
      </c>
      <c r="AK96" s="66">
        <f>+IF(F96=0,"",'Ark1'!AC176)</f>
        <v>38.005628267763058</v>
      </c>
      <c r="AL96" s="66">
        <f t="shared" si="34"/>
        <v>2.518429591174562</v>
      </c>
      <c r="AM96" s="139"/>
      <c r="AN96" s="25"/>
      <c r="AX96"/>
      <c r="BB96"/>
      <c r="BC96"/>
      <c r="BD96"/>
      <c r="BE96"/>
      <c r="BF96"/>
      <c r="BG96"/>
      <c r="BK96"/>
      <c r="BL96"/>
      <c r="BM96"/>
    </row>
    <row r="97" spans="1:65" ht="15.6">
      <c r="A97" s="25"/>
      <c r="B97" s="65">
        <f>+'Ark1'!C177</f>
        <v>2023</v>
      </c>
      <c r="C97" s="65">
        <f>+'Ark1'!E177</f>
        <v>35</v>
      </c>
      <c r="D97" s="65">
        <f>+IF(F97=0,"",'Ark1'!Q177)</f>
        <v>43</v>
      </c>
      <c r="E97" s="66"/>
      <c r="F97" s="65">
        <f>+'Ark1'!R177</f>
        <v>541</v>
      </c>
      <c r="G97" s="140"/>
      <c r="H97" s="139">
        <f>+IF(F97=0,"",'Ark1'!AF177)</f>
        <v>2.0435915838779128</v>
      </c>
      <c r="I97" s="139">
        <f t="shared" si="26"/>
        <v>0.28436828290703864</v>
      </c>
      <c r="J97" s="139">
        <f>+IF(F97=0,"",'Ark1'!AG177)</f>
        <v>2.2919518540965078</v>
      </c>
      <c r="K97" s="102"/>
      <c r="L97" s="139">
        <f>+IF(F97=0,"",'Ark1'!U177)</f>
        <v>13.861737523105372</v>
      </c>
      <c r="M97" s="469"/>
      <c r="N97" s="101"/>
      <c r="O97" s="18">
        <f>+'Ark1'!AI177</f>
        <v>105</v>
      </c>
      <c r="P97" s="102"/>
      <c r="Q97" s="57">
        <f t="shared" si="23"/>
        <v>19.408502772643253</v>
      </c>
      <c r="R97" s="102"/>
      <c r="S97" s="57">
        <f>+IF(O97=0,"",'Ark1'!AJ177)</f>
        <v>104.08666666666657</v>
      </c>
      <c r="T97" s="106"/>
      <c r="U97" s="5">
        <f>+IF(O97=0,"",'Ark1'!AK177)</f>
        <v>14.035924001208103</v>
      </c>
      <c r="V97" s="104"/>
      <c r="W97" s="66">
        <f>+IF(F97=0,"",'Ark1'!S177)</f>
        <v>5.0129390018484301</v>
      </c>
      <c r="X97" s="66"/>
      <c r="Y97" s="25"/>
      <c r="Z97" s="66">
        <f>+IF(F97=0,"",'Ark1'!T177)</f>
        <v>4.6950092421441791</v>
      </c>
      <c r="AA97" s="66"/>
      <c r="AB97" s="66">
        <f>+IF(F97=0,"",'Ark1'!W177)</f>
        <v>2.5878003696857661</v>
      </c>
      <c r="AC97" s="139"/>
      <c r="AD97" s="139">
        <f>+IF(F97=0,"",'Ark1'!X177)</f>
        <v>32.532347504621065</v>
      </c>
      <c r="AE97" s="140"/>
      <c r="AF97" s="139">
        <f>+IF(F97=0,"",'Ark1'!Y177)</f>
        <v>8.3179297597042492</v>
      </c>
      <c r="AG97" s="140"/>
      <c r="AH97" s="140"/>
      <c r="AI97" s="139">
        <f>+IF(F97=0,"",'Ark1'!Z177)</f>
        <v>6.2586513825973222</v>
      </c>
      <c r="AJ97" s="66">
        <f>+IF(F97=0,"",'Ark1'!AA177)</f>
        <v>1.361545704053839</v>
      </c>
      <c r="AK97" s="66">
        <f>+IF(F97=0,"",'Ark1'!AC177)</f>
        <v>31.801222517801399</v>
      </c>
      <c r="AL97" s="66">
        <f t="shared" si="34"/>
        <v>2.7651917404129809</v>
      </c>
      <c r="AM97" s="139"/>
      <c r="AN97" s="25"/>
      <c r="AX97"/>
      <c r="BB97"/>
      <c r="BC97"/>
      <c r="BD97"/>
      <c r="BE97"/>
      <c r="BF97"/>
      <c r="BG97"/>
      <c r="BK97"/>
      <c r="BL97"/>
      <c r="BM97"/>
    </row>
    <row r="98" spans="1:65" ht="15.6">
      <c r="A98" s="25"/>
      <c r="B98" s="65">
        <f>+'Ark1'!C178</f>
        <v>2023</v>
      </c>
      <c r="C98" s="65">
        <f>+'Ark1'!E178</f>
        <v>36</v>
      </c>
      <c r="D98" s="65">
        <f>+IF(F98=0,"",'Ark1'!Q178)</f>
        <v>45</v>
      </c>
      <c r="E98" s="66"/>
      <c r="F98" s="65">
        <f>+'Ark1'!R178</f>
        <v>554</v>
      </c>
      <c r="G98" s="140"/>
      <c r="H98" s="139">
        <f>+IF(F98=0,"",'Ark1'!AF178)</f>
        <v>2.092698220828769</v>
      </c>
      <c r="I98" s="139">
        <f t="shared" si="26"/>
        <v>0.45386326937245869</v>
      </c>
      <c r="J98" s="139">
        <f>+IF(F98=0,"",'Ark1'!AG178)</f>
        <v>2.2596471667994606</v>
      </c>
      <c r="K98" s="102"/>
      <c r="L98" s="139">
        <f>+IF(F98=0,"",'Ark1'!U178)</f>
        <v>13.345667870036097</v>
      </c>
      <c r="M98" s="469"/>
      <c r="N98" s="101"/>
      <c r="O98" s="18">
        <f>+'Ark1'!AI178</f>
        <v>55</v>
      </c>
      <c r="P98" s="102"/>
      <c r="Q98" s="57">
        <f t="shared" si="23"/>
        <v>9.9277978339350188</v>
      </c>
      <c r="R98" s="102"/>
      <c r="S98" s="57">
        <f>+IF(O98=0,"",'Ark1'!AJ178)</f>
        <v>90.847272727272738</v>
      </c>
      <c r="T98" s="106"/>
      <c r="U98" s="5">
        <f>+IF(O98=0,"",'Ark1'!AK178)</f>
        <v>15.401268901915589</v>
      </c>
      <c r="V98" s="104"/>
      <c r="W98" s="66">
        <f>+IF(F98=0,"",'Ark1'!S178)</f>
        <v>5.3393501805054164</v>
      </c>
      <c r="X98" s="66"/>
      <c r="Y98" s="25"/>
      <c r="Z98" s="66">
        <f>+IF(F98=0,"",'Ark1'!T178)</f>
        <v>4.3267148014440435</v>
      </c>
      <c r="AA98" s="66"/>
      <c r="AB98" s="66">
        <f>+IF(F98=0,"",'Ark1'!W178)</f>
        <v>1.4440433212996389</v>
      </c>
      <c r="AC98" s="139"/>
      <c r="AD98" s="139">
        <f>+IF(F98=0,"",'Ark1'!X178)</f>
        <v>23.646209386281591</v>
      </c>
      <c r="AE98" s="140"/>
      <c r="AF98" s="139">
        <f>+IF(F98=0,"",'Ark1'!Y178)</f>
        <v>8.3032490974729285</v>
      </c>
      <c r="AG98" s="140"/>
      <c r="AH98" s="140"/>
      <c r="AI98" s="139">
        <f>+IF(F98=0,"",'Ark1'!Z178)</f>
        <v>6.4806341060706005</v>
      </c>
      <c r="AJ98" s="66">
        <f>+IF(F98=0,"",'Ark1'!AA178)</f>
        <v>1.502225885220194</v>
      </c>
      <c r="AK98" s="66">
        <f>+IF(F98=0,"",'Ark1'!AC178)</f>
        <v>27.046294603988244</v>
      </c>
      <c r="AL98" s="66">
        <f t="shared" si="34"/>
        <v>2.499492900608518</v>
      </c>
      <c r="AM98" s="139"/>
      <c r="AN98" s="25"/>
      <c r="AX98"/>
      <c r="BB98"/>
      <c r="BC98"/>
      <c r="BD98"/>
      <c r="BE98"/>
      <c r="BF98"/>
      <c r="BG98"/>
      <c r="BK98"/>
      <c r="BL98"/>
      <c r="BM98"/>
    </row>
    <row r="99" spans="1:65" ht="15.6">
      <c r="A99" s="25"/>
      <c r="B99" s="65">
        <f>+'Ark1'!C179</f>
        <v>2023</v>
      </c>
      <c r="C99" s="65">
        <f>+'Ark1'!E179</f>
        <v>37</v>
      </c>
      <c r="D99" s="65">
        <f>+IF(F99=0,"",'Ark1'!Q179)</f>
        <v>45</v>
      </c>
      <c r="E99" s="66"/>
      <c r="F99" s="65">
        <f>+'Ark1'!R179</f>
        <v>826</v>
      </c>
      <c r="G99" s="140"/>
      <c r="H99" s="139">
        <f>+IF(F99=0,"",'Ark1'!AF179)</f>
        <v>3.1201601631851315</v>
      </c>
      <c r="I99" s="139">
        <f t="shared" si="26"/>
        <v>0.9687038525055196</v>
      </c>
      <c r="J99" s="139">
        <f>+IF(F99=0,"",'Ark1'!AG179)</f>
        <v>3.1276866451444678</v>
      </c>
      <c r="K99" s="102"/>
      <c r="L99" s="139">
        <f>+IF(F99=0,"",'Ark1'!U179)</f>
        <v>12.389467312348662</v>
      </c>
      <c r="M99" s="469"/>
      <c r="N99" s="101"/>
      <c r="O99" s="18">
        <f>+'Ark1'!AI179</f>
        <v>180</v>
      </c>
      <c r="P99" s="102"/>
      <c r="Q99" s="57">
        <f t="shared" si="23"/>
        <v>21.791767554479417</v>
      </c>
      <c r="R99" s="102"/>
      <c r="S99" s="57">
        <f>+IF(O99=0,"",'Ark1'!AJ179)</f>
        <v>87.562222222222218</v>
      </c>
      <c r="T99" s="106"/>
      <c r="U99" s="5">
        <f>+IF(O99=0,"",'Ark1'!AK179)</f>
        <v>14.43905490592662</v>
      </c>
      <c r="V99" s="104"/>
      <c r="W99" s="66">
        <f>+IF(F99=0,"",'Ark1'!S179)</f>
        <v>5.0121065375302658</v>
      </c>
      <c r="X99" s="66"/>
      <c r="Y99" s="25"/>
      <c r="Z99" s="66">
        <f>+IF(F99=0,"",'Ark1'!T179)</f>
        <v>4.1585956416464889</v>
      </c>
      <c r="AA99" s="66"/>
      <c r="AB99" s="66">
        <f>+IF(F99=0,"",'Ark1'!W179)</f>
        <v>0.60532687651331729</v>
      </c>
      <c r="AC99" s="139"/>
      <c r="AD99" s="139">
        <f>+IF(F99=0,"",'Ark1'!X179)</f>
        <v>24.455205811138015</v>
      </c>
      <c r="AE99" s="140"/>
      <c r="AF99" s="139">
        <f>+IF(F99=0,"",'Ark1'!Y179)</f>
        <v>5.690072639225181</v>
      </c>
      <c r="AG99" s="140"/>
      <c r="AH99" s="140"/>
      <c r="AI99" s="139">
        <f>+IF(F99=0,"",'Ark1'!Z179)</f>
        <v>5.9762279645916117</v>
      </c>
      <c r="AJ99" s="66">
        <f>+IF(F99=0,"",'Ark1'!AA179)</f>
        <v>1.4596588769558105</v>
      </c>
      <c r="AK99" s="66">
        <f>+IF(F99=0,"",'Ark1'!AC179)</f>
        <v>36.432431561545471</v>
      </c>
      <c r="AL99" s="66">
        <f t="shared" si="34"/>
        <v>2.4719082125603857</v>
      </c>
      <c r="AM99" s="139"/>
      <c r="AN99" s="25"/>
      <c r="AX99"/>
      <c r="BB99"/>
      <c r="BC99"/>
      <c r="BD99"/>
      <c r="BE99"/>
      <c r="BF99"/>
      <c r="BG99"/>
      <c r="BK99"/>
      <c r="BL99"/>
      <c r="BM99"/>
    </row>
    <row r="100" spans="1:65" ht="15.6">
      <c r="A100" s="25"/>
      <c r="B100" s="65">
        <f>+'Ark1'!C180</f>
        <v>2023</v>
      </c>
      <c r="C100" s="65">
        <f>+'Ark1'!E180</f>
        <v>38</v>
      </c>
      <c r="D100" s="65">
        <f>+IF(F100=0,"",'Ark1'!Q180)</f>
        <v>41</v>
      </c>
      <c r="E100" s="66"/>
      <c r="F100" s="65">
        <f>+'Ark1'!R180</f>
        <v>646</v>
      </c>
      <c r="G100" s="140"/>
      <c r="H100" s="139">
        <f>+IF(F100=0,"",'Ark1'!AF180)</f>
        <v>2.4402221130963624</v>
      </c>
      <c r="I100" s="139">
        <f t="shared" si="26"/>
        <v>0.29264929756238178</v>
      </c>
      <c r="J100" s="139">
        <f>+IF(F100=0,"",'Ark1'!AG180)</f>
        <v>2.5131335210489354</v>
      </c>
      <c r="K100" s="102"/>
      <c r="L100" s="139">
        <f>+IF(F100=0,"",'Ark1'!U180)</f>
        <v>12.728947368421064</v>
      </c>
      <c r="M100" s="469"/>
      <c r="N100" s="101"/>
      <c r="O100" s="18">
        <f>+'Ark1'!AI180</f>
        <v>116</v>
      </c>
      <c r="P100" s="102"/>
      <c r="Q100" s="57">
        <f t="shared" si="23"/>
        <v>17.956656346749227</v>
      </c>
      <c r="R100" s="102"/>
      <c r="S100" s="57">
        <f>+IF(O100=0,"",'Ark1'!AJ180)</f>
        <v>90.84137931034482</v>
      </c>
      <c r="T100" s="106"/>
      <c r="U100" s="5">
        <f>+IF(O100=0,"",'Ark1'!AK180)</f>
        <v>14.438337844022003</v>
      </c>
      <c r="V100" s="104"/>
      <c r="W100" s="66">
        <f>+IF(F100=0,"",'Ark1'!S180)</f>
        <v>5.2198142414860689</v>
      </c>
      <c r="X100" s="66"/>
      <c r="Y100" s="25"/>
      <c r="Z100" s="66">
        <f>+IF(F100=0,"",'Ark1'!T180)</f>
        <v>4.2074303405572753</v>
      </c>
      <c r="AA100" s="66"/>
      <c r="AB100" s="66">
        <f>+IF(F100=0,"",'Ark1'!W180)</f>
        <v>1.3931888544891644</v>
      </c>
      <c r="AC100" s="139"/>
      <c r="AD100" s="139">
        <f>+IF(F100=0,"",'Ark1'!X180)</f>
        <v>26.006191950464395</v>
      </c>
      <c r="AE100" s="140"/>
      <c r="AF100" s="139">
        <f>+IF(F100=0,"",'Ark1'!Y180)</f>
        <v>4.0247678018575845</v>
      </c>
      <c r="AG100" s="140"/>
      <c r="AH100" s="140"/>
      <c r="AI100" s="139">
        <f>+IF(F100=0,"",'Ark1'!Z180)</f>
        <v>5.7985223755939606</v>
      </c>
      <c r="AJ100" s="66">
        <f>+IF(F100=0,"",'Ark1'!AA180)</f>
        <v>1.7817384532972778</v>
      </c>
      <c r="AK100" s="66">
        <f>+IF(F100=0,"",'Ark1'!AC180)</f>
        <v>41.019501458965749</v>
      </c>
      <c r="AL100" s="66">
        <f t="shared" si="34"/>
        <v>2.4385824436536199</v>
      </c>
      <c r="AM100" s="139"/>
      <c r="AN100" s="25"/>
      <c r="AX100"/>
      <c r="BB100"/>
      <c r="BC100"/>
      <c r="BD100"/>
      <c r="BE100"/>
      <c r="BF100"/>
      <c r="BG100"/>
      <c r="BK100"/>
      <c r="BL100"/>
      <c r="BM100"/>
    </row>
    <row r="101" spans="1:65" ht="15.6">
      <c r="A101" s="25"/>
      <c r="B101" s="65">
        <f>+'Ark1'!C181</f>
        <v>2023</v>
      </c>
      <c r="C101" s="65">
        <f>+'Ark1'!E181</f>
        <v>39</v>
      </c>
      <c r="D101" s="65">
        <f>+IF(F101=0,"",'Ark1'!Q181)</f>
        <v>45</v>
      </c>
      <c r="E101" s="66"/>
      <c r="F101" s="65">
        <f>+'Ark1'!R181</f>
        <v>506</v>
      </c>
      <c r="G101" s="140"/>
      <c r="H101" s="139">
        <f>+IF(F101=0,"",'Ark1'!AF181)</f>
        <v>1.9113814074717641</v>
      </c>
      <c r="I101" s="139">
        <f t="shared" si="26"/>
        <v>-5.7550631363187499E-2</v>
      </c>
      <c r="J101" s="139">
        <f>+IF(F101=0,"",'Ark1'!AG181)</f>
        <v>1.939045303274388</v>
      </c>
      <c r="K101" s="102"/>
      <c r="L101" s="139">
        <f>+IF(F101=0,"",'Ark1'!U181)</f>
        <v>12.538537549407128</v>
      </c>
      <c r="M101" s="469"/>
      <c r="N101" s="101"/>
      <c r="O101" s="18">
        <f>+'Ark1'!AI181</f>
        <v>139</v>
      </c>
      <c r="P101" s="102"/>
      <c r="Q101" s="57">
        <f t="shared" si="23"/>
        <v>27.470355731225297</v>
      </c>
      <c r="R101" s="102"/>
      <c r="S101" s="57">
        <f>+IF(O101=0,"",'Ark1'!AJ181)</f>
        <v>91.547482014388493</v>
      </c>
      <c r="T101" s="106"/>
      <c r="U101" s="5">
        <f>+IF(O101=0,"",'Ark1'!AK181)</f>
        <v>15.757175410163477</v>
      </c>
      <c r="V101" s="104"/>
      <c r="W101" s="66">
        <f>+IF(F101=0,"",'Ark1'!S181)</f>
        <v>5.6679841897233203</v>
      </c>
      <c r="X101" s="66"/>
      <c r="Y101" s="25"/>
      <c r="Z101" s="66">
        <f>+IF(F101=0,"",'Ark1'!T181)</f>
        <v>4.5276679841897245</v>
      </c>
      <c r="AA101" s="66"/>
      <c r="AB101" s="66">
        <f>+IF(F101=0,"",'Ark1'!W181)</f>
        <v>2.1739130434782608</v>
      </c>
      <c r="AC101" s="139"/>
      <c r="AD101" s="139">
        <f>+IF(F101=0,"",'Ark1'!X181)</f>
        <v>19.169960474308301</v>
      </c>
      <c r="AE101" s="140"/>
      <c r="AF101" s="139">
        <f>+IF(F101=0,"",'Ark1'!Y181)</f>
        <v>7.1146245059288509</v>
      </c>
      <c r="AG101" s="140"/>
      <c r="AH101" s="140"/>
      <c r="AI101" s="139">
        <f>+IF(F101=0,"",'Ark1'!Z181)</f>
        <v>5.8562656081410509</v>
      </c>
      <c r="AJ101" s="66">
        <f>+IF(F101=0,"",'Ark1'!AA181)</f>
        <v>1.6017661595219077</v>
      </c>
      <c r="AK101" s="66">
        <f>+IF(F101=0,"",'Ark1'!AC181)</f>
        <v>23.421093736204831</v>
      </c>
      <c r="AL101" s="66">
        <f t="shared" si="34"/>
        <v>2.2121687587168779</v>
      </c>
      <c r="AM101" s="139"/>
      <c r="AN101" s="25"/>
      <c r="AX101"/>
      <c r="BB101"/>
      <c r="BC101"/>
      <c r="BD101"/>
      <c r="BE101"/>
      <c r="BF101"/>
      <c r="BG101"/>
      <c r="BK101"/>
      <c r="BL101"/>
      <c r="BM101"/>
    </row>
    <row r="102" spans="1:65" ht="15.6">
      <c r="A102" s="25"/>
      <c r="B102" s="65">
        <f>+'Ark1'!C182</f>
        <v>2023</v>
      </c>
      <c r="C102" s="65">
        <f>+'Ark1'!E182</f>
        <v>40</v>
      </c>
      <c r="D102" s="65">
        <f>+IF(F102=0,"",'Ark1'!Q182)</f>
        <v>77</v>
      </c>
      <c r="E102" s="66"/>
      <c r="F102" s="65">
        <f>+'Ark1'!R182</f>
        <v>1180</v>
      </c>
      <c r="G102" s="140">
        <f t="shared" ref="G102:G114" si="35">+IF(F102=0,"",F102-F155)</f>
        <v>76</v>
      </c>
      <c r="H102" s="139">
        <f>+IF(F102=0,"",'Ark1'!AF182)</f>
        <v>4.4573716616930446</v>
      </c>
      <c r="I102" s="139">
        <f t="shared" si="26"/>
        <v>0.1699930209163476</v>
      </c>
      <c r="J102" s="139">
        <f>+IF(F102=0,"",'Ark1'!AG182)</f>
        <v>5.3866308717283875</v>
      </c>
      <c r="K102" s="102"/>
      <c r="L102" s="139">
        <f>+IF(F102=0,"",'Ark1'!U182)</f>
        <v>14.936355932203398</v>
      </c>
      <c r="M102" s="469">
        <f t="shared" ref="M102:M114" si="36">+IF(F102=0,"",L102-L155)</f>
        <v>-1.2361078359125308</v>
      </c>
      <c r="N102" s="101"/>
      <c r="O102" s="18">
        <f>+'Ark1'!AI182</f>
        <v>476</v>
      </c>
      <c r="P102" s="102"/>
      <c r="Q102" s="57">
        <f t="shared" si="23"/>
        <v>40.33898305084746</v>
      </c>
      <c r="R102" s="102"/>
      <c r="S102" s="57">
        <f>+IF(O102=0,"",'Ark1'!AJ182)</f>
        <v>95.465966386554683</v>
      </c>
      <c r="T102" s="106"/>
      <c r="U102" s="5">
        <f>+IF(O102=0,"",'Ark1'!AK182)</f>
        <v>15.011730639657541</v>
      </c>
      <c r="V102" s="104"/>
      <c r="W102" s="66">
        <f>+IF(F102=0,"",'Ark1'!S182)</f>
        <v>5.0449152542372877</v>
      </c>
      <c r="X102" s="66">
        <f t="shared" ref="X102:X114" si="37">+IF(F102=0,"",W102-W155)</f>
        <v>-0.13262097764676994</v>
      </c>
      <c r="Y102" s="25"/>
      <c r="Z102" s="66">
        <f>+IF(F102=0,"",'Ark1'!T182)</f>
        <v>4.8169491525423718</v>
      </c>
      <c r="AA102" s="66">
        <f t="shared" ref="AA102:AA114" si="38">+IF(F102=0,"",Z102-Z155)</f>
        <v>-0.37507983296487435</v>
      </c>
      <c r="AB102" s="66">
        <f>+IF(F102=0,"",'Ark1'!W182)</f>
        <v>1.6101694915254237</v>
      </c>
      <c r="AC102" s="139">
        <f t="shared" ref="AC102:AC114" si="39">+IF(F102=0,"",AB102-AB155)</f>
        <v>-0.20142471137312667</v>
      </c>
      <c r="AD102" s="139">
        <f>+IF(F102=0,"",'Ark1'!X182)</f>
        <v>40.677966101694913</v>
      </c>
      <c r="AE102" s="140">
        <f t="shared" ref="AE102:AE114" si="40">+IF(F102=0,"",AD102-AD155)</f>
        <v>-8.6879759272906014</v>
      </c>
      <c r="AF102" s="139">
        <f>+IF(F102=0,"",'Ark1'!Y182)</f>
        <v>11.101694915254239</v>
      </c>
      <c r="AG102" s="140">
        <f t="shared" ref="AG102:AG114" si="41">+IF(F102=0,"",AF102-AF155)</f>
        <v>-4.296855809383441</v>
      </c>
      <c r="AH102" s="140" t="e">
        <f>+IF(F102=0,"",#REF!-#REF!)</f>
        <v>#REF!</v>
      </c>
      <c r="AI102" s="139">
        <f>+IF(F102=0,"",'Ark1'!Z182)</f>
        <v>6.4058706079809102</v>
      </c>
      <c r="AJ102" s="66">
        <f>+IF(F102=0,"",'Ark1'!AA182)</f>
        <v>1.633499801955193</v>
      </c>
      <c r="AK102" s="66">
        <f>+IF(F102=0,"",'Ark1'!AC182)</f>
        <v>10.239906806536657</v>
      </c>
      <c r="AL102" s="66">
        <f t="shared" si="34"/>
        <v>2.9606752897698656</v>
      </c>
      <c r="AM102" s="139"/>
      <c r="AN102" s="25"/>
      <c r="AX102"/>
      <c r="BB102"/>
      <c r="BC102"/>
      <c r="BD102"/>
      <c r="BE102"/>
      <c r="BF102"/>
      <c r="BG102"/>
      <c r="BK102"/>
      <c r="BL102"/>
      <c r="BM102"/>
    </row>
    <row r="103" spans="1:65" ht="15.6">
      <c r="A103" s="25"/>
      <c r="B103" s="65">
        <f>+'Ark1'!C183</f>
        <v>2023</v>
      </c>
      <c r="C103" s="65">
        <f>+'Ark1'!E183</f>
        <v>41</v>
      </c>
      <c r="D103" s="65">
        <f>+IF(F103=0,"",'Ark1'!Q183)</f>
        <v>83</v>
      </c>
      <c r="E103" s="66"/>
      <c r="F103" s="65">
        <f>+'Ark1'!R183</f>
        <v>1263</v>
      </c>
      <c r="G103" s="140">
        <f t="shared" si="35"/>
        <v>-25</v>
      </c>
      <c r="H103" s="139">
        <f>+IF(F103=0,"",'Ark1'!AF183)</f>
        <v>4.7708986514562008</v>
      </c>
      <c r="I103" s="139">
        <f t="shared" si="26"/>
        <v>-0.23104309611661389</v>
      </c>
      <c r="J103" s="139">
        <f>+IF(F103=0,"",'Ark1'!AG183)</f>
        <v>6.1408857230091627</v>
      </c>
      <c r="K103" s="102"/>
      <c r="L103" s="139">
        <f>+IF(F103=0,"",'Ark1'!U183)</f>
        <v>15.908788598574843</v>
      </c>
      <c r="M103" s="469">
        <f t="shared" si="36"/>
        <v>4.5512201059326074E-2</v>
      </c>
      <c r="N103" s="101"/>
      <c r="O103" s="18">
        <f>+'Ark1'!AI183</f>
        <v>185</v>
      </c>
      <c r="P103" s="102"/>
      <c r="Q103" s="57">
        <f t="shared" si="23"/>
        <v>14.647664291369754</v>
      </c>
      <c r="R103" s="102"/>
      <c r="S103" s="57">
        <f>+IF(O103=0,"",'Ark1'!AJ183)</f>
        <v>103.47081081081078</v>
      </c>
      <c r="T103" s="106"/>
      <c r="U103" s="5">
        <f>+IF(O103=0,"",'Ark1'!AK183)</f>
        <v>14.602501669878404</v>
      </c>
      <c r="V103" s="104"/>
      <c r="W103" s="66">
        <f>+IF(F103=0,"",'Ark1'!S183)</f>
        <v>5.1433095803642122</v>
      </c>
      <c r="X103" s="66">
        <f t="shared" si="37"/>
        <v>-0.16957861839355193</v>
      </c>
      <c r="Y103" s="25"/>
      <c r="Z103" s="66">
        <f>+IF(F103=0,"",'Ark1'!T183)</f>
        <v>4.7505938242280283</v>
      </c>
      <c r="AA103" s="66">
        <f t="shared" si="38"/>
        <v>-7.7045927324767227E-2</v>
      </c>
      <c r="AB103" s="66">
        <f>+IF(F103=0,"",'Ark1'!W183)</f>
        <v>0.95011876484560565</v>
      </c>
      <c r="AC103" s="139">
        <f t="shared" si="39"/>
        <v>9.608149776486008E-2</v>
      </c>
      <c r="AD103" s="139">
        <f>+IF(F103=0,"",'Ark1'!X183)</f>
        <v>50.118764845605696</v>
      </c>
      <c r="AE103" s="140">
        <f t="shared" si="40"/>
        <v>6.0193859636181202</v>
      </c>
      <c r="AF103" s="139">
        <f>+IF(F103=0,"",'Ark1'!Y183)</f>
        <v>11.005542359461598</v>
      </c>
      <c r="AG103" s="140">
        <f t="shared" si="41"/>
        <v>-3.6683706840166632</v>
      </c>
      <c r="AH103" s="140" t="e">
        <f>+IF(F103=0,"",#REF!-#REF!)</f>
        <v>#REF!</v>
      </c>
      <c r="AI103" s="139">
        <f>+IF(F103=0,"",'Ark1'!Z183)</f>
        <v>6.22946110243302</v>
      </c>
      <c r="AJ103" s="66">
        <f>+IF(F103=0,"",'Ark1'!AA183)</f>
        <v>1.682441804149559</v>
      </c>
      <c r="AK103" s="66">
        <f>+IF(F103=0,"",'Ark1'!AC183)</f>
        <v>23.388823236957474</v>
      </c>
      <c r="AL103" s="66">
        <f t="shared" si="34"/>
        <v>3.0931034482758659</v>
      </c>
      <c r="AM103" s="139"/>
      <c r="AN103" s="25"/>
      <c r="AX103"/>
      <c r="BB103"/>
      <c r="BC103"/>
      <c r="BD103"/>
      <c r="BE103"/>
      <c r="BF103"/>
      <c r="BG103"/>
      <c r="BK103"/>
      <c r="BL103"/>
      <c r="BM103"/>
    </row>
    <row r="104" spans="1:65" ht="15.6">
      <c r="A104" s="25"/>
      <c r="B104" s="65">
        <f>+'Ark1'!C184</f>
        <v>2023</v>
      </c>
      <c r="C104" s="65">
        <f>+'Ark1'!E184</f>
        <v>42</v>
      </c>
      <c r="D104" s="65">
        <f>+IF(F104=0,"",'Ark1'!Q184)</f>
        <v>82</v>
      </c>
      <c r="E104" s="66"/>
      <c r="F104" s="65">
        <f>+'Ark1'!R184</f>
        <v>996</v>
      </c>
      <c r="G104" s="140">
        <f t="shared" si="35"/>
        <v>169</v>
      </c>
      <c r="H104" s="139">
        <f>+IF(F104=0,"",'Ark1'!AF184)</f>
        <v>3.76232387715786</v>
      </c>
      <c r="I104" s="139">
        <f t="shared" si="26"/>
        <v>0.55067339172096608</v>
      </c>
      <c r="J104" s="139">
        <f>+IF(F104=0,"",'Ark1'!AG184)</f>
        <v>4.6802065177228007</v>
      </c>
      <c r="K104" s="102"/>
      <c r="L104" s="139">
        <f>+IF(F104=0,"",'Ark1'!U184)</f>
        <v>15.375</v>
      </c>
      <c r="M104" s="469">
        <f t="shared" si="36"/>
        <v>0.20099758162031556</v>
      </c>
      <c r="N104" s="101"/>
      <c r="O104" s="18">
        <f>+'Ark1'!AI184</f>
        <v>208</v>
      </c>
      <c r="P104" s="102"/>
      <c r="Q104" s="57">
        <f t="shared" si="23"/>
        <v>20.883534136546185</v>
      </c>
      <c r="R104" s="102"/>
      <c r="S104" s="57">
        <f>+IF(O104=0,"",'Ark1'!AJ184)</f>
        <v>93.80865384615376</v>
      </c>
      <c r="T104" s="106"/>
      <c r="U104" s="5">
        <f>+IF(O104=0,"",'Ark1'!AK184)</f>
        <v>15.445306031845302</v>
      </c>
      <c r="V104" s="104"/>
      <c r="W104" s="66">
        <f>+IF(F104=0,"",'Ark1'!S184)</f>
        <v>5.3945783132530121</v>
      </c>
      <c r="X104" s="66">
        <f t="shared" si="37"/>
        <v>0.38853236403898439</v>
      </c>
      <c r="Y104" s="25"/>
      <c r="Z104" s="66">
        <f>+IF(F104=0,"",'Ark1'!T184)</f>
        <v>4.9447791164658632</v>
      </c>
      <c r="AA104" s="66">
        <f t="shared" si="38"/>
        <v>0.42966424343079801</v>
      </c>
      <c r="AB104" s="66">
        <f>+IF(F104=0,"",'Ark1'!W184)</f>
        <v>1.9076305220883536</v>
      </c>
      <c r="AC104" s="139">
        <f t="shared" si="39"/>
        <v>0.94027864784409743</v>
      </c>
      <c r="AD104" s="139">
        <f>+IF(F104=0,"",'Ark1'!X184)</f>
        <v>43.674698795180717</v>
      </c>
      <c r="AE104" s="140">
        <f t="shared" si="40"/>
        <v>2.3204061712387656</v>
      </c>
      <c r="AF104" s="139">
        <f>+IF(F104=0,"",'Ark1'!Y184)</f>
        <v>12.751004016064257</v>
      </c>
      <c r="AG104" s="140">
        <f t="shared" si="41"/>
        <v>-1.6383551133190632</v>
      </c>
      <c r="AH104" s="140" t="e">
        <f>+IF(F104=0,"",#REF!-#REF!)</f>
        <v>#REF!</v>
      </c>
      <c r="AI104" s="139">
        <f>+IF(F104=0,"",'Ark1'!Z184)</f>
        <v>6.6080521268863377</v>
      </c>
      <c r="AJ104" s="66">
        <f>+IF(F104=0,"",'Ark1'!AA184)</f>
        <v>1.744736986338502</v>
      </c>
      <c r="AK104" s="66">
        <f>+IF(F104=0,"",'Ark1'!AC184)</f>
        <v>21.300037581484602</v>
      </c>
      <c r="AL104" s="66">
        <f t="shared" si="34"/>
        <v>2.8500837520938025</v>
      </c>
      <c r="AM104" s="139"/>
      <c r="AN104" s="25"/>
      <c r="AX104"/>
      <c r="BB104"/>
      <c r="BC104"/>
      <c r="BD104"/>
      <c r="BE104"/>
      <c r="BF104"/>
      <c r="BG104"/>
      <c r="BK104"/>
      <c r="BL104"/>
      <c r="BM104"/>
    </row>
    <row r="105" spans="1:65" ht="15.6">
      <c r="A105" s="25"/>
      <c r="B105" s="65">
        <f>+'Ark1'!C185</f>
        <v>2023</v>
      </c>
      <c r="C105" s="65">
        <f>+'Ark1'!E185</f>
        <v>43</v>
      </c>
      <c r="D105" s="65">
        <f>+IF(F105=0,"",'Ark1'!Q185)</f>
        <v>87</v>
      </c>
      <c r="E105" s="66"/>
      <c r="F105" s="65">
        <f>+'Ark1'!R185</f>
        <v>962</v>
      </c>
      <c r="G105" s="140">
        <f t="shared" si="35"/>
        <v>209</v>
      </c>
      <c r="H105" s="139">
        <f>+IF(F105=0,"",'Ark1'!AF185)</f>
        <v>3.6338911343633153</v>
      </c>
      <c r="I105" s="139">
        <f t="shared" si="26"/>
        <v>0.70961928970312238</v>
      </c>
      <c r="J105" s="139">
        <f>+IF(F105=0,"",'Ark1'!AG185)</f>
        <v>4.5826812034703268</v>
      </c>
      <c r="K105" s="102"/>
      <c r="L105" s="139">
        <f>+IF(F105=0,"",'Ark1'!U185)</f>
        <v>15.586694386694395</v>
      </c>
      <c r="M105" s="469">
        <f t="shared" si="36"/>
        <v>-0.41304000905593519</v>
      </c>
      <c r="N105" s="101"/>
      <c r="O105" s="18">
        <f>+'Ark1'!AI185</f>
        <v>222</v>
      </c>
      <c r="P105" s="102"/>
      <c r="Q105" s="57">
        <f t="shared" si="23"/>
        <v>23.076923076923077</v>
      </c>
      <c r="R105" s="102"/>
      <c r="S105" s="57">
        <f>+IF(O105=0,"",'Ark1'!AJ185)</f>
        <v>99.917567567567488</v>
      </c>
      <c r="T105" s="106"/>
      <c r="U105" s="5">
        <f>+IF(O105=0,"",'Ark1'!AK185)</f>
        <v>14.598460261740922</v>
      </c>
      <c r="V105" s="104"/>
      <c r="W105" s="66">
        <f>+IF(F105=0,"",'Ark1'!S185)</f>
        <v>5.5041580041580032</v>
      </c>
      <c r="X105" s="66">
        <f t="shared" si="37"/>
        <v>5.3958800970753451E-2</v>
      </c>
      <c r="Y105" s="25"/>
      <c r="Z105" s="66">
        <f>+IF(F105=0,"",'Ark1'!T185)</f>
        <v>4.7058212058212048</v>
      </c>
      <c r="AA105" s="66">
        <f t="shared" si="38"/>
        <v>-0.18262500931823578</v>
      </c>
      <c r="AB105" s="66">
        <f>+IF(F105=0,"",'Ark1'!W185)</f>
        <v>1.455301455301456</v>
      </c>
      <c r="AC105" s="139">
        <f t="shared" si="39"/>
        <v>-0.27112616754050922</v>
      </c>
      <c r="AD105" s="139">
        <f>+IF(F105=0,"",'Ark1'!X185)</f>
        <v>43.243243243243249</v>
      </c>
      <c r="AE105" s="140">
        <f t="shared" si="40"/>
        <v>-1.9094792003158361</v>
      </c>
      <c r="AF105" s="139">
        <f>+IF(F105=0,"",'Ark1'!Y185)</f>
        <v>13.513513513513516</v>
      </c>
      <c r="AG105" s="140">
        <f t="shared" si="41"/>
        <v>-1.3603244678941859</v>
      </c>
      <c r="AH105" s="140" t="e">
        <f>+IF(F105=0,"",#REF!-#REF!)</f>
        <v>#REF!</v>
      </c>
      <c r="AI105" s="139">
        <f>+IF(F105=0,"",'Ark1'!Z185)</f>
        <v>6.9563526126608108</v>
      </c>
      <c r="AJ105" s="66">
        <f>+IF(F105=0,"",'Ark1'!AA185)</f>
        <v>1.6673716565741883</v>
      </c>
      <c r="AK105" s="66">
        <f>+IF(F105=0,"",'Ark1'!AC185)</f>
        <v>13.56733957138357</v>
      </c>
      <c r="AL105" s="66">
        <f t="shared" si="34"/>
        <v>2.8318035882908426</v>
      </c>
      <c r="AM105" s="139"/>
      <c r="AN105" s="25"/>
      <c r="AX105"/>
      <c r="BB105"/>
      <c r="BC105"/>
      <c r="BD105"/>
      <c r="BE105"/>
      <c r="BF105"/>
      <c r="BG105"/>
      <c r="BK105"/>
      <c r="BL105"/>
      <c r="BM105"/>
    </row>
    <row r="106" spans="1:65" ht="15.6">
      <c r="A106" s="25"/>
      <c r="B106" s="65">
        <f>+'Ark1'!C186</f>
        <v>2023</v>
      </c>
      <c r="C106" s="65">
        <f>+'Ark1'!E186</f>
        <v>44</v>
      </c>
      <c r="D106" s="65">
        <f>+IF(F106=0,"",'Ark1'!Q186)</f>
        <v>72</v>
      </c>
      <c r="E106" s="66"/>
      <c r="F106" s="65">
        <f>+'Ark1'!R186</f>
        <v>904</v>
      </c>
      <c r="G106" s="140">
        <f t="shared" si="35"/>
        <v>-24</v>
      </c>
      <c r="H106" s="139">
        <f>+IF(F106=0,"",'Ark1'!AF186)</f>
        <v>3.4147999848902657</v>
      </c>
      <c r="I106" s="139">
        <f t="shared" si="26"/>
        <v>-0.18908351025536474</v>
      </c>
      <c r="J106" s="139">
        <f>+IF(F106=0,"",'Ark1'!AG186)</f>
        <v>4.877121465929859</v>
      </c>
      <c r="K106" s="102"/>
      <c r="L106" s="139">
        <f>+IF(F106=0,"",'Ark1'!U186)</f>
        <v>17.652433628318587</v>
      </c>
      <c r="M106" s="469">
        <f t="shared" si="36"/>
        <v>1.7527569041806661</v>
      </c>
      <c r="N106" s="101"/>
      <c r="O106" s="18">
        <f>+'Ark1'!AI186</f>
        <v>168</v>
      </c>
      <c r="P106" s="102"/>
      <c r="Q106" s="57">
        <f t="shared" si="23"/>
        <v>18.584070796460178</v>
      </c>
      <c r="R106" s="102"/>
      <c r="S106" s="57">
        <f>+IF(O106=0,"",'Ark1'!AJ186)</f>
        <v>103.14702380952377</v>
      </c>
      <c r="T106" s="106"/>
      <c r="U106" s="5">
        <f>+IF(O106=0,"",'Ark1'!AK186)</f>
        <v>15.387284627468443</v>
      </c>
      <c r="V106" s="104"/>
      <c r="W106" s="66">
        <f>+IF(F106=0,"",'Ark1'!S186)</f>
        <v>5.5154867256637194</v>
      </c>
      <c r="X106" s="66">
        <f t="shared" si="37"/>
        <v>0.39479707049130663</v>
      </c>
      <c r="Y106" s="25"/>
      <c r="Z106" s="66">
        <f>+IF(F106=0,"",'Ark1'!T186)</f>
        <v>5.3362831858407072</v>
      </c>
      <c r="AA106" s="66">
        <f t="shared" si="38"/>
        <v>0.25115387549588153</v>
      </c>
      <c r="AB106" s="66">
        <f>+IF(F106=0,"",'Ark1'!W186)</f>
        <v>2.4336283185840699</v>
      </c>
      <c r="AC106" s="139">
        <f t="shared" si="39"/>
        <v>-4.4819957277999922E-2</v>
      </c>
      <c r="AD106" s="139">
        <f>+IF(F106=0,"",'Ark1'!X186)</f>
        <v>57.190265486725664</v>
      </c>
      <c r="AE106" s="140">
        <f t="shared" si="40"/>
        <v>10.530782728104974</v>
      </c>
      <c r="AF106" s="139">
        <f>+IF(F106=0,"",'Ark1'!Y186)</f>
        <v>20.243362831858406</v>
      </c>
      <c r="AG106" s="140">
        <f t="shared" si="41"/>
        <v>3.8640524870308148</v>
      </c>
      <c r="AH106" s="140" t="e">
        <f>+IF(F106=0,"",#REF!-#REF!)</f>
        <v>#REF!</v>
      </c>
      <c r="AI106" s="139">
        <f>+IF(F106=0,"",'Ark1'!Z186)</f>
        <v>6.3651042096400561</v>
      </c>
      <c r="AJ106" s="66">
        <f>+IF(F106=0,"",'Ark1'!AA186)</f>
        <v>1.5284120344883867</v>
      </c>
      <c r="AK106" s="66">
        <f>+IF(F106=0,"",'Ark1'!AC186)</f>
        <v>23.766562235560592</v>
      </c>
      <c r="AL106" s="66">
        <f t="shared" si="34"/>
        <v>3.2005214600882459</v>
      </c>
      <c r="AM106" s="139"/>
      <c r="AN106" s="25"/>
      <c r="AX106"/>
      <c r="BB106"/>
      <c r="BC106"/>
      <c r="BD106"/>
      <c r="BE106"/>
      <c r="BF106"/>
      <c r="BG106"/>
      <c r="BK106"/>
      <c r="BL106"/>
      <c r="BM106"/>
    </row>
    <row r="107" spans="1:65" ht="15.6">
      <c r="A107" s="25"/>
      <c r="B107" s="65">
        <f>+'Ark1'!C187</f>
        <v>2023</v>
      </c>
      <c r="C107" s="65">
        <f>+'Ark1'!E187</f>
        <v>45</v>
      </c>
      <c r="D107" s="65">
        <f>+IF(F107=0,"",'Ark1'!Q187)</f>
        <v>66</v>
      </c>
      <c r="E107" s="66"/>
      <c r="F107" s="65">
        <f>+'Ark1'!R187</f>
        <v>757</v>
      </c>
      <c r="G107" s="140">
        <f t="shared" si="35"/>
        <v>-82</v>
      </c>
      <c r="H107" s="139">
        <f>+IF(F107=0,"",'Ark1'!AF187)</f>
        <v>2.859517243984437</v>
      </c>
      <c r="I107" s="139">
        <f t="shared" si="26"/>
        <v>-0.3987351832000301</v>
      </c>
      <c r="J107" s="139">
        <f>+IF(F107=0,"",'Ark1'!AG187)</f>
        <v>3.9857321473814991</v>
      </c>
      <c r="K107" s="102"/>
      <c r="L107" s="139">
        <f>+IF(F107=0,"",'Ark1'!U187)</f>
        <v>17.227476882430643</v>
      </c>
      <c r="M107" s="469">
        <f t="shared" si="36"/>
        <v>0.20864493964159436</v>
      </c>
      <c r="N107" s="101"/>
      <c r="O107" s="18">
        <f>+'Ark1'!AI187</f>
        <v>164</v>
      </c>
      <c r="P107" s="102"/>
      <c r="Q107" s="57">
        <f t="shared" si="23"/>
        <v>21.664464993394979</v>
      </c>
      <c r="R107" s="102"/>
      <c r="S107" s="57">
        <f>+IF(O107=0,"",'Ark1'!AJ187)</f>
        <v>104.71768292682928</v>
      </c>
      <c r="T107" s="106"/>
      <c r="U107" s="5">
        <f>+IF(O107=0,"",'Ark1'!AK187)</f>
        <v>15.417830892017973</v>
      </c>
      <c r="V107" s="104"/>
      <c r="W107" s="66">
        <f>+IF(F107=0,"",'Ark1'!S187)</f>
        <v>5.4134742404227216</v>
      </c>
      <c r="X107" s="66">
        <f t="shared" si="37"/>
        <v>0.20012501515454595</v>
      </c>
      <c r="Y107" s="25"/>
      <c r="Z107" s="66">
        <f>+IF(F107=0,"",'Ark1'!T187)</f>
        <v>5.0792602377807121</v>
      </c>
      <c r="AA107" s="66">
        <f t="shared" si="38"/>
        <v>0.16507668593327551</v>
      </c>
      <c r="AB107" s="66">
        <f>+IF(F107=0,"",'Ark1'!W187)</f>
        <v>1.3210039630118895</v>
      </c>
      <c r="AC107" s="139">
        <f t="shared" si="39"/>
        <v>-0.2284596841871569</v>
      </c>
      <c r="AD107" s="139">
        <f>+IF(F107=0,"",'Ark1'!X187)</f>
        <v>60.237780713342147</v>
      </c>
      <c r="AE107" s="140">
        <f t="shared" si="40"/>
        <v>3.7419523462384561</v>
      </c>
      <c r="AF107" s="139">
        <f>+IF(F107=0,"",'Ark1'!Y187)</f>
        <v>20.607661822985474</v>
      </c>
      <c r="AG107" s="140">
        <f t="shared" si="41"/>
        <v>2.8484246358579455</v>
      </c>
      <c r="AH107" s="140" t="e">
        <f>+IF(F107=0,"",#REF!-#REF!)</f>
        <v>#REF!</v>
      </c>
      <c r="AI107" s="139">
        <f>+IF(F107=0,"",'Ark1'!Z187)</f>
        <v>7.12200791014636</v>
      </c>
      <c r="AJ107" s="66">
        <f>+IF(F107=0,"",'Ark1'!AA187)</f>
        <v>1.6146548816142881</v>
      </c>
      <c r="AK107" s="66">
        <f>+IF(F107=0,"",'Ark1'!AC187)</f>
        <v>29.263014217258291</v>
      </c>
      <c r="AL107" s="66">
        <f t="shared" si="34"/>
        <v>3.1823328452903845</v>
      </c>
      <c r="AM107" s="139"/>
      <c r="AN107" s="25"/>
      <c r="AX107"/>
      <c r="BB107"/>
      <c r="BC107"/>
      <c r="BD107"/>
      <c r="BE107"/>
      <c r="BF107"/>
      <c r="BG107"/>
      <c r="BK107"/>
      <c r="BL107"/>
      <c r="BM107"/>
    </row>
    <row r="108" spans="1:65" ht="15.6">
      <c r="A108" s="25"/>
      <c r="B108" s="65">
        <f>+'Ark1'!C188</f>
        <v>2023</v>
      </c>
      <c r="C108" s="65">
        <f>+'Ark1'!E188</f>
        <v>46</v>
      </c>
      <c r="D108" s="65">
        <f>+IF(F108=0,"",'Ark1'!Q188)</f>
        <v>45</v>
      </c>
      <c r="E108" s="66"/>
      <c r="F108" s="65">
        <f>+'Ark1'!R188</f>
        <v>453</v>
      </c>
      <c r="G108" s="140">
        <f t="shared" si="35"/>
        <v>144</v>
      </c>
      <c r="H108" s="139">
        <f>+IF(F108=0,"",'Ark1'!AF188)</f>
        <v>1.7111774260567372</v>
      </c>
      <c r="I108" s="139">
        <f t="shared" si="26"/>
        <v>0.51117742605673722</v>
      </c>
      <c r="J108" s="139">
        <f>+IF(F108=0,"",'Ark1'!AG188)</f>
        <v>2.5275896393947264</v>
      </c>
      <c r="K108" s="102"/>
      <c r="L108" s="139">
        <f>+IF(F108=0,"",'Ark1'!U188)</f>
        <v>18.256512141280368</v>
      </c>
      <c r="M108" s="469">
        <f t="shared" si="36"/>
        <v>1.6053794551962284</v>
      </c>
      <c r="N108" s="101"/>
      <c r="O108" s="18">
        <f>+'Ark1'!AI188</f>
        <v>19</v>
      </c>
      <c r="P108" s="102"/>
      <c r="Q108" s="57">
        <f t="shared" si="23"/>
        <v>4.1942604856512142</v>
      </c>
      <c r="R108" s="102"/>
      <c r="S108" s="57">
        <f>+IF(O108=0,"",'Ark1'!AJ188)</f>
        <v>93.378947368421052</v>
      </c>
      <c r="T108" s="106"/>
      <c r="U108" s="5">
        <f>+IF(O108=0,"",'Ark1'!AK188)</f>
        <v>15.854833753034027</v>
      </c>
      <c r="V108" s="104"/>
      <c r="W108" s="66">
        <f>+IF(F108=0,"",'Ark1'!S188)</f>
        <v>5.5099337748344386</v>
      </c>
      <c r="X108" s="66">
        <f t="shared" si="37"/>
        <v>0.52611500460790062</v>
      </c>
      <c r="Y108" s="25"/>
      <c r="Z108" s="66">
        <f>+IF(F108=0,"",'Ark1'!T188)</f>
        <v>5.4613686534216317</v>
      </c>
      <c r="AA108" s="66">
        <f t="shared" si="38"/>
        <v>1.0082942197646743</v>
      </c>
      <c r="AB108" s="66">
        <f>+IF(F108=0,"",'Ark1'!W188)</f>
        <v>1.7660044150110372</v>
      </c>
      <c r="AC108" s="139">
        <f t="shared" si="39"/>
        <v>1.1187552240725258</v>
      </c>
      <c r="AD108" s="139">
        <f>+IF(F108=0,"",'Ark1'!X188)</f>
        <v>55.849889624724049</v>
      </c>
      <c r="AE108" s="140">
        <f t="shared" si="40"/>
        <v>1.1573329904198388</v>
      </c>
      <c r="AF108" s="139">
        <f>+IF(F108=0,"",'Ark1'!Y188)</f>
        <v>27.373068432671086</v>
      </c>
      <c r="AG108" s="140">
        <f t="shared" si="41"/>
        <v>14.751709209370118</v>
      </c>
      <c r="AH108" s="140" t="e">
        <f>+IF(F108=0,"",#REF!-#REF!)</f>
        <v>#REF!</v>
      </c>
      <c r="AI108" s="139">
        <f>+IF(F108=0,"",'Ark1'!Z188)</f>
        <v>7.3433686036128893</v>
      </c>
      <c r="AJ108" s="66">
        <f>+IF(F108=0,"",'Ark1'!AA188)</f>
        <v>1.3199147892200729</v>
      </c>
      <c r="AK108" s="66">
        <f>+IF(F108=0,"",'Ark1'!AC188)</f>
        <v>21.120404664387316</v>
      </c>
      <c r="AL108" s="66">
        <f t="shared" si="34"/>
        <v>3.3133814102564121</v>
      </c>
      <c r="AM108" s="139"/>
      <c r="AN108" s="25"/>
      <c r="AX108"/>
      <c r="BB108"/>
      <c r="BC108"/>
      <c r="BD108"/>
      <c r="BE108"/>
      <c r="BF108"/>
      <c r="BG108"/>
      <c r="BK108"/>
      <c r="BL108"/>
      <c r="BM108"/>
    </row>
    <row r="109" spans="1:65" ht="15.6">
      <c r="A109" s="25"/>
      <c r="B109" s="65">
        <f>+'Ark1'!C189</f>
        <v>2023</v>
      </c>
      <c r="C109" s="65">
        <f>+'Ark1'!E189</f>
        <v>47</v>
      </c>
      <c r="D109" s="65">
        <f>+IF(F109=0,"",'Ark1'!Q189)</f>
        <v>44</v>
      </c>
      <c r="E109" s="66"/>
      <c r="F109" s="65">
        <f>+'Ark1'!R189</f>
        <v>483</v>
      </c>
      <c r="G109" s="140">
        <f t="shared" si="35"/>
        <v>-20</v>
      </c>
      <c r="H109" s="139">
        <f>+IF(F109=0,"",'Ark1'!AF189)</f>
        <v>1.8245004344048652</v>
      </c>
      <c r="I109" s="139">
        <f t="shared" si="26"/>
        <v>-0.1288976238475612</v>
      </c>
      <c r="J109" s="139">
        <f>+IF(F109=0,"",'Ark1'!AG189)</f>
        <v>2.2038398262087298</v>
      </c>
      <c r="K109" s="102"/>
      <c r="L109" s="139">
        <f>+IF(F109=0,"",'Ark1'!U189)</f>
        <v>14.929399585921338</v>
      </c>
      <c r="M109" s="469">
        <f t="shared" si="36"/>
        <v>-2.0268628395259789</v>
      </c>
      <c r="N109" s="101"/>
      <c r="O109" s="18">
        <f>+'Ark1'!AI189</f>
        <v>150</v>
      </c>
      <c r="P109" s="102"/>
      <c r="Q109" s="57">
        <f t="shared" si="23"/>
        <v>31.055900621118013</v>
      </c>
      <c r="R109" s="102"/>
      <c r="S109" s="57">
        <f>+IF(O109=0,"",'Ark1'!AJ189)</f>
        <v>99.408666666666619</v>
      </c>
      <c r="T109" s="106"/>
      <c r="U109" s="5">
        <f>+IF(O109=0,"",'Ark1'!AK189)</f>
        <v>15.157582337582054</v>
      </c>
      <c r="V109" s="104"/>
      <c r="W109" s="66">
        <f>+IF(F109=0,"",'Ark1'!S189)</f>
        <v>5.4844720496894412</v>
      </c>
      <c r="X109" s="66">
        <f t="shared" si="37"/>
        <v>0.15644024054431238</v>
      </c>
      <c r="Y109" s="25"/>
      <c r="Z109" s="66">
        <f>+IF(F109=0,"",'Ark1'!T189)</f>
        <v>4.9834368530020701</v>
      </c>
      <c r="AA109" s="66">
        <f t="shared" si="38"/>
        <v>-4.2408077415425183E-2</v>
      </c>
      <c r="AB109" s="66">
        <f>+IF(F109=0,"",'Ark1'!W189)</f>
        <v>1.4492753623188404</v>
      </c>
      <c r="AC109" s="139">
        <f t="shared" si="39"/>
        <v>-0.14118189414239235</v>
      </c>
      <c r="AD109" s="139">
        <f>+IF(F109=0,"",'Ark1'!X189)</f>
        <v>39.544513457556953</v>
      </c>
      <c r="AE109" s="140">
        <f t="shared" si="40"/>
        <v>-19.501212188566328</v>
      </c>
      <c r="AF109" s="139">
        <f>+IF(F109=0,"",'Ark1'!Y189)</f>
        <v>13.457556935817802</v>
      </c>
      <c r="AG109" s="140">
        <f t="shared" si="41"/>
        <v>-2.6458227858521788</v>
      </c>
      <c r="AH109" s="140" t="e">
        <f>+IF(F109=0,"",#REF!-#REF!)</f>
        <v>#REF!</v>
      </c>
      <c r="AI109" s="139">
        <f>+IF(F109=0,"",'Ark1'!Z189)</f>
        <v>7.3129175431929934</v>
      </c>
      <c r="AJ109" s="66">
        <f>+IF(F109=0,"",'Ark1'!AA189)</f>
        <v>1.3925515705165001</v>
      </c>
      <c r="AK109" s="66">
        <f>+IF(F109=0,"",'Ark1'!AC189)</f>
        <v>10.326345323373888</v>
      </c>
      <c r="AL109" s="66">
        <f t="shared" si="34"/>
        <v>2.7221215553038904</v>
      </c>
      <c r="AM109" s="139"/>
      <c r="AN109" s="25"/>
      <c r="AX109"/>
      <c r="BB109"/>
      <c r="BC109"/>
      <c r="BD109"/>
      <c r="BE109"/>
      <c r="BF109"/>
      <c r="BG109"/>
      <c r="BK109"/>
      <c r="BL109"/>
      <c r="BM109"/>
    </row>
    <row r="110" spans="1:65" ht="15.6">
      <c r="A110" s="25"/>
      <c r="B110" s="65">
        <f>+'Ark1'!C190</f>
        <v>2023</v>
      </c>
      <c r="C110" s="65">
        <f>+'Ark1'!E190</f>
        <v>48</v>
      </c>
      <c r="D110" s="65">
        <f>+IF(F110=0,"",'Ark1'!Q190)</f>
        <v>25</v>
      </c>
      <c r="E110" s="66"/>
      <c r="F110" s="65">
        <f>+'Ark1'!R190</f>
        <v>221</v>
      </c>
      <c r="G110" s="140">
        <f t="shared" si="35"/>
        <v>-97</v>
      </c>
      <c r="H110" s="139">
        <f>+IF(F110=0,"",'Ark1'!AF190)</f>
        <v>0.83481282816454494</v>
      </c>
      <c r="I110" s="139">
        <f t="shared" si="26"/>
        <v>-0.40013862814613466</v>
      </c>
      <c r="J110" s="139">
        <f>+IF(F110=0,"",'Ark1'!AG190)</f>
        <v>1.1635494324369011</v>
      </c>
      <c r="K110" s="102"/>
      <c r="L110" s="139">
        <f>+IF(F110=0,"",'Ark1'!U190)</f>
        <v>17.22669683257919</v>
      </c>
      <c r="M110" s="469">
        <f t="shared" si="36"/>
        <v>-0.82518995987362587</v>
      </c>
      <c r="N110" s="101"/>
      <c r="O110" s="18">
        <f>+'Ark1'!AI190</f>
        <v>34</v>
      </c>
      <c r="P110" s="102"/>
      <c r="Q110" s="57">
        <f t="shared" si="23"/>
        <v>15.384615384615385</v>
      </c>
      <c r="R110" s="102"/>
      <c r="S110" s="57">
        <f>+IF(O110=0,"",'Ark1'!AJ190)</f>
        <v>103.18823529411762</v>
      </c>
      <c r="T110" s="106"/>
      <c r="U110" s="5">
        <f>+IF(O110=0,"",'Ark1'!AK190)</f>
        <v>14.810932930261732</v>
      </c>
      <c r="V110" s="104"/>
      <c r="W110" s="66">
        <f>+IF(F110=0,"",'Ark1'!S190)</f>
        <v>6.1312217194570149</v>
      </c>
      <c r="X110" s="66">
        <f t="shared" si="37"/>
        <v>0.70983807165827262</v>
      </c>
      <c r="Y110" s="25"/>
      <c r="Z110" s="66">
        <f>+IF(F110=0,"",'Ark1'!T190)</f>
        <v>5.3619909502262439</v>
      </c>
      <c r="AA110" s="66">
        <f t="shared" si="38"/>
        <v>4.4380887333161922E-2</v>
      </c>
      <c r="AB110" s="66">
        <f>+IF(F110=0,"",'Ark1'!W190)</f>
        <v>4.0723981900452495</v>
      </c>
      <c r="AC110" s="139">
        <f t="shared" si="39"/>
        <v>2.5000711460200931</v>
      </c>
      <c r="AD110" s="139">
        <f>+IF(F110=0,"",'Ark1'!X190)</f>
        <v>50.226244343891409</v>
      </c>
      <c r="AE110" s="140">
        <f t="shared" si="40"/>
        <v>-10.465579555479678</v>
      </c>
      <c r="AF110" s="139">
        <f>+IF(F110=0,"",'Ark1'!Y190)</f>
        <v>27.149321266968322</v>
      </c>
      <c r="AG110" s="140">
        <f t="shared" si="41"/>
        <v>7.3380005122513339</v>
      </c>
      <c r="AH110" s="140" t="e">
        <f>+IF(F110=0,"",#REF!-#REF!)</f>
        <v>#REF!</v>
      </c>
      <c r="AI110" s="139">
        <f>+IF(F110=0,"",'Ark1'!Z190)</f>
        <v>8.9446696603859444</v>
      </c>
      <c r="AJ110" s="66">
        <f>+IF(F110=0,"",'Ark1'!AA190)</f>
        <v>1.8968830949026232</v>
      </c>
      <c r="AK110" s="66">
        <f>+IF(F110=0,"",'Ark1'!AC190)</f>
        <v>46.431002320501086</v>
      </c>
      <c r="AL110" s="66">
        <f t="shared" si="34"/>
        <v>2.8096678966789668</v>
      </c>
      <c r="AM110" s="139"/>
      <c r="AN110" s="25"/>
      <c r="AX110"/>
      <c r="BB110"/>
      <c r="BC110"/>
      <c r="BD110"/>
      <c r="BE110"/>
      <c r="BF110"/>
      <c r="BG110"/>
      <c r="BK110"/>
      <c r="BL110"/>
      <c r="BM110"/>
    </row>
    <row r="111" spans="1:65" ht="15.6">
      <c r="A111" s="25"/>
      <c r="B111" s="65">
        <f>+'Ark1'!C191</f>
        <v>2023</v>
      </c>
      <c r="C111" s="65">
        <f>+'Ark1'!E191</f>
        <v>49</v>
      </c>
      <c r="D111" s="65">
        <f>+IF(F111=0,"",'Ark1'!Q191)</f>
        <v>24</v>
      </c>
      <c r="E111" s="66"/>
      <c r="F111" s="65">
        <f>+'Ark1'!R191</f>
        <v>230</v>
      </c>
      <c r="G111" s="140">
        <f t="shared" si="35"/>
        <v>-122</v>
      </c>
      <c r="H111" s="139">
        <f>+IF(F111=0,"",'Ark1'!AF191)</f>
        <v>0.8688097306689837</v>
      </c>
      <c r="I111" s="139">
        <f t="shared" si="26"/>
        <v>-0.49818056059315219</v>
      </c>
      <c r="J111" s="139">
        <f>+IF(F111=0,"",'Ark1'!AG191)</f>
        <v>1.2475660695036717</v>
      </c>
      <c r="K111" s="102"/>
      <c r="L111" s="139">
        <f>+IF(F111=0,"",'Ark1'!U191)</f>
        <v>17.747826086956518</v>
      </c>
      <c r="M111" s="469">
        <f t="shared" si="36"/>
        <v>1.6657238142292492</v>
      </c>
      <c r="N111" s="101"/>
      <c r="O111" s="18">
        <f>+'Ark1'!AI191</f>
        <v>51</v>
      </c>
      <c r="P111" s="102"/>
      <c r="Q111" s="57">
        <f t="shared" si="23"/>
        <v>22.173913043478262</v>
      </c>
      <c r="R111" s="102"/>
      <c r="S111" s="57">
        <f>+IF(O111=0,"",'Ark1'!AJ191)</f>
        <v>95.996078431372496</v>
      </c>
      <c r="T111" s="106"/>
      <c r="U111" s="5">
        <f>+IF(O111=0,"",'Ark1'!AK191)</f>
        <v>15.196257619745328</v>
      </c>
      <c r="V111" s="104"/>
      <c r="W111" s="66">
        <f>+IF(F111=0,"",'Ark1'!S191)</f>
        <v>5.591304347826088</v>
      </c>
      <c r="X111" s="66">
        <f t="shared" si="37"/>
        <v>0.48050889328063384</v>
      </c>
      <c r="Y111" s="25"/>
      <c r="Z111" s="66">
        <f>+IF(F111=0,"",'Ark1'!T191)</f>
        <v>5.4043478260869549</v>
      </c>
      <c r="AA111" s="66">
        <f t="shared" si="38"/>
        <v>0.54071146245059154</v>
      </c>
      <c r="AB111" s="66">
        <f>+IF(F111=0,"",'Ark1'!W191)</f>
        <v>1.7391304347826086</v>
      </c>
      <c r="AC111" s="139">
        <f t="shared" si="39"/>
        <v>0.88685770750988124</v>
      </c>
      <c r="AD111" s="139">
        <f>+IF(F111=0,"",'Ark1'!X191)</f>
        <v>58.260869565217391</v>
      </c>
      <c r="AE111" s="140">
        <f t="shared" si="40"/>
        <v>6.8404150197628368</v>
      </c>
      <c r="AF111" s="139">
        <f>+IF(F111=0,"",'Ark1'!Y191)</f>
        <v>18.695652173913043</v>
      </c>
      <c r="AG111" s="140">
        <f t="shared" si="41"/>
        <v>3.6388339920948631</v>
      </c>
      <c r="AH111" s="140" t="e">
        <f>+IF(F111=0,"",#REF!-#REF!)</f>
        <v>#REF!</v>
      </c>
      <c r="AI111" s="139">
        <f>+IF(F111=0,"",'Ark1'!Z191)</f>
        <v>6.6968499775587214</v>
      </c>
      <c r="AJ111" s="66">
        <f>+IF(F111=0,"",'Ark1'!AA191)</f>
        <v>1.2503610064708657</v>
      </c>
      <c r="AK111" s="66">
        <f>+IF(F111=0,"",'Ark1'!AC191)</f>
        <v>9.3564366305073268</v>
      </c>
      <c r="AL111" s="66">
        <f t="shared" si="34"/>
        <v>3.1741835147744935</v>
      </c>
      <c r="AM111" s="139"/>
      <c r="AN111" s="25"/>
      <c r="AX111"/>
      <c r="BB111"/>
      <c r="BC111"/>
      <c r="BD111"/>
      <c r="BE111"/>
      <c r="BF111"/>
      <c r="BG111"/>
      <c r="BK111"/>
      <c r="BL111"/>
      <c r="BM111"/>
    </row>
    <row r="112" spans="1:65" ht="15.6">
      <c r="A112" s="25"/>
      <c r="B112" s="65">
        <f>+'Ark1'!C192</f>
        <v>2023</v>
      </c>
      <c r="C112" s="65">
        <f>+'Ark1'!E192</f>
        <v>50</v>
      </c>
      <c r="D112" s="65" t="str">
        <f>+IF(F112=0,"",'Ark1'!Q192)</f>
        <v/>
      </c>
      <c r="E112" s="66"/>
      <c r="F112" s="65">
        <f>+'Ark1'!R192</f>
        <v>0</v>
      </c>
      <c r="G112" s="140" t="str">
        <f t="shared" si="35"/>
        <v/>
      </c>
      <c r="H112" s="139" t="str">
        <f>+IF(F112=0,"",'Ark1'!AF192)</f>
        <v/>
      </c>
      <c r="I112" s="139" t="str">
        <f t="shared" si="26"/>
        <v/>
      </c>
      <c r="J112" s="139" t="str">
        <f>+IF(F112=0,"",'Ark1'!AG192)</f>
        <v/>
      </c>
      <c r="K112" s="102"/>
      <c r="L112" s="139" t="str">
        <f>+IF(F112=0,"",'Ark1'!U192)</f>
        <v/>
      </c>
      <c r="M112" s="469" t="str">
        <f t="shared" si="36"/>
        <v/>
      </c>
      <c r="N112" s="101"/>
      <c r="O112" s="18">
        <f>+'Ark1'!AI192</f>
        <v>0</v>
      </c>
      <c r="P112" s="102"/>
      <c r="Q112" s="57" t="str">
        <f t="shared" si="23"/>
        <v/>
      </c>
      <c r="R112" s="102"/>
      <c r="S112" s="57" t="str">
        <f>+IF(O112=0,"",'Ark1'!AJ192)</f>
        <v/>
      </c>
      <c r="T112" s="106"/>
      <c r="U112" s="5" t="str">
        <f>+IF(O112=0,"",'Ark1'!AK192)</f>
        <v/>
      </c>
      <c r="V112" s="104"/>
      <c r="W112" s="66" t="str">
        <f>+IF(F112=0,"",'Ark1'!S192)</f>
        <v/>
      </c>
      <c r="X112" s="66" t="str">
        <f t="shared" si="37"/>
        <v/>
      </c>
      <c r="Y112" s="25"/>
      <c r="Z112" s="66" t="str">
        <f>+IF(F112=0,"",'Ark1'!T192)</f>
        <v/>
      </c>
      <c r="AA112" s="66" t="str">
        <f t="shared" si="38"/>
        <v/>
      </c>
      <c r="AB112" s="66" t="str">
        <f>+IF(F112=0,"",'Ark1'!W192)</f>
        <v/>
      </c>
      <c r="AC112" s="139" t="str">
        <f t="shared" si="39"/>
        <v/>
      </c>
      <c r="AD112" s="139" t="str">
        <f>+IF(F112=0,"",'Ark1'!X192)</f>
        <v/>
      </c>
      <c r="AE112" s="140" t="str">
        <f t="shared" si="40"/>
        <v/>
      </c>
      <c r="AF112" s="139" t="str">
        <f>+IF(F112=0,"",'Ark1'!Y192)</f>
        <v/>
      </c>
      <c r="AG112" s="140" t="str">
        <f t="shared" si="41"/>
        <v/>
      </c>
      <c r="AH112" s="140" t="str">
        <f>+IF(F112=0,"",#REF!-#REF!)</f>
        <v/>
      </c>
      <c r="AI112" s="139" t="str">
        <f>+IF(F112=0,"",'Ark1'!Z192)</f>
        <v/>
      </c>
      <c r="AJ112" s="66" t="str">
        <f>+IF(F112=0,"",'Ark1'!AA192)</f>
        <v/>
      </c>
      <c r="AK112" s="66" t="str">
        <f>+IF(F112=0,"",'Ark1'!AC192)</f>
        <v/>
      </c>
      <c r="AL112" s="66" t="str">
        <f t="shared" si="34"/>
        <v/>
      </c>
      <c r="AM112" s="139"/>
      <c r="AN112" s="25"/>
      <c r="AX112"/>
      <c r="BB112"/>
      <c r="BC112"/>
      <c r="BD112"/>
      <c r="BE112"/>
      <c r="BF112"/>
      <c r="BG112"/>
      <c r="BK112"/>
      <c r="BL112"/>
      <c r="BM112"/>
    </row>
    <row r="113" spans="1:65" ht="15.6">
      <c r="A113" s="25"/>
      <c r="B113" s="65">
        <f>+'Ark1'!C193</f>
        <v>2023</v>
      </c>
      <c r="C113" s="65">
        <f>+'Ark1'!E193</f>
        <v>51</v>
      </c>
      <c r="D113" s="65" t="str">
        <f>+IF(F113=0,"",'Ark1'!Q193)</f>
        <v/>
      </c>
      <c r="E113" s="66" t="str">
        <f t="shared" ref="E113:E114" si="42">+IF(F113=0,"",D113-D166)</f>
        <v/>
      </c>
      <c r="F113" s="65">
        <f>+'Ark1'!R193</f>
        <v>0</v>
      </c>
      <c r="G113" s="140" t="str">
        <f t="shared" si="35"/>
        <v/>
      </c>
      <c r="H113" s="139" t="str">
        <f>+IF(F113=0,"",'Ark1'!AF193)</f>
        <v/>
      </c>
      <c r="I113" s="139" t="str">
        <f t="shared" si="26"/>
        <v/>
      </c>
      <c r="J113" s="139" t="str">
        <f>+IF(F113=0,"",'Ark1'!AG193)</f>
        <v/>
      </c>
      <c r="K113" s="102"/>
      <c r="L113" s="139" t="str">
        <f>+IF(F113=0,"",'Ark1'!U193)</f>
        <v/>
      </c>
      <c r="M113" s="469" t="str">
        <f t="shared" si="36"/>
        <v/>
      </c>
      <c r="N113" s="101"/>
      <c r="O113" s="18">
        <f>+'Ark1'!AI193</f>
        <v>0</v>
      </c>
      <c r="P113" s="102"/>
      <c r="Q113" s="57" t="str">
        <f t="shared" si="23"/>
        <v/>
      </c>
      <c r="R113" s="102"/>
      <c r="S113" s="57" t="str">
        <f>+IF(O113=0,"",'Ark1'!AJ193)</f>
        <v/>
      </c>
      <c r="T113" s="106"/>
      <c r="U113" s="5" t="str">
        <f>+IF(O113=0,"",'Ark1'!AK193)</f>
        <v/>
      </c>
      <c r="V113" s="104"/>
      <c r="W113" s="66" t="str">
        <f>+IF(F113=0,"",'Ark1'!S193)</f>
        <v/>
      </c>
      <c r="X113" s="66" t="str">
        <f t="shared" si="37"/>
        <v/>
      </c>
      <c r="Y113" s="25"/>
      <c r="Z113" s="66" t="str">
        <f>+IF(F113=0,"",'Ark1'!T193)</f>
        <v/>
      </c>
      <c r="AA113" s="66" t="str">
        <f t="shared" si="38"/>
        <v/>
      </c>
      <c r="AB113" s="66" t="str">
        <f>+IF(F113=0,"",'Ark1'!W193)</f>
        <v/>
      </c>
      <c r="AC113" s="139" t="str">
        <f t="shared" si="39"/>
        <v/>
      </c>
      <c r="AD113" s="139" t="str">
        <f>+IF(F113=0,"",'Ark1'!X193)</f>
        <v/>
      </c>
      <c r="AE113" s="140" t="str">
        <f t="shared" si="40"/>
        <v/>
      </c>
      <c r="AF113" s="139" t="str">
        <f>+IF(F113=0,"",'Ark1'!Y193)</f>
        <v/>
      </c>
      <c r="AG113" s="140" t="str">
        <f t="shared" si="41"/>
        <v/>
      </c>
      <c r="AH113" s="140" t="str">
        <f>+IF(F113=0,"",#REF!-#REF!)</f>
        <v/>
      </c>
      <c r="AI113" s="139" t="str">
        <f>+IF(F113=0,"",'Ark1'!Z193)</f>
        <v/>
      </c>
      <c r="AJ113" s="66" t="str">
        <f>+IF(F113=0,"",'Ark1'!AA193)</f>
        <v/>
      </c>
      <c r="AK113" s="66" t="str">
        <f>+IF(F113=0,"",'Ark1'!AC193)</f>
        <v/>
      </c>
      <c r="AL113" s="66" t="str">
        <f t="shared" si="34"/>
        <v/>
      </c>
      <c r="AM113" s="139"/>
      <c r="AN113" s="25"/>
      <c r="AX113"/>
      <c r="BB113"/>
      <c r="BC113"/>
      <c r="BD113"/>
      <c r="BE113"/>
      <c r="BF113"/>
      <c r="BG113"/>
      <c r="BK113"/>
      <c r="BL113"/>
      <c r="BM113"/>
    </row>
    <row r="114" spans="1:65" ht="15.6">
      <c r="A114" s="25"/>
      <c r="B114" s="65">
        <f>+'Ark1'!C194</f>
        <v>2023</v>
      </c>
      <c r="C114" s="65">
        <f>+'Ark1'!E194</f>
        <v>52</v>
      </c>
      <c r="D114" s="65" t="str">
        <f>+IF(F114=0,"",'Ark1'!Q194)</f>
        <v/>
      </c>
      <c r="E114" s="66" t="str">
        <f t="shared" si="42"/>
        <v/>
      </c>
      <c r="F114" s="65">
        <f>+'Ark1'!R194</f>
        <v>0</v>
      </c>
      <c r="G114" s="140" t="str">
        <f t="shared" si="35"/>
        <v/>
      </c>
      <c r="H114" s="139" t="str">
        <f>+IF(F114=0,"",'Ark1'!AF194)</f>
        <v/>
      </c>
      <c r="I114" s="139" t="str">
        <f t="shared" si="26"/>
        <v/>
      </c>
      <c r="J114" s="139" t="str">
        <f>+IF(F114=0,"",'Ark1'!AG194)</f>
        <v/>
      </c>
      <c r="K114" s="102"/>
      <c r="L114" s="139" t="str">
        <f>+IF(F114=0,"",'Ark1'!U194)</f>
        <v/>
      </c>
      <c r="M114" s="469" t="str">
        <f t="shared" si="36"/>
        <v/>
      </c>
      <c r="N114" s="101"/>
      <c r="O114" s="18">
        <f>+'Ark1'!AI194</f>
        <v>0</v>
      </c>
      <c r="P114" s="102"/>
      <c r="Q114" s="57" t="str">
        <f t="shared" si="23"/>
        <v/>
      </c>
      <c r="R114" s="102"/>
      <c r="S114" s="57" t="str">
        <f>+IF(O114=0,"",'Ark1'!AJ194)</f>
        <v/>
      </c>
      <c r="T114" s="106"/>
      <c r="U114" s="5" t="str">
        <f>+IF(O114=0,"",'Ark1'!AK194)</f>
        <v/>
      </c>
      <c r="V114" s="104"/>
      <c r="W114" s="66" t="str">
        <f>+IF(F114=0,"",'Ark1'!S194)</f>
        <v/>
      </c>
      <c r="X114" s="66" t="str">
        <f t="shared" si="37"/>
        <v/>
      </c>
      <c r="Y114" s="25"/>
      <c r="Z114" s="66" t="str">
        <f>+IF(F114=0,"",'Ark1'!T194)</f>
        <v/>
      </c>
      <c r="AA114" s="66" t="str">
        <f t="shared" si="38"/>
        <v/>
      </c>
      <c r="AB114" s="66" t="str">
        <f>+IF(F114=0,"",'Ark1'!W194)</f>
        <v/>
      </c>
      <c r="AC114" s="139" t="str">
        <f t="shared" si="39"/>
        <v/>
      </c>
      <c r="AD114" s="139" t="str">
        <f>+IF(F114=0,"",'Ark1'!X194)</f>
        <v/>
      </c>
      <c r="AE114" s="140" t="str">
        <f t="shared" si="40"/>
        <v/>
      </c>
      <c r="AF114" s="139" t="str">
        <f>+IF(F114=0,"",'Ark1'!Y194)</f>
        <v/>
      </c>
      <c r="AG114" s="140" t="str">
        <f t="shared" si="41"/>
        <v/>
      </c>
      <c r="AH114" s="140" t="str">
        <f>+IF(F114=0,"",#REF!-#REF!)</f>
        <v/>
      </c>
      <c r="AI114" s="139" t="str">
        <f>+IF(F114=0,"",'Ark1'!Z194)</f>
        <v/>
      </c>
      <c r="AJ114" s="66" t="str">
        <f>+IF(F114=0,"",'Ark1'!AA194)</f>
        <v/>
      </c>
      <c r="AK114" s="66" t="str">
        <f>+IF(F114=0,"",'Ark1'!AC194)</f>
        <v/>
      </c>
      <c r="AL114" s="66" t="str">
        <f t="shared" si="34"/>
        <v/>
      </c>
      <c r="AM114" s="139"/>
      <c r="AN114" s="25"/>
      <c r="AX114"/>
      <c r="BB114"/>
      <c r="BC114"/>
      <c r="BD114"/>
      <c r="BE114"/>
      <c r="BF114"/>
      <c r="BG114"/>
      <c r="BK114"/>
      <c r="BL114"/>
      <c r="BM114"/>
    </row>
    <row r="115" spans="1:65" ht="15.6">
      <c r="A115" s="25"/>
      <c r="B115" s="25"/>
      <c r="C115" s="25"/>
      <c r="D115" s="25"/>
      <c r="E115" s="25"/>
      <c r="F115" s="25"/>
      <c r="G115" s="125"/>
      <c r="H115" s="25"/>
      <c r="I115" s="25"/>
      <c r="J115" s="25"/>
      <c r="K115" s="102"/>
      <c r="L115" s="101"/>
      <c r="M115" s="562"/>
      <c r="N115" s="25"/>
      <c r="O115" s="25"/>
      <c r="P115" s="102"/>
      <c r="Q115" s="25"/>
      <c r="R115" s="25"/>
      <c r="S115" s="101"/>
      <c r="T115" s="101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X115"/>
      <c r="BB115"/>
      <c r="BC115"/>
      <c r="BD115"/>
      <c r="BE115"/>
      <c r="BF115"/>
      <c r="BG115"/>
      <c r="BK115"/>
      <c r="BL115"/>
      <c r="BM115"/>
    </row>
    <row r="116" spans="1:65" ht="15.6">
      <c r="A116" s="25"/>
      <c r="B116" s="46">
        <f>+'Ark1'!C195</f>
        <v>2022</v>
      </c>
      <c r="C116" s="46">
        <f>+'Ark1'!E195</f>
        <v>1</v>
      </c>
      <c r="D116" s="46">
        <f>+'Ark1'!Q195</f>
        <v>2</v>
      </c>
      <c r="E116" s="39"/>
      <c r="F116" s="46">
        <f>+'Ark1'!R195</f>
        <v>46</v>
      </c>
      <c r="G116" s="128"/>
      <c r="H116" s="103">
        <f>+'Ark1'!AF195</f>
        <v>0.17864077669902917</v>
      </c>
      <c r="I116" s="103"/>
      <c r="J116" s="103">
        <f>+'Ark1'!AG195</f>
        <v>0.316227755346078</v>
      </c>
      <c r="K116" s="102"/>
      <c r="L116" s="103">
        <f>+'Ark1'!U195</f>
        <v>22.156521739130437</v>
      </c>
      <c r="M116" s="565"/>
      <c r="N116" s="103"/>
      <c r="O116" s="103"/>
      <c r="P116" s="103"/>
      <c r="Q116" s="103"/>
      <c r="R116" s="103"/>
      <c r="S116" s="103"/>
      <c r="T116" s="103"/>
      <c r="U116" s="39"/>
      <c r="V116" s="39"/>
      <c r="W116" s="39">
        <f>+'Ark1'!S195</f>
        <v>6.5434782608695654</v>
      </c>
      <c r="X116" s="39"/>
      <c r="Y116" s="25"/>
      <c r="Z116" s="39">
        <f>+'Ark1'!T195</f>
        <v>7.2826086956521747</v>
      </c>
      <c r="AA116" s="39"/>
      <c r="AB116" s="39">
        <f>+'Ark1'!W195</f>
        <v>17.391304347826086</v>
      </c>
      <c r="AC116" s="103"/>
      <c r="AD116" s="103">
        <f>+'Ark1'!X195</f>
        <v>78.260869565217391</v>
      </c>
      <c r="AE116" s="128"/>
      <c r="AF116" s="103">
        <f>+'Ark1'!Y195</f>
        <v>50</v>
      </c>
      <c r="AG116" s="128"/>
      <c r="AH116" s="128"/>
      <c r="AI116" s="103">
        <f>+'Ark1'!Z195</f>
        <v>7.3044849883601985</v>
      </c>
      <c r="AJ116" s="39">
        <f>+'Ark1'!AA195</f>
        <v>0.99359955495881958</v>
      </c>
      <c r="AK116" s="39">
        <f>+'Ark1'!AC195</f>
        <v>22.341074947843875</v>
      </c>
      <c r="AL116" s="39">
        <f t="shared" ref="AL116:AL147" si="43">+L116/W116</f>
        <v>3.386046511627907</v>
      </c>
      <c r="AM116" s="103"/>
      <c r="AN116" s="25"/>
      <c r="AX116"/>
      <c r="BB116"/>
      <c r="BC116"/>
      <c r="BD116"/>
      <c r="BE116"/>
      <c r="BF116"/>
      <c r="BG116"/>
      <c r="BK116"/>
      <c r="BL116"/>
      <c r="BM116"/>
    </row>
    <row r="117" spans="1:65" ht="15.6">
      <c r="A117" s="25"/>
      <c r="B117" s="46">
        <f>+'Ark1'!C196</f>
        <v>2022</v>
      </c>
      <c r="C117" s="46">
        <f>+'Ark1'!E196</f>
        <v>2</v>
      </c>
      <c r="D117" s="46">
        <f>+'Ark1'!Q196</f>
        <v>30</v>
      </c>
      <c r="E117" s="39"/>
      <c r="F117" s="46">
        <f>+'Ark1'!R196</f>
        <v>407</v>
      </c>
      <c r="G117" s="128"/>
      <c r="H117" s="103">
        <f>+'Ark1'!AF196</f>
        <v>1.5805825242718448</v>
      </c>
      <c r="I117" s="103"/>
      <c r="J117" s="103">
        <f>+'Ark1'!AG196</f>
        <v>2.5824904704275697</v>
      </c>
      <c r="K117" s="102"/>
      <c r="L117" s="103">
        <f>+'Ark1'!U196</f>
        <v>20.450491400491387</v>
      </c>
      <c r="M117" s="565"/>
      <c r="N117" s="103"/>
      <c r="O117" s="103"/>
      <c r="P117" s="103"/>
      <c r="Q117" s="103"/>
      <c r="R117" s="103"/>
      <c r="S117" s="103"/>
      <c r="T117" s="103"/>
      <c r="U117" s="39"/>
      <c r="V117" s="39"/>
      <c r="W117" s="39">
        <f>+'Ark1'!S196</f>
        <v>5.621621621621621</v>
      </c>
      <c r="X117" s="39"/>
      <c r="Y117" s="25"/>
      <c r="Z117" s="39">
        <f>+'Ark1'!T196</f>
        <v>5.3980343980343966</v>
      </c>
      <c r="AA117" s="39"/>
      <c r="AB117" s="39">
        <f>+'Ark1'!W196</f>
        <v>2.2113022113022112</v>
      </c>
      <c r="AC117" s="103"/>
      <c r="AD117" s="103">
        <f>+'Ark1'!X196</f>
        <v>81.572481572481564</v>
      </c>
      <c r="AE117" s="128"/>
      <c r="AF117" s="103">
        <f>+'Ark1'!Y196</f>
        <v>31.203931203931209</v>
      </c>
      <c r="AG117" s="128"/>
      <c r="AH117" s="128"/>
      <c r="AI117" s="103">
        <f>+'Ark1'!Z196</f>
        <v>6.3880977512025394</v>
      </c>
      <c r="AJ117" s="39">
        <f>+'Ark1'!AA196</f>
        <v>1.2904199359625352</v>
      </c>
      <c r="AK117" s="39">
        <f>+'Ark1'!AC196</f>
        <v>41.252498634621979</v>
      </c>
      <c r="AL117" s="39">
        <f t="shared" si="43"/>
        <v>3.637827797202795</v>
      </c>
      <c r="AM117" s="103"/>
      <c r="AN117" s="25"/>
      <c r="AX117"/>
      <c r="BB117"/>
      <c r="BC117"/>
      <c r="BD117"/>
      <c r="BE117"/>
      <c r="BF117"/>
      <c r="BG117"/>
      <c r="BK117"/>
      <c r="BL117"/>
      <c r="BM117"/>
    </row>
    <row r="118" spans="1:65" ht="15.6">
      <c r="A118" s="25"/>
      <c r="B118" s="46">
        <f>+'Ark1'!C197</f>
        <v>2022</v>
      </c>
      <c r="C118" s="46">
        <f>+'Ark1'!E197</f>
        <v>3</v>
      </c>
      <c r="D118" s="46">
        <f>+'Ark1'!Q197</f>
        <v>27</v>
      </c>
      <c r="E118" s="39"/>
      <c r="F118" s="46">
        <f>+'Ark1'!R197</f>
        <v>450</v>
      </c>
      <c r="G118" s="128"/>
      <c r="H118" s="103">
        <f>+'Ark1'!AF197</f>
        <v>1.7475728155339811</v>
      </c>
      <c r="I118" s="103"/>
      <c r="J118" s="103">
        <f>+'Ark1'!AG197</f>
        <v>2.4116089591865446</v>
      </c>
      <c r="K118" s="102"/>
      <c r="L118" s="103">
        <f>+'Ark1'!U197</f>
        <v>17.272444444444442</v>
      </c>
      <c r="M118" s="565"/>
      <c r="N118" s="103"/>
      <c r="O118" s="103"/>
      <c r="P118" s="103"/>
      <c r="Q118" s="103"/>
      <c r="R118" s="103"/>
      <c r="S118" s="103"/>
      <c r="T118" s="103"/>
      <c r="U118" s="39"/>
      <c r="V118" s="39"/>
      <c r="W118" s="39">
        <f>+'Ark1'!S197</f>
        <v>5.2044444444444444</v>
      </c>
      <c r="X118" s="39"/>
      <c r="Y118" s="25"/>
      <c r="Z118" s="39">
        <f>+'Ark1'!T197</f>
        <v>5.1533333333333324</v>
      </c>
      <c r="AA118" s="39"/>
      <c r="AB118" s="39">
        <f>+'Ark1'!W197</f>
        <v>2.6666666666666661</v>
      </c>
      <c r="AC118" s="103"/>
      <c r="AD118" s="103">
        <f>+'Ark1'!X197</f>
        <v>61.555555555555557</v>
      </c>
      <c r="AE118" s="128"/>
      <c r="AF118" s="103">
        <f>+'Ark1'!Y197</f>
        <v>25.111111111111111</v>
      </c>
      <c r="AG118" s="128"/>
      <c r="AH118" s="128"/>
      <c r="AI118" s="103">
        <f>+'Ark1'!Z197</f>
        <v>8.0400661013190984</v>
      </c>
      <c r="AJ118" s="39">
        <f>+'Ark1'!AA197</f>
        <v>1.2589158573163137</v>
      </c>
      <c r="AK118" s="39">
        <f>+'Ark1'!AC197</f>
        <v>40.663413027310426</v>
      </c>
      <c r="AL118" s="39">
        <f t="shared" si="43"/>
        <v>3.3187873612297176</v>
      </c>
      <c r="AM118" s="103"/>
      <c r="AN118" s="25"/>
      <c r="AX118"/>
      <c r="BB118"/>
      <c r="BC118"/>
      <c r="BD118"/>
      <c r="BE118"/>
      <c r="BF118"/>
      <c r="BG118"/>
      <c r="BK118"/>
      <c r="BL118"/>
      <c r="BM118"/>
    </row>
    <row r="119" spans="1:65" ht="15.6">
      <c r="A119" s="25"/>
      <c r="B119" s="46">
        <f>+'Ark1'!C198</f>
        <v>2022</v>
      </c>
      <c r="C119" s="46">
        <f>+'Ark1'!E198</f>
        <v>4</v>
      </c>
      <c r="D119" s="46">
        <f>+'Ark1'!Q198</f>
        <v>4</v>
      </c>
      <c r="E119" s="39"/>
      <c r="F119" s="46">
        <f>+'Ark1'!R198</f>
        <v>15</v>
      </c>
      <c r="G119" s="128"/>
      <c r="H119" s="103">
        <f>+'Ark1'!AF198</f>
        <v>5.8252427184466007E-2</v>
      </c>
      <c r="I119" s="103"/>
      <c r="J119" s="103">
        <f>+'Ark1'!AG198</f>
        <v>0.10055868868491358</v>
      </c>
      <c r="K119" s="102"/>
      <c r="L119" s="103">
        <f>+'Ark1'!U198</f>
        <v>21.606666666666658</v>
      </c>
      <c r="M119" s="565"/>
      <c r="N119" s="103"/>
      <c r="O119" s="103"/>
      <c r="P119" s="103"/>
      <c r="Q119" s="103"/>
      <c r="R119" s="103"/>
      <c r="S119" s="103"/>
      <c r="T119" s="103"/>
      <c r="U119" s="39"/>
      <c r="V119" s="39"/>
      <c r="W119" s="39">
        <f>+'Ark1'!S198</f>
        <v>5.9333333333333353</v>
      </c>
      <c r="X119" s="39"/>
      <c r="Y119" s="25"/>
      <c r="Z119" s="39">
        <f>+'Ark1'!T198</f>
        <v>5.7333333333333352</v>
      </c>
      <c r="AA119" s="39"/>
      <c r="AB119" s="39">
        <f>+'Ark1'!W198</f>
        <v>6.6666666666666687</v>
      </c>
      <c r="AC119" s="103"/>
      <c r="AD119" s="103">
        <f>+'Ark1'!X198</f>
        <v>93.333333333333314</v>
      </c>
      <c r="AE119" s="128"/>
      <c r="AF119" s="103">
        <f>+'Ark1'!Y198</f>
        <v>40</v>
      </c>
      <c r="AG119" s="128"/>
      <c r="AH119" s="128"/>
      <c r="AI119" s="103">
        <f>+'Ark1'!Z198</f>
        <v>9.6534254139254791</v>
      </c>
      <c r="AJ119" s="39">
        <f>+'Ark1'!AA198</f>
        <v>1.2364824660660925</v>
      </c>
      <c r="AK119" s="39">
        <f>+'Ark1'!AC198</f>
        <v>46.249243784069442</v>
      </c>
      <c r="AL119" s="39">
        <f t="shared" si="43"/>
        <v>3.6415730337078625</v>
      </c>
      <c r="AM119" s="103"/>
      <c r="AN119" s="25"/>
      <c r="AX119"/>
      <c r="BB119"/>
      <c r="BC119"/>
      <c r="BD119"/>
      <c r="BE119"/>
      <c r="BF119"/>
      <c r="BG119"/>
      <c r="BK119"/>
      <c r="BL119"/>
      <c r="BM119"/>
    </row>
    <row r="120" spans="1:65" ht="15.6">
      <c r="A120" s="25"/>
      <c r="B120" s="46">
        <f>+'Ark1'!C199</f>
        <v>2022</v>
      </c>
      <c r="C120" s="46">
        <f>+'Ark1'!E199</f>
        <v>5</v>
      </c>
      <c r="D120" s="46">
        <f>+'Ark1'!Q199</f>
        <v>18</v>
      </c>
      <c r="E120" s="39"/>
      <c r="F120" s="46">
        <f>+'Ark1'!R199</f>
        <v>208</v>
      </c>
      <c r="G120" s="128"/>
      <c r="H120" s="103">
        <f>+'Ark1'!AF199</f>
        <v>0.80776699029126187</v>
      </c>
      <c r="I120" s="103"/>
      <c r="J120" s="103">
        <f>+'Ark1'!AG199</f>
        <v>1.1834339721752463</v>
      </c>
      <c r="K120" s="102"/>
      <c r="L120" s="103">
        <f>+'Ark1'!U199</f>
        <v>18.337500000000006</v>
      </c>
      <c r="M120" s="565"/>
      <c r="N120" s="103"/>
      <c r="O120" s="103"/>
      <c r="P120" s="103"/>
      <c r="Q120" s="103"/>
      <c r="R120" s="103"/>
      <c r="S120" s="103"/>
      <c r="T120" s="103"/>
      <c r="U120" s="39"/>
      <c r="V120" s="39"/>
      <c r="W120" s="39">
        <f>+'Ark1'!S199</f>
        <v>5.1730769230769242</v>
      </c>
      <c r="X120" s="39"/>
      <c r="Y120" s="25"/>
      <c r="Z120" s="39">
        <f>+'Ark1'!T199</f>
        <v>5.1586538461538476</v>
      </c>
      <c r="AA120" s="39"/>
      <c r="AB120" s="39">
        <f>+'Ark1'!W199</f>
        <v>3.3653846153846154</v>
      </c>
      <c r="AC120" s="103"/>
      <c r="AD120" s="103">
        <f>+'Ark1'!X199</f>
        <v>63.942307692307693</v>
      </c>
      <c r="AE120" s="128"/>
      <c r="AF120" s="103">
        <f>+'Ark1'!Y199</f>
        <v>31.730769230769241</v>
      </c>
      <c r="AG120" s="128"/>
      <c r="AH120" s="128"/>
      <c r="AI120" s="103">
        <f>+'Ark1'!Z199</f>
        <v>8.8454974150259496</v>
      </c>
      <c r="AJ120" s="39">
        <f>+'Ark1'!AA199</f>
        <v>1.2437714643861633</v>
      </c>
      <c r="AK120" s="39">
        <f>+'Ark1'!AC199</f>
        <v>53.411387789487215</v>
      </c>
      <c r="AL120" s="39">
        <f t="shared" si="43"/>
        <v>3.5447955390334576</v>
      </c>
      <c r="AM120" s="103"/>
      <c r="AN120" s="25"/>
      <c r="AX120"/>
      <c r="BB120"/>
      <c r="BC120"/>
      <c r="BD120"/>
      <c r="BE120"/>
      <c r="BF120"/>
      <c r="BG120"/>
      <c r="BK120"/>
      <c r="BL120"/>
      <c r="BM120"/>
    </row>
    <row r="121" spans="1:65" ht="15.6">
      <c r="A121" s="25"/>
      <c r="B121" s="46">
        <f>+'Ark1'!C200</f>
        <v>2022</v>
      </c>
      <c r="C121" s="46">
        <f>+'Ark1'!E200</f>
        <v>6</v>
      </c>
      <c r="D121" s="46">
        <f>+'Ark1'!Q200</f>
        <v>17</v>
      </c>
      <c r="E121" s="39"/>
      <c r="F121" s="46">
        <f>+'Ark1'!R200</f>
        <v>245</v>
      </c>
      <c r="G121" s="128"/>
      <c r="H121" s="103">
        <f>+'Ark1'!AF200</f>
        <v>0.95145631067961189</v>
      </c>
      <c r="I121" s="103"/>
      <c r="J121" s="103">
        <f>+'Ark1'!AG200</f>
        <v>0.88029963448576576</v>
      </c>
      <c r="K121" s="102"/>
      <c r="L121" s="103">
        <f>+'Ark1'!U200</f>
        <v>11.580408163265302</v>
      </c>
      <c r="M121" s="565"/>
      <c r="N121" s="103"/>
      <c r="O121" s="103"/>
      <c r="P121" s="103"/>
      <c r="Q121" s="103"/>
      <c r="R121" s="103"/>
      <c r="S121" s="103"/>
      <c r="T121" s="103"/>
      <c r="U121" s="39"/>
      <c r="V121" s="39"/>
      <c r="W121" s="39">
        <f>+'Ark1'!S200</f>
        <v>5.8244897959183684</v>
      </c>
      <c r="X121" s="39"/>
      <c r="Y121" s="25"/>
      <c r="Z121" s="39">
        <f>+'Ark1'!T200</f>
        <v>4.8285714285714283</v>
      </c>
      <c r="AA121" s="39"/>
      <c r="AB121" s="39">
        <f>+'Ark1'!W200</f>
        <v>0.81632653061224492</v>
      </c>
      <c r="AC121" s="103"/>
      <c r="AD121" s="103">
        <f>+'Ark1'!X200</f>
        <v>26.122448979591841</v>
      </c>
      <c r="AE121" s="128"/>
      <c r="AF121" s="103">
        <f>+'Ark1'!Y200</f>
        <v>13.06122448979592</v>
      </c>
      <c r="AG121" s="128"/>
      <c r="AH121" s="128"/>
      <c r="AI121" s="103">
        <f>+'Ark1'!Z200</f>
        <v>9.0064434891470242</v>
      </c>
      <c r="AJ121" s="39">
        <f>+'Ark1'!AA200</f>
        <v>1.3901300206763645</v>
      </c>
      <c r="AK121" s="39">
        <f>+'Ark1'!AC200</f>
        <v>-10.612868698776486</v>
      </c>
      <c r="AL121" s="39">
        <f t="shared" si="43"/>
        <v>1.9882270497547292</v>
      </c>
      <c r="AM121" s="103"/>
      <c r="AN121" s="25"/>
      <c r="AX121"/>
      <c r="BB121"/>
      <c r="BC121"/>
      <c r="BD121"/>
      <c r="BE121"/>
      <c r="BF121"/>
      <c r="BG121"/>
      <c r="BK121"/>
      <c r="BL121"/>
      <c r="BM121"/>
    </row>
    <row r="122" spans="1:65" ht="15.6">
      <c r="A122" s="25"/>
      <c r="B122" s="46">
        <f>+'Ark1'!C201</f>
        <v>2022</v>
      </c>
      <c r="C122" s="46">
        <f>+'Ark1'!E201</f>
        <v>7</v>
      </c>
      <c r="D122" s="46">
        <f>+'Ark1'!Q201</f>
        <v>27</v>
      </c>
      <c r="E122" s="39"/>
      <c r="F122" s="46">
        <f>+'Ark1'!R201</f>
        <v>785</v>
      </c>
      <c r="G122" s="128"/>
      <c r="H122" s="103">
        <f>+'Ark1'!AF201</f>
        <v>3.0485436893203879</v>
      </c>
      <c r="I122" s="103"/>
      <c r="J122" s="103">
        <f>+'Ark1'!AG201</f>
        <v>1.8839628438592877</v>
      </c>
      <c r="K122" s="102"/>
      <c r="L122" s="103">
        <f>+'Ark1'!U201</f>
        <v>7.7350318471337554</v>
      </c>
      <c r="M122" s="565"/>
      <c r="N122" s="103"/>
      <c r="O122" s="103"/>
      <c r="P122" s="103"/>
      <c r="Q122" s="103"/>
      <c r="R122" s="103"/>
      <c r="S122" s="103"/>
      <c r="T122" s="103"/>
      <c r="U122" s="39"/>
      <c r="V122" s="39"/>
      <c r="W122" s="39">
        <f>+'Ark1'!S201</f>
        <v>5.3617834394904476</v>
      </c>
      <c r="X122" s="39"/>
      <c r="Y122" s="25"/>
      <c r="Z122" s="39">
        <f>+'Ark1'!T201</f>
        <v>5.1184713375796189</v>
      </c>
      <c r="AA122" s="39"/>
      <c r="AB122" s="39">
        <f>+'Ark1'!W201</f>
        <v>0.50955414012738842</v>
      </c>
      <c r="AC122" s="103"/>
      <c r="AD122" s="103">
        <f>+'Ark1'!X201</f>
        <v>5.7324840764331197</v>
      </c>
      <c r="AE122" s="128"/>
      <c r="AF122" s="103">
        <f>+'Ark1'!Y201</f>
        <v>2.8025477707006359</v>
      </c>
      <c r="AG122" s="128"/>
      <c r="AH122" s="128"/>
      <c r="AI122" s="103">
        <f>+'Ark1'!Z201</f>
        <v>4.8226095196069529</v>
      </c>
      <c r="AJ122" s="39">
        <f>+'Ark1'!AA201</f>
        <v>1.481629978298223</v>
      </c>
      <c r="AK122" s="39">
        <f>+'Ark1'!AC201</f>
        <v>4.3581304587470244</v>
      </c>
      <c r="AL122" s="39">
        <f t="shared" si="43"/>
        <v>1.4426229508196713</v>
      </c>
      <c r="AM122" s="103"/>
      <c r="AN122" s="25"/>
      <c r="AX122"/>
      <c r="BB122"/>
      <c r="BC122"/>
      <c r="BD122"/>
      <c r="BE122"/>
      <c r="BF122"/>
      <c r="BG122"/>
      <c r="BK122"/>
      <c r="BL122"/>
      <c r="BM122"/>
    </row>
    <row r="123" spans="1:65" ht="15.6">
      <c r="A123" s="25"/>
      <c r="B123" s="46">
        <f>+'Ark1'!C202</f>
        <v>2022</v>
      </c>
      <c r="C123" s="46">
        <f>+'Ark1'!E202</f>
        <v>8</v>
      </c>
      <c r="D123" s="46">
        <f>+'Ark1'!Q202</f>
        <v>21</v>
      </c>
      <c r="E123" s="39"/>
      <c r="F123" s="46">
        <f>+'Ark1'!R202</f>
        <v>269</v>
      </c>
      <c r="G123" s="128"/>
      <c r="H123" s="103">
        <f>+'Ark1'!AF202</f>
        <v>1.0446601941747575</v>
      </c>
      <c r="I123" s="103"/>
      <c r="J123" s="103">
        <f>+'Ark1'!AG202</f>
        <v>0.838909541704009</v>
      </c>
      <c r="K123" s="102"/>
      <c r="L123" s="103">
        <f>+'Ark1'!U202</f>
        <v>10.051301115241637</v>
      </c>
      <c r="M123" s="565"/>
      <c r="N123" s="103"/>
      <c r="O123" s="103"/>
      <c r="P123" s="103"/>
      <c r="Q123" s="103"/>
      <c r="R123" s="103"/>
      <c r="S123" s="103"/>
      <c r="T123" s="103"/>
      <c r="U123" s="39"/>
      <c r="V123" s="39"/>
      <c r="W123" s="39">
        <f>+'Ark1'!S202</f>
        <v>5.9479553903345712</v>
      </c>
      <c r="X123" s="39"/>
      <c r="Y123" s="25"/>
      <c r="Z123" s="39">
        <f>+'Ark1'!T202</f>
        <v>5.2676579925650548</v>
      </c>
      <c r="AA123" s="39"/>
      <c r="AB123" s="39">
        <f>+'Ark1'!W202</f>
        <v>1.8587360594795537</v>
      </c>
      <c r="AC123" s="103"/>
      <c r="AD123" s="103">
        <f>+'Ark1'!X202</f>
        <v>16.356877323420075</v>
      </c>
      <c r="AE123" s="128"/>
      <c r="AF123" s="103">
        <f>+'Ark1'!Y202</f>
        <v>7.8066914498141262</v>
      </c>
      <c r="AG123" s="128"/>
      <c r="AH123" s="128"/>
      <c r="AI123" s="103">
        <f>+'Ark1'!Z202</f>
        <v>6.9323743618062972</v>
      </c>
      <c r="AJ123" s="39">
        <f>+'Ark1'!AA202</f>
        <v>1.3236080230768781</v>
      </c>
      <c r="AK123" s="39">
        <f>+'Ark1'!AC202</f>
        <v>25.836587047174095</v>
      </c>
      <c r="AL123" s="39">
        <f t="shared" si="43"/>
        <v>1.6898750000000007</v>
      </c>
      <c r="AM123" s="103"/>
      <c r="AN123" s="25"/>
      <c r="AX123"/>
      <c r="BB123"/>
      <c r="BC123"/>
      <c r="BD123"/>
      <c r="BE123"/>
      <c r="BF123"/>
      <c r="BG123"/>
      <c r="BK123"/>
      <c r="BL123"/>
      <c r="BM123"/>
    </row>
    <row r="124" spans="1:65" ht="15.6">
      <c r="A124" s="25"/>
      <c r="B124" s="46">
        <f>+'Ark1'!C203</f>
        <v>2022</v>
      </c>
      <c r="C124" s="46">
        <f>+'Ark1'!E203</f>
        <v>9</v>
      </c>
      <c r="D124" s="46">
        <f>+'Ark1'!Q203</f>
        <v>29</v>
      </c>
      <c r="E124" s="39"/>
      <c r="F124" s="46">
        <f>+'Ark1'!R203</f>
        <v>364</v>
      </c>
      <c r="G124" s="128"/>
      <c r="H124" s="103">
        <f>+'Ark1'!AF203</f>
        <v>1.413592233009709</v>
      </c>
      <c r="I124" s="103"/>
      <c r="J124" s="103">
        <f>+'Ark1'!AG203</f>
        <v>1.3191463153742016</v>
      </c>
      <c r="K124" s="102"/>
      <c r="L124" s="103">
        <f>+'Ark1'!U203</f>
        <v>11.680219780219783</v>
      </c>
      <c r="M124" s="565"/>
      <c r="N124" s="103"/>
      <c r="O124" s="103"/>
      <c r="P124" s="103"/>
      <c r="Q124" s="103"/>
      <c r="R124" s="103"/>
      <c r="S124" s="103"/>
      <c r="T124" s="103"/>
      <c r="U124" s="39"/>
      <c r="V124" s="39"/>
      <c r="W124" s="39">
        <f>+'Ark1'!S203</f>
        <v>5.8983516483516496</v>
      </c>
      <c r="X124" s="39"/>
      <c r="Y124" s="25"/>
      <c r="Z124" s="39">
        <f>+'Ark1'!T203</f>
        <v>5.2307692307692317</v>
      </c>
      <c r="AA124" s="39"/>
      <c r="AB124" s="39">
        <f>+'Ark1'!W203</f>
        <v>1.0989010989010985</v>
      </c>
      <c r="AC124" s="103"/>
      <c r="AD124" s="103">
        <f>+'Ark1'!X203</f>
        <v>28.021978021978033</v>
      </c>
      <c r="AE124" s="128"/>
      <c r="AF124" s="103">
        <f>+'Ark1'!Y203</f>
        <v>13.46153846153846</v>
      </c>
      <c r="AG124" s="128"/>
      <c r="AH124" s="128"/>
      <c r="AI124" s="103">
        <f>+'Ark1'!Z203</f>
        <v>8.3062298846559504</v>
      </c>
      <c r="AJ124" s="39">
        <f>+'Ark1'!AA203</f>
        <v>1.3780450906802097</v>
      </c>
      <c r="AK124" s="39">
        <f>+'Ark1'!AC203</f>
        <v>1.8977225554819128</v>
      </c>
      <c r="AL124" s="39">
        <f t="shared" si="43"/>
        <v>1.9802515137401024</v>
      </c>
      <c r="AM124" s="103"/>
      <c r="AN124" s="25"/>
      <c r="AX124"/>
      <c r="BB124"/>
      <c r="BC124"/>
      <c r="BD124"/>
      <c r="BE124"/>
      <c r="BF124"/>
      <c r="BG124"/>
      <c r="BK124"/>
      <c r="BL124"/>
      <c r="BM124"/>
    </row>
    <row r="125" spans="1:65" ht="15.6">
      <c r="A125" s="25"/>
      <c r="B125" s="46">
        <f>+'Ark1'!C204</f>
        <v>2022</v>
      </c>
      <c r="C125" s="46">
        <f>+'Ark1'!E204</f>
        <v>10</v>
      </c>
      <c r="D125" s="46">
        <f>+'Ark1'!Q204</f>
        <v>74</v>
      </c>
      <c r="E125" s="39"/>
      <c r="F125" s="46">
        <f>+'Ark1'!R204</f>
        <v>1972</v>
      </c>
      <c r="G125" s="128"/>
      <c r="H125" s="103">
        <f>+'Ark1'!AF204</f>
        <v>7.6582524271844656</v>
      </c>
      <c r="I125" s="103"/>
      <c r="J125" s="103">
        <f>+'Ark1'!AG204</f>
        <v>5.7958540716883276</v>
      </c>
      <c r="K125" s="102"/>
      <c r="L125" s="103">
        <f>+'Ark1'!U204</f>
        <v>9.4726166328600474</v>
      </c>
      <c r="M125" s="565"/>
      <c r="N125" s="103"/>
      <c r="O125" s="103"/>
      <c r="P125" s="103"/>
      <c r="Q125" s="103"/>
      <c r="R125" s="103"/>
      <c r="S125" s="103"/>
      <c r="T125" s="103"/>
      <c r="U125" s="39"/>
      <c r="V125" s="39"/>
      <c r="W125" s="39">
        <f>+'Ark1'!S204</f>
        <v>5.1840770791075048</v>
      </c>
      <c r="X125" s="39"/>
      <c r="Y125" s="25"/>
      <c r="Z125" s="39">
        <f>+'Ark1'!T204</f>
        <v>5.209432048681542</v>
      </c>
      <c r="AA125" s="39"/>
      <c r="AB125" s="39">
        <f>+'Ark1'!W204</f>
        <v>0.76064908722109503</v>
      </c>
      <c r="AC125" s="103"/>
      <c r="AD125" s="103">
        <f>+'Ark1'!X204</f>
        <v>17.951318458417848</v>
      </c>
      <c r="AE125" s="128"/>
      <c r="AF125" s="103">
        <f>+'Ark1'!Y204</f>
        <v>7.6572008113590257</v>
      </c>
      <c r="AG125" s="128"/>
      <c r="AH125" s="128"/>
      <c r="AI125" s="103">
        <f>+'Ark1'!Z204</f>
        <v>6.8747170805948201</v>
      </c>
      <c r="AJ125" s="39">
        <f>+'Ark1'!AA204</f>
        <v>1.2428660565912821</v>
      </c>
      <c r="AK125" s="39">
        <f>+'Ark1'!AC204</f>
        <v>6.2936139453217006</v>
      </c>
      <c r="AL125" s="39">
        <f t="shared" si="43"/>
        <v>1.8272522742834798</v>
      </c>
      <c r="AM125" s="103"/>
      <c r="AN125" s="25"/>
      <c r="AX125"/>
      <c r="BB125"/>
      <c r="BC125"/>
      <c r="BD125"/>
      <c r="BE125"/>
      <c r="BF125"/>
      <c r="BG125"/>
      <c r="BK125"/>
      <c r="BL125"/>
      <c r="BM125"/>
    </row>
    <row r="126" spans="1:65" ht="15.6">
      <c r="A126" s="25"/>
      <c r="B126" s="46">
        <f>+'Ark1'!C205</f>
        <v>2022</v>
      </c>
      <c r="C126" s="46">
        <f>+'Ark1'!E205</f>
        <v>11</v>
      </c>
      <c r="D126" s="46">
        <f>+'Ark1'!Q205</f>
        <v>33</v>
      </c>
      <c r="E126" s="39"/>
      <c r="F126" s="46">
        <f>+'Ark1'!R205</f>
        <v>630</v>
      </c>
      <c r="G126" s="128"/>
      <c r="H126" s="103">
        <f>+'Ark1'!AF205</f>
        <v>2.4466019417475735</v>
      </c>
      <c r="I126" s="103"/>
      <c r="J126" s="103">
        <f>+'Ark1'!AG205</f>
        <v>1.8269040877680955</v>
      </c>
      <c r="K126" s="102"/>
      <c r="L126" s="103">
        <f>+'Ark1'!U205</f>
        <v>9.3461904761904719</v>
      </c>
      <c r="M126" s="565"/>
      <c r="N126" s="103"/>
      <c r="O126" s="103"/>
      <c r="P126" s="103"/>
      <c r="Q126" s="103"/>
      <c r="R126" s="103"/>
      <c r="S126" s="103"/>
      <c r="T126" s="103"/>
      <c r="U126" s="39"/>
      <c r="V126" s="39"/>
      <c r="W126" s="39">
        <f>+'Ark1'!S205</f>
        <v>5.0936507936507933</v>
      </c>
      <c r="X126" s="39"/>
      <c r="Y126" s="25"/>
      <c r="Z126" s="39">
        <f>+'Ark1'!T205</f>
        <v>5.0761904761904786</v>
      </c>
      <c r="AA126" s="39"/>
      <c r="AB126" s="39">
        <f>+'Ark1'!W205</f>
        <v>1.5873015873015868</v>
      </c>
      <c r="AC126" s="103"/>
      <c r="AD126" s="103">
        <f>+'Ark1'!X205</f>
        <v>17.142857142857139</v>
      </c>
      <c r="AE126" s="128"/>
      <c r="AF126" s="103">
        <f>+'Ark1'!Y205</f>
        <v>9.6825396825396801</v>
      </c>
      <c r="AG126" s="128"/>
      <c r="AH126" s="128"/>
      <c r="AI126" s="103">
        <f>+'Ark1'!Z205</f>
        <v>7.8909719216634402</v>
      </c>
      <c r="AJ126" s="39">
        <f>+'Ark1'!AA205</f>
        <v>1.3740651096923961</v>
      </c>
      <c r="AK126" s="39">
        <f>+'Ark1'!AC205</f>
        <v>24.584946218625603</v>
      </c>
      <c r="AL126" s="39">
        <f t="shared" si="43"/>
        <v>1.8348706762231217</v>
      </c>
      <c r="AM126" s="103"/>
      <c r="AN126" s="25"/>
      <c r="AX126"/>
      <c r="BB126"/>
      <c r="BC126"/>
      <c r="BD126"/>
      <c r="BE126"/>
      <c r="BF126"/>
      <c r="BG126"/>
      <c r="BK126"/>
      <c r="BL126"/>
      <c r="BM126"/>
    </row>
    <row r="127" spans="1:65" ht="15.6">
      <c r="A127" s="25"/>
      <c r="B127" s="46">
        <f>+'Ark1'!C206</f>
        <v>2022</v>
      </c>
      <c r="C127" s="46">
        <f>+'Ark1'!E206</f>
        <v>12</v>
      </c>
      <c r="D127" s="46">
        <f>+'Ark1'!Q206</f>
        <v>31</v>
      </c>
      <c r="E127" s="39"/>
      <c r="F127" s="46">
        <f>+'Ark1'!R206</f>
        <v>649</v>
      </c>
      <c r="G127" s="128"/>
      <c r="H127" s="103">
        <f>+'Ark1'!AF206</f>
        <v>2.5203883495145631</v>
      </c>
      <c r="I127" s="103"/>
      <c r="J127" s="103">
        <f>+'Ark1'!AG206</f>
        <v>1.7825043705486838</v>
      </c>
      <c r="K127" s="102"/>
      <c r="L127" s="103">
        <f>+'Ark1'!U206</f>
        <v>8.8520801232665622</v>
      </c>
      <c r="M127" s="565"/>
      <c r="N127" s="103"/>
      <c r="O127" s="103"/>
      <c r="P127" s="103"/>
      <c r="Q127" s="103"/>
      <c r="R127" s="103"/>
      <c r="S127" s="103"/>
      <c r="T127" s="103"/>
      <c r="U127" s="39"/>
      <c r="V127" s="39"/>
      <c r="W127" s="39">
        <f>+'Ark1'!S206</f>
        <v>5.7565485362095519</v>
      </c>
      <c r="X127" s="39"/>
      <c r="Y127" s="25"/>
      <c r="Z127" s="39">
        <f>+'Ark1'!T206</f>
        <v>4.9244992295839758</v>
      </c>
      <c r="AA127" s="39"/>
      <c r="AB127" s="39">
        <f>+'Ark1'!W206</f>
        <v>0.61633281972265008</v>
      </c>
      <c r="AC127" s="103"/>
      <c r="AD127" s="103">
        <f>+'Ark1'!X206</f>
        <v>14.329738058551621</v>
      </c>
      <c r="AE127" s="128"/>
      <c r="AF127" s="103">
        <f>+'Ark1'!Y206</f>
        <v>4.6224961479198763</v>
      </c>
      <c r="AG127" s="128"/>
      <c r="AH127" s="128"/>
      <c r="AI127" s="103">
        <f>+'Ark1'!Z206</f>
        <v>6.323863344438065</v>
      </c>
      <c r="AJ127" s="39">
        <f>+'Ark1'!AA206</f>
        <v>1.3997218900088575</v>
      </c>
      <c r="AK127" s="39">
        <f>+'Ark1'!AC206</f>
        <v>-4.321730303960285</v>
      </c>
      <c r="AL127" s="39">
        <f t="shared" si="43"/>
        <v>1.5377408993576018</v>
      </c>
      <c r="AM127" s="103"/>
      <c r="AN127" s="25"/>
      <c r="AX127"/>
      <c r="BB127"/>
      <c r="BC127"/>
      <c r="BD127"/>
      <c r="BE127"/>
      <c r="BF127"/>
      <c r="BG127"/>
      <c r="BK127"/>
      <c r="BL127"/>
      <c r="BM127"/>
    </row>
    <row r="128" spans="1:65" ht="15.6">
      <c r="A128" s="25"/>
      <c r="B128" s="46">
        <f>+'Ark1'!C207</f>
        <v>2022</v>
      </c>
      <c r="C128" s="46">
        <f>+'Ark1'!E207</f>
        <v>13</v>
      </c>
      <c r="D128" s="46">
        <f>+'Ark1'!Q207</f>
        <v>43</v>
      </c>
      <c r="E128" s="39"/>
      <c r="F128" s="46">
        <f>+'Ark1'!R207</f>
        <v>885</v>
      </c>
      <c r="G128" s="128"/>
      <c r="H128" s="103">
        <f>+'Ark1'!AF207</f>
        <v>3.4368932038834954</v>
      </c>
      <c r="I128" s="103"/>
      <c r="J128" s="103">
        <f>+'Ark1'!AG207</f>
        <v>2.5281776087975345</v>
      </c>
      <c r="K128" s="102"/>
      <c r="L128" s="103">
        <f>+'Ark1'!U207</f>
        <v>9.2071186440677941</v>
      </c>
      <c r="M128" s="565"/>
      <c r="N128" s="103"/>
      <c r="O128" s="103"/>
      <c r="P128" s="103"/>
      <c r="Q128" s="103"/>
      <c r="R128" s="103"/>
      <c r="S128" s="103"/>
      <c r="T128" s="103"/>
      <c r="U128" s="39"/>
      <c r="V128" s="39"/>
      <c r="W128" s="39">
        <f>+'Ark1'!S207</f>
        <v>5.1649717514124314</v>
      </c>
      <c r="X128" s="39"/>
      <c r="Y128" s="25"/>
      <c r="Z128" s="39">
        <f>+'Ark1'!T207</f>
        <v>5.1932203389830516</v>
      </c>
      <c r="AA128" s="39"/>
      <c r="AB128" s="39">
        <f>+'Ark1'!W207</f>
        <v>0.56497175141242917</v>
      </c>
      <c r="AC128" s="103"/>
      <c r="AD128" s="103">
        <f>+'Ark1'!X207</f>
        <v>15.028248587570619</v>
      </c>
      <c r="AE128" s="128"/>
      <c r="AF128" s="103">
        <f>+'Ark1'!Y207</f>
        <v>7.4576271186440701</v>
      </c>
      <c r="AG128" s="128"/>
      <c r="AH128" s="128"/>
      <c r="AI128" s="103">
        <f>+'Ark1'!Z207</f>
        <v>6.6860175501443919</v>
      </c>
      <c r="AJ128" s="39">
        <f>+'Ark1'!AA207</f>
        <v>1.268440977470497</v>
      </c>
      <c r="AK128" s="39">
        <f>+'Ark1'!AC207</f>
        <v>22.939911520692657</v>
      </c>
      <c r="AL128" s="39">
        <f t="shared" si="43"/>
        <v>1.7826077444760435</v>
      </c>
      <c r="AM128" s="103"/>
      <c r="AN128" s="25"/>
      <c r="AX128"/>
      <c r="BB128"/>
      <c r="BC128"/>
      <c r="BD128"/>
      <c r="BE128"/>
      <c r="BF128"/>
      <c r="BG128"/>
      <c r="BK128"/>
      <c r="BL128"/>
      <c r="BM128"/>
    </row>
    <row r="129" spans="1:65" ht="15.6">
      <c r="A129" s="25"/>
      <c r="B129" s="46">
        <f>+'Ark1'!C208</f>
        <v>2022</v>
      </c>
      <c r="C129" s="46">
        <f>+'Ark1'!E208</f>
        <v>14</v>
      </c>
      <c r="D129" s="46">
        <f>+'Ark1'!Q208</f>
        <v>49</v>
      </c>
      <c r="E129" s="39"/>
      <c r="F129" s="46">
        <f>+'Ark1'!R208</f>
        <v>843</v>
      </c>
      <c r="G129" s="128"/>
      <c r="H129" s="103">
        <f>+'Ark1'!AF208</f>
        <v>3.2737864077669911</v>
      </c>
      <c r="I129" s="103"/>
      <c r="J129" s="103">
        <f>+'Ark1'!AG208</f>
        <v>3.1830346539637779</v>
      </c>
      <c r="K129" s="102"/>
      <c r="L129" s="103">
        <f>+'Ark1'!U208</f>
        <v>12.169513641755637</v>
      </c>
      <c r="M129" s="565"/>
      <c r="N129" s="103"/>
      <c r="O129" s="103"/>
      <c r="P129" s="103"/>
      <c r="Q129" s="103"/>
      <c r="R129" s="103"/>
      <c r="S129" s="103"/>
      <c r="T129" s="103"/>
      <c r="U129" s="39"/>
      <c r="V129" s="39"/>
      <c r="W129" s="39">
        <f>+'Ark1'!S208</f>
        <v>5.2787663107947811</v>
      </c>
      <c r="X129" s="39"/>
      <c r="Y129" s="25"/>
      <c r="Z129" s="39">
        <f>+'Ark1'!T208</f>
        <v>5.0462633451957277</v>
      </c>
      <c r="AA129" s="39"/>
      <c r="AB129" s="39">
        <f>+'Ark1'!W208</f>
        <v>1.897983392645314</v>
      </c>
      <c r="AC129" s="103"/>
      <c r="AD129" s="103">
        <f>+'Ark1'!X208</f>
        <v>32.621589561091341</v>
      </c>
      <c r="AE129" s="128"/>
      <c r="AF129" s="103">
        <f>+'Ark1'!Y208</f>
        <v>18.505338078291807</v>
      </c>
      <c r="AG129" s="128"/>
      <c r="AH129" s="128"/>
      <c r="AI129" s="103">
        <f>+'Ark1'!Z208</f>
        <v>9.4593408805234382</v>
      </c>
      <c r="AJ129" s="39">
        <f>+'Ark1'!AA208</f>
        <v>1.2642966137721658</v>
      </c>
      <c r="AK129" s="39">
        <f>+'Ark1'!AC208</f>
        <v>37.344223735755669</v>
      </c>
      <c r="AL129" s="39">
        <f t="shared" si="43"/>
        <v>2.3053707865168542</v>
      </c>
      <c r="AM129" s="103"/>
      <c r="AN129" s="25"/>
      <c r="AX129"/>
      <c r="BB129"/>
      <c r="BC129"/>
      <c r="BD129"/>
      <c r="BE129"/>
      <c r="BF129"/>
      <c r="BG129"/>
      <c r="BK129"/>
      <c r="BL129"/>
      <c r="BM129"/>
    </row>
    <row r="130" spans="1:65" ht="15.6">
      <c r="A130" s="25"/>
      <c r="B130" s="46">
        <f>+'Ark1'!C209</f>
        <v>2022</v>
      </c>
      <c r="C130" s="46">
        <f>+'Ark1'!E209</f>
        <v>15</v>
      </c>
      <c r="D130" s="46">
        <f>+'Ark1'!Q209</f>
        <v>1</v>
      </c>
      <c r="E130" s="39"/>
      <c r="F130" s="46">
        <f>+'Ark1'!R209</f>
        <v>9</v>
      </c>
      <c r="G130" s="128"/>
      <c r="H130" s="103">
        <f>+'Ark1'!AF209</f>
        <v>3.4951456310679627E-2</v>
      </c>
      <c r="I130" s="103"/>
      <c r="J130" s="103">
        <f>+'Ark1'!AG209</f>
        <v>5.7400053707834013E-2</v>
      </c>
      <c r="K130" s="102"/>
      <c r="L130" s="103">
        <f>+'Ark1'!U209</f>
        <v>20.555555555555557</v>
      </c>
      <c r="M130" s="565"/>
      <c r="N130" s="103"/>
      <c r="O130" s="103"/>
      <c r="P130" s="103"/>
      <c r="Q130" s="103"/>
      <c r="R130" s="103"/>
      <c r="S130" s="103"/>
      <c r="T130" s="103"/>
      <c r="U130" s="39"/>
      <c r="V130" s="39"/>
      <c r="W130" s="39">
        <f>+'Ark1'!S209</f>
        <v>5.3333333333333321</v>
      </c>
      <c r="X130" s="39"/>
      <c r="Y130" s="25"/>
      <c r="Z130" s="39">
        <f>+'Ark1'!T209</f>
        <v>6.6666666666666687</v>
      </c>
      <c r="AA130" s="39"/>
      <c r="AB130" s="39">
        <f>+'Ark1'!W209</f>
        <v>22.222222222222225</v>
      </c>
      <c r="AC130" s="103"/>
      <c r="AD130" s="103">
        <f>+'Ark1'!X209</f>
        <v>77.777777777777771</v>
      </c>
      <c r="AE130" s="128"/>
      <c r="AF130" s="103">
        <f>+'Ark1'!Y209</f>
        <v>33.333333333333343</v>
      </c>
      <c r="AG130" s="128"/>
      <c r="AH130" s="128"/>
      <c r="AI130" s="103">
        <f>+'Ark1'!Z209</f>
        <v>6.7843137884569487</v>
      </c>
      <c r="AJ130" s="39">
        <f>+'Ark1'!AA209</f>
        <v>0.47140452079103162</v>
      </c>
      <c r="AK130" s="39">
        <f>+'Ark1'!AC209</f>
        <v>41.111651106495792</v>
      </c>
      <c r="AL130" s="39">
        <f t="shared" si="43"/>
        <v>3.8541666666666679</v>
      </c>
      <c r="AM130" s="103"/>
      <c r="AN130" s="25"/>
      <c r="AX130"/>
      <c r="BB130"/>
      <c r="BC130"/>
      <c r="BD130"/>
      <c r="BE130"/>
      <c r="BF130"/>
      <c r="BG130"/>
      <c r="BK130"/>
      <c r="BL130"/>
      <c r="BM130"/>
    </row>
    <row r="131" spans="1:65" ht="15.6">
      <c r="A131" s="25"/>
      <c r="B131" s="46">
        <f>+'Ark1'!C210</f>
        <v>2022</v>
      </c>
      <c r="C131" s="46">
        <f>+'Ark1'!E210</f>
        <v>16</v>
      </c>
      <c r="D131" s="46">
        <f>+'Ark1'!Q210</f>
        <v>9</v>
      </c>
      <c r="E131" s="39"/>
      <c r="F131" s="46">
        <f>+'Ark1'!R210</f>
        <v>351</v>
      </c>
      <c r="G131" s="128"/>
      <c r="H131" s="103">
        <f>+'Ark1'!AF210</f>
        <v>1.3631067961165049</v>
      </c>
      <c r="I131" s="103"/>
      <c r="J131" s="103">
        <f>+'Ark1'!AG210</f>
        <v>1.1275542442142681</v>
      </c>
      <c r="K131" s="102"/>
      <c r="L131" s="103">
        <f>+'Ark1'!U210</f>
        <v>10.353561253561251</v>
      </c>
      <c r="M131" s="565"/>
      <c r="N131" s="103"/>
      <c r="O131" s="103"/>
      <c r="P131" s="103"/>
      <c r="Q131" s="103"/>
      <c r="R131" s="103"/>
      <c r="S131" s="103"/>
      <c r="T131" s="103"/>
      <c r="U131" s="39"/>
      <c r="V131" s="39"/>
      <c r="W131" s="39">
        <f>+'Ark1'!S210</f>
        <v>4.8404558404558404</v>
      </c>
      <c r="X131" s="39"/>
      <c r="Y131" s="25"/>
      <c r="Z131" s="39">
        <f>+'Ark1'!T210</f>
        <v>4.2079772079772093</v>
      </c>
      <c r="AA131" s="39"/>
      <c r="AB131" s="39">
        <f>+'Ark1'!W210</f>
        <v>0</v>
      </c>
      <c r="AC131" s="103"/>
      <c r="AD131" s="103">
        <f>+'Ark1'!X210</f>
        <v>21.652421652421655</v>
      </c>
      <c r="AE131" s="128"/>
      <c r="AF131" s="103">
        <f>+'Ark1'!Y210</f>
        <v>3.9886039886039879</v>
      </c>
      <c r="AG131" s="128"/>
      <c r="AH131" s="128"/>
      <c r="AI131" s="103">
        <f>+'Ark1'!Z210</f>
        <v>6.1792809418652244</v>
      </c>
      <c r="AJ131" s="39">
        <f>+'Ark1'!AA210</f>
        <v>1.1584761666416417</v>
      </c>
      <c r="AK131" s="39">
        <f>+'Ark1'!AC210</f>
        <v>5.412587471481153</v>
      </c>
      <c r="AL131" s="39">
        <f t="shared" si="43"/>
        <v>2.1389640965273684</v>
      </c>
      <c r="AM131" s="103"/>
      <c r="AN131" s="25"/>
      <c r="AX131"/>
      <c r="BB131"/>
      <c r="BC131"/>
      <c r="BD131"/>
      <c r="BE131"/>
      <c r="BF131"/>
      <c r="BG131"/>
      <c r="BK131"/>
      <c r="BL131"/>
      <c r="BM131"/>
    </row>
    <row r="132" spans="1:65" ht="15.6">
      <c r="A132" s="25"/>
      <c r="B132" s="46">
        <f>+'Ark1'!C211</f>
        <v>2022</v>
      </c>
      <c r="C132" s="46">
        <f>+'Ark1'!E211</f>
        <v>17</v>
      </c>
      <c r="D132" s="46">
        <f>+'Ark1'!Q211</f>
        <v>68</v>
      </c>
      <c r="E132" s="39"/>
      <c r="F132" s="46">
        <f>+'Ark1'!R211</f>
        <v>2456</v>
      </c>
      <c r="G132" s="128"/>
      <c r="H132" s="103">
        <f>+'Ark1'!AF211</f>
        <v>9.5378640776699033</v>
      </c>
      <c r="I132" s="103"/>
      <c r="J132" s="103">
        <f>+'Ark1'!AG211</f>
        <v>6.2311016140739852</v>
      </c>
      <c r="K132" s="102"/>
      <c r="L132" s="103">
        <f>+'Ark1'!U211</f>
        <v>8.1770358306188751</v>
      </c>
      <c r="M132" s="565"/>
      <c r="N132" s="103"/>
      <c r="O132" s="103"/>
      <c r="P132" s="103"/>
      <c r="Q132" s="103"/>
      <c r="R132" s="103"/>
      <c r="S132" s="103"/>
      <c r="T132" s="103"/>
      <c r="U132" s="39"/>
      <c r="V132" s="39"/>
      <c r="W132" s="39">
        <f>+'Ark1'!S211</f>
        <v>5.2899022801302928</v>
      </c>
      <c r="X132" s="39"/>
      <c r="Y132" s="25"/>
      <c r="Z132" s="39">
        <f>+'Ark1'!T211</f>
        <v>4.7801302931596084</v>
      </c>
      <c r="AA132" s="39"/>
      <c r="AB132" s="39">
        <f>+'Ark1'!W211</f>
        <v>0.40716612377850153</v>
      </c>
      <c r="AC132" s="103"/>
      <c r="AD132" s="103">
        <f>+'Ark1'!X211</f>
        <v>7.7768729641693826</v>
      </c>
      <c r="AE132" s="128"/>
      <c r="AF132" s="103">
        <f>+'Ark1'!Y211</f>
        <v>4.1938110749185675</v>
      </c>
      <c r="AG132" s="128"/>
      <c r="AH132" s="128"/>
      <c r="AI132" s="103">
        <f>+'Ark1'!Z211</f>
        <v>5.2935492064087564</v>
      </c>
      <c r="AJ132" s="39">
        <f>+'Ark1'!AA211</f>
        <v>1.1706212291394971</v>
      </c>
      <c r="AK132" s="39">
        <f>+'Ark1'!AC211</f>
        <v>17.51702568938623</v>
      </c>
      <c r="AL132" s="39">
        <f t="shared" si="43"/>
        <v>1.5457820197044303</v>
      </c>
      <c r="AM132" s="103"/>
      <c r="AN132" s="25"/>
      <c r="AX132"/>
      <c r="BB132"/>
      <c r="BC132"/>
      <c r="BD132"/>
      <c r="BE132"/>
      <c r="BF132"/>
      <c r="BG132"/>
      <c r="BK132"/>
      <c r="BL132"/>
      <c r="BM132"/>
    </row>
    <row r="133" spans="1:65" ht="15.6">
      <c r="A133" s="25"/>
      <c r="B133" s="46">
        <f>+'Ark1'!C212</f>
        <v>2022</v>
      </c>
      <c r="C133" s="46">
        <f>+'Ark1'!E212</f>
        <v>18</v>
      </c>
      <c r="D133" s="46">
        <f>+'Ark1'!Q212</f>
        <v>17</v>
      </c>
      <c r="E133" s="39"/>
      <c r="F133" s="46">
        <f>+'Ark1'!R212</f>
        <v>358</v>
      </c>
      <c r="G133" s="128"/>
      <c r="H133" s="103">
        <f>+'Ark1'!AF212</f>
        <v>1.3902912621359227</v>
      </c>
      <c r="I133" s="103"/>
      <c r="J133" s="103">
        <f>+'Ark1'!AG212</f>
        <v>1.4276479304100369</v>
      </c>
      <c r="K133" s="102"/>
      <c r="L133" s="103">
        <f>+'Ark1'!U212</f>
        <v>12.852793296089384</v>
      </c>
      <c r="M133" s="565"/>
      <c r="N133" s="103"/>
      <c r="O133" s="103"/>
      <c r="P133" s="103"/>
      <c r="Q133" s="103"/>
      <c r="R133" s="103"/>
      <c r="S133" s="103"/>
      <c r="T133" s="103"/>
      <c r="U133" s="39"/>
      <c r="V133" s="39"/>
      <c r="W133" s="39">
        <f>+'Ark1'!S212</f>
        <v>5.6480446927374306</v>
      </c>
      <c r="X133" s="39"/>
      <c r="Y133" s="25"/>
      <c r="Z133" s="39">
        <f>+'Ark1'!T212</f>
        <v>5.4106145251396658</v>
      </c>
      <c r="AA133" s="39"/>
      <c r="AB133" s="39">
        <f>+'Ark1'!W212</f>
        <v>3.3519553072625703</v>
      </c>
      <c r="AC133" s="103"/>
      <c r="AD133" s="103">
        <f>+'Ark1'!X212</f>
        <v>34.636871508379883</v>
      </c>
      <c r="AE133" s="128"/>
      <c r="AF133" s="103">
        <f>+'Ark1'!Y212</f>
        <v>16.480446927374299</v>
      </c>
      <c r="AG133" s="128"/>
      <c r="AH133" s="128"/>
      <c r="AI133" s="103">
        <f>+'Ark1'!Z212</f>
        <v>9.1560298852149593</v>
      </c>
      <c r="AJ133" s="39">
        <f>+'Ark1'!AA212</f>
        <v>1.5799491110581003</v>
      </c>
      <c r="AK133" s="39">
        <f>+'Ark1'!AC212</f>
        <v>18.331327741914183</v>
      </c>
      <c r="AL133" s="39">
        <f t="shared" si="43"/>
        <v>2.2756181998021758</v>
      </c>
      <c r="AM133" s="103"/>
      <c r="AN133" s="25"/>
      <c r="AX133"/>
      <c r="BB133"/>
      <c r="BC133"/>
      <c r="BD133"/>
      <c r="BE133"/>
      <c r="BF133"/>
      <c r="BG133"/>
      <c r="BK133"/>
      <c r="BL133"/>
      <c r="BM133"/>
    </row>
    <row r="134" spans="1:65" ht="15.6">
      <c r="A134" s="25"/>
      <c r="B134" s="46">
        <f>+'Ark1'!C213</f>
        <v>2022</v>
      </c>
      <c r="C134" s="46">
        <f>+'Ark1'!E213</f>
        <v>19</v>
      </c>
      <c r="D134" s="46">
        <f>+'Ark1'!Q213</f>
        <v>32</v>
      </c>
      <c r="E134" s="39"/>
      <c r="F134" s="46">
        <f>+'Ark1'!R213</f>
        <v>540</v>
      </c>
      <c r="G134" s="128"/>
      <c r="H134" s="103">
        <f>+'Ark1'!AF213</f>
        <v>2.0970873786407762</v>
      </c>
      <c r="I134" s="103"/>
      <c r="J134" s="103">
        <f>+'Ark1'!AG213</f>
        <v>1.7719241444328064</v>
      </c>
      <c r="K134" s="102"/>
      <c r="L134" s="103">
        <f>+'Ark1'!U213</f>
        <v>10.575740740740732</v>
      </c>
      <c r="M134" s="565"/>
      <c r="N134" s="103"/>
      <c r="O134" s="103"/>
      <c r="P134" s="103"/>
      <c r="Q134" s="103"/>
      <c r="R134" s="103"/>
      <c r="S134" s="103"/>
      <c r="T134" s="103"/>
      <c r="U134" s="39"/>
      <c r="V134" s="39"/>
      <c r="W134" s="39">
        <f>+'Ark1'!S213</f>
        <v>4.9777777777777779</v>
      </c>
      <c r="X134" s="39"/>
      <c r="Y134" s="25"/>
      <c r="Z134" s="39">
        <f>+'Ark1'!T213</f>
        <v>4.3722222222222227</v>
      </c>
      <c r="AA134" s="39"/>
      <c r="AB134" s="39">
        <f>+'Ark1'!W213</f>
        <v>0.1851851851851852</v>
      </c>
      <c r="AC134" s="103"/>
      <c r="AD134" s="103">
        <f>+'Ark1'!X213</f>
        <v>20.555555555555557</v>
      </c>
      <c r="AE134" s="128"/>
      <c r="AF134" s="103">
        <f>+'Ark1'!Y213</f>
        <v>9.629629629629628</v>
      </c>
      <c r="AG134" s="128"/>
      <c r="AH134" s="128"/>
      <c r="AI134" s="103">
        <f>+'Ark1'!Z213</f>
        <v>7.1360317071448982</v>
      </c>
      <c r="AJ134" s="39">
        <f>+'Ark1'!AA213</f>
        <v>1.4296680094637184</v>
      </c>
      <c r="AK134" s="39">
        <f>+'Ark1'!AC213</f>
        <v>13.648329183628922</v>
      </c>
      <c r="AL134" s="39">
        <f t="shared" si="43"/>
        <v>2.1245907738095222</v>
      </c>
      <c r="AM134" s="103"/>
      <c r="AN134" s="25"/>
      <c r="AX134"/>
      <c r="BB134"/>
      <c r="BC134"/>
      <c r="BD134"/>
      <c r="BE134"/>
      <c r="BF134"/>
      <c r="BG134"/>
      <c r="BK134"/>
      <c r="BL134"/>
      <c r="BM134"/>
    </row>
    <row r="135" spans="1:65" ht="15.6">
      <c r="A135" s="25"/>
      <c r="B135" s="46">
        <f>+'Ark1'!C214</f>
        <v>2022</v>
      </c>
      <c r="C135" s="46">
        <f>+'Ark1'!E214</f>
        <v>20</v>
      </c>
      <c r="D135" s="46">
        <f>+'Ark1'!Q214</f>
        <v>22</v>
      </c>
      <c r="E135" s="39"/>
      <c r="F135" s="46">
        <f>+'Ark1'!R214</f>
        <v>425</v>
      </c>
      <c r="G135" s="128"/>
      <c r="H135" s="103">
        <f>+'Ark1'!AF214</f>
        <v>1.6504854368932036</v>
      </c>
      <c r="I135" s="103"/>
      <c r="J135" s="103">
        <f>+'Ark1'!AG214</f>
        <v>1.5331088939521595</v>
      </c>
      <c r="K135" s="102"/>
      <c r="L135" s="103">
        <f>+'Ark1'!U214</f>
        <v>11.626352941176462</v>
      </c>
      <c r="M135" s="565"/>
      <c r="N135" s="103"/>
      <c r="O135" s="103"/>
      <c r="P135" s="103"/>
      <c r="Q135" s="103"/>
      <c r="R135" s="103"/>
      <c r="S135" s="103"/>
      <c r="T135" s="103"/>
      <c r="U135" s="39"/>
      <c r="V135" s="39"/>
      <c r="W135" s="39">
        <f>+'Ark1'!S214</f>
        <v>5.2705882352941194</v>
      </c>
      <c r="X135" s="39"/>
      <c r="Y135" s="25"/>
      <c r="Z135" s="39">
        <f>+'Ark1'!T214</f>
        <v>5.1623529411764704</v>
      </c>
      <c r="AA135" s="39"/>
      <c r="AB135" s="39">
        <f>+'Ark1'!W214</f>
        <v>2.1176470588235294</v>
      </c>
      <c r="AC135" s="103"/>
      <c r="AD135" s="103">
        <f>+'Ark1'!X214</f>
        <v>24.47058823529412</v>
      </c>
      <c r="AE135" s="128"/>
      <c r="AF135" s="103">
        <f>+'Ark1'!Y214</f>
        <v>14.117647058823531</v>
      </c>
      <c r="AG135" s="128"/>
      <c r="AH135" s="128"/>
      <c r="AI135" s="103">
        <f>+'Ark1'!Z214</f>
        <v>8.4616205994803622</v>
      </c>
      <c r="AJ135" s="39">
        <f>+'Ark1'!AA214</f>
        <v>1.3684532728089744</v>
      </c>
      <c r="AK135" s="39">
        <f>+'Ark1'!AC214</f>
        <v>39.96307626851344</v>
      </c>
      <c r="AL135" s="39">
        <f t="shared" si="43"/>
        <v>2.2058928571428549</v>
      </c>
      <c r="AM135" s="103"/>
      <c r="AN135" s="25"/>
      <c r="AX135"/>
      <c r="BB135"/>
      <c r="BC135"/>
      <c r="BD135"/>
      <c r="BE135"/>
      <c r="BF135"/>
      <c r="BG135"/>
      <c r="BK135"/>
      <c r="BL135"/>
      <c r="BM135"/>
    </row>
    <row r="136" spans="1:65" ht="15.6">
      <c r="A136" s="25"/>
      <c r="B136" s="46">
        <f>+'Ark1'!C215</f>
        <v>2022</v>
      </c>
      <c r="C136" s="46">
        <f>+'Ark1'!E215</f>
        <v>21</v>
      </c>
      <c r="D136" s="46">
        <f>+'Ark1'!Q215</f>
        <v>22</v>
      </c>
      <c r="E136" s="39"/>
      <c r="F136" s="46">
        <f>+'Ark1'!R215</f>
        <v>525</v>
      </c>
      <c r="G136" s="128"/>
      <c r="H136" s="103">
        <f>+'Ark1'!AF215</f>
        <v>2.0388349514563111</v>
      </c>
      <c r="I136" s="103"/>
      <c r="J136" s="103">
        <f>+'Ark1'!AG215</f>
        <v>1.3201081541120077</v>
      </c>
      <c r="K136" s="102"/>
      <c r="L136" s="103">
        <f>+'Ark1'!U215</f>
        <v>8.1041904761904728</v>
      </c>
      <c r="M136" s="565"/>
      <c r="N136" s="103"/>
      <c r="O136" s="103"/>
      <c r="P136" s="103"/>
      <c r="Q136" s="103"/>
      <c r="R136" s="103"/>
      <c r="S136" s="103"/>
      <c r="T136" s="103"/>
      <c r="U136" s="39"/>
      <c r="V136" s="39"/>
      <c r="W136" s="39">
        <f>+'Ark1'!S215</f>
        <v>5.6133333333333351</v>
      </c>
      <c r="X136" s="39"/>
      <c r="Y136" s="25"/>
      <c r="Z136" s="39">
        <f>+'Ark1'!T215</f>
        <v>3.9314285714285719</v>
      </c>
      <c r="AA136" s="39"/>
      <c r="AB136" s="39">
        <f>+'Ark1'!W215</f>
        <v>0</v>
      </c>
      <c r="AC136" s="103"/>
      <c r="AD136" s="103">
        <f>+'Ark1'!X215</f>
        <v>6.0952380952380976</v>
      </c>
      <c r="AE136" s="128"/>
      <c r="AF136" s="103">
        <f>+'Ark1'!Y215</f>
        <v>1.9047619047619055</v>
      </c>
      <c r="AG136" s="128"/>
      <c r="AH136" s="128"/>
      <c r="AI136" s="103">
        <f>+'Ark1'!Z215</f>
        <v>4.5554678356689262</v>
      </c>
      <c r="AJ136" s="39">
        <f>+'Ark1'!AA215</f>
        <v>1.6227587718900292</v>
      </c>
      <c r="AK136" s="39">
        <f>+'Ark1'!AC215</f>
        <v>20.191856632701725</v>
      </c>
      <c r="AL136" s="39">
        <f t="shared" si="43"/>
        <v>1.443739395995927</v>
      </c>
      <c r="AM136" s="103"/>
      <c r="AN136" s="25"/>
      <c r="AX136"/>
      <c r="BB136"/>
      <c r="BC136"/>
      <c r="BD136"/>
      <c r="BE136"/>
      <c r="BF136"/>
      <c r="BG136"/>
      <c r="BK136"/>
      <c r="BL136"/>
      <c r="BM136"/>
    </row>
    <row r="137" spans="1:65" ht="15.6">
      <c r="A137" s="25"/>
      <c r="B137" s="46">
        <f>+'Ark1'!C216</f>
        <v>2022</v>
      </c>
      <c r="C137" s="46">
        <f>+'Ark1'!E216</f>
        <v>22</v>
      </c>
      <c r="D137" s="46">
        <f>+'Ark1'!Q216</f>
        <v>45</v>
      </c>
      <c r="E137" s="39"/>
      <c r="F137" s="46">
        <f>+'Ark1'!R216</f>
        <v>627</v>
      </c>
      <c r="G137" s="128"/>
      <c r="H137" s="103">
        <f>+'Ark1'!AF216</f>
        <v>2.4349514563106793</v>
      </c>
      <c r="I137" s="103"/>
      <c r="J137" s="103">
        <f>+'Ark1'!AG216</f>
        <v>2.5578084473332017</v>
      </c>
      <c r="K137" s="102"/>
      <c r="L137" s="103">
        <f>+'Ark1'!U216</f>
        <v>13.148006379585327</v>
      </c>
      <c r="M137" s="565"/>
      <c r="N137" s="103"/>
      <c r="O137" s="103"/>
      <c r="P137" s="103"/>
      <c r="Q137" s="103"/>
      <c r="R137" s="103"/>
      <c r="S137" s="103"/>
      <c r="T137" s="103"/>
      <c r="U137" s="39"/>
      <c r="V137" s="39"/>
      <c r="W137" s="39">
        <f>+'Ark1'!S216</f>
        <v>5.7799043062200948</v>
      </c>
      <c r="X137" s="39"/>
      <c r="Y137" s="25"/>
      <c r="Z137" s="39">
        <f>+'Ark1'!T216</f>
        <v>5.0813397129186599</v>
      </c>
      <c r="AA137" s="39"/>
      <c r="AB137" s="39">
        <f>+'Ark1'!W216</f>
        <v>2.392344497607656</v>
      </c>
      <c r="AC137" s="103"/>
      <c r="AD137" s="103">
        <f>+'Ark1'!X216</f>
        <v>31.100478468899528</v>
      </c>
      <c r="AE137" s="128"/>
      <c r="AF137" s="103">
        <f>+'Ark1'!Y216</f>
        <v>15.151515151515152</v>
      </c>
      <c r="AG137" s="128"/>
      <c r="AH137" s="128"/>
      <c r="AI137" s="103">
        <f>+'Ark1'!Z216</f>
        <v>8.464528200217174</v>
      </c>
      <c r="AJ137" s="39">
        <f>+'Ark1'!AA216</f>
        <v>1.7110331500597715</v>
      </c>
      <c r="AK137" s="39">
        <f>+'Ark1'!AC216</f>
        <v>37.826936138809437</v>
      </c>
      <c r="AL137" s="39">
        <f t="shared" si="43"/>
        <v>2.274779249448124</v>
      </c>
      <c r="AM137" s="103"/>
      <c r="AN137" s="25"/>
      <c r="AX137"/>
      <c r="BB137"/>
      <c r="BC137"/>
      <c r="BD137"/>
      <c r="BE137"/>
      <c r="BF137"/>
      <c r="BG137"/>
      <c r="BK137"/>
      <c r="BL137"/>
      <c r="BM137"/>
    </row>
    <row r="138" spans="1:65" ht="15.6">
      <c r="A138" s="25"/>
      <c r="B138" s="46">
        <f>+'Ark1'!C217</f>
        <v>2022</v>
      </c>
      <c r="C138" s="46">
        <f>+'Ark1'!E217</f>
        <v>23</v>
      </c>
      <c r="D138" s="46">
        <f>+'Ark1'!Q217</f>
        <v>16</v>
      </c>
      <c r="E138" s="39"/>
      <c r="F138" s="46">
        <f>+'Ark1'!R217</f>
        <v>280</v>
      </c>
      <c r="G138" s="128"/>
      <c r="H138" s="103">
        <f>+'Ark1'!AF217</f>
        <v>1.0873786407766985</v>
      </c>
      <c r="I138" s="103"/>
      <c r="J138" s="103">
        <f>+'Ark1'!AG217</f>
        <v>1.0608150466328903</v>
      </c>
      <c r="K138" s="102"/>
      <c r="L138" s="103">
        <f>+'Ark1'!U217</f>
        <v>12.210714285714296</v>
      </c>
      <c r="M138" s="565"/>
      <c r="N138" s="103"/>
      <c r="O138" s="103"/>
      <c r="P138" s="103"/>
      <c r="Q138" s="103"/>
      <c r="R138" s="103"/>
      <c r="S138" s="103"/>
      <c r="T138" s="103"/>
      <c r="U138" s="39"/>
      <c r="V138" s="39"/>
      <c r="W138" s="39">
        <f>+'Ark1'!S217</f>
        <v>4.8928571428571441</v>
      </c>
      <c r="X138" s="39"/>
      <c r="Y138" s="25"/>
      <c r="Z138" s="39">
        <f>+'Ark1'!T217</f>
        <v>3.95</v>
      </c>
      <c r="AA138" s="39"/>
      <c r="AB138" s="39">
        <f>+'Ark1'!W217</f>
        <v>0.71428571428571441</v>
      </c>
      <c r="AC138" s="103"/>
      <c r="AD138" s="103">
        <f>+'Ark1'!X217</f>
        <v>28.214285714285719</v>
      </c>
      <c r="AE138" s="128"/>
      <c r="AF138" s="103">
        <f>+'Ark1'!Y217</f>
        <v>15.357142857142859</v>
      </c>
      <c r="AG138" s="128"/>
      <c r="AH138" s="128"/>
      <c r="AI138" s="103">
        <f>+'Ark1'!Z217</f>
        <v>7.8525218554166303</v>
      </c>
      <c r="AJ138" s="39">
        <f>+'Ark1'!AA217</f>
        <v>1.7245969656350297</v>
      </c>
      <c r="AK138" s="39">
        <f>+'Ark1'!AC217</f>
        <v>32.62025190988814</v>
      </c>
      <c r="AL138" s="39">
        <f t="shared" si="43"/>
        <v>2.4956204379562057</v>
      </c>
      <c r="AM138" s="103"/>
      <c r="AN138" s="25"/>
      <c r="AX138"/>
      <c r="BB138"/>
      <c r="BC138"/>
      <c r="BD138"/>
      <c r="BE138"/>
      <c r="BF138"/>
      <c r="BG138"/>
      <c r="BK138"/>
      <c r="BL138"/>
      <c r="BM138"/>
    </row>
    <row r="139" spans="1:65" ht="15.6">
      <c r="A139" s="25"/>
      <c r="B139" s="46">
        <f>+'Ark1'!C218</f>
        <v>2022</v>
      </c>
      <c r="C139" s="46">
        <f>+'Ark1'!E218</f>
        <v>24</v>
      </c>
      <c r="D139" s="46">
        <f>+'Ark1'!Q218</f>
        <v>18</v>
      </c>
      <c r="E139" s="39"/>
      <c r="F139" s="46">
        <f>+'Ark1'!R218</f>
        <v>318</v>
      </c>
      <c r="G139" s="128"/>
      <c r="H139" s="103">
        <f>+'Ark1'!AF218</f>
        <v>1.2349514563106796</v>
      </c>
      <c r="I139" s="103"/>
      <c r="J139" s="103">
        <f>+'Ark1'!AG218</f>
        <v>1.1244515386084397</v>
      </c>
      <c r="K139" s="102"/>
      <c r="L139" s="103">
        <f>+'Ark1'!U218</f>
        <v>11.396540880503144</v>
      </c>
      <c r="M139" s="565"/>
      <c r="N139" s="103"/>
      <c r="O139" s="103"/>
      <c r="P139" s="103"/>
      <c r="Q139" s="103"/>
      <c r="R139" s="103"/>
      <c r="S139" s="103"/>
      <c r="T139" s="103"/>
      <c r="U139" s="39"/>
      <c r="V139" s="39"/>
      <c r="W139" s="39">
        <f>+'Ark1'!S218</f>
        <v>4.6572327044025155</v>
      </c>
      <c r="X139" s="39"/>
      <c r="Y139" s="25"/>
      <c r="Z139" s="39">
        <f>+'Ark1'!T218</f>
        <v>4.2704402515723272</v>
      </c>
      <c r="AA139" s="39"/>
      <c r="AB139" s="39">
        <f>+'Ark1'!W218</f>
        <v>0.62893081761006253</v>
      </c>
      <c r="AC139" s="103"/>
      <c r="AD139" s="103">
        <f>+'Ark1'!X218</f>
        <v>19.182389937106922</v>
      </c>
      <c r="AE139" s="128"/>
      <c r="AF139" s="103">
        <f>+'Ark1'!Y218</f>
        <v>6.603773584905662</v>
      </c>
      <c r="AG139" s="128"/>
      <c r="AH139" s="128"/>
      <c r="AI139" s="103">
        <f>+'Ark1'!Z218</f>
        <v>6.239654631570958</v>
      </c>
      <c r="AJ139" s="39">
        <f>+'Ark1'!AA218</f>
        <v>1.4832803659328437</v>
      </c>
      <c r="AK139" s="39">
        <f>+'Ark1'!AC218</f>
        <v>28.229134816654351</v>
      </c>
      <c r="AL139" s="39">
        <f t="shared" si="43"/>
        <v>2.4470627954085078</v>
      </c>
      <c r="AM139" s="103"/>
      <c r="AN139" s="25"/>
      <c r="AX139"/>
      <c r="BB139"/>
      <c r="BC139"/>
      <c r="BD139"/>
      <c r="BE139"/>
      <c r="BF139"/>
      <c r="BG139"/>
      <c r="BK139"/>
      <c r="BL139"/>
      <c r="BM139"/>
    </row>
    <row r="140" spans="1:65" ht="15.6">
      <c r="A140" s="25"/>
      <c r="B140" s="46">
        <f>+'Ark1'!C219</f>
        <v>2022</v>
      </c>
      <c r="C140" s="46">
        <f>+'Ark1'!E219</f>
        <v>25</v>
      </c>
      <c r="D140" s="46">
        <f>+'Ark1'!Q219</f>
        <v>42</v>
      </c>
      <c r="E140" s="39"/>
      <c r="F140" s="46">
        <f>+'Ark1'!R219</f>
        <v>564</v>
      </c>
      <c r="G140" s="128"/>
      <c r="H140" s="103">
        <f>+'Ark1'!AF219</f>
        <v>2.1902912621359225</v>
      </c>
      <c r="I140" s="103"/>
      <c r="J140" s="103">
        <f>+'Ark1'!AG219</f>
        <v>2.3237093093734122</v>
      </c>
      <c r="K140" s="102"/>
      <c r="L140" s="103">
        <f>+'Ark1'!U219</f>
        <v>13.278900709219856</v>
      </c>
      <c r="M140" s="565"/>
      <c r="N140" s="103"/>
      <c r="O140" s="103"/>
      <c r="P140" s="103"/>
      <c r="Q140" s="103"/>
      <c r="R140" s="103"/>
      <c r="S140" s="103"/>
      <c r="T140" s="103"/>
      <c r="U140" s="39"/>
      <c r="V140" s="39"/>
      <c r="W140" s="39">
        <f>+'Ark1'!S219</f>
        <v>4.7375886524822688</v>
      </c>
      <c r="X140" s="39"/>
      <c r="Y140" s="25"/>
      <c r="Z140" s="39">
        <f>+'Ark1'!T219</f>
        <v>4.921985815602838</v>
      </c>
      <c r="AA140" s="39"/>
      <c r="AB140" s="39">
        <f>+'Ark1'!W219</f>
        <v>2.3049645390070919</v>
      </c>
      <c r="AC140" s="103"/>
      <c r="AD140" s="103">
        <f>+'Ark1'!X219</f>
        <v>33.687943262411352</v>
      </c>
      <c r="AE140" s="128"/>
      <c r="AF140" s="103">
        <f>+'Ark1'!Y219</f>
        <v>15.957446808510644</v>
      </c>
      <c r="AG140" s="128"/>
      <c r="AH140" s="128"/>
      <c r="AI140" s="103">
        <f>+'Ark1'!Z219</f>
        <v>8.6133965959556011</v>
      </c>
      <c r="AJ140" s="39">
        <f>+'Ark1'!AA219</f>
        <v>1.429900507727335</v>
      </c>
      <c r="AK140" s="39">
        <f>+'Ark1'!AC219</f>
        <v>30.72928949986354</v>
      </c>
      <c r="AL140" s="39">
        <f t="shared" si="43"/>
        <v>2.8028817365269463</v>
      </c>
      <c r="AM140" s="103"/>
      <c r="AN140" s="25"/>
      <c r="AX140"/>
      <c r="BB140"/>
      <c r="BC140"/>
      <c r="BD140"/>
      <c r="BE140"/>
      <c r="BF140"/>
      <c r="BG140"/>
      <c r="BK140"/>
      <c r="BL140"/>
      <c r="BM140"/>
    </row>
    <row r="141" spans="1:65" ht="15.6">
      <c r="A141" s="25"/>
      <c r="B141" s="46">
        <f>+'Ark1'!C220</f>
        <v>2022</v>
      </c>
      <c r="C141" s="46">
        <f>+'Ark1'!E220</f>
        <v>26</v>
      </c>
      <c r="D141" s="46">
        <f>+'Ark1'!Q220</f>
        <v>14</v>
      </c>
      <c r="E141" s="39"/>
      <c r="F141" s="46">
        <f>+'Ark1'!R220</f>
        <v>163</v>
      </c>
      <c r="G141" s="128"/>
      <c r="H141" s="103">
        <f>+'Ark1'!AF220</f>
        <v>0.63300970873786411</v>
      </c>
      <c r="I141" s="103"/>
      <c r="J141" s="103">
        <f>+'Ark1'!AG220</f>
        <v>0.77946170229632805</v>
      </c>
      <c r="K141" s="102"/>
      <c r="L141" s="103">
        <f>+'Ark1'!U220</f>
        <v>15.412269938650301</v>
      </c>
      <c r="M141" s="565"/>
      <c r="N141" s="103"/>
      <c r="O141" s="103"/>
      <c r="P141" s="103"/>
      <c r="Q141" s="103"/>
      <c r="R141" s="103"/>
      <c r="S141" s="103"/>
      <c r="T141" s="103"/>
      <c r="U141" s="39"/>
      <c r="V141" s="39"/>
      <c r="W141" s="39">
        <f>+'Ark1'!S220</f>
        <v>4.5889570552147214</v>
      </c>
      <c r="X141" s="39"/>
      <c r="Y141" s="25"/>
      <c r="Z141" s="39">
        <f>+'Ark1'!T220</f>
        <v>4.0981595092024543</v>
      </c>
      <c r="AA141" s="39"/>
      <c r="AB141" s="39">
        <f>+'Ark1'!W220</f>
        <v>0.61349693251533743</v>
      </c>
      <c r="AC141" s="103"/>
      <c r="AD141" s="103">
        <f>+'Ark1'!X220</f>
        <v>42.944785276073603</v>
      </c>
      <c r="AE141" s="128"/>
      <c r="AF141" s="103">
        <f>+'Ark1'!Y220</f>
        <v>20.245398773006126</v>
      </c>
      <c r="AG141" s="128"/>
      <c r="AH141" s="128"/>
      <c r="AI141" s="103">
        <f>+'Ark1'!Z220</f>
        <v>8.700192318628428</v>
      </c>
      <c r="AJ141" s="39">
        <f>+'Ark1'!AA220</f>
        <v>1.7328654992948944</v>
      </c>
      <c r="AK141" s="39">
        <f>+'Ark1'!AC220</f>
        <v>48.486494270440865</v>
      </c>
      <c r="AL141" s="39">
        <f t="shared" si="43"/>
        <v>3.3585561497326211</v>
      </c>
      <c r="AM141" s="103"/>
      <c r="AN141" s="25"/>
      <c r="AX141"/>
      <c r="BB141"/>
      <c r="BC141"/>
      <c r="BD141"/>
      <c r="BE141"/>
      <c r="BF141"/>
      <c r="BG141"/>
      <c r="BK141"/>
      <c r="BL141"/>
      <c r="BM141"/>
    </row>
    <row r="142" spans="1:65" ht="15.6">
      <c r="A142" s="25"/>
      <c r="B142" s="46">
        <f>+'Ark1'!C221</f>
        <v>2022</v>
      </c>
      <c r="C142" s="46">
        <f>+'Ark1'!E221</f>
        <v>27</v>
      </c>
      <c r="D142" s="46">
        <f>+'Ark1'!Q221</f>
        <v>6</v>
      </c>
      <c r="E142" s="39"/>
      <c r="F142" s="46">
        <f>+'Ark1'!R221</f>
        <v>63</v>
      </c>
      <c r="G142" s="128"/>
      <c r="H142" s="103">
        <f>+'Ark1'!AF221</f>
        <v>0.24466019417475737</v>
      </c>
      <c r="I142" s="103"/>
      <c r="J142" s="103">
        <f>+'Ark1'!AG221</f>
        <v>0.31411791553411444</v>
      </c>
      <c r="K142" s="102"/>
      <c r="L142" s="103">
        <f>+'Ark1'!U221</f>
        <v>16.069841269841262</v>
      </c>
      <c r="M142" s="565"/>
      <c r="N142" s="103"/>
      <c r="O142" s="103"/>
      <c r="P142" s="103"/>
      <c r="Q142" s="103"/>
      <c r="R142" s="103"/>
      <c r="S142" s="103"/>
      <c r="T142" s="103"/>
      <c r="U142" s="39"/>
      <c r="V142" s="39"/>
      <c r="W142" s="39">
        <f>+'Ark1'!S221</f>
        <v>4.492063492063493</v>
      </c>
      <c r="X142" s="39"/>
      <c r="Y142" s="25"/>
      <c r="Z142" s="39">
        <f>+'Ark1'!T221</f>
        <v>4.8095238095238084</v>
      </c>
      <c r="AA142" s="39"/>
      <c r="AB142" s="39">
        <f>+'Ark1'!W221</f>
        <v>0</v>
      </c>
      <c r="AC142" s="103"/>
      <c r="AD142" s="103">
        <f>+'Ark1'!X221</f>
        <v>57.142857142857153</v>
      </c>
      <c r="AE142" s="128"/>
      <c r="AF142" s="103">
        <f>+'Ark1'!Y221</f>
        <v>12.698412698412696</v>
      </c>
      <c r="AG142" s="128"/>
      <c r="AH142" s="128"/>
      <c r="AI142" s="103">
        <f>+'Ark1'!Z221</f>
        <v>6.4396005722684686</v>
      </c>
      <c r="AJ142" s="39">
        <f>+'Ark1'!AA221</f>
        <v>1.258280710006757</v>
      </c>
      <c r="AK142" s="39">
        <f>+'Ark1'!AC221</f>
        <v>5.8445068019422513</v>
      </c>
      <c r="AL142" s="39">
        <f t="shared" si="43"/>
        <v>3.5773851590105985</v>
      </c>
      <c r="AM142" s="103"/>
      <c r="AN142" s="25"/>
      <c r="AX142"/>
      <c r="BB142"/>
      <c r="BC142"/>
      <c r="BD142"/>
      <c r="BE142"/>
      <c r="BF142"/>
      <c r="BG142"/>
      <c r="BK142"/>
      <c r="BL142"/>
      <c r="BM142"/>
    </row>
    <row r="143" spans="1:65" ht="15.6">
      <c r="A143" s="25"/>
      <c r="B143" s="46">
        <f>+'Ark1'!C222</f>
        <v>2022</v>
      </c>
      <c r="C143" s="46">
        <f>+'Ark1'!E222</f>
        <v>28</v>
      </c>
      <c r="D143" s="46">
        <f>+'Ark1'!Q222</f>
        <v>10</v>
      </c>
      <c r="E143" s="39"/>
      <c r="F143" s="46">
        <f>+'Ark1'!R222</f>
        <v>116</v>
      </c>
      <c r="G143" s="128"/>
      <c r="H143" s="103">
        <f>+'Ark1'!AF222</f>
        <v>0.45048543689320386</v>
      </c>
      <c r="I143" s="103"/>
      <c r="J143" s="103">
        <f>+'Ark1'!AG222</f>
        <v>0.48153991002464014</v>
      </c>
      <c r="K143" s="102"/>
      <c r="L143" s="103">
        <f>+'Ark1'!U222</f>
        <v>13.37931034482758</v>
      </c>
      <c r="M143" s="565"/>
      <c r="N143" s="103"/>
      <c r="O143" s="103"/>
      <c r="P143" s="103"/>
      <c r="Q143" s="103"/>
      <c r="R143" s="103"/>
      <c r="S143" s="103"/>
      <c r="T143" s="103"/>
      <c r="U143" s="39"/>
      <c r="V143" s="39"/>
      <c r="W143" s="39">
        <f>+'Ark1'!S222</f>
        <v>5.0258620689655196</v>
      </c>
      <c r="X143" s="39"/>
      <c r="Y143" s="25"/>
      <c r="Z143" s="39">
        <f>+'Ark1'!T222</f>
        <v>4.25</v>
      </c>
      <c r="AA143" s="39"/>
      <c r="AB143" s="39">
        <f>+'Ark1'!W222</f>
        <v>0</v>
      </c>
      <c r="AC143" s="103"/>
      <c r="AD143" s="103">
        <f>+'Ark1'!X222</f>
        <v>26.724137931034488</v>
      </c>
      <c r="AE143" s="128"/>
      <c r="AF143" s="103">
        <f>+'Ark1'!Y222</f>
        <v>13.793103448275859</v>
      </c>
      <c r="AG143" s="128"/>
      <c r="AH143" s="128"/>
      <c r="AI143" s="103">
        <f>+'Ark1'!Z222</f>
        <v>6.6749727784719308</v>
      </c>
      <c r="AJ143" s="39">
        <f>+'Ark1'!AA222</f>
        <v>1.1022016125773613</v>
      </c>
      <c r="AK143" s="39">
        <f>+'Ark1'!AC222</f>
        <v>23.207736302706071</v>
      </c>
      <c r="AL143" s="39">
        <f t="shared" si="43"/>
        <v>2.6620926243567729</v>
      </c>
      <c r="AM143" s="103"/>
      <c r="AN143" s="25"/>
      <c r="AX143"/>
      <c r="BB143"/>
      <c r="BC143"/>
      <c r="BD143"/>
      <c r="BE143"/>
      <c r="BF143"/>
      <c r="BG143"/>
      <c r="BK143"/>
      <c r="BL143"/>
      <c r="BM143"/>
    </row>
    <row r="144" spans="1:65" ht="15.6">
      <c r="A144" s="25"/>
      <c r="B144" s="46">
        <f>+'Ark1'!C223</f>
        <v>2022</v>
      </c>
      <c r="C144" s="46">
        <f>+'Ark1'!E223</f>
        <v>29</v>
      </c>
      <c r="D144" s="46">
        <f>+'Ark1'!Q223</f>
        <v>2</v>
      </c>
      <c r="E144" s="39"/>
      <c r="F144" s="46">
        <f>+'Ark1'!R223</f>
        <v>17</v>
      </c>
      <c r="G144" s="128"/>
      <c r="H144" s="103">
        <f>+'Ark1'!AF223</f>
        <v>6.6019417475728176E-2</v>
      </c>
      <c r="I144" s="103"/>
      <c r="J144" s="103">
        <f>+'Ark1'!AG223</f>
        <v>5.6345133801852222E-2</v>
      </c>
      <c r="K144" s="102"/>
      <c r="L144" s="103">
        <f>+'Ark1'!U223</f>
        <v>10.682352941176475</v>
      </c>
      <c r="M144" s="565"/>
      <c r="N144" s="103"/>
      <c r="O144" s="103"/>
      <c r="P144" s="103"/>
      <c r="Q144" s="103"/>
      <c r="R144" s="103"/>
      <c r="S144" s="103"/>
      <c r="T144" s="103"/>
      <c r="U144" s="39"/>
      <c r="V144" s="39"/>
      <c r="W144" s="39">
        <f>+'Ark1'!S223</f>
        <v>5.4117647058823524</v>
      </c>
      <c r="X144" s="39"/>
      <c r="Y144" s="25"/>
      <c r="Z144" s="39">
        <f>+'Ark1'!T223</f>
        <v>5</v>
      </c>
      <c r="AA144" s="39"/>
      <c r="AB144" s="39">
        <f>+'Ark1'!W223</f>
        <v>0</v>
      </c>
      <c r="AC144" s="103"/>
      <c r="AD144" s="103">
        <f>+'Ark1'!X223</f>
        <v>23.52941176470588</v>
      </c>
      <c r="AE144" s="128"/>
      <c r="AF144" s="103">
        <f>+'Ark1'!Y223</f>
        <v>0</v>
      </c>
      <c r="AG144" s="128"/>
      <c r="AH144" s="128"/>
      <c r="AI144" s="103">
        <f>+'Ark1'!Z223</f>
        <v>5.98293999086202</v>
      </c>
      <c r="AJ144" s="39">
        <f>+'Ark1'!AA223</f>
        <v>0.69102000732180313</v>
      </c>
      <c r="AK144" s="39">
        <f>+'Ark1'!AC223</f>
        <v>3.3059325167814873</v>
      </c>
      <c r="AL144" s="39">
        <f t="shared" si="43"/>
        <v>1.9739130434782619</v>
      </c>
      <c r="AM144" s="103"/>
      <c r="AN144" s="25"/>
      <c r="AX144"/>
      <c r="BB144"/>
      <c r="BC144"/>
      <c r="BD144"/>
      <c r="BE144"/>
      <c r="BF144"/>
      <c r="BG144"/>
      <c r="BK144"/>
      <c r="BL144"/>
      <c r="BM144"/>
    </row>
    <row r="145" spans="1:65" ht="15.6">
      <c r="A145" s="25"/>
      <c r="B145" s="46">
        <f>+'Ark1'!C224</f>
        <v>2022</v>
      </c>
      <c r="C145" s="46">
        <f>+'Ark1'!E224</f>
        <v>30</v>
      </c>
      <c r="D145" s="46">
        <f>+'Ark1'!Q224</f>
        <v>2</v>
      </c>
      <c r="E145" s="39"/>
      <c r="F145" s="46">
        <f>+'Ark1'!R224</f>
        <v>7</v>
      </c>
      <c r="G145" s="128"/>
      <c r="H145" s="103">
        <f>+'Ark1'!AF224</f>
        <v>2.7184466019417465E-2</v>
      </c>
      <c r="I145" s="103"/>
      <c r="J145" s="103">
        <f>+'Ark1'!AG224</f>
        <v>3.5650087410973683E-2</v>
      </c>
      <c r="K145" s="102"/>
      <c r="L145" s="103">
        <f>+'Ark1'!U224</f>
        <v>16.414285714285711</v>
      </c>
      <c r="M145" s="565"/>
      <c r="N145" s="103"/>
      <c r="O145" s="103"/>
      <c r="P145" s="103"/>
      <c r="Q145" s="103"/>
      <c r="R145" s="103"/>
      <c r="S145" s="103"/>
      <c r="T145" s="103"/>
      <c r="U145" s="39"/>
      <c r="V145" s="39"/>
      <c r="W145" s="39">
        <f>+'Ark1'!S224</f>
        <v>5.5714285714285694</v>
      </c>
      <c r="X145" s="39"/>
      <c r="Y145" s="25"/>
      <c r="Z145" s="39">
        <f>+'Ark1'!T224</f>
        <v>6.2857142857142847</v>
      </c>
      <c r="AA145" s="39"/>
      <c r="AB145" s="39">
        <f>+'Ark1'!W224</f>
        <v>14.285714285714288</v>
      </c>
      <c r="AC145" s="103"/>
      <c r="AD145" s="103">
        <f>+'Ark1'!X224</f>
        <v>42.857142857142847</v>
      </c>
      <c r="AE145" s="128"/>
      <c r="AF145" s="103">
        <f>+'Ark1'!Y224</f>
        <v>14.285714285714288</v>
      </c>
      <c r="AG145" s="128"/>
      <c r="AH145" s="128"/>
      <c r="AI145" s="103">
        <f>+'Ark1'!Z224</f>
        <v>8.0131015167890745</v>
      </c>
      <c r="AJ145" s="39">
        <f>+'Ark1'!AA224</f>
        <v>1.2936264483053457</v>
      </c>
      <c r="AK145" s="39">
        <f>+'Ark1'!AC224</f>
        <v>42.230058741789129</v>
      </c>
      <c r="AL145" s="39">
        <f t="shared" si="43"/>
        <v>2.9461538461538468</v>
      </c>
      <c r="AM145" s="103"/>
      <c r="AN145" s="25"/>
      <c r="AX145"/>
      <c r="BB145"/>
      <c r="BC145"/>
      <c r="BD145"/>
      <c r="BE145"/>
      <c r="BF145"/>
      <c r="BG145"/>
      <c r="BK145"/>
      <c r="BL145"/>
      <c r="BM145"/>
    </row>
    <row r="146" spans="1:65" ht="15.6">
      <c r="A146" s="25"/>
      <c r="B146" s="46">
        <f>+'Ark1'!C225</f>
        <v>2022</v>
      </c>
      <c r="C146" s="46">
        <f>+'Ark1'!E225</f>
        <v>31</v>
      </c>
      <c r="D146" s="46">
        <f>+'Ark1'!Q225</f>
        <v>27</v>
      </c>
      <c r="E146" s="39"/>
      <c r="F146" s="46">
        <f>+'Ark1'!R225</f>
        <v>365</v>
      </c>
      <c r="G146" s="128"/>
      <c r="H146" s="103">
        <f>+'Ark1'!AF225</f>
        <v>1.4174757281553401</v>
      </c>
      <c r="I146" s="103"/>
      <c r="J146" s="103">
        <f>+'Ark1'!AG225</f>
        <v>1.3224041562603224</v>
      </c>
      <c r="K146" s="102"/>
      <c r="L146" s="103">
        <f>+'Ark1'!U225</f>
        <v>11.676986301369872</v>
      </c>
      <c r="M146" s="565"/>
      <c r="N146" s="103"/>
      <c r="O146" s="103"/>
      <c r="P146" s="103"/>
      <c r="Q146" s="103"/>
      <c r="R146" s="103"/>
      <c r="S146" s="103"/>
      <c r="T146" s="103"/>
      <c r="U146" s="39"/>
      <c r="V146" s="39"/>
      <c r="W146" s="39">
        <f>+'Ark1'!S225</f>
        <v>4.7232876712328764</v>
      </c>
      <c r="X146" s="39"/>
      <c r="Y146" s="25"/>
      <c r="Z146" s="39">
        <f>+'Ark1'!T225</f>
        <v>3.7835616438356174</v>
      </c>
      <c r="AA146" s="39"/>
      <c r="AB146" s="39">
        <f>+'Ark1'!W225</f>
        <v>0.54794520547945202</v>
      </c>
      <c r="AC146" s="103"/>
      <c r="AD146" s="103">
        <f>+'Ark1'!X225</f>
        <v>19.726027397260282</v>
      </c>
      <c r="AE146" s="128"/>
      <c r="AF146" s="103">
        <f>+'Ark1'!Y225</f>
        <v>10.95890410958904</v>
      </c>
      <c r="AG146" s="128"/>
      <c r="AH146" s="128"/>
      <c r="AI146" s="103">
        <f>+'Ark1'!Z225</f>
        <v>7.3391998154648306</v>
      </c>
      <c r="AJ146" s="39">
        <f>+'Ark1'!AA225</f>
        <v>1.2442217733807963</v>
      </c>
      <c r="AK146" s="39">
        <f>+'Ark1'!AC225</f>
        <v>51.117902486894096</v>
      </c>
      <c r="AL146" s="39">
        <f t="shared" si="43"/>
        <v>2.4722157772621833</v>
      </c>
      <c r="AM146" s="103"/>
      <c r="AN146" s="25"/>
      <c r="AX146"/>
      <c r="BB146"/>
      <c r="BC146"/>
      <c r="BD146"/>
      <c r="BE146"/>
      <c r="BF146"/>
      <c r="BG146"/>
      <c r="BK146"/>
      <c r="BL146"/>
      <c r="BM146"/>
    </row>
    <row r="147" spans="1:65" ht="15.6">
      <c r="A147" s="25"/>
      <c r="B147" s="46">
        <f>+'Ark1'!C226</f>
        <v>2022</v>
      </c>
      <c r="C147" s="46">
        <f>+'Ark1'!E226</f>
        <v>32</v>
      </c>
      <c r="D147" s="46">
        <f>+'Ark1'!Q226</f>
        <v>17</v>
      </c>
      <c r="E147" s="39"/>
      <c r="F147" s="46">
        <f>+'Ark1'!R226</f>
        <v>219</v>
      </c>
      <c r="G147" s="128"/>
      <c r="H147" s="103">
        <f>+'Ark1'!AF226</f>
        <v>0.85048543689320388</v>
      </c>
      <c r="I147" s="103"/>
      <c r="J147" s="103">
        <f>+'Ark1'!AG226</f>
        <v>0.79084863186971954</v>
      </c>
      <c r="K147" s="102"/>
      <c r="L147" s="103">
        <f>+'Ark1'!U226</f>
        <v>11.638812785388124</v>
      </c>
      <c r="M147" s="565"/>
      <c r="N147" s="103"/>
      <c r="O147" s="103"/>
      <c r="P147" s="103"/>
      <c r="Q147" s="103"/>
      <c r="R147" s="103"/>
      <c r="S147" s="103"/>
      <c r="T147" s="103"/>
      <c r="U147" s="39"/>
      <c r="V147" s="39"/>
      <c r="W147" s="39">
        <f>+'Ark1'!S226</f>
        <v>5.5296803652968034</v>
      </c>
      <c r="X147" s="39"/>
      <c r="Y147" s="25"/>
      <c r="Z147" s="39">
        <f>+'Ark1'!T226</f>
        <v>4.5251141552511411</v>
      </c>
      <c r="AA147" s="39"/>
      <c r="AB147" s="39">
        <f>+'Ark1'!W226</f>
        <v>0.91324200913242015</v>
      </c>
      <c r="AC147" s="103"/>
      <c r="AD147" s="103">
        <f>+'Ark1'!X226</f>
        <v>19.17808219178082</v>
      </c>
      <c r="AE147" s="128"/>
      <c r="AF147" s="103">
        <f>+'Ark1'!Y226</f>
        <v>5.9360730593607309</v>
      </c>
      <c r="AG147" s="128"/>
      <c r="AH147" s="128"/>
      <c r="AI147" s="103">
        <f>+'Ark1'!Z226</f>
        <v>6.1819888966557848</v>
      </c>
      <c r="AJ147" s="39">
        <f>+'Ark1'!AA226</f>
        <v>1.431155419200417</v>
      </c>
      <c r="AK147" s="39">
        <f>+'Ark1'!AC226</f>
        <v>51.781030487532846</v>
      </c>
      <c r="AL147" s="39">
        <f t="shared" si="43"/>
        <v>2.1047894302229557</v>
      </c>
      <c r="AM147" s="103"/>
      <c r="AN147" s="25"/>
      <c r="AX147"/>
      <c r="BB147"/>
      <c r="BC147"/>
      <c r="BD147"/>
      <c r="BE147"/>
      <c r="BF147"/>
      <c r="BG147"/>
      <c r="BK147"/>
      <c r="BL147"/>
      <c r="BM147"/>
    </row>
    <row r="148" spans="1:65" ht="15.6">
      <c r="A148" s="25"/>
      <c r="B148" s="46">
        <f>+'Ark1'!C227</f>
        <v>2022</v>
      </c>
      <c r="C148" s="46">
        <f>+'Ark1'!E227</f>
        <v>33</v>
      </c>
      <c r="D148" s="46">
        <f>+'Ark1'!Q227</f>
        <v>26</v>
      </c>
      <c r="E148" s="39"/>
      <c r="F148" s="46">
        <f>+'Ark1'!R227</f>
        <v>482</v>
      </c>
      <c r="G148" s="128"/>
      <c r="H148" s="103">
        <f>+'Ark1'!AF227</f>
        <v>1.8718446601941745</v>
      </c>
      <c r="I148" s="103"/>
      <c r="J148" s="103">
        <f>+'Ark1'!AG227</f>
        <v>1.8137175889433244</v>
      </c>
      <c r="K148" s="102"/>
      <c r="L148" s="103">
        <f>+'Ark1'!U227</f>
        <v>12.127800829875529</v>
      </c>
      <c r="M148" s="565"/>
      <c r="N148" s="103"/>
      <c r="O148" s="103"/>
      <c r="P148" s="103"/>
      <c r="Q148" s="103"/>
      <c r="R148" s="103"/>
      <c r="S148" s="103"/>
      <c r="T148" s="103"/>
      <c r="U148" s="39"/>
      <c r="V148" s="39"/>
      <c r="W148" s="39">
        <f>+'Ark1'!S227</f>
        <v>5.1742738589211612</v>
      </c>
      <c r="X148" s="39"/>
      <c r="Y148" s="25"/>
      <c r="Z148" s="39">
        <f>+'Ark1'!T227</f>
        <v>4.0290456431535269</v>
      </c>
      <c r="AA148" s="39"/>
      <c r="AB148" s="39">
        <f>+'Ark1'!W227</f>
        <v>0.20746887966804975</v>
      </c>
      <c r="AC148" s="103"/>
      <c r="AD148" s="103">
        <f>+'Ark1'!X227</f>
        <v>12.240663900414939</v>
      </c>
      <c r="AE148" s="128"/>
      <c r="AF148" s="103">
        <f>+'Ark1'!Y227</f>
        <v>5.8091286307053949</v>
      </c>
      <c r="AG148" s="128"/>
      <c r="AH148" s="128"/>
      <c r="AI148" s="103">
        <f>+'Ark1'!Z227</f>
        <v>5.5157352182347754</v>
      </c>
      <c r="AJ148" s="39">
        <f>+'Ark1'!AA227</f>
        <v>1.3476281575948044</v>
      </c>
      <c r="AK148" s="39">
        <f>+'Ark1'!AC227</f>
        <v>19.687619879054822</v>
      </c>
      <c r="AL148" s="39">
        <f t="shared" ref="AL148:AL167" si="44">+L148/W148</f>
        <v>2.3438652766639958</v>
      </c>
      <c r="AM148" s="103"/>
      <c r="AN148" s="25"/>
      <c r="AX148"/>
      <c r="BB148"/>
      <c r="BC148"/>
      <c r="BD148"/>
      <c r="BE148"/>
      <c r="BF148"/>
      <c r="BG148"/>
      <c r="BK148"/>
      <c r="BL148"/>
      <c r="BM148"/>
    </row>
    <row r="149" spans="1:65" ht="15.6">
      <c r="A149" s="25"/>
      <c r="B149" s="46">
        <f>+'Ark1'!C228</f>
        <v>2022</v>
      </c>
      <c r="C149" s="46">
        <f>+'Ark1'!E228</f>
        <v>34</v>
      </c>
      <c r="D149" s="46">
        <f>+'Ark1'!Q228</f>
        <v>27</v>
      </c>
      <c r="E149" s="39"/>
      <c r="F149" s="46">
        <f>+'Ark1'!R228</f>
        <v>387</v>
      </c>
      <c r="G149" s="128"/>
      <c r="H149" s="103">
        <f>+'Ark1'!AF228</f>
        <v>1.5029126213592237</v>
      </c>
      <c r="I149" s="103"/>
      <c r="J149" s="103">
        <f>+'Ark1'!AG228</f>
        <v>1.4325812323233045</v>
      </c>
      <c r="K149" s="102"/>
      <c r="L149" s="103">
        <f>+'Ark1'!U228</f>
        <v>11.930749354005163</v>
      </c>
      <c r="M149" s="565"/>
      <c r="N149" s="103"/>
      <c r="O149" s="103"/>
      <c r="P149" s="103"/>
      <c r="Q149" s="103"/>
      <c r="R149" s="103"/>
      <c r="S149" s="103"/>
      <c r="T149" s="103"/>
      <c r="U149" s="39"/>
      <c r="V149" s="39"/>
      <c r="W149" s="39">
        <f>+'Ark1'!S228</f>
        <v>4.3746770025839803</v>
      </c>
      <c r="X149" s="39"/>
      <c r="Y149" s="25"/>
      <c r="Z149" s="39">
        <f>+'Ark1'!T228</f>
        <v>3.4909560723514206</v>
      </c>
      <c r="AA149" s="39"/>
      <c r="AB149" s="39">
        <f>+'Ark1'!W228</f>
        <v>0</v>
      </c>
      <c r="AC149" s="103"/>
      <c r="AD149" s="103">
        <f>+'Ark1'!X228</f>
        <v>17.312661498708003</v>
      </c>
      <c r="AE149" s="128"/>
      <c r="AF149" s="103">
        <f>+'Ark1'!Y228</f>
        <v>3.6175710594315249</v>
      </c>
      <c r="AG149" s="128"/>
      <c r="AH149" s="128"/>
      <c r="AI149" s="103">
        <f>+'Ark1'!Z228</f>
        <v>5.0226628726727798</v>
      </c>
      <c r="AJ149" s="39">
        <f>+'Ark1'!AA228</f>
        <v>1.5771886762460827</v>
      </c>
      <c r="AK149" s="39">
        <f>+'Ark1'!AC228</f>
        <v>25.023424580841542</v>
      </c>
      <c r="AL149" s="39">
        <f t="shared" si="44"/>
        <v>2.7272297696396914</v>
      </c>
      <c r="AM149" s="103"/>
      <c r="AN149" s="25"/>
      <c r="AX149"/>
      <c r="BB149"/>
      <c r="BC149"/>
      <c r="BD149"/>
      <c r="BE149"/>
      <c r="BF149"/>
      <c r="BG149"/>
      <c r="BK149"/>
      <c r="BL149"/>
      <c r="BM149"/>
    </row>
    <row r="150" spans="1:65" ht="15.6">
      <c r="A150" s="25"/>
      <c r="B150" s="46">
        <f>+'Ark1'!C229</f>
        <v>2022</v>
      </c>
      <c r="C150" s="46">
        <f>+'Ark1'!E229</f>
        <v>35</v>
      </c>
      <c r="D150" s="46">
        <f>+'Ark1'!Q229</f>
        <v>30</v>
      </c>
      <c r="E150" s="39"/>
      <c r="F150" s="46">
        <f>+'Ark1'!R229</f>
        <v>453</v>
      </c>
      <c r="G150" s="128"/>
      <c r="H150" s="103">
        <f>+'Ark1'!AF229</f>
        <v>1.7592233009708742</v>
      </c>
      <c r="I150" s="103"/>
      <c r="J150" s="103">
        <f>+'Ark1'!AG229</f>
        <v>1.6665252350028004</v>
      </c>
      <c r="K150" s="102"/>
      <c r="L150" s="103">
        <f>+'Ark1'!U229</f>
        <v>11.856953642384102</v>
      </c>
      <c r="M150" s="565"/>
      <c r="N150" s="103"/>
      <c r="O150" s="103"/>
      <c r="P150" s="103"/>
      <c r="Q150" s="103"/>
      <c r="R150" s="103"/>
      <c r="S150" s="103"/>
      <c r="T150" s="103"/>
      <c r="U150" s="39"/>
      <c r="V150" s="39"/>
      <c r="W150" s="39">
        <f>+'Ark1'!S229</f>
        <v>5.5253863134657824</v>
      </c>
      <c r="X150" s="39"/>
      <c r="Y150" s="25"/>
      <c r="Z150" s="39">
        <f>+'Ark1'!T229</f>
        <v>4.520971302428257</v>
      </c>
      <c r="AA150" s="39"/>
      <c r="AB150" s="39">
        <f>+'Ark1'!W229</f>
        <v>0.66225165562913901</v>
      </c>
      <c r="AC150" s="103"/>
      <c r="AD150" s="103">
        <f>+'Ark1'!X229</f>
        <v>19.205298013245031</v>
      </c>
      <c r="AE150" s="128"/>
      <c r="AF150" s="103">
        <f>+'Ark1'!Y229</f>
        <v>6.1810154525386318</v>
      </c>
      <c r="AG150" s="128"/>
      <c r="AH150" s="128"/>
      <c r="AI150" s="103">
        <f>+'Ark1'!Z229</f>
        <v>5.5693283737157238</v>
      </c>
      <c r="AJ150" s="39">
        <f>+'Ark1'!AA229</f>
        <v>1.5217032235792671</v>
      </c>
      <c r="AK150" s="39">
        <f>+'Ark1'!AC229</f>
        <v>9.7742617422530902</v>
      </c>
      <c r="AL150" s="39">
        <f t="shared" si="44"/>
        <v>2.1459049141030762</v>
      </c>
      <c r="AM150" s="103"/>
      <c r="AN150" s="25"/>
      <c r="AX150"/>
      <c r="BB150"/>
      <c r="BC150"/>
      <c r="BD150"/>
      <c r="BE150"/>
      <c r="BF150"/>
      <c r="BG150"/>
      <c r="BK150"/>
      <c r="BL150"/>
      <c r="BM150"/>
    </row>
    <row r="151" spans="1:65" ht="15.6">
      <c r="A151" s="25"/>
      <c r="B151" s="46">
        <f>+'Ark1'!C230</f>
        <v>2022</v>
      </c>
      <c r="C151" s="46">
        <f>+'Ark1'!E230</f>
        <v>36</v>
      </c>
      <c r="D151" s="46">
        <f>+'Ark1'!Q230</f>
        <v>26</v>
      </c>
      <c r="E151" s="39"/>
      <c r="F151" s="46">
        <f>+'Ark1'!R230</f>
        <v>422</v>
      </c>
      <c r="G151" s="128"/>
      <c r="H151" s="103">
        <f>+'Ark1'!AF230</f>
        <v>1.6388349514563103</v>
      </c>
      <c r="I151" s="103"/>
      <c r="J151" s="103">
        <f>+'Ark1'!AG230</f>
        <v>1.6094664789116075</v>
      </c>
      <c r="K151" s="102"/>
      <c r="L151" s="103">
        <f>+'Ark1'!U230</f>
        <v>12.292180094786723</v>
      </c>
      <c r="M151" s="565"/>
      <c r="N151" s="103"/>
      <c r="O151" s="103"/>
      <c r="P151" s="103"/>
      <c r="Q151" s="103"/>
      <c r="R151" s="103"/>
      <c r="S151" s="103"/>
      <c r="T151" s="103"/>
      <c r="U151" s="39"/>
      <c r="V151" s="39"/>
      <c r="W151" s="39">
        <f>+'Ark1'!S230</f>
        <v>4.8933649289099508</v>
      </c>
      <c r="X151" s="39"/>
      <c r="Y151" s="25"/>
      <c r="Z151" s="39">
        <f>+'Ark1'!T230</f>
        <v>4.4241706161137451</v>
      </c>
      <c r="AA151" s="39"/>
      <c r="AB151" s="39">
        <f>+'Ark1'!W230</f>
        <v>0.94786729857819918</v>
      </c>
      <c r="AC151" s="103"/>
      <c r="AD151" s="103">
        <f>+'Ark1'!X230</f>
        <v>21.563981042654031</v>
      </c>
      <c r="AE151" s="128"/>
      <c r="AF151" s="103">
        <f>+'Ark1'!Y230</f>
        <v>9.0047393364928894</v>
      </c>
      <c r="AG151" s="128"/>
      <c r="AH151" s="128"/>
      <c r="AI151" s="103">
        <f>+'Ark1'!Z230</f>
        <v>6.2916525218512973</v>
      </c>
      <c r="AJ151" s="39">
        <f>+'Ark1'!AA230</f>
        <v>1.6920509875745497</v>
      </c>
      <c r="AK151" s="39">
        <f>+'Ark1'!AC230</f>
        <v>43.11044577564747</v>
      </c>
      <c r="AL151" s="39">
        <f t="shared" si="44"/>
        <v>2.5120096852300238</v>
      </c>
      <c r="AM151" s="103"/>
      <c r="AN151" s="25"/>
      <c r="AX151"/>
      <c r="BB151"/>
      <c r="BC151"/>
      <c r="BD151"/>
      <c r="BE151"/>
      <c r="BF151"/>
      <c r="BG151"/>
      <c r="BK151"/>
      <c r="BL151"/>
      <c r="BM151"/>
    </row>
    <row r="152" spans="1:65" ht="15.6">
      <c r="A152" s="25"/>
      <c r="B152" s="46">
        <f>+'Ark1'!C231</f>
        <v>2022</v>
      </c>
      <c r="C152" s="46">
        <f>+'Ark1'!E231</f>
        <v>37</v>
      </c>
      <c r="D152" s="46">
        <f>+'Ark1'!Q231</f>
        <v>37</v>
      </c>
      <c r="E152" s="39"/>
      <c r="F152" s="46">
        <f>+'Ark1'!R231</f>
        <v>554</v>
      </c>
      <c r="G152" s="128"/>
      <c r="H152" s="103">
        <f>+'Ark1'!AF231</f>
        <v>2.1514563106796118</v>
      </c>
      <c r="I152" s="103"/>
      <c r="J152" s="103">
        <f>+'Ark1'!AG231</f>
        <v>2.0967153672509729</v>
      </c>
      <c r="K152" s="102"/>
      <c r="L152" s="103">
        <f>+'Ark1'!U231</f>
        <v>12.198014440433212</v>
      </c>
      <c r="M152" s="565"/>
      <c r="N152" s="103"/>
      <c r="O152" s="103"/>
      <c r="P152" s="103"/>
      <c r="Q152" s="103"/>
      <c r="R152" s="103"/>
      <c r="S152" s="103"/>
      <c r="T152" s="103"/>
      <c r="U152" s="39"/>
      <c r="V152" s="39"/>
      <c r="W152" s="39">
        <f>+'Ark1'!S231</f>
        <v>4.7346570397111911</v>
      </c>
      <c r="X152" s="39"/>
      <c r="Y152" s="25"/>
      <c r="Z152" s="39">
        <f>+'Ark1'!T231</f>
        <v>4.0415162454873652</v>
      </c>
      <c r="AA152" s="39"/>
      <c r="AB152" s="39">
        <f>+'Ark1'!W231</f>
        <v>0.36101083032490966</v>
      </c>
      <c r="AC152" s="103"/>
      <c r="AD152" s="103">
        <f>+'Ark1'!X231</f>
        <v>19.855595667870045</v>
      </c>
      <c r="AE152" s="128"/>
      <c r="AF152" s="103">
        <f>+'Ark1'!Y231</f>
        <v>3.0685920577617334</v>
      </c>
      <c r="AG152" s="128"/>
      <c r="AH152" s="128"/>
      <c r="AI152" s="103">
        <f>+'Ark1'!Z231</f>
        <v>5.1162598830715362</v>
      </c>
      <c r="AJ152" s="39">
        <f>+'Ark1'!AA231</f>
        <v>1.670510084899246</v>
      </c>
      <c r="AK152" s="39">
        <f>+'Ark1'!AC231</f>
        <v>16.919194074664922</v>
      </c>
      <c r="AL152" s="39">
        <f t="shared" si="44"/>
        <v>2.5763248189096455</v>
      </c>
      <c r="AM152" s="103"/>
      <c r="AN152" s="25"/>
      <c r="AX152"/>
      <c r="BB152"/>
      <c r="BC152"/>
      <c r="BD152"/>
      <c r="BE152"/>
      <c r="BF152"/>
      <c r="BG152"/>
      <c r="BK152"/>
      <c r="BL152"/>
      <c r="BM152"/>
    </row>
    <row r="153" spans="1:65" ht="15.6">
      <c r="A153" s="25"/>
      <c r="B153" s="46">
        <f>+'Ark1'!C232</f>
        <v>2022</v>
      </c>
      <c r="C153" s="46">
        <f>+'Ark1'!E232</f>
        <v>38</v>
      </c>
      <c r="D153" s="46">
        <f>+'Ark1'!Q232</f>
        <v>39</v>
      </c>
      <c r="E153" s="39"/>
      <c r="F153" s="46">
        <f>+'Ark1'!R232</f>
        <v>553</v>
      </c>
      <c r="G153" s="128"/>
      <c r="H153" s="103">
        <f>+'Ark1'!AF232</f>
        <v>2.1475728155339806</v>
      </c>
      <c r="I153" s="103"/>
      <c r="J153" s="103">
        <f>+'Ark1'!AG232</f>
        <v>2.0725763176376235</v>
      </c>
      <c r="K153" s="102"/>
      <c r="L153" s="103">
        <f>+'Ark1'!U232</f>
        <v>12.07938517179023</v>
      </c>
      <c r="M153" s="565"/>
      <c r="N153" s="103"/>
      <c r="O153" s="103"/>
      <c r="P153" s="103"/>
      <c r="Q153" s="103"/>
      <c r="R153" s="103"/>
      <c r="S153" s="103"/>
      <c r="T153" s="103"/>
      <c r="U153" s="39"/>
      <c r="V153" s="39"/>
      <c r="W153" s="39">
        <f>+'Ark1'!S232</f>
        <v>5.0108499095840884</v>
      </c>
      <c r="X153" s="39"/>
      <c r="Y153" s="25"/>
      <c r="Z153" s="39">
        <f>+'Ark1'!T232</f>
        <v>4.25858951175407</v>
      </c>
      <c r="AA153" s="39"/>
      <c r="AB153" s="39">
        <f>+'Ark1'!W232</f>
        <v>0.90415913200723363</v>
      </c>
      <c r="AC153" s="103"/>
      <c r="AD153" s="103">
        <f>+'Ark1'!X232</f>
        <v>21.338155515370705</v>
      </c>
      <c r="AE153" s="128"/>
      <c r="AF153" s="103">
        <f>+'Ark1'!Y232</f>
        <v>2.5316455696202529</v>
      </c>
      <c r="AG153" s="128"/>
      <c r="AH153" s="128"/>
      <c r="AI153" s="103">
        <f>+'Ark1'!Z232</f>
        <v>5.534214635268472</v>
      </c>
      <c r="AJ153" s="39">
        <f>+'Ark1'!AA232</f>
        <v>2.0892971470791184</v>
      </c>
      <c r="AK153" s="39">
        <f>+'Ark1'!AC232</f>
        <v>30.329759135544755</v>
      </c>
      <c r="AL153" s="39">
        <f t="shared" si="44"/>
        <v>2.4106459761818821</v>
      </c>
      <c r="AM153" s="103"/>
      <c r="AN153" s="25"/>
      <c r="AX153"/>
      <c r="BB153"/>
      <c r="BC153"/>
      <c r="BD153"/>
      <c r="BE153"/>
      <c r="BF153"/>
      <c r="BG153"/>
      <c r="BK153"/>
      <c r="BL153"/>
      <c r="BM153"/>
    </row>
    <row r="154" spans="1:65" ht="15.6">
      <c r="A154" s="25"/>
      <c r="B154" s="46">
        <f>+'Ark1'!C233</f>
        <v>2022</v>
      </c>
      <c r="C154" s="46">
        <f>+'Ark1'!E233</f>
        <v>39</v>
      </c>
      <c r="D154" s="46">
        <f>+'Ark1'!Q233</f>
        <v>44</v>
      </c>
      <c r="E154" s="39"/>
      <c r="F154" s="46">
        <f>+'Ark1'!R233</f>
        <v>507</v>
      </c>
      <c r="G154" s="128"/>
      <c r="H154" s="103">
        <f>+'Ark1'!AF233</f>
        <v>1.9689320388349516</v>
      </c>
      <c r="I154" s="103"/>
      <c r="J154" s="103">
        <f>+'Ark1'!AG233</f>
        <v>2.0600413869900756</v>
      </c>
      <c r="K154" s="102"/>
      <c r="L154" s="103">
        <f>+'Ark1'!U233</f>
        <v>13.095660749506903</v>
      </c>
      <c r="M154" s="565"/>
      <c r="N154" s="103"/>
      <c r="O154" s="103"/>
      <c r="P154" s="103"/>
      <c r="Q154" s="103"/>
      <c r="R154" s="103"/>
      <c r="S154" s="103"/>
      <c r="T154" s="103"/>
      <c r="U154" s="39"/>
      <c r="V154" s="39"/>
      <c r="W154" s="39">
        <f>+'Ark1'!S233</f>
        <v>4.9329388560157774</v>
      </c>
      <c r="X154" s="39"/>
      <c r="Y154" s="25"/>
      <c r="Z154" s="39">
        <f>+'Ark1'!T233</f>
        <v>4.4733727810650876</v>
      </c>
      <c r="AA154" s="39"/>
      <c r="AB154" s="39">
        <f>+'Ark1'!W233</f>
        <v>1.7751479289940828</v>
      </c>
      <c r="AC154" s="103"/>
      <c r="AD154" s="103">
        <f>+'Ark1'!X233</f>
        <v>26.42998027613412</v>
      </c>
      <c r="AE154" s="128"/>
      <c r="AF154" s="103">
        <f>+'Ark1'!Y233</f>
        <v>10.256410256410255</v>
      </c>
      <c r="AG154" s="128"/>
      <c r="AH154" s="128"/>
      <c r="AI154" s="103">
        <f>+'Ark1'!Z233</f>
        <v>7.6049385041673645</v>
      </c>
      <c r="AJ154" s="39">
        <f>+'Ark1'!AA233</f>
        <v>2.1909442098734924</v>
      </c>
      <c r="AK154" s="39">
        <f>+'Ark1'!AC233</f>
        <v>52.788195378792416</v>
      </c>
      <c r="AL154" s="39">
        <f t="shared" si="44"/>
        <v>2.6547381047580978</v>
      </c>
      <c r="AM154" s="103"/>
      <c r="AN154" s="25"/>
      <c r="AX154"/>
      <c r="BB154"/>
      <c r="BC154"/>
      <c r="BD154"/>
      <c r="BE154"/>
      <c r="BF154"/>
      <c r="BG154"/>
      <c r="BK154"/>
      <c r="BL154"/>
      <c r="BM154"/>
    </row>
    <row r="155" spans="1:65" ht="15.6">
      <c r="A155" s="25"/>
      <c r="B155" s="46">
        <f>+'Ark1'!C234</f>
        <v>2022</v>
      </c>
      <c r="C155" s="46">
        <f>+'Ark1'!E234</f>
        <v>40</v>
      </c>
      <c r="D155" s="46">
        <f>+'Ark1'!Q234</f>
        <v>73</v>
      </c>
      <c r="E155" s="39"/>
      <c r="F155" s="46">
        <f>+'Ark1'!R234</f>
        <v>1104</v>
      </c>
      <c r="G155" s="128"/>
      <c r="H155" s="103">
        <f>+'Ark1'!AF234</f>
        <v>4.2873786407766969</v>
      </c>
      <c r="I155" s="103"/>
      <c r="J155" s="103">
        <f>+'Ark1'!AG234</f>
        <v>5.5396946968710878</v>
      </c>
      <c r="K155" s="102"/>
      <c r="L155" s="103">
        <f>+'Ark1'!U234</f>
        <v>16.172463768115929</v>
      </c>
      <c r="M155" s="565"/>
      <c r="N155" s="103"/>
      <c r="O155" s="103"/>
      <c r="P155" s="103"/>
      <c r="Q155" s="103"/>
      <c r="R155" s="103"/>
      <c r="S155" s="103"/>
      <c r="T155" s="103"/>
      <c r="U155" s="39"/>
      <c r="V155" s="39"/>
      <c r="W155" s="39">
        <f>+'Ark1'!S234</f>
        <v>5.1775362318840576</v>
      </c>
      <c r="X155" s="39"/>
      <c r="Y155" s="25"/>
      <c r="Z155" s="39">
        <f>+'Ark1'!T234</f>
        <v>5.1920289855072461</v>
      </c>
      <c r="AA155" s="39"/>
      <c r="AB155" s="39">
        <f>+'Ark1'!W234</f>
        <v>1.8115942028985503</v>
      </c>
      <c r="AC155" s="103"/>
      <c r="AD155" s="103">
        <f>+'Ark1'!X234</f>
        <v>49.365942028985515</v>
      </c>
      <c r="AE155" s="128"/>
      <c r="AF155" s="103">
        <f>+'Ark1'!Y234</f>
        <v>15.39855072463768</v>
      </c>
      <c r="AG155" s="128"/>
      <c r="AH155" s="128"/>
      <c r="AI155" s="103">
        <f>+'Ark1'!Z234</f>
        <v>6.7123752045284801</v>
      </c>
      <c r="AJ155" s="39">
        <f>+'Ark1'!AA234</f>
        <v>1.7696113597706371</v>
      </c>
      <c r="AK155" s="39">
        <f>+'Ark1'!AC234</f>
        <v>9.3764757628992061</v>
      </c>
      <c r="AL155" s="39">
        <f t="shared" si="44"/>
        <v>3.1235829251224607</v>
      </c>
      <c r="AM155" s="103"/>
      <c r="AN155" s="25"/>
      <c r="AX155"/>
      <c r="BB155"/>
      <c r="BC155"/>
      <c r="BD155"/>
      <c r="BE155"/>
      <c r="BF155"/>
      <c r="BG155"/>
      <c r="BK155"/>
      <c r="BL155"/>
      <c r="BM155"/>
    </row>
    <row r="156" spans="1:65" ht="15.6">
      <c r="A156" s="25"/>
      <c r="B156" s="46">
        <f>+'Ark1'!C235</f>
        <v>2022</v>
      </c>
      <c r="C156" s="46">
        <f>+'Ark1'!E235</f>
        <v>41</v>
      </c>
      <c r="D156" s="46">
        <f>+'Ark1'!Q235</f>
        <v>81</v>
      </c>
      <c r="E156" s="39"/>
      <c r="F156" s="46">
        <f>+'Ark1'!R235</f>
        <v>1288</v>
      </c>
      <c r="G156" s="128"/>
      <c r="H156" s="103">
        <f>+'Ark1'!AF235</f>
        <v>5.0019417475728147</v>
      </c>
      <c r="I156" s="103"/>
      <c r="J156" s="103">
        <f>+'Ark1'!AG235</f>
        <v>6.3394170667734802</v>
      </c>
      <c r="K156" s="102"/>
      <c r="L156" s="103">
        <f>+'Ark1'!U235</f>
        <v>15.863276397515516</v>
      </c>
      <c r="M156" s="565"/>
      <c r="N156" s="103"/>
      <c r="O156" s="103"/>
      <c r="P156" s="103"/>
      <c r="Q156" s="103"/>
      <c r="R156" s="103"/>
      <c r="S156" s="103"/>
      <c r="T156" s="103"/>
      <c r="U156" s="39"/>
      <c r="V156" s="39"/>
      <c r="W156" s="39">
        <f>+'Ark1'!S235</f>
        <v>5.3128881987577641</v>
      </c>
      <c r="X156" s="39"/>
      <c r="Y156" s="25"/>
      <c r="Z156" s="39">
        <f>+'Ark1'!T235</f>
        <v>4.8276397515527956</v>
      </c>
      <c r="AA156" s="39"/>
      <c r="AB156" s="39">
        <f>+'Ark1'!W235</f>
        <v>0.85403726708074557</v>
      </c>
      <c r="AC156" s="103"/>
      <c r="AD156" s="103">
        <f>+'Ark1'!X235</f>
        <v>44.099378881987576</v>
      </c>
      <c r="AE156" s="128"/>
      <c r="AF156" s="103">
        <f>+'Ark1'!Y235</f>
        <v>14.673913043478262</v>
      </c>
      <c r="AG156" s="128"/>
      <c r="AH156" s="128"/>
      <c r="AI156" s="103">
        <f>+'Ark1'!Z235</f>
        <v>6.5973334165644815</v>
      </c>
      <c r="AJ156" s="39">
        <f>+'Ark1'!AA235</f>
        <v>1.6877587346853498</v>
      </c>
      <c r="AK156" s="39">
        <f>+'Ark1'!AC235</f>
        <v>20.817899386691352</v>
      </c>
      <c r="AL156" s="39">
        <f t="shared" si="44"/>
        <v>2.9858103171123753</v>
      </c>
      <c r="AM156" s="103"/>
      <c r="AN156" s="25"/>
      <c r="AX156"/>
      <c r="BB156"/>
      <c r="BC156"/>
      <c r="BD156"/>
      <c r="BE156"/>
      <c r="BF156"/>
      <c r="BG156"/>
      <c r="BK156"/>
      <c r="BL156"/>
      <c r="BM156"/>
    </row>
    <row r="157" spans="1:65" ht="15.6">
      <c r="A157" s="25"/>
      <c r="B157" s="46">
        <f>+'Ark1'!C236</f>
        <v>2022</v>
      </c>
      <c r="C157" s="46">
        <f>+'Ark1'!E236</f>
        <v>42</v>
      </c>
      <c r="D157" s="46">
        <f>+'Ark1'!Q236</f>
        <v>71</v>
      </c>
      <c r="E157" s="39"/>
      <c r="F157" s="46">
        <f>+'Ark1'!R236</f>
        <v>827</v>
      </c>
      <c r="G157" s="128"/>
      <c r="H157" s="103">
        <f>+'Ark1'!AF236</f>
        <v>3.2116504854368939</v>
      </c>
      <c r="I157" s="103"/>
      <c r="J157" s="103">
        <f>+'Ark1'!AG236</f>
        <v>3.893554237698587</v>
      </c>
      <c r="K157" s="102"/>
      <c r="L157" s="103">
        <f>+'Ark1'!U236</f>
        <v>15.174002418379684</v>
      </c>
      <c r="M157" s="565"/>
      <c r="N157" s="103"/>
      <c r="O157" s="103"/>
      <c r="P157" s="103"/>
      <c r="Q157" s="103"/>
      <c r="R157" s="103"/>
      <c r="S157" s="103"/>
      <c r="T157" s="103"/>
      <c r="U157" s="39"/>
      <c r="V157" s="39"/>
      <c r="W157" s="39">
        <f>+'Ark1'!S236</f>
        <v>5.0060459492140277</v>
      </c>
      <c r="X157" s="39"/>
      <c r="Y157" s="25"/>
      <c r="Z157" s="39">
        <f>+'Ark1'!T236</f>
        <v>4.5151148730350652</v>
      </c>
      <c r="AA157" s="39"/>
      <c r="AB157" s="39">
        <f>+'Ark1'!W236</f>
        <v>0.96735187424425617</v>
      </c>
      <c r="AC157" s="103"/>
      <c r="AD157" s="103">
        <f>+'Ark1'!X236</f>
        <v>41.354292623941951</v>
      </c>
      <c r="AE157" s="128"/>
      <c r="AF157" s="103">
        <f>+'Ark1'!Y236</f>
        <v>14.389359129383321</v>
      </c>
      <c r="AG157" s="128"/>
      <c r="AH157" s="128"/>
      <c r="AI157" s="103">
        <f>+'Ark1'!Z236</f>
        <v>6.8259401956809356</v>
      </c>
      <c r="AJ157" s="39">
        <f>+'Ark1'!AA236</f>
        <v>1.8664510129173559</v>
      </c>
      <c r="AK157" s="39">
        <f>+'Ark1'!AC236</f>
        <v>14.250184961771248</v>
      </c>
      <c r="AL157" s="39">
        <f t="shared" si="44"/>
        <v>3.0311352657004824</v>
      </c>
      <c r="AM157" s="103"/>
      <c r="AN157" s="25"/>
      <c r="AX157"/>
      <c r="BB157"/>
      <c r="BC157"/>
      <c r="BD157"/>
      <c r="BE157"/>
      <c r="BF157"/>
      <c r="BG157"/>
      <c r="BK157"/>
      <c r="BL157"/>
      <c r="BM157"/>
    </row>
    <row r="158" spans="1:65" ht="15.6">
      <c r="A158" s="25"/>
      <c r="B158" s="46">
        <f>+'Ark1'!C237</f>
        <v>2022</v>
      </c>
      <c r="C158" s="46">
        <f>+'Ark1'!E237</f>
        <v>43</v>
      </c>
      <c r="D158" s="46">
        <f>+'Ark1'!Q237</f>
        <v>69</v>
      </c>
      <c r="E158" s="39"/>
      <c r="F158" s="46">
        <f>+'Ark1'!R237</f>
        <v>753</v>
      </c>
      <c r="G158" s="128"/>
      <c r="H158" s="103">
        <f>+'Ark1'!AF237</f>
        <v>2.924271844660193</v>
      </c>
      <c r="I158" s="103"/>
      <c r="J158" s="103">
        <f>+'Ark1'!AG237</f>
        <v>3.7380776597904992</v>
      </c>
      <c r="K158" s="102"/>
      <c r="L158" s="103">
        <f>+'Ark1'!U237</f>
        <v>15.99973439575033</v>
      </c>
      <c r="M158" s="565"/>
      <c r="N158" s="103"/>
      <c r="O158" s="103"/>
      <c r="P158" s="103"/>
      <c r="Q158" s="103"/>
      <c r="R158" s="103"/>
      <c r="S158" s="103"/>
      <c r="T158" s="103"/>
      <c r="U158" s="39"/>
      <c r="V158" s="39"/>
      <c r="W158" s="39">
        <f>+'Ark1'!S237</f>
        <v>5.4501992031872497</v>
      </c>
      <c r="X158" s="39"/>
      <c r="Y158" s="25"/>
      <c r="Z158" s="39">
        <f>+'Ark1'!T237</f>
        <v>4.8884462151394406</v>
      </c>
      <c r="AA158" s="39"/>
      <c r="AB158" s="39">
        <f>+'Ark1'!W237</f>
        <v>1.7264276228419653</v>
      </c>
      <c r="AC158" s="103"/>
      <c r="AD158" s="103">
        <f>+'Ark1'!X237</f>
        <v>45.152722443559085</v>
      </c>
      <c r="AE158" s="128"/>
      <c r="AF158" s="103">
        <f>+'Ark1'!Y237</f>
        <v>14.873837981407702</v>
      </c>
      <c r="AG158" s="128"/>
      <c r="AH158" s="128"/>
      <c r="AI158" s="103">
        <f>+'Ark1'!Z237</f>
        <v>7.2950983149514013</v>
      </c>
      <c r="AJ158" s="39">
        <f>+'Ark1'!AA237</f>
        <v>1.8796394465508317</v>
      </c>
      <c r="AK158" s="39">
        <f>+'Ark1'!AC237</f>
        <v>28.724625120940861</v>
      </c>
      <c r="AL158" s="39">
        <f t="shared" si="44"/>
        <v>2.9356237816764135</v>
      </c>
      <c r="AM158" s="103"/>
      <c r="AN158" s="25"/>
      <c r="AX158"/>
      <c r="BB158"/>
      <c r="BC158"/>
      <c r="BD158"/>
      <c r="BE158"/>
      <c r="BF158"/>
      <c r="BG158"/>
      <c r="BK158"/>
      <c r="BL158"/>
      <c r="BM158"/>
    </row>
    <row r="159" spans="1:65" ht="15.6">
      <c r="A159" s="25"/>
      <c r="B159" s="46">
        <f>+'Ark1'!C238</f>
        <v>2022</v>
      </c>
      <c r="C159" s="46">
        <f>+'Ark1'!E238</f>
        <v>44</v>
      </c>
      <c r="D159" s="46">
        <f>+'Ark1'!Q238</f>
        <v>76</v>
      </c>
      <c r="E159" s="39"/>
      <c r="F159" s="46">
        <f>+'Ark1'!R238</f>
        <v>928</v>
      </c>
      <c r="G159" s="128"/>
      <c r="H159" s="103">
        <f>+'Ark1'!AF238</f>
        <v>3.6038834951456304</v>
      </c>
      <c r="I159" s="103"/>
      <c r="J159" s="103">
        <f>+'Ark1'!AG238</f>
        <v>4.578011094344431</v>
      </c>
      <c r="K159" s="102"/>
      <c r="L159" s="103">
        <f>+'Ark1'!U238</f>
        <v>15.899676724137921</v>
      </c>
      <c r="M159" s="565"/>
      <c r="N159" s="103"/>
      <c r="O159" s="103"/>
      <c r="P159" s="103"/>
      <c r="Q159" s="103"/>
      <c r="R159" s="103"/>
      <c r="S159" s="103"/>
      <c r="T159" s="103"/>
      <c r="U159" s="39"/>
      <c r="V159" s="39"/>
      <c r="W159" s="39">
        <f>+'Ark1'!S238</f>
        <v>5.1206896551724128</v>
      </c>
      <c r="X159" s="39"/>
      <c r="Y159" s="25"/>
      <c r="Z159" s="39">
        <f>+'Ark1'!T238</f>
        <v>5.0851293103448256</v>
      </c>
      <c r="AA159" s="39"/>
      <c r="AB159" s="39">
        <f>+'Ark1'!W238</f>
        <v>2.4784482758620698</v>
      </c>
      <c r="AC159" s="103"/>
      <c r="AD159" s="103">
        <f>+'Ark1'!X238</f>
        <v>46.65948275862069</v>
      </c>
      <c r="AE159" s="128"/>
      <c r="AF159" s="103">
        <f>+'Ark1'!Y238</f>
        <v>16.379310344827591</v>
      </c>
      <c r="AG159" s="128"/>
      <c r="AH159" s="128"/>
      <c r="AI159" s="103">
        <f>+'Ark1'!Z238</f>
        <v>7.0624301875568234</v>
      </c>
      <c r="AJ159" s="39">
        <f>+'Ark1'!AA238</f>
        <v>1.5662395796708339</v>
      </c>
      <c r="AK159" s="39">
        <f>+'Ark1'!AC238</f>
        <v>38.30125347335219</v>
      </c>
      <c r="AL159" s="39">
        <f t="shared" si="44"/>
        <v>3.1049873737373721</v>
      </c>
      <c r="AM159" s="103"/>
      <c r="AN159" s="25"/>
      <c r="AX159"/>
      <c r="BB159"/>
      <c r="BC159"/>
      <c r="BD159"/>
      <c r="BE159"/>
      <c r="BF159"/>
      <c r="BG159"/>
      <c r="BK159"/>
      <c r="BL159"/>
      <c r="BM159"/>
    </row>
    <row r="160" spans="1:65" ht="15.6">
      <c r="A160" s="25"/>
      <c r="B160" s="46">
        <f>+'Ark1'!C239</f>
        <v>2022</v>
      </c>
      <c r="C160" s="46">
        <f>+'Ark1'!E239</f>
        <v>45</v>
      </c>
      <c r="D160" s="46">
        <f>+'Ark1'!Q239</f>
        <v>51</v>
      </c>
      <c r="E160" s="39"/>
      <c r="F160" s="46">
        <f>+'Ark1'!R239</f>
        <v>839</v>
      </c>
      <c r="G160" s="128"/>
      <c r="H160" s="103">
        <f>+'Ark1'!AF239</f>
        <v>3.2582524271844671</v>
      </c>
      <c r="I160" s="103"/>
      <c r="J160" s="103">
        <f>+'Ark1'!AG239</f>
        <v>4.430291280450926</v>
      </c>
      <c r="K160" s="102"/>
      <c r="L160" s="103">
        <f>+'Ark1'!U239</f>
        <v>17.018831942789049</v>
      </c>
      <c r="M160" s="565"/>
      <c r="N160" s="103"/>
      <c r="O160" s="103"/>
      <c r="P160" s="103"/>
      <c r="Q160" s="103"/>
      <c r="R160" s="103"/>
      <c r="S160" s="103"/>
      <c r="T160" s="103"/>
      <c r="U160" s="39"/>
      <c r="V160" s="39"/>
      <c r="W160" s="39">
        <f>+'Ark1'!S239</f>
        <v>5.2133492252681757</v>
      </c>
      <c r="X160" s="39"/>
      <c r="Y160" s="25"/>
      <c r="Z160" s="39">
        <f>+'Ark1'!T239</f>
        <v>4.9141835518474366</v>
      </c>
      <c r="AA160" s="39"/>
      <c r="AB160" s="39">
        <f>+'Ark1'!W239</f>
        <v>1.5494636471990464</v>
      </c>
      <c r="AC160" s="103"/>
      <c r="AD160" s="103">
        <f>+'Ark1'!X239</f>
        <v>56.495828367103691</v>
      </c>
      <c r="AE160" s="128"/>
      <c r="AF160" s="103">
        <f>+'Ark1'!Y239</f>
        <v>17.759237187127528</v>
      </c>
      <c r="AG160" s="128"/>
      <c r="AH160" s="128"/>
      <c r="AI160" s="103">
        <f>+'Ark1'!Z239</f>
        <v>6.9532649361370922</v>
      </c>
      <c r="AJ160" s="39">
        <f>+'Ark1'!AA239</f>
        <v>1.7319856010891681</v>
      </c>
      <c r="AK160" s="39">
        <f>+'Ark1'!AC239</f>
        <v>42.888087299955963</v>
      </c>
      <c r="AL160" s="39">
        <f t="shared" si="44"/>
        <v>3.2644718792866971</v>
      </c>
      <c r="AM160" s="103"/>
      <c r="AN160" s="25"/>
      <c r="AX160"/>
      <c r="BB160"/>
      <c r="BC160"/>
      <c r="BD160"/>
      <c r="BE160"/>
      <c r="BF160"/>
      <c r="BG160"/>
      <c r="BK160"/>
      <c r="BL160"/>
      <c r="BM160"/>
    </row>
    <row r="161" spans="1:65" ht="15.6">
      <c r="A161" s="25"/>
      <c r="B161" s="46">
        <f>+'Ark1'!C240</f>
        <v>2022</v>
      </c>
      <c r="C161" s="46">
        <f>+'Ark1'!E240</f>
        <v>46</v>
      </c>
      <c r="D161" s="46">
        <f>+'Ark1'!Q240</f>
        <v>28</v>
      </c>
      <c r="E161" s="39"/>
      <c r="F161" s="46">
        <f>+'Ark1'!R240</f>
        <v>309</v>
      </c>
      <c r="G161" s="128"/>
      <c r="H161" s="103">
        <f>+'Ark1'!AF240</f>
        <v>1.2</v>
      </c>
      <c r="I161" s="103"/>
      <c r="J161" s="103">
        <f>+'Ark1'!AG240</f>
        <v>1.5964040883110684</v>
      </c>
      <c r="K161" s="102"/>
      <c r="L161" s="103">
        <f>+'Ark1'!U240</f>
        <v>16.651132686084139</v>
      </c>
      <c r="M161" s="565"/>
      <c r="N161" s="103"/>
      <c r="O161" s="103"/>
      <c r="P161" s="103"/>
      <c r="Q161" s="103"/>
      <c r="R161" s="103"/>
      <c r="S161" s="103"/>
      <c r="T161" s="103"/>
      <c r="U161" s="39"/>
      <c r="V161" s="39"/>
      <c r="W161" s="39">
        <f>+'Ark1'!S240</f>
        <v>4.983818770226538</v>
      </c>
      <c r="X161" s="39"/>
      <c r="Y161" s="25"/>
      <c r="Z161" s="39">
        <f>+'Ark1'!T240</f>
        <v>4.4530744336569574</v>
      </c>
      <c r="AA161" s="39"/>
      <c r="AB161" s="39">
        <f>+'Ark1'!W240</f>
        <v>0.64724919093851141</v>
      </c>
      <c r="AC161" s="103"/>
      <c r="AD161" s="103">
        <f>+'Ark1'!X240</f>
        <v>54.692556634304211</v>
      </c>
      <c r="AE161" s="128"/>
      <c r="AF161" s="103">
        <f>+'Ark1'!Y240</f>
        <v>12.621359223300969</v>
      </c>
      <c r="AG161" s="128"/>
      <c r="AH161" s="128"/>
      <c r="AI161" s="103">
        <f>+'Ark1'!Z240</f>
        <v>6.2132992615667728</v>
      </c>
      <c r="AJ161" s="39">
        <f>+'Ark1'!AA240</f>
        <v>1.3640306417933721</v>
      </c>
      <c r="AK161" s="39">
        <f>+'Ark1'!AC240</f>
        <v>6.8487327102445743</v>
      </c>
      <c r="AL161" s="39">
        <f t="shared" si="44"/>
        <v>3.3410389610389601</v>
      </c>
      <c r="AM161" s="103"/>
      <c r="AN161" s="25"/>
      <c r="AX161"/>
      <c r="BB161"/>
      <c r="BC161"/>
      <c r="BD161"/>
      <c r="BE161"/>
      <c r="BF161"/>
      <c r="BG161"/>
      <c r="BK161"/>
      <c r="BL161"/>
      <c r="BM161"/>
    </row>
    <row r="162" spans="1:65" ht="15.6">
      <c r="A162" s="25"/>
      <c r="B162" s="46">
        <f>+'Ark1'!C241</f>
        <v>2022</v>
      </c>
      <c r="C162" s="46">
        <f>+'Ark1'!E241</f>
        <v>47</v>
      </c>
      <c r="D162" s="46">
        <f>+'Ark1'!Q241</f>
        <v>42</v>
      </c>
      <c r="E162" s="39"/>
      <c r="F162" s="46">
        <f>+'Ark1'!R241</f>
        <v>503</v>
      </c>
      <c r="G162" s="128"/>
      <c r="H162" s="103">
        <f>+'Ark1'!AF241</f>
        <v>1.9533980582524264</v>
      </c>
      <c r="I162" s="103"/>
      <c r="J162" s="103">
        <f>+'Ark1'!AG241</f>
        <v>2.6462976112114407</v>
      </c>
      <c r="K162" s="102"/>
      <c r="L162" s="103">
        <f>+'Ark1'!U241</f>
        <v>16.956262425447317</v>
      </c>
      <c r="M162" s="565"/>
      <c r="N162" s="103"/>
      <c r="O162" s="103"/>
      <c r="P162" s="103"/>
      <c r="Q162" s="103"/>
      <c r="R162" s="103"/>
      <c r="S162" s="103"/>
      <c r="T162" s="103"/>
      <c r="U162" s="39"/>
      <c r="V162" s="39"/>
      <c r="W162" s="39">
        <f>+'Ark1'!S241</f>
        <v>5.3280318091451289</v>
      </c>
      <c r="X162" s="39"/>
      <c r="Y162" s="25"/>
      <c r="Z162" s="39">
        <f>+'Ark1'!T241</f>
        <v>5.0258449304174952</v>
      </c>
      <c r="AA162" s="39"/>
      <c r="AB162" s="39">
        <f>+'Ark1'!W241</f>
        <v>1.5904572564612327</v>
      </c>
      <c r="AC162" s="103"/>
      <c r="AD162" s="103">
        <f>+'Ark1'!X241</f>
        <v>59.04572564612328</v>
      </c>
      <c r="AE162" s="128"/>
      <c r="AF162" s="103">
        <f>+'Ark1'!Y241</f>
        <v>16.103379721669981</v>
      </c>
      <c r="AG162" s="128"/>
      <c r="AH162" s="128"/>
      <c r="AI162" s="103">
        <f>+'Ark1'!Z241</f>
        <v>5.791708918234618</v>
      </c>
      <c r="AJ162" s="39">
        <f>+'Ark1'!AA241</f>
        <v>1.4834238186129884</v>
      </c>
      <c r="AK162" s="39">
        <f>+'Ark1'!AC241</f>
        <v>27.738092739695553</v>
      </c>
      <c r="AL162" s="39">
        <f t="shared" si="44"/>
        <v>3.1824626865671646</v>
      </c>
      <c r="AM162" s="103"/>
      <c r="AN162" s="25"/>
      <c r="AX162"/>
      <c r="BB162"/>
      <c r="BC162"/>
      <c r="BD162"/>
      <c r="BE162"/>
      <c r="BF162"/>
      <c r="BG162"/>
      <c r="BK162"/>
      <c r="BL162"/>
      <c r="BM162"/>
    </row>
    <row r="163" spans="1:65" ht="15.6">
      <c r="A163" s="25"/>
      <c r="B163" s="46">
        <f>+'Ark1'!C242</f>
        <v>2022</v>
      </c>
      <c r="C163" s="46">
        <f>+'Ark1'!E242</f>
        <v>48</v>
      </c>
      <c r="D163" s="46">
        <f>+'Ark1'!Q242</f>
        <v>38</v>
      </c>
      <c r="E163" s="39"/>
      <c r="F163" s="46">
        <f>+'Ark1'!R242</f>
        <v>318</v>
      </c>
      <c r="G163" s="128"/>
      <c r="H163" s="103">
        <f>+'Ark1'!AF242</f>
        <v>1.2349514563106796</v>
      </c>
      <c r="I163" s="103"/>
      <c r="J163" s="103">
        <f>+'Ark1'!AG242</f>
        <v>1.7811081530260613</v>
      </c>
      <c r="K163" s="102"/>
      <c r="L163" s="103">
        <f>+'Ark1'!U242</f>
        <v>18.051886792452816</v>
      </c>
      <c r="M163" s="565"/>
      <c r="N163" s="103"/>
      <c r="O163" s="103"/>
      <c r="P163" s="103"/>
      <c r="Q163" s="103"/>
      <c r="R163" s="103"/>
      <c r="S163" s="103"/>
      <c r="T163" s="103"/>
      <c r="U163" s="39"/>
      <c r="V163" s="39"/>
      <c r="W163" s="39">
        <f>+'Ark1'!S242</f>
        <v>5.4213836477987423</v>
      </c>
      <c r="X163" s="39"/>
      <c r="Y163" s="25"/>
      <c r="Z163" s="39">
        <f>+'Ark1'!T242</f>
        <v>5.317610062893082</v>
      </c>
      <c r="AA163" s="39"/>
      <c r="AB163" s="39">
        <f>+'Ark1'!W242</f>
        <v>1.5723270440251564</v>
      </c>
      <c r="AC163" s="103"/>
      <c r="AD163" s="103">
        <f>+'Ark1'!X242</f>
        <v>60.691823899371087</v>
      </c>
      <c r="AE163" s="128"/>
      <c r="AF163" s="103">
        <f>+'Ark1'!Y242</f>
        <v>19.811320754716988</v>
      </c>
      <c r="AG163" s="128"/>
      <c r="AH163" s="128"/>
      <c r="AI163" s="103">
        <f>+'Ark1'!Z242</f>
        <v>7.1795862488144397</v>
      </c>
      <c r="AJ163" s="39">
        <f>+'Ark1'!AA242</f>
        <v>1.233105441118072</v>
      </c>
      <c r="AK163" s="39">
        <f>+'Ark1'!AC242</f>
        <v>22.095130313940022</v>
      </c>
      <c r="AL163" s="39">
        <f t="shared" si="44"/>
        <v>3.329756380510438</v>
      </c>
      <c r="AM163" s="103"/>
      <c r="AN163" s="25"/>
      <c r="AX163"/>
      <c r="BB163"/>
      <c r="BC163"/>
      <c r="BD163"/>
      <c r="BE163"/>
      <c r="BF163"/>
      <c r="BG163"/>
      <c r="BK163"/>
      <c r="BL163"/>
      <c r="BM163"/>
    </row>
    <row r="164" spans="1:65" ht="15.6">
      <c r="A164" s="25"/>
      <c r="B164" s="46">
        <f>+'Ark1'!C243</f>
        <v>2022</v>
      </c>
      <c r="C164" s="46">
        <f>+'Ark1'!E243</f>
        <v>49</v>
      </c>
      <c r="D164" s="46">
        <f>+'Ark1'!Q243</f>
        <v>42</v>
      </c>
      <c r="E164" s="39"/>
      <c r="F164" s="46">
        <f>+'Ark1'!R243</f>
        <v>352</v>
      </c>
      <c r="G164" s="128"/>
      <c r="H164" s="103">
        <f>+'Ark1'!AF243</f>
        <v>1.3669902912621359</v>
      </c>
      <c r="I164" s="103"/>
      <c r="J164" s="103">
        <f>+'Ark1'!AG243</f>
        <v>1.756410616403663</v>
      </c>
      <c r="K164" s="102"/>
      <c r="L164" s="103">
        <f>+'Ark1'!U243</f>
        <v>16.082102272727269</v>
      </c>
      <c r="M164" s="565"/>
      <c r="N164" s="103"/>
      <c r="O164" s="103"/>
      <c r="P164" s="103"/>
      <c r="Q164" s="103"/>
      <c r="R164" s="103"/>
      <c r="S164" s="103"/>
      <c r="T164" s="103"/>
      <c r="U164" s="39"/>
      <c r="V164" s="39"/>
      <c r="W164" s="39">
        <f>+'Ark1'!S243</f>
        <v>5.1107954545454541</v>
      </c>
      <c r="X164" s="39"/>
      <c r="Y164" s="25"/>
      <c r="Z164" s="39">
        <f>+'Ark1'!T243</f>
        <v>4.8636363636363633</v>
      </c>
      <c r="AA164" s="39"/>
      <c r="AB164" s="39">
        <f>+'Ark1'!W243</f>
        <v>0.8522727272727274</v>
      </c>
      <c r="AC164" s="103"/>
      <c r="AD164" s="103">
        <f>+'Ark1'!X243</f>
        <v>51.420454545454554</v>
      </c>
      <c r="AE164" s="128"/>
      <c r="AF164" s="103">
        <f>+'Ark1'!Y243</f>
        <v>15.05681818181818</v>
      </c>
      <c r="AG164" s="128"/>
      <c r="AH164" s="128"/>
      <c r="AI164" s="103">
        <f>+'Ark1'!Z243</f>
        <v>6.7366992786793389</v>
      </c>
      <c r="AJ164" s="39">
        <f>+'Ark1'!AA243</f>
        <v>1.5709353912926221</v>
      </c>
      <c r="AK164" s="39">
        <f>+'Ark1'!AC243</f>
        <v>35.863912235340599</v>
      </c>
      <c r="AL164" s="39">
        <f t="shared" si="44"/>
        <v>3.1466926070038905</v>
      </c>
      <c r="AM164" s="103"/>
      <c r="AN164" s="25"/>
      <c r="AX164"/>
      <c r="BB164"/>
      <c r="BC164"/>
      <c r="BD164"/>
      <c r="BE164"/>
      <c r="BF164"/>
      <c r="BG164"/>
      <c r="BK164"/>
      <c r="BL164"/>
      <c r="BM164"/>
    </row>
    <row r="165" spans="1:65" ht="15.6">
      <c r="A165" s="25"/>
      <c r="B165" s="46">
        <f>+'Ark1'!C244</f>
        <v>2022</v>
      </c>
      <c r="C165" s="46">
        <f>+'Ark1'!E244</f>
        <v>50</v>
      </c>
      <c r="D165" s="46">
        <f>+'Ark1'!Q244</f>
        <v>0</v>
      </c>
      <c r="E165" s="39"/>
      <c r="F165" s="46">
        <f>+'Ark1'!R244</f>
        <v>0</v>
      </c>
      <c r="G165" s="128"/>
      <c r="H165" s="103">
        <f>+'Ark1'!AF244</f>
        <v>0</v>
      </c>
      <c r="I165" s="103"/>
      <c r="J165" s="103">
        <f>+'Ark1'!AG244</f>
        <v>0</v>
      </c>
      <c r="K165" s="102"/>
      <c r="L165" s="103">
        <f>+'Ark1'!U244</f>
        <v>0</v>
      </c>
      <c r="M165" s="565"/>
      <c r="N165" s="103"/>
      <c r="O165" s="103"/>
      <c r="P165" s="103"/>
      <c r="Q165" s="103"/>
      <c r="R165" s="103"/>
      <c r="S165" s="103"/>
      <c r="T165" s="103"/>
      <c r="U165" s="39"/>
      <c r="V165" s="39"/>
      <c r="W165" s="39">
        <f>+'Ark1'!S244</f>
        <v>0</v>
      </c>
      <c r="X165" s="39"/>
      <c r="Y165" s="25"/>
      <c r="Z165" s="39">
        <f>+'Ark1'!T244</f>
        <v>0</v>
      </c>
      <c r="AA165" s="39"/>
      <c r="AB165" s="39">
        <f>+'Ark1'!W244</f>
        <v>0</v>
      </c>
      <c r="AC165" s="103"/>
      <c r="AD165" s="103">
        <f>+'Ark1'!X244</f>
        <v>0</v>
      </c>
      <c r="AE165" s="128"/>
      <c r="AF165" s="103">
        <f>+'Ark1'!Y244</f>
        <v>0</v>
      </c>
      <c r="AG165" s="128"/>
      <c r="AH165" s="128"/>
      <c r="AI165" s="103">
        <f>+'Ark1'!Z244</f>
        <v>0</v>
      </c>
      <c r="AJ165" s="39">
        <f>+'Ark1'!AA244</f>
        <v>0</v>
      </c>
      <c r="AK165" s="39">
        <f>+'Ark1'!AC244</f>
        <v>0</v>
      </c>
      <c r="AL165" s="39" t="e">
        <f t="shared" si="44"/>
        <v>#DIV/0!</v>
      </c>
      <c r="AM165" s="103"/>
      <c r="AN165" s="25"/>
      <c r="AX165"/>
      <c r="BB165"/>
      <c r="BC165"/>
      <c r="BD165"/>
      <c r="BE165"/>
      <c r="BF165"/>
      <c r="BG165"/>
      <c r="BK165"/>
      <c r="BL165"/>
      <c r="BM165"/>
    </row>
    <row r="166" spans="1:65" ht="15.6">
      <c r="A166" s="25"/>
      <c r="B166" s="46">
        <f>+'Ark1'!C245</f>
        <v>2022</v>
      </c>
      <c r="C166" s="46">
        <f>+'Ark1'!E245</f>
        <v>51</v>
      </c>
      <c r="D166" s="46">
        <f>+'Ark1'!Q245</f>
        <v>0</v>
      </c>
      <c r="E166" s="39"/>
      <c r="F166" s="46">
        <f>+'Ark1'!R245</f>
        <v>0</v>
      </c>
      <c r="G166" s="128"/>
      <c r="H166" s="103">
        <f>+'Ark1'!AF245</f>
        <v>0</v>
      </c>
      <c r="I166" s="103"/>
      <c r="J166" s="103">
        <f>+'Ark1'!AG245</f>
        <v>0</v>
      </c>
      <c r="K166" s="102"/>
      <c r="L166" s="103">
        <f>+'Ark1'!U245</f>
        <v>0</v>
      </c>
      <c r="M166" s="565"/>
      <c r="N166" s="103"/>
      <c r="O166" s="103"/>
      <c r="P166" s="103"/>
      <c r="Q166" s="103"/>
      <c r="R166" s="103"/>
      <c r="S166" s="103"/>
      <c r="T166" s="103"/>
      <c r="U166" s="39"/>
      <c r="V166" s="39"/>
      <c r="W166" s="39">
        <f>+'Ark1'!S245</f>
        <v>0</v>
      </c>
      <c r="X166" s="39"/>
      <c r="Y166" s="25"/>
      <c r="Z166" s="39">
        <f>+'Ark1'!T245</f>
        <v>0</v>
      </c>
      <c r="AA166" s="39"/>
      <c r="AB166" s="39">
        <f>+'Ark1'!W245</f>
        <v>0</v>
      </c>
      <c r="AC166" s="103"/>
      <c r="AD166" s="103">
        <f>+'Ark1'!X245</f>
        <v>0</v>
      </c>
      <c r="AE166" s="128"/>
      <c r="AF166" s="103">
        <f>+'Ark1'!Y245</f>
        <v>0</v>
      </c>
      <c r="AG166" s="128"/>
      <c r="AH166" s="128"/>
      <c r="AI166" s="103">
        <f>+'Ark1'!Z245</f>
        <v>0</v>
      </c>
      <c r="AJ166" s="39">
        <f>+'Ark1'!AA245</f>
        <v>0</v>
      </c>
      <c r="AK166" s="39">
        <f>+'Ark1'!AC245</f>
        <v>0</v>
      </c>
      <c r="AL166" s="39" t="e">
        <f t="shared" si="44"/>
        <v>#DIV/0!</v>
      </c>
      <c r="AM166" s="103"/>
      <c r="AN166" s="25"/>
      <c r="AX166"/>
      <c r="BB166"/>
      <c r="BC166"/>
      <c r="BD166"/>
      <c r="BE166"/>
      <c r="BF166"/>
      <c r="BG166"/>
      <c r="BK166"/>
      <c r="BL166"/>
      <c r="BM166"/>
    </row>
    <row r="167" spans="1:65" ht="15.6">
      <c r="A167" s="25"/>
      <c r="B167" s="46">
        <f>+'Ark1'!C246</f>
        <v>2022</v>
      </c>
      <c r="C167" s="46">
        <f>+'Ark1'!E246</f>
        <v>52</v>
      </c>
      <c r="D167" s="46">
        <f>+'Ark1'!Q246</f>
        <v>0</v>
      </c>
      <c r="E167" s="39"/>
      <c r="F167" s="46">
        <f>+'Ark1'!R246</f>
        <v>0</v>
      </c>
      <c r="G167" s="128"/>
      <c r="H167" s="103">
        <f>+'Ark1'!AF246</f>
        <v>0</v>
      </c>
      <c r="I167" s="103"/>
      <c r="J167" s="103">
        <f>+'Ark1'!AG246</f>
        <v>0</v>
      </c>
      <c r="K167" s="102"/>
      <c r="L167" s="103">
        <f>+'Ark1'!U246</f>
        <v>0</v>
      </c>
      <c r="M167" s="565"/>
      <c r="N167" s="103"/>
      <c r="O167" s="103"/>
      <c r="P167" s="103"/>
      <c r="Q167" s="103"/>
      <c r="R167" s="103"/>
      <c r="S167" s="103"/>
      <c r="T167" s="103"/>
      <c r="U167" s="39"/>
      <c r="V167" s="39"/>
      <c r="W167" s="39">
        <f>+'Ark1'!S246</f>
        <v>0</v>
      </c>
      <c r="X167" s="39"/>
      <c r="Y167" s="25"/>
      <c r="Z167" s="39">
        <f>+'Ark1'!T246</f>
        <v>0</v>
      </c>
      <c r="AA167" s="39"/>
      <c r="AB167" s="39">
        <f>+'Ark1'!W246</f>
        <v>0</v>
      </c>
      <c r="AC167" s="103"/>
      <c r="AD167" s="103">
        <f>+'Ark1'!X246</f>
        <v>0</v>
      </c>
      <c r="AE167" s="128"/>
      <c r="AF167" s="103">
        <f>+'Ark1'!Y246</f>
        <v>0</v>
      </c>
      <c r="AG167" s="128"/>
      <c r="AH167" s="128"/>
      <c r="AI167" s="103">
        <f>+'Ark1'!Z246</f>
        <v>0</v>
      </c>
      <c r="AJ167" s="39">
        <f>+'Ark1'!AA246</f>
        <v>0</v>
      </c>
      <c r="AK167" s="39">
        <f>+'Ark1'!AC246</f>
        <v>0</v>
      </c>
      <c r="AL167" s="39" t="e">
        <f t="shared" si="44"/>
        <v>#DIV/0!</v>
      </c>
      <c r="AM167" s="103"/>
      <c r="AN167" s="25"/>
      <c r="AX167"/>
      <c r="BB167"/>
      <c r="BC167"/>
      <c r="BD167"/>
      <c r="BE167"/>
      <c r="BF167"/>
      <c r="BG167"/>
      <c r="BK167"/>
      <c r="BL167"/>
      <c r="BM167"/>
    </row>
    <row r="168" spans="1:65" ht="15.6">
      <c r="A168" s="25"/>
      <c r="B168" s="25"/>
      <c r="C168" s="25"/>
      <c r="D168" s="25"/>
      <c r="E168" s="25"/>
      <c r="F168" s="25"/>
      <c r="G168" s="125"/>
      <c r="H168" s="25"/>
      <c r="I168" s="25"/>
      <c r="J168" s="25"/>
      <c r="K168" s="102"/>
      <c r="L168" s="25"/>
      <c r="M168" s="562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X168"/>
      <c r="BB168"/>
      <c r="BC168"/>
      <c r="BD168"/>
      <c r="BE168"/>
      <c r="BF168"/>
      <c r="BG168"/>
      <c r="BK168"/>
      <c r="BL168"/>
      <c r="BM168"/>
    </row>
    <row r="169" spans="1:65" ht="15.6">
      <c r="A169" s="25"/>
      <c r="B169">
        <f>+'Ark1'!C247</f>
        <v>2021</v>
      </c>
      <c r="C169">
        <f>+'Ark1'!E247</f>
        <v>1</v>
      </c>
      <c r="D169">
        <f>+'Ark1'!Q247</f>
        <v>0</v>
      </c>
      <c r="E169" s="1"/>
      <c r="F169">
        <f>+'Ark1'!R247</f>
        <v>0</v>
      </c>
      <c r="H169" s="92">
        <f>+'Ark1'!AF247</f>
        <v>0</v>
      </c>
      <c r="I169" s="92"/>
      <c r="J169" s="92">
        <f>+'Ark1'!AG247</f>
        <v>0</v>
      </c>
      <c r="K169" s="102"/>
      <c r="L169" s="92">
        <f>+'Ark1'!U247</f>
        <v>0</v>
      </c>
      <c r="M169" s="566"/>
      <c r="U169" s="1"/>
      <c r="V169" s="1"/>
      <c r="W169" s="1">
        <f>+'Ark1'!S247</f>
        <v>0</v>
      </c>
      <c r="X169" s="1"/>
      <c r="Y169" s="1"/>
      <c r="Z169" s="1">
        <f>+'Ark1'!T247</f>
        <v>0</v>
      </c>
      <c r="AA169" s="1"/>
      <c r="AB169" s="1">
        <f>+'Ark1'!W247</f>
        <v>0</v>
      </c>
      <c r="AD169" s="92">
        <f>+'Ark1'!X247</f>
        <v>0</v>
      </c>
      <c r="AF169" s="92">
        <f>+'Ark1'!Y247</f>
        <v>0</v>
      </c>
      <c r="AI169" s="92">
        <f>+'Ark1'!Z247</f>
        <v>0</v>
      </c>
      <c r="AJ169" s="1">
        <f>+'Ark1'!AA247</f>
        <v>0</v>
      </c>
      <c r="AK169" s="1">
        <f>+'Ark1'!AC247</f>
        <v>0</v>
      </c>
      <c r="AL169" s="1" t="e">
        <f t="shared" ref="AL169:AL200" si="45">+L169/W169</f>
        <v>#DIV/0!</v>
      </c>
      <c r="AM169" s="92"/>
      <c r="AN169" s="25"/>
      <c r="AX169"/>
      <c r="BB169"/>
      <c r="BC169"/>
      <c r="BD169"/>
      <c r="BE169"/>
      <c r="BF169"/>
      <c r="BG169"/>
      <c r="BK169"/>
      <c r="BL169"/>
      <c r="BM169"/>
    </row>
    <row r="170" spans="1:65" ht="15.6">
      <c r="A170" s="25"/>
      <c r="B170">
        <f>+'Ark1'!C248</f>
        <v>2021</v>
      </c>
      <c r="C170">
        <f>+'Ark1'!E248</f>
        <v>2</v>
      </c>
      <c r="D170">
        <f>+'Ark1'!Q248</f>
        <v>0</v>
      </c>
      <c r="E170" s="1"/>
      <c r="F170">
        <f>+'Ark1'!R248</f>
        <v>0</v>
      </c>
      <c r="H170" s="92">
        <f>+'Ark1'!AF248</f>
        <v>0</v>
      </c>
      <c r="I170" s="92"/>
      <c r="J170" s="92">
        <f>+'Ark1'!AG248</f>
        <v>0</v>
      </c>
      <c r="K170" s="102"/>
      <c r="L170" s="92">
        <f>+'Ark1'!U248</f>
        <v>0</v>
      </c>
      <c r="M170" s="566"/>
      <c r="U170" s="1"/>
      <c r="V170" s="1"/>
      <c r="W170" s="1">
        <f>+'Ark1'!S248</f>
        <v>0</v>
      </c>
      <c r="X170" s="1"/>
      <c r="Y170" s="1"/>
      <c r="Z170" s="1">
        <f>+'Ark1'!T248</f>
        <v>0</v>
      </c>
      <c r="AA170" s="1"/>
      <c r="AB170" s="1">
        <f>+'Ark1'!W248</f>
        <v>0</v>
      </c>
      <c r="AD170" s="92">
        <f>+'Ark1'!X248</f>
        <v>0</v>
      </c>
      <c r="AF170" s="92">
        <f>+'Ark1'!Y248</f>
        <v>0</v>
      </c>
      <c r="AI170" s="92">
        <f>+'Ark1'!Z248</f>
        <v>0</v>
      </c>
      <c r="AJ170" s="1">
        <f>+'Ark1'!AA248</f>
        <v>0</v>
      </c>
      <c r="AK170" s="1">
        <f>+'Ark1'!AC248</f>
        <v>0</v>
      </c>
      <c r="AL170" s="1" t="e">
        <f t="shared" si="45"/>
        <v>#DIV/0!</v>
      </c>
      <c r="AM170" s="92"/>
      <c r="AN170" s="25"/>
      <c r="AX170"/>
      <c r="BB170"/>
      <c r="BC170"/>
      <c r="BD170"/>
      <c r="BE170"/>
      <c r="BF170"/>
      <c r="BG170"/>
      <c r="BK170"/>
      <c r="BL170"/>
      <c r="BM170"/>
    </row>
    <row r="171" spans="1:65" ht="15.6">
      <c r="A171" s="25"/>
      <c r="B171">
        <f>+'Ark1'!C249</f>
        <v>2021</v>
      </c>
      <c r="C171">
        <f>+'Ark1'!E249</f>
        <v>3</v>
      </c>
      <c r="D171">
        <f>+'Ark1'!Q249</f>
        <v>0</v>
      </c>
      <c r="E171" s="1"/>
      <c r="F171">
        <f>+'Ark1'!R249</f>
        <v>0</v>
      </c>
      <c r="H171" s="92">
        <f>+'Ark1'!AF249</f>
        <v>0</v>
      </c>
      <c r="I171" s="92"/>
      <c r="J171" s="92">
        <f>+'Ark1'!AG249</f>
        <v>0</v>
      </c>
      <c r="K171" s="102"/>
      <c r="L171" s="92">
        <f>+'Ark1'!U249</f>
        <v>0</v>
      </c>
      <c r="M171" s="566"/>
      <c r="U171" s="1"/>
      <c r="V171" s="1"/>
      <c r="W171" s="1">
        <f>+'Ark1'!S249</f>
        <v>0</v>
      </c>
      <c r="X171" s="1"/>
      <c r="Y171" s="1"/>
      <c r="Z171" s="1">
        <f>+'Ark1'!T249</f>
        <v>0</v>
      </c>
      <c r="AA171" s="1"/>
      <c r="AB171" s="1">
        <f>+'Ark1'!W249</f>
        <v>0</v>
      </c>
      <c r="AD171" s="92">
        <f>+'Ark1'!X249</f>
        <v>0</v>
      </c>
      <c r="AF171" s="92">
        <f>+'Ark1'!Y249</f>
        <v>0</v>
      </c>
      <c r="AI171" s="92">
        <f>+'Ark1'!Z249</f>
        <v>0</v>
      </c>
      <c r="AJ171" s="1">
        <f>+'Ark1'!AA249</f>
        <v>0</v>
      </c>
      <c r="AK171" s="1">
        <f>+'Ark1'!AC249</f>
        <v>0</v>
      </c>
      <c r="AL171" s="1" t="e">
        <f t="shared" si="45"/>
        <v>#DIV/0!</v>
      </c>
      <c r="AM171" s="92"/>
      <c r="AN171" s="25"/>
      <c r="AX171"/>
      <c r="BB171"/>
      <c r="BC171"/>
      <c r="BD171"/>
      <c r="BE171"/>
      <c r="BF171"/>
      <c r="BG171"/>
      <c r="BK171"/>
      <c r="BL171"/>
      <c r="BM171"/>
    </row>
    <row r="172" spans="1:65" ht="15.6">
      <c r="A172" s="25"/>
      <c r="B172">
        <f>+'Ark1'!C250</f>
        <v>2021</v>
      </c>
      <c r="C172">
        <f>+'Ark1'!E250</f>
        <v>4</v>
      </c>
      <c r="D172">
        <f>+'Ark1'!Q250</f>
        <v>0</v>
      </c>
      <c r="E172" s="1"/>
      <c r="F172">
        <f>+'Ark1'!R250</f>
        <v>0</v>
      </c>
      <c r="H172" s="92">
        <f>+'Ark1'!AF250</f>
        <v>0</v>
      </c>
      <c r="I172" s="92"/>
      <c r="J172" s="92">
        <f>+'Ark1'!AG250</f>
        <v>0</v>
      </c>
      <c r="K172" s="102"/>
      <c r="L172" s="92">
        <f>+'Ark1'!U250</f>
        <v>0</v>
      </c>
      <c r="M172" s="566"/>
      <c r="U172" s="1"/>
      <c r="V172" s="1"/>
      <c r="W172" s="1">
        <f>+'Ark1'!S250</f>
        <v>0</v>
      </c>
      <c r="X172" s="1"/>
      <c r="Y172" s="1"/>
      <c r="Z172" s="1">
        <f>+'Ark1'!T250</f>
        <v>0</v>
      </c>
      <c r="AA172" s="1"/>
      <c r="AB172" s="1">
        <f>+'Ark1'!W250</f>
        <v>0</v>
      </c>
      <c r="AD172" s="92">
        <f>+'Ark1'!X250</f>
        <v>0</v>
      </c>
      <c r="AF172" s="92">
        <f>+'Ark1'!Y250</f>
        <v>0</v>
      </c>
      <c r="AI172" s="92">
        <f>+'Ark1'!Z250</f>
        <v>0</v>
      </c>
      <c r="AJ172" s="1">
        <f>+'Ark1'!AA250</f>
        <v>0</v>
      </c>
      <c r="AK172" s="1">
        <f>+'Ark1'!AC250</f>
        <v>0</v>
      </c>
      <c r="AL172" s="1" t="e">
        <f t="shared" si="45"/>
        <v>#DIV/0!</v>
      </c>
      <c r="AM172" s="92"/>
      <c r="AN172" s="25"/>
      <c r="AX172"/>
      <c r="BB172"/>
      <c r="BC172"/>
      <c r="BD172"/>
      <c r="BE172"/>
      <c r="BF172"/>
      <c r="BG172"/>
      <c r="BK172"/>
      <c r="BL172"/>
      <c r="BM172"/>
    </row>
    <row r="173" spans="1:65" ht="15.6">
      <c r="A173" s="25"/>
      <c r="B173">
        <f>+'Ark1'!C251</f>
        <v>2021</v>
      </c>
      <c r="C173">
        <f>+'Ark1'!E251</f>
        <v>5</v>
      </c>
      <c r="D173">
        <f>+'Ark1'!Q251</f>
        <v>0</v>
      </c>
      <c r="E173" s="1"/>
      <c r="F173">
        <f>+'Ark1'!R251</f>
        <v>0</v>
      </c>
      <c r="H173" s="92">
        <f>+'Ark1'!AF251</f>
        <v>0</v>
      </c>
      <c r="I173" s="92"/>
      <c r="J173" s="92">
        <f>+'Ark1'!AG251</f>
        <v>0</v>
      </c>
      <c r="K173" s="102"/>
      <c r="L173" s="92">
        <f>+'Ark1'!U251</f>
        <v>0</v>
      </c>
      <c r="M173" s="566"/>
      <c r="U173" s="1"/>
      <c r="V173" s="1"/>
      <c r="W173" s="1">
        <f>+'Ark1'!S251</f>
        <v>0</v>
      </c>
      <c r="X173" s="1"/>
      <c r="Y173" s="1"/>
      <c r="Z173" s="1">
        <f>+'Ark1'!T251</f>
        <v>0</v>
      </c>
      <c r="AA173" s="1"/>
      <c r="AB173" s="1">
        <f>+'Ark1'!W251</f>
        <v>0</v>
      </c>
      <c r="AD173" s="92">
        <f>+'Ark1'!X251</f>
        <v>0</v>
      </c>
      <c r="AF173" s="92">
        <f>+'Ark1'!Y251</f>
        <v>0</v>
      </c>
      <c r="AI173" s="92">
        <f>+'Ark1'!Z251</f>
        <v>0</v>
      </c>
      <c r="AJ173" s="1">
        <f>+'Ark1'!AA251</f>
        <v>0</v>
      </c>
      <c r="AK173" s="1">
        <f>+'Ark1'!AC251</f>
        <v>0</v>
      </c>
      <c r="AL173" s="1" t="e">
        <f t="shared" si="45"/>
        <v>#DIV/0!</v>
      </c>
      <c r="AM173" s="92"/>
      <c r="AN173" s="25"/>
      <c r="AX173"/>
      <c r="BB173"/>
      <c r="BC173"/>
      <c r="BD173"/>
      <c r="BE173"/>
      <c r="BF173"/>
      <c r="BG173"/>
      <c r="BK173"/>
      <c r="BL173"/>
      <c r="BM173"/>
    </row>
    <row r="174" spans="1:65" ht="15.6">
      <c r="A174" s="25"/>
      <c r="B174">
        <f>+'Ark1'!C252</f>
        <v>2021</v>
      </c>
      <c r="C174">
        <f>+'Ark1'!E252</f>
        <v>6</v>
      </c>
      <c r="D174">
        <f>+'Ark1'!Q252</f>
        <v>0</v>
      </c>
      <c r="E174" s="1"/>
      <c r="F174">
        <f>+'Ark1'!R252</f>
        <v>0</v>
      </c>
      <c r="H174" s="92">
        <f>+'Ark1'!AF252</f>
        <v>0</v>
      </c>
      <c r="I174" s="92"/>
      <c r="J174" s="92">
        <f>+'Ark1'!AG252</f>
        <v>0</v>
      </c>
      <c r="K174" s="102"/>
      <c r="L174" s="92">
        <f>+'Ark1'!U252</f>
        <v>0</v>
      </c>
      <c r="M174" s="566"/>
      <c r="U174" s="1"/>
      <c r="V174" s="1"/>
      <c r="W174" s="1">
        <f>+'Ark1'!S252</f>
        <v>0</v>
      </c>
      <c r="X174" s="1"/>
      <c r="Y174" s="1"/>
      <c r="Z174" s="1">
        <f>+'Ark1'!T252</f>
        <v>0</v>
      </c>
      <c r="AA174" s="1"/>
      <c r="AB174" s="1">
        <f>+'Ark1'!W252</f>
        <v>0</v>
      </c>
      <c r="AD174" s="92">
        <f>+'Ark1'!X252</f>
        <v>0</v>
      </c>
      <c r="AF174" s="92">
        <f>+'Ark1'!Y252</f>
        <v>0</v>
      </c>
      <c r="AI174" s="92">
        <f>+'Ark1'!Z252</f>
        <v>0</v>
      </c>
      <c r="AJ174" s="1">
        <f>+'Ark1'!AA252</f>
        <v>0</v>
      </c>
      <c r="AK174" s="1">
        <f>+'Ark1'!AC252</f>
        <v>0</v>
      </c>
      <c r="AL174" s="1" t="e">
        <f t="shared" si="45"/>
        <v>#DIV/0!</v>
      </c>
      <c r="AM174" s="92"/>
      <c r="AN174" s="25"/>
      <c r="AX174"/>
      <c r="BB174"/>
      <c r="BC174"/>
      <c r="BD174"/>
      <c r="BE174"/>
      <c r="BF174"/>
      <c r="BG174"/>
      <c r="BK174"/>
      <c r="BL174"/>
      <c r="BM174"/>
    </row>
    <row r="175" spans="1:65" ht="15.6">
      <c r="A175" s="25"/>
      <c r="B175">
        <f>+'Ark1'!C253</f>
        <v>2021</v>
      </c>
      <c r="C175">
        <f>+'Ark1'!E253</f>
        <v>7</v>
      </c>
      <c r="D175">
        <f>+'Ark1'!Q253</f>
        <v>0</v>
      </c>
      <c r="E175" s="1"/>
      <c r="F175">
        <f>+'Ark1'!R253</f>
        <v>0</v>
      </c>
      <c r="H175" s="92">
        <f>+'Ark1'!AF253</f>
        <v>0</v>
      </c>
      <c r="I175" s="92"/>
      <c r="J175" s="92">
        <f>+'Ark1'!AG253</f>
        <v>0</v>
      </c>
      <c r="K175" s="102"/>
      <c r="L175" s="92">
        <f>+'Ark1'!U253</f>
        <v>0</v>
      </c>
      <c r="M175" s="566"/>
      <c r="U175" s="1"/>
      <c r="V175" s="1"/>
      <c r="W175" s="1">
        <f>+'Ark1'!S253</f>
        <v>0</v>
      </c>
      <c r="X175" s="1"/>
      <c r="Y175" s="1"/>
      <c r="Z175" s="1">
        <f>+'Ark1'!T253</f>
        <v>0</v>
      </c>
      <c r="AA175" s="1"/>
      <c r="AB175" s="1">
        <f>+'Ark1'!W253</f>
        <v>0</v>
      </c>
      <c r="AD175" s="92">
        <f>+'Ark1'!X253</f>
        <v>0</v>
      </c>
      <c r="AF175" s="92">
        <f>+'Ark1'!Y253</f>
        <v>0</v>
      </c>
      <c r="AI175" s="92">
        <f>+'Ark1'!Z253</f>
        <v>0</v>
      </c>
      <c r="AJ175" s="1">
        <f>+'Ark1'!AA253</f>
        <v>0</v>
      </c>
      <c r="AK175" s="1">
        <f>+'Ark1'!AC253</f>
        <v>0</v>
      </c>
      <c r="AL175" s="1" t="e">
        <f t="shared" si="45"/>
        <v>#DIV/0!</v>
      </c>
      <c r="AM175" s="92"/>
      <c r="AN175" s="25"/>
      <c r="AX175"/>
      <c r="BB175"/>
      <c r="BC175"/>
      <c r="BD175"/>
      <c r="BE175"/>
      <c r="BF175"/>
      <c r="BG175"/>
      <c r="BK175"/>
      <c r="BL175"/>
      <c r="BM175"/>
    </row>
    <row r="176" spans="1:65" ht="15.6">
      <c r="A176" s="25"/>
      <c r="B176">
        <f>+'Ark1'!C254</f>
        <v>2021</v>
      </c>
      <c r="C176">
        <f>+'Ark1'!E254</f>
        <v>8</v>
      </c>
      <c r="D176">
        <f>+'Ark1'!Q254</f>
        <v>0</v>
      </c>
      <c r="E176" s="1"/>
      <c r="F176">
        <f>+'Ark1'!R254</f>
        <v>0</v>
      </c>
      <c r="H176" s="92">
        <f>+'Ark1'!AF254</f>
        <v>0</v>
      </c>
      <c r="I176" s="92"/>
      <c r="J176" s="92">
        <f>+'Ark1'!AG254</f>
        <v>0</v>
      </c>
      <c r="K176" s="102"/>
      <c r="L176" s="92">
        <f>+'Ark1'!U254</f>
        <v>0</v>
      </c>
      <c r="M176" s="566"/>
      <c r="U176" s="1"/>
      <c r="V176" s="1"/>
      <c r="W176" s="1">
        <f>+'Ark1'!S254</f>
        <v>0</v>
      </c>
      <c r="X176" s="1"/>
      <c r="Y176" s="1"/>
      <c r="Z176" s="1">
        <f>+'Ark1'!T254</f>
        <v>0</v>
      </c>
      <c r="AA176" s="1"/>
      <c r="AB176" s="1">
        <f>+'Ark1'!W254</f>
        <v>0</v>
      </c>
      <c r="AD176" s="92">
        <f>+'Ark1'!X254</f>
        <v>0</v>
      </c>
      <c r="AF176" s="92">
        <f>+'Ark1'!Y254</f>
        <v>0</v>
      </c>
      <c r="AI176" s="92">
        <f>+'Ark1'!Z254</f>
        <v>0</v>
      </c>
      <c r="AJ176" s="1">
        <f>+'Ark1'!AA254</f>
        <v>0</v>
      </c>
      <c r="AK176" s="1">
        <f>+'Ark1'!AC254</f>
        <v>0</v>
      </c>
      <c r="AL176" s="1" t="e">
        <f t="shared" si="45"/>
        <v>#DIV/0!</v>
      </c>
      <c r="AM176" s="92"/>
      <c r="AN176" s="25"/>
      <c r="AX176"/>
      <c r="BB176"/>
      <c r="BC176"/>
      <c r="BD176"/>
      <c r="BE176"/>
      <c r="BF176"/>
      <c r="BG176"/>
      <c r="BK176"/>
      <c r="BL176"/>
      <c r="BM176"/>
    </row>
    <row r="177" spans="1:65" ht="15.6">
      <c r="A177" s="25"/>
      <c r="B177">
        <f>+'Ark1'!C255</f>
        <v>2021</v>
      </c>
      <c r="C177">
        <f>+'Ark1'!E255</f>
        <v>9</v>
      </c>
      <c r="D177">
        <f>+'Ark1'!Q255</f>
        <v>0</v>
      </c>
      <c r="E177" s="1"/>
      <c r="F177">
        <f>+'Ark1'!R255</f>
        <v>0</v>
      </c>
      <c r="H177" s="92">
        <f>+'Ark1'!AF255</f>
        <v>0</v>
      </c>
      <c r="I177" s="92"/>
      <c r="J177" s="92">
        <f>+'Ark1'!AG255</f>
        <v>0</v>
      </c>
      <c r="K177" s="102"/>
      <c r="L177" s="92">
        <f>+'Ark1'!U255</f>
        <v>0</v>
      </c>
      <c r="M177" s="566"/>
      <c r="U177" s="1"/>
      <c r="V177" s="1"/>
      <c r="W177" s="1">
        <f>+'Ark1'!S255</f>
        <v>0</v>
      </c>
      <c r="X177" s="1"/>
      <c r="Y177" s="1"/>
      <c r="Z177" s="1">
        <f>+'Ark1'!T255</f>
        <v>0</v>
      </c>
      <c r="AA177" s="1"/>
      <c r="AB177" s="1">
        <f>+'Ark1'!W255</f>
        <v>0</v>
      </c>
      <c r="AD177" s="92">
        <f>+'Ark1'!X255</f>
        <v>0</v>
      </c>
      <c r="AF177" s="92">
        <f>+'Ark1'!Y255</f>
        <v>0</v>
      </c>
      <c r="AI177" s="92">
        <f>+'Ark1'!Z255</f>
        <v>0</v>
      </c>
      <c r="AJ177" s="1">
        <f>+'Ark1'!AA255</f>
        <v>0</v>
      </c>
      <c r="AK177" s="1">
        <f>+'Ark1'!AC255</f>
        <v>0</v>
      </c>
      <c r="AL177" s="1" t="e">
        <f t="shared" si="45"/>
        <v>#DIV/0!</v>
      </c>
      <c r="AM177" s="92"/>
      <c r="AN177" s="25"/>
      <c r="AX177"/>
      <c r="BB177"/>
      <c r="BC177"/>
      <c r="BD177"/>
      <c r="BE177"/>
      <c r="BF177"/>
      <c r="BG177"/>
      <c r="BK177"/>
      <c r="BL177"/>
      <c r="BM177"/>
    </row>
    <row r="178" spans="1:65" ht="15.6">
      <c r="A178" s="25"/>
      <c r="B178">
        <f>+'Ark1'!C256</f>
        <v>2021</v>
      </c>
      <c r="C178">
        <f>+'Ark1'!E256</f>
        <v>10</v>
      </c>
      <c r="D178">
        <f>+'Ark1'!Q256</f>
        <v>0</v>
      </c>
      <c r="E178" s="1"/>
      <c r="F178">
        <f>+'Ark1'!R256</f>
        <v>0</v>
      </c>
      <c r="H178" s="92">
        <f>+'Ark1'!AF256</f>
        <v>0</v>
      </c>
      <c r="I178" s="92"/>
      <c r="J178" s="92">
        <f>+'Ark1'!AG256</f>
        <v>0</v>
      </c>
      <c r="K178" s="102"/>
      <c r="L178" s="92">
        <f>+'Ark1'!U256</f>
        <v>0</v>
      </c>
      <c r="M178" s="566"/>
      <c r="U178" s="1"/>
      <c r="V178" s="1"/>
      <c r="W178" s="1">
        <f>+'Ark1'!S256</f>
        <v>0</v>
      </c>
      <c r="X178" s="1"/>
      <c r="Y178" s="1"/>
      <c r="Z178" s="1">
        <f>+'Ark1'!T256</f>
        <v>0</v>
      </c>
      <c r="AA178" s="1"/>
      <c r="AB178" s="1">
        <f>+'Ark1'!W256</f>
        <v>0</v>
      </c>
      <c r="AD178" s="92">
        <f>+'Ark1'!X256</f>
        <v>0</v>
      </c>
      <c r="AF178" s="92">
        <f>+'Ark1'!Y256</f>
        <v>0</v>
      </c>
      <c r="AI178" s="92">
        <f>+'Ark1'!Z256</f>
        <v>0</v>
      </c>
      <c r="AJ178" s="1">
        <f>+'Ark1'!AA256</f>
        <v>0</v>
      </c>
      <c r="AK178" s="1">
        <f>+'Ark1'!AC256</f>
        <v>0</v>
      </c>
      <c r="AL178" s="1" t="e">
        <f t="shared" si="45"/>
        <v>#DIV/0!</v>
      </c>
      <c r="AM178" s="92"/>
      <c r="AN178" s="25"/>
      <c r="AX178"/>
      <c r="BB178"/>
      <c r="BC178"/>
      <c r="BD178"/>
      <c r="BE178"/>
      <c r="BF178"/>
      <c r="BG178"/>
      <c r="BK178"/>
      <c r="BL178"/>
      <c r="BM178"/>
    </row>
    <row r="179" spans="1:65" ht="15.6">
      <c r="A179" s="25"/>
      <c r="B179">
        <f>+'Ark1'!C257</f>
        <v>2021</v>
      </c>
      <c r="C179">
        <f>+'Ark1'!E257</f>
        <v>11</v>
      </c>
      <c r="D179">
        <f>+'Ark1'!Q257</f>
        <v>0</v>
      </c>
      <c r="E179" s="1"/>
      <c r="F179">
        <f>+'Ark1'!R257</f>
        <v>0</v>
      </c>
      <c r="H179" s="92">
        <f>+'Ark1'!AF257</f>
        <v>0</v>
      </c>
      <c r="I179" s="92"/>
      <c r="J179" s="92">
        <f>+'Ark1'!AG257</f>
        <v>0</v>
      </c>
      <c r="K179" s="102"/>
      <c r="L179" s="92">
        <f>+'Ark1'!U257</f>
        <v>0</v>
      </c>
      <c r="M179" s="566"/>
      <c r="U179" s="1"/>
      <c r="V179" s="1"/>
      <c r="W179" s="1">
        <f>+'Ark1'!S257</f>
        <v>0</v>
      </c>
      <c r="X179" s="1"/>
      <c r="Y179" s="1"/>
      <c r="Z179" s="1">
        <f>+'Ark1'!T257</f>
        <v>0</v>
      </c>
      <c r="AA179" s="1"/>
      <c r="AB179" s="1">
        <f>+'Ark1'!W257</f>
        <v>0</v>
      </c>
      <c r="AD179" s="92">
        <f>+'Ark1'!X257</f>
        <v>0</v>
      </c>
      <c r="AF179" s="92">
        <f>+'Ark1'!Y257</f>
        <v>0</v>
      </c>
      <c r="AI179" s="92">
        <f>+'Ark1'!Z257</f>
        <v>0</v>
      </c>
      <c r="AJ179" s="1">
        <f>+'Ark1'!AA257</f>
        <v>0</v>
      </c>
      <c r="AK179" s="1">
        <f>+'Ark1'!AC257</f>
        <v>0</v>
      </c>
      <c r="AL179" s="1" t="e">
        <f t="shared" si="45"/>
        <v>#DIV/0!</v>
      </c>
      <c r="AM179" s="92"/>
      <c r="AN179" s="25"/>
      <c r="AX179"/>
      <c r="BB179"/>
      <c r="BC179"/>
      <c r="BD179"/>
      <c r="BE179"/>
      <c r="BF179"/>
      <c r="BG179"/>
      <c r="BK179"/>
      <c r="BL179"/>
      <c r="BM179"/>
    </row>
    <row r="180" spans="1:65" ht="15.6">
      <c r="A180" s="25"/>
      <c r="B180">
        <f>+'Ark1'!C258</f>
        <v>2021</v>
      </c>
      <c r="C180">
        <f>+'Ark1'!E258</f>
        <v>12</v>
      </c>
      <c r="D180">
        <f>+'Ark1'!Q258</f>
        <v>0</v>
      </c>
      <c r="E180" s="1"/>
      <c r="F180">
        <f>+'Ark1'!R258</f>
        <v>0</v>
      </c>
      <c r="H180" s="92">
        <f>+'Ark1'!AF258</f>
        <v>0</v>
      </c>
      <c r="I180" s="92"/>
      <c r="J180" s="92">
        <f>+'Ark1'!AG258</f>
        <v>0</v>
      </c>
      <c r="K180" s="102"/>
      <c r="L180" s="92">
        <f>+'Ark1'!U258</f>
        <v>0</v>
      </c>
      <c r="M180" s="566"/>
      <c r="U180" s="1"/>
      <c r="V180" s="1"/>
      <c r="W180" s="1">
        <f>+'Ark1'!S258</f>
        <v>0</v>
      </c>
      <c r="X180" s="1"/>
      <c r="Y180" s="1"/>
      <c r="Z180" s="1">
        <f>+'Ark1'!T258</f>
        <v>0</v>
      </c>
      <c r="AA180" s="1"/>
      <c r="AB180" s="1">
        <f>+'Ark1'!W258</f>
        <v>0</v>
      </c>
      <c r="AD180" s="92">
        <f>+'Ark1'!X258</f>
        <v>0</v>
      </c>
      <c r="AF180" s="92">
        <f>+'Ark1'!Y258</f>
        <v>0</v>
      </c>
      <c r="AI180" s="92">
        <f>+'Ark1'!Z258</f>
        <v>0</v>
      </c>
      <c r="AJ180" s="1">
        <f>+'Ark1'!AA258</f>
        <v>0</v>
      </c>
      <c r="AK180" s="1">
        <f>+'Ark1'!AC258</f>
        <v>0</v>
      </c>
      <c r="AL180" s="1" t="e">
        <f t="shared" si="45"/>
        <v>#DIV/0!</v>
      </c>
      <c r="AM180" s="92"/>
      <c r="AN180" s="25"/>
      <c r="AX180"/>
      <c r="BB180"/>
      <c r="BC180"/>
      <c r="BD180"/>
      <c r="BE180"/>
      <c r="BF180"/>
      <c r="BG180"/>
      <c r="BK180"/>
      <c r="BL180"/>
      <c r="BM180"/>
    </row>
    <row r="181" spans="1:65" ht="15.6">
      <c r="A181" s="25"/>
      <c r="B181">
        <f>+'Ark1'!C259</f>
        <v>2021</v>
      </c>
      <c r="C181">
        <f>+'Ark1'!E259</f>
        <v>13</v>
      </c>
      <c r="D181">
        <f>+'Ark1'!Q259</f>
        <v>0</v>
      </c>
      <c r="E181" s="1"/>
      <c r="F181">
        <f>+'Ark1'!R259</f>
        <v>0</v>
      </c>
      <c r="H181" s="92">
        <f>+'Ark1'!AF259</f>
        <v>0</v>
      </c>
      <c r="I181" s="92"/>
      <c r="J181" s="92">
        <f>+'Ark1'!AG259</f>
        <v>0</v>
      </c>
      <c r="K181" s="102"/>
      <c r="L181" s="92">
        <f>+'Ark1'!U259</f>
        <v>0</v>
      </c>
      <c r="M181" s="566"/>
      <c r="U181" s="1"/>
      <c r="V181" s="1"/>
      <c r="W181" s="1">
        <f>+'Ark1'!S259</f>
        <v>0</v>
      </c>
      <c r="X181" s="1"/>
      <c r="Y181" s="1"/>
      <c r="Z181" s="1">
        <f>+'Ark1'!T259</f>
        <v>0</v>
      </c>
      <c r="AA181" s="1"/>
      <c r="AB181" s="1">
        <f>+'Ark1'!W259</f>
        <v>0</v>
      </c>
      <c r="AD181" s="92">
        <f>+'Ark1'!X259</f>
        <v>0</v>
      </c>
      <c r="AF181" s="92">
        <f>+'Ark1'!Y259</f>
        <v>0</v>
      </c>
      <c r="AI181" s="92">
        <f>+'Ark1'!Z259</f>
        <v>0</v>
      </c>
      <c r="AJ181" s="1">
        <f>+'Ark1'!AA259</f>
        <v>0</v>
      </c>
      <c r="AK181" s="1">
        <f>+'Ark1'!AC259</f>
        <v>0</v>
      </c>
      <c r="AL181" s="1" t="e">
        <f t="shared" si="45"/>
        <v>#DIV/0!</v>
      </c>
      <c r="AM181" s="92"/>
      <c r="AN181" s="25"/>
      <c r="AX181"/>
      <c r="BB181"/>
      <c r="BC181"/>
      <c r="BD181"/>
      <c r="BE181"/>
      <c r="BF181"/>
      <c r="BG181"/>
      <c r="BK181"/>
      <c r="BL181"/>
      <c r="BM181"/>
    </row>
    <row r="182" spans="1:65" ht="15.6">
      <c r="A182" s="25"/>
      <c r="B182">
        <f>+'Ark1'!C260</f>
        <v>2021</v>
      </c>
      <c r="C182">
        <f>+'Ark1'!E260</f>
        <v>14</v>
      </c>
      <c r="D182">
        <f>+'Ark1'!Q260</f>
        <v>0</v>
      </c>
      <c r="E182" s="1"/>
      <c r="F182">
        <f>+'Ark1'!R260</f>
        <v>0</v>
      </c>
      <c r="H182" s="92">
        <f>+'Ark1'!AF260</f>
        <v>0</v>
      </c>
      <c r="I182" s="92"/>
      <c r="J182" s="92">
        <f>+'Ark1'!AG260</f>
        <v>0</v>
      </c>
      <c r="K182" s="102"/>
      <c r="L182" s="92">
        <f>+'Ark1'!U260</f>
        <v>0</v>
      </c>
      <c r="M182" s="566"/>
      <c r="U182" s="1"/>
      <c r="V182" s="1"/>
      <c r="W182" s="1">
        <f>+'Ark1'!S260</f>
        <v>0</v>
      </c>
      <c r="X182" s="1"/>
      <c r="Y182" s="1"/>
      <c r="Z182" s="1">
        <f>+'Ark1'!T260</f>
        <v>0</v>
      </c>
      <c r="AA182" s="1"/>
      <c r="AB182" s="1">
        <f>+'Ark1'!W260</f>
        <v>0</v>
      </c>
      <c r="AD182" s="92">
        <f>+'Ark1'!X260</f>
        <v>0</v>
      </c>
      <c r="AF182" s="92">
        <f>+'Ark1'!Y260</f>
        <v>0</v>
      </c>
      <c r="AI182" s="92">
        <f>+'Ark1'!Z260</f>
        <v>0</v>
      </c>
      <c r="AJ182" s="1">
        <f>+'Ark1'!AA260</f>
        <v>0</v>
      </c>
      <c r="AK182" s="1">
        <f>+'Ark1'!AC260</f>
        <v>0</v>
      </c>
      <c r="AL182" s="1" t="e">
        <f t="shared" si="45"/>
        <v>#DIV/0!</v>
      </c>
      <c r="AM182" s="92"/>
      <c r="AN182" s="25"/>
      <c r="AX182"/>
      <c r="BB182"/>
      <c r="BC182"/>
      <c r="BD182"/>
      <c r="BE182"/>
      <c r="BF182"/>
      <c r="BG182"/>
      <c r="BK182"/>
      <c r="BL182"/>
      <c r="BM182"/>
    </row>
    <row r="183" spans="1:65" ht="15.6">
      <c r="A183" s="25"/>
      <c r="B183">
        <f>+'Ark1'!C261</f>
        <v>2021</v>
      </c>
      <c r="C183">
        <f>+'Ark1'!E261</f>
        <v>15</v>
      </c>
      <c r="D183">
        <f>+'Ark1'!Q261</f>
        <v>0</v>
      </c>
      <c r="E183" s="1"/>
      <c r="F183">
        <f>+'Ark1'!R261</f>
        <v>0</v>
      </c>
      <c r="H183" s="92">
        <f>+'Ark1'!AF261</f>
        <v>0</v>
      </c>
      <c r="I183" s="92"/>
      <c r="J183" s="92">
        <f>+'Ark1'!AG261</f>
        <v>0</v>
      </c>
      <c r="K183" s="102"/>
      <c r="L183" s="92">
        <f>+'Ark1'!U261</f>
        <v>0</v>
      </c>
      <c r="M183" s="566"/>
      <c r="U183" s="1"/>
      <c r="V183" s="1"/>
      <c r="W183" s="1">
        <f>+'Ark1'!S261</f>
        <v>0</v>
      </c>
      <c r="X183" s="1"/>
      <c r="Y183" s="1"/>
      <c r="Z183" s="1">
        <f>+'Ark1'!T261</f>
        <v>0</v>
      </c>
      <c r="AA183" s="1"/>
      <c r="AB183" s="1">
        <f>+'Ark1'!W261</f>
        <v>0</v>
      </c>
      <c r="AD183" s="92">
        <f>+'Ark1'!X261</f>
        <v>0</v>
      </c>
      <c r="AF183" s="92">
        <f>+'Ark1'!Y261</f>
        <v>0</v>
      </c>
      <c r="AI183" s="92">
        <f>+'Ark1'!Z261</f>
        <v>0</v>
      </c>
      <c r="AJ183" s="1">
        <f>+'Ark1'!AA261</f>
        <v>0</v>
      </c>
      <c r="AK183" s="1">
        <f>+'Ark1'!AC261</f>
        <v>0</v>
      </c>
      <c r="AL183" s="1" t="e">
        <f t="shared" si="45"/>
        <v>#DIV/0!</v>
      </c>
      <c r="AM183" s="92"/>
      <c r="AN183" s="25"/>
      <c r="AX183"/>
      <c r="BB183"/>
      <c r="BC183"/>
      <c r="BD183"/>
      <c r="BE183"/>
      <c r="BF183"/>
      <c r="BG183"/>
      <c r="BK183"/>
      <c r="BL183"/>
      <c r="BM183"/>
    </row>
    <row r="184" spans="1:65" ht="15.6">
      <c r="A184" s="25"/>
      <c r="B184">
        <f>+'Ark1'!C262</f>
        <v>2021</v>
      </c>
      <c r="C184">
        <f>+'Ark1'!E262</f>
        <v>16</v>
      </c>
      <c r="D184">
        <f>+'Ark1'!Q262</f>
        <v>0</v>
      </c>
      <c r="E184" s="1"/>
      <c r="F184">
        <f>+'Ark1'!R262</f>
        <v>0</v>
      </c>
      <c r="H184" s="92">
        <f>+'Ark1'!AF262</f>
        <v>0</v>
      </c>
      <c r="I184" s="92"/>
      <c r="J184" s="92">
        <f>+'Ark1'!AG262</f>
        <v>0</v>
      </c>
      <c r="K184" s="102"/>
      <c r="L184" s="92">
        <f>+'Ark1'!U262</f>
        <v>0</v>
      </c>
      <c r="M184" s="566"/>
      <c r="U184" s="1"/>
      <c r="V184" s="1"/>
      <c r="W184" s="1">
        <f>+'Ark1'!S262</f>
        <v>0</v>
      </c>
      <c r="X184" s="1"/>
      <c r="Y184" s="1"/>
      <c r="Z184" s="1">
        <f>+'Ark1'!T262</f>
        <v>0</v>
      </c>
      <c r="AA184" s="1"/>
      <c r="AB184" s="1">
        <f>+'Ark1'!W262</f>
        <v>0</v>
      </c>
      <c r="AD184" s="92">
        <f>+'Ark1'!X262</f>
        <v>0</v>
      </c>
      <c r="AF184" s="92">
        <f>+'Ark1'!Y262</f>
        <v>0</v>
      </c>
      <c r="AI184" s="92">
        <f>+'Ark1'!Z262</f>
        <v>0</v>
      </c>
      <c r="AJ184" s="1">
        <f>+'Ark1'!AA262</f>
        <v>0</v>
      </c>
      <c r="AK184" s="1">
        <f>+'Ark1'!AC262</f>
        <v>0</v>
      </c>
      <c r="AL184" s="1" t="e">
        <f t="shared" si="45"/>
        <v>#DIV/0!</v>
      </c>
      <c r="AM184" s="92"/>
      <c r="AN184" s="25"/>
      <c r="AX184"/>
      <c r="BB184"/>
      <c r="BC184"/>
      <c r="BD184"/>
      <c r="BE184"/>
      <c r="BF184"/>
      <c r="BG184"/>
      <c r="BK184"/>
      <c r="BL184"/>
      <c r="BM184"/>
    </row>
    <row r="185" spans="1:65" ht="15.6">
      <c r="A185" s="25"/>
      <c r="B185">
        <f>+'Ark1'!C263</f>
        <v>2021</v>
      </c>
      <c r="C185">
        <f>+'Ark1'!E263</f>
        <v>17</v>
      </c>
      <c r="D185">
        <f>+'Ark1'!Q263</f>
        <v>0</v>
      </c>
      <c r="E185" s="1"/>
      <c r="F185">
        <f>+'Ark1'!R263</f>
        <v>0</v>
      </c>
      <c r="H185" s="92">
        <f>+'Ark1'!AF263</f>
        <v>0</v>
      </c>
      <c r="I185" s="92"/>
      <c r="J185" s="92">
        <f>+'Ark1'!AG263</f>
        <v>0</v>
      </c>
      <c r="K185" s="102"/>
      <c r="L185" s="92">
        <f>+'Ark1'!U263</f>
        <v>0</v>
      </c>
      <c r="M185" s="566"/>
      <c r="U185" s="1"/>
      <c r="V185" s="1"/>
      <c r="W185" s="1">
        <f>+'Ark1'!S263</f>
        <v>0</v>
      </c>
      <c r="X185" s="1"/>
      <c r="Y185" s="1"/>
      <c r="Z185" s="1">
        <f>+'Ark1'!T263</f>
        <v>0</v>
      </c>
      <c r="AA185" s="1"/>
      <c r="AB185" s="1">
        <f>+'Ark1'!W263</f>
        <v>0</v>
      </c>
      <c r="AD185" s="92">
        <f>+'Ark1'!X263</f>
        <v>0</v>
      </c>
      <c r="AF185" s="92">
        <f>+'Ark1'!Y263</f>
        <v>0</v>
      </c>
      <c r="AI185" s="92">
        <f>+'Ark1'!Z263</f>
        <v>0</v>
      </c>
      <c r="AJ185" s="1">
        <f>+'Ark1'!AA263</f>
        <v>0</v>
      </c>
      <c r="AK185" s="1">
        <f>+'Ark1'!AC263</f>
        <v>0</v>
      </c>
      <c r="AL185" s="1" t="e">
        <f t="shared" si="45"/>
        <v>#DIV/0!</v>
      </c>
      <c r="AM185" s="92"/>
      <c r="AN185" s="25"/>
      <c r="AX185"/>
      <c r="BB185"/>
      <c r="BC185"/>
      <c r="BD185"/>
      <c r="BE185"/>
      <c r="BF185"/>
      <c r="BG185"/>
      <c r="BK185"/>
      <c r="BL185"/>
      <c r="BM185"/>
    </row>
    <row r="186" spans="1:65" ht="15.6">
      <c r="A186" s="25"/>
      <c r="B186">
        <f>+'Ark1'!C264</f>
        <v>2021</v>
      </c>
      <c r="C186">
        <f>+'Ark1'!E264</f>
        <v>18</v>
      </c>
      <c r="D186">
        <f>+'Ark1'!Q264</f>
        <v>0</v>
      </c>
      <c r="E186" s="1"/>
      <c r="F186">
        <f>+'Ark1'!R264</f>
        <v>0</v>
      </c>
      <c r="H186" s="92">
        <f>+'Ark1'!AF264</f>
        <v>0</v>
      </c>
      <c r="I186" s="92"/>
      <c r="J186" s="92">
        <f>+'Ark1'!AG264</f>
        <v>0</v>
      </c>
      <c r="K186" s="102"/>
      <c r="L186" s="92">
        <f>+'Ark1'!U264</f>
        <v>0</v>
      </c>
      <c r="M186" s="566"/>
      <c r="U186" s="1"/>
      <c r="V186" s="1"/>
      <c r="W186" s="1">
        <f>+'Ark1'!S264</f>
        <v>0</v>
      </c>
      <c r="X186" s="1"/>
      <c r="Y186" s="1"/>
      <c r="Z186" s="1">
        <f>+'Ark1'!T264</f>
        <v>0</v>
      </c>
      <c r="AA186" s="1"/>
      <c r="AB186" s="1">
        <f>+'Ark1'!W264</f>
        <v>0</v>
      </c>
      <c r="AD186" s="92">
        <f>+'Ark1'!X264</f>
        <v>0</v>
      </c>
      <c r="AF186" s="92">
        <f>+'Ark1'!Y264</f>
        <v>0</v>
      </c>
      <c r="AI186" s="92">
        <f>+'Ark1'!Z264</f>
        <v>0</v>
      </c>
      <c r="AJ186" s="1">
        <f>+'Ark1'!AA264</f>
        <v>0</v>
      </c>
      <c r="AK186" s="1">
        <f>+'Ark1'!AC264</f>
        <v>0</v>
      </c>
      <c r="AL186" s="1" t="e">
        <f t="shared" si="45"/>
        <v>#DIV/0!</v>
      </c>
      <c r="AM186" s="92"/>
      <c r="AN186" s="25"/>
      <c r="AX186"/>
      <c r="BB186"/>
      <c r="BC186"/>
      <c r="BD186"/>
      <c r="BE186"/>
      <c r="BF186"/>
      <c r="BG186"/>
      <c r="BK186"/>
      <c r="BL186"/>
      <c r="BM186"/>
    </row>
    <row r="187" spans="1:65" ht="15.6">
      <c r="A187" s="25"/>
      <c r="B187">
        <f>+'Ark1'!C265</f>
        <v>2021</v>
      </c>
      <c r="C187">
        <f>+'Ark1'!E265</f>
        <v>19</v>
      </c>
      <c r="D187">
        <f>+'Ark1'!Q265</f>
        <v>0</v>
      </c>
      <c r="E187" s="1"/>
      <c r="F187">
        <f>+'Ark1'!R265</f>
        <v>0</v>
      </c>
      <c r="H187" s="92">
        <f>+'Ark1'!AF265</f>
        <v>0</v>
      </c>
      <c r="I187" s="92"/>
      <c r="J187" s="92">
        <f>+'Ark1'!AG265</f>
        <v>0</v>
      </c>
      <c r="K187" s="102"/>
      <c r="L187" s="92">
        <f>+'Ark1'!U265</f>
        <v>0</v>
      </c>
      <c r="M187" s="566"/>
      <c r="U187" s="1"/>
      <c r="V187" s="1"/>
      <c r="W187" s="1">
        <f>+'Ark1'!S265</f>
        <v>0</v>
      </c>
      <c r="X187" s="1"/>
      <c r="Y187" s="1"/>
      <c r="Z187" s="1">
        <f>+'Ark1'!T265</f>
        <v>0</v>
      </c>
      <c r="AA187" s="1"/>
      <c r="AB187" s="1">
        <f>+'Ark1'!W265</f>
        <v>0</v>
      </c>
      <c r="AD187" s="92">
        <f>+'Ark1'!X265</f>
        <v>0</v>
      </c>
      <c r="AF187" s="92">
        <f>+'Ark1'!Y265</f>
        <v>0</v>
      </c>
      <c r="AI187" s="92">
        <f>+'Ark1'!Z265</f>
        <v>0</v>
      </c>
      <c r="AJ187" s="1">
        <f>+'Ark1'!AA265</f>
        <v>0</v>
      </c>
      <c r="AK187" s="1">
        <f>+'Ark1'!AC265</f>
        <v>0</v>
      </c>
      <c r="AL187" s="1" t="e">
        <f t="shared" si="45"/>
        <v>#DIV/0!</v>
      </c>
      <c r="AM187" s="92"/>
      <c r="AN187" s="25"/>
      <c r="AX187"/>
      <c r="BB187"/>
      <c r="BC187"/>
      <c r="BD187"/>
      <c r="BE187"/>
      <c r="BF187"/>
      <c r="BG187"/>
      <c r="BK187"/>
      <c r="BL187"/>
      <c r="BM187"/>
    </row>
    <row r="188" spans="1:65" ht="15.6">
      <c r="A188" s="25"/>
      <c r="B188">
        <f>+'Ark1'!C266</f>
        <v>2021</v>
      </c>
      <c r="C188">
        <f>+'Ark1'!E266</f>
        <v>20</v>
      </c>
      <c r="D188">
        <f>+'Ark1'!Q266</f>
        <v>0</v>
      </c>
      <c r="E188" s="1"/>
      <c r="F188">
        <f>+'Ark1'!R266</f>
        <v>0</v>
      </c>
      <c r="H188" s="92">
        <f>+'Ark1'!AF266</f>
        <v>0</v>
      </c>
      <c r="I188" s="92"/>
      <c r="J188" s="92">
        <f>+'Ark1'!AG266</f>
        <v>0</v>
      </c>
      <c r="K188" s="102"/>
      <c r="L188" s="92">
        <f>+'Ark1'!U266</f>
        <v>0</v>
      </c>
      <c r="M188" s="566"/>
      <c r="U188" s="1"/>
      <c r="V188" s="1"/>
      <c r="W188" s="1">
        <f>+'Ark1'!S266</f>
        <v>0</v>
      </c>
      <c r="X188" s="1"/>
      <c r="Y188" s="1"/>
      <c r="Z188" s="1">
        <f>+'Ark1'!T266</f>
        <v>0</v>
      </c>
      <c r="AA188" s="1"/>
      <c r="AB188" s="1">
        <f>+'Ark1'!W266</f>
        <v>0</v>
      </c>
      <c r="AD188" s="92">
        <f>+'Ark1'!X266</f>
        <v>0</v>
      </c>
      <c r="AF188" s="92">
        <f>+'Ark1'!Y266</f>
        <v>0</v>
      </c>
      <c r="AI188" s="92">
        <f>+'Ark1'!Z266</f>
        <v>0</v>
      </c>
      <c r="AJ188" s="1">
        <f>+'Ark1'!AA266</f>
        <v>0</v>
      </c>
      <c r="AK188" s="1">
        <f>+'Ark1'!AC266</f>
        <v>0</v>
      </c>
      <c r="AL188" s="1" t="e">
        <f t="shared" si="45"/>
        <v>#DIV/0!</v>
      </c>
      <c r="AM188" s="92"/>
      <c r="AN188" s="25"/>
      <c r="AX188"/>
      <c r="BB188"/>
      <c r="BC188"/>
      <c r="BD188"/>
      <c r="BE188"/>
      <c r="BF188"/>
      <c r="BG188"/>
      <c r="BK188"/>
      <c r="BL188"/>
      <c r="BM188"/>
    </row>
    <row r="189" spans="1:65" ht="15.6">
      <c r="A189" s="25"/>
      <c r="B189">
        <f>+'Ark1'!C267</f>
        <v>2021</v>
      </c>
      <c r="C189">
        <f>+'Ark1'!E267</f>
        <v>21</v>
      </c>
      <c r="D189">
        <f>+'Ark1'!Q267</f>
        <v>0</v>
      </c>
      <c r="E189" s="1"/>
      <c r="F189">
        <f>+'Ark1'!R267</f>
        <v>0</v>
      </c>
      <c r="H189" s="92">
        <f>+'Ark1'!AF267</f>
        <v>0</v>
      </c>
      <c r="I189" s="92"/>
      <c r="J189" s="92">
        <f>+'Ark1'!AG267</f>
        <v>0</v>
      </c>
      <c r="K189" s="102"/>
      <c r="L189" s="92">
        <f>+'Ark1'!U267</f>
        <v>0</v>
      </c>
      <c r="M189" s="566"/>
      <c r="U189" s="1"/>
      <c r="V189" s="1"/>
      <c r="W189" s="1">
        <f>+'Ark1'!S267</f>
        <v>0</v>
      </c>
      <c r="X189" s="1"/>
      <c r="Y189" s="1"/>
      <c r="Z189" s="1">
        <f>+'Ark1'!T267</f>
        <v>0</v>
      </c>
      <c r="AA189" s="1"/>
      <c r="AB189" s="1">
        <f>+'Ark1'!W267</f>
        <v>0</v>
      </c>
      <c r="AD189" s="92">
        <f>+'Ark1'!X267</f>
        <v>0</v>
      </c>
      <c r="AF189" s="92">
        <f>+'Ark1'!Y267</f>
        <v>0</v>
      </c>
      <c r="AI189" s="92">
        <f>+'Ark1'!Z267</f>
        <v>0</v>
      </c>
      <c r="AJ189" s="1">
        <f>+'Ark1'!AA267</f>
        <v>0</v>
      </c>
      <c r="AK189" s="1">
        <f>+'Ark1'!AC267</f>
        <v>0</v>
      </c>
      <c r="AL189" s="1" t="e">
        <f t="shared" si="45"/>
        <v>#DIV/0!</v>
      </c>
      <c r="AM189" s="92"/>
      <c r="AN189" s="25"/>
      <c r="AX189"/>
      <c r="BB189"/>
      <c r="BC189"/>
      <c r="BD189"/>
      <c r="BE189"/>
      <c r="BF189"/>
      <c r="BG189"/>
      <c r="BK189"/>
      <c r="BL189"/>
      <c r="BM189"/>
    </row>
    <row r="190" spans="1:65" ht="15.6">
      <c r="A190" s="25"/>
      <c r="B190">
        <f>+'Ark1'!C268</f>
        <v>2021</v>
      </c>
      <c r="C190">
        <f>+'Ark1'!E268</f>
        <v>22</v>
      </c>
      <c r="D190">
        <f>+'Ark1'!Q268</f>
        <v>0</v>
      </c>
      <c r="E190" s="1"/>
      <c r="F190">
        <f>+'Ark1'!R268</f>
        <v>0</v>
      </c>
      <c r="H190" s="92">
        <f>+'Ark1'!AF268</f>
        <v>0</v>
      </c>
      <c r="I190" s="92"/>
      <c r="J190" s="92">
        <f>+'Ark1'!AG268</f>
        <v>0</v>
      </c>
      <c r="K190" s="102"/>
      <c r="L190" s="92">
        <f>+'Ark1'!U268</f>
        <v>0</v>
      </c>
      <c r="M190" s="566"/>
      <c r="U190" s="1"/>
      <c r="V190" s="1"/>
      <c r="W190" s="1">
        <f>+'Ark1'!S268</f>
        <v>0</v>
      </c>
      <c r="X190" s="1"/>
      <c r="Y190" s="1"/>
      <c r="Z190" s="1">
        <f>+'Ark1'!T268</f>
        <v>0</v>
      </c>
      <c r="AA190" s="1"/>
      <c r="AB190" s="1">
        <f>+'Ark1'!W268</f>
        <v>0</v>
      </c>
      <c r="AD190" s="92">
        <f>+'Ark1'!X268</f>
        <v>0</v>
      </c>
      <c r="AF190" s="92">
        <f>+'Ark1'!Y268</f>
        <v>0</v>
      </c>
      <c r="AI190" s="92">
        <f>+'Ark1'!Z268</f>
        <v>0</v>
      </c>
      <c r="AJ190" s="1">
        <f>+'Ark1'!AA268</f>
        <v>0</v>
      </c>
      <c r="AK190" s="1">
        <f>+'Ark1'!AC268</f>
        <v>0</v>
      </c>
      <c r="AL190" s="1" t="e">
        <f t="shared" si="45"/>
        <v>#DIV/0!</v>
      </c>
      <c r="AM190" s="92"/>
      <c r="AN190" s="25"/>
      <c r="AX190"/>
      <c r="BB190"/>
      <c r="BC190"/>
      <c r="BD190"/>
      <c r="BE190"/>
      <c r="BF190"/>
      <c r="BG190"/>
      <c r="BK190"/>
      <c r="BL190"/>
      <c r="BM190"/>
    </row>
    <row r="191" spans="1:65" ht="15.6">
      <c r="A191" s="25"/>
      <c r="B191">
        <f>+'Ark1'!C269</f>
        <v>2021</v>
      </c>
      <c r="C191">
        <f>+'Ark1'!E269</f>
        <v>23</v>
      </c>
      <c r="D191">
        <f>+'Ark1'!Q269</f>
        <v>0</v>
      </c>
      <c r="E191" s="1"/>
      <c r="F191">
        <f>+'Ark1'!R269</f>
        <v>0</v>
      </c>
      <c r="H191" s="92">
        <f>+'Ark1'!AF269</f>
        <v>0</v>
      </c>
      <c r="I191" s="92"/>
      <c r="J191" s="92">
        <f>+'Ark1'!AG269</f>
        <v>0</v>
      </c>
      <c r="K191" s="102"/>
      <c r="L191" s="92">
        <f>+'Ark1'!U269</f>
        <v>0</v>
      </c>
      <c r="M191" s="566"/>
      <c r="U191" s="1"/>
      <c r="V191" s="1"/>
      <c r="W191" s="1">
        <f>+'Ark1'!S269</f>
        <v>0</v>
      </c>
      <c r="X191" s="1"/>
      <c r="Y191" s="1"/>
      <c r="Z191" s="1">
        <f>+'Ark1'!T269</f>
        <v>0</v>
      </c>
      <c r="AA191" s="1"/>
      <c r="AB191" s="1">
        <f>+'Ark1'!W269</f>
        <v>0</v>
      </c>
      <c r="AD191" s="92">
        <f>+'Ark1'!X269</f>
        <v>0</v>
      </c>
      <c r="AF191" s="92">
        <f>+'Ark1'!Y269</f>
        <v>0</v>
      </c>
      <c r="AI191" s="92">
        <f>+'Ark1'!Z269</f>
        <v>0</v>
      </c>
      <c r="AJ191" s="1">
        <f>+'Ark1'!AA269</f>
        <v>0</v>
      </c>
      <c r="AK191" s="1">
        <f>+'Ark1'!AC269</f>
        <v>0</v>
      </c>
      <c r="AL191" s="1" t="e">
        <f t="shared" si="45"/>
        <v>#DIV/0!</v>
      </c>
      <c r="AM191" s="92"/>
      <c r="AN191" s="25"/>
      <c r="AX191"/>
      <c r="BB191"/>
      <c r="BC191"/>
      <c r="BD191"/>
      <c r="BE191"/>
      <c r="BF191"/>
      <c r="BG191"/>
      <c r="BK191"/>
      <c r="BL191"/>
      <c r="BM191"/>
    </row>
    <row r="192" spans="1:65" ht="15.6">
      <c r="A192" s="25"/>
      <c r="B192">
        <f>+'Ark1'!C270</f>
        <v>2021</v>
      </c>
      <c r="C192">
        <f>+'Ark1'!E270</f>
        <v>24</v>
      </c>
      <c r="D192">
        <f>+'Ark1'!Q270</f>
        <v>0</v>
      </c>
      <c r="E192" s="1"/>
      <c r="F192">
        <f>+'Ark1'!R270</f>
        <v>0</v>
      </c>
      <c r="H192" s="92">
        <f>+'Ark1'!AF270</f>
        <v>0</v>
      </c>
      <c r="I192" s="92"/>
      <c r="J192" s="92">
        <f>+'Ark1'!AG270</f>
        <v>0</v>
      </c>
      <c r="K192" s="102"/>
      <c r="L192" s="92">
        <f>+'Ark1'!U270</f>
        <v>0</v>
      </c>
      <c r="M192" s="566"/>
      <c r="U192" s="1"/>
      <c r="V192" s="1"/>
      <c r="W192" s="1">
        <f>+'Ark1'!S270</f>
        <v>0</v>
      </c>
      <c r="X192" s="1"/>
      <c r="Y192" s="1"/>
      <c r="Z192" s="1">
        <f>+'Ark1'!T270</f>
        <v>0</v>
      </c>
      <c r="AA192" s="1"/>
      <c r="AB192" s="1">
        <f>+'Ark1'!W270</f>
        <v>0</v>
      </c>
      <c r="AD192" s="92">
        <f>+'Ark1'!X270</f>
        <v>0</v>
      </c>
      <c r="AF192" s="92">
        <f>+'Ark1'!Y270</f>
        <v>0</v>
      </c>
      <c r="AI192" s="92">
        <f>+'Ark1'!Z270</f>
        <v>0</v>
      </c>
      <c r="AJ192" s="1">
        <f>+'Ark1'!AA270</f>
        <v>0</v>
      </c>
      <c r="AK192" s="1">
        <f>+'Ark1'!AC270</f>
        <v>0</v>
      </c>
      <c r="AL192" s="1" t="e">
        <f t="shared" si="45"/>
        <v>#DIV/0!</v>
      </c>
      <c r="AM192" s="92"/>
      <c r="AN192" s="25"/>
      <c r="AX192"/>
      <c r="BB192"/>
      <c r="BC192"/>
      <c r="BD192"/>
      <c r="BE192"/>
      <c r="BF192"/>
      <c r="BG192"/>
      <c r="BK192"/>
      <c r="BL192"/>
      <c r="BM192"/>
    </row>
    <row r="193" spans="1:65" ht="15.6">
      <c r="A193" s="25"/>
      <c r="B193">
        <f>+'Ark1'!C271</f>
        <v>2021</v>
      </c>
      <c r="C193">
        <f>+'Ark1'!E271</f>
        <v>25</v>
      </c>
      <c r="D193">
        <f>+'Ark1'!Q271</f>
        <v>0</v>
      </c>
      <c r="E193" s="1"/>
      <c r="F193">
        <f>+'Ark1'!R271</f>
        <v>0</v>
      </c>
      <c r="H193" s="92">
        <f>+'Ark1'!AF271</f>
        <v>0</v>
      </c>
      <c r="I193" s="92"/>
      <c r="J193" s="92">
        <f>+'Ark1'!AG271</f>
        <v>0</v>
      </c>
      <c r="K193" s="102"/>
      <c r="L193" s="92">
        <f>+'Ark1'!U271</f>
        <v>0</v>
      </c>
      <c r="M193" s="566"/>
      <c r="U193" s="1"/>
      <c r="V193" s="1"/>
      <c r="W193" s="1">
        <f>+'Ark1'!S271</f>
        <v>0</v>
      </c>
      <c r="X193" s="1"/>
      <c r="Y193" s="1"/>
      <c r="Z193" s="1">
        <f>+'Ark1'!T271</f>
        <v>0</v>
      </c>
      <c r="AA193" s="1"/>
      <c r="AB193" s="1">
        <f>+'Ark1'!W271</f>
        <v>0</v>
      </c>
      <c r="AD193" s="92">
        <f>+'Ark1'!X271</f>
        <v>0</v>
      </c>
      <c r="AF193" s="92">
        <f>+'Ark1'!Y271</f>
        <v>0</v>
      </c>
      <c r="AI193" s="92">
        <f>+'Ark1'!Z271</f>
        <v>0</v>
      </c>
      <c r="AJ193" s="1">
        <f>+'Ark1'!AA271</f>
        <v>0</v>
      </c>
      <c r="AK193" s="1">
        <f>+'Ark1'!AC271</f>
        <v>0</v>
      </c>
      <c r="AL193" s="1" t="e">
        <f t="shared" si="45"/>
        <v>#DIV/0!</v>
      </c>
      <c r="AM193" s="92"/>
      <c r="AN193" s="25"/>
      <c r="AX193"/>
      <c r="BB193"/>
      <c r="BC193"/>
      <c r="BD193"/>
      <c r="BE193"/>
      <c r="BF193"/>
      <c r="BG193"/>
      <c r="BK193"/>
      <c r="BL193"/>
      <c r="BM193"/>
    </row>
    <row r="194" spans="1:65" ht="15.6">
      <c r="A194" s="25"/>
      <c r="B194">
        <f>+'Ark1'!C272</f>
        <v>2021</v>
      </c>
      <c r="C194">
        <f>+'Ark1'!E272</f>
        <v>26</v>
      </c>
      <c r="D194">
        <f>+'Ark1'!Q272</f>
        <v>0</v>
      </c>
      <c r="E194" s="1"/>
      <c r="F194">
        <f>+'Ark1'!R272</f>
        <v>0</v>
      </c>
      <c r="H194" s="92">
        <f>+'Ark1'!AF272</f>
        <v>0</v>
      </c>
      <c r="I194" s="92"/>
      <c r="J194" s="92">
        <f>+'Ark1'!AG272</f>
        <v>0</v>
      </c>
      <c r="K194" s="102"/>
      <c r="L194" s="92">
        <f>+'Ark1'!U272</f>
        <v>0</v>
      </c>
      <c r="M194" s="566"/>
      <c r="U194" s="1"/>
      <c r="V194" s="1"/>
      <c r="W194" s="1">
        <f>+'Ark1'!S272</f>
        <v>0</v>
      </c>
      <c r="X194" s="1"/>
      <c r="Y194" s="1"/>
      <c r="Z194" s="1">
        <f>+'Ark1'!T272</f>
        <v>0</v>
      </c>
      <c r="AA194" s="1"/>
      <c r="AB194" s="1">
        <f>+'Ark1'!W272</f>
        <v>0</v>
      </c>
      <c r="AD194" s="92">
        <f>+'Ark1'!X272</f>
        <v>0</v>
      </c>
      <c r="AF194" s="92">
        <f>+'Ark1'!Y272</f>
        <v>0</v>
      </c>
      <c r="AI194" s="92">
        <f>+'Ark1'!Z272</f>
        <v>0</v>
      </c>
      <c r="AJ194" s="1">
        <f>+'Ark1'!AA272</f>
        <v>0</v>
      </c>
      <c r="AK194" s="1">
        <f>+'Ark1'!AC272</f>
        <v>0</v>
      </c>
      <c r="AL194" s="1" t="e">
        <f t="shared" si="45"/>
        <v>#DIV/0!</v>
      </c>
      <c r="AM194" s="92"/>
      <c r="AN194" s="25"/>
      <c r="AX194"/>
      <c r="BB194"/>
      <c r="BC194"/>
      <c r="BD194"/>
      <c r="BE194"/>
      <c r="BF194"/>
      <c r="BG194"/>
      <c r="BK194"/>
      <c r="BL194"/>
      <c r="BM194"/>
    </row>
    <row r="195" spans="1:65" ht="15.6">
      <c r="A195" s="25"/>
      <c r="B195">
        <f>+'Ark1'!C273</f>
        <v>2021</v>
      </c>
      <c r="C195">
        <f>+'Ark1'!E273</f>
        <v>27</v>
      </c>
      <c r="D195">
        <f>+'Ark1'!Q273</f>
        <v>0</v>
      </c>
      <c r="E195" s="1"/>
      <c r="F195">
        <f>+'Ark1'!R273</f>
        <v>0</v>
      </c>
      <c r="H195" s="92">
        <f>+'Ark1'!AF273</f>
        <v>0</v>
      </c>
      <c r="I195" s="92"/>
      <c r="J195" s="92">
        <f>+'Ark1'!AG273</f>
        <v>0</v>
      </c>
      <c r="K195" s="102"/>
      <c r="L195" s="92">
        <f>+'Ark1'!U273</f>
        <v>0</v>
      </c>
      <c r="M195" s="566"/>
      <c r="U195" s="1"/>
      <c r="V195" s="1"/>
      <c r="W195" s="1">
        <f>+'Ark1'!S273</f>
        <v>0</v>
      </c>
      <c r="X195" s="1"/>
      <c r="Y195" s="1"/>
      <c r="Z195" s="1">
        <f>+'Ark1'!T273</f>
        <v>0</v>
      </c>
      <c r="AA195" s="1"/>
      <c r="AB195" s="1">
        <f>+'Ark1'!W273</f>
        <v>0</v>
      </c>
      <c r="AD195" s="92">
        <f>+'Ark1'!X273</f>
        <v>0</v>
      </c>
      <c r="AF195" s="92">
        <f>+'Ark1'!Y273</f>
        <v>0</v>
      </c>
      <c r="AI195" s="92">
        <f>+'Ark1'!Z273</f>
        <v>0</v>
      </c>
      <c r="AJ195" s="1">
        <f>+'Ark1'!AA273</f>
        <v>0</v>
      </c>
      <c r="AK195" s="1">
        <f>+'Ark1'!AC273</f>
        <v>0</v>
      </c>
      <c r="AL195" s="1" t="e">
        <f t="shared" si="45"/>
        <v>#DIV/0!</v>
      </c>
      <c r="AM195" s="92"/>
      <c r="AN195" s="25"/>
      <c r="AX195"/>
      <c r="BB195"/>
      <c r="BC195"/>
      <c r="BD195"/>
      <c r="BE195"/>
      <c r="BF195"/>
      <c r="BG195"/>
      <c r="BK195"/>
      <c r="BL195"/>
      <c r="BM195"/>
    </row>
    <row r="196" spans="1:65" ht="15.6">
      <c r="A196" s="25"/>
      <c r="B196">
        <f>+'Ark1'!C274</f>
        <v>2021</v>
      </c>
      <c r="C196">
        <f>+'Ark1'!E274</f>
        <v>28</v>
      </c>
      <c r="D196">
        <f>+'Ark1'!Q274</f>
        <v>0</v>
      </c>
      <c r="E196" s="1"/>
      <c r="F196">
        <f>+'Ark1'!R274</f>
        <v>0</v>
      </c>
      <c r="H196" s="92">
        <f>+'Ark1'!AF274</f>
        <v>0</v>
      </c>
      <c r="I196" s="92"/>
      <c r="J196" s="92">
        <f>+'Ark1'!AG274</f>
        <v>0</v>
      </c>
      <c r="K196" s="102"/>
      <c r="L196" s="92">
        <f>+'Ark1'!U274</f>
        <v>0</v>
      </c>
      <c r="M196" s="566"/>
      <c r="U196" s="1"/>
      <c r="V196" s="1"/>
      <c r="W196" s="1">
        <f>+'Ark1'!S274</f>
        <v>0</v>
      </c>
      <c r="X196" s="1"/>
      <c r="Y196" s="1"/>
      <c r="Z196" s="1">
        <f>+'Ark1'!T274</f>
        <v>0</v>
      </c>
      <c r="AA196" s="1"/>
      <c r="AB196" s="1">
        <f>+'Ark1'!W274</f>
        <v>0</v>
      </c>
      <c r="AD196" s="92">
        <f>+'Ark1'!X274</f>
        <v>0</v>
      </c>
      <c r="AF196" s="92">
        <f>+'Ark1'!Y274</f>
        <v>0</v>
      </c>
      <c r="AI196" s="92">
        <f>+'Ark1'!Z274</f>
        <v>0</v>
      </c>
      <c r="AJ196" s="1">
        <f>+'Ark1'!AA274</f>
        <v>0</v>
      </c>
      <c r="AK196" s="1">
        <f>+'Ark1'!AC274</f>
        <v>0</v>
      </c>
      <c r="AL196" s="1" t="e">
        <f t="shared" si="45"/>
        <v>#DIV/0!</v>
      </c>
      <c r="AM196" s="92"/>
      <c r="AN196" s="25"/>
      <c r="AX196"/>
      <c r="BB196"/>
      <c r="BC196"/>
      <c r="BD196"/>
      <c r="BE196"/>
      <c r="BF196"/>
      <c r="BG196"/>
      <c r="BK196"/>
      <c r="BL196"/>
      <c r="BM196"/>
    </row>
    <row r="197" spans="1:65" ht="15.6">
      <c r="A197" s="25"/>
      <c r="B197">
        <f>+'Ark1'!C275</f>
        <v>2021</v>
      </c>
      <c r="C197">
        <f>+'Ark1'!E275</f>
        <v>29</v>
      </c>
      <c r="D197">
        <f>+'Ark1'!Q275</f>
        <v>0</v>
      </c>
      <c r="E197" s="1"/>
      <c r="F197">
        <f>+'Ark1'!R275</f>
        <v>0</v>
      </c>
      <c r="H197" s="92">
        <f>+'Ark1'!AF275</f>
        <v>0</v>
      </c>
      <c r="I197" s="92"/>
      <c r="J197" s="92">
        <f>+'Ark1'!AG275</f>
        <v>0</v>
      </c>
      <c r="K197" s="102"/>
      <c r="L197" s="92">
        <f>+'Ark1'!U275</f>
        <v>0</v>
      </c>
      <c r="M197" s="566"/>
      <c r="U197" s="1"/>
      <c r="V197" s="1"/>
      <c r="W197" s="1">
        <f>+'Ark1'!S275</f>
        <v>0</v>
      </c>
      <c r="X197" s="1"/>
      <c r="Y197" s="1"/>
      <c r="Z197" s="1">
        <f>+'Ark1'!T275</f>
        <v>0</v>
      </c>
      <c r="AA197" s="1"/>
      <c r="AB197" s="1">
        <f>+'Ark1'!W275</f>
        <v>0</v>
      </c>
      <c r="AD197" s="92">
        <f>+'Ark1'!X275</f>
        <v>0</v>
      </c>
      <c r="AF197" s="92">
        <f>+'Ark1'!Y275</f>
        <v>0</v>
      </c>
      <c r="AI197" s="92">
        <f>+'Ark1'!Z275</f>
        <v>0</v>
      </c>
      <c r="AJ197" s="1">
        <f>+'Ark1'!AA275</f>
        <v>0</v>
      </c>
      <c r="AK197" s="1">
        <f>+'Ark1'!AC275</f>
        <v>0</v>
      </c>
      <c r="AL197" s="1" t="e">
        <f t="shared" si="45"/>
        <v>#DIV/0!</v>
      </c>
      <c r="AM197" s="92"/>
      <c r="AN197" s="25"/>
      <c r="AX197"/>
      <c r="BB197"/>
      <c r="BC197"/>
      <c r="BD197"/>
      <c r="BE197"/>
      <c r="BF197"/>
      <c r="BG197"/>
      <c r="BK197"/>
      <c r="BL197"/>
      <c r="BM197"/>
    </row>
    <row r="198" spans="1:65" ht="15.6">
      <c r="A198" s="25"/>
      <c r="B198">
        <f>+'Ark1'!C276</f>
        <v>2021</v>
      </c>
      <c r="C198">
        <f>+'Ark1'!E276</f>
        <v>30</v>
      </c>
      <c r="D198">
        <f>+'Ark1'!Q276</f>
        <v>0</v>
      </c>
      <c r="E198" s="1"/>
      <c r="F198">
        <f>+'Ark1'!R276</f>
        <v>0</v>
      </c>
      <c r="H198" s="92">
        <f>+'Ark1'!AF276</f>
        <v>0</v>
      </c>
      <c r="I198" s="92"/>
      <c r="J198" s="92">
        <f>+'Ark1'!AG276</f>
        <v>0</v>
      </c>
      <c r="K198" s="102"/>
      <c r="L198" s="92">
        <f>+'Ark1'!U276</f>
        <v>0</v>
      </c>
      <c r="M198" s="566"/>
      <c r="U198" s="1"/>
      <c r="V198" s="1"/>
      <c r="W198" s="1">
        <f>+'Ark1'!S276</f>
        <v>0</v>
      </c>
      <c r="X198" s="1"/>
      <c r="Y198" s="1"/>
      <c r="Z198" s="1">
        <f>+'Ark1'!T276</f>
        <v>0</v>
      </c>
      <c r="AA198" s="1"/>
      <c r="AB198" s="1">
        <f>+'Ark1'!W276</f>
        <v>0</v>
      </c>
      <c r="AD198" s="92">
        <f>+'Ark1'!X276</f>
        <v>0</v>
      </c>
      <c r="AF198" s="92">
        <f>+'Ark1'!Y276</f>
        <v>0</v>
      </c>
      <c r="AI198" s="92">
        <f>+'Ark1'!Z276</f>
        <v>0</v>
      </c>
      <c r="AJ198" s="1">
        <f>+'Ark1'!AA276</f>
        <v>0</v>
      </c>
      <c r="AK198" s="1">
        <f>+'Ark1'!AC276</f>
        <v>0</v>
      </c>
      <c r="AL198" s="1" t="e">
        <f t="shared" si="45"/>
        <v>#DIV/0!</v>
      </c>
      <c r="AM198" s="92"/>
      <c r="AN198" s="25"/>
      <c r="AX198"/>
      <c r="BB198"/>
      <c r="BC198"/>
      <c r="BD198"/>
      <c r="BE198"/>
      <c r="BF198"/>
      <c r="BG198"/>
      <c r="BK198"/>
      <c r="BL198"/>
      <c r="BM198"/>
    </row>
    <row r="199" spans="1:65" ht="15.6">
      <c r="A199" s="25"/>
      <c r="B199">
        <f>+'Ark1'!C277</f>
        <v>2021</v>
      </c>
      <c r="C199">
        <f>+'Ark1'!E277</f>
        <v>31</v>
      </c>
      <c r="D199">
        <f>+'Ark1'!Q277</f>
        <v>0</v>
      </c>
      <c r="E199" s="1"/>
      <c r="F199">
        <f>+'Ark1'!R277</f>
        <v>0</v>
      </c>
      <c r="H199" s="92">
        <f>+'Ark1'!AF277</f>
        <v>0</v>
      </c>
      <c r="I199" s="92"/>
      <c r="J199" s="92">
        <f>+'Ark1'!AG277</f>
        <v>0</v>
      </c>
      <c r="K199" s="102"/>
      <c r="L199" s="92">
        <f>+'Ark1'!U277</f>
        <v>0</v>
      </c>
      <c r="M199" s="566"/>
      <c r="U199" s="1"/>
      <c r="V199" s="1"/>
      <c r="W199" s="1">
        <f>+'Ark1'!S277</f>
        <v>0</v>
      </c>
      <c r="X199" s="1"/>
      <c r="Y199" s="1"/>
      <c r="Z199" s="1">
        <f>+'Ark1'!T277</f>
        <v>0</v>
      </c>
      <c r="AA199" s="1"/>
      <c r="AB199" s="1">
        <f>+'Ark1'!W277</f>
        <v>0</v>
      </c>
      <c r="AD199" s="92">
        <f>+'Ark1'!X277</f>
        <v>0</v>
      </c>
      <c r="AF199" s="92">
        <f>+'Ark1'!Y277</f>
        <v>0</v>
      </c>
      <c r="AI199" s="92">
        <f>+'Ark1'!Z277</f>
        <v>0</v>
      </c>
      <c r="AJ199" s="1">
        <f>+'Ark1'!AA277</f>
        <v>0</v>
      </c>
      <c r="AK199" s="1">
        <f>+'Ark1'!AC277</f>
        <v>0</v>
      </c>
      <c r="AL199" s="1" t="e">
        <f t="shared" si="45"/>
        <v>#DIV/0!</v>
      </c>
      <c r="AM199" s="92"/>
      <c r="AN199" s="25"/>
      <c r="AX199"/>
      <c r="BB199"/>
      <c r="BC199"/>
      <c r="BD199"/>
      <c r="BE199"/>
      <c r="BF199"/>
      <c r="BG199"/>
      <c r="BK199"/>
      <c r="BL199"/>
      <c r="BM199"/>
    </row>
    <row r="200" spans="1:65" ht="15.6">
      <c r="A200" s="25"/>
      <c r="B200">
        <f>+'Ark1'!C278</f>
        <v>2021</v>
      </c>
      <c r="C200">
        <f>+'Ark1'!E278</f>
        <v>32</v>
      </c>
      <c r="D200">
        <f>+'Ark1'!Q278</f>
        <v>0</v>
      </c>
      <c r="E200" s="1"/>
      <c r="F200">
        <f>+'Ark1'!R278</f>
        <v>0</v>
      </c>
      <c r="H200" s="92">
        <f>+'Ark1'!AF278</f>
        <v>0</v>
      </c>
      <c r="I200" s="92"/>
      <c r="J200" s="92">
        <f>+'Ark1'!AG278</f>
        <v>0</v>
      </c>
      <c r="K200" s="102"/>
      <c r="L200" s="92">
        <f>+'Ark1'!U278</f>
        <v>0</v>
      </c>
      <c r="M200" s="566"/>
      <c r="U200" s="1"/>
      <c r="V200" s="1"/>
      <c r="W200" s="1">
        <f>+'Ark1'!S278</f>
        <v>0</v>
      </c>
      <c r="X200" s="1"/>
      <c r="Y200" s="1"/>
      <c r="Z200" s="1">
        <f>+'Ark1'!T278</f>
        <v>0</v>
      </c>
      <c r="AA200" s="1"/>
      <c r="AB200" s="1">
        <f>+'Ark1'!W278</f>
        <v>0</v>
      </c>
      <c r="AD200" s="92">
        <f>+'Ark1'!X278</f>
        <v>0</v>
      </c>
      <c r="AF200" s="92">
        <f>+'Ark1'!Y278</f>
        <v>0</v>
      </c>
      <c r="AI200" s="92">
        <f>+'Ark1'!Z278</f>
        <v>0</v>
      </c>
      <c r="AJ200" s="1">
        <f>+'Ark1'!AA278</f>
        <v>0</v>
      </c>
      <c r="AK200" s="1">
        <f>+'Ark1'!AC278</f>
        <v>0</v>
      </c>
      <c r="AL200" s="1" t="e">
        <f t="shared" si="45"/>
        <v>#DIV/0!</v>
      </c>
      <c r="AM200" s="92"/>
      <c r="AN200" s="25"/>
      <c r="AX200"/>
      <c r="BB200"/>
      <c r="BC200"/>
      <c r="BD200"/>
      <c r="BE200"/>
      <c r="BF200"/>
      <c r="BG200"/>
      <c r="BK200"/>
      <c r="BL200"/>
      <c r="BM200"/>
    </row>
    <row r="201" spans="1:65" ht="15.6">
      <c r="A201" s="25"/>
      <c r="B201">
        <f>+'Ark1'!C279</f>
        <v>2021</v>
      </c>
      <c r="C201">
        <f>+'Ark1'!E279</f>
        <v>33</v>
      </c>
      <c r="D201">
        <f>+'Ark1'!Q279</f>
        <v>0</v>
      </c>
      <c r="E201" s="1"/>
      <c r="F201">
        <f>+'Ark1'!R279</f>
        <v>0</v>
      </c>
      <c r="H201" s="92">
        <f>+'Ark1'!AF279</f>
        <v>0</v>
      </c>
      <c r="I201" s="92"/>
      <c r="J201" s="92">
        <f>+'Ark1'!AG279</f>
        <v>0</v>
      </c>
      <c r="K201" s="102"/>
      <c r="L201" s="92">
        <f>+'Ark1'!U279</f>
        <v>0</v>
      </c>
      <c r="M201" s="566"/>
      <c r="U201" s="1"/>
      <c r="V201" s="1"/>
      <c r="W201" s="1">
        <f>+'Ark1'!S279</f>
        <v>0</v>
      </c>
      <c r="X201" s="1"/>
      <c r="Y201" s="1"/>
      <c r="Z201" s="1">
        <f>+'Ark1'!T279</f>
        <v>0</v>
      </c>
      <c r="AA201" s="1"/>
      <c r="AB201" s="1">
        <f>+'Ark1'!W279</f>
        <v>0</v>
      </c>
      <c r="AD201" s="92">
        <f>+'Ark1'!X279</f>
        <v>0</v>
      </c>
      <c r="AF201" s="92">
        <f>+'Ark1'!Y279</f>
        <v>0</v>
      </c>
      <c r="AI201" s="92">
        <f>+'Ark1'!Z279</f>
        <v>0</v>
      </c>
      <c r="AJ201" s="1">
        <f>+'Ark1'!AA279</f>
        <v>0</v>
      </c>
      <c r="AK201" s="1">
        <f>+'Ark1'!AC279</f>
        <v>0</v>
      </c>
      <c r="AL201" s="1" t="e">
        <f t="shared" ref="AL201:AL220" si="46">+L201/W201</f>
        <v>#DIV/0!</v>
      </c>
      <c r="AM201" s="92"/>
      <c r="AN201" s="25"/>
      <c r="AX201"/>
      <c r="BB201"/>
      <c r="BC201"/>
      <c r="BD201"/>
      <c r="BE201"/>
      <c r="BF201"/>
      <c r="BG201"/>
      <c r="BK201"/>
      <c r="BL201"/>
      <c r="BM201"/>
    </row>
    <row r="202" spans="1:65" ht="15.6">
      <c r="A202" s="25"/>
      <c r="B202">
        <f>+'Ark1'!C280</f>
        <v>2021</v>
      </c>
      <c r="C202">
        <f>+'Ark1'!E280</f>
        <v>34</v>
      </c>
      <c r="D202">
        <f>+'Ark1'!Q280</f>
        <v>0</v>
      </c>
      <c r="E202" s="1"/>
      <c r="F202">
        <f>+'Ark1'!R280</f>
        <v>0</v>
      </c>
      <c r="H202" s="92">
        <f>+'Ark1'!AF280</f>
        <v>0</v>
      </c>
      <c r="I202" s="92"/>
      <c r="J202" s="92">
        <f>+'Ark1'!AG280</f>
        <v>0</v>
      </c>
      <c r="K202" s="102"/>
      <c r="L202" s="92">
        <f>+'Ark1'!U280</f>
        <v>0</v>
      </c>
      <c r="M202" s="566"/>
      <c r="U202" s="1"/>
      <c r="V202" s="1"/>
      <c r="W202" s="1">
        <f>+'Ark1'!S280</f>
        <v>0</v>
      </c>
      <c r="X202" s="1"/>
      <c r="Y202" s="1"/>
      <c r="Z202" s="1">
        <f>+'Ark1'!T280</f>
        <v>0</v>
      </c>
      <c r="AA202" s="1"/>
      <c r="AB202" s="1">
        <f>+'Ark1'!W280</f>
        <v>0</v>
      </c>
      <c r="AD202" s="92">
        <f>+'Ark1'!X280</f>
        <v>0</v>
      </c>
      <c r="AF202" s="92">
        <f>+'Ark1'!Y280</f>
        <v>0</v>
      </c>
      <c r="AI202" s="92">
        <f>+'Ark1'!Z280</f>
        <v>0</v>
      </c>
      <c r="AJ202" s="1">
        <f>+'Ark1'!AA280</f>
        <v>0</v>
      </c>
      <c r="AK202" s="1">
        <f>+'Ark1'!AC280</f>
        <v>0</v>
      </c>
      <c r="AL202" s="1" t="e">
        <f t="shared" si="46"/>
        <v>#DIV/0!</v>
      </c>
      <c r="AM202" s="92"/>
      <c r="AN202" s="25"/>
      <c r="AX202"/>
      <c r="BB202"/>
      <c r="BC202"/>
      <c r="BD202"/>
      <c r="BE202"/>
      <c r="BF202"/>
      <c r="BG202"/>
      <c r="BK202"/>
      <c r="BL202"/>
      <c r="BM202"/>
    </row>
    <row r="203" spans="1:65" ht="15.6">
      <c r="A203" s="25"/>
      <c r="B203">
        <f>+'Ark1'!C281</f>
        <v>2021</v>
      </c>
      <c r="C203">
        <f>+'Ark1'!E281</f>
        <v>35</v>
      </c>
      <c r="D203">
        <f>+'Ark1'!Q281</f>
        <v>0</v>
      </c>
      <c r="E203" s="1"/>
      <c r="F203">
        <f>+'Ark1'!R281</f>
        <v>0</v>
      </c>
      <c r="H203" s="92">
        <f>+'Ark1'!AF281</f>
        <v>0</v>
      </c>
      <c r="I203" s="92"/>
      <c r="J203" s="92">
        <f>+'Ark1'!AG281</f>
        <v>0</v>
      </c>
      <c r="K203" s="102"/>
      <c r="L203" s="92">
        <f>+'Ark1'!U281</f>
        <v>0</v>
      </c>
      <c r="M203" s="566"/>
      <c r="U203" s="1"/>
      <c r="V203" s="1"/>
      <c r="W203" s="1">
        <f>+'Ark1'!S281</f>
        <v>0</v>
      </c>
      <c r="X203" s="1"/>
      <c r="Y203" s="1"/>
      <c r="Z203" s="1">
        <f>+'Ark1'!T281</f>
        <v>0</v>
      </c>
      <c r="AA203" s="1"/>
      <c r="AB203" s="1">
        <f>+'Ark1'!W281</f>
        <v>0</v>
      </c>
      <c r="AD203" s="92">
        <f>+'Ark1'!X281</f>
        <v>0</v>
      </c>
      <c r="AF203" s="92">
        <f>+'Ark1'!Y281</f>
        <v>0</v>
      </c>
      <c r="AI203" s="92">
        <f>+'Ark1'!Z281</f>
        <v>0</v>
      </c>
      <c r="AJ203" s="1">
        <f>+'Ark1'!AA281</f>
        <v>0</v>
      </c>
      <c r="AK203" s="1">
        <f>+'Ark1'!AC281</f>
        <v>0</v>
      </c>
      <c r="AL203" s="1" t="e">
        <f t="shared" si="46"/>
        <v>#DIV/0!</v>
      </c>
      <c r="AM203" s="92"/>
      <c r="AN203" s="25"/>
      <c r="AX203"/>
      <c r="BB203"/>
      <c r="BC203"/>
      <c r="BD203"/>
      <c r="BE203"/>
      <c r="BF203"/>
      <c r="BG203"/>
      <c r="BK203"/>
      <c r="BL203"/>
      <c r="BM203"/>
    </row>
    <row r="204" spans="1:65" ht="15.6">
      <c r="A204" s="25"/>
      <c r="B204">
        <f>+'Ark1'!C282</f>
        <v>2021</v>
      </c>
      <c r="C204">
        <f>+'Ark1'!E282</f>
        <v>36</v>
      </c>
      <c r="D204">
        <f>+'Ark1'!Q282</f>
        <v>0</v>
      </c>
      <c r="E204" s="1"/>
      <c r="F204">
        <f>+'Ark1'!R282</f>
        <v>0</v>
      </c>
      <c r="H204" s="92">
        <f>+'Ark1'!AF282</f>
        <v>0</v>
      </c>
      <c r="I204" s="92"/>
      <c r="J204" s="92">
        <f>+'Ark1'!AG282</f>
        <v>0</v>
      </c>
      <c r="K204" s="102"/>
      <c r="L204" s="92">
        <f>+'Ark1'!U282</f>
        <v>0</v>
      </c>
      <c r="M204" s="566"/>
      <c r="U204" s="1"/>
      <c r="V204" s="1"/>
      <c r="W204" s="1">
        <f>+'Ark1'!S282</f>
        <v>0</v>
      </c>
      <c r="X204" s="1"/>
      <c r="Y204" s="1"/>
      <c r="Z204" s="1">
        <f>+'Ark1'!T282</f>
        <v>0</v>
      </c>
      <c r="AA204" s="1"/>
      <c r="AB204" s="1">
        <f>+'Ark1'!W282</f>
        <v>0</v>
      </c>
      <c r="AD204" s="92">
        <f>+'Ark1'!X282</f>
        <v>0</v>
      </c>
      <c r="AF204" s="92">
        <f>+'Ark1'!Y282</f>
        <v>0</v>
      </c>
      <c r="AI204" s="92">
        <f>+'Ark1'!Z282</f>
        <v>0</v>
      </c>
      <c r="AJ204" s="1">
        <f>+'Ark1'!AA282</f>
        <v>0</v>
      </c>
      <c r="AK204" s="1">
        <f>+'Ark1'!AC282</f>
        <v>0</v>
      </c>
      <c r="AL204" s="1" t="e">
        <f t="shared" si="46"/>
        <v>#DIV/0!</v>
      </c>
      <c r="AM204" s="92"/>
      <c r="AN204" s="25"/>
      <c r="AX204"/>
      <c r="BB204"/>
      <c r="BC204"/>
      <c r="BD204"/>
      <c r="BE204"/>
      <c r="BF204"/>
      <c r="BG204"/>
      <c r="BK204"/>
      <c r="BL204"/>
      <c r="BM204"/>
    </row>
    <row r="205" spans="1:65" ht="15.6">
      <c r="A205" s="25"/>
      <c r="B205">
        <f>+'Ark1'!C283</f>
        <v>2021</v>
      </c>
      <c r="C205">
        <f>+'Ark1'!E283</f>
        <v>37</v>
      </c>
      <c r="D205">
        <f>+'Ark1'!Q283</f>
        <v>0</v>
      </c>
      <c r="E205" s="1"/>
      <c r="F205">
        <f>+'Ark1'!R283</f>
        <v>0</v>
      </c>
      <c r="H205" s="92">
        <f>+'Ark1'!AF283</f>
        <v>0</v>
      </c>
      <c r="I205" s="92"/>
      <c r="J205" s="92">
        <f>+'Ark1'!AG283</f>
        <v>0</v>
      </c>
      <c r="K205" s="102"/>
      <c r="L205" s="92">
        <f>+'Ark1'!U283</f>
        <v>0</v>
      </c>
      <c r="M205" s="566"/>
      <c r="U205" s="1"/>
      <c r="V205" s="1"/>
      <c r="W205" s="1">
        <f>+'Ark1'!S283</f>
        <v>0</v>
      </c>
      <c r="X205" s="1"/>
      <c r="Y205" s="1"/>
      <c r="Z205" s="1">
        <f>+'Ark1'!T283</f>
        <v>0</v>
      </c>
      <c r="AA205" s="1"/>
      <c r="AB205" s="1">
        <f>+'Ark1'!W283</f>
        <v>0</v>
      </c>
      <c r="AD205" s="92">
        <f>+'Ark1'!X283</f>
        <v>0</v>
      </c>
      <c r="AF205" s="92">
        <f>+'Ark1'!Y283</f>
        <v>0</v>
      </c>
      <c r="AI205" s="92">
        <f>+'Ark1'!Z283</f>
        <v>0</v>
      </c>
      <c r="AJ205" s="1">
        <f>+'Ark1'!AA283</f>
        <v>0</v>
      </c>
      <c r="AK205" s="1">
        <f>+'Ark1'!AC283</f>
        <v>0</v>
      </c>
      <c r="AL205" s="1" t="e">
        <f t="shared" si="46"/>
        <v>#DIV/0!</v>
      </c>
      <c r="AM205" s="92"/>
      <c r="AN205" s="25"/>
      <c r="AX205"/>
      <c r="BB205"/>
      <c r="BC205"/>
      <c r="BD205"/>
      <c r="BE205"/>
      <c r="BF205"/>
      <c r="BG205"/>
      <c r="BK205"/>
      <c r="BL205"/>
      <c r="BM205"/>
    </row>
    <row r="206" spans="1:65" ht="15.6">
      <c r="A206" s="25"/>
      <c r="B206">
        <f>+'Ark1'!C284</f>
        <v>2021</v>
      </c>
      <c r="C206">
        <f>+'Ark1'!E284</f>
        <v>38</v>
      </c>
      <c r="D206">
        <f>+'Ark1'!Q284</f>
        <v>0</v>
      </c>
      <c r="E206" s="1"/>
      <c r="F206">
        <f>+'Ark1'!R284</f>
        <v>0</v>
      </c>
      <c r="H206" s="92">
        <f>+'Ark1'!AF284</f>
        <v>0</v>
      </c>
      <c r="I206" s="92"/>
      <c r="J206" s="92">
        <f>+'Ark1'!AG284</f>
        <v>0</v>
      </c>
      <c r="K206" s="102"/>
      <c r="L206" s="92">
        <f>+'Ark1'!U284</f>
        <v>0</v>
      </c>
      <c r="M206" s="566"/>
      <c r="U206" s="1"/>
      <c r="V206" s="1"/>
      <c r="W206" s="1">
        <f>+'Ark1'!S284</f>
        <v>0</v>
      </c>
      <c r="X206" s="1"/>
      <c r="Y206" s="1"/>
      <c r="Z206" s="1">
        <f>+'Ark1'!T284</f>
        <v>0</v>
      </c>
      <c r="AA206" s="1"/>
      <c r="AB206" s="1">
        <f>+'Ark1'!W284</f>
        <v>0</v>
      </c>
      <c r="AD206" s="92">
        <f>+'Ark1'!X284</f>
        <v>0</v>
      </c>
      <c r="AF206" s="92">
        <f>+'Ark1'!Y284</f>
        <v>0</v>
      </c>
      <c r="AI206" s="92">
        <f>+'Ark1'!Z284</f>
        <v>0</v>
      </c>
      <c r="AJ206" s="1">
        <f>+'Ark1'!AA284</f>
        <v>0</v>
      </c>
      <c r="AK206" s="1">
        <f>+'Ark1'!AC284</f>
        <v>0</v>
      </c>
      <c r="AL206" s="1" t="e">
        <f t="shared" si="46"/>
        <v>#DIV/0!</v>
      </c>
      <c r="AM206" s="92"/>
      <c r="AN206" s="25"/>
      <c r="AX206"/>
      <c r="BB206"/>
      <c r="BC206"/>
      <c r="BD206"/>
      <c r="BE206"/>
      <c r="BF206"/>
      <c r="BG206"/>
      <c r="BK206"/>
      <c r="BL206"/>
      <c r="BM206"/>
    </row>
    <row r="207" spans="1:65" ht="15.6">
      <c r="A207" s="25"/>
      <c r="B207">
        <f>+'Ark1'!C285</f>
        <v>2021</v>
      </c>
      <c r="C207">
        <f>+'Ark1'!E285</f>
        <v>39</v>
      </c>
      <c r="D207">
        <f>+'Ark1'!Q285</f>
        <v>0</v>
      </c>
      <c r="E207" s="1"/>
      <c r="F207">
        <f>+'Ark1'!R285</f>
        <v>0</v>
      </c>
      <c r="H207" s="92">
        <f>+'Ark1'!AF285</f>
        <v>0</v>
      </c>
      <c r="I207" s="92"/>
      <c r="J207" s="92">
        <f>+'Ark1'!AG285</f>
        <v>0</v>
      </c>
      <c r="K207" s="102"/>
      <c r="L207" s="92">
        <f>+'Ark1'!U285</f>
        <v>0</v>
      </c>
      <c r="M207" s="566"/>
      <c r="U207" s="1"/>
      <c r="V207" s="1"/>
      <c r="W207" s="1">
        <f>+'Ark1'!S285</f>
        <v>0</v>
      </c>
      <c r="X207" s="1"/>
      <c r="Y207" s="1"/>
      <c r="Z207" s="1">
        <f>+'Ark1'!T285</f>
        <v>0</v>
      </c>
      <c r="AA207" s="1"/>
      <c r="AB207" s="1">
        <f>+'Ark1'!W285</f>
        <v>0</v>
      </c>
      <c r="AD207" s="92">
        <f>+'Ark1'!X285</f>
        <v>0</v>
      </c>
      <c r="AF207" s="92">
        <f>+'Ark1'!Y285</f>
        <v>0</v>
      </c>
      <c r="AI207" s="92">
        <f>+'Ark1'!Z285</f>
        <v>0</v>
      </c>
      <c r="AJ207" s="1">
        <f>+'Ark1'!AA285</f>
        <v>0</v>
      </c>
      <c r="AK207" s="1">
        <f>+'Ark1'!AC285</f>
        <v>0</v>
      </c>
      <c r="AL207" s="1" t="e">
        <f t="shared" si="46"/>
        <v>#DIV/0!</v>
      </c>
      <c r="AM207" s="92"/>
      <c r="AN207" s="25"/>
      <c r="AX207"/>
      <c r="BB207"/>
      <c r="BC207"/>
      <c r="BD207"/>
      <c r="BE207"/>
      <c r="BF207"/>
      <c r="BG207"/>
      <c r="BK207"/>
      <c r="BL207"/>
      <c r="BM207"/>
    </row>
    <row r="208" spans="1:65" ht="15.6">
      <c r="A208" s="25"/>
      <c r="B208">
        <f>+'Ark1'!C286</f>
        <v>2021</v>
      </c>
      <c r="C208">
        <f>+'Ark1'!E286</f>
        <v>40</v>
      </c>
      <c r="D208">
        <f>+'Ark1'!Q286</f>
        <v>0</v>
      </c>
      <c r="E208" s="1"/>
      <c r="F208">
        <f>+'Ark1'!R286</f>
        <v>0</v>
      </c>
      <c r="H208" s="92">
        <f>+'Ark1'!AF286</f>
        <v>0</v>
      </c>
      <c r="I208" s="92"/>
      <c r="J208" s="92">
        <f>+'Ark1'!AG286</f>
        <v>0</v>
      </c>
      <c r="K208" s="102"/>
      <c r="L208" s="92">
        <f>+'Ark1'!U286</f>
        <v>0</v>
      </c>
      <c r="M208" s="566"/>
      <c r="U208" s="1"/>
      <c r="V208" s="1"/>
      <c r="W208" s="1">
        <f>+'Ark1'!S286</f>
        <v>0</v>
      </c>
      <c r="X208" s="1"/>
      <c r="Y208" s="1"/>
      <c r="Z208" s="1">
        <f>+'Ark1'!T286</f>
        <v>0</v>
      </c>
      <c r="AA208" s="1"/>
      <c r="AB208" s="1">
        <f>+'Ark1'!W286</f>
        <v>0</v>
      </c>
      <c r="AD208" s="92">
        <f>+'Ark1'!X286</f>
        <v>0</v>
      </c>
      <c r="AF208" s="92">
        <f>+'Ark1'!Y286</f>
        <v>0</v>
      </c>
      <c r="AI208" s="92">
        <f>+'Ark1'!Z286</f>
        <v>0</v>
      </c>
      <c r="AJ208" s="1">
        <f>+'Ark1'!AA286</f>
        <v>0</v>
      </c>
      <c r="AK208" s="1">
        <f>+'Ark1'!AC286</f>
        <v>0</v>
      </c>
      <c r="AL208" s="1" t="e">
        <f t="shared" si="46"/>
        <v>#DIV/0!</v>
      </c>
      <c r="AM208" s="92"/>
      <c r="AN208" s="25"/>
      <c r="AX208"/>
      <c r="BB208"/>
      <c r="BC208"/>
      <c r="BD208"/>
      <c r="BE208"/>
      <c r="BF208"/>
      <c r="BG208"/>
      <c r="BK208"/>
      <c r="BL208"/>
      <c r="BM208"/>
    </row>
    <row r="209" spans="1:65" ht="15.6">
      <c r="A209" s="25"/>
      <c r="B209">
        <f>+'Ark1'!C287</f>
        <v>2021</v>
      </c>
      <c r="C209">
        <f>+'Ark1'!E287</f>
        <v>41</v>
      </c>
      <c r="D209">
        <f>+'Ark1'!Q287</f>
        <v>0</v>
      </c>
      <c r="E209" s="1"/>
      <c r="F209">
        <f>+'Ark1'!R287</f>
        <v>0</v>
      </c>
      <c r="H209" s="92">
        <f>+'Ark1'!AF287</f>
        <v>0</v>
      </c>
      <c r="I209" s="92"/>
      <c r="J209" s="92">
        <f>+'Ark1'!AG287</f>
        <v>0</v>
      </c>
      <c r="K209" s="102"/>
      <c r="L209" s="92">
        <f>+'Ark1'!U287</f>
        <v>0</v>
      </c>
      <c r="M209" s="566"/>
      <c r="U209" s="1"/>
      <c r="V209" s="1"/>
      <c r="W209" s="1">
        <f>+'Ark1'!S287</f>
        <v>0</v>
      </c>
      <c r="X209" s="1"/>
      <c r="Y209" s="1"/>
      <c r="Z209" s="1">
        <f>+'Ark1'!T287</f>
        <v>0</v>
      </c>
      <c r="AA209" s="1"/>
      <c r="AB209" s="1">
        <f>+'Ark1'!W287</f>
        <v>0</v>
      </c>
      <c r="AD209" s="92">
        <f>+'Ark1'!X287</f>
        <v>0</v>
      </c>
      <c r="AF209" s="92">
        <f>+'Ark1'!Y287</f>
        <v>0</v>
      </c>
      <c r="AI209" s="92">
        <f>+'Ark1'!Z287</f>
        <v>0</v>
      </c>
      <c r="AJ209" s="1">
        <f>+'Ark1'!AA287</f>
        <v>0</v>
      </c>
      <c r="AK209" s="1">
        <f>+'Ark1'!AC287</f>
        <v>0</v>
      </c>
      <c r="AL209" s="1" t="e">
        <f t="shared" si="46"/>
        <v>#DIV/0!</v>
      </c>
      <c r="AM209" s="92"/>
      <c r="AN209" s="25"/>
      <c r="AX209"/>
      <c r="BB209"/>
      <c r="BC209"/>
      <c r="BD209"/>
      <c r="BE209"/>
      <c r="BF209"/>
      <c r="BG209"/>
      <c r="BK209"/>
      <c r="BL209"/>
      <c r="BM209"/>
    </row>
    <row r="210" spans="1:65" ht="15.6">
      <c r="A210" s="25"/>
      <c r="B210">
        <f>+'Ark1'!C288</f>
        <v>2021</v>
      </c>
      <c r="C210">
        <f>+'Ark1'!E288</f>
        <v>42</v>
      </c>
      <c r="D210">
        <f>+'Ark1'!Q288</f>
        <v>0</v>
      </c>
      <c r="E210" s="1"/>
      <c r="F210">
        <f>+'Ark1'!R288</f>
        <v>0</v>
      </c>
      <c r="H210" s="92">
        <f>+'Ark1'!AF288</f>
        <v>0</v>
      </c>
      <c r="I210" s="92"/>
      <c r="J210" s="92">
        <f>+'Ark1'!AG288</f>
        <v>0</v>
      </c>
      <c r="K210" s="102"/>
      <c r="L210" s="92">
        <f>+'Ark1'!U288</f>
        <v>0</v>
      </c>
      <c r="M210" s="566"/>
      <c r="U210" s="1"/>
      <c r="V210" s="1"/>
      <c r="W210" s="1">
        <f>+'Ark1'!S288</f>
        <v>0</v>
      </c>
      <c r="X210" s="1"/>
      <c r="Y210" s="1"/>
      <c r="Z210" s="1">
        <f>+'Ark1'!T288</f>
        <v>0</v>
      </c>
      <c r="AA210" s="1"/>
      <c r="AB210" s="1">
        <f>+'Ark1'!W288</f>
        <v>0</v>
      </c>
      <c r="AD210" s="92">
        <f>+'Ark1'!X288</f>
        <v>0</v>
      </c>
      <c r="AF210" s="92">
        <f>+'Ark1'!Y288</f>
        <v>0</v>
      </c>
      <c r="AI210" s="92">
        <f>+'Ark1'!Z288</f>
        <v>0</v>
      </c>
      <c r="AJ210" s="1">
        <f>+'Ark1'!AA288</f>
        <v>0</v>
      </c>
      <c r="AK210" s="1">
        <f>+'Ark1'!AC288</f>
        <v>0</v>
      </c>
      <c r="AL210" s="1" t="e">
        <f t="shared" si="46"/>
        <v>#DIV/0!</v>
      </c>
      <c r="AM210" s="92"/>
      <c r="AN210" s="25"/>
      <c r="AX210"/>
      <c r="BB210"/>
      <c r="BC210"/>
      <c r="BD210"/>
      <c r="BE210"/>
      <c r="BF210"/>
      <c r="BG210"/>
      <c r="BK210"/>
      <c r="BL210"/>
      <c r="BM210"/>
    </row>
    <row r="211" spans="1:65" ht="15.6">
      <c r="A211" s="25"/>
      <c r="B211">
        <f>+'Ark1'!C289</f>
        <v>2021</v>
      </c>
      <c r="C211">
        <f>+'Ark1'!E289</f>
        <v>43</v>
      </c>
      <c r="D211">
        <f>+'Ark1'!Q289</f>
        <v>0</v>
      </c>
      <c r="E211" s="1"/>
      <c r="F211">
        <f>+'Ark1'!R289</f>
        <v>0</v>
      </c>
      <c r="H211" s="92">
        <f>+'Ark1'!AF289</f>
        <v>0</v>
      </c>
      <c r="I211" s="92"/>
      <c r="J211" s="92">
        <f>+'Ark1'!AG289</f>
        <v>0</v>
      </c>
      <c r="K211" s="102"/>
      <c r="L211" s="92">
        <f>+'Ark1'!U289</f>
        <v>0</v>
      </c>
      <c r="M211" s="566"/>
      <c r="U211" s="1"/>
      <c r="V211" s="1"/>
      <c r="W211" s="1">
        <f>+'Ark1'!S289</f>
        <v>0</v>
      </c>
      <c r="X211" s="1"/>
      <c r="Y211" s="1"/>
      <c r="Z211" s="1">
        <f>+'Ark1'!T289</f>
        <v>0</v>
      </c>
      <c r="AA211" s="1"/>
      <c r="AB211" s="1">
        <f>+'Ark1'!W289</f>
        <v>0</v>
      </c>
      <c r="AD211" s="92">
        <f>+'Ark1'!X289</f>
        <v>0</v>
      </c>
      <c r="AF211" s="92">
        <f>+'Ark1'!Y289</f>
        <v>0</v>
      </c>
      <c r="AI211" s="92">
        <f>+'Ark1'!Z289</f>
        <v>0</v>
      </c>
      <c r="AJ211" s="1">
        <f>+'Ark1'!AA289</f>
        <v>0</v>
      </c>
      <c r="AK211" s="1">
        <f>+'Ark1'!AC289</f>
        <v>0</v>
      </c>
      <c r="AL211" s="1" t="e">
        <f t="shared" si="46"/>
        <v>#DIV/0!</v>
      </c>
      <c r="AM211" s="92"/>
      <c r="AN211" s="25"/>
      <c r="AX211"/>
      <c r="BB211"/>
      <c r="BC211"/>
      <c r="BD211"/>
      <c r="BE211"/>
      <c r="BF211"/>
      <c r="BG211"/>
      <c r="BK211"/>
      <c r="BL211"/>
      <c r="BM211"/>
    </row>
    <row r="212" spans="1:65" ht="15.6">
      <c r="A212" s="25"/>
      <c r="B212">
        <f>+'Ark1'!C290</f>
        <v>2021</v>
      </c>
      <c r="C212">
        <f>+'Ark1'!E290</f>
        <v>44</v>
      </c>
      <c r="D212">
        <f>+'Ark1'!Q290</f>
        <v>0</v>
      </c>
      <c r="E212" s="1"/>
      <c r="F212">
        <f>+'Ark1'!R290</f>
        <v>0</v>
      </c>
      <c r="H212" s="92">
        <f>+'Ark1'!AF290</f>
        <v>0</v>
      </c>
      <c r="I212" s="92"/>
      <c r="J212" s="92">
        <f>+'Ark1'!AG290</f>
        <v>0</v>
      </c>
      <c r="K212" s="102"/>
      <c r="L212" s="92">
        <f>+'Ark1'!U290</f>
        <v>0</v>
      </c>
      <c r="M212" s="566"/>
      <c r="U212" s="1"/>
      <c r="V212" s="1"/>
      <c r="W212" s="1">
        <f>+'Ark1'!S290</f>
        <v>0</v>
      </c>
      <c r="X212" s="1"/>
      <c r="Y212" s="1"/>
      <c r="Z212" s="1">
        <f>+'Ark1'!T290</f>
        <v>0</v>
      </c>
      <c r="AA212" s="1"/>
      <c r="AB212" s="1">
        <f>+'Ark1'!W290</f>
        <v>0</v>
      </c>
      <c r="AD212" s="92">
        <f>+'Ark1'!X290</f>
        <v>0</v>
      </c>
      <c r="AF212" s="92">
        <f>+'Ark1'!Y290</f>
        <v>0</v>
      </c>
      <c r="AI212" s="92">
        <f>+'Ark1'!Z290</f>
        <v>0</v>
      </c>
      <c r="AJ212" s="1">
        <f>+'Ark1'!AA290</f>
        <v>0</v>
      </c>
      <c r="AK212" s="1">
        <f>+'Ark1'!AC290</f>
        <v>0</v>
      </c>
      <c r="AL212" s="1" t="e">
        <f t="shared" si="46"/>
        <v>#DIV/0!</v>
      </c>
      <c r="AM212" s="92"/>
      <c r="AN212" s="25"/>
      <c r="AX212"/>
      <c r="BB212"/>
      <c r="BC212"/>
      <c r="BD212"/>
      <c r="BE212"/>
      <c r="BF212"/>
      <c r="BG212"/>
      <c r="BK212"/>
      <c r="BL212"/>
      <c r="BM212"/>
    </row>
    <row r="213" spans="1:65" ht="15.6">
      <c r="A213" s="25"/>
      <c r="B213">
        <f>+'Ark1'!C291</f>
        <v>2021</v>
      </c>
      <c r="C213">
        <f>+'Ark1'!E291</f>
        <v>45</v>
      </c>
      <c r="D213">
        <f>+'Ark1'!Q291</f>
        <v>0</v>
      </c>
      <c r="E213" s="1"/>
      <c r="F213">
        <f>+'Ark1'!R291</f>
        <v>0</v>
      </c>
      <c r="H213" s="92">
        <f>+'Ark1'!AF291</f>
        <v>0</v>
      </c>
      <c r="I213" s="92"/>
      <c r="J213" s="92">
        <f>+'Ark1'!AG291</f>
        <v>0</v>
      </c>
      <c r="K213" s="102"/>
      <c r="L213" s="92">
        <f>+'Ark1'!U291</f>
        <v>0</v>
      </c>
      <c r="M213" s="566"/>
      <c r="U213" s="1"/>
      <c r="V213" s="1"/>
      <c r="W213" s="1">
        <f>+'Ark1'!S291</f>
        <v>0</v>
      </c>
      <c r="X213" s="1"/>
      <c r="Y213" s="1"/>
      <c r="Z213" s="1">
        <f>+'Ark1'!T291</f>
        <v>0</v>
      </c>
      <c r="AA213" s="1"/>
      <c r="AB213" s="1">
        <f>+'Ark1'!W291</f>
        <v>0</v>
      </c>
      <c r="AD213" s="92">
        <f>+'Ark1'!X291</f>
        <v>0</v>
      </c>
      <c r="AF213" s="92">
        <f>+'Ark1'!Y291</f>
        <v>0</v>
      </c>
      <c r="AI213" s="92">
        <f>+'Ark1'!Z291</f>
        <v>0</v>
      </c>
      <c r="AJ213" s="1">
        <f>+'Ark1'!AA291</f>
        <v>0</v>
      </c>
      <c r="AK213" s="1">
        <f>+'Ark1'!AC291</f>
        <v>0</v>
      </c>
      <c r="AL213" s="1" t="e">
        <f t="shared" si="46"/>
        <v>#DIV/0!</v>
      </c>
      <c r="AM213" s="92"/>
      <c r="AN213" s="25"/>
      <c r="AX213"/>
      <c r="BB213"/>
      <c r="BC213"/>
      <c r="BD213"/>
      <c r="BE213"/>
      <c r="BF213"/>
      <c r="BG213"/>
      <c r="BK213"/>
      <c r="BL213"/>
      <c r="BM213"/>
    </row>
    <row r="214" spans="1:65" ht="15.6">
      <c r="A214" s="25"/>
      <c r="B214">
        <f>+'Ark1'!C292</f>
        <v>2021</v>
      </c>
      <c r="C214">
        <f>+'Ark1'!E292</f>
        <v>46</v>
      </c>
      <c r="D214">
        <f>+'Ark1'!Q292</f>
        <v>0</v>
      </c>
      <c r="E214" s="1"/>
      <c r="F214">
        <f>+'Ark1'!R292</f>
        <v>0</v>
      </c>
      <c r="H214" s="92">
        <f>+'Ark1'!AF292</f>
        <v>0</v>
      </c>
      <c r="I214" s="92"/>
      <c r="J214" s="92">
        <f>+'Ark1'!AG292</f>
        <v>0</v>
      </c>
      <c r="K214" s="102"/>
      <c r="L214" s="92">
        <f>+'Ark1'!U292</f>
        <v>0</v>
      </c>
      <c r="M214" s="566"/>
      <c r="U214" s="1"/>
      <c r="V214" s="1"/>
      <c r="W214" s="1">
        <f>+'Ark1'!S292</f>
        <v>0</v>
      </c>
      <c r="X214" s="1"/>
      <c r="Y214" s="1"/>
      <c r="Z214" s="1">
        <f>+'Ark1'!T292</f>
        <v>0</v>
      </c>
      <c r="AA214" s="1"/>
      <c r="AB214" s="1">
        <f>+'Ark1'!W292</f>
        <v>0</v>
      </c>
      <c r="AD214" s="92">
        <f>+'Ark1'!X292</f>
        <v>0</v>
      </c>
      <c r="AF214" s="92">
        <f>+'Ark1'!Y292</f>
        <v>0</v>
      </c>
      <c r="AI214" s="92">
        <f>+'Ark1'!Z292</f>
        <v>0</v>
      </c>
      <c r="AJ214" s="1">
        <f>+'Ark1'!AA292</f>
        <v>0</v>
      </c>
      <c r="AK214" s="1">
        <f>+'Ark1'!AC292</f>
        <v>0</v>
      </c>
      <c r="AL214" s="1" t="e">
        <f t="shared" si="46"/>
        <v>#DIV/0!</v>
      </c>
      <c r="AM214" s="92"/>
      <c r="AN214" s="25"/>
      <c r="AX214"/>
      <c r="BB214"/>
      <c r="BC214"/>
      <c r="BD214"/>
      <c r="BE214"/>
      <c r="BF214"/>
      <c r="BG214"/>
      <c r="BK214"/>
      <c r="BL214"/>
      <c r="BM214"/>
    </row>
    <row r="215" spans="1:65" ht="15.6">
      <c r="A215" s="25"/>
      <c r="B215">
        <f>+'Ark1'!C293</f>
        <v>2021</v>
      </c>
      <c r="C215">
        <f>+'Ark1'!E293</f>
        <v>47</v>
      </c>
      <c r="D215">
        <f>+'Ark1'!Q293</f>
        <v>0</v>
      </c>
      <c r="E215" s="1"/>
      <c r="F215">
        <f>+'Ark1'!R293</f>
        <v>0</v>
      </c>
      <c r="H215" s="92">
        <f>+'Ark1'!AF293</f>
        <v>0</v>
      </c>
      <c r="I215" s="92"/>
      <c r="J215" s="92">
        <f>+'Ark1'!AG293</f>
        <v>0</v>
      </c>
      <c r="K215" s="102"/>
      <c r="L215" s="92">
        <f>+'Ark1'!U293</f>
        <v>0</v>
      </c>
      <c r="M215" s="566"/>
      <c r="U215" s="1"/>
      <c r="V215" s="1"/>
      <c r="W215" s="1">
        <f>+'Ark1'!S293</f>
        <v>0</v>
      </c>
      <c r="X215" s="1"/>
      <c r="Y215" s="1"/>
      <c r="Z215" s="1">
        <f>+'Ark1'!T293</f>
        <v>0</v>
      </c>
      <c r="AA215" s="1"/>
      <c r="AB215" s="1">
        <f>+'Ark1'!W293</f>
        <v>0</v>
      </c>
      <c r="AD215" s="92">
        <f>+'Ark1'!X293</f>
        <v>0</v>
      </c>
      <c r="AF215" s="92">
        <f>+'Ark1'!Y293</f>
        <v>0</v>
      </c>
      <c r="AI215" s="92">
        <f>+'Ark1'!Z293</f>
        <v>0</v>
      </c>
      <c r="AJ215" s="1">
        <f>+'Ark1'!AA293</f>
        <v>0</v>
      </c>
      <c r="AK215" s="1">
        <f>+'Ark1'!AC293</f>
        <v>0</v>
      </c>
      <c r="AL215" s="1" t="e">
        <f t="shared" si="46"/>
        <v>#DIV/0!</v>
      </c>
      <c r="AM215" s="92"/>
      <c r="AN215" s="25"/>
      <c r="AX215"/>
      <c r="BB215"/>
      <c r="BC215"/>
      <c r="BD215"/>
      <c r="BE215"/>
      <c r="BF215"/>
      <c r="BG215"/>
      <c r="BK215"/>
      <c r="BL215"/>
      <c r="BM215"/>
    </row>
    <row r="216" spans="1:65" ht="15.6">
      <c r="A216" s="25"/>
      <c r="B216">
        <f>+'Ark1'!C294</f>
        <v>2021</v>
      </c>
      <c r="C216">
        <f>+'Ark1'!E294</f>
        <v>48</v>
      </c>
      <c r="D216">
        <f>+'Ark1'!Q294</f>
        <v>0</v>
      </c>
      <c r="E216" s="1"/>
      <c r="F216">
        <f>+'Ark1'!R294</f>
        <v>0</v>
      </c>
      <c r="H216" s="92">
        <f>+'Ark1'!AF294</f>
        <v>0</v>
      </c>
      <c r="I216" s="92"/>
      <c r="J216" s="92">
        <f>+'Ark1'!AG294</f>
        <v>0</v>
      </c>
      <c r="K216" s="102"/>
      <c r="L216" s="92">
        <f>+'Ark1'!U294</f>
        <v>0</v>
      </c>
      <c r="M216" s="566"/>
      <c r="U216" s="1"/>
      <c r="V216" s="1"/>
      <c r="W216" s="1">
        <f>+'Ark1'!S294</f>
        <v>0</v>
      </c>
      <c r="X216" s="1"/>
      <c r="Y216" s="1"/>
      <c r="Z216" s="1">
        <f>+'Ark1'!T294</f>
        <v>0</v>
      </c>
      <c r="AA216" s="1"/>
      <c r="AB216" s="1">
        <f>+'Ark1'!W294</f>
        <v>0</v>
      </c>
      <c r="AD216" s="92">
        <f>+'Ark1'!X294</f>
        <v>0</v>
      </c>
      <c r="AF216" s="92">
        <f>+'Ark1'!Y294</f>
        <v>0</v>
      </c>
      <c r="AI216" s="92">
        <f>+'Ark1'!Z294</f>
        <v>0</v>
      </c>
      <c r="AJ216" s="1">
        <f>+'Ark1'!AA294</f>
        <v>0</v>
      </c>
      <c r="AK216" s="1">
        <f>+'Ark1'!AC294</f>
        <v>0</v>
      </c>
      <c r="AL216" s="1" t="e">
        <f t="shared" si="46"/>
        <v>#DIV/0!</v>
      </c>
      <c r="AM216" s="92"/>
      <c r="AN216" s="25"/>
      <c r="AX216"/>
      <c r="BB216"/>
      <c r="BC216"/>
      <c r="BD216"/>
      <c r="BE216"/>
      <c r="BF216"/>
      <c r="BG216"/>
      <c r="BK216"/>
      <c r="BL216"/>
      <c r="BM216"/>
    </row>
    <row r="217" spans="1:65" ht="15.6">
      <c r="A217" s="25"/>
      <c r="B217">
        <f>+'Ark1'!C295</f>
        <v>2021</v>
      </c>
      <c r="C217">
        <f>+'Ark1'!E295</f>
        <v>49</v>
      </c>
      <c r="D217">
        <f>+'Ark1'!Q295</f>
        <v>0</v>
      </c>
      <c r="E217" s="1"/>
      <c r="F217">
        <f>+'Ark1'!R295</f>
        <v>0</v>
      </c>
      <c r="H217" s="92">
        <f>+'Ark1'!AF295</f>
        <v>0</v>
      </c>
      <c r="I217" s="92"/>
      <c r="J217" s="92">
        <f>+'Ark1'!AG295</f>
        <v>0</v>
      </c>
      <c r="K217" s="102"/>
      <c r="L217" s="92">
        <f>+'Ark1'!U295</f>
        <v>0</v>
      </c>
      <c r="M217" s="566"/>
      <c r="U217" s="1"/>
      <c r="V217" s="1"/>
      <c r="W217" s="1">
        <f>+'Ark1'!S295</f>
        <v>0</v>
      </c>
      <c r="X217" s="1"/>
      <c r="Y217" s="1"/>
      <c r="Z217" s="1">
        <f>+'Ark1'!T295</f>
        <v>0</v>
      </c>
      <c r="AA217" s="1"/>
      <c r="AB217" s="1">
        <f>+'Ark1'!W295</f>
        <v>0</v>
      </c>
      <c r="AD217" s="92">
        <f>+'Ark1'!X295</f>
        <v>0</v>
      </c>
      <c r="AF217" s="92">
        <f>+'Ark1'!Y295</f>
        <v>0</v>
      </c>
      <c r="AI217" s="92">
        <f>+'Ark1'!Z295</f>
        <v>0</v>
      </c>
      <c r="AJ217" s="1">
        <f>+'Ark1'!AA295</f>
        <v>0</v>
      </c>
      <c r="AK217" s="1">
        <f>+'Ark1'!AC295</f>
        <v>0</v>
      </c>
      <c r="AL217" s="1" t="e">
        <f t="shared" si="46"/>
        <v>#DIV/0!</v>
      </c>
      <c r="AM217" s="92"/>
      <c r="AN217" s="25"/>
      <c r="AX217"/>
      <c r="BB217"/>
      <c r="BC217"/>
      <c r="BD217"/>
      <c r="BE217"/>
      <c r="BF217"/>
      <c r="BG217"/>
      <c r="BK217"/>
      <c r="BL217"/>
      <c r="BM217"/>
    </row>
    <row r="218" spans="1:65" ht="15.6">
      <c r="A218" s="25"/>
      <c r="B218">
        <f>+'Ark1'!C296</f>
        <v>2021</v>
      </c>
      <c r="C218">
        <f>+'Ark1'!E296</f>
        <v>50</v>
      </c>
      <c r="D218">
        <f>+'Ark1'!Q296</f>
        <v>0</v>
      </c>
      <c r="E218" s="1"/>
      <c r="F218">
        <f>+'Ark1'!R296</f>
        <v>0</v>
      </c>
      <c r="H218" s="92">
        <f>+'Ark1'!AF296</f>
        <v>0</v>
      </c>
      <c r="I218" s="92"/>
      <c r="J218" s="92">
        <f>+'Ark1'!AG296</f>
        <v>0</v>
      </c>
      <c r="K218" s="102"/>
      <c r="L218" s="92">
        <f>+'Ark1'!U296</f>
        <v>0</v>
      </c>
      <c r="M218" s="566"/>
      <c r="U218" s="1"/>
      <c r="V218" s="1"/>
      <c r="W218" s="1">
        <f>+'Ark1'!S296</f>
        <v>0</v>
      </c>
      <c r="X218" s="1"/>
      <c r="Y218" s="1"/>
      <c r="Z218" s="1">
        <f>+'Ark1'!T296</f>
        <v>0</v>
      </c>
      <c r="AA218" s="1"/>
      <c r="AB218" s="1">
        <f>+'Ark1'!W296</f>
        <v>0</v>
      </c>
      <c r="AD218" s="92">
        <f>+'Ark1'!X296</f>
        <v>0</v>
      </c>
      <c r="AF218" s="92">
        <f>+'Ark1'!Y296</f>
        <v>0</v>
      </c>
      <c r="AI218" s="92">
        <f>+'Ark1'!Z296</f>
        <v>0</v>
      </c>
      <c r="AJ218" s="1">
        <f>+'Ark1'!AA296</f>
        <v>0</v>
      </c>
      <c r="AK218" s="1">
        <f>+'Ark1'!AC296</f>
        <v>0</v>
      </c>
      <c r="AL218" s="1" t="e">
        <f t="shared" si="46"/>
        <v>#DIV/0!</v>
      </c>
      <c r="AM218" s="92"/>
      <c r="AN218" s="25"/>
      <c r="AX218"/>
      <c r="BB218"/>
      <c r="BC218"/>
      <c r="BD218"/>
      <c r="BE218"/>
      <c r="BF218"/>
      <c r="BG218"/>
      <c r="BK218"/>
      <c r="BL218"/>
      <c r="BM218"/>
    </row>
    <row r="219" spans="1:65" ht="15.6">
      <c r="A219" s="25"/>
      <c r="B219">
        <f>+'Ark1'!C297</f>
        <v>2021</v>
      </c>
      <c r="C219">
        <f>+'Ark1'!E297</f>
        <v>51</v>
      </c>
      <c r="D219">
        <f>+'Ark1'!Q297</f>
        <v>0</v>
      </c>
      <c r="E219" s="1"/>
      <c r="F219">
        <f>+'Ark1'!R297</f>
        <v>0</v>
      </c>
      <c r="H219" s="92">
        <f>+'Ark1'!AF297</f>
        <v>0</v>
      </c>
      <c r="I219" s="92"/>
      <c r="J219" s="92">
        <f>+'Ark1'!AG297</f>
        <v>0</v>
      </c>
      <c r="K219" s="102"/>
      <c r="L219" s="92">
        <f>+'Ark1'!U297</f>
        <v>0</v>
      </c>
      <c r="M219" s="566"/>
      <c r="U219" s="1"/>
      <c r="V219" s="1"/>
      <c r="W219" s="1">
        <f>+'Ark1'!S297</f>
        <v>0</v>
      </c>
      <c r="X219" s="1"/>
      <c r="Y219" s="1"/>
      <c r="Z219" s="1">
        <f>+'Ark1'!T297</f>
        <v>0</v>
      </c>
      <c r="AA219" s="1"/>
      <c r="AB219" s="1">
        <f>+'Ark1'!W297</f>
        <v>0</v>
      </c>
      <c r="AD219" s="92">
        <f>+'Ark1'!X297</f>
        <v>0</v>
      </c>
      <c r="AF219" s="92">
        <f>+'Ark1'!Y297</f>
        <v>0</v>
      </c>
      <c r="AI219" s="92">
        <f>+'Ark1'!Z297</f>
        <v>0</v>
      </c>
      <c r="AJ219" s="1">
        <f>+'Ark1'!AA297</f>
        <v>0</v>
      </c>
      <c r="AK219" s="1">
        <f>+'Ark1'!AC297</f>
        <v>0</v>
      </c>
      <c r="AL219" s="1" t="e">
        <f t="shared" si="46"/>
        <v>#DIV/0!</v>
      </c>
      <c r="AM219" s="92"/>
      <c r="AN219" s="25"/>
      <c r="AX219"/>
      <c r="BB219"/>
      <c r="BC219"/>
      <c r="BD219"/>
      <c r="BE219"/>
      <c r="BF219"/>
      <c r="BG219"/>
      <c r="BK219"/>
      <c r="BL219"/>
      <c r="BM219"/>
    </row>
    <row r="220" spans="1:65" ht="15.6">
      <c r="A220" s="25"/>
      <c r="B220">
        <f>+'Ark1'!C298</f>
        <v>2021</v>
      </c>
      <c r="C220">
        <f>+'Ark1'!E298</f>
        <v>52</v>
      </c>
      <c r="D220">
        <f>+'Ark1'!Q298</f>
        <v>0</v>
      </c>
      <c r="E220" s="1"/>
      <c r="F220">
        <f>+'Ark1'!R298</f>
        <v>0</v>
      </c>
      <c r="H220" s="92">
        <f>+'Ark1'!AF298</f>
        <v>0</v>
      </c>
      <c r="I220" s="92"/>
      <c r="J220" s="92">
        <f>+'Ark1'!AG298</f>
        <v>0</v>
      </c>
      <c r="K220" s="102"/>
      <c r="L220" s="92">
        <f>+'Ark1'!U298</f>
        <v>0</v>
      </c>
      <c r="M220" s="566"/>
      <c r="U220" s="1"/>
      <c r="V220" s="1"/>
      <c r="W220" s="1">
        <f>+'Ark1'!S298</f>
        <v>0</v>
      </c>
      <c r="X220" s="1"/>
      <c r="Y220" s="1"/>
      <c r="Z220" s="1">
        <f>+'Ark1'!T298</f>
        <v>0</v>
      </c>
      <c r="AA220" s="1"/>
      <c r="AB220" s="1">
        <f>+'Ark1'!W298</f>
        <v>0</v>
      </c>
      <c r="AD220" s="92">
        <f>+'Ark1'!X298</f>
        <v>0</v>
      </c>
      <c r="AF220" s="92">
        <f>+'Ark1'!Y298</f>
        <v>0</v>
      </c>
      <c r="AI220" s="92">
        <f>+'Ark1'!Z298</f>
        <v>0</v>
      </c>
      <c r="AJ220" s="1">
        <f>+'Ark1'!AA298</f>
        <v>0</v>
      </c>
      <c r="AK220" s="1">
        <f>+'Ark1'!AC298</f>
        <v>0</v>
      </c>
      <c r="AL220" s="1" t="e">
        <f t="shared" si="46"/>
        <v>#DIV/0!</v>
      </c>
      <c r="AM220" s="92"/>
      <c r="AN220" s="25"/>
      <c r="AX220"/>
      <c r="BB220"/>
      <c r="BC220"/>
      <c r="BD220"/>
      <c r="BE220"/>
      <c r="BF220"/>
      <c r="BG220"/>
      <c r="BK220"/>
      <c r="BL220"/>
      <c r="BM220"/>
    </row>
    <row r="221" spans="1:65" ht="15.6">
      <c r="A221" s="25"/>
      <c r="B221" s="25"/>
      <c r="C221" s="25"/>
      <c r="D221" s="25"/>
      <c r="E221" s="25"/>
      <c r="F221" s="25"/>
      <c r="G221" s="125"/>
      <c r="H221" s="25"/>
      <c r="I221" s="25"/>
      <c r="J221" s="25"/>
      <c r="K221" s="102"/>
      <c r="L221" s="101"/>
      <c r="M221" s="562"/>
      <c r="N221" s="25"/>
      <c r="O221" s="25"/>
      <c r="P221" s="25"/>
      <c r="Q221" s="25"/>
      <c r="R221" s="25"/>
      <c r="S221" s="101"/>
      <c r="T221" s="101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X221"/>
      <c r="BB221"/>
      <c r="BC221"/>
      <c r="BD221"/>
      <c r="BE221"/>
      <c r="BF221"/>
      <c r="BG221"/>
      <c r="BK221"/>
      <c r="BL221"/>
      <c r="BM221"/>
    </row>
    <row r="222" spans="1:65" ht="15.6">
      <c r="A222" s="25"/>
      <c r="B222" s="25"/>
      <c r="C222" s="25"/>
      <c r="D222" s="25"/>
      <c r="E222" s="25"/>
      <c r="F222" s="25"/>
      <c r="G222" s="125"/>
      <c r="H222" s="25"/>
      <c r="I222" s="25"/>
      <c r="J222" s="25"/>
      <c r="K222" s="102"/>
      <c r="L222" s="101"/>
      <c r="M222" s="562"/>
      <c r="N222" s="25"/>
      <c r="O222" s="25"/>
      <c r="P222" s="25"/>
      <c r="Q222" s="25"/>
      <c r="R222" s="25"/>
      <c r="S222" s="101"/>
      <c r="T222" s="101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X222"/>
      <c r="BB222"/>
      <c r="BC222"/>
      <c r="BD222"/>
      <c r="BE222"/>
      <c r="BF222"/>
      <c r="BG222"/>
      <c r="BK222"/>
      <c r="BL222"/>
      <c r="BM222"/>
    </row>
    <row r="223" spans="1:65">
      <c r="H223"/>
      <c r="J223"/>
      <c r="K223" s="560"/>
      <c r="N223"/>
      <c r="O223"/>
      <c r="P223"/>
      <c r="Q223"/>
      <c r="R223"/>
      <c r="AC223"/>
      <c r="AE223"/>
      <c r="AG223"/>
      <c r="AH223"/>
      <c r="AI223"/>
      <c r="AX223"/>
      <c r="BB223"/>
      <c r="BC223"/>
      <c r="BD223"/>
      <c r="BE223"/>
      <c r="BF223"/>
      <c r="BG223"/>
      <c r="BK223"/>
      <c r="BL223"/>
      <c r="BM223"/>
    </row>
    <row r="224" spans="1:65">
      <c r="H224"/>
      <c r="J224"/>
      <c r="K224" s="560"/>
      <c r="N224"/>
      <c r="O224"/>
      <c r="P224"/>
      <c r="Q224"/>
      <c r="R224"/>
      <c r="AC224"/>
      <c r="AE224"/>
      <c r="AG224"/>
      <c r="AH224"/>
      <c r="AI224"/>
      <c r="AX224"/>
      <c r="BB224"/>
      <c r="BC224"/>
      <c r="BD224"/>
      <c r="BE224"/>
      <c r="BF224"/>
      <c r="BG224"/>
      <c r="BK224"/>
      <c r="BL224"/>
      <c r="BM224"/>
    </row>
    <row r="225" spans="8:65">
      <c r="H225"/>
      <c r="J225"/>
      <c r="K225" s="560"/>
      <c r="N225"/>
      <c r="O225"/>
      <c r="P225"/>
      <c r="Q225"/>
      <c r="R225"/>
      <c r="AC225"/>
      <c r="AE225"/>
      <c r="AG225"/>
      <c r="AH225"/>
      <c r="AI225"/>
      <c r="AX225"/>
      <c r="BB225"/>
      <c r="BC225"/>
      <c r="BD225"/>
      <c r="BE225"/>
      <c r="BF225"/>
      <c r="BG225"/>
      <c r="BK225"/>
      <c r="BL225"/>
      <c r="BM225"/>
    </row>
    <row r="226" spans="8:65">
      <c r="H226"/>
      <c r="J226"/>
      <c r="K226" s="560"/>
      <c r="N226"/>
      <c r="O226"/>
      <c r="P226"/>
      <c r="Q226"/>
      <c r="R226"/>
      <c r="AC226"/>
      <c r="AE226"/>
      <c r="AG226"/>
      <c r="AH226"/>
      <c r="AI226"/>
      <c r="AX226"/>
      <c r="BB226"/>
      <c r="BC226"/>
      <c r="BD226"/>
      <c r="BE226"/>
      <c r="BF226"/>
      <c r="BG226"/>
      <c r="BK226"/>
      <c r="BL226"/>
      <c r="BM226"/>
    </row>
    <row r="227" spans="8:65">
      <c r="H227"/>
      <c r="J227"/>
      <c r="K227" s="560"/>
      <c r="N227"/>
      <c r="O227"/>
      <c r="P227"/>
      <c r="Q227"/>
      <c r="R227"/>
      <c r="AC227"/>
      <c r="AE227"/>
      <c r="AG227"/>
      <c r="AH227"/>
      <c r="AI227"/>
      <c r="AX227"/>
      <c r="BB227"/>
      <c r="BC227"/>
      <c r="BD227"/>
      <c r="BE227"/>
      <c r="BF227"/>
      <c r="BG227"/>
      <c r="BK227"/>
      <c r="BL227"/>
      <c r="BM227"/>
    </row>
    <row r="228" spans="8:65">
      <c r="H228"/>
      <c r="J228"/>
      <c r="K228" s="560"/>
      <c r="N228"/>
      <c r="O228"/>
      <c r="P228"/>
      <c r="Q228"/>
      <c r="R228"/>
      <c r="AC228"/>
      <c r="AE228"/>
      <c r="AG228"/>
      <c r="AH228"/>
      <c r="AI228"/>
      <c r="AX228"/>
      <c r="BB228"/>
      <c r="BC228"/>
      <c r="BD228"/>
      <c r="BE228"/>
      <c r="BF228"/>
      <c r="BG228"/>
      <c r="BK228"/>
      <c r="BL228"/>
      <c r="BM228"/>
    </row>
    <row r="229" spans="8:65">
      <c r="H229"/>
      <c r="J229"/>
      <c r="K229" s="560"/>
      <c r="N229"/>
      <c r="O229"/>
      <c r="P229"/>
      <c r="Q229"/>
      <c r="R229"/>
      <c r="AC229"/>
      <c r="AE229"/>
      <c r="AG229"/>
      <c r="AH229"/>
      <c r="AI229"/>
      <c r="AX229"/>
      <c r="BB229"/>
      <c r="BC229"/>
      <c r="BD229"/>
      <c r="BE229"/>
      <c r="BF229"/>
      <c r="BG229"/>
      <c r="BK229"/>
      <c r="BL229"/>
      <c r="BM229"/>
    </row>
    <row r="230" spans="8:65">
      <c r="H230"/>
      <c r="J230"/>
      <c r="K230" s="560"/>
      <c r="N230"/>
      <c r="O230"/>
      <c r="P230"/>
      <c r="Q230"/>
      <c r="R230"/>
      <c r="AC230"/>
      <c r="AE230"/>
      <c r="AG230"/>
      <c r="AH230"/>
      <c r="AI230"/>
      <c r="AX230"/>
      <c r="BB230"/>
      <c r="BC230"/>
      <c r="BD230"/>
      <c r="BE230"/>
      <c r="BF230"/>
      <c r="BG230"/>
      <c r="BK230"/>
      <c r="BL230"/>
      <c r="BM230"/>
    </row>
    <row r="231" spans="8:65">
      <c r="H231"/>
      <c r="J231"/>
      <c r="K231" s="560"/>
      <c r="N231"/>
      <c r="O231"/>
      <c r="P231"/>
      <c r="Q231"/>
      <c r="R231"/>
      <c r="AC231"/>
      <c r="AE231"/>
      <c r="AG231"/>
      <c r="AH231"/>
      <c r="AI231"/>
      <c r="AX231"/>
      <c r="BB231"/>
      <c r="BC231"/>
      <c r="BD231"/>
      <c r="BE231"/>
      <c r="BF231"/>
      <c r="BG231"/>
      <c r="BK231"/>
      <c r="BL231"/>
      <c r="BM231"/>
    </row>
    <row r="232" spans="8:65">
      <c r="H232"/>
      <c r="J232"/>
      <c r="K232" s="560"/>
      <c r="N232"/>
      <c r="O232"/>
      <c r="P232"/>
      <c r="Q232"/>
      <c r="R232"/>
      <c r="AC232"/>
      <c r="AE232"/>
      <c r="AG232"/>
      <c r="AH232"/>
      <c r="AI232"/>
      <c r="AX232"/>
      <c r="BB232"/>
      <c r="BC232"/>
      <c r="BD232"/>
      <c r="BE232"/>
      <c r="BF232"/>
      <c r="BG232"/>
      <c r="BK232"/>
      <c r="BL232"/>
      <c r="BM232"/>
    </row>
    <row r="233" spans="8:65">
      <c r="H233"/>
      <c r="J233"/>
      <c r="K233" s="560"/>
      <c r="N233"/>
      <c r="O233"/>
      <c r="P233"/>
      <c r="Q233"/>
      <c r="R233"/>
      <c r="AC233"/>
      <c r="AE233"/>
      <c r="AG233"/>
      <c r="AH233"/>
      <c r="AI233"/>
      <c r="AX233"/>
      <c r="BB233"/>
      <c r="BC233"/>
      <c r="BD233"/>
      <c r="BE233"/>
      <c r="BF233"/>
      <c r="BG233"/>
      <c r="BK233"/>
      <c r="BL233"/>
      <c r="BM233"/>
    </row>
    <row r="234" spans="8:65">
      <c r="H234"/>
      <c r="J234"/>
      <c r="K234" s="560"/>
      <c r="N234"/>
      <c r="O234"/>
      <c r="P234"/>
      <c r="Q234"/>
      <c r="R234"/>
      <c r="AC234"/>
      <c r="AE234"/>
      <c r="AG234"/>
      <c r="AH234"/>
      <c r="AI234"/>
      <c r="AX234"/>
      <c r="BB234"/>
      <c r="BC234"/>
      <c r="BD234"/>
      <c r="BE234"/>
      <c r="BF234"/>
      <c r="BG234"/>
      <c r="BK234"/>
      <c r="BL234"/>
      <c r="BM234"/>
    </row>
    <row r="235" spans="8:65">
      <c r="H235"/>
      <c r="J235"/>
      <c r="K235" s="560"/>
      <c r="N235"/>
      <c r="O235"/>
      <c r="P235"/>
      <c r="Q235"/>
      <c r="R235"/>
      <c r="AC235"/>
      <c r="AE235"/>
      <c r="AG235"/>
      <c r="AH235"/>
      <c r="AI235"/>
      <c r="AX235"/>
      <c r="BB235"/>
      <c r="BC235"/>
      <c r="BD235"/>
      <c r="BE235"/>
      <c r="BF235"/>
      <c r="BG235"/>
      <c r="BK235"/>
      <c r="BL235"/>
      <c r="BM235"/>
    </row>
    <row r="236" spans="8:65">
      <c r="H236"/>
      <c r="J236"/>
      <c r="K236" s="560"/>
      <c r="N236"/>
      <c r="O236"/>
      <c r="P236"/>
      <c r="Q236"/>
      <c r="R236"/>
      <c r="AC236"/>
      <c r="AE236"/>
      <c r="AG236"/>
      <c r="AH236"/>
      <c r="AI236"/>
      <c r="AX236"/>
      <c r="BB236"/>
      <c r="BC236"/>
      <c r="BD236"/>
      <c r="BE236"/>
      <c r="BF236"/>
      <c r="BG236"/>
      <c r="BK236"/>
      <c r="BL236"/>
      <c r="BM236"/>
    </row>
    <row r="237" spans="8:65">
      <c r="H237"/>
      <c r="J237"/>
      <c r="K237" s="560"/>
      <c r="N237"/>
      <c r="O237"/>
      <c r="P237"/>
      <c r="Q237"/>
      <c r="R237"/>
      <c r="AC237"/>
      <c r="AE237"/>
      <c r="AG237"/>
      <c r="AH237"/>
      <c r="AI237"/>
      <c r="AX237"/>
      <c r="BB237"/>
      <c r="BC237"/>
      <c r="BD237"/>
      <c r="BE237"/>
      <c r="BF237"/>
      <c r="BG237"/>
      <c r="BK237"/>
      <c r="BL237"/>
      <c r="BM237"/>
    </row>
    <row r="238" spans="8:65">
      <c r="H238"/>
      <c r="J238"/>
      <c r="K238" s="560"/>
      <c r="N238"/>
      <c r="O238"/>
      <c r="P238"/>
      <c r="Q238"/>
      <c r="R238"/>
      <c r="AC238"/>
      <c r="AE238"/>
      <c r="AG238"/>
      <c r="AH238"/>
      <c r="AI238"/>
      <c r="AX238"/>
      <c r="BB238"/>
      <c r="BC238"/>
      <c r="BD238"/>
      <c r="BE238"/>
      <c r="BF238"/>
      <c r="BG238"/>
      <c r="BK238"/>
      <c r="BL238"/>
      <c r="BM238"/>
    </row>
    <row r="239" spans="8:65">
      <c r="H239"/>
      <c r="J239"/>
      <c r="K239" s="560"/>
      <c r="N239"/>
      <c r="O239"/>
      <c r="P239"/>
      <c r="Q239"/>
      <c r="R239"/>
      <c r="AC239"/>
      <c r="AE239"/>
      <c r="AG239"/>
      <c r="AH239"/>
      <c r="AI239"/>
      <c r="AX239"/>
      <c r="BB239"/>
      <c r="BC239"/>
      <c r="BD239"/>
      <c r="BE239"/>
      <c r="BF239"/>
      <c r="BG239"/>
      <c r="BK239"/>
      <c r="BL239"/>
      <c r="BM239"/>
    </row>
    <row r="240" spans="8:65">
      <c r="H240"/>
      <c r="J240"/>
      <c r="K240" s="560"/>
      <c r="N240"/>
      <c r="O240"/>
      <c r="P240"/>
      <c r="Q240"/>
      <c r="R240"/>
      <c r="AC240"/>
      <c r="AE240"/>
      <c r="AG240"/>
      <c r="AH240"/>
      <c r="AI240"/>
      <c r="AX240"/>
      <c r="BB240"/>
      <c r="BC240"/>
      <c r="BD240"/>
      <c r="BE240"/>
      <c r="BF240"/>
      <c r="BG240"/>
      <c r="BK240"/>
      <c r="BL240"/>
      <c r="BM240"/>
    </row>
    <row r="241" spans="8:65">
      <c r="H241"/>
      <c r="J241"/>
      <c r="K241" s="560"/>
      <c r="N241"/>
      <c r="O241"/>
      <c r="P241"/>
      <c r="Q241"/>
      <c r="R241"/>
      <c r="AC241"/>
      <c r="AE241"/>
      <c r="AG241"/>
      <c r="AH241"/>
      <c r="AI241"/>
      <c r="AX241"/>
      <c r="BB241"/>
      <c r="BC241"/>
      <c r="BD241"/>
      <c r="BE241"/>
      <c r="BF241"/>
      <c r="BG241"/>
      <c r="BK241"/>
      <c r="BL241"/>
      <c r="BM241"/>
    </row>
    <row r="242" spans="8:65">
      <c r="H242"/>
      <c r="J242"/>
      <c r="K242" s="560"/>
      <c r="N242"/>
      <c r="O242"/>
      <c r="P242"/>
      <c r="Q242"/>
      <c r="R242"/>
      <c r="AC242"/>
      <c r="AE242"/>
      <c r="AG242"/>
      <c r="AH242"/>
      <c r="AI242"/>
      <c r="AX242"/>
      <c r="BB242"/>
      <c r="BC242"/>
      <c r="BD242"/>
      <c r="BE242"/>
      <c r="BF242"/>
      <c r="BG242"/>
      <c r="BK242"/>
      <c r="BL242"/>
      <c r="BM242"/>
    </row>
    <row r="243" spans="8:65">
      <c r="H243"/>
      <c r="J243"/>
      <c r="K243" s="560"/>
      <c r="N243"/>
      <c r="O243"/>
      <c r="P243"/>
      <c r="Q243"/>
      <c r="R243"/>
      <c r="AC243"/>
      <c r="AE243"/>
      <c r="AG243"/>
      <c r="AH243"/>
      <c r="AI243"/>
      <c r="AX243"/>
      <c r="BB243"/>
      <c r="BC243"/>
      <c r="BD243"/>
      <c r="BE243"/>
      <c r="BF243"/>
      <c r="BG243"/>
      <c r="BK243"/>
      <c r="BL243"/>
      <c r="BM243"/>
    </row>
    <row r="244" spans="8:65">
      <c r="H244"/>
      <c r="J244"/>
      <c r="K244" s="560"/>
      <c r="N244"/>
      <c r="O244"/>
      <c r="P244"/>
      <c r="Q244"/>
      <c r="R244"/>
      <c r="AC244"/>
      <c r="AE244"/>
      <c r="AG244"/>
      <c r="AH244"/>
      <c r="AI244"/>
      <c r="AX244"/>
      <c r="BB244"/>
      <c r="BC244"/>
      <c r="BD244"/>
      <c r="BE244"/>
      <c r="BF244"/>
      <c r="BG244"/>
      <c r="BK244"/>
      <c r="BL244"/>
      <c r="BM244"/>
    </row>
    <row r="245" spans="8:65">
      <c r="H245"/>
      <c r="J245"/>
      <c r="K245" s="560"/>
      <c r="N245"/>
      <c r="O245"/>
      <c r="P245"/>
      <c r="Q245"/>
      <c r="R245"/>
      <c r="AC245"/>
      <c r="AE245"/>
      <c r="AG245"/>
      <c r="AH245"/>
      <c r="AI245"/>
      <c r="AX245"/>
      <c r="BB245"/>
      <c r="BC245"/>
      <c r="BD245"/>
      <c r="BE245"/>
      <c r="BF245"/>
      <c r="BG245"/>
      <c r="BK245"/>
      <c r="BL245"/>
      <c r="BM245"/>
    </row>
    <row r="246" spans="8:65">
      <c r="H246"/>
      <c r="J246"/>
      <c r="K246" s="560"/>
      <c r="N246"/>
      <c r="O246"/>
      <c r="P246"/>
      <c r="Q246"/>
      <c r="R246"/>
      <c r="AC246"/>
      <c r="AE246"/>
      <c r="AG246"/>
      <c r="AH246"/>
      <c r="AI246"/>
      <c r="AX246"/>
      <c r="BB246"/>
      <c r="BC246"/>
      <c r="BD246"/>
      <c r="BE246"/>
      <c r="BF246"/>
      <c r="BG246"/>
      <c r="BK246"/>
      <c r="BL246"/>
      <c r="BM246"/>
    </row>
    <row r="247" spans="8:65">
      <c r="H247"/>
      <c r="J247"/>
      <c r="K247" s="560"/>
      <c r="N247"/>
      <c r="O247"/>
      <c r="P247"/>
      <c r="Q247"/>
      <c r="R247"/>
      <c r="AC247"/>
      <c r="AE247"/>
      <c r="AG247"/>
      <c r="AH247"/>
      <c r="AI247"/>
      <c r="AX247"/>
      <c r="BB247"/>
      <c r="BC247"/>
      <c r="BD247"/>
      <c r="BE247"/>
      <c r="BF247"/>
      <c r="BG247"/>
      <c r="BK247"/>
      <c r="BL247"/>
      <c r="BM247"/>
    </row>
    <row r="248" spans="8:65">
      <c r="H248"/>
      <c r="J248"/>
      <c r="K248" s="560"/>
      <c r="N248"/>
      <c r="O248"/>
      <c r="P248"/>
      <c r="Q248"/>
      <c r="R248"/>
      <c r="AC248"/>
      <c r="AE248"/>
      <c r="AG248"/>
      <c r="AH248"/>
      <c r="AI248"/>
      <c r="AX248"/>
      <c r="BB248"/>
      <c r="BC248"/>
      <c r="BD248"/>
      <c r="BE248"/>
      <c r="BF248"/>
      <c r="BG248"/>
      <c r="BK248"/>
      <c r="BL248"/>
      <c r="BM248"/>
    </row>
    <row r="249" spans="8:65">
      <c r="H249"/>
      <c r="J249"/>
      <c r="K249" s="560"/>
      <c r="N249"/>
      <c r="O249"/>
      <c r="P249"/>
      <c r="Q249"/>
      <c r="R249"/>
      <c r="AC249"/>
      <c r="AE249"/>
      <c r="AG249"/>
      <c r="AH249"/>
      <c r="AI249"/>
      <c r="AX249"/>
      <c r="BB249"/>
      <c r="BC249"/>
      <c r="BD249"/>
      <c r="BE249"/>
      <c r="BF249"/>
      <c r="BG249"/>
      <c r="BK249"/>
      <c r="BL249"/>
      <c r="BM249"/>
    </row>
    <row r="250" spans="8:65">
      <c r="H250"/>
      <c r="J250"/>
      <c r="K250" s="560"/>
      <c r="N250"/>
      <c r="O250"/>
      <c r="P250"/>
      <c r="Q250"/>
      <c r="R250"/>
      <c r="AC250"/>
      <c r="AE250"/>
      <c r="AG250"/>
      <c r="AH250"/>
      <c r="AI250"/>
      <c r="AX250"/>
      <c r="BB250"/>
      <c r="BC250"/>
      <c r="BD250"/>
      <c r="BE250"/>
      <c r="BF250"/>
      <c r="BG250"/>
      <c r="BK250"/>
      <c r="BL250"/>
      <c r="BM250"/>
    </row>
    <row r="251" spans="8:65">
      <c r="H251"/>
      <c r="J251"/>
      <c r="K251" s="560"/>
      <c r="N251"/>
      <c r="O251"/>
      <c r="P251"/>
      <c r="Q251"/>
      <c r="R251"/>
      <c r="AC251"/>
      <c r="AE251"/>
      <c r="AG251"/>
      <c r="AH251"/>
      <c r="AI251"/>
      <c r="AX251"/>
      <c r="BB251"/>
      <c r="BC251"/>
      <c r="BD251"/>
      <c r="BE251"/>
      <c r="BF251"/>
      <c r="BG251"/>
      <c r="BK251"/>
      <c r="BL251"/>
      <c r="BM251"/>
    </row>
    <row r="252" spans="8:65">
      <c r="H252"/>
      <c r="J252"/>
      <c r="K252" s="560"/>
      <c r="N252"/>
      <c r="O252"/>
      <c r="P252"/>
      <c r="Q252"/>
      <c r="R252"/>
      <c r="AC252"/>
      <c r="AE252"/>
      <c r="AG252"/>
      <c r="AH252"/>
      <c r="AI252"/>
      <c r="AX252"/>
      <c r="BB252"/>
      <c r="BC252"/>
      <c r="BD252"/>
      <c r="BE252"/>
      <c r="BF252"/>
      <c r="BG252"/>
      <c r="BK252"/>
      <c r="BL252"/>
      <c r="BM252"/>
    </row>
    <row r="253" spans="8:65">
      <c r="H253"/>
      <c r="J253"/>
      <c r="K253" s="560"/>
      <c r="N253"/>
      <c r="O253"/>
      <c r="P253"/>
      <c r="Q253"/>
      <c r="R253"/>
      <c r="AC253"/>
      <c r="AE253"/>
      <c r="AG253"/>
      <c r="AH253"/>
      <c r="AI253"/>
      <c r="AX253"/>
      <c r="BB253"/>
      <c r="BC253"/>
      <c r="BD253"/>
      <c r="BE253"/>
      <c r="BF253"/>
      <c r="BG253"/>
      <c r="BK253"/>
      <c r="BL253"/>
      <c r="BM253"/>
    </row>
    <row r="254" spans="8:65">
      <c r="H254"/>
      <c r="J254"/>
      <c r="K254" s="560"/>
      <c r="N254"/>
      <c r="O254"/>
      <c r="P254"/>
      <c r="Q254"/>
      <c r="R254"/>
      <c r="AC254"/>
      <c r="AE254"/>
      <c r="AG254"/>
      <c r="AH254"/>
      <c r="AI254"/>
      <c r="AX254"/>
      <c r="BB254"/>
      <c r="BC254"/>
      <c r="BD254"/>
      <c r="BE254"/>
      <c r="BF254"/>
      <c r="BG254"/>
      <c r="BK254"/>
      <c r="BL254"/>
      <c r="BM254"/>
    </row>
    <row r="255" spans="8:65">
      <c r="H255"/>
      <c r="J255"/>
      <c r="K255" s="560"/>
      <c r="N255"/>
      <c r="O255"/>
      <c r="P255"/>
      <c r="Q255"/>
      <c r="R255"/>
      <c r="AC255"/>
      <c r="AE255"/>
      <c r="AG255"/>
      <c r="AH255"/>
      <c r="AI255"/>
      <c r="AX255"/>
      <c r="BB255"/>
      <c r="BC255"/>
      <c r="BD255"/>
      <c r="BE255"/>
      <c r="BF255"/>
      <c r="BG255"/>
      <c r="BK255"/>
      <c r="BL255"/>
      <c r="BM255"/>
    </row>
    <row r="256" spans="8:65">
      <c r="H256"/>
      <c r="J256"/>
      <c r="K256" s="560"/>
      <c r="N256"/>
      <c r="O256"/>
      <c r="P256"/>
      <c r="Q256"/>
      <c r="R256"/>
      <c r="AC256"/>
      <c r="AE256"/>
      <c r="AG256"/>
      <c r="AH256"/>
      <c r="AI256"/>
      <c r="AX256"/>
      <c r="BB256"/>
      <c r="BC256"/>
      <c r="BD256"/>
      <c r="BE256"/>
      <c r="BF256"/>
      <c r="BG256"/>
      <c r="BK256"/>
      <c r="BL256"/>
      <c r="BM256"/>
    </row>
    <row r="257" spans="8:65">
      <c r="H257"/>
      <c r="J257"/>
      <c r="K257" s="560"/>
      <c r="N257"/>
      <c r="O257"/>
      <c r="P257"/>
      <c r="Q257"/>
      <c r="R257"/>
      <c r="AC257"/>
      <c r="AE257"/>
      <c r="AG257"/>
      <c r="AH257"/>
      <c r="AI257"/>
      <c r="AX257"/>
      <c r="BB257"/>
      <c r="BC257"/>
      <c r="BD257"/>
      <c r="BE257"/>
      <c r="BF257"/>
      <c r="BG257"/>
      <c r="BK257"/>
      <c r="BL257"/>
      <c r="BM257"/>
    </row>
    <row r="258" spans="8:65">
      <c r="H258"/>
      <c r="J258"/>
      <c r="K258" s="560"/>
      <c r="N258"/>
      <c r="O258"/>
      <c r="P258"/>
      <c r="Q258"/>
      <c r="R258"/>
      <c r="AC258"/>
      <c r="AE258"/>
      <c r="AG258"/>
      <c r="AH258"/>
      <c r="AI258"/>
      <c r="AX258"/>
      <c r="BB258"/>
      <c r="BC258"/>
      <c r="BD258"/>
      <c r="BE258"/>
      <c r="BF258"/>
      <c r="BG258"/>
      <c r="BK258"/>
      <c r="BL258"/>
      <c r="BM258"/>
    </row>
    <row r="259" spans="8:65">
      <c r="H259"/>
      <c r="J259"/>
      <c r="K259" s="560"/>
      <c r="N259"/>
      <c r="O259"/>
      <c r="P259"/>
      <c r="Q259"/>
      <c r="R259"/>
      <c r="AC259"/>
      <c r="AE259"/>
      <c r="AG259"/>
      <c r="AH259"/>
      <c r="AI259"/>
      <c r="AX259"/>
      <c r="BB259"/>
      <c r="BC259"/>
      <c r="BD259"/>
      <c r="BE259"/>
      <c r="BF259"/>
      <c r="BG259"/>
      <c r="BK259"/>
      <c r="BL259"/>
      <c r="BM259"/>
    </row>
    <row r="260" spans="8:65">
      <c r="H260"/>
      <c r="J260"/>
      <c r="K260" s="560"/>
      <c r="N260"/>
      <c r="O260"/>
      <c r="P260"/>
      <c r="Q260"/>
      <c r="R260"/>
      <c r="AC260"/>
      <c r="AE260"/>
      <c r="AG260"/>
      <c r="AH260"/>
      <c r="AI260"/>
      <c r="AX260"/>
      <c r="BB260"/>
      <c r="BC260"/>
      <c r="BD260"/>
      <c r="BE260"/>
      <c r="BF260"/>
      <c r="BG260"/>
      <c r="BK260"/>
      <c r="BL260"/>
      <c r="BM260"/>
    </row>
    <row r="261" spans="8:65">
      <c r="H261"/>
      <c r="J261"/>
      <c r="K261" s="560"/>
      <c r="N261"/>
      <c r="O261"/>
      <c r="P261"/>
      <c r="Q261"/>
      <c r="R261"/>
      <c r="AC261"/>
      <c r="AE261"/>
      <c r="AG261"/>
      <c r="AH261"/>
      <c r="AI261"/>
      <c r="AX261"/>
      <c r="BB261"/>
      <c r="BC261"/>
      <c r="BD261"/>
      <c r="BE261"/>
      <c r="BF261"/>
      <c r="BG261"/>
      <c r="BK261"/>
      <c r="BL261"/>
      <c r="BM261"/>
    </row>
    <row r="262" spans="8:65">
      <c r="H262"/>
      <c r="J262"/>
      <c r="K262" s="560"/>
      <c r="N262"/>
      <c r="O262"/>
      <c r="P262"/>
      <c r="Q262"/>
      <c r="R262"/>
      <c r="AC262"/>
      <c r="AE262"/>
      <c r="AG262"/>
      <c r="AH262"/>
      <c r="AI262"/>
      <c r="AX262"/>
      <c r="BB262"/>
      <c r="BC262"/>
      <c r="BD262"/>
      <c r="BE262"/>
      <c r="BF262"/>
      <c r="BG262"/>
      <c r="BK262"/>
      <c r="BL262"/>
      <c r="BM262"/>
    </row>
    <row r="263" spans="8:65">
      <c r="H263"/>
      <c r="J263"/>
      <c r="K263" s="560"/>
      <c r="N263"/>
      <c r="O263"/>
      <c r="P263"/>
      <c r="Q263"/>
      <c r="R263"/>
      <c r="AC263"/>
      <c r="AE263"/>
      <c r="AG263"/>
      <c r="AH263"/>
      <c r="AI263"/>
      <c r="AX263"/>
      <c r="BB263"/>
      <c r="BC263"/>
      <c r="BD263"/>
      <c r="BE263"/>
      <c r="BF263"/>
      <c r="BG263"/>
      <c r="BK263"/>
      <c r="BL263"/>
      <c r="BM263"/>
    </row>
    <row r="264" spans="8:65">
      <c r="H264"/>
      <c r="J264"/>
      <c r="K264" s="560"/>
      <c r="N264"/>
      <c r="O264"/>
      <c r="P264"/>
      <c r="Q264"/>
      <c r="R264"/>
      <c r="AC264"/>
      <c r="AE264"/>
      <c r="AG264"/>
      <c r="AH264"/>
      <c r="AI264"/>
      <c r="AX264"/>
      <c r="BB264"/>
      <c r="BC264"/>
      <c r="BD264"/>
      <c r="BE264"/>
      <c r="BF264"/>
      <c r="BG264"/>
      <c r="BK264"/>
      <c r="BL264"/>
      <c r="BM264"/>
    </row>
    <row r="265" spans="8:65">
      <c r="H265"/>
      <c r="J265"/>
      <c r="K265" s="560"/>
      <c r="N265"/>
      <c r="O265"/>
      <c r="P265"/>
      <c r="Q265"/>
      <c r="R265"/>
      <c r="AC265"/>
      <c r="AE265"/>
      <c r="AG265"/>
      <c r="AH265"/>
      <c r="AI265"/>
      <c r="AX265"/>
      <c r="BB265"/>
      <c r="BC265"/>
      <c r="BD265"/>
      <c r="BE265"/>
      <c r="BF265"/>
      <c r="BG265"/>
      <c r="BK265"/>
      <c r="BL265"/>
      <c r="BM265"/>
    </row>
    <row r="266" spans="8:65">
      <c r="H266"/>
      <c r="J266"/>
      <c r="K266" s="560"/>
      <c r="N266"/>
      <c r="O266"/>
      <c r="P266"/>
      <c r="Q266"/>
      <c r="R266"/>
      <c r="AC266"/>
      <c r="AE266"/>
      <c r="AG266"/>
      <c r="AH266"/>
      <c r="AI266"/>
      <c r="AX266"/>
      <c r="BB266"/>
      <c r="BC266"/>
      <c r="BD266"/>
      <c r="BE266"/>
      <c r="BF266"/>
      <c r="BG266"/>
      <c r="BK266"/>
      <c r="BL266"/>
      <c r="BM266"/>
    </row>
    <row r="267" spans="8:65">
      <c r="H267"/>
      <c r="J267"/>
      <c r="K267" s="560"/>
      <c r="N267"/>
      <c r="O267"/>
      <c r="P267"/>
      <c r="Q267"/>
      <c r="R267"/>
      <c r="AC267"/>
      <c r="AE267"/>
      <c r="AG267"/>
      <c r="AH267"/>
      <c r="AI267"/>
      <c r="AX267"/>
      <c r="BB267"/>
      <c r="BC267"/>
      <c r="BD267"/>
      <c r="BE267"/>
      <c r="BF267"/>
      <c r="BG267"/>
      <c r="BK267"/>
      <c r="BL267"/>
      <c r="BM267"/>
    </row>
    <row r="268" spans="8:65">
      <c r="H268"/>
      <c r="J268"/>
      <c r="K268" s="560"/>
      <c r="N268"/>
      <c r="O268"/>
      <c r="P268"/>
      <c r="Q268"/>
      <c r="R268"/>
      <c r="AC268"/>
      <c r="AE268"/>
      <c r="AG268"/>
      <c r="AH268"/>
      <c r="AI268"/>
      <c r="AX268"/>
      <c r="BB268"/>
      <c r="BC268"/>
      <c r="BD268"/>
      <c r="BE268"/>
      <c r="BF268"/>
      <c r="BG268"/>
      <c r="BK268"/>
      <c r="BL268"/>
      <c r="BM268"/>
    </row>
    <row r="269" spans="8:65">
      <c r="H269"/>
      <c r="J269"/>
      <c r="K269" s="560"/>
      <c r="N269"/>
      <c r="O269"/>
      <c r="P269"/>
      <c r="Q269"/>
      <c r="R269"/>
      <c r="AC269"/>
      <c r="AE269"/>
      <c r="AG269"/>
      <c r="AH269"/>
      <c r="AI269"/>
      <c r="AX269"/>
      <c r="BB269"/>
      <c r="BC269"/>
      <c r="BD269"/>
      <c r="BE269"/>
      <c r="BF269"/>
      <c r="BG269"/>
      <c r="BK269"/>
      <c r="BL269"/>
      <c r="BM269"/>
    </row>
    <row r="270" spans="8:65">
      <c r="H270"/>
      <c r="J270"/>
      <c r="K270" s="560"/>
      <c r="N270"/>
      <c r="O270"/>
      <c r="P270"/>
      <c r="Q270"/>
      <c r="R270"/>
      <c r="AC270"/>
      <c r="AE270"/>
      <c r="AG270"/>
      <c r="AH270"/>
      <c r="AI270"/>
      <c r="AX270"/>
      <c r="BB270"/>
      <c r="BC270"/>
      <c r="BD270"/>
      <c r="BE270"/>
      <c r="BF270"/>
      <c r="BG270"/>
      <c r="BK270"/>
      <c r="BL270"/>
      <c r="BM270"/>
    </row>
    <row r="271" spans="8:65">
      <c r="H271"/>
      <c r="J271"/>
      <c r="K271" s="560"/>
      <c r="N271"/>
      <c r="O271"/>
      <c r="P271"/>
      <c r="Q271"/>
      <c r="R271"/>
      <c r="AC271"/>
      <c r="AE271"/>
      <c r="AG271"/>
      <c r="AH271"/>
      <c r="AI271"/>
      <c r="AX271"/>
      <c r="BB271"/>
      <c r="BC271"/>
      <c r="BD271"/>
      <c r="BE271"/>
      <c r="BF271"/>
      <c r="BG271"/>
      <c r="BK271"/>
      <c r="BL271"/>
      <c r="BM271"/>
    </row>
    <row r="272" spans="8:65">
      <c r="H272"/>
      <c r="J272"/>
      <c r="K272" s="560"/>
      <c r="N272"/>
      <c r="O272"/>
      <c r="P272"/>
      <c r="Q272"/>
      <c r="R272"/>
      <c r="AC272"/>
      <c r="AE272"/>
      <c r="AG272"/>
      <c r="AH272"/>
      <c r="AI272"/>
      <c r="AX272"/>
      <c r="BB272"/>
      <c r="BC272"/>
      <c r="BD272"/>
      <c r="BE272"/>
      <c r="BF272"/>
      <c r="BG272"/>
      <c r="BK272"/>
      <c r="BL272"/>
      <c r="BM272"/>
    </row>
    <row r="273" spans="8:65">
      <c r="H273"/>
      <c r="J273"/>
      <c r="K273" s="560"/>
      <c r="N273"/>
      <c r="O273"/>
      <c r="P273"/>
      <c r="Q273"/>
      <c r="R273"/>
      <c r="AC273"/>
      <c r="AE273"/>
      <c r="AG273"/>
      <c r="AH273"/>
      <c r="AI273"/>
      <c r="AX273"/>
      <c r="BB273"/>
      <c r="BC273"/>
      <c r="BD273"/>
      <c r="BE273"/>
      <c r="BF273"/>
      <c r="BG273"/>
      <c r="BK273"/>
      <c r="BL273"/>
      <c r="BM273"/>
    </row>
    <row r="274" spans="8:65">
      <c r="H274"/>
      <c r="J274"/>
      <c r="K274" s="560"/>
      <c r="N274"/>
      <c r="O274"/>
      <c r="P274"/>
      <c r="Q274"/>
      <c r="R274"/>
      <c r="AC274"/>
      <c r="AE274"/>
      <c r="AG274"/>
      <c r="AH274"/>
      <c r="AI274"/>
      <c r="AX274"/>
      <c r="BB274"/>
      <c r="BC274"/>
      <c r="BD274"/>
      <c r="BE274"/>
      <c r="BF274"/>
      <c r="BG274"/>
      <c r="BK274"/>
      <c r="BL274"/>
      <c r="BM274"/>
    </row>
    <row r="275" spans="8:65">
      <c r="H275"/>
      <c r="J275"/>
      <c r="K275" s="560"/>
      <c r="N275"/>
      <c r="O275"/>
      <c r="P275"/>
      <c r="Q275"/>
      <c r="R275"/>
      <c r="AC275"/>
      <c r="AE275"/>
      <c r="AG275"/>
      <c r="AH275"/>
      <c r="AI275"/>
      <c r="AX275"/>
      <c r="BB275"/>
      <c r="BC275"/>
      <c r="BD275"/>
      <c r="BE275"/>
      <c r="BF275"/>
      <c r="BG275"/>
      <c r="BK275"/>
      <c r="BL275"/>
      <c r="BM275"/>
    </row>
    <row r="276" spans="8:65">
      <c r="H276"/>
      <c r="J276"/>
      <c r="K276" s="560"/>
      <c r="N276"/>
      <c r="O276"/>
      <c r="P276"/>
      <c r="Q276"/>
      <c r="R276"/>
      <c r="AC276"/>
      <c r="AE276"/>
      <c r="AG276"/>
      <c r="AH276"/>
      <c r="AI276"/>
      <c r="AX276"/>
      <c r="BB276"/>
      <c r="BC276"/>
      <c r="BD276"/>
      <c r="BE276"/>
      <c r="BF276"/>
      <c r="BG276"/>
      <c r="BK276"/>
      <c r="BL276"/>
      <c r="BM276"/>
    </row>
    <row r="277" spans="8:65">
      <c r="H277"/>
      <c r="J277"/>
      <c r="K277" s="560"/>
      <c r="N277"/>
      <c r="O277"/>
      <c r="P277"/>
      <c r="Q277"/>
      <c r="R277"/>
      <c r="AC277"/>
      <c r="AE277"/>
      <c r="AG277"/>
      <c r="AH277"/>
      <c r="AI277"/>
      <c r="AX277"/>
      <c r="BB277"/>
      <c r="BC277"/>
      <c r="BD277"/>
      <c r="BE277"/>
      <c r="BF277"/>
      <c r="BG277"/>
      <c r="BK277"/>
      <c r="BL277"/>
      <c r="BM277"/>
    </row>
    <row r="278" spans="8:65">
      <c r="H278"/>
      <c r="J278"/>
      <c r="K278" s="560"/>
      <c r="N278"/>
      <c r="O278"/>
      <c r="P278"/>
      <c r="Q278"/>
      <c r="R278"/>
      <c r="AC278"/>
      <c r="AE278"/>
      <c r="AG278"/>
      <c r="AH278"/>
      <c r="AI278"/>
      <c r="AX278"/>
      <c r="BB278"/>
      <c r="BC278"/>
      <c r="BD278"/>
      <c r="BE278"/>
      <c r="BF278"/>
      <c r="BG278"/>
      <c r="BK278"/>
      <c r="BL278"/>
      <c r="BM278"/>
    </row>
    <row r="279" spans="8:65">
      <c r="H279"/>
      <c r="J279"/>
      <c r="K279" s="560"/>
      <c r="N279"/>
      <c r="O279"/>
      <c r="P279"/>
      <c r="Q279"/>
      <c r="R279"/>
      <c r="AC279"/>
      <c r="AE279"/>
      <c r="AG279"/>
      <c r="AH279"/>
      <c r="AI279"/>
      <c r="AX279"/>
      <c r="BB279"/>
      <c r="BC279"/>
      <c r="BD279"/>
      <c r="BE279"/>
      <c r="BF279"/>
      <c r="BG279"/>
      <c r="BK279"/>
      <c r="BL279"/>
      <c r="BM279"/>
    </row>
    <row r="280" spans="8:65">
      <c r="H280"/>
      <c r="J280"/>
      <c r="K280" s="560"/>
      <c r="N280"/>
      <c r="O280"/>
      <c r="P280"/>
      <c r="Q280"/>
      <c r="R280"/>
      <c r="AC280"/>
      <c r="AE280"/>
      <c r="AG280"/>
      <c r="AH280"/>
      <c r="AI280"/>
      <c r="AX280"/>
      <c r="BB280"/>
      <c r="BC280"/>
      <c r="BD280"/>
      <c r="BE280"/>
      <c r="BF280"/>
      <c r="BG280"/>
      <c r="BK280"/>
      <c r="BL280"/>
      <c r="BM280"/>
    </row>
    <row r="281" spans="8:65">
      <c r="H281"/>
      <c r="J281"/>
      <c r="K281" s="560"/>
      <c r="N281"/>
      <c r="O281"/>
      <c r="P281"/>
      <c r="Q281"/>
      <c r="R281"/>
      <c r="AC281"/>
      <c r="AE281"/>
      <c r="AG281"/>
      <c r="AH281"/>
      <c r="AI281"/>
      <c r="AX281"/>
      <c r="BB281"/>
      <c r="BC281"/>
      <c r="BD281"/>
      <c r="BE281"/>
      <c r="BF281"/>
      <c r="BG281"/>
      <c r="BK281"/>
      <c r="BL281"/>
      <c r="BM281"/>
    </row>
    <row r="282" spans="8:65">
      <c r="H282"/>
      <c r="J282"/>
      <c r="K282" s="560"/>
      <c r="N282"/>
      <c r="O282"/>
      <c r="P282"/>
      <c r="Q282"/>
      <c r="R282"/>
      <c r="AC282"/>
      <c r="AE282"/>
      <c r="AG282"/>
      <c r="AH282"/>
      <c r="AI282"/>
      <c r="AX282"/>
      <c r="BB282"/>
      <c r="BC282"/>
      <c r="BD282"/>
      <c r="BE282"/>
      <c r="BF282"/>
      <c r="BG282"/>
      <c r="BK282"/>
      <c r="BL282"/>
      <c r="BM282"/>
    </row>
    <row r="283" spans="8:65">
      <c r="H283"/>
      <c r="J283"/>
      <c r="K283" s="560"/>
      <c r="N283"/>
      <c r="O283"/>
      <c r="P283"/>
      <c r="Q283"/>
      <c r="R283"/>
      <c r="AC283"/>
      <c r="AE283"/>
      <c r="AG283"/>
      <c r="AH283"/>
      <c r="AI283"/>
      <c r="AX283"/>
      <c r="BB283"/>
      <c r="BC283"/>
      <c r="BD283"/>
      <c r="BE283"/>
      <c r="BF283"/>
      <c r="BG283"/>
      <c r="BK283"/>
      <c r="BL283"/>
      <c r="BM283"/>
    </row>
    <row r="284" spans="8:65">
      <c r="H284"/>
      <c r="J284"/>
      <c r="K284" s="560"/>
      <c r="N284"/>
      <c r="O284"/>
      <c r="P284"/>
      <c r="Q284"/>
      <c r="R284"/>
      <c r="AC284"/>
      <c r="AE284"/>
      <c r="AG284"/>
      <c r="AH284"/>
      <c r="AI284"/>
      <c r="AX284"/>
      <c r="BB284"/>
      <c r="BC284"/>
      <c r="BD284"/>
      <c r="BE284"/>
      <c r="BF284"/>
      <c r="BG284"/>
      <c r="BK284"/>
      <c r="BL284"/>
      <c r="BM284"/>
    </row>
    <row r="285" spans="8:65">
      <c r="H285"/>
      <c r="J285"/>
      <c r="K285" s="560"/>
      <c r="N285"/>
      <c r="O285"/>
      <c r="P285"/>
      <c r="Q285"/>
      <c r="R285"/>
      <c r="AC285"/>
      <c r="AE285"/>
      <c r="AG285"/>
      <c r="AH285"/>
      <c r="AI285"/>
      <c r="AX285"/>
      <c r="BB285"/>
      <c r="BC285"/>
      <c r="BD285"/>
      <c r="BE285"/>
      <c r="BF285"/>
      <c r="BG285"/>
      <c r="BK285"/>
      <c r="BL285"/>
      <c r="BM285"/>
    </row>
    <row r="286" spans="8:65">
      <c r="H286"/>
      <c r="J286"/>
      <c r="K286" s="560"/>
      <c r="N286"/>
      <c r="O286"/>
      <c r="P286"/>
      <c r="Q286"/>
      <c r="R286"/>
      <c r="AC286"/>
      <c r="AE286"/>
      <c r="AG286"/>
      <c r="AH286"/>
      <c r="AI286"/>
      <c r="AX286"/>
      <c r="BB286"/>
      <c r="BC286"/>
      <c r="BD286"/>
      <c r="BE286"/>
      <c r="BF286"/>
      <c r="BG286"/>
      <c r="BK286"/>
      <c r="BL286"/>
      <c r="BM286"/>
    </row>
    <row r="287" spans="8:65">
      <c r="H287"/>
      <c r="J287"/>
      <c r="K287" s="560"/>
      <c r="N287"/>
      <c r="O287"/>
      <c r="P287"/>
      <c r="Q287"/>
      <c r="R287"/>
      <c r="AC287"/>
      <c r="AE287"/>
      <c r="AG287"/>
      <c r="AH287"/>
      <c r="AI287"/>
      <c r="AX287"/>
      <c r="BB287"/>
      <c r="BC287"/>
      <c r="BD287"/>
      <c r="BE287"/>
      <c r="BF287"/>
      <c r="BG287"/>
      <c r="BK287"/>
      <c r="BL287"/>
      <c r="BM287"/>
    </row>
    <row r="288" spans="8:65">
      <c r="H288"/>
      <c r="J288"/>
      <c r="K288" s="560"/>
      <c r="N288"/>
      <c r="O288"/>
      <c r="P288"/>
      <c r="Q288"/>
      <c r="R288"/>
      <c r="AC288"/>
      <c r="AE288"/>
      <c r="AG288"/>
      <c r="AH288"/>
      <c r="AI288"/>
      <c r="AX288"/>
      <c r="BB288"/>
      <c r="BC288"/>
      <c r="BD288"/>
      <c r="BE288"/>
      <c r="BF288"/>
      <c r="BG288"/>
      <c r="BK288"/>
      <c r="BL288"/>
      <c r="BM288"/>
    </row>
    <row r="289" spans="8:65">
      <c r="H289"/>
      <c r="J289"/>
      <c r="K289" s="560"/>
      <c r="N289"/>
      <c r="O289"/>
      <c r="P289"/>
      <c r="Q289"/>
      <c r="R289"/>
      <c r="AC289"/>
      <c r="AE289"/>
      <c r="AG289"/>
      <c r="AH289"/>
      <c r="AI289"/>
      <c r="AX289"/>
      <c r="BB289"/>
      <c r="BC289"/>
      <c r="BD289"/>
      <c r="BE289"/>
      <c r="BF289"/>
      <c r="BG289"/>
      <c r="BK289"/>
      <c r="BL289"/>
      <c r="BM289"/>
    </row>
    <row r="290" spans="8:65">
      <c r="H290"/>
      <c r="J290"/>
      <c r="K290" s="560"/>
      <c r="N290"/>
      <c r="O290"/>
      <c r="P290"/>
      <c r="Q290"/>
      <c r="R290"/>
      <c r="AC290"/>
      <c r="AE290"/>
      <c r="AG290"/>
      <c r="AH290"/>
      <c r="AI290"/>
      <c r="AX290"/>
      <c r="BB290"/>
      <c r="BC290"/>
      <c r="BD290"/>
      <c r="BE290"/>
      <c r="BF290"/>
      <c r="BG290"/>
      <c r="BK290"/>
      <c r="BL290"/>
      <c r="BM290"/>
    </row>
    <row r="291" spans="8:65">
      <c r="H291"/>
      <c r="J291"/>
      <c r="K291" s="560"/>
      <c r="N291"/>
      <c r="O291"/>
      <c r="P291"/>
      <c r="Q291"/>
      <c r="R291"/>
      <c r="AC291"/>
      <c r="AE291"/>
      <c r="AG291"/>
      <c r="AH291"/>
      <c r="AI291"/>
      <c r="AX291"/>
      <c r="BB291"/>
      <c r="BC291"/>
      <c r="BD291"/>
      <c r="BE291"/>
      <c r="BF291"/>
      <c r="BG291"/>
      <c r="BK291"/>
      <c r="BL291"/>
      <c r="BM291"/>
    </row>
    <row r="292" spans="8:65">
      <c r="H292"/>
      <c r="J292"/>
      <c r="K292" s="560"/>
      <c r="N292"/>
      <c r="O292"/>
      <c r="P292"/>
      <c r="Q292"/>
      <c r="R292"/>
      <c r="AC292"/>
      <c r="AE292"/>
      <c r="AG292"/>
      <c r="AH292"/>
      <c r="AI292"/>
      <c r="AX292"/>
      <c r="BB292"/>
      <c r="BC292"/>
      <c r="BD292"/>
      <c r="BE292"/>
      <c r="BF292"/>
      <c r="BG292"/>
      <c r="BK292"/>
      <c r="BL292"/>
      <c r="BM292"/>
    </row>
    <row r="293" spans="8:65">
      <c r="H293"/>
      <c r="J293"/>
      <c r="K293" s="560"/>
      <c r="N293"/>
      <c r="O293"/>
      <c r="P293"/>
      <c r="Q293"/>
      <c r="R293"/>
      <c r="AC293"/>
      <c r="AE293"/>
      <c r="AG293"/>
      <c r="AH293"/>
      <c r="AI293"/>
      <c r="AX293"/>
      <c r="BB293"/>
      <c r="BC293"/>
      <c r="BD293"/>
      <c r="BE293"/>
      <c r="BF293"/>
      <c r="BG293"/>
      <c r="BK293"/>
      <c r="BL293"/>
      <c r="BM293"/>
    </row>
    <row r="294" spans="8:65">
      <c r="H294"/>
      <c r="J294"/>
      <c r="K294" s="560"/>
      <c r="N294"/>
      <c r="O294"/>
      <c r="P294"/>
      <c r="Q294"/>
      <c r="R294"/>
      <c r="AC294"/>
      <c r="AE294"/>
      <c r="AG294"/>
      <c r="AH294"/>
      <c r="AI294"/>
      <c r="AX294"/>
      <c r="BB294"/>
      <c r="BC294"/>
      <c r="BD294"/>
      <c r="BE294"/>
      <c r="BF294"/>
      <c r="BG294"/>
      <c r="BK294"/>
      <c r="BL294"/>
      <c r="BM294"/>
    </row>
    <row r="295" spans="8:65">
      <c r="H295"/>
      <c r="J295"/>
      <c r="K295" s="560"/>
      <c r="N295"/>
      <c r="O295"/>
      <c r="P295"/>
      <c r="Q295"/>
      <c r="R295"/>
      <c r="AC295"/>
      <c r="AE295"/>
      <c r="AG295"/>
      <c r="AH295"/>
      <c r="AI295"/>
      <c r="AX295"/>
      <c r="BB295"/>
      <c r="BC295"/>
      <c r="BD295"/>
      <c r="BE295"/>
      <c r="BF295"/>
      <c r="BG295"/>
      <c r="BK295"/>
      <c r="BL295"/>
      <c r="BM295"/>
    </row>
    <row r="296" spans="8:65">
      <c r="H296"/>
      <c r="J296"/>
      <c r="K296" s="560"/>
      <c r="N296"/>
      <c r="O296"/>
      <c r="P296"/>
      <c r="Q296"/>
      <c r="R296"/>
      <c r="AC296"/>
      <c r="AE296"/>
      <c r="AG296"/>
      <c r="AH296"/>
      <c r="AI296"/>
      <c r="AX296"/>
      <c r="BB296"/>
      <c r="BC296"/>
      <c r="BD296"/>
      <c r="BE296"/>
      <c r="BF296"/>
      <c r="BG296"/>
      <c r="BK296"/>
      <c r="BL296"/>
      <c r="BM296"/>
    </row>
    <row r="297" spans="8:65">
      <c r="H297"/>
      <c r="J297"/>
      <c r="K297" s="560"/>
      <c r="N297"/>
      <c r="O297"/>
      <c r="P297"/>
      <c r="Q297"/>
      <c r="R297"/>
      <c r="AC297"/>
      <c r="AE297"/>
      <c r="AG297"/>
      <c r="AH297"/>
      <c r="AI297"/>
      <c r="AX297"/>
      <c r="BB297"/>
      <c r="BC297"/>
      <c r="BD297"/>
      <c r="BE297"/>
      <c r="BF297"/>
      <c r="BG297"/>
      <c r="BK297"/>
      <c r="BL297"/>
      <c r="BM297"/>
    </row>
    <row r="298" spans="8:65">
      <c r="H298"/>
      <c r="J298"/>
      <c r="K298" s="560"/>
      <c r="N298"/>
      <c r="O298"/>
      <c r="P298"/>
      <c r="Q298"/>
      <c r="R298"/>
      <c r="AC298"/>
      <c r="AE298"/>
      <c r="AG298"/>
      <c r="AH298"/>
      <c r="AI298"/>
      <c r="AX298"/>
      <c r="BB298"/>
      <c r="BC298"/>
      <c r="BD298"/>
      <c r="BE298"/>
      <c r="BF298"/>
      <c r="BG298"/>
      <c r="BK298"/>
      <c r="BL298"/>
      <c r="BM298"/>
    </row>
    <row r="299" spans="8:65">
      <c r="H299"/>
      <c r="J299"/>
      <c r="K299" s="560"/>
      <c r="N299"/>
      <c r="O299"/>
      <c r="P299"/>
      <c r="Q299"/>
      <c r="R299"/>
      <c r="AC299"/>
      <c r="AE299"/>
      <c r="AG299"/>
      <c r="AH299"/>
      <c r="AI299"/>
      <c r="AX299"/>
      <c r="BB299"/>
      <c r="BC299"/>
      <c r="BD299"/>
      <c r="BE299"/>
      <c r="BF299"/>
      <c r="BG299"/>
      <c r="BK299"/>
      <c r="BL299"/>
      <c r="BM299"/>
    </row>
    <row r="300" spans="8:65">
      <c r="H300"/>
      <c r="J300"/>
      <c r="K300" s="560"/>
      <c r="N300"/>
      <c r="O300"/>
      <c r="P300"/>
      <c r="Q300"/>
      <c r="R300"/>
      <c r="AC300"/>
      <c r="AE300"/>
      <c r="AG300"/>
      <c r="AH300"/>
      <c r="AI300"/>
      <c r="AX300"/>
      <c r="BB300"/>
      <c r="BC300"/>
      <c r="BD300"/>
      <c r="BE300"/>
      <c r="BF300"/>
      <c r="BG300"/>
      <c r="BK300"/>
      <c r="BL300"/>
      <c r="BM300"/>
    </row>
    <row r="301" spans="8:65">
      <c r="H301"/>
      <c r="J301"/>
      <c r="K301" s="560"/>
      <c r="N301"/>
      <c r="O301"/>
      <c r="P301"/>
      <c r="Q301"/>
      <c r="R301"/>
      <c r="AC301"/>
      <c r="AE301"/>
      <c r="AG301"/>
      <c r="AH301"/>
      <c r="AI301"/>
      <c r="AX301"/>
      <c r="BB301"/>
      <c r="BC301"/>
      <c r="BD301"/>
      <c r="BE301"/>
      <c r="BF301"/>
      <c r="BG301"/>
      <c r="BK301"/>
      <c r="BL301"/>
      <c r="BM301"/>
    </row>
    <row r="302" spans="8:65">
      <c r="H302"/>
      <c r="J302"/>
      <c r="K302" s="560"/>
      <c r="N302"/>
      <c r="O302"/>
      <c r="P302"/>
      <c r="Q302"/>
      <c r="R302"/>
      <c r="AC302"/>
      <c r="AE302"/>
      <c r="AG302"/>
      <c r="AH302"/>
      <c r="AI302"/>
      <c r="AX302"/>
      <c r="BB302"/>
      <c r="BC302"/>
      <c r="BD302"/>
      <c r="BE302"/>
      <c r="BF302"/>
      <c r="BG302"/>
      <c r="BK302"/>
      <c r="BL302"/>
      <c r="BM302"/>
    </row>
    <row r="303" spans="8:65">
      <c r="H303"/>
      <c r="J303"/>
      <c r="K303" s="560"/>
      <c r="N303"/>
      <c r="O303"/>
      <c r="P303"/>
      <c r="Q303"/>
      <c r="R303"/>
      <c r="AC303"/>
      <c r="AE303"/>
      <c r="AG303"/>
      <c r="AH303"/>
      <c r="AI303"/>
      <c r="AX303"/>
      <c r="BB303"/>
      <c r="BC303"/>
      <c r="BD303"/>
      <c r="BE303"/>
      <c r="BF303"/>
      <c r="BG303"/>
      <c r="BK303"/>
      <c r="BL303"/>
      <c r="BM303"/>
    </row>
    <row r="304" spans="8:65">
      <c r="H304"/>
      <c r="J304"/>
      <c r="K304" s="560"/>
      <c r="N304"/>
      <c r="O304"/>
      <c r="P304"/>
      <c r="Q304"/>
      <c r="R304"/>
      <c r="AC304"/>
      <c r="AE304"/>
      <c r="AG304"/>
      <c r="AH304"/>
      <c r="AI304"/>
      <c r="AX304"/>
      <c r="BB304"/>
      <c r="BC304"/>
      <c r="BD304"/>
      <c r="BE304"/>
      <c r="BF304"/>
      <c r="BG304"/>
      <c r="BK304"/>
      <c r="BL304"/>
      <c r="BM304"/>
    </row>
    <row r="305" spans="8:65">
      <c r="H305"/>
      <c r="J305"/>
      <c r="K305" s="560"/>
      <c r="N305"/>
      <c r="O305"/>
      <c r="P305"/>
      <c r="Q305"/>
      <c r="R305"/>
      <c r="AC305"/>
      <c r="AE305"/>
      <c r="AG305"/>
      <c r="AH305"/>
      <c r="AI305"/>
      <c r="AX305"/>
      <c r="BB305"/>
      <c r="BC305"/>
      <c r="BD305"/>
      <c r="BE305"/>
      <c r="BF305"/>
      <c r="BG305"/>
      <c r="BK305"/>
      <c r="BL305"/>
      <c r="BM305"/>
    </row>
    <row r="306" spans="8:65">
      <c r="H306"/>
      <c r="J306"/>
      <c r="K306" s="560"/>
      <c r="N306"/>
      <c r="O306"/>
      <c r="P306"/>
      <c r="Q306"/>
      <c r="R306"/>
      <c r="AC306"/>
      <c r="AE306"/>
      <c r="AG306"/>
      <c r="AH306"/>
      <c r="AI306"/>
      <c r="AX306"/>
      <c r="BB306"/>
      <c r="BC306"/>
      <c r="BD306"/>
      <c r="BE306"/>
      <c r="BF306"/>
      <c r="BG306"/>
      <c r="BK306"/>
      <c r="BL306"/>
      <c r="BM306"/>
    </row>
    <row r="307" spans="8:65">
      <c r="H307"/>
      <c r="J307"/>
      <c r="K307" s="560"/>
      <c r="N307"/>
      <c r="O307"/>
      <c r="P307"/>
      <c r="Q307"/>
      <c r="R307"/>
      <c r="AC307"/>
      <c r="AE307"/>
      <c r="AG307"/>
      <c r="AH307"/>
      <c r="AI307"/>
      <c r="AX307"/>
      <c r="BB307"/>
      <c r="BC307"/>
      <c r="BD307"/>
      <c r="BE307"/>
      <c r="BF307"/>
      <c r="BG307"/>
      <c r="BK307"/>
      <c r="BL307"/>
      <c r="BM307"/>
    </row>
    <row r="308" spans="8:65">
      <c r="H308"/>
      <c r="J308"/>
      <c r="K308" s="560"/>
      <c r="N308"/>
      <c r="O308"/>
      <c r="P308"/>
      <c r="Q308"/>
      <c r="R308"/>
      <c r="AC308"/>
      <c r="AE308"/>
      <c r="AG308"/>
      <c r="AH308"/>
      <c r="AI308"/>
      <c r="AX308"/>
      <c r="BB308"/>
      <c r="BC308"/>
      <c r="BD308"/>
      <c r="BE308"/>
      <c r="BF308"/>
      <c r="BG308"/>
      <c r="BK308"/>
      <c r="BL308"/>
      <c r="BM308"/>
    </row>
    <row r="309" spans="8:65">
      <c r="H309"/>
      <c r="J309"/>
      <c r="K309" s="560"/>
      <c r="N309"/>
      <c r="O309"/>
      <c r="P309"/>
      <c r="Q309"/>
      <c r="R309"/>
      <c r="AC309"/>
      <c r="AE309"/>
      <c r="AG309"/>
      <c r="AH309"/>
      <c r="AI309"/>
      <c r="AX309"/>
      <c r="BB309"/>
      <c r="BC309"/>
      <c r="BD309"/>
      <c r="BE309"/>
      <c r="BF309"/>
      <c r="BG309"/>
      <c r="BK309"/>
      <c r="BL309"/>
      <c r="BM309"/>
    </row>
    <row r="310" spans="8:65">
      <c r="H310"/>
      <c r="J310"/>
      <c r="K310" s="560"/>
      <c r="N310"/>
      <c r="O310"/>
      <c r="P310"/>
      <c r="Q310"/>
      <c r="R310"/>
      <c r="AC310"/>
      <c r="AE310"/>
      <c r="AG310"/>
      <c r="AH310"/>
      <c r="AI310"/>
      <c r="AX310"/>
      <c r="BB310"/>
      <c r="BC310"/>
      <c r="BD310"/>
      <c r="BE310"/>
      <c r="BF310"/>
      <c r="BG310"/>
      <c r="BK310"/>
      <c r="BL310"/>
      <c r="BM310"/>
    </row>
    <row r="311" spans="8:65">
      <c r="H311"/>
      <c r="J311"/>
      <c r="K311" s="560"/>
      <c r="N311"/>
      <c r="O311"/>
      <c r="P311"/>
      <c r="Q311"/>
      <c r="R311"/>
      <c r="AC311"/>
      <c r="AE311"/>
      <c r="AG311"/>
      <c r="AH311"/>
      <c r="AI311"/>
      <c r="AX311"/>
      <c r="BB311"/>
      <c r="BC311"/>
      <c r="BD311"/>
      <c r="BE311"/>
      <c r="BF311"/>
      <c r="BG311"/>
      <c r="BK311"/>
      <c r="BL311"/>
      <c r="BM311"/>
    </row>
    <row r="312" spans="8:65">
      <c r="H312"/>
      <c r="J312"/>
      <c r="K312" s="560"/>
      <c r="N312"/>
      <c r="O312"/>
      <c r="P312"/>
      <c r="Q312"/>
      <c r="R312"/>
      <c r="AC312"/>
      <c r="AE312"/>
      <c r="AG312"/>
      <c r="AH312"/>
      <c r="AI312"/>
      <c r="AX312"/>
      <c r="BB312"/>
      <c r="BC312"/>
      <c r="BD312"/>
      <c r="BE312"/>
      <c r="BF312"/>
      <c r="BG312"/>
      <c r="BK312"/>
      <c r="BL312"/>
      <c r="BM312"/>
    </row>
    <row r="313" spans="8:65">
      <c r="H313"/>
      <c r="J313"/>
      <c r="K313" s="560"/>
      <c r="N313"/>
      <c r="O313"/>
      <c r="P313"/>
      <c r="Q313"/>
      <c r="R313"/>
      <c r="AC313"/>
      <c r="AE313"/>
      <c r="AG313"/>
      <c r="AH313"/>
      <c r="AI313"/>
      <c r="AX313"/>
      <c r="BB313"/>
      <c r="BC313"/>
      <c r="BD313"/>
      <c r="BE313"/>
      <c r="BF313"/>
      <c r="BG313"/>
      <c r="BK313"/>
      <c r="BL313"/>
      <c r="BM313"/>
    </row>
    <row r="314" spans="8:65">
      <c r="H314"/>
      <c r="J314"/>
      <c r="K314" s="560"/>
      <c r="N314"/>
      <c r="O314"/>
      <c r="P314"/>
      <c r="Q314"/>
      <c r="R314"/>
      <c r="AC314"/>
      <c r="AE314"/>
      <c r="AG314"/>
      <c r="AH314"/>
      <c r="AI314"/>
      <c r="AX314"/>
      <c r="BB314"/>
      <c r="BC314"/>
      <c r="BD314"/>
      <c r="BE314"/>
      <c r="BF314"/>
      <c r="BG314"/>
      <c r="BK314"/>
      <c r="BL314"/>
      <c r="BM314"/>
    </row>
    <row r="315" spans="8:65">
      <c r="H315"/>
      <c r="J315"/>
      <c r="K315" s="560"/>
      <c r="N315"/>
      <c r="O315"/>
      <c r="P315"/>
      <c r="Q315"/>
      <c r="R315"/>
      <c r="AC315"/>
      <c r="AE315"/>
      <c r="AG315"/>
      <c r="AH315"/>
      <c r="AI315"/>
      <c r="AX315"/>
      <c r="BB315"/>
      <c r="BC315"/>
      <c r="BD315"/>
      <c r="BE315"/>
      <c r="BF315"/>
      <c r="BG315"/>
      <c r="BK315"/>
      <c r="BL315"/>
      <c r="BM315"/>
    </row>
    <row r="316" spans="8:65">
      <c r="H316"/>
      <c r="J316"/>
      <c r="K316" s="560"/>
      <c r="N316"/>
      <c r="O316"/>
      <c r="P316"/>
      <c r="Q316"/>
      <c r="R316"/>
      <c r="AC316"/>
      <c r="AE316"/>
      <c r="AG316"/>
      <c r="AH316"/>
      <c r="AI316"/>
      <c r="AX316"/>
      <c r="BB316"/>
      <c r="BC316"/>
      <c r="BD316"/>
      <c r="BE316"/>
      <c r="BF316"/>
      <c r="BG316"/>
      <c r="BK316"/>
      <c r="BL316"/>
      <c r="BM316"/>
    </row>
    <row r="317" spans="8:65">
      <c r="H317"/>
      <c r="J317"/>
      <c r="K317" s="560"/>
      <c r="N317"/>
      <c r="O317"/>
      <c r="P317"/>
      <c r="Q317"/>
      <c r="R317"/>
      <c r="AC317"/>
      <c r="AE317"/>
      <c r="AG317"/>
      <c r="AH317"/>
      <c r="AI317"/>
      <c r="AX317"/>
      <c r="BB317"/>
      <c r="BC317"/>
      <c r="BD317"/>
      <c r="BE317"/>
      <c r="BF317"/>
      <c r="BG317"/>
      <c r="BK317"/>
      <c r="BL317"/>
      <c r="BM317"/>
    </row>
    <row r="318" spans="8:65">
      <c r="H318"/>
      <c r="J318"/>
      <c r="K318" s="560"/>
      <c r="N318"/>
      <c r="O318"/>
      <c r="P318"/>
      <c r="Q318"/>
      <c r="R318"/>
      <c r="AC318"/>
      <c r="AE318"/>
      <c r="AG318"/>
      <c r="AH318"/>
      <c r="AI318"/>
      <c r="AX318"/>
      <c r="BB318"/>
      <c r="BC318"/>
      <c r="BD318"/>
      <c r="BE318"/>
      <c r="BF318"/>
      <c r="BG318"/>
      <c r="BK318"/>
      <c r="BL318"/>
      <c r="BM318"/>
    </row>
    <row r="319" spans="8:65">
      <c r="H319"/>
      <c r="J319"/>
      <c r="K319" s="560"/>
      <c r="N319"/>
      <c r="O319"/>
      <c r="P319"/>
      <c r="Q319"/>
      <c r="R319"/>
      <c r="AC319"/>
      <c r="AE319"/>
      <c r="AG319"/>
      <c r="AH319"/>
      <c r="AI319"/>
      <c r="AX319"/>
      <c r="BB319"/>
      <c r="BC319"/>
      <c r="BD319"/>
      <c r="BE319"/>
      <c r="BF319"/>
      <c r="BG319"/>
      <c r="BK319"/>
      <c r="BL319"/>
      <c r="BM319"/>
    </row>
    <row r="320" spans="8:65">
      <c r="H320"/>
      <c r="J320"/>
      <c r="K320" s="560"/>
      <c r="N320"/>
      <c r="O320"/>
      <c r="P320"/>
      <c r="Q320"/>
      <c r="R320"/>
      <c r="AC320"/>
      <c r="AE320"/>
      <c r="AG320"/>
      <c r="AH320"/>
      <c r="AI320"/>
      <c r="AX320"/>
      <c r="BB320"/>
      <c r="BC320"/>
      <c r="BD320"/>
      <c r="BE320"/>
      <c r="BF320"/>
      <c r="BG320"/>
      <c r="BK320"/>
      <c r="BL320"/>
      <c r="BM320"/>
    </row>
    <row r="321" spans="8:65">
      <c r="H321"/>
      <c r="J321"/>
      <c r="K321" s="560"/>
      <c r="N321"/>
      <c r="O321"/>
      <c r="P321"/>
      <c r="Q321"/>
      <c r="R321"/>
      <c r="AC321"/>
      <c r="AE321"/>
      <c r="AG321"/>
      <c r="AH321"/>
      <c r="AI321"/>
      <c r="AX321"/>
      <c r="BB321"/>
      <c r="BC321"/>
      <c r="BD321"/>
      <c r="BE321"/>
      <c r="BF321"/>
      <c r="BG321"/>
      <c r="BK321"/>
      <c r="BL321"/>
      <c r="BM321"/>
    </row>
    <row r="322" spans="8:65">
      <c r="H322"/>
      <c r="J322"/>
      <c r="K322" s="560"/>
      <c r="N322"/>
      <c r="O322"/>
      <c r="P322"/>
      <c r="Q322"/>
      <c r="R322"/>
      <c r="AC322"/>
      <c r="AE322"/>
      <c r="AG322"/>
      <c r="AH322"/>
      <c r="AI322"/>
      <c r="AX322"/>
      <c r="BB322"/>
      <c r="BC322"/>
      <c r="BD322"/>
      <c r="BE322"/>
      <c r="BF322"/>
      <c r="BG322"/>
      <c r="BK322"/>
      <c r="BL322"/>
      <c r="BM322"/>
    </row>
    <row r="323" spans="8:65">
      <c r="H323"/>
      <c r="J323"/>
      <c r="K323" s="560"/>
      <c r="N323"/>
      <c r="O323"/>
      <c r="P323"/>
      <c r="Q323"/>
      <c r="R323"/>
      <c r="AC323"/>
      <c r="AE323"/>
      <c r="AG323"/>
      <c r="AH323"/>
      <c r="AI323"/>
      <c r="AX323"/>
      <c r="BB323"/>
      <c r="BC323"/>
      <c r="BD323"/>
      <c r="BE323"/>
      <c r="BF323"/>
      <c r="BG323"/>
      <c r="BK323"/>
      <c r="BL323"/>
      <c r="BM323"/>
    </row>
    <row r="324" spans="8:65">
      <c r="H324"/>
      <c r="J324"/>
      <c r="K324" s="560"/>
      <c r="N324"/>
      <c r="O324"/>
      <c r="P324"/>
      <c r="Q324"/>
      <c r="R324"/>
      <c r="AC324"/>
      <c r="AE324"/>
      <c r="AG324"/>
      <c r="AH324"/>
      <c r="AI324"/>
      <c r="AX324"/>
      <c r="BB324"/>
      <c r="BC324"/>
      <c r="BD324"/>
      <c r="BE324"/>
      <c r="BF324"/>
      <c r="BG324"/>
      <c r="BK324"/>
      <c r="BL324"/>
      <c r="BM324"/>
    </row>
    <row r="325" spans="8:65">
      <c r="H325"/>
      <c r="J325"/>
      <c r="K325" s="560"/>
      <c r="N325"/>
      <c r="O325"/>
      <c r="P325"/>
      <c r="Q325"/>
      <c r="R325"/>
      <c r="AC325"/>
      <c r="AE325"/>
      <c r="AG325"/>
      <c r="AH325"/>
      <c r="AI325"/>
      <c r="AX325"/>
      <c r="BB325"/>
      <c r="BC325"/>
      <c r="BD325"/>
      <c r="BE325"/>
      <c r="BF325"/>
      <c r="BG325"/>
      <c r="BK325"/>
      <c r="BL325"/>
      <c r="BM325"/>
    </row>
    <row r="326" spans="8:65">
      <c r="H326"/>
      <c r="J326"/>
      <c r="K326" s="560"/>
      <c r="N326"/>
      <c r="O326"/>
      <c r="P326"/>
      <c r="Q326"/>
      <c r="R326"/>
      <c r="AC326"/>
      <c r="AE326"/>
      <c r="AG326"/>
      <c r="AH326"/>
      <c r="AI326"/>
      <c r="AX326"/>
      <c r="BB326"/>
      <c r="BC326"/>
      <c r="BD326"/>
      <c r="BE326"/>
      <c r="BF326"/>
      <c r="BG326"/>
      <c r="BK326"/>
      <c r="BL326"/>
      <c r="BM326"/>
    </row>
    <row r="327" spans="8:65">
      <c r="H327"/>
      <c r="J327"/>
      <c r="K327" s="560"/>
      <c r="N327"/>
      <c r="O327"/>
      <c r="P327"/>
      <c r="Q327"/>
      <c r="R327"/>
      <c r="AC327"/>
      <c r="AE327"/>
      <c r="AG327"/>
      <c r="AH327"/>
      <c r="AI327"/>
      <c r="AX327"/>
      <c r="BB327"/>
      <c r="BC327"/>
      <c r="BD327"/>
      <c r="BE327"/>
      <c r="BF327"/>
      <c r="BG327"/>
      <c r="BK327"/>
      <c r="BL327"/>
      <c r="BM327"/>
    </row>
    <row r="328" spans="8:65">
      <c r="H328"/>
      <c r="J328"/>
      <c r="K328" s="560"/>
      <c r="N328"/>
      <c r="O328"/>
      <c r="P328"/>
      <c r="Q328"/>
      <c r="R328"/>
      <c r="AC328"/>
      <c r="AE328"/>
      <c r="AG328"/>
      <c r="AH328"/>
      <c r="AI328"/>
      <c r="AX328"/>
      <c r="BB328"/>
      <c r="BC328"/>
      <c r="BD328"/>
      <c r="BE328"/>
      <c r="BF328"/>
      <c r="BG328"/>
      <c r="BK328"/>
      <c r="BL328"/>
      <c r="BM328"/>
    </row>
    <row r="329" spans="8:65">
      <c r="H329"/>
      <c r="J329"/>
      <c r="K329" s="560"/>
      <c r="N329"/>
      <c r="O329"/>
      <c r="P329"/>
      <c r="Q329"/>
      <c r="R329"/>
      <c r="AC329"/>
      <c r="AE329"/>
      <c r="AG329"/>
      <c r="AH329"/>
      <c r="AI329"/>
      <c r="AX329"/>
      <c r="BB329"/>
      <c r="BC329"/>
      <c r="BD329"/>
      <c r="BE329"/>
      <c r="BF329"/>
      <c r="BG329"/>
      <c r="BK329"/>
      <c r="BL329"/>
      <c r="BM329"/>
    </row>
    <row r="330" spans="8:65">
      <c r="H330"/>
      <c r="J330"/>
      <c r="K330" s="560"/>
      <c r="N330"/>
      <c r="O330"/>
      <c r="P330"/>
      <c r="Q330"/>
      <c r="R330"/>
      <c r="AC330"/>
      <c r="AE330"/>
      <c r="AG330"/>
      <c r="AH330"/>
      <c r="AI330"/>
      <c r="AX330"/>
      <c r="BB330"/>
      <c r="BC330"/>
      <c r="BD330"/>
      <c r="BE330"/>
      <c r="BF330"/>
      <c r="BG330"/>
      <c r="BK330"/>
      <c r="BL330"/>
      <c r="BM330"/>
    </row>
    <row r="331" spans="8:65">
      <c r="H331"/>
      <c r="J331"/>
      <c r="K331" s="560"/>
      <c r="N331"/>
      <c r="O331"/>
      <c r="P331"/>
      <c r="Q331"/>
      <c r="R331"/>
      <c r="AC331"/>
      <c r="AE331"/>
      <c r="AG331"/>
      <c r="AH331"/>
      <c r="AI331"/>
      <c r="AX331"/>
      <c r="BB331"/>
      <c r="BC331"/>
      <c r="BD331"/>
      <c r="BE331"/>
      <c r="BF331"/>
      <c r="BG331"/>
      <c r="BK331"/>
      <c r="BL331"/>
      <c r="BM331"/>
    </row>
    <row r="332" spans="8:65">
      <c r="H332"/>
      <c r="J332"/>
      <c r="K332" s="560"/>
      <c r="N332"/>
      <c r="O332"/>
      <c r="P332"/>
      <c r="Q332"/>
      <c r="R332"/>
      <c r="AC332"/>
      <c r="AE332"/>
      <c r="AG332"/>
      <c r="AH332"/>
      <c r="AI332"/>
      <c r="AX332"/>
      <c r="BB332"/>
      <c r="BC332"/>
      <c r="BD332"/>
      <c r="BE332"/>
      <c r="BF332"/>
      <c r="BG332"/>
      <c r="BK332"/>
      <c r="BL332"/>
      <c r="BM332"/>
    </row>
    <row r="333" spans="8:65">
      <c r="H333"/>
      <c r="J333"/>
      <c r="K333" s="560"/>
      <c r="N333"/>
      <c r="O333"/>
      <c r="P333"/>
      <c r="Q333"/>
      <c r="R333"/>
      <c r="AC333"/>
      <c r="AE333"/>
      <c r="AG333"/>
      <c r="AH333"/>
      <c r="AI333"/>
      <c r="AX333"/>
      <c r="BB333"/>
      <c r="BC333"/>
      <c r="BD333"/>
      <c r="BE333"/>
      <c r="BF333"/>
      <c r="BG333"/>
      <c r="BK333"/>
      <c r="BL333"/>
      <c r="BM333"/>
    </row>
    <row r="334" spans="8:65">
      <c r="H334"/>
      <c r="J334"/>
      <c r="K334" s="560"/>
      <c r="N334"/>
      <c r="O334"/>
      <c r="P334"/>
      <c r="Q334"/>
      <c r="R334"/>
      <c r="AC334"/>
      <c r="AE334"/>
      <c r="AG334"/>
      <c r="AH334"/>
      <c r="AI334"/>
      <c r="AX334"/>
      <c r="BB334"/>
      <c r="BC334"/>
      <c r="BD334"/>
      <c r="BE334"/>
      <c r="BF334"/>
      <c r="BG334"/>
      <c r="BK334"/>
      <c r="BL334"/>
      <c r="BM334"/>
    </row>
    <row r="335" spans="8:65">
      <c r="H335"/>
      <c r="J335"/>
      <c r="K335" s="560"/>
      <c r="N335"/>
      <c r="O335"/>
      <c r="P335"/>
      <c r="Q335"/>
      <c r="R335"/>
      <c r="AC335"/>
      <c r="AE335"/>
      <c r="AG335"/>
      <c r="AH335"/>
      <c r="AI335"/>
      <c r="AX335"/>
      <c r="BB335"/>
      <c r="BC335"/>
      <c r="BD335"/>
      <c r="BE335"/>
      <c r="BF335"/>
      <c r="BG335"/>
      <c r="BK335"/>
      <c r="BL335"/>
      <c r="BM335"/>
    </row>
    <row r="336" spans="8:65">
      <c r="H336"/>
      <c r="J336"/>
      <c r="K336" s="560"/>
      <c r="N336"/>
      <c r="O336"/>
      <c r="P336"/>
      <c r="Q336"/>
      <c r="R336"/>
      <c r="AC336"/>
      <c r="AE336"/>
      <c r="AG336"/>
      <c r="AH336"/>
      <c r="AI336"/>
      <c r="AX336"/>
      <c r="BB336"/>
      <c r="BC336"/>
      <c r="BD336"/>
      <c r="BE336"/>
      <c r="BF336"/>
      <c r="BG336"/>
      <c r="BK336"/>
      <c r="BL336"/>
      <c r="BM336"/>
    </row>
    <row r="337" spans="8:65">
      <c r="H337"/>
      <c r="J337"/>
      <c r="K337" s="560"/>
      <c r="N337"/>
      <c r="O337"/>
      <c r="P337"/>
      <c r="Q337"/>
      <c r="R337"/>
      <c r="AC337"/>
      <c r="AE337"/>
      <c r="AG337"/>
      <c r="AH337"/>
      <c r="AI337"/>
      <c r="AX337"/>
      <c r="BB337"/>
      <c r="BC337"/>
      <c r="BD337"/>
      <c r="BE337"/>
      <c r="BF337"/>
      <c r="BG337"/>
      <c r="BK337"/>
      <c r="BL337"/>
      <c r="BM337"/>
    </row>
    <row r="338" spans="8:65">
      <c r="H338"/>
      <c r="J338"/>
      <c r="K338" s="560"/>
      <c r="N338"/>
      <c r="O338"/>
      <c r="P338"/>
      <c r="Q338"/>
      <c r="R338"/>
      <c r="AC338"/>
      <c r="AE338"/>
      <c r="AG338"/>
      <c r="AH338"/>
      <c r="AI338"/>
      <c r="AX338"/>
      <c r="BB338"/>
      <c r="BC338"/>
      <c r="BD338"/>
      <c r="BE338"/>
      <c r="BF338"/>
      <c r="BG338"/>
      <c r="BK338"/>
      <c r="BL338"/>
      <c r="BM338"/>
    </row>
    <row r="339" spans="8:65">
      <c r="H339"/>
      <c r="J339"/>
      <c r="K339" s="560"/>
      <c r="N339"/>
      <c r="O339"/>
      <c r="P339"/>
      <c r="Q339"/>
      <c r="R339"/>
      <c r="AC339"/>
      <c r="AE339"/>
      <c r="AG339"/>
      <c r="AH339"/>
      <c r="AI339"/>
      <c r="AX339"/>
      <c r="BB339"/>
      <c r="BC339"/>
      <c r="BD339"/>
      <c r="BE339"/>
      <c r="BF339"/>
      <c r="BG339"/>
      <c r="BK339"/>
      <c r="BL339"/>
      <c r="BM339"/>
    </row>
    <row r="340" spans="8:65">
      <c r="H340"/>
      <c r="J340"/>
      <c r="K340" s="560"/>
      <c r="N340"/>
      <c r="O340"/>
      <c r="P340"/>
      <c r="Q340"/>
      <c r="R340"/>
      <c r="AC340"/>
      <c r="AE340"/>
      <c r="AG340"/>
      <c r="AH340"/>
      <c r="AI340"/>
      <c r="AX340"/>
      <c r="BB340"/>
      <c r="BC340"/>
      <c r="BD340"/>
      <c r="BE340"/>
      <c r="BF340"/>
      <c r="BG340"/>
      <c r="BK340"/>
      <c r="BL340"/>
      <c r="BM340"/>
    </row>
    <row r="341" spans="8:65">
      <c r="H341"/>
      <c r="J341"/>
      <c r="K341" s="560"/>
      <c r="N341"/>
      <c r="O341"/>
      <c r="P341"/>
      <c r="Q341"/>
      <c r="R341"/>
      <c r="AC341"/>
      <c r="AE341"/>
      <c r="AG341"/>
      <c r="AH341"/>
      <c r="AI341"/>
      <c r="AX341"/>
      <c r="BB341"/>
      <c r="BC341"/>
      <c r="BD341"/>
      <c r="BE341"/>
      <c r="BF341"/>
      <c r="BG341"/>
      <c r="BK341"/>
      <c r="BL341"/>
      <c r="BM341"/>
    </row>
    <row r="342" spans="8:65">
      <c r="H342"/>
      <c r="J342"/>
      <c r="K342" s="560"/>
      <c r="N342"/>
      <c r="O342"/>
      <c r="P342"/>
      <c r="Q342"/>
      <c r="R342"/>
      <c r="AC342"/>
      <c r="AE342"/>
      <c r="AG342"/>
      <c r="AH342"/>
      <c r="AI342"/>
      <c r="AX342"/>
      <c r="BB342"/>
      <c r="BC342"/>
      <c r="BD342"/>
      <c r="BE342"/>
      <c r="BF342"/>
      <c r="BG342"/>
      <c r="BK342"/>
      <c r="BL342"/>
      <c r="BM342"/>
    </row>
    <row r="343" spans="8:65">
      <c r="H343"/>
      <c r="J343"/>
      <c r="K343" s="560"/>
      <c r="N343"/>
      <c r="O343"/>
      <c r="P343"/>
      <c r="Q343"/>
      <c r="R343"/>
      <c r="AC343"/>
      <c r="AE343"/>
      <c r="AG343"/>
      <c r="AH343"/>
      <c r="AI343"/>
      <c r="AX343"/>
      <c r="BB343"/>
      <c r="BC343"/>
      <c r="BD343"/>
      <c r="BE343"/>
      <c r="BF343"/>
      <c r="BG343"/>
      <c r="BK343"/>
      <c r="BL343"/>
      <c r="BM343"/>
    </row>
    <row r="344" spans="8:65">
      <c r="H344"/>
      <c r="J344"/>
      <c r="K344" s="560"/>
      <c r="N344"/>
      <c r="O344"/>
      <c r="P344"/>
      <c r="Q344"/>
      <c r="R344"/>
      <c r="AC344"/>
      <c r="AE344"/>
      <c r="AG344"/>
      <c r="AH344"/>
      <c r="AI344"/>
      <c r="AX344"/>
      <c r="BB344"/>
      <c r="BC344"/>
      <c r="BD344"/>
      <c r="BE344"/>
      <c r="BF344"/>
      <c r="BG344"/>
      <c r="BK344"/>
      <c r="BL344"/>
      <c r="BM344"/>
    </row>
    <row r="345" spans="8:65">
      <c r="H345"/>
      <c r="J345"/>
      <c r="K345" s="560"/>
      <c r="N345"/>
      <c r="O345"/>
      <c r="P345"/>
      <c r="Q345"/>
      <c r="R345"/>
      <c r="AC345"/>
      <c r="AE345"/>
      <c r="AG345"/>
      <c r="AH345"/>
      <c r="AI345"/>
      <c r="AX345"/>
      <c r="BB345"/>
      <c r="BC345"/>
      <c r="BD345"/>
      <c r="BE345"/>
      <c r="BF345"/>
      <c r="BG345"/>
      <c r="BK345"/>
      <c r="BL345"/>
      <c r="BM345"/>
    </row>
    <row r="346" spans="8:65">
      <c r="H346"/>
      <c r="J346"/>
      <c r="K346" s="560"/>
      <c r="N346"/>
      <c r="O346"/>
      <c r="P346"/>
      <c r="Q346"/>
      <c r="R346"/>
      <c r="AC346"/>
      <c r="AE346"/>
      <c r="AG346"/>
      <c r="AH346"/>
      <c r="AI346"/>
      <c r="AX346"/>
      <c r="BB346"/>
      <c r="BC346"/>
      <c r="BD346"/>
      <c r="BE346"/>
      <c r="BF346"/>
      <c r="BG346"/>
      <c r="BK346"/>
      <c r="BL346"/>
      <c r="BM346"/>
    </row>
    <row r="347" spans="8:65">
      <c r="H347"/>
      <c r="J347"/>
      <c r="K347" s="560"/>
      <c r="N347"/>
      <c r="O347"/>
      <c r="P347"/>
      <c r="Q347"/>
      <c r="R347"/>
      <c r="AC347"/>
      <c r="AE347"/>
      <c r="AG347"/>
      <c r="AH347"/>
      <c r="AI347"/>
      <c r="AX347"/>
      <c r="BB347"/>
      <c r="BC347"/>
      <c r="BD347"/>
      <c r="BE347"/>
      <c r="BF347"/>
      <c r="BG347"/>
      <c r="BK347"/>
      <c r="BL347"/>
      <c r="BM347"/>
    </row>
    <row r="348" spans="8:65">
      <c r="H348"/>
      <c r="J348"/>
      <c r="K348" s="560"/>
      <c r="N348"/>
      <c r="O348"/>
      <c r="P348"/>
      <c r="Q348"/>
      <c r="R348"/>
      <c r="AC348"/>
      <c r="AE348"/>
      <c r="AG348"/>
      <c r="AH348"/>
      <c r="AI348"/>
      <c r="AX348"/>
      <c r="BB348"/>
      <c r="BC348"/>
      <c r="BD348"/>
      <c r="BE348"/>
      <c r="BF348"/>
      <c r="BG348"/>
      <c r="BK348"/>
      <c r="BL348"/>
      <c r="BM348"/>
    </row>
    <row r="349" spans="8:65">
      <c r="H349"/>
      <c r="J349"/>
      <c r="K349" s="560"/>
      <c r="N349"/>
      <c r="O349"/>
      <c r="P349"/>
      <c r="Q349"/>
      <c r="R349"/>
      <c r="AC349"/>
      <c r="AE349"/>
      <c r="AG349"/>
      <c r="AH349"/>
      <c r="AI349"/>
      <c r="AX349"/>
      <c r="BB349"/>
      <c r="BC349"/>
      <c r="BD349"/>
      <c r="BE349"/>
      <c r="BF349"/>
      <c r="BG349"/>
      <c r="BK349"/>
      <c r="BL349"/>
      <c r="BM349"/>
    </row>
    <row r="350" spans="8:65">
      <c r="H350"/>
      <c r="J350"/>
      <c r="K350" s="560"/>
      <c r="N350"/>
      <c r="O350"/>
      <c r="P350"/>
      <c r="Q350"/>
      <c r="R350"/>
      <c r="AC350"/>
      <c r="AE350"/>
      <c r="AG350"/>
      <c r="AH350"/>
      <c r="AI350"/>
      <c r="AX350"/>
      <c r="BB350"/>
      <c r="BC350"/>
      <c r="BD350"/>
      <c r="BE350"/>
      <c r="BF350"/>
      <c r="BG350"/>
      <c r="BK350"/>
      <c r="BL350"/>
      <c r="BM350"/>
    </row>
    <row r="351" spans="8:65">
      <c r="H351"/>
      <c r="J351"/>
      <c r="K351" s="560"/>
      <c r="N351"/>
      <c r="O351"/>
      <c r="P351"/>
      <c r="Q351"/>
      <c r="R351"/>
      <c r="AC351"/>
      <c r="AE351"/>
      <c r="AG351"/>
      <c r="AH351"/>
      <c r="AI351"/>
      <c r="AX351"/>
      <c r="BB351"/>
      <c r="BC351"/>
      <c r="BD351"/>
      <c r="BE351"/>
      <c r="BF351"/>
      <c r="BG351"/>
      <c r="BK351"/>
      <c r="BL351"/>
      <c r="BM351"/>
    </row>
    <row r="352" spans="8:65">
      <c r="H352"/>
      <c r="J352"/>
      <c r="K352" s="560"/>
      <c r="N352"/>
      <c r="O352"/>
      <c r="P352"/>
      <c r="Q352"/>
      <c r="R352"/>
      <c r="AC352"/>
      <c r="AE352"/>
      <c r="AG352"/>
      <c r="AH352"/>
      <c r="AI352"/>
      <c r="AX352"/>
      <c r="BB352"/>
      <c r="BC352"/>
      <c r="BD352"/>
      <c r="BE352"/>
      <c r="BF352"/>
      <c r="BG352"/>
      <c r="BK352"/>
      <c r="BL352"/>
      <c r="BM352"/>
    </row>
    <row r="353" spans="8:65">
      <c r="H353"/>
      <c r="J353"/>
      <c r="K353" s="560"/>
      <c r="N353"/>
      <c r="O353"/>
      <c r="P353"/>
      <c r="Q353"/>
      <c r="R353"/>
      <c r="AC353"/>
      <c r="AE353"/>
      <c r="AG353"/>
      <c r="AH353"/>
      <c r="AI353"/>
      <c r="AX353"/>
      <c r="BB353"/>
      <c r="BC353"/>
      <c r="BD353"/>
      <c r="BE353"/>
      <c r="BF353"/>
      <c r="BG353"/>
      <c r="BK353"/>
      <c r="BL353"/>
      <c r="BM353"/>
    </row>
    <row r="354" spans="8:65">
      <c r="H354"/>
      <c r="J354"/>
      <c r="K354" s="560"/>
      <c r="N354"/>
      <c r="O354"/>
      <c r="P354"/>
      <c r="Q354"/>
      <c r="R354"/>
      <c r="AC354"/>
      <c r="AE354"/>
      <c r="AG354"/>
      <c r="AH354"/>
      <c r="AI354"/>
      <c r="AX354"/>
      <c r="BB354"/>
      <c r="BC354"/>
      <c r="BD354"/>
      <c r="BE354"/>
      <c r="BF354"/>
      <c r="BG354"/>
      <c r="BK354"/>
      <c r="BL354"/>
      <c r="BM354"/>
    </row>
    <row r="355" spans="8:65">
      <c r="H355"/>
      <c r="J355"/>
      <c r="K355" s="560"/>
      <c r="N355"/>
      <c r="O355"/>
      <c r="P355"/>
      <c r="Q355"/>
      <c r="R355"/>
      <c r="AC355"/>
      <c r="AE355"/>
      <c r="AG355"/>
      <c r="AH355"/>
      <c r="AI355"/>
      <c r="AX355"/>
      <c r="BB355"/>
      <c r="BC355"/>
      <c r="BD355"/>
      <c r="BE355"/>
      <c r="BF355"/>
      <c r="BG355"/>
      <c r="BK355"/>
      <c r="BL355"/>
      <c r="BM355"/>
    </row>
    <row r="356" spans="8:65">
      <c r="H356"/>
      <c r="J356"/>
      <c r="K356" s="560"/>
      <c r="N356"/>
      <c r="O356"/>
      <c r="P356"/>
      <c r="Q356"/>
      <c r="R356"/>
      <c r="AC356"/>
      <c r="AE356"/>
      <c r="AG356"/>
      <c r="AH356"/>
      <c r="AI356"/>
      <c r="AX356"/>
      <c r="BB356"/>
      <c r="BC356"/>
      <c r="BD356"/>
      <c r="BE356"/>
      <c r="BF356"/>
      <c r="BG356"/>
      <c r="BK356"/>
      <c r="BL356"/>
      <c r="BM356"/>
    </row>
    <row r="357" spans="8:65">
      <c r="H357"/>
      <c r="J357"/>
      <c r="K357" s="560"/>
      <c r="N357"/>
      <c r="O357"/>
      <c r="P357"/>
      <c r="Q357"/>
      <c r="R357"/>
      <c r="AC357"/>
      <c r="AE357"/>
      <c r="AG357"/>
      <c r="AH357"/>
      <c r="AI357"/>
      <c r="AX357"/>
      <c r="BB357"/>
      <c r="BC357"/>
      <c r="BD357"/>
      <c r="BE357"/>
      <c r="BF357"/>
      <c r="BG357"/>
      <c r="BK357"/>
      <c r="BL357"/>
      <c r="BM357"/>
    </row>
    <row r="358" spans="8:65">
      <c r="H358"/>
      <c r="J358"/>
      <c r="K358" s="560"/>
      <c r="N358"/>
      <c r="O358"/>
      <c r="P358"/>
      <c r="Q358"/>
      <c r="R358"/>
      <c r="AC358"/>
      <c r="AE358"/>
      <c r="AG358"/>
      <c r="AH358"/>
      <c r="AI358"/>
      <c r="AX358"/>
      <c r="BB358"/>
      <c r="BC358"/>
      <c r="BD358"/>
      <c r="BE358"/>
      <c r="BF358"/>
      <c r="BG358"/>
      <c r="BK358"/>
      <c r="BL358"/>
      <c r="BM358"/>
    </row>
    <row r="359" spans="8:65">
      <c r="H359"/>
      <c r="J359"/>
      <c r="K359" s="560"/>
      <c r="N359"/>
      <c r="O359"/>
      <c r="P359"/>
      <c r="Q359"/>
      <c r="R359"/>
      <c r="AC359"/>
      <c r="AE359"/>
      <c r="AG359"/>
      <c r="AH359"/>
      <c r="AI359"/>
      <c r="AX359"/>
      <c r="BB359"/>
      <c r="BC359"/>
      <c r="BD359"/>
      <c r="BE359"/>
      <c r="BF359"/>
      <c r="BG359"/>
      <c r="BK359"/>
      <c r="BL359"/>
      <c r="BM359"/>
    </row>
    <row r="360" spans="8:65">
      <c r="H360"/>
      <c r="J360"/>
      <c r="K360" s="560"/>
      <c r="N360"/>
      <c r="O360"/>
      <c r="P360"/>
      <c r="Q360"/>
      <c r="R360"/>
      <c r="AC360"/>
      <c r="AE360"/>
      <c r="AG360"/>
      <c r="AH360"/>
      <c r="AI360"/>
      <c r="AX360"/>
      <c r="BB360"/>
      <c r="BC360"/>
      <c r="BD360"/>
      <c r="BE360"/>
      <c r="BF360"/>
      <c r="BG360"/>
      <c r="BK360"/>
      <c r="BL360"/>
      <c r="BM360"/>
    </row>
    <row r="361" spans="8:65">
      <c r="H361"/>
      <c r="J361"/>
      <c r="K361" s="560"/>
      <c r="N361"/>
      <c r="O361"/>
      <c r="P361"/>
      <c r="Q361"/>
      <c r="R361"/>
      <c r="AC361"/>
      <c r="AE361"/>
      <c r="AG361"/>
      <c r="AH361"/>
      <c r="AI361"/>
      <c r="AX361"/>
      <c r="BB361"/>
      <c r="BC361"/>
      <c r="BD361"/>
      <c r="BE361"/>
      <c r="BF361"/>
      <c r="BG361"/>
      <c r="BK361"/>
      <c r="BL361"/>
      <c r="BM361"/>
    </row>
    <row r="362" spans="8:65">
      <c r="H362"/>
      <c r="J362"/>
      <c r="K362" s="560"/>
      <c r="N362"/>
      <c r="O362"/>
      <c r="P362"/>
      <c r="Q362"/>
      <c r="R362"/>
      <c r="AC362"/>
      <c r="AE362"/>
      <c r="AG362"/>
      <c r="AH362"/>
      <c r="AI362"/>
      <c r="AX362"/>
      <c r="BB362"/>
      <c r="BC362"/>
      <c r="BD362"/>
      <c r="BE362"/>
      <c r="BF362"/>
      <c r="BG362"/>
      <c r="BK362"/>
      <c r="BL362"/>
      <c r="BM362"/>
    </row>
    <row r="363" spans="8:65">
      <c r="H363"/>
      <c r="J363"/>
      <c r="K363" s="560"/>
      <c r="N363"/>
      <c r="O363"/>
      <c r="P363"/>
      <c r="Q363"/>
      <c r="R363"/>
      <c r="AC363"/>
      <c r="AE363"/>
      <c r="AG363"/>
      <c r="AH363"/>
      <c r="AI363"/>
      <c r="AX363"/>
      <c r="BB363"/>
      <c r="BC363"/>
      <c r="BD363"/>
      <c r="BE363"/>
      <c r="BF363"/>
      <c r="BG363"/>
      <c r="BK363"/>
      <c r="BL363"/>
      <c r="BM363"/>
    </row>
    <row r="364" spans="8:65">
      <c r="H364"/>
      <c r="J364"/>
      <c r="K364" s="560"/>
      <c r="N364"/>
      <c r="O364"/>
      <c r="P364"/>
      <c r="Q364"/>
      <c r="R364"/>
      <c r="AC364"/>
      <c r="AE364"/>
      <c r="AG364"/>
      <c r="AH364"/>
      <c r="AI364"/>
      <c r="AX364"/>
      <c r="BB364"/>
      <c r="BC364"/>
      <c r="BD364"/>
      <c r="BE364"/>
      <c r="BF364"/>
      <c r="BG364"/>
      <c r="BK364"/>
      <c r="BL364"/>
      <c r="BM364"/>
    </row>
    <row r="365" spans="8:65">
      <c r="H365"/>
      <c r="J365"/>
      <c r="K365" s="560"/>
      <c r="N365"/>
      <c r="O365"/>
      <c r="P365"/>
      <c r="Q365"/>
      <c r="R365"/>
      <c r="AC365"/>
      <c r="AE365"/>
      <c r="AG365"/>
      <c r="AH365"/>
      <c r="AI365"/>
      <c r="AX365"/>
      <c r="BB365"/>
      <c r="BC365"/>
      <c r="BD365"/>
      <c r="BE365"/>
      <c r="BF365"/>
      <c r="BG365"/>
      <c r="BK365"/>
      <c r="BL365"/>
      <c r="BM365"/>
    </row>
    <row r="366" spans="8:65">
      <c r="H366"/>
      <c r="J366"/>
      <c r="K366" s="560"/>
      <c r="N366"/>
      <c r="O366"/>
      <c r="P366"/>
      <c r="Q366"/>
      <c r="R366"/>
      <c r="AC366"/>
      <c r="AE366"/>
      <c r="AG366"/>
      <c r="AH366"/>
      <c r="AI366"/>
      <c r="AX366"/>
      <c r="BB366"/>
      <c r="BC366"/>
      <c r="BD366"/>
      <c r="BE366"/>
      <c r="BF366"/>
      <c r="BG366"/>
      <c r="BK366"/>
      <c r="BL366"/>
      <c r="BM366"/>
    </row>
    <row r="367" spans="8:65">
      <c r="H367"/>
      <c r="J367"/>
      <c r="K367" s="560"/>
      <c r="N367"/>
      <c r="O367"/>
      <c r="P367"/>
      <c r="Q367"/>
      <c r="R367"/>
      <c r="AC367"/>
      <c r="AE367"/>
      <c r="AG367"/>
      <c r="AH367"/>
      <c r="AI367"/>
      <c r="AX367"/>
      <c r="BB367"/>
      <c r="BC367"/>
      <c r="BD367"/>
      <c r="BE367"/>
      <c r="BF367"/>
      <c r="BG367"/>
      <c r="BK367"/>
      <c r="BL367"/>
      <c r="BM367"/>
    </row>
    <row r="368" spans="8:65">
      <c r="H368"/>
      <c r="J368"/>
      <c r="K368" s="560"/>
      <c r="N368"/>
      <c r="O368"/>
      <c r="P368"/>
      <c r="Q368"/>
      <c r="R368"/>
      <c r="AC368"/>
      <c r="AE368"/>
      <c r="AG368"/>
      <c r="AH368"/>
      <c r="AI368"/>
      <c r="AX368"/>
      <c r="BB368"/>
      <c r="BC368"/>
      <c r="BD368"/>
      <c r="BE368"/>
      <c r="BF368"/>
      <c r="BG368"/>
      <c r="BK368"/>
      <c r="BL368"/>
      <c r="BM368"/>
    </row>
    <row r="369" spans="8:68">
      <c r="H369"/>
      <c r="J369"/>
      <c r="K369" s="560"/>
      <c r="N369"/>
      <c r="O369"/>
      <c r="P369"/>
      <c r="Q369"/>
      <c r="R369"/>
      <c r="AC369"/>
      <c r="AE369"/>
      <c r="AG369"/>
      <c r="AH369"/>
      <c r="AI369"/>
      <c r="AX369"/>
      <c r="BB369"/>
      <c r="BC369"/>
      <c r="BD369"/>
      <c r="BE369"/>
      <c r="BF369"/>
      <c r="BG369"/>
      <c r="BK369"/>
      <c r="BL369"/>
      <c r="BM369"/>
    </row>
    <row r="370" spans="8:68">
      <c r="H370"/>
      <c r="J370"/>
      <c r="K370" s="560"/>
      <c r="N370"/>
      <c r="O370"/>
      <c r="P370"/>
      <c r="Q370"/>
      <c r="R370"/>
      <c r="AC370"/>
      <c r="AE370"/>
      <c r="AG370"/>
      <c r="AH370"/>
      <c r="AI370"/>
      <c r="AX370"/>
      <c r="BB370"/>
      <c r="BC370"/>
      <c r="BD370"/>
      <c r="BE370"/>
      <c r="BF370"/>
      <c r="BG370"/>
      <c r="BK370"/>
      <c r="BL370"/>
      <c r="BM370"/>
    </row>
    <row r="371" spans="8:68">
      <c r="H371"/>
      <c r="J371"/>
      <c r="K371" s="560"/>
      <c r="N371"/>
      <c r="O371"/>
      <c r="P371"/>
      <c r="Q371"/>
      <c r="R371"/>
      <c r="AC371"/>
      <c r="AE371"/>
      <c r="AG371"/>
      <c r="AH371"/>
      <c r="AI371"/>
      <c r="AX371"/>
      <c r="BB371"/>
      <c r="BC371"/>
      <c r="BD371"/>
      <c r="BE371"/>
      <c r="BF371"/>
      <c r="BG371"/>
      <c r="BK371"/>
      <c r="BL371"/>
      <c r="BM371"/>
    </row>
    <row r="372" spans="8:68">
      <c r="H372"/>
      <c r="J372"/>
      <c r="K372" s="560"/>
      <c r="N372"/>
      <c r="O372"/>
      <c r="P372"/>
      <c r="Q372"/>
      <c r="R372"/>
      <c r="AC372"/>
      <c r="AE372"/>
      <c r="AG372"/>
      <c r="AH372"/>
      <c r="AI372"/>
      <c r="AX372"/>
      <c r="BB372"/>
      <c r="BC372"/>
      <c r="BD372"/>
      <c r="BE372"/>
      <c r="BF372"/>
      <c r="BG372"/>
      <c r="BK372"/>
      <c r="BL372"/>
      <c r="BM372"/>
    </row>
    <row r="373" spans="8:68">
      <c r="H373"/>
      <c r="J373"/>
      <c r="K373" s="560"/>
      <c r="N373"/>
      <c r="O373"/>
      <c r="P373"/>
      <c r="Q373"/>
      <c r="R373"/>
      <c r="AC373"/>
      <c r="AE373"/>
      <c r="AG373"/>
      <c r="AH373"/>
      <c r="AI373"/>
      <c r="AX373"/>
      <c r="BB373"/>
      <c r="BC373"/>
      <c r="BD373"/>
      <c r="BE373"/>
      <c r="BF373"/>
      <c r="BG373"/>
      <c r="BK373"/>
      <c r="BL373"/>
      <c r="BM373"/>
    </row>
    <row r="374" spans="8:68">
      <c r="H374"/>
      <c r="J374"/>
      <c r="K374" s="560"/>
      <c r="N374"/>
      <c r="O374"/>
      <c r="P374"/>
      <c r="Q374"/>
      <c r="R374"/>
      <c r="AC374"/>
      <c r="AE374"/>
      <c r="AG374"/>
      <c r="AH374"/>
      <c r="AI374"/>
      <c r="AX374"/>
      <c r="BB374"/>
      <c r="BC374"/>
      <c r="BD374"/>
      <c r="BE374"/>
      <c r="BF374"/>
      <c r="BG374"/>
      <c r="BK374"/>
      <c r="BL374"/>
      <c r="BM374"/>
    </row>
    <row r="375" spans="8:68">
      <c r="AR375" s="1"/>
      <c r="AS375" s="1"/>
      <c r="AT375" s="1"/>
      <c r="AU375" s="1"/>
      <c r="AV375" s="1"/>
      <c r="AW375" s="1"/>
      <c r="AY375" s="1"/>
      <c r="AZ375" s="1"/>
      <c r="BA375" s="1"/>
      <c r="BH375" s="1"/>
      <c r="BI375" s="1"/>
      <c r="BJ375" s="1"/>
      <c r="BN375" s="1"/>
      <c r="BO375" s="1"/>
      <c r="BP375" s="1"/>
    </row>
    <row r="376" spans="8:68">
      <c r="AR376" s="1"/>
      <c r="AS376" s="1"/>
      <c r="AT376" s="1"/>
      <c r="AU376" s="1"/>
      <c r="AV376" s="1"/>
      <c r="AW376" s="1"/>
      <c r="AY376" s="1"/>
      <c r="AZ376" s="1"/>
      <c r="BA376" s="1"/>
      <c r="BH376" s="1"/>
      <c r="BI376" s="1"/>
      <c r="BJ376" s="1"/>
      <c r="BN376" s="1"/>
      <c r="BO376" s="1"/>
      <c r="BP376" s="1"/>
    </row>
    <row r="377" spans="8:68">
      <c r="AR377" s="1"/>
      <c r="AS377" s="1"/>
      <c r="AT377" s="1"/>
      <c r="AU377" s="1"/>
      <c r="AV377" s="1"/>
      <c r="AW377" s="1"/>
      <c r="AY377" s="1"/>
      <c r="AZ377" s="1"/>
      <c r="BA377" s="1"/>
      <c r="BH377" s="1"/>
      <c r="BI377" s="1"/>
      <c r="BJ377" s="1"/>
      <c r="BN377" s="1"/>
      <c r="BO377" s="1"/>
      <c r="BP377" s="1"/>
    </row>
    <row r="378" spans="8:68">
      <c r="AR378" s="1"/>
      <c r="AS378" s="1"/>
      <c r="AT378" s="1"/>
      <c r="AU378" s="1"/>
      <c r="AV378" s="1"/>
      <c r="AW378" s="1"/>
      <c r="AY378" s="1"/>
      <c r="AZ378" s="1"/>
      <c r="BA378" s="1"/>
      <c r="BH378" s="1"/>
      <c r="BI378" s="1"/>
      <c r="BJ378" s="1"/>
      <c r="BN378" s="1"/>
      <c r="BO378" s="1"/>
      <c r="BP378" s="1"/>
    </row>
    <row r="379" spans="8:68">
      <c r="AR379" s="1"/>
      <c r="AS379" s="1"/>
      <c r="AT379" s="1"/>
      <c r="AU379" s="1"/>
      <c r="AV379" s="1"/>
      <c r="AW379" s="1"/>
      <c r="AY379" s="1"/>
      <c r="AZ379" s="1"/>
      <c r="BA379" s="1"/>
      <c r="BH379" s="1"/>
      <c r="BI379" s="1"/>
      <c r="BJ379" s="1"/>
      <c r="BN379" s="1"/>
      <c r="BO379" s="1"/>
      <c r="BP379" s="1"/>
    </row>
    <row r="380" spans="8:68">
      <c r="AR380" s="1"/>
      <c r="AS380" s="1"/>
      <c r="AT380" s="1"/>
      <c r="AU380" s="1"/>
      <c r="AV380" s="1"/>
      <c r="AW380" s="1"/>
      <c r="AY380" s="1"/>
      <c r="AZ380" s="1"/>
      <c r="BA380" s="1"/>
      <c r="BH380" s="1"/>
      <c r="BI380" s="1"/>
      <c r="BJ380" s="1"/>
      <c r="BN380" s="1"/>
      <c r="BO380" s="1"/>
      <c r="BP380" s="1"/>
    </row>
    <row r="381" spans="8:68">
      <c r="AR381" s="1"/>
      <c r="AS381" s="1"/>
      <c r="AT381" s="1"/>
      <c r="AU381" s="1"/>
      <c r="AV381" s="1"/>
      <c r="AW381" s="1"/>
      <c r="AY381" s="1"/>
      <c r="AZ381" s="1"/>
      <c r="BA381" s="1"/>
      <c r="BH381" s="1"/>
      <c r="BI381" s="1"/>
      <c r="BJ381" s="1"/>
      <c r="BN381" s="1"/>
      <c r="BO381" s="1"/>
      <c r="BP381" s="1"/>
    </row>
    <row r="382" spans="8:68">
      <c r="AR382" s="1"/>
      <c r="AS382" s="1"/>
      <c r="AT382" s="1"/>
      <c r="AU382" s="1"/>
      <c r="AV382" s="1"/>
      <c r="AW382" s="1"/>
      <c r="AY382" s="1"/>
      <c r="AZ382" s="1"/>
      <c r="BA382" s="1"/>
      <c r="BH382" s="1"/>
      <c r="BI382" s="1"/>
      <c r="BJ382" s="1"/>
      <c r="BN382" s="1"/>
      <c r="BO382" s="1"/>
      <c r="BP382" s="1"/>
    </row>
    <row r="383" spans="8:68">
      <c r="AR383" s="1"/>
      <c r="AS383" s="1"/>
      <c r="AT383" s="1"/>
      <c r="AU383" s="1"/>
      <c r="AV383" s="1"/>
      <c r="AW383" s="1"/>
      <c r="AY383" s="1"/>
      <c r="AZ383" s="1"/>
      <c r="BA383" s="1"/>
      <c r="BH383" s="1"/>
      <c r="BI383" s="1"/>
      <c r="BJ383" s="1"/>
      <c r="BN383" s="1"/>
      <c r="BO383" s="1"/>
      <c r="BP383" s="1"/>
    </row>
    <row r="384" spans="8:68">
      <c r="AR384" s="1"/>
      <c r="AS384" s="1"/>
      <c r="AT384" s="1"/>
      <c r="AU384" s="1"/>
      <c r="AV384" s="1"/>
      <c r="AW384" s="1"/>
      <c r="AY384" s="1"/>
      <c r="AZ384" s="1"/>
      <c r="BA384" s="1"/>
      <c r="BH384" s="1"/>
      <c r="BI384" s="1"/>
      <c r="BJ384" s="1"/>
      <c r="BN384" s="1"/>
      <c r="BO384" s="1"/>
      <c r="BP384" s="1"/>
    </row>
    <row r="385" spans="44:68">
      <c r="AR385" s="1"/>
      <c r="AS385" s="1"/>
      <c r="AT385" s="1"/>
      <c r="AU385" s="1"/>
      <c r="AV385" s="1"/>
      <c r="AW385" s="1"/>
      <c r="AY385" s="1"/>
      <c r="AZ385" s="1"/>
      <c r="BA385" s="1"/>
      <c r="BH385" s="1"/>
      <c r="BI385" s="1"/>
      <c r="BJ385" s="1"/>
      <c r="BN385" s="1"/>
      <c r="BO385" s="1"/>
      <c r="BP385" s="1"/>
    </row>
    <row r="386" spans="44:68">
      <c r="AR386" s="1"/>
      <c r="AS386" s="1"/>
      <c r="AT386" s="1"/>
      <c r="AU386" s="1"/>
      <c r="AV386" s="1"/>
      <c r="AW386" s="1"/>
      <c r="AY386" s="1"/>
      <c r="AZ386" s="1"/>
      <c r="BA386" s="1"/>
      <c r="BH386" s="1"/>
      <c r="BI386" s="1"/>
      <c r="BJ386" s="1"/>
      <c r="BN386" s="1"/>
      <c r="BO386" s="1"/>
      <c r="BP386" s="1"/>
    </row>
    <row r="387" spans="44:68">
      <c r="AR387" s="1"/>
      <c r="AS387" s="1"/>
      <c r="AT387" s="1"/>
      <c r="AU387" s="1"/>
      <c r="AV387" s="1"/>
      <c r="AW387" s="1"/>
      <c r="AY387" s="1"/>
      <c r="AZ387" s="1"/>
      <c r="BA387" s="1"/>
      <c r="BH387" s="1"/>
      <c r="BI387" s="1"/>
      <c r="BJ387" s="1"/>
      <c r="BN387" s="1"/>
      <c r="BO387" s="1"/>
      <c r="BP387" s="1"/>
    </row>
    <row r="388" spans="44:68">
      <c r="AR388" s="1"/>
      <c r="AS388" s="1"/>
      <c r="AT388" s="1"/>
      <c r="AU388" s="1"/>
      <c r="AV388" s="1"/>
      <c r="AW388" s="1"/>
      <c r="AY388" s="1"/>
      <c r="AZ388" s="1"/>
      <c r="BA388" s="1"/>
      <c r="BH388" s="1"/>
      <c r="BI388" s="1"/>
      <c r="BJ388" s="1"/>
      <c r="BN388" s="1"/>
      <c r="BO388" s="1"/>
      <c r="BP388" s="1"/>
    </row>
    <row r="389" spans="44:68">
      <c r="AR389" s="1"/>
      <c r="AS389" s="1"/>
      <c r="AT389" s="1"/>
      <c r="AU389" s="1"/>
      <c r="AV389" s="1"/>
      <c r="AW389" s="1"/>
      <c r="AY389" s="1"/>
      <c r="AZ389" s="1"/>
      <c r="BA389" s="1"/>
      <c r="BH389" s="1"/>
      <c r="BI389" s="1"/>
      <c r="BJ389" s="1"/>
      <c r="BN389" s="1"/>
      <c r="BO389" s="1"/>
      <c r="BP389" s="1"/>
    </row>
    <row r="390" spans="44:68">
      <c r="AR390" s="1"/>
      <c r="AS390" s="1"/>
      <c r="AT390" s="1"/>
      <c r="AU390" s="1"/>
      <c r="AV390" s="1"/>
      <c r="AW390" s="1"/>
      <c r="AY390" s="1"/>
      <c r="AZ390" s="1"/>
      <c r="BA390" s="1"/>
      <c r="BH390" s="1"/>
      <c r="BI390" s="1"/>
      <c r="BJ390" s="1"/>
      <c r="BN390" s="1"/>
      <c r="BO390" s="1"/>
      <c r="BP390" s="1"/>
    </row>
    <row r="391" spans="44:68">
      <c r="AR391" s="1"/>
      <c r="AS391" s="1"/>
      <c r="AT391" s="1"/>
      <c r="AU391" s="1"/>
      <c r="AV391" s="1"/>
      <c r="AW391" s="1"/>
      <c r="AY391" s="1"/>
      <c r="AZ391" s="1"/>
      <c r="BA391" s="1"/>
      <c r="BH391" s="1"/>
      <c r="BI391" s="1"/>
      <c r="BJ391" s="1"/>
      <c r="BN391" s="1"/>
      <c r="BO391" s="1"/>
      <c r="BP391" s="1"/>
    </row>
    <row r="392" spans="44:68">
      <c r="AR392" s="1"/>
      <c r="AS392" s="1"/>
      <c r="AT392" s="1"/>
      <c r="AU392" s="1"/>
      <c r="AV392" s="1"/>
      <c r="AW392" s="1"/>
      <c r="AY392" s="1"/>
      <c r="AZ392" s="1"/>
      <c r="BA392" s="1"/>
      <c r="BH392" s="1"/>
      <c r="BI392" s="1"/>
      <c r="BJ392" s="1"/>
      <c r="BN392" s="1"/>
      <c r="BO392" s="1"/>
      <c r="BP392" s="1"/>
    </row>
    <row r="393" spans="44:68">
      <c r="AR393" s="1"/>
      <c r="AS393" s="1"/>
      <c r="AT393" s="1"/>
      <c r="AU393" s="1"/>
      <c r="AV393" s="1"/>
      <c r="AW393" s="1"/>
      <c r="AY393" s="1"/>
      <c r="AZ393" s="1"/>
      <c r="BA393" s="1"/>
      <c r="BH393" s="1"/>
      <c r="BI393" s="1"/>
      <c r="BJ393" s="1"/>
      <c r="BN393" s="1"/>
      <c r="BO393" s="1"/>
      <c r="BP393" s="1"/>
    </row>
    <row r="394" spans="44:68">
      <c r="AR394" s="1"/>
      <c r="AS394" s="1"/>
      <c r="AT394" s="1"/>
      <c r="AU394" s="1"/>
      <c r="AV394" s="1"/>
      <c r="AW394" s="1"/>
      <c r="AY394" s="1"/>
      <c r="AZ394" s="1"/>
      <c r="BA394" s="1"/>
      <c r="BH394" s="1"/>
      <c r="BI394" s="1"/>
      <c r="BJ394" s="1"/>
      <c r="BN394" s="1"/>
      <c r="BO394" s="1"/>
      <c r="BP394" s="1"/>
    </row>
    <row r="395" spans="44:68">
      <c r="AR395" s="1"/>
      <c r="AS395" s="1"/>
      <c r="AT395" s="1"/>
      <c r="AU395" s="1"/>
      <c r="AV395" s="1"/>
      <c r="AW395" s="1"/>
      <c r="AY395" s="1"/>
      <c r="AZ395" s="1"/>
      <c r="BA395" s="1"/>
      <c r="BH395" s="1"/>
      <c r="BI395" s="1"/>
      <c r="BJ395" s="1"/>
      <c r="BN395" s="1"/>
      <c r="BO395" s="1"/>
      <c r="BP395" s="1"/>
    </row>
    <row r="396" spans="44:68">
      <c r="AR396" s="1"/>
      <c r="AS396" s="1"/>
      <c r="AT396" s="1"/>
      <c r="AU396" s="1"/>
      <c r="AV396" s="1"/>
      <c r="AW396" s="1"/>
      <c r="AY396" s="1"/>
      <c r="AZ396" s="1"/>
      <c r="BA396" s="1"/>
      <c r="BH396" s="1"/>
      <c r="BI396" s="1"/>
      <c r="BJ396" s="1"/>
      <c r="BN396" s="1"/>
      <c r="BO396" s="1"/>
      <c r="BP396" s="1"/>
    </row>
    <row r="397" spans="44:68">
      <c r="AR397" s="1"/>
      <c r="AS397" s="1"/>
      <c r="AT397" s="1"/>
      <c r="AU397" s="1"/>
      <c r="AV397" s="1"/>
      <c r="AW397" s="1"/>
      <c r="AY397" s="1"/>
      <c r="AZ397" s="1"/>
      <c r="BA397" s="1"/>
      <c r="BH397" s="1"/>
      <c r="BI397" s="1"/>
      <c r="BJ397" s="1"/>
      <c r="BN397" s="1"/>
      <c r="BO397" s="1"/>
      <c r="BP397" s="1"/>
    </row>
    <row r="398" spans="44:68">
      <c r="AR398" s="1"/>
      <c r="AS398" s="1"/>
      <c r="AT398" s="1"/>
      <c r="AU398" s="1"/>
      <c r="AV398" s="1"/>
      <c r="AW398" s="1"/>
      <c r="AY398" s="1"/>
      <c r="AZ398" s="1"/>
      <c r="BA398" s="1"/>
      <c r="BH398" s="1"/>
      <c r="BI398" s="1"/>
      <c r="BJ398" s="1"/>
      <c r="BN398" s="1"/>
      <c r="BO398" s="1"/>
      <c r="BP398" s="1"/>
    </row>
    <row r="399" spans="44:68">
      <c r="AR399" s="1"/>
      <c r="AS399" s="1"/>
      <c r="AT399" s="1"/>
      <c r="AU399" s="1"/>
      <c r="AV399" s="1"/>
      <c r="AW399" s="1"/>
      <c r="AY399" s="1"/>
      <c r="AZ399" s="1"/>
      <c r="BA399" s="1"/>
      <c r="BH399" s="1"/>
      <c r="BI399" s="1"/>
      <c r="BJ399" s="1"/>
      <c r="BN399" s="1"/>
      <c r="BO399" s="1"/>
      <c r="BP399" s="1"/>
    </row>
    <row r="400" spans="44:68">
      <c r="AR400" s="1"/>
      <c r="AS400" s="1"/>
      <c r="AT400" s="1"/>
      <c r="AU400" s="1"/>
      <c r="AV400" s="1"/>
      <c r="AW400" s="1"/>
      <c r="AY400" s="1"/>
      <c r="AZ400" s="1"/>
      <c r="BA400" s="1"/>
      <c r="BH400" s="1"/>
      <c r="BI400" s="1"/>
      <c r="BJ400" s="1"/>
      <c r="BN400" s="1"/>
      <c r="BO400" s="1"/>
      <c r="BP400" s="1"/>
    </row>
    <row r="401" spans="44:68">
      <c r="AR401" s="1"/>
      <c r="AS401" s="1"/>
      <c r="AT401" s="1"/>
      <c r="AU401" s="1"/>
      <c r="AV401" s="1"/>
      <c r="AW401" s="1"/>
      <c r="AY401" s="1"/>
      <c r="AZ401" s="1"/>
      <c r="BA401" s="1"/>
      <c r="BH401" s="1"/>
      <c r="BI401" s="1"/>
      <c r="BJ401" s="1"/>
      <c r="BN401" s="1"/>
      <c r="BO401" s="1"/>
      <c r="BP401" s="1"/>
    </row>
    <row r="402" spans="44:68">
      <c r="AR402" s="1"/>
      <c r="AS402" s="1"/>
      <c r="AT402" s="1"/>
      <c r="AU402" s="1"/>
      <c r="AV402" s="1"/>
      <c r="AW402" s="1"/>
      <c r="AY402" s="1"/>
      <c r="AZ402" s="1"/>
      <c r="BA402" s="1"/>
      <c r="BH402" s="1"/>
      <c r="BI402" s="1"/>
      <c r="BJ402" s="1"/>
      <c r="BN402" s="1"/>
      <c r="BO402" s="1"/>
      <c r="BP402" s="1"/>
    </row>
    <row r="403" spans="44:68">
      <c r="AR403" s="1"/>
      <c r="AS403" s="1"/>
      <c r="AT403" s="1"/>
      <c r="AU403" s="1"/>
      <c r="AV403" s="1"/>
      <c r="AW403" s="1"/>
      <c r="AY403" s="1"/>
      <c r="AZ403" s="1"/>
      <c r="BA403" s="1"/>
      <c r="BH403" s="1"/>
      <c r="BI403" s="1"/>
      <c r="BJ403" s="1"/>
      <c r="BN403" s="1"/>
      <c r="BO403" s="1"/>
      <c r="BP403" s="1"/>
    </row>
    <row r="404" spans="44:68">
      <c r="AR404" s="1"/>
      <c r="AS404" s="1"/>
      <c r="AT404" s="1"/>
      <c r="AU404" s="1"/>
      <c r="AV404" s="1"/>
      <c r="AW404" s="1"/>
      <c r="AY404" s="1"/>
      <c r="AZ404" s="1"/>
      <c r="BA404" s="1"/>
      <c r="BH404" s="1"/>
      <c r="BI404" s="1"/>
      <c r="BJ404" s="1"/>
      <c r="BN404" s="1"/>
      <c r="BO404" s="1"/>
      <c r="BP404" s="1"/>
    </row>
    <row r="405" spans="44:68">
      <c r="AR405" s="1"/>
      <c r="AS405" s="1"/>
      <c r="AT405" s="1"/>
      <c r="AU405" s="1"/>
      <c r="AV405" s="1"/>
      <c r="AW405" s="1"/>
      <c r="AY405" s="1"/>
      <c r="AZ405" s="1"/>
      <c r="BA405" s="1"/>
      <c r="BH405" s="1"/>
      <c r="BI405" s="1"/>
      <c r="BJ405" s="1"/>
      <c r="BN405" s="1"/>
      <c r="BO405" s="1"/>
      <c r="BP405" s="1"/>
    </row>
    <row r="406" spans="44:68">
      <c r="AR406" s="1"/>
      <c r="AS406" s="1"/>
      <c r="AT406" s="1"/>
      <c r="AU406" s="1"/>
      <c r="AV406" s="1"/>
      <c r="AW406" s="1"/>
      <c r="AY406" s="1"/>
      <c r="AZ406" s="1"/>
      <c r="BA406" s="1"/>
      <c r="BH406" s="1"/>
      <c r="BI406" s="1"/>
      <c r="BJ406" s="1"/>
      <c r="BN406" s="1"/>
      <c r="BO406" s="1"/>
      <c r="BP406" s="1"/>
    </row>
    <row r="407" spans="44:68">
      <c r="AR407" s="1"/>
      <c r="AS407" s="1"/>
      <c r="AT407" s="1"/>
      <c r="AU407" s="1"/>
      <c r="AV407" s="1"/>
      <c r="AW407" s="1"/>
      <c r="AY407" s="1"/>
      <c r="AZ407" s="1"/>
      <c r="BA407" s="1"/>
      <c r="BH407" s="1"/>
      <c r="BI407" s="1"/>
      <c r="BJ407" s="1"/>
      <c r="BN407" s="1"/>
      <c r="BO407" s="1"/>
      <c r="BP407" s="1"/>
    </row>
    <row r="408" spans="44:68">
      <c r="AR408" s="1"/>
      <c r="AS408" s="1"/>
      <c r="AT408" s="1"/>
      <c r="AU408" s="1"/>
      <c r="AV408" s="1"/>
      <c r="AW408" s="1"/>
      <c r="AY408" s="1"/>
      <c r="AZ408" s="1"/>
      <c r="BA408" s="1"/>
      <c r="BH408" s="1"/>
      <c r="BI408" s="1"/>
      <c r="BJ408" s="1"/>
      <c r="BN408" s="1"/>
      <c r="BO408" s="1"/>
      <c r="BP408" s="1"/>
    </row>
    <row r="409" spans="44:68">
      <c r="AR409" s="1"/>
      <c r="AS409" s="1"/>
      <c r="AT409" s="1"/>
      <c r="AU409" s="1"/>
      <c r="AV409" s="1"/>
      <c r="AW409" s="1"/>
      <c r="AY409" s="1"/>
      <c r="AZ409" s="1"/>
      <c r="BA409" s="1"/>
      <c r="BH409" s="1"/>
      <c r="BI409" s="1"/>
      <c r="BJ409" s="1"/>
      <c r="BN409" s="1"/>
      <c r="BO409" s="1"/>
      <c r="BP409" s="1"/>
    </row>
    <row r="410" spans="44:68">
      <c r="AR410" s="1"/>
      <c r="AS410" s="1"/>
      <c r="AT410" s="1"/>
      <c r="AU410" s="1"/>
      <c r="AV410" s="1"/>
      <c r="AW410" s="1"/>
      <c r="AY410" s="1"/>
      <c r="AZ410" s="1"/>
      <c r="BA410" s="1"/>
      <c r="BH410" s="1"/>
      <c r="BI410" s="1"/>
      <c r="BJ410" s="1"/>
      <c r="BN410" s="1"/>
      <c r="BO410" s="1"/>
      <c r="BP410" s="1"/>
    </row>
    <row r="411" spans="44:68">
      <c r="AR411" s="1"/>
      <c r="AS411" s="1"/>
      <c r="AT411" s="1"/>
      <c r="AU411" s="1"/>
      <c r="AV411" s="1"/>
      <c r="AW411" s="1"/>
      <c r="AY411" s="1"/>
      <c r="AZ411" s="1"/>
      <c r="BA411" s="1"/>
      <c r="BH411" s="1"/>
      <c r="BI411" s="1"/>
      <c r="BJ411" s="1"/>
      <c r="BN411" s="1"/>
      <c r="BO411" s="1"/>
      <c r="BP411" s="1"/>
    </row>
    <row r="412" spans="44:68">
      <c r="AR412" s="1"/>
      <c r="AS412" s="1"/>
      <c r="AT412" s="1"/>
      <c r="AU412" s="1"/>
      <c r="AV412" s="1"/>
      <c r="AW412" s="1"/>
      <c r="AY412" s="1"/>
      <c r="AZ412" s="1"/>
      <c r="BA412" s="1"/>
      <c r="BH412" s="1"/>
      <c r="BI412" s="1"/>
      <c r="BJ412" s="1"/>
      <c r="BN412" s="1"/>
      <c r="BO412" s="1"/>
      <c r="BP412" s="1"/>
    </row>
    <row r="413" spans="44:68">
      <c r="AR413" s="1"/>
      <c r="AS413" s="1"/>
      <c r="AT413" s="1"/>
      <c r="AU413" s="1"/>
      <c r="AV413" s="1"/>
      <c r="AW413" s="1"/>
      <c r="AY413" s="1"/>
      <c r="AZ413" s="1"/>
      <c r="BA413" s="1"/>
      <c r="BH413" s="1"/>
      <c r="BI413" s="1"/>
      <c r="BJ413" s="1"/>
      <c r="BN413" s="1"/>
      <c r="BO413" s="1"/>
      <c r="BP413" s="1"/>
    </row>
    <row r="414" spans="44:68">
      <c r="AR414" s="1"/>
      <c r="AS414" s="1"/>
      <c r="AT414" s="1"/>
      <c r="AU414" s="1"/>
      <c r="AV414" s="1"/>
      <c r="AW414" s="1"/>
      <c r="AY414" s="1"/>
      <c r="AZ414" s="1"/>
      <c r="BA414" s="1"/>
      <c r="BH414" s="1"/>
      <c r="BI414" s="1"/>
      <c r="BJ414" s="1"/>
      <c r="BN414" s="1"/>
      <c r="BO414" s="1"/>
      <c r="BP414" s="1"/>
    </row>
    <row r="415" spans="44:68">
      <c r="AR415" s="1"/>
      <c r="AS415" s="1"/>
      <c r="AT415" s="1"/>
      <c r="AU415" s="1"/>
      <c r="AV415" s="1"/>
      <c r="AW415" s="1"/>
      <c r="AY415" s="1"/>
      <c r="AZ415" s="1"/>
      <c r="BA415" s="1"/>
      <c r="BH415" s="1"/>
      <c r="BI415" s="1"/>
      <c r="BJ415" s="1"/>
      <c r="BN415" s="1"/>
      <c r="BO415" s="1"/>
      <c r="BP415" s="1"/>
    </row>
    <row r="416" spans="44:68">
      <c r="AR416" s="1"/>
      <c r="AS416" s="1"/>
      <c r="AT416" s="1"/>
      <c r="AU416" s="1"/>
      <c r="AV416" s="1"/>
      <c r="AW416" s="1"/>
      <c r="AY416" s="1"/>
      <c r="AZ416" s="1"/>
      <c r="BA416" s="1"/>
      <c r="BH416" s="1"/>
      <c r="BI416" s="1"/>
      <c r="BJ416" s="1"/>
      <c r="BN416" s="1"/>
      <c r="BO416" s="1"/>
      <c r="BP416" s="1"/>
    </row>
    <row r="417" spans="44:68">
      <c r="AR417" s="1"/>
      <c r="AS417" s="1"/>
      <c r="AT417" s="1"/>
      <c r="AU417" s="1"/>
      <c r="AV417" s="1"/>
      <c r="AW417" s="1"/>
      <c r="AY417" s="1"/>
      <c r="AZ417" s="1"/>
      <c r="BA417" s="1"/>
      <c r="BH417" s="1"/>
      <c r="BI417" s="1"/>
      <c r="BJ417" s="1"/>
      <c r="BN417" s="1"/>
      <c r="BO417" s="1"/>
      <c r="BP417" s="1"/>
    </row>
    <row r="418" spans="44:68">
      <c r="AR418" s="1"/>
      <c r="AS418" s="1"/>
      <c r="AT418" s="1"/>
      <c r="AU418" s="1"/>
      <c r="AV418" s="1"/>
      <c r="AW418" s="1"/>
      <c r="AY418" s="1"/>
      <c r="AZ418" s="1"/>
      <c r="BA418" s="1"/>
      <c r="BH418" s="1"/>
      <c r="BI418" s="1"/>
      <c r="BJ418" s="1"/>
      <c r="BN418" s="1"/>
      <c r="BO418" s="1"/>
      <c r="BP418" s="1"/>
    </row>
    <row r="419" spans="44:68">
      <c r="AR419" s="1"/>
      <c r="AS419" s="1"/>
      <c r="AT419" s="1"/>
      <c r="AU419" s="1"/>
      <c r="AV419" s="1"/>
      <c r="AW419" s="1"/>
      <c r="AY419" s="1"/>
      <c r="AZ419" s="1"/>
      <c r="BA419" s="1"/>
      <c r="BH419" s="1"/>
      <c r="BI419" s="1"/>
      <c r="BJ419" s="1"/>
      <c r="BN419" s="1"/>
      <c r="BO419" s="1"/>
      <c r="BP419" s="1"/>
    </row>
    <row r="420" spans="44:68">
      <c r="AR420" s="1"/>
      <c r="AS420" s="1"/>
      <c r="AT420" s="1"/>
      <c r="AU420" s="1"/>
      <c r="AV420" s="1"/>
      <c r="AW420" s="1"/>
      <c r="AY420" s="1"/>
      <c r="AZ420" s="1"/>
      <c r="BA420" s="1"/>
      <c r="BH420" s="1"/>
      <c r="BI420" s="1"/>
      <c r="BJ420" s="1"/>
      <c r="BN420" s="1"/>
      <c r="BO420" s="1"/>
      <c r="BP420" s="1"/>
    </row>
    <row r="421" spans="44:68">
      <c r="AR421" s="1"/>
      <c r="AS421" s="1"/>
      <c r="AT421" s="1"/>
      <c r="AU421" s="1"/>
      <c r="AV421" s="1"/>
      <c r="AW421" s="1"/>
      <c r="AY421" s="1"/>
      <c r="AZ421" s="1"/>
      <c r="BA421" s="1"/>
      <c r="BH421" s="1"/>
      <c r="BI421" s="1"/>
      <c r="BJ421" s="1"/>
      <c r="BN421" s="1"/>
      <c r="BO421" s="1"/>
      <c r="BP421" s="1"/>
    </row>
    <row r="422" spans="44:68">
      <c r="AR422" s="1"/>
      <c r="AS422" s="1"/>
      <c r="AT422" s="1"/>
      <c r="AU422" s="1"/>
      <c r="AV422" s="1"/>
      <c r="AW422" s="1"/>
      <c r="AY422" s="1"/>
      <c r="AZ422" s="1"/>
      <c r="BA422" s="1"/>
      <c r="BH422" s="1"/>
      <c r="BI422" s="1"/>
      <c r="BJ422" s="1"/>
      <c r="BN422" s="1"/>
      <c r="BO422" s="1"/>
      <c r="BP422" s="1"/>
    </row>
    <row r="423" spans="44:68">
      <c r="AR423" s="1"/>
      <c r="AS423" s="1"/>
      <c r="AT423" s="1"/>
      <c r="AU423" s="1"/>
      <c r="AV423" s="1"/>
      <c r="AW423" s="1"/>
      <c r="AY423" s="1"/>
      <c r="AZ423" s="1"/>
      <c r="BA423" s="1"/>
      <c r="BH423" s="1"/>
      <c r="BI423" s="1"/>
      <c r="BJ423" s="1"/>
      <c r="BN423" s="1"/>
      <c r="BO423" s="1"/>
      <c r="BP423" s="1"/>
    </row>
    <row r="424" spans="44:68">
      <c r="AR424" s="1"/>
      <c r="AS424" s="1"/>
      <c r="AT424" s="1"/>
      <c r="AU424" s="1"/>
      <c r="AV424" s="1"/>
      <c r="AW424" s="1"/>
      <c r="AY424" s="1"/>
      <c r="AZ424" s="1"/>
      <c r="BA424" s="1"/>
      <c r="BH424" s="1"/>
      <c r="BI424" s="1"/>
      <c r="BJ424" s="1"/>
      <c r="BN424" s="1"/>
      <c r="BO424" s="1"/>
      <c r="BP424" s="1"/>
    </row>
    <row r="425" spans="44:68">
      <c r="AR425" s="1"/>
      <c r="AS425" s="1"/>
      <c r="AT425" s="1"/>
      <c r="AU425" s="1"/>
      <c r="AV425" s="1"/>
      <c r="AW425" s="1"/>
      <c r="AY425" s="1"/>
      <c r="AZ425" s="1"/>
      <c r="BA425" s="1"/>
      <c r="BH425" s="1"/>
      <c r="BI425" s="1"/>
      <c r="BJ425" s="1"/>
      <c r="BN425" s="1"/>
      <c r="BO425" s="1"/>
      <c r="BP425" s="1"/>
    </row>
    <row r="426" spans="44:68">
      <c r="AR426" s="1"/>
      <c r="AS426" s="1"/>
      <c r="AT426" s="1"/>
      <c r="AU426" s="1"/>
      <c r="AV426" s="1"/>
      <c r="AW426" s="1"/>
      <c r="AY426" s="1"/>
      <c r="AZ426" s="1"/>
      <c r="BA426" s="1"/>
      <c r="BH426" s="1"/>
      <c r="BI426" s="1"/>
      <c r="BJ426" s="1"/>
      <c r="BN426" s="1"/>
      <c r="BO426" s="1"/>
      <c r="BP426" s="1"/>
    </row>
    <row r="427" spans="44:68">
      <c r="AR427" s="1"/>
      <c r="AS427" s="1"/>
      <c r="AT427" s="1"/>
      <c r="AU427" s="1"/>
      <c r="AV427" s="1"/>
      <c r="AW427" s="1"/>
      <c r="AY427" s="1"/>
      <c r="AZ427" s="1"/>
      <c r="BA427" s="1"/>
      <c r="BH427" s="1"/>
      <c r="BI427" s="1"/>
      <c r="BJ427" s="1"/>
      <c r="BN427" s="1"/>
      <c r="BO427" s="1"/>
      <c r="BP427" s="1"/>
    </row>
    <row r="428" spans="44:68">
      <c r="AR428" s="1"/>
      <c r="AS428" s="1"/>
      <c r="AT428" s="1"/>
      <c r="AU428" s="1"/>
      <c r="AV428" s="1"/>
      <c r="AW428" s="1"/>
      <c r="AY428" s="1"/>
      <c r="AZ428" s="1"/>
      <c r="BA428" s="1"/>
      <c r="BH428" s="1"/>
      <c r="BI428" s="1"/>
      <c r="BJ428" s="1"/>
      <c r="BN428" s="1"/>
      <c r="BO428" s="1"/>
      <c r="BP428" s="1"/>
    </row>
    <row r="429" spans="44:68">
      <c r="AR429" s="1"/>
      <c r="AS429" s="1"/>
      <c r="AT429" s="1"/>
      <c r="AU429" s="1"/>
      <c r="AV429" s="1"/>
      <c r="AW429" s="1"/>
      <c r="AY429" s="1"/>
      <c r="AZ429" s="1"/>
      <c r="BA429" s="1"/>
      <c r="BH429" s="1"/>
      <c r="BI429" s="1"/>
      <c r="BJ429" s="1"/>
      <c r="BN429" s="1"/>
      <c r="BO429" s="1"/>
      <c r="BP429" s="1"/>
    </row>
    <row r="430" spans="44:68">
      <c r="AR430" s="1"/>
      <c r="AS430" s="1"/>
      <c r="AT430" s="1"/>
      <c r="AU430" s="1"/>
      <c r="AV430" s="1"/>
      <c r="AW430" s="1"/>
      <c r="AY430" s="1"/>
      <c r="AZ430" s="1"/>
      <c r="BA430" s="1"/>
      <c r="BH430" s="1"/>
      <c r="BI430" s="1"/>
      <c r="BJ430" s="1"/>
      <c r="BN430" s="1"/>
      <c r="BO430" s="1"/>
      <c r="BP430" s="1"/>
    </row>
    <row r="431" spans="44:68">
      <c r="AR431" s="1"/>
      <c r="AS431" s="1"/>
      <c r="AT431" s="1"/>
      <c r="AU431" s="1"/>
      <c r="AV431" s="1"/>
      <c r="AW431" s="1"/>
      <c r="AY431" s="1"/>
      <c r="AZ431" s="1"/>
      <c r="BA431" s="1"/>
      <c r="BH431" s="1"/>
      <c r="BI431" s="1"/>
      <c r="BJ431" s="1"/>
      <c r="BN431" s="1"/>
      <c r="BO431" s="1"/>
      <c r="BP431" s="1"/>
    </row>
    <row r="432" spans="44:68">
      <c r="AR432" s="1"/>
      <c r="AS432" s="1"/>
      <c r="AT432" s="1"/>
      <c r="AU432" s="1"/>
      <c r="AV432" s="1"/>
      <c r="AW432" s="1"/>
      <c r="AY432" s="1"/>
      <c r="AZ432" s="1"/>
      <c r="BA432" s="1"/>
      <c r="BH432" s="1"/>
      <c r="BI432" s="1"/>
      <c r="BJ432" s="1"/>
      <c r="BN432" s="1"/>
      <c r="BO432" s="1"/>
      <c r="BP432" s="1"/>
    </row>
    <row r="433" spans="44:68">
      <c r="AR433" s="1"/>
      <c r="AS433" s="1"/>
      <c r="AT433" s="1"/>
      <c r="AU433" s="1"/>
      <c r="AV433" s="1"/>
      <c r="AW433" s="1"/>
      <c r="AY433" s="1"/>
      <c r="AZ433" s="1"/>
      <c r="BA433" s="1"/>
      <c r="BH433" s="1"/>
      <c r="BI433" s="1"/>
      <c r="BJ433" s="1"/>
      <c r="BN433" s="1"/>
      <c r="BO433" s="1"/>
      <c r="BP433" s="1"/>
    </row>
    <row r="434" spans="44:68">
      <c r="AR434" s="1"/>
      <c r="AS434" s="1"/>
      <c r="AT434" s="1"/>
      <c r="AU434" s="1"/>
      <c r="AV434" s="1"/>
      <c r="AW434" s="1"/>
      <c r="AY434" s="1"/>
      <c r="AZ434" s="1"/>
      <c r="BA434" s="1"/>
      <c r="BH434" s="1"/>
      <c r="BI434" s="1"/>
      <c r="BJ434" s="1"/>
      <c r="BN434" s="1"/>
      <c r="BO434" s="1"/>
      <c r="BP434" s="1"/>
    </row>
    <row r="435" spans="44:68">
      <c r="AR435" s="1"/>
      <c r="AS435" s="1"/>
      <c r="AT435" s="1"/>
      <c r="AU435" s="1"/>
      <c r="AV435" s="1"/>
      <c r="AW435" s="1"/>
      <c r="AY435" s="1"/>
      <c r="AZ435" s="1"/>
      <c r="BA435" s="1"/>
      <c r="BH435" s="1"/>
      <c r="BI435" s="1"/>
      <c r="BJ435" s="1"/>
      <c r="BN435" s="1"/>
      <c r="BO435" s="1"/>
      <c r="BP435" s="1"/>
    </row>
    <row r="436" spans="44:68">
      <c r="AR436" s="1"/>
      <c r="AS436" s="1"/>
      <c r="AT436" s="1"/>
      <c r="AU436" s="1"/>
      <c r="AV436" s="1"/>
      <c r="AW436" s="1"/>
      <c r="AY436" s="1"/>
      <c r="AZ436" s="1"/>
      <c r="BA436" s="1"/>
      <c r="BH436" s="1"/>
      <c r="BI436" s="1"/>
      <c r="BJ436" s="1"/>
      <c r="BN436" s="1"/>
      <c r="BO436" s="1"/>
      <c r="BP436" s="1"/>
    </row>
    <row r="437" spans="44:68">
      <c r="AR437" s="1"/>
      <c r="AS437" s="1"/>
      <c r="AT437" s="1"/>
      <c r="AU437" s="1"/>
      <c r="AV437" s="1"/>
      <c r="AW437" s="1"/>
      <c r="AY437" s="1"/>
      <c r="AZ437" s="1"/>
      <c r="BA437" s="1"/>
      <c r="BH437" s="1"/>
      <c r="BI437" s="1"/>
      <c r="BJ437" s="1"/>
      <c r="BN437" s="1"/>
      <c r="BO437" s="1"/>
      <c r="BP437" s="1"/>
    </row>
    <row r="438" spans="44:68">
      <c r="AR438" s="1"/>
      <c r="AS438" s="1"/>
      <c r="AT438" s="1"/>
      <c r="AU438" s="1"/>
      <c r="AV438" s="1"/>
      <c r="AW438" s="1"/>
      <c r="AY438" s="1"/>
      <c r="AZ438" s="1"/>
      <c r="BA438" s="1"/>
      <c r="BH438" s="1"/>
      <c r="BI438" s="1"/>
      <c r="BJ438" s="1"/>
      <c r="BN438" s="1"/>
      <c r="BO438" s="1"/>
      <c r="BP438" s="1"/>
    </row>
    <row r="439" spans="44:68">
      <c r="AR439" s="1"/>
      <c r="AS439" s="1"/>
      <c r="AT439" s="1"/>
      <c r="AU439" s="1"/>
      <c r="AV439" s="1"/>
      <c r="AW439" s="1"/>
      <c r="AY439" s="1"/>
      <c r="AZ439" s="1"/>
      <c r="BA439" s="1"/>
      <c r="BH439" s="1"/>
      <c r="BI439" s="1"/>
      <c r="BJ439" s="1"/>
      <c r="BN439" s="1"/>
      <c r="BO439" s="1"/>
      <c r="BP439" s="1"/>
    </row>
    <row r="440" spans="44:68">
      <c r="AR440" s="1"/>
      <c r="AS440" s="1"/>
      <c r="AT440" s="1"/>
      <c r="AU440" s="1"/>
      <c r="AV440" s="1"/>
      <c r="AW440" s="1"/>
      <c r="AY440" s="1"/>
      <c r="AZ440" s="1"/>
      <c r="BA440" s="1"/>
      <c r="BH440" s="1"/>
      <c r="BI440" s="1"/>
      <c r="BJ440" s="1"/>
      <c r="BN440" s="1"/>
      <c r="BO440" s="1"/>
      <c r="BP440" s="1"/>
    </row>
    <row r="441" spans="44:68">
      <c r="AR441" s="1"/>
      <c r="AS441" s="1"/>
      <c r="AT441" s="1"/>
      <c r="AU441" s="1"/>
      <c r="AV441" s="1"/>
      <c r="AW441" s="1"/>
      <c r="AY441" s="1"/>
      <c r="AZ441" s="1"/>
      <c r="BA441" s="1"/>
      <c r="BH441" s="1"/>
      <c r="BI441" s="1"/>
      <c r="BJ441" s="1"/>
      <c r="BN441" s="1"/>
      <c r="BO441" s="1"/>
      <c r="BP441" s="1"/>
    </row>
    <row r="442" spans="44:68">
      <c r="AR442" s="1"/>
      <c r="AS442" s="1"/>
      <c r="AT442" s="1"/>
      <c r="AU442" s="1"/>
      <c r="AV442" s="1"/>
      <c r="AW442" s="1"/>
      <c r="AY442" s="1"/>
      <c r="AZ442" s="1"/>
      <c r="BA442" s="1"/>
      <c r="BH442" s="1"/>
      <c r="BI442" s="1"/>
      <c r="BJ442" s="1"/>
      <c r="BN442" s="1"/>
      <c r="BO442" s="1"/>
      <c r="BP442" s="1"/>
    </row>
    <row r="443" spans="44:68">
      <c r="AR443" s="1"/>
      <c r="AS443" s="1"/>
      <c r="AT443" s="1"/>
      <c r="AU443" s="1"/>
      <c r="AV443" s="1"/>
      <c r="AW443" s="1"/>
      <c r="AY443" s="1"/>
      <c r="AZ443" s="1"/>
      <c r="BA443" s="1"/>
      <c r="BH443" s="1"/>
      <c r="BI443" s="1"/>
      <c r="BJ443" s="1"/>
      <c r="BN443" s="1"/>
      <c r="BO443" s="1"/>
      <c r="BP443" s="1"/>
    </row>
    <row r="444" spans="44:68">
      <c r="AR444" s="1"/>
      <c r="AS444" s="1"/>
      <c r="AT444" s="1"/>
      <c r="AU444" s="1"/>
      <c r="AV444" s="1"/>
      <c r="AW444" s="1"/>
      <c r="AY444" s="1"/>
      <c r="AZ444" s="1"/>
      <c r="BA444" s="1"/>
      <c r="BH444" s="1"/>
      <c r="BI444" s="1"/>
      <c r="BJ444" s="1"/>
      <c r="BN444" s="1"/>
      <c r="BO444" s="1"/>
      <c r="BP444" s="1"/>
    </row>
    <row r="445" spans="44:68">
      <c r="AR445" s="1"/>
      <c r="AS445" s="1"/>
      <c r="AT445" s="1"/>
      <c r="AU445" s="1"/>
      <c r="AV445" s="1"/>
      <c r="AW445" s="1"/>
      <c r="AY445" s="1"/>
      <c r="AZ445" s="1"/>
      <c r="BA445" s="1"/>
      <c r="BH445" s="1"/>
      <c r="BI445" s="1"/>
      <c r="BJ445" s="1"/>
      <c r="BN445" s="1"/>
      <c r="BO445" s="1"/>
      <c r="BP445" s="1"/>
    </row>
    <row r="446" spans="44:68">
      <c r="AR446" s="1"/>
      <c r="AS446" s="1"/>
      <c r="AT446" s="1"/>
      <c r="AU446" s="1"/>
      <c r="AV446" s="1"/>
      <c r="AW446" s="1"/>
      <c r="AY446" s="1"/>
      <c r="AZ446" s="1"/>
      <c r="BA446" s="1"/>
      <c r="BH446" s="1"/>
      <c r="BI446" s="1"/>
      <c r="BJ446" s="1"/>
      <c r="BN446" s="1"/>
      <c r="BO446" s="1"/>
      <c r="BP446" s="1"/>
    </row>
    <row r="447" spans="44:68">
      <c r="AR447" s="1"/>
      <c r="AS447" s="1"/>
      <c r="AT447" s="1"/>
      <c r="AU447" s="1"/>
      <c r="AV447" s="1"/>
      <c r="AW447" s="1"/>
      <c r="AY447" s="1"/>
      <c r="AZ447" s="1"/>
      <c r="BA447" s="1"/>
      <c r="BH447" s="1"/>
      <c r="BI447" s="1"/>
      <c r="BJ447" s="1"/>
      <c r="BN447" s="1"/>
      <c r="BO447" s="1"/>
      <c r="BP447" s="1"/>
    </row>
    <row r="448" spans="44:68">
      <c r="AR448" s="1"/>
      <c r="AS448" s="1"/>
      <c r="AT448" s="1"/>
      <c r="AU448" s="1"/>
      <c r="AV448" s="1"/>
      <c r="AW448" s="1"/>
      <c r="AY448" s="1"/>
      <c r="AZ448" s="1"/>
      <c r="BA448" s="1"/>
      <c r="BH448" s="1"/>
      <c r="BI448" s="1"/>
      <c r="BJ448" s="1"/>
      <c r="BN448" s="1"/>
      <c r="BO448" s="1"/>
      <c r="BP448" s="1"/>
    </row>
    <row r="449" spans="44:68">
      <c r="AR449" s="1"/>
      <c r="AS449" s="1"/>
      <c r="AT449" s="1"/>
      <c r="AU449" s="1"/>
      <c r="AV449" s="1"/>
      <c r="AW449" s="1"/>
      <c r="AY449" s="1"/>
      <c r="AZ449" s="1"/>
      <c r="BA449" s="1"/>
      <c r="BH449" s="1"/>
      <c r="BI449" s="1"/>
      <c r="BJ449" s="1"/>
      <c r="BN449" s="1"/>
      <c r="BO449" s="1"/>
      <c r="BP449" s="1"/>
    </row>
    <row r="450" spans="44:68">
      <c r="AR450" s="1"/>
      <c r="AS450" s="1"/>
      <c r="AT450" s="1"/>
      <c r="AU450" s="1"/>
      <c r="AV450" s="1"/>
      <c r="AW450" s="1"/>
      <c r="AY450" s="1"/>
      <c r="AZ450" s="1"/>
      <c r="BA450" s="1"/>
      <c r="BH450" s="1"/>
      <c r="BI450" s="1"/>
      <c r="BJ450" s="1"/>
      <c r="BN450" s="1"/>
      <c r="BO450" s="1"/>
      <c r="BP450" s="1"/>
    </row>
    <row r="451" spans="44:68">
      <c r="AR451" s="1"/>
      <c r="AS451" s="1"/>
      <c r="AT451" s="1"/>
      <c r="AU451" s="1"/>
      <c r="AV451" s="1"/>
      <c r="AW451" s="1"/>
      <c r="AY451" s="1"/>
      <c r="AZ451" s="1"/>
      <c r="BA451" s="1"/>
      <c r="BH451" s="1"/>
      <c r="BI451" s="1"/>
      <c r="BJ451" s="1"/>
      <c r="BN451" s="1"/>
      <c r="BO451" s="1"/>
      <c r="BP451" s="1"/>
    </row>
    <row r="452" spans="44:68">
      <c r="AR452" s="1"/>
      <c r="AS452" s="1"/>
      <c r="AT452" s="1"/>
      <c r="AU452" s="1"/>
      <c r="AV452" s="1"/>
      <c r="AW452" s="1"/>
      <c r="AY452" s="1"/>
      <c r="AZ452" s="1"/>
      <c r="BA452" s="1"/>
      <c r="BH452" s="1"/>
      <c r="BI452" s="1"/>
      <c r="BJ452" s="1"/>
      <c r="BN452" s="1"/>
      <c r="BO452" s="1"/>
      <c r="BP452" s="1"/>
    </row>
    <row r="453" spans="44:68">
      <c r="AR453" s="1"/>
      <c r="AS453" s="1"/>
      <c r="AT453" s="1"/>
      <c r="AU453" s="1"/>
      <c r="AV453" s="1"/>
      <c r="AW453" s="1"/>
      <c r="AY453" s="1"/>
      <c r="AZ453" s="1"/>
      <c r="BA453" s="1"/>
      <c r="BH453" s="1"/>
      <c r="BI453" s="1"/>
      <c r="BJ453" s="1"/>
      <c r="BN453" s="1"/>
      <c r="BO453" s="1"/>
      <c r="BP453" s="1"/>
    </row>
    <row r="454" spans="44:68">
      <c r="AR454" s="1"/>
      <c r="AS454" s="1"/>
      <c r="AT454" s="1"/>
      <c r="AU454" s="1"/>
      <c r="AV454" s="1"/>
      <c r="AW454" s="1"/>
      <c r="AY454" s="1"/>
      <c r="AZ454" s="1"/>
      <c r="BA454" s="1"/>
      <c r="BH454" s="1"/>
      <c r="BI454" s="1"/>
      <c r="BJ454" s="1"/>
      <c r="BN454" s="1"/>
      <c r="BO454" s="1"/>
      <c r="BP454" s="1"/>
    </row>
    <row r="455" spans="44:68">
      <c r="AR455" s="1"/>
      <c r="AS455" s="1"/>
      <c r="AT455" s="1"/>
      <c r="AU455" s="1"/>
      <c r="AV455" s="1"/>
      <c r="AW455" s="1"/>
      <c r="AY455" s="1"/>
      <c r="AZ455" s="1"/>
      <c r="BA455" s="1"/>
      <c r="BH455" s="1"/>
      <c r="BI455" s="1"/>
      <c r="BJ455" s="1"/>
      <c r="BN455" s="1"/>
      <c r="BO455" s="1"/>
      <c r="BP455" s="1"/>
    </row>
    <row r="456" spans="44:68">
      <c r="AR456" s="1"/>
      <c r="AS456" s="1"/>
      <c r="AT456" s="1"/>
      <c r="AU456" s="1"/>
      <c r="AV456" s="1"/>
      <c r="AW456" s="1"/>
      <c r="AY456" s="1"/>
      <c r="AZ456" s="1"/>
      <c r="BA456" s="1"/>
      <c r="BH456" s="1"/>
      <c r="BI456" s="1"/>
      <c r="BJ456" s="1"/>
      <c r="BN456" s="1"/>
      <c r="BO456" s="1"/>
      <c r="BP456" s="1"/>
    </row>
    <row r="457" spans="44:68">
      <c r="AR457" s="1"/>
      <c r="AS457" s="1"/>
      <c r="AT457" s="1"/>
      <c r="AU457" s="1"/>
      <c r="AV457" s="1"/>
      <c r="AW457" s="1"/>
      <c r="AY457" s="1"/>
      <c r="AZ457" s="1"/>
      <c r="BA457" s="1"/>
      <c r="BH457" s="1"/>
      <c r="BI457" s="1"/>
      <c r="BJ457" s="1"/>
      <c r="BN457" s="1"/>
      <c r="BO457" s="1"/>
      <c r="BP457" s="1"/>
    </row>
    <row r="458" spans="44:68">
      <c r="AR458" s="1"/>
      <c r="AS458" s="1"/>
      <c r="AT458" s="1"/>
      <c r="AU458" s="1"/>
      <c r="AV458" s="1"/>
      <c r="AW458" s="1"/>
      <c r="AY458" s="1"/>
      <c r="AZ458" s="1"/>
      <c r="BA458" s="1"/>
      <c r="BH458" s="1"/>
      <c r="BI458" s="1"/>
      <c r="BJ458" s="1"/>
      <c r="BN458" s="1"/>
      <c r="BO458" s="1"/>
      <c r="BP458" s="1"/>
    </row>
    <row r="459" spans="44:68">
      <c r="AR459" s="1"/>
      <c r="AS459" s="1"/>
      <c r="AT459" s="1"/>
      <c r="AU459" s="1"/>
      <c r="AV459" s="1"/>
      <c r="AW459" s="1"/>
      <c r="AY459" s="1"/>
      <c r="AZ459" s="1"/>
      <c r="BA459" s="1"/>
      <c r="BH459" s="1"/>
      <c r="BI459" s="1"/>
      <c r="BJ459" s="1"/>
      <c r="BN459" s="1"/>
      <c r="BO459" s="1"/>
      <c r="BP459" s="1"/>
    </row>
    <row r="460" spans="44:68">
      <c r="AR460" s="1"/>
      <c r="AS460" s="1"/>
      <c r="AT460" s="1"/>
      <c r="AU460" s="1"/>
      <c r="AV460" s="1"/>
      <c r="AW460" s="1"/>
      <c r="AY460" s="1"/>
      <c r="AZ460" s="1"/>
      <c r="BA460" s="1"/>
      <c r="BH460" s="1"/>
      <c r="BI460" s="1"/>
      <c r="BJ460" s="1"/>
      <c r="BN460" s="1"/>
      <c r="BO460" s="1"/>
      <c r="BP460" s="1"/>
    </row>
    <row r="461" spans="44:68">
      <c r="AR461" s="1"/>
      <c r="AS461" s="1"/>
      <c r="AT461" s="1"/>
      <c r="AU461" s="1"/>
      <c r="AV461" s="1"/>
      <c r="AW461" s="1"/>
      <c r="AY461" s="1"/>
      <c r="AZ461" s="1"/>
      <c r="BA461" s="1"/>
      <c r="BH461" s="1"/>
      <c r="BI461" s="1"/>
      <c r="BJ461" s="1"/>
      <c r="BN461" s="1"/>
      <c r="BO461" s="1"/>
      <c r="BP461" s="1"/>
    </row>
    <row r="462" spans="44:68">
      <c r="AR462" s="1"/>
      <c r="AS462" s="1"/>
      <c r="AT462" s="1"/>
      <c r="AU462" s="1"/>
      <c r="AV462" s="1"/>
      <c r="AW462" s="1"/>
      <c r="AY462" s="1"/>
      <c r="AZ462" s="1"/>
      <c r="BA462" s="1"/>
      <c r="BH462" s="1"/>
      <c r="BI462" s="1"/>
      <c r="BJ462" s="1"/>
      <c r="BN462" s="1"/>
      <c r="BO462" s="1"/>
      <c r="BP462" s="1"/>
    </row>
    <row r="463" spans="44:68">
      <c r="AR463" s="1"/>
      <c r="AS463" s="1"/>
      <c r="AT463" s="1"/>
      <c r="AU463" s="1"/>
      <c r="AV463" s="1"/>
      <c r="AW463" s="1"/>
      <c r="AY463" s="1"/>
      <c r="AZ463" s="1"/>
      <c r="BA463" s="1"/>
      <c r="BH463" s="1"/>
      <c r="BI463" s="1"/>
      <c r="BJ463" s="1"/>
      <c r="BN463" s="1"/>
      <c r="BO463" s="1"/>
      <c r="BP463" s="1"/>
    </row>
    <row r="464" spans="44:68">
      <c r="AR464" s="1"/>
      <c r="AS464" s="1"/>
      <c r="AT464" s="1"/>
      <c r="AU464" s="1"/>
      <c r="AV464" s="1"/>
      <c r="AW464" s="1"/>
      <c r="AY464" s="1"/>
      <c r="AZ464" s="1"/>
      <c r="BA464" s="1"/>
      <c r="BH464" s="1"/>
      <c r="BI464" s="1"/>
      <c r="BJ464" s="1"/>
      <c r="BN464" s="1"/>
      <c r="BO464" s="1"/>
      <c r="BP464" s="1"/>
    </row>
    <row r="465" spans="44:68">
      <c r="AR465" s="1"/>
      <c r="AS465" s="1"/>
      <c r="AT465" s="1"/>
      <c r="AU465" s="1"/>
      <c r="AV465" s="1"/>
      <c r="AW465" s="1"/>
      <c r="AY465" s="1"/>
      <c r="AZ465" s="1"/>
      <c r="BA465" s="1"/>
      <c r="BH465" s="1"/>
      <c r="BI465" s="1"/>
      <c r="BJ465" s="1"/>
      <c r="BN465" s="1"/>
      <c r="BO465" s="1"/>
      <c r="BP465" s="1"/>
    </row>
    <row r="466" spans="44:68">
      <c r="AR466" s="1"/>
      <c r="AS466" s="1"/>
      <c r="AT466" s="1"/>
      <c r="AU466" s="1"/>
      <c r="AV466" s="1"/>
      <c r="AW466" s="1"/>
      <c r="AY466" s="1"/>
      <c r="AZ466" s="1"/>
      <c r="BA466" s="1"/>
      <c r="BH466" s="1"/>
      <c r="BI466" s="1"/>
      <c r="BJ466" s="1"/>
      <c r="BN466" s="1"/>
      <c r="BO466" s="1"/>
      <c r="BP466" s="1"/>
    </row>
    <row r="467" spans="44:68">
      <c r="AR467" s="1"/>
      <c r="AS467" s="1"/>
      <c r="AT467" s="1"/>
      <c r="AU467" s="1"/>
      <c r="AV467" s="1"/>
      <c r="AW467" s="1"/>
      <c r="AY467" s="1"/>
      <c r="AZ467" s="1"/>
      <c r="BA467" s="1"/>
      <c r="BH467" s="1"/>
      <c r="BI467" s="1"/>
      <c r="BJ467" s="1"/>
      <c r="BN467" s="1"/>
      <c r="BO467" s="1"/>
      <c r="BP467" s="1"/>
    </row>
    <row r="468" spans="44:68">
      <c r="AR468" s="1"/>
      <c r="AS468" s="1"/>
      <c r="AT468" s="1"/>
      <c r="AU468" s="1"/>
      <c r="AV468" s="1"/>
      <c r="AW468" s="1"/>
      <c r="AY468" s="1"/>
      <c r="AZ468" s="1"/>
      <c r="BA468" s="1"/>
      <c r="BH468" s="1"/>
      <c r="BI468" s="1"/>
      <c r="BJ468" s="1"/>
      <c r="BN468" s="1"/>
      <c r="BO468" s="1"/>
      <c r="BP468" s="1"/>
    </row>
    <row r="469" spans="44:68">
      <c r="AR469" s="1"/>
      <c r="AS469" s="1"/>
      <c r="AT469" s="1"/>
      <c r="AU469" s="1"/>
      <c r="AV469" s="1"/>
      <c r="AW469" s="1"/>
      <c r="AY469" s="1"/>
      <c r="AZ469" s="1"/>
      <c r="BA469" s="1"/>
      <c r="BH469" s="1"/>
      <c r="BI469" s="1"/>
      <c r="BJ469" s="1"/>
      <c r="BN469" s="1"/>
      <c r="BO469" s="1"/>
      <c r="BP469" s="1"/>
    </row>
    <row r="470" spans="44:68">
      <c r="AR470" s="1"/>
      <c r="AS470" s="1"/>
      <c r="AT470" s="1"/>
      <c r="AU470" s="1"/>
      <c r="AV470" s="1"/>
      <c r="AW470" s="1"/>
      <c r="AY470" s="1"/>
      <c r="AZ470" s="1"/>
      <c r="BA470" s="1"/>
      <c r="BH470" s="1"/>
      <c r="BI470" s="1"/>
      <c r="BJ470" s="1"/>
      <c r="BN470" s="1"/>
      <c r="BO470" s="1"/>
      <c r="BP470" s="1"/>
    </row>
    <row r="471" spans="44:68">
      <c r="AR471" s="1"/>
      <c r="AS471" s="1"/>
      <c r="AT471" s="1"/>
      <c r="AU471" s="1"/>
      <c r="AV471" s="1"/>
      <c r="AW471" s="1"/>
      <c r="AY471" s="1"/>
      <c r="AZ471" s="1"/>
      <c r="BA471" s="1"/>
      <c r="BH471" s="1"/>
      <c r="BI471" s="1"/>
      <c r="BJ471" s="1"/>
      <c r="BN471" s="1"/>
      <c r="BO471" s="1"/>
      <c r="BP471" s="1"/>
    </row>
    <row r="472" spans="44:68">
      <c r="AR472" s="1"/>
      <c r="AS472" s="1"/>
      <c r="AT472" s="1"/>
      <c r="AU472" s="1"/>
      <c r="AV472" s="1"/>
      <c r="AW472" s="1"/>
      <c r="AY472" s="1"/>
      <c r="AZ472" s="1"/>
      <c r="BA472" s="1"/>
      <c r="BH472" s="1"/>
      <c r="BI472" s="1"/>
      <c r="BJ472" s="1"/>
      <c r="BN472" s="1"/>
      <c r="BO472" s="1"/>
      <c r="BP472" s="1"/>
    </row>
    <row r="473" spans="44:68">
      <c r="AR473" s="1"/>
      <c r="AS473" s="1"/>
      <c r="AT473" s="1"/>
      <c r="AU473" s="1"/>
      <c r="AV473" s="1"/>
      <c r="AW473" s="1"/>
      <c r="AY473" s="1"/>
      <c r="AZ473" s="1"/>
      <c r="BA473" s="1"/>
      <c r="BH473" s="1"/>
      <c r="BI473" s="1"/>
      <c r="BJ473" s="1"/>
      <c r="BN473" s="1"/>
      <c r="BO473" s="1"/>
      <c r="BP473" s="1"/>
    </row>
    <row r="474" spans="44:68">
      <c r="AR474" s="1"/>
      <c r="AS474" s="1"/>
      <c r="AT474" s="1"/>
      <c r="AU474" s="1"/>
      <c r="AV474" s="1"/>
      <c r="AW474" s="1"/>
      <c r="AY474" s="1"/>
      <c r="AZ474" s="1"/>
      <c r="BA474" s="1"/>
      <c r="BH474" s="1"/>
      <c r="BI474" s="1"/>
      <c r="BJ474" s="1"/>
      <c r="BN474" s="1"/>
      <c r="BO474" s="1"/>
      <c r="BP474" s="1"/>
    </row>
    <row r="475" spans="44:68">
      <c r="AR475" s="1"/>
      <c r="AS475" s="1"/>
      <c r="AT475" s="1"/>
      <c r="AU475" s="1"/>
      <c r="AV475" s="1"/>
      <c r="AW475" s="1"/>
      <c r="AY475" s="1"/>
      <c r="AZ475" s="1"/>
      <c r="BA475" s="1"/>
      <c r="BH475" s="1"/>
      <c r="BI475" s="1"/>
      <c r="BJ475" s="1"/>
      <c r="BN475" s="1"/>
      <c r="BO475" s="1"/>
      <c r="BP475" s="1"/>
    </row>
    <row r="476" spans="44:68">
      <c r="AR476" s="1"/>
      <c r="AS476" s="1"/>
      <c r="AT476" s="1"/>
      <c r="AU476" s="1"/>
      <c r="AV476" s="1"/>
      <c r="AW476" s="1"/>
      <c r="AY476" s="1"/>
      <c r="AZ476" s="1"/>
      <c r="BA476" s="1"/>
      <c r="BH476" s="1"/>
      <c r="BI476" s="1"/>
      <c r="BJ476" s="1"/>
      <c r="BN476" s="1"/>
      <c r="BO476" s="1"/>
      <c r="BP476" s="1"/>
    </row>
    <row r="477" spans="44:68">
      <c r="AR477" s="1"/>
      <c r="AS477" s="1"/>
      <c r="AT477" s="1"/>
      <c r="AU477" s="1"/>
      <c r="AV477" s="1"/>
      <c r="AW477" s="1"/>
      <c r="AY477" s="1"/>
      <c r="AZ477" s="1"/>
      <c r="BA477" s="1"/>
      <c r="BH477" s="1"/>
      <c r="BI477" s="1"/>
      <c r="BJ477" s="1"/>
      <c r="BN477" s="1"/>
      <c r="BO477" s="1"/>
      <c r="BP477" s="1"/>
    </row>
    <row r="478" spans="44:68">
      <c r="AR478" s="1"/>
      <c r="AS478" s="1"/>
      <c r="AT478" s="1"/>
      <c r="AU478" s="1"/>
      <c r="AV478" s="1"/>
      <c r="AW478" s="1"/>
      <c r="AY478" s="1"/>
      <c r="AZ478" s="1"/>
      <c r="BA478" s="1"/>
      <c r="BH478" s="1"/>
      <c r="BI478" s="1"/>
      <c r="BJ478" s="1"/>
      <c r="BN478" s="1"/>
      <c r="BO478" s="1"/>
      <c r="BP478" s="1"/>
    </row>
    <row r="479" spans="44:68">
      <c r="AR479" s="1"/>
      <c r="AS479" s="1"/>
      <c r="AT479" s="1"/>
      <c r="AU479" s="1"/>
      <c r="AV479" s="1"/>
      <c r="AW479" s="1"/>
      <c r="AY479" s="1"/>
      <c r="AZ479" s="1"/>
      <c r="BA479" s="1"/>
      <c r="BH479" s="1"/>
      <c r="BI479" s="1"/>
      <c r="BJ479" s="1"/>
      <c r="BN479" s="1"/>
      <c r="BO479" s="1"/>
      <c r="BP479" s="1"/>
    </row>
    <row r="480" spans="44:68">
      <c r="AR480" s="1"/>
      <c r="AS480" s="1"/>
      <c r="AT480" s="1"/>
      <c r="AU480" s="1"/>
      <c r="AV480" s="1"/>
      <c r="AW480" s="1"/>
      <c r="AY480" s="1"/>
      <c r="AZ480" s="1"/>
      <c r="BA480" s="1"/>
      <c r="BH480" s="1"/>
      <c r="BI480" s="1"/>
      <c r="BJ480" s="1"/>
      <c r="BN480" s="1"/>
      <c r="BO480" s="1"/>
      <c r="BP480" s="1"/>
    </row>
    <row r="481" spans="44:68">
      <c r="AR481" s="1"/>
      <c r="AS481" s="1"/>
      <c r="AT481" s="1"/>
      <c r="AU481" s="1"/>
      <c r="AV481" s="1"/>
      <c r="AW481" s="1"/>
      <c r="AY481" s="1"/>
      <c r="AZ481" s="1"/>
      <c r="BA481" s="1"/>
      <c r="BH481" s="1"/>
      <c r="BI481" s="1"/>
      <c r="BJ481" s="1"/>
      <c r="BN481" s="1"/>
      <c r="BO481" s="1"/>
      <c r="BP481" s="1"/>
    </row>
    <row r="482" spans="44:68">
      <c r="AR482" s="1"/>
      <c r="AS482" s="1"/>
      <c r="AT482" s="1"/>
      <c r="AU482" s="1"/>
      <c r="AV482" s="1"/>
      <c r="AW482" s="1"/>
      <c r="AY482" s="1"/>
      <c r="AZ482" s="1"/>
      <c r="BA482" s="1"/>
      <c r="BH482" s="1"/>
      <c r="BI482" s="1"/>
      <c r="BJ482" s="1"/>
      <c r="BN482" s="1"/>
      <c r="BO482" s="1"/>
      <c r="BP482" s="1"/>
    </row>
    <row r="483" spans="44:68">
      <c r="AR483" s="1"/>
      <c r="AS483" s="1"/>
      <c r="AT483" s="1"/>
      <c r="AU483" s="1"/>
      <c r="AV483" s="1"/>
      <c r="AW483" s="1"/>
      <c r="AY483" s="1"/>
      <c r="AZ483" s="1"/>
      <c r="BA483" s="1"/>
      <c r="BH483" s="1"/>
      <c r="BI483" s="1"/>
      <c r="BJ483" s="1"/>
      <c r="BN483" s="1"/>
      <c r="BO483" s="1"/>
      <c r="BP483" s="1"/>
    </row>
    <row r="484" spans="44:68">
      <c r="AR484" s="1"/>
      <c r="AS484" s="1"/>
      <c r="AT484" s="1"/>
      <c r="AU484" s="1"/>
      <c r="AV484" s="1"/>
      <c r="AW484" s="1"/>
      <c r="AY484" s="1"/>
      <c r="AZ484" s="1"/>
      <c r="BA484" s="1"/>
      <c r="BH484" s="1"/>
      <c r="BI484" s="1"/>
      <c r="BJ484" s="1"/>
      <c r="BN484" s="1"/>
      <c r="BO484" s="1"/>
      <c r="BP484" s="1"/>
    </row>
    <row r="485" spans="44:68">
      <c r="AR485" s="1"/>
      <c r="AS485" s="1"/>
      <c r="AT485" s="1"/>
      <c r="AU485" s="1"/>
      <c r="AV485" s="1"/>
      <c r="AW485" s="1"/>
      <c r="AY485" s="1"/>
      <c r="AZ485" s="1"/>
      <c r="BA485" s="1"/>
      <c r="BH485" s="1"/>
      <c r="BI485" s="1"/>
      <c r="BJ485" s="1"/>
      <c r="BN485" s="1"/>
      <c r="BO485" s="1"/>
      <c r="BP485" s="1"/>
    </row>
    <row r="486" spans="44:68">
      <c r="AR486" s="1"/>
      <c r="AS486" s="1"/>
      <c r="AT486" s="1"/>
      <c r="AU486" s="1"/>
      <c r="AV486" s="1"/>
      <c r="AW486" s="1"/>
      <c r="AY486" s="1"/>
      <c r="AZ486" s="1"/>
      <c r="BA486" s="1"/>
      <c r="BH486" s="1"/>
      <c r="BI486" s="1"/>
      <c r="BJ486" s="1"/>
      <c r="BN486" s="1"/>
      <c r="BO486" s="1"/>
      <c r="BP486" s="1"/>
    </row>
    <row r="487" spans="44:68">
      <c r="AR487" s="1"/>
      <c r="AS487" s="1"/>
      <c r="AT487" s="1"/>
      <c r="AU487" s="1"/>
      <c r="AV487" s="1"/>
      <c r="AW487" s="1"/>
      <c r="AY487" s="1"/>
      <c r="AZ487" s="1"/>
      <c r="BA487" s="1"/>
      <c r="BH487" s="1"/>
      <c r="BI487" s="1"/>
      <c r="BJ487" s="1"/>
      <c r="BN487" s="1"/>
      <c r="BO487" s="1"/>
      <c r="BP487" s="1"/>
    </row>
    <row r="488" spans="44:68">
      <c r="AR488" s="1"/>
      <c r="AS488" s="1"/>
      <c r="AT488" s="1"/>
      <c r="AU488" s="1"/>
      <c r="AV488" s="1"/>
      <c r="AW488" s="1"/>
      <c r="AY488" s="1"/>
      <c r="AZ488" s="1"/>
      <c r="BA488" s="1"/>
      <c r="BH488" s="1"/>
      <c r="BI488" s="1"/>
      <c r="BJ488" s="1"/>
      <c r="BN488" s="1"/>
      <c r="BO488" s="1"/>
      <c r="BP488" s="1"/>
    </row>
    <row r="489" spans="44:68">
      <c r="AR489" s="1"/>
      <c r="AS489" s="1"/>
      <c r="AT489" s="1"/>
      <c r="AU489" s="1"/>
      <c r="AV489" s="1"/>
      <c r="AW489" s="1"/>
      <c r="AY489" s="1"/>
      <c r="AZ489" s="1"/>
      <c r="BA489" s="1"/>
      <c r="BH489" s="1"/>
      <c r="BI489" s="1"/>
      <c r="BJ489" s="1"/>
      <c r="BN489" s="1"/>
      <c r="BO489" s="1"/>
      <c r="BP489" s="1"/>
    </row>
    <row r="490" spans="44:68">
      <c r="AR490" s="1"/>
      <c r="AS490" s="1"/>
      <c r="AT490" s="1"/>
      <c r="AU490" s="1"/>
      <c r="AV490" s="1"/>
      <c r="AW490" s="1"/>
      <c r="AY490" s="1"/>
      <c r="AZ490" s="1"/>
      <c r="BA490" s="1"/>
      <c r="BH490" s="1"/>
      <c r="BI490" s="1"/>
      <c r="BJ490" s="1"/>
      <c r="BN490" s="1"/>
      <c r="BO490" s="1"/>
      <c r="BP490" s="1"/>
    </row>
    <row r="491" spans="44:68">
      <c r="AR491" s="1"/>
      <c r="AS491" s="1"/>
      <c r="AT491" s="1"/>
      <c r="AU491" s="1"/>
      <c r="AV491" s="1"/>
      <c r="AW491" s="1"/>
      <c r="AY491" s="1"/>
      <c r="AZ491" s="1"/>
      <c r="BA491" s="1"/>
      <c r="BH491" s="1"/>
      <c r="BI491" s="1"/>
      <c r="BJ491" s="1"/>
      <c r="BN491" s="1"/>
      <c r="BO491" s="1"/>
      <c r="BP491" s="1"/>
    </row>
    <row r="492" spans="44:68">
      <c r="AR492" s="1"/>
      <c r="AS492" s="1"/>
      <c r="AT492" s="1"/>
      <c r="AU492" s="1"/>
      <c r="AV492" s="1"/>
      <c r="AW492" s="1"/>
      <c r="AY492" s="1"/>
      <c r="AZ492" s="1"/>
      <c r="BA492" s="1"/>
      <c r="BH492" s="1"/>
      <c r="BI492" s="1"/>
      <c r="BJ492" s="1"/>
      <c r="BN492" s="1"/>
      <c r="BO492" s="1"/>
      <c r="BP492" s="1"/>
    </row>
    <row r="493" spans="44:68">
      <c r="AR493" s="1"/>
      <c r="AS493" s="1"/>
      <c r="AT493" s="1"/>
      <c r="AU493" s="1"/>
      <c r="AV493" s="1"/>
      <c r="AW493" s="1"/>
      <c r="AY493" s="1"/>
      <c r="AZ493" s="1"/>
      <c r="BA493" s="1"/>
      <c r="BH493" s="1"/>
      <c r="BI493" s="1"/>
      <c r="BJ493" s="1"/>
      <c r="BN493" s="1"/>
      <c r="BO493" s="1"/>
      <c r="BP493" s="1"/>
    </row>
    <row r="494" spans="44:68">
      <c r="AR494" s="1"/>
      <c r="AS494" s="1"/>
      <c r="AT494" s="1"/>
      <c r="AU494" s="1"/>
      <c r="AV494" s="1"/>
      <c r="AW494" s="1"/>
      <c r="AY494" s="1"/>
      <c r="AZ494" s="1"/>
      <c r="BA494" s="1"/>
      <c r="BH494" s="1"/>
      <c r="BI494" s="1"/>
      <c r="BJ494" s="1"/>
      <c r="BN494" s="1"/>
      <c r="BO494" s="1"/>
      <c r="BP494" s="1"/>
    </row>
    <row r="495" spans="44:68">
      <c r="AR495" s="1"/>
      <c r="AS495" s="1"/>
      <c r="AT495" s="1"/>
      <c r="AU495" s="1"/>
      <c r="AV495" s="1"/>
      <c r="AW495" s="1"/>
      <c r="AY495" s="1"/>
      <c r="AZ495" s="1"/>
      <c r="BA495" s="1"/>
      <c r="BH495" s="1"/>
      <c r="BI495" s="1"/>
      <c r="BJ495" s="1"/>
      <c r="BN495" s="1"/>
      <c r="BO495" s="1"/>
      <c r="BP495" s="1"/>
    </row>
    <row r="496" spans="44:68">
      <c r="AR496" s="1"/>
      <c r="AS496" s="1"/>
      <c r="AT496" s="1"/>
      <c r="AU496" s="1"/>
      <c r="AV496" s="1"/>
      <c r="AW496" s="1"/>
      <c r="AY496" s="1"/>
      <c r="AZ496" s="1"/>
      <c r="BA496" s="1"/>
      <c r="BH496" s="1"/>
      <c r="BI496" s="1"/>
      <c r="BJ496" s="1"/>
      <c r="BN496" s="1"/>
      <c r="BO496" s="1"/>
      <c r="BP496" s="1"/>
    </row>
    <row r="497" spans="44:68">
      <c r="AR497" s="1"/>
      <c r="AS497" s="1"/>
      <c r="AT497" s="1"/>
      <c r="AU497" s="1"/>
      <c r="AV497" s="1"/>
      <c r="AW497" s="1"/>
      <c r="AY497" s="1"/>
      <c r="AZ497" s="1"/>
      <c r="BA497" s="1"/>
      <c r="BH497" s="1"/>
      <c r="BI497" s="1"/>
      <c r="BJ497" s="1"/>
      <c r="BN497" s="1"/>
      <c r="BO497" s="1"/>
      <c r="BP497" s="1"/>
    </row>
    <row r="498" spans="44:68">
      <c r="AR498" s="1"/>
      <c r="AS498" s="1"/>
      <c r="AT498" s="1"/>
      <c r="AU498" s="1"/>
      <c r="AV498" s="1"/>
      <c r="AW498" s="1"/>
      <c r="AY498" s="1"/>
      <c r="AZ498" s="1"/>
      <c r="BA498" s="1"/>
      <c r="BH498" s="1"/>
      <c r="BI498" s="1"/>
      <c r="BJ498" s="1"/>
      <c r="BN498" s="1"/>
      <c r="BO498" s="1"/>
      <c r="BP498" s="1"/>
    </row>
    <row r="499" spans="44:68">
      <c r="AR499" s="1"/>
      <c r="AS499" s="1"/>
      <c r="AT499" s="1"/>
      <c r="AU499" s="1"/>
      <c r="AV499" s="1"/>
      <c r="AW499" s="1"/>
      <c r="AY499" s="1"/>
      <c r="AZ499" s="1"/>
      <c r="BA499" s="1"/>
      <c r="BH499" s="1"/>
      <c r="BI499" s="1"/>
      <c r="BJ499" s="1"/>
      <c r="BN499" s="1"/>
      <c r="BO499" s="1"/>
      <c r="BP499" s="1"/>
    </row>
    <row r="500" spans="44:68">
      <c r="AR500" s="1"/>
      <c r="AS500" s="1"/>
      <c r="AT500" s="1"/>
      <c r="AU500" s="1"/>
      <c r="AV500" s="1"/>
      <c r="AW500" s="1"/>
      <c r="AY500" s="1"/>
      <c r="AZ500" s="1"/>
      <c r="BA500" s="1"/>
      <c r="BH500" s="1"/>
      <c r="BI500" s="1"/>
      <c r="BJ500" s="1"/>
      <c r="BN500" s="1"/>
      <c r="BO500" s="1"/>
      <c r="BP500" s="1"/>
    </row>
    <row r="501" spans="44:68">
      <c r="AR501" s="1"/>
      <c r="AS501" s="1"/>
      <c r="AT501" s="1"/>
      <c r="AU501" s="1"/>
      <c r="AV501" s="1"/>
      <c r="AW501" s="1"/>
      <c r="AY501" s="1"/>
      <c r="AZ501" s="1"/>
      <c r="BA501" s="1"/>
      <c r="BH501" s="1"/>
      <c r="BI501" s="1"/>
      <c r="BJ501" s="1"/>
      <c r="BN501" s="1"/>
      <c r="BO501" s="1"/>
      <c r="BP501" s="1"/>
    </row>
    <row r="502" spans="44:68">
      <c r="AR502" s="1"/>
      <c r="AS502" s="1"/>
      <c r="AT502" s="1"/>
      <c r="AU502" s="1"/>
      <c r="AV502" s="1"/>
      <c r="AW502" s="1"/>
      <c r="AY502" s="1"/>
      <c r="AZ502" s="1"/>
      <c r="BA502" s="1"/>
      <c r="BH502" s="1"/>
      <c r="BI502" s="1"/>
      <c r="BJ502" s="1"/>
      <c r="BN502" s="1"/>
      <c r="BO502" s="1"/>
      <c r="BP502" s="1"/>
    </row>
    <row r="503" spans="44:68">
      <c r="AR503" s="1"/>
      <c r="AS503" s="1"/>
      <c r="AT503" s="1"/>
      <c r="AU503" s="1"/>
      <c r="AV503" s="1"/>
      <c r="AW503" s="1"/>
      <c r="AY503" s="1"/>
      <c r="AZ503" s="1"/>
      <c r="BA503" s="1"/>
      <c r="BH503" s="1"/>
      <c r="BI503" s="1"/>
      <c r="BJ503" s="1"/>
      <c r="BN503" s="1"/>
      <c r="BO503" s="1"/>
      <c r="BP503" s="1"/>
    </row>
    <row r="504" spans="44:68">
      <c r="AR504" s="1"/>
      <c r="AS504" s="1"/>
      <c r="AT504" s="1"/>
      <c r="AU504" s="1"/>
      <c r="AV504" s="1"/>
      <c r="AW504" s="1"/>
      <c r="AY504" s="1"/>
      <c r="AZ504" s="1"/>
      <c r="BA504" s="1"/>
      <c r="BH504" s="1"/>
      <c r="BI504" s="1"/>
      <c r="BJ504" s="1"/>
      <c r="BN504" s="1"/>
      <c r="BO504" s="1"/>
      <c r="BP504" s="1"/>
    </row>
    <row r="505" spans="44:68">
      <c r="AR505" s="1"/>
      <c r="AS505" s="1"/>
      <c r="AT505" s="1"/>
      <c r="AU505" s="1"/>
      <c r="AV505" s="1"/>
      <c r="AW505" s="1"/>
      <c r="AY505" s="1"/>
      <c r="AZ505" s="1"/>
      <c r="BA505" s="1"/>
      <c r="BH505" s="1"/>
      <c r="BI505" s="1"/>
      <c r="BJ505" s="1"/>
      <c r="BN505" s="1"/>
      <c r="BO505" s="1"/>
      <c r="BP505" s="1"/>
    </row>
    <row r="506" spans="44:68">
      <c r="AR506" s="1"/>
      <c r="AS506" s="1"/>
      <c r="AT506" s="1"/>
      <c r="AU506" s="1"/>
      <c r="AV506" s="1"/>
      <c r="AW506" s="1"/>
      <c r="AY506" s="1"/>
      <c r="AZ506" s="1"/>
      <c r="BA506" s="1"/>
      <c r="BH506" s="1"/>
      <c r="BI506" s="1"/>
      <c r="BJ506" s="1"/>
      <c r="BN506" s="1"/>
      <c r="BO506" s="1"/>
      <c r="BP506" s="1"/>
    </row>
    <row r="507" spans="44:68">
      <c r="AR507" s="1"/>
      <c r="AS507" s="1"/>
      <c r="AT507" s="1"/>
      <c r="AU507" s="1"/>
      <c r="AV507" s="1"/>
      <c r="AW507" s="1"/>
      <c r="AY507" s="1"/>
      <c r="AZ507" s="1"/>
      <c r="BA507" s="1"/>
      <c r="BH507" s="1"/>
      <c r="BI507" s="1"/>
      <c r="BJ507" s="1"/>
      <c r="BN507" s="1"/>
      <c r="BO507" s="1"/>
      <c r="BP507" s="1"/>
    </row>
    <row r="508" spans="44:68">
      <c r="AR508" s="1"/>
      <c r="AS508" s="1"/>
      <c r="AT508" s="1"/>
      <c r="AU508" s="1"/>
      <c r="AV508" s="1"/>
      <c r="AW508" s="1"/>
      <c r="AY508" s="1"/>
      <c r="AZ508" s="1"/>
      <c r="BA508" s="1"/>
      <c r="BH508" s="1"/>
      <c r="BI508" s="1"/>
      <c r="BJ508" s="1"/>
      <c r="BN508" s="1"/>
      <c r="BO508" s="1"/>
      <c r="BP508" s="1"/>
    </row>
    <row r="509" spans="44:68">
      <c r="AR509" s="1"/>
      <c r="AS509" s="1"/>
      <c r="AT509" s="1"/>
      <c r="AU509" s="1"/>
      <c r="AV509" s="1"/>
      <c r="AW509" s="1"/>
      <c r="AY509" s="1"/>
      <c r="AZ509" s="1"/>
      <c r="BA509" s="1"/>
      <c r="BH509" s="1"/>
      <c r="BI509" s="1"/>
      <c r="BJ509" s="1"/>
      <c r="BN509" s="1"/>
      <c r="BO509" s="1"/>
      <c r="BP509" s="1"/>
    </row>
    <row r="510" spans="44:68">
      <c r="AR510" s="1"/>
      <c r="AS510" s="1"/>
      <c r="AT510" s="1"/>
      <c r="AU510" s="1"/>
      <c r="AV510" s="1"/>
      <c r="AW510" s="1"/>
      <c r="AY510" s="1"/>
      <c r="AZ510" s="1"/>
      <c r="BA510" s="1"/>
      <c r="BH510" s="1"/>
      <c r="BI510" s="1"/>
      <c r="BJ510" s="1"/>
      <c r="BN510" s="1"/>
      <c r="BO510" s="1"/>
      <c r="BP510" s="1"/>
    </row>
    <row r="511" spans="44:68">
      <c r="AR511" s="1"/>
      <c r="AS511" s="1"/>
      <c r="AT511" s="1"/>
      <c r="AU511" s="1"/>
      <c r="AV511" s="1"/>
      <c r="AW511" s="1"/>
      <c r="AY511" s="1"/>
      <c r="AZ511" s="1"/>
      <c r="BA511" s="1"/>
      <c r="BH511" s="1"/>
      <c r="BI511" s="1"/>
      <c r="BJ511" s="1"/>
      <c r="BN511" s="1"/>
      <c r="BO511" s="1"/>
      <c r="BP511" s="1"/>
    </row>
    <row r="512" spans="44:68">
      <c r="AR512" s="1"/>
      <c r="AS512" s="1"/>
      <c r="AT512" s="1"/>
      <c r="AU512" s="1"/>
      <c r="AV512" s="1"/>
      <c r="AW512" s="1"/>
      <c r="AY512" s="1"/>
      <c r="AZ512" s="1"/>
      <c r="BA512" s="1"/>
      <c r="BH512" s="1"/>
      <c r="BI512" s="1"/>
      <c r="BJ512" s="1"/>
      <c r="BN512" s="1"/>
      <c r="BO512" s="1"/>
      <c r="BP512" s="1"/>
    </row>
    <row r="513" spans="44:68">
      <c r="AR513" s="1"/>
      <c r="AS513" s="1"/>
      <c r="AT513" s="1"/>
      <c r="AU513" s="1"/>
      <c r="AV513" s="1"/>
      <c r="AW513" s="1"/>
      <c r="AY513" s="1"/>
      <c r="AZ513" s="1"/>
      <c r="BA513" s="1"/>
      <c r="BH513" s="1"/>
      <c r="BI513" s="1"/>
      <c r="BJ513" s="1"/>
      <c r="BN513" s="1"/>
      <c r="BO513" s="1"/>
      <c r="BP513" s="1"/>
    </row>
    <row r="514" spans="44:68">
      <c r="AR514" s="1"/>
      <c r="AS514" s="1"/>
      <c r="AT514" s="1"/>
      <c r="AU514" s="1"/>
      <c r="AV514" s="1"/>
      <c r="AW514" s="1"/>
      <c r="AY514" s="1"/>
      <c r="AZ514" s="1"/>
      <c r="BA514" s="1"/>
      <c r="BH514" s="1"/>
      <c r="BI514" s="1"/>
      <c r="BJ514" s="1"/>
      <c r="BN514" s="1"/>
      <c r="BO514" s="1"/>
      <c r="BP514" s="1"/>
    </row>
    <row r="515" spans="44:68">
      <c r="AR515" s="1"/>
      <c r="AS515" s="1"/>
      <c r="AT515" s="1"/>
      <c r="AU515" s="1"/>
      <c r="AV515" s="1"/>
      <c r="AW515" s="1"/>
      <c r="AY515" s="1"/>
      <c r="AZ515" s="1"/>
      <c r="BA515" s="1"/>
      <c r="BH515" s="1"/>
      <c r="BI515" s="1"/>
      <c r="BJ515" s="1"/>
      <c r="BN515" s="1"/>
      <c r="BO515" s="1"/>
      <c r="BP515" s="1"/>
    </row>
    <row r="516" spans="44:68">
      <c r="AR516" s="1"/>
      <c r="AS516" s="1"/>
      <c r="AT516" s="1"/>
      <c r="AU516" s="1"/>
      <c r="AV516" s="1"/>
      <c r="AW516" s="1"/>
      <c r="AY516" s="1"/>
      <c r="AZ516" s="1"/>
      <c r="BA516" s="1"/>
      <c r="BH516" s="1"/>
      <c r="BI516" s="1"/>
      <c r="BJ516" s="1"/>
      <c r="BN516" s="1"/>
      <c r="BO516" s="1"/>
      <c r="BP516" s="1"/>
    </row>
    <row r="517" spans="44:68">
      <c r="AR517" s="1"/>
      <c r="AS517" s="1"/>
      <c r="AT517" s="1"/>
      <c r="AU517" s="1"/>
      <c r="AV517" s="1"/>
      <c r="AW517" s="1"/>
      <c r="AY517" s="1"/>
      <c r="AZ517" s="1"/>
      <c r="BA517" s="1"/>
      <c r="BH517" s="1"/>
      <c r="BI517" s="1"/>
      <c r="BJ517" s="1"/>
      <c r="BN517" s="1"/>
      <c r="BO517" s="1"/>
      <c r="BP517" s="1"/>
    </row>
    <row r="518" spans="44:68">
      <c r="AR518" s="1"/>
      <c r="AS518" s="1"/>
      <c r="AT518" s="1"/>
      <c r="AU518" s="1"/>
      <c r="AV518" s="1"/>
      <c r="AW518" s="1"/>
      <c r="AY518" s="1"/>
      <c r="AZ518" s="1"/>
      <c r="BA518" s="1"/>
      <c r="BH518" s="1"/>
      <c r="BI518" s="1"/>
      <c r="BJ518" s="1"/>
      <c r="BN518" s="1"/>
      <c r="BO518" s="1"/>
      <c r="BP518" s="1"/>
    </row>
    <row r="519" spans="44:68">
      <c r="AR519" s="1"/>
      <c r="AS519" s="1"/>
      <c r="AT519" s="1"/>
      <c r="AU519" s="1"/>
      <c r="AV519" s="1"/>
      <c r="AW519" s="1"/>
      <c r="AY519" s="1"/>
      <c r="AZ519" s="1"/>
      <c r="BA519" s="1"/>
      <c r="BH519" s="1"/>
      <c r="BI519" s="1"/>
      <c r="BJ519" s="1"/>
      <c r="BN519" s="1"/>
      <c r="BO519" s="1"/>
      <c r="BP519" s="1"/>
    </row>
    <row r="520" spans="44:68">
      <c r="AR520" s="1"/>
      <c r="AS520" s="1"/>
      <c r="AT520" s="1"/>
      <c r="AU520" s="1"/>
      <c r="AV520" s="1"/>
      <c r="AW520" s="1"/>
      <c r="AY520" s="1"/>
      <c r="AZ520" s="1"/>
      <c r="BA520" s="1"/>
      <c r="BH520" s="1"/>
      <c r="BI520" s="1"/>
      <c r="BJ520" s="1"/>
      <c r="BN520" s="1"/>
      <c r="BO520" s="1"/>
      <c r="BP520" s="1"/>
    </row>
    <row r="521" spans="44:68">
      <c r="AR521" s="1"/>
      <c r="AS521" s="1"/>
      <c r="AT521" s="1"/>
      <c r="AU521" s="1"/>
      <c r="AV521" s="1"/>
      <c r="AW521" s="1"/>
      <c r="AY521" s="1"/>
      <c r="AZ521" s="1"/>
      <c r="BA521" s="1"/>
      <c r="BH521" s="1"/>
      <c r="BI521" s="1"/>
      <c r="BJ521" s="1"/>
      <c r="BN521" s="1"/>
      <c r="BO521" s="1"/>
      <c r="BP521" s="1"/>
    </row>
    <row r="522" spans="44:68">
      <c r="AR522" s="1"/>
      <c r="AS522" s="1"/>
      <c r="AT522" s="1"/>
      <c r="AU522" s="1"/>
      <c r="AV522" s="1"/>
      <c r="AW522" s="1"/>
      <c r="AY522" s="1"/>
      <c r="AZ522" s="1"/>
      <c r="BA522" s="1"/>
      <c r="BH522" s="1"/>
      <c r="BI522" s="1"/>
      <c r="BJ522" s="1"/>
      <c r="BN522" s="1"/>
      <c r="BO522" s="1"/>
      <c r="BP522" s="1"/>
    </row>
    <row r="523" spans="44:68">
      <c r="AR523" s="1"/>
      <c r="AS523" s="1"/>
      <c r="AT523" s="1"/>
      <c r="AU523" s="1"/>
      <c r="AV523" s="1"/>
      <c r="AW523" s="1"/>
      <c r="AY523" s="1"/>
      <c r="AZ523" s="1"/>
      <c r="BA523" s="1"/>
      <c r="BH523" s="1"/>
      <c r="BI523" s="1"/>
      <c r="BJ523" s="1"/>
      <c r="BN523" s="1"/>
      <c r="BO523" s="1"/>
      <c r="BP523" s="1"/>
    </row>
    <row r="524" spans="44:68">
      <c r="AR524" s="1"/>
      <c r="AS524" s="1"/>
      <c r="AT524" s="1"/>
      <c r="AU524" s="1"/>
      <c r="AV524" s="1"/>
      <c r="AW524" s="1"/>
      <c r="AY524" s="1"/>
      <c r="AZ524" s="1"/>
      <c r="BA524" s="1"/>
      <c r="BH524" s="1"/>
      <c r="BI524" s="1"/>
      <c r="BJ524" s="1"/>
      <c r="BN524" s="1"/>
      <c r="BO524" s="1"/>
      <c r="BP524" s="1"/>
    </row>
    <row r="525" spans="44:68">
      <c r="AR525" s="1"/>
      <c r="AS525" s="1"/>
      <c r="AT525" s="1"/>
      <c r="AU525" s="1"/>
      <c r="AV525" s="1"/>
      <c r="AW525" s="1"/>
      <c r="AY525" s="1"/>
      <c r="AZ525" s="1"/>
      <c r="BA525" s="1"/>
      <c r="BH525" s="1"/>
      <c r="BI525" s="1"/>
      <c r="BJ525" s="1"/>
      <c r="BN525" s="1"/>
      <c r="BO525" s="1"/>
      <c r="BP525" s="1"/>
    </row>
    <row r="526" spans="44:68">
      <c r="AR526" s="1"/>
      <c r="AS526" s="1"/>
      <c r="AT526" s="1"/>
      <c r="AU526" s="1"/>
      <c r="AV526" s="1"/>
      <c r="AW526" s="1"/>
      <c r="AY526" s="1"/>
      <c r="AZ526" s="1"/>
      <c r="BA526" s="1"/>
      <c r="BH526" s="1"/>
      <c r="BI526" s="1"/>
      <c r="BJ526" s="1"/>
      <c r="BN526" s="1"/>
      <c r="BO526" s="1"/>
      <c r="BP526" s="1"/>
    </row>
    <row r="527" spans="44:68">
      <c r="AR527" s="1"/>
      <c r="AS527" s="1"/>
      <c r="AT527" s="1"/>
      <c r="AU527" s="1"/>
      <c r="AV527" s="1"/>
      <c r="AW527" s="1"/>
      <c r="AY527" s="1"/>
      <c r="AZ527" s="1"/>
      <c r="BA527" s="1"/>
      <c r="BH527" s="1"/>
      <c r="BI527" s="1"/>
      <c r="BJ527" s="1"/>
      <c r="BN527" s="1"/>
      <c r="BO527" s="1"/>
      <c r="BP527" s="1"/>
    </row>
    <row r="528" spans="44:68">
      <c r="AR528" s="1"/>
      <c r="AS528" s="1"/>
      <c r="AT528" s="1"/>
      <c r="AU528" s="1"/>
      <c r="AV528" s="1"/>
      <c r="AW528" s="1"/>
      <c r="AY528" s="1"/>
      <c r="AZ528" s="1"/>
      <c r="BA528" s="1"/>
      <c r="BH528" s="1"/>
      <c r="BI528" s="1"/>
      <c r="BJ528" s="1"/>
      <c r="BN528" s="1"/>
      <c r="BO528" s="1"/>
      <c r="BP528" s="1"/>
    </row>
    <row r="529" spans="44:68">
      <c r="AR529" s="1"/>
      <c r="AS529" s="1"/>
      <c r="AT529" s="1"/>
      <c r="AU529" s="1"/>
      <c r="AV529" s="1"/>
      <c r="AW529" s="1"/>
      <c r="AY529" s="1"/>
      <c r="AZ529" s="1"/>
      <c r="BA529" s="1"/>
      <c r="BH529" s="1"/>
      <c r="BI529" s="1"/>
      <c r="BJ529" s="1"/>
      <c r="BN529" s="1"/>
      <c r="BO529" s="1"/>
      <c r="BP529" s="1"/>
    </row>
    <row r="530" spans="44:68">
      <c r="AR530" s="1"/>
      <c r="AS530" s="1"/>
      <c r="AT530" s="1"/>
      <c r="AU530" s="1"/>
      <c r="AV530" s="1"/>
      <c r="AW530" s="1"/>
      <c r="AY530" s="1"/>
      <c r="AZ530" s="1"/>
      <c r="BA530" s="1"/>
      <c r="BH530" s="1"/>
      <c r="BI530" s="1"/>
      <c r="BJ530" s="1"/>
      <c r="BN530" s="1"/>
      <c r="BO530" s="1"/>
      <c r="BP530" s="1"/>
    </row>
    <row r="531" spans="44:68">
      <c r="AR531" s="1"/>
      <c r="AS531" s="1"/>
      <c r="AT531" s="1"/>
      <c r="AU531" s="1"/>
      <c r="AV531" s="1"/>
      <c r="AW531" s="1"/>
      <c r="AY531" s="1"/>
      <c r="AZ531" s="1"/>
      <c r="BA531" s="1"/>
      <c r="BH531" s="1"/>
      <c r="BI531" s="1"/>
      <c r="BJ531" s="1"/>
      <c r="BN531" s="1"/>
      <c r="BO531" s="1"/>
      <c r="BP531" s="1"/>
    </row>
    <row r="532" spans="44:68">
      <c r="AR532" s="1"/>
      <c r="AS532" s="1"/>
      <c r="AT532" s="1"/>
      <c r="AU532" s="1"/>
      <c r="AV532" s="1"/>
      <c r="AW532" s="1"/>
      <c r="AY532" s="1"/>
      <c r="AZ532" s="1"/>
      <c r="BA532" s="1"/>
      <c r="BH532" s="1"/>
      <c r="BI532" s="1"/>
      <c r="BJ532" s="1"/>
      <c r="BN532" s="1"/>
      <c r="BO532" s="1"/>
      <c r="BP532" s="1"/>
    </row>
    <row r="533" spans="44:68">
      <c r="AR533" s="1"/>
      <c r="AS533" s="1"/>
      <c r="AT533" s="1"/>
      <c r="AU533" s="1"/>
      <c r="AV533" s="1"/>
      <c r="AW533" s="1"/>
      <c r="AY533" s="1"/>
      <c r="AZ533" s="1"/>
      <c r="BA533" s="1"/>
      <c r="BH533" s="1"/>
      <c r="BI533" s="1"/>
      <c r="BJ533" s="1"/>
      <c r="BN533" s="1"/>
      <c r="BO533" s="1"/>
      <c r="BP533" s="1"/>
    </row>
    <row r="534" spans="44:68">
      <c r="AR534" s="1"/>
      <c r="AS534" s="1"/>
      <c r="AT534" s="1"/>
      <c r="AU534" s="1"/>
      <c r="AV534" s="1"/>
      <c r="AW534" s="1"/>
      <c r="AY534" s="1"/>
      <c r="AZ534" s="1"/>
      <c r="BA534" s="1"/>
      <c r="BH534" s="1"/>
      <c r="BI534" s="1"/>
      <c r="BJ534" s="1"/>
      <c r="BN534" s="1"/>
      <c r="BO534" s="1"/>
      <c r="BP534" s="1"/>
    </row>
    <row r="535" spans="44:68">
      <c r="AR535" s="1"/>
      <c r="AS535" s="1"/>
      <c r="AT535" s="1"/>
      <c r="AU535" s="1"/>
      <c r="AV535" s="1"/>
      <c r="AW535" s="1"/>
      <c r="AY535" s="1"/>
      <c r="AZ535" s="1"/>
      <c r="BA535" s="1"/>
      <c r="BH535" s="1"/>
      <c r="BI535" s="1"/>
      <c r="BJ535" s="1"/>
      <c r="BN535" s="1"/>
      <c r="BO535" s="1"/>
      <c r="BP535" s="1"/>
    </row>
    <row r="536" spans="44:68">
      <c r="AR536" s="1"/>
      <c r="AS536" s="1"/>
      <c r="AT536" s="1"/>
      <c r="AU536" s="1"/>
      <c r="AV536" s="1"/>
      <c r="AW536" s="1"/>
      <c r="AY536" s="1"/>
      <c r="AZ536" s="1"/>
      <c r="BA536" s="1"/>
      <c r="BH536" s="1"/>
      <c r="BI536" s="1"/>
      <c r="BJ536" s="1"/>
      <c r="BN536" s="1"/>
      <c r="BO536" s="1"/>
      <c r="BP536" s="1"/>
    </row>
    <row r="537" spans="44:68">
      <c r="AR537" s="1"/>
      <c r="AS537" s="1"/>
      <c r="AT537" s="1"/>
      <c r="AU537" s="1"/>
      <c r="AV537" s="1"/>
      <c r="AW537" s="1"/>
      <c r="AY537" s="1"/>
      <c r="AZ537" s="1"/>
      <c r="BA537" s="1"/>
      <c r="BH537" s="1"/>
      <c r="BI537" s="1"/>
      <c r="BJ537" s="1"/>
      <c r="BN537" s="1"/>
      <c r="BO537" s="1"/>
      <c r="BP537" s="1"/>
    </row>
    <row r="538" spans="44:68">
      <c r="AR538" s="1"/>
      <c r="AS538" s="1"/>
      <c r="AT538" s="1"/>
      <c r="AU538" s="1"/>
      <c r="AV538" s="1"/>
      <c r="AW538" s="1"/>
      <c r="AY538" s="1"/>
      <c r="AZ538" s="1"/>
      <c r="BA538" s="1"/>
      <c r="BH538" s="1"/>
      <c r="BI538" s="1"/>
      <c r="BJ538" s="1"/>
      <c r="BN538" s="1"/>
      <c r="BO538" s="1"/>
      <c r="BP538" s="1"/>
    </row>
    <row r="539" spans="44:68">
      <c r="AR539" s="1"/>
      <c r="AS539" s="1"/>
      <c r="AT539" s="1"/>
      <c r="AU539" s="1"/>
      <c r="AV539" s="1"/>
      <c r="AW539" s="1"/>
      <c r="AY539" s="1"/>
      <c r="AZ539" s="1"/>
      <c r="BA539" s="1"/>
      <c r="BH539" s="1"/>
      <c r="BI539" s="1"/>
      <c r="BJ539" s="1"/>
      <c r="BN539" s="1"/>
      <c r="BO539" s="1"/>
      <c r="BP539" s="1"/>
    </row>
    <row r="540" spans="44:68">
      <c r="AR540" s="1"/>
      <c r="AS540" s="1"/>
      <c r="AT540" s="1"/>
      <c r="AU540" s="1"/>
      <c r="AV540" s="1"/>
      <c r="AW540" s="1"/>
      <c r="AY540" s="1"/>
      <c r="AZ540" s="1"/>
      <c r="BA540" s="1"/>
      <c r="BH540" s="1"/>
      <c r="BI540" s="1"/>
      <c r="BJ540" s="1"/>
      <c r="BN540" s="1"/>
      <c r="BO540" s="1"/>
      <c r="BP540" s="1"/>
    </row>
    <row r="541" spans="44:68">
      <c r="AR541" s="1"/>
      <c r="AS541" s="1"/>
      <c r="AT541" s="1"/>
      <c r="AU541" s="1"/>
      <c r="AV541" s="1"/>
      <c r="AW541" s="1"/>
      <c r="AY541" s="1"/>
      <c r="AZ541" s="1"/>
      <c r="BA541" s="1"/>
      <c r="BH541" s="1"/>
      <c r="BI541" s="1"/>
      <c r="BJ541" s="1"/>
      <c r="BN541" s="1"/>
      <c r="BO541" s="1"/>
      <c r="BP541" s="1"/>
    </row>
    <row r="542" spans="44:68">
      <c r="AR542" s="1"/>
      <c r="AS542" s="1"/>
      <c r="AT542" s="1"/>
      <c r="AU542" s="1"/>
      <c r="AV542" s="1"/>
      <c r="AW542" s="1"/>
      <c r="AY542" s="1"/>
      <c r="AZ542" s="1"/>
      <c r="BA542" s="1"/>
      <c r="BH542" s="1"/>
      <c r="BI542" s="1"/>
      <c r="BJ542" s="1"/>
      <c r="BN542" s="1"/>
      <c r="BO542" s="1"/>
      <c r="BP542" s="1"/>
    </row>
    <row r="543" spans="44:68">
      <c r="AR543" s="1"/>
      <c r="AS543" s="1"/>
      <c r="AT543" s="1"/>
      <c r="AU543" s="1"/>
      <c r="AV543" s="1"/>
      <c r="AW543" s="1"/>
      <c r="AY543" s="1"/>
      <c r="AZ543" s="1"/>
      <c r="BA543" s="1"/>
      <c r="BH543" s="1"/>
      <c r="BI543" s="1"/>
      <c r="BJ543" s="1"/>
      <c r="BN543" s="1"/>
      <c r="BO543" s="1"/>
      <c r="BP543" s="1"/>
    </row>
    <row r="544" spans="44:68">
      <c r="AR544" s="1"/>
      <c r="AS544" s="1"/>
      <c r="AT544" s="1"/>
      <c r="AU544" s="1"/>
      <c r="AV544" s="1"/>
      <c r="AW544" s="1"/>
      <c r="AY544" s="1"/>
      <c r="AZ544" s="1"/>
      <c r="BA544" s="1"/>
      <c r="BH544" s="1"/>
      <c r="BI544" s="1"/>
      <c r="BJ544" s="1"/>
      <c r="BN544" s="1"/>
      <c r="BO544" s="1"/>
      <c r="BP544" s="1"/>
    </row>
    <row r="545" spans="44:68">
      <c r="AR545" s="1"/>
      <c r="AS545" s="1"/>
      <c r="AT545" s="1"/>
      <c r="AU545" s="1"/>
      <c r="AV545" s="1"/>
      <c r="AW545" s="1"/>
      <c r="AY545" s="1"/>
      <c r="AZ545" s="1"/>
      <c r="BA545" s="1"/>
      <c r="BH545" s="1"/>
      <c r="BI545" s="1"/>
      <c r="BJ545" s="1"/>
      <c r="BN545" s="1"/>
      <c r="BO545" s="1"/>
      <c r="BP545" s="1"/>
    </row>
    <row r="546" spans="44:68">
      <c r="AR546" s="1"/>
      <c r="AS546" s="1"/>
      <c r="AT546" s="1"/>
      <c r="AU546" s="1"/>
      <c r="AV546" s="1"/>
      <c r="AW546" s="1"/>
      <c r="AY546" s="1"/>
      <c r="AZ546" s="1"/>
      <c r="BA546" s="1"/>
      <c r="BH546" s="1"/>
      <c r="BI546" s="1"/>
      <c r="BJ546" s="1"/>
      <c r="BN546" s="1"/>
      <c r="BO546" s="1"/>
      <c r="BP546" s="1"/>
    </row>
    <row r="547" spans="44:68">
      <c r="AR547" s="1"/>
      <c r="AS547" s="1"/>
      <c r="AT547" s="1"/>
      <c r="AU547" s="1"/>
      <c r="AV547" s="1"/>
      <c r="AW547" s="1"/>
      <c r="AY547" s="1"/>
      <c r="AZ547" s="1"/>
      <c r="BA547" s="1"/>
      <c r="BH547" s="1"/>
      <c r="BI547" s="1"/>
      <c r="BJ547" s="1"/>
      <c r="BN547" s="1"/>
      <c r="BO547" s="1"/>
      <c r="BP547" s="1"/>
    </row>
    <row r="548" spans="44:68">
      <c r="AR548" s="1"/>
      <c r="AS548" s="1"/>
      <c r="AT548" s="1"/>
      <c r="AU548" s="1"/>
      <c r="AV548" s="1"/>
      <c r="AW548" s="1"/>
      <c r="AY548" s="1"/>
      <c r="AZ548" s="1"/>
      <c r="BA548" s="1"/>
      <c r="BH548" s="1"/>
      <c r="BI548" s="1"/>
      <c r="BJ548" s="1"/>
      <c r="BN548" s="1"/>
      <c r="BO548" s="1"/>
      <c r="BP548" s="1"/>
    </row>
    <row r="549" spans="44:68">
      <c r="AR549" s="1"/>
      <c r="AS549" s="1"/>
      <c r="AT549" s="1"/>
      <c r="AU549" s="1"/>
      <c r="AV549" s="1"/>
      <c r="AW549" s="1"/>
      <c r="AY549" s="1"/>
      <c r="AZ549" s="1"/>
      <c r="BA549" s="1"/>
      <c r="BH549" s="1"/>
      <c r="BI549" s="1"/>
      <c r="BJ549" s="1"/>
      <c r="BN549" s="1"/>
      <c r="BO549" s="1"/>
      <c r="BP549" s="1"/>
    </row>
    <row r="550" spans="44:68">
      <c r="AR550" s="1"/>
      <c r="AS550" s="1"/>
      <c r="AT550" s="1"/>
      <c r="AU550" s="1"/>
      <c r="AV550" s="1"/>
      <c r="AW550" s="1"/>
      <c r="AY550" s="1"/>
      <c r="AZ550" s="1"/>
      <c r="BA550" s="1"/>
      <c r="BH550" s="1"/>
      <c r="BI550" s="1"/>
      <c r="BJ550" s="1"/>
      <c r="BN550" s="1"/>
      <c r="BO550" s="1"/>
      <c r="BP550" s="1"/>
    </row>
    <row r="551" spans="44:68">
      <c r="AR551" s="1"/>
      <c r="AS551" s="1"/>
      <c r="AT551" s="1"/>
      <c r="AU551" s="1"/>
      <c r="AV551" s="1"/>
      <c r="AW551" s="1"/>
      <c r="AY551" s="1"/>
      <c r="AZ551" s="1"/>
      <c r="BA551" s="1"/>
      <c r="BH551" s="1"/>
      <c r="BI551" s="1"/>
      <c r="BJ551" s="1"/>
      <c r="BN551" s="1"/>
      <c r="BO551" s="1"/>
      <c r="BP551" s="1"/>
    </row>
    <row r="552" spans="44:68">
      <c r="AR552" s="1"/>
      <c r="AS552" s="1"/>
      <c r="AT552" s="1"/>
      <c r="AU552" s="1"/>
      <c r="AV552" s="1"/>
      <c r="AW552" s="1"/>
      <c r="AY552" s="1"/>
      <c r="AZ552" s="1"/>
      <c r="BA552" s="1"/>
      <c r="BH552" s="1"/>
      <c r="BI552" s="1"/>
      <c r="BJ552" s="1"/>
      <c r="BN552" s="1"/>
      <c r="BO552" s="1"/>
      <c r="BP552" s="1"/>
    </row>
    <row r="553" spans="44:68">
      <c r="AR553" s="1"/>
      <c r="AS553" s="1"/>
      <c r="AT553" s="1"/>
      <c r="AU553" s="1"/>
      <c r="AV553" s="1"/>
      <c r="AW553" s="1"/>
      <c r="AY553" s="1"/>
      <c r="AZ553" s="1"/>
      <c r="BA553" s="1"/>
      <c r="BH553" s="1"/>
      <c r="BI553" s="1"/>
      <c r="BJ553" s="1"/>
      <c r="BN553" s="1"/>
      <c r="BO553" s="1"/>
      <c r="BP553" s="1"/>
    </row>
    <row r="554" spans="44:68">
      <c r="AR554" s="1"/>
      <c r="AS554" s="1"/>
      <c r="AT554" s="1"/>
      <c r="AU554" s="1"/>
      <c r="AV554" s="1"/>
      <c r="AW554" s="1"/>
      <c r="AY554" s="1"/>
      <c r="AZ554" s="1"/>
      <c r="BA554" s="1"/>
      <c r="BH554" s="1"/>
      <c r="BI554" s="1"/>
      <c r="BJ554" s="1"/>
      <c r="BN554" s="1"/>
      <c r="BO554" s="1"/>
      <c r="BP554" s="1"/>
    </row>
    <row r="555" spans="44:68">
      <c r="AR555" s="1"/>
      <c r="AS555" s="1"/>
      <c r="AT555" s="1"/>
      <c r="AU555" s="1"/>
      <c r="AV555" s="1"/>
      <c r="AW555" s="1"/>
      <c r="AY555" s="1"/>
      <c r="AZ555" s="1"/>
      <c r="BA555" s="1"/>
      <c r="BH555" s="1"/>
      <c r="BI555" s="1"/>
      <c r="BJ555" s="1"/>
      <c r="BN555" s="1"/>
      <c r="BO555" s="1"/>
      <c r="BP555" s="1"/>
    </row>
    <row r="556" spans="44:68">
      <c r="AR556" s="1"/>
      <c r="AS556" s="1"/>
      <c r="AT556" s="1"/>
      <c r="AU556" s="1"/>
      <c r="AV556" s="1"/>
      <c r="AW556" s="1"/>
      <c r="AY556" s="1"/>
      <c r="AZ556" s="1"/>
      <c r="BA556" s="1"/>
      <c r="BH556" s="1"/>
      <c r="BI556" s="1"/>
      <c r="BJ556" s="1"/>
      <c r="BN556" s="1"/>
      <c r="BO556" s="1"/>
      <c r="BP556" s="1"/>
    </row>
    <row r="557" spans="44:68">
      <c r="AR557" s="1"/>
      <c r="AS557" s="1"/>
      <c r="AT557" s="1"/>
      <c r="AU557" s="1"/>
      <c r="AV557" s="1"/>
      <c r="AW557" s="1"/>
      <c r="AY557" s="1"/>
      <c r="AZ557" s="1"/>
      <c r="BA557" s="1"/>
      <c r="BH557" s="1"/>
      <c r="BI557" s="1"/>
      <c r="BJ557" s="1"/>
      <c r="BN557" s="1"/>
      <c r="BO557" s="1"/>
      <c r="BP557" s="1"/>
    </row>
    <row r="558" spans="44:68">
      <c r="AR558" s="1"/>
      <c r="AS558" s="1"/>
      <c r="AT558" s="1"/>
      <c r="AU558" s="1"/>
      <c r="AV558" s="1"/>
      <c r="AW558" s="1"/>
      <c r="AY558" s="1"/>
      <c r="AZ558" s="1"/>
      <c r="BA558" s="1"/>
      <c r="BH558" s="1"/>
      <c r="BI558" s="1"/>
      <c r="BJ558" s="1"/>
      <c r="BN558" s="1"/>
      <c r="BO558" s="1"/>
      <c r="BP558" s="1"/>
    </row>
    <row r="559" spans="44:68">
      <c r="AR559" s="1"/>
      <c r="AS559" s="1"/>
      <c r="AT559" s="1"/>
      <c r="AU559" s="1"/>
      <c r="AV559" s="1"/>
      <c r="AW559" s="1"/>
      <c r="AY559" s="1"/>
      <c r="AZ559" s="1"/>
      <c r="BA559" s="1"/>
      <c r="BH559" s="1"/>
      <c r="BI559" s="1"/>
      <c r="BJ559" s="1"/>
      <c r="BN559" s="1"/>
      <c r="BO559" s="1"/>
      <c r="BP559" s="1"/>
    </row>
    <row r="560" spans="44:68">
      <c r="AR560" s="1"/>
      <c r="AS560" s="1"/>
      <c r="AT560" s="1"/>
      <c r="AU560" s="1"/>
      <c r="AV560" s="1"/>
      <c r="AW560" s="1"/>
      <c r="AY560" s="1"/>
      <c r="AZ560" s="1"/>
      <c r="BA560" s="1"/>
      <c r="BH560" s="1"/>
      <c r="BI560" s="1"/>
      <c r="BJ560" s="1"/>
      <c r="BN560" s="1"/>
      <c r="BO560" s="1"/>
      <c r="BP560" s="1"/>
    </row>
    <row r="561" spans="44:68">
      <c r="AR561" s="1"/>
      <c r="AS561" s="1"/>
      <c r="AT561" s="1"/>
      <c r="AU561" s="1"/>
      <c r="AV561" s="1"/>
      <c r="AW561" s="1"/>
      <c r="AY561" s="1"/>
      <c r="AZ561" s="1"/>
      <c r="BA561" s="1"/>
      <c r="BH561" s="1"/>
      <c r="BI561" s="1"/>
      <c r="BJ561" s="1"/>
      <c r="BN561" s="1"/>
      <c r="BO561" s="1"/>
      <c r="BP561" s="1"/>
    </row>
    <row r="562" spans="44:68">
      <c r="AR562" s="1"/>
      <c r="AS562" s="1"/>
      <c r="AT562" s="1"/>
      <c r="AU562" s="1"/>
      <c r="AV562" s="1"/>
      <c r="AW562" s="1"/>
      <c r="AY562" s="1"/>
      <c r="AZ562" s="1"/>
      <c r="BA562" s="1"/>
      <c r="BH562" s="1"/>
      <c r="BI562" s="1"/>
      <c r="BJ562" s="1"/>
      <c r="BN562" s="1"/>
      <c r="BO562" s="1"/>
      <c r="BP562" s="1"/>
    </row>
    <row r="563" spans="44:68">
      <c r="AR563" s="1"/>
      <c r="AS563" s="1"/>
      <c r="AT563" s="1"/>
      <c r="AU563" s="1"/>
      <c r="AV563" s="1"/>
      <c r="AW563" s="1"/>
      <c r="AY563" s="1"/>
      <c r="AZ563" s="1"/>
      <c r="BA563" s="1"/>
      <c r="BH563" s="1"/>
      <c r="BI563" s="1"/>
      <c r="BJ563" s="1"/>
      <c r="BN563" s="1"/>
      <c r="BO563" s="1"/>
      <c r="BP563" s="1"/>
    </row>
    <row r="564" spans="44:68">
      <c r="AR564" s="1"/>
      <c r="AS564" s="1"/>
      <c r="AT564" s="1"/>
      <c r="AU564" s="1"/>
      <c r="AV564" s="1"/>
      <c r="AW564" s="1"/>
      <c r="AY564" s="1"/>
      <c r="AZ564" s="1"/>
      <c r="BA564" s="1"/>
      <c r="BH564" s="1"/>
      <c r="BI564" s="1"/>
      <c r="BJ564" s="1"/>
      <c r="BN564" s="1"/>
      <c r="BO564" s="1"/>
      <c r="BP564" s="1"/>
    </row>
    <row r="565" spans="44:68">
      <c r="AR565" s="1"/>
      <c r="AS565" s="1"/>
      <c r="AT565" s="1"/>
      <c r="AU565" s="1"/>
      <c r="AV565" s="1"/>
      <c r="AW565" s="1"/>
      <c r="AY565" s="1"/>
      <c r="AZ565" s="1"/>
      <c r="BA565" s="1"/>
      <c r="BH565" s="1"/>
      <c r="BI565" s="1"/>
      <c r="BJ565" s="1"/>
      <c r="BN565" s="1"/>
      <c r="BO565" s="1"/>
      <c r="BP565" s="1"/>
    </row>
    <row r="566" spans="44:68">
      <c r="AR566" s="1"/>
      <c r="AS566" s="1"/>
      <c r="AT566" s="1"/>
      <c r="AU566" s="1"/>
      <c r="AV566" s="1"/>
      <c r="AW566" s="1"/>
      <c r="AY566" s="1"/>
      <c r="AZ566" s="1"/>
      <c r="BA566" s="1"/>
      <c r="BH566" s="1"/>
      <c r="BI566" s="1"/>
      <c r="BJ566" s="1"/>
      <c r="BN566" s="1"/>
      <c r="BO566" s="1"/>
      <c r="BP566" s="1"/>
    </row>
    <row r="567" spans="44:68">
      <c r="AR567" s="1"/>
      <c r="AS567" s="1"/>
      <c r="AT567" s="1"/>
      <c r="AU567" s="1"/>
      <c r="AV567" s="1"/>
      <c r="AW567" s="1"/>
      <c r="AY567" s="1"/>
      <c r="AZ567" s="1"/>
      <c r="BA567" s="1"/>
      <c r="BH567" s="1"/>
      <c r="BI567" s="1"/>
      <c r="BJ567" s="1"/>
      <c r="BN567" s="1"/>
      <c r="BO567" s="1"/>
      <c r="BP567" s="1"/>
    </row>
    <row r="568" spans="44:68">
      <c r="AR568" s="1"/>
      <c r="AS568" s="1"/>
      <c r="AT568" s="1"/>
      <c r="AU568" s="1"/>
      <c r="AV568" s="1"/>
      <c r="AW568" s="1"/>
      <c r="AY568" s="1"/>
      <c r="AZ568" s="1"/>
      <c r="BA568" s="1"/>
      <c r="BH568" s="1"/>
      <c r="BI568" s="1"/>
      <c r="BJ568" s="1"/>
      <c r="BN568" s="1"/>
      <c r="BO568" s="1"/>
      <c r="BP568" s="1"/>
    </row>
    <row r="569" spans="44:68">
      <c r="AR569" s="1"/>
      <c r="AS569" s="1"/>
      <c r="AT569" s="1"/>
      <c r="AU569" s="1"/>
      <c r="AV569" s="1"/>
      <c r="AW569" s="1"/>
      <c r="AY569" s="1"/>
      <c r="AZ569" s="1"/>
      <c r="BA569" s="1"/>
      <c r="BH569" s="1"/>
      <c r="BI569" s="1"/>
      <c r="BJ569" s="1"/>
      <c r="BN569" s="1"/>
      <c r="BO569" s="1"/>
      <c r="BP569" s="1"/>
    </row>
    <row r="570" spans="44:68">
      <c r="AR570" s="1"/>
      <c r="AS570" s="1"/>
      <c r="AT570" s="1"/>
      <c r="AU570" s="1"/>
      <c r="AV570" s="1"/>
      <c r="AW570" s="1"/>
      <c r="AY570" s="1"/>
      <c r="AZ570" s="1"/>
      <c r="BA570" s="1"/>
      <c r="BH570" s="1"/>
      <c r="BI570" s="1"/>
      <c r="BJ570" s="1"/>
      <c r="BN570" s="1"/>
      <c r="BO570" s="1"/>
      <c r="BP570" s="1"/>
    </row>
    <row r="571" spans="44:68">
      <c r="AR571" s="1"/>
      <c r="AS571" s="1"/>
      <c r="AT571" s="1"/>
      <c r="AU571" s="1"/>
      <c r="AV571" s="1"/>
      <c r="AW571" s="1"/>
      <c r="AY571" s="1"/>
      <c r="AZ571" s="1"/>
      <c r="BA571" s="1"/>
      <c r="BH571" s="1"/>
      <c r="BI571" s="1"/>
      <c r="BJ571" s="1"/>
      <c r="BN571" s="1"/>
      <c r="BO571" s="1"/>
      <c r="BP571" s="1"/>
    </row>
    <row r="572" spans="44:68">
      <c r="AR572" s="1"/>
      <c r="AS572" s="1"/>
      <c r="AT572" s="1"/>
      <c r="AU572" s="1"/>
      <c r="AV572" s="1"/>
      <c r="AW572" s="1"/>
      <c r="AY572" s="1"/>
      <c r="AZ572" s="1"/>
      <c r="BA572" s="1"/>
      <c r="BH572" s="1"/>
      <c r="BI572" s="1"/>
      <c r="BJ572" s="1"/>
      <c r="BN572" s="1"/>
      <c r="BO572" s="1"/>
      <c r="BP572" s="1"/>
    </row>
    <row r="573" spans="44:68">
      <c r="AR573" s="1"/>
      <c r="AS573" s="1"/>
      <c r="AT573" s="1"/>
      <c r="AU573" s="1"/>
      <c r="AV573" s="1"/>
      <c r="AW573" s="1"/>
      <c r="AY573" s="1"/>
      <c r="AZ573" s="1"/>
      <c r="BA573" s="1"/>
      <c r="BH573" s="1"/>
      <c r="BI573" s="1"/>
      <c r="BJ573" s="1"/>
      <c r="BN573" s="1"/>
      <c r="BO573" s="1"/>
      <c r="BP573" s="1"/>
    </row>
    <row r="574" spans="44:68">
      <c r="AR574" s="1"/>
      <c r="AS574" s="1"/>
      <c r="AT574" s="1"/>
      <c r="AU574" s="1"/>
      <c r="AV574" s="1"/>
      <c r="AW574" s="1"/>
      <c r="AY574" s="1"/>
      <c r="AZ574" s="1"/>
      <c r="BA574" s="1"/>
      <c r="BH574" s="1"/>
      <c r="BI574" s="1"/>
      <c r="BJ574" s="1"/>
      <c r="BN574" s="1"/>
      <c r="BO574" s="1"/>
      <c r="BP574" s="1"/>
    </row>
    <row r="575" spans="44:68">
      <c r="AR575" s="1"/>
      <c r="AS575" s="1"/>
      <c r="AT575" s="1"/>
      <c r="AU575" s="1"/>
      <c r="AV575" s="1"/>
      <c r="AW575" s="1"/>
      <c r="AY575" s="1"/>
      <c r="AZ575" s="1"/>
      <c r="BA575" s="1"/>
      <c r="BH575" s="1"/>
      <c r="BI575" s="1"/>
      <c r="BJ575" s="1"/>
      <c r="BN575" s="1"/>
      <c r="BO575" s="1"/>
      <c r="BP575" s="1"/>
    </row>
    <row r="576" spans="44:68">
      <c r="AR576" s="1"/>
      <c r="AS576" s="1"/>
      <c r="AT576" s="1"/>
      <c r="AU576" s="1"/>
      <c r="AV576" s="1"/>
      <c r="AW576" s="1"/>
      <c r="AY576" s="1"/>
      <c r="AZ576" s="1"/>
      <c r="BA576" s="1"/>
      <c r="BH576" s="1"/>
      <c r="BI576" s="1"/>
      <c r="BJ576" s="1"/>
      <c r="BN576" s="1"/>
      <c r="BO576" s="1"/>
      <c r="BP576" s="1"/>
    </row>
    <row r="577" spans="44:68">
      <c r="AR577" s="1"/>
      <c r="AS577" s="1"/>
      <c r="AT577" s="1"/>
      <c r="AU577" s="1"/>
      <c r="AV577" s="1"/>
      <c r="AW577" s="1"/>
      <c r="AY577" s="1"/>
      <c r="AZ577" s="1"/>
      <c r="BA577" s="1"/>
      <c r="BH577" s="1"/>
      <c r="BI577" s="1"/>
      <c r="BJ577" s="1"/>
      <c r="BN577" s="1"/>
      <c r="BO577" s="1"/>
      <c r="BP577" s="1"/>
    </row>
    <row r="578" spans="44:68">
      <c r="AR578" s="1"/>
      <c r="AS578" s="1"/>
      <c r="AT578" s="1"/>
      <c r="AU578" s="1"/>
      <c r="AV578" s="1"/>
      <c r="AW578" s="1"/>
      <c r="AY578" s="1"/>
      <c r="AZ578" s="1"/>
      <c r="BA578" s="1"/>
      <c r="BH578" s="1"/>
      <c r="BI578" s="1"/>
      <c r="BJ578" s="1"/>
      <c r="BN578" s="1"/>
      <c r="BO578" s="1"/>
      <c r="BP578" s="1"/>
    </row>
    <row r="579" spans="44:68">
      <c r="AR579" s="1"/>
      <c r="AS579" s="1"/>
      <c r="AT579" s="1"/>
      <c r="AU579" s="1"/>
      <c r="AV579" s="1"/>
      <c r="AW579" s="1"/>
      <c r="AY579" s="1"/>
      <c r="AZ579" s="1"/>
      <c r="BA579" s="1"/>
      <c r="BH579" s="1"/>
      <c r="BI579" s="1"/>
      <c r="BJ579" s="1"/>
      <c r="BN579" s="1"/>
      <c r="BO579" s="1"/>
      <c r="BP579" s="1"/>
    </row>
    <row r="580" spans="44:68">
      <c r="AR580" s="1"/>
      <c r="AS580" s="1"/>
      <c r="AT580" s="1"/>
      <c r="AU580" s="1"/>
      <c r="AV580" s="1"/>
      <c r="AW580" s="1"/>
      <c r="AY580" s="1"/>
      <c r="AZ580" s="1"/>
      <c r="BA580" s="1"/>
      <c r="BH580" s="1"/>
      <c r="BI580" s="1"/>
      <c r="BJ580" s="1"/>
      <c r="BN580" s="1"/>
      <c r="BO580" s="1"/>
      <c r="BP580" s="1"/>
    </row>
    <row r="581" spans="44:68">
      <c r="AR581" s="1"/>
      <c r="AS581" s="1"/>
      <c r="AT581" s="1"/>
      <c r="AU581" s="1"/>
      <c r="AV581" s="1"/>
      <c r="AW581" s="1"/>
      <c r="AY581" s="1"/>
      <c r="AZ581" s="1"/>
      <c r="BA581" s="1"/>
      <c r="BH581" s="1"/>
      <c r="BI581" s="1"/>
      <c r="BJ581" s="1"/>
      <c r="BN581" s="1"/>
      <c r="BO581" s="1"/>
      <c r="BP581" s="1"/>
    </row>
    <row r="582" spans="44:68">
      <c r="AR582" s="1"/>
      <c r="AS582" s="1"/>
      <c r="AT582" s="1"/>
      <c r="AU582" s="1"/>
      <c r="AV582" s="1"/>
      <c r="AW582" s="1"/>
      <c r="AY582" s="1"/>
      <c r="AZ582" s="1"/>
      <c r="BA582" s="1"/>
      <c r="BH582" s="1"/>
      <c r="BI582" s="1"/>
      <c r="BJ582" s="1"/>
      <c r="BN582" s="1"/>
      <c r="BO582" s="1"/>
      <c r="BP582" s="1"/>
    </row>
    <row r="583" spans="44:68">
      <c r="AR583" s="1"/>
      <c r="AS583" s="1"/>
      <c r="AT583" s="1"/>
      <c r="AU583" s="1"/>
      <c r="AV583" s="1"/>
      <c r="AW583" s="1"/>
      <c r="AY583" s="1"/>
      <c r="AZ583" s="1"/>
      <c r="BA583" s="1"/>
      <c r="BH583" s="1"/>
      <c r="BI583" s="1"/>
      <c r="BJ583" s="1"/>
      <c r="BN583" s="1"/>
      <c r="BO583" s="1"/>
      <c r="BP583" s="1"/>
    </row>
    <row r="584" spans="44:68">
      <c r="AR584" s="1"/>
      <c r="AS584" s="1"/>
      <c r="AT584" s="1"/>
      <c r="AU584" s="1"/>
      <c r="AV584" s="1"/>
      <c r="AW584" s="1"/>
      <c r="AY584" s="1"/>
      <c r="AZ584" s="1"/>
      <c r="BA584" s="1"/>
      <c r="BH584" s="1"/>
      <c r="BI584" s="1"/>
      <c r="BJ584" s="1"/>
      <c r="BN584" s="1"/>
      <c r="BO584" s="1"/>
      <c r="BP584" s="1"/>
    </row>
    <row r="585" spans="44:68">
      <c r="AR585" s="1"/>
      <c r="AS585" s="1"/>
      <c r="AT585" s="1"/>
      <c r="AU585" s="1"/>
      <c r="AV585" s="1"/>
      <c r="AW585" s="1"/>
      <c r="AY585" s="1"/>
      <c r="AZ585" s="1"/>
      <c r="BA585" s="1"/>
      <c r="BH585" s="1"/>
      <c r="BI585" s="1"/>
      <c r="BJ585" s="1"/>
      <c r="BN585" s="1"/>
      <c r="BO585" s="1"/>
      <c r="BP585" s="1"/>
    </row>
    <row r="586" spans="44:68">
      <c r="AR586" s="1"/>
      <c r="AS586" s="1"/>
      <c r="AT586" s="1"/>
      <c r="AU586" s="1"/>
      <c r="AV586" s="1"/>
      <c r="AW586" s="1"/>
      <c r="AY586" s="1"/>
      <c r="AZ586" s="1"/>
      <c r="BA586" s="1"/>
      <c r="BH586" s="1"/>
      <c r="BI586" s="1"/>
      <c r="BJ586" s="1"/>
      <c r="BN586" s="1"/>
      <c r="BO586" s="1"/>
      <c r="BP586" s="1"/>
    </row>
    <row r="587" spans="44:68">
      <c r="AR587" s="1"/>
      <c r="AS587" s="1"/>
      <c r="AT587" s="1"/>
      <c r="AU587" s="1"/>
      <c r="AV587" s="1"/>
      <c r="AW587" s="1"/>
      <c r="AY587" s="1"/>
      <c r="AZ587" s="1"/>
      <c r="BA587" s="1"/>
      <c r="BH587" s="1"/>
      <c r="BI587" s="1"/>
      <c r="BJ587" s="1"/>
      <c r="BN587" s="1"/>
      <c r="BO587" s="1"/>
      <c r="BP587" s="1"/>
    </row>
    <row r="588" spans="44:68">
      <c r="AR588" s="1"/>
      <c r="AS588" s="1"/>
      <c r="AT588" s="1"/>
      <c r="AU588" s="1"/>
      <c r="AV588" s="1"/>
      <c r="AW588" s="1"/>
      <c r="AY588" s="1"/>
      <c r="AZ588" s="1"/>
      <c r="BA588" s="1"/>
      <c r="BH588" s="1"/>
      <c r="BI588" s="1"/>
      <c r="BJ588" s="1"/>
      <c r="BN588" s="1"/>
      <c r="BO588" s="1"/>
      <c r="BP588" s="1"/>
    </row>
    <row r="589" spans="44:68">
      <c r="AR589" s="1"/>
      <c r="AS589" s="1"/>
      <c r="AT589" s="1"/>
      <c r="AU589" s="1"/>
      <c r="AV589" s="1"/>
      <c r="AW589" s="1"/>
      <c r="AY589" s="1"/>
      <c r="AZ589" s="1"/>
      <c r="BA589" s="1"/>
      <c r="BH589" s="1"/>
      <c r="BI589" s="1"/>
      <c r="BJ589" s="1"/>
      <c r="BN589" s="1"/>
      <c r="BO589" s="1"/>
      <c r="BP589" s="1"/>
    </row>
    <row r="590" spans="44:68">
      <c r="AR590" s="1"/>
      <c r="AS590" s="1"/>
      <c r="AT590" s="1"/>
      <c r="AU590" s="1"/>
      <c r="AV590" s="1"/>
      <c r="AW590" s="1"/>
      <c r="AY590" s="1"/>
      <c r="AZ590" s="1"/>
      <c r="BA590" s="1"/>
      <c r="BH590" s="1"/>
      <c r="BI590" s="1"/>
      <c r="BJ590" s="1"/>
      <c r="BN590" s="1"/>
      <c r="BO590" s="1"/>
      <c r="BP590" s="1"/>
    </row>
    <row r="591" spans="44:68">
      <c r="AR591" s="1"/>
      <c r="AS591" s="1"/>
      <c r="AT591" s="1"/>
      <c r="AU591" s="1"/>
      <c r="AV591" s="1"/>
      <c r="AW591" s="1"/>
      <c r="AY591" s="1"/>
      <c r="AZ591" s="1"/>
      <c r="BA591" s="1"/>
      <c r="BH591" s="1"/>
      <c r="BI591" s="1"/>
      <c r="BJ591" s="1"/>
      <c r="BN591" s="1"/>
      <c r="BO591" s="1"/>
      <c r="BP591" s="1"/>
    </row>
    <row r="592" spans="44:68">
      <c r="AR592" s="1"/>
      <c r="AS592" s="1"/>
      <c r="AT592" s="1"/>
      <c r="AU592" s="1"/>
      <c r="AV592" s="1"/>
      <c r="AW592" s="1"/>
      <c r="AY592" s="1"/>
      <c r="AZ592" s="1"/>
      <c r="BA592" s="1"/>
      <c r="BH592" s="1"/>
      <c r="BI592" s="1"/>
      <c r="BJ592" s="1"/>
      <c r="BN592" s="1"/>
      <c r="BO592" s="1"/>
      <c r="BP592" s="1"/>
    </row>
    <row r="593" spans="44:68">
      <c r="AR593" s="1"/>
      <c r="AS593" s="1"/>
      <c r="AT593" s="1"/>
      <c r="AU593" s="1"/>
      <c r="AV593" s="1"/>
      <c r="AW593" s="1"/>
      <c r="AY593" s="1"/>
      <c r="AZ593" s="1"/>
      <c r="BA593" s="1"/>
      <c r="BH593" s="1"/>
      <c r="BI593" s="1"/>
      <c r="BJ593" s="1"/>
      <c r="BN593" s="1"/>
      <c r="BO593" s="1"/>
      <c r="BP593" s="1"/>
    </row>
    <row r="594" spans="44:68">
      <c r="AR594" s="1"/>
      <c r="AS594" s="1"/>
      <c r="AT594" s="1"/>
      <c r="AU594" s="1"/>
      <c r="AV594" s="1"/>
      <c r="AW594" s="1"/>
      <c r="AY594" s="1"/>
      <c r="AZ594" s="1"/>
      <c r="BA594" s="1"/>
      <c r="BH594" s="1"/>
      <c r="BI594" s="1"/>
      <c r="BJ594" s="1"/>
      <c r="BN594" s="1"/>
      <c r="BO594" s="1"/>
      <c r="BP594" s="1"/>
    </row>
    <row r="595" spans="44:68">
      <c r="AR595" s="1"/>
      <c r="AS595" s="1"/>
      <c r="AT595" s="1"/>
      <c r="AU595" s="1"/>
      <c r="AV595" s="1"/>
      <c r="AW595" s="1"/>
      <c r="AY595" s="1"/>
      <c r="AZ595" s="1"/>
      <c r="BA595" s="1"/>
      <c r="BH595" s="1"/>
      <c r="BI595" s="1"/>
      <c r="BJ595" s="1"/>
      <c r="BN595" s="1"/>
      <c r="BO595" s="1"/>
      <c r="BP595" s="1"/>
    </row>
    <row r="596" spans="44:68">
      <c r="AR596" s="1"/>
      <c r="AS596" s="1"/>
      <c r="AT596" s="1"/>
      <c r="AU596" s="1"/>
      <c r="AV596" s="1"/>
      <c r="AW596" s="1"/>
      <c r="AY596" s="1"/>
      <c r="AZ596" s="1"/>
      <c r="BA596" s="1"/>
      <c r="BH596" s="1"/>
      <c r="BI596" s="1"/>
      <c r="BJ596" s="1"/>
      <c r="BN596" s="1"/>
      <c r="BO596" s="1"/>
      <c r="BP596" s="1"/>
    </row>
    <row r="597" spans="44:68">
      <c r="AR597" s="1"/>
      <c r="AS597" s="1"/>
      <c r="AT597" s="1"/>
      <c r="AU597" s="1"/>
      <c r="AV597" s="1"/>
      <c r="AW597" s="1"/>
      <c r="AY597" s="1"/>
      <c r="AZ597" s="1"/>
      <c r="BA597" s="1"/>
      <c r="BH597" s="1"/>
      <c r="BI597" s="1"/>
      <c r="BJ597" s="1"/>
      <c r="BN597" s="1"/>
      <c r="BO597" s="1"/>
      <c r="BP597" s="1"/>
    </row>
    <row r="598" spans="44:68">
      <c r="AR598" s="1"/>
      <c r="AS598" s="1"/>
      <c r="AT598" s="1"/>
      <c r="AU598" s="1"/>
      <c r="AV598" s="1"/>
      <c r="AW598" s="1"/>
      <c r="AY598" s="1"/>
      <c r="AZ598" s="1"/>
      <c r="BA598" s="1"/>
      <c r="BH598" s="1"/>
      <c r="BI598" s="1"/>
      <c r="BJ598" s="1"/>
      <c r="BN598" s="1"/>
      <c r="BO598" s="1"/>
      <c r="BP598" s="1"/>
    </row>
    <row r="599" spans="44:68">
      <c r="AR599" s="1"/>
      <c r="AS599" s="1"/>
      <c r="AT599" s="1"/>
      <c r="AU599" s="1"/>
      <c r="AV599" s="1"/>
      <c r="AW599" s="1"/>
      <c r="AY599" s="1"/>
      <c r="AZ599" s="1"/>
      <c r="BA599" s="1"/>
      <c r="BH599" s="1"/>
      <c r="BI599" s="1"/>
      <c r="BJ599" s="1"/>
      <c r="BN599" s="1"/>
      <c r="BO599" s="1"/>
      <c r="BP599" s="1"/>
    </row>
    <row r="600" spans="44:68">
      <c r="AR600" s="1"/>
      <c r="AS600" s="1"/>
      <c r="AT600" s="1"/>
      <c r="AU600" s="1"/>
      <c r="AV600" s="1"/>
      <c r="AW600" s="1"/>
      <c r="AY600" s="1"/>
      <c r="AZ600" s="1"/>
      <c r="BA600" s="1"/>
      <c r="BH600" s="1"/>
      <c r="BI600" s="1"/>
      <c r="BJ600" s="1"/>
      <c r="BN600" s="1"/>
      <c r="BO600" s="1"/>
      <c r="BP600" s="1"/>
    </row>
    <row r="601" spans="44:68">
      <c r="AR601" s="1"/>
      <c r="AS601" s="1"/>
      <c r="AT601" s="1"/>
      <c r="AU601" s="1"/>
      <c r="AV601" s="1"/>
      <c r="AW601" s="1"/>
      <c r="AY601" s="1"/>
      <c r="AZ601" s="1"/>
      <c r="BA601" s="1"/>
      <c r="BH601" s="1"/>
      <c r="BI601" s="1"/>
      <c r="BJ601" s="1"/>
      <c r="BN601" s="1"/>
      <c r="BO601" s="1"/>
      <c r="BP601" s="1"/>
    </row>
    <row r="602" spans="44:68">
      <c r="AR602" s="1"/>
      <c r="AS602" s="1"/>
      <c r="AT602" s="1"/>
      <c r="AU602" s="1"/>
      <c r="AV602" s="1"/>
      <c r="AW602" s="1"/>
      <c r="AY602" s="1"/>
      <c r="AZ602" s="1"/>
      <c r="BA602" s="1"/>
      <c r="BH602" s="1"/>
      <c r="BI602" s="1"/>
      <c r="BJ602" s="1"/>
      <c r="BN602" s="1"/>
      <c r="BO602" s="1"/>
      <c r="BP602" s="1"/>
    </row>
    <row r="603" spans="44:68">
      <c r="AR603" s="1"/>
      <c r="AS603" s="1"/>
      <c r="AT603" s="1"/>
      <c r="AU603" s="1"/>
      <c r="AV603" s="1"/>
      <c r="AW603" s="1"/>
      <c r="AY603" s="1"/>
      <c r="AZ603" s="1"/>
      <c r="BA603" s="1"/>
      <c r="BH603" s="1"/>
      <c r="BI603" s="1"/>
      <c r="BJ603" s="1"/>
      <c r="BN603" s="1"/>
      <c r="BO603" s="1"/>
      <c r="BP603" s="1"/>
    </row>
    <row r="604" spans="44:68">
      <c r="AR604" s="1"/>
      <c r="AS604" s="1"/>
      <c r="AT604" s="1"/>
      <c r="AU604" s="1"/>
      <c r="AV604" s="1"/>
      <c r="AW604" s="1"/>
      <c r="AY604" s="1"/>
      <c r="AZ604" s="1"/>
      <c r="BA604" s="1"/>
      <c r="BH604" s="1"/>
      <c r="BI604" s="1"/>
      <c r="BJ604" s="1"/>
      <c r="BN604" s="1"/>
      <c r="BO604" s="1"/>
      <c r="BP604" s="1"/>
    </row>
    <row r="605" spans="44:68">
      <c r="AR605" s="1"/>
      <c r="AS605" s="1"/>
      <c r="AT605" s="1"/>
      <c r="AU605" s="1"/>
      <c r="AV605" s="1"/>
      <c r="AW605" s="1"/>
      <c r="AY605" s="1"/>
      <c r="AZ605" s="1"/>
      <c r="BA605" s="1"/>
      <c r="BH605" s="1"/>
      <c r="BI605" s="1"/>
      <c r="BJ605" s="1"/>
      <c r="BN605" s="1"/>
      <c r="BO605" s="1"/>
      <c r="BP605" s="1"/>
    </row>
    <row r="606" spans="44:68">
      <c r="AR606" s="1"/>
      <c r="AS606" s="1"/>
      <c r="AT606" s="1"/>
      <c r="AU606" s="1"/>
      <c r="AV606" s="1"/>
      <c r="AW606" s="1"/>
      <c r="AY606" s="1"/>
      <c r="AZ606" s="1"/>
      <c r="BA606" s="1"/>
      <c r="BH606" s="1"/>
      <c r="BI606" s="1"/>
      <c r="BJ606" s="1"/>
      <c r="BN606" s="1"/>
      <c r="BO606" s="1"/>
      <c r="BP606" s="1"/>
    </row>
    <row r="607" spans="44:68">
      <c r="AR607" s="1"/>
      <c r="AS607" s="1"/>
      <c r="AT607" s="1"/>
      <c r="AU607" s="1"/>
      <c r="AV607" s="1"/>
      <c r="AW607" s="1"/>
      <c r="AY607" s="1"/>
      <c r="AZ607" s="1"/>
      <c r="BA607" s="1"/>
      <c r="BH607" s="1"/>
      <c r="BI607" s="1"/>
      <c r="BJ607" s="1"/>
      <c r="BN607" s="1"/>
      <c r="BO607" s="1"/>
      <c r="BP607" s="1"/>
    </row>
    <row r="608" spans="44:68">
      <c r="AR608" s="1"/>
      <c r="AS608" s="1"/>
      <c r="AT608" s="1"/>
      <c r="AU608" s="1"/>
      <c r="AV608" s="1"/>
      <c r="AW608" s="1"/>
      <c r="AY608" s="1"/>
      <c r="AZ608" s="1"/>
      <c r="BA608" s="1"/>
      <c r="BH608" s="1"/>
      <c r="BI608" s="1"/>
      <c r="BJ608" s="1"/>
      <c r="BN608" s="1"/>
      <c r="BO608" s="1"/>
      <c r="BP608" s="1"/>
    </row>
    <row r="609" spans="44:68">
      <c r="AR609" s="1"/>
      <c r="AS609" s="1"/>
      <c r="AT609" s="1"/>
      <c r="AU609" s="1"/>
      <c r="AV609" s="1"/>
      <c r="AW609" s="1"/>
      <c r="AY609" s="1"/>
      <c r="AZ609" s="1"/>
      <c r="BA609" s="1"/>
      <c r="BH609" s="1"/>
      <c r="BI609" s="1"/>
      <c r="BJ609" s="1"/>
      <c r="BN609" s="1"/>
      <c r="BO609" s="1"/>
      <c r="BP609" s="1"/>
    </row>
    <row r="610" spans="44:68">
      <c r="AR610" s="1"/>
      <c r="AS610" s="1"/>
      <c r="AT610" s="1"/>
      <c r="AU610" s="1"/>
      <c r="AV610" s="1"/>
      <c r="AW610" s="1"/>
      <c r="AY610" s="1"/>
      <c r="AZ610" s="1"/>
      <c r="BA610" s="1"/>
      <c r="BH610" s="1"/>
      <c r="BI610" s="1"/>
      <c r="BJ610" s="1"/>
      <c r="BN610" s="1"/>
      <c r="BO610" s="1"/>
      <c r="BP610" s="1"/>
    </row>
    <row r="611" spans="44:68">
      <c r="AR611" s="1"/>
      <c r="AS611" s="1"/>
      <c r="AT611" s="1"/>
      <c r="AU611" s="1"/>
      <c r="AV611" s="1"/>
      <c r="AW611" s="1"/>
      <c r="AY611" s="1"/>
      <c r="AZ611" s="1"/>
      <c r="BA611" s="1"/>
      <c r="BH611" s="1"/>
      <c r="BI611" s="1"/>
      <c r="BJ611" s="1"/>
      <c r="BN611" s="1"/>
      <c r="BO611" s="1"/>
      <c r="BP611" s="1"/>
    </row>
    <row r="612" spans="44:68">
      <c r="AR612" s="1"/>
      <c r="AS612" s="1"/>
      <c r="AT612" s="1"/>
      <c r="AU612" s="1"/>
      <c r="AV612" s="1"/>
      <c r="AW612" s="1"/>
      <c r="AY612" s="1"/>
      <c r="AZ612" s="1"/>
      <c r="BA612" s="1"/>
      <c r="BH612" s="1"/>
      <c r="BI612" s="1"/>
      <c r="BJ612" s="1"/>
      <c r="BN612" s="1"/>
      <c r="BO612" s="1"/>
      <c r="BP612" s="1"/>
    </row>
    <row r="613" spans="44:68">
      <c r="AR613" s="1"/>
      <c r="AS613" s="1"/>
      <c r="AT613" s="1"/>
      <c r="AU613" s="1"/>
      <c r="AV613" s="1"/>
      <c r="AW613" s="1"/>
      <c r="AY613" s="1"/>
      <c r="AZ613" s="1"/>
      <c r="BA613" s="1"/>
      <c r="BH613" s="1"/>
      <c r="BI613" s="1"/>
      <c r="BJ613" s="1"/>
      <c r="BN613" s="1"/>
      <c r="BO613" s="1"/>
      <c r="BP613" s="1"/>
    </row>
    <row r="614" spans="44:68">
      <c r="AR614" s="1"/>
      <c r="AS614" s="1"/>
      <c r="AT614" s="1"/>
      <c r="AU614" s="1"/>
      <c r="AV614" s="1"/>
      <c r="AW614" s="1"/>
      <c r="AY614" s="1"/>
      <c r="AZ614" s="1"/>
      <c r="BA614" s="1"/>
      <c r="BH614" s="1"/>
      <c r="BI614" s="1"/>
      <c r="BJ614" s="1"/>
      <c r="BN614" s="1"/>
      <c r="BO614" s="1"/>
      <c r="BP614" s="1"/>
    </row>
    <row r="615" spans="44:68">
      <c r="AR615" s="1"/>
      <c r="AS615" s="1"/>
      <c r="AT615" s="1"/>
      <c r="AU615" s="1"/>
      <c r="AV615" s="1"/>
      <c r="AW615" s="1"/>
      <c r="AY615" s="1"/>
      <c r="AZ615" s="1"/>
      <c r="BA615" s="1"/>
      <c r="BH615" s="1"/>
      <c r="BI615" s="1"/>
      <c r="BJ615" s="1"/>
      <c r="BN615" s="1"/>
      <c r="BO615" s="1"/>
      <c r="BP615" s="1"/>
    </row>
    <row r="616" spans="44:68">
      <c r="AR616" s="1"/>
      <c r="AS616" s="1"/>
      <c r="AT616" s="1"/>
      <c r="AU616" s="1"/>
      <c r="AV616" s="1"/>
      <c r="AW616" s="1"/>
      <c r="AY616" s="1"/>
      <c r="AZ616" s="1"/>
      <c r="BA616" s="1"/>
      <c r="BH616" s="1"/>
      <c r="BI616" s="1"/>
      <c r="BJ616" s="1"/>
      <c r="BN616" s="1"/>
      <c r="BO616" s="1"/>
      <c r="BP616" s="1"/>
    </row>
    <row r="617" spans="44:68">
      <c r="AR617" s="1"/>
      <c r="AS617" s="1"/>
      <c r="AT617" s="1"/>
      <c r="AU617" s="1"/>
      <c r="AV617" s="1"/>
      <c r="AW617" s="1"/>
      <c r="AY617" s="1"/>
      <c r="AZ617" s="1"/>
      <c r="BA617" s="1"/>
      <c r="BH617" s="1"/>
      <c r="BI617" s="1"/>
      <c r="BJ617" s="1"/>
      <c r="BN617" s="1"/>
      <c r="BO617" s="1"/>
      <c r="BP617" s="1"/>
    </row>
    <row r="618" spans="44:68">
      <c r="AR618" s="1"/>
      <c r="AS618" s="1"/>
      <c r="AT618" s="1"/>
      <c r="AU618" s="1"/>
      <c r="AV618" s="1"/>
      <c r="AW618" s="1"/>
      <c r="AY618" s="1"/>
      <c r="AZ618" s="1"/>
      <c r="BA618" s="1"/>
      <c r="BH618" s="1"/>
      <c r="BI618" s="1"/>
      <c r="BJ618" s="1"/>
      <c r="BN618" s="1"/>
      <c r="BO618" s="1"/>
      <c r="BP618" s="1"/>
    </row>
    <row r="619" spans="44:68">
      <c r="AR619" s="1"/>
      <c r="AS619" s="1"/>
      <c r="AT619" s="1"/>
      <c r="AU619" s="1"/>
      <c r="AV619" s="1"/>
      <c r="AW619" s="1"/>
      <c r="AY619" s="1"/>
      <c r="AZ619" s="1"/>
      <c r="BA619" s="1"/>
      <c r="BH619" s="1"/>
      <c r="BI619" s="1"/>
      <c r="BJ619" s="1"/>
      <c r="BN619" s="1"/>
      <c r="BO619" s="1"/>
      <c r="BP619" s="1"/>
    </row>
    <row r="620" spans="44:68">
      <c r="AR620" s="1"/>
      <c r="AS620" s="1"/>
      <c r="AT620" s="1"/>
      <c r="AU620" s="1"/>
      <c r="AV620" s="1"/>
      <c r="AW620" s="1"/>
      <c r="AY620" s="1"/>
      <c r="AZ620" s="1"/>
      <c r="BA620" s="1"/>
      <c r="BH620" s="1"/>
      <c r="BI620" s="1"/>
      <c r="BJ620" s="1"/>
      <c r="BN620" s="1"/>
      <c r="BO620" s="1"/>
      <c r="BP620" s="1"/>
    </row>
    <row r="621" spans="44:68">
      <c r="AR621" s="1"/>
      <c r="AS621" s="1"/>
      <c r="AT621" s="1"/>
      <c r="AU621" s="1"/>
      <c r="AV621" s="1"/>
      <c r="AW621" s="1"/>
      <c r="AY621" s="1"/>
      <c r="AZ621" s="1"/>
      <c r="BA621" s="1"/>
      <c r="BH621" s="1"/>
      <c r="BI621" s="1"/>
      <c r="BJ621" s="1"/>
      <c r="BN621" s="1"/>
      <c r="BO621" s="1"/>
      <c r="BP621" s="1"/>
    </row>
    <row r="622" spans="44:68">
      <c r="AR622" s="1"/>
      <c r="AS622" s="1"/>
      <c r="AT622" s="1"/>
      <c r="AU622" s="1"/>
      <c r="AV622" s="1"/>
      <c r="AW622" s="1"/>
      <c r="AY622" s="1"/>
      <c r="AZ622" s="1"/>
      <c r="BA622" s="1"/>
      <c r="BH622" s="1"/>
      <c r="BI622" s="1"/>
      <c r="BJ622" s="1"/>
      <c r="BN622" s="1"/>
      <c r="BO622" s="1"/>
      <c r="BP622" s="1"/>
    </row>
    <row r="623" spans="44:68">
      <c r="AR623" s="1"/>
      <c r="AS623" s="1"/>
      <c r="AT623" s="1"/>
      <c r="AU623" s="1"/>
      <c r="AV623" s="1"/>
      <c r="AW623" s="1"/>
      <c r="AY623" s="1"/>
      <c r="AZ623" s="1"/>
      <c r="BA623" s="1"/>
      <c r="BH623" s="1"/>
      <c r="BI623" s="1"/>
      <c r="BJ623" s="1"/>
      <c r="BN623" s="1"/>
      <c r="BO623" s="1"/>
      <c r="BP623" s="1"/>
    </row>
    <row r="624" spans="44:68">
      <c r="AR624" s="1"/>
      <c r="AS624" s="1"/>
      <c r="AT624" s="1"/>
      <c r="AU624" s="1"/>
      <c r="AV624" s="1"/>
      <c r="AW624" s="1"/>
      <c r="AY624" s="1"/>
      <c r="AZ624" s="1"/>
      <c r="BA624" s="1"/>
      <c r="BH624" s="1"/>
      <c r="BI624" s="1"/>
      <c r="BJ624" s="1"/>
      <c r="BN624" s="1"/>
      <c r="BO624" s="1"/>
      <c r="BP624" s="1"/>
    </row>
    <row r="625" spans="44:68">
      <c r="AR625" s="1"/>
      <c r="AS625" s="1"/>
      <c r="AT625" s="1"/>
      <c r="AU625" s="1"/>
      <c r="AV625" s="1"/>
      <c r="AW625" s="1"/>
      <c r="AY625" s="1"/>
      <c r="AZ625" s="1"/>
      <c r="BA625" s="1"/>
      <c r="BH625" s="1"/>
      <c r="BI625" s="1"/>
      <c r="BJ625" s="1"/>
      <c r="BN625" s="1"/>
      <c r="BO625" s="1"/>
      <c r="BP625" s="1"/>
    </row>
    <row r="626" spans="44:68">
      <c r="AR626" s="1"/>
      <c r="AS626" s="1"/>
      <c r="AT626" s="1"/>
      <c r="AU626" s="1"/>
      <c r="AV626" s="1"/>
      <c r="AW626" s="1"/>
      <c r="AY626" s="1"/>
      <c r="AZ626" s="1"/>
      <c r="BA626" s="1"/>
      <c r="BH626" s="1"/>
      <c r="BI626" s="1"/>
      <c r="BJ626" s="1"/>
      <c r="BN626" s="1"/>
      <c r="BO626" s="1"/>
      <c r="BP626" s="1"/>
    </row>
    <row r="627" spans="44:68">
      <c r="AR627" s="1"/>
      <c r="AS627" s="1"/>
      <c r="AT627" s="1"/>
      <c r="AU627" s="1"/>
      <c r="AV627" s="1"/>
      <c r="AW627" s="1"/>
      <c r="AY627" s="1"/>
      <c r="AZ627" s="1"/>
      <c r="BA627" s="1"/>
      <c r="BH627" s="1"/>
      <c r="BI627" s="1"/>
      <c r="BJ627" s="1"/>
      <c r="BN627" s="1"/>
      <c r="BO627" s="1"/>
      <c r="BP627" s="1"/>
    </row>
    <row r="628" spans="44:68">
      <c r="AR628" s="1"/>
      <c r="AS628" s="1"/>
      <c r="AT628" s="1"/>
      <c r="AU628" s="1"/>
      <c r="AV628" s="1"/>
      <c r="AW628" s="1"/>
      <c r="AY628" s="1"/>
      <c r="AZ628" s="1"/>
      <c r="BA628" s="1"/>
      <c r="BH628" s="1"/>
      <c r="BI628" s="1"/>
      <c r="BJ628" s="1"/>
      <c r="BN628" s="1"/>
      <c r="BO628" s="1"/>
      <c r="BP628" s="1"/>
    </row>
    <row r="629" spans="44:68">
      <c r="AR629" s="1"/>
      <c r="AS629" s="1"/>
      <c r="AT629" s="1"/>
      <c r="AU629" s="1"/>
      <c r="AV629" s="1"/>
      <c r="AW629" s="1"/>
      <c r="AY629" s="1"/>
      <c r="AZ629" s="1"/>
      <c r="BA629" s="1"/>
      <c r="BH629" s="1"/>
      <c r="BI629" s="1"/>
      <c r="BJ629" s="1"/>
      <c r="BN629" s="1"/>
      <c r="BO629" s="1"/>
      <c r="BP629" s="1"/>
    </row>
    <row r="630" spans="44:68">
      <c r="AR630" s="1"/>
      <c r="AS630" s="1"/>
      <c r="AT630" s="1"/>
      <c r="AU630" s="1"/>
      <c r="AV630" s="1"/>
      <c r="AW630" s="1"/>
      <c r="AY630" s="1"/>
      <c r="AZ630" s="1"/>
      <c r="BA630" s="1"/>
      <c r="BH630" s="1"/>
      <c r="BI630" s="1"/>
      <c r="BJ630" s="1"/>
      <c r="BN630" s="1"/>
      <c r="BO630" s="1"/>
      <c r="BP630" s="1"/>
    </row>
    <row r="631" spans="44:68">
      <c r="AR631" s="1"/>
      <c r="AS631" s="1"/>
      <c r="AT631" s="1"/>
      <c r="AU631" s="1"/>
      <c r="AV631" s="1"/>
      <c r="AW631" s="1"/>
      <c r="AY631" s="1"/>
      <c r="AZ631" s="1"/>
      <c r="BA631" s="1"/>
      <c r="BH631" s="1"/>
      <c r="BI631" s="1"/>
      <c r="BJ631" s="1"/>
      <c r="BN631" s="1"/>
      <c r="BO631" s="1"/>
      <c r="BP631" s="1"/>
    </row>
    <row r="632" spans="44:68">
      <c r="AR632" s="1"/>
      <c r="AS632" s="1"/>
      <c r="AT632" s="1"/>
      <c r="AU632" s="1"/>
      <c r="AV632" s="1"/>
      <c r="AW632" s="1"/>
      <c r="AY632" s="1"/>
      <c r="AZ632" s="1"/>
      <c r="BA632" s="1"/>
      <c r="BH632" s="1"/>
      <c r="BI632" s="1"/>
      <c r="BJ632" s="1"/>
      <c r="BN632" s="1"/>
      <c r="BO632" s="1"/>
      <c r="BP632" s="1"/>
    </row>
    <row r="633" spans="44:68">
      <c r="AR633" s="1"/>
      <c r="AS633" s="1"/>
      <c r="AT633" s="1"/>
      <c r="AU633" s="1"/>
      <c r="AV633" s="1"/>
      <c r="AW633" s="1"/>
      <c r="AY633" s="1"/>
      <c r="AZ633" s="1"/>
      <c r="BA633" s="1"/>
      <c r="BH633" s="1"/>
      <c r="BI633" s="1"/>
      <c r="BJ633" s="1"/>
      <c r="BN633" s="1"/>
      <c r="BO633" s="1"/>
      <c r="BP633" s="1"/>
    </row>
    <row r="634" spans="44:68">
      <c r="AR634" s="1"/>
      <c r="AS634" s="1"/>
      <c r="AT634" s="1"/>
      <c r="AU634" s="1"/>
      <c r="AV634" s="1"/>
      <c r="AW634" s="1"/>
      <c r="AY634" s="1"/>
      <c r="AZ634" s="1"/>
      <c r="BA634" s="1"/>
      <c r="BH634" s="1"/>
      <c r="BI634" s="1"/>
      <c r="BJ634" s="1"/>
      <c r="BN634" s="1"/>
      <c r="BO634" s="1"/>
      <c r="BP634" s="1"/>
    </row>
    <row r="635" spans="44:68">
      <c r="AR635" s="1"/>
      <c r="AS635" s="1"/>
      <c r="AT635" s="1"/>
      <c r="AU635" s="1"/>
      <c r="AV635" s="1"/>
      <c r="AW635" s="1"/>
      <c r="AY635" s="1"/>
      <c r="AZ635" s="1"/>
      <c r="BA635" s="1"/>
      <c r="BH635" s="1"/>
      <c r="BI635" s="1"/>
      <c r="BJ635" s="1"/>
      <c r="BN635" s="1"/>
      <c r="BO635" s="1"/>
      <c r="BP635" s="1"/>
    </row>
    <row r="636" spans="44:68">
      <c r="AR636" s="1"/>
      <c r="AS636" s="1"/>
      <c r="AT636" s="1"/>
      <c r="AU636" s="1"/>
      <c r="AV636" s="1"/>
      <c r="AW636" s="1"/>
      <c r="AY636" s="1"/>
      <c r="AZ636" s="1"/>
      <c r="BA636" s="1"/>
      <c r="BH636" s="1"/>
      <c r="BI636" s="1"/>
      <c r="BJ636" s="1"/>
      <c r="BN636" s="1"/>
      <c r="BO636" s="1"/>
      <c r="BP636" s="1"/>
    </row>
    <row r="637" spans="44:68">
      <c r="AR637" s="1"/>
      <c r="AS637" s="1"/>
      <c r="AT637" s="1"/>
      <c r="AU637" s="1"/>
      <c r="AV637" s="1"/>
      <c r="AW637" s="1"/>
      <c r="AY637" s="1"/>
      <c r="AZ637" s="1"/>
      <c r="BA637" s="1"/>
      <c r="BH637" s="1"/>
      <c r="BI637" s="1"/>
      <c r="BJ637" s="1"/>
      <c r="BN637" s="1"/>
      <c r="BO637" s="1"/>
      <c r="BP637" s="1"/>
    </row>
    <row r="638" spans="44:68">
      <c r="AR638" s="1"/>
      <c r="AS638" s="1"/>
      <c r="AT638" s="1"/>
      <c r="AU638" s="1"/>
      <c r="AV638" s="1"/>
      <c r="AW638" s="1"/>
      <c r="AY638" s="1"/>
      <c r="AZ638" s="1"/>
      <c r="BA638" s="1"/>
      <c r="BH638" s="1"/>
      <c r="BI638" s="1"/>
      <c r="BJ638" s="1"/>
      <c r="BN638" s="1"/>
      <c r="BO638" s="1"/>
      <c r="BP638" s="1"/>
    </row>
    <row r="639" spans="44:68">
      <c r="AR639" s="1"/>
      <c r="AS639" s="1"/>
      <c r="AT639" s="1"/>
      <c r="AU639" s="1"/>
      <c r="AV639" s="1"/>
      <c r="AW639" s="1"/>
      <c r="AY639" s="1"/>
      <c r="AZ639" s="1"/>
      <c r="BA639" s="1"/>
      <c r="BH639" s="1"/>
      <c r="BI639" s="1"/>
      <c r="BJ639" s="1"/>
      <c r="BN639" s="1"/>
      <c r="BO639" s="1"/>
      <c r="BP639" s="1"/>
    </row>
    <row r="640" spans="44:68">
      <c r="AR640" s="1"/>
      <c r="AS640" s="1"/>
      <c r="AT640" s="1"/>
      <c r="AU640" s="1"/>
      <c r="AV640" s="1"/>
      <c r="AW640" s="1"/>
      <c r="AY640" s="1"/>
      <c r="AZ640" s="1"/>
      <c r="BA640" s="1"/>
      <c r="BH640" s="1"/>
      <c r="BI640" s="1"/>
      <c r="BJ640" s="1"/>
      <c r="BN640" s="1"/>
      <c r="BO640" s="1"/>
      <c r="BP640" s="1"/>
    </row>
    <row r="641" spans="44:68">
      <c r="AR641" s="1"/>
      <c r="AS641" s="1"/>
      <c r="AT641" s="1"/>
      <c r="AU641" s="1"/>
      <c r="AV641" s="1"/>
      <c r="AW641" s="1"/>
      <c r="AY641" s="1"/>
      <c r="AZ641" s="1"/>
      <c r="BA641" s="1"/>
      <c r="BH641" s="1"/>
      <c r="BI641" s="1"/>
      <c r="BJ641" s="1"/>
      <c r="BN641" s="1"/>
      <c r="BO641" s="1"/>
      <c r="BP641" s="1"/>
    </row>
    <row r="642" spans="44:68">
      <c r="AR642" s="1"/>
      <c r="AS642" s="1"/>
      <c r="AT642" s="1"/>
      <c r="AU642" s="1"/>
      <c r="AV642" s="1"/>
      <c r="AW642" s="1"/>
      <c r="AY642" s="1"/>
      <c r="AZ642" s="1"/>
      <c r="BA642" s="1"/>
      <c r="BH642" s="1"/>
      <c r="BI642" s="1"/>
      <c r="BJ642" s="1"/>
      <c r="BN642" s="1"/>
      <c r="BO642" s="1"/>
      <c r="BP642" s="1"/>
    </row>
    <row r="643" spans="44:68">
      <c r="AR643" s="1"/>
      <c r="AS643" s="1"/>
      <c r="AT643" s="1"/>
      <c r="AU643" s="1"/>
      <c r="AV643" s="1"/>
      <c r="AW643" s="1"/>
      <c r="AY643" s="1"/>
      <c r="AZ643" s="1"/>
      <c r="BA643" s="1"/>
      <c r="BH643" s="1"/>
      <c r="BI643" s="1"/>
      <c r="BJ643" s="1"/>
      <c r="BN643" s="1"/>
      <c r="BO643" s="1"/>
      <c r="BP643" s="1"/>
    </row>
    <row r="644" spans="44:68">
      <c r="AR644" s="1"/>
      <c r="AS644" s="1"/>
      <c r="AT644" s="1"/>
      <c r="AU644" s="1"/>
      <c r="AV644" s="1"/>
      <c r="AW644" s="1"/>
      <c r="AY644" s="1"/>
      <c r="AZ644" s="1"/>
      <c r="BA644" s="1"/>
      <c r="BH644" s="1"/>
      <c r="BI644" s="1"/>
      <c r="BJ644" s="1"/>
      <c r="BN644" s="1"/>
      <c r="BO644" s="1"/>
      <c r="BP644" s="1"/>
    </row>
    <row r="645" spans="44:68">
      <c r="AR645" s="1"/>
      <c r="AS645" s="1"/>
      <c r="AT645" s="1"/>
      <c r="AU645" s="1"/>
      <c r="AV645" s="1"/>
      <c r="AW645" s="1"/>
      <c r="AY645" s="1"/>
      <c r="AZ645" s="1"/>
      <c r="BA645" s="1"/>
      <c r="BH645" s="1"/>
      <c r="BI645" s="1"/>
      <c r="BJ645" s="1"/>
      <c r="BN645" s="1"/>
      <c r="BO645" s="1"/>
      <c r="BP645" s="1"/>
    </row>
    <row r="646" spans="44:68">
      <c r="AR646" s="1"/>
      <c r="AS646" s="1"/>
      <c r="AT646" s="1"/>
      <c r="AU646" s="1"/>
      <c r="AV646" s="1"/>
      <c r="AW646" s="1"/>
      <c r="AY646" s="1"/>
      <c r="AZ646" s="1"/>
      <c r="BA646" s="1"/>
      <c r="BH646" s="1"/>
      <c r="BI646" s="1"/>
      <c r="BJ646" s="1"/>
      <c r="BN646" s="1"/>
      <c r="BO646" s="1"/>
      <c r="BP646" s="1"/>
    </row>
    <row r="647" spans="44:68">
      <c r="AR647" s="1"/>
      <c r="AS647" s="1"/>
      <c r="AT647" s="1"/>
      <c r="AU647" s="1"/>
      <c r="AV647" s="1"/>
      <c r="AW647" s="1"/>
      <c r="AY647" s="1"/>
      <c r="AZ647" s="1"/>
      <c r="BA647" s="1"/>
      <c r="BH647" s="1"/>
      <c r="BI647" s="1"/>
      <c r="BJ647" s="1"/>
      <c r="BN647" s="1"/>
      <c r="BO647" s="1"/>
      <c r="BP647" s="1"/>
    </row>
    <row r="648" spans="44:68">
      <c r="AR648" s="1"/>
      <c r="AS648" s="1"/>
      <c r="AT648" s="1"/>
      <c r="AU648" s="1"/>
      <c r="AV648" s="1"/>
      <c r="AW648" s="1"/>
      <c r="AY648" s="1"/>
      <c r="AZ648" s="1"/>
      <c r="BA648" s="1"/>
      <c r="BH648" s="1"/>
      <c r="BI648" s="1"/>
      <c r="BJ648" s="1"/>
      <c r="BN648" s="1"/>
      <c r="BO648" s="1"/>
      <c r="BP648" s="1"/>
    </row>
    <row r="649" spans="44:68">
      <c r="AR649" s="1"/>
      <c r="AS649" s="1"/>
      <c r="AT649" s="1"/>
      <c r="AU649" s="1"/>
      <c r="AV649" s="1"/>
      <c r="AW649" s="1"/>
      <c r="AY649" s="1"/>
      <c r="AZ649" s="1"/>
      <c r="BA649" s="1"/>
      <c r="BH649" s="1"/>
      <c r="BI649" s="1"/>
      <c r="BJ649" s="1"/>
      <c r="BN649" s="1"/>
      <c r="BO649" s="1"/>
      <c r="BP649" s="1"/>
    </row>
    <row r="650" spans="44:68">
      <c r="AR650" s="1"/>
      <c r="AS650" s="1"/>
      <c r="AT650" s="1"/>
      <c r="AU650" s="1"/>
      <c r="AV650" s="1"/>
      <c r="AW650" s="1"/>
      <c r="AY650" s="1"/>
      <c r="AZ650" s="1"/>
      <c r="BA650" s="1"/>
      <c r="BH650" s="1"/>
      <c r="BI650" s="1"/>
      <c r="BJ650" s="1"/>
      <c r="BN650" s="1"/>
      <c r="BO650" s="1"/>
      <c r="BP650" s="1"/>
    </row>
    <row r="651" spans="44:68">
      <c r="AR651" s="1"/>
      <c r="AS651" s="1"/>
      <c r="AT651" s="1"/>
      <c r="AU651" s="1"/>
      <c r="AV651" s="1"/>
      <c r="AW651" s="1"/>
      <c r="AY651" s="1"/>
      <c r="AZ651" s="1"/>
      <c r="BA651" s="1"/>
      <c r="BH651" s="1"/>
      <c r="BI651" s="1"/>
      <c r="BJ651" s="1"/>
      <c r="BN651" s="1"/>
      <c r="BO651" s="1"/>
      <c r="BP651" s="1"/>
    </row>
    <row r="652" spans="44:68">
      <c r="AR652" s="1"/>
      <c r="AS652" s="1"/>
      <c r="AT652" s="1"/>
      <c r="AU652" s="1"/>
      <c r="AV652" s="1"/>
      <c r="AW652" s="1"/>
      <c r="AY652" s="1"/>
      <c r="AZ652" s="1"/>
      <c r="BA652" s="1"/>
      <c r="BH652" s="1"/>
      <c r="BI652" s="1"/>
      <c r="BJ652" s="1"/>
      <c r="BN652" s="1"/>
      <c r="BO652" s="1"/>
      <c r="BP652" s="1"/>
    </row>
    <row r="653" spans="44:68">
      <c r="AR653" s="1"/>
      <c r="AS653" s="1"/>
      <c r="AT653" s="1"/>
      <c r="AU653" s="1"/>
      <c r="AV653" s="1"/>
      <c r="AW653" s="1"/>
      <c r="AY653" s="1"/>
      <c r="AZ653" s="1"/>
      <c r="BA653" s="1"/>
      <c r="BH653" s="1"/>
      <c r="BI653" s="1"/>
      <c r="BJ653" s="1"/>
      <c r="BN653" s="1"/>
      <c r="BO653" s="1"/>
      <c r="BP653" s="1"/>
    </row>
    <row r="654" spans="44:68">
      <c r="AR654" s="1"/>
      <c r="AS654" s="1"/>
      <c r="AT654" s="1"/>
      <c r="AU654" s="1"/>
      <c r="AV654" s="1"/>
      <c r="AW654" s="1"/>
      <c r="AY654" s="1"/>
      <c r="AZ654" s="1"/>
      <c r="BA654" s="1"/>
      <c r="BH654" s="1"/>
      <c r="BI654" s="1"/>
      <c r="BJ654" s="1"/>
      <c r="BN654" s="1"/>
      <c r="BO654" s="1"/>
      <c r="BP654" s="1"/>
    </row>
    <row r="655" spans="44:68">
      <c r="AR655" s="1"/>
      <c r="AS655" s="1"/>
      <c r="AT655" s="1"/>
      <c r="AU655" s="1"/>
      <c r="AV655" s="1"/>
      <c r="AW655" s="1"/>
      <c r="AY655" s="1"/>
      <c r="AZ655" s="1"/>
      <c r="BA655" s="1"/>
      <c r="BH655" s="1"/>
      <c r="BI655" s="1"/>
      <c r="BJ655" s="1"/>
      <c r="BN655" s="1"/>
      <c r="BO655" s="1"/>
      <c r="BP655" s="1"/>
    </row>
    <row r="656" spans="44:68">
      <c r="AR656" s="1"/>
      <c r="AS656" s="1"/>
      <c r="AT656" s="1"/>
      <c r="AU656" s="1"/>
      <c r="AV656" s="1"/>
      <c r="AW656" s="1"/>
      <c r="AY656" s="1"/>
      <c r="AZ656" s="1"/>
      <c r="BA656" s="1"/>
      <c r="BH656" s="1"/>
      <c r="BI656" s="1"/>
      <c r="BJ656" s="1"/>
      <c r="BN656" s="1"/>
      <c r="BO656" s="1"/>
      <c r="BP656" s="1"/>
    </row>
    <row r="657" spans="44:68">
      <c r="AR657" s="1"/>
      <c r="AS657" s="1"/>
      <c r="AT657" s="1"/>
      <c r="AU657" s="1"/>
      <c r="AV657" s="1"/>
      <c r="AW657" s="1"/>
      <c r="AY657" s="1"/>
      <c r="AZ657" s="1"/>
      <c r="BA657" s="1"/>
      <c r="BH657" s="1"/>
      <c r="BI657" s="1"/>
      <c r="BJ657" s="1"/>
      <c r="BN657" s="1"/>
      <c r="BO657" s="1"/>
      <c r="BP657" s="1"/>
    </row>
    <row r="658" spans="44:68">
      <c r="AR658" s="1"/>
      <c r="AS658" s="1"/>
      <c r="AT658" s="1"/>
      <c r="AU658" s="1"/>
      <c r="AV658" s="1"/>
      <c r="AW658" s="1"/>
      <c r="AY658" s="1"/>
      <c r="AZ658" s="1"/>
      <c r="BA658" s="1"/>
      <c r="BH658" s="1"/>
      <c r="BI658" s="1"/>
      <c r="BJ658" s="1"/>
      <c r="BN658" s="1"/>
      <c r="BO658" s="1"/>
      <c r="BP658" s="1"/>
    </row>
    <row r="659" spans="44:68">
      <c r="AR659" s="1"/>
      <c r="AS659" s="1"/>
      <c r="AT659" s="1"/>
      <c r="AU659" s="1"/>
      <c r="AV659" s="1"/>
      <c r="AW659" s="1"/>
      <c r="AY659" s="1"/>
      <c r="AZ659" s="1"/>
      <c r="BA659" s="1"/>
      <c r="BH659" s="1"/>
      <c r="BI659" s="1"/>
      <c r="BJ659" s="1"/>
      <c r="BN659" s="1"/>
      <c r="BO659" s="1"/>
      <c r="BP659" s="1"/>
    </row>
    <row r="660" spans="44:68">
      <c r="AR660" s="1"/>
      <c r="AS660" s="1"/>
      <c r="AT660" s="1"/>
      <c r="AU660" s="1"/>
      <c r="AV660" s="1"/>
      <c r="AW660" s="1"/>
      <c r="AY660" s="1"/>
      <c r="AZ660" s="1"/>
      <c r="BA660" s="1"/>
      <c r="BH660" s="1"/>
      <c r="BI660" s="1"/>
      <c r="BJ660" s="1"/>
      <c r="BN660" s="1"/>
      <c r="BO660" s="1"/>
      <c r="BP660" s="1"/>
    </row>
    <row r="661" spans="44:68">
      <c r="AR661" s="1"/>
      <c r="AS661" s="1"/>
      <c r="AT661" s="1"/>
      <c r="AU661" s="1"/>
      <c r="AV661" s="1"/>
      <c r="AW661" s="1"/>
      <c r="AY661" s="1"/>
      <c r="AZ661" s="1"/>
      <c r="BA661" s="1"/>
      <c r="BH661" s="1"/>
      <c r="BI661" s="1"/>
      <c r="BJ661" s="1"/>
      <c r="BN661" s="1"/>
      <c r="BO661" s="1"/>
      <c r="BP661" s="1"/>
    </row>
    <row r="662" spans="44:68">
      <c r="AR662" s="1"/>
      <c r="AS662" s="1"/>
      <c r="AT662" s="1"/>
      <c r="AU662" s="1"/>
      <c r="AV662" s="1"/>
      <c r="AW662" s="1"/>
      <c r="AY662" s="1"/>
      <c r="AZ662" s="1"/>
      <c r="BA662" s="1"/>
      <c r="BH662" s="1"/>
      <c r="BI662" s="1"/>
      <c r="BJ662" s="1"/>
      <c r="BN662" s="1"/>
      <c r="BO662" s="1"/>
      <c r="BP662" s="1"/>
    </row>
    <row r="663" spans="44:68">
      <c r="AR663" s="1"/>
      <c r="AS663" s="1"/>
      <c r="AT663" s="1"/>
      <c r="AU663" s="1"/>
      <c r="AV663" s="1"/>
      <c r="AW663" s="1"/>
      <c r="AY663" s="1"/>
      <c r="AZ663" s="1"/>
      <c r="BA663" s="1"/>
      <c r="BH663" s="1"/>
      <c r="BI663" s="1"/>
      <c r="BJ663" s="1"/>
      <c r="BN663" s="1"/>
      <c r="BO663" s="1"/>
      <c r="BP663" s="1"/>
    </row>
    <row r="664" spans="44:68">
      <c r="AR664" s="1"/>
      <c r="AS664" s="1"/>
      <c r="AT664" s="1"/>
      <c r="AU664" s="1"/>
      <c r="AV664" s="1"/>
      <c r="AW664" s="1"/>
      <c r="AY664" s="1"/>
      <c r="AZ664" s="1"/>
      <c r="BA664" s="1"/>
      <c r="BH664" s="1"/>
      <c r="BI664" s="1"/>
      <c r="BJ664" s="1"/>
      <c r="BN664" s="1"/>
      <c r="BO664" s="1"/>
      <c r="BP664" s="1"/>
    </row>
    <row r="665" spans="44:68">
      <c r="AR665" s="1"/>
      <c r="AS665" s="1"/>
      <c r="AT665" s="1"/>
      <c r="AU665" s="1"/>
      <c r="AV665" s="1"/>
      <c r="AW665" s="1"/>
      <c r="AY665" s="1"/>
      <c r="AZ665" s="1"/>
      <c r="BA665" s="1"/>
      <c r="BH665" s="1"/>
      <c r="BI665" s="1"/>
      <c r="BJ665" s="1"/>
      <c r="BN665" s="1"/>
      <c r="BO665" s="1"/>
      <c r="BP665" s="1"/>
    </row>
    <row r="666" spans="44:68">
      <c r="AR666" s="1"/>
      <c r="AS666" s="1"/>
      <c r="AT666" s="1"/>
      <c r="AU666" s="1"/>
      <c r="AV666" s="1"/>
      <c r="AW666" s="1"/>
      <c r="AY666" s="1"/>
      <c r="AZ666" s="1"/>
      <c r="BA666" s="1"/>
      <c r="BH666" s="1"/>
      <c r="BI666" s="1"/>
      <c r="BJ666" s="1"/>
      <c r="BN666" s="1"/>
      <c r="BO666" s="1"/>
      <c r="BP666" s="1"/>
    </row>
    <row r="667" spans="44:68">
      <c r="AR667" s="1"/>
      <c r="AS667" s="1"/>
      <c r="AT667" s="1"/>
      <c r="AU667" s="1"/>
      <c r="AV667" s="1"/>
      <c r="AW667" s="1"/>
      <c r="AY667" s="1"/>
      <c r="AZ667" s="1"/>
      <c r="BA667" s="1"/>
      <c r="BH667" s="1"/>
      <c r="BI667" s="1"/>
      <c r="BJ667" s="1"/>
      <c r="BN667" s="1"/>
      <c r="BO667" s="1"/>
      <c r="BP667" s="1"/>
    </row>
    <row r="668" spans="44:68">
      <c r="AR668" s="1"/>
      <c r="AS668" s="1"/>
      <c r="AT668" s="1"/>
      <c r="AU668" s="1"/>
      <c r="AV668" s="1"/>
      <c r="AW668" s="1"/>
      <c r="AY668" s="1"/>
      <c r="AZ668" s="1"/>
      <c r="BA668" s="1"/>
      <c r="BH668" s="1"/>
      <c r="BI668" s="1"/>
      <c r="BJ668" s="1"/>
      <c r="BN668" s="1"/>
      <c r="BO668" s="1"/>
      <c r="BP668" s="1"/>
    </row>
    <row r="669" spans="44:68">
      <c r="AR669" s="1"/>
      <c r="AS669" s="1"/>
      <c r="AT669" s="1"/>
      <c r="AU669" s="1"/>
      <c r="AV669" s="1"/>
      <c r="AW669" s="1"/>
      <c r="AY669" s="1"/>
      <c r="AZ669" s="1"/>
      <c r="BA669" s="1"/>
      <c r="BH669" s="1"/>
      <c r="BI669" s="1"/>
      <c r="BJ669" s="1"/>
      <c r="BN669" s="1"/>
      <c r="BO669" s="1"/>
      <c r="BP669" s="1"/>
    </row>
    <row r="670" spans="44:68">
      <c r="AR670" s="1"/>
      <c r="AS670" s="1"/>
      <c r="AT670" s="1"/>
      <c r="AU670" s="1"/>
      <c r="AV670" s="1"/>
      <c r="AW670" s="1"/>
      <c r="AY670" s="1"/>
      <c r="AZ670" s="1"/>
      <c r="BA670" s="1"/>
      <c r="BH670" s="1"/>
      <c r="BI670" s="1"/>
      <c r="BJ670" s="1"/>
      <c r="BN670" s="1"/>
      <c r="BO670" s="1"/>
      <c r="BP670" s="1"/>
    </row>
    <row r="671" spans="44:68">
      <c r="AR671" s="1"/>
      <c r="AS671" s="1"/>
      <c r="AT671" s="1"/>
      <c r="AU671" s="1"/>
      <c r="AV671" s="1"/>
      <c r="AW671" s="1"/>
      <c r="AY671" s="1"/>
      <c r="AZ671" s="1"/>
      <c r="BA671" s="1"/>
      <c r="BH671" s="1"/>
      <c r="BI671" s="1"/>
      <c r="BJ671" s="1"/>
      <c r="BN671" s="1"/>
      <c r="BO671" s="1"/>
      <c r="BP671" s="1"/>
    </row>
    <row r="672" spans="44:68">
      <c r="AR672" s="1"/>
      <c r="AS672" s="1"/>
      <c r="AT672" s="1"/>
      <c r="AU672" s="1"/>
      <c r="AV672" s="1"/>
      <c r="AW672" s="1"/>
      <c r="AY672" s="1"/>
      <c r="AZ672" s="1"/>
      <c r="BA672" s="1"/>
      <c r="BH672" s="1"/>
      <c r="BI672" s="1"/>
      <c r="BJ672" s="1"/>
      <c r="BN672" s="1"/>
      <c r="BO672" s="1"/>
      <c r="BP672" s="1"/>
    </row>
    <row r="673" spans="44:68">
      <c r="AR673" s="1"/>
      <c r="AS673" s="1"/>
      <c r="AT673" s="1"/>
      <c r="AU673" s="1"/>
      <c r="AV673" s="1"/>
      <c r="AW673" s="1"/>
      <c r="AY673" s="1"/>
      <c r="AZ673" s="1"/>
      <c r="BA673" s="1"/>
      <c r="BH673" s="1"/>
      <c r="BI673" s="1"/>
      <c r="BJ673" s="1"/>
      <c r="BN673" s="1"/>
      <c r="BO673" s="1"/>
      <c r="BP673" s="1"/>
    </row>
    <row r="674" spans="44:68">
      <c r="AR674" s="1"/>
      <c r="AS674" s="1"/>
      <c r="AT674" s="1"/>
      <c r="AU674" s="1"/>
      <c r="AV674" s="1"/>
      <c r="AW674" s="1"/>
      <c r="AY674" s="1"/>
      <c r="AZ674" s="1"/>
      <c r="BA674" s="1"/>
      <c r="BH674" s="1"/>
      <c r="BI674" s="1"/>
      <c r="BJ674" s="1"/>
      <c r="BN674" s="1"/>
      <c r="BO674" s="1"/>
      <c r="BP674" s="1"/>
    </row>
    <row r="675" spans="44:68">
      <c r="AR675" s="1"/>
      <c r="AS675" s="1"/>
      <c r="AT675" s="1"/>
      <c r="AU675" s="1"/>
      <c r="AV675" s="1"/>
      <c r="AW675" s="1"/>
      <c r="AY675" s="1"/>
      <c r="AZ675" s="1"/>
      <c r="BA675" s="1"/>
      <c r="BH675" s="1"/>
      <c r="BI675" s="1"/>
      <c r="BJ675" s="1"/>
      <c r="BN675" s="1"/>
      <c r="BO675" s="1"/>
      <c r="BP675" s="1"/>
    </row>
    <row r="676" spans="44:68">
      <c r="AR676" s="1"/>
      <c r="AS676" s="1"/>
      <c r="AT676" s="1"/>
      <c r="AU676" s="1"/>
      <c r="AV676" s="1"/>
      <c r="AW676" s="1"/>
      <c r="AY676" s="1"/>
      <c r="AZ676" s="1"/>
      <c r="BA676" s="1"/>
      <c r="BH676" s="1"/>
      <c r="BI676" s="1"/>
      <c r="BJ676" s="1"/>
      <c r="BN676" s="1"/>
      <c r="BO676" s="1"/>
      <c r="BP676" s="1"/>
    </row>
    <row r="677" spans="44:68">
      <c r="AR677" s="1"/>
      <c r="AS677" s="1"/>
      <c r="AT677" s="1"/>
      <c r="AU677" s="1"/>
      <c r="AV677" s="1"/>
      <c r="AW677" s="1"/>
      <c r="AY677" s="1"/>
      <c r="AZ677" s="1"/>
      <c r="BA677" s="1"/>
      <c r="BH677" s="1"/>
      <c r="BI677" s="1"/>
      <c r="BJ677" s="1"/>
      <c r="BN677" s="1"/>
      <c r="BO677" s="1"/>
      <c r="BP677" s="1"/>
    </row>
    <row r="678" spans="44:68">
      <c r="AR678" s="1"/>
      <c r="AS678" s="1"/>
      <c r="AT678" s="1"/>
      <c r="AU678" s="1"/>
      <c r="AV678" s="1"/>
      <c r="AW678" s="1"/>
      <c r="AY678" s="1"/>
      <c r="AZ678" s="1"/>
      <c r="BA678" s="1"/>
      <c r="BH678" s="1"/>
      <c r="BI678" s="1"/>
      <c r="BJ678" s="1"/>
      <c r="BN678" s="1"/>
      <c r="BO678" s="1"/>
      <c r="BP678" s="1"/>
    </row>
    <row r="679" spans="44:68">
      <c r="AR679" s="1"/>
      <c r="AS679" s="1"/>
      <c r="AT679" s="1"/>
      <c r="AU679" s="1"/>
      <c r="AV679" s="1"/>
      <c r="AW679" s="1"/>
      <c r="AY679" s="1"/>
      <c r="AZ679" s="1"/>
      <c r="BA679" s="1"/>
      <c r="BH679" s="1"/>
      <c r="BI679" s="1"/>
      <c r="BJ679" s="1"/>
      <c r="BN679" s="1"/>
      <c r="BO679" s="1"/>
      <c r="BP679" s="1"/>
    </row>
    <row r="680" spans="44:68">
      <c r="AR680" s="1"/>
      <c r="AS680" s="1"/>
      <c r="AT680" s="1"/>
      <c r="AU680" s="1"/>
      <c r="AV680" s="1"/>
      <c r="AW680" s="1"/>
      <c r="AY680" s="1"/>
      <c r="AZ680" s="1"/>
      <c r="BA680" s="1"/>
      <c r="BH680" s="1"/>
      <c r="BI680" s="1"/>
      <c r="BJ680" s="1"/>
      <c r="BN680" s="1"/>
      <c r="BO680" s="1"/>
      <c r="BP680" s="1"/>
    </row>
    <row r="681" spans="44:68">
      <c r="AR681" s="1"/>
      <c r="AS681" s="1"/>
      <c r="AT681" s="1"/>
      <c r="AU681" s="1"/>
      <c r="AV681" s="1"/>
      <c r="AW681" s="1"/>
      <c r="AY681" s="1"/>
      <c r="AZ681" s="1"/>
      <c r="BA681" s="1"/>
      <c r="BH681" s="1"/>
      <c r="BI681" s="1"/>
      <c r="BJ681" s="1"/>
      <c r="BN681" s="1"/>
      <c r="BO681" s="1"/>
      <c r="BP681" s="1"/>
    </row>
    <row r="682" spans="44:68">
      <c r="AR682" s="1"/>
      <c r="AS682" s="1"/>
      <c r="AT682" s="1"/>
      <c r="AU682" s="1"/>
      <c r="AV682" s="1"/>
      <c r="AW682" s="1"/>
      <c r="AY682" s="1"/>
      <c r="AZ682" s="1"/>
      <c r="BA682" s="1"/>
      <c r="BH682" s="1"/>
      <c r="BI682" s="1"/>
      <c r="BJ682" s="1"/>
      <c r="BN682" s="1"/>
      <c r="BO682" s="1"/>
      <c r="BP682" s="1"/>
    </row>
    <row r="683" spans="44:68">
      <c r="AR683" s="1"/>
      <c r="AS683" s="1"/>
      <c r="AT683" s="1"/>
      <c r="AU683" s="1"/>
      <c r="AV683" s="1"/>
      <c r="AW683" s="1"/>
      <c r="AY683" s="1"/>
      <c r="AZ683" s="1"/>
      <c r="BA683" s="1"/>
      <c r="BH683" s="1"/>
      <c r="BI683" s="1"/>
      <c r="BJ683" s="1"/>
      <c r="BN683" s="1"/>
      <c r="BO683" s="1"/>
      <c r="BP683" s="1"/>
    </row>
    <row r="684" spans="44:68">
      <c r="AR684" s="1"/>
      <c r="AS684" s="1"/>
      <c r="AT684" s="1"/>
      <c r="AU684" s="1"/>
      <c r="AV684" s="1"/>
      <c r="AW684" s="1"/>
      <c r="AY684" s="1"/>
      <c r="AZ684" s="1"/>
      <c r="BA684" s="1"/>
      <c r="BH684" s="1"/>
      <c r="BI684" s="1"/>
      <c r="BJ684" s="1"/>
      <c r="BN684" s="1"/>
      <c r="BO684" s="1"/>
      <c r="BP684" s="1"/>
    </row>
    <row r="685" spans="44:68">
      <c r="AR685" s="1"/>
      <c r="AS685" s="1"/>
      <c r="AT685" s="1"/>
      <c r="AU685" s="1"/>
      <c r="AV685" s="1"/>
      <c r="AW685" s="1"/>
      <c r="AY685" s="1"/>
      <c r="AZ685" s="1"/>
      <c r="BA685" s="1"/>
      <c r="BH685" s="1"/>
      <c r="BI685" s="1"/>
      <c r="BJ685" s="1"/>
      <c r="BN685" s="1"/>
      <c r="BO685" s="1"/>
      <c r="BP685" s="1"/>
    </row>
    <row r="686" spans="44:68">
      <c r="AR686" s="1"/>
      <c r="AS686" s="1"/>
      <c r="AT686" s="1"/>
      <c r="AU686" s="1"/>
      <c r="AV686" s="1"/>
      <c r="AW686" s="1"/>
      <c r="AY686" s="1"/>
      <c r="AZ686" s="1"/>
      <c r="BA686" s="1"/>
      <c r="BH686" s="1"/>
      <c r="BI686" s="1"/>
      <c r="BJ686" s="1"/>
      <c r="BN686" s="1"/>
      <c r="BO686" s="1"/>
      <c r="BP686" s="1"/>
    </row>
    <row r="687" spans="44:68">
      <c r="AR687" s="1"/>
      <c r="AS687" s="1"/>
      <c r="AT687" s="1"/>
      <c r="AU687" s="1"/>
      <c r="AV687" s="1"/>
      <c r="AW687" s="1"/>
      <c r="AY687" s="1"/>
      <c r="AZ687" s="1"/>
      <c r="BA687" s="1"/>
      <c r="BH687" s="1"/>
      <c r="BI687" s="1"/>
      <c r="BJ687" s="1"/>
      <c r="BN687" s="1"/>
      <c r="BO687" s="1"/>
      <c r="BP687" s="1"/>
    </row>
    <row r="688" spans="44:68">
      <c r="AR688" s="1"/>
      <c r="AS688" s="1"/>
      <c r="AT688" s="1"/>
      <c r="AU688" s="1"/>
      <c r="AV688" s="1"/>
      <c r="AW688" s="1"/>
      <c r="AY688" s="1"/>
      <c r="AZ688" s="1"/>
      <c r="BA688" s="1"/>
      <c r="BH688" s="1"/>
      <c r="BI688" s="1"/>
      <c r="BJ688" s="1"/>
      <c r="BN688" s="1"/>
      <c r="BO688" s="1"/>
      <c r="BP688" s="1"/>
    </row>
    <row r="689" spans="44:68">
      <c r="AR689" s="1"/>
      <c r="AS689" s="1"/>
      <c r="AT689" s="1"/>
      <c r="AU689" s="1"/>
      <c r="AV689" s="1"/>
      <c r="AW689" s="1"/>
      <c r="AY689" s="1"/>
      <c r="AZ689" s="1"/>
      <c r="BA689" s="1"/>
      <c r="BH689" s="1"/>
      <c r="BI689" s="1"/>
      <c r="BJ689" s="1"/>
      <c r="BN689" s="1"/>
      <c r="BO689" s="1"/>
      <c r="BP689" s="1"/>
    </row>
    <row r="690" spans="44:68">
      <c r="AR690" s="1"/>
      <c r="AS690" s="1"/>
      <c r="AT690" s="1"/>
      <c r="AU690" s="1"/>
      <c r="AV690" s="1"/>
      <c r="AW690" s="1"/>
      <c r="AY690" s="1"/>
      <c r="AZ690" s="1"/>
      <c r="BA690" s="1"/>
      <c r="BH690" s="1"/>
      <c r="BI690" s="1"/>
      <c r="BJ690" s="1"/>
      <c r="BN690" s="1"/>
      <c r="BO690" s="1"/>
      <c r="BP690" s="1"/>
    </row>
    <row r="691" spans="44:68">
      <c r="AR691" s="1"/>
      <c r="AS691" s="1"/>
      <c r="AT691" s="1"/>
      <c r="AU691" s="1"/>
      <c r="AV691" s="1"/>
      <c r="AW691" s="1"/>
      <c r="AY691" s="1"/>
      <c r="AZ691" s="1"/>
      <c r="BA691" s="1"/>
      <c r="BH691" s="1"/>
      <c r="BI691" s="1"/>
      <c r="BJ691" s="1"/>
      <c r="BN691" s="1"/>
      <c r="BO691" s="1"/>
      <c r="BP691" s="1"/>
    </row>
    <row r="692" spans="44:68">
      <c r="AR692" s="1"/>
      <c r="AS692" s="1"/>
      <c r="AT692" s="1"/>
      <c r="AU692" s="1"/>
      <c r="AV692" s="1"/>
      <c r="AW692" s="1"/>
      <c r="AY692" s="1"/>
      <c r="AZ692" s="1"/>
      <c r="BA692" s="1"/>
      <c r="BH692" s="1"/>
      <c r="BI692" s="1"/>
      <c r="BJ692" s="1"/>
      <c r="BN692" s="1"/>
      <c r="BO692" s="1"/>
      <c r="BP692" s="1"/>
    </row>
    <row r="693" spans="44:68">
      <c r="AR693" s="1"/>
      <c r="AS693" s="1"/>
      <c r="AT693" s="1"/>
      <c r="AU693" s="1"/>
      <c r="AV693" s="1"/>
      <c r="AW693" s="1"/>
      <c r="AY693" s="1"/>
      <c r="AZ693" s="1"/>
      <c r="BA693" s="1"/>
      <c r="BH693" s="1"/>
      <c r="BI693" s="1"/>
      <c r="BJ693" s="1"/>
      <c r="BN693" s="1"/>
      <c r="BO693" s="1"/>
      <c r="BP693" s="1"/>
    </row>
    <row r="694" spans="44:68">
      <c r="AR694" s="1"/>
      <c r="AS694" s="1"/>
      <c r="AT694" s="1"/>
      <c r="AU694" s="1"/>
      <c r="AV694" s="1"/>
      <c r="AW694" s="1"/>
      <c r="AY694" s="1"/>
      <c r="AZ694" s="1"/>
      <c r="BA694" s="1"/>
      <c r="BH694" s="1"/>
      <c r="BI694" s="1"/>
      <c r="BJ694" s="1"/>
      <c r="BN694" s="1"/>
      <c r="BO694" s="1"/>
      <c r="BP694" s="1"/>
    </row>
    <row r="695" spans="44:68">
      <c r="AR695" s="1"/>
      <c r="AS695" s="1"/>
      <c r="AT695" s="1"/>
      <c r="AU695" s="1"/>
      <c r="AV695" s="1"/>
      <c r="AW695" s="1"/>
      <c r="AY695" s="1"/>
      <c r="AZ695" s="1"/>
      <c r="BA695" s="1"/>
      <c r="BH695" s="1"/>
      <c r="BI695" s="1"/>
      <c r="BJ695" s="1"/>
      <c r="BN695" s="1"/>
      <c r="BO695" s="1"/>
      <c r="BP695" s="1"/>
    </row>
    <row r="696" spans="44:68">
      <c r="AR696" s="1"/>
      <c r="AS696" s="1"/>
      <c r="AT696" s="1"/>
      <c r="AU696" s="1"/>
      <c r="AV696" s="1"/>
      <c r="AW696" s="1"/>
      <c r="AY696" s="1"/>
      <c r="AZ696" s="1"/>
      <c r="BA696" s="1"/>
      <c r="BH696" s="1"/>
      <c r="BI696" s="1"/>
      <c r="BJ696" s="1"/>
      <c r="BN696" s="1"/>
      <c r="BO696" s="1"/>
      <c r="BP696" s="1"/>
    </row>
    <row r="697" spans="44:68">
      <c r="AR697" s="1"/>
      <c r="AS697" s="1"/>
      <c r="AT697" s="1"/>
      <c r="AU697" s="1"/>
      <c r="AV697" s="1"/>
      <c r="AW697" s="1"/>
      <c r="AY697" s="1"/>
      <c r="AZ697" s="1"/>
      <c r="BA697" s="1"/>
      <c r="BH697" s="1"/>
      <c r="BI697" s="1"/>
      <c r="BJ697" s="1"/>
      <c r="BN697" s="1"/>
      <c r="BO697" s="1"/>
      <c r="BP697" s="1"/>
    </row>
    <row r="698" spans="44:68">
      <c r="AR698" s="1"/>
      <c r="AS698" s="1"/>
      <c r="AT698" s="1"/>
      <c r="AU698" s="1"/>
      <c r="AV698" s="1"/>
      <c r="AW698" s="1"/>
      <c r="AY698" s="1"/>
      <c r="AZ698" s="1"/>
      <c r="BA698" s="1"/>
      <c r="BH698" s="1"/>
      <c r="BI698" s="1"/>
      <c r="BJ698" s="1"/>
      <c r="BN698" s="1"/>
      <c r="BO698" s="1"/>
      <c r="BP698" s="1"/>
    </row>
    <row r="699" spans="44:68">
      <c r="AR699" s="1"/>
      <c r="AS699" s="1"/>
      <c r="AT699" s="1"/>
      <c r="AU699" s="1"/>
      <c r="AV699" s="1"/>
      <c r="AW699" s="1"/>
      <c r="AY699" s="1"/>
      <c r="AZ699" s="1"/>
      <c r="BA699" s="1"/>
      <c r="BH699" s="1"/>
      <c r="BI699" s="1"/>
      <c r="BJ699" s="1"/>
      <c r="BN699" s="1"/>
      <c r="BO699" s="1"/>
      <c r="BP699" s="1"/>
    </row>
    <row r="700" spans="44:68">
      <c r="AR700" s="1"/>
      <c r="AS700" s="1"/>
      <c r="AT700" s="1"/>
      <c r="AU700" s="1"/>
      <c r="AV700" s="1"/>
      <c r="AW700" s="1"/>
      <c r="AY700" s="1"/>
      <c r="AZ700" s="1"/>
      <c r="BA700" s="1"/>
      <c r="BH700" s="1"/>
      <c r="BI700" s="1"/>
      <c r="BJ700" s="1"/>
      <c r="BN700" s="1"/>
      <c r="BO700" s="1"/>
      <c r="BP700" s="1"/>
    </row>
    <row r="701" spans="44:68">
      <c r="AR701" s="1"/>
      <c r="AS701" s="1"/>
      <c r="AT701" s="1"/>
      <c r="AU701" s="1"/>
      <c r="AV701" s="1"/>
      <c r="AW701" s="1"/>
      <c r="AY701" s="1"/>
      <c r="AZ701" s="1"/>
      <c r="BA701" s="1"/>
      <c r="BH701" s="1"/>
      <c r="BI701" s="1"/>
      <c r="BJ701" s="1"/>
      <c r="BN701" s="1"/>
      <c r="BO701" s="1"/>
      <c r="BP701" s="1"/>
    </row>
    <row r="702" spans="44:68">
      <c r="AR702" s="1"/>
      <c r="AS702" s="1"/>
      <c r="AT702" s="1"/>
      <c r="AU702" s="1"/>
      <c r="AV702" s="1"/>
      <c r="AW702" s="1"/>
      <c r="AY702" s="1"/>
      <c r="AZ702" s="1"/>
      <c r="BA702" s="1"/>
      <c r="BH702" s="1"/>
      <c r="BI702" s="1"/>
      <c r="BJ702" s="1"/>
      <c r="BN702" s="1"/>
      <c r="BO702" s="1"/>
      <c r="BP702" s="1"/>
    </row>
    <row r="703" spans="44:68">
      <c r="AR703" s="1"/>
      <c r="AS703" s="1"/>
      <c r="AT703" s="1"/>
      <c r="AU703" s="1"/>
      <c r="AV703" s="1"/>
      <c r="AW703" s="1"/>
      <c r="AY703" s="1"/>
      <c r="AZ703" s="1"/>
      <c r="BA703" s="1"/>
      <c r="BH703" s="1"/>
      <c r="BI703" s="1"/>
      <c r="BJ703" s="1"/>
      <c r="BN703" s="1"/>
      <c r="BO703" s="1"/>
      <c r="BP703" s="1"/>
    </row>
    <row r="704" spans="44:68">
      <c r="AR704" s="1"/>
      <c r="AS704" s="1"/>
      <c r="AT704" s="1"/>
      <c r="AU704" s="1"/>
      <c r="AV704" s="1"/>
      <c r="AW704" s="1"/>
      <c r="AY704" s="1"/>
      <c r="AZ704" s="1"/>
      <c r="BA704" s="1"/>
      <c r="BH704" s="1"/>
      <c r="BI704" s="1"/>
      <c r="BJ704" s="1"/>
      <c r="BN704" s="1"/>
      <c r="BO704" s="1"/>
      <c r="BP704" s="1"/>
    </row>
    <row r="705" spans="44:68">
      <c r="AR705" s="1"/>
      <c r="AS705" s="1"/>
      <c r="AT705" s="1"/>
      <c r="AU705" s="1"/>
      <c r="AV705" s="1"/>
      <c r="AW705" s="1"/>
      <c r="AY705" s="1"/>
      <c r="AZ705" s="1"/>
      <c r="BA705" s="1"/>
      <c r="BH705" s="1"/>
      <c r="BI705" s="1"/>
      <c r="BJ705" s="1"/>
      <c r="BN705" s="1"/>
      <c r="BO705" s="1"/>
      <c r="BP705" s="1"/>
    </row>
    <row r="706" spans="44:68">
      <c r="AR706" s="1"/>
      <c r="AS706" s="1"/>
      <c r="AT706" s="1"/>
      <c r="AU706" s="1"/>
      <c r="AV706" s="1"/>
      <c r="AW706" s="1"/>
      <c r="AY706" s="1"/>
      <c r="AZ706" s="1"/>
      <c r="BA706" s="1"/>
      <c r="BH706" s="1"/>
      <c r="BI706" s="1"/>
      <c r="BJ706" s="1"/>
      <c r="BN706" s="1"/>
      <c r="BO706" s="1"/>
      <c r="BP706" s="1"/>
    </row>
    <row r="707" spans="44:68">
      <c r="AR707" s="1"/>
      <c r="AS707" s="1"/>
      <c r="AT707" s="1"/>
      <c r="AU707" s="1"/>
      <c r="AV707" s="1"/>
      <c r="AW707" s="1"/>
      <c r="AY707" s="1"/>
      <c r="AZ707" s="1"/>
      <c r="BA707" s="1"/>
      <c r="BH707" s="1"/>
      <c r="BI707" s="1"/>
      <c r="BJ707" s="1"/>
      <c r="BN707" s="1"/>
      <c r="BO707" s="1"/>
      <c r="BP707" s="1"/>
    </row>
    <row r="708" spans="44:68">
      <c r="AR708" s="1"/>
      <c r="AS708" s="1"/>
      <c r="AT708" s="1"/>
      <c r="AU708" s="1"/>
      <c r="AV708" s="1"/>
      <c r="AW708" s="1"/>
      <c r="AY708" s="1"/>
      <c r="AZ708" s="1"/>
      <c r="BA708" s="1"/>
      <c r="BH708" s="1"/>
      <c r="BI708" s="1"/>
      <c r="BJ708" s="1"/>
      <c r="BN708" s="1"/>
      <c r="BO708" s="1"/>
      <c r="BP708" s="1"/>
    </row>
    <row r="709" spans="44:68">
      <c r="AR709" s="1"/>
      <c r="AS709" s="1"/>
      <c r="AT709" s="1"/>
      <c r="AU709" s="1"/>
      <c r="AV709" s="1"/>
      <c r="AW709" s="1"/>
      <c r="AY709" s="1"/>
      <c r="AZ709" s="1"/>
      <c r="BA709" s="1"/>
      <c r="BH709" s="1"/>
      <c r="BI709" s="1"/>
      <c r="BJ709" s="1"/>
      <c r="BN709" s="1"/>
      <c r="BO709" s="1"/>
      <c r="BP709" s="1"/>
    </row>
    <row r="710" spans="44:68">
      <c r="AR710" s="1"/>
      <c r="AS710" s="1"/>
      <c r="AT710" s="1"/>
      <c r="AU710" s="1"/>
      <c r="AV710" s="1"/>
      <c r="AW710" s="1"/>
      <c r="AY710" s="1"/>
      <c r="AZ710" s="1"/>
      <c r="BA710" s="1"/>
      <c r="BH710" s="1"/>
      <c r="BI710" s="1"/>
      <c r="BJ710" s="1"/>
      <c r="BN710" s="1"/>
      <c r="BO710" s="1"/>
      <c r="BP710" s="1"/>
    </row>
    <row r="711" spans="44:68">
      <c r="AR711" s="1"/>
      <c r="AS711" s="1"/>
      <c r="AT711" s="1"/>
      <c r="AU711" s="1"/>
      <c r="AV711" s="1"/>
      <c r="AW711" s="1"/>
      <c r="AY711" s="1"/>
      <c r="AZ711" s="1"/>
      <c r="BA711" s="1"/>
      <c r="BH711" s="1"/>
      <c r="BI711" s="1"/>
      <c r="BJ711" s="1"/>
      <c r="BN711" s="1"/>
      <c r="BO711" s="1"/>
      <c r="BP711" s="1"/>
    </row>
    <row r="712" spans="44:68">
      <c r="AR712" s="1"/>
      <c r="AS712" s="1"/>
      <c r="AT712" s="1"/>
      <c r="AU712" s="1"/>
      <c r="AV712" s="1"/>
      <c r="AW712" s="1"/>
      <c r="AY712" s="1"/>
      <c r="AZ712" s="1"/>
      <c r="BA712" s="1"/>
      <c r="BH712" s="1"/>
      <c r="BI712" s="1"/>
      <c r="BJ712" s="1"/>
      <c r="BN712" s="1"/>
      <c r="BO712" s="1"/>
      <c r="BP712" s="1"/>
    </row>
    <row r="713" spans="44:68">
      <c r="AR713" s="1"/>
      <c r="AS713" s="1"/>
      <c r="AT713" s="1"/>
      <c r="AU713" s="1"/>
      <c r="AV713" s="1"/>
      <c r="AW713" s="1"/>
      <c r="AY713" s="1"/>
      <c r="AZ713" s="1"/>
      <c r="BA713" s="1"/>
      <c r="BH713" s="1"/>
      <c r="BI713" s="1"/>
      <c r="BJ713" s="1"/>
      <c r="BN713" s="1"/>
      <c r="BO713" s="1"/>
      <c r="BP713" s="1"/>
    </row>
    <row r="714" spans="44:68">
      <c r="AR714" s="1"/>
      <c r="AS714" s="1"/>
      <c r="AT714" s="1"/>
      <c r="AU714" s="1"/>
      <c r="AV714" s="1"/>
      <c r="AW714" s="1"/>
      <c r="AY714" s="1"/>
      <c r="AZ714" s="1"/>
      <c r="BA714" s="1"/>
      <c r="BH714" s="1"/>
      <c r="BI714" s="1"/>
      <c r="BJ714" s="1"/>
      <c r="BN714" s="1"/>
      <c r="BO714" s="1"/>
      <c r="BP714" s="1"/>
    </row>
    <row r="715" spans="44:68">
      <c r="AR715" s="1"/>
      <c r="AS715" s="1"/>
      <c r="AT715" s="1"/>
      <c r="AU715" s="1"/>
      <c r="AV715" s="1"/>
      <c r="AW715" s="1"/>
      <c r="AY715" s="1"/>
      <c r="AZ715" s="1"/>
      <c r="BA715" s="1"/>
      <c r="BH715" s="1"/>
      <c r="BI715" s="1"/>
      <c r="BJ715" s="1"/>
      <c r="BN715" s="1"/>
      <c r="BO715" s="1"/>
      <c r="BP715" s="1"/>
    </row>
    <row r="716" spans="44:68">
      <c r="AR716" s="1"/>
      <c r="AS716" s="1"/>
      <c r="AT716" s="1"/>
      <c r="AU716" s="1"/>
      <c r="AV716" s="1"/>
      <c r="AW716" s="1"/>
      <c r="AY716" s="1"/>
      <c r="AZ716" s="1"/>
      <c r="BA716" s="1"/>
      <c r="BH716" s="1"/>
      <c r="BI716" s="1"/>
      <c r="BJ716" s="1"/>
      <c r="BN716" s="1"/>
      <c r="BO716" s="1"/>
      <c r="BP716" s="1"/>
    </row>
    <row r="717" spans="44:68">
      <c r="AR717" s="1"/>
      <c r="AS717" s="1"/>
      <c r="AT717" s="1"/>
      <c r="AU717" s="1"/>
      <c r="AV717" s="1"/>
      <c r="AW717" s="1"/>
      <c r="AY717" s="1"/>
      <c r="AZ717" s="1"/>
      <c r="BA717" s="1"/>
      <c r="BH717" s="1"/>
      <c r="BI717" s="1"/>
      <c r="BJ717" s="1"/>
      <c r="BN717" s="1"/>
      <c r="BO717" s="1"/>
      <c r="BP717" s="1"/>
    </row>
    <row r="718" spans="44:68">
      <c r="AR718" s="1"/>
      <c r="AS718" s="1"/>
      <c r="AT718" s="1"/>
      <c r="AU718" s="1"/>
      <c r="AV718" s="1"/>
      <c r="AW718" s="1"/>
      <c r="AY718" s="1"/>
      <c r="AZ718" s="1"/>
      <c r="BA718" s="1"/>
      <c r="BH718" s="1"/>
      <c r="BI718" s="1"/>
      <c r="BJ718" s="1"/>
      <c r="BN718" s="1"/>
      <c r="BO718" s="1"/>
      <c r="BP718" s="1"/>
    </row>
    <row r="719" spans="44:68">
      <c r="AR719" s="1"/>
      <c r="AS719" s="1"/>
      <c r="AT719" s="1"/>
      <c r="AU719" s="1"/>
      <c r="AV719" s="1"/>
      <c r="AW719" s="1"/>
      <c r="AY719" s="1"/>
      <c r="AZ719" s="1"/>
      <c r="BA719" s="1"/>
      <c r="BH719" s="1"/>
      <c r="BI719" s="1"/>
      <c r="BJ719" s="1"/>
      <c r="BN719" s="1"/>
      <c r="BO719" s="1"/>
      <c r="BP719" s="1"/>
    </row>
    <row r="720" spans="44:68">
      <c r="AR720" s="1"/>
      <c r="AS720" s="1"/>
      <c r="AT720" s="1"/>
      <c r="AU720" s="1"/>
      <c r="AV720" s="1"/>
      <c r="AW720" s="1"/>
      <c r="AY720" s="1"/>
      <c r="AZ720" s="1"/>
      <c r="BA720" s="1"/>
      <c r="BH720" s="1"/>
      <c r="BI720" s="1"/>
      <c r="BJ720" s="1"/>
      <c r="BN720" s="1"/>
      <c r="BO720" s="1"/>
      <c r="BP720" s="1"/>
    </row>
    <row r="721" spans="44:68">
      <c r="AR721" s="1"/>
      <c r="AS721" s="1"/>
      <c r="AT721" s="1"/>
      <c r="AU721" s="1"/>
      <c r="AV721" s="1"/>
      <c r="AW721" s="1"/>
      <c r="AY721" s="1"/>
      <c r="AZ721" s="1"/>
      <c r="BA721" s="1"/>
      <c r="BH721" s="1"/>
      <c r="BI721" s="1"/>
      <c r="BJ721" s="1"/>
      <c r="BN721" s="1"/>
      <c r="BO721" s="1"/>
      <c r="BP721" s="1"/>
    </row>
    <row r="722" spans="44:68">
      <c r="AR722" s="1"/>
      <c r="AS722" s="1"/>
      <c r="AT722" s="1"/>
      <c r="AU722" s="1"/>
      <c r="AV722" s="1"/>
      <c r="AW722" s="1"/>
      <c r="AY722" s="1"/>
      <c r="AZ722" s="1"/>
      <c r="BA722" s="1"/>
      <c r="BH722" s="1"/>
      <c r="BI722" s="1"/>
      <c r="BJ722" s="1"/>
      <c r="BN722" s="1"/>
      <c r="BO722" s="1"/>
      <c r="BP722" s="1"/>
    </row>
    <row r="723" spans="44:68">
      <c r="AR723" s="1"/>
      <c r="AS723" s="1"/>
      <c r="AT723" s="1"/>
      <c r="AU723" s="1"/>
      <c r="AV723" s="1"/>
      <c r="AW723" s="1"/>
      <c r="AY723" s="1"/>
      <c r="AZ723" s="1"/>
      <c r="BA723" s="1"/>
      <c r="BH723" s="1"/>
      <c r="BI723" s="1"/>
      <c r="BJ723" s="1"/>
      <c r="BN723" s="1"/>
      <c r="BO723" s="1"/>
      <c r="BP723" s="1"/>
    </row>
    <row r="724" spans="44:68">
      <c r="AR724" s="1"/>
      <c r="AS724" s="1"/>
      <c r="AT724" s="1"/>
      <c r="AU724" s="1"/>
      <c r="AV724" s="1"/>
      <c r="AW724" s="1"/>
      <c r="AY724" s="1"/>
      <c r="AZ724" s="1"/>
      <c r="BA724" s="1"/>
      <c r="BH724" s="1"/>
      <c r="BI724" s="1"/>
      <c r="BJ724" s="1"/>
      <c r="BN724" s="1"/>
      <c r="BO724" s="1"/>
      <c r="BP724" s="1"/>
    </row>
    <row r="725" spans="44:68">
      <c r="AR725" s="1"/>
      <c r="AS725" s="1"/>
      <c r="AT725" s="1"/>
      <c r="AU725" s="1"/>
      <c r="AV725" s="1"/>
      <c r="AW725" s="1"/>
      <c r="AY725" s="1"/>
      <c r="AZ725" s="1"/>
      <c r="BA725" s="1"/>
      <c r="BH725" s="1"/>
      <c r="BI725" s="1"/>
      <c r="BJ725" s="1"/>
      <c r="BN725" s="1"/>
      <c r="BO725" s="1"/>
      <c r="BP725" s="1"/>
    </row>
    <row r="726" spans="44:68">
      <c r="AR726" s="1"/>
      <c r="AS726" s="1"/>
      <c r="AT726" s="1"/>
      <c r="AU726" s="1"/>
      <c r="AV726" s="1"/>
      <c r="AW726" s="1"/>
      <c r="AY726" s="1"/>
      <c r="AZ726" s="1"/>
      <c r="BA726" s="1"/>
      <c r="BH726" s="1"/>
      <c r="BI726" s="1"/>
      <c r="BJ726" s="1"/>
      <c r="BN726" s="1"/>
      <c r="BO726" s="1"/>
      <c r="BP726" s="1"/>
    </row>
    <row r="727" spans="44:68">
      <c r="AR727" s="1"/>
      <c r="AS727" s="1"/>
      <c r="AT727" s="1"/>
      <c r="AU727" s="1"/>
      <c r="AV727" s="1"/>
      <c r="AW727" s="1"/>
      <c r="AY727" s="1"/>
      <c r="AZ727" s="1"/>
      <c r="BA727" s="1"/>
      <c r="BH727" s="1"/>
      <c r="BI727" s="1"/>
      <c r="BJ727" s="1"/>
      <c r="BN727" s="1"/>
      <c r="BO727" s="1"/>
      <c r="BP727" s="1"/>
    </row>
    <row r="728" spans="44:68">
      <c r="AR728" s="1"/>
      <c r="AS728" s="1"/>
      <c r="AT728" s="1"/>
      <c r="AU728" s="1"/>
      <c r="AV728" s="1"/>
      <c r="AW728" s="1"/>
      <c r="AY728" s="1"/>
      <c r="AZ728" s="1"/>
      <c r="BA728" s="1"/>
      <c r="BH728" s="1"/>
      <c r="BI728" s="1"/>
      <c r="BJ728" s="1"/>
      <c r="BN728" s="1"/>
      <c r="BO728" s="1"/>
      <c r="BP728" s="1"/>
    </row>
    <row r="729" spans="44:68">
      <c r="AR729" s="1"/>
      <c r="AS729" s="1"/>
      <c r="AT729" s="1"/>
      <c r="AU729" s="1"/>
      <c r="AV729" s="1"/>
      <c r="AW729" s="1"/>
      <c r="AY729" s="1"/>
      <c r="AZ729" s="1"/>
      <c r="BA729" s="1"/>
      <c r="BH729" s="1"/>
      <c r="BI729" s="1"/>
      <c r="BJ729" s="1"/>
      <c r="BN729" s="1"/>
      <c r="BO729" s="1"/>
      <c r="BP729" s="1"/>
    </row>
    <row r="730" spans="44:68">
      <c r="AR730" s="1"/>
      <c r="AS730" s="1"/>
      <c r="AT730" s="1"/>
      <c r="AU730" s="1"/>
      <c r="AV730" s="1"/>
      <c r="AW730" s="1"/>
      <c r="AY730" s="1"/>
      <c r="AZ730" s="1"/>
      <c r="BA730" s="1"/>
      <c r="BH730" s="1"/>
      <c r="BI730" s="1"/>
      <c r="BJ730" s="1"/>
      <c r="BN730" s="1"/>
      <c r="BO730" s="1"/>
      <c r="BP730" s="1"/>
    </row>
    <row r="731" spans="44:68">
      <c r="AR731" s="1"/>
      <c r="AS731" s="1"/>
      <c r="AT731" s="1"/>
      <c r="AU731" s="1"/>
      <c r="AV731" s="1"/>
      <c r="AW731" s="1"/>
      <c r="AY731" s="1"/>
      <c r="AZ731" s="1"/>
      <c r="BA731" s="1"/>
      <c r="BH731" s="1"/>
      <c r="BI731" s="1"/>
      <c r="BJ731" s="1"/>
      <c r="BN731" s="1"/>
      <c r="BO731" s="1"/>
      <c r="BP731" s="1"/>
    </row>
    <row r="732" spans="44:68">
      <c r="AR732" s="1"/>
      <c r="AS732" s="1"/>
      <c r="AT732" s="1"/>
      <c r="AU732" s="1"/>
      <c r="AV732" s="1"/>
      <c r="AW732" s="1"/>
      <c r="AY732" s="1"/>
      <c r="AZ732" s="1"/>
      <c r="BA732" s="1"/>
      <c r="BH732" s="1"/>
      <c r="BI732" s="1"/>
      <c r="BJ732" s="1"/>
      <c r="BN732" s="1"/>
      <c r="BO732" s="1"/>
      <c r="BP732" s="1"/>
    </row>
    <row r="733" spans="44:68">
      <c r="AR733" s="1"/>
      <c r="AS733" s="1"/>
      <c r="AT733" s="1"/>
      <c r="AU733" s="1"/>
      <c r="AV733" s="1"/>
      <c r="AW733" s="1"/>
      <c r="AY733" s="1"/>
      <c r="AZ733" s="1"/>
      <c r="BA733" s="1"/>
      <c r="BH733" s="1"/>
      <c r="BI733" s="1"/>
      <c r="BJ733" s="1"/>
      <c r="BN733" s="1"/>
      <c r="BO733" s="1"/>
      <c r="BP733" s="1"/>
    </row>
    <row r="734" spans="44:68">
      <c r="AR734" s="1"/>
      <c r="AS734" s="1"/>
      <c r="AT734" s="1"/>
      <c r="AU734" s="1"/>
      <c r="AV734" s="1"/>
      <c r="AW734" s="1"/>
      <c r="AY734" s="1"/>
      <c r="AZ734" s="1"/>
      <c r="BA734" s="1"/>
      <c r="BH734" s="1"/>
      <c r="BI734" s="1"/>
      <c r="BJ734" s="1"/>
      <c r="BN734" s="1"/>
      <c r="BO734" s="1"/>
      <c r="BP734" s="1"/>
    </row>
    <row r="735" spans="44:68">
      <c r="AR735" s="1"/>
      <c r="AS735" s="1"/>
      <c r="AT735" s="1"/>
      <c r="AU735" s="1"/>
      <c r="AV735" s="1"/>
      <c r="AW735" s="1"/>
      <c r="AY735" s="1"/>
      <c r="AZ735" s="1"/>
      <c r="BA735" s="1"/>
      <c r="BH735" s="1"/>
      <c r="BI735" s="1"/>
      <c r="BJ735" s="1"/>
      <c r="BN735" s="1"/>
      <c r="BO735" s="1"/>
      <c r="BP735" s="1"/>
    </row>
    <row r="736" spans="44:68">
      <c r="AR736" s="1"/>
      <c r="AS736" s="1"/>
      <c r="AT736" s="1"/>
      <c r="AU736" s="1"/>
      <c r="AV736" s="1"/>
      <c r="AW736" s="1"/>
      <c r="AY736" s="1"/>
      <c r="AZ736" s="1"/>
      <c r="BA736" s="1"/>
      <c r="BH736" s="1"/>
      <c r="BI736" s="1"/>
      <c r="BJ736" s="1"/>
      <c r="BN736" s="1"/>
      <c r="BO736" s="1"/>
      <c r="BP736" s="1"/>
    </row>
    <row r="737" spans="44:68">
      <c r="AR737" s="1"/>
      <c r="AS737" s="1"/>
      <c r="AT737" s="1"/>
      <c r="AU737" s="1"/>
      <c r="AV737" s="1"/>
      <c r="AW737" s="1"/>
      <c r="AY737" s="1"/>
      <c r="AZ737" s="1"/>
      <c r="BA737" s="1"/>
      <c r="BH737" s="1"/>
      <c r="BI737" s="1"/>
      <c r="BJ737" s="1"/>
      <c r="BN737" s="1"/>
      <c r="BO737" s="1"/>
      <c r="BP737" s="1"/>
    </row>
    <row r="738" spans="44:68">
      <c r="AR738" s="1"/>
      <c r="AS738" s="1"/>
      <c r="AT738" s="1"/>
      <c r="AU738" s="1"/>
      <c r="AV738" s="1"/>
      <c r="AW738" s="1"/>
      <c r="AY738" s="1"/>
      <c r="AZ738" s="1"/>
      <c r="BA738" s="1"/>
      <c r="BH738" s="1"/>
      <c r="BI738" s="1"/>
      <c r="BJ738" s="1"/>
      <c r="BN738" s="1"/>
      <c r="BO738" s="1"/>
      <c r="BP738" s="1"/>
    </row>
    <row r="739" spans="44:68">
      <c r="AR739" s="1"/>
      <c r="AS739" s="1"/>
      <c r="AT739" s="1"/>
      <c r="AU739" s="1"/>
      <c r="AV739" s="1"/>
      <c r="AW739" s="1"/>
      <c r="AY739" s="1"/>
      <c r="AZ739" s="1"/>
      <c r="BA739" s="1"/>
      <c r="BH739" s="1"/>
      <c r="BI739" s="1"/>
      <c r="BJ739" s="1"/>
      <c r="BN739" s="1"/>
      <c r="BO739" s="1"/>
      <c r="BP739" s="1"/>
    </row>
    <row r="740" spans="44:68">
      <c r="AR740" s="1"/>
      <c r="AS740" s="1"/>
      <c r="AT740" s="1"/>
      <c r="AU740" s="1"/>
      <c r="AV740" s="1"/>
      <c r="AW740" s="1"/>
      <c r="AY740" s="1"/>
      <c r="AZ740" s="1"/>
      <c r="BA740" s="1"/>
      <c r="BH740" s="1"/>
      <c r="BI740" s="1"/>
      <c r="BJ740" s="1"/>
      <c r="BN740" s="1"/>
      <c r="BO740" s="1"/>
      <c r="BP740" s="1"/>
    </row>
    <row r="741" spans="44:68">
      <c r="AR741" s="1"/>
      <c r="AS741" s="1"/>
      <c r="AT741" s="1"/>
      <c r="AU741" s="1"/>
      <c r="AV741" s="1"/>
      <c r="AW741" s="1"/>
      <c r="AY741" s="1"/>
      <c r="AZ741" s="1"/>
      <c r="BA741" s="1"/>
      <c r="BH741" s="1"/>
      <c r="BI741" s="1"/>
      <c r="BJ741" s="1"/>
      <c r="BN741" s="1"/>
      <c r="BO741" s="1"/>
      <c r="BP741" s="1"/>
    </row>
    <row r="742" spans="44:68">
      <c r="AR742" s="1"/>
      <c r="AS742" s="1"/>
      <c r="AT742" s="1"/>
      <c r="AU742" s="1"/>
      <c r="AV742" s="1"/>
      <c r="AW742" s="1"/>
      <c r="AY742" s="1"/>
      <c r="AZ742" s="1"/>
      <c r="BA742" s="1"/>
      <c r="BH742" s="1"/>
      <c r="BI742" s="1"/>
      <c r="BJ742" s="1"/>
      <c r="BN742" s="1"/>
      <c r="BO742" s="1"/>
      <c r="BP742" s="1"/>
    </row>
    <row r="743" spans="44:68">
      <c r="AR743" s="1"/>
      <c r="AS743" s="1"/>
      <c r="AT743" s="1"/>
      <c r="AU743" s="1"/>
      <c r="AV743" s="1"/>
      <c r="AW743" s="1"/>
      <c r="AY743" s="1"/>
      <c r="AZ743" s="1"/>
      <c r="BA743" s="1"/>
      <c r="BH743" s="1"/>
      <c r="BI743" s="1"/>
      <c r="BJ743" s="1"/>
      <c r="BN743" s="1"/>
      <c r="BO743" s="1"/>
      <c r="BP743" s="1"/>
    </row>
    <row r="744" spans="44:68">
      <c r="AR744" s="1"/>
      <c r="AS744" s="1"/>
      <c r="AT744" s="1"/>
      <c r="AU744" s="1"/>
      <c r="AV744" s="1"/>
      <c r="AW744" s="1"/>
      <c r="AY744" s="1"/>
      <c r="AZ744" s="1"/>
      <c r="BA744" s="1"/>
      <c r="BH744" s="1"/>
      <c r="BI744" s="1"/>
      <c r="BJ744" s="1"/>
      <c r="BN744" s="1"/>
      <c r="BO744" s="1"/>
      <c r="BP744" s="1"/>
    </row>
    <row r="745" spans="44:68">
      <c r="AR745" s="1"/>
      <c r="AS745" s="1"/>
      <c r="AT745" s="1"/>
      <c r="AU745" s="1"/>
      <c r="AV745" s="1"/>
      <c r="AW745" s="1"/>
      <c r="AY745" s="1"/>
      <c r="AZ745" s="1"/>
      <c r="BA745" s="1"/>
      <c r="BH745" s="1"/>
      <c r="BI745" s="1"/>
      <c r="BJ745" s="1"/>
      <c r="BN745" s="1"/>
      <c r="BO745" s="1"/>
      <c r="BP745" s="1"/>
    </row>
    <row r="746" spans="44:68">
      <c r="AR746" s="1"/>
      <c r="AS746" s="1"/>
      <c r="AT746" s="1"/>
      <c r="AU746" s="1"/>
      <c r="AV746" s="1"/>
      <c r="AW746" s="1"/>
      <c r="AY746" s="1"/>
      <c r="AZ746" s="1"/>
      <c r="BA746" s="1"/>
      <c r="BH746" s="1"/>
      <c r="BI746" s="1"/>
      <c r="BJ746" s="1"/>
      <c r="BN746" s="1"/>
      <c r="BO746" s="1"/>
      <c r="BP746" s="1"/>
    </row>
    <row r="747" spans="44:68">
      <c r="AR747" s="1"/>
      <c r="AS747" s="1"/>
      <c r="AT747" s="1"/>
      <c r="AU747" s="1"/>
      <c r="AV747" s="1"/>
      <c r="AW747" s="1"/>
      <c r="AY747" s="1"/>
      <c r="AZ747" s="1"/>
      <c r="BA747" s="1"/>
      <c r="BH747" s="1"/>
      <c r="BI747" s="1"/>
      <c r="BJ747" s="1"/>
      <c r="BN747" s="1"/>
      <c r="BO747" s="1"/>
      <c r="BP747" s="1"/>
    </row>
    <row r="748" spans="44:68">
      <c r="AR748" s="1"/>
      <c r="AS748" s="1"/>
      <c r="AT748" s="1"/>
      <c r="AU748" s="1"/>
      <c r="AV748" s="1"/>
      <c r="AW748" s="1"/>
      <c r="AY748" s="1"/>
      <c r="AZ748" s="1"/>
      <c r="BA748" s="1"/>
      <c r="BH748" s="1"/>
      <c r="BI748" s="1"/>
      <c r="BJ748" s="1"/>
      <c r="BN748" s="1"/>
      <c r="BO748" s="1"/>
      <c r="BP748" s="1"/>
    </row>
    <row r="749" spans="44:68">
      <c r="AR749" s="1"/>
      <c r="AS749" s="1"/>
      <c r="AT749" s="1"/>
      <c r="AU749" s="1"/>
      <c r="AV749" s="1"/>
      <c r="AW749" s="1"/>
      <c r="AY749" s="1"/>
      <c r="AZ749" s="1"/>
      <c r="BA749" s="1"/>
      <c r="BH749" s="1"/>
      <c r="BI749" s="1"/>
      <c r="BJ749" s="1"/>
      <c r="BN749" s="1"/>
      <c r="BO749" s="1"/>
      <c r="BP749" s="1"/>
    </row>
    <row r="750" spans="44:68">
      <c r="AR750" s="1"/>
      <c r="AS750" s="1"/>
      <c r="AT750" s="1"/>
      <c r="AU750" s="1"/>
      <c r="AV750" s="1"/>
      <c r="AW750" s="1"/>
      <c r="AY750" s="1"/>
      <c r="AZ750" s="1"/>
      <c r="BA750" s="1"/>
      <c r="BH750" s="1"/>
      <c r="BI750" s="1"/>
      <c r="BJ750" s="1"/>
      <c r="BN750" s="1"/>
      <c r="BO750" s="1"/>
      <c r="BP750" s="1"/>
    </row>
    <row r="751" spans="44:68">
      <c r="AR751" s="1"/>
      <c r="AS751" s="1"/>
      <c r="AT751" s="1"/>
      <c r="AU751" s="1"/>
      <c r="AV751" s="1"/>
      <c r="AW751" s="1"/>
      <c r="AY751" s="1"/>
      <c r="AZ751" s="1"/>
      <c r="BA751" s="1"/>
      <c r="BH751" s="1"/>
      <c r="BI751" s="1"/>
      <c r="BJ751" s="1"/>
      <c r="BN751" s="1"/>
      <c r="BO751" s="1"/>
      <c r="BP751" s="1"/>
    </row>
    <row r="752" spans="44:68">
      <c r="AR752" s="1"/>
      <c r="AS752" s="1"/>
      <c r="AT752" s="1"/>
      <c r="AU752" s="1"/>
      <c r="AV752" s="1"/>
      <c r="AW752" s="1"/>
      <c r="AY752" s="1"/>
      <c r="AZ752" s="1"/>
      <c r="BA752" s="1"/>
      <c r="BH752" s="1"/>
      <c r="BI752" s="1"/>
      <c r="BJ752" s="1"/>
      <c r="BN752" s="1"/>
      <c r="BO752" s="1"/>
      <c r="BP752" s="1"/>
    </row>
    <row r="753" spans="44:68">
      <c r="AR753" s="1"/>
      <c r="AS753" s="1"/>
      <c r="AT753" s="1"/>
      <c r="AU753" s="1"/>
      <c r="AV753" s="1"/>
      <c r="AW753" s="1"/>
      <c r="AY753" s="1"/>
      <c r="AZ753" s="1"/>
      <c r="BA753" s="1"/>
      <c r="BH753" s="1"/>
      <c r="BI753" s="1"/>
      <c r="BJ753" s="1"/>
      <c r="BN753" s="1"/>
      <c r="BO753" s="1"/>
      <c r="BP753" s="1"/>
    </row>
    <row r="754" spans="44:68">
      <c r="AR754" s="1"/>
      <c r="AS754" s="1"/>
      <c r="AT754" s="1"/>
      <c r="AU754" s="1"/>
      <c r="AV754" s="1"/>
      <c r="AW754" s="1"/>
      <c r="AY754" s="1"/>
      <c r="AZ754" s="1"/>
      <c r="BA754" s="1"/>
      <c r="BH754" s="1"/>
      <c r="BI754" s="1"/>
      <c r="BJ754" s="1"/>
      <c r="BN754" s="1"/>
      <c r="BO754" s="1"/>
      <c r="BP754" s="1"/>
    </row>
    <row r="755" spans="44:68">
      <c r="AR755" s="1"/>
      <c r="AS755" s="1"/>
      <c r="AT755" s="1"/>
      <c r="AU755" s="1"/>
      <c r="AV755" s="1"/>
      <c r="AW755" s="1"/>
      <c r="AY755" s="1"/>
      <c r="AZ755" s="1"/>
      <c r="BA755" s="1"/>
      <c r="BH755" s="1"/>
      <c r="BI755" s="1"/>
      <c r="BJ755" s="1"/>
      <c r="BN755" s="1"/>
      <c r="BO755" s="1"/>
      <c r="BP755" s="1"/>
    </row>
    <row r="756" spans="44:68">
      <c r="AR756" s="1"/>
      <c r="AS756" s="1"/>
      <c r="AT756" s="1"/>
      <c r="AU756" s="1"/>
      <c r="AV756" s="1"/>
      <c r="AW756" s="1"/>
      <c r="AY756" s="1"/>
      <c r="AZ756" s="1"/>
      <c r="BA756" s="1"/>
      <c r="BH756" s="1"/>
      <c r="BI756" s="1"/>
      <c r="BJ756" s="1"/>
      <c r="BN756" s="1"/>
      <c r="BO756" s="1"/>
      <c r="BP756" s="1"/>
    </row>
    <row r="757" spans="44:68">
      <c r="AR757" s="1"/>
      <c r="AS757" s="1"/>
      <c r="AT757" s="1"/>
      <c r="AU757" s="1"/>
      <c r="AV757" s="1"/>
      <c r="AW757" s="1"/>
      <c r="AY757" s="1"/>
      <c r="AZ757" s="1"/>
      <c r="BA757" s="1"/>
      <c r="BH757" s="1"/>
      <c r="BI757" s="1"/>
      <c r="BJ757" s="1"/>
      <c r="BN757" s="1"/>
      <c r="BO757" s="1"/>
      <c r="BP757" s="1"/>
    </row>
    <row r="758" spans="44:68">
      <c r="AR758" s="1"/>
      <c r="AS758" s="1"/>
      <c r="AT758" s="1"/>
      <c r="AU758" s="1"/>
      <c r="AV758" s="1"/>
      <c r="AW758" s="1"/>
      <c r="AY758" s="1"/>
      <c r="AZ758" s="1"/>
      <c r="BA758" s="1"/>
      <c r="BH758" s="1"/>
      <c r="BI758" s="1"/>
      <c r="BJ758" s="1"/>
      <c r="BN758" s="1"/>
      <c r="BO758" s="1"/>
      <c r="BP758" s="1"/>
    </row>
    <row r="759" spans="44:68">
      <c r="AR759" s="1"/>
      <c r="AS759" s="1"/>
      <c r="AT759" s="1"/>
      <c r="AU759" s="1"/>
      <c r="AV759" s="1"/>
      <c r="AW759" s="1"/>
      <c r="AY759" s="1"/>
      <c r="AZ759" s="1"/>
      <c r="BA759" s="1"/>
      <c r="BH759" s="1"/>
      <c r="BI759" s="1"/>
      <c r="BJ759" s="1"/>
      <c r="BN759" s="1"/>
      <c r="BO759" s="1"/>
      <c r="BP759" s="1"/>
    </row>
    <row r="760" spans="44:68">
      <c r="AR760" s="1"/>
      <c r="AS760" s="1"/>
      <c r="AT760" s="1"/>
      <c r="AU760" s="1"/>
      <c r="AV760" s="1"/>
      <c r="AW760" s="1"/>
      <c r="AY760" s="1"/>
      <c r="AZ760" s="1"/>
      <c r="BA760" s="1"/>
      <c r="BH760" s="1"/>
      <c r="BI760" s="1"/>
      <c r="BJ760" s="1"/>
      <c r="BN760" s="1"/>
      <c r="BO760" s="1"/>
      <c r="BP760" s="1"/>
    </row>
    <row r="761" spans="44:68">
      <c r="AR761" s="1"/>
      <c r="AS761" s="1"/>
      <c r="AT761" s="1"/>
      <c r="AU761" s="1"/>
      <c r="AV761" s="1"/>
      <c r="AW761" s="1"/>
      <c r="AY761" s="1"/>
      <c r="AZ761" s="1"/>
      <c r="BA761" s="1"/>
      <c r="BH761" s="1"/>
      <c r="BI761" s="1"/>
      <c r="BJ761" s="1"/>
      <c r="BN761" s="1"/>
      <c r="BO761" s="1"/>
      <c r="BP761" s="1"/>
    </row>
    <row r="762" spans="44:68">
      <c r="AR762" s="1"/>
      <c r="AS762" s="1"/>
      <c r="AT762" s="1"/>
      <c r="AU762" s="1"/>
      <c r="AV762" s="1"/>
      <c r="AW762" s="1"/>
      <c r="AY762" s="1"/>
      <c r="AZ762" s="1"/>
      <c r="BA762" s="1"/>
      <c r="BH762" s="1"/>
      <c r="BI762" s="1"/>
      <c r="BJ762" s="1"/>
      <c r="BN762" s="1"/>
      <c r="BO762" s="1"/>
      <c r="BP762" s="1"/>
    </row>
    <row r="763" spans="44:68">
      <c r="AR763" s="1"/>
      <c r="AS763" s="1"/>
      <c r="AT763" s="1"/>
      <c r="AU763" s="1"/>
      <c r="AV763" s="1"/>
      <c r="AW763" s="1"/>
      <c r="AY763" s="1"/>
      <c r="AZ763" s="1"/>
      <c r="BA763" s="1"/>
      <c r="BH763" s="1"/>
      <c r="BI763" s="1"/>
      <c r="BJ763" s="1"/>
      <c r="BN763" s="1"/>
      <c r="BO763" s="1"/>
      <c r="BP763" s="1"/>
    </row>
    <row r="764" spans="44:68">
      <c r="AR764" s="1"/>
      <c r="AS764" s="1"/>
      <c r="AT764" s="1"/>
      <c r="AU764" s="1"/>
      <c r="AV764" s="1"/>
      <c r="AW764" s="1"/>
      <c r="AY764" s="1"/>
      <c r="AZ764" s="1"/>
      <c r="BA764" s="1"/>
      <c r="BH764" s="1"/>
      <c r="BI764" s="1"/>
      <c r="BJ764" s="1"/>
      <c r="BN764" s="1"/>
      <c r="BO764" s="1"/>
      <c r="BP764" s="1"/>
    </row>
    <row r="765" spans="44:68">
      <c r="AR765" s="1"/>
      <c r="AS765" s="1"/>
      <c r="AT765" s="1"/>
      <c r="AU765" s="1"/>
      <c r="AV765" s="1"/>
      <c r="AW765" s="1"/>
      <c r="AY765" s="1"/>
      <c r="AZ765" s="1"/>
      <c r="BA765" s="1"/>
      <c r="BH765" s="1"/>
      <c r="BI765" s="1"/>
      <c r="BJ765" s="1"/>
      <c r="BN765" s="1"/>
      <c r="BO765" s="1"/>
      <c r="BP765" s="1"/>
    </row>
    <row r="766" spans="44:68">
      <c r="AR766" s="1"/>
      <c r="AS766" s="1"/>
      <c r="AT766" s="1"/>
      <c r="AU766" s="1"/>
      <c r="AV766" s="1"/>
      <c r="AW766" s="1"/>
      <c r="AY766" s="1"/>
      <c r="AZ766" s="1"/>
      <c r="BA766" s="1"/>
      <c r="BH766" s="1"/>
      <c r="BI766" s="1"/>
      <c r="BJ766" s="1"/>
      <c r="BN766" s="1"/>
      <c r="BO766" s="1"/>
      <c r="BP766" s="1"/>
    </row>
    <row r="767" spans="44:68">
      <c r="AR767" s="1"/>
      <c r="AS767" s="1"/>
      <c r="AT767" s="1"/>
      <c r="AU767" s="1"/>
      <c r="AV767" s="1"/>
      <c r="AW767" s="1"/>
      <c r="AY767" s="1"/>
      <c r="AZ767" s="1"/>
      <c r="BA767" s="1"/>
      <c r="BH767" s="1"/>
      <c r="BI767" s="1"/>
      <c r="BJ767" s="1"/>
      <c r="BN767" s="1"/>
      <c r="BO767" s="1"/>
      <c r="BP767" s="1"/>
    </row>
    <row r="768" spans="44:68">
      <c r="AR768" s="1"/>
      <c r="AS768" s="1"/>
      <c r="AT768" s="1"/>
      <c r="AU768" s="1"/>
      <c r="AV768" s="1"/>
      <c r="AW768" s="1"/>
      <c r="AY768" s="1"/>
      <c r="AZ768" s="1"/>
      <c r="BA768" s="1"/>
      <c r="BH768" s="1"/>
      <c r="BI768" s="1"/>
      <c r="BJ768" s="1"/>
      <c r="BN768" s="1"/>
      <c r="BO768" s="1"/>
      <c r="BP768" s="1"/>
    </row>
    <row r="769" spans="44:68">
      <c r="AR769" s="1"/>
      <c r="AS769" s="1"/>
      <c r="AT769" s="1"/>
      <c r="AU769" s="1"/>
      <c r="AV769" s="1"/>
      <c r="AW769" s="1"/>
      <c r="AY769" s="1"/>
      <c r="AZ769" s="1"/>
      <c r="BA769" s="1"/>
      <c r="BH769" s="1"/>
      <c r="BI769" s="1"/>
      <c r="BJ769" s="1"/>
      <c r="BN769" s="1"/>
      <c r="BO769" s="1"/>
      <c r="BP769" s="1"/>
    </row>
    <row r="770" spans="44:68">
      <c r="AR770" s="1"/>
      <c r="AS770" s="1"/>
      <c r="AT770" s="1"/>
      <c r="AU770" s="1"/>
      <c r="AV770" s="1"/>
      <c r="AW770" s="1"/>
      <c r="AY770" s="1"/>
      <c r="AZ770" s="1"/>
      <c r="BA770" s="1"/>
      <c r="BH770" s="1"/>
      <c r="BI770" s="1"/>
      <c r="BJ770" s="1"/>
      <c r="BN770" s="1"/>
      <c r="BO770" s="1"/>
      <c r="BP770" s="1"/>
    </row>
    <row r="771" spans="44:68">
      <c r="AR771" s="1"/>
      <c r="AS771" s="1"/>
      <c r="AT771" s="1"/>
      <c r="AU771" s="1"/>
      <c r="AV771" s="1"/>
      <c r="AW771" s="1"/>
      <c r="AY771" s="1"/>
      <c r="AZ771" s="1"/>
      <c r="BA771" s="1"/>
      <c r="BH771" s="1"/>
      <c r="BI771" s="1"/>
      <c r="BJ771" s="1"/>
      <c r="BN771" s="1"/>
      <c r="BO771" s="1"/>
      <c r="BP771" s="1"/>
    </row>
    <row r="772" spans="44:68">
      <c r="AR772" s="1"/>
      <c r="AS772" s="1"/>
      <c r="AT772" s="1"/>
      <c r="AU772" s="1"/>
      <c r="AV772" s="1"/>
      <c r="AW772" s="1"/>
      <c r="AY772" s="1"/>
      <c r="AZ772" s="1"/>
      <c r="BA772" s="1"/>
      <c r="BH772" s="1"/>
      <c r="BI772" s="1"/>
      <c r="BJ772" s="1"/>
      <c r="BN772" s="1"/>
      <c r="BO772" s="1"/>
      <c r="BP772" s="1"/>
    </row>
    <row r="773" spans="44:68">
      <c r="AR773" s="1"/>
      <c r="AS773" s="1"/>
      <c r="AT773" s="1"/>
      <c r="AU773" s="1"/>
      <c r="AV773" s="1"/>
      <c r="AW773" s="1"/>
      <c r="AY773" s="1"/>
      <c r="AZ773" s="1"/>
      <c r="BA773" s="1"/>
      <c r="BH773" s="1"/>
      <c r="BI773" s="1"/>
      <c r="BJ773" s="1"/>
      <c r="BN773" s="1"/>
      <c r="BO773" s="1"/>
      <c r="BP773" s="1"/>
    </row>
    <row r="774" spans="44:68">
      <c r="AR774" s="1"/>
      <c r="AS774" s="1"/>
      <c r="AT774" s="1"/>
      <c r="AU774" s="1"/>
      <c r="AV774" s="1"/>
      <c r="AW774" s="1"/>
      <c r="AY774" s="1"/>
      <c r="AZ774" s="1"/>
      <c r="BA774" s="1"/>
      <c r="BH774" s="1"/>
      <c r="BI774" s="1"/>
      <c r="BJ774" s="1"/>
      <c r="BN774" s="1"/>
      <c r="BO774" s="1"/>
      <c r="BP774" s="1"/>
    </row>
    <row r="775" spans="44:68">
      <c r="AR775" s="1"/>
      <c r="AS775" s="1"/>
      <c r="AT775" s="1"/>
      <c r="AU775" s="1"/>
      <c r="AV775" s="1"/>
      <c r="AW775" s="1"/>
      <c r="AY775" s="1"/>
      <c r="AZ775" s="1"/>
      <c r="BA775" s="1"/>
      <c r="BH775" s="1"/>
      <c r="BI775" s="1"/>
      <c r="BJ775" s="1"/>
      <c r="BN775" s="1"/>
      <c r="BO775" s="1"/>
      <c r="BP775" s="1"/>
    </row>
    <row r="776" spans="44:68">
      <c r="AR776" s="1"/>
      <c r="AS776" s="1"/>
      <c r="AT776" s="1"/>
      <c r="AU776" s="1"/>
      <c r="AV776" s="1"/>
      <c r="AW776" s="1"/>
      <c r="AY776" s="1"/>
      <c r="AZ776" s="1"/>
      <c r="BA776" s="1"/>
      <c r="BH776" s="1"/>
      <c r="BI776" s="1"/>
      <c r="BJ776" s="1"/>
      <c r="BN776" s="1"/>
      <c r="BO776" s="1"/>
      <c r="BP776" s="1"/>
    </row>
    <row r="777" spans="44:68">
      <c r="AR777" s="1"/>
      <c r="AS777" s="1"/>
      <c r="AT777" s="1"/>
      <c r="AU777" s="1"/>
      <c r="AV777" s="1"/>
      <c r="AW777" s="1"/>
      <c r="AY777" s="1"/>
      <c r="AZ777" s="1"/>
      <c r="BA777" s="1"/>
      <c r="BH777" s="1"/>
      <c r="BI777" s="1"/>
      <c r="BJ777" s="1"/>
      <c r="BN777" s="1"/>
      <c r="BO777" s="1"/>
      <c r="BP777" s="1"/>
    </row>
    <row r="778" spans="44:68">
      <c r="AR778" s="1"/>
      <c r="AS778" s="1"/>
      <c r="AT778" s="1"/>
      <c r="AU778" s="1"/>
      <c r="AV778" s="1"/>
      <c r="AW778" s="1"/>
      <c r="AY778" s="1"/>
      <c r="AZ778" s="1"/>
      <c r="BA778" s="1"/>
      <c r="BH778" s="1"/>
      <c r="BI778" s="1"/>
      <c r="BJ778" s="1"/>
      <c r="BN778" s="1"/>
      <c r="BO778" s="1"/>
      <c r="BP778" s="1"/>
    </row>
    <row r="779" spans="44:68">
      <c r="AR779" s="1"/>
      <c r="AS779" s="1"/>
      <c r="AT779" s="1"/>
      <c r="AU779" s="1"/>
      <c r="AV779" s="1"/>
      <c r="AW779" s="1"/>
      <c r="AY779" s="1"/>
      <c r="AZ779" s="1"/>
      <c r="BA779" s="1"/>
      <c r="BH779" s="1"/>
      <c r="BI779" s="1"/>
      <c r="BJ779" s="1"/>
      <c r="BN779" s="1"/>
      <c r="BO779" s="1"/>
      <c r="BP779" s="1"/>
    </row>
    <row r="780" spans="44:68">
      <c r="AR780" s="1"/>
      <c r="AS780" s="1"/>
      <c r="AT780" s="1"/>
      <c r="AU780" s="1"/>
      <c r="AV780" s="1"/>
      <c r="AW780" s="1"/>
      <c r="AY780" s="1"/>
      <c r="AZ780" s="1"/>
      <c r="BA780" s="1"/>
      <c r="BH780" s="1"/>
      <c r="BI780" s="1"/>
      <c r="BJ780" s="1"/>
      <c r="BN780" s="1"/>
      <c r="BO780" s="1"/>
      <c r="BP780" s="1"/>
    </row>
    <row r="781" spans="44:68">
      <c r="AR781" s="1"/>
      <c r="AS781" s="1"/>
      <c r="AT781" s="1"/>
      <c r="AU781" s="1"/>
      <c r="AV781" s="1"/>
      <c r="AW781" s="1"/>
      <c r="AY781" s="1"/>
      <c r="AZ781" s="1"/>
      <c r="BA781" s="1"/>
      <c r="BH781" s="1"/>
      <c r="BI781" s="1"/>
      <c r="BJ781" s="1"/>
      <c r="BN781" s="1"/>
      <c r="BO781" s="1"/>
      <c r="BP781" s="1"/>
    </row>
    <row r="782" spans="44:68">
      <c r="AR782" s="1"/>
      <c r="AS782" s="1"/>
      <c r="AT782" s="1"/>
      <c r="AU782" s="1"/>
      <c r="AV782" s="1"/>
      <c r="AW782" s="1"/>
      <c r="AY782" s="1"/>
      <c r="AZ782" s="1"/>
      <c r="BA782" s="1"/>
      <c r="BH782" s="1"/>
      <c r="BI782" s="1"/>
      <c r="BJ782" s="1"/>
      <c r="BN782" s="1"/>
      <c r="BO782" s="1"/>
      <c r="BP782" s="1"/>
    </row>
    <row r="783" spans="44:68">
      <c r="AR783" s="1"/>
      <c r="AS783" s="1"/>
      <c r="AT783" s="1"/>
      <c r="AU783" s="1"/>
      <c r="AV783" s="1"/>
      <c r="AW783" s="1"/>
      <c r="AY783" s="1"/>
      <c r="AZ783" s="1"/>
      <c r="BA783" s="1"/>
      <c r="BH783" s="1"/>
      <c r="BI783" s="1"/>
      <c r="BJ783" s="1"/>
      <c r="BN783" s="1"/>
      <c r="BO783" s="1"/>
      <c r="BP783" s="1"/>
    </row>
    <row r="784" spans="44:68">
      <c r="AR784" s="1"/>
      <c r="AS784" s="1"/>
      <c r="AT784" s="1"/>
      <c r="AU784" s="1"/>
      <c r="AV784" s="1"/>
      <c r="AW784" s="1"/>
      <c r="AY784" s="1"/>
      <c r="AZ784" s="1"/>
      <c r="BA784" s="1"/>
      <c r="BH784" s="1"/>
      <c r="BI784" s="1"/>
      <c r="BJ784" s="1"/>
      <c r="BN784" s="1"/>
      <c r="BO784" s="1"/>
      <c r="BP784" s="1"/>
    </row>
    <row r="785" spans="44:68">
      <c r="AR785" s="1"/>
      <c r="AS785" s="1"/>
      <c r="AT785" s="1"/>
      <c r="AU785" s="1"/>
      <c r="AV785" s="1"/>
      <c r="AW785" s="1"/>
      <c r="AY785" s="1"/>
      <c r="AZ785" s="1"/>
      <c r="BA785" s="1"/>
      <c r="BH785" s="1"/>
      <c r="BI785" s="1"/>
      <c r="BJ785" s="1"/>
      <c r="BN785" s="1"/>
      <c r="BO785" s="1"/>
      <c r="BP785" s="1"/>
    </row>
    <row r="786" spans="44:68">
      <c r="AR786" s="1"/>
      <c r="AS786" s="1"/>
      <c r="AT786" s="1"/>
      <c r="AU786" s="1"/>
      <c r="AV786" s="1"/>
      <c r="AW786" s="1"/>
      <c r="AY786" s="1"/>
      <c r="AZ786" s="1"/>
      <c r="BA786" s="1"/>
      <c r="BH786" s="1"/>
      <c r="BI786" s="1"/>
      <c r="BJ786" s="1"/>
      <c r="BN786" s="1"/>
      <c r="BO786" s="1"/>
      <c r="BP786" s="1"/>
    </row>
    <row r="787" spans="44:68">
      <c r="AR787" s="1"/>
      <c r="AS787" s="1"/>
      <c r="AT787" s="1"/>
      <c r="AU787" s="1"/>
      <c r="AV787" s="1"/>
      <c r="AW787" s="1"/>
      <c r="AY787" s="1"/>
      <c r="AZ787" s="1"/>
      <c r="BA787" s="1"/>
      <c r="BH787" s="1"/>
      <c r="BI787" s="1"/>
      <c r="BJ787" s="1"/>
      <c r="BN787" s="1"/>
      <c r="BO787" s="1"/>
      <c r="BP787" s="1"/>
    </row>
    <row r="788" spans="44:68">
      <c r="AR788" s="1"/>
      <c r="AS788" s="1"/>
      <c r="AT788" s="1"/>
      <c r="AU788" s="1"/>
      <c r="AV788" s="1"/>
      <c r="AW788" s="1"/>
      <c r="AY788" s="1"/>
      <c r="AZ788" s="1"/>
      <c r="BA788" s="1"/>
      <c r="BH788" s="1"/>
      <c r="BI788" s="1"/>
      <c r="BJ788" s="1"/>
      <c r="BN788" s="1"/>
      <c r="BO788" s="1"/>
      <c r="BP788" s="1"/>
    </row>
    <row r="789" spans="44:68">
      <c r="AR789" s="1"/>
      <c r="AS789" s="1"/>
      <c r="AT789" s="1"/>
      <c r="AU789" s="1"/>
      <c r="AV789" s="1"/>
      <c r="AW789" s="1"/>
      <c r="AY789" s="1"/>
      <c r="AZ789" s="1"/>
      <c r="BA789" s="1"/>
      <c r="BH789" s="1"/>
      <c r="BI789" s="1"/>
      <c r="BJ789" s="1"/>
      <c r="BN789" s="1"/>
      <c r="BO789" s="1"/>
      <c r="BP789" s="1"/>
    </row>
    <row r="790" spans="44:68">
      <c r="AR790" s="1"/>
      <c r="AS790" s="1"/>
      <c r="AT790" s="1"/>
      <c r="AU790" s="1"/>
      <c r="AV790" s="1"/>
      <c r="AW790" s="1"/>
      <c r="AY790" s="1"/>
      <c r="AZ790" s="1"/>
      <c r="BA790" s="1"/>
      <c r="BH790" s="1"/>
      <c r="BI790" s="1"/>
      <c r="BJ790" s="1"/>
      <c r="BN790" s="1"/>
      <c r="BO790" s="1"/>
      <c r="BP790" s="1"/>
    </row>
    <row r="791" spans="44:68">
      <c r="AR791" s="1"/>
      <c r="AS791" s="1"/>
      <c r="AT791" s="1"/>
      <c r="AU791" s="1"/>
      <c r="AV791" s="1"/>
      <c r="AW791" s="1"/>
      <c r="AY791" s="1"/>
      <c r="AZ791" s="1"/>
      <c r="BA791" s="1"/>
      <c r="BH791" s="1"/>
      <c r="BI791" s="1"/>
      <c r="BJ791" s="1"/>
      <c r="BN791" s="1"/>
      <c r="BO791" s="1"/>
      <c r="BP791" s="1"/>
    </row>
    <row r="792" spans="44:68">
      <c r="AR792" s="1"/>
      <c r="AS792" s="1"/>
      <c r="AT792" s="1"/>
      <c r="AU792" s="1"/>
      <c r="AV792" s="1"/>
      <c r="AW792" s="1"/>
      <c r="AY792" s="1"/>
      <c r="AZ792" s="1"/>
      <c r="BA792" s="1"/>
      <c r="BH792" s="1"/>
      <c r="BI792" s="1"/>
      <c r="BJ792" s="1"/>
      <c r="BN792" s="1"/>
      <c r="BO792" s="1"/>
      <c r="BP792" s="1"/>
    </row>
    <row r="793" spans="44:68">
      <c r="AR793" s="1"/>
      <c r="AS793" s="1"/>
      <c r="AT793" s="1"/>
      <c r="AU793" s="1"/>
      <c r="AV793" s="1"/>
      <c r="AW793" s="1"/>
      <c r="AY793" s="1"/>
      <c r="AZ793" s="1"/>
      <c r="BA793" s="1"/>
      <c r="BH793" s="1"/>
      <c r="BI793" s="1"/>
      <c r="BJ793" s="1"/>
      <c r="BN793" s="1"/>
      <c r="BO793" s="1"/>
      <c r="BP793" s="1"/>
    </row>
    <row r="794" spans="44:68">
      <c r="AR794" s="1"/>
      <c r="AS794" s="1"/>
      <c r="AT794" s="1"/>
      <c r="AU794" s="1"/>
      <c r="AV794" s="1"/>
      <c r="AW794" s="1"/>
      <c r="AY794" s="1"/>
      <c r="AZ794" s="1"/>
      <c r="BA794" s="1"/>
      <c r="BH794" s="1"/>
      <c r="BI794" s="1"/>
      <c r="BJ794" s="1"/>
      <c r="BN794" s="1"/>
      <c r="BO794" s="1"/>
      <c r="BP794" s="1"/>
    </row>
    <row r="795" spans="44:68">
      <c r="AR795" s="1"/>
      <c r="AS795" s="1"/>
      <c r="AT795" s="1"/>
      <c r="AU795" s="1"/>
      <c r="AV795" s="1"/>
      <c r="AW795" s="1"/>
      <c r="AY795" s="1"/>
      <c r="AZ795" s="1"/>
      <c r="BA795" s="1"/>
      <c r="BH795" s="1"/>
      <c r="BI795" s="1"/>
      <c r="BJ795" s="1"/>
      <c r="BN795" s="1"/>
      <c r="BO795" s="1"/>
      <c r="BP795" s="1"/>
    </row>
    <row r="796" spans="44:68">
      <c r="AR796" s="1"/>
      <c r="AS796" s="1"/>
      <c r="AT796" s="1"/>
      <c r="AU796" s="1"/>
      <c r="AV796" s="1"/>
      <c r="AW796" s="1"/>
      <c r="AY796" s="1"/>
      <c r="AZ796" s="1"/>
      <c r="BA796" s="1"/>
      <c r="BH796" s="1"/>
      <c r="BI796" s="1"/>
      <c r="BJ796" s="1"/>
      <c r="BN796" s="1"/>
      <c r="BO796" s="1"/>
      <c r="BP796" s="1"/>
    </row>
    <row r="797" spans="44:68">
      <c r="AR797" s="1"/>
      <c r="AS797" s="1"/>
      <c r="AT797" s="1"/>
      <c r="AU797" s="1"/>
      <c r="AV797" s="1"/>
      <c r="AW797" s="1"/>
      <c r="AY797" s="1"/>
      <c r="AZ797" s="1"/>
      <c r="BA797" s="1"/>
      <c r="BH797" s="1"/>
      <c r="BI797" s="1"/>
      <c r="BJ797" s="1"/>
      <c r="BN797" s="1"/>
      <c r="BO797" s="1"/>
      <c r="BP797" s="1"/>
    </row>
    <row r="798" spans="44:68">
      <c r="AR798" s="1"/>
      <c r="AS798" s="1"/>
      <c r="AT798" s="1"/>
      <c r="AU798" s="1"/>
      <c r="AV798" s="1"/>
      <c r="AW798" s="1"/>
      <c r="AY798" s="1"/>
      <c r="AZ798" s="1"/>
      <c r="BA798" s="1"/>
      <c r="BH798" s="1"/>
      <c r="BI798" s="1"/>
      <c r="BJ798" s="1"/>
      <c r="BN798" s="1"/>
      <c r="BO798" s="1"/>
      <c r="BP798" s="1"/>
    </row>
    <row r="799" spans="44:68">
      <c r="AR799" s="1"/>
      <c r="AS799" s="1"/>
      <c r="AT799" s="1"/>
      <c r="AU799" s="1"/>
      <c r="AV799" s="1"/>
      <c r="AW799" s="1"/>
      <c r="AY799" s="1"/>
      <c r="AZ799" s="1"/>
      <c r="BA799" s="1"/>
      <c r="BH799" s="1"/>
      <c r="BI799" s="1"/>
      <c r="BJ799" s="1"/>
      <c r="BN799" s="1"/>
      <c r="BO799" s="1"/>
      <c r="BP799" s="1"/>
    </row>
    <row r="800" spans="44:68">
      <c r="AR800" s="1"/>
      <c r="AS800" s="1"/>
      <c r="AT800" s="1"/>
      <c r="AU800" s="1"/>
      <c r="AV800" s="1"/>
      <c r="AW800" s="1"/>
      <c r="AY800" s="1"/>
      <c r="AZ800" s="1"/>
      <c r="BA800" s="1"/>
      <c r="BH800" s="1"/>
      <c r="BI800" s="1"/>
      <c r="BJ800" s="1"/>
      <c r="BN800" s="1"/>
      <c r="BO800" s="1"/>
      <c r="BP800" s="1"/>
    </row>
    <row r="801" spans="44:68">
      <c r="AR801" s="1"/>
      <c r="AS801" s="1"/>
      <c r="AT801" s="1"/>
      <c r="AU801" s="1"/>
      <c r="AV801" s="1"/>
      <c r="AW801" s="1"/>
      <c r="AY801" s="1"/>
      <c r="AZ801" s="1"/>
      <c r="BA801" s="1"/>
      <c r="BH801" s="1"/>
      <c r="BI801" s="1"/>
      <c r="BJ801" s="1"/>
      <c r="BN801" s="1"/>
      <c r="BO801" s="1"/>
      <c r="BP801" s="1"/>
    </row>
    <row r="802" spans="44:68">
      <c r="AR802" s="1"/>
      <c r="AS802" s="1"/>
      <c r="AT802" s="1"/>
      <c r="AU802" s="1"/>
      <c r="AV802" s="1"/>
      <c r="AW802" s="1"/>
      <c r="AY802" s="1"/>
      <c r="AZ802" s="1"/>
      <c r="BA802" s="1"/>
      <c r="BH802" s="1"/>
      <c r="BI802" s="1"/>
      <c r="BJ802" s="1"/>
      <c r="BN802" s="1"/>
      <c r="BO802" s="1"/>
      <c r="BP802" s="1"/>
    </row>
    <row r="803" spans="44:68">
      <c r="AR803" s="1"/>
      <c r="AS803" s="1"/>
      <c r="AT803" s="1"/>
      <c r="AU803" s="1"/>
      <c r="AV803" s="1"/>
      <c r="AW803" s="1"/>
      <c r="AY803" s="1"/>
      <c r="AZ803" s="1"/>
      <c r="BA803" s="1"/>
      <c r="BH803" s="1"/>
      <c r="BI803" s="1"/>
      <c r="BJ803" s="1"/>
      <c r="BN803" s="1"/>
      <c r="BO803" s="1"/>
      <c r="BP803" s="1"/>
    </row>
    <row r="804" spans="44:68">
      <c r="AR804" s="1"/>
      <c r="AS804" s="1"/>
      <c r="AT804" s="1"/>
      <c r="AU804" s="1"/>
      <c r="AV804" s="1"/>
      <c r="AW804" s="1"/>
      <c r="AY804" s="1"/>
      <c r="AZ804" s="1"/>
      <c r="BA804" s="1"/>
      <c r="BH804" s="1"/>
      <c r="BI804" s="1"/>
      <c r="BJ804" s="1"/>
      <c r="BN804" s="1"/>
      <c r="BO804" s="1"/>
      <c r="BP804" s="1"/>
    </row>
    <row r="805" spans="44:68">
      <c r="AR805" s="1"/>
      <c r="AS805" s="1"/>
      <c r="AT805" s="1"/>
      <c r="AU805" s="1"/>
      <c r="AV805" s="1"/>
      <c r="AW805" s="1"/>
      <c r="AY805" s="1"/>
      <c r="AZ805" s="1"/>
      <c r="BA805" s="1"/>
      <c r="BH805" s="1"/>
      <c r="BI805" s="1"/>
      <c r="BJ805" s="1"/>
      <c r="BN805" s="1"/>
      <c r="BO805" s="1"/>
      <c r="BP805" s="1"/>
    </row>
    <row r="806" spans="44:68">
      <c r="AR806" s="1"/>
      <c r="AS806" s="1"/>
      <c r="AT806" s="1"/>
      <c r="AU806" s="1"/>
      <c r="AV806" s="1"/>
      <c r="AW806" s="1"/>
      <c r="AY806" s="1"/>
      <c r="AZ806" s="1"/>
      <c r="BA806" s="1"/>
      <c r="BH806" s="1"/>
      <c r="BI806" s="1"/>
      <c r="BJ806" s="1"/>
      <c r="BN806" s="1"/>
      <c r="BO806" s="1"/>
      <c r="BP806" s="1"/>
    </row>
    <row r="807" spans="44:68">
      <c r="AR807" s="1"/>
      <c r="AS807" s="1"/>
      <c r="AT807" s="1"/>
      <c r="AU807" s="1"/>
      <c r="AV807" s="1"/>
      <c r="AW807" s="1"/>
      <c r="AY807" s="1"/>
      <c r="AZ807" s="1"/>
      <c r="BA807" s="1"/>
      <c r="BH807" s="1"/>
      <c r="BI807" s="1"/>
      <c r="BJ807" s="1"/>
      <c r="BN807" s="1"/>
      <c r="BO807" s="1"/>
      <c r="BP807" s="1"/>
    </row>
    <row r="808" spans="44:68">
      <c r="AR808" s="1"/>
      <c r="AS808" s="1"/>
      <c r="AT808" s="1"/>
      <c r="AU808" s="1"/>
      <c r="AV808" s="1"/>
      <c r="AW808" s="1"/>
      <c r="AY808" s="1"/>
      <c r="AZ808" s="1"/>
      <c r="BA808" s="1"/>
      <c r="BH808" s="1"/>
      <c r="BI808" s="1"/>
      <c r="BJ808" s="1"/>
      <c r="BN808" s="1"/>
      <c r="BO808" s="1"/>
      <c r="BP808" s="1"/>
    </row>
    <row r="809" spans="44:68">
      <c r="AR809" s="1"/>
      <c r="AS809" s="1"/>
      <c r="AT809" s="1"/>
      <c r="AU809" s="1"/>
      <c r="AV809" s="1"/>
      <c r="AW809" s="1"/>
      <c r="AY809" s="1"/>
      <c r="AZ809" s="1"/>
      <c r="BA809" s="1"/>
      <c r="BH809" s="1"/>
      <c r="BI809" s="1"/>
      <c r="BJ809" s="1"/>
      <c r="BN809" s="1"/>
      <c r="BO809" s="1"/>
      <c r="BP809" s="1"/>
    </row>
    <row r="810" spans="44:68">
      <c r="AR810" s="1"/>
      <c r="AS810" s="1"/>
      <c r="AT810" s="1"/>
      <c r="AU810" s="1"/>
      <c r="AV810" s="1"/>
      <c r="AW810" s="1"/>
      <c r="AY810" s="1"/>
      <c r="AZ810" s="1"/>
      <c r="BA810" s="1"/>
      <c r="BH810" s="1"/>
      <c r="BI810" s="1"/>
      <c r="BJ810" s="1"/>
      <c r="BN810" s="1"/>
      <c r="BO810" s="1"/>
      <c r="BP810" s="1"/>
    </row>
    <row r="811" spans="44:68">
      <c r="AR811" s="1"/>
      <c r="AS811" s="1"/>
      <c r="AT811" s="1"/>
      <c r="AU811" s="1"/>
      <c r="AV811" s="1"/>
      <c r="AW811" s="1"/>
      <c r="AY811" s="1"/>
      <c r="AZ811" s="1"/>
      <c r="BA811" s="1"/>
      <c r="BH811" s="1"/>
      <c r="BI811" s="1"/>
      <c r="BJ811" s="1"/>
      <c r="BN811" s="1"/>
      <c r="BO811" s="1"/>
      <c r="BP811" s="1"/>
    </row>
    <row r="812" spans="44:68">
      <c r="AR812" s="1"/>
      <c r="AS812" s="1"/>
      <c r="AT812" s="1"/>
      <c r="AU812" s="1"/>
      <c r="AV812" s="1"/>
      <c r="AW812" s="1"/>
      <c r="AY812" s="1"/>
      <c r="AZ812" s="1"/>
      <c r="BA812" s="1"/>
      <c r="BH812" s="1"/>
      <c r="BI812" s="1"/>
      <c r="BJ812" s="1"/>
      <c r="BN812" s="1"/>
      <c r="BO812" s="1"/>
      <c r="BP812" s="1"/>
    </row>
    <row r="813" spans="44:68">
      <c r="AR813" s="1"/>
      <c r="AS813" s="1"/>
      <c r="AT813" s="1"/>
      <c r="AU813" s="1"/>
      <c r="AV813" s="1"/>
      <c r="AW813" s="1"/>
      <c r="AY813" s="1"/>
      <c r="AZ813" s="1"/>
      <c r="BA813" s="1"/>
      <c r="BH813" s="1"/>
      <c r="BI813" s="1"/>
      <c r="BJ813" s="1"/>
      <c r="BN813" s="1"/>
      <c r="BO813" s="1"/>
      <c r="BP813" s="1"/>
    </row>
    <row r="814" spans="44:68">
      <c r="AR814" s="1"/>
      <c r="AS814" s="1"/>
      <c r="AT814" s="1"/>
      <c r="AU814" s="1"/>
      <c r="AV814" s="1"/>
      <c r="AW814" s="1"/>
      <c r="AY814" s="1"/>
      <c r="AZ814" s="1"/>
      <c r="BA814" s="1"/>
      <c r="BH814" s="1"/>
      <c r="BI814" s="1"/>
      <c r="BJ814" s="1"/>
      <c r="BN814" s="1"/>
      <c r="BO814" s="1"/>
      <c r="BP814" s="1"/>
    </row>
    <row r="815" spans="44:68">
      <c r="AR815" s="1"/>
      <c r="AS815" s="1"/>
      <c r="AT815" s="1"/>
      <c r="AU815" s="1"/>
      <c r="AV815" s="1"/>
      <c r="AW815" s="1"/>
      <c r="AY815" s="1"/>
      <c r="AZ815" s="1"/>
      <c r="BA815" s="1"/>
      <c r="BH815" s="1"/>
      <c r="BI815" s="1"/>
      <c r="BJ815" s="1"/>
      <c r="BN815" s="1"/>
      <c r="BO815" s="1"/>
      <c r="BP815" s="1"/>
    </row>
    <row r="816" spans="44:68">
      <c r="AR816" s="1"/>
      <c r="AS816" s="1"/>
      <c r="AT816" s="1"/>
      <c r="AU816" s="1"/>
      <c r="AV816" s="1"/>
      <c r="AW816" s="1"/>
      <c r="AY816" s="1"/>
      <c r="AZ816" s="1"/>
      <c r="BA816" s="1"/>
      <c r="BH816" s="1"/>
      <c r="BI816" s="1"/>
      <c r="BJ816" s="1"/>
      <c r="BN816" s="1"/>
      <c r="BO816" s="1"/>
      <c r="BP816" s="1"/>
    </row>
    <row r="817" spans="44:68">
      <c r="AR817" s="1"/>
      <c r="AS817" s="1"/>
      <c r="AT817" s="1"/>
      <c r="AU817" s="1"/>
      <c r="AV817" s="1"/>
      <c r="AW817" s="1"/>
      <c r="AY817" s="1"/>
      <c r="AZ817" s="1"/>
      <c r="BA817" s="1"/>
      <c r="BH817" s="1"/>
      <c r="BI817" s="1"/>
      <c r="BJ817" s="1"/>
      <c r="BN817" s="1"/>
      <c r="BO817" s="1"/>
      <c r="BP817" s="1"/>
    </row>
    <row r="818" spans="44:68">
      <c r="AR818" s="1"/>
      <c r="AS818" s="1"/>
      <c r="AT818" s="1"/>
      <c r="AU818" s="1"/>
      <c r="AV818" s="1"/>
      <c r="AW818" s="1"/>
      <c r="AY818" s="1"/>
      <c r="AZ818" s="1"/>
      <c r="BA818" s="1"/>
      <c r="BH818" s="1"/>
      <c r="BI818" s="1"/>
      <c r="BJ818" s="1"/>
      <c r="BN818" s="1"/>
      <c r="BO818" s="1"/>
      <c r="BP818" s="1"/>
    </row>
    <row r="819" spans="44:68">
      <c r="AR819" s="1"/>
      <c r="AS819" s="1"/>
      <c r="AT819" s="1"/>
      <c r="AU819" s="1"/>
      <c r="AV819" s="1"/>
      <c r="AW819" s="1"/>
      <c r="AY819" s="1"/>
      <c r="AZ819" s="1"/>
      <c r="BA819" s="1"/>
      <c r="BH819" s="1"/>
      <c r="BI819" s="1"/>
      <c r="BJ819" s="1"/>
      <c r="BN819" s="1"/>
      <c r="BO819" s="1"/>
      <c r="BP819" s="1"/>
    </row>
    <row r="820" spans="44:68">
      <c r="AR820" s="1"/>
      <c r="AS820" s="1"/>
      <c r="AT820" s="1"/>
      <c r="AU820" s="1"/>
      <c r="AV820" s="1"/>
      <c r="AW820" s="1"/>
      <c r="AY820" s="1"/>
      <c r="AZ820" s="1"/>
      <c r="BA820" s="1"/>
      <c r="BH820" s="1"/>
      <c r="BI820" s="1"/>
      <c r="BJ820" s="1"/>
      <c r="BN820" s="1"/>
      <c r="BO820" s="1"/>
      <c r="BP820" s="1"/>
    </row>
    <row r="821" spans="44:68">
      <c r="AR821" s="1"/>
      <c r="AS821" s="1"/>
      <c r="AT821" s="1"/>
      <c r="AU821" s="1"/>
      <c r="AV821" s="1"/>
      <c r="AW821" s="1"/>
      <c r="AY821" s="1"/>
      <c r="AZ821" s="1"/>
      <c r="BA821" s="1"/>
      <c r="BH821" s="1"/>
      <c r="BI821" s="1"/>
      <c r="BJ821" s="1"/>
      <c r="BN821" s="1"/>
      <c r="BO821" s="1"/>
      <c r="BP821" s="1"/>
    </row>
    <row r="822" spans="44:68">
      <c r="AR822" s="1"/>
      <c r="AS822" s="1"/>
      <c r="AT822" s="1"/>
      <c r="AU822" s="1"/>
      <c r="AV822" s="1"/>
      <c r="AW822" s="1"/>
      <c r="AY822" s="1"/>
      <c r="AZ822" s="1"/>
      <c r="BA822" s="1"/>
      <c r="BH822" s="1"/>
      <c r="BI822" s="1"/>
      <c r="BJ822" s="1"/>
      <c r="BN822" s="1"/>
      <c r="BO822" s="1"/>
      <c r="BP822" s="1"/>
    </row>
    <row r="823" spans="44:68">
      <c r="AR823" s="1"/>
      <c r="AS823" s="1"/>
      <c r="AT823" s="1"/>
      <c r="AU823" s="1"/>
      <c r="AV823" s="1"/>
      <c r="AW823" s="1"/>
      <c r="AY823" s="1"/>
      <c r="AZ823" s="1"/>
      <c r="BA823" s="1"/>
      <c r="BH823" s="1"/>
      <c r="BI823" s="1"/>
      <c r="BJ823" s="1"/>
      <c r="BN823" s="1"/>
      <c r="BO823" s="1"/>
      <c r="BP823" s="1"/>
    </row>
    <row r="824" spans="44:68">
      <c r="AR824" s="1"/>
      <c r="AS824" s="1"/>
      <c r="AT824" s="1"/>
      <c r="AU824" s="1"/>
      <c r="AV824" s="1"/>
      <c r="AW824" s="1"/>
      <c r="AY824" s="1"/>
      <c r="AZ824" s="1"/>
      <c r="BA824" s="1"/>
      <c r="BH824" s="1"/>
      <c r="BI824" s="1"/>
      <c r="BJ824" s="1"/>
      <c r="BN824" s="1"/>
      <c r="BO824" s="1"/>
      <c r="BP824" s="1"/>
    </row>
    <row r="825" spans="44:68">
      <c r="AR825" s="1"/>
      <c r="AS825" s="1"/>
      <c r="AT825" s="1"/>
      <c r="AU825" s="1"/>
      <c r="AV825" s="1"/>
      <c r="AW825" s="1"/>
      <c r="AY825" s="1"/>
      <c r="AZ825" s="1"/>
      <c r="BA825" s="1"/>
      <c r="BH825" s="1"/>
      <c r="BI825" s="1"/>
      <c r="BJ825" s="1"/>
      <c r="BN825" s="1"/>
      <c r="BO825" s="1"/>
      <c r="BP825" s="1"/>
    </row>
    <row r="826" spans="44:68">
      <c r="AR826" s="1"/>
      <c r="AS826" s="1"/>
      <c r="AT826" s="1"/>
      <c r="AU826" s="1"/>
      <c r="AV826" s="1"/>
      <c r="AW826" s="1"/>
      <c r="AY826" s="1"/>
      <c r="AZ826" s="1"/>
      <c r="BA826" s="1"/>
      <c r="BH826" s="1"/>
      <c r="BI826" s="1"/>
      <c r="BJ826" s="1"/>
      <c r="BN826" s="1"/>
      <c r="BO826" s="1"/>
      <c r="BP826" s="1"/>
    </row>
    <row r="827" spans="44:68">
      <c r="AR827" s="1"/>
      <c r="AS827" s="1"/>
      <c r="AT827" s="1"/>
      <c r="AU827" s="1"/>
      <c r="AV827" s="1"/>
      <c r="AW827" s="1"/>
      <c r="AY827" s="1"/>
      <c r="AZ827" s="1"/>
      <c r="BA827" s="1"/>
      <c r="BH827" s="1"/>
      <c r="BI827" s="1"/>
      <c r="BJ827" s="1"/>
      <c r="BN827" s="1"/>
      <c r="BO827" s="1"/>
      <c r="BP827" s="1"/>
    </row>
    <row r="828" spans="44:68">
      <c r="AR828" s="1"/>
      <c r="AS828" s="1"/>
      <c r="AT828" s="1"/>
      <c r="AU828" s="1"/>
      <c r="AV828" s="1"/>
      <c r="AW828" s="1"/>
      <c r="AY828" s="1"/>
      <c r="AZ828" s="1"/>
      <c r="BA828" s="1"/>
      <c r="BH828" s="1"/>
      <c r="BI828" s="1"/>
      <c r="BJ828" s="1"/>
      <c r="BN828" s="1"/>
      <c r="BO828" s="1"/>
      <c r="BP828" s="1"/>
    </row>
    <row r="829" spans="44:68">
      <c r="AR829" s="1"/>
      <c r="AS829" s="1"/>
      <c r="AT829" s="1"/>
      <c r="AU829" s="1"/>
      <c r="AV829" s="1"/>
      <c r="AW829" s="1"/>
      <c r="AY829" s="1"/>
      <c r="AZ829" s="1"/>
      <c r="BA829" s="1"/>
      <c r="BH829" s="1"/>
      <c r="BI829" s="1"/>
      <c r="BJ829" s="1"/>
      <c r="BN829" s="1"/>
      <c r="BO829" s="1"/>
      <c r="BP829" s="1"/>
    </row>
    <row r="830" spans="44:68">
      <c r="AR830" s="1"/>
      <c r="AS830" s="1"/>
      <c r="AT830" s="1"/>
      <c r="AU830" s="1"/>
      <c r="AV830" s="1"/>
      <c r="AW830" s="1"/>
      <c r="AY830" s="1"/>
      <c r="AZ830" s="1"/>
      <c r="BA830" s="1"/>
      <c r="BH830" s="1"/>
      <c r="BI830" s="1"/>
      <c r="BJ830" s="1"/>
      <c r="BN830" s="1"/>
      <c r="BO830" s="1"/>
      <c r="BP830" s="1"/>
    </row>
    <row r="831" spans="44:68">
      <c r="AR831" s="1"/>
      <c r="AS831" s="1"/>
      <c r="AT831" s="1"/>
      <c r="AU831" s="1"/>
      <c r="AV831" s="1"/>
      <c r="AW831" s="1"/>
      <c r="AY831" s="1"/>
      <c r="AZ831" s="1"/>
      <c r="BA831" s="1"/>
      <c r="BH831" s="1"/>
      <c r="BI831" s="1"/>
      <c r="BJ831" s="1"/>
      <c r="BN831" s="1"/>
      <c r="BO831" s="1"/>
      <c r="BP831" s="1"/>
    </row>
    <row r="832" spans="44:68">
      <c r="AR832" s="1"/>
      <c r="AS832" s="1"/>
      <c r="AT832" s="1"/>
      <c r="AU832" s="1"/>
      <c r="AV832" s="1"/>
      <c r="AW832" s="1"/>
      <c r="AY832" s="1"/>
      <c r="AZ832" s="1"/>
      <c r="BA832" s="1"/>
      <c r="BH832" s="1"/>
      <c r="BI832" s="1"/>
      <c r="BJ832" s="1"/>
      <c r="BN832" s="1"/>
      <c r="BO832" s="1"/>
      <c r="BP832" s="1"/>
    </row>
    <row r="833" spans="44:68">
      <c r="AR833" s="1"/>
      <c r="AS833" s="1"/>
      <c r="AT833" s="1"/>
      <c r="AU833" s="1"/>
      <c r="AV833" s="1"/>
      <c r="AW833" s="1"/>
      <c r="AY833" s="1"/>
      <c r="AZ833" s="1"/>
      <c r="BA833" s="1"/>
      <c r="BH833" s="1"/>
      <c r="BI833" s="1"/>
      <c r="BJ833" s="1"/>
      <c r="BN833" s="1"/>
      <c r="BO833" s="1"/>
      <c r="BP833" s="1"/>
    </row>
    <row r="834" spans="44:68">
      <c r="AR834" s="1"/>
      <c r="AS834" s="1"/>
      <c r="AT834" s="1"/>
      <c r="AU834" s="1"/>
      <c r="AV834" s="1"/>
      <c r="AW834" s="1"/>
      <c r="AY834" s="1"/>
      <c r="AZ834" s="1"/>
      <c r="BA834" s="1"/>
      <c r="BH834" s="1"/>
      <c r="BI834" s="1"/>
      <c r="BJ834" s="1"/>
      <c r="BN834" s="1"/>
      <c r="BO834" s="1"/>
      <c r="BP834" s="1"/>
    </row>
    <row r="835" spans="44:68">
      <c r="AR835" s="1"/>
      <c r="AS835" s="1"/>
      <c r="AT835" s="1"/>
      <c r="AU835" s="1"/>
      <c r="AV835" s="1"/>
      <c r="AW835" s="1"/>
      <c r="AY835" s="1"/>
      <c r="AZ835" s="1"/>
      <c r="BA835" s="1"/>
      <c r="BH835" s="1"/>
      <c r="BI835" s="1"/>
      <c r="BJ835" s="1"/>
      <c r="BN835" s="1"/>
      <c r="BO835" s="1"/>
      <c r="BP835" s="1"/>
    </row>
    <row r="836" spans="44:68">
      <c r="AR836" s="1"/>
      <c r="AS836" s="1"/>
      <c r="AT836" s="1"/>
      <c r="AU836" s="1"/>
      <c r="AV836" s="1"/>
      <c r="AW836" s="1"/>
      <c r="AY836" s="1"/>
      <c r="AZ836" s="1"/>
      <c r="BA836" s="1"/>
      <c r="BH836" s="1"/>
      <c r="BI836" s="1"/>
      <c r="BJ836" s="1"/>
      <c r="BN836" s="1"/>
      <c r="BO836" s="1"/>
      <c r="BP836" s="1"/>
    </row>
    <row r="837" spans="44:68">
      <c r="AR837" s="1"/>
      <c r="AS837" s="1"/>
      <c r="AT837" s="1"/>
      <c r="AU837" s="1"/>
      <c r="AV837" s="1"/>
      <c r="AW837" s="1"/>
      <c r="AY837" s="1"/>
      <c r="AZ837" s="1"/>
      <c r="BA837" s="1"/>
      <c r="BH837" s="1"/>
      <c r="BI837" s="1"/>
      <c r="BJ837" s="1"/>
      <c r="BN837" s="1"/>
      <c r="BO837" s="1"/>
      <c r="BP837" s="1"/>
    </row>
    <row r="838" spans="44:68">
      <c r="AR838" s="1"/>
      <c r="AS838" s="1"/>
      <c r="AT838" s="1"/>
      <c r="AU838" s="1"/>
      <c r="AV838" s="1"/>
      <c r="AW838" s="1"/>
      <c r="AY838" s="1"/>
      <c r="AZ838" s="1"/>
      <c r="BA838" s="1"/>
      <c r="BH838" s="1"/>
      <c r="BI838" s="1"/>
      <c r="BJ838" s="1"/>
      <c r="BN838" s="1"/>
      <c r="BO838" s="1"/>
      <c r="BP838" s="1"/>
    </row>
    <row r="839" spans="44:68">
      <c r="AR839" s="1"/>
      <c r="AS839" s="1"/>
      <c r="AT839" s="1"/>
      <c r="AU839" s="1"/>
      <c r="AV839" s="1"/>
      <c r="AW839" s="1"/>
      <c r="AY839" s="1"/>
      <c r="AZ839" s="1"/>
      <c r="BA839" s="1"/>
      <c r="BH839" s="1"/>
      <c r="BI839" s="1"/>
      <c r="BJ839" s="1"/>
      <c r="BN839" s="1"/>
      <c r="BO839" s="1"/>
      <c r="BP839" s="1"/>
    </row>
    <row r="840" spans="44:68">
      <c r="AR840" s="1"/>
      <c r="AS840" s="1"/>
      <c r="AT840" s="1"/>
      <c r="AU840" s="1"/>
      <c r="AV840" s="1"/>
      <c r="AW840" s="1"/>
      <c r="AY840" s="1"/>
      <c r="AZ840" s="1"/>
      <c r="BA840" s="1"/>
      <c r="BH840" s="1"/>
      <c r="BI840" s="1"/>
      <c r="BJ840" s="1"/>
      <c r="BN840" s="1"/>
      <c r="BO840" s="1"/>
      <c r="BP840" s="1"/>
    </row>
    <row r="841" spans="44:68">
      <c r="AR841" s="1"/>
      <c r="AS841" s="1"/>
      <c r="AT841" s="1"/>
      <c r="AU841" s="1"/>
      <c r="AV841" s="1"/>
      <c r="AW841" s="1"/>
      <c r="AY841" s="1"/>
      <c r="AZ841" s="1"/>
      <c r="BA841" s="1"/>
      <c r="BH841" s="1"/>
      <c r="BI841" s="1"/>
      <c r="BJ841" s="1"/>
      <c r="BN841" s="1"/>
      <c r="BO841" s="1"/>
      <c r="BP841" s="1"/>
    </row>
    <row r="842" spans="44:68">
      <c r="AR842" s="1"/>
      <c r="AS842" s="1"/>
      <c r="AT842" s="1"/>
      <c r="AU842" s="1"/>
      <c r="AV842" s="1"/>
      <c r="AW842" s="1"/>
      <c r="AY842" s="1"/>
      <c r="AZ842" s="1"/>
      <c r="BA842" s="1"/>
      <c r="BH842" s="1"/>
      <c r="BI842" s="1"/>
      <c r="BJ842" s="1"/>
      <c r="BN842" s="1"/>
      <c r="BO842" s="1"/>
      <c r="BP842" s="1"/>
    </row>
    <row r="843" spans="44:68">
      <c r="AR843" s="1"/>
      <c r="AS843" s="1"/>
      <c r="AT843" s="1"/>
      <c r="AU843" s="1"/>
      <c r="AV843" s="1"/>
      <c r="AW843" s="1"/>
      <c r="AY843" s="1"/>
      <c r="AZ843" s="1"/>
      <c r="BA843" s="1"/>
      <c r="BH843" s="1"/>
      <c r="BI843" s="1"/>
      <c r="BJ843" s="1"/>
      <c r="BN843" s="1"/>
      <c r="BO843" s="1"/>
      <c r="BP843" s="1"/>
    </row>
    <row r="844" spans="44:68">
      <c r="AR844" s="1"/>
      <c r="AS844" s="1"/>
      <c r="AT844" s="1"/>
      <c r="AU844" s="1"/>
      <c r="AV844" s="1"/>
      <c r="AW844" s="1"/>
      <c r="AY844" s="1"/>
      <c r="AZ844" s="1"/>
      <c r="BA844" s="1"/>
      <c r="BH844" s="1"/>
      <c r="BI844" s="1"/>
      <c r="BJ844" s="1"/>
      <c r="BN844" s="1"/>
      <c r="BO844" s="1"/>
      <c r="BP844" s="1"/>
    </row>
    <row r="845" spans="44:68">
      <c r="AR845" s="1"/>
      <c r="AS845" s="1"/>
      <c r="AT845" s="1"/>
      <c r="AU845" s="1"/>
      <c r="AV845" s="1"/>
      <c r="AW845" s="1"/>
      <c r="AY845" s="1"/>
      <c r="AZ845" s="1"/>
      <c r="BA845" s="1"/>
      <c r="BH845" s="1"/>
      <c r="BI845" s="1"/>
      <c r="BJ845" s="1"/>
      <c r="BN845" s="1"/>
      <c r="BO845" s="1"/>
      <c r="BP845" s="1"/>
    </row>
    <row r="846" spans="44:68">
      <c r="AR846" s="1"/>
      <c r="AS846" s="1"/>
      <c r="AT846" s="1"/>
      <c r="AU846" s="1"/>
      <c r="AV846" s="1"/>
      <c r="AW846" s="1"/>
      <c r="AY846" s="1"/>
      <c r="AZ846" s="1"/>
      <c r="BA846" s="1"/>
      <c r="BH846" s="1"/>
      <c r="BI846" s="1"/>
      <c r="BJ846" s="1"/>
      <c r="BN846" s="1"/>
      <c r="BO846" s="1"/>
      <c r="BP846" s="1"/>
    </row>
    <row r="847" spans="44:68">
      <c r="AR847" s="1"/>
      <c r="AS847" s="1"/>
      <c r="AT847" s="1"/>
      <c r="AU847" s="1"/>
      <c r="AV847" s="1"/>
      <c r="AW847" s="1"/>
      <c r="AY847" s="1"/>
      <c r="AZ847" s="1"/>
      <c r="BA847" s="1"/>
      <c r="BH847" s="1"/>
      <c r="BI847" s="1"/>
      <c r="BJ847" s="1"/>
      <c r="BN847" s="1"/>
      <c r="BO847" s="1"/>
      <c r="BP847" s="1"/>
    </row>
    <row r="848" spans="44:68">
      <c r="AR848" s="1"/>
      <c r="AS848" s="1"/>
      <c r="AT848" s="1"/>
      <c r="AU848" s="1"/>
      <c r="AV848" s="1"/>
      <c r="AW848" s="1"/>
      <c r="AY848" s="1"/>
      <c r="AZ848" s="1"/>
      <c r="BA848" s="1"/>
      <c r="BH848" s="1"/>
      <c r="BI848" s="1"/>
      <c r="BJ848" s="1"/>
      <c r="BN848" s="1"/>
      <c r="BO848" s="1"/>
      <c r="BP848" s="1"/>
    </row>
    <row r="849" spans="44:68">
      <c r="AR849" s="1"/>
      <c r="AS849" s="1"/>
      <c r="AT849" s="1"/>
      <c r="AU849" s="1"/>
      <c r="AV849" s="1"/>
      <c r="AW849" s="1"/>
      <c r="AY849" s="1"/>
      <c r="AZ849" s="1"/>
      <c r="BA849" s="1"/>
      <c r="BH849" s="1"/>
      <c r="BI849" s="1"/>
      <c r="BJ849" s="1"/>
      <c r="BN849" s="1"/>
      <c r="BO849" s="1"/>
      <c r="BP849" s="1"/>
    </row>
    <row r="850" spans="44:68">
      <c r="AR850" s="1"/>
      <c r="AS850" s="1"/>
      <c r="AT850" s="1"/>
      <c r="AU850" s="1"/>
      <c r="AV850" s="1"/>
      <c r="AW850" s="1"/>
      <c r="AY850" s="1"/>
      <c r="AZ850" s="1"/>
      <c r="BA850" s="1"/>
      <c r="BH850" s="1"/>
      <c r="BI850" s="1"/>
      <c r="BJ850" s="1"/>
      <c r="BN850" s="1"/>
      <c r="BO850" s="1"/>
      <c r="BP850" s="1"/>
    </row>
    <row r="851" spans="44:68">
      <c r="AR851" s="1"/>
      <c r="AS851" s="1"/>
      <c r="AT851" s="1"/>
      <c r="AU851" s="1"/>
      <c r="AV851" s="1"/>
      <c r="AW851" s="1"/>
      <c r="AY851" s="1"/>
      <c r="AZ851" s="1"/>
      <c r="BA851" s="1"/>
      <c r="BH851" s="1"/>
      <c r="BI851" s="1"/>
      <c r="BJ851" s="1"/>
      <c r="BN851" s="1"/>
      <c r="BO851" s="1"/>
      <c r="BP851" s="1"/>
    </row>
    <row r="852" spans="44:68">
      <c r="AR852" s="1"/>
      <c r="AS852" s="1"/>
      <c r="AT852" s="1"/>
      <c r="AU852" s="1"/>
      <c r="AV852" s="1"/>
      <c r="AW852" s="1"/>
      <c r="AY852" s="1"/>
      <c r="AZ852" s="1"/>
      <c r="BA852" s="1"/>
      <c r="BH852" s="1"/>
      <c r="BI852" s="1"/>
      <c r="BJ852" s="1"/>
      <c r="BN852" s="1"/>
      <c r="BO852" s="1"/>
      <c r="BP852" s="1"/>
    </row>
    <row r="853" spans="44:68">
      <c r="AR853" s="1"/>
      <c r="AS853" s="1"/>
      <c r="AT853" s="1"/>
      <c r="AU853" s="1"/>
      <c r="AV853" s="1"/>
      <c r="AW853" s="1"/>
      <c r="AY853" s="1"/>
      <c r="AZ853" s="1"/>
      <c r="BA853" s="1"/>
      <c r="BH853" s="1"/>
      <c r="BI853" s="1"/>
      <c r="BJ853" s="1"/>
      <c r="BN853" s="1"/>
      <c r="BO853" s="1"/>
      <c r="BP853" s="1"/>
    </row>
    <row r="854" spans="44:68">
      <c r="AR854" s="1"/>
      <c r="AS854" s="1"/>
      <c r="AT854" s="1"/>
      <c r="AU854" s="1"/>
      <c r="AV854" s="1"/>
      <c r="AW854" s="1"/>
      <c r="AY854" s="1"/>
      <c r="AZ854" s="1"/>
      <c r="BA854" s="1"/>
      <c r="BH854" s="1"/>
      <c r="BI854" s="1"/>
      <c r="BJ854" s="1"/>
      <c r="BN854" s="1"/>
      <c r="BO854" s="1"/>
      <c r="BP854" s="1"/>
    </row>
    <row r="855" spans="44:68">
      <c r="AR855" s="1"/>
      <c r="AS855" s="1"/>
      <c r="AT855" s="1"/>
      <c r="AU855" s="1"/>
      <c r="AV855" s="1"/>
      <c r="AW855" s="1"/>
      <c r="AY855" s="1"/>
      <c r="AZ855" s="1"/>
      <c r="BA855" s="1"/>
      <c r="BH855" s="1"/>
      <c r="BI855" s="1"/>
      <c r="BJ855" s="1"/>
      <c r="BN855" s="1"/>
      <c r="BO855" s="1"/>
      <c r="BP855" s="1"/>
    </row>
    <row r="856" spans="44:68">
      <c r="AR856" s="1"/>
      <c r="AS856" s="1"/>
      <c r="AT856" s="1"/>
      <c r="AU856" s="1"/>
      <c r="AV856" s="1"/>
      <c r="AW856" s="1"/>
      <c r="AY856" s="1"/>
      <c r="AZ856" s="1"/>
      <c r="BA856" s="1"/>
      <c r="BH856" s="1"/>
      <c r="BI856" s="1"/>
      <c r="BJ856" s="1"/>
      <c r="BN856" s="1"/>
      <c r="BO856" s="1"/>
      <c r="BP856" s="1"/>
    </row>
    <row r="857" spans="44:68">
      <c r="AR857" s="1"/>
      <c r="AS857" s="1"/>
      <c r="AT857" s="1"/>
      <c r="AU857" s="1"/>
      <c r="AV857" s="1"/>
      <c r="AW857" s="1"/>
      <c r="AY857" s="1"/>
      <c r="AZ857" s="1"/>
      <c r="BA857" s="1"/>
      <c r="BH857" s="1"/>
      <c r="BI857" s="1"/>
      <c r="BJ857" s="1"/>
      <c r="BN857" s="1"/>
      <c r="BO857" s="1"/>
      <c r="BP857" s="1"/>
    </row>
    <row r="858" spans="44:68">
      <c r="AR858" s="1"/>
      <c r="AS858" s="1"/>
      <c r="AT858" s="1"/>
      <c r="AU858" s="1"/>
      <c r="AV858" s="1"/>
      <c r="AW858" s="1"/>
      <c r="AY858" s="1"/>
      <c r="AZ858" s="1"/>
      <c r="BA858" s="1"/>
      <c r="BH858" s="1"/>
      <c r="BI858" s="1"/>
      <c r="BJ858" s="1"/>
      <c r="BN858" s="1"/>
      <c r="BO858" s="1"/>
      <c r="BP858" s="1"/>
    </row>
    <row r="859" spans="44:68">
      <c r="AR859" s="1"/>
      <c r="AS859" s="1"/>
      <c r="AT859" s="1"/>
      <c r="AU859" s="1"/>
      <c r="AV859" s="1"/>
      <c r="AW859" s="1"/>
      <c r="AY859" s="1"/>
      <c r="AZ859" s="1"/>
      <c r="BA859" s="1"/>
      <c r="BH859" s="1"/>
      <c r="BI859" s="1"/>
      <c r="BJ859" s="1"/>
      <c r="BN859" s="1"/>
      <c r="BO859" s="1"/>
      <c r="BP859" s="1"/>
    </row>
    <row r="860" spans="44:68">
      <c r="AR860" s="1"/>
      <c r="AS860" s="1"/>
      <c r="AT860" s="1"/>
      <c r="AU860" s="1"/>
      <c r="AV860" s="1"/>
      <c r="AW860" s="1"/>
      <c r="AY860" s="1"/>
      <c r="AZ860" s="1"/>
      <c r="BA860" s="1"/>
      <c r="BH860" s="1"/>
      <c r="BI860" s="1"/>
      <c r="BJ860" s="1"/>
      <c r="BN860" s="1"/>
      <c r="BO860" s="1"/>
      <c r="BP860" s="1"/>
    </row>
    <row r="861" spans="44:68">
      <c r="AR861" s="1"/>
      <c r="AS861" s="1"/>
      <c r="AT861" s="1"/>
      <c r="AU861" s="1"/>
      <c r="AV861" s="1"/>
      <c r="AW861" s="1"/>
      <c r="AY861" s="1"/>
      <c r="AZ861" s="1"/>
      <c r="BA861" s="1"/>
      <c r="BH861" s="1"/>
      <c r="BI861" s="1"/>
      <c r="BJ861" s="1"/>
      <c r="BN861" s="1"/>
      <c r="BO861" s="1"/>
      <c r="BP861" s="1"/>
    </row>
    <row r="862" spans="44:68">
      <c r="AR862" s="1"/>
      <c r="AS862" s="1"/>
      <c r="AT862" s="1"/>
      <c r="AU862" s="1"/>
      <c r="AV862" s="1"/>
      <c r="AW862" s="1"/>
      <c r="AY862" s="1"/>
      <c r="AZ862" s="1"/>
      <c r="BA862" s="1"/>
      <c r="BH862" s="1"/>
      <c r="BI862" s="1"/>
      <c r="BJ862" s="1"/>
      <c r="BN862" s="1"/>
      <c r="BO862" s="1"/>
      <c r="BP862" s="1"/>
    </row>
    <row r="863" spans="44:68">
      <c r="AR863" s="1"/>
      <c r="AS863" s="1"/>
      <c r="AT863" s="1"/>
      <c r="AU863" s="1"/>
      <c r="AV863" s="1"/>
      <c r="AW863" s="1"/>
      <c r="AY863" s="1"/>
      <c r="AZ863" s="1"/>
      <c r="BA863" s="1"/>
      <c r="BH863" s="1"/>
      <c r="BI863" s="1"/>
      <c r="BJ863" s="1"/>
      <c r="BN863" s="1"/>
      <c r="BO863" s="1"/>
      <c r="BP863" s="1"/>
    </row>
    <row r="864" spans="44:68">
      <c r="AR864" s="1"/>
      <c r="AS864" s="1"/>
      <c r="AT864" s="1"/>
      <c r="AU864" s="1"/>
      <c r="AV864" s="1"/>
      <c r="AW864" s="1"/>
      <c r="AY864" s="1"/>
      <c r="AZ864" s="1"/>
      <c r="BA864" s="1"/>
      <c r="BH864" s="1"/>
      <c r="BI864" s="1"/>
      <c r="BJ864" s="1"/>
      <c r="BN864" s="1"/>
      <c r="BO864" s="1"/>
      <c r="BP864" s="1"/>
    </row>
    <row r="865" spans="44:68">
      <c r="AR865" s="1"/>
      <c r="AS865" s="1"/>
      <c r="AT865" s="1"/>
      <c r="AU865" s="1"/>
      <c r="AV865" s="1"/>
      <c r="AW865" s="1"/>
      <c r="AY865" s="1"/>
      <c r="AZ865" s="1"/>
      <c r="BA865" s="1"/>
      <c r="BH865" s="1"/>
      <c r="BI865" s="1"/>
      <c r="BJ865" s="1"/>
      <c r="BN865" s="1"/>
      <c r="BO865" s="1"/>
      <c r="BP865" s="1"/>
    </row>
    <row r="866" spans="44:68">
      <c r="AR866" s="1"/>
      <c r="AS866" s="1"/>
      <c r="AT866" s="1"/>
      <c r="AU866" s="1"/>
      <c r="AV866" s="1"/>
      <c r="AW866" s="1"/>
      <c r="AY866" s="1"/>
      <c r="AZ866" s="1"/>
      <c r="BA866" s="1"/>
      <c r="BH866" s="1"/>
      <c r="BI866" s="1"/>
      <c r="BJ866" s="1"/>
      <c r="BN866" s="1"/>
      <c r="BO866" s="1"/>
      <c r="BP866" s="1"/>
    </row>
    <row r="867" spans="44:68">
      <c r="AR867" s="1"/>
      <c r="AS867" s="1"/>
      <c r="AT867" s="1"/>
      <c r="AU867" s="1"/>
      <c r="AV867" s="1"/>
      <c r="AW867" s="1"/>
      <c r="AY867" s="1"/>
      <c r="AZ867" s="1"/>
      <c r="BA867" s="1"/>
      <c r="BH867" s="1"/>
      <c r="BI867" s="1"/>
      <c r="BJ867" s="1"/>
      <c r="BN867" s="1"/>
      <c r="BO867" s="1"/>
      <c r="BP867" s="1"/>
    </row>
    <row r="868" spans="44:68">
      <c r="AR868" s="1"/>
      <c r="AS868" s="1"/>
      <c r="AT868" s="1"/>
      <c r="AU868" s="1"/>
      <c r="AV868" s="1"/>
      <c r="AW868" s="1"/>
      <c r="AY868" s="1"/>
      <c r="AZ868" s="1"/>
      <c r="BA868" s="1"/>
      <c r="BH868" s="1"/>
      <c r="BI868" s="1"/>
      <c r="BJ868" s="1"/>
      <c r="BN868" s="1"/>
      <c r="BO868" s="1"/>
      <c r="BP868" s="1"/>
    </row>
    <row r="869" spans="44:68">
      <c r="AR869" s="1"/>
      <c r="AS869" s="1"/>
      <c r="AT869" s="1"/>
      <c r="AU869" s="1"/>
      <c r="AV869" s="1"/>
      <c r="AW869" s="1"/>
      <c r="AY869" s="1"/>
      <c r="AZ869" s="1"/>
      <c r="BA869" s="1"/>
      <c r="BH869" s="1"/>
      <c r="BI869" s="1"/>
      <c r="BJ869" s="1"/>
      <c r="BN869" s="1"/>
      <c r="BO869" s="1"/>
      <c r="BP869" s="1"/>
    </row>
    <row r="870" spans="44:68">
      <c r="AR870" s="1"/>
      <c r="AS870" s="1"/>
      <c r="AT870" s="1"/>
      <c r="AU870" s="1"/>
      <c r="AV870" s="1"/>
      <c r="AW870" s="1"/>
      <c r="AY870" s="1"/>
      <c r="AZ870" s="1"/>
      <c r="BA870" s="1"/>
      <c r="BH870" s="1"/>
      <c r="BI870" s="1"/>
      <c r="BJ870" s="1"/>
      <c r="BN870" s="1"/>
      <c r="BO870" s="1"/>
      <c r="BP870" s="1"/>
    </row>
    <row r="871" spans="44:68">
      <c r="AR871" s="1"/>
      <c r="AS871" s="1"/>
      <c r="AT871" s="1"/>
      <c r="AU871" s="1"/>
      <c r="AV871" s="1"/>
      <c r="AW871" s="1"/>
      <c r="AY871" s="1"/>
      <c r="AZ871" s="1"/>
      <c r="BA871" s="1"/>
      <c r="BH871" s="1"/>
      <c r="BI871" s="1"/>
      <c r="BJ871" s="1"/>
      <c r="BN871" s="1"/>
      <c r="BO871" s="1"/>
      <c r="BP871" s="1"/>
    </row>
    <row r="872" spans="44:68">
      <c r="AR872" s="1"/>
      <c r="AS872" s="1"/>
      <c r="AT872" s="1"/>
      <c r="AU872" s="1"/>
      <c r="AV872" s="1"/>
      <c r="AW872" s="1"/>
      <c r="AY872" s="1"/>
      <c r="AZ872" s="1"/>
      <c r="BA872" s="1"/>
      <c r="BH872" s="1"/>
      <c r="BI872" s="1"/>
      <c r="BJ872" s="1"/>
      <c r="BN872" s="1"/>
      <c r="BO872" s="1"/>
      <c r="BP872" s="1"/>
    </row>
    <row r="873" spans="44:68">
      <c r="AR873" s="1"/>
      <c r="AS873" s="1"/>
      <c r="AT873" s="1"/>
      <c r="AU873" s="1"/>
      <c r="AV873" s="1"/>
      <c r="AW873" s="1"/>
      <c r="AY873" s="1"/>
      <c r="AZ873" s="1"/>
      <c r="BA873" s="1"/>
      <c r="BH873" s="1"/>
      <c r="BI873" s="1"/>
      <c r="BJ873" s="1"/>
      <c r="BN873" s="1"/>
      <c r="BO873" s="1"/>
      <c r="BP873" s="1"/>
    </row>
    <row r="874" spans="44:68">
      <c r="AR874" s="1"/>
      <c r="AS874" s="1"/>
      <c r="AT874" s="1"/>
      <c r="AU874" s="1"/>
      <c r="AV874" s="1"/>
      <c r="AW874" s="1"/>
      <c r="AY874" s="1"/>
      <c r="AZ874" s="1"/>
      <c r="BA874" s="1"/>
      <c r="BH874" s="1"/>
      <c r="BI874" s="1"/>
      <c r="BJ874" s="1"/>
      <c r="BN874" s="1"/>
      <c r="BO874" s="1"/>
      <c r="BP874" s="1"/>
    </row>
    <row r="875" spans="44:68">
      <c r="AR875" s="1"/>
      <c r="AS875" s="1"/>
      <c r="AT875" s="1"/>
      <c r="AU875" s="1"/>
      <c r="AV875" s="1"/>
      <c r="AW875" s="1"/>
      <c r="AY875" s="1"/>
      <c r="AZ875" s="1"/>
      <c r="BA875" s="1"/>
      <c r="BH875" s="1"/>
      <c r="BI875" s="1"/>
      <c r="BJ875" s="1"/>
      <c r="BN875" s="1"/>
      <c r="BO875" s="1"/>
      <c r="BP875" s="1"/>
    </row>
    <row r="876" spans="44:68">
      <c r="AR876" s="1"/>
      <c r="AS876" s="1"/>
      <c r="AT876" s="1"/>
      <c r="AU876" s="1"/>
      <c r="AV876" s="1"/>
      <c r="AW876" s="1"/>
      <c r="AY876" s="1"/>
      <c r="AZ876" s="1"/>
      <c r="BA876" s="1"/>
      <c r="BH876" s="1"/>
      <c r="BI876" s="1"/>
      <c r="BJ876" s="1"/>
      <c r="BN876" s="1"/>
      <c r="BO876" s="1"/>
      <c r="BP876" s="1"/>
    </row>
    <row r="877" spans="44:68">
      <c r="AR877" s="1"/>
      <c r="AS877" s="1"/>
      <c r="AT877" s="1"/>
      <c r="AU877" s="1"/>
      <c r="AV877" s="1"/>
      <c r="AW877" s="1"/>
      <c r="AY877" s="1"/>
      <c r="AZ877" s="1"/>
      <c r="BA877" s="1"/>
      <c r="BH877" s="1"/>
      <c r="BI877" s="1"/>
      <c r="BJ877" s="1"/>
      <c r="BN877" s="1"/>
      <c r="BO877" s="1"/>
      <c r="BP877" s="1"/>
    </row>
    <row r="878" spans="44:68">
      <c r="AR878" s="1"/>
      <c r="AS878" s="1"/>
      <c r="AT878" s="1"/>
      <c r="AU878" s="1"/>
      <c r="AV878" s="1"/>
      <c r="AW878" s="1"/>
      <c r="AY878" s="1"/>
      <c r="AZ878" s="1"/>
      <c r="BA878" s="1"/>
      <c r="BH878" s="1"/>
      <c r="BI878" s="1"/>
      <c r="BJ878" s="1"/>
      <c r="BN878" s="1"/>
      <c r="BO878" s="1"/>
      <c r="BP878" s="1"/>
    </row>
    <row r="879" spans="44:68">
      <c r="AR879" s="1"/>
      <c r="AS879" s="1"/>
      <c r="AT879" s="1"/>
      <c r="AU879" s="1"/>
      <c r="AV879" s="1"/>
      <c r="AW879" s="1"/>
      <c r="AY879" s="1"/>
      <c r="AZ879" s="1"/>
      <c r="BA879" s="1"/>
      <c r="BH879" s="1"/>
      <c r="BI879" s="1"/>
      <c r="BJ879" s="1"/>
      <c r="BN879" s="1"/>
      <c r="BO879" s="1"/>
      <c r="BP879" s="1"/>
    </row>
    <row r="880" spans="44:68">
      <c r="AR880" s="1"/>
      <c r="AS880" s="1"/>
      <c r="AT880" s="1"/>
      <c r="AU880" s="1"/>
      <c r="AV880" s="1"/>
      <c r="AW880" s="1"/>
      <c r="AY880" s="1"/>
      <c r="AZ880" s="1"/>
      <c r="BA880" s="1"/>
      <c r="BH880" s="1"/>
      <c r="BI880" s="1"/>
      <c r="BJ880" s="1"/>
      <c r="BN880" s="1"/>
      <c r="BO880" s="1"/>
      <c r="BP880" s="1"/>
    </row>
    <row r="881" spans="44:68">
      <c r="AR881" s="1"/>
      <c r="AS881" s="1"/>
      <c r="AT881" s="1"/>
      <c r="AU881" s="1"/>
      <c r="AV881" s="1"/>
      <c r="AW881" s="1"/>
      <c r="AY881" s="1"/>
      <c r="AZ881" s="1"/>
      <c r="BA881" s="1"/>
      <c r="BH881" s="1"/>
      <c r="BI881" s="1"/>
      <c r="BJ881" s="1"/>
      <c r="BN881" s="1"/>
      <c r="BO881" s="1"/>
      <c r="BP881" s="1"/>
    </row>
    <row r="882" spans="44:68">
      <c r="AR882" s="1"/>
      <c r="AS882" s="1"/>
      <c r="AT882" s="1"/>
      <c r="AU882" s="1"/>
      <c r="AV882" s="1"/>
      <c r="AW882" s="1"/>
      <c r="AY882" s="1"/>
      <c r="AZ882" s="1"/>
      <c r="BA882" s="1"/>
      <c r="BH882" s="1"/>
      <c r="BI882" s="1"/>
      <c r="BJ882" s="1"/>
      <c r="BN882" s="1"/>
      <c r="BO882" s="1"/>
      <c r="BP882" s="1"/>
    </row>
    <row r="883" spans="44:68">
      <c r="AR883" s="1"/>
      <c r="AS883" s="1"/>
      <c r="AT883" s="1"/>
      <c r="AU883" s="1"/>
      <c r="AV883" s="1"/>
      <c r="AW883" s="1"/>
      <c r="AY883" s="1"/>
      <c r="AZ883" s="1"/>
      <c r="BA883" s="1"/>
      <c r="BH883" s="1"/>
      <c r="BI883" s="1"/>
      <c r="BJ883" s="1"/>
      <c r="BN883" s="1"/>
      <c r="BO883" s="1"/>
      <c r="BP883" s="1"/>
    </row>
    <row r="884" spans="44:68">
      <c r="AR884" s="1"/>
      <c r="AS884" s="1"/>
      <c r="AT884" s="1"/>
      <c r="AU884" s="1"/>
      <c r="AV884" s="1"/>
      <c r="AW884" s="1"/>
      <c r="AY884" s="1"/>
      <c r="AZ884" s="1"/>
      <c r="BA884" s="1"/>
      <c r="BH884" s="1"/>
      <c r="BI884" s="1"/>
      <c r="BJ884" s="1"/>
      <c r="BN884" s="1"/>
      <c r="BO884" s="1"/>
      <c r="BP884" s="1"/>
    </row>
    <row r="885" spans="44:68">
      <c r="AR885" s="1"/>
      <c r="AS885" s="1"/>
      <c r="AT885" s="1"/>
      <c r="AU885" s="1"/>
      <c r="AV885" s="1"/>
      <c r="AW885" s="1"/>
      <c r="AY885" s="1"/>
      <c r="AZ885" s="1"/>
      <c r="BA885" s="1"/>
      <c r="BH885" s="1"/>
      <c r="BI885" s="1"/>
      <c r="BJ885" s="1"/>
      <c r="BN885" s="1"/>
      <c r="BO885" s="1"/>
      <c r="BP885" s="1"/>
    </row>
    <row r="886" spans="44:68">
      <c r="AR886" s="1"/>
      <c r="AS886" s="1"/>
      <c r="AT886" s="1"/>
      <c r="AU886" s="1"/>
      <c r="AV886" s="1"/>
      <c r="AW886" s="1"/>
      <c r="AY886" s="1"/>
      <c r="AZ886" s="1"/>
      <c r="BA886" s="1"/>
      <c r="BH886" s="1"/>
      <c r="BI886" s="1"/>
      <c r="BJ886" s="1"/>
      <c r="BN886" s="1"/>
      <c r="BO886" s="1"/>
      <c r="BP886" s="1"/>
    </row>
    <row r="887" spans="44:68">
      <c r="AR887" s="1"/>
      <c r="AS887" s="1"/>
      <c r="AT887" s="1"/>
      <c r="AU887" s="1"/>
      <c r="AV887" s="1"/>
      <c r="AW887" s="1"/>
      <c r="AY887" s="1"/>
      <c r="AZ887" s="1"/>
      <c r="BA887" s="1"/>
      <c r="BH887" s="1"/>
      <c r="BI887" s="1"/>
      <c r="BJ887" s="1"/>
      <c r="BN887" s="1"/>
      <c r="BO887" s="1"/>
      <c r="BP887" s="1"/>
    </row>
    <row r="888" spans="44:68">
      <c r="AR888" s="1"/>
      <c r="AS888" s="1"/>
      <c r="AT888" s="1"/>
      <c r="AU888" s="1"/>
      <c r="AV888" s="1"/>
      <c r="AW888" s="1"/>
      <c r="AY888" s="1"/>
      <c r="AZ888" s="1"/>
      <c r="BA888" s="1"/>
      <c r="BH888" s="1"/>
      <c r="BI888" s="1"/>
      <c r="BJ888" s="1"/>
      <c r="BN888" s="1"/>
      <c r="BO888" s="1"/>
      <c r="BP888" s="1"/>
    </row>
    <row r="889" spans="44:68">
      <c r="AR889" s="1"/>
      <c r="AS889" s="1"/>
      <c r="AT889" s="1"/>
      <c r="AU889" s="1"/>
      <c r="AV889" s="1"/>
      <c r="AW889" s="1"/>
      <c r="AY889" s="1"/>
      <c r="AZ889" s="1"/>
      <c r="BA889" s="1"/>
      <c r="BH889" s="1"/>
      <c r="BI889" s="1"/>
      <c r="BJ889" s="1"/>
      <c r="BN889" s="1"/>
      <c r="BO889" s="1"/>
      <c r="BP889" s="1"/>
    </row>
    <row r="890" spans="44:68">
      <c r="AR890" s="1"/>
      <c r="AS890" s="1"/>
      <c r="AT890" s="1"/>
      <c r="AU890" s="1"/>
      <c r="AV890" s="1"/>
      <c r="AW890" s="1"/>
      <c r="AY890" s="1"/>
      <c r="AZ890" s="1"/>
      <c r="BA890" s="1"/>
      <c r="BH890" s="1"/>
      <c r="BI890" s="1"/>
      <c r="BJ890" s="1"/>
      <c r="BN890" s="1"/>
      <c r="BO890" s="1"/>
      <c r="BP890" s="1"/>
    </row>
    <row r="891" spans="44:68">
      <c r="AR891" s="1"/>
      <c r="AS891" s="1"/>
      <c r="AT891" s="1"/>
      <c r="AU891" s="1"/>
      <c r="AV891" s="1"/>
      <c r="AW891" s="1"/>
      <c r="AY891" s="1"/>
      <c r="AZ891" s="1"/>
      <c r="BA891" s="1"/>
      <c r="BH891" s="1"/>
      <c r="BI891" s="1"/>
      <c r="BJ891" s="1"/>
      <c r="BN891" s="1"/>
      <c r="BO891" s="1"/>
      <c r="BP891" s="1"/>
    </row>
    <row r="892" spans="44:68">
      <c r="AR892" s="1"/>
      <c r="AS892" s="1"/>
      <c r="AT892" s="1"/>
      <c r="AU892" s="1"/>
      <c r="AV892" s="1"/>
      <c r="AW892" s="1"/>
      <c r="AY892" s="1"/>
      <c r="AZ892" s="1"/>
      <c r="BA892" s="1"/>
      <c r="BH892" s="1"/>
      <c r="BI892" s="1"/>
      <c r="BJ892" s="1"/>
      <c r="BN892" s="1"/>
      <c r="BO892" s="1"/>
      <c r="BP892" s="1"/>
    </row>
    <row r="893" spans="44:68">
      <c r="AR893" s="1"/>
      <c r="AS893" s="1"/>
      <c r="AT893" s="1"/>
      <c r="AU893" s="1"/>
      <c r="AV893" s="1"/>
      <c r="AW893" s="1"/>
      <c r="AY893" s="1"/>
      <c r="AZ893" s="1"/>
      <c r="BA893" s="1"/>
      <c r="BH893" s="1"/>
      <c r="BI893" s="1"/>
      <c r="BJ893" s="1"/>
      <c r="BN893" s="1"/>
      <c r="BO893" s="1"/>
      <c r="BP893" s="1"/>
    </row>
    <row r="894" spans="44:68">
      <c r="AR894" s="1"/>
      <c r="AS894" s="1"/>
      <c r="AT894" s="1"/>
      <c r="AU894" s="1"/>
      <c r="AV894" s="1"/>
      <c r="AW894" s="1"/>
      <c r="AY894" s="1"/>
      <c r="AZ894" s="1"/>
      <c r="BA894" s="1"/>
      <c r="BH894" s="1"/>
      <c r="BI894" s="1"/>
      <c r="BJ894" s="1"/>
      <c r="BN894" s="1"/>
      <c r="BO894" s="1"/>
      <c r="BP894" s="1"/>
    </row>
    <row r="895" spans="44:68">
      <c r="AR895" s="1"/>
      <c r="AS895" s="1"/>
      <c r="AT895" s="1"/>
      <c r="AU895" s="1"/>
      <c r="AV895" s="1"/>
      <c r="AW895" s="1"/>
      <c r="AY895" s="1"/>
      <c r="AZ895" s="1"/>
      <c r="BA895" s="1"/>
      <c r="BH895" s="1"/>
      <c r="BI895" s="1"/>
      <c r="BJ895" s="1"/>
      <c r="BN895" s="1"/>
      <c r="BO895" s="1"/>
      <c r="BP895" s="1"/>
    </row>
    <row r="896" spans="44:68">
      <c r="AR896" s="1"/>
      <c r="AS896" s="1"/>
      <c r="AT896" s="1"/>
      <c r="AU896" s="1"/>
      <c r="AV896" s="1"/>
      <c r="AW896" s="1"/>
      <c r="AY896" s="1"/>
      <c r="AZ896" s="1"/>
      <c r="BA896" s="1"/>
      <c r="BH896" s="1"/>
      <c r="BI896" s="1"/>
      <c r="BJ896" s="1"/>
      <c r="BN896" s="1"/>
      <c r="BO896" s="1"/>
      <c r="BP896" s="1"/>
    </row>
    <row r="897" spans="44:68">
      <c r="AR897" s="1"/>
      <c r="AS897" s="1"/>
      <c r="AT897" s="1"/>
      <c r="AU897" s="1"/>
      <c r="AV897" s="1"/>
      <c r="AW897" s="1"/>
      <c r="AY897" s="1"/>
      <c r="AZ897" s="1"/>
      <c r="BA897" s="1"/>
      <c r="BH897" s="1"/>
      <c r="BI897" s="1"/>
      <c r="BJ897" s="1"/>
      <c r="BN897" s="1"/>
      <c r="BO897" s="1"/>
      <c r="BP897" s="1"/>
    </row>
    <row r="898" spans="44:68">
      <c r="AR898" s="1"/>
      <c r="AS898" s="1"/>
      <c r="AT898" s="1"/>
      <c r="AU898" s="1"/>
      <c r="AV898" s="1"/>
      <c r="AW898" s="1"/>
      <c r="AY898" s="1"/>
      <c r="AZ898" s="1"/>
      <c r="BA898" s="1"/>
      <c r="BH898" s="1"/>
      <c r="BI898" s="1"/>
      <c r="BJ898" s="1"/>
      <c r="BN898" s="1"/>
      <c r="BO898" s="1"/>
      <c r="BP898" s="1"/>
    </row>
    <row r="899" spans="44:68">
      <c r="AR899" s="1"/>
      <c r="AS899" s="1"/>
      <c r="AT899" s="1"/>
      <c r="AU899" s="1"/>
      <c r="AV899" s="1"/>
      <c r="AW899" s="1"/>
      <c r="AY899" s="1"/>
      <c r="AZ899" s="1"/>
      <c r="BA899" s="1"/>
      <c r="BH899" s="1"/>
      <c r="BI899" s="1"/>
      <c r="BJ899" s="1"/>
      <c r="BN899" s="1"/>
      <c r="BO899" s="1"/>
      <c r="BP899" s="1"/>
    </row>
    <row r="900" spans="44:68">
      <c r="AR900" s="1"/>
      <c r="AS900" s="1"/>
      <c r="AT900" s="1"/>
      <c r="AU900" s="1"/>
      <c r="AV900" s="1"/>
      <c r="AW900" s="1"/>
      <c r="AY900" s="1"/>
      <c r="AZ900" s="1"/>
      <c r="BA900" s="1"/>
      <c r="BH900" s="1"/>
      <c r="BI900" s="1"/>
      <c r="BJ900" s="1"/>
      <c r="BN900" s="1"/>
      <c r="BO900" s="1"/>
      <c r="BP900" s="1"/>
    </row>
    <row r="901" spans="44:68">
      <c r="AR901" s="1"/>
      <c r="AS901" s="1"/>
      <c r="AT901" s="1"/>
      <c r="AU901" s="1"/>
      <c r="AV901" s="1"/>
      <c r="AW901" s="1"/>
      <c r="AY901" s="1"/>
      <c r="AZ901" s="1"/>
      <c r="BA901" s="1"/>
      <c r="BH901" s="1"/>
      <c r="BI901" s="1"/>
      <c r="BJ901" s="1"/>
      <c r="BN901" s="1"/>
      <c r="BO901" s="1"/>
      <c r="BP901" s="1"/>
    </row>
    <row r="902" spans="44:68">
      <c r="AR902" s="1"/>
      <c r="AS902" s="1"/>
      <c r="AT902" s="1"/>
      <c r="AU902" s="1"/>
      <c r="AV902" s="1"/>
      <c r="AW902" s="1"/>
      <c r="AY902" s="1"/>
      <c r="AZ902" s="1"/>
      <c r="BA902" s="1"/>
      <c r="BH902" s="1"/>
      <c r="BI902" s="1"/>
      <c r="BJ902" s="1"/>
      <c r="BN902" s="1"/>
      <c r="BO902" s="1"/>
      <c r="BP902" s="1"/>
    </row>
    <row r="903" spans="44:68">
      <c r="AR903" s="1"/>
      <c r="AS903" s="1"/>
      <c r="AT903" s="1"/>
      <c r="AU903" s="1"/>
      <c r="AV903" s="1"/>
      <c r="AW903" s="1"/>
      <c r="AY903" s="1"/>
      <c r="AZ903" s="1"/>
      <c r="BA903" s="1"/>
      <c r="BH903" s="1"/>
      <c r="BI903" s="1"/>
      <c r="BJ903" s="1"/>
      <c r="BN903" s="1"/>
      <c r="BO903" s="1"/>
      <c r="BP903" s="1"/>
    </row>
    <row r="904" spans="44:68">
      <c r="AR904" s="1"/>
      <c r="AS904" s="1"/>
      <c r="AT904" s="1"/>
      <c r="AU904" s="1"/>
      <c r="AV904" s="1"/>
      <c r="AW904" s="1"/>
      <c r="AY904" s="1"/>
      <c r="AZ904" s="1"/>
      <c r="BA904" s="1"/>
      <c r="BH904" s="1"/>
      <c r="BI904" s="1"/>
      <c r="BJ904" s="1"/>
      <c r="BN904" s="1"/>
      <c r="BO904" s="1"/>
      <c r="BP904" s="1"/>
    </row>
    <row r="905" spans="44:68">
      <c r="AR905" s="1"/>
      <c r="AS905" s="1"/>
      <c r="AT905" s="1"/>
      <c r="AU905" s="1"/>
      <c r="AV905" s="1"/>
      <c r="AW905" s="1"/>
      <c r="AY905" s="1"/>
      <c r="AZ905" s="1"/>
      <c r="BA905" s="1"/>
      <c r="BH905" s="1"/>
      <c r="BI905" s="1"/>
      <c r="BJ905" s="1"/>
      <c r="BN905" s="1"/>
      <c r="BO905" s="1"/>
      <c r="BP905" s="1"/>
    </row>
    <row r="906" spans="44:68">
      <c r="AR906" s="1"/>
      <c r="AS906" s="1"/>
      <c r="AT906" s="1"/>
      <c r="AU906" s="1"/>
      <c r="AV906" s="1"/>
      <c r="AW906" s="1"/>
      <c r="AY906" s="1"/>
      <c r="AZ906" s="1"/>
      <c r="BA906" s="1"/>
      <c r="BH906" s="1"/>
      <c r="BI906" s="1"/>
      <c r="BJ906" s="1"/>
      <c r="BN906" s="1"/>
      <c r="BO906" s="1"/>
      <c r="BP906" s="1"/>
    </row>
    <row r="907" spans="44:68">
      <c r="AR907" s="1"/>
      <c r="AS907" s="1"/>
      <c r="AT907" s="1"/>
      <c r="AU907" s="1"/>
      <c r="AV907" s="1"/>
      <c r="AW907" s="1"/>
      <c r="AY907" s="1"/>
      <c r="AZ907" s="1"/>
      <c r="BA907" s="1"/>
      <c r="BH907" s="1"/>
      <c r="BI907" s="1"/>
      <c r="BJ907" s="1"/>
      <c r="BN907" s="1"/>
      <c r="BO907" s="1"/>
      <c r="BP907" s="1"/>
    </row>
    <row r="908" spans="44:68">
      <c r="AR908" s="1"/>
      <c r="AS908" s="1"/>
      <c r="AT908" s="1"/>
      <c r="AU908" s="1"/>
      <c r="AV908" s="1"/>
      <c r="AW908" s="1"/>
      <c r="AY908" s="1"/>
      <c r="AZ908" s="1"/>
      <c r="BA908" s="1"/>
      <c r="BH908" s="1"/>
      <c r="BI908" s="1"/>
      <c r="BJ908" s="1"/>
      <c r="BN908" s="1"/>
      <c r="BO908" s="1"/>
      <c r="BP908" s="1"/>
    </row>
    <row r="909" spans="44:68">
      <c r="AR909" s="1"/>
      <c r="AS909" s="1"/>
      <c r="AT909" s="1"/>
      <c r="AU909" s="1"/>
      <c r="AV909" s="1"/>
      <c r="AW909" s="1"/>
      <c r="AY909" s="1"/>
      <c r="AZ909" s="1"/>
      <c r="BA909" s="1"/>
      <c r="BH909" s="1"/>
      <c r="BI909" s="1"/>
      <c r="BJ909" s="1"/>
      <c r="BN909" s="1"/>
      <c r="BO909" s="1"/>
      <c r="BP909" s="1"/>
    </row>
    <row r="910" spans="44:68">
      <c r="AR910" s="1"/>
      <c r="AS910" s="1"/>
      <c r="AT910" s="1"/>
      <c r="AU910" s="1"/>
      <c r="AV910" s="1"/>
      <c r="AW910" s="1"/>
      <c r="AY910" s="1"/>
      <c r="AZ910" s="1"/>
      <c r="BA910" s="1"/>
      <c r="BH910" s="1"/>
      <c r="BI910" s="1"/>
      <c r="BJ910" s="1"/>
      <c r="BN910" s="1"/>
      <c r="BO910" s="1"/>
      <c r="BP910" s="1"/>
    </row>
    <row r="911" spans="44:68">
      <c r="AR911" s="1"/>
      <c r="AS911" s="1"/>
      <c r="AT911" s="1"/>
      <c r="AU911" s="1"/>
      <c r="AV911" s="1"/>
      <c r="AW911" s="1"/>
      <c r="AY911" s="1"/>
      <c r="AZ911" s="1"/>
      <c r="BA911" s="1"/>
      <c r="BH911" s="1"/>
      <c r="BI911" s="1"/>
      <c r="BJ911" s="1"/>
      <c r="BN911" s="1"/>
      <c r="BO911" s="1"/>
      <c r="BP911" s="1"/>
    </row>
    <row r="912" spans="44:68">
      <c r="AR912" s="1"/>
      <c r="AS912" s="1"/>
      <c r="AT912" s="1"/>
      <c r="AU912" s="1"/>
      <c r="AV912" s="1"/>
      <c r="AW912" s="1"/>
      <c r="AY912" s="1"/>
      <c r="AZ912" s="1"/>
      <c r="BA912" s="1"/>
      <c r="BH912" s="1"/>
      <c r="BI912" s="1"/>
      <c r="BJ912" s="1"/>
      <c r="BN912" s="1"/>
      <c r="BO912" s="1"/>
      <c r="BP912" s="1"/>
    </row>
    <row r="913" spans="44:68">
      <c r="AR913" s="1"/>
      <c r="AS913" s="1"/>
      <c r="AT913" s="1"/>
      <c r="AU913" s="1"/>
      <c r="AV913" s="1"/>
      <c r="AW913" s="1"/>
      <c r="AY913" s="1"/>
      <c r="AZ913" s="1"/>
      <c r="BA913" s="1"/>
      <c r="BH913" s="1"/>
      <c r="BI913" s="1"/>
      <c r="BJ913" s="1"/>
      <c r="BN913" s="1"/>
      <c r="BO913" s="1"/>
      <c r="BP913" s="1"/>
    </row>
    <row r="914" spans="44:68">
      <c r="AR914" s="1"/>
      <c r="AS914" s="1"/>
      <c r="AT914" s="1"/>
      <c r="AU914" s="1"/>
      <c r="AV914" s="1"/>
      <c r="AW914" s="1"/>
      <c r="AY914" s="1"/>
      <c r="AZ914" s="1"/>
      <c r="BA914" s="1"/>
      <c r="BH914" s="1"/>
      <c r="BI914" s="1"/>
      <c r="BJ914" s="1"/>
      <c r="BN914" s="1"/>
      <c r="BO914" s="1"/>
      <c r="BP914" s="1"/>
    </row>
    <row r="915" spans="44:68">
      <c r="AR915" s="1"/>
      <c r="AS915" s="1"/>
      <c r="AT915" s="1"/>
      <c r="AU915" s="1"/>
      <c r="AV915" s="1"/>
      <c r="AW915" s="1"/>
      <c r="AY915" s="1"/>
      <c r="AZ915" s="1"/>
      <c r="BA915" s="1"/>
      <c r="BH915" s="1"/>
      <c r="BI915" s="1"/>
      <c r="BJ915" s="1"/>
      <c r="BN915" s="1"/>
      <c r="BO915" s="1"/>
      <c r="BP915" s="1"/>
    </row>
    <row r="916" spans="44:68">
      <c r="AR916" s="1"/>
      <c r="AS916" s="1"/>
      <c r="AT916" s="1"/>
      <c r="AU916" s="1"/>
      <c r="AV916" s="1"/>
      <c r="AW916" s="1"/>
      <c r="AY916" s="1"/>
      <c r="AZ916" s="1"/>
      <c r="BA916" s="1"/>
      <c r="BH916" s="1"/>
      <c r="BI916" s="1"/>
      <c r="BJ916" s="1"/>
      <c r="BN916" s="1"/>
      <c r="BO916" s="1"/>
      <c r="BP916" s="1"/>
    </row>
    <row r="917" spans="44:68">
      <c r="AR917" s="1"/>
      <c r="AS917" s="1"/>
      <c r="AT917" s="1"/>
      <c r="AU917" s="1"/>
      <c r="AV917" s="1"/>
      <c r="AW917" s="1"/>
      <c r="AY917" s="1"/>
      <c r="AZ917" s="1"/>
      <c r="BA917" s="1"/>
      <c r="BH917" s="1"/>
      <c r="BI917" s="1"/>
      <c r="BJ917" s="1"/>
      <c r="BN917" s="1"/>
      <c r="BO917" s="1"/>
      <c r="BP917" s="1"/>
    </row>
    <row r="918" spans="44:68">
      <c r="AR918" s="1"/>
      <c r="AS918" s="1"/>
      <c r="AT918" s="1"/>
      <c r="AU918" s="1"/>
      <c r="AV918" s="1"/>
      <c r="AW918" s="1"/>
      <c r="AY918" s="1"/>
      <c r="AZ918" s="1"/>
      <c r="BA918" s="1"/>
      <c r="BH918" s="1"/>
      <c r="BI918" s="1"/>
      <c r="BJ918" s="1"/>
      <c r="BN918" s="1"/>
      <c r="BO918" s="1"/>
      <c r="BP918" s="1"/>
    </row>
    <row r="919" spans="44:68">
      <c r="AR919" s="1"/>
      <c r="AS919" s="1"/>
      <c r="AT919" s="1"/>
      <c r="AU919" s="1"/>
      <c r="AV919" s="1"/>
      <c r="AW919" s="1"/>
      <c r="AY919" s="1"/>
      <c r="AZ919" s="1"/>
      <c r="BA919" s="1"/>
      <c r="BH919" s="1"/>
      <c r="BI919" s="1"/>
      <c r="BJ919" s="1"/>
      <c r="BN919" s="1"/>
      <c r="BO919" s="1"/>
      <c r="BP919" s="1"/>
    </row>
    <row r="920" spans="44:68">
      <c r="AR920" s="1"/>
      <c r="AS920" s="1"/>
      <c r="AT920" s="1"/>
      <c r="AU920" s="1"/>
      <c r="AV920" s="1"/>
      <c r="AW920" s="1"/>
      <c r="AY920" s="1"/>
      <c r="AZ920" s="1"/>
      <c r="BA920" s="1"/>
      <c r="BH920" s="1"/>
      <c r="BI920" s="1"/>
      <c r="BJ920" s="1"/>
      <c r="BN920" s="1"/>
      <c r="BO920" s="1"/>
      <c r="BP920" s="1"/>
    </row>
    <row r="921" spans="44:68">
      <c r="AR921" s="1"/>
      <c r="AS921" s="1"/>
      <c r="AT921" s="1"/>
      <c r="AU921" s="1"/>
      <c r="AV921" s="1"/>
      <c r="AW921" s="1"/>
      <c r="AY921" s="1"/>
      <c r="AZ921" s="1"/>
      <c r="BA921" s="1"/>
      <c r="BH921" s="1"/>
      <c r="BI921" s="1"/>
      <c r="BJ921" s="1"/>
      <c r="BN921" s="1"/>
      <c r="BO921" s="1"/>
      <c r="BP921" s="1"/>
    </row>
    <row r="922" spans="44:68">
      <c r="AR922" s="1"/>
      <c r="AS922" s="1"/>
      <c r="AT922" s="1"/>
      <c r="AU922" s="1"/>
      <c r="AV922" s="1"/>
      <c r="AW922" s="1"/>
      <c r="AY922" s="1"/>
      <c r="AZ922" s="1"/>
      <c r="BA922" s="1"/>
      <c r="BH922" s="1"/>
      <c r="BI922" s="1"/>
      <c r="BJ922" s="1"/>
      <c r="BN922" s="1"/>
      <c r="BO922" s="1"/>
      <c r="BP922" s="1"/>
    </row>
    <row r="923" spans="44:68">
      <c r="AR923" s="1"/>
      <c r="AS923" s="1"/>
      <c r="AT923" s="1"/>
      <c r="AU923" s="1"/>
      <c r="AV923" s="1"/>
      <c r="AW923" s="1"/>
      <c r="AY923" s="1"/>
      <c r="AZ923" s="1"/>
      <c r="BA923" s="1"/>
      <c r="BH923" s="1"/>
      <c r="BI923" s="1"/>
      <c r="BJ923" s="1"/>
      <c r="BN923" s="1"/>
      <c r="BO923" s="1"/>
      <c r="BP923" s="1"/>
    </row>
    <row r="924" spans="44:68">
      <c r="AR924" s="1"/>
      <c r="AS924" s="1"/>
      <c r="AT924" s="1"/>
      <c r="AU924" s="1"/>
      <c r="AV924" s="1"/>
      <c r="AW924" s="1"/>
      <c r="AY924" s="1"/>
      <c r="AZ924" s="1"/>
      <c r="BA924" s="1"/>
      <c r="BH924" s="1"/>
      <c r="BI924" s="1"/>
      <c r="BJ924" s="1"/>
      <c r="BN924" s="1"/>
      <c r="BO924" s="1"/>
      <c r="BP924" s="1"/>
    </row>
    <row r="925" spans="44:68">
      <c r="AR925" s="1"/>
      <c r="AS925" s="1"/>
      <c r="AT925" s="1"/>
      <c r="AU925" s="1"/>
      <c r="AV925" s="1"/>
      <c r="AW925" s="1"/>
      <c r="AY925" s="1"/>
      <c r="AZ925" s="1"/>
      <c r="BA925" s="1"/>
      <c r="BH925" s="1"/>
      <c r="BI925" s="1"/>
      <c r="BJ925" s="1"/>
      <c r="BN925" s="1"/>
      <c r="BO925" s="1"/>
      <c r="BP925" s="1"/>
    </row>
    <row r="926" spans="44:68">
      <c r="AR926" s="1"/>
      <c r="AS926" s="1"/>
      <c r="AT926" s="1"/>
      <c r="AU926" s="1"/>
      <c r="AV926" s="1"/>
      <c r="AW926" s="1"/>
      <c r="AY926" s="1"/>
      <c r="AZ926" s="1"/>
      <c r="BA926" s="1"/>
      <c r="BH926" s="1"/>
      <c r="BI926" s="1"/>
      <c r="BJ926" s="1"/>
      <c r="BN926" s="1"/>
      <c r="BO926" s="1"/>
      <c r="BP926" s="1"/>
    </row>
    <row r="927" spans="44:68">
      <c r="AR927" s="1"/>
      <c r="AS927" s="1"/>
      <c r="AT927" s="1"/>
      <c r="AU927" s="1"/>
      <c r="AV927" s="1"/>
      <c r="AW927" s="1"/>
      <c r="AY927" s="1"/>
      <c r="AZ927" s="1"/>
      <c r="BA927" s="1"/>
      <c r="BH927" s="1"/>
      <c r="BI927" s="1"/>
      <c r="BJ927" s="1"/>
      <c r="BN927" s="1"/>
      <c r="BO927" s="1"/>
      <c r="BP927" s="1"/>
    </row>
    <row r="928" spans="44:68">
      <c r="AR928" s="1"/>
      <c r="AS928" s="1"/>
      <c r="AT928" s="1"/>
      <c r="AU928" s="1"/>
      <c r="AV928" s="1"/>
      <c r="AW928" s="1"/>
      <c r="AY928" s="1"/>
      <c r="AZ928" s="1"/>
      <c r="BA928" s="1"/>
      <c r="BH928" s="1"/>
      <c r="BI928" s="1"/>
      <c r="BJ928" s="1"/>
      <c r="BN928" s="1"/>
      <c r="BO928" s="1"/>
      <c r="BP928" s="1"/>
    </row>
    <row r="929" spans="44:68">
      <c r="AR929" s="1"/>
      <c r="AS929" s="1"/>
      <c r="AT929" s="1"/>
      <c r="AU929" s="1"/>
      <c r="AV929" s="1"/>
      <c r="AW929" s="1"/>
      <c r="AY929" s="1"/>
      <c r="AZ929" s="1"/>
      <c r="BA929" s="1"/>
      <c r="BH929" s="1"/>
      <c r="BI929" s="1"/>
      <c r="BJ929" s="1"/>
      <c r="BN929" s="1"/>
      <c r="BO929" s="1"/>
      <c r="BP929" s="1"/>
    </row>
    <row r="930" spans="44:68">
      <c r="AR930" s="1"/>
      <c r="AS930" s="1"/>
      <c r="AT930" s="1"/>
      <c r="AU930" s="1"/>
      <c r="AV930" s="1"/>
      <c r="AW930" s="1"/>
      <c r="AY930" s="1"/>
      <c r="AZ930" s="1"/>
      <c r="BA930" s="1"/>
      <c r="BH930" s="1"/>
      <c r="BI930" s="1"/>
      <c r="BJ930" s="1"/>
      <c r="BN930" s="1"/>
      <c r="BO930" s="1"/>
      <c r="BP930" s="1"/>
    </row>
    <row r="931" spans="44:68">
      <c r="AR931" s="1"/>
      <c r="AS931" s="1"/>
      <c r="AT931" s="1"/>
      <c r="AU931" s="1"/>
      <c r="AV931" s="1"/>
      <c r="AW931" s="1"/>
      <c r="AY931" s="1"/>
      <c r="AZ931" s="1"/>
      <c r="BA931" s="1"/>
      <c r="BH931" s="1"/>
      <c r="BI931" s="1"/>
      <c r="BJ931" s="1"/>
      <c r="BN931" s="1"/>
      <c r="BO931" s="1"/>
      <c r="BP931" s="1"/>
    </row>
    <row r="932" spans="44:68">
      <c r="AR932" s="1"/>
      <c r="AS932" s="1"/>
      <c r="AT932" s="1"/>
      <c r="AU932" s="1"/>
      <c r="AV932" s="1"/>
      <c r="AW932" s="1"/>
      <c r="AY932" s="1"/>
      <c r="AZ932" s="1"/>
      <c r="BA932" s="1"/>
      <c r="BH932" s="1"/>
      <c r="BI932" s="1"/>
      <c r="BJ932" s="1"/>
      <c r="BN932" s="1"/>
      <c r="BO932" s="1"/>
      <c r="BP932" s="1"/>
    </row>
    <row r="933" spans="44:68">
      <c r="AR933" s="1"/>
      <c r="AS933" s="1"/>
      <c r="AT933" s="1"/>
      <c r="AU933" s="1"/>
      <c r="AV933" s="1"/>
      <c r="AW933" s="1"/>
      <c r="AY933" s="1"/>
      <c r="AZ933" s="1"/>
      <c r="BA933" s="1"/>
      <c r="BH933" s="1"/>
      <c r="BI933" s="1"/>
      <c r="BJ933" s="1"/>
      <c r="BN933" s="1"/>
      <c r="BO933" s="1"/>
      <c r="BP933" s="1"/>
    </row>
    <row r="934" spans="44:68">
      <c r="AR934" s="1"/>
      <c r="AS934" s="1"/>
      <c r="AT934" s="1"/>
      <c r="AU934" s="1"/>
      <c r="AV934" s="1"/>
      <c r="AW934" s="1"/>
      <c r="AY934" s="1"/>
      <c r="AZ934" s="1"/>
      <c r="BA934" s="1"/>
      <c r="BH934" s="1"/>
      <c r="BI934" s="1"/>
      <c r="BJ934" s="1"/>
      <c r="BN934" s="1"/>
      <c r="BO934" s="1"/>
      <c r="BP934" s="1"/>
    </row>
    <row r="935" spans="44:68">
      <c r="AR935" s="1"/>
      <c r="AS935" s="1"/>
      <c r="AT935" s="1"/>
      <c r="AU935" s="1"/>
      <c r="AV935" s="1"/>
      <c r="AW935" s="1"/>
      <c r="AY935" s="1"/>
      <c r="AZ935" s="1"/>
      <c r="BA935" s="1"/>
      <c r="BH935" s="1"/>
      <c r="BI935" s="1"/>
      <c r="BJ935" s="1"/>
      <c r="BN935" s="1"/>
      <c r="BO935" s="1"/>
      <c r="BP935" s="1"/>
    </row>
    <row r="936" spans="44:68">
      <c r="AR936" s="1"/>
      <c r="AS936" s="1"/>
      <c r="AT936" s="1"/>
      <c r="AU936" s="1"/>
      <c r="AV936" s="1"/>
      <c r="AW936" s="1"/>
      <c r="AY936" s="1"/>
      <c r="AZ936" s="1"/>
      <c r="BA936" s="1"/>
      <c r="BH936" s="1"/>
      <c r="BI936" s="1"/>
      <c r="BJ936" s="1"/>
      <c r="BN936" s="1"/>
      <c r="BO936" s="1"/>
      <c r="BP936" s="1"/>
    </row>
    <row r="937" spans="44:68">
      <c r="AR937" s="1"/>
      <c r="AS937" s="1"/>
      <c r="AT937" s="1"/>
      <c r="AU937" s="1"/>
      <c r="AV937" s="1"/>
      <c r="AW937" s="1"/>
      <c r="AY937" s="1"/>
      <c r="AZ937" s="1"/>
      <c r="BA937" s="1"/>
      <c r="BH937" s="1"/>
      <c r="BI937" s="1"/>
      <c r="BJ937" s="1"/>
      <c r="BN937" s="1"/>
      <c r="BO937" s="1"/>
      <c r="BP937" s="1"/>
    </row>
    <row r="938" spans="44:68">
      <c r="AR938" s="1"/>
      <c r="AS938" s="1"/>
      <c r="AT938" s="1"/>
      <c r="AU938" s="1"/>
      <c r="AV938" s="1"/>
      <c r="AW938" s="1"/>
      <c r="AY938" s="1"/>
      <c r="AZ938" s="1"/>
      <c r="BA938" s="1"/>
      <c r="BH938" s="1"/>
      <c r="BI938" s="1"/>
      <c r="BJ938" s="1"/>
      <c r="BN938" s="1"/>
      <c r="BO938" s="1"/>
      <c r="BP938" s="1"/>
    </row>
    <row r="939" spans="44:68">
      <c r="AR939" s="1"/>
      <c r="AS939" s="1"/>
      <c r="AT939" s="1"/>
      <c r="AU939" s="1"/>
      <c r="AV939" s="1"/>
      <c r="AW939" s="1"/>
      <c r="AY939" s="1"/>
      <c r="AZ939" s="1"/>
      <c r="BA939" s="1"/>
      <c r="BH939" s="1"/>
      <c r="BI939" s="1"/>
      <c r="BJ939" s="1"/>
      <c r="BN939" s="1"/>
      <c r="BO939" s="1"/>
      <c r="BP939" s="1"/>
    </row>
    <row r="940" spans="44:68">
      <c r="AR940" s="1"/>
      <c r="AS940" s="1"/>
      <c r="AT940" s="1"/>
      <c r="AU940" s="1"/>
      <c r="AV940" s="1"/>
      <c r="AW940" s="1"/>
      <c r="AY940" s="1"/>
      <c r="AZ940" s="1"/>
      <c r="BA940" s="1"/>
      <c r="BH940" s="1"/>
      <c r="BI940" s="1"/>
      <c r="BJ940" s="1"/>
      <c r="BN940" s="1"/>
      <c r="BO940" s="1"/>
      <c r="BP940" s="1"/>
    </row>
    <row r="941" spans="44:68">
      <c r="AR941" s="1"/>
      <c r="AS941" s="1"/>
      <c r="AT941" s="1"/>
      <c r="AU941" s="1"/>
      <c r="AV941" s="1"/>
      <c r="AW941" s="1"/>
      <c r="AY941" s="1"/>
      <c r="AZ941" s="1"/>
      <c r="BA941" s="1"/>
      <c r="BH941" s="1"/>
      <c r="BI941" s="1"/>
      <c r="BJ941" s="1"/>
      <c r="BN941" s="1"/>
      <c r="BO941" s="1"/>
      <c r="BP941" s="1"/>
    </row>
    <row r="942" spans="44:68">
      <c r="AR942" s="1"/>
      <c r="AS942" s="1"/>
      <c r="AT942" s="1"/>
      <c r="AU942" s="1"/>
      <c r="AV942" s="1"/>
      <c r="AW942" s="1"/>
      <c r="AY942" s="1"/>
      <c r="AZ942" s="1"/>
      <c r="BA942" s="1"/>
      <c r="BH942" s="1"/>
      <c r="BI942" s="1"/>
      <c r="BJ942" s="1"/>
      <c r="BN942" s="1"/>
      <c r="BO942" s="1"/>
      <c r="BP942" s="1"/>
    </row>
    <row r="943" spans="44:68">
      <c r="AR943" s="1"/>
      <c r="AS943" s="1"/>
      <c r="AT943" s="1"/>
      <c r="AU943" s="1"/>
      <c r="AV943" s="1"/>
      <c r="AW943" s="1"/>
      <c r="AY943" s="1"/>
      <c r="AZ943" s="1"/>
      <c r="BA943" s="1"/>
      <c r="BH943" s="1"/>
      <c r="BI943" s="1"/>
      <c r="BJ943" s="1"/>
      <c r="BN943" s="1"/>
      <c r="BO943" s="1"/>
      <c r="BP943" s="1"/>
    </row>
    <row r="944" spans="44:68">
      <c r="AR944" s="1"/>
      <c r="AS944" s="1"/>
      <c r="AT944" s="1"/>
      <c r="AU944" s="1"/>
      <c r="AV944" s="1"/>
      <c r="AW944" s="1"/>
      <c r="AY944" s="1"/>
      <c r="AZ944" s="1"/>
      <c r="BA944" s="1"/>
      <c r="BH944" s="1"/>
      <c r="BI944" s="1"/>
      <c r="BJ944" s="1"/>
      <c r="BN944" s="1"/>
      <c r="BO944" s="1"/>
      <c r="BP944" s="1"/>
    </row>
    <row r="945" spans="44:68">
      <c r="AR945" s="1"/>
      <c r="AS945" s="1"/>
      <c r="AT945" s="1"/>
      <c r="AU945" s="1"/>
      <c r="AV945" s="1"/>
      <c r="AW945" s="1"/>
      <c r="AY945" s="1"/>
      <c r="AZ945" s="1"/>
      <c r="BA945" s="1"/>
      <c r="BH945" s="1"/>
      <c r="BI945" s="1"/>
      <c r="BJ945" s="1"/>
      <c r="BN945" s="1"/>
      <c r="BO945" s="1"/>
      <c r="BP945" s="1"/>
    </row>
    <row r="946" spans="44:68">
      <c r="AR946" s="1"/>
      <c r="AS946" s="1"/>
      <c r="AT946" s="1"/>
      <c r="AU946" s="1"/>
      <c r="AV946" s="1"/>
      <c r="AW946" s="1"/>
      <c r="AY946" s="1"/>
      <c r="AZ946" s="1"/>
      <c r="BA946" s="1"/>
      <c r="BH946" s="1"/>
      <c r="BI946" s="1"/>
      <c r="BJ946" s="1"/>
      <c r="BN946" s="1"/>
      <c r="BO946" s="1"/>
      <c r="BP946" s="1"/>
    </row>
    <row r="947" spans="44:68">
      <c r="AR947" s="1"/>
      <c r="AS947" s="1"/>
      <c r="AT947" s="1"/>
      <c r="AU947" s="1"/>
      <c r="AV947" s="1"/>
      <c r="AW947" s="1"/>
      <c r="AY947" s="1"/>
      <c r="AZ947" s="1"/>
      <c r="BA947" s="1"/>
      <c r="BH947" s="1"/>
      <c r="BI947" s="1"/>
      <c r="BJ947" s="1"/>
      <c r="BN947" s="1"/>
      <c r="BO947" s="1"/>
      <c r="BP947" s="1"/>
    </row>
    <row r="948" spans="44:68">
      <c r="AR948" s="1"/>
      <c r="AS948" s="1"/>
      <c r="AT948" s="1"/>
      <c r="AU948" s="1"/>
      <c r="AV948" s="1"/>
      <c r="AW948" s="1"/>
      <c r="AY948" s="1"/>
      <c r="AZ948" s="1"/>
      <c r="BA948" s="1"/>
      <c r="BH948" s="1"/>
      <c r="BI948" s="1"/>
      <c r="BJ948" s="1"/>
      <c r="BN948" s="1"/>
      <c r="BO948" s="1"/>
      <c r="BP948" s="1"/>
    </row>
    <row r="949" spans="44:68">
      <c r="AR949" s="1"/>
      <c r="AS949" s="1"/>
      <c r="AT949" s="1"/>
      <c r="AU949" s="1"/>
      <c r="AV949" s="1"/>
      <c r="AW949" s="1"/>
      <c r="AY949" s="1"/>
      <c r="AZ949" s="1"/>
      <c r="BA949" s="1"/>
      <c r="BH949" s="1"/>
      <c r="BI949" s="1"/>
      <c r="BJ949" s="1"/>
      <c r="BN949" s="1"/>
      <c r="BO949" s="1"/>
      <c r="BP949" s="1"/>
    </row>
    <row r="950" spans="44:68">
      <c r="AR950" s="1"/>
      <c r="AS950" s="1"/>
      <c r="AT950" s="1"/>
      <c r="AU950" s="1"/>
      <c r="AV950" s="1"/>
      <c r="AW950" s="1"/>
      <c r="AY950" s="1"/>
      <c r="AZ950" s="1"/>
      <c r="BA950" s="1"/>
      <c r="BH950" s="1"/>
      <c r="BI950" s="1"/>
      <c r="BJ950" s="1"/>
      <c r="BN950" s="1"/>
      <c r="BO950" s="1"/>
      <c r="BP950" s="1"/>
    </row>
    <row r="951" spans="44:68">
      <c r="AR951" s="1"/>
      <c r="AS951" s="1"/>
      <c r="AT951" s="1"/>
      <c r="AU951" s="1"/>
      <c r="AV951" s="1"/>
      <c r="AW951" s="1"/>
      <c r="AY951" s="1"/>
      <c r="AZ951" s="1"/>
      <c r="BA951" s="1"/>
      <c r="BH951" s="1"/>
      <c r="BI951" s="1"/>
      <c r="BJ951" s="1"/>
      <c r="BN951" s="1"/>
      <c r="BO951" s="1"/>
      <c r="BP951" s="1"/>
    </row>
    <row r="952" spans="44:68">
      <c r="AR952" s="1"/>
      <c r="AS952" s="1"/>
      <c r="AT952" s="1"/>
      <c r="AU952" s="1"/>
      <c r="AV952" s="1"/>
      <c r="AW952" s="1"/>
      <c r="AY952" s="1"/>
      <c r="AZ952" s="1"/>
      <c r="BA952" s="1"/>
      <c r="BH952" s="1"/>
      <c r="BI952" s="1"/>
      <c r="BJ952" s="1"/>
      <c r="BN952" s="1"/>
      <c r="BO952" s="1"/>
      <c r="BP952" s="1"/>
    </row>
    <row r="953" spans="44:68">
      <c r="AR953" s="1"/>
      <c r="AS953" s="1"/>
      <c r="AT953" s="1"/>
      <c r="AU953" s="1"/>
      <c r="AV953" s="1"/>
      <c r="AW953" s="1"/>
      <c r="AY953" s="1"/>
      <c r="AZ953" s="1"/>
      <c r="BA953" s="1"/>
      <c r="BH953" s="1"/>
      <c r="BI953" s="1"/>
      <c r="BJ953" s="1"/>
      <c r="BN953" s="1"/>
      <c r="BO953" s="1"/>
      <c r="BP953" s="1"/>
    </row>
    <row r="954" spans="44:68">
      <c r="AR954" s="1"/>
      <c r="AS954" s="1"/>
      <c r="AT954" s="1"/>
      <c r="AU954" s="1"/>
      <c r="AV954" s="1"/>
      <c r="AW954" s="1"/>
      <c r="AY954" s="1"/>
      <c r="AZ954" s="1"/>
      <c r="BA954" s="1"/>
      <c r="BH954" s="1"/>
      <c r="BI954" s="1"/>
      <c r="BJ954" s="1"/>
      <c r="BN954" s="1"/>
      <c r="BO954" s="1"/>
      <c r="BP954" s="1"/>
    </row>
    <row r="955" spans="44:68">
      <c r="AR955" s="1"/>
      <c r="AS955" s="1"/>
      <c r="AT955" s="1"/>
      <c r="AU955" s="1"/>
      <c r="AV955" s="1"/>
      <c r="AW955" s="1"/>
      <c r="AY955" s="1"/>
      <c r="AZ955" s="1"/>
      <c r="BA955" s="1"/>
      <c r="BH955" s="1"/>
      <c r="BI955" s="1"/>
      <c r="BJ955" s="1"/>
      <c r="BN955" s="1"/>
      <c r="BO955" s="1"/>
      <c r="BP955" s="1"/>
    </row>
    <row r="956" spans="44:68">
      <c r="AR956" s="1"/>
      <c r="AS956" s="1"/>
      <c r="AT956" s="1"/>
      <c r="AU956" s="1"/>
      <c r="AV956" s="1"/>
      <c r="AW956" s="1"/>
      <c r="AY956" s="1"/>
      <c r="AZ956" s="1"/>
      <c r="BA956" s="1"/>
      <c r="BH956" s="1"/>
      <c r="BI956" s="1"/>
      <c r="BJ956" s="1"/>
      <c r="BN956" s="1"/>
      <c r="BO956" s="1"/>
      <c r="BP956" s="1"/>
    </row>
    <row r="957" spans="44:68">
      <c r="AR957" s="1"/>
      <c r="AS957" s="1"/>
      <c r="AT957" s="1"/>
      <c r="AU957" s="1"/>
      <c r="AV957" s="1"/>
      <c r="AW957" s="1"/>
      <c r="AY957" s="1"/>
      <c r="AZ957" s="1"/>
      <c r="BA957" s="1"/>
      <c r="BH957" s="1"/>
      <c r="BI957" s="1"/>
      <c r="BJ957" s="1"/>
      <c r="BN957" s="1"/>
      <c r="BO957" s="1"/>
      <c r="BP957" s="1"/>
    </row>
    <row r="958" spans="44:68">
      <c r="AR958" s="1"/>
      <c r="AS958" s="1"/>
      <c r="AT958" s="1"/>
      <c r="AU958" s="1"/>
      <c r="AV958" s="1"/>
      <c r="AW958" s="1"/>
      <c r="AY958" s="1"/>
      <c r="AZ958" s="1"/>
      <c r="BA958" s="1"/>
      <c r="BH958" s="1"/>
      <c r="BI958" s="1"/>
      <c r="BJ958" s="1"/>
      <c r="BN958" s="1"/>
      <c r="BO958" s="1"/>
      <c r="BP958" s="1"/>
    </row>
    <row r="959" spans="44:68">
      <c r="AR959" s="1"/>
      <c r="AS959" s="1"/>
      <c r="AT959" s="1"/>
      <c r="AU959" s="1"/>
      <c r="AV959" s="1"/>
      <c r="AW959" s="1"/>
      <c r="AY959" s="1"/>
      <c r="AZ959" s="1"/>
      <c r="BA959" s="1"/>
      <c r="BH959" s="1"/>
      <c r="BI959" s="1"/>
      <c r="BJ959" s="1"/>
      <c r="BN959" s="1"/>
      <c r="BO959" s="1"/>
      <c r="BP959" s="1"/>
    </row>
    <row r="960" spans="44:68">
      <c r="AR960" s="1"/>
      <c r="AS960" s="1"/>
      <c r="AT960" s="1"/>
      <c r="AU960" s="1"/>
      <c r="AV960" s="1"/>
      <c r="AW960" s="1"/>
      <c r="AY960" s="1"/>
      <c r="AZ960" s="1"/>
      <c r="BA960" s="1"/>
      <c r="BH960" s="1"/>
      <c r="BI960" s="1"/>
      <c r="BJ960" s="1"/>
      <c r="BN960" s="1"/>
      <c r="BO960" s="1"/>
      <c r="BP960" s="1"/>
    </row>
    <row r="961" spans="44:68">
      <c r="AR961" s="1"/>
      <c r="AS961" s="1"/>
      <c r="AT961" s="1"/>
      <c r="AU961" s="1"/>
      <c r="AV961" s="1"/>
      <c r="AW961" s="1"/>
      <c r="AY961" s="1"/>
      <c r="AZ961" s="1"/>
      <c r="BA961" s="1"/>
      <c r="BH961" s="1"/>
      <c r="BI961" s="1"/>
      <c r="BJ961" s="1"/>
      <c r="BN961" s="1"/>
      <c r="BO961" s="1"/>
      <c r="BP961" s="1"/>
    </row>
    <row r="962" spans="44:68">
      <c r="AR962" s="1"/>
      <c r="AS962" s="1"/>
      <c r="AT962" s="1"/>
      <c r="AU962" s="1"/>
      <c r="AV962" s="1"/>
      <c r="AW962" s="1"/>
      <c r="AY962" s="1"/>
      <c r="AZ962" s="1"/>
      <c r="BA962" s="1"/>
      <c r="BH962" s="1"/>
      <c r="BI962" s="1"/>
      <c r="BJ962" s="1"/>
      <c r="BN962" s="1"/>
      <c r="BO962" s="1"/>
      <c r="BP962" s="1"/>
    </row>
    <row r="963" spans="44:68">
      <c r="AR963" s="1"/>
      <c r="AS963" s="1"/>
      <c r="AT963" s="1"/>
      <c r="AU963" s="1"/>
      <c r="AV963" s="1"/>
      <c r="AW963" s="1"/>
      <c r="AY963" s="1"/>
      <c r="AZ963" s="1"/>
      <c r="BA963" s="1"/>
      <c r="BH963" s="1"/>
      <c r="BI963" s="1"/>
      <c r="BJ963" s="1"/>
      <c r="BN963" s="1"/>
      <c r="BO963" s="1"/>
      <c r="BP963" s="1"/>
    </row>
    <row r="964" spans="44:68">
      <c r="AR964" s="1"/>
      <c r="AS964" s="1"/>
      <c r="AT964" s="1"/>
      <c r="AU964" s="1"/>
      <c r="AV964" s="1"/>
      <c r="AW964" s="1"/>
      <c r="AY964" s="1"/>
      <c r="AZ964" s="1"/>
      <c r="BA964" s="1"/>
      <c r="BH964" s="1"/>
      <c r="BI964" s="1"/>
      <c r="BJ964" s="1"/>
      <c r="BN964" s="1"/>
      <c r="BO964" s="1"/>
      <c r="BP964" s="1"/>
    </row>
    <row r="965" spans="44:68">
      <c r="AR965" s="1"/>
      <c r="AS965" s="1"/>
      <c r="AT965" s="1"/>
      <c r="AU965" s="1"/>
      <c r="AV965" s="1"/>
      <c r="AW965" s="1"/>
      <c r="AY965" s="1"/>
      <c r="AZ965" s="1"/>
      <c r="BA965" s="1"/>
      <c r="BH965" s="1"/>
      <c r="BI965" s="1"/>
      <c r="BJ965" s="1"/>
      <c r="BN965" s="1"/>
      <c r="BO965" s="1"/>
      <c r="BP965" s="1"/>
    </row>
    <row r="966" spans="44:68">
      <c r="AR966" s="1"/>
      <c r="AS966" s="1"/>
      <c r="AT966" s="1"/>
      <c r="AU966" s="1"/>
      <c r="AV966" s="1"/>
      <c r="AW966" s="1"/>
      <c r="AY966" s="1"/>
      <c r="AZ966" s="1"/>
      <c r="BA966" s="1"/>
      <c r="BH966" s="1"/>
      <c r="BI966" s="1"/>
      <c r="BJ966" s="1"/>
      <c r="BN966" s="1"/>
      <c r="BO966" s="1"/>
      <c r="BP966" s="1"/>
    </row>
    <row r="967" spans="44:68">
      <c r="AR967" s="1"/>
      <c r="AS967" s="1"/>
      <c r="AT967" s="1"/>
      <c r="AU967" s="1"/>
      <c r="AV967" s="1"/>
      <c r="AW967" s="1"/>
      <c r="AY967" s="1"/>
      <c r="AZ967" s="1"/>
      <c r="BA967" s="1"/>
      <c r="BH967" s="1"/>
      <c r="BI967" s="1"/>
      <c r="BJ967" s="1"/>
      <c r="BN967" s="1"/>
      <c r="BO967" s="1"/>
      <c r="BP967" s="1"/>
    </row>
    <row r="968" spans="44:68">
      <c r="AR968" s="1"/>
      <c r="AS968" s="1"/>
      <c r="AT968" s="1"/>
      <c r="AU968" s="1"/>
      <c r="AV968" s="1"/>
      <c r="AW968" s="1"/>
      <c r="AY968" s="1"/>
      <c r="AZ968" s="1"/>
      <c r="BA968" s="1"/>
      <c r="BH968" s="1"/>
      <c r="BI968" s="1"/>
      <c r="BJ968" s="1"/>
      <c r="BN968" s="1"/>
      <c r="BO968" s="1"/>
      <c r="BP968" s="1"/>
    </row>
    <row r="969" spans="44:68">
      <c r="AR969" s="1"/>
      <c r="AS969" s="1"/>
      <c r="AT969" s="1"/>
      <c r="AU969" s="1"/>
      <c r="AV969" s="1"/>
      <c r="AW969" s="1"/>
      <c r="AY969" s="1"/>
      <c r="AZ969" s="1"/>
      <c r="BA969" s="1"/>
      <c r="BH969" s="1"/>
      <c r="BI969" s="1"/>
      <c r="BJ969" s="1"/>
      <c r="BN969" s="1"/>
      <c r="BO969" s="1"/>
      <c r="BP969" s="1"/>
    </row>
    <row r="970" spans="44:68">
      <c r="AR970" s="1"/>
      <c r="AS970" s="1"/>
      <c r="AT970" s="1"/>
      <c r="AU970" s="1"/>
      <c r="AV970" s="1"/>
      <c r="AW970" s="1"/>
      <c r="AY970" s="1"/>
      <c r="AZ970" s="1"/>
      <c r="BA970" s="1"/>
      <c r="BH970" s="1"/>
      <c r="BI970" s="1"/>
      <c r="BJ970" s="1"/>
      <c r="BN970" s="1"/>
      <c r="BO970" s="1"/>
      <c r="BP970" s="1"/>
    </row>
    <row r="971" spans="44:68">
      <c r="AR971" s="1"/>
      <c r="AS971" s="1"/>
      <c r="AT971" s="1"/>
      <c r="AU971" s="1"/>
      <c r="AV971" s="1"/>
      <c r="AW971" s="1"/>
      <c r="AY971" s="1"/>
      <c r="AZ971" s="1"/>
      <c r="BA971" s="1"/>
      <c r="BH971" s="1"/>
      <c r="BI971" s="1"/>
      <c r="BJ971" s="1"/>
      <c r="BN971" s="1"/>
      <c r="BO971" s="1"/>
      <c r="BP971" s="1"/>
    </row>
    <row r="972" spans="44:68">
      <c r="AR972" s="1"/>
      <c r="AS972" s="1"/>
      <c r="AT972" s="1"/>
      <c r="AU972" s="1"/>
      <c r="AV972" s="1"/>
      <c r="AW972" s="1"/>
      <c r="AY972" s="1"/>
      <c r="AZ972" s="1"/>
      <c r="BA972" s="1"/>
      <c r="BH972" s="1"/>
      <c r="BI972" s="1"/>
      <c r="BJ972" s="1"/>
      <c r="BN972" s="1"/>
      <c r="BO972" s="1"/>
      <c r="BP972" s="1"/>
    </row>
    <row r="973" spans="44:68">
      <c r="AR973" s="1"/>
      <c r="AS973" s="1"/>
      <c r="AT973" s="1"/>
      <c r="AU973" s="1"/>
      <c r="AV973" s="1"/>
      <c r="AW973" s="1"/>
      <c r="AY973" s="1"/>
      <c r="AZ973" s="1"/>
      <c r="BA973" s="1"/>
      <c r="BH973" s="1"/>
      <c r="BI973" s="1"/>
      <c r="BJ973" s="1"/>
      <c r="BN973" s="1"/>
      <c r="BO973" s="1"/>
      <c r="BP973" s="1"/>
    </row>
    <row r="974" spans="44:68">
      <c r="AR974" s="1"/>
      <c r="AS974" s="1"/>
      <c r="AT974" s="1"/>
      <c r="AU974" s="1"/>
      <c r="AV974" s="1"/>
      <c r="AW974" s="1"/>
      <c r="AY974" s="1"/>
      <c r="AZ974" s="1"/>
      <c r="BA974" s="1"/>
      <c r="BH974" s="1"/>
      <c r="BI974" s="1"/>
      <c r="BJ974" s="1"/>
      <c r="BN974" s="1"/>
      <c r="BO974" s="1"/>
      <c r="BP974" s="1"/>
    </row>
    <row r="975" spans="44:68">
      <c r="AR975" s="1"/>
      <c r="AS975" s="1"/>
      <c r="AT975" s="1"/>
      <c r="AU975" s="1"/>
      <c r="AV975" s="1"/>
      <c r="AW975" s="1"/>
      <c r="AY975" s="1"/>
      <c r="AZ975" s="1"/>
      <c r="BA975" s="1"/>
      <c r="BH975" s="1"/>
      <c r="BI975" s="1"/>
      <c r="BJ975" s="1"/>
      <c r="BN975" s="1"/>
      <c r="BO975" s="1"/>
      <c r="BP975" s="1"/>
    </row>
    <row r="976" spans="44:68">
      <c r="AR976" s="1"/>
      <c r="AS976" s="1"/>
      <c r="AT976" s="1"/>
      <c r="AU976" s="1"/>
      <c r="AV976" s="1"/>
      <c r="AW976" s="1"/>
      <c r="AY976" s="1"/>
      <c r="AZ976" s="1"/>
      <c r="BA976" s="1"/>
      <c r="BH976" s="1"/>
      <c r="BI976" s="1"/>
      <c r="BJ976" s="1"/>
      <c r="BN976" s="1"/>
      <c r="BO976" s="1"/>
      <c r="BP976" s="1"/>
    </row>
    <row r="977" spans="44:68">
      <c r="AR977" s="1"/>
      <c r="AS977" s="1"/>
      <c r="AT977" s="1"/>
      <c r="AU977" s="1"/>
      <c r="AV977" s="1"/>
      <c r="AW977" s="1"/>
      <c r="AY977" s="1"/>
      <c r="AZ977" s="1"/>
      <c r="BA977" s="1"/>
      <c r="BH977" s="1"/>
      <c r="BI977" s="1"/>
      <c r="BJ977" s="1"/>
      <c r="BN977" s="1"/>
      <c r="BO977" s="1"/>
      <c r="BP977" s="1"/>
    </row>
    <row r="978" spans="44:68">
      <c r="AR978" s="1"/>
      <c r="AS978" s="1"/>
      <c r="AT978" s="1"/>
      <c r="AU978" s="1"/>
      <c r="AV978" s="1"/>
      <c r="AW978" s="1"/>
      <c r="AY978" s="1"/>
      <c r="AZ978" s="1"/>
      <c r="BA978" s="1"/>
      <c r="BH978" s="1"/>
      <c r="BI978" s="1"/>
      <c r="BJ978" s="1"/>
      <c r="BN978" s="1"/>
      <c r="BO978" s="1"/>
      <c r="BP978" s="1"/>
    </row>
    <row r="979" spans="44:68">
      <c r="AR979" s="1"/>
      <c r="AS979" s="1"/>
      <c r="AT979" s="1"/>
      <c r="AU979" s="1"/>
      <c r="AV979" s="1"/>
      <c r="AW979" s="1"/>
      <c r="AY979" s="1"/>
      <c r="AZ979" s="1"/>
      <c r="BA979" s="1"/>
      <c r="BH979" s="1"/>
      <c r="BI979" s="1"/>
      <c r="BJ979" s="1"/>
      <c r="BN979" s="1"/>
      <c r="BO979" s="1"/>
      <c r="BP979" s="1"/>
    </row>
    <row r="980" spans="44:68">
      <c r="AR980" s="1"/>
      <c r="AS980" s="1"/>
      <c r="AT980" s="1"/>
      <c r="AU980" s="1"/>
      <c r="AV980" s="1"/>
      <c r="AW980" s="1"/>
      <c r="AY980" s="1"/>
      <c r="AZ980" s="1"/>
      <c r="BA980" s="1"/>
      <c r="BH980" s="1"/>
      <c r="BI980" s="1"/>
      <c r="BJ980" s="1"/>
      <c r="BN980" s="1"/>
      <c r="BO980" s="1"/>
      <c r="BP980" s="1"/>
    </row>
    <row r="981" spans="44:68">
      <c r="AR981" s="1"/>
      <c r="AS981" s="1"/>
      <c r="AT981" s="1"/>
      <c r="AU981" s="1"/>
      <c r="AV981" s="1"/>
      <c r="AW981" s="1"/>
      <c r="AY981" s="1"/>
      <c r="AZ981" s="1"/>
      <c r="BA981" s="1"/>
      <c r="BH981" s="1"/>
      <c r="BI981" s="1"/>
      <c r="BJ981" s="1"/>
      <c r="BN981" s="1"/>
      <c r="BO981" s="1"/>
      <c r="BP981" s="1"/>
    </row>
    <row r="982" spans="44:68">
      <c r="AR982" s="1"/>
      <c r="AS982" s="1"/>
      <c r="AT982" s="1"/>
      <c r="AU982" s="1"/>
      <c r="AV982" s="1"/>
      <c r="AW982" s="1"/>
      <c r="AY982" s="1"/>
      <c r="AZ982" s="1"/>
      <c r="BA982" s="1"/>
      <c r="BH982" s="1"/>
      <c r="BI982" s="1"/>
      <c r="BJ982" s="1"/>
      <c r="BN982" s="1"/>
      <c r="BO982" s="1"/>
      <c r="BP982" s="1"/>
    </row>
    <row r="983" spans="44:68">
      <c r="AR983" s="1"/>
      <c r="AS983" s="1"/>
      <c r="AT983" s="1"/>
      <c r="AU983" s="1"/>
      <c r="AV983" s="1"/>
      <c r="AW983" s="1"/>
      <c r="AY983" s="1"/>
      <c r="AZ983" s="1"/>
      <c r="BA983" s="1"/>
      <c r="BH983" s="1"/>
      <c r="BI983" s="1"/>
      <c r="BJ983" s="1"/>
      <c r="BN983" s="1"/>
      <c r="BO983" s="1"/>
      <c r="BP983" s="1"/>
    </row>
    <row r="984" spans="44:68">
      <c r="AR984" s="1"/>
      <c r="AS984" s="1"/>
      <c r="AT984" s="1"/>
      <c r="AU984" s="1"/>
      <c r="AV984" s="1"/>
      <c r="AW984" s="1"/>
      <c r="AY984" s="1"/>
      <c r="AZ984" s="1"/>
      <c r="BA984" s="1"/>
      <c r="BH984" s="1"/>
      <c r="BI984" s="1"/>
      <c r="BJ984" s="1"/>
      <c r="BN984" s="1"/>
      <c r="BO984" s="1"/>
      <c r="BP984" s="1"/>
    </row>
    <row r="985" spans="44:68">
      <c r="AR985" s="1"/>
      <c r="AS985" s="1"/>
      <c r="AT985" s="1"/>
      <c r="AU985" s="1"/>
      <c r="AV985" s="1"/>
      <c r="AW985" s="1"/>
      <c r="AY985" s="1"/>
      <c r="AZ985" s="1"/>
      <c r="BA985" s="1"/>
      <c r="BH985" s="1"/>
      <c r="BI985" s="1"/>
      <c r="BJ985" s="1"/>
      <c r="BN985" s="1"/>
      <c r="BO985" s="1"/>
      <c r="BP985" s="1"/>
    </row>
    <row r="986" spans="44:68">
      <c r="AR986" s="1"/>
      <c r="AS986" s="1"/>
      <c r="AT986" s="1"/>
      <c r="AU986" s="1"/>
      <c r="AV986" s="1"/>
      <c r="AW986" s="1"/>
      <c r="AY986" s="1"/>
      <c r="AZ986" s="1"/>
      <c r="BA986" s="1"/>
      <c r="BH986" s="1"/>
      <c r="BI986" s="1"/>
      <c r="BJ986" s="1"/>
      <c r="BN986" s="1"/>
      <c r="BO986" s="1"/>
      <c r="BP986" s="1"/>
    </row>
    <row r="987" spans="44:68">
      <c r="AR987" s="1"/>
      <c r="AS987" s="1"/>
      <c r="AT987" s="1"/>
      <c r="AU987" s="1"/>
      <c r="AV987" s="1"/>
      <c r="AW987" s="1"/>
      <c r="AY987" s="1"/>
      <c r="AZ987" s="1"/>
      <c r="BA987" s="1"/>
      <c r="BH987" s="1"/>
      <c r="BI987" s="1"/>
      <c r="BJ987" s="1"/>
      <c r="BN987" s="1"/>
      <c r="BO987" s="1"/>
      <c r="BP987" s="1"/>
    </row>
    <row r="988" spans="44:68">
      <c r="AR988" s="1"/>
      <c r="AS988" s="1"/>
      <c r="AT988" s="1"/>
      <c r="AU988" s="1"/>
      <c r="AV988" s="1"/>
      <c r="AW988" s="1"/>
      <c r="AY988" s="1"/>
      <c r="AZ988" s="1"/>
      <c r="BA988" s="1"/>
      <c r="BH988" s="1"/>
      <c r="BI988" s="1"/>
      <c r="BJ988" s="1"/>
      <c r="BN988" s="1"/>
      <c r="BO988" s="1"/>
      <c r="BP988" s="1"/>
    </row>
    <row r="989" spans="44:68">
      <c r="AR989" s="1"/>
      <c r="AS989" s="1"/>
      <c r="AT989" s="1"/>
      <c r="AU989" s="1"/>
      <c r="AV989" s="1"/>
      <c r="AW989" s="1"/>
      <c r="AY989" s="1"/>
      <c r="AZ989" s="1"/>
      <c r="BA989" s="1"/>
      <c r="BH989" s="1"/>
      <c r="BI989" s="1"/>
      <c r="BJ989" s="1"/>
      <c r="BN989" s="1"/>
      <c r="BO989" s="1"/>
      <c r="BP989" s="1"/>
    </row>
    <row r="990" spans="44:68">
      <c r="AR990" s="1"/>
      <c r="AS990" s="1"/>
      <c r="AT990" s="1"/>
      <c r="AU990" s="1"/>
      <c r="AV990" s="1"/>
      <c r="AW990" s="1"/>
      <c r="AY990" s="1"/>
      <c r="AZ990" s="1"/>
      <c r="BA990" s="1"/>
      <c r="BH990" s="1"/>
      <c r="BI990" s="1"/>
      <c r="BJ990" s="1"/>
      <c r="BN990" s="1"/>
      <c r="BO990" s="1"/>
      <c r="BP990" s="1"/>
    </row>
    <row r="991" spans="44:68">
      <c r="AR991" s="1"/>
      <c r="AS991" s="1"/>
      <c r="AT991" s="1"/>
      <c r="AU991" s="1"/>
      <c r="AV991" s="1"/>
      <c r="AW991" s="1"/>
      <c r="AY991" s="1"/>
      <c r="AZ991" s="1"/>
      <c r="BA991" s="1"/>
      <c r="BH991" s="1"/>
      <c r="BI991" s="1"/>
      <c r="BJ991" s="1"/>
      <c r="BN991" s="1"/>
      <c r="BO991" s="1"/>
      <c r="BP991" s="1"/>
    </row>
    <row r="992" spans="44:68">
      <c r="AR992" s="1"/>
      <c r="AS992" s="1"/>
      <c r="AT992" s="1"/>
      <c r="AU992" s="1"/>
      <c r="AV992" s="1"/>
      <c r="AW992" s="1"/>
      <c r="AY992" s="1"/>
      <c r="AZ992" s="1"/>
      <c r="BA992" s="1"/>
      <c r="BH992" s="1"/>
      <c r="BI992" s="1"/>
      <c r="BJ992" s="1"/>
      <c r="BN992" s="1"/>
      <c r="BO992" s="1"/>
      <c r="BP992" s="1"/>
    </row>
    <row r="993" spans="44:68">
      <c r="AR993" s="1"/>
      <c r="AS993" s="1"/>
      <c r="AT993" s="1"/>
      <c r="AU993" s="1"/>
      <c r="AV993" s="1"/>
      <c r="AW993" s="1"/>
      <c r="AY993" s="1"/>
      <c r="AZ993" s="1"/>
      <c r="BA993" s="1"/>
      <c r="BH993" s="1"/>
      <c r="BI993" s="1"/>
      <c r="BJ993" s="1"/>
      <c r="BN993" s="1"/>
      <c r="BO993" s="1"/>
      <c r="BP993" s="1"/>
    </row>
    <row r="994" spans="44:68">
      <c r="AR994" s="1"/>
      <c r="AS994" s="1"/>
      <c r="AT994" s="1"/>
      <c r="AU994" s="1"/>
      <c r="AV994" s="1"/>
      <c r="AW994" s="1"/>
      <c r="AY994" s="1"/>
      <c r="AZ994" s="1"/>
      <c r="BA994" s="1"/>
      <c r="BH994" s="1"/>
      <c r="BI994" s="1"/>
      <c r="BJ994" s="1"/>
      <c r="BN994" s="1"/>
      <c r="BO994" s="1"/>
      <c r="BP994" s="1"/>
    </row>
    <row r="995" spans="44:68">
      <c r="AR995" s="1"/>
      <c r="AS995" s="1"/>
      <c r="AT995" s="1"/>
      <c r="AU995" s="1"/>
      <c r="AV995" s="1"/>
      <c r="AW995" s="1"/>
      <c r="AY995" s="1"/>
      <c r="AZ995" s="1"/>
      <c r="BA995" s="1"/>
      <c r="BH995" s="1"/>
      <c r="BI995" s="1"/>
      <c r="BJ995" s="1"/>
      <c r="BN995" s="1"/>
      <c r="BO995" s="1"/>
      <c r="BP995" s="1"/>
    </row>
    <row r="996" spans="44:68">
      <c r="AR996" s="1"/>
      <c r="AS996" s="1"/>
      <c r="AT996" s="1"/>
      <c r="AU996" s="1"/>
      <c r="AV996" s="1"/>
      <c r="AW996" s="1"/>
      <c r="AY996" s="1"/>
      <c r="AZ996" s="1"/>
      <c r="BA996" s="1"/>
      <c r="BH996" s="1"/>
      <c r="BI996" s="1"/>
      <c r="BJ996" s="1"/>
      <c r="BN996" s="1"/>
      <c r="BO996" s="1"/>
      <c r="BP996" s="1"/>
    </row>
    <row r="997" spans="44:68">
      <c r="AR997" s="1"/>
      <c r="AS997" s="1"/>
      <c r="AT997" s="1"/>
      <c r="AU997" s="1"/>
      <c r="AV997" s="1"/>
      <c r="AW997" s="1"/>
      <c r="AY997" s="1"/>
      <c r="AZ997" s="1"/>
      <c r="BA997" s="1"/>
      <c r="BH997" s="1"/>
      <c r="BI997" s="1"/>
      <c r="BJ997" s="1"/>
      <c r="BN997" s="1"/>
      <c r="BO997" s="1"/>
      <c r="BP997" s="1"/>
    </row>
    <row r="998" spans="44:68">
      <c r="AR998" s="1"/>
      <c r="AS998" s="1"/>
      <c r="AT998" s="1"/>
      <c r="AU998" s="1"/>
      <c r="AV998" s="1"/>
      <c r="AW998" s="1"/>
      <c r="AY998" s="1"/>
      <c r="AZ998" s="1"/>
      <c r="BA998" s="1"/>
      <c r="BH998" s="1"/>
      <c r="BI998" s="1"/>
      <c r="BJ998" s="1"/>
      <c r="BN998" s="1"/>
      <c r="BO998" s="1"/>
      <c r="BP998" s="1"/>
    </row>
    <row r="999" spans="44:68">
      <c r="AR999" s="1"/>
      <c r="AS999" s="1"/>
      <c r="AT999" s="1"/>
      <c r="AU999" s="1"/>
      <c r="AV999" s="1"/>
      <c r="AW999" s="1"/>
      <c r="AY999" s="1"/>
      <c r="AZ999" s="1"/>
      <c r="BA999" s="1"/>
      <c r="BH999" s="1"/>
      <c r="BI999" s="1"/>
      <c r="BJ999" s="1"/>
      <c r="BN999" s="1"/>
      <c r="BO999" s="1"/>
      <c r="BP999" s="1"/>
    </row>
    <row r="1000" spans="44:68">
      <c r="AR1000" s="1"/>
      <c r="AS1000" s="1"/>
      <c r="AT1000" s="1"/>
      <c r="AU1000" s="1"/>
      <c r="AV1000" s="1"/>
      <c r="AW1000" s="1"/>
      <c r="AY1000" s="1"/>
      <c r="AZ1000" s="1"/>
      <c r="BA1000" s="1"/>
      <c r="BH1000" s="1"/>
      <c r="BI1000" s="1"/>
      <c r="BJ1000" s="1"/>
      <c r="BN1000" s="1"/>
      <c r="BO1000" s="1"/>
      <c r="BP1000" s="1"/>
    </row>
    <row r="1001" spans="44:68">
      <c r="AR1001" s="1"/>
      <c r="AS1001" s="1"/>
      <c r="AT1001" s="1"/>
      <c r="AU1001" s="1"/>
      <c r="AV1001" s="1"/>
      <c r="AW1001" s="1"/>
      <c r="AY1001" s="1"/>
      <c r="AZ1001" s="1"/>
      <c r="BA1001" s="1"/>
      <c r="BH1001" s="1"/>
      <c r="BI1001" s="1"/>
      <c r="BJ1001" s="1"/>
      <c r="BN1001" s="1"/>
      <c r="BO1001" s="1"/>
      <c r="BP1001" s="1"/>
    </row>
    <row r="1002" spans="44:68">
      <c r="AR1002" s="1"/>
      <c r="AS1002" s="1"/>
      <c r="AT1002" s="1"/>
      <c r="AU1002" s="1"/>
      <c r="AV1002" s="1"/>
      <c r="AW1002" s="1"/>
      <c r="AY1002" s="1"/>
      <c r="AZ1002" s="1"/>
      <c r="BA1002" s="1"/>
      <c r="BH1002" s="1"/>
      <c r="BI1002" s="1"/>
      <c r="BJ1002" s="1"/>
      <c r="BN1002" s="1"/>
      <c r="BO1002" s="1"/>
      <c r="BP1002" s="1"/>
    </row>
    <row r="1003" spans="44:68">
      <c r="AR1003" s="1"/>
      <c r="AS1003" s="1"/>
      <c r="AT1003" s="1"/>
      <c r="AU1003" s="1"/>
      <c r="AV1003" s="1"/>
      <c r="AW1003" s="1"/>
      <c r="AY1003" s="1"/>
      <c r="AZ1003" s="1"/>
      <c r="BA1003" s="1"/>
      <c r="BH1003" s="1"/>
      <c r="BI1003" s="1"/>
      <c r="BJ1003" s="1"/>
      <c r="BN1003" s="1"/>
      <c r="BO1003" s="1"/>
      <c r="BP1003" s="1"/>
    </row>
    <row r="1004" spans="44:68">
      <c r="AR1004" s="1"/>
      <c r="AS1004" s="1"/>
      <c r="AT1004" s="1"/>
      <c r="AU1004" s="1"/>
      <c r="AV1004" s="1"/>
      <c r="AW1004" s="1"/>
      <c r="AY1004" s="1"/>
      <c r="AZ1004" s="1"/>
      <c r="BA1004" s="1"/>
      <c r="BH1004" s="1"/>
      <c r="BI1004" s="1"/>
      <c r="BJ1004" s="1"/>
      <c r="BN1004" s="1"/>
      <c r="BO1004" s="1"/>
      <c r="BP1004" s="1"/>
    </row>
    <row r="1005" spans="44:68">
      <c r="AR1005" s="1"/>
      <c r="AS1005" s="1"/>
      <c r="AT1005" s="1"/>
      <c r="AU1005" s="1"/>
      <c r="AV1005" s="1"/>
      <c r="AW1005" s="1"/>
      <c r="AY1005" s="1"/>
      <c r="AZ1005" s="1"/>
      <c r="BA1005" s="1"/>
      <c r="BH1005" s="1"/>
      <c r="BI1005" s="1"/>
      <c r="BJ1005" s="1"/>
      <c r="BN1005" s="1"/>
      <c r="BO1005" s="1"/>
      <c r="BP1005" s="1"/>
    </row>
    <row r="1006" spans="44:68">
      <c r="AR1006" s="1"/>
      <c r="AS1006" s="1"/>
      <c r="AT1006" s="1"/>
      <c r="AU1006" s="1"/>
      <c r="AV1006" s="1"/>
      <c r="AW1006" s="1"/>
      <c r="AY1006" s="1"/>
      <c r="AZ1006" s="1"/>
      <c r="BA1006" s="1"/>
      <c r="BH1006" s="1"/>
      <c r="BI1006" s="1"/>
      <c r="BJ1006" s="1"/>
      <c r="BN1006" s="1"/>
      <c r="BO1006" s="1"/>
      <c r="BP1006" s="1"/>
    </row>
    <row r="1007" spans="44:68">
      <c r="AR1007" s="1"/>
      <c r="AS1007" s="1"/>
      <c r="AT1007" s="1"/>
      <c r="AU1007" s="1"/>
      <c r="AV1007" s="1"/>
      <c r="AW1007" s="1"/>
      <c r="AY1007" s="1"/>
      <c r="AZ1007" s="1"/>
      <c r="BA1007" s="1"/>
      <c r="BH1007" s="1"/>
      <c r="BI1007" s="1"/>
      <c r="BJ1007" s="1"/>
      <c r="BN1007" s="1"/>
      <c r="BO1007" s="1"/>
      <c r="BP1007" s="1"/>
    </row>
    <row r="1008" spans="44:68">
      <c r="AR1008" s="1"/>
      <c r="AS1008" s="1"/>
      <c r="AT1008" s="1"/>
      <c r="AU1008" s="1"/>
      <c r="AV1008" s="1"/>
      <c r="AW1008" s="1"/>
      <c r="AY1008" s="1"/>
      <c r="AZ1008" s="1"/>
      <c r="BA1008" s="1"/>
      <c r="BH1008" s="1"/>
      <c r="BI1008" s="1"/>
      <c r="BJ1008" s="1"/>
      <c r="BN1008" s="1"/>
      <c r="BO1008" s="1"/>
      <c r="BP1008" s="1"/>
    </row>
    <row r="1009" spans="44:68">
      <c r="AR1009" s="1"/>
      <c r="AS1009" s="1"/>
      <c r="AT1009" s="1"/>
      <c r="AU1009" s="1"/>
      <c r="AV1009" s="1"/>
      <c r="AW1009" s="1"/>
      <c r="AY1009" s="1"/>
      <c r="AZ1009" s="1"/>
      <c r="BA1009" s="1"/>
      <c r="BH1009" s="1"/>
      <c r="BI1009" s="1"/>
      <c r="BJ1009" s="1"/>
      <c r="BN1009" s="1"/>
      <c r="BO1009" s="1"/>
      <c r="BP1009" s="1"/>
    </row>
    <row r="1010" spans="44:68">
      <c r="AR1010" s="1"/>
      <c r="AS1010" s="1"/>
      <c r="AT1010" s="1"/>
      <c r="AU1010" s="1"/>
      <c r="AV1010" s="1"/>
      <c r="AW1010" s="1"/>
      <c r="AY1010" s="1"/>
      <c r="AZ1010" s="1"/>
      <c r="BA1010" s="1"/>
      <c r="BH1010" s="1"/>
      <c r="BI1010" s="1"/>
      <c r="BJ1010" s="1"/>
      <c r="BN1010" s="1"/>
      <c r="BO1010" s="1"/>
      <c r="BP1010" s="1"/>
    </row>
    <row r="1011" spans="44:68">
      <c r="AR1011" s="1"/>
      <c r="AS1011" s="1"/>
      <c r="AT1011" s="1"/>
      <c r="AU1011" s="1"/>
      <c r="AV1011" s="1"/>
      <c r="AW1011" s="1"/>
      <c r="AY1011" s="1"/>
      <c r="AZ1011" s="1"/>
      <c r="BA1011" s="1"/>
      <c r="BH1011" s="1"/>
      <c r="BI1011" s="1"/>
      <c r="BJ1011" s="1"/>
      <c r="BN1011" s="1"/>
      <c r="BO1011" s="1"/>
      <c r="BP1011" s="1"/>
    </row>
    <row r="1012" spans="44:68">
      <c r="AR1012" s="1"/>
      <c r="AS1012" s="1"/>
      <c r="AT1012" s="1"/>
      <c r="AU1012" s="1"/>
      <c r="AV1012" s="1"/>
      <c r="AW1012" s="1"/>
      <c r="AY1012" s="1"/>
      <c r="AZ1012" s="1"/>
      <c r="BA1012" s="1"/>
      <c r="BH1012" s="1"/>
      <c r="BI1012" s="1"/>
      <c r="BJ1012" s="1"/>
      <c r="BN1012" s="1"/>
      <c r="BO1012" s="1"/>
      <c r="BP1012" s="1"/>
    </row>
    <row r="1013" spans="44:68">
      <c r="AR1013" s="1"/>
      <c r="AS1013" s="1"/>
      <c r="AT1013" s="1"/>
      <c r="AU1013" s="1"/>
      <c r="AV1013" s="1"/>
      <c r="AW1013" s="1"/>
      <c r="AY1013" s="1"/>
      <c r="AZ1013" s="1"/>
      <c r="BA1013" s="1"/>
      <c r="BH1013" s="1"/>
      <c r="BI1013" s="1"/>
      <c r="BJ1013" s="1"/>
      <c r="BN1013" s="1"/>
      <c r="BO1013" s="1"/>
      <c r="BP1013" s="1"/>
    </row>
    <row r="1014" spans="44:68">
      <c r="AR1014" s="1"/>
      <c r="AS1014" s="1"/>
      <c r="AT1014" s="1"/>
      <c r="AU1014" s="1"/>
      <c r="AV1014" s="1"/>
      <c r="AW1014" s="1"/>
      <c r="AY1014" s="1"/>
      <c r="AZ1014" s="1"/>
      <c r="BA1014" s="1"/>
      <c r="BH1014" s="1"/>
      <c r="BI1014" s="1"/>
      <c r="BJ1014" s="1"/>
      <c r="BN1014" s="1"/>
      <c r="BO1014" s="1"/>
      <c r="BP1014" s="1"/>
    </row>
    <row r="1015" spans="44:68">
      <c r="AR1015" s="1"/>
      <c r="AS1015" s="1"/>
      <c r="AT1015" s="1"/>
      <c r="AU1015" s="1"/>
      <c r="AV1015" s="1"/>
      <c r="AW1015" s="1"/>
      <c r="AY1015" s="1"/>
      <c r="AZ1015" s="1"/>
      <c r="BA1015" s="1"/>
      <c r="BH1015" s="1"/>
      <c r="BI1015" s="1"/>
      <c r="BJ1015" s="1"/>
      <c r="BN1015" s="1"/>
      <c r="BO1015" s="1"/>
      <c r="BP1015" s="1"/>
    </row>
    <row r="1016" spans="44:68">
      <c r="AR1016" s="1"/>
      <c r="AS1016" s="1"/>
      <c r="AT1016" s="1"/>
      <c r="AU1016" s="1"/>
      <c r="AV1016" s="1"/>
      <c r="AW1016" s="1"/>
      <c r="AY1016" s="1"/>
      <c r="AZ1016" s="1"/>
      <c r="BA1016" s="1"/>
      <c r="BH1016" s="1"/>
      <c r="BI1016" s="1"/>
      <c r="BJ1016" s="1"/>
      <c r="BN1016" s="1"/>
      <c r="BO1016" s="1"/>
      <c r="BP1016" s="1"/>
    </row>
    <row r="1017" spans="44:68">
      <c r="AR1017" s="1"/>
      <c r="AS1017" s="1"/>
      <c r="AT1017" s="1"/>
      <c r="AU1017" s="1"/>
      <c r="AV1017" s="1"/>
      <c r="AW1017" s="1"/>
      <c r="AY1017" s="1"/>
      <c r="AZ1017" s="1"/>
      <c r="BA1017" s="1"/>
      <c r="BH1017" s="1"/>
      <c r="BI1017" s="1"/>
      <c r="BJ1017" s="1"/>
      <c r="BN1017" s="1"/>
      <c r="BO1017" s="1"/>
      <c r="BP1017" s="1"/>
    </row>
    <row r="1018" spans="44:68">
      <c r="AR1018" s="1"/>
      <c r="AS1018" s="1"/>
      <c r="AT1018" s="1"/>
      <c r="AU1018" s="1"/>
      <c r="AV1018" s="1"/>
      <c r="AW1018" s="1"/>
      <c r="AY1018" s="1"/>
      <c r="AZ1018" s="1"/>
      <c r="BA1018" s="1"/>
      <c r="BH1018" s="1"/>
      <c r="BI1018" s="1"/>
      <c r="BJ1018" s="1"/>
      <c r="BN1018" s="1"/>
      <c r="BO1018" s="1"/>
      <c r="BP1018" s="1"/>
    </row>
    <row r="1019" spans="44:68">
      <c r="AR1019" s="1"/>
      <c r="AS1019" s="1"/>
      <c r="AT1019" s="1"/>
      <c r="AU1019" s="1"/>
      <c r="AV1019" s="1"/>
      <c r="AW1019" s="1"/>
      <c r="AY1019" s="1"/>
      <c r="AZ1019" s="1"/>
      <c r="BA1019" s="1"/>
      <c r="BH1019" s="1"/>
      <c r="BI1019" s="1"/>
      <c r="BJ1019" s="1"/>
      <c r="BN1019" s="1"/>
      <c r="BO1019" s="1"/>
      <c r="BP1019" s="1"/>
    </row>
    <row r="1020" spans="44:68">
      <c r="AR1020" s="1"/>
      <c r="AS1020" s="1"/>
      <c r="AT1020" s="1"/>
      <c r="AU1020" s="1"/>
      <c r="AV1020" s="1"/>
      <c r="AW1020" s="1"/>
      <c r="AY1020" s="1"/>
      <c r="AZ1020" s="1"/>
      <c r="BA1020" s="1"/>
      <c r="BH1020" s="1"/>
      <c r="BI1020" s="1"/>
      <c r="BJ1020" s="1"/>
      <c r="BN1020" s="1"/>
      <c r="BO1020" s="1"/>
      <c r="BP1020" s="1"/>
    </row>
    <row r="1021" spans="44:68">
      <c r="AR1021" s="1"/>
      <c r="AS1021" s="1"/>
      <c r="AT1021" s="1"/>
      <c r="AU1021" s="1"/>
      <c r="AV1021" s="1"/>
      <c r="AW1021" s="1"/>
      <c r="AY1021" s="1"/>
      <c r="AZ1021" s="1"/>
      <c r="BA1021" s="1"/>
      <c r="BH1021" s="1"/>
      <c r="BI1021" s="1"/>
      <c r="BJ1021" s="1"/>
      <c r="BN1021" s="1"/>
      <c r="BO1021" s="1"/>
      <c r="BP1021" s="1"/>
    </row>
    <row r="1022" spans="44:68">
      <c r="AR1022" s="1"/>
      <c r="AS1022" s="1"/>
      <c r="AT1022" s="1"/>
      <c r="AU1022" s="1"/>
      <c r="AV1022" s="1"/>
      <c r="AW1022" s="1"/>
      <c r="AY1022" s="1"/>
      <c r="AZ1022" s="1"/>
      <c r="BA1022" s="1"/>
      <c r="BH1022" s="1"/>
      <c r="BI1022" s="1"/>
      <c r="BJ1022" s="1"/>
      <c r="BN1022" s="1"/>
      <c r="BO1022" s="1"/>
      <c r="BP1022" s="1"/>
    </row>
    <row r="1023" spans="44:68">
      <c r="AR1023" s="1"/>
      <c r="AS1023" s="1"/>
      <c r="AT1023" s="1"/>
      <c r="AU1023" s="1"/>
      <c r="AV1023" s="1"/>
      <c r="AW1023" s="1"/>
      <c r="AY1023" s="1"/>
      <c r="AZ1023" s="1"/>
      <c r="BA1023" s="1"/>
      <c r="BH1023" s="1"/>
      <c r="BI1023" s="1"/>
      <c r="BJ1023" s="1"/>
      <c r="BN1023" s="1"/>
      <c r="BO1023" s="1"/>
      <c r="BP1023" s="1"/>
    </row>
    <row r="1024" spans="44:68">
      <c r="AR1024" s="1"/>
      <c r="AS1024" s="1"/>
      <c r="AT1024" s="1"/>
      <c r="AU1024" s="1"/>
      <c r="AV1024" s="1"/>
      <c r="AW1024" s="1"/>
      <c r="AY1024" s="1"/>
      <c r="AZ1024" s="1"/>
      <c r="BA1024" s="1"/>
      <c r="BH1024" s="1"/>
      <c r="BI1024" s="1"/>
      <c r="BJ1024" s="1"/>
      <c r="BN1024" s="1"/>
      <c r="BO1024" s="1"/>
      <c r="BP1024" s="1"/>
    </row>
    <row r="1025" spans="44:68">
      <c r="AR1025" s="1"/>
      <c r="AS1025" s="1"/>
      <c r="AT1025" s="1"/>
      <c r="AU1025" s="1"/>
      <c r="AV1025" s="1"/>
      <c r="AW1025" s="1"/>
      <c r="AY1025" s="1"/>
      <c r="AZ1025" s="1"/>
      <c r="BA1025" s="1"/>
      <c r="BH1025" s="1"/>
      <c r="BI1025" s="1"/>
      <c r="BJ1025" s="1"/>
      <c r="BN1025" s="1"/>
      <c r="BO1025" s="1"/>
      <c r="BP1025" s="1"/>
    </row>
    <row r="1026" spans="44:68">
      <c r="AR1026" s="1"/>
      <c r="AS1026" s="1"/>
      <c r="AT1026" s="1"/>
      <c r="AU1026" s="1"/>
      <c r="AV1026" s="1"/>
      <c r="AW1026" s="1"/>
      <c r="AY1026" s="1"/>
      <c r="AZ1026" s="1"/>
      <c r="BA1026" s="1"/>
      <c r="BH1026" s="1"/>
      <c r="BI1026" s="1"/>
      <c r="BJ1026" s="1"/>
      <c r="BN1026" s="1"/>
      <c r="BO1026" s="1"/>
      <c r="BP1026" s="1"/>
    </row>
    <row r="1027" spans="44:68">
      <c r="AR1027" s="1"/>
      <c r="AS1027" s="1"/>
      <c r="AT1027" s="1"/>
      <c r="AU1027" s="1"/>
      <c r="AV1027" s="1"/>
      <c r="AW1027" s="1"/>
      <c r="AY1027" s="1"/>
      <c r="AZ1027" s="1"/>
      <c r="BA1027" s="1"/>
      <c r="BH1027" s="1"/>
      <c r="BI1027" s="1"/>
      <c r="BJ1027" s="1"/>
      <c r="BN1027" s="1"/>
      <c r="BO1027" s="1"/>
      <c r="BP1027" s="1"/>
    </row>
    <row r="1028" spans="44:68">
      <c r="AR1028" s="1"/>
      <c r="AS1028" s="1"/>
      <c r="AT1028" s="1"/>
      <c r="AU1028" s="1"/>
      <c r="AV1028" s="1"/>
      <c r="AW1028" s="1"/>
      <c r="AY1028" s="1"/>
      <c r="AZ1028" s="1"/>
      <c r="BA1028" s="1"/>
      <c r="BH1028" s="1"/>
      <c r="BI1028" s="1"/>
      <c r="BJ1028" s="1"/>
      <c r="BN1028" s="1"/>
      <c r="BO1028" s="1"/>
      <c r="BP1028" s="1"/>
    </row>
    <row r="1029" spans="44:68">
      <c r="AR1029" s="1"/>
      <c r="AS1029" s="1"/>
      <c r="AT1029" s="1"/>
      <c r="AU1029" s="1"/>
      <c r="AV1029" s="1"/>
      <c r="AW1029" s="1"/>
      <c r="AY1029" s="1"/>
      <c r="AZ1029" s="1"/>
      <c r="BA1029" s="1"/>
      <c r="BH1029" s="1"/>
      <c r="BI1029" s="1"/>
      <c r="BJ1029" s="1"/>
      <c r="BN1029" s="1"/>
      <c r="BO1029" s="1"/>
      <c r="BP1029" s="1"/>
    </row>
    <row r="1030" spans="44:68">
      <c r="AR1030" s="1"/>
      <c r="AS1030" s="1"/>
      <c r="AT1030" s="1"/>
      <c r="AU1030" s="1"/>
      <c r="AV1030" s="1"/>
      <c r="AW1030" s="1"/>
      <c r="AY1030" s="1"/>
      <c r="AZ1030" s="1"/>
      <c r="BA1030" s="1"/>
      <c r="BH1030" s="1"/>
      <c r="BI1030" s="1"/>
      <c r="BJ1030" s="1"/>
      <c r="BN1030" s="1"/>
      <c r="BO1030" s="1"/>
      <c r="BP1030" s="1"/>
    </row>
    <row r="1031" spans="44:68">
      <c r="AR1031" s="1"/>
      <c r="AS1031" s="1"/>
      <c r="AT1031" s="1"/>
      <c r="AU1031" s="1"/>
      <c r="AV1031" s="1"/>
      <c r="AW1031" s="1"/>
      <c r="AY1031" s="1"/>
      <c r="AZ1031" s="1"/>
      <c r="BA1031" s="1"/>
      <c r="BH1031" s="1"/>
      <c r="BI1031" s="1"/>
      <c r="BJ1031" s="1"/>
      <c r="BN1031" s="1"/>
      <c r="BO1031" s="1"/>
      <c r="BP1031" s="1"/>
    </row>
    <row r="1032" spans="44:68">
      <c r="AR1032" s="1"/>
      <c r="AS1032" s="1"/>
      <c r="AT1032" s="1"/>
      <c r="AU1032" s="1"/>
      <c r="AV1032" s="1"/>
      <c r="AW1032" s="1"/>
      <c r="AY1032" s="1"/>
      <c r="AZ1032" s="1"/>
      <c r="BA1032" s="1"/>
      <c r="BH1032" s="1"/>
      <c r="BI1032" s="1"/>
      <c r="BJ1032" s="1"/>
      <c r="BN1032" s="1"/>
      <c r="BO1032" s="1"/>
      <c r="BP1032" s="1"/>
    </row>
    <row r="1033" spans="44:68">
      <c r="AR1033" s="1"/>
      <c r="AS1033" s="1"/>
      <c r="AT1033" s="1"/>
      <c r="AU1033" s="1"/>
      <c r="AV1033" s="1"/>
      <c r="AW1033" s="1"/>
      <c r="AY1033" s="1"/>
      <c r="AZ1033" s="1"/>
      <c r="BA1033" s="1"/>
      <c r="BH1033" s="1"/>
      <c r="BI1033" s="1"/>
      <c r="BJ1033" s="1"/>
      <c r="BN1033" s="1"/>
      <c r="BO1033" s="1"/>
      <c r="BP1033" s="1"/>
    </row>
    <row r="1034" spans="44:68">
      <c r="AR1034" s="1"/>
      <c r="AS1034" s="1"/>
      <c r="AT1034" s="1"/>
      <c r="AU1034" s="1"/>
      <c r="AV1034" s="1"/>
      <c r="AW1034" s="1"/>
      <c r="AY1034" s="1"/>
      <c r="AZ1034" s="1"/>
      <c r="BA1034" s="1"/>
      <c r="BH1034" s="1"/>
      <c r="BI1034" s="1"/>
      <c r="BJ1034" s="1"/>
      <c r="BN1034" s="1"/>
      <c r="BO1034" s="1"/>
      <c r="BP1034" s="1"/>
    </row>
    <row r="1035" spans="44:68">
      <c r="AR1035" s="1"/>
      <c r="AS1035" s="1"/>
      <c r="AT1035" s="1"/>
      <c r="AU1035" s="1"/>
      <c r="AV1035" s="1"/>
      <c r="AW1035" s="1"/>
      <c r="AY1035" s="1"/>
      <c r="AZ1035" s="1"/>
      <c r="BA1035" s="1"/>
      <c r="BH1035" s="1"/>
      <c r="BI1035" s="1"/>
      <c r="BJ1035" s="1"/>
      <c r="BN1035" s="1"/>
      <c r="BO1035" s="1"/>
      <c r="BP1035" s="1"/>
    </row>
    <row r="1036" spans="44:68">
      <c r="AR1036" s="1"/>
      <c r="AS1036" s="1"/>
      <c r="AT1036" s="1"/>
      <c r="AU1036" s="1"/>
      <c r="AV1036" s="1"/>
      <c r="AW1036" s="1"/>
      <c r="AY1036" s="1"/>
      <c r="AZ1036" s="1"/>
      <c r="BA1036" s="1"/>
      <c r="BH1036" s="1"/>
      <c r="BI1036" s="1"/>
      <c r="BJ1036" s="1"/>
      <c r="BN1036" s="1"/>
      <c r="BO1036" s="1"/>
      <c r="BP1036" s="1"/>
    </row>
    <row r="1037" spans="44:68">
      <c r="AR1037" s="1"/>
      <c r="AS1037" s="1"/>
      <c r="AT1037" s="1"/>
      <c r="AU1037" s="1"/>
      <c r="AV1037" s="1"/>
      <c r="AW1037" s="1"/>
      <c r="AY1037" s="1"/>
      <c r="AZ1037" s="1"/>
      <c r="BA1037" s="1"/>
      <c r="BH1037" s="1"/>
      <c r="BI1037" s="1"/>
      <c r="BJ1037" s="1"/>
      <c r="BN1037" s="1"/>
      <c r="BO1037" s="1"/>
      <c r="BP1037" s="1"/>
    </row>
    <row r="1038" spans="44:68">
      <c r="AR1038" s="1"/>
      <c r="AS1038" s="1"/>
      <c r="AT1038" s="1"/>
      <c r="AU1038" s="1"/>
      <c r="AV1038" s="1"/>
      <c r="AW1038" s="1"/>
      <c r="AY1038" s="1"/>
      <c r="AZ1038" s="1"/>
      <c r="BA1038" s="1"/>
      <c r="BH1038" s="1"/>
      <c r="BI1038" s="1"/>
      <c r="BJ1038" s="1"/>
      <c r="BN1038" s="1"/>
      <c r="BO1038" s="1"/>
      <c r="BP1038" s="1"/>
    </row>
    <row r="1039" spans="44:68">
      <c r="AR1039" s="1"/>
      <c r="AS1039" s="1"/>
      <c r="AT1039" s="1"/>
      <c r="AU1039" s="1"/>
      <c r="AV1039" s="1"/>
      <c r="AW1039" s="1"/>
      <c r="AY1039" s="1"/>
      <c r="AZ1039" s="1"/>
      <c r="BA1039" s="1"/>
      <c r="BH1039" s="1"/>
      <c r="BI1039" s="1"/>
      <c r="BJ1039" s="1"/>
      <c r="BN1039" s="1"/>
      <c r="BO1039" s="1"/>
      <c r="BP1039" s="1"/>
    </row>
    <row r="1040" spans="44:68">
      <c r="AR1040" s="1"/>
      <c r="AS1040" s="1"/>
      <c r="AT1040" s="1"/>
      <c r="AU1040" s="1"/>
      <c r="AV1040" s="1"/>
      <c r="AW1040" s="1"/>
      <c r="AY1040" s="1"/>
      <c r="AZ1040" s="1"/>
      <c r="BA1040" s="1"/>
      <c r="BH1040" s="1"/>
      <c r="BI1040" s="1"/>
      <c r="BJ1040" s="1"/>
      <c r="BN1040" s="1"/>
      <c r="BO1040" s="1"/>
      <c r="BP1040" s="1"/>
    </row>
    <row r="1041" spans="44:68">
      <c r="AR1041" s="1"/>
      <c r="AS1041" s="1"/>
      <c r="AT1041" s="1"/>
      <c r="AU1041" s="1"/>
      <c r="AV1041" s="1"/>
      <c r="AW1041" s="1"/>
      <c r="AY1041" s="1"/>
      <c r="AZ1041" s="1"/>
      <c r="BA1041" s="1"/>
      <c r="BH1041" s="1"/>
      <c r="BI1041" s="1"/>
      <c r="BJ1041" s="1"/>
      <c r="BN1041" s="1"/>
      <c r="BO1041" s="1"/>
      <c r="BP1041" s="1"/>
    </row>
    <row r="1042" spans="44:68">
      <c r="AR1042" s="1"/>
      <c r="AS1042" s="1"/>
      <c r="AT1042" s="1"/>
      <c r="AU1042" s="1"/>
      <c r="AV1042" s="1"/>
      <c r="AW1042" s="1"/>
      <c r="AY1042" s="1"/>
      <c r="AZ1042" s="1"/>
      <c r="BA1042" s="1"/>
      <c r="BH1042" s="1"/>
      <c r="BI1042" s="1"/>
      <c r="BJ1042" s="1"/>
      <c r="BN1042" s="1"/>
      <c r="BO1042" s="1"/>
      <c r="BP1042" s="1"/>
    </row>
    <row r="1043" spans="44:68">
      <c r="AR1043" s="1"/>
      <c r="AS1043" s="1"/>
      <c r="AT1043" s="1"/>
      <c r="AU1043" s="1"/>
      <c r="AV1043" s="1"/>
      <c r="AW1043" s="1"/>
      <c r="AY1043" s="1"/>
      <c r="AZ1043" s="1"/>
      <c r="BA1043" s="1"/>
      <c r="BH1043" s="1"/>
      <c r="BI1043" s="1"/>
      <c r="BJ1043" s="1"/>
      <c r="BN1043" s="1"/>
      <c r="BO1043" s="1"/>
      <c r="BP1043" s="1"/>
    </row>
    <row r="1044" spans="44:68">
      <c r="AR1044" s="1"/>
      <c r="AS1044" s="1"/>
      <c r="AT1044" s="1"/>
      <c r="AU1044" s="1"/>
      <c r="AV1044" s="1"/>
      <c r="AW1044" s="1"/>
      <c r="AY1044" s="1"/>
      <c r="AZ1044" s="1"/>
      <c r="BA1044" s="1"/>
      <c r="BH1044" s="1"/>
      <c r="BI1044" s="1"/>
      <c r="BJ1044" s="1"/>
      <c r="BN1044" s="1"/>
      <c r="BO1044" s="1"/>
      <c r="BP1044" s="1"/>
    </row>
    <row r="1045" spans="44:68">
      <c r="AR1045" s="1"/>
      <c r="AS1045" s="1"/>
      <c r="AT1045" s="1"/>
      <c r="AU1045" s="1"/>
      <c r="AV1045" s="1"/>
      <c r="AW1045" s="1"/>
      <c r="AY1045" s="1"/>
      <c r="AZ1045" s="1"/>
      <c r="BA1045" s="1"/>
      <c r="BH1045" s="1"/>
      <c r="BI1045" s="1"/>
      <c r="BJ1045" s="1"/>
      <c r="BN1045" s="1"/>
      <c r="BO1045" s="1"/>
      <c r="BP1045" s="1"/>
    </row>
    <row r="1046" spans="44:68">
      <c r="AR1046" s="1"/>
      <c r="AS1046" s="1"/>
      <c r="AT1046" s="1"/>
      <c r="AU1046" s="1"/>
      <c r="AV1046" s="1"/>
      <c r="AW1046" s="1"/>
      <c r="AY1046" s="1"/>
      <c r="AZ1046" s="1"/>
      <c r="BA1046" s="1"/>
      <c r="BH1046" s="1"/>
      <c r="BI1046" s="1"/>
      <c r="BJ1046" s="1"/>
      <c r="BN1046" s="1"/>
      <c r="BO1046" s="1"/>
      <c r="BP1046" s="1"/>
    </row>
    <row r="1047" spans="44:68">
      <c r="AR1047" s="1"/>
      <c r="AS1047" s="1"/>
      <c r="AT1047" s="1"/>
      <c r="AU1047" s="1"/>
      <c r="AV1047" s="1"/>
      <c r="AW1047" s="1"/>
      <c r="AY1047" s="1"/>
      <c r="AZ1047" s="1"/>
      <c r="BA1047" s="1"/>
      <c r="BH1047" s="1"/>
      <c r="BI1047" s="1"/>
      <c r="BJ1047" s="1"/>
      <c r="BN1047" s="1"/>
      <c r="BO1047" s="1"/>
      <c r="BP1047" s="1"/>
    </row>
    <row r="1048" spans="44:68">
      <c r="AR1048" s="1"/>
      <c r="AS1048" s="1"/>
      <c r="AT1048" s="1"/>
      <c r="AU1048" s="1"/>
      <c r="AV1048" s="1"/>
      <c r="AW1048" s="1"/>
      <c r="AY1048" s="1"/>
      <c r="AZ1048" s="1"/>
      <c r="BA1048" s="1"/>
      <c r="BH1048" s="1"/>
      <c r="BI1048" s="1"/>
      <c r="BJ1048" s="1"/>
      <c r="BN1048" s="1"/>
      <c r="BO1048" s="1"/>
      <c r="BP1048" s="1"/>
    </row>
    <row r="1049" spans="44:68">
      <c r="AR1049" s="1"/>
      <c r="AS1049" s="1"/>
      <c r="AT1049" s="1"/>
      <c r="AU1049" s="1"/>
      <c r="AV1049" s="1"/>
      <c r="AW1049" s="1"/>
      <c r="AY1049" s="1"/>
      <c r="AZ1049" s="1"/>
      <c r="BA1049" s="1"/>
      <c r="BH1049" s="1"/>
      <c r="BI1049" s="1"/>
      <c r="BJ1049" s="1"/>
      <c r="BN1049" s="1"/>
      <c r="BO1049" s="1"/>
      <c r="BP1049" s="1"/>
    </row>
    <row r="1050" spans="44:68">
      <c r="AR1050" s="1"/>
      <c r="AS1050" s="1"/>
      <c r="AT1050" s="1"/>
      <c r="AU1050" s="1"/>
      <c r="AV1050" s="1"/>
      <c r="AW1050" s="1"/>
      <c r="AY1050" s="1"/>
      <c r="AZ1050" s="1"/>
      <c r="BA1050" s="1"/>
      <c r="BH1050" s="1"/>
      <c r="BI1050" s="1"/>
      <c r="BJ1050" s="1"/>
      <c r="BN1050" s="1"/>
      <c r="BO1050" s="1"/>
      <c r="BP1050" s="1"/>
    </row>
    <row r="1051" spans="44:68">
      <c r="AR1051" s="1"/>
      <c r="AS1051" s="1"/>
      <c r="AT1051" s="1"/>
      <c r="AU1051" s="1"/>
      <c r="AV1051" s="1"/>
      <c r="AW1051" s="1"/>
      <c r="AY1051" s="1"/>
      <c r="AZ1051" s="1"/>
      <c r="BA1051" s="1"/>
      <c r="BH1051" s="1"/>
      <c r="BI1051" s="1"/>
      <c r="BJ1051" s="1"/>
      <c r="BN1051" s="1"/>
      <c r="BO1051" s="1"/>
      <c r="BP1051" s="1"/>
    </row>
    <row r="1052" spans="44:68">
      <c r="AR1052" s="1"/>
      <c r="AS1052" s="1"/>
      <c r="AT1052" s="1"/>
      <c r="AU1052" s="1"/>
      <c r="AV1052" s="1"/>
      <c r="AW1052" s="1"/>
      <c r="AY1052" s="1"/>
      <c r="AZ1052" s="1"/>
      <c r="BA1052" s="1"/>
      <c r="BH1052" s="1"/>
      <c r="BI1052" s="1"/>
      <c r="BJ1052" s="1"/>
      <c r="BN1052" s="1"/>
      <c r="BO1052" s="1"/>
      <c r="BP1052" s="1"/>
    </row>
    <row r="1053" spans="44:68">
      <c r="AR1053" s="1"/>
      <c r="AS1053" s="1"/>
      <c r="AT1053" s="1"/>
      <c r="AU1053" s="1"/>
      <c r="AV1053" s="1"/>
      <c r="AW1053" s="1"/>
      <c r="AY1053" s="1"/>
      <c r="AZ1053" s="1"/>
      <c r="BA1053" s="1"/>
      <c r="BH1053" s="1"/>
      <c r="BI1053" s="1"/>
      <c r="BJ1053" s="1"/>
      <c r="BN1053" s="1"/>
      <c r="BO1053" s="1"/>
      <c r="BP1053" s="1"/>
    </row>
    <row r="1054" spans="44:68">
      <c r="AR1054" s="1"/>
      <c r="AS1054" s="1"/>
      <c r="AT1054" s="1"/>
      <c r="AU1054" s="1"/>
      <c r="AV1054" s="1"/>
      <c r="AW1054" s="1"/>
      <c r="AY1054" s="1"/>
      <c r="AZ1054" s="1"/>
      <c r="BA1054" s="1"/>
      <c r="BH1054" s="1"/>
      <c r="BI1054" s="1"/>
      <c r="BJ1054" s="1"/>
      <c r="BN1054" s="1"/>
      <c r="BO1054" s="1"/>
      <c r="BP1054" s="1"/>
    </row>
    <row r="1055" spans="44:68">
      <c r="AR1055" s="1"/>
      <c r="AS1055" s="1"/>
      <c r="AT1055" s="1"/>
      <c r="AU1055" s="1"/>
      <c r="AV1055" s="1"/>
      <c r="AW1055" s="1"/>
      <c r="AY1055" s="1"/>
      <c r="AZ1055" s="1"/>
      <c r="BA1055" s="1"/>
      <c r="BH1055" s="1"/>
      <c r="BI1055" s="1"/>
      <c r="BJ1055" s="1"/>
      <c r="BN1055" s="1"/>
      <c r="BO1055" s="1"/>
      <c r="BP1055" s="1"/>
    </row>
    <row r="1056" spans="44:68">
      <c r="AR1056" s="1"/>
      <c r="AS1056" s="1"/>
      <c r="AT1056" s="1"/>
      <c r="AU1056" s="1"/>
      <c r="AV1056" s="1"/>
      <c r="AW1056" s="1"/>
      <c r="AY1056" s="1"/>
      <c r="AZ1056" s="1"/>
      <c r="BA1056" s="1"/>
      <c r="BH1056" s="1"/>
      <c r="BI1056" s="1"/>
      <c r="BJ1056" s="1"/>
      <c r="BN1056" s="1"/>
      <c r="BO1056" s="1"/>
      <c r="BP1056" s="1"/>
    </row>
    <row r="1057" spans="44:68">
      <c r="AR1057" s="1"/>
      <c r="AS1057" s="1"/>
      <c r="AT1057" s="1"/>
      <c r="AU1057" s="1"/>
      <c r="AV1057" s="1"/>
      <c r="AW1057" s="1"/>
      <c r="AY1057" s="1"/>
      <c r="AZ1057" s="1"/>
      <c r="BA1057" s="1"/>
      <c r="BH1057" s="1"/>
      <c r="BI1057" s="1"/>
      <c r="BJ1057" s="1"/>
      <c r="BN1057" s="1"/>
      <c r="BO1057" s="1"/>
      <c r="BP1057" s="1"/>
    </row>
    <row r="1058" spans="44:68">
      <c r="AR1058" s="1"/>
      <c r="AS1058" s="1"/>
      <c r="AT1058" s="1"/>
      <c r="AU1058" s="1"/>
      <c r="AV1058" s="1"/>
      <c r="AW1058" s="1"/>
      <c r="AY1058" s="1"/>
      <c r="AZ1058" s="1"/>
      <c r="BA1058" s="1"/>
      <c r="BH1058" s="1"/>
      <c r="BI1058" s="1"/>
      <c r="BJ1058" s="1"/>
      <c r="BN1058" s="1"/>
      <c r="BO1058" s="1"/>
      <c r="BP1058" s="1"/>
    </row>
    <row r="1059" spans="44:68">
      <c r="AR1059" s="1"/>
      <c r="AS1059" s="1"/>
      <c r="AT1059" s="1"/>
      <c r="AU1059" s="1"/>
      <c r="AV1059" s="1"/>
      <c r="AW1059" s="1"/>
      <c r="AY1059" s="1"/>
      <c r="AZ1059" s="1"/>
      <c r="BA1059" s="1"/>
      <c r="BH1059" s="1"/>
      <c r="BI1059" s="1"/>
      <c r="BJ1059" s="1"/>
      <c r="BN1059" s="1"/>
      <c r="BO1059" s="1"/>
      <c r="BP1059" s="1"/>
    </row>
    <row r="1060" spans="44:68">
      <c r="AR1060" s="1"/>
      <c r="AS1060" s="1"/>
      <c r="AT1060" s="1"/>
      <c r="AU1060" s="1"/>
      <c r="AV1060" s="1"/>
      <c r="AW1060" s="1"/>
      <c r="AY1060" s="1"/>
      <c r="AZ1060" s="1"/>
      <c r="BA1060" s="1"/>
      <c r="BH1060" s="1"/>
      <c r="BI1060" s="1"/>
      <c r="BJ1060" s="1"/>
      <c r="BN1060" s="1"/>
      <c r="BO1060" s="1"/>
      <c r="BP1060" s="1"/>
    </row>
    <row r="1061" spans="44:68">
      <c r="AR1061" s="1"/>
      <c r="AS1061" s="1"/>
      <c r="AT1061" s="1"/>
      <c r="AU1061" s="1"/>
      <c r="AV1061" s="1"/>
      <c r="AW1061" s="1"/>
      <c r="AY1061" s="1"/>
      <c r="AZ1061" s="1"/>
      <c r="BA1061" s="1"/>
      <c r="BH1061" s="1"/>
      <c r="BI1061" s="1"/>
      <c r="BJ1061" s="1"/>
      <c r="BN1061" s="1"/>
      <c r="BO1061" s="1"/>
      <c r="BP1061" s="1"/>
    </row>
    <row r="1062" spans="44:68">
      <c r="AR1062" s="1"/>
      <c r="AS1062" s="1"/>
      <c r="AT1062" s="1"/>
      <c r="AU1062" s="1"/>
      <c r="AV1062" s="1"/>
      <c r="AW1062" s="1"/>
      <c r="AY1062" s="1"/>
      <c r="AZ1062" s="1"/>
      <c r="BA1062" s="1"/>
      <c r="BH1062" s="1"/>
      <c r="BI1062" s="1"/>
      <c r="BJ1062" s="1"/>
      <c r="BN1062" s="1"/>
      <c r="BO1062" s="1"/>
      <c r="BP1062" s="1"/>
    </row>
    <row r="1063" spans="44:68">
      <c r="AR1063" s="1"/>
      <c r="AS1063" s="1"/>
      <c r="AT1063" s="1"/>
      <c r="AU1063" s="1"/>
      <c r="AV1063" s="1"/>
      <c r="AW1063" s="1"/>
      <c r="AY1063" s="1"/>
      <c r="AZ1063" s="1"/>
      <c r="BA1063" s="1"/>
      <c r="BH1063" s="1"/>
      <c r="BI1063" s="1"/>
      <c r="BJ1063" s="1"/>
      <c r="BN1063" s="1"/>
      <c r="BO1063" s="1"/>
      <c r="BP1063" s="1"/>
    </row>
    <row r="1064" spans="44:68">
      <c r="AR1064" s="1"/>
      <c r="AS1064" s="1"/>
      <c r="AT1064" s="1"/>
      <c r="AU1064" s="1"/>
      <c r="AV1064" s="1"/>
      <c r="AW1064" s="1"/>
      <c r="AY1064" s="1"/>
      <c r="AZ1064" s="1"/>
      <c r="BA1064" s="1"/>
      <c r="BH1064" s="1"/>
      <c r="BI1064" s="1"/>
      <c r="BJ1064" s="1"/>
      <c r="BN1064" s="1"/>
      <c r="BO1064" s="1"/>
      <c r="BP1064" s="1"/>
    </row>
    <row r="1065" spans="44:68">
      <c r="AR1065" s="1"/>
      <c r="AS1065" s="1"/>
      <c r="AT1065" s="1"/>
      <c r="AU1065" s="1"/>
      <c r="AV1065" s="1"/>
      <c r="AW1065" s="1"/>
      <c r="AY1065" s="1"/>
      <c r="AZ1065" s="1"/>
      <c r="BA1065" s="1"/>
      <c r="BH1065" s="1"/>
      <c r="BI1065" s="1"/>
      <c r="BJ1065" s="1"/>
      <c r="BN1065" s="1"/>
      <c r="BO1065" s="1"/>
      <c r="BP1065" s="1"/>
    </row>
    <row r="1066" spans="44:68">
      <c r="AR1066" s="1"/>
      <c r="AS1066" s="1"/>
      <c r="AT1066" s="1"/>
      <c r="AU1066" s="1"/>
      <c r="AV1066" s="1"/>
      <c r="AW1066" s="1"/>
      <c r="AY1066" s="1"/>
      <c r="AZ1066" s="1"/>
      <c r="BA1066" s="1"/>
      <c r="BH1066" s="1"/>
      <c r="BI1066" s="1"/>
      <c r="BJ1066" s="1"/>
      <c r="BN1066" s="1"/>
      <c r="BO1066" s="1"/>
      <c r="BP1066" s="1"/>
    </row>
    <row r="1067" spans="44:68">
      <c r="AR1067" s="1"/>
      <c r="AS1067" s="1"/>
      <c r="AT1067" s="1"/>
      <c r="AU1067" s="1"/>
      <c r="AV1067" s="1"/>
      <c r="AW1067" s="1"/>
      <c r="AY1067" s="1"/>
      <c r="AZ1067" s="1"/>
      <c r="BA1067" s="1"/>
      <c r="BH1067" s="1"/>
      <c r="BI1067" s="1"/>
      <c r="BJ1067" s="1"/>
      <c r="BN1067" s="1"/>
      <c r="BO1067" s="1"/>
      <c r="BP1067" s="1"/>
    </row>
    <row r="1068" spans="44:68">
      <c r="AR1068" s="1"/>
      <c r="AS1068" s="1"/>
      <c r="AT1068" s="1"/>
      <c r="AU1068" s="1"/>
      <c r="AV1068" s="1"/>
      <c r="AW1068" s="1"/>
      <c r="AY1068" s="1"/>
      <c r="AZ1068" s="1"/>
      <c r="BA1068" s="1"/>
      <c r="BH1068" s="1"/>
      <c r="BI1068" s="1"/>
      <c r="BJ1068" s="1"/>
      <c r="BN1068" s="1"/>
      <c r="BO1068" s="1"/>
      <c r="BP1068" s="1"/>
    </row>
    <row r="1069" spans="44:68">
      <c r="AR1069" s="1"/>
      <c r="AS1069" s="1"/>
      <c r="AT1069" s="1"/>
      <c r="AU1069" s="1"/>
      <c r="AV1069" s="1"/>
      <c r="AW1069" s="1"/>
      <c r="AY1069" s="1"/>
      <c r="AZ1069" s="1"/>
      <c r="BA1069" s="1"/>
      <c r="BH1069" s="1"/>
      <c r="BI1069" s="1"/>
      <c r="BJ1069" s="1"/>
      <c r="BN1069" s="1"/>
      <c r="BO1069" s="1"/>
      <c r="BP1069" s="1"/>
    </row>
    <row r="1070" spans="44:68">
      <c r="AR1070" s="1"/>
      <c r="AS1070" s="1"/>
      <c r="AT1070" s="1"/>
      <c r="AU1070" s="1"/>
      <c r="AV1070" s="1"/>
      <c r="AW1070" s="1"/>
      <c r="AY1070" s="1"/>
      <c r="AZ1070" s="1"/>
      <c r="BA1070" s="1"/>
      <c r="BH1070" s="1"/>
      <c r="BI1070" s="1"/>
      <c r="BJ1070" s="1"/>
      <c r="BN1070" s="1"/>
      <c r="BO1070" s="1"/>
      <c r="BP1070" s="1"/>
    </row>
    <row r="1071" spans="44:68">
      <c r="AR1071" s="1"/>
      <c r="AS1071" s="1"/>
      <c r="AT1071" s="1"/>
      <c r="AU1071" s="1"/>
      <c r="AV1071" s="1"/>
      <c r="AW1071" s="1"/>
      <c r="AY1071" s="1"/>
      <c r="AZ1071" s="1"/>
      <c r="BA1071" s="1"/>
      <c r="BH1071" s="1"/>
      <c r="BI1071" s="1"/>
      <c r="BJ1071" s="1"/>
      <c r="BN1071" s="1"/>
      <c r="BO1071" s="1"/>
      <c r="BP1071" s="1"/>
    </row>
    <row r="1072" spans="44:68">
      <c r="AR1072" s="1"/>
      <c r="AS1072" s="1"/>
      <c r="AT1072" s="1"/>
      <c r="AU1072" s="1"/>
      <c r="AV1072" s="1"/>
      <c r="AW1072" s="1"/>
      <c r="AY1072" s="1"/>
      <c r="AZ1072" s="1"/>
      <c r="BA1072" s="1"/>
      <c r="BH1072" s="1"/>
      <c r="BI1072" s="1"/>
      <c r="BJ1072" s="1"/>
      <c r="BN1072" s="1"/>
      <c r="BO1072" s="1"/>
      <c r="BP1072" s="1"/>
    </row>
    <row r="1073" spans="44:68">
      <c r="AR1073" s="1"/>
      <c r="AS1073" s="1"/>
      <c r="AT1073" s="1"/>
      <c r="AU1073" s="1"/>
      <c r="AV1073" s="1"/>
      <c r="AW1073" s="1"/>
      <c r="AY1073" s="1"/>
      <c r="AZ1073" s="1"/>
      <c r="BA1073" s="1"/>
      <c r="BH1073" s="1"/>
      <c r="BI1073" s="1"/>
      <c r="BJ1073" s="1"/>
      <c r="BN1073" s="1"/>
      <c r="BO1073" s="1"/>
      <c r="BP1073" s="1"/>
    </row>
    <row r="1074" spans="44:68">
      <c r="AR1074" s="1"/>
      <c r="AS1074" s="1"/>
      <c r="AT1074" s="1"/>
      <c r="AU1074" s="1"/>
      <c r="AV1074" s="1"/>
      <c r="AW1074" s="1"/>
      <c r="AY1074" s="1"/>
      <c r="AZ1074" s="1"/>
      <c r="BA1074" s="1"/>
      <c r="BH1074" s="1"/>
      <c r="BI1074" s="1"/>
      <c r="BJ1074" s="1"/>
      <c r="BN1074" s="1"/>
      <c r="BO1074" s="1"/>
      <c r="BP1074" s="1"/>
    </row>
    <row r="1075" spans="44:68">
      <c r="AR1075" s="1"/>
      <c r="AS1075" s="1"/>
      <c r="AT1075" s="1"/>
      <c r="AU1075" s="1"/>
      <c r="AV1075" s="1"/>
      <c r="AW1075" s="1"/>
      <c r="AY1075" s="1"/>
      <c r="AZ1075" s="1"/>
      <c r="BA1075" s="1"/>
      <c r="BH1075" s="1"/>
      <c r="BI1075" s="1"/>
      <c r="BJ1075" s="1"/>
      <c r="BN1075" s="1"/>
      <c r="BO1075" s="1"/>
      <c r="BP1075" s="1"/>
    </row>
    <row r="1076" spans="44:68">
      <c r="AR1076" s="1"/>
      <c r="AS1076" s="1"/>
      <c r="AT1076" s="1"/>
      <c r="AU1076" s="1"/>
      <c r="AV1076" s="1"/>
      <c r="AW1076" s="1"/>
      <c r="AY1076" s="1"/>
      <c r="AZ1076" s="1"/>
      <c r="BA1076" s="1"/>
      <c r="BH1076" s="1"/>
      <c r="BI1076" s="1"/>
      <c r="BJ1076" s="1"/>
      <c r="BN1076" s="1"/>
      <c r="BO1076" s="1"/>
      <c r="BP1076" s="1"/>
    </row>
    <row r="1077" spans="44:68">
      <c r="AR1077" s="1"/>
      <c r="AS1077" s="1"/>
      <c r="AT1077" s="1"/>
      <c r="AU1077" s="1"/>
      <c r="AV1077" s="1"/>
      <c r="AW1077" s="1"/>
      <c r="AY1077" s="1"/>
      <c r="AZ1077" s="1"/>
      <c r="BA1077" s="1"/>
      <c r="BH1077" s="1"/>
      <c r="BI1077" s="1"/>
      <c r="BJ1077" s="1"/>
      <c r="BN1077" s="1"/>
      <c r="BO1077" s="1"/>
      <c r="BP1077" s="1"/>
    </row>
    <row r="1078" spans="44:68">
      <c r="AR1078" s="1"/>
      <c r="AS1078" s="1"/>
      <c r="AT1078" s="1"/>
      <c r="AU1078" s="1"/>
      <c r="AV1078" s="1"/>
      <c r="AW1078" s="1"/>
      <c r="AY1078" s="1"/>
      <c r="AZ1078" s="1"/>
      <c r="BA1078" s="1"/>
      <c r="BH1078" s="1"/>
      <c r="BI1078" s="1"/>
      <c r="BJ1078" s="1"/>
      <c r="BN1078" s="1"/>
      <c r="BO1078" s="1"/>
      <c r="BP1078" s="1"/>
    </row>
    <row r="1079" spans="44:68">
      <c r="AR1079" s="1"/>
      <c r="AS1079" s="1"/>
      <c r="AT1079" s="1"/>
      <c r="AU1079" s="1"/>
      <c r="AV1079" s="1"/>
      <c r="AW1079" s="1"/>
      <c r="AY1079" s="1"/>
      <c r="AZ1079" s="1"/>
      <c r="BA1079" s="1"/>
      <c r="BH1079" s="1"/>
      <c r="BI1079" s="1"/>
      <c r="BJ1079" s="1"/>
      <c r="BN1079" s="1"/>
      <c r="BO1079" s="1"/>
      <c r="BP1079" s="1"/>
    </row>
    <row r="1080" spans="44:68">
      <c r="AR1080" s="1"/>
      <c r="AS1080" s="1"/>
      <c r="AT1080" s="1"/>
      <c r="AU1080" s="1"/>
      <c r="AV1080" s="1"/>
      <c r="AW1080" s="1"/>
      <c r="AY1080" s="1"/>
      <c r="AZ1080" s="1"/>
      <c r="BA1080" s="1"/>
      <c r="BH1080" s="1"/>
      <c r="BI1080" s="1"/>
      <c r="BJ1080" s="1"/>
      <c r="BN1080" s="1"/>
      <c r="BO1080" s="1"/>
      <c r="BP1080" s="1"/>
    </row>
    <row r="1081" spans="44:68">
      <c r="AR1081" s="1"/>
      <c r="AS1081" s="1"/>
      <c r="AT1081" s="1"/>
      <c r="AU1081" s="1"/>
      <c r="AV1081" s="1"/>
      <c r="AW1081" s="1"/>
      <c r="AY1081" s="1"/>
      <c r="AZ1081" s="1"/>
      <c r="BA1081" s="1"/>
      <c r="BH1081" s="1"/>
      <c r="BI1081" s="1"/>
      <c r="BJ1081" s="1"/>
      <c r="BN1081" s="1"/>
      <c r="BO1081" s="1"/>
      <c r="BP1081" s="1"/>
    </row>
    <row r="1082" spans="44:68">
      <c r="AR1082" s="1"/>
      <c r="AS1082" s="1"/>
      <c r="AT1082" s="1"/>
      <c r="AU1082" s="1"/>
      <c r="AV1082" s="1"/>
      <c r="AW1082" s="1"/>
      <c r="AY1082" s="1"/>
      <c r="AZ1082" s="1"/>
      <c r="BA1082" s="1"/>
      <c r="BH1082" s="1"/>
      <c r="BI1082" s="1"/>
      <c r="BJ1082" s="1"/>
      <c r="BN1082" s="1"/>
      <c r="BO1082" s="1"/>
      <c r="BP1082" s="1"/>
    </row>
    <row r="1083" spans="44:68">
      <c r="AR1083" s="1"/>
      <c r="AS1083" s="1"/>
      <c r="AT1083" s="1"/>
      <c r="AU1083" s="1"/>
      <c r="AV1083" s="1"/>
      <c r="AW1083" s="1"/>
      <c r="AY1083" s="1"/>
      <c r="AZ1083" s="1"/>
      <c r="BA1083" s="1"/>
      <c r="BH1083" s="1"/>
      <c r="BI1083" s="1"/>
      <c r="BJ1083" s="1"/>
      <c r="BN1083" s="1"/>
      <c r="BO1083" s="1"/>
      <c r="BP1083" s="1"/>
    </row>
    <row r="1084" spans="44:68">
      <c r="AR1084" s="1"/>
      <c r="AS1084" s="1"/>
      <c r="AT1084" s="1"/>
      <c r="AU1084" s="1"/>
      <c r="AV1084" s="1"/>
      <c r="AW1084" s="1"/>
      <c r="AY1084" s="1"/>
      <c r="AZ1084" s="1"/>
      <c r="BA1084" s="1"/>
      <c r="BH1084" s="1"/>
      <c r="BI1084" s="1"/>
      <c r="BJ1084" s="1"/>
      <c r="BN1084" s="1"/>
      <c r="BO1084" s="1"/>
      <c r="BP1084" s="1"/>
    </row>
    <row r="1085" spans="44:68">
      <c r="AR1085" s="1"/>
      <c r="AS1085" s="1"/>
      <c r="AT1085" s="1"/>
      <c r="AU1085" s="1"/>
      <c r="AV1085" s="1"/>
      <c r="AW1085" s="1"/>
      <c r="AY1085" s="1"/>
      <c r="AZ1085" s="1"/>
      <c r="BA1085" s="1"/>
      <c r="BH1085" s="1"/>
      <c r="BI1085" s="1"/>
      <c r="BJ1085" s="1"/>
      <c r="BN1085" s="1"/>
      <c r="BO1085" s="1"/>
      <c r="BP1085" s="1"/>
    </row>
    <row r="1086" spans="44:68">
      <c r="AR1086" s="1"/>
      <c r="AS1086" s="1"/>
      <c r="AT1086" s="1"/>
      <c r="AU1086" s="1"/>
      <c r="AV1086" s="1"/>
      <c r="AW1086" s="1"/>
      <c r="AY1086" s="1"/>
      <c r="AZ1086" s="1"/>
      <c r="BA1086" s="1"/>
      <c r="BH1086" s="1"/>
      <c r="BI1086" s="1"/>
      <c r="BJ1086" s="1"/>
      <c r="BN1086" s="1"/>
      <c r="BO1086" s="1"/>
      <c r="BP1086" s="1"/>
    </row>
    <row r="1087" spans="44:68">
      <c r="AR1087" s="1"/>
      <c r="AS1087" s="1"/>
      <c r="AT1087" s="1"/>
      <c r="AU1087" s="1"/>
      <c r="AV1087" s="1"/>
      <c r="AW1087" s="1"/>
      <c r="AY1087" s="1"/>
      <c r="AZ1087" s="1"/>
      <c r="BA1087" s="1"/>
      <c r="BH1087" s="1"/>
      <c r="BI1087" s="1"/>
      <c r="BJ1087" s="1"/>
      <c r="BN1087" s="1"/>
      <c r="BO1087" s="1"/>
      <c r="BP1087" s="1"/>
    </row>
    <row r="1088" spans="44:68">
      <c r="AR1088" s="1"/>
      <c r="AS1088" s="1"/>
      <c r="AT1088" s="1"/>
      <c r="AU1088" s="1"/>
      <c r="AV1088" s="1"/>
      <c r="AW1088" s="1"/>
      <c r="AY1088" s="1"/>
      <c r="AZ1088" s="1"/>
      <c r="BA1088" s="1"/>
      <c r="BH1088" s="1"/>
      <c r="BI1088" s="1"/>
      <c r="BJ1088" s="1"/>
      <c r="BN1088" s="1"/>
      <c r="BO1088" s="1"/>
      <c r="BP1088" s="1"/>
    </row>
    <row r="1089" spans="44:68">
      <c r="AR1089" s="1"/>
      <c r="AS1089" s="1"/>
      <c r="AT1089" s="1"/>
      <c r="AU1089" s="1"/>
      <c r="AV1089" s="1"/>
      <c r="AW1089" s="1"/>
      <c r="AY1089" s="1"/>
      <c r="AZ1089" s="1"/>
      <c r="BA1089" s="1"/>
      <c r="BH1089" s="1"/>
      <c r="BI1089" s="1"/>
      <c r="BJ1089" s="1"/>
      <c r="BN1089" s="1"/>
      <c r="BO1089" s="1"/>
      <c r="BP1089" s="1"/>
    </row>
    <row r="1090" spans="44:68">
      <c r="AR1090" s="1"/>
      <c r="AS1090" s="1"/>
      <c r="AT1090" s="1"/>
      <c r="AU1090" s="1"/>
      <c r="AV1090" s="1"/>
      <c r="AW1090" s="1"/>
      <c r="AY1090" s="1"/>
      <c r="AZ1090" s="1"/>
      <c r="BA1090" s="1"/>
      <c r="BH1090" s="1"/>
      <c r="BI1090" s="1"/>
      <c r="BJ1090" s="1"/>
      <c r="BN1090" s="1"/>
      <c r="BO1090" s="1"/>
      <c r="BP1090" s="1"/>
    </row>
    <row r="1091" spans="44:68">
      <c r="AR1091" s="1"/>
      <c r="AS1091" s="1"/>
      <c r="AT1091" s="1"/>
      <c r="AU1091" s="1"/>
      <c r="AV1091" s="1"/>
      <c r="AW1091" s="1"/>
      <c r="AY1091" s="1"/>
      <c r="AZ1091" s="1"/>
      <c r="BA1091" s="1"/>
      <c r="BH1091" s="1"/>
      <c r="BI1091" s="1"/>
      <c r="BJ1091" s="1"/>
      <c r="BN1091" s="1"/>
      <c r="BO1091" s="1"/>
      <c r="BP1091" s="1"/>
    </row>
    <row r="1092" spans="44:68">
      <c r="AR1092" s="1"/>
      <c r="AS1092" s="1"/>
      <c r="AT1092" s="1"/>
      <c r="AU1092" s="1"/>
      <c r="AV1092" s="1"/>
      <c r="AW1092" s="1"/>
      <c r="AY1092" s="1"/>
      <c r="AZ1092" s="1"/>
      <c r="BA1092" s="1"/>
      <c r="BH1092" s="1"/>
      <c r="BI1092" s="1"/>
      <c r="BJ1092" s="1"/>
      <c r="BN1092" s="1"/>
      <c r="BO1092" s="1"/>
      <c r="BP1092" s="1"/>
    </row>
    <row r="1093" spans="44:68">
      <c r="AR1093" s="1"/>
      <c r="AS1093" s="1"/>
      <c r="AT1093" s="1"/>
      <c r="AU1093" s="1"/>
      <c r="AV1093" s="1"/>
      <c r="AW1093" s="1"/>
      <c r="AY1093" s="1"/>
      <c r="AZ1093" s="1"/>
      <c r="BA1093" s="1"/>
      <c r="BH1093" s="1"/>
      <c r="BI1093" s="1"/>
      <c r="BJ1093" s="1"/>
      <c r="BN1093" s="1"/>
      <c r="BO1093" s="1"/>
      <c r="BP1093" s="1"/>
    </row>
    <row r="1094" spans="44:68">
      <c r="AR1094" s="1"/>
      <c r="AS1094" s="1"/>
      <c r="AT1094" s="1"/>
      <c r="AU1094" s="1"/>
      <c r="AV1094" s="1"/>
      <c r="AW1094" s="1"/>
      <c r="AY1094" s="1"/>
      <c r="AZ1094" s="1"/>
      <c r="BA1094" s="1"/>
      <c r="BH1094" s="1"/>
      <c r="BI1094" s="1"/>
      <c r="BJ1094" s="1"/>
      <c r="BN1094" s="1"/>
      <c r="BO1094" s="1"/>
      <c r="BP1094" s="1"/>
    </row>
  </sheetData>
  <mergeCells count="1">
    <mergeCell ref="AF4:AH4"/>
  </mergeCells>
  <phoneticPr fontId="11" type="noConversion"/>
  <conditionalFormatting sqref="G10:G61">
    <cfRule type="cellIs" dxfId="204" priority="40" operator="lessThan">
      <formula>0</formula>
    </cfRule>
    <cfRule type="cellIs" dxfId="203" priority="41" operator="greaterThan">
      <formula>0</formula>
    </cfRule>
  </conditionalFormatting>
  <conditionalFormatting sqref="AA10:AA61 AM10:AM61">
    <cfRule type="cellIs" dxfId="202" priority="36" operator="lessThan">
      <formula>0</formula>
    </cfRule>
    <cfRule type="cellIs" dxfId="201" priority="37" operator="greaterThan">
      <formula>0</formula>
    </cfRule>
    <cfRule type="cellIs" dxfId="200" priority="38" operator="lessThan">
      <formula>0</formula>
    </cfRule>
    <cfRule type="cellIs" dxfId="199" priority="39" operator="greaterThan">
      <formula>0</formula>
    </cfRule>
  </conditionalFormatting>
  <conditionalFormatting sqref="M10:M61">
    <cfRule type="cellIs" dxfId="198" priority="32" operator="lessThan">
      <formula>0</formula>
    </cfRule>
    <cfRule type="cellIs" dxfId="197" priority="33" operator="greaterThan">
      <formula>0</formula>
    </cfRule>
    <cfRule type="cellIs" dxfId="196" priority="34" operator="lessThan">
      <formula>0</formula>
    </cfRule>
    <cfRule type="cellIs" dxfId="195" priority="35" operator="greaterThan">
      <formula>0</formula>
    </cfRule>
  </conditionalFormatting>
  <conditionalFormatting sqref="AC10:AC61">
    <cfRule type="cellIs" dxfId="194" priority="28" operator="lessThan">
      <formula>0</formula>
    </cfRule>
    <cfRule type="cellIs" dxfId="193" priority="29" operator="greaterThan">
      <formula>0</formula>
    </cfRule>
    <cfRule type="cellIs" dxfId="192" priority="30" operator="lessThan">
      <formula>0</formula>
    </cfRule>
    <cfRule type="cellIs" dxfId="191" priority="31" operator="greaterThan">
      <formula>0</formula>
    </cfRule>
  </conditionalFormatting>
  <conditionalFormatting sqref="AE10:AE61">
    <cfRule type="cellIs" dxfId="190" priority="24" operator="lessThan">
      <formula>0</formula>
    </cfRule>
    <cfRule type="cellIs" dxfId="189" priority="25" operator="greaterThan">
      <formula>0</formula>
    </cfRule>
    <cfRule type="cellIs" dxfId="188" priority="26" operator="lessThan">
      <formula>0</formula>
    </cfRule>
    <cfRule type="cellIs" dxfId="187" priority="27" operator="greaterThan">
      <formula>0</formula>
    </cfRule>
  </conditionalFormatting>
  <conditionalFormatting sqref="AG10:AG61">
    <cfRule type="cellIs" dxfId="186" priority="20" operator="lessThan">
      <formula>0</formula>
    </cfRule>
    <cfRule type="cellIs" dxfId="185" priority="21" operator="greaterThan">
      <formula>0</formula>
    </cfRule>
    <cfRule type="cellIs" dxfId="184" priority="22" operator="lessThan">
      <formula>0</formula>
    </cfRule>
    <cfRule type="cellIs" dxfId="183" priority="23" operator="greaterThan">
      <formula>0</formula>
    </cfRule>
  </conditionalFormatting>
  <conditionalFormatting sqref="E10:E61">
    <cfRule type="cellIs" dxfId="182" priority="14" operator="lessThan">
      <formula>0</formula>
    </cfRule>
    <cfRule type="cellIs" dxfId="181" priority="15" operator="greaterThan">
      <formula>0</formula>
    </cfRule>
  </conditionalFormatting>
  <conditionalFormatting sqref="I10:I61">
    <cfRule type="cellIs" dxfId="180" priority="10" operator="lessThan">
      <formula>0</formula>
    </cfRule>
    <cfRule type="cellIs" dxfId="179" priority="11" operator="greaterThan">
      <formula>0</formula>
    </cfRule>
    <cfRule type="cellIs" dxfId="178" priority="12" operator="lessThan">
      <formula>0</formula>
    </cfRule>
    <cfRule type="cellIs" dxfId="177" priority="13" operator="greaterThan">
      <formula>0</formula>
    </cfRule>
  </conditionalFormatting>
  <conditionalFormatting sqref="O63:O114 O10:O61 Q60:Q61">
    <cfRule type="cellIs" dxfId="176" priority="5" operator="greaterThan">
      <formula>0</formula>
    </cfRule>
  </conditionalFormatting>
  <conditionalFormatting sqref="X10:X61">
    <cfRule type="cellIs" dxfId="175" priority="3" operator="lessThan">
      <formula>0</formula>
    </cfRule>
    <cfRule type="cellIs" dxfId="174" priority="4" operator="greaterThan">
      <formula>0</formula>
    </cfRule>
  </conditionalFormatting>
  <conditionalFormatting sqref="Q10:Q59">
    <cfRule type="top10" dxfId="173" priority="2" percent="1" rank="10"/>
  </conditionalFormatting>
  <conditionalFormatting sqref="Q63:Q114">
    <cfRule type="top10" dxfId="172" priority="1" percent="1" rank="10"/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744"/>
  <sheetViews>
    <sheetView defaultGridColor="0" colorId="22" zoomScale="91" zoomScaleNormal="91" workbookViewId="0">
      <selection activeCell="Y12" sqref="Y12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pans="10:26" s="3" customFormat="1"/>
    <row r="50" spans="10:26" s="3" customFormat="1"/>
    <row r="51" spans="10:26" s="2" customFormat="1" ht="15.6"/>
    <row r="52" spans="10:26" s="3" customFormat="1"/>
    <row r="53" spans="10:26" s="3" customFormat="1"/>
    <row r="54" spans="10:26" s="3" customFormat="1"/>
    <row r="55" spans="10:26" s="3" customFormat="1"/>
    <row r="56" spans="10:26" s="3" customFormat="1" ht="15.6">
      <c r="Y56" s="57">
        <f>+År!I36</f>
        <v>12.822486731189509</v>
      </c>
      <c r="Z56" s="2" t="s">
        <v>642</v>
      </c>
    </row>
    <row r="57" spans="10:26" s="3" customFormat="1"/>
    <row r="58" spans="10:26" s="3" customFormat="1"/>
    <row r="59" spans="10:26" s="3" customFormat="1"/>
    <row r="60" spans="10:26" s="3" customFormat="1"/>
    <row r="61" spans="10:26" s="3" customFormat="1"/>
    <row r="62" spans="10:26" s="2" customFormat="1" ht="15.6"/>
    <row r="63" spans="10:26" ht="14.25" customHeight="1">
      <c r="J63"/>
      <c r="N63"/>
      <c r="O63"/>
      <c r="T63"/>
      <c r="U63"/>
      <c r="V63"/>
    </row>
    <row r="64" spans="10:26">
      <c r="J64"/>
      <c r="N64"/>
      <c r="O64"/>
      <c r="T64"/>
      <c r="U64"/>
      <c r="V64"/>
    </row>
    <row r="65" spans="16:17" customFormat="1">
      <c r="P65" s="92"/>
      <c r="Q65" s="92"/>
    </row>
    <row r="66" spans="16:17" customFormat="1">
      <c r="P66" s="92"/>
      <c r="Q66" s="92"/>
    </row>
    <row r="67" spans="16:17" customFormat="1"/>
    <row r="68" spans="16:17" s="2" customFormat="1" ht="15.6"/>
    <row r="69" spans="16:17" s="2" customFormat="1" ht="15.6"/>
    <row r="70" spans="16:17" s="3" customFormat="1"/>
    <row r="71" spans="16:17" customFormat="1"/>
    <row r="72" spans="16:17" customFormat="1"/>
    <row r="73" spans="16:17" customFormat="1"/>
    <row r="74" spans="16:17" customFormat="1"/>
    <row r="75" spans="16:17" customFormat="1"/>
    <row r="76" spans="16:17" customFormat="1"/>
    <row r="77" spans="16:17" customFormat="1"/>
    <row r="78" spans="16:17" customFormat="1"/>
    <row r="79" spans="16:17" customFormat="1"/>
    <row r="80" spans="16:17" customFormat="1"/>
    <row r="81" spans="10:25">
      <c r="J81"/>
      <c r="N81"/>
      <c r="O81"/>
      <c r="P81"/>
      <c r="Q81"/>
      <c r="T81"/>
      <c r="U81"/>
      <c r="V81"/>
    </row>
    <row r="82" spans="10:25">
      <c r="J82"/>
      <c r="N82"/>
      <c r="O82"/>
      <c r="P82"/>
      <c r="Q82"/>
      <c r="T82"/>
      <c r="U82"/>
      <c r="V82"/>
    </row>
    <row r="83" spans="10:25">
      <c r="J83"/>
      <c r="N83"/>
      <c r="O83"/>
      <c r="P83"/>
      <c r="Q83"/>
      <c r="T83"/>
      <c r="U83"/>
      <c r="V83"/>
    </row>
    <row r="84" spans="10:25">
      <c r="J84"/>
      <c r="N84"/>
      <c r="O84"/>
      <c r="P84"/>
      <c r="Q84"/>
      <c r="T84"/>
      <c r="U84"/>
      <c r="V84"/>
    </row>
    <row r="85" spans="10:25">
      <c r="J85"/>
      <c r="N85"/>
      <c r="O85"/>
      <c r="P85"/>
      <c r="Q85"/>
      <c r="T85"/>
      <c r="U85"/>
      <c r="V85"/>
    </row>
    <row r="86" spans="10:25" ht="15.6">
      <c r="J86"/>
      <c r="N86"/>
      <c r="O86"/>
      <c r="P86"/>
      <c r="Q86"/>
      <c r="T86"/>
      <c r="U86"/>
      <c r="V86"/>
      <c r="X86" s="5">
        <f>+År!O36</f>
        <v>5.4282703715266942</v>
      </c>
      <c r="Y86" s="2" t="s">
        <v>638</v>
      </c>
    </row>
    <row r="87" spans="10:25">
      <c r="J87"/>
      <c r="N87"/>
      <c r="O87"/>
      <c r="P87"/>
      <c r="Q87"/>
      <c r="T87"/>
      <c r="U87"/>
      <c r="V87"/>
    </row>
    <row r="88" spans="10:25">
      <c r="J88"/>
      <c r="N88"/>
      <c r="O88"/>
      <c r="P88"/>
      <c r="Q88"/>
      <c r="T88"/>
      <c r="U88"/>
      <c r="V88"/>
    </row>
    <row r="89" spans="10:25">
      <c r="J89"/>
      <c r="N89"/>
      <c r="O89"/>
      <c r="P89"/>
      <c r="Q89"/>
      <c r="T89"/>
      <c r="U89"/>
      <c r="V89"/>
    </row>
    <row r="90" spans="10:25">
      <c r="J90"/>
      <c r="N90"/>
      <c r="O90"/>
      <c r="P90"/>
      <c r="Q90"/>
      <c r="T90"/>
      <c r="U90"/>
      <c r="V90"/>
    </row>
    <row r="91" spans="10:25">
      <c r="J91"/>
      <c r="N91"/>
      <c r="O91"/>
      <c r="P91"/>
      <c r="Q91"/>
      <c r="T91"/>
      <c r="U91"/>
      <c r="V91"/>
    </row>
    <row r="92" spans="10:25">
      <c r="J92"/>
      <c r="N92"/>
      <c r="O92"/>
      <c r="P92"/>
      <c r="Q92"/>
      <c r="T92"/>
      <c r="U92"/>
      <c r="V92"/>
    </row>
    <row r="93" spans="10:25">
      <c r="J93"/>
      <c r="N93"/>
      <c r="O93"/>
      <c r="P93"/>
      <c r="Q93"/>
      <c r="T93"/>
      <c r="U93"/>
      <c r="V93"/>
    </row>
    <row r="94" spans="10:25">
      <c r="J94"/>
      <c r="N94"/>
      <c r="O94"/>
      <c r="P94"/>
      <c r="Q94"/>
      <c r="T94"/>
      <c r="U94"/>
      <c r="V94"/>
    </row>
    <row r="95" spans="10:25">
      <c r="J95"/>
      <c r="N95"/>
      <c r="O95"/>
      <c r="P95"/>
      <c r="Q95"/>
      <c r="T95"/>
      <c r="U95"/>
      <c r="V95"/>
    </row>
    <row r="96" spans="10:25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s="561" customFormat="1"/>
    <row r="108" s="561" customFormat="1"/>
    <row r="109" s="561" customFormat="1"/>
    <row r="110" s="561" customFormat="1"/>
    <row r="111" s="561" customFormat="1"/>
    <row r="112" s="561" customFormat="1"/>
    <row r="113" s="561" customFormat="1"/>
    <row r="114" s="561" customFormat="1"/>
    <row r="115" s="561" customFormat="1"/>
    <row r="116" s="561" customFormat="1"/>
    <row r="117" s="561" customFormat="1"/>
    <row r="118" s="561" customFormat="1"/>
    <row r="119" s="561" customFormat="1"/>
    <row r="120" s="561" customFormat="1"/>
    <row r="121" s="561" customFormat="1"/>
    <row r="122" s="561" customFormat="1"/>
    <row r="123" s="561" customFormat="1"/>
    <row r="124" s="561" customFormat="1"/>
    <row r="125" s="561" customFormat="1"/>
    <row r="126" s="561" customFormat="1"/>
    <row r="127" s="561" customFormat="1"/>
    <row r="128" s="561" customFormat="1"/>
    <row r="129" s="561" customFormat="1"/>
    <row r="130" s="561" customFormat="1"/>
    <row r="131" s="561" customFormat="1"/>
    <row r="132" s="561" customFormat="1"/>
    <row r="133" s="561" customFormat="1"/>
    <row r="134" s="561" customFormat="1"/>
    <row r="135" s="561" customFormat="1"/>
    <row r="136" s="561" customFormat="1"/>
    <row r="137" s="561" customFormat="1"/>
    <row r="138" s="561" customFormat="1"/>
    <row r="139" s="561" customFormat="1"/>
    <row r="140" s="561" customFormat="1"/>
    <row r="141" s="561" customFormat="1"/>
    <row r="142" s="561" customFormat="1"/>
    <row r="143" s="561" customFormat="1"/>
    <row r="144" s="561" customFormat="1"/>
    <row r="145" s="561" customFormat="1"/>
    <row r="146" s="561" customFormat="1"/>
    <row r="147" s="561" customFormat="1"/>
    <row r="148" s="561" customFormat="1"/>
    <row r="149" s="561" customFormat="1"/>
    <row r="150" s="561" customFormat="1"/>
    <row r="151" s="561" customFormat="1"/>
    <row r="152" s="561" customFormat="1"/>
    <row r="153" s="561" customFormat="1"/>
    <row r="154" s="561" customFormat="1"/>
    <row r="155" s="561" customFormat="1"/>
    <row r="156" s="561" customFormat="1"/>
    <row r="157" s="561" customFormat="1"/>
    <row r="158" s="561" customFormat="1"/>
    <row r="159" s="561" customFormat="1"/>
    <row r="160" s="561" customFormat="1"/>
    <row r="161" s="561" customFormat="1"/>
    <row r="162" s="561" customFormat="1"/>
    <row r="163" s="561" customFormat="1"/>
    <row r="164" s="561" customFormat="1"/>
    <row r="165" s="561" customFormat="1"/>
    <row r="166" s="561" customFormat="1"/>
    <row r="167" s="561" customFormat="1"/>
    <row r="168" s="561" customFormat="1"/>
    <row r="169" s="561" customFormat="1"/>
    <row r="170" s="561" customFormat="1"/>
    <row r="171" s="561" customFormat="1"/>
    <row r="172" s="561" customFormat="1"/>
    <row r="173" s="561" customFormat="1"/>
    <row r="174" s="561" customFormat="1"/>
    <row r="175" s="561" customFormat="1"/>
    <row r="176" s="561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</row>
    <row r="180" spans="10:25">
      <c r="J180"/>
      <c r="N180"/>
      <c r="O180"/>
      <c r="P180"/>
      <c r="Q180"/>
      <c r="T180"/>
      <c r="U180"/>
      <c r="V180"/>
      <c r="X180" s="3">
        <v>3</v>
      </c>
      <c r="Y180" s="3" t="s">
        <v>91</v>
      </c>
    </row>
    <row r="181" spans="10:25">
      <c r="J181"/>
      <c r="N181"/>
      <c r="O181"/>
      <c r="P181"/>
      <c r="Q181"/>
      <c r="T181"/>
      <c r="U181"/>
      <c r="V181"/>
      <c r="X181" s="3">
        <v>4</v>
      </c>
      <c r="Y181" s="3" t="s">
        <v>92</v>
      </c>
    </row>
    <row r="182" spans="10:25">
      <c r="J182"/>
      <c r="N182"/>
      <c r="O182"/>
      <c r="P182"/>
      <c r="Q182"/>
      <c r="T182"/>
      <c r="U182"/>
      <c r="V182"/>
      <c r="X182" s="3">
        <v>5</v>
      </c>
      <c r="Y182" s="286" t="s">
        <v>93</v>
      </c>
    </row>
    <row r="183" spans="10:25" ht="15.6">
      <c r="J183"/>
      <c r="N183"/>
      <c r="O183"/>
      <c r="P183"/>
      <c r="Q183"/>
      <c r="T183"/>
      <c r="U183"/>
      <c r="V183"/>
      <c r="X183" s="2">
        <v>6</v>
      </c>
      <c r="Y183" s="2" t="s">
        <v>94</v>
      </c>
    </row>
    <row r="184" spans="10:25">
      <c r="J184"/>
      <c r="N184"/>
      <c r="O184"/>
      <c r="P184"/>
      <c r="Q184"/>
      <c r="T184"/>
      <c r="U184"/>
      <c r="V184"/>
      <c r="X184" s="3">
        <v>7</v>
      </c>
      <c r="Y184" s="3" t="s">
        <v>95</v>
      </c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0:25">
      <c r="J257"/>
      <c r="N257"/>
      <c r="O257"/>
      <c r="P257"/>
      <c r="Q257"/>
      <c r="T257"/>
      <c r="U257"/>
      <c r="V257"/>
    </row>
    <row r="258" spans="10:25">
      <c r="J258"/>
      <c r="N258"/>
      <c r="O258"/>
      <c r="P258"/>
      <c r="Q258"/>
      <c r="T258"/>
      <c r="U258"/>
      <c r="V258"/>
    </row>
    <row r="259" spans="10:25">
      <c r="J259"/>
      <c r="N259"/>
      <c r="O259"/>
      <c r="P259"/>
      <c r="Q259"/>
      <c r="T259"/>
      <c r="U259"/>
      <c r="V259"/>
    </row>
    <row r="260" spans="10:25">
      <c r="J260"/>
      <c r="N260"/>
      <c r="O260"/>
      <c r="P260"/>
      <c r="Q260"/>
      <c r="T260"/>
      <c r="U260"/>
      <c r="V260"/>
    </row>
    <row r="261" spans="10:25">
      <c r="J261"/>
      <c r="N261"/>
      <c r="O261"/>
      <c r="P261"/>
      <c r="Q261"/>
      <c r="T261"/>
      <c r="U261"/>
      <c r="V261"/>
    </row>
    <row r="262" spans="10:25">
      <c r="J262"/>
      <c r="N262"/>
      <c r="O262"/>
      <c r="P262"/>
      <c r="Q262"/>
      <c r="T262"/>
      <c r="U262"/>
      <c r="V262"/>
      <c r="Y262" s="3" t="s">
        <v>637</v>
      </c>
    </row>
    <row r="263" spans="10:25">
      <c r="J263"/>
      <c r="N263"/>
      <c r="O263"/>
      <c r="P263"/>
      <c r="Q263"/>
      <c r="T263"/>
      <c r="U263"/>
      <c r="V263"/>
    </row>
    <row r="264" spans="10:25">
      <c r="J264"/>
      <c r="N264"/>
      <c r="O264"/>
      <c r="P264"/>
      <c r="Q264"/>
      <c r="T264"/>
      <c r="U264"/>
      <c r="V264"/>
    </row>
    <row r="265" spans="10:25">
      <c r="J265"/>
      <c r="N265"/>
      <c r="O265"/>
      <c r="P265"/>
      <c r="Q265"/>
      <c r="T265"/>
      <c r="U265"/>
      <c r="V265"/>
    </row>
    <row r="266" spans="10:25">
      <c r="J266"/>
      <c r="N266"/>
      <c r="O266"/>
      <c r="P266"/>
      <c r="Q266"/>
      <c r="T266"/>
      <c r="U266"/>
      <c r="V266"/>
    </row>
    <row r="267" spans="10:25">
      <c r="J267"/>
      <c r="N267"/>
      <c r="O267"/>
      <c r="P267"/>
      <c r="Q267"/>
      <c r="T267"/>
      <c r="U267"/>
      <c r="V267"/>
    </row>
    <row r="268" spans="10:25">
      <c r="J268"/>
      <c r="N268"/>
      <c r="O268"/>
      <c r="P268"/>
      <c r="Q268"/>
      <c r="T268"/>
      <c r="U268"/>
      <c r="V268"/>
    </row>
    <row r="269" spans="10:25">
      <c r="J269"/>
      <c r="N269"/>
      <c r="O269"/>
      <c r="P269"/>
      <c r="Q269"/>
      <c r="T269"/>
      <c r="U269"/>
      <c r="V269"/>
    </row>
    <row r="270" spans="10:25">
      <c r="J270"/>
      <c r="N270"/>
      <c r="O270"/>
      <c r="P270"/>
      <c r="Q270"/>
      <c r="T270"/>
      <c r="U270"/>
      <c r="V270"/>
    </row>
    <row r="271" spans="10:25">
      <c r="J271"/>
      <c r="N271"/>
      <c r="O271"/>
      <c r="P271"/>
      <c r="Q271"/>
      <c r="T271"/>
      <c r="U271"/>
      <c r="V271"/>
    </row>
    <row r="272" spans="10:25">
      <c r="J272"/>
      <c r="N272"/>
      <c r="O272"/>
      <c r="P272"/>
      <c r="Q272"/>
      <c r="T272"/>
      <c r="U272"/>
      <c r="V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s="1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spans="4:25">
      <c r="D1025" s="1"/>
      <c r="E1025" s="1"/>
      <c r="F1025" s="1"/>
      <c r="G1025" s="1"/>
      <c r="H1025" s="1"/>
      <c r="I1025" s="1"/>
      <c r="K1025" s="1"/>
      <c r="L1025" s="1"/>
      <c r="M1025" s="1"/>
      <c r="R1025" s="1"/>
      <c r="S1025" s="1"/>
      <c r="W1025" s="1"/>
      <c r="X1025" s="1"/>
      <c r="Y1025" s="1"/>
    </row>
    <row r="1026" spans="4:25">
      <c r="D1026" s="1"/>
      <c r="E1026" s="1"/>
      <c r="F1026" s="1"/>
      <c r="G1026" s="1"/>
      <c r="H1026" s="1"/>
      <c r="I1026" s="1"/>
      <c r="K1026" s="1"/>
      <c r="L1026" s="1"/>
      <c r="M1026" s="1"/>
      <c r="R1026" s="1"/>
      <c r="S1026" s="1"/>
      <c r="W1026" s="1"/>
      <c r="X1026" s="1"/>
      <c r="Y1026" s="1"/>
    </row>
    <row r="1027" spans="4:25">
      <c r="D1027" s="1"/>
      <c r="E1027" s="1"/>
      <c r="F1027" s="1"/>
      <c r="G1027" s="1"/>
      <c r="H1027" s="1"/>
      <c r="I1027" s="1"/>
      <c r="K1027" s="1"/>
      <c r="L1027" s="1"/>
      <c r="M1027" s="1"/>
      <c r="R1027" s="1"/>
      <c r="S1027" s="1"/>
      <c r="W1027" s="1"/>
      <c r="X1027" s="1"/>
      <c r="Y1027" s="1"/>
    </row>
    <row r="1028" spans="4:25">
      <c r="D1028" s="1"/>
      <c r="E1028" s="1"/>
      <c r="F1028" s="1"/>
      <c r="G1028" s="1"/>
      <c r="H1028" s="1"/>
      <c r="I1028" s="1"/>
      <c r="K1028" s="1"/>
      <c r="L1028" s="1"/>
      <c r="M1028" s="1"/>
      <c r="R1028" s="1"/>
      <c r="S1028" s="1"/>
      <c r="W1028" s="1"/>
      <c r="X1028" s="1"/>
      <c r="Y1028" s="1"/>
    </row>
    <row r="1029" spans="4:25">
      <c r="D1029" s="1"/>
      <c r="E1029" s="1"/>
      <c r="F1029" s="1"/>
      <c r="G1029" s="1"/>
      <c r="H1029" s="1"/>
      <c r="I1029" s="1"/>
      <c r="K1029" s="1"/>
      <c r="L1029" s="1"/>
      <c r="M1029" s="1"/>
      <c r="R1029" s="1"/>
      <c r="S1029" s="1"/>
      <c r="W1029" s="1"/>
      <c r="X1029" s="1"/>
      <c r="Y1029" s="1"/>
    </row>
    <row r="1030" spans="4:25">
      <c r="D1030" s="1"/>
      <c r="E1030" s="1"/>
      <c r="F1030" s="1"/>
      <c r="G1030" s="1"/>
      <c r="H1030" s="1"/>
      <c r="I1030" s="1"/>
      <c r="K1030" s="1"/>
      <c r="L1030" s="1"/>
      <c r="M1030" s="1"/>
      <c r="R1030" s="1"/>
      <c r="S1030" s="1"/>
      <c r="W1030" s="1"/>
      <c r="X1030" s="1"/>
      <c r="Y1030" s="1"/>
    </row>
    <row r="1031" spans="4:25">
      <c r="D1031" s="1"/>
      <c r="E1031" s="1"/>
      <c r="F1031" s="1"/>
      <c r="G1031" s="1"/>
      <c r="H1031" s="1"/>
      <c r="I1031" s="1"/>
      <c r="K1031" s="1"/>
      <c r="L1031" s="1"/>
      <c r="M1031" s="1"/>
      <c r="R1031" s="1"/>
      <c r="S1031" s="1"/>
      <c r="W1031" s="1"/>
      <c r="X1031" s="1"/>
      <c r="Y1031" s="1"/>
    </row>
    <row r="1032" spans="4:25">
      <c r="D1032" s="1"/>
      <c r="E1032" s="1"/>
      <c r="F1032" s="1"/>
      <c r="G1032" s="1"/>
      <c r="H1032" s="1"/>
      <c r="I1032" s="1"/>
      <c r="K1032" s="1"/>
      <c r="L1032" s="1"/>
      <c r="M1032" s="1"/>
      <c r="R1032" s="1"/>
      <c r="S1032" s="1"/>
      <c r="W1032" s="1"/>
      <c r="X1032" s="1"/>
      <c r="Y1032" s="1"/>
    </row>
    <row r="1033" spans="4:25">
      <c r="D1033" s="1"/>
      <c r="E1033" s="1"/>
      <c r="F1033" s="1"/>
      <c r="G1033" s="1"/>
      <c r="H1033" s="1"/>
      <c r="I1033" s="1"/>
      <c r="K1033" s="1"/>
      <c r="L1033" s="1"/>
      <c r="M1033" s="1"/>
      <c r="R1033" s="1"/>
      <c r="S1033" s="1"/>
      <c r="W1033" s="1"/>
      <c r="X1033" s="1"/>
      <c r="Y1033" s="1"/>
    </row>
    <row r="1034" spans="4:25">
      <c r="D1034" s="1"/>
      <c r="E1034" s="1"/>
      <c r="F1034" s="1"/>
      <c r="G1034" s="1"/>
      <c r="H1034" s="1"/>
      <c r="I1034" s="1"/>
      <c r="K1034" s="1"/>
      <c r="L1034" s="1"/>
      <c r="M1034" s="1"/>
      <c r="R1034" s="1"/>
      <c r="S1034" s="1"/>
      <c r="W1034" s="1"/>
      <c r="X1034" s="1"/>
      <c r="Y1034" s="1"/>
    </row>
    <row r="1035" spans="4:25">
      <c r="D1035" s="1"/>
      <c r="E1035" s="1"/>
      <c r="F1035" s="1"/>
      <c r="G1035" s="1"/>
      <c r="H1035" s="1"/>
      <c r="I1035" s="1"/>
      <c r="K1035" s="1"/>
      <c r="L1035" s="1"/>
      <c r="M1035" s="1"/>
      <c r="R1035" s="1"/>
      <c r="S1035" s="1"/>
      <c r="W1035" s="1"/>
      <c r="X1035" s="1"/>
      <c r="Y1035" s="1"/>
    </row>
    <row r="1036" spans="4:25">
      <c r="D1036" s="1"/>
      <c r="E1036" s="1"/>
      <c r="F1036" s="1"/>
      <c r="G1036" s="1"/>
      <c r="H1036" s="1"/>
      <c r="I1036" s="1"/>
      <c r="K1036" s="1"/>
      <c r="L1036" s="1"/>
      <c r="M1036" s="1"/>
      <c r="R1036" s="1"/>
      <c r="S1036" s="1"/>
      <c r="W1036" s="1"/>
      <c r="X1036" s="1"/>
      <c r="Y1036" s="1"/>
    </row>
    <row r="1037" spans="4:25">
      <c r="D1037" s="1"/>
      <c r="E1037" s="1"/>
      <c r="F1037" s="1"/>
      <c r="G1037" s="1"/>
      <c r="H1037" s="1"/>
      <c r="I1037" s="1"/>
      <c r="K1037" s="1"/>
      <c r="L1037" s="1"/>
      <c r="M1037" s="1"/>
      <c r="R1037" s="1"/>
      <c r="S1037" s="1"/>
      <c r="W1037" s="1"/>
      <c r="X1037" s="1"/>
      <c r="Y1037" s="1"/>
    </row>
    <row r="1038" spans="4:25">
      <c r="D1038" s="1"/>
      <c r="E1038" s="1"/>
      <c r="F1038" s="1"/>
      <c r="G1038" s="1"/>
      <c r="H1038" s="1"/>
      <c r="I1038" s="1"/>
      <c r="K1038" s="1"/>
      <c r="L1038" s="1"/>
      <c r="M1038" s="1"/>
      <c r="R1038" s="1"/>
      <c r="S1038" s="1"/>
      <c r="W1038" s="1"/>
      <c r="X1038" s="1"/>
      <c r="Y1038" s="1"/>
    </row>
    <row r="1039" spans="4:25">
      <c r="D1039" s="1"/>
      <c r="E1039" s="1"/>
      <c r="F1039" s="1"/>
      <c r="G1039" s="1"/>
      <c r="H1039" s="1"/>
      <c r="I1039" s="1"/>
      <c r="K1039" s="1"/>
      <c r="L1039" s="1"/>
      <c r="M1039" s="1"/>
      <c r="R1039" s="1"/>
      <c r="S1039" s="1"/>
      <c r="W1039" s="1"/>
      <c r="X1039" s="1"/>
      <c r="Y1039" s="1"/>
    </row>
    <row r="1040" spans="4:25">
      <c r="D1040" s="1"/>
      <c r="E1040" s="1"/>
      <c r="F1040" s="1"/>
      <c r="G1040" s="1"/>
      <c r="H1040" s="1"/>
      <c r="I1040" s="1"/>
      <c r="K1040" s="1"/>
      <c r="L1040" s="1"/>
      <c r="M1040" s="1"/>
      <c r="R1040" s="1"/>
      <c r="S1040" s="1"/>
      <c r="W1040" s="1"/>
      <c r="X1040" s="1"/>
      <c r="Y1040" s="1"/>
    </row>
    <row r="1041" spans="4:25">
      <c r="D1041" s="1"/>
      <c r="E1041" s="1"/>
      <c r="F1041" s="1"/>
      <c r="G1041" s="1"/>
      <c r="H1041" s="1"/>
      <c r="I1041" s="1"/>
      <c r="K1041" s="1"/>
      <c r="L1041" s="1"/>
      <c r="M1041" s="1"/>
      <c r="R1041" s="1"/>
      <c r="S1041" s="1"/>
      <c r="W1041" s="1"/>
      <c r="X1041" s="1"/>
      <c r="Y1041" s="1"/>
    </row>
    <row r="1042" spans="4:25">
      <c r="D1042" s="1"/>
      <c r="E1042" s="1"/>
      <c r="F1042" s="1"/>
      <c r="G1042" s="1"/>
      <c r="H1042" s="1"/>
      <c r="I1042" s="1"/>
      <c r="K1042" s="1"/>
      <c r="L1042" s="1"/>
      <c r="M1042" s="1"/>
      <c r="R1042" s="1"/>
      <c r="S1042" s="1"/>
      <c r="W1042" s="1"/>
      <c r="X1042" s="1"/>
      <c r="Y1042" s="1"/>
    </row>
    <row r="1043" spans="4:25">
      <c r="D1043" s="1"/>
      <c r="E1043" s="1"/>
      <c r="F1043" s="1"/>
      <c r="G1043" s="1"/>
      <c r="H1043" s="1"/>
      <c r="I1043" s="1"/>
      <c r="K1043" s="1"/>
      <c r="L1043" s="1"/>
      <c r="M1043" s="1"/>
      <c r="R1043" s="1"/>
      <c r="S1043" s="1"/>
      <c r="W1043" s="1"/>
      <c r="X1043" s="1"/>
      <c r="Y1043" s="1"/>
    </row>
    <row r="1044" spans="4:25">
      <c r="D1044" s="1"/>
      <c r="E1044" s="1"/>
      <c r="F1044" s="1"/>
      <c r="G1044" s="1"/>
      <c r="H1044" s="1"/>
      <c r="I1044" s="1"/>
      <c r="K1044" s="1"/>
      <c r="L1044" s="1"/>
      <c r="M1044" s="1"/>
      <c r="R1044" s="1"/>
      <c r="S1044" s="1"/>
      <c r="W1044" s="1"/>
      <c r="X1044" s="1"/>
      <c r="Y1044" s="1"/>
    </row>
    <row r="1045" spans="4:25">
      <c r="D1045" s="1"/>
      <c r="E1045" s="1"/>
      <c r="F1045" s="1"/>
      <c r="G1045" s="1"/>
      <c r="H1045" s="1"/>
      <c r="I1045" s="1"/>
      <c r="K1045" s="1"/>
      <c r="L1045" s="1"/>
      <c r="M1045" s="1"/>
      <c r="R1045" s="1"/>
      <c r="S1045" s="1"/>
      <c r="W1045" s="1"/>
      <c r="X1045" s="1"/>
      <c r="Y1045" s="1"/>
    </row>
    <row r="1046" spans="4:25">
      <c r="D1046" s="1"/>
      <c r="E1046" s="1"/>
      <c r="F1046" s="1"/>
      <c r="G1046" s="1"/>
      <c r="H1046" s="1"/>
      <c r="I1046" s="1"/>
      <c r="K1046" s="1"/>
      <c r="L1046" s="1"/>
      <c r="M1046" s="1"/>
      <c r="R1046" s="1"/>
      <c r="S1046" s="1"/>
      <c r="W1046" s="1"/>
      <c r="X1046" s="1"/>
      <c r="Y1046" s="1"/>
    </row>
    <row r="1047" spans="4:25">
      <c r="D1047" s="1"/>
      <c r="E1047" s="1"/>
      <c r="F1047" s="1"/>
      <c r="G1047" s="1"/>
      <c r="H1047" s="1"/>
      <c r="I1047" s="1"/>
      <c r="K1047" s="1"/>
      <c r="L1047" s="1"/>
      <c r="M1047" s="1"/>
      <c r="R1047" s="1"/>
      <c r="S1047" s="1"/>
      <c r="W1047" s="1"/>
      <c r="X1047" s="1"/>
      <c r="Y1047" s="1"/>
    </row>
    <row r="1048" spans="4:25">
      <c r="D1048" s="1"/>
      <c r="E1048" s="1"/>
      <c r="F1048" s="1"/>
      <c r="G1048" s="1"/>
      <c r="H1048" s="1"/>
      <c r="I1048" s="1"/>
      <c r="K1048" s="1"/>
      <c r="L1048" s="1"/>
      <c r="M1048" s="1"/>
      <c r="R1048" s="1"/>
      <c r="S1048" s="1"/>
      <c r="W1048" s="1"/>
      <c r="X1048" s="1"/>
      <c r="Y1048" s="1"/>
    </row>
    <row r="1049" spans="4:25">
      <c r="D1049" s="1"/>
      <c r="E1049" s="1"/>
      <c r="F1049" s="1"/>
      <c r="G1049" s="1"/>
      <c r="H1049" s="1"/>
      <c r="I1049" s="1"/>
      <c r="K1049" s="1"/>
      <c r="L1049" s="1"/>
      <c r="M1049" s="1"/>
      <c r="R1049" s="1"/>
      <c r="S1049" s="1"/>
      <c r="W1049" s="1"/>
      <c r="X1049" s="1"/>
      <c r="Y1049" s="1"/>
    </row>
    <row r="1050" spans="4:25">
      <c r="D1050" s="1"/>
      <c r="E1050" s="1"/>
      <c r="F1050" s="1"/>
      <c r="G1050" s="1"/>
      <c r="H1050" s="1"/>
      <c r="I1050" s="1"/>
      <c r="K1050" s="1"/>
      <c r="L1050" s="1"/>
      <c r="M1050" s="1"/>
      <c r="R1050" s="1"/>
      <c r="S1050" s="1"/>
      <c r="W1050" s="1"/>
      <c r="X1050" s="1"/>
      <c r="Y1050" s="1"/>
    </row>
    <row r="1051" spans="4:25">
      <c r="D1051" s="1"/>
      <c r="E1051" s="1"/>
      <c r="F1051" s="1"/>
      <c r="G1051" s="1"/>
      <c r="H1051" s="1"/>
      <c r="I1051" s="1"/>
      <c r="K1051" s="1"/>
      <c r="L1051" s="1"/>
      <c r="M1051" s="1"/>
      <c r="R1051" s="1"/>
      <c r="S1051" s="1"/>
      <c r="W1051" s="1"/>
      <c r="X1051" s="1"/>
      <c r="Y1051" s="1"/>
    </row>
    <row r="1052" spans="4:25">
      <c r="D1052" s="1"/>
      <c r="E1052" s="1"/>
      <c r="F1052" s="1"/>
      <c r="G1052" s="1"/>
      <c r="H1052" s="1"/>
      <c r="I1052" s="1"/>
      <c r="K1052" s="1"/>
      <c r="L1052" s="1"/>
      <c r="M1052" s="1"/>
      <c r="R1052" s="1"/>
      <c r="S1052" s="1"/>
      <c r="W1052" s="1"/>
      <c r="X1052" s="1"/>
      <c r="Y1052" s="1"/>
    </row>
    <row r="1053" spans="4:25">
      <c r="D1053" s="1"/>
      <c r="E1053" s="1"/>
      <c r="F1053" s="1"/>
      <c r="G1053" s="1"/>
      <c r="H1053" s="1"/>
      <c r="I1053" s="1"/>
      <c r="K1053" s="1"/>
      <c r="L1053" s="1"/>
      <c r="M1053" s="1"/>
      <c r="R1053" s="1"/>
      <c r="S1053" s="1"/>
      <c r="W1053" s="1"/>
      <c r="X1053" s="1"/>
      <c r="Y1053" s="1"/>
    </row>
    <row r="1054" spans="4:25">
      <c r="D1054" s="1"/>
      <c r="E1054" s="1"/>
      <c r="F1054" s="1"/>
      <c r="G1054" s="1"/>
      <c r="H1054" s="1"/>
      <c r="I1054" s="1"/>
      <c r="K1054" s="1"/>
      <c r="L1054" s="1"/>
      <c r="M1054" s="1"/>
      <c r="R1054" s="1"/>
      <c r="S1054" s="1"/>
      <c r="W1054" s="1"/>
      <c r="X1054" s="1"/>
      <c r="Y1054" s="1"/>
    </row>
    <row r="1055" spans="4:25">
      <c r="D1055" s="1"/>
      <c r="E1055" s="1"/>
      <c r="F1055" s="1"/>
      <c r="G1055" s="1"/>
      <c r="H1055" s="1"/>
      <c r="I1055" s="1"/>
      <c r="K1055" s="1"/>
      <c r="L1055" s="1"/>
      <c r="M1055" s="1"/>
      <c r="R1055" s="1"/>
      <c r="S1055" s="1"/>
      <c r="W1055" s="1"/>
      <c r="X1055" s="1"/>
      <c r="Y1055" s="1"/>
    </row>
    <row r="1056" spans="4:25">
      <c r="D1056" s="1"/>
      <c r="E1056" s="1"/>
      <c r="F1056" s="1"/>
      <c r="G1056" s="1"/>
      <c r="H1056" s="1"/>
      <c r="I1056" s="1"/>
      <c r="K1056" s="1"/>
      <c r="L1056" s="1"/>
      <c r="M1056" s="1"/>
      <c r="R1056" s="1"/>
      <c r="S1056" s="1"/>
      <c r="W1056" s="1"/>
      <c r="X1056" s="1"/>
      <c r="Y1056" s="1"/>
    </row>
    <row r="1057" spans="4:25">
      <c r="D1057" s="1"/>
      <c r="E1057" s="1"/>
      <c r="F1057" s="1"/>
      <c r="G1057" s="1"/>
      <c r="H1057" s="1"/>
      <c r="I1057" s="1"/>
      <c r="K1057" s="1"/>
      <c r="L1057" s="1"/>
      <c r="M1057" s="1"/>
      <c r="R1057" s="1"/>
      <c r="S1057" s="1"/>
      <c r="W1057" s="1"/>
      <c r="X1057" s="1"/>
      <c r="Y1057" s="1"/>
    </row>
    <row r="1058" spans="4:25">
      <c r="D1058" s="1"/>
      <c r="E1058" s="1"/>
      <c r="F1058" s="1"/>
      <c r="G1058" s="1"/>
      <c r="H1058" s="1"/>
      <c r="I1058" s="1"/>
      <c r="K1058" s="1"/>
      <c r="L1058" s="1"/>
      <c r="M1058" s="1"/>
      <c r="R1058" s="1"/>
      <c r="S1058" s="1"/>
      <c r="W1058" s="1"/>
      <c r="X1058" s="1"/>
      <c r="Y1058" s="1"/>
    </row>
    <row r="1059" spans="4:25">
      <c r="D1059" s="1"/>
      <c r="E1059" s="1"/>
      <c r="F1059" s="1"/>
      <c r="G1059" s="1"/>
      <c r="H1059" s="1"/>
      <c r="I1059" s="1"/>
      <c r="K1059" s="1"/>
      <c r="L1059" s="1"/>
      <c r="M1059" s="1"/>
      <c r="R1059" s="1"/>
      <c r="S1059" s="1"/>
      <c r="W1059" s="1"/>
      <c r="X1059" s="1"/>
      <c r="Y1059" s="1"/>
    </row>
    <row r="1060" spans="4:25">
      <c r="D1060" s="1"/>
      <c r="E1060" s="1"/>
      <c r="F1060" s="1"/>
      <c r="G1060" s="1"/>
      <c r="H1060" s="1"/>
      <c r="I1060" s="1"/>
      <c r="K1060" s="1"/>
      <c r="L1060" s="1"/>
      <c r="M1060" s="1"/>
      <c r="R1060" s="1"/>
      <c r="S1060" s="1"/>
      <c r="W1060" s="1"/>
      <c r="X1060" s="1"/>
      <c r="Y1060" s="1"/>
    </row>
    <row r="1061" spans="4:25">
      <c r="D1061" s="1"/>
      <c r="E1061" s="1"/>
      <c r="F1061" s="1"/>
      <c r="G1061" s="1"/>
      <c r="H1061" s="1"/>
      <c r="I1061" s="1"/>
      <c r="K1061" s="1"/>
      <c r="L1061" s="1"/>
      <c r="M1061" s="1"/>
      <c r="R1061" s="1"/>
      <c r="S1061" s="1"/>
      <c r="W1061" s="1"/>
      <c r="X1061" s="1"/>
      <c r="Y1061" s="1"/>
    </row>
    <row r="1062" spans="4:25">
      <c r="D1062" s="1"/>
      <c r="E1062" s="1"/>
      <c r="F1062" s="1"/>
      <c r="G1062" s="1"/>
      <c r="H1062" s="1"/>
      <c r="I1062" s="1"/>
      <c r="K1062" s="1"/>
      <c r="L1062" s="1"/>
      <c r="M1062" s="1"/>
      <c r="R1062" s="1"/>
      <c r="S1062" s="1"/>
      <c r="W1062" s="1"/>
      <c r="X1062" s="1"/>
      <c r="Y1062" s="1"/>
    </row>
    <row r="1063" spans="4:25">
      <c r="D1063" s="1"/>
      <c r="E1063" s="1"/>
      <c r="F1063" s="1"/>
      <c r="G1063" s="1"/>
      <c r="H1063" s="1"/>
      <c r="I1063" s="1"/>
      <c r="K1063" s="1"/>
      <c r="L1063" s="1"/>
      <c r="M1063" s="1"/>
      <c r="R1063" s="1"/>
      <c r="S1063" s="1"/>
      <c r="W1063" s="1"/>
      <c r="X1063" s="1"/>
      <c r="Y1063" s="1"/>
    </row>
    <row r="1064" spans="4:25">
      <c r="D1064" s="1"/>
      <c r="E1064" s="1"/>
      <c r="F1064" s="1"/>
      <c r="G1064" s="1"/>
      <c r="H1064" s="1"/>
      <c r="I1064" s="1"/>
      <c r="K1064" s="1"/>
      <c r="L1064" s="1"/>
      <c r="M1064" s="1"/>
      <c r="R1064" s="1"/>
      <c r="S1064" s="1"/>
      <c r="W1064" s="1"/>
      <c r="X1064" s="1"/>
      <c r="Y1064" s="1"/>
    </row>
    <row r="1065" spans="4:25">
      <c r="D1065" s="1"/>
      <c r="E1065" s="1"/>
      <c r="F1065" s="1"/>
      <c r="G1065" s="1"/>
      <c r="H1065" s="1"/>
      <c r="I1065" s="1"/>
      <c r="K1065" s="1"/>
      <c r="L1065" s="1"/>
      <c r="M1065" s="1"/>
      <c r="R1065" s="1"/>
      <c r="S1065" s="1"/>
      <c r="W1065" s="1"/>
      <c r="X1065" s="1"/>
      <c r="Y1065" s="1"/>
    </row>
    <row r="1066" spans="4:25">
      <c r="D1066" s="1"/>
      <c r="E1066" s="1"/>
      <c r="F1066" s="1"/>
      <c r="G1066" s="1"/>
      <c r="H1066" s="1"/>
      <c r="I1066" s="1"/>
      <c r="K1066" s="1"/>
      <c r="L1066" s="1"/>
      <c r="M1066" s="1"/>
      <c r="R1066" s="1"/>
      <c r="S1066" s="1"/>
      <c r="W1066" s="1"/>
      <c r="X1066" s="1"/>
      <c r="Y1066" s="1"/>
    </row>
    <row r="1067" spans="4:25">
      <c r="D1067" s="1"/>
      <c r="E1067" s="1"/>
      <c r="F1067" s="1"/>
      <c r="G1067" s="1"/>
      <c r="H1067" s="1"/>
      <c r="I1067" s="1"/>
      <c r="K1067" s="1"/>
      <c r="L1067" s="1"/>
      <c r="M1067" s="1"/>
      <c r="R1067" s="1"/>
      <c r="S1067" s="1"/>
      <c r="W1067" s="1"/>
      <c r="X1067" s="1"/>
      <c r="Y1067" s="1"/>
    </row>
    <row r="1068" spans="4:25">
      <c r="D1068" s="1"/>
      <c r="E1068" s="1"/>
      <c r="F1068" s="1"/>
      <c r="G1068" s="1"/>
      <c r="H1068" s="1"/>
      <c r="I1068" s="1"/>
      <c r="K1068" s="1"/>
      <c r="L1068" s="1"/>
      <c r="M1068" s="1"/>
      <c r="R1068" s="1"/>
      <c r="S1068" s="1"/>
      <c r="W1068" s="1"/>
      <c r="X1068" s="1"/>
      <c r="Y1068" s="1"/>
    </row>
    <row r="1069" spans="4:25">
      <c r="D1069" s="1"/>
      <c r="E1069" s="1"/>
      <c r="F1069" s="1"/>
      <c r="G1069" s="1"/>
      <c r="H1069" s="1"/>
      <c r="I1069" s="1"/>
      <c r="K1069" s="1"/>
      <c r="L1069" s="1"/>
      <c r="M1069" s="1"/>
      <c r="R1069" s="1"/>
      <c r="S1069" s="1"/>
      <c r="W1069" s="1"/>
      <c r="X1069" s="1"/>
      <c r="Y1069" s="1"/>
    </row>
    <row r="1070" spans="4:25">
      <c r="D1070" s="1"/>
      <c r="E1070" s="1"/>
      <c r="F1070" s="1"/>
      <c r="G1070" s="1"/>
      <c r="H1070" s="1"/>
      <c r="I1070" s="1"/>
      <c r="K1070" s="1"/>
      <c r="L1070" s="1"/>
      <c r="M1070" s="1"/>
      <c r="R1070" s="1"/>
      <c r="S1070" s="1"/>
      <c r="W1070" s="1"/>
      <c r="X1070" s="1"/>
      <c r="Y1070" s="1"/>
    </row>
    <row r="1071" spans="4:25">
      <c r="D1071" s="1"/>
      <c r="E1071" s="1"/>
      <c r="F1071" s="1"/>
      <c r="G1071" s="1"/>
      <c r="H1071" s="1"/>
      <c r="I1071" s="1"/>
      <c r="K1071" s="1"/>
      <c r="L1071" s="1"/>
      <c r="M1071" s="1"/>
      <c r="R1071" s="1"/>
      <c r="S1071" s="1"/>
      <c r="W1071" s="1"/>
      <c r="X1071" s="1"/>
      <c r="Y1071" s="1"/>
    </row>
    <row r="1072" spans="4:25">
      <c r="D1072" s="1"/>
      <c r="E1072" s="1"/>
      <c r="F1072" s="1"/>
      <c r="G1072" s="1"/>
      <c r="H1072" s="1"/>
      <c r="I1072" s="1"/>
      <c r="K1072" s="1"/>
      <c r="L1072" s="1"/>
      <c r="M1072" s="1"/>
      <c r="R1072" s="1"/>
      <c r="S1072" s="1"/>
      <c r="W1072" s="1"/>
      <c r="X1072" s="1"/>
      <c r="Y1072" s="1"/>
    </row>
    <row r="1073" spans="4:25">
      <c r="D1073" s="1"/>
      <c r="E1073" s="1"/>
      <c r="F1073" s="1"/>
      <c r="G1073" s="1"/>
      <c r="H1073" s="1"/>
      <c r="I1073" s="1"/>
      <c r="K1073" s="1"/>
      <c r="L1073" s="1"/>
      <c r="M1073" s="1"/>
      <c r="R1073" s="1"/>
      <c r="S1073" s="1"/>
      <c r="W1073" s="1"/>
      <c r="X1073" s="1"/>
      <c r="Y1073" s="1"/>
    </row>
    <row r="1074" spans="4:25">
      <c r="D1074" s="1"/>
      <c r="E1074" s="1"/>
      <c r="F1074" s="1"/>
      <c r="G1074" s="1"/>
      <c r="H1074" s="1"/>
      <c r="I1074" s="1"/>
      <c r="K1074" s="1"/>
      <c r="L1074" s="1"/>
      <c r="M1074" s="1"/>
      <c r="R1074" s="1"/>
      <c r="S1074" s="1"/>
      <c r="W1074" s="1"/>
      <c r="X1074" s="1"/>
      <c r="Y1074" s="1"/>
    </row>
    <row r="1075" spans="4:25">
      <c r="D1075" s="1"/>
      <c r="E1075" s="1"/>
      <c r="F1075" s="1"/>
      <c r="G1075" s="1"/>
      <c r="H1075" s="1"/>
      <c r="I1075" s="1"/>
      <c r="K1075" s="1"/>
      <c r="L1075" s="1"/>
      <c r="M1075" s="1"/>
      <c r="R1075" s="1"/>
      <c r="S1075" s="1"/>
      <c r="W1075" s="1"/>
      <c r="X1075" s="1"/>
      <c r="Y1075" s="1"/>
    </row>
    <row r="1076" spans="4:25">
      <c r="D1076" s="1"/>
      <c r="E1076" s="1"/>
      <c r="F1076" s="1"/>
      <c r="G1076" s="1"/>
      <c r="H1076" s="1"/>
      <c r="I1076" s="1"/>
      <c r="K1076" s="1"/>
      <c r="L1076" s="1"/>
      <c r="M1076" s="1"/>
      <c r="R1076" s="1"/>
      <c r="S1076" s="1"/>
      <c r="W1076" s="1"/>
      <c r="X1076" s="1"/>
      <c r="Y1076" s="1"/>
    </row>
    <row r="1077" spans="4:25">
      <c r="D1077" s="1"/>
      <c r="E1077" s="1"/>
      <c r="F1077" s="1"/>
      <c r="G1077" s="1"/>
      <c r="H1077" s="1"/>
      <c r="I1077" s="1"/>
      <c r="K1077" s="1"/>
      <c r="L1077" s="1"/>
      <c r="M1077" s="1"/>
      <c r="R1077" s="1"/>
      <c r="S1077" s="1"/>
      <c r="W1077" s="1"/>
      <c r="X1077" s="1"/>
      <c r="Y1077" s="1"/>
    </row>
    <row r="1078" spans="4:25">
      <c r="D1078" s="1"/>
      <c r="E1078" s="1"/>
      <c r="F1078" s="1"/>
      <c r="G1078" s="1"/>
      <c r="H1078" s="1"/>
      <c r="I1078" s="1"/>
      <c r="K1078" s="1"/>
      <c r="L1078" s="1"/>
      <c r="M1078" s="1"/>
      <c r="R1078" s="1"/>
      <c r="S1078" s="1"/>
      <c r="W1078" s="1"/>
      <c r="X1078" s="1"/>
      <c r="Y1078" s="1"/>
    </row>
    <row r="1079" spans="4:25">
      <c r="D1079" s="1"/>
      <c r="E1079" s="1"/>
      <c r="F1079" s="1"/>
      <c r="G1079" s="1"/>
      <c r="H1079" s="1"/>
      <c r="I1079" s="1"/>
      <c r="K1079" s="1"/>
      <c r="L1079" s="1"/>
      <c r="M1079" s="1"/>
      <c r="R1079" s="1"/>
      <c r="S1079" s="1"/>
      <c r="W1079" s="1"/>
      <c r="X1079" s="1"/>
      <c r="Y1079" s="1"/>
    </row>
    <row r="1080" spans="4:25">
      <c r="D1080" s="1"/>
      <c r="E1080" s="1"/>
      <c r="F1080" s="1"/>
      <c r="G1080" s="1"/>
      <c r="H1080" s="1"/>
      <c r="I1080" s="1"/>
      <c r="K1080" s="1"/>
      <c r="L1080" s="1"/>
      <c r="M1080" s="1"/>
      <c r="R1080" s="1"/>
      <c r="S1080" s="1"/>
      <c r="W1080" s="1"/>
      <c r="X1080" s="1"/>
      <c r="Y1080" s="1"/>
    </row>
    <row r="1081" spans="4:25">
      <c r="D1081" s="1"/>
      <c r="E1081" s="1"/>
      <c r="F1081" s="1"/>
      <c r="G1081" s="1"/>
      <c r="H1081" s="1"/>
      <c r="I1081" s="1"/>
      <c r="K1081" s="1"/>
      <c r="L1081" s="1"/>
      <c r="M1081" s="1"/>
      <c r="R1081" s="1"/>
      <c r="S1081" s="1"/>
      <c r="W1081" s="1"/>
      <c r="X1081" s="1"/>
      <c r="Y1081" s="1"/>
    </row>
    <row r="1082" spans="4:25">
      <c r="D1082" s="1"/>
      <c r="E1082" s="1"/>
      <c r="F1082" s="1"/>
      <c r="G1082" s="1"/>
      <c r="H1082" s="1"/>
      <c r="I1082" s="1"/>
      <c r="K1082" s="1"/>
      <c r="L1082" s="1"/>
      <c r="M1082" s="1"/>
      <c r="R1082" s="1"/>
      <c r="S1082" s="1"/>
      <c r="W1082" s="1"/>
      <c r="X1082" s="1"/>
      <c r="Y1082" s="1"/>
    </row>
    <row r="1083" spans="4:25">
      <c r="D1083" s="1"/>
      <c r="E1083" s="1"/>
      <c r="F1083" s="1"/>
      <c r="G1083" s="1"/>
      <c r="H1083" s="1"/>
      <c r="I1083" s="1"/>
      <c r="K1083" s="1"/>
      <c r="L1083" s="1"/>
      <c r="M1083" s="1"/>
      <c r="R1083" s="1"/>
      <c r="S1083" s="1"/>
      <c r="W1083" s="1"/>
      <c r="X1083" s="1"/>
      <c r="Y1083" s="1"/>
    </row>
    <row r="1084" spans="4:25">
      <c r="D1084" s="1"/>
      <c r="E1084" s="1"/>
      <c r="F1084" s="1"/>
      <c r="G1084" s="1"/>
      <c r="H1084" s="1"/>
      <c r="I1084" s="1"/>
      <c r="K1084" s="1"/>
      <c r="L1084" s="1"/>
      <c r="M1084" s="1"/>
      <c r="R1084" s="1"/>
      <c r="S1084" s="1"/>
      <c r="W1084" s="1"/>
      <c r="X1084" s="1"/>
      <c r="Y1084" s="1"/>
    </row>
    <row r="1085" spans="4:25">
      <c r="D1085" s="1"/>
      <c r="E1085" s="1"/>
      <c r="F1085" s="1"/>
      <c r="G1085" s="1"/>
      <c r="H1085" s="1"/>
      <c r="I1085" s="1"/>
      <c r="K1085" s="1"/>
      <c r="L1085" s="1"/>
      <c r="M1085" s="1"/>
      <c r="R1085" s="1"/>
      <c r="S1085" s="1"/>
      <c r="W1085" s="1"/>
      <c r="X1085" s="1"/>
      <c r="Y1085" s="1"/>
    </row>
    <row r="1086" spans="4:25">
      <c r="D1086" s="1"/>
      <c r="E1086" s="1"/>
      <c r="F1086" s="1"/>
      <c r="G1086" s="1"/>
      <c r="H1086" s="1"/>
      <c r="I1086" s="1"/>
      <c r="K1086" s="1"/>
      <c r="L1086" s="1"/>
      <c r="M1086" s="1"/>
      <c r="R1086" s="1"/>
      <c r="S1086" s="1"/>
      <c r="W1086" s="1"/>
      <c r="X1086" s="1"/>
      <c r="Y1086" s="1"/>
    </row>
    <row r="1087" spans="4:25">
      <c r="D1087" s="1"/>
      <c r="E1087" s="1"/>
      <c r="F1087" s="1"/>
      <c r="G1087" s="1"/>
      <c r="H1087" s="1"/>
      <c r="I1087" s="1"/>
      <c r="K1087" s="1"/>
      <c r="L1087" s="1"/>
      <c r="M1087" s="1"/>
      <c r="R1087" s="1"/>
      <c r="S1087" s="1"/>
      <c r="W1087" s="1"/>
      <c r="X1087" s="1"/>
      <c r="Y1087" s="1"/>
    </row>
    <row r="1088" spans="4:25">
      <c r="D1088" s="1"/>
      <c r="E1088" s="1"/>
      <c r="F1088" s="1"/>
      <c r="G1088" s="1"/>
      <c r="H1088" s="1"/>
      <c r="I1088" s="1"/>
      <c r="K1088" s="1"/>
      <c r="L1088" s="1"/>
      <c r="M1088" s="1"/>
      <c r="R1088" s="1"/>
      <c r="S1088" s="1"/>
      <c r="W1088" s="1"/>
      <c r="X1088" s="1"/>
      <c r="Y1088" s="1"/>
    </row>
    <row r="1089" spans="4:25">
      <c r="D1089" s="1"/>
      <c r="E1089" s="1"/>
      <c r="F1089" s="1"/>
      <c r="G1089" s="1"/>
      <c r="H1089" s="1"/>
      <c r="I1089" s="1"/>
      <c r="K1089" s="1"/>
      <c r="L1089" s="1"/>
      <c r="M1089" s="1"/>
      <c r="R1089" s="1"/>
      <c r="S1089" s="1"/>
      <c r="W1089" s="1"/>
      <c r="X1089" s="1"/>
      <c r="Y1089" s="1"/>
    </row>
    <row r="1090" spans="4:25">
      <c r="D1090" s="1"/>
      <c r="E1090" s="1"/>
      <c r="F1090" s="1"/>
      <c r="G1090" s="1"/>
      <c r="H1090" s="1"/>
      <c r="I1090" s="1"/>
      <c r="K1090" s="1"/>
      <c r="L1090" s="1"/>
      <c r="M1090" s="1"/>
      <c r="R1090" s="1"/>
      <c r="S1090" s="1"/>
      <c r="W1090" s="1"/>
      <c r="X1090" s="1"/>
      <c r="Y1090" s="1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A3DFB-8572-461D-8461-F4EDECBD840F}">
  <dimension ref="A1:BM244"/>
  <sheetViews>
    <sheetView zoomScale="92" zoomScaleNormal="92" workbookViewId="0">
      <selection activeCell="T4" sqref="T4"/>
    </sheetView>
  </sheetViews>
  <sheetFormatPr baseColWidth="10" defaultRowHeight="15"/>
  <cols>
    <col min="1" max="1" width="2.81640625" style="28" customWidth="1"/>
    <col min="2" max="2" width="5.1796875" style="28" customWidth="1"/>
    <col min="3" max="3" width="4.453125" style="28" customWidth="1"/>
    <col min="4" max="4" width="8" style="28" customWidth="1"/>
    <col min="5" max="5" width="6.81640625" style="331" customWidth="1"/>
    <col min="6" max="6" width="5.453125" style="237" customWidth="1"/>
    <col min="7" max="7" width="9.6328125" style="331" customWidth="1"/>
    <col min="8" max="8" width="5.08984375" style="237" customWidth="1"/>
    <col min="9" max="9" width="1.453125" style="237" customWidth="1"/>
    <col min="10" max="10" width="5.453125" style="28" customWidth="1"/>
    <col min="11" max="11" width="5.36328125" style="237" customWidth="1"/>
    <col min="12" max="12" width="5.6328125" style="29" customWidth="1"/>
    <col min="13" max="13" width="1.26953125" style="237" customWidth="1"/>
    <col min="14" max="14" width="6.453125" style="237" customWidth="1"/>
    <col min="15" max="15" width="6.26953125" style="28" customWidth="1"/>
    <col min="16" max="16" width="4.36328125" style="237" customWidth="1"/>
    <col min="17" max="17" width="1.54296875" style="237" customWidth="1"/>
    <col min="18" max="18" width="6.54296875" style="237" customWidth="1"/>
    <col min="19" max="19" width="1.36328125" style="237" customWidth="1"/>
    <col min="20" max="20" width="5.1796875" style="237" customWidth="1"/>
    <col min="21" max="21" width="1.453125" style="237" customWidth="1"/>
    <col min="22" max="22" width="6.54296875" style="28" customWidth="1"/>
    <col min="23" max="23" width="4.90625" style="237" customWidth="1"/>
    <col min="24" max="24" width="1.54296875" style="28" customWidth="1"/>
    <col min="25" max="25" width="6.90625" style="28" customWidth="1"/>
    <col min="26" max="26" width="4.26953125" style="237" customWidth="1"/>
    <col min="27" max="27" width="5.54296875" style="34" customWidth="1"/>
    <col min="28" max="28" width="4.36328125" style="28" customWidth="1"/>
    <col min="29" max="30" width="5.1796875" style="34" customWidth="1"/>
    <col min="31" max="31" width="4.6328125" style="34" customWidth="1"/>
    <col min="32" max="32" width="6.6328125" style="29" customWidth="1"/>
    <col min="33" max="33" width="4.54296875" style="28" customWidth="1"/>
    <col min="34" max="34" width="6.1796875" style="28" customWidth="1"/>
    <col min="35" max="35" width="6.90625" style="29" customWidth="1"/>
    <col min="36" max="36" width="6.36328125" style="34" customWidth="1"/>
    <col min="37" max="37" width="8.08984375" style="29" customWidth="1"/>
    <col min="38" max="38" width="8" style="29" customWidth="1"/>
    <col min="39" max="39" width="8" style="28" customWidth="1"/>
    <col min="40" max="40" width="7.54296875" style="28" customWidth="1"/>
    <col min="41" max="41" width="6.453125" style="29" customWidth="1"/>
    <col min="42" max="42" width="7.36328125" style="29" customWidth="1"/>
    <col min="43" max="43" width="7.6328125" style="29" customWidth="1"/>
    <col min="44" max="44" width="8.6328125" style="28" customWidth="1"/>
    <col min="45" max="45" width="8.1796875" style="28" customWidth="1"/>
    <col min="46" max="46" width="10.1796875" style="28" customWidth="1"/>
    <col min="47" max="16384" width="10.90625" style="28"/>
  </cols>
  <sheetData>
    <row r="1" spans="1:65" ht="15.6">
      <c r="A1" s="213"/>
      <c r="B1" s="213"/>
      <c r="C1" s="213"/>
      <c r="D1" s="213"/>
      <c r="E1" s="324"/>
      <c r="F1" s="374"/>
      <c r="G1" s="324"/>
      <c r="H1" s="374"/>
      <c r="I1" s="374"/>
      <c r="J1" s="213"/>
      <c r="K1" s="374"/>
      <c r="L1" s="214"/>
      <c r="M1" s="374"/>
      <c r="N1" s="374"/>
      <c r="O1" s="213"/>
      <c r="P1" s="374"/>
      <c r="Q1" s="374"/>
      <c r="R1" s="374"/>
      <c r="S1" s="374"/>
      <c r="T1" s="374"/>
      <c r="U1" s="374"/>
      <c r="V1" s="213"/>
      <c r="W1" s="374"/>
      <c r="X1" s="213"/>
      <c r="Y1" s="213"/>
      <c r="Z1" s="374"/>
      <c r="AA1" s="215"/>
      <c r="AB1" s="213"/>
      <c r="AC1" s="215"/>
      <c r="AD1" s="215"/>
      <c r="AE1" s="215"/>
      <c r="AF1" s="214"/>
      <c r="AG1" s="213"/>
      <c r="AH1" s="213"/>
      <c r="AI1" s="214"/>
      <c r="AJ1" s="215"/>
      <c r="AK1" s="214"/>
      <c r="AL1" s="236"/>
      <c r="AM1" s="236"/>
      <c r="AN1" s="375"/>
      <c r="AO1" s="375"/>
      <c r="AP1" s="375"/>
      <c r="AQ1" s="28"/>
    </row>
    <row r="2" spans="1:65" ht="31.8">
      <c r="A2" s="213"/>
      <c r="B2" s="213"/>
      <c r="C2" s="213"/>
      <c r="D2" s="219" t="s">
        <v>653</v>
      </c>
      <c r="E2" s="376"/>
      <c r="F2" s="377"/>
      <c r="G2" s="376"/>
      <c r="H2" s="377"/>
      <c r="I2" s="377"/>
      <c r="J2" s="219"/>
      <c r="K2" s="377"/>
      <c r="L2" s="378"/>
      <c r="M2" s="377"/>
      <c r="N2" s="377"/>
      <c r="O2" s="219" t="str">
        <f>+År!B2</f>
        <v>ALL GEIT</v>
      </c>
      <c r="P2" s="374"/>
      <c r="Q2" s="374"/>
      <c r="R2" s="374"/>
      <c r="S2" s="374"/>
      <c r="T2" s="374"/>
      <c r="U2" s="374"/>
      <c r="V2" s="213"/>
      <c r="W2" s="374"/>
      <c r="X2" s="213"/>
      <c r="Y2" s="213"/>
      <c r="Z2" s="374"/>
      <c r="AA2" s="215"/>
      <c r="AB2" s="219"/>
      <c r="AC2" s="215"/>
      <c r="AD2" s="215"/>
      <c r="AE2" s="215"/>
      <c r="AF2" s="214"/>
      <c r="AG2" s="213"/>
      <c r="AH2" s="213"/>
      <c r="AI2" s="214"/>
      <c r="AJ2" s="215"/>
      <c r="AK2" s="214"/>
      <c r="AL2" s="236"/>
      <c r="AM2" s="236"/>
      <c r="AN2" s="375"/>
      <c r="AO2" s="375"/>
      <c r="AP2" s="375"/>
      <c r="AQ2" s="28"/>
    </row>
    <row r="3" spans="1:65" ht="15.6">
      <c r="A3" s="213"/>
      <c r="B3" s="213"/>
      <c r="C3" s="213"/>
      <c r="D3" s="213"/>
      <c r="E3" s="324"/>
      <c r="F3" s="374"/>
      <c r="G3" s="324"/>
      <c r="H3" s="374"/>
      <c r="I3" s="374"/>
      <c r="J3" s="213"/>
      <c r="K3" s="374"/>
      <c r="L3" s="214"/>
      <c r="M3" s="374"/>
      <c r="N3" s="374"/>
      <c r="O3" s="213"/>
      <c r="P3" s="374"/>
      <c r="Q3" s="374"/>
      <c r="R3" s="374"/>
      <c r="S3" s="374"/>
      <c r="T3" s="374"/>
      <c r="U3" s="374"/>
      <c r="V3" s="213"/>
      <c r="W3" s="374"/>
      <c r="X3" s="213"/>
      <c r="Y3" s="213"/>
      <c r="Z3" s="374"/>
      <c r="AA3" s="215"/>
      <c r="AB3" s="213"/>
      <c r="AC3" s="215"/>
      <c r="AD3" s="215"/>
      <c r="AE3" s="215"/>
      <c r="AF3" s="214"/>
      <c r="AG3" s="213"/>
      <c r="AH3" s="213"/>
      <c r="AI3" s="214"/>
      <c r="AJ3" s="215"/>
      <c r="AK3" s="214"/>
      <c r="AL3" s="236"/>
      <c r="AM3" s="236"/>
      <c r="AN3" s="375"/>
      <c r="AO3" s="375"/>
      <c r="AP3" s="375"/>
      <c r="AQ3" s="28"/>
    </row>
    <row r="4" spans="1:65" ht="24.6">
      <c r="A4" s="213"/>
      <c r="B4" s="213"/>
      <c r="C4" s="213"/>
      <c r="D4" s="213"/>
      <c r="E4" s="324"/>
      <c r="F4" s="377"/>
      <c r="G4" s="324"/>
      <c r="H4" s="377"/>
      <c r="I4" s="377"/>
      <c r="J4" s="213"/>
      <c r="K4" s="377" t="s">
        <v>5</v>
      </c>
      <c r="L4" s="379">
        <f>+År!R2</f>
        <v>49</v>
      </c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1" t="s">
        <v>423</v>
      </c>
      <c r="Y4" s="382"/>
      <c r="Z4" s="383"/>
      <c r="AA4" s="381"/>
      <c r="AB4" s="380"/>
      <c r="AC4" s="384"/>
      <c r="AD4" s="383"/>
      <c r="AE4" s="383"/>
      <c r="AF4" s="586">
        <f>SUM(G9:G10)</f>
        <v>25624</v>
      </c>
      <c r="AG4" s="587"/>
      <c r="AH4" s="588"/>
      <c r="AI4" s="385"/>
      <c r="AJ4" s="214"/>
      <c r="AK4" s="214"/>
      <c r="AL4" s="236"/>
      <c r="AM4" s="236"/>
      <c r="AN4" s="236"/>
      <c r="AO4" s="375"/>
      <c r="AP4" s="375"/>
      <c r="AQ4" s="375"/>
      <c r="BK4" s="375"/>
      <c r="BL4" s="375"/>
      <c r="BM4" s="375"/>
    </row>
    <row r="5" spans="1:65" ht="15" customHeight="1">
      <c r="A5" s="213"/>
      <c r="B5" s="213"/>
      <c r="C5" s="213"/>
      <c r="D5" s="213"/>
      <c r="E5" s="324"/>
      <c r="F5" s="374"/>
      <c r="G5" s="324"/>
      <c r="H5" s="374"/>
      <c r="I5" s="374"/>
      <c r="J5" s="213"/>
      <c r="K5" s="374"/>
      <c r="L5" s="214"/>
      <c r="M5" s="374"/>
      <c r="N5" s="374"/>
      <c r="O5" s="213"/>
      <c r="P5" s="374"/>
      <c r="Q5" s="374"/>
      <c r="R5" s="374"/>
      <c r="S5" s="374"/>
      <c r="T5" s="374"/>
      <c r="U5" s="374"/>
      <c r="V5" s="213"/>
      <c r="W5" s="374"/>
      <c r="X5" s="213"/>
      <c r="Y5" s="213"/>
      <c r="Z5" s="374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36"/>
      <c r="AM5" s="236"/>
      <c r="AN5" s="375"/>
      <c r="AO5" s="375"/>
      <c r="AP5" s="375"/>
      <c r="AQ5" s="28"/>
    </row>
    <row r="6" spans="1:65" ht="18" customHeight="1">
      <c r="A6" s="213"/>
      <c r="B6" s="213"/>
      <c r="C6" s="213"/>
      <c r="D6" s="213"/>
      <c r="E6" s="386" t="s">
        <v>2</v>
      </c>
      <c r="F6" s="374"/>
      <c r="G6" s="324"/>
      <c r="H6" s="374"/>
      <c r="I6" s="374"/>
      <c r="J6" s="213"/>
      <c r="K6" s="374"/>
      <c r="L6" s="214"/>
      <c r="M6" s="374"/>
      <c r="N6" s="387" t="s">
        <v>2</v>
      </c>
      <c r="O6" s="213"/>
      <c r="P6" s="374"/>
      <c r="Q6" s="374"/>
      <c r="R6" s="374"/>
      <c r="S6" s="374"/>
      <c r="T6" s="374"/>
      <c r="U6" s="374"/>
      <c r="V6" s="390"/>
      <c r="W6" s="391"/>
      <c r="X6" s="390"/>
      <c r="Y6" s="388" t="s">
        <v>22</v>
      </c>
      <c r="Z6" s="389"/>
      <c r="AA6" s="392" t="s">
        <v>401</v>
      </c>
      <c r="AB6" s="213"/>
      <c r="AC6" s="393" t="s">
        <v>504</v>
      </c>
      <c r="AD6" s="392"/>
      <c r="AE6" s="392"/>
      <c r="AF6" s="394" t="s">
        <v>654</v>
      </c>
      <c r="AG6" s="392"/>
      <c r="AH6" s="392"/>
      <c r="AI6" s="388" t="s">
        <v>78</v>
      </c>
      <c r="AJ6" s="393" t="s">
        <v>524</v>
      </c>
      <c r="AK6" s="213"/>
      <c r="AL6" s="236"/>
      <c r="AM6" s="236"/>
      <c r="AN6" s="375"/>
      <c r="AO6" s="375"/>
      <c r="AP6" s="375"/>
      <c r="AQ6" s="28"/>
    </row>
    <row r="7" spans="1:65" ht="15.6">
      <c r="A7" s="213"/>
      <c r="B7" s="213"/>
      <c r="C7" s="213"/>
      <c r="D7" s="213"/>
      <c r="E7" s="386" t="s">
        <v>480</v>
      </c>
      <c r="F7" s="395"/>
      <c r="G7" s="386" t="s">
        <v>2</v>
      </c>
      <c r="H7" s="389"/>
      <c r="I7" s="374"/>
      <c r="J7" s="394" t="s">
        <v>656</v>
      </c>
      <c r="K7" s="389"/>
      <c r="L7" s="394" t="s">
        <v>1</v>
      </c>
      <c r="M7" s="374"/>
      <c r="N7" s="396" t="s">
        <v>655</v>
      </c>
      <c r="O7" s="388" t="s">
        <v>22</v>
      </c>
      <c r="P7" s="389"/>
      <c r="Q7" s="374"/>
      <c r="R7" s="397" t="s">
        <v>22</v>
      </c>
      <c r="S7" s="398"/>
      <c r="T7" s="397" t="s">
        <v>22</v>
      </c>
      <c r="U7" s="374"/>
      <c r="V7" s="394" t="s">
        <v>22</v>
      </c>
      <c r="W7" s="399" t="s">
        <v>1</v>
      </c>
      <c r="X7" s="394"/>
      <c r="Y7" s="388" t="s">
        <v>482</v>
      </c>
      <c r="Z7" s="389"/>
      <c r="AA7" s="393" t="s">
        <v>484</v>
      </c>
      <c r="AB7" s="388"/>
      <c r="AC7" s="393" t="s">
        <v>657</v>
      </c>
      <c r="AD7" s="393"/>
      <c r="AE7" s="393"/>
      <c r="AF7" s="394" t="s">
        <v>413</v>
      </c>
      <c r="AG7" s="388" t="s">
        <v>478</v>
      </c>
      <c r="AH7" s="388" t="s">
        <v>411</v>
      </c>
      <c r="AI7" s="388" t="s">
        <v>1</v>
      </c>
      <c r="AJ7" s="393" t="s">
        <v>67</v>
      </c>
      <c r="AK7" s="213"/>
      <c r="AL7" s="236"/>
      <c r="AM7" s="236"/>
      <c r="AN7" s="375"/>
      <c r="AO7" s="375"/>
      <c r="AP7" s="375"/>
      <c r="AQ7" s="28"/>
    </row>
    <row r="8" spans="1:65" ht="15.6">
      <c r="A8" s="400"/>
      <c r="B8" s="388" t="s">
        <v>86</v>
      </c>
      <c r="C8" s="388" t="s">
        <v>653</v>
      </c>
      <c r="D8" s="400"/>
      <c r="E8" s="401" t="s">
        <v>481</v>
      </c>
      <c r="F8" s="402" t="s">
        <v>483</v>
      </c>
      <c r="G8" s="401" t="s">
        <v>8</v>
      </c>
      <c r="H8" s="402" t="s">
        <v>483</v>
      </c>
      <c r="I8" s="374"/>
      <c r="J8" s="404" t="s">
        <v>401</v>
      </c>
      <c r="K8" s="402" t="s">
        <v>483</v>
      </c>
      <c r="L8" s="404" t="s">
        <v>401</v>
      </c>
      <c r="M8" s="374"/>
      <c r="N8" s="403" t="s">
        <v>658</v>
      </c>
      <c r="O8" s="405" t="s">
        <v>0</v>
      </c>
      <c r="P8" s="402" t="s">
        <v>483</v>
      </c>
      <c r="Q8" s="374"/>
      <c r="R8" s="397" t="s">
        <v>658</v>
      </c>
      <c r="S8" s="398"/>
      <c r="T8" s="397" t="s">
        <v>650</v>
      </c>
      <c r="U8" s="374"/>
      <c r="V8" s="404" t="s">
        <v>1</v>
      </c>
      <c r="W8" s="406" t="s">
        <v>483</v>
      </c>
      <c r="X8" s="407"/>
      <c r="Y8" s="405" t="s">
        <v>412</v>
      </c>
      <c r="Z8" s="402" t="s">
        <v>483</v>
      </c>
      <c r="AA8" s="408" t="s">
        <v>485</v>
      </c>
      <c r="AB8" s="409" t="s">
        <v>483</v>
      </c>
      <c r="AC8" s="393" t="s">
        <v>521</v>
      </c>
      <c r="AD8" s="393" t="s">
        <v>523</v>
      </c>
      <c r="AE8" s="393" t="s">
        <v>517</v>
      </c>
      <c r="AF8" s="394" t="s">
        <v>44</v>
      </c>
      <c r="AG8" s="388" t="s">
        <v>479</v>
      </c>
      <c r="AH8" s="388" t="s">
        <v>412</v>
      </c>
      <c r="AI8" s="388" t="s">
        <v>0</v>
      </c>
      <c r="AJ8" s="393" t="s">
        <v>537</v>
      </c>
      <c r="AK8" s="213"/>
      <c r="AL8" s="236"/>
      <c r="AM8" s="236"/>
      <c r="AN8" s="375"/>
      <c r="AO8" s="375"/>
      <c r="AP8" s="375"/>
      <c r="AQ8" s="28"/>
    </row>
    <row r="9" spans="1:65" ht="15.6">
      <c r="A9" s="213"/>
      <c r="B9" s="410">
        <f>+'Ark1'!C351</f>
        <v>2024</v>
      </c>
      <c r="C9" s="410">
        <f>+'Ark1'!F351</f>
        <v>186</v>
      </c>
      <c r="D9" s="411" t="str">
        <f>VLOOKUP(C9,RNR!$D$8:$E$9,2)</f>
        <v>Geit</v>
      </c>
      <c r="E9" s="412">
        <f>+'Ark1'!Q351</f>
        <v>673</v>
      </c>
      <c r="F9" s="413">
        <f>+E9-E14</f>
        <v>48</v>
      </c>
      <c r="G9" s="412">
        <f>+'Ark1'!R351</f>
        <v>9182</v>
      </c>
      <c r="H9" s="413">
        <f>+G9-G14</f>
        <v>-8211</v>
      </c>
      <c r="I9" s="374"/>
      <c r="J9" s="415">
        <f>+'Ark1'!AF351</f>
        <v>35.833593506088043</v>
      </c>
      <c r="K9" s="416">
        <f>+J9-J14</f>
        <v>-29.867309300545124</v>
      </c>
      <c r="L9" s="415">
        <f>+'Ark1'!AG351</f>
        <v>58.745009334575933</v>
      </c>
      <c r="M9" s="374"/>
      <c r="N9" s="414">
        <f>+'Ark1'!AI351</f>
        <v>7921</v>
      </c>
      <c r="O9" s="417">
        <f>+IF(G9=0,"",'Ark1'!S351)</f>
        <v>5.2299063384883482</v>
      </c>
      <c r="P9" s="418">
        <f>+IF(G9=0,"",O9-O14)</f>
        <v>-9.4822000498601788E-2</v>
      </c>
      <c r="Q9" s="374"/>
      <c r="R9" s="419">
        <f>+IF(N9=0,"",'Ark1'!AJ351)</f>
        <v>108.80833228127784</v>
      </c>
      <c r="S9" s="374"/>
      <c r="T9" s="375">
        <f>+IF(N9=0,"",'Ark1'!AK351)</f>
        <v>15.870143120825547</v>
      </c>
      <c r="U9" s="374"/>
      <c r="V9" s="290">
        <f>+IF(G9=0,"",'Ark1'!U351)</f>
        <v>21.020975822260972</v>
      </c>
      <c r="W9" s="416">
        <f>+IF(G9=0,"",V9-V13)</f>
        <v>0.30180181345031443</v>
      </c>
      <c r="X9" s="407"/>
      <c r="Y9" s="411">
        <f>+IF(G9=0,"",'Ark1'!T351)</f>
        <v>5.5821171857983005</v>
      </c>
      <c r="Z9" s="418">
        <f>+IF(G9=0,"",Y9-Y14)</f>
        <v>1.1718371880980785</v>
      </c>
      <c r="AA9" s="420">
        <f>+IF(G9=0,"",'Ark1'!W351)</f>
        <v>4.8137660640383357</v>
      </c>
      <c r="AB9" s="420">
        <f>+AA9-AA14</f>
        <v>4.7332739120231571</v>
      </c>
      <c r="AC9" s="420">
        <f>+IF(G9=0,"",'Ark1'!X351)</f>
        <v>80.962753212807684</v>
      </c>
      <c r="AD9" s="420">
        <f>+IF(G9=0,"",'Ark1'!Y351)</f>
        <v>32.45480287519058</v>
      </c>
      <c r="AE9" s="420">
        <f>+IF(G9=0,"",'Ark1'!Z351)</f>
        <v>6.1300998848110355</v>
      </c>
      <c r="AF9" s="415">
        <f>+IF(G9=0,"",'Ark1'!Z351)</f>
        <v>6.1300998848110355</v>
      </c>
      <c r="AG9" s="411">
        <f>+IF(G9=0,"",'Ark1'!AA351)</f>
        <v>1.6679114261003065</v>
      </c>
      <c r="AH9" s="411">
        <f>+IF(G9=0,"",'Ark1'!AC351)</f>
        <v>61.383351903152104</v>
      </c>
      <c r="AI9" s="417">
        <f>+IF(G9=0,"",V9/O9)</f>
        <v>4.0193790216780201</v>
      </c>
      <c r="AJ9" s="420">
        <f>+IF(G9=0,"",G9/E9)</f>
        <v>13.643387815750371</v>
      </c>
      <c r="AK9" s="213"/>
      <c r="AL9" s="375"/>
      <c r="AM9" s="375"/>
      <c r="AO9" s="28"/>
      <c r="AP9" s="28"/>
      <c r="AQ9" s="28"/>
    </row>
    <row r="10" spans="1:65" ht="15.6">
      <c r="A10" s="213"/>
      <c r="B10" s="410">
        <f>+'Ark1'!C352</f>
        <v>2024</v>
      </c>
      <c r="C10" s="410">
        <f>+'Ark1'!F352</f>
        <v>187</v>
      </c>
      <c r="D10" s="411" t="str">
        <f>VLOOKUP(C10,RNR!$D$8:$E$9,2)</f>
        <v>Kje</v>
      </c>
      <c r="E10" s="412">
        <f>+'Ark1'!Q352</f>
        <v>639</v>
      </c>
      <c r="F10" s="413">
        <f>+E10-E16</f>
        <v>62</v>
      </c>
      <c r="G10" s="412">
        <f>+'Ark1'!R352</f>
        <v>16442</v>
      </c>
      <c r="H10" s="413">
        <f>+G10-G16</f>
        <v>7822</v>
      </c>
      <c r="I10" s="374"/>
      <c r="J10" s="415">
        <f>+'Ark1'!AF352</f>
        <v>64.166406493911978</v>
      </c>
      <c r="K10" s="416">
        <f>+J10-J16</f>
        <v>30.69067833857217</v>
      </c>
      <c r="L10" s="415">
        <f>+'Ark1'!AG352</f>
        <v>41.254990665424046</v>
      </c>
      <c r="M10" s="374"/>
      <c r="N10" s="414">
        <f>+'Ark1'!AI352</f>
        <v>14661</v>
      </c>
      <c r="O10" s="417">
        <f>+IF(G10=0,"",'Ark1'!S352)</f>
        <v>5.5390463447269189</v>
      </c>
      <c r="P10" s="418">
        <f>+IF(G10=0,"",O10-O16)</f>
        <v>0.32976560226752394</v>
      </c>
      <c r="Q10" s="374"/>
      <c r="R10" s="419">
        <f>+IF(N10=0,"",'Ark1'!AJ352)</f>
        <v>81.745194734328891</v>
      </c>
      <c r="S10" s="374"/>
      <c r="T10" s="375">
        <f>+IF(N10=0,"",'Ark1'!AK352)</f>
        <v>14.780222322733776</v>
      </c>
      <c r="U10" s="374"/>
      <c r="V10" s="290">
        <f>+IF(G10=0,"",'Ark1'!U352)</f>
        <v>8.2440579004987242</v>
      </c>
      <c r="W10" s="416">
        <f>+IF(G10=0,"",V10-V14)</f>
        <v>0.24848496885955473</v>
      </c>
      <c r="X10" s="407"/>
      <c r="Y10" s="411">
        <f>+IF(G10=0,"",'Ark1'!T352)</f>
        <v>4.4792604306045476</v>
      </c>
      <c r="Z10" s="418">
        <f>+IF(G10=0,"",Y10-Y16)</f>
        <v>-1.0912732120868682</v>
      </c>
      <c r="AA10" s="420">
        <f>+IF(G10=0,"",'Ark1'!W352)</f>
        <v>3.649191095973725E-2</v>
      </c>
      <c r="AB10" s="420">
        <f>+AA10-AA16</f>
        <v>-3.4437865113140442</v>
      </c>
      <c r="AC10" s="420">
        <f>+IF(G10=0,"",'Ark1'!X352)</f>
        <v>2.6821554555406881</v>
      </c>
      <c r="AD10" s="420">
        <f>+IF(G10=0,"",'Ark1'!Y352)</f>
        <v>9.1229777399343126E-2</v>
      </c>
      <c r="AE10" s="420">
        <f>+IF(G10=0,"",'Ark1'!Z352)</f>
        <v>3.2775977713880948</v>
      </c>
      <c r="AF10" s="415">
        <f>+IF(G10=0,"",'Ark1'!Z352)</f>
        <v>3.2775977713880948</v>
      </c>
      <c r="AG10" s="411">
        <f>+IF(G10=0,"",'Ark1'!AA352)</f>
        <v>1.4352469623743589</v>
      </c>
      <c r="AH10" s="411">
        <f>+IF(G10=0,"",'Ark1'!AC352)</f>
        <v>45.400136334178363</v>
      </c>
      <c r="AI10" s="417">
        <f>+IF(G10=0,"",V10/O10)</f>
        <v>1.4883532990018997</v>
      </c>
      <c r="AJ10" s="420">
        <f>+IF(G10=0,"",G10/E10)</f>
        <v>25.730829420970267</v>
      </c>
      <c r="AK10" s="213"/>
      <c r="AL10" s="375"/>
      <c r="AM10" s="375"/>
      <c r="AO10" s="28"/>
      <c r="AP10" s="28"/>
      <c r="AQ10" s="28"/>
      <c r="AT10" s="216"/>
    </row>
    <row r="11" spans="1:6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375"/>
      <c r="AM11" s="375"/>
      <c r="AO11" s="28"/>
      <c r="AP11" s="28"/>
      <c r="AQ11" s="28"/>
      <c r="AT11" s="216"/>
    </row>
    <row r="12" spans="1:6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375"/>
      <c r="AM12" s="375"/>
      <c r="AO12" s="28"/>
      <c r="AP12" s="28"/>
      <c r="AQ12" s="28"/>
      <c r="AT12" s="216"/>
    </row>
    <row r="13" spans="1:65" ht="15.6">
      <c r="A13" s="213"/>
      <c r="B13" s="410">
        <f>+'Ark1'!C353</f>
        <v>2023</v>
      </c>
      <c r="C13" s="410">
        <f>+'Ark1'!F353</f>
        <v>186</v>
      </c>
      <c r="D13" s="411" t="str">
        <f>VLOOKUP(C13,RNR!$D$8:$E$9,2)</f>
        <v>Geit</v>
      </c>
      <c r="E13" s="412">
        <f>+'Ark1'!Q353</f>
        <v>643</v>
      </c>
      <c r="F13" s="413">
        <f>+E13-E17</f>
        <v>62</v>
      </c>
      <c r="G13" s="412">
        <f>+'Ark1'!R353</f>
        <v>9080</v>
      </c>
      <c r="H13" s="413">
        <f>+G13-G17</f>
        <v>-8050</v>
      </c>
      <c r="I13" s="374"/>
      <c r="J13" s="415">
        <f>+'Ark1'!AF353</f>
        <v>34.299097193366826</v>
      </c>
      <c r="K13" s="416">
        <f>+J13-J17</f>
        <v>-32.225174651293351</v>
      </c>
      <c r="L13" s="415">
        <f>+'Ark1'!AG353</f>
        <v>57.497483932467688</v>
      </c>
      <c r="M13" s="374"/>
      <c r="N13" s="414">
        <f>+'Ark1'!AI353</f>
        <v>1478</v>
      </c>
      <c r="O13" s="417">
        <f>+IF(G13=0,"",'Ark1'!S353)</f>
        <v>5.2628854625550652</v>
      </c>
      <c r="P13" s="418">
        <f>+IF(G13=0,"",O13-O17)</f>
        <v>3.5273086606436799E-2</v>
      </c>
      <c r="Q13" s="374"/>
      <c r="R13" s="419">
        <f>+IF(N13=0,"",'Ark1'!AJ353)</f>
        <v>108.44492557510156</v>
      </c>
      <c r="S13" s="374"/>
      <c r="T13" s="375">
        <f>+IF(N13=0,"",'Ark1'!AK353)</f>
        <v>15.806611766951024</v>
      </c>
      <c r="U13" s="374"/>
      <c r="V13" s="290">
        <f>+IF(G13=0,"",'Ark1'!U353)</f>
        <v>20.719174008810658</v>
      </c>
      <c r="W13" s="416">
        <f>+V13-V16</f>
        <v>-0.62659281253509391</v>
      </c>
      <c r="X13" s="407"/>
      <c r="Y13" s="411">
        <f>+IF(G13=0,"",'Ark1'!T353)</f>
        <v>5.5963656387665193</v>
      </c>
      <c r="Z13" s="418">
        <f>+IF(G13=0,"",Y13-Y17)</f>
        <v>1.169103525514914</v>
      </c>
      <c r="AA13" s="420">
        <f>+IF(G13=0,"",'Ark1'!W353)</f>
        <v>3.9867841409691622</v>
      </c>
      <c r="AB13" s="420">
        <f>+AA13-AA17</f>
        <v>3.9634332945009776</v>
      </c>
      <c r="AC13" s="420">
        <f>+IF(G13=0,"",'Ark1'!X353)</f>
        <v>79.405286343612318</v>
      </c>
      <c r="AD13" s="420">
        <f>+IF(G13=0,"",'Ark1'!Y353)</f>
        <v>30.044052863436121</v>
      </c>
      <c r="AE13" s="420">
        <f>+IF(G13=0,"",'Ark1'!Z353)</f>
        <v>6.0250133145981106</v>
      </c>
      <c r="AF13" s="415">
        <f>+IF(G13=0,"",'Ark1'!Z353)</f>
        <v>6.0250133145981106</v>
      </c>
      <c r="AG13" s="411">
        <f>+IF(G13=0,"",'Ark1'!AA353)</f>
        <v>1.6769850621801747</v>
      </c>
      <c r="AH13" s="411">
        <f>+IF(G13=0,"",'Ark1'!AC353)</f>
        <v>44.909824859462589</v>
      </c>
      <c r="AI13" s="417">
        <f>+IF(G13=0,"",V13/O13)</f>
        <v>3.9368468411911359</v>
      </c>
      <c r="AJ13" s="420">
        <f>+IF(G13=0,"",G13/E13)</f>
        <v>14.121306376360808</v>
      </c>
      <c r="AK13" s="213"/>
      <c r="AL13" s="375"/>
      <c r="AM13" s="375"/>
      <c r="AO13" s="28"/>
      <c r="AP13" s="28"/>
      <c r="AQ13" s="28"/>
      <c r="AT13" s="421"/>
    </row>
    <row r="14" spans="1:65" ht="15.6">
      <c r="A14" s="213"/>
      <c r="B14" s="410">
        <f>+'Ark1'!C354</f>
        <v>2023</v>
      </c>
      <c r="C14" s="410">
        <f>+'Ark1'!F354</f>
        <v>187</v>
      </c>
      <c r="D14" s="411" t="str">
        <f>VLOOKUP(C14,RNR!$D$8:$E$9,2)</f>
        <v>Kje</v>
      </c>
      <c r="E14" s="412">
        <f>+'Ark1'!Q354</f>
        <v>625</v>
      </c>
      <c r="F14" s="413">
        <f>+E14-E19</f>
        <v>48</v>
      </c>
      <c r="G14" s="412">
        <f>+'Ark1'!R354</f>
        <v>17393</v>
      </c>
      <c r="H14" s="413">
        <f>+G14-G19</f>
        <v>8530</v>
      </c>
      <c r="I14" s="374"/>
      <c r="J14" s="415">
        <f>+'Ark1'!AF354</f>
        <v>65.700902806633167</v>
      </c>
      <c r="K14" s="416">
        <f>+J14-J19</f>
        <v>32.241604761036704</v>
      </c>
      <c r="L14" s="415">
        <f>+'Ark1'!AG354</f>
        <v>42.502516067532305</v>
      </c>
      <c r="M14" s="374"/>
      <c r="N14" s="414">
        <f>+'Ark1'!AI354</f>
        <v>2383</v>
      </c>
      <c r="O14" s="417">
        <f>+IF(G14=0,"",'Ark1'!S354)</f>
        <v>5.32472833898695</v>
      </c>
      <c r="P14" s="418">
        <f>+IF(G14=0,"",O14-O19)</f>
        <v>7.3346188473578877E-2</v>
      </c>
      <c r="Q14" s="374"/>
      <c r="R14" s="419">
        <f>+IF(N14=0,"",'Ark1'!AJ354)</f>
        <v>84.286949223667378</v>
      </c>
      <c r="S14" s="374"/>
      <c r="T14" s="375">
        <f>+IF(N14=0,"",'Ark1'!AK354)</f>
        <v>14.214667623546388</v>
      </c>
      <c r="U14" s="374"/>
      <c r="V14" s="290">
        <f>+IF(G14=0,"",'Ark1'!U354)</f>
        <v>7.9955729316391695</v>
      </c>
      <c r="W14" s="416">
        <f>+V14-V17</f>
        <v>-7.7914517280853524E-2</v>
      </c>
      <c r="X14" s="407"/>
      <c r="Y14" s="411">
        <f>+IF(G14=0,"",'Ark1'!T354)</f>
        <v>4.4102799977002221</v>
      </c>
      <c r="Z14" s="418">
        <f>+IF(G14=0,"",Y14-Y19)</f>
        <v>-1.1786853639154851</v>
      </c>
      <c r="AA14" s="420">
        <f>+IF(G14=0,"",'Ark1'!W354)</f>
        <v>8.0492152015178509E-2</v>
      </c>
      <c r="AB14" s="420">
        <f>+AA14-AA19</f>
        <v>-4.003903650760404</v>
      </c>
      <c r="AC14" s="420">
        <f>+IF(G14=0,"",'Ark1'!X354)</f>
        <v>2.2077847409877536</v>
      </c>
      <c r="AD14" s="420">
        <f>+IF(G14=0,"",'Ark1'!Y354)</f>
        <v>4.0246076007589254E-2</v>
      </c>
      <c r="AE14" s="420">
        <f>+IF(G14=0,"",'Ark1'!Z354)</f>
        <v>3.1293344032890968</v>
      </c>
      <c r="AF14" s="415">
        <f>+IF(G14=0,"",'Ark1'!Z354)</f>
        <v>3.1293344032890968</v>
      </c>
      <c r="AG14" s="411">
        <f>+IF(G14=0,"",'Ark1'!AA354)</f>
        <v>1.4537847706383706</v>
      </c>
      <c r="AH14" s="411">
        <f>+IF(G14=0,"",'Ark1'!AC354)</f>
        <v>33.981052349661873</v>
      </c>
      <c r="AI14" s="417">
        <f>+IF(G14=0,"",V14/O14)</f>
        <v>1.5015926489801652</v>
      </c>
      <c r="AJ14" s="420">
        <f>+IF(G14=0,"",G14/E14)</f>
        <v>27.828800000000001</v>
      </c>
      <c r="AK14" s="213"/>
      <c r="AL14" s="375"/>
      <c r="AM14" s="375"/>
      <c r="AO14" s="28"/>
      <c r="AP14" s="28"/>
      <c r="AQ14" s="28"/>
      <c r="AT14" s="421"/>
    </row>
    <row r="15" spans="1:65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375"/>
      <c r="AM15" s="375"/>
      <c r="AO15" s="28"/>
      <c r="AP15" s="28"/>
      <c r="AQ15" s="28"/>
      <c r="AT15" s="421"/>
    </row>
    <row r="16" spans="1:65" ht="15.6">
      <c r="A16" s="213"/>
      <c r="B16" s="410">
        <f>+'Ark1'!C355</f>
        <v>2022</v>
      </c>
      <c r="C16" s="410">
        <f>+'Ark1'!F355</f>
        <v>186</v>
      </c>
      <c r="D16" s="411" t="str">
        <f>VLOOKUP(C16,RNR!$D$8:$E$9,2)</f>
        <v>Geit</v>
      </c>
      <c r="E16" s="412">
        <f>+'Ark1'!Q355</f>
        <v>577</v>
      </c>
      <c r="F16" s="413">
        <f>+E16-E20</f>
        <v>0</v>
      </c>
      <c r="G16" s="412">
        <f>+'Ark1'!R355</f>
        <v>8620</v>
      </c>
      <c r="H16" s="413">
        <f>+G16-G20</f>
        <v>-9005.9000000000015</v>
      </c>
      <c r="I16" s="374"/>
      <c r="J16" s="415">
        <f>+'Ark1'!AF355</f>
        <v>33.475728155339809</v>
      </c>
      <c r="K16" s="416">
        <f>+J16-J20</f>
        <v>-33.064973799063708</v>
      </c>
      <c r="L16" s="415">
        <f>+'Ark1'!AG355</f>
        <v>57.089941385237111</v>
      </c>
      <c r="M16" s="374"/>
      <c r="N16" s="414">
        <f>+'Ark1'!AJ355</f>
        <v>107.16543209876544</v>
      </c>
      <c r="O16" s="417">
        <f>+IF(G16=0,"",'Ark1'!S355)</f>
        <v>5.209280742459395</v>
      </c>
      <c r="P16" s="418">
        <f>+IF(G16=0,"",O16-O20)</f>
        <v>8.0027768143190237E-2</v>
      </c>
      <c r="Q16" s="374"/>
      <c r="R16" s="419">
        <f>+IF(N16=0,"",'Ark1'!AK355)</f>
        <v>14.58448624902681</v>
      </c>
      <c r="S16" s="374"/>
      <c r="T16" s="375">
        <f>+IF(N16=0,"",'Ark1'!AL355)</f>
        <v>0</v>
      </c>
      <c r="U16" s="374"/>
      <c r="V16" s="290">
        <f>+IF(G16=0,"",'Ark1'!U355)</f>
        <v>21.345766821345752</v>
      </c>
      <c r="W16" s="416">
        <f>+IF(G16=0,"",V16-V20)</f>
        <v>13.218449634705664</v>
      </c>
      <c r="X16" s="407"/>
      <c r="Y16" s="411">
        <f>+IF(G16=0,"",'Ark1'!T355)</f>
        <v>5.5705336426914158</v>
      </c>
      <c r="Z16" s="418">
        <f>+IF(G16=0,"",Y16-Y20)</f>
        <v>1.2045154535493019</v>
      </c>
      <c r="AA16" s="420">
        <f>+IF(G16=0,"",'Ark1'!W355)</f>
        <v>3.4802784222737815</v>
      </c>
      <c r="AB16" s="420">
        <f>+AA16-AA20</f>
        <v>3.4632580148052265</v>
      </c>
      <c r="AC16" s="420">
        <f>+IF(G16=0,"",'Ark1'!X355)</f>
        <v>83.909512761020892</v>
      </c>
      <c r="AD16" s="420">
        <f>+IF(G16=0,"",'Ark1'!Y355)</f>
        <v>33.549883990719259</v>
      </c>
      <c r="AE16" s="420">
        <f>+IF(G16=0,"",'Ark1'!Z355)</f>
        <v>5.9146881860109826</v>
      </c>
      <c r="AF16" s="415">
        <f>+IF(G16=0,"",'Ark1'!Z355)</f>
        <v>5.9146881860109826</v>
      </c>
      <c r="AG16" s="411">
        <f>+IF(G16=0,"",'Ark1'!AA355)</f>
        <v>1.6849427875407996</v>
      </c>
      <c r="AH16" s="411">
        <f>+IF(G16=0,"",'Ark1'!AC355)</f>
        <v>47.690397589688757</v>
      </c>
      <c r="AI16" s="417">
        <f>+IF(G16=0,"",V16/O16)</f>
        <v>4.0976418581863632</v>
      </c>
      <c r="AJ16" s="420">
        <f>+IF(G16=0,"",G16/E16)</f>
        <v>14.939341421143848</v>
      </c>
      <c r="AK16" s="213"/>
      <c r="AL16" s="375"/>
      <c r="AM16" s="375"/>
      <c r="AO16" s="28"/>
      <c r="AP16" s="28"/>
      <c r="AQ16" s="28"/>
      <c r="AT16" s="421"/>
    </row>
    <row r="17" spans="1:46" ht="15.6">
      <c r="A17" s="213"/>
      <c r="B17" s="410">
        <f>+'Ark1'!C356</f>
        <v>2022</v>
      </c>
      <c r="C17" s="410">
        <f>+'Ark1'!F356</f>
        <v>187</v>
      </c>
      <c r="D17" s="411" t="str">
        <f>VLOOKUP(C17,RNR!$D$8:$E$9,2)</f>
        <v>Kje</v>
      </c>
      <c r="E17" s="412">
        <f>+'Ark1'!Q356</f>
        <v>581</v>
      </c>
      <c r="F17" s="413">
        <f>+E17-E22</f>
        <v>13</v>
      </c>
      <c r="G17" s="412">
        <f>+'Ark1'!R356</f>
        <v>17130</v>
      </c>
      <c r="H17" s="413">
        <f>+G17-G22</f>
        <v>8158</v>
      </c>
      <c r="I17" s="374"/>
      <c r="J17" s="415">
        <f>+'Ark1'!AF356</f>
        <v>66.524271844660177</v>
      </c>
      <c r="K17" s="416">
        <f>+J17-J22</f>
        <v>32.689373477574918</v>
      </c>
      <c r="L17" s="415">
        <f>+'Ark1'!AG356</f>
        <v>42.910058614762882</v>
      </c>
      <c r="M17" s="374"/>
      <c r="N17" s="414">
        <f>+'Ark1'!AJ356</f>
        <v>83.825233644859807</v>
      </c>
      <c r="O17" s="417">
        <f>+IF(G17=0,"",'Ark1'!S356)</f>
        <v>5.2276123759486284</v>
      </c>
      <c r="P17" s="418">
        <f>+IF(G17=0,"",O17-O22)</f>
        <v>0.18837920608683589</v>
      </c>
      <c r="Q17" s="374"/>
      <c r="R17" s="419">
        <f>+IF(N17=0,"",'Ark1'!AK356)</f>
        <v>14.958244642558748</v>
      </c>
      <c r="S17" s="374"/>
      <c r="T17" s="375">
        <f>+IF(N17=0,"",'Ark1'!AL356)</f>
        <v>0</v>
      </c>
      <c r="U17" s="374"/>
      <c r="V17" s="290">
        <f>+IF(G17=0,"",'Ark1'!U356)</f>
        <v>8.073487448920023</v>
      </c>
      <c r="W17" s="416">
        <f>+IF(G17=0,"",V17-V22)</f>
        <v>-13.440902876536882</v>
      </c>
      <c r="X17" s="407"/>
      <c r="Y17" s="411">
        <f>+IF(G17=0,"",'Ark1'!T356)</f>
        <v>4.4272621132516052</v>
      </c>
      <c r="Z17" s="418">
        <f>+IF(G17=0,"",Y17-Y22)</f>
        <v>-1.1818551404265047</v>
      </c>
      <c r="AA17" s="420">
        <f>+IF(G17=0,"",'Ark1'!W356)</f>
        <v>2.3350846468184472E-2</v>
      </c>
      <c r="AB17" s="420">
        <f>+AA17-AA22</f>
        <v>-4.1897565989174597</v>
      </c>
      <c r="AC17" s="420">
        <f>+IF(G17=0,"",'Ark1'!X356)</f>
        <v>2.4109748978400463</v>
      </c>
      <c r="AD17" s="420">
        <f>+IF(G17=0,"",'Ark1'!Y356)</f>
        <v>5.8377116170461187E-2</v>
      </c>
      <c r="AE17" s="420">
        <f>+IF(G17=0,"",'Ark1'!Z356)</f>
        <v>3.2196735036217619</v>
      </c>
      <c r="AF17" s="415">
        <f>+IF(G17=0,"",'Ark1'!Z356)</f>
        <v>3.2196735036217619</v>
      </c>
      <c r="AG17" s="411">
        <f>+IF(G17=0,"",'Ark1'!AA356)</f>
        <v>1.4621022886653676</v>
      </c>
      <c r="AH17" s="411">
        <f>+IF(G17=0,"",'Ark1'!AC356)</f>
        <v>28.537600911222761</v>
      </c>
      <c r="AI17" s="417">
        <f>+IF(G17=0,"",V17/O17)</f>
        <v>1.5443929022099632</v>
      </c>
      <c r="AJ17" s="420">
        <f>+IF(G17=0,"",G17/E17)</f>
        <v>29.483648881239244</v>
      </c>
      <c r="AK17" s="213"/>
      <c r="AL17" s="375"/>
      <c r="AM17" s="375"/>
      <c r="AO17" s="28"/>
      <c r="AP17" s="28"/>
      <c r="AQ17" s="28"/>
      <c r="AT17" s="421"/>
    </row>
    <row r="18" spans="1:46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375"/>
      <c r="AM18" s="375"/>
      <c r="AO18" s="28"/>
      <c r="AP18" s="28"/>
      <c r="AQ18" s="28"/>
      <c r="AT18" s="421"/>
    </row>
    <row r="19" spans="1:46" ht="15.6">
      <c r="A19" s="213"/>
      <c r="B19" s="410">
        <f>+'Ark1'!C357</f>
        <v>2021</v>
      </c>
      <c r="C19" s="410">
        <f>+'Ark1'!F357</f>
        <v>186</v>
      </c>
      <c r="D19" s="411" t="str">
        <f>VLOOKUP(C19,RNR!$D$8:$E$9,2)</f>
        <v>Geit</v>
      </c>
      <c r="E19" s="412">
        <f>+'Ark1'!Q357</f>
        <v>577</v>
      </c>
      <c r="F19" s="413">
        <f>+E19-E23</f>
        <v>5</v>
      </c>
      <c r="G19" s="412">
        <f>+'Ark1'!R357</f>
        <v>8863</v>
      </c>
      <c r="H19" s="413">
        <f>+G19-G23</f>
        <v>-8682</v>
      </c>
      <c r="I19" s="374"/>
      <c r="J19" s="415">
        <f>+'Ark1'!AF357</f>
        <v>33.459298045596462</v>
      </c>
      <c r="K19" s="416">
        <f>+J19-J23</f>
        <v>-32.705803587318279</v>
      </c>
      <c r="L19" s="415">
        <f>+'Ark1'!AG357</f>
        <v>57.424816761912552</v>
      </c>
      <c r="M19" s="374"/>
      <c r="N19" s="414">
        <f>+'Ark1'!AJ357</f>
        <v>0</v>
      </c>
      <c r="O19" s="417">
        <f>+IF(G19=0,"",'Ark1'!S357)</f>
        <v>5.2513821505133711</v>
      </c>
      <c r="P19" s="418">
        <f>+IF(G19=0,"",O19-O23)</f>
        <v>7.6346527828844657E-2</v>
      </c>
      <c r="Q19" s="374"/>
      <c r="R19" s="419" t="str">
        <f>+IF(N19=0,"",'Ark1'!AK357)</f>
        <v/>
      </c>
      <c r="S19" s="374"/>
      <c r="T19" s="375" t="str">
        <f>+IF(N19=0,"",'Ark1'!AL357)</f>
        <v/>
      </c>
      <c r="U19" s="374"/>
      <c r="V19" s="290">
        <f>+IF(G19=0,"",'Ark1'!U357)</f>
        <v>21.800218887509963</v>
      </c>
      <c r="W19" s="416">
        <f>+IF(G19=0,"",V19-V23)</f>
        <v>13.962908542682371</v>
      </c>
      <c r="X19" s="407"/>
      <c r="Y19" s="411">
        <f>+IF(G19=0,"",'Ark1'!T357)</f>
        <v>5.5889653616157071</v>
      </c>
      <c r="Z19" s="418">
        <f>+IF(G19=0,"",Y19-Y23)</f>
        <v>1.0794184821628718</v>
      </c>
      <c r="AA19" s="420">
        <f>+IF(G19=0,"",'Ark1'!W357)</f>
        <v>4.0843958027755827</v>
      </c>
      <c r="AB19" s="420">
        <f>+AA19-AA23</f>
        <v>4.055897655155178</v>
      </c>
      <c r="AC19" s="420">
        <f>+IF(G19=0,"",'Ark1'!X357)</f>
        <v>84.971228703599252</v>
      </c>
      <c r="AD19" s="420">
        <f>+IF(G19=0,"",'Ark1'!Y357)</f>
        <v>36.511339275640303</v>
      </c>
      <c r="AE19" s="420">
        <f>+IF(G19=0,"",'Ark1'!Z357)</f>
        <v>5.9847663619776847</v>
      </c>
      <c r="AF19" s="415">
        <f>+IF(G19=0,"",'Ark1'!Z357)</f>
        <v>5.9847663619776847</v>
      </c>
      <c r="AG19" s="411">
        <f>+IF(G19=0,"",'Ark1'!AA357)</f>
        <v>1.7708612359363223</v>
      </c>
      <c r="AH19" s="411">
        <f>+IF(G19=0,"",'Ark1'!AC357)</f>
        <v>48.204792569471678</v>
      </c>
      <c r="AI19" s="417">
        <f>+IF(G19=0,"",V19/O19)</f>
        <v>4.1513297380916736</v>
      </c>
      <c r="AJ19" s="420">
        <f>+IF(G19=0,"",G19/E19)</f>
        <v>15.36048526863085</v>
      </c>
      <c r="AK19" s="213"/>
      <c r="AL19" s="375"/>
      <c r="AM19" s="375"/>
      <c r="AO19" s="28"/>
      <c r="AP19" s="28"/>
      <c r="AQ19" s="28"/>
      <c r="AT19" s="421"/>
    </row>
    <row r="20" spans="1:46" ht="15.6">
      <c r="A20" s="213"/>
      <c r="B20" s="410">
        <f>+'Ark1'!C358</f>
        <v>2021</v>
      </c>
      <c r="C20" s="410">
        <f>+'Ark1'!F358</f>
        <v>187</v>
      </c>
      <c r="D20" s="411" t="str">
        <f>VLOOKUP(C20,RNR!$D$8:$E$9,2)</f>
        <v>Kje</v>
      </c>
      <c r="E20" s="412">
        <f>+'Ark1'!Q358</f>
        <v>577</v>
      </c>
      <c r="F20" s="413">
        <f>+E20-E25</f>
        <v>21</v>
      </c>
      <c r="G20" s="412">
        <f>+'Ark1'!R358</f>
        <v>17625.900000000001</v>
      </c>
      <c r="H20" s="413">
        <f>+G20-G25</f>
        <v>8847.9000000000015</v>
      </c>
      <c r="I20" s="374"/>
      <c r="J20" s="415">
        <f>+'Ark1'!AF358</f>
        <v>66.540701954403517</v>
      </c>
      <c r="K20" s="416">
        <f>+J20-J25</f>
        <v>34.031998895370855</v>
      </c>
      <c r="L20" s="415">
        <f>+'Ark1'!AG358</f>
        <v>42.575183238087448</v>
      </c>
      <c r="M20" s="374"/>
      <c r="N20" s="414">
        <f>+'Ark1'!AJ358</f>
        <v>0</v>
      </c>
      <c r="O20" s="417">
        <f>+IF(G20=0,"",'Ark1'!S358)</f>
        <v>5.1292529743162047</v>
      </c>
      <c r="P20" s="418">
        <f>+IF(G20=0,"",O20-O25)</f>
        <v>0.12355691598856655</v>
      </c>
      <c r="Q20" s="374"/>
      <c r="R20" s="419" t="str">
        <f>+IF(N20=0,"",'Ark1'!AK358)</f>
        <v/>
      </c>
      <c r="S20" s="374"/>
      <c r="T20" s="375" t="str">
        <f>+IF(N20=0,"",'Ark1'!AL358)</f>
        <v/>
      </c>
      <c r="U20" s="374"/>
      <c r="V20" s="290">
        <f>+IF(G20=0,"",'Ark1'!U358)</f>
        <v>8.127317186640088</v>
      </c>
      <c r="W20" s="416">
        <f>+IF(G20=0,"",V20-V25)</f>
        <v>-13.364986299347642</v>
      </c>
      <c r="X20" s="407"/>
      <c r="Y20" s="411">
        <f>+IF(G20=0,"",'Ark1'!T358)</f>
        <v>4.3660181891421139</v>
      </c>
      <c r="Z20" s="418">
        <f>+IF(G20=0,"",Y20-Y25)</f>
        <v>-1.2448271059137062</v>
      </c>
      <c r="AA20" s="420">
        <f>+IF(G20=0,"",'Ark1'!W358)</f>
        <v>1.7020407468554797E-2</v>
      </c>
      <c r="AB20" s="420">
        <f>+AA20-AA25</f>
        <v>-4.3461602715015983</v>
      </c>
      <c r="AC20" s="420">
        <f>+IF(G20=0,"",'Ark1'!X358)</f>
        <v>2.8764488621857609</v>
      </c>
      <c r="AD20" s="420">
        <f>+IF(G20=0,"",'Ark1'!Y358)</f>
        <v>6.8081629874219188E-2</v>
      </c>
      <c r="AE20" s="420">
        <f>+IF(G20=0,"",'Ark1'!Z358)</f>
        <v>3.379669773966663</v>
      </c>
      <c r="AF20" s="415">
        <f>+IF(G20=0,"",'Ark1'!Z358)</f>
        <v>3.379669773966663</v>
      </c>
      <c r="AG20" s="411">
        <f>+IF(G20=0,"",'Ark1'!AA358)</f>
        <v>1.4615490346751023</v>
      </c>
      <c r="AH20" s="411">
        <f>+IF(G20=0,"",'Ark1'!AC358)</f>
        <v>38.743716447162093</v>
      </c>
      <c r="AI20" s="417">
        <f>+IF(G20=0,"",V20/O20)</f>
        <v>1.5845030898916745</v>
      </c>
      <c r="AJ20" s="420">
        <f>+IF(G20=0,"",G20/E20)</f>
        <v>30.547487001733106</v>
      </c>
      <c r="AK20" s="213"/>
      <c r="AL20" s="375"/>
      <c r="AM20" s="375"/>
      <c r="AO20" s="28"/>
      <c r="AP20" s="28"/>
      <c r="AQ20" s="28"/>
      <c r="AT20" s="421"/>
    </row>
    <row r="21" spans="1:46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375"/>
      <c r="AM21" s="375"/>
      <c r="AO21" s="28"/>
      <c r="AP21" s="28"/>
      <c r="AQ21" s="28"/>
      <c r="AT21" s="421"/>
    </row>
    <row r="22" spans="1:46" ht="15.6">
      <c r="A22" s="213"/>
      <c r="B22" s="410">
        <f>+'Ark1'!C359</f>
        <v>2020</v>
      </c>
      <c r="C22" s="410">
        <f>+'Ark1'!F359</f>
        <v>186</v>
      </c>
      <c r="D22" s="411" t="str">
        <f>VLOOKUP(C22,RNR!$D$8:$E$9,2)</f>
        <v>Geit</v>
      </c>
      <c r="E22" s="412">
        <f>+'Ark1'!Q359</f>
        <v>568</v>
      </c>
      <c r="F22" s="413">
        <f>+E22-E26</f>
        <v>-3</v>
      </c>
      <c r="G22" s="412">
        <f>+'Ark1'!R359</f>
        <v>8972</v>
      </c>
      <c r="H22" s="413">
        <f>+G22-G26</f>
        <v>-9252</v>
      </c>
      <c r="I22" s="374"/>
      <c r="J22" s="415">
        <f>+'Ark1'!AF359</f>
        <v>33.834898367085259</v>
      </c>
      <c r="K22" s="416">
        <f>+J22-J26</f>
        <v>-33.656398573882058</v>
      </c>
      <c r="L22" s="415">
        <f>+'Ark1'!AG359</f>
        <v>58.398790292228753</v>
      </c>
      <c r="M22" s="374"/>
      <c r="N22" s="414">
        <f>+'Ark1'!AJ359</f>
        <v>0</v>
      </c>
      <c r="O22" s="417">
        <f>+IF(G22=0,"",'Ark1'!S359)</f>
        <v>5.0392331698617925</v>
      </c>
      <c r="P22" s="418">
        <f>+IF(G22=0,"",O22-O26)</f>
        <v>-3.9234784484126095E-2</v>
      </c>
      <c r="Q22" s="374"/>
      <c r="R22" s="419" t="str">
        <f>+IF(N22=0,"",'Ark1'!AK359)</f>
        <v/>
      </c>
      <c r="S22" s="374"/>
      <c r="T22" s="375" t="str">
        <f>+IF(N22=0,"",'Ark1'!AL359)</f>
        <v/>
      </c>
      <c r="U22" s="374"/>
      <c r="V22" s="290">
        <f>+IF(G22=0,"",'Ark1'!U359)</f>
        <v>21.514390325456905</v>
      </c>
      <c r="W22" s="416">
        <f>+IF(G22=0,"",V22-V26)</f>
        <v>13.552322722296227</v>
      </c>
      <c r="X22" s="407"/>
      <c r="Y22" s="411">
        <f>+IF(G22=0,"",'Ark1'!T359)</f>
        <v>5.60911725367811</v>
      </c>
      <c r="Z22" s="418">
        <f>+IF(G22=0,"",Y22-Y26)</f>
        <v>1.2628705460398306</v>
      </c>
      <c r="AA22" s="420">
        <f>+IF(G22=0,"",'Ark1'!W359)</f>
        <v>4.2131074453856439</v>
      </c>
      <c r="AB22" s="420">
        <f>+AA22-AA26</f>
        <v>4.1966456367816054</v>
      </c>
      <c r="AC22" s="420">
        <f>+IF(G22=0,"",'Ark1'!X359)</f>
        <v>84.808292465448048</v>
      </c>
      <c r="AD22" s="420">
        <f>+IF(G22=0,"",'Ark1'!Y359)</f>
        <v>34.217565760142676</v>
      </c>
      <c r="AE22" s="420">
        <f>+IF(G22=0,"",'Ark1'!Z359)</f>
        <v>5.9756592240115731</v>
      </c>
      <c r="AF22" s="415">
        <f>+IF(G22=0,"",'Ark1'!Z359)</f>
        <v>5.9756592240115731</v>
      </c>
      <c r="AG22" s="411">
        <f>+IF(G22=0,"",'Ark1'!AA359)</f>
        <v>1.7279981125750496</v>
      </c>
      <c r="AH22" s="411">
        <f>+IF(G22=0,"",'Ark1'!AC359)</f>
        <v>44.446542361620814</v>
      </c>
      <c r="AI22" s="417">
        <f>+IF(G22=0,"",V22/O22)</f>
        <v>4.2693778200477599</v>
      </c>
      <c r="AJ22" s="420">
        <f>+IF(G22=0,"",G22/E22)</f>
        <v>15.795774647887324</v>
      </c>
      <c r="AK22" s="213"/>
      <c r="AL22" s="375"/>
      <c r="AM22" s="375"/>
      <c r="AO22" s="28"/>
      <c r="AP22" s="28"/>
      <c r="AQ22" s="28"/>
      <c r="AT22" s="421"/>
    </row>
    <row r="23" spans="1:46" ht="15.6">
      <c r="A23" s="213"/>
      <c r="B23" s="410">
        <f>+'Ark1'!C360</f>
        <v>2020</v>
      </c>
      <c r="C23" s="410">
        <f>+'Ark1'!F360</f>
        <v>187</v>
      </c>
      <c r="D23" s="411" t="str">
        <f>VLOOKUP(C23,RNR!$D$8:$E$9,2)</f>
        <v>Kje</v>
      </c>
      <c r="E23" s="412">
        <f>+'Ark1'!Q360</f>
        <v>572</v>
      </c>
      <c r="F23" s="413">
        <f>+E23-E28</f>
        <v>-59</v>
      </c>
      <c r="G23" s="412">
        <f>+'Ark1'!R360</f>
        <v>17545</v>
      </c>
      <c r="H23" s="413">
        <f>+G23-G28</f>
        <v>7954</v>
      </c>
      <c r="I23" s="374"/>
      <c r="J23" s="415">
        <f>+'Ark1'!AF360</f>
        <v>66.165101632914741</v>
      </c>
      <c r="K23" s="416">
        <f>+J23-J28</f>
        <v>32.144812189100875</v>
      </c>
      <c r="L23" s="415">
        <f>+'Ark1'!AG360</f>
        <v>41.601209707771247</v>
      </c>
      <c r="M23" s="374"/>
      <c r="N23" s="414">
        <f>+'Ark1'!AJ360</f>
        <v>0</v>
      </c>
      <c r="O23" s="417">
        <f>+IF(G23=0,"",'Ark1'!S360)</f>
        <v>5.1750356226845264</v>
      </c>
      <c r="P23" s="418">
        <f>+IF(G23=0,"",O23-O28)</f>
        <v>0.31203906341020726</v>
      </c>
      <c r="Q23" s="374"/>
      <c r="R23" s="419" t="str">
        <f>+IF(N23=0,"",'Ark1'!AK360)</f>
        <v/>
      </c>
      <c r="S23" s="374"/>
      <c r="T23" s="375" t="str">
        <f>+IF(N23=0,"",'Ark1'!AL360)</f>
        <v/>
      </c>
      <c r="U23" s="374"/>
      <c r="V23" s="290">
        <f>+IF(G23=0,"",'Ark1'!U360)</f>
        <v>7.8373103448275936</v>
      </c>
      <c r="W23" s="416">
        <f>+IF(G23=0,"",V23-V28)</f>
        <v>-12.774875037301562</v>
      </c>
      <c r="X23" s="407"/>
      <c r="Y23" s="411">
        <f>+IF(G23=0,"",'Ark1'!T360)</f>
        <v>4.5095468794528353</v>
      </c>
      <c r="Z23" s="418">
        <f>+IF(G23=0,"",Y23-Y28)</f>
        <v>-0.86632633501906486</v>
      </c>
      <c r="AA23" s="420">
        <f>+IF(G23=0,"",'Ark1'!W360)</f>
        <v>2.8498147620404674E-2</v>
      </c>
      <c r="AB23" s="420">
        <f>+AA23-AA28</f>
        <v>-3.9752553713035885</v>
      </c>
      <c r="AC23" s="420">
        <f>+IF(G23=0,"",'Ark1'!X360)</f>
        <v>2.1943573667711598</v>
      </c>
      <c r="AD23" s="420">
        <f>+IF(G23=0,"",'Ark1'!Y360)</f>
        <v>6.8395554288971219E-2</v>
      </c>
      <c r="AE23" s="420">
        <f>+IF(G23=0,"",'Ark1'!Z360)</f>
        <v>3.1771550960162442</v>
      </c>
      <c r="AF23" s="415">
        <f>+IF(G23=0,"",'Ark1'!Z360)</f>
        <v>3.1771550960162442</v>
      </c>
      <c r="AG23" s="411">
        <f>+IF(G23=0,"",'Ark1'!AA360)</f>
        <v>1.4876611460733862</v>
      </c>
      <c r="AH23" s="411">
        <f>+IF(G23=0,"",'Ark1'!AC360)</f>
        <v>31.489621815130999</v>
      </c>
      <c r="AI23" s="417">
        <f>+IF(G23=0,"",V23/O23)</f>
        <v>1.5144456804264517</v>
      </c>
      <c r="AJ23" s="420">
        <f>+IF(G23=0,"",G23/E23)</f>
        <v>30.673076923076923</v>
      </c>
      <c r="AK23" s="213"/>
      <c r="AL23" s="375"/>
      <c r="AM23" s="375"/>
      <c r="AO23" s="28"/>
      <c r="AP23" s="28"/>
      <c r="AQ23" s="28"/>
      <c r="AT23" s="421"/>
    </row>
    <row r="24" spans="1:46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375"/>
      <c r="AM24" s="375"/>
      <c r="AO24" s="28"/>
      <c r="AP24" s="28"/>
      <c r="AQ24" s="28"/>
      <c r="AT24" s="421"/>
    </row>
    <row r="25" spans="1:46" ht="15.6">
      <c r="A25" s="213"/>
      <c r="B25" s="410">
        <f>+'Ark1'!C361</f>
        <v>2019</v>
      </c>
      <c r="C25" s="410">
        <f>+'Ark1'!F361</f>
        <v>186</v>
      </c>
      <c r="D25" s="411" t="str">
        <f>VLOOKUP(C25,RNR!$D$8:$E$9,2)</f>
        <v>Geit</v>
      </c>
      <c r="E25" s="412">
        <f>+'Ark1'!Q361</f>
        <v>556</v>
      </c>
      <c r="F25" s="413">
        <f>+E25-E29</f>
        <v>-25</v>
      </c>
      <c r="G25" s="412">
        <f>+'Ark1'!R361</f>
        <v>8778</v>
      </c>
      <c r="H25" s="413">
        <f>+G25-G29</f>
        <v>-9823</v>
      </c>
      <c r="I25" s="374"/>
      <c r="J25" s="415">
        <f>+'Ark1'!AF361</f>
        <v>32.508703059032662</v>
      </c>
      <c r="K25" s="416">
        <f>+J25-J29</f>
        <v>-33.471007497153472</v>
      </c>
      <c r="L25" s="415">
        <f>+'Ark1'!AG361</f>
        <v>56.525452288853181</v>
      </c>
      <c r="M25" s="374"/>
      <c r="N25" s="414">
        <f>+'Ark1'!AJ361</f>
        <v>0</v>
      </c>
      <c r="O25" s="417">
        <f>+IF(G25=0,"",'Ark1'!S361)</f>
        <v>5.0056960583276382</v>
      </c>
      <c r="P25" s="418">
        <f>+IF(G25=0,"",O25-O29)</f>
        <v>-0.20461521525980331</v>
      </c>
      <c r="Q25" s="374"/>
      <c r="R25" s="419" t="str">
        <f>+IF(N25=0,"",'Ark1'!AK361)</f>
        <v/>
      </c>
      <c r="S25" s="374"/>
      <c r="T25" s="375" t="str">
        <f>+IF(N25=0,"",'Ark1'!AL361)</f>
        <v/>
      </c>
      <c r="U25" s="374"/>
      <c r="V25" s="290">
        <f>+IF(G25=0,"",'Ark1'!U361)</f>
        <v>21.49230348598773</v>
      </c>
      <c r="W25" s="416">
        <f>+IF(G25=0,"",V25-V29)</f>
        <v>13.665464068752117</v>
      </c>
      <c r="X25" s="407"/>
      <c r="Y25" s="411">
        <f>+IF(G25=0,"",'Ark1'!T361)</f>
        <v>5.6108452950558201</v>
      </c>
      <c r="Z25" s="418">
        <f>+IF(G25=0,"",Y25-Y29)</f>
        <v>1.3862874755837487</v>
      </c>
      <c r="AA25" s="420">
        <f>+IF(G25=0,"",'Ark1'!W361)</f>
        <v>4.3631806789701528</v>
      </c>
      <c r="AB25" s="420">
        <f>+AA25-AA29</f>
        <v>4.3416764587669379</v>
      </c>
      <c r="AC25" s="420">
        <f>+IF(G25=0,"",'Ark1'!X361)</f>
        <v>84.438368648894979</v>
      </c>
      <c r="AD25" s="420">
        <f>+IF(G25=0,"",'Ark1'!Y361)</f>
        <v>33.390293916609707</v>
      </c>
      <c r="AE25" s="420">
        <f>+IF(G25=0,"",'Ark1'!Z361)</f>
        <v>5.9982367427283503</v>
      </c>
      <c r="AF25" s="415">
        <f>+IF(G25=0,"",'Ark1'!Z361)</f>
        <v>5.9982367427283503</v>
      </c>
      <c r="AG25" s="411">
        <f>+IF(G25=0,"",'Ark1'!AA361)</f>
        <v>1.8261073194781003</v>
      </c>
      <c r="AH25" s="411">
        <f>+IF(G25=0,"",'Ark1'!AC361)</f>
        <v>48.950616688747722</v>
      </c>
      <c r="AI25" s="417">
        <f>+IF(G25=0,"",V25/O25)</f>
        <v>4.2935694128356907</v>
      </c>
      <c r="AJ25" s="420">
        <f>+IF(G25=0,"",G25/E25)</f>
        <v>15.787769784172662</v>
      </c>
      <c r="AK25" s="213"/>
      <c r="AL25" s="375"/>
      <c r="AM25" s="375"/>
      <c r="AO25" s="28"/>
      <c r="AP25" s="28"/>
      <c r="AQ25" s="28"/>
      <c r="AT25" s="421"/>
    </row>
    <row r="26" spans="1:46" ht="15.6">
      <c r="A26" s="213"/>
      <c r="B26" s="410">
        <f>+'Ark1'!C362</f>
        <v>2019</v>
      </c>
      <c r="C26" s="410">
        <f>+'Ark1'!F362</f>
        <v>187</v>
      </c>
      <c r="D26" s="411" t="str">
        <f>VLOOKUP(C26,RNR!$D$8:$E$9,2)</f>
        <v>Kje</v>
      </c>
      <c r="E26" s="412">
        <f>+'Ark1'!Q362</f>
        <v>571</v>
      </c>
      <c r="F26" s="413">
        <f>+E26-E31</f>
        <v>-21</v>
      </c>
      <c r="G26" s="412">
        <f>+'Ark1'!R362</f>
        <v>18224</v>
      </c>
      <c r="H26" s="413">
        <f>+G26-G31</f>
        <v>7936</v>
      </c>
      <c r="I26" s="374"/>
      <c r="J26" s="415">
        <f>+'Ark1'!AF362</f>
        <v>67.491296940967317</v>
      </c>
      <c r="K26" s="416">
        <f>+J26-J31</f>
        <v>30.365245914299202</v>
      </c>
      <c r="L26" s="415">
        <f>+'Ark1'!AG362</f>
        <v>43.47454771114684</v>
      </c>
      <c r="M26" s="374"/>
      <c r="N26" s="414">
        <f>+'Ark1'!AJ362</f>
        <v>0</v>
      </c>
      <c r="O26" s="417">
        <f>+IF(G26=0,"",'Ark1'!S362)</f>
        <v>5.0784679543459186</v>
      </c>
      <c r="P26" s="418">
        <f>+IF(G26=0,"",O26-O31)</f>
        <v>0.2754936153101486</v>
      </c>
      <c r="Q26" s="374"/>
      <c r="R26" s="419" t="str">
        <f>+IF(N26=0,"",'Ark1'!AK362)</f>
        <v/>
      </c>
      <c r="S26" s="374"/>
      <c r="T26" s="375" t="str">
        <f>+IF(N26=0,"",'Ark1'!AL362)</f>
        <v/>
      </c>
      <c r="U26" s="374"/>
      <c r="V26" s="290">
        <f>+IF(G26=0,"",'Ark1'!U362)</f>
        <v>7.9620676031606781</v>
      </c>
      <c r="W26" s="416">
        <f>+IF(G26=0,"",V26-V31)</f>
        <v>-12.592442505704073</v>
      </c>
      <c r="X26" s="407"/>
      <c r="Y26" s="411">
        <f>+IF(G26=0,"",'Ark1'!T362)</f>
        <v>4.3462467076382794</v>
      </c>
      <c r="Z26" s="418">
        <f>+IF(G26=0,"",Y26-Y31)</f>
        <v>-0.96450368116420826</v>
      </c>
      <c r="AA26" s="420">
        <f>+IF(G26=0,"",'Ark1'!W362)</f>
        <v>1.646180860403863E-2</v>
      </c>
      <c r="AB26" s="420">
        <f>+AA26-AA31</f>
        <v>-4.0465241945063823</v>
      </c>
      <c r="AC26" s="420">
        <f>+IF(G26=0,"",'Ark1'!X362)</f>
        <v>2.6558384547848997</v>
      </c>
      <c r="AD26" s="420">
        <f>+IF(G26=0,"",'Ark1'!Y362)</f>
        <v>0.13718173836698855</v>
      </c>
      <c r="AE26" s="420">
        <f>+IF(G26=0,"",'Ark1'!Z362)</f>
        <v>3.4010402634183698</v>
      </c>
      <c r="AF26" s="415">
        <f>+IF(G26=0,"",'Ark1'!Z362)</f>
        <v>3.4010402634183698</v>
      </c>
      <c r="AG26" s="411">
        <f>+IF(G26=0,"",'Ark1'!AA362)</f>
        <v>1.4350090707009997</v>
      </c>
      <c r="AH26" s="411">
        <f>+IF(G26=0,"",'Ark1'!AC362)</f>
        <v>38.600759552704744</v>
      </c>
      <c r="AI26" s="417">
        <f>+IF(G26=0,"",V26/O26)</f>
        <v>1.5678089681253395</v>
      </c>
      <c r="AJ26" s="420">
        <f>+IF(G26=0,"",G26/E26)</f>
        <v>31.915936952714535</v>
      </c>
      <c r="AK26" s="213"/>
      <c r="AL26" s="375"/>
      <c r="AM26" s="375"/>
      <c r="AO26" s="28"/>
      <c r="AP26" s="28"/>
      <c r="AQ26" s="28"/>
      <c r="AT26" s="421"/>
    </row>
    <row r="27" spans="1:46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375"/>
      <c r="AM27" s="375"/>
      <c r="AO27" s="28"/>
      <c r="AP27" s="28"/>
      <c r="AQ27" s="28"/>
      <c r="AT27" s="421"/>
    </row>
    <row r="28" spans="1:46" ht="15.6">
      <c r="A28" s="213"/>
      <c r="B28" s="410">
        <f>+'Ark1'!C363</f>
        <v>2018</v>
      </c>
      <c r="C28" s="410">
        <f>+'Ark1'!F363</f>
        <v>186</v>
      </c>
      <c r="D28" s="411" t="str">
        <f>VLOOKUP(C28,RNR!$D$8:$E$9,2)</f>
        <v>Geit</v>
      </c>
      <c r="E28" s="412">
        <f>+'Ark1'!Q363</f>
        <v>631</v>
      </c>
      <c r="F28" s="413">
        <f>+E28-E32</f>
        <v>55</v>
      </c>
      <c r="G28" s="412">
        <f>+'Ark1'!R363</f>
        <v>9591</v>
      </c>
      <c r="H28" s="413">
        <f>+G28-G32</f>
        <v>-7832</v>
      </c>
      <c r="I28" s="374"/>
      <c r="J28" s="415">
        <f>+'Ark1'!AF363</f>
        <v>34.020289443813866</v>
      </c>
      <c r="K28" s="416">
        <f>+J28-J32</f>
        <v>-28.853659529518019</v>
      </c>
      <c r="L28" s="415">
        <f>+'Ark1'!AG363</f>
        <v>57.589235632606446</v>
      </c>
      <c r="M28" s="374"/>
      <c r="N28" s="414">
        <f>+'Ark1'!AJ363</f>
        <v>0</v>
      </c>
      <c r="O28" s="417">
        <f>+IF(G28=0,"",'Ark1'!S363)</f>
        <v>4.8629965592743192</v>
      </c>
      <c r="P28" s="418">
        <f>+IF(G28=0,"",O28-O32)</f>
        <v>-0.13126390103676222</v>
      </c>
      <c r="Q28" s="374"/>
      <c r="R28" s="419" t="str">
        <f>+IF(N28=0,"",'Ark1'!AK363)</f>
        <v/>
      </c>
      <c r="S28" s="374"/>
      <c r="T28" s="375" t="str">
        <f>+IF(N28=0,"",'Ark1'!AL363)</f>
        <v/>
      </c>
      <c r="U28" s="374"/>
      <c r="V28" s="290">
        <f>+IF(G28=0,"",'Ark1'!U363)</f>
        <v>20.612185382129155</v>
      </c>
      <c r="W28" s="416">
        <f>+IF(G28=0,"",V28-V32)</f>
        <v>13.071073059337444</v>
      </c>
      <c r="X28" s="407"/>
      <c r="Y28" s="411">
        <f>+IF(G28=0,"",'Ark1'!T363)</f>
        <v>5.3758732144719001</v>
      </c>
      <c r="Z28" s="418">
        <f>+IF(G28=0,"",Y28-Y32)</f>
        <v>1.3439613738015224</v>
      </c>
      <c r="AA28" s="420">
        <f>+IF(G28=0,"",'Ark1'!W363)</f>
        <v>4.0037535189239932</v>
      </c>
      <c r="AB28" s="420">
        <f>+AA28-AA32</f>
        <v>3.9922744395461591</v>
      </c>
      <c r="AC28" s="420">
        <f>+IF(G28=0,"",'Ark1'!X363)</f>
        <v>79.220102179126258</v>
      </c>
      <c r="AD28" s="420">
        <f>+IF(G28=0,"",'Ark1'!Y363)</f>
        <v>28.995933687832352</v>
      </c>
      <c r="AE28" s="420">
        <f>+IF(G28=0,"",'Ark1'!Z363)</f>
        <v>6.0345861400424603</v>
      </c>
      <c r="AF28" s="415">
        <f>+IF(G28=0,"",'Ark1'!Z363)</f>
        <v>6.0345861400424603</v>
      </c>
      <c r="AG28" s="411">
        <f>+IF(G28=0,"",'Ark1'!AA363)</f>
        <v>1.7774751592369307</v>
      </c>
      <c r="AH28" s="411">
        <f>+IF(G28=0,"",'Ark1'!AC363)</f>
        <v>49.979247537196173</v>
      </c>
      <c r="AI28" s="417">
        <f>+IF(G28=0,"",V28/O28)</f>
        <v>4.2385770030659877</v>
      </c>
      <c r="AJ28" s="420">
        <f>+IF(G28=0,"",G28/E28)</f>
        <v>15.199683042789223</v>
      </c>
      <c r="AK28" s="213"/>
      <c r="AL28" s="375"/>
      <c r="AM28" s="375"/>
      <c r="AO28" s="28"/>
      <c r="AP28" s="28"/>
      <c r="AQ28" s="28"/>
      <c r="AT28" s="421"/>
    </row>
    <row r="29" spans="1:46" ht="15.6">
      <c r="A29" s="213"/>
      <c r="B29" s="410">
        <f>+'Ark1'!C364</f>
        <v>2018</v>
      </c>
      <c r="C29" s="410">
        <f>+'Ark1'!F364</f>
        <v>187</v>
      </c>
      <c r="D29" s="411" t="str">
        <f>VLOOKUP(C29,RNR!$D$8:$E$9,2)</f>
        <v>Kje</v>
      </c>
      <c r="E29" s="412">
        <f>+'Ark1'!Q364</f>
        <v>581</v>
      </c>
      <c r="F29" s="413">
        <f>+E29-E34</f>
        <v>-22</v>
      </c>
      <c r="G29" s="412">
        <f>+'Ark1'!R364</f>
        <v>18601</v>
      </c>
      <c r="H29" s="413">
        <f>+G29-G34</f>
        <v>10135</v>
      </c>
      <c r="I29" s="374"/>
      <c r="J29" s="415">
        <f>+'Ark1'!AF364</f>
        <v>65.979710556186134</v>
      </c>
      <c r="K29" s="416">
        <f>+J29-J34</f>
        <v>29.300190604710892</v>
      </c>
      <c r="L29" s="415">
        <f>+'Ark1'!AG364</f>
        <v>42.410764367393554</v>
      </c>
      <c r="M29" s="374"/>
      <c r="N29" s="414">
        <f>+'Ark1'!AJ364</f>
        <v>0</v>
      </c>
      <c r="O29" s="417">
        <f>+IF(G29=0,"",'Ark1'!S364)</f>
        <v>5.2103112735874415</v>
      </c>
      <c r="P29" s="418">
        <f>+IF(G29=0,"",O29-O34)</f>
        <v>0.22306818358035319</v>
      </c>
      <c r="Q29" s="374"/>
      <c r="R29" s="419" t="str">
        <f>+IF(N29=0,"",'Ark1'!AK364)</f>
        <v/>
      </c>
      <c r="S29" s="374"/>
      <c r="T29" s="375" t="str">
        <f>+IF(N29=0,"",'Ark1'!AL364)</f>
        <v/>
      </c>
      <c r="U29" s="374"/>
      <c r="V29" s="290">
        <f>+IF(G29=0,"",'Ark1'!U364)</f>
        <v>7.8268394172356128</v>
      </c>
      <c r="W29" s="416">
        <f>+IF(G29=0,"",V29-V34)</f>
        <v>-13.418801971850153</v>
      </c>
      <c r="X29" s="407"/>
      <c r="Y29" s="411">
        <f>+IF(G29=0,"",'Ark1'!T364)</f>
        <v>4.2245578194720714</v>
      </c>
      <c r="Z29" s="418">
        <f>+IF(G29=0,"",Y29-Y34)</f>
        <v>-1.1951208953873671</v>
      </c>
      <c r="AA29" s="420">
        <f>+IF(G29=0,"",'Ark1'!W364)</f>
        <v>2.1504220203214876E-2</v>
      </c>
      <c r="AB29" s="420">
        <f>+AA29-AA34</f>
        <v>-4.1835512959791599</v>
      </c>
      <c r="AC29" s="420">
        <f>+IF(G29=0,"",'Ark1'!X364)</f>
        <v>2.3815923875060485</v>
      </c>
      <c r="AD29" s="420">
        <f>+IF(G29=0,"",'Ark1'!Y364)</f>
        <v>0.12902532121928928</v>
      </c>
      <c r="AE29" s="420">
        <f>+IF(G29=0,"",'Ark1'!Z364)</f>
        <v>3.2983385965377927</v>
      </c>
      <c r="AF29" s="415">
        <f>+IF(G29=0,"",'Ark1'!Z364)</f>
        <v>3.2983385965377927</v>
      </c>
      <c r="AG29" s="411">
        <f>+IF(G29=0,"",'Ark1'!AA364)</f>
        <v>1.4918242559535497</v>
      </c>
      <c r="AH29" s="411">
        <f>+IF(G29=0,"",'Ark1'!AC364)</f>
        <v>28.367242698143873</v>
      </c>
      <c r="AI29" s="417">
        <f>+IF(G29=0,"",V29/O29)</f>
        <v>1.5021826924069011</v>
      </c>
      <c r="AJ29" s="420">
        <f>+IF(G29=0,"",G29/E29)</f>
        <v>32.015490533562826</v>
      </c>
      <c r="AK29" s="213"/>
      <c r="AL29" s="375"/>
      <c r="AM29" s="375"/>
      <c r="AO29" s="28"/>
      <c r="AP29" s="28"/>
      <c r="AQ29" s="28"/>
      <c r="AT29" s="421"/>
    </row>
    <row r="30" spans="1:46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375"/>
      <c r="AM30" s="375"/>
      <c r="AO30" s="28"/>
      <c r="AP30" s="28"/>
      <c r="AQ30" s="28"/>
      <c r="AT30" s="421"/>
    </row>
    <row r="31" spans="1:46" ht="15.6">
      <c r="A31" s="213"/>
      <c r="B31" s="410">
        <f>+'Ark1'!C365</f>
        <v>2017</v>
      </c>
      <c r="C31" s="410">
        <f>+'Ark1'!F365</f>
        <v>186</v>
      </c>
      <c r="D31" s="411" t="str">
        <f>VLOOKUP(C31,RNR!$D$8:$E$9,2)</f>
        <v>Geit</v>
      </c>
      <c r="E31" s="412">
        <f>+'Ark1'!Q365</f>
        <v>592</v>
      </c>
      <c r="F31" s="413">
        <f>+E31-E35</f>
        <v>53</v>
      </c>
      <c r="G31" s="412">
        <f>+'Ark1'!R365</f>
        <v>10288</v>
      </c>
      <c r="H31" s="413">
        <f>+G31-G35</f>
        <v>-4327</v>
      </c>
      <c r="I31" s="374"/>
      <c r="J31" s="415">
        <f>+'Ark1'!AF365</f>
        <v>37.126051026668115</v>
      </c>
      <c r="K31" s="416">
        <f>+J31-J35</f>
        <v>-26.194429021856642</v>
      </c>
      <c r="L31" s="415">
        <f>+'Ark1'!AG365</f>
        <v>61.677870671330318</v>
      </c>
      <c r="M31" s="374"/>
      <c r="N31" s="414">
        <f>+'Ark1'!AJ365</f>
        <v>0</v>
      </c>
      <c r="O31" s="417">
        <f>+IF(G31=0,"",'Ark1'!S365)</f>
        <v>4.80297433903577</v>
      </c>
      <c r="P31" s="418">
        <f>+IF(G31=0,"",O31-O35)</f>
        <v>-0.34611905815889443</v>
      </c>
      <c r="Q31" s="374"/>
      <c r="R31" s="419" t="str">
        <f>+IF(N31=0,"",'Ark1'!AK365)</f>
        <v/>
      </c>
      <c r="S31" s="374"/>
      <c r="T31" s="375" t="str">
        <f>+IF(N31=0,"",'Ark1'!AL365)</f>
        <v/>
      </c>
      <c r="U31" s="374"/>
      <c r="V31" s="290">
        <f>+IF(G31=0,"",'Ark1'!U365)</f>
        <v>20.554510108864751</v>
      </c>
      <c r="W31" s="416">
        <f>+IF(G31=0,"",V31-V35)</f>
        <v>12.931431080469292</v>
      </c>
      <c r="X31" s="407"/>
      <c r="Y31" s="411">
        <f>+IF(G31=0,"",'Ark1'!T365)</f>
        <v>5.3107503888024876</v>
      </c>
      <c r="Z31" s="418">
        <f>+IF(G31=0,"",Y31-Y35)</f>
        <v>1.3262139536331388</v>
      </c>
      <c r="AA31" s="420">
        <f>+IF(G31=0,"",'Ark1'!W365)</f>
        <v>4.0629860031104208</v>
      </c>
      <c r="AB31" s="420">
        <f>+AA31-AA35</f>
        <v>4.0287745764939311</v>
      </c>
      <c r="AC31" s="420">
        <f>+IF(G31=0,"",'Ark1'!X365)</f>
        <v>78.43118195956454</v>
      </c>
      <c r="AD31" s="420">
        <f>+IF(G31=0,"",'Ark1'!Y365)</f>
        <v>28.285381026438568</v>
      </c>
      <c r="AE31" s="420">
        <f>+IF(G31=0,"",'Ark1'!Z365)</f>
        <v>5.9595659241401844</v>
      </c>
      <c r="AF31" s="415">
        <f>+IF(G31=0,"",'Ark1'!Z365)</f>
        <v>5.9595659241401844</v>
      </c>
      <c r="AG31" s="411">
        <f>+IF(G31=0,"",'Ark1'!AA365)</f>
        <v>1.755950475065049</v>
      </c>
      <c r="AH31" s="411">
        <f>+IF(G31=0,"",'Ark1'!AC365)</f>
        <v>50.004330018921799</v>
      </c>
      <c r="AI31" s="417">
        <f>+IF(G31=0,"",V31/O31)</f>
        <v>4.2795377734604365</v>
      </c>
      <c r="AJ31" s="420">
        <f>+IF(G31=0,"",G31/E31)</f>
        <v>17.378378378378379</v>
      </c>
      <c r="AK31" s="213"/>
      <c r="AL31" s="375"/>
      <c r="AM31" s="375"/>
      <c r="AO31" s="28"/>
      <c r="AP31" s="28"/>
      <c r="AQ31" s="28"/>
      <c r="AT31" s="421"/>
    </row>
    <row r="32" spans="1:46" ht="15.6">
      <c r="A32" s="213"/>
      <c r="B32" s="410">
        <f>+'Ark1'!C366</f>
        <v>2017</v>
      </c>
      <c r="C32" s="410">
        <f>+'Ark1'!F366</f>
        <v>187</v>
      </c>
      <c r="D32" s="411" t="str">
        <f>VLOOKUP(C32,RNR!$D$8:$E$9,2)</f>
        <v>Kje</v>
      </c>
      <c r="E32" s="412">
        <f>+'Ark1'!Q366</f>
        <v>576</v>
      </c>
      <c r="F32" s="413">
        <f>+E32-E36</f>
        <v>2</v>
      </c>
      <c r="G32" s="412">
        <f>+'Ark1'!R366</f>
        <v>17423</v>
      </c>
      <c r="H32" s="413">
        <f>+G32-G36</f>
        <v>9360</v>
      </c>
      <c r="I32" s="374"/>
      <c r="J32" s="415">
        <f>+'Ark1'!AF366</f>
        <v>62.873948973331885</v>
      </c>
      <c r="K32" s="416">
        <f>+J32-J36</f>
        <v>28.115143955441638</v>
      </c>
      <c r="L32" s="415">
        <f>+'Ark1'!AG366</f>
        <v>38.322129328669675</v>
      </c>
      <c r="M32" s="374"/>
      <c r="N32" s="414">
        <f>+'Ark1'!AJ366</f>
        <v>0</v>
      </c>
      <c r="O32" s="417">
        <f>+IF(G32=0,"",'Ark1'!S366)</f>
        <v>4.9942604603110814</v>
      </c>
      <c r="P32" s="418">
        <f>+IF(G32=0,"",O32-O36)</f>
        <v>0.15673100477344093</v>
      </c>
      <c r="Q32" s="374"/>
      <c r="R32" s="419" t="str">
        <f>+IF(N32=0,"",'Ark1'!AK366)</f>
        <v/>
      </c>
      <c r="S32" s="374"/>
      <c r="T32" s="375" t="str">
        <f>+IF(N32=0,"",'Ark1'!AL366)</f>
        <v/>
      </c>
      <c r="U32" s="374"/>
      <c r="V32" s="290">
        <f>+IF(G32=0,"",'Ark1'!U366)</f>
        <v>7.5411123227917107</v>
      </c>
      <c r="W32" s="416">
        <f>+IF(G32=0,"",V32-V36)</f>
        <v>-13.380418124932511</v>
      </c>
      <c r="X32" s="407"/>
      <c r="Y32" s="411">
        <f>+IF(G32=0,"",'Ark1'!T366)</f>
        <v>4.0319118406703778</v>
      </c>
      <c r="Z32" s="418">
        <f>+IF(G32=0,"",Y32-Y36)</f>
        <v>-1.2787665668702397</v>
      </c>
      <c r="AA32" s="420">
        <f>+IF(G32=0,"",'Ark1'!W366)</f>
        <v>1.1479079377833903E-2</v>
      </c>
      <c r="AB32" s="420">
        <f>+AA32-AA36</f>
        <v>-2.6054128963135961</v>
      </c>
      <c r="AC32" s="420">
        <f>+IF(G32=0,"",'Ark1'!X366)</f>
        <v>1.8883085576536756</v>
      </c>
      <c r="AD32" s="420">
        <f>+IF(G32=0,"",'Ark1'!Y366)</f>
        <v>0.10905125408942203</v>
      </c>
      <c r="AE32" s="420">
        <f>+IF(G32=0,"",'Ark1'!Z366)</f>
        <v>3.1193675751572512</v>
      </c>
      <c r="AF32" s="415">
        <f>+IF(G32=0,"",'Ark1'!Z366)</f>
        <v>3.1193675751572512</v>
      </c>
      <c r="AG32" s="411">
        <f>+IF(G32=0,"",'Ark1'!AA366)</f>
        <v>1.9309884546485363</v>
      </c>
      <c r="AH32" s="411">
        <f>+IF(G32=0,"",'Ark1'!AC366)</f>
        <v>20.229023534322859</v>
      </c>
      <c r="AI32" s="417">
        <f>+IF(G32=0,"",V32/O32)</f>
        <v>1.5099557547549276</v>
      </c>
      <c r="AJ32" s="420">
        <f>+IF(G32=0,"",G32/E32)</f>
        <v>30.248263888888889</v>
      </c>
      <c r="AK32" s="213"/>
      <c r="AL32" s="375"/>
      <c r="AM32" s="375"/>
      <c r="AO32" s="28"/>
      <c r="AP32" s="28"/>
      <c r="AQ32" s="28"/>
      <c r="AT32" s="421"/>
    </row>
    <row r="33" spans="1:46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375"/>
      <c r="AM33" s="375"/>
      <c r="AO33" s="28"/>
      <c r="AP33" s="28"/>
      <c r="AQ33" s="28"/>
      <c r="AT33" s="421"/>
    </row>
    <row r="34" spans="1:46" ht="15.6">
      <c r="A34" s="213"/>
      <c r="B34" s="410">
        <f>+'Ark1'!C367</f>
        <v>2016</v>
      </c>
      <c r="C34" s="410">
        <f>+'Ark1'!F367</f>
        <v>186</v>
      </c>
      <c r="D34" s="411" t="str">
        <f>VLOOKUP(C34,RNR!$D$8:$E$9,2)</f>
        <v>Geit</v>
      </c>
      <c r="E34" s="412">
        <f>+'Ark1'!Q367</f>
        <v>603</v>
      </c>
      <c r="F34" s="413">
        <f t="shared" ref="F34:F70" si="0">+E34-E37</f>
        <v>78</v>
      </c>
      <c r="G34" s="412">
        <f>+'Ark1'!R367</f>
        <v>8466</v>
      </c>
      <c r="H34" s="413">
        <f t="shared" ref="H34:H70" si="1">+G34-G37</f>
        <v>-6668</v>
      </c>
      <c r="I34" s="374"/>
      <c r="J34" s="415">
        <f>+'Ark1'!AF367</f>
        <v>36.679519951475243</v>
      </c>
      <c r="K34" s="416">
        <f t="shared" ref="K34:K70" si="2">+J34-J37</f>
        <v>-28.561675030634518</v>
      </c>
      <c r="L34" s="415">
        <f>+'Ark1'!AG367</f>
        <v>61.750725855706477</v>
      </c>
      <c r="M34" s="374"/>
      <c r="N34" s="414">
        <f>+'Ark1'!AJ367</f>
        <v>0</v>
      </c>
      <c r="O34" s="417">
        <f>+IF(G34=0,"",'Ark1'!S367)</f>
        <v>4.9872430900070883</v>
      </c>
      <c r="P34" s="418">
        <f t="shared" ref="P34:P70" si="3">+IF(G34=0,"",O34-O37)</f>
        <v>4.5456384575608411E-2</v>
      </c>
      <c r="Q34" s="374"/>
      <c r="R34" s="419" t="str">
        <f>+IF(N34=0,"",'Ark1'!AK367)</f>
        <v/>
      </c>
      <c r="S34" s="374"/>
      <c r="T34" s="375" t="str">
        <f>+IF(N34=0,"",'Ark1'!AL367)</f>
        <v/>
      </c>
      <c r="U34" s="374"/>
      <c r="V34" s="290">
        <f>+IF(G34=0,"",'Ark1'!U367)</f>
        <v>21.245641389085765</v>
      </c>
      <c r="W34" s="416">
        <f t="shared" ref="W34:W70" si="4">+IF(G34=0,"",V34-V37)</f>
        <v>13.834071414194803</v>
      </c>
      <c r="X34" s="407"/>
      <c r="Y34" s="411">
        <f>+IF(G34=0,"",'Ark1'!T367)</f>
        <v>5.4196787148594385</v>
      </c>
      <c r="Z34" s="418">
        <f t="shared" ref="Z34:Z70" si="5">+IF(G34=0,"",Y34-Y37)</f>
        <v>1.6016530772223296</v>
      </c>
      <c r="AA34" s="420">
        <f>+IF(G34=0,"",'Ark1'!W367)</f>
        <v>4.2050555161823748</v>
      </c>
      <c r="AB34" s="420">
        <f t="shared" ref="AB34:AB70" si="6">+AA34-AA37</f>
        <v>4.1984478777523497</v>
      </c>
      <c r="AC34" s="420">
        <f>+IF(G34=0,"",'Ark1'!X367)</f>
        <v>81.974958658162066</v>
      </c>
      <c r="AD34" s="420">
        <f>+IF(G34=0,"",'Ark1'!Y367)</f>
        <v>32.789983463264825</v>
      </c>
      <c r="AE34" s="420">
        <f>+IF(G34=0,"",'Ark1'!Z367)</f>
        <v>6.0222089183285608</v>
      </c>
      <c r="AF34" s="415">
        <f>+IF(G34=0,"",'Ark1'!Z367)</f>
        <v>6.0222089183285608</v>
      </c>
      <c r="AG34" s="411">
        <f>+IF(G34=0,"",'Ark1'!AA367)</f>
        <v>1.7661081488936505</v>
      </c>
      <c r="AH34" s="411">
        <f>+IF(G34=0,"",'Ark1'!AC367)</f>
        <v>52.925239545846921</v>
      </c>
      <c r="AI34" s="417">
        <f t="shared" ref="AI34:AI73" si="7">+IF(G34=0,"",V34/O34)</f>
        <v>4.2599971578797797</v>
      </c>
      <c r="AJ34" s="420">
        <f t="shared" ref="AJ34:AJ55" si="8">+IF(G34=0,"",G34/E34)</f>
        <v>14.039800995024876</v>
      </c>
      <c r="AK34" s="213"/>
      <c r="AL34" s="375"/>
      <c r="AM34" s="375"/>
      <c r="AO34" s="28"/>
      <c r="AP34" s="28"/>
      <c r="AQ34" s="28"/>
      <c r="AT34" s="421"/>
    </row>
    <row r="35" spans="1:46" ht="15.6">
      <c r="A35" s="213"/>
      <c r="B35" s="410">
        <f>+'Ark1'!C368</f>
        <v>2016</v>
      </c>
      <c r="C35" s="410">
        <f>+'Ark1'!F368</f>
        <v>187</v>
      </c>
      <c r="D35" s="411" t="str">
        <f>VLOOKUP(C35,RNR!$D$8:$E$9,2)</f>
        <v>Kje</v>
      </c>
      <c r="E35" s="412">
        <f>+'Ark1'!Q368</f>
        <v>539</v>
      </c>
      <c r="F35" s="413">
        <f t="shared" si="0"/>
        <v>-70</v>
      </c>
      <c r="G35" s="412">
        <f>+'Ark1'!R368</f>
        <v>14615</v>
      </c>
      <c r="H35" s="413">
        <f t="shared" si="1"/>
        <v>4720</v>
      </c>
      <c r="I35" s="374"/>
      <c r="J35" s="415">
        <f>+'Ark1'!AF368</f>
        <v>63.320480048524757</v>
      </c>
      <c r="K35" s="416">
        <f t="shared" si="2"/>
        <v>15.718613497314877</v>
      </c>
      <c r="L35" s="415">
        <f>+'Ark1'!AG368</f>
        <v>38.24927414429353</v>
      </c>
      <c r="M35" s="374"/>
      <c r="N35" s="414">
        <f>+'Ark1'!AJ368</f>
        <v>0</v>
      </c>
      <c r="O35" s="417">
        <f>+IF(G35=0,"",'Ark1'!S368)</f>
        <v>5.1490933971946644</v>
      </c>
      <c r="P35" s="418">
        <f t="shared" si="3"/>
        <v>0.32221113342508367</v>
      </c>
      <c r="Q35" s="374"/>
      <c r="R35" s="419" t="str">
        <f>+IF(N35=0,"",'Ark1'!AK368)</f>
        <v/>
      </c>
      <c r="S35" s="374"/>
      <c r="T35" s="375" t="str">
        <f>+IF(N35=0,"",'Ark1'!AL368)</f>
        <v/>
      </c>
      <c r="U35" s="374"/>
      <c r="V35" s="290">
        <f>+IF(G35=0,"",'Ark1'!U368)</f>
        <v>7.623079028395459</v>
      </c>
      <c r="W35" s="416">
        <f t="shared" si="4"/>
        <v>-12.632807783125521</v>
      </c>
      <c r="X35" s="407"/>
      <c r="Y35" s="411">
        <f>+IF(G35=0,"",'Ark1'!T368)</f>
        <v>3.9845364351693489</v>
      </c>
      <c r="Z35" s="418">
        <f t="shared" si="5"/>
        <v>-1.4252664956037693</v>
      </c>
      <c r="AA35" s="420">
        <f>+IF(G35=0,"",'Ark1'!W368)</f>
        <v>3.4211426616489911E-2</v>
      </c>
      <c r="AB35" s="420">
        <f t="shared" si="6"/>
        <v>-2.9571983763142824</v>
      </c>
      <c r="AC35" s="420">
        <f>+IF(G35=0,"",'Ark1'!X368)</f>
        <v>2.4495381457406764</v>
      </c>
      <c r="AD35" s="420">
        <f>+IF(G35=0,"",'Ark1'!Y368)</f>
        <v>0.1163188504960657</v>
      </c>
      <c r="AE35" s="420">
        <f>+IF(G35=0,"",'Ark1'!Z368)</f>
        <v>3.3165384045666504</v>
      </c>
      <c r="AF35" s="415">
        <f>+IF(G35=0,"",'Ark1'!Z368)</f>
        <v>3.3165384045666504</v>
      </c>
      <c r="AG35" s="411">
        <f>+IF(G35=0,"",'Ark1'!AA368)</f>
        <v>1.5252044946263845</v>
      </c>
      <c r="AH35" s="411">
        <f>+IF(G35=0,"",'Ark1'!AC368)</f>
        <v>26.687961111767425</v>
      </c>
      <c r="AI35" s="417">
        <f t="shared" si="7"/>
        <v>1.4804701411220613</v>
      </c>
      <c r="AJ35" s="420">
        <f t="shared" si="8"/>
        <v>27.115027829313544</v>
      </c>
      <c r="AK35" s="213"/>
      <c r="AL35" s="375"/>
      <c r="AM35" s="375"/>
      <c r="AO35" s="28"/>
      <c r="AP35" s="28"/>
      <c r="AQ35" s="28"/>
      <c r="AT35" s="421"/>
    </row>
    <row r="36" spans="1:46" ht="15.6">
      <c r="A36" s="213"/>
      <c r="B36" s="410">
        <f>+'Ark1'!C369</f>
        <v>2015</v>
      </c>
      <c r="C36" s="410">
        <f>+'Ark1'!F369</f>
        <v>186</v>
      </c>
      <c r="D36" s="411" t="str">
        <f>VLOOKUP(C36,RNR!$D$8:$E$9,2)</f>
        <v>Geit</v>
      </c>
      <c r="E36" s="412">
        <f>+'Ark1'!Q369</f>
        <v>574</v>
      </c>
      <c r="F36" s="413">
        <f t="shared" si="0"/>
        <v>98</v>
      </c>
      <c r="G36" s="412">
        <f>+'Ark1'!R369</f>
        <v>8063</v>
      </c>
      <c r="H36" s="413">
        <f t="shared" si="1"/>
        <v>-2829</v>
      </c>
      <c r="I36" s="374"/>
      <c r="J36" s="415">
        <f>+'Ark1'!AF369</f>
        <v>34.758805017890246</v>
      </c>
      <c r="K36" s="416">
        <f t="shared" si="2"/>
        <v>-17.639328430899873</v>
      </c>
      <c r="L36" s="415">
        <f>+'Ark1'!AG369</f>
        <v>60.062700947457344</v>
      </c>
      <c r="M36" s="374"/>
      <c r="N36" s="414">
        <f>+'Ark1'!AJ369</f>
        <v>0</v>
      </c>
      <c r="O36" s="417">
        <f>+IF(G36=0,"",'Ark1'!S369)</f>
        <v>4.8375294555376405</v>
      </c>
      <c r="P36" s="418">
        <f t="shared" si="3"/>
        <v>-7.5342377000001015E-2</v>
      </c>
      <c r="Q36" s="374"/>
      <c r="R36" s="419" t="str">
        <f>+IF(N36=0,"",'Ark1'!AK369)</f>
        <v/>
      </c>
      <c r="S36" s="374"/>
      <c r="T36" s="375" t="str">
        <f>+IF(N36=0,"",'Ark1'!AL369)</f>
        <v/>
      </c>
      <c r="U36" s="374"/>
      <c r="V36" s="290">
        <f>+IF(G36=0,"",'Ark1'!U369)</f>
        <v>20.921530447724223</v>
      </c>
      <c r="W36" s="416">
        <f t="shared" si="4"/>
        <v>13.446824241334209</v>
      </c>
      <c r="X36" s="407"/>
      <c r="Y36" s="411">
        <f>+IF(G36=0,"",'Ark1'!T369)</f>
        <v>5.3106784075406175</v>
      </c>
      <c r="Z36" s="418">
        <f t="shared" si="5"/>
        <v>1.3744867072100999</v>
      </c>
      <c r="AA36" s="420">
        <f>+IF(G36=0,"",'Ark1'!W369)</f>
        <v>2.6168919756914302</v>
      </c>
      <c r="AB36" s="420">
        <f t="shared" si="6"/>
        <v>2.5985298750671189</v>
      </c>
      <c r="AC36" s="420">
        <f>+IF(G36=0,"",'Ark1'!X369)</f>
        <v>81.074041919880941</v>
      </c>
      <c r="AD36" s="420">
        <f>+IF(G36=0,"",'Ark1'!Y369)</f>
        <v>31.142254743891851</v>
      </c>
      <c r="AE36" s="420">
        <f>+IF(G36=0,"",'Ark1'!Z369)</f>
        <v>5.9334410524449126</v>
      </c>
      <c r="AF36" s="415">
        <f>+IF(G36=0,"",'Ark1'!Z369)</f>
        <v>5.9334410524449126</v>
      </c>
      <c r="AG36" s="411">
        <f>+IF(G36=0,"",'Ark1'!AA369)</f>
        <v>1.7878683457467495</v>
      </c>
      <c r="AH36" s="411">
        <f>+IF(G36=0,"",'Ark1'!AC369)</f>
        <v>53.536254773252807</v>
      </c>
      <c r="AI36" s="417">
        <f t="shared" si="7"/>
        <v>4.3248378413024078</v>
      </c>
      <c r="AJ36" s="420">
        <f t="shared" si="8"/>
        <v>14.047038327526133</v>
      </c>
      <c r="AK36" s="213"/>
      <c r="AL36" s="375"/>
      <c r="AM36" s="375"/>
      <c r="AO36" s="28"/>
      <c r="AP36" s="28"/>
      <c r="AQ36" s="28"/>
      <c r="AT36" s="421"/>
    </row>
    <row r="37" spans="1:46" ht="15.6">
      <c r="A37" s="213"/>
      <c r="B37" s="410">
        <f>+'Ark1'!C370</f>
        <v>2015</v>
      </c>
      <c r="C37" s="410">
        <f>+'Ark1'!F370</f>
        <v>187</v>
      </c>
      <c r="D37" s="411" t="str">
        <f>VLOOKUP(C37,RNR!$D$8:$E$9,2)</f>
        <v>Kje</v>
      </c>
      <c r="E37" s="412">
        <f>+'Ark1'!Q370</f>
        <v>525</v>
      </c>
      <c r="F37" s="413">
        <f t="shared" si="0"/>
        <v>-120</v>
      </c>
      <c r="G37" s="412">
        <f>+'Ark1'!R370</f>
        <v>15134</v>
      </c>
      <c r="H37" s="413">
        <f t="shared" si="1"/>
        <v>1194</v>
      </c>
      <c r="I37" s="374"/>
      <c r="J37" s="415">
        <f>+'Ark1'!AF370</f>
        <v>65.241194982109761</v>
      </c>
      <c r="K37" s="416">
        <f t="shared" si="2"/>
        <v>4.5295535030801162</v>
      </c>
      <c r="L37" s="415">
        <f>+'Ark1'!AG370</f>
        <v>39.937299052542656</v>
      </c>
      <c r="M37" s="374"/>
      <c r="N37" s="414">
        <f>+'Ark1'!AJ370</f>
        <v>0</v>
      </c>
      <c r="O37" s="417">
        <f>+IF(G37=0,"",'Ark1'!S370)</f>
        <v>4.9417867054314799</v>
      </c>
      <c r="P37" s="418">
        <f t="shared" si="3"/>
        <v>0.34623433814310189</v>
      </c>
      <c r="Q37" s="374"/>
      <c r="R37" s="419" t="str">
        <f>+IF(N37=0,"",'Ark1'!AK370)</f>
        <v/>
      </c>
      <c r="S37" s="374"/>
      <c r="T37" s="375" t="str">
        <f>+IF(N37=0,"",'Ark1'!AL370)</f>
        <v/>
      </c>
      <c r="U37" s="374"/>
      <c r="V37" s="290">
        <f>+IF(G37=0,"",'Ark1'!U370)</f>
        <v>7.4115699748909618</v>
      </c>
      <c r="W37" s="416">
        <f t="shared" si="4"/>
        <v>-11.849635190101989</v>
      </c>
      <c r="X37" s="407"/>
      <c r="Y37" s="411">
        <f>+IF(G37=0,"",'Ark1'!T370)</f>
        <v>3.8180256376371089</v>
      </c>
      <c r="Z37" s="418">
        <f t="shared" si="5"/>
        <v>-1.2380719233384996</v>
      </c>
      <c r="AA37" s="420">
        <f>+IF(G37=0,"",'Ark1'!W370)</f>
        <v>6.6076384300251092E-3</v>
      </c>
      <c r="AB37" s="420">
        <f t="shared" si="6"/>
        <v>-2.4539375552572062</v>
      </c>
      <c r="AC37" s="420">
        <f>+IF(G37=0,"",'Ark1'!X370)</f>
        <v>2.1673054050482361</v>
      </c>
      <c r="AD37" s="420">
        <f>+IF(G37=0,"",'Ark1'!Y370)</f>
        <v>0.13876040703052731</v>
      </c>
      <c r="AE37" s="420">
        <f>+IF(G37=0,"",'Ark1'!Z370)</f>
        <v>3.222422558058657</v>
      </c>
      <c r="AF37" s="415">
        <f>+IF(G37=0,"",'Ark1'!Z370)</f>
        <v>3.222422558058657</v>
      </c>
      <c r="AG37" s="411">
        <f>+IF(G37=0,"",'Ark1'!AA370)</f>
        <v>1.4637985168811067</v>
      </c>
      <c r="AH37" s="411">
        <f>+IF(G37=0,"",'Ark1'!AC370)</f>
        <v>27.416008089297179</v>
      </c>
      <c r="AI37" s="417">
        <f t="shared" si="7"/>
        <v>1.4997753680354036</v>
      </c>
      <c r="AJ37" s="420">
        <f t="shared" si="8"/>
        <v>28.826666666666668</v>
      </c>
      <c r="AK37" s="213"/>
      <c r="AL37" s="375"/>
      <c r="AM37" s="375"/>
      <c r="AO37" s="28"/>
      <c r="AP37" s="28"/>
      <c r="AQ37" s="28"/>
      <c r="AT37" s="421"/>
    </row>
    <row r="38" spans="1:46" ht="15.6">
      <c r="A38" s="213"/>
      <c r="B38" s="410">
        <f>+'Ark1'!C371</f>
        <v>2014</v>
      </c>
      <c r="C38" s="410">
        <f>+'Ark1'!F371</f>
        <v>186</v>
      </c>
      <c r="D38" s="411" t="str">
        <f>VLOOKUP(C38,RNR!$D$8:$E$9,2)</f>
        <v>Geit</v>
      </c>
      <c r="E38" s="412">
        <f>+'Ark1'!Q371</f>
        <v>609</v>
      </c>
      <c r="F38" s="413">
        <f t="shared" si="0"/>
        <v>145</v>
      </c>
      <c r="G38" s="412">
        <f>+'Ark1'!R371</f>
        <v>9895</v>
      </c>
      <c r="H38" s="413">
        <f t="shared" si="1"/>
        <v>874</v>
      </c>
      <c r="I38" s="374"/>
      <c r="J38" s="415">
        <f>+'Ark1'!AF371</f>
        <v>47.601866551209881</v>
      </c>
      <c r="K38" s="416">
        <f t="shared" si="2"/>
        <v>8.3135080302395394</v>
      </c>
      <c r="L38" s="415">
        <f>+'Ark1'!AG371</f>
        <v>71.113886459473505</v>
      </c>
      <c r="M38" s="374"/>
      <c r="N38" s="414">
        <f>+'Ark1'!AJ371</f>
        <v>0</v>
      </c>
      <c r="O38" s="417">
        <f>+IF(G38=0,"",'Ark1'!S371)</f>
        <v>4.8268822637695807</v>
      </c>
      <c r="P38" s="418">
        <f t="shared" si="3"/>
        <v>-7.5678427949740446E-2</v>
      </c>
      <c r="Q38" s="374"/>
      <c r="R38" s="419" t="str">
        <f>+IF(N38=0,"",'Ark1'!AK371)</f>
        <v/>
      </c>
      <c r="S38" s="374"/>
      <c r="T38" s="375" t="str">
        <f>+IF(N38=0,"",'Ark1'!AL371)</f>
        <v/>
      </c>
      <c r="U38" s="374"/>
      <c r="V38" s="290">
        <f>+IF(G38=0,"",'Ark1'!U371)</f>
        <v>20.25588681152098</v>
      </c>
      <c r="W38" s="416">
        <f t="shared" si="4"/>
        <v>13.178231340952323</v>
      </c>
      <c r="X38" s="407"/>
      <c r="Y38" s="411">
        <f>+IF(G38=0,"",'Ark1'!T371)</f>
        <v>5.4098029307731181</v>
      </c>
      <c r="Z38" s="418">
        <f t="shared" si="5"/>
        <v>1.4013781441640933</v>
      </c>
      <c r="AA38" s="420">
        <f>+IF(G38=0,"",'Ark1'!W371)</f>
        <v>2.9914098029307725</v>
      </c>
      <c r="AB38" s="420">
        <f t="shared" si="6"/>
        <v>2.9914098029307725</v>
      </c>
      <c r="AC38" s="420">
        <f>+IF(G38=0,"",'Ark1'!X371)</f>
        <v>79.282465891864561</v>
      </c>
      <c r="AD38" s="420">
        <f>+IF(G38=0,"",'Ark1'!Y371)</f>
        <v>25.861546235472456</v>
      </c>
      <c r="AE38" s="420">
        <f>+IF(G38=0,"",'Ark1'!Z371)</f>
        <v>5.5295733437255086</v>
      </c>
      <c r="AF38" s="415">
        <f>+IF(G38=0,"",'Ark1'!Z371)</f>
        <v>5.5295733437255086</v>
      </c>
      <c r="AG38" s="411">
        <f>+IF(G38=0,"",'Ark1'!AA371)</f>
        <v>1.7346584246504972</v>
      </c>
      <c r="AH38" s="411">
        <f>+IF(G38=0,"",'Ark1'!AC371)</f>
        <v>52.567961416369641</v>
      </c>
      <c r="AI38" s="417">
        <f t="shared" si="7"/>
        <v>4.1964741844981388</v>
      </c>
      <c r="AJ38" s="420">
        <f t="shared" si="8"/>
        <v>16.247947454844006</v>
      </c>
      <c r="AK38" s="213"/>
      <c r="AL38" s="375"/>
      <c r="AM38" s="375"/>
      <c r="AO38" s="28"/>
      <c r="AP38" s="28"/>
      <c r="AQ38" s="28"/>
      <c r="AT38" s="421"/>
    </row>
    <row r="39" spans="1:46" ht="15.6">
      <c r="A39" s="213"/>
      <c r="B39" s="410">
        <f>+'Ark1'!C372</f>
        <v>2014</v>
      </c>
      <c r="C39" s="410">
        <f>+'Ark1'!F372</f>
        <v>187</v>
      </c>
      <c r="D39" s="411" t="str">
        <f>VLOOKUP(C39,RNR!$D$8:$E$9,2)</f>
        <v>Kje</v>
      </c>
      <c r="E39" s="412">
        <f>+'Ark1'!Q372</f>
        <v>476</v>
      </c>
      <c r="F39" s="413">
        <f t="shared" si="0"/>
        <v>-173</v>
      </c>
      <c r="G39" s="412">
        <f>+'Ark1'!R372</f>
        <v>10892</v>
      </c>
      <c r="H39" s="413">
        <f t="shared" si="1"/>
        <v>-301</v>
      </c>
      <c r="I39" s="374"/>
      <c r="J39" s="415">
        <f>+'Ark1'!AF372</f>
        <v>52.398133448790119</v>
      </c>
      <c r="K39" s="416">
        <f t="shared" si="2"/>
        <v>-3.5808612998970659</v>
      </c>
      <c r="L39" s="415">
        <f>+'Ark1'!AG372</f>
        <v>28.886113540526487</v>
      </c>
      <c r="M39" s="374"/>
      <c r="N39" s="414">
        <f>+'Ark1'!AJ372</f>
        <v>0</v>
      </c>
      <c r="O39" s="417">
        <f>+IF(G39=0,"",'Ark1'!S372)</f>
        <v>4.9128718325376415</v>
      </c>
      <c r="P39" s="418">
        <f t="shared" si="3"/>
        <v>0.19572718856372795</v>
      </c>
      <c r="Q39" s="374"/>
      <c r="R39" s="419" t="str">
        <f>+IF(N39=0,"",'Ark1'!AK372)</f>
        <v/>
      </c>
      <c r="S39" s="374"/>
      <c r="T39" s="375" t="str">
        <f>+IF(N39=0,"",'Ark1'!AL372)</f>
        <v/>
      </c>
      <c r="U39" s="374"/>
      <c r="V39" s="290">
        <f>+IF(G39=0,"",'Ark1'!U372)</f>
        <v>7.4747062063900129</v>
      </c>
      <c r="W39" s="416">
        <f t="shared" si="4"/>
        <v>-11.736077319027611</v>
      </c>
      <c r="X39" s="407"/>
      <c r="Y39" s="411">
        <f>+IF(G39=0,"",'Ark1'!T372)</f>
        <v>3.9361917003305176</v>
      </c>
      <c r="Z39" s="418">
        <f t="shared" si="5"/>
        <v>-1.076048092397079</v>
      </c>
      <c r="AA39" s="420">
        <f>+IF(G39=0,"",'Ark1'!W372)</f>
        <v>1.8362100624311425E-2</v>
      </c>
      <c r="AB39" s="420">
        <f t="shared" si="6"/>
        <v>-1.6612590911920027</v>
      </c>
      <c r="AC39" s="420">
        <f>+IF(G39=0,"",'Ark1'!X372)</f>
        <v>3.0297466030113842</v>
      </c>
      <c r="AD39" s="420">
        <f>+IF(G39=0,"",'Ark1'!Y372)</f>
        <v>0.20198310686742568</v>
      </c>
      <c r="AE39" s="420">
        <f>+IF(G39=0,"",'Ark1'!Z372)</f>
        <v>3.5607435662729112</v>
      </c>
      <c r="AF39" s="415">
        <f>+IF(G39=0,"",'Ark1'!Z372)</f>
        <v>3.5607435662729112</v>
      </c>
      <c r="AG39" s="411">
        <f>+IF(G39=0,"",'Ark1'!AA372)</f>
        <v>1.545559647639138</v>
      </c>
      <c r="AH39" s="411">
        <f>+IF(G39=0,"",'Ark1'!AC372)</f>
        <v>25.669804870113992</v>
      </c>
      <c r="AI39" s="417">
        <f t="shared" si="7"/>
        <v>1.521453532918466</v>
      </c>
      <c r="AJ39" s="420">
        <f t="shared" si="8"/>
        <v>22.882352941176471</v>
      </c>
      <c r="AK39" s="213"/>
      <c r="AL39" s="375"/>
      <c r="AM39" s="375"/>
      <c r="AO39" s="28"/>
      <c r="AP39" s="28"/>
      <c r="AQ39" s="28"/>
      <c r="AT39" s="421"/>
    </row>
    <row r="40" spans="1:46" ht="15.6">
      <c r="A40" s="213"/>
      <c r="B40" s="410">
        <f>+'Ark1'!C373</f>
        <v>2013</v>
      </c>
      <c r="C40" s="410">
        <f>+'Ark1'!F373</f>
        <v>186</v>
      </c>
      <c r="D40" s="411" t="str">
        <f>VLOOKUP(C40,RNR!$D$8:$E$9,2)</f>
        <v>Geit</v>
      </c>
      <c r="E40" s="412">
        <f>+'Ark1'!Q373</f>
        <v>645</v>
      </c>
      <c r="F40" s="413">
        <f t="shared" si="0"/>
        <v>188</v>
      </c>
      <c r="G40" s="412">
        <f>+'Ark1'!R373</f>
        <v>13940</v>
      </c>
      <c r="H40" s="413">
        <f t="shared" si="1"/>
        <v>5138</v>
      </c>
      <c r="I40" s="374"/>
      <c r="J40" s="415">
        <f>+'Ark1'!AF373</f>
        <v>60.711641479029645</v>
      </c>
      <c r="K40" s="416">
        <f t="shared" si="2"/>
        <v>16.690636227716837</v>
      </c>
      <c r="L40" s="415">
        <f>+'Ark1'!AG373</f>
        <v>80.788995342332285</v>
      </c>
      <c r="M40" s="374"/>
      <c r="N40" s="414">
        <f>+'Ark1'!AJ373</f>
        <v>0</v>
      </c>
      <c r="O40" s="417">
        <f>+IF(G40=0,"",'Ark1'!S373)</f>
        <v>4.595552367288378</v>
      </c>
      <c r="P40" s="418">
        <f t="shared" si="3"/>
        <v>-0.33025994809448989</v>
      </c>
      <c r="Q40" s="374"/>
      <c r="R40" s="419" t="str">
        <f>+IF(N40=0,"",'Ark1'!AK373)</f>
        <v/>
      </c>
      <c r="S40" s="374"/>
      <c r="T40" s="375" t="str">
        <f>+IF(N40=0,"",'Ark1'!AL373)</f>
        <v/>
      </c>
      <c r="U40" s="374"/>
      <c r="V40" s="290">
        <f>+IF(G40=0,"",'Ark1'!U373)</f>
        <v>19.261205164992951</v>
      </c>
      <c r="W40" s="416">
        <f t="shared" si="4"/>
        <v>12.35743329496343</v>
      </c>
      <c r="X40" s="407"/>
      <c r="Y40" s="411">
        <f>+IF(G40=0,"",'Ark1'!T373)</f>
        <v>5.0560975609756085</v>
      </c>
      <c r="Z40" s="418">
        <f t="shared" si="5"/>
        <v>1.2417371883330262</v>
      </c>
      <c r="AA40" s="420">
        <f>+IF(G40=0,"",'Ark1'!W373)</f>
        <v>2.4605451936872313</v>
      </c>
      <c r="AB40" s="420">
        <f t="shared" si="6"/>
        <v>2.4605451936872313</v>
      </c>
      <c r="AC40" s="420">
        <f>+IF(G40=0,"",'Ark1'!X373)</f>
        <v>72.560975609756113</v>
      </c>
      <c r="AD40" s="420">
        <f>+IF(G40=0,"",'Ark1'!Y373)</f>
        <v>20.164992826398848</v>
      </c>
      <c r="AE40" s="420">
        <f>+IF(G40=0,"",'Ark1'!Z373)</f>
        <v>5.3196231282107433</v>
      </c>
      <c r="AF40" s="415">
        <f>+IF(G40=0,"",'Ark1'!Z373)</f>
        <v>5.3196231282107433</v>
      </c>
      <c r="AG40" s="411">
        <f>+IF(G40=0,"",'Ark1'!AA373)</f>
        <v>1.8184003771499859</v>
      </c>
      <c r="AH40" s="411">
        <f>+IF(G40=0,"",'Ark1'!AC373)</f>
        <v>55.676864420961323</v>
      </c>
      <c r="AI40" s="417">
        <f t="shared" si="7"/>
        <v>4.1912709562611496</v>
      </c>
      <c r="AJ40" s="420">
        <f t="shared" si="8"/>
        <v>21.612403100775193</v>
      </c>
      <c r="AK40" s="213"/>
      <c r="AL40" s="375"/>
      <c r="AM40" s="375"/>
      <c r="AO40" s="28"/>
      <c r="AP40" s="28"/>
      <c r="AQ40" s="28"/>
      <c r="AT40" s="421"/>
    </row>
    <row r="41" spans="1:46" ht="15.6">
      <c r="A41" s="213"/>
      <c r="B41" s="410">
        <f>+'Ark1'!C374</f>
        <v>2013</v>
      </c>
      <c r="C41" s="410">
        <f>+'Ark1'!F374</f>
        <v>187</v>
      </c>
      <c r="D41" s="411" t="str">
        <f>VLOOKUP(C41,RNR!$D$8:$E$9,2)</f>
        <v>Kje</v>
      </c>
      <c r="E41" s="412">
        <f>+'Ark1'!Q374</f>
        <v>464</v>
      </c>
      <c r="F41" s="413">
        <f t="shared" si="0"/>
        <v>-193</v>
      </c>
      <c r="G41" s="412">
        <f>+'Ark1'!R374</f>
        <v>9021</v>
      </c>
      <c r="H41" s="413">
        <f t="shared" si="1"/>
        <v>-734</v>
      </c>
      <c r="I41" s="374"/>
      <c r="J41" s="415">
        <f>+'Ark1'!AF374</f>
        <v>39.288358520970341</v>
      </c>
      <c r="K41" s="416">
        <f t="shared" si="2"/>
        <v>-11.392231670218344</v>
      </c>
      <c r="L41" s="415">
        <f>+'Ark1'!AG374</f>
        <v>19.211004657667726</v>
      </c>
      <c r="M41" s="374"/>
      <c r="N41" s="414">
        <f>+'Ark1'!AJ374</f>
        <v>0</v>
      </c>
      <c r="O41" s="417">
        <f>+IF(G41=0,"",'Ark1'!S374)</f>
        <v>4.9025606917193212</v>
      </c>
      <c r="P41" s="418">
        <f t="shared" si="3"/>
        <v>0.42157658100686479</v>
      </c>
      <c r="Q41" s="374"/>
      <c r="R41" s="419" t="str">
        <f>+IF(N41=0,"",'Ark1'!AK374)</f>
        <v/>
      </c>
      <c r="S41" s="374"/>
      <c r="T41" s="375" t="str">
        <f>+IF(N41=0,"",'Ark1'!AL374)</f>
        <v/>
      </c>
      <c r="U41" s="374"/>
      <c r="V41" s="290">
        <f>+IF(G41=0,"",'Ark1'!U374)</f>
        <v>7.0776554705686578</v>
      </c>
      <c r="W41" s="416">
        <f t="shared" si="4"/>
        <v>-12.063400398216622</v>
      </c>
      <c r="X41" s="407"/>
      <c r="Y41" s="411">
        <f>+IF(G41=0,"",'Ark1'!T374)</f>
        <v>4.0084247866090248</v>
      </c>
      <c r="Z41" s="418">
        <f t="shared" si="5"/>
        <v>-0.74021693558472279</v>
      </c>
      <c r="AA41" s="420">
        <f>+IF(G41=0,"",'Ark1'!W374)</f>
        <v>0</v>
      </c>
      <c r="AB41" s="420">
        <f t="shared" si="6"/>
        <v>-1.6504356740133264</v>
      </c>
      <c r="AC41" s="420">
        <f>+IF(G41=0,"",'Ark1'!X374)</f>
        <v>1.6295310941137349</v>
      </c>
      <c r="AD41" s="420">
        <f>+IF(G41=0,"",'Ark1'!Y374)</f>
        <v>4.4340982152754678E-2</v>
      </c>
      <c r="AE41" s="420">
        <f>+IF(G41=0,"",'Ark1'!Z374)</f>
        <v>3.3661215837346488</v>
      </c>
      <c r="AF41" s="415">
        <f>+IF(G41=0,"",'Ark1'!Z374)</f>
        <v>3.3661215837346488</v>
      </c>
      <c r="AG41" s="411">
        <f>+IF(G41=0,"",'Ark1'!AA374)</f>
        <v>1.5921375535996365</v>
      </c>
      <c r="AH41" s="411">
        <f>+IF(G41=0,"",'Ark1'!AC374)</f>
        <v>22.284277985777347</v>
      </c>
      <c r="AI41" s="417">
        <f t="shared" si="7"/>
        <v>1.4436650386650356</v>
      </c>
      <c r="AJ41" s="420">
        <f t="shared" si="8"/>
        <v>19.441810344827587</v>
      </c>
      <c r="AK41" s="213"/>
      <c r="AL41" s="375"/>
      <c r="AM41" s="375"/>
      <c r="AO41" s="28"/>
      <c r="AP41" s="28"/>
      <c r="AQ41" s="28"/>
      <c r="AT41" s="422"/>
    </row>
    <row r="42" spans="1:46" ht="15.6">
      <c r="A42" s="213"/>
      <c r="B42" s="410">
        <f>+'Ark1'!C375</f>
        <v>2012</v>
      </c>
      <c r="C42" s="410">
        <f>+'Ark1'!F375</f>
        <v>186</v>
      </c>
      <c r="D42" s="411" t="str">
        <f>VLOOKUP(C42,RNR!$D$8:$E$9,2)</f>
        <v>Geit</v>
      </c>
      <c r="E42" s="412">
        <f>+'Ark1'!Q375</f>
        <v>649</v>
      </c>
      <c r="F42" s="413">
        <f t="shared" si="0"/>
        <v>175</v>
      </c>
      <c r="G42" s="412">
        <f>+'Ark1'!R375</f>
        <v>11193</v>
      </c>
      <c r="H42" s="413">
        <f t="shared" si="1"/>
        <v>1700</v>
      </c>
      <c r="I42" s="374"/>
      <c r="J42" s="415">
        <f>+'Ark1'!AF375</f>
        <v>55.978994748687185</v>
      </c>
      <c r="K42" s="416">
        <f t="shared" si="2"/>
        <v>6.6595849398758702</v>
      </c>
      <c r="L42" s="415">
        <f>+'Ark1'!AG375</f>
        <v>77.966469816344357</v>
      </c>
      <c r="M42" s="374"/>
      <c r="N42" s="414">
        <f>+'Ark1'!AJ375</f>
        <v>0</v>
      </c>
      <c r="O42" s="417">
        <f>+IF(G42=0,"",'Ark1'!S375)</f>
        <v>4.7171446439739135</v>
      </c>
      <c r="P42" s="418">
        <f t="shared" si="3"/>
        <v>0.24005626306166405</v>
      </c>
      <c r="Q42" s="374"/>
      <c r="R42" s="419" t="str">
        <f>+IF(N42=0,"",'Ark1'!AK375)</f>
        <v/>
      </c>
      <c r="S42" s="374"/>
      <c r="T42" s="375" t="str">
        <f>+IF(N42=0,"",'Ark1'!AL375)</f>
        <v/>
      </c>
      <c r="U42" s="374"/>
      <c r="V42" s="290">
        <f>+IF(G42=0,"",'Ark1'!U375)</f>
        <v>19.210783525417625</v>
      </c>
      <c r="W42" s="416">
        <f t="shared" si="4"/>
        <v>12.758526072557625</v>
      </c>
      <c r="X42" s="407"/>
      <c r="Y42" s="411">
        <f>+IF(G42=0,"",'Ark1'!T375)</f>
        <v>5.0122397927275966</v>
      </c>
      <c r="Z42" s="418">
        <f t="shared" si="5"/>
        <v>1.3381641580494117</v>
      </c>
      <c r="AA42" s="420">
        <f>+IF(G42=0,"",'Ark1'!W375)</f>
        <v>1.679621191816314</v>
      </c>
      <c r="AB42" s="420">
        <f t="shared" si="6"/>
        <v>1.679621191816314</v>
      </c>
      <c r="AC42" s="420">
        <f>+IF(G42=0,"",'Ark1'!X375)</f>
        <v>70.293933708567863</v>
      </c>
      <c r="AD42" s="420">
        <f>+IF(G42=0,"",'Ark1'!Y375)</f>
        <v>21.18288215849191</v>
      </c>
      <c r="AE42" s="420">
        <f>+IF(G42=0,"",'Ark1'!Z375)</f>
        <v>5.5955208282563911</v>
      </c>
      <c r="AF42" s="415">
        <f>+IF(G42=0,"",'Ark1'!Z375)</f>
        <v>5.5955208282563911</v>
      </c>
      <c r="AG42" s="411">
        <f>+IF(G42=0,"",'Ark1'!AA375)</f>
        <v>1.8294688103898271</v>
      </c>
      <c r="AH42" s="411">
        <f>+IF(G42=0,"",'Ark1'!AC375)</f>
        <v>54.237372116576438</v>
      </c>
      <c r="AI42" s="417">
        <f t="shared" si="7"/>
        <v>4.0725449345631439</v>
      </c>
      <c r="AJ42" s="420">
        <f t="shared" si="8"/>
        <v>17.246533127889059</v>
      </c>
      <c r="AK42" s="213"/>
      <c r="AL42" s="375"/>
      <c r="AM42" s="375"/>
      <c r="AO42" s="28"/>
      <c r="AP42" s="28"/>
      <c r="AQ42" s="27"/>
      <c r="AR42" s="27"/>
      <c r="AS42" s="27"/>
    </row>
    <row r="43" spans="1:46" ht="15.6">
      <c r="A43" s="213"/>
      <c r="B43" s="410">
        <f>+'Ark1'!C376</f>
        <v>2012</v>
      </c>
      <c r="C43" s="410">
        <f>+'Ark1'!F376</f>
        <v>187</v>
      </c>
      <c r="D43" s="411" t="str">
        <f>VLOOKUP(C43,RNR!$D$8:$E$9,2)</f>
        <v>Kje</v>
      </c>
      <c r="E43" s="412">
        <f>+'Ark1'!Q376</f>
        <v>457</v>
      </c>
      <c r="F43" s="413">
        <f t="shared" si="0"/>
        <v>-264</v>
      </c>
      <c r="G43" s="412">
        <f>+'Ark1'!R376</f>
        <v>8802</v>
      </c>
      <c r="H43" s="413">
        <f t="shared" si="1"/>
        <v>-2959.6299999999992</v>
      </c>
      <c r="I43" s="374"/>
      <c r="J43" s="415">
        <f>+'Ark1'!AF376</f>
        <v>44.021005251312808</v>
      </c>
      <c r="K43" s="416">
        <f t="shared" si="2"/>
        <v>-7.7909048146192816</v>
      </c>
      <c r="L43" s="415">
        <f>+'Ark1'!AG376</f>
        <v>22.033530183655657</v>
      </c>
      <c r="M43" s="374"/>
      <c r="N43" s="414">
        <f>+'Ark1'!AJ376</f>
        <v>0</v>
      </c>
      <c r="O43" s="417">
        <f>+IF(G43=0,"",'Ark1'!S376)</f>
        <v>4.9258123153828679</v>
      </c>
      <c r="P43" s="418">
        <f t="shared" si="3"/>
        <v>0.55097141322899912</v>
      </c>
      <c r="Q43" s="374"/>
      <c r="R43" s="419" t="str">
        <f>+IF(N43=0,"",'Ark1'!AK376)</f>
        <v/>
      </c>
      <c r="S43" s="374"/>
      <c r="T43" s="375" t="str">
        <f>+IF(N43=0,"",'Ark1'!AL376)</f>
        <v/>
      </c>
      <c r="U43" s="374"/>
      <c r="V43" s="290">
        <f>+IF(G43=0,"",'Ark1'!U376)</f>
        <v>6.9037718700295212</v>
      </c>
      <c r="W43" s="416">
        <f t="shared" si="4"/>
        <v>-12.227037380048889</v>
      </c>
      <c r="X43" s="407"/>
      <c r="Y43" s="411">
        <f>+IF(G43=0,"",'Ark1'!T376)</f>
        <v>3.8143603726425823</v>
      </c>
      <c r="Z43" s="418">
        <f t="shared" si="5"/>
        <v>-0.84105388541518611</v>
      </c>
      <c r="AA43" s="420">
        <f>+IF(G43=0,"",'Ark1'!W376)</f>
        <v>0</v>
      </c>
      <c r="AB43" s="420">
        <f t="shared" si="6"/>
        <v>-1.8704890393593403</v>
      </c>
      <c r="AC43" s="420">
        <f>+IF(G43=0,"",'Ark1'!X376)</f>
        <v>1.0679391047489202</v>
      </c>
      <c r="AD43" s="420">
        <f>+IF(G43=0,"",'Ark1'!Y376)</f>
        <v>0</v>
      </c>
      <c r="AE43" s="420">
        <f>+IF(G43=0,"",'Ark1'!Z376)</f>
        <v>3.0812860015796661</v>
      </c>
      <c r="AF43" s="415">
        <f>+IF(G43=0,"",'Ark1'!Z376)</f>
        <v>3.0812860015796661</v>
      </c>
      <c r="AG43" s="411">
        <f>+IF(G43=0,"",'Ark1'!AA376)</f>
        <v>1.5608739825512004</v>
      </c>
      <c r="AH43" s="411">
        <f>+IF(G43=0,"",'Ark1'!AC376)</f>
        <v>22.349268308637768</v>
      </c>
      <c r="AI43" s="417">
        <f t="shared" si="7"/>
        <v>1.401549922734503</v>
      </c>
      <c r="AJ43" s="420">
        <f t="shared" si="8"/>
        <v>19.260393873085338</v>
      </c>
      <c r="AK43" s="213"/>
      <c r="AL43" s="375"/>
      <c r="AM43" s="375"/>
      <c r="AO43" s="28"/>
      <c r="AP43" s="28"/>
      <c r="AQ43" s="28"/>
    </row>
    <row r="44" spans="1:46" ht="15.6">
      <c r="A44" s="213"/>
      <c r="B44" s="410">
        <f>+'Ark1'!C377</f>
        <v>2011</v>
      </c>
      <c r="C44" s="410">
        <f>+'Ark1'!F377</f>
        <v>186</v>
      </c>
      <c r="D44" s="411" t="str">
        <f>VLOOKUP(C44,RNR!$D$8:$E$9,2)</f>
        <v>Geit</v>
      </c>
      <c r="E44" s="412">
        <f>+'Ark1'!Q377</f>
        <v>657</v>
      </c>
      <c r="F44" s="413">
        <f t="shared" si="0"/>
        <v>138</v>
      </c>
      <c r="G44" s="412">
        <f>+'Ark1'!R377</f>
        <v>9755</v>
      </c>
      <c r="H44" s="413">
        <f t="shared" si="1"/>
        <v>-1184</v>
      </c>
      <c r="I44" s="374"/>
      <c r="J44" s="415">
        <f>+'Ark1'!AF377</f>
        <v>50.680590191188685</v>
      </c>
      <c r="K44" s="416">
        <f t="shared" si="2"/>
        <v>2.4925002571207742</v>
      </c>
      <c r="L44" s="415">
        <f>+'Ark1'!AG377</f>
        <v>75.299142307357954</v>
      </c>
      <c r="M44" s="374"/>
      <c r="N44" s="414">
        <f>+'Ark1'!AJ377</f>
        <v>0</v>
      </c>
      <c r="O44" s="417">
        <f>+IF(G44=0,"",'Ark1'!S377)</f>
        <v>4.4809841107124564</v>
      </c>
      <c r="P44" s="418">
        <f t="shared" si="3"/>
        <v>-0.35885499706704937</v>
      </c>
      <c r="Q44" s="374"/>
      <c r="R44" s="419" t="str">
        <f>+IF(N44=0,"",'Ark1'!AK377)</f>
        <v/>
      </c>
      <c r="S44" s="374"/>
      <c r="T44" s="375" t="str">
        <f>+IF(N44=0,"",'Ark1'!AL377)</f>
        <v/>
      </c>
      <c r="U44" s="374"/>
      <c r="V44" s="290">
        <f>+IF(G44=0,"",'Ark1'!U377)</f>
        <v>19.14105586878528</v>
      </c>
      <c r="W44" s="416">
        <f t="shared" si="4"/>
        <v>12.90270684236604</v>
      </c>
      <c r="X44" s="407"/>
      <c r="Y44" s="411">
        <f>+IF(G44=0,"",'Ark1'!T377)</f>
        <v>4.7486417221937476</v>
      </c>
      <c r="Z44" s="418">
        <f t="shared" si="5"/>
        <v>1.235340689192558</v>
      </c>
      <c r="AA44" s="420">
        <f>+IF(G44=0,"",'Ark1'!W377)</f>
        <v>1.6504356740133264</v>
      </c>
      <c r="AB44" s="420">
        <f t="shared" si="6"/>
        <v>1.6321524671388405</v>
      </c>
      <c r="AC44" s="420">
        <f>+IF(G44=0,"",'Ark1'!X377)</f>
        <v>69.564325986673495</v>
      </c>
      <c r="AD44" s="420">
        <f>+IF(G44=0,"",'Ark1'!Y377)</f>
        <v>20.994361865709887</v>
      </c>
      <c r="AE44" s="420">
        <f>+IF(G44=0,"",'Ark1'!Z377)</f>
        <v>5.6842066049974393</v>
      </c>
      <c r="AF44" s="415">
        <f>+IF(G44=0,"",'Ark1'!Z377)</f>
        <v>5.6842066049974393</v>
      </c>
      <c r="AG44" s="411">
        <f>+IF(G44=0,"",'Ark1'!AA377)</f>
        <v>1.8346073046651752</v>
      </c>
      <c r="AH44" s="411">
        <f>+IF(G44=0,"",'Ark1'!AC377)</f>
        <v>55.703542471465092</v>
      </c>
      <c r="AI44" s="417">
        <f t="shared" si="7"/>
        <v>4.2716187774524235</v>
      </c>
      <c r="AJ44" s="420">
        <f t="shared" si="8"/>
        <v>14.84779299847793</v>
      </c>
      <c r="AK44" s="213"/>
      <c r="AL44" s="375"/>
      <c r="AM44" s="375"/>
      <c r="AO44" s="28"/>
      <c r="AP44" s="28"/>
      <c r="AQ44" s="28"/>
    </row>
    <row r="45" spans="1:46" ht="15.6">
      <c r="A45" s="213"/>
      <c r="B45" s="410">
        <f>+'Ark1'!C378</f>
        <v>2011</v>
      </c>
      <c r="C45" s="410">
        <f>+'Ark1'!F378</f>
        <v>187</v>
      </c>
      <c r="D45" s="411" t="str">
        <f>VLOOKUP(C45,RNR!$D$8:$E$9,2)</f>
        <v>Kje</v>
      </c>
      <c r="E45" s="412">
        <f>+'Ark1'!Q378</f>
        <v>474</v>
      </c>
      <c r="F45" s="413">
        <f t="shared" si="0"/>
        <v>-246</v>
      </c>
      <c r="G45" s="412">
        <f>+'Ark1'!R378</f>
        <v>9493</v>
      </c>
      <c r="H45" s="413">
        <f t="shared" si="1"/>
        <v>-1677</v>
      </c>
      <c r="I45" s="374"/>
      <c r="J45" s="415">
        <f>+'Ark1'!AF378</f>
        <v>49.319409808811315</v>
      </c>
      <c r="K45" s="416">
        <f t="shared" si="2"/>
        <v>0.57830058858179001</v>
      </c>
      <c r="L45" s="415">
        <f>+'Ark1'!AG378</f>
        <v>24.70085769264205</v>
      </c>
      <c r="M45" s="374"/>
      <c r="N45" s="414">
        <f>+'Ark1'!AJ378</f>
        <v>0</v>
      </c>
      <c r="O45" s="417">
        <f>+IF(G45=0,"",'Ark1'!S378)</f>
        <v>4.4770883809122495</v>
      </c>
      <c r="P45" s="418">
        <f t="shared" si="3"/>
        <v>0.27664075333839211</v>
      </c>
      <c r="Q45" s="374"/>
      <c r="R45" s="419" t="str">
        <f>+IF(N45=0,"",'Ark1'!AK378)</f>
        <v/>
      </c>
      <c r="S45" s="374"/>
      <c r="T45" s="375" t="str">
        <f>+IF(N45=0,"",'Ark1'!AL378)</f>
        <v/>
      </c>
      <c r="U45" s="374"/>
      <c r="V45" s="290">
        <f>+IF(G45=0,"",'Ark1'!U378)</f>
        <v>6.4522574528599987</v>
      </c>
      <c r="W45" s="416">
        <f t="shared" si="4"/>
        <v>-12.593445322431123</v>
      </c>
      <c r="X45" s="407"/>
      <c r="Y45" s="411">
        <f>+IF(G45=0,"",'Ark1'!T378)</f>
        <v>3.6740756346781849</v>
      </c>
      <c r="Z45" s="418">
        <f t="shared" si="5"/>
        <v>-1.1134803187685467</v>
      </c>
      <c r="AA45" s="420">
        <f>+IF(G45=0,"",'Ark1'!W378)</f>
        <v>0</v>
      </c>
      <c r="AB45" s="420">
        <f t="shared" si="6"/>
        <v>-2.2739480752014316</v>
      </c>
      <c r="AC45" s="420">
        <f>+IF(G45=0,"",'Ark1'!X378)</f>
        <v>0.91646476350995487</v>
      </c>
      <c r="AD45" s="420">
        <f>+IF(G45=0,"",'Ark1'!Y378)</f>
        <v>3.1602233224481205E-2</v>
      </c>
      <c r="AE45" s="420">
        <f>+IF(G45=0,"",'Ark1'!Z378)</f>
        <v>2.9635556374928824</v>
      </c>
      <c r="AF45" s="415">
        <f>+IF(G45=0,"",'Ark1'!Z378)</f>
        <v>2.9635556374928824</v>
      </c>
      <c r="AG45" s="411">
        <f>+IF(G45=0,"",'Ark1'!AA378)</f>
        <v>1.6313667574776625</v>
      </c>
      <c r="AH45" s="411">
        <f>+IF(G45=0,"",'Ark1'!AC378)</f>
        <v>22.551779633568472</v>
      </c>
      <c r="AI45" s="417">
        <f t="shared" si="7"/>
        <v>1.4411726782899223</v>
      </c>
      <c r="AJ45" s="420">
        <f t="shared" si="8"/>
        <v>20.027426160337551</v>
      </c>
      <c r="AK45" s="213"/>
      <c r="AL45" s="375"/>
      <c r="AM45" s="375"/>
      <c r="AO45" s="28"/>
      <c r="AP45" s="28"/>
      <c r="AQ45" s="28"/>
    </row>
    <row r="46" spans="1:46" ht="15.6">
      <c r="A46" s="213"/>
      <c r="B46" s="410">
        <f>+'Ark1'!C379</f>
        <v>2010</v>
      </c>
      <c r="C46" s="410">
        <f>+'Ark1'!F379</f>
        <v>186</v>
      </c>
      <c r="D46" s="411" t="str">
        <f>VLOOKUP(C46,RNR!$D$8:$E$9,2)</f>
        <v>Geit</v>
      </c>
      <c r="E46" s="412">
        <f>+'Ark1'!Q379</f>
        <v>721</v>
      </c>
      <c r="F46" s="413">
        <f t="shared" si="0"/>
        <v>250</v>
      </c>
      <c r="G46" s="412">
        <f>+'Ark1'!R379</f>
        <v>11761.63</v>
      </c>
      <c r="H46" s="413">
        <f t="shared" si="1"/>
        <v>14.6299999999992</v>
      </c>
      <c r="I46" s="374"/>
      <c r="J46" s="415">
        <f>+'Ark1'!AF379</f>
        <v>51.811910065932089</v>
      </c>
      <c r="K46" s="416">
        <f t="shared" si="2"/>
        <v>0.55301928616160723</v>
      </c>
      <c r="L46" s="415">
        <f>+'Ark1'!AG379</f>
        <v>76.729372946297147</v>
      </c>
      <c r="M46" s="374"/>
      <c r="N46" s="414">
        <f>+'Ark1'!AJ379</f>
        <v>0</v>
      </c>
      <c r="O46" s="417">
        <f>+IF(G46=0,"",'Ark1'!S379)</f>
        <v>4.3748409021538688</v>
      </c>
      <c r="P46" s="418">
        <f t="shared" si="3"/>
        <v>-0.14912266301170529</v>
      </c>
      <c r="Q46" s="374"/>
      <c r="R46" s="419" t="str">
        <f>+IF(N46=0,"",'Ark1'!AK379)</f>
        <v/>
      </c>
      <c r="S46" s="374"/>
      <c r="T46" s="375" t="str">
        <f>+IF(N46=0,"",'Ark1'!AL379)</f>
        <v/>
      </c>
      <c r="U46" s="374"/>
      <c r="V46" s="290">
        <f>+IF(G46=0,"",'Ark1'!U379)</f>
        <v>19.130809250078411</v>
      </c>
      <c r="W46" s="416">
        <f t="shared" si="4"/>
        <v>12.958058760591729</v>
      </c>
      <c r="X46" s="407"/>
      <c r="Y46" s="411">
        <f>+IF(G46=0,"",'Ark1'!T379)</f>
        <v>4.6554142580577684</v>
      </c>
      <c r="Z46" s="418">
        <f t="shared" si="5"/>
        <v>1.0630076861670714</v>
      </c>
      <c r="AA46" s="420">
        <f>+IF(G46=0,"",'Ark1'!W379)</f>
        <v>1.8704890393593403</v>
      </c>
      <c r="AB46" s="420">
        <f t="shared" si="6"/>
        <v>1.8704890393593403</v>
      </c>
      <c r="AC46" s="420">
        <f>+IF(G46=0,"",'Ark1'!X379)</f>
        <v>70.338890102817388</v>
      </c>
      <c r="AD46" s="420">
        <f>+IF(G46=0,"",'Ark1'!Y379)</f>
        <v>20.396832751922997</v>
      </c>
      <c r="AE46" s="420">
        <f>+IF(G46=0,"",'Ark1'!Z379)</f>
        <v>5.5394186643114312</v>
      </c>
      <c r="AF46" s="415">
        <f>+IF(G46=0,"",'Ark1'!Z379)</f>
        <v>5.5394186643114312</v>
      </c>
      <c r="AG46" s="411">
        <f>+IF(G46=0,"",'Ark1'!AA379)</f>
        <v>1.6995706640757389</v>
      </c>
      <c r="AH46" s="411">
        <f>+IF(G46=0,"",'Ark1'!AC379)</f>
        <v>60.995719809108401</v>
      </c>
      <c r="AI46" s="417">
        <f t="shared" si="7"/>
        <v>4.3729154220579138</v>
      </c>
      <c r="AJ46" s="420">
        <f t="shared" si="8"/>
        <v>16.312940360610263</v>
      </c>
      <c r="AK46" s="213"/>
      <c r="AL46" s="375"/>
      <c r="AM46" s="375"/>
      <c r="AO46" s="28"/>
      <c r="AP46" s="28"/>
      <c r="AQ46" s="28"/>
    </row>
    <row r="47" spans="1:46" ht="15.6">
      <c r="A47" s="213"/>
      <c r="B47" s="410">
        <f>+'Ark1'!C380</f>
        <v>2010</v>
      </c>
      <c r="C47" s="410">
        <f>+'Ark1'!F380</f>
        <v>187</v>
      </c>
      <c r="D47" s="411" t="str">
        <f>VLOOKUP(C47,RNR!$D$8:$E$9,2)</f>
        <v>Kje</v>
      </c>
      <c r="E47" s="412">
        <f>+'Ark1'!Q380</f>
        <v>519</v>
      </c>
      <c r="F47" s="413">
        <f t="shared" si="0"/>
        <v>-236</v>
      </c>
      <c r="G47" s="412">
        <f>+'Ark1'!R380</f>
        <v>10939</v>
      </c>
      <c r="H47" s="413">
        <f t="shared" si="1"/>
        <v>-1568</v>
      </c>
      <c r="I47" s="374"/>
      <c r="J47" s="415">
        <f>+'Ark1'!AF380</f>
        <v>48.188089934067911</v>
      </c>
      <c r="K47" s="416">
        <f t="shared" si="2"/>
        <v>-5.3613192113337007</v>
      </c>
      <c r="L47" s="415">
        <f>+'Ark1'!AG380</f>
        <v>23.270627053702871</v>
      </c>
      <c r="M47" s="374"/>
      <c r="N47" s="414">
        <f>+'Ark1'!AJ380</f>
        <v>0</v>
      </c>
      <c r="O47" s="417">
        <f>+IF(G47=0,"",'Ark1'!S380)</f>
        <v>4.8398391077795058</v>
      </c>
      <c r="P47" s="418">
        <f t="shared" si="3"/>
        <v>0.80713742072425632</v>
      </c>
      <c r="Q47" s="374"/>
      <c r="R47" s="419" t="str">
        <f>+IF(N47=0,"",'Ark1'!AK380)</f>
        <v/>
      </c>
      <c r="S47" s="374"/>
      <c r="T47" s="375" t="str">
        <f>+IF(N47=0,"",'Ark1'!AL380)</f>
        <v/>
      </c>
      <c r="U47" s="374"/>
      <c r="V47" s="290">
        <f>+IF(G47=0,"",'Ark1'!U380)</f>
        <v>6.2383490264192396</v>
      </c>
      <c r="W47" s="416">
        <f t="shared" si="4"/>
        <v>-12.31480520721005</v>
      </c>
      <c r="X47" s="407"/>
      <c r="Y47" s="411">
        <f>+IF(G47=0,"",'Ark1'!T380)</f>
        <v>3.5133010330011896</v>
      </c>
      <c r="Z47" s="418">
        <f t="shared" si="5"/>
        <v>-1.0851638266773902</v>
      </c>
      <c r="AA47" s="420">
        <f>+IF(G47=0,"",'Ark1'!W380)</f>
        <v>1.8283206874485779E-2</v>
      </c>
      <c r="AB47" s="420">
        <f t="shared" si="6"/>
        <v>-2.3084138427777088</v>
      </c>
      <c r="AC47" s="420">
        <f>+IF(G47=0,"",'Ark1'!X380)</f>
        <v>0.81360270591461759</v>
      </c>
      <c r="AD47" s="420">
        <f>+IF(G47=0,"",'Ark1'!Y380)</f>
        <v>2.7424810311728672E-2</v>
      </c>
      <c r="AE47" s="420">
        <f>+IF(G47=0,"",'Ark1'!Z380)</f>
        <v>2.9072961070274421</v>
      </c>
      <c r="AF47" s="415">
        <f>+IF(G47=0,"",'Ark1'!Z380)</f>
        <v>2.9072961070274421</v>
      </c>
      <c r="AG47" s="411">
        <f>+IF(G47=0,"",'Ark1'!AA380)</f>
        <v>1.1289230839378812</v>
      </c>
      <c r="AH47" s="411">
        <f>+IF(G47=0,"",'Ark1'!AC380)</f>
        <v>46.209142023621567</v>
      </c>
      <c r="AI47" s="417">
        <f t="shared" si="7"/>
        <v>1.2889579358933201</v>
      </c>
      <c r="AJ47" s="420">
        <f t="shared" si="8"/>
        <v>21.077071290944122</v>
      </c>
      <c r="AK47" s="213"/>
      <c r="AL47" s="375"/>
      <c r="AM47" s="375"/>
      <c r="AO47" s="28"/>
      <c r="AP47" s="28"/>
      <c r="AQ47" s="28"/>
    </row>
    <row r="48" spans="1:46" ht="15.6">
      <c r="A48" s="213"/>
      <c r="B48" s="410">
        <f>+'Ark1'!C381</f>
        <v>2009</v>
      </c>
      <c r="C48" s="410">
        <f>+'Ark1'!F381</f>
        <v>186</v>
      </c>
      <c r="D48" s="411" t="str">
        <f>VLOOKUP(C48,RNR!$D$8:$E$9,2)</f>
        <v>Geit</v>
      </c>
      <c r="E48" s="412">
        <f>+'Ark1'!Q381</f>
        <v>720</v>
      </c>
      <c r="F48" s="413">
        <f t="shared" si="0"/>
        <v>258</v>
      </c>
      <c r="G48" s="412">
        <f>+'Ark1'!R381</f>
        <v>11170</v>
      </c>
      <c r="H48" s="413">
        <f t="shared" si="1"/>
        <v>321</v>
      </c>
      <c r="I48" s="374"/>
      <c r="J48" s="415">
        <f>+'Ark1'!AF381</f>
        <v>48.741109220229525</v>
      </c>
      <c r="K48" s="416">
        <f t="shared" si="2"/>
        <v>2.2905183656311365</v>
      </c>
      <c r="L48" s="415">
        <f>+'Ark1'!AG381</f>
        <v>74.579897480051116</v>
      </c>
      <c r="M48" s="374"/>
      <c r="N48" s="414">
        <f>+'Ark1'!AJ381</f>
        <v>0</v>
      </c>
      <c r="O48" s="417">
        <f>+IF(G48=0,"",'Ark1'!S381)</f>
        <v>4.2004476275738574</v>
      </c>
      <c r="P48" s="418">
        <f t="shared" si="3"/>
        <v>-0.18318220006002406</v>
      </c>
      <c r="Q48" s="374"/>
      <c r="R48" s="419" t="str">
        <f>+IF(N48=0,"",'Ark1'!AK381)</f>
        <v/>
      </c>
      <c r="S48" s="374"/>
      <c r="T48" s="375" t="str">
        <f>+IF(N48=0,"",'Ark1'!AL381)</f>
        <v/>
      </c>
      <c r="U48" s="374"/>
      <c r="V48" s="290">
        <f>+IF(G48=0,"",'Ark1'!U381)</f>
        <v>19.045702775291122</v>
      </c>
      <c r="W48" s="416">
        <f t="shared" si="4"/>
        <v>13.196942520889795</v>
      </c>
      <c r="X48" s="407"/>
      <c r="Y48" s="411">
        <f>+IF(G48=0,"",'Ark1'!T381)</f>
        <v>4.7875559534467316</v>
      </c>
      <c r="Z48" s="418">
        <f t="shared" si="5"/>
        <v>1.2125720839656742</v>
      </c>
      <c r="AA48" s="420">
        <f>+IF(G48=0,"",'Ark1'!W381)</f>
        <v>2.2739480752014316</v>
      </c>
      <c r="AB48" s="420">
        <f t="shared" si="6"/>
        <v>2.2647306358060955</v>
      </c>
      <c r="AC48" s="420">
        <f>+IF(G48=0,"",'Ark1'!X381)</f>
        <v>68.379588182632077</v>
      </c>
      <c r="AD48" s="420">
        <f>+IF(G48=0,"",'Ark1'!Y381)</f>
        <v>20.984780662488802</v>
      </c>
      <c r="AE48" s="420">
        <f>+IF(G48=0,"",'Ark1'!Z381)</f>
        <v>5.7334159951482224</v>
      </c>
      <c r="AF48" s="415">
        <f>+IF(G48=0,"",'Ark1'!Z381)</f>
        <v>5.7334159951482224</v>
      </c>
      <c r="AG48" s="411">
        <f>+IF(G48=0,"",'Ark1'!AA381)</f>
        <v>1.7837975083368145</v>
      </c>
      <c r="AH48" s="411">
        <f>+IF(G48=0,"",'Ark1'!AC381)</f>
        <v>60.524622781072807</v>
      </c>
      <c r="AI48" s="417">
        <f t="shared" si="7"/>
        <v>4.5342078901937786</v>
      </c>
      <c r="AJ48" s="420">
        <f t="shared" si="8"/>
        <v>15.513888888888889</v>
      </c>
      <c r="AK48" s="213"/>
      <c r="AL48" s="375"/>
      <c r="AM48" s="375"/>
      <c r="AO48" s="28"/>
      <c r="AP48" s="28"/>
      <c r="AQ48" s="28"/>
    </row>
    <row r="49" spans="1:43" ht="15.6">
      <c r="A49" s="213"/>
      <c r="B49" s="410">
        <f>+'Ark1'!C382</f>
        <v>2009</v>
      </c>
      <c r="C49" s="410">
        <f>+'Ark1'!F382</f>
        <v>187</v>
      </c>
      <c r="D49" s="411" t="str">
        <f>VLOOKUP(C49,RNR!$D$8:$E$9,2)</f>
        <v>Kje</v>
      </c>
      <c r="E49" s="412">
        <f>+'Ark1'!Q382</f>
        <v>471</v>
      </c>
      <c r="F49" s="413">
        <f t="shared" si="0"/>
        <v>-291</v>
      </c>
      <c r="G49" s="412">
        <f>+'Ark1'!R382</f>
        <v>11747</v>
      </c>
      <c r="H49" s="413">
        <f t="shared" si="1"/>
        <v>-178</v>
      </c>
      <c r="I49" s="374"/>
      <c r="J49" s="415">
        <f>+'Ark1'!AF382</f>
        <v>51.258890779770482</v>
      </c>
      <c r="K49" s="416">
        <f t="shared" si="2"/>
        <v>-5.4485132812880366</v>
      </c>
      <c r="L49" s="415">
        <f>+'Ark1'!AG382</f>
        <v>25.420102519948887</v>
      </c>
      <c r="M49" s="374"/>
      <c r="N49" s="414">
        <f>+'Ark1'!AJ382</f>
        <v>0</v>
      </c>
      <c r="O49" s="417">
        <f>+IF(G49=0,"",'Ark1'!S382)</f>
        <v>4.5239635651655741</v>
      </c>
      <c r="P49" s="418">
        <f t="shared" si="3"/>
        <v>0.67524239116138141</v>
      </c>
      <c r="Q49" s="374"/>
      <c r="R49" s="419" t="str">
        <f>+IF(N49=0,"",'Ark1'!AK382)</f>
        <v/>
      </c>
      <c r="S49" s="374"/>
      <c r="T49" s="375" t="str">
        <f>+IF(N49=0,"",'Ark1'!AL382)</f>
        <v/>
      </c>
      <c r="U49" s="374"/>
      <c r="V49" s="290">
        <f>+IF(G49=0,"",'Ark1'!U382)</f>
        <v>6.1727504894866803</v>
      </c>
      <c r="W49" s="416">
        <f t="shared" si="4"/>
        <v>-11.756306114286915</v>
      </c>
      <c r="X49" s="407"/>
      <c r="Y49" s="411">
        <f>+IF(G49=0,"",'Ark1'!T382)</f>
        <v>3.592406571890697</v>
      </c>
      <c r="Z49" s="418">
        <f t="shared" si="5"/>
        <v>-0.82989950777387289</v>
      </c>
      <c r="AA49" s="420">
        <f>+IF(G49=0,"",'Ark1'!W382)</f>
        <v>0</v>
      </c>
      <c r="AB49" s="420">
        <f t="shared" si="6"/>
        <v>-2.5744234800838579</v>
      </c>
      <c r="AC49" s="420">
        <f>+IF(G49=0,"",'Ark1'!X382)</f>
        <v>0.60440963650293678</v>
      </c>
      <c r="AD49" s="420">
        <f>+IF(G49=0,"",'Ark1'!Y382)</f>
        <v>8.512811781731508E-3</v>
      </c>
      <c r="AE49" s="420">
        <f>+IF(G49=0,"",'Ark1'!Z382)</f>
        <v>2.7468183910954127</v>
      </c>
      <c r="AF49" s="415">
        <f>+IF(G49=0,"",'Ark1'!Z382)</f>
        <v>2.7468183910954127</v>
      </c>
      <c r="AG49" s="411">
        <f>+IF(G49=0,"",'Ark1'!AA382)</f>
        <v>1.6747541873913077</v>
      </c>
      <c r="AH49" s="411">
        <f>+IF(G49=0,"",'Ark1'!AC382)</f>
        <v>24.435685235264543</v>
      </c>
      <c r="AI49" s="417">
        <f t="shared" si="7"/>
        <v>1.3644562783433385</v>
      </c>
      <c r="AJ49" s="420">
        <f t="shared" si="8"/>
        <v>24.940552016985137</v>
      </c>
      <c r="AK49" s="213"/>
      <c r="AL49" s="375"/>
      <c r="AM49" s="375"/>
      <c r="AO49" s="28"/>
      <c r="AP49" s="28"/>
      <c r="AQ49" s="28"/>
    </row>
    <row r="50" spans="1:43" ht="15.6">
      <c r="A50" s="213"/>
      <c r="B50" s="410">
        <f>+'Ark1'!C383</f>
        <v>2008</v>
      </c>
      <c r="C50" s="410">
        <f>+'Ark1'!F383</f>
        <v>186</v>
      </c>
      <c r="D50" s="411" t="str">
        <f>VLOOKUP(C50,RNR!$D$8:$E$9,2)</f>
        <v>Geit</v>
      </c>
      <c r="E50" s="412">
        <f>+'Ark1'!Q383</f>
        <v>755</v>
      </c>
      <c r="F50" s="413">
        <f t="shared" si="0"/>
        <v>327</v>
      </c>
      <c r="G50" s="412">
        <f>+'Ark1'!R383</f>
        <v>12507</v>
      </c>
      <c r="H50" s="413">
        <f t="shared" si="1"/>
        <v>3403</v>
      </c>
      <c r="I50" s="374"/>
      <c r="J50" s="415">
        <f>+'Ark1'!AF383</f>
        <v>53.549409145401611</v>
      </c>
      <c r="K50" s="416">
        <f t="shared" si="2"/>
        <v>10.256813206460137</v>
      </c>
      <c r="L50" s="415">
        <f>+'Ark1'!AG383</f>
        <v>78.526654201812306</v>
      </c>
      <c r="M50" s="374"/>
      <c r="N50" s="414">
        <f>+'Ark1'!AJ383</f>
        <v>0</v>
      </c>
      <c r="O50" s="417">
        <f>+IF(G50=0,"",'Ark1'!S383)</f>
        <v>4.0327016870552495</v>
      </c>
      <c r="P50" s="418">
        <f t="shared" si="3"/>
        <v>-0.28155578218903887</v>
      </c>
      <c r="Q50" s="374"/>
      <c r="R50" s="419" t="str">
        <f>+IF(N50=0,"",'Ark1'!AK383)</f>
        <v/>
      </c>
      <c r="S50" s="374"/>
      <c r="T50" s="375" t="str">
        <f>+IF(N50=0,"",'Ark1'!AL383)</f>
        <v/>
      </c>
      <c r="U50" s="374"/>
      <c r="V50" s="290">
        <f>+IF(G50=0,"",'Ark1'!U383)</f>
        <v>18.553154233629289</v>
      </c>
      <c r="W50" s="416">
        <f t="shared" si="4"/>
        <v>12.466049664209248</v>
      </c>
      <c r="X50" s="407"/>
      <c r="Y50" s="411">
        <f>+IF(G50=0,"",'Ark1'!T383)</f>
        <v>4.5984648596785798</v>
      </c>
      <c r="Z50" s="418">
        <f t="shared" si="5"/>
        <v>1.2695984273411454</v>
      </c>
      <c r="AA50" s="420">
        <f>+IF(G50=0,"",'Ark1'!W383)</f>
        <v>2.3266970496521946</v>
      </c>
      <c r="AB50" s="420">
        <f t="shared" si="6"/>
        <v>2.3266970496521946</v>
      </c>
      <c r="AC50" s="420">
        <f>+IF(G50=0,"",'Ark1'!X383)</f>
        <v>66.234908451267273</v>
      </c>
      <c r="AD50" s="420">
        <f>+IF(G50=0,"",'Ark1'!Y383)</f>
        <v>17.510194291196932</v>
      </c>
      <c r="AE50" s="420">
        <f>+IF(G50=0,"",'Ark1'!Z383)</f>
        <v>5.3825886503901588</v>
      </c>
      <c r="AF50" s="415">
        <f>+IF(G50=0,"",'Ark1'!Z383)</f>
        <v>5.3825886503901588</v>
      </c>
      <c r="AG50" s="411">
        <f>+IF(G50=0,"",'Ark1'!AA383)</f>
        <v>1.7199283225983637</v>
      </c>
      <c r="AH50" s="411">
        <f>+IF(G50=0,"",'Ark1'!AC383)</f>
        <v>62.03183897726899</v>
      </c>
      <c r="AI50" s="417">
        <f t="shared" si="7"/>
        <v>4.6006760909649955</v>
      </c>
      <c r="AJ50" s="420">
        <f t="shared" si="8"/>
        <v>16.565562913907286</v>
      </c>
      <c r="AK50" s="213"/>
      <c r="AL50" s="375"/>
      <c r="AM50" s="375"/>
      <c r="AO50" s="28"/>
      <c r="AP50" s="28"/>
      <c r="AQ50" s="28"/>
    </row>
    <row r="51" spans="1:43" ht="15.6">
      <c r="A51" s="213"/>
      <c r="B51" s="410">
        <f>+'Ark1'!C384</f>
        <v>2008</v>
      </c>
      <c r="C51" s="410">
        <f>+'Ark1'!F384</f>
        <v>187</v>
      </c>
      <c r="D51" s="411" t="str">
        <f>VLOOKUP(C51,RNR!$D$8:$E$9,2)</f>
        <v>Kje</v>
      </c>
      <c r="E51" s="412">
        <f>+'Ark1'!Q384</f>
        <v>462</v>
      </c>
      <c r="F51" s="413">
        <f t="shared" si="0"/>
        <v>-339</v>
      </c>
      <c r="G51" s="412">
        <f>+'Ark1'!R384</f>
        <v>10849</v>
      </c>
      <c r="H51" s="413">
        <f t="shared" si="1"/>
        <v>-2455</v>
      </c>
      <c r="I51" s="374"/>
      <c r="J51" s="415">
        <f>+'Ark1'!AF384</f>
        <v>46.450590854598389</v>
      </c>
      <c r="K51" s="416">
        <f t="shared" si="2"/>
        <v>-12.247842853762506</v>
      </c>
      <c r="L51" s="415">
        <f>+'Ark1'!AG384</f>
        <v>21.473345798187683</v>
      </c>
      <c r="M51" s="374"/>
      <c r="N51" s="414">
        <f>+'Ark1'!AJ384</f>
        <v>0</v>
      </c>
      <c r="O51" s="417">
        <f>+IF(G51=0,"",'Ark1'!S384)</f>
        <v>4.3836298276338814</v>
      </c>
      <c r="P51" s="418">
        <f t="shared" si="3"/>
        <v>0.83138989979263123</v>
      </c>
      <c r="Q51" s="374"/>
      <c r="R51" s="419" t="str">
        <f>+IF(N51=0,"",'Ark1'!AK384)</f>
        <v/>
      </c>
      <c r="S51" s="374"/>
      <c r="T51" s="375" t="str">
        <f>+IF(N51=0,"",'Ark1'!AL384)</f>
        <v/>
      </c>
      <c r="U51" s="374"/>
      <c r="V51" s="290">
        <f>+IF(G51=0,"",'Ark1'!U384)</f>
        <v>5.8487602544013262</v>
      </c>
      <c r="W51" s="416">
        <f t="shared" si="4"/>
        <v>-11.932117677047827</v>
      </c>
      <c r="X51" s="407"/>
      <c r="Y51" s="411">
        <f>+IF(G51=0,"",'Ark1'!T384)</f>
        <v>3.5749838694810574</v>
      </c>
      <c r="Z51" s="418">
        <f t="shared" si="5"/>
        <v>-0.73372027964702458</v>
      </c>
      <c r="AA51" s="420">
        <f>+IF(G51=0,"",'Ark1'!W384)</f>
        <v>9.2174393953359766E-3</v>
      </c>
      <c r="AB51" s="420">
        <f t="shared" si="6"/>
        <v>-2.4261403477363537</v>
      </c>
      <c r="AC51" s="420">
        <f>+IF(G51=0,"",'Ark1'!X384)</f>
        <v>0.62678587888284643</v>
      </c>
      <c r="AD51" s="420">
        <f>+IF(G51=0,"",'Ark1'!Y384)</f>
        <v>0</v>
      </c>
      <c r="AE51" s="420">
        <f>+IF(G51=0,"",'Ark1'!Z384)</f>
        <v>2.8098379016573785</v>
      </c>
      <c r="AF51" s="415">
        <f>+IF(G51=0,"",'Ark1'!Z384)</f>
        <v>2.8098379016573785</v>
      </c>
      <c r="AG51" s="411">
        <f>+IF(G51=0,"",'Ark1'!AA384)</f>
        <v>1.5560126826173419</v>
      </c>
      <c r="AH51" s="411">
        <f>+IF(G51=0,"",'Ark1'!AC384)</f>
        <v>26.06446939544545</v>
      </c>
      <c r="AI51" s="417">
        <f t="shared" si="7"/>
        <v>1.3342276798856136</v>
      </c>
      <c r="AJ51" s="420">
        <f t="shared" si="8"/>
        <v>23.482683982683984</v>
      </c>
      <c r="AK51" s="213"/>
      <c r="AL51" s="375"/>
      <c r="AM51" s="375"/>
      <c r="AO51" s="28"/>
      <c r="AP51" s="28"/>
      <c r="AQ51" s="28"/>
    </row>
    <row r="52" spans="1:43" ht="15.6">
      <c r="A52" s="213"/>
      <c r="B52" s="410">
        <f>+'Ark1'!C385</f>
        <v>2007</v>
      </c>
      <c r="C52" s="410">
        <f>+'Ark1'!F385</f>
        <v>186</v>
      </c>
      <c r="D52" s="411" t="str">
        <f>VLOOKUP(C52,RNR!$D$8:$E$9,2)</f>
        <v>Geit</v>
      </c>
      <c r="E52" s="412">
        <f>+'Ark1'!Q385</f>
        <v>762</v>
      </c>
      <c r="F52" s="413">
        <f t="shared" si="0"/>
        <v>331</v>
      </c>
      <c r="G52" s="412">
        <f>+'Ark1'!R385</f>
        <v>11925</v>
      </c>
      <c r="H52" s="413">
        <f t="shared" si="1"/>
        <v>2564</v>
      </c>
      <c r="I52" s="374"/>
      <c r="J52" s="415">
        <f>+'Ark1'!AF385</f>
        <v>56.707404061058519</v>
      </c>
      <c r="K52" s="416">
        <f t="shared" si="2"/>
        <v>15.405837769419421</v>
      </c>
      <c r="L52" s="415">
        <f>+'Ark1'!AG385</f>
        <v>79.4157959445957</v>
      </c>
      <c r="M52" s="374"/>
      <c r="N52" s="414">
        <f>+'Ark1'!AJ385</f>
        <v>0</v>
      </c>
      <c r="O52" s="417">
        <f>+IF(G52=0,"",'Ark1'!S385)</f>
        <v>3.8487211740041927</v>
      </c>
      <c r="P52" s="418">
        <f t="shared" si="3"/>
        <v>-0.19988474416694402</v>
      </c>
      <c r="Q52" s="374"/>
      <c r="R52" s="419" t="str">
        <f>+IF(N52=0,"",'Ark1'!AK385)</f>
        <v/>
      </c>
      <c r="S52" s="374"/>
      <c r="T52" s="375" t="str">
        <f>+IF(N52=0,"",'Ark1'!AL385)</f>
        <v/>
      </c>
      <c r="U52" s="374"/>
      <c r="V52" s="290">
        <f>+IF(G52=0,"",'Ark1'!U385)</f>
        <v>17.929056603773596</v>
      </c>
      <c r="W52" s="416">
        <f t="shared" si="4"/>
        <v>12.277139073595187</v>
      </c>
      <c r="X52" s="407"/>
      <c r="Y52" s="411">
        <f>+IF(G52=0,"",'Ark1'!T385)</f>
        <v>4.4223060796645699</v>
      </c>
      <c r="Z52" s="418">
        <f t="shared" si="5"/>
        <v>1.2962511710009661</v>
      </c>
      <c r="AA52" s="420">
        <f>+IF(G52=0,"",'Ark1'!W385)</f>
        <v>2.5744234800838579</v>
      </c>
      <c r="AB52" s="420">
        <f t="shared" si="6"/>
        <v>2.5744234800838579</v>
      </c>
      <c r="AC52" s="420">
        <f>+IF(G52=0,"",'Ark1'!X385)</f>
        <v>61.023060796645694</v>
      </c>
      <c r="AD52" s="420">
        <f>+IF(G52=0,"",'Ark1'!Y385)</f>
        <v>14.708595387840672</v>
      </c>
      <c r="AE52" s="420">
        <f>+IF(G52=0,"",'Ark1'!Z385)</f>
        <v>5.2779888003547004</v>
      </c>
      <c r="AF52" s="415">
        <f>+IF(G52=0,"",'Ark1'!Z385)</f>
        <v>5.2779888003547004</v>
      </c>
      <c r="AG52" s="411">
        <f>+IF(G52=0,"",'Ark1'!AA385)</f>
        <v>1.700735887043074</v>
      </c>
      <c r="AH52" s="411">
        <f>+IF(G52=0,"",'Ark1'!AC385)</f>
        <v>62.318302103247639</v>
      </c>
      <c r="AI52" s="417">
        <f t="shared" si="7"/>
        <v>4.6584451804078819</v>
      </c>
      <c r="AJ52" s="420">
        <f t="shared" si="8"/>
        <v>15.649606299212598</v>
      </c>
      <c r="AK52" s="213"/>
      <c r="AL52" s="375"/>
      <c r="AM52" s="375"/>
      <c r="AO52" s="28"/>
      <c r="AP52" s="28"/>
      <c r="AQ52" s="28"/>
    </row>
    <row r="53" spans="1:43" ht="15.6">
      <c r="A53" s="213"/>
      <c r="B53" s="410">
        <f>+'Ark1'!C386</f>
        <v>2007</v>
      </c>
      <c r="C53" s="410">
        <f>+'Ark1'!F386</f>
        <v>187</v>
      </c>
      <c r="D53" s="411" t="str">
        <f>VLOOKUP(C53,RNR!$D$8:$E$9,2)</f>
        <v>Kje</v>
      </c>
      <c r="E53" s="412">
        <f>+'Ark1'!Q386</f>
        <v>428</v>
      </c>
      <c r="F53" s="413">
        <f t="shared" si="0"/>
        <v>-369</v>
      </c>
      <c r="G53" s="412">
        <f>+'Ark1'!R386</f>
        <v>9104</v>
      </c>
      <c r="H53" s="413">
        <f t="shared" si="1"/>
        <v>-2796</v>
      </c>
      <c r="I53" s="374"/>
      <c r="J53" s="415">
        <f>+'Ark1'!AF386</f>
        <v>43.292595938941474</v>
      </c>
      <c r="K53" s="416">
        <f t="shared" si="2"/>
        <v>-12.226672513050701</v>
      </c>
      <c r="L53" s="415">
        <f>+'Ark1'!AG386</f>
        <v>20.5842040554043</v>
      </c>
      <c r="M53" s="374"/>
      <c r="N53" s="414">
        <f>+'Ark1'!AJ386</f>
        <v>0</v>
      </c>
      <c r="O53" s="417">
        <f>+IF(G53=0,"",'Ark1'!S386)</f>
        <v>4.3142574692442883</v>
      </c>
      <c r="P53" s="418">
        <f t="shared" si="3"/>
        <v>0.64610620874008573</v>
      </c>
      <c r="Q53" s="374"/>
      <c r="R53" s="419" t="str">
        <f>+IF(N53=0,"",'Ark1'!AK386)</f>
        <v/>
      </c>
      <c r="S53" s="374"/>
      <c r="T53" s="375" t="str">
        <f>+IF(N53=0,"",'Ark1'!AL386)</f>
        <v/>
      </c>
      <c r="U53" s="374"/>
      <c r="V53" s="290">
        <f>+IF(G53=0,"",'Ark1'!U386)</f>
        <v>6.0871045694200427</v>
      </c>
      <c r="W53" s="416">
        <f t="shared" si="4"/>
        <v>-11.935004674277462</v>
      </c>
      <c r="X53" s="407"/>
      <c r="Y53" s="411">
        <f>+IF(G53=0,"",'Ark1'!T386)</f>
        <v>3.3288664323374344</v>
      </c>
      <c r="Z53" s="418">
        <f t="shared" si="5"/>
        <v>-1.0810495340491211</v>
      </c>
      <c r="AA53" s="420">
        <f>+IF(G53=0,"",'Ark1'!W386)</f>
        <v>0</v>
      </c>
      <c r="AB53" s="420">
        <f t="shared" si="6"/>
        <v>-2.1512605042016801</v>
      </c>
      <c r="AC53" s="420">
        <f>+IF(G53=0,"",'Ark1'!X386)</f>
        <v>0.49428822495606323</v>
      </c>
      <c r="AD53" s="420">
        <f>+IF(G53=0,"",'Ark1'!Y386)</f>
        <v>1.0984182776801407E-2</v>
      </c>
      <c r="AE53" s="420">
        <f>+IF(G53=0,"",'Ark1'!Z386)</f>
        <v>2.8460021538493696</v>
      </c>
      <c r="AF53" s="415">
        <f>+IF(G53=0,"",'Ark1'!Z386)</f>
        <v>2.8460021538493696</v>
      </c>
      <c r="AG53" s="411">
        <f>+IF(G53=0,"",'Ark1'!AA386)</f>
        <v>1.5877216360129196</v>
      </c>
      <c r="AH53" s="411">
        <f>+IF(G53=0,"",'Ark1'!AC386)</f>
        <v>19.465988834343602</v>
      </c>
      <c r="AI53" s="417">
        <f t="shared" si="7"/>
        <v>1.4109275148305642</v>
      </c>
      <c r="AJ53" s="420">
        <f t="shared" si="8"/>
        <v>21.271028037383179</v>
      </c>
      <c r="AK53" s="213"/>
      <c r="AL53" s="375"/>
      <c r="AM53" s="375"/>
      <c r="AO53" s="28"/>
      <c r="AP53" s="28"/>
      <c r="AQ53" s="28"/>
    </row>
    <row r="54" spans="1:43" ht="15.6">
      <c r="A54" s="213"/>
      <c r="B54" s="410">
        <f>+'Ark1'!C387</f>
        <v>2006</v>
      </c>
      <c r="C54" s="410">
        <f>+'Ark1'!F387</f>
        <v>186</v>
      </c>
      <c r="D54" s="411" t="str">
        <f>VLOOKUP(C54,RNR!$D$8:$E$9,2)</f>
        <v>Geit</v>
      </c>
      <c r="E54" s="412">
        <f>+'Ark1'!Q387</f>
        <v>801</v>
      </c>
      <c r="F54" s="413">
        <f t="shared" si="0"/>
        <v>367</v>
      </c>
      <c r="G54" s="412">
        <f>+'Ark1'!R387</f>
        <v>13304</v>
      </c>
      <c r="H54" s="413">
        <f t="shared" si="1"/>
        <v>3770</v>
      </c>
      <c r="I54" s="374"/>
      <c r="J54" s="415">
        <f>+'Ark1'!AF387</f>
        <v>58.698433708360895</v>
      </c>
      <c r="K54" s="416">
        <f t="shared" si="2"/>
        <v>14.217702160353049</v>
      </c>
      <c r="L54" s="415">
        <f>+'Ark1'!AG387</f>
        <v>81.722242873389561</v>
      </c>
      <c r="M54" s="374"/>
      <c r="N54" s="414">
        <f>+'Ark1'!AJ387</f>
        <v>0</v>
      </c>
      <c r="O54" s="417">
        <f>+IF(G54=0,"",'Ark1'!S387)</f>
        <v>3.5522399278412502</v>
      </c>
      <c r="P54" s="418">
        <f t="shared" si="3"/>
        <v>-0.53733422781220064</v>
      </c>
      <c r="Q54" s="374"/>
      <c r="R54" s="419" t="str">
        <f>+IF(N54=0,"",'Ark1'!AK387)</f>
        <v/>
      </c>
      <c r="S54" s="374"/>
      <c r="T54" s="375" t="str">
        <f>+IF(N54=0,"",'Ark1'!AL387)</f>
        <v/>
      </c>
      <c r="U54" s="374"/>
      <c r="V54" s="290">
        <f>+IF(G54=0,"",'Ark1'!U387)</f>
        <v>17.780877931449155</v>
      </c>
      <c r="W54" s="416">
        <f t="shared" si="4"/>
        <v>12.120808705520883</v>
      </c>
      <c r="X54" s="407"/>
      <c r="Y54" s="411">
        <f>+IF(G54=0,"",'Ark1'!T387)</f>
        <v>4.308704149128082</v>
      </c>
      <c r="Z54" s="418">
        <f t="shared" si="5"/>
        <v>1.2507012122705192</v>
      </c>
      <c r="AA54" s="420">
        <f>+IF(G54=0,"",'Ark1'!W387)</f>
        <v>2.4353577871316898</v>
      </c>
      <c r="AB54" s="420">
        <f t="shared" si="6"/>
        <v>2.4353577871316898</v>
      </c>
      <c r="AC54" s="420">
        <f>+IF(G54=0,"",'Ark1'!X387)</f>
        <v>60.162357185808787</v>
      </c>
      <c r="AD54" s="420">
        <f>+IF(G54=0,"",'Ark1'!Y387)</f>
        <v>13.319302465423938</v>
      </c>
      <c r="AE54" s="420">
        <f>+IF(G54=0,"",'Ark1'!Z387)</f>
        <v>5.0981636842518157</v>
      </c>
      <c r="AF54" s="415">
        <f>+IF(G54=0,"",'Ark1'!Z387)</f>
        <v>5.0981636842518157</v>
      </c>
      <c r="AG54" s="411">
        <f>+IF(G54=0,"",'Ark1'!AA387)</f>
        <v>1.6209433673146532</v>
      </c>
      <c r="AH54" s="411">
        <f>+IF(G54=0,"",'Ark1'!AC387)</f>
        <v>62.25787705754901</v>
      </c>
      <c r="AI54" s="417">
        <f t="shared" si="7"/>
        <v>5.00553968556253</v>
      </c>
      <c r="AJ54" s="420">
        <f t="shared" si="8"/>
        <v>16.609238451935081</v>
      </c>
      <c r="AK54" s="213"/>
      <c r="AL54" s="375"/>
      <c r="AM54" s="375"/>
      <c r="AO54" s="28"/>
      <c r="AP54" s="28"/>
      <c r="AQ54" s="28"/>
    </row>
    <row r="55" spans="1:43" ht="15.6">
      <c r="A55" s="213"/>
      <c r="B55" s="410">
        <f>+'Ark1'!C388</f>
        <v>2006</v>
      </c>
      <c r="C55" s="410">
        <f>+'Ark1'!F388</f>
        <v>187</v>
      </c>
      <c r="D55" s="411" t="str">
        <f>VLOOKUP(C55,RNR!$D$8:$E$9,2)</f>
        <v>Kje</v>
      </c>
      <c r="E55" s="412">
        <f>+'Ark1'!Q388</f>
        <v>431</v>
      </c>
      <c r="F55" s="413">
        <f t="shared" si="0"/>
        <v>-406</v>
      </c>
      <c r="G55" s="412">
        <f>+'Ark1'!R388</f>
        <v>9361</v>
      </c>
      <c r="H55" s="413">
        <f t="shared" si="1"/>
        <v>-877</v>
      </c>
      <c r="I55" s="374"/>
      <c r="J55" s="415">
        <f>+'Ark1'!AF388</f>
        <v>41.301566291639098</v>
      </c>
      <c r="K55" s="416">
        <f t="shared" si="2"/>
        <v>-10.034742187526518</v>
      </c>
      <c r="L55" s="415">
        <f>+'Ark1'!AG388</f>
        <v>18.277757126610435</v>
      </c>
      <c r="M55" s="374"/>
      <c r="N55" s="414">
        <f>+'Ark1'!AJ388</f>
        <v>0</v>
      </c>
      <c r="O55" s="417">
        <f>+IF(G55=0,"",'Ark1'!S388)</f>
        <v>4.0486059181711367</v>
      </c>
      <c r="P55" s="418">
        <f t="shared" si="3"/>
        <v>0.31115719771792394</v>
      </c>
      <c r="Q55" s="374"/>
      <c r="R55" s="419" t="str">
        <f>+IF(N55=0,"",'Ark1'!AK388)</f>
        <v/>
      </c>
      <c r="S55" s="374"/>
      <c r="T55" s="375" t="str">
        <f>+IF(N55=0,"",'Ark1'!AL388)</f>
        <v/>
      </c>
      <c r="U55" s="374"/>
      <c r="V55" s="290">
        <f>+IF(G55=0,"",'Ark1'!U388)</f>
        <v>5.6519175301784079</v>
      </c>
      <c r="W55" s="416">
        <f t="shared" si="4"/>
        <v>-12.179260434267807</v>
      </c>
      <c r="X55" s="407"/>
      <c r="Y55" s="411">
        <f>+IF(G55=0,"",'Ark1'!T388)</f>
        <v>3.1260549086636038</v>
      </c>
      <c r="Z55" s="418">
        <f t="shared" si="5"/>
        <v>-1.139133604717915</v>
      </c>
      <c r="AA55" s="420">
        <f>+IF(G55=0,"",'Ark1'!W388)</f>
        <v>0</v>
      </c>
      <c r="AB55" s="420">
        <f t="shared" si="6"/>
        <v>-1.6311779644461812</v>
      </c>
      <c r="AC55" s="420">
        <f>+IF(G55=0,"",'Ark1'!X388)</f>
        <v>0.49140049140049136</v>
      </c>
      <c r="AD55" s="420">
        <f>+IF(G55=0,"",'Ark1'!Y388)</f>
        <v>0</v>
      </c>
      <c r="AE55" s="420">
        <f>+IF(G55=0,"",'Ark1'!Z388)</f>
        <v>2.79123699480192</v>
      </c>
      <c r="AF55" s="415">
        <f>+IF(G55=0,"",'Ark1'!Z388)</f>
        <v>2.79123699480192</v>
      </c>
      <c r="AG55" s="411">
        <f>+IF(G55=0,"",'Ark1'!AA388)</f>
        <v>1.5100307107055877</v>
      </c>
      <c r="AH55" s="411">
        <f>+IF(G55=0,"",'Ark1'!AC388)</f>
        <v>23.099280373366632</v>
      </c>
      <c r="AI55" s="417">
        <f t="shared" si="7"/>
        <v>1.3960157260086035</v>
      </c>
      <c r="AJ55" s="420">
        <f t="shared" si="8"/>
        <v>21.719257540603248</v>
      </c>
      <c r="AK55" s="213"/>
      <c r="AL55" s="375"/>
      <c r="AM55" s="375"/>
      <c r="AO55" s="28"/>
      <c r="AP55" s="28"/>
      <c r="AQ55" s="28"/>
    </row>
    <row r="56" spans="1:43" ht="15.6">
      <c r="A56" s="213"/>
      <c r="B56" s="410">
        <f>+'Ark1'!C389</f>
        <v>2005</v>
      </c>
      <c r="C56" s="410">
        <f>+'Ark1'!F389</f>
        <v>186</v>
      </c>
      <c r="D56" s="411" t="str">
        <f>VLOOKUP(C56,RNR!$D$8:$E$9,2)</f>
        <v>Geit</v>
      </c>
      <c r="E56" s="412">
        <f>+'Ark1'!Q389</f>
        <v>797</v>
      </c>
      <c r="F56" s="413">
        <f t="shared" si="0"/>
        <v>323</v>
      </c>
      <c r="G56" s="412">
        <f>+'Ark1'!R389</f>
        <v>11900</v>
      </c>
      <c r="H56" s="413">
        <f t="shared" si="1"/>
        <v>2195</v>
      </c>
      <c r="I56" s="374"/>
      <c r="J56" s="415">
        <f>+'Ark1'!AF389</f>
        <v>55.519268451992176</v>
      </c>
      <c r="K56" s="416">
        <f t="shared" si="2"/>
        <v>6.8555769311577919</v>
      </c>
      <c r="L56" s="415">
        <f>+'Ark1'!AG389</f>
        <v>79.896485514454255</v>
      </c>
      <c r="M56" s="374"/>
      <c r="N56" s="414">
        <f>+'Ark1'!AJ389</f>
        <v>0</v>
      </c>
      <c r="O56" s="417">
        <f>+IF(G56=0,"",'Ark1'!S389)</f>
        <v>3.6681512605042026</v>
      </c>
      <c r="P56" s="418">
        <f t="shared" si="3"/>
        <v>-0.32855147004705998</v>
      </c>
      <c r="Q56" s="374"/>
      <c r="R56" s="419" t="str">
        <f>+IF(N56=0,"",'Ark1'!AK389)</f>
        <v/>
      </c>
      <c r="S56" s="374"/>
      <c r="T56" s="375" t="str">
        <f>+IF(N56=0,"",'Ark1'!AL389)</f>
        <v/>
      </c>
      <c r="U56" s="374"/>
      <c r="V56" s="290">
        <f>+IF(G56=0,"",'Ark1'!U389)</f>
        <v>18.022109243697503</v>
      </c>
      <c r="W56" s="416">
        <f t="shared" si="4"/>
        <v>12.325643504387862</v>
      </c>
      <c r="X56" s="407"/>
      <c r="Y56" s="411">
        <f>+IF(G56=0,"",'Ark1'!T389)</f>
        <v>4.4099159663865555</v>
      </c>
      <c r="Z56" s="418">
        <f t="shared" si="5"/>
        <v>1.3930174604617753</v>
      </c>
      <c r="AA56" s="420">
        <f>+IF(G56=0,"",'Ark1'!W389)</f>
        <v>2.1512605042016801</v>
      </c>
      <c r="AB56" s="420">
        <f t="shared" si="6"/>
        <v>2.1512605042016801</v>
      </c>
      <c r="AC56" s="420">
        <f>+IF(G56=0,"",'Ark1'!X389)</f>
        <v>62.495798319327747</v>
      </c>
      <c r="AD56" s="420">
        <f>+IF(G56=0,"",'Ark1'!Y389)</f>
        <v>14.46218487394958</v>
      </c>
      <c r="AE56" s="420">
        <f>+IF(G56=0,"",'Ark1'!Z389)</f>
        <v>5.1902652338922559</v>
      </c>
      <c r="AF56" s="415">
        <f>+IF(G56=0,"",'Ark1'!Z389)</f>
        <v>5.1902652338922559</v>
      </c>
      <c r="AG56" s="411">
        <f>+IF(G56=0,"",'Ark1'!AA389)</f>
        <v>1.6649256002690278</v>
      </c>
      <c r="AH56" s="411">
        <f>+IF(G56=0,"",'Ark1'!AC389)</f>
        <v>65.098060388423804</v>
      </c>
      <c r="AI56" s="417">
        <f t="shared" si="7"/>
        <v>4.9131314288332506</v>
      </c>
      <c r="AJ56" s="420">
        <f t="shared" ref="AJ56:AJ73" si="9">+IF(G56=0,"",G56/E56)</f>
        <v>14.93099121706399</v>
      </c>
      <c r="AK56" s="213"/>
      <c r="AL56" s="375"/>
      <c r="AM56" s="375"/>
      <c r="AO56" s="28"/>
      <c r="AP56" s="28"/>
      <c r="AQ56" s="28"/>
    </row>
    <row r="57" spans="1:43" ht="15.6">
      <c r="A57" s="213"/>
      <c r="B57" s="410">
        <f>+'Ark1'!C390</f>
        <v>2005</v>
      </c>
      <c r="C57" s="410">
        <f>+'Ark1'!F390</f>
        <v>187</v>
      </c>
      <c r="D57" s="411" t="str">
        <f>VLOOKUP(C57,RNR!$D$8:$E$9,2)</f>
        <v>Kje</v>
      </c>
      <c r="E57" s="412">
        <f>+'Ark1'!Q390</f>
        <v>434</v>
      </c>
      <c r="F57" s="413">
        <f t="shared" si="0"/>
        <v>-479</v>
      </c>
      <c r="G57" s="412">
        <f>+'Ark1'!R390</f>
        <v>9534</v>
      </c>
      <c r="H57" s="413">
        <f t="shared" si="1"/>
        <v>-2081</v>
      </c>
      <c r="I57" s="374"/>
      <c r="J57" s="415">
        <f>+'Ark1'!AF390</f>
        <v>44.480731548007846</v>
      </c>
      <c r="K57" s="416">
        <f t="shared" si="2"/>
        <v>-12.344121680954956</v>
      </c>
      <c r="L57" s="415">
        <f>+'Ark1'!AG390</f>
        <v>20.103514485545755</v>
      </c>
      <c r="M57" s="374"/>
      <c r="N57" s="414">
        <f>+'Ark1'!AJ390</f>
        <v>0</v>
      </c>
      <c r="O57" s="417">
        <f>+IF(G57=0,"",'Ark1'!S390)</f>
        <v>4.0895741556534508</v>
      </c>
      <c r="P57" s="418">
        <f t="shared" si="3"/>
        <v>0.42078379835685098</v>
      </c>
      <c r="Q57" s="374"/>
      <c r="R57" s="419" t="str">
        <f>+IF(N57=0,"",'Ark1'!AK390)</f>
        <v/>
      </c>
      <c r="S57" s="374"/>
      <c r="T57" s="375" t="str">
        <f>+IF(N57=0,"",'Ark1'!AL390)</f>
        <v/>
      </c>
      <c r="U57" s="374"/>
      <c r="V57" s="290">
        <f>+IF(G57=0,"",'Ark1'!U390)</f>
        <v>5.6600692259282708</v>
      </c>
      <c r="W57" s="416">
        <f t="shared" si="4"/>
        <v>-11.887886004377403</v>
      </c>
      <c r="X57" s="407"/>
      <c r="Y57" s="411">
        <f>+IF(G57=0,"",'Ark1'!T390)</f>
        <v>3.0580029368575627</v>
      </c>
      <c r="Z57" s="418">
        <f t="shared" si="5"/>
        <v>-1.4529742478174259</v>
      </c>
      <c r="AA57" s="420">
        <f>+IF(G57=0,"",'Ark1'!W390)</f>
        <v>0</v>
      </c>
      <c r="AB57" s="420">
        <f t="shared" si="6"/>
        <v>-1.7477399913904437</v>
      </c>
      <c r="AC57" s="420">
        <f>+IF(G57=0,"",'Ark1'!X390)</f>
        <v>0.43003985735263256</v>
      </c>
      <c r="AD57" s="420">
        <f>+IF(G57=0,"",'Ark1'!Y390)</f>
        <v>0</v>
      </c>
      <c r="AE57" s="420">
        <f>+IF(G57=0,"",'Ark1'!Z390)</f>
        <v>2.8040122358257622</v>
      </c>
      <c r="AF57" s="415">
        <f>+IF(G57=0,"",'Ark1'!Z390)</f>
        <v>2.8040122358257622</v>
      </c>
      <c r="AG57" s="411">
        <f>+IF(G57=0,"",'Ark1'!AA390)</f>
        <v>1.6285392520784716</v>
      </c>
      <c r="AH57" s="411">
        <f>+IF(G57=0,"",'Ark1'!AC390)</f>
        <v>17.339484961119179</v>
      </c>
      <c r="AI57" s="417">
        <f t="shared" si="7"/>
        <v>1.3840241087458356</v>
      </c>
      <c r="AJ57" s="420">
        <f t="shared" si="9"/>
        <v>21.967741935483872</v>
      </c>
      <c r="AK57" s="213"/>
      <c r="AL57" s="375"/>
      <c r="AM57" s="375"/>
      <c r="AO57" s="28"/>
      <c r="AP57" s="28"/>
      <c r="AQ57" s="28"/>
    </row>
    <row r="58" spans="1:43" ht="15.6">
      <c r="A58" s="213"/>
      <c r="B58" s="410">
        <f>+'Ark1'!C391</f>
        <v>2004</v>
      </c>
      <c r="C58" s="410">
        <f>+'Ark1'!F391</f>
        <v>186</v>
      </c>
      <c r="D58" s="411" t="str">
        <f>VLOOKUP(C58,RNR!$D$8:$E$9,2)</f>
        <v>Geit</v>
      </c>
      <c r="E58" s="412">
        <f>+'Ark1'!Q391</f>
        <v>837</v>
      </c>
      <c r="F58" s="413">
        <f t="shared" si="0"/>
        <v>452</v>
      </c>
      <c r="G58" s="412">
        <f>+'Ark1'!R391</f>
        <v>10238</v>
      </c>
      <c r="H58" s="413">
        <f t="shared" si="1"/>
        <v>1413</v>
      </c>
      <c r="I58" s="374"/>
      <c r="J58" s="415">
        <f>+'Ark1'!AF391</f>
        <v>51.336308479165616</v>
      </c>
      <c r="K58" s="416">
        <f t="shared" si="2"/>
        <v>8.1611617081284322</v>
      </c>
      <c r="L58" s="415">
        <f>+'Ark1'!AG391</f>
        <v>76.755698583668519</v>
      </c>
      <c r="M58" s="374"/>
      <c r="N58" s="414">
        <f>+'Ark1'!AJ391</f>
        <v>0</v>
      </c>
      <c r="O58" s="417">
        <f>+IF(G58=0,"",'Ark1'!S391)</f>
        <v>3.7374487204532127</v>
      </c>
      <c r="P58" s="418">
        <f t="shared" si="3"/>
        <v>-0.10561076963177207</v>
      </c>
      <c r="Q58" s="374"/>
      <c r="R58" s="419" t="str">
        <f>+IF(N58=0,"",'Ark1'!AK391)</f>
        <v/>
      </c>
      <c r="S58" s="374"/>
      <c r="T58" s="375" t="str">
        <f>+IF(N58=0,"",'Ark1'!AL391)</f>
        <v/>
      </c>
      <c r="U58" s="374"/>
      <c r="V58" s="290">
        <f>+IF(G58=0,"",'Ark1'!U391)</f>
        <v>17.831177964446216</v>
      </c>
      <c r="W58" s="416">
        <f t="shared" si="4"/>
        <v>12.451313941783331</v>
      </c>
      <c r="X58" s="407"/>
      <c r="Y58" s="411">
        <f>+IF(G58=0,"",'Ark1'!T391)</f>
        <v>4.2651885133815188</v>
      </c>
      <c r="Z58" s="418">
        <f t="shared" si="5"/>
        <v>1.2279080601237302</v>
      </c>
      <c r="AA58" s="420">
        <f>+IF(G58=0,"",'Ark1'!W391)</f>
        <v>1.6311779644461812</v>
      </c>
      <c r="AB58" s="420">
        <f t="shared" si="6"/>
        <v>1.6311779644461812</v>
      </c>
      <c r="AC58" s="420">
        <f>+IF(G58=0,"",'Ark1'!X391)</f>
        <v>60.84196132057042</v>
      </c>
      <c r="AD58" s="420">
        <f>+IF(G58=0,"",'Ark1'!Y391)</f>
        <v>13.73315100605587</v>
      </c>
      <c r="AE58" s="420">
        <f>+IF(G58=0,"",'Ark1'!Z391)</f>
        <v>5.1925261103903591</v>
      </c>
      <c r="AF58" s="415">
        <f>+IF(G58=0,"",'Ark1'!Z391)</f>
        <v>5.1925261103903591</v>
      </c>
      <c r="AG58" s="411">
        <f>+IF(G58=0,"",'Ark1'!AA391)</f>
        <v>1.6603656349917379</v>
      </c>
      <c r="AH58" s="411">
        <f>+IF(G58=0,"",'Ark1'!AC391)</f>
        <v>61.85007864300055</v>
      </c>
      <c r="AI58" s="417">
        <f t="shared" si="7"/>
        <v>4.7709491950658682</v>
      </c>
      <c r="AJ58" s="420">
        <f t="shared" si="9"/>
        <v>12.231780167264038</v>
      </c>
      <c r="AK58" s="213"/>
      <c r="AL58" s="375"/>
      <c r="AM58" s="375"/>
      <c r="AO58" s="28"/>
      <c r="AP58" s="28"/>
      <c r="AQ58" s="28"/>
    </row>
    <row r="59" spans="1:43" ht="15.6">
      <c r="A59" s="213"/>
      <c r="B59" s="410">
        <f>+'Ark1'!C392</f>
        <v>2004</v>
      </c>
      <c r="C59" s="410">
        <f>+'Ark1'!F392</f>
        <v>187</v>
      </c>
      <c r="D59" s="411" t="str">
        <f>VLOOKUP(C59,RNR!$D$8:$E$9,2)</f>
        <v>Kje</v>
      </c>
      <c r="E59" s="412">
        <f>+'Ark1'!Q392</f>
        <v>474</v>
      </c>
      <c r="F59" s="413">
        <f t="shared" si="0"/>
        <v>-501</v>
      </c>
      <c r="G59" s="412">
        <f>+'Ark1'!R392</f>
        <v>9705</v>
      </c>
      <c r="H59" s="413">
        <f t="shared" si="1"/>
        <v>-1924</v>
      </c>
      <c r="I59" s="374"/>
      <c r="J59" s="415">
        <f>+'Ark1'!AF392</f>
        <v>48.663691520834384</v>
      </c>
      <c r="K59" s="416">
        <f t="shared" si="2"/>
        <v>-9.3536702831967418</v>
      </c>
      <c r="L59" s="415">
        <f>+'Ark1'!AG392</f>
        <v>23.244301416331481</v>
      </c>
      <c r="M59" s="374"/>
      <c r="N59" s="414">
        <f>+'Ark1'!AJ392</f>
        <v>0</v>
      </c>
      <c r="O59" s="417">
        <f>+IF(G59=0,"",'Ark1'!S392)</f>
        <v>3.9967027305512626</v>
      </c>
      <c r="P59" s="418">
        <f t="shared" si="3"/>
        <v>0.78284083356957845</v>
      </c>
      <c r="Q59" s="374"/>
      <c r="R59" s="419" t="str">
        <f>+IF(N59=0,"",'Ark1'!AK392)</f>
        <v/>
      </c>
      <c r="S59" s="374"/>
      <c r="T59" s="375" t="str">
        <f>+IF(N59=0,"",'Ark1'!AL392)</f>
        <v/>
      </c>
      <c r="U59" s="374"/>
      <c r="V59" s="290">
        <f>+IF(G59=0,"",'Ark1'!U392)</f>
        <v>5.6964657393096401</v>
      </c>
      <c r="W59" s="416">
        <f t="shared" si="4"/>
        <v>-11.355266997813114</v>
      </c>
      <c r="X59" s="407"/>
      <c r="Y59" s="411">
        <f>+IF(G59=0,"",'Ark1'!T392)</f>
        <v>3.0168985059247801</v>
      </c>
      <c r="Z59" s="418">
        <f t="shared" si="5"/>
        <v>-1.1302336636512789</v>
      </c>
      <c r="AA59" s="420">
        <f>+IF(G59=0,"",'Ark1'!W392)</f>
        <v>0</v>
      </c>
      <c r="AB59" s="420">
        <f t="shared" si="6"/>
        <v>-0.9803078510619998</v>
      </c>
      <c r="AC59" s="420">
        <f>+IF(G59=0,"",'Ark1'!X392)</f>
        <v>0.30911901081916543</v>
      </c>
      <c r="AD59" s="420">
        <f>+IF(G59=0,"",'Ark1'!Y392)</f>
        <v>1.0303967027305516E-2</v>
      </c>
      <c r="AE59" s="420">
        <f>+IF(G59=0,"",'Ark1'!Z392)</f>
        <v>2.8355851059039119</v>
      </c>
      <c r="AF59" s="415">
        <f>+IF(G59=0,"",'Ark1'!Z392)</f>
        <v>2.8355851059039119</v>
      </c>
      <c r="AG59" s="411">
        <f>+IF(G59=0,"",'Ark1'!AA392)</f>
        <v>1.52532779519019</v>
      </c>
      <c r="AH59" s="411">
        <f>+IF(G59=0,"",'Ark1'!AC392)</f>
        <v>21.026013917258325</v>
      </c>
      <c r="AI59" s="417">
        <f t="shared" si="7"/>
        <v>1.4252913272146037</v>
      </c>
      <c r="AJ59" s="420">
        <f t="shared" si="9"/>
        <v>20.474683544303797</v>
      </c>
      <c r="AK59" s="213"/>
      <c r="AL59" s="375"/>
      <c r="AM59" s="375"/>
      <c r="AO59" s="28"/>
      <c r="AP59" s="28"/>
      <c r="AQ59" s="28"/>
    </row>
    <row r="60" spans="1:43" ht="15.6">
      <c r="A60" s="213"/>
      <c r="B60" s="410">
        <f>+'Ark1'!C393</f>
        <v>2003</v>
      </c>
      <c r="C60" s="410">
        <f>+'Ark1'!F393</f>
        <v>186</v>
      </c>
      <c r="D60" s="411" t="str">
        <f>VLOOKUP(C60,RNR!$D$8:$E$9,2)</f>
        <v>Geit</v>
      </c>
      <c r="E60" s="412">
        <f>+'Ark1'!Q393</f>
        <v>913</v>
      </c>
      <c r="F60" s="413">
        <f t="shared" si="0"/>
        <v>534</v>
      </c>
      <c r="G60" s="412">
        <f>+'Ark1'!R393</f>
        <v>11615</v>
      </c>
      <c r="H60" s="413">
        <f t="shared" si="1"/>
        <v>3200</v>
      </c>
      <c r="I60" s="374"/>
      <c r="J60" s="415">
        <f>+'Ark1'!AF393</f>
        <v>56.824853228962802</v>
      </c>
      <c r="K60" s="416">
        <f t="shared" si="2"/>
        <v>14.842215032993927</v>
      </c>
      <c r="L60" s="415">
        <f>+'Ark1'!AG393</f>
        <v>81.10708134763361</v>
      </c>
      <c r="M60" s="374"/>
      <c r="N60" s="414">
        <f>+'Ark1'!AJ393</f>
        <v>0</v>
      </c>
      <c r="O60" s="417">
        <f>+IF(G60=0,"",'Ark1'!S393)</f>
        <v>3.6687903572965999</v>
      </c>
      <c r="P60" s="418">
        <f t="shared" si="3"/>
        <v>-0.22413893563269305</v>
      </c>
      <c r="Q60" s="374"/>
      <c r="R60" s="419" t="str">
        <f>+IF(N60=0,"",'Ark1'!AK393)</f>
        <v/>
      </c>
      <c r="S60" s="374"/>
      <c r="T60" s="375" t="str">
        <f>+IF(N60=0,"",'Ark1'!AL393)</f>
        <v/>
      </c>
      <c r="U60" s="374"/>
      <c r="V60" s="290">
        <f>+IF(G60=0,"",'Ark1'!U393)</f>
        <v>17.547955230305675</v>
      </c>
      <c r="W60" s="416">
        <f t="shared" si="4"/>
        <v>12.122536335475003</v>
      </c>
      <c r="X60" s="407"/>
      <c r="Y60" s="411">
        <f>+IF(G60=0,"",'Ark1'!T393)</f>
        <v>4.5109771846749886</v>
      </c>
      <c r="Z60" s="418">
        <f t="shared" si="5"/>
        <v>1.2464495554414761</v>
      </c>
      <c r="AA60" s="420">
        <f>+IF(G60=0,"",'Ark1'!W393)</f>
        <v>1.7477399913904437</v>
      </c>
      <c r="AB60" s="420">
        <f t="shared" si="6"/>
        <v>1.7358564500951377</v>
      </c>
      <c r="AC60" s="420">
        <f>+IF(G60=0,"",'Ark1'!X393)</f>
        <v>59.302625914765393</v>
      </c>
      <c r="AD60" s="420">
        <f>+IF(G60=0,"",'Ark1'!Y393)</f>
        <v>12.965992251399051</v>
      </c>
      <c r="AE60" s="420">
        <f>+IF(G60=0,"",'Ark1'!Z393)</f>
        <v>5.3261123764560461</v>
      </c>
      <c r="AF60" s="415">
        <f>+IF(G60=0,"",'Ark1'!Z393)</f>
        <v>5.3261123764560461</v>
      </c>
      <c r="AG60" s="411">
        <f>+IF(G60=0,"",'Ark1'!AA393)</f>
        <v>1.6592424066853275</v>
      </c>
      <c r="AH60" s="411">
        <f>+IF(G60=0,"",'Ark1'!AC393)</f>
        <v>61.334434041952115</v>
      </c>
      <c r="AI60" s="417">
        <f t="shared" si="7"/>
        <v>4.7830356933330291</v>
      </c>
      <c r="AJ60" s="420">
        <f t="shared" si="9"/>
        <v>12.721796276013144</v>
      </c>
      <c r="AK60" s="213"/>
      <c r="AL60" s="375"/>
      <c r="AM60" s="375"/>
      <c r="AO60" s="28"/>
      <c r="AP60" s="28"/>
      <c r="AQ60" s="28"/>
    </row>
    <row r="61" spans="1:43" ht="15.6">
      <c r="A61" s="213"/>
      <c r="B61" s="410">
        <f>+'Ark1'!C394</f>
        <v>2003</v>
      </c>
      <c r="C61" s="410">
        <f>+'Ark1'!F394</f>
        <v>187</v>
      </c>
      <c r="D61" s="411" t="str">
        <f>VLOOKUP(C61,RNR!$D$8:$E$9,2)</f>
        <v>Kje</v>
      </c>
      <c r="E61" s="412">
        <f>+'Ark1'!Q394</f>
        <v>385</v>
      </c>
      <c r="F61" s="413">
        <f t="shared" si="0"/>
        <v>-612</v>
      </c>
      <c r="G61" s="412">
        <f>+'Ark1'!R394</f>
        <v>8825</v>
      </c>
      <c r="H61" s="413">
        <f t="shared" si="1"/>
        <v>-2564</v>
      </c>
      <c r="I61" s="374"/>
      <c r="J61" s="415">
        <f>+'Ark1'!AF394</f>
        <v>43.175146771037184</v>
      </c>
      <c r="K61" s="416">
        <f t="shared" si="2"/>
        <v>-13.404911850851633</v>
      </c>
      <c r="L61" s="415">
        <f>+'Ark1'!AG394</f>
        <v>18.892918652366397</v>
      </c>
      <c r="M61" s="374"/>
      <c r="N61" s="414">
        <f>+'Ark1'!AJ394</f>
        <v>0</v>
      </c>
      <c r="O61" s="417">
        <f>+IF(G61=0,"",'Ark1'!S394)</f>
        <v>3.8430594900849848</v>
      </c>
      <c r="P61" s="418">
        <f t="shared" si="3"/>
        <v>0.45874128831134531</v>
      </c>
      <c r="Q61" s="374"/>
      <c r="R61" s="419" t="str">
        <f>+IF(N61=0,"",'Ark1'!AK394)</f>
        <v/>
      </c>
      <c r="S61" s="374"/>
      <c r="T61" s="375" t="str">
        <f>+IF(N61=0,"",'Ark1'!AL394)</f>
        <v/>
      </c>
      <c r="U61" s="374"/>
      <c r="V61" s="290">
        <f>+IF(G61=0,"",'Ark1'!U394)</f>
        <v>5.3798640226628844</v>
      </c>
      <c r="W61" s="416">
        <f t="shared" si="4"/>
        <v>-11.617097958195894</v>
      </c>
      <c r="X61" s="407"/>
      <c r="Y61" s="411">
        <f>+IF(G61=0,"",'Ark1'!T394)</f>
        <v>3.0372804532577886</v>
      </c>
      <c r="Z61" s="418">
        <f t="shared" si="5"/>
        <v>-1.194170947216354</v>
      </c>
      <c r="AA61" s="420">
        <f>+IF(G61=0,"",'Ark1'!W394)</f>
        <v>0</v>
      </c>
      <c r="AB61" s="420">
        <f t="shared" si="6"/>
        <v>-0.86047940995697614</v>
      </c>
      <c r="AC61" s="420">
        <f>+IF(G61=0,"",'Ark1'!X394)</f>
        <v>0.1586402266288951</v>
      </c>
      <c r="AD61" s="420">
        <f>+IF(G61=0,"",'Ark1'!Y394)</f>
        <v>0</v>
      </c>
      <c r="AE61" s="420">
        <f>+IF(G61=0,"",'Ark1'!Z394)</f>
        <v>2.5578685318580026</v>
      </c>
      <c r="AF61" s="415">
        <f>+IF(G61=0,"",'Ark1'!Z394)</f>
        <v>2.5578685318580026</v>
      </c>
      <c r="AG61" s="411">
        <f>+IF(G61=0,"",'Ark1'!AA394)</f>
        <v>1.5087145305539276</v>
      </c>
      <c r="AH61" s="411">
        <f>+IF(G61=0,"",'Ark1'!AC394)</f>
        <v>17.257533121656643</v>
      </c>
      <c r="AI61" s="417">
        <f t="shared" si="7"/>
        <v>1.3998909037299121</v>
      </c>
      <c r="AJ61" s="420">
        <f t="shared" si="9"/>
        <v>22.922077922077921</v>
      </c>
      <c r="AK61" s="213"/>
      <c r="AL61" s="375"/>
      <c r="AM61" s="375"/>
      <c r="AO61" s="28"/>
      <c r="AP61" s="28"/>
      <c r="AQ61" s="28"/>
    </row>
    <row r="62" spans="1:43" ht="15.6">
      <c r="A62" s="213"/>
      <c r="B62" s="410">
        <f>+'Ark1'!C395</f>
        <v>2002</v>
      </c>
      <c r="C62" s="410">
        <f>+'Ark1'!F395</f>
        <v>186</v>
      </c>
      <c r="D62" s="411" t="str">
        <f>VLOOKUP(C62,RNR!$D$8:$E$9,2)</f>
        <v>Geit</v>
      </c>
      <c r="E62" s="412">
        <f>+'Ark1'!Q395</f>
        <v>975</v>
      </c>
      <c r="F62" s="413">
        <f t="shared" si="0"/>
        <v>562</v>
      </c>
      <c r="G62" s="412">
        <f>+'Ark1'!R395</f>
        <v>11629</v>
      </c>
      <c r="H62" s="413">
        <f t="shared" si="1"/>
        <v>2889</v>
      </c>
      <c r="I62" s="374"/>
      <c r="J62" s="415">
        <f>+'Ark1'!AF395</f>
        <v>58.017361804031125</v>
      </c>
      <c r="K62" s="416">
        <f t="shared" si="2"/>
        <v>14.597420425919942</v>
      </c>
      <c r="L62" s="415">
        <f>+'Ark1'!AG395</f>
        <v>81.285102039561465</v>
      </c>
      <c r="M62" s="374"/>
      <c r="N62" s="414">
        <f>+'Ark1'!AJ395</f>
        <v>0</v>
      </c>
      <c r="O62" s="417">
        <f>+IF(G62=0,"",'Ark1'!S395)</f>
        <v>3.2138618969816841</v>
      </c>
      <c r="P62" s="418">
        <f t="shared" si="3"/>
        <v>-0.41371247372769826</v>
      </c>
      <c r="Q62" s="374"/>
      <c r="R62" s="419" t="str">
        <f>+IF(N62=0,"",'Ark1'!AK395)</f>
        <v/>
      </c>
      <c r="S62" s="374"/>
      <c r="T62" s="375" t="str">
        <f>+IF(N62=0,"",'Ark1'!AL395)</f>
        <v/>
      </c>
      <c r="U62" s="374"/>
      <c r="V62" s="290">
        <f>+IF(G62=0,"",'Ark1'!U395)</f>
        <v>17.051732737122755</v>
      </c>
      <c r="W62" s="416">
        <f t="shared" si="4"/>
        <v>12.030165231401924</v>
      </c>
      <c r="X62" s="407"/>
      <c r="Y62" s="411">
        <f>+IF(G62=0,"",'Ark1'!T395)</f>
        <v>4.147132169576059</v>
      </c>
      <c r="Z62" s="418">
        <f t="shared" si="5"/>
        <v>0.84415734120077346</v>
      </c>
      <c r="AA62" s="420">
        <f>+IF(G62=0,"",'Ark1'!W395)</f>
        <v>0.9803078510619998</v>
      </c>
      <c r="AB62" s="420">
        <f t="shared" si="6"/>
        <v>0.9803078510619998</v>
      </c>
      <c r="AC62" s="420">
        <f>+IF(G62=0,"",'Ark1'!X395)</f>
        <v>55.335798434947122</v>
      </c>
      <c r="AD62" s="420">
        <f>+IF(G62=0,"",'Ark1'!Y395)</f>
        <v>11.247742712185056</v>
      </c>
      <c r="AE62" s="420">
        <f>+IF(G62=0,"",'Ark1'!Z395)</f>
        <v>5.1760853738629375</v>
      </c>
      <c r="AF62" s="415">
        <f>+IF(G62=0,"",'Ark1'!Z395)</f>
        <v>5.1760853738629375</v>
      </c>
      <c r="AG62" s="411">
        <f>+IF(G62=0,"",'Ark1'!AA395)</f>
        <v>1.4246073199953184</v>
      </c>
      <c r="AH62" s="411">
        <f>+IF(G62=0,"",'Ark1'!AC395)</f>
        <v>58.481494243017266</v>
      </c>
      <c r="AI62" s="417">
        <f t="shared" si="7"/>
        <v>5.3056830951998846</v>
      </c>
      <c r="AJ62" s="420">
        <f t="shared" si="9"/>
        <v>11.927179487179487</v>
      </c>
      <c r="AK62" s="213"/>
      <c r="AL62" s="375"/>
      <c r="AM62" s="375"/>
      <c r="AO62" s="28"/>
      <c r="AP62" s="28"/>
      <c r="AQ62" s="28"/>
    </row>
    <row r="63" spans="1:43" ht="15.6">
      <c r="A63" s="213"/>
      <c r="B63" s="410">
        <f>+'Ark1'!C396</f>
        <v>2002</v>
      </c>
      <c r="C63" s="410">
        <f>+'Ark1'!F396</f>
        <v>187</v>
      </c>
      <c r="D63" s="411" t="str">
        <f>VLOOKUP(C63,RNR!$D$8:$E$9,2)</f>
        <v>Kje</v>
      </c>
      <c r="E63" s="412">
        <f>+'Ark1'!Q396</f>
        <v>379</v>
      </c>
      <c r="F63" s="413">
        <f t="shared" si="0"/>
        <v>-761</v>
      </c>
      <c r="G63" s="412">
        <f>+'Ark1'!R396</f>
        <v>8415</v>
      </c>
      <c r="H63" s="413">
        <f t="shared" si="1"/>
        <v>-3746</v>
      </c>
      <c r="I63" s="374"/>
      <c r="J63" s="415">
        <f>+'Ark1'!AF396</f>
        <v>41.982638195968875</v>
      </c>
      <c r="K63" s="416">
        <f t="shared" si="2"/>
        <v>-15.946195224695138</v>
      </c>
      <c r="L63" s="415">
        <f>+'Ark1'!AG396</f>
        <v>18.714897960438535</v>
      </c>
      <c r="M63" s="374"/>
      <c r="N63" s="414">
        <f>+'Ark1'!AJ396</f>
        <v>0</v>
      </c>
      <c r="O63" s="417">
        <f>+IF(G63=0,"",'Ark1'!S396)</f>
        <v>3.8929292929292929</v>
      </c>
      <c r="P63" s="418">
        <f t="shared" si="3"/>
        <v>0.54854971888110615</v>
      </c>
      <c r="Q63" s="374"/>
      <c r="R63" s="419" t="str">
        <f>+IF(N63=0,"",'Ark1'!AK396)</f>
        <v/>
      </c>
      <c r="S63" s="374"/>
      <c r="T63" s="375" t="str">
        <f>+IF(N63=0,"",'Ark1'!AL396)</f>
        <v/>
      </c>
      <c r="U63" s="374"/>
      <c r="V63" s="290">
        <f>+IF(G63=0,"",'Ark1'!U396)</f>
        <v>5.4254188948306723</v>
      </c>
      <c r="W63" s="416">
        <f t="shared" si="4"/>
        <v>-11.472887165526165</v>
      </c>
      <c r="X63" s="407"/>
      <c r="Y63" s="411">
        <f>+IF(G63=0,"",'Ark1'!T396)</f>
        <v>3.2645276292335126</v>
      </c>
      <c r="Z63" s="418">
        <f t="shared" si="5"/>
        <v>-1.0466309925903508</v>
      </c>
      <c r="AA63" s="420">
        <f>+IF(G63=0,"",'Ark1'!W396)</f>
        <v>1.1883541295306003E-2</v>
      </c>
      <c r="AB63" s="420">
        <f t="shared" si="6"/>
        <v>-1.3202437508681677</v>
      </c>
      <c r="AC63" s="420">
        <f>+IF(G63=0,"",'Ark1'!X396)</f>
        <v>0.16636957813428399</v>
      </c>
      <c r="AD63" s="420">
        <f>+IF(G63=0,"",'Ark1'!Y396)</f>
        <v>0</v>
      </c>
      <c r="AE63" s="420">
        <f>+IF(G63=0,"",'Ark1'!Z396)</f>
        <v>2.511790211217606</v>
      </c>
      <c r="AF63" s="415">
        <f>+IF(G63=0,"",'Ark1'!Z396)</f>
        <v>2.511790211217606</v>
      </c>
      <c r="AG63" s="411">
        <f>+IF(G63=0,"",'Ark1'!AA396)</f>
        <v>1.4772800757519948</v>
      </c>
      <c r="AH63" s="411">
        <f>+IF(G63=0,"",'Ark1'!AC396)</f>
        <v>15.401844450365676</v>
      </c>
      <c r="AI63" s="417">
        <f t="shared" si="7"/>
        <v>1.3936597576238623</v>
      </c>
      <c r="AJ63" s="420">
        <f t="shared" si="9"/>
        <v>22.203166226912927</v>
      </c>
      <c r="AK63" s="213"/>
      <c r="AL63" s="375"/>
      <c r="AM63" s="375"/>
      <c r="AO63" s="28"/>
      <c r="AP63" s="28"/>
      <c r="AQ63" s="28"/>
    </row>
    <row r="64" spans="1:43" ht="15.6">
      <c r="A64" s="213"/>
      <c r="B64" s="410">
        <f>+'Ark1'!C397</f>
        <v>2001</v>
      </c>
      <c r="C64" s="410">
        <f>+'Ark1'!F397</f>
        <v>186</v>
      </c>
      <c r="D64" s="411" t="str">
        <f>VLOOKUP(C64,RNR!$D$8:$E$9,2)</f>
        <v>Geit</v>
      </c>
      <c r="E64" s="412">
        <f>+'Ark1'!Q397</f>
        <v>997</v>
      </c>
      <c r="F64" s="413">
        <f t="shared" si="0"/>
        <v>558</v>
      </c>
      <c r="G64" s="412">
        <f>+'Ark1'!R397</f>
        <v>11389</v>
      </c>
      <c r="H64" s="413">
        <f t="shared" si="1"/>
        <v>2557</v>
      </c>
      <c r="I64" s="374"/>
      <c r="J64" s="415">
        <f>+'Ark1'!AF397</f>
        <v>56.580058621888817</v>
      </c>
      <c r="K64" s="416">
        <f t="shared" si="2"/>
        <v>14.508892042552844</v>
      </c>
      <c r="L64" s="415">
        <f>+'Ark1'!AG397</f>
        <v>81.518055779563426</v>
      </c>
      <c r="M64" s="374"/>
      <c r="N64" s="414">
        <f>+'Ark1'!AJ397</f>
        <v>0</v>
      </c>
      <c r="O64" s="417">
        <f>+IF(G64=0,"",'Ark1'!S397)</f>
        <v>3.3843182017736395</v>
      </c>
      <c r="P64" s="418">
        <f t="shared" si="3"/>
        <v>-0.3661346967770851</v>
      </c>
      <c r="Q64" s="374"/>
      <c r="R64" s="419" t="str">
        <f>+IF(N64=0,"",'Ark1'!AK397)</f>
        <v/>
      </c>
      <c r="S64" s="374"/>
      <c r="T64" s="375" t="str">
        <f>+IF(N64=0,"",'Ark1'!AL397)</f>
        <v/>
      </c>
      <c r="U64" s="374"/>
      <c r="V64" s="290">
        <f>+IF(G64=0,"",'Ark1'!U397)</f>
        <v>16.996961980858778</v>
      </c>
      <c r="W64" s="416">
        <f t="shared" si="4"/>
        <v>12.226151292452982</v>
      </c>
      <c r="X64" s="407"/>
      <c r="Y64" s="411">
        <f>+IF(G64=0,"",'Ark1'!T397)</f>
        <v>4.2314514004741426</v>
      </c>
      <c r="Z64" s="418">
        <f t="shared" si="5"/>
        <v>0.70167332076399758</v>
      </c>
      <c r="AA64" s="420">
        <f>+IF(G64=0,"",'Ark1'!W397)</f>
        <v>0.86047940995697614</v>
      </c>
      <c r="AB64" s="420">
        <f t="shared" si="6"/>
        <v>0.86047940995697614</v>
      </c>
      <c r="AC64" s="420">
        <f>+IF(G64=0,"",'Ark1'!X397)</f>
        <v>55.755553604355086</v>
      </c>
      <c r="AD64" s="420">
        <f>+IF(G64=0,"",'Ark1'!Y397)</f>
        <v>10.826235841601548</v>
      </c>
      <c r="AE64" s="420">
        <f>+IF(G64=0,"",'Ark1'!Z397)</f>
        <v>5.2080487336044756</v>
      </c>
      <c r="AF64" s="415">
        <f>+IF(G64=0,"",'Ark1'!Z397)</f>
        <v>5.2080487336044756</v>
      </c>
      <c r="AG64" s="411">
        <f>+IF(G64=0,"",'Ark1'!AA397)</f>
        <v>1.5018015122325219</v>
      </c>
      <c r="AH64" s="411">
        <f>+IF(G64=0,"",'Ark1'!AC397)</f>
        <v>58.758470721243242</v>
      </c>
      <c r="AI64" s="417">
        <f t="shared" si="7"/>
        <v>5.0222706517227254</v>
      </c>
      <c r="AJ64" s="420">
        <f t="shared" si="9"/>
        <v>11.423269809428286</v>
      </c>
      <c r="AK64" s="213"/>
      <c r="AL64" s="375"/>
      <c r="AM64" s="375"/>
      <c r="AO64" s="28"/>
      <c r="AP64" s="28"/>
      <c r="AQ64" s="28"/>
    </row>
    <row r="65" spans="1:50" ht="15.6">
      <c r="A65" s="213"/>
      <c r="B65" s="410">
        <f>+'Ark1'!C398</f>
        <v>2001</v>
      </c>
      <c r="C65" s="410">
        <f>+'Ark1'!F398</f>
        <v>187</v>
      </c>
      <c r="D65" s="411" t="str">
        <f>VLOOKUP(C65,RNR!$D$8:$E$9,2)</f>
        <v>Kje</v>
      </c>
      <c r="E65" s="412">
        <f>+'Ark1'!Q398</f>
        <v>413</v>
      </c>
      <c r="F65" s="413">
        <f t="shared" si="0"/>
        <v>-812</v>
      </c>
      <c r="G65" s="412">
        <f>+'Ark1'!R398</f>
        <v>8740</v>
      </c>
      <c r="H65" s="413">
        <f t="shared" si="1"/>
        <v>-4757</v>
      </c>
      <c r="I65" s="374"/>
      <c r="J65" s="415">
        <f>+'Ark1'!AF398</f>
        <v>43.419941378111183</v>
      </c>
      <c r="K65" s="416">
        <f t="shared" si="2"/>
        <v>-22.615578950672024</v>
      </c>
      <c r="L65" s="415">
        <f>+'Ark1'!AG398</f>
        <v>18.481944220436596</v>
      </c>
      <c r="M65" s="374"/>
      <c r="N65" s="414">
        <f>+'Ark1'!AJ398</f>
        <v>0</v>
      </c>
      <c r="O65" s="417">
        <f>+IF(G65=0,"",'Ark1'!S398)</f>
        <v>3.6275743707093824</v>
      </c>
      <c r="P65" s="418">
        <f t="shared" si="3"/>
        <v>0.23215316599722424</v>
      </c>
      <c r="Q65" s="374"/>
      <c r="R65" s="419" t="str">
        <f>+IF(N65=0,"",'Ark1'!AK398)</f>
        <v/>
      </c>
      <c r="S65" s="374"/>
      <c r="T65" s="375" t="str">
        <f>+IF(N65=0,"",'Ark1'!AL398)</f>
        <v/>
      </c>
      <c r="U65" s="374"/>
      <c r="V65" s="290">
        <f>+IF(G65=0,"",'Ark1'!U398)</f>
        <v>5.0215675057208315</v>
      </c>
      <c r="W65" s="416">
        <f t="shared" si="4"/>
        <v>-11.815062856581903</v>
      </c>
      <c r="X65" s="407"/>
      <c r="Y65" s="411">
        <f>+IF(G65=0,"",'Ark1'!T398)</f>
        <v>3.3029748283752856</v>
      </c>
      <c r="Z65" s="418">
        <f t="shared" si="5"/>
        <v>-0.96063930809948594</v>
      </c>
      <c r="AA65" s="420">
        <f>+IF(G65=0,"",'Ark1'!W398)</f>
        <v>0</v>
      </c>
      <c r="AB65" s="420">
        <f t="shared" si="6"/>
        <v>-1.3854930725346373</v>
      </c>
      <c r="AC65" s="420">
        <f>+IF(G65=0,"",'Ark1'!X398)</f>
        <v>0.13729977116704803</v>
      </c>
      <c r="AD65" s="420">
        <f>+IF(G65=0,"",'Ark1'!Y398)</f>
        <v>0</v>
      </c>
      <c r="AE65" s="420">
        <f>+IF(G65=0,"",'Ark1'!Z398)</f>
        <v>2.2772726603264619</v>
      </c>
      <c r="AF65" s="415">
        <f>+IF(G65=0,"",'Ark1'!Z398)</f>
        <v>2.2772726603264619</v>
      </c>
      <c r="AG65" s="411">
        <f>+IF(G65=0,"",'Ark1'!AA398)</f>
        <v>1.3206143505110164</v>
      </c>
      <c r="AH65" s="411">
        <f>+IF(G65=0,"",'Ark1'!AC398)</f>
        <v>23.54072913299316</v>
      </c>
      <c r="AI65" s="417">
        <f t="shared" si="7"/>
        <v>1.3842769279293508</v>
      </c>
      <c r="AJ65" s="420">
        <f t="shared" si="9"/>
        <v>21.16222760290557</v>
      </c>
      <c r="AK65" s="213"/>
      <c r="AL65" s="375"/>
      <c r="AM65" s="375"/>
      <c r="AO65" s="28"/>
      <c r="AP65" s="28"/>
      <c r="AQ65" s="28"/>
    </row>
    <row r="66" spans="1:50" ht="15.6">
      <c r="A66" s="213"/>
      <c r="B66" s="410">
        <f>+'Ark1'!C399</f>
        <v>2000</v>
      </c>
      <c r="C66" s="410">
        <f>+'Ark1'!F399</f>
        <v>186</v>
      </c>
      <c r="D66" s="411" t="str">
        <f>VLOOKUP(C66,RNR!$D$8:$E$9,2)</f>
        <v>Geit</v>
      </c>
      <c r="E66" s="412">
        <f>+'Ark1'!Q399</f>
        <v>1140</v>
      </c>
      <c r="F66" s="413">
        <f t="shared" si="0"/>
        <v>733</v>
      </c>
      <c r="G66" s="412">
        <f>+'Ark1'!R399</f>
        <v>12161</v>
      </c>
      <c r="H66" s="413">
        <f t="shared" si="1"/>
        <v>5219</v>
      </c>
      <c r="I66" s="374"/>
      <c r="J66" s="415">
        <f>+'Ark1'!AF399</f>
        <v>57.928833420664013</v>
      </c>
      <c r="K66" s="416">
        <f t="shared" si="2"/>
        <v>23.964353749447213</v>
      </c>
      <c r="L66" s="415">
        <f>+'Ark1'!AG399</f>
        <v>82.984790989681997</v>
      </c>
      <c r="M66" s="374"/>
      <c r="N66" s="414">
        <f>+'Ark1'!AJ399</f>
        <v>0</v>
      </c>
      <c r="O66" s="417">
        <f>+IF(G66=0,"",'Ark1'!S399)</f>
        <v>3.3443795740481868</v>
      </c>
      <c r="P66" s="418">
        <f t="shared" si="3"/>
        <v>-0.38033952707540841</v>
      </c>
      <c r="Q66" s="374"/>
      <c r="R66" s="419" t="str">
        <f>+IF(N66=0,"",'Ark1'!AK399)</f>
        <v/>
      </c>
      <c r="S66" s="374"/>
      <c r="T66" s="375" t="str">
        <f>+IF(N66=0,"",'Ark1'!AL399)</f>
        <v/>
      </c>
      <c r="U66" s="374"/>
      <c r="V66" s="290">
        <f>+IF(G66=0,"",'Ark1'!U399)</f>
        <v>16.898306060356838</v>
      </c>
      <c r="W66" s="416">
        <f t="shared" si="4"/>
        <v>12.189691828147103</v>
      </c>
      <c r="X66" s="407"/>
      <c r="Y66" s="411">
        <f>+IF(G66=0,"",'Ark1'!T399)</f>
        <v>4.3111586218238633</v>
      </c>
      <c r="Z66" s="418">
        <f t="shared" si="5"/>
        <v>0.98603617872389204</v>
      </c>
      <c r="AA66" s="420">
        <f>+IF(G66=0,"",'Ark1'!W399)</f>
        <v>1.3321272921634737</v>
      </c>
      <c r="AB66" s="420">
        <f t="shared" si="6"/>
        <v>1.3321272921634737</v>
      </c>
      <c r="AC66" s="420">
        <f>+IF(G66=0,"",'Ark1'!X399)</f>
        <v>54.132061508099667</v>
      </c>
      <c r="AD66" s="420">
        <f>+IF(G66=0,"",'Ark1'!Y399)</f>
        <v>10.640572321355153</v>
      </c>
      <c r="AE66" s="420">
        <f>+IF(G66=0,"",'Ark1'!Z399)</f>
        <v>5.0998501706019956</v>
      </c>
      <c r="AF66" s="415">
        <f>+IF(G66=0,"",'Ark1'!Z399)</f>
        <v>5.0998501706019956</v>
      </c>
      <c r="AG66" s="411">
        <f>+IF(G66=0,"",'Ark1'!AA399)</f>
        <v>1.5095490897596096</v>
      </c>
      <c r="AH66" s="411">
        <f>+IF(G66=0,"",'Ark1'!AC399)</f>
        <v>60.783484862933555</v>
      </c>
      <c r="AI66" s="417">
        <f t="shared" si="7"/>
        <v>5.0527476580364263</v>
      </c>
      <c r="AJ66" s="420">
        <f t="shared" si="9"/>
        <v>10.667543859649124</v>
      </c>
      <c r="AK66" s="213"/>
      <c r="AL66" s="375"/>
      <c r="AM66" s="375"/>
      <c r="AO66" s="28"/>
      <c r="AP66" s="28"/>
      <c r="AQ66" s="28"/>
    </row>
    <row r="67" spans="1:50" ht="15.6">
      <c r="A67" s="213"/>
      <c r="B67" s="410">
        <f>+'Ark1'!C400</f>
        <v>2000</v>
      </c>
      <c r="C67" s="410">
        <f>+'Ark1'!F400</f>
        <v>187</v>
      </c>
      <c r="D67" s="411" t="str">
        <f>VLOOKUP(C67,RNR!$D$8:$E$9,2)</f>
        <v>Kje</v>
      </c>
      <c r="E67" s="412">
        <f>+'Ark1'!Q400</f>
        <v>439</v>
      </c>
      <c r="F67" s="413">
        <f t="shared" si="0"/>
        <v>-860</v>
      </c>
      <c r="G67" s="412">
        <f>+'Ark1'!R400</f>
        <v>8832</v>
      </c>
      <c r="H67" s="413">
        <f t="shared" si="1"/>
        <v>-5572.25</v>
      </c>
      <c r="I67" s="374"/>
      <c r="J67" s="415">
        <f>+'Ark1'!AF400</f>
        <v>42.071166579335973</v>
      </c>
      <c r="K67" s="416">
        <f t="shared" si="2"/>
        <v>-18.246875337709298</v>
      </c>
      <c r="L67" s="415">
        <f>+'Ark1'!AG400</f>
        <v>17.015209010317996</v>
      </c>
      <c r="M67" s="374"/>
      <c r="N67" s="414">
        <f>+'Ark1'!AJ400</f>
        <v>0</v>
      </c>
      <c r="O67" s="417">
        <f>+IF(G67=0,"",'Ark1'!S400)</f>
        <v>3.7504528985507246</v>
      </c>
      <c r="P67" s="418">
        <f t="shared" si="3"/>
        <v>-1.2321737567766977</v>
      </c>
      <c r="Q67" s="374"/>
      <c r="R67" s="419" t="str">
        <f>+IF(N67=0,"",'Ark1'!AK400)</f>
        <v/>
      </c>
      <c r="S67" s="374"/>
      <c r="T67" s="375" t="str">
        <f>+IF(N67=0,"",'Ark1'!AL400)</f>
        <v/>
      </c>
      <c r="U67" s="374"/>
      <c r="V67" s="290">
        <f>+IF(G67=0,"",'Ark1'!U400)</f>
        <v>4.7708106884057955</v>
      </c>
      <c r="W67" s="416">
        <f t="shared" si="4"/>
        <v>-12.196820392698818</v>
      </c>
      <c r="X67" s="407"/>
      <c r="Y67" s="411">
        <f>+IF(G67=0,"",'Ark1'!T400)</f>
        <v>3.529778079710145</v>
      </c>
      <c r="Z67" s="418">
        <f t="shared" si="5"/>
        <v>-0.6965440127278506</v>
      </c>
      <c r="AA67" s="420">
        <f>+IF(G67=0,"",'Ark1'!W400)</f>
        <v>0</v>
      </c>
      <c r="AB67" s="420">
        <f t="shared" si="6"/>
        <v>-1.7425412638630955</v>
      </c>
      <c r="AC67" s="420">
        <f>+IF(G67=0,"",'Ark1'!X400)</f>
        <v>7.9257246376811599E-2</v>
      </c>
      <c r="AD67" s="420">
        <f>+IF(G67=0,"",'Ark1'!Y400)</f>
        <v>2.2644927536231881E-2</v>
      </c>
      <c r="AE67" s="420">
        <f>+IF(G67=0,"",'Ark1'!Z400)</f>
        <v>2.0966721981636671</v>
      </c>
      <c r="AF67" s="415">
        <f>+IF(G67=0,"",'Ark1'!Z400)</f>
        <v>2.0966721981636671</v>
      </c>
      <c r="AG67" s="411">
        <f>+IF(G67=0,"",'Ark1'!AA400)</f>
        <v>1.3898244902589256</v>
      </c>
      <c r="AH67" s="411">
        <f>+IF(G67=0,"",'Ark1'!AC400)</f>
        <v>25.540635561917345</v>
      </c>
      <c r="AI67" s="417">
        <f t="shared" si="7"/>
        <v>1.2720625528317833</v>
      </c>
      <c r="AJ67" s="420">
        <f t="shared" si="9"/>
        <v>20.118451025056949</v>
      </c>
      <c r="AK67" s="213"/>
      <c r="AL67" s="375"/>
      <c r="AM67" s="375"/>
      <c r="AO67" s="28"/>
      <c r="AP67" s="28"/>
      <c r="AQ67" s="28"/>
    </row>
    <row r="68" spans="1:50" ht="15.6">
      <c r="A68" s="213"/>
      <c r="B68" s="410">
        <f>+'Ark1'!C401</f>
        <v>1999</v>
      </c>
      <c r="C68" s="410">
        <f>+'Ark1'!F401</f>
        <v>186</v>
      </c>
      <c r="D68" s="411" t="str">
        <f>VLOOKUP(C68,RNR!$D$8:$E$9,2)</f>
        <v>Geit</v>
      </c>
      <c r="E68" s="412">
        <f>+'Ark1'!Q401</f>
        <v>1225</v>
      </c>
      <c r="F68" s="413">
        <f t="shared" si="0"/>
        <v>751</v>
      </c>
      <c r="G68" s="412">
        <f>+'Ark1'!R401</f>
        <v>13497</v>
      </c>
      <c r="H68" s="413">
        <f t="shared" si="1"/>
        <v>4020.75</v>
      </c>
      <c r="I68" s="374"/>
      <c r="J68" s="415">
        <f>+'Ark1'!AF401</f>
        <v>66.035520328783207</v>
      </c>
      <c r="K68" s="416">
        <f t="shared" si="2"/>
        <v>26.353562245828485</v>
      </c>
      <c r="L68" s="415">
        <f>+'Ark1'!AG401</f>
        <v>87.424672374843809</v>
      </c>
      <c r="M68" s="374"/>
      <c r="N68" s="414">
        <f>+'Ark1'!AJ401</f>
        <v>0</v>
      </c>
      <c r="O68" s="417">
        <f>+IF(G68=0,"",'Ark1'!S401)</f>
        <v>3.3954212047121581</v>
      </c>
      <c r="P68" s="418">
        <f t="shared" si="3"/>
        <v>-1.2180071028989738</v>
      </c>
      <c r="Q68" s="374"/>
      <c r="R68" s="419" t="str">
        <f>+IF(N68=0,"",'Ark1'!AK401)</f>
        <v/>
      </c>
      <c r="S68" s="374"/>
      <c r="T68" s="375" t="str">
        <f>+IF(N68=0,"",'Ark1'!AL401)</f>
        <v/>
      </c>
      <c r="U68" s="374"/>
      <c r="V68" s="290">
        <f>+IF(G68=0,"",'Ark1'!U401)</f>
        <v>16.836630362302735</v>
      </c>
      <c r="W68" s="416">
        <f t="shared" si="4"/>
        <v>12.464890486296923</v>
      </c>
      <c r="X68" s="407"/>
      <c r="Y68" s="411">
        <f>+IF(G68=0,"",'Ark1'!T401)</f>
        <v>4.2636141364747715</v>
      </c>
      <c r="Z68" s="418">
        <f t="shared" si="5"/>
        <v>1.3980291213052682</v>
      </c>
      <c r="AA68" s="420">
        <f>+IF(G68=0,"",'Ark1'!W401)</f>
        <v>1.3854930725346373</v>
      </c>
      <c r="AB68" s="420">
        <f t="shared" si="6"/>
        <v>1.3854930725346373</v>
      </c>
      <c r="AC68" s="420">
        <f>+IF(G68=0,"",'Ark1'!X401)</f>
        <v>53.641549974068312</v>
      </c>
      <c r="AD68" s="420">
        <f>+IF(G68=0,"",'Ark1'!Y401)</f>
        <v>10.520856486626656</v>
      </c>
      <c r="AE68" s="420">
        <f>+IF(G68=0,"",'Ark1'!Z401)</f>
        <v>5.153316084122828</v>
      </c>
      <c r="AF68" s="415">
        <f>+IF(G68=0,"",'Ark1'!Z401)</f>
        <v>5.153316084122828</v>
      </c>
      <c r="AG68" s="411">
        <f>+IF(G68=0,"",'Ark1'!AA401)</f>
        <v>1.5546319719817498</v>
      </c>
      <c r="AH68" s="411">
        <f>+IF(G68=0,"",'Ark1'!AC401)</f>
        <v>59.682232682772629</v>
      </c>
      <c r="AI68" s="417">
        <f t="shared" si="7"/>
        <v>4.9586279130662483</v>
      </c>
      <c r="AJ68" s="420">
        <f t="shared" si="9"/>
        <v>11.017959183673469</v>
      </c>
      <c r="AK68" s="213"/>
      <c r="AL68" s="375"/>
      <c r="AM68" s="375"/>
      <c r="AO68" s="28"/>
      <c r="AP68" s="28"/>
      <c r="AQ68" s="28"/>
    </row>
    <row r="69" spans="1:50" ht="15.6">
      <c r="A69" s="213"/>
      <c r="B69" s="410">
        <f>+'Ark1'!C402</f>
        <v>1999</v>
      </c>
      <c r="C69" s="410">
        <f>+'Ark1'!F402</f>
        <v>187</v>
      </c>
      <c r="D69" s="411" t="str">
        <f>VLOOKUP(C69,RNR!$D$8:$E$9,2)</f>
        <v>Kje</v>
      </c>
      <c r="E69" s="412">
        <f>+'Ark1'!Q402</f>
        <v>407</v>
      </c>
      <c r="F69" s="413">
        <f t="shared" si="0"/>
        <v>-1055</v>
      </c>
      <c r="G69" s="412">
        <f>+'Ark1'!R402</f>
        <v>6942</v>
      </c>
      <c r="H69" s="413">
        <f t="shared" si="1"/>
        <v>-9096.75</v>
      </c>
      <c r="I69" s="374"/>
      <c r="J69" s="415">
        <f>+'Ark1'!AF402</f>
        <v>33.9644796712168</v>
      </c>
      <c r="K69" s="416">
        <f t="shared" si="2"/>
        <v>-29.933013431578949</v>
      </c>
      <c r="L69" s="415">
        <f>+'Ark1'!AG402</f>
        <v>12.575327625156188</v>
      </c>
      <c r="M69" s="374"/>
      <c r="N69" s="414">
        <f>+'Ark1'!AJ402</f>
        <v>0</v>
      </c>
      <c r="O69" s="417">
        <f>+IF(G69=0,"",'Ark1'!S402)</f>
        <v>3.7247191011235952</v>
      </c>
      <c r="P69" s="418">
        <f t="shared" si="3"/>
        <v>-1.327856691877729</v>
      </c>
      <c r="Q69" s="374"/>
      <c r="R69" s="419" t="str">
        <f>+IF(N69=0,"",'Ark1'!AK402)</f>
        <v/>
      </c>
      <c r="S69" s="374"/>
      <c r="T69" s="375" t="str">
        <f>+IF(N69=0,"",'Ark1'!AL402)</f>
        <v/>
      </c>
      <c r="U69" s="374"/>
      <c r="V69" s="290">
        <f>+IF(G69=0,"",'Ark1'!U402)</f>
        <v>4.7086142322097349</v>
      </c>
      <c r="W69" s="416">
        <f t="shared" si="4"/>
        <v>-12.157706397515165</v>
      </c>
      <c r="X69" s="407"/>
      <c r="Y69" s="411">
        <f>+IF(G69=0,"",'Ark1'!T402)</f>
        <v>3.3251224430999713</v>
      </c>
      <c r="Z69" s="418">
        <f t="shared" si="5"/>
        <v>-0.52592579943763207</v>
      </c>
      <c r="AA69" s="420">
        <f>+IF(G69=0,"",'Ark1'!W402)</f>
        <v>0</v>
      </c>
      <c r="AB69" s="420">
        <f t="shared" si="6"/>
        <v>-0.96640947704777502</v>
      </c>
      <c r="AC69" s="420">
        <f>+IF(G69=0,"",'Ark1'!X402)</f>
        <v>0.10083549409392106</v>
      </c>
      <c r="AD69" s="420">
        <f>+IF(G69=0,"",'Ark1'!Y402)</f>
        <v>0</v>
      </c>
      <c r="AE69" s="420">
        <f>+IF(G69=0,"",'Ark1'!Z402)</f>
        <v>2.3595330607153473</v>
      </c>
      <c r="AF69" s="415">
        <f>+IF(G69=0,"",'Ark1'!Z402)</f>
        <v>2.3595330607153473</v>
      </c>
      <c r="AG69" s="411">
        <f>+IF(G69=0,"",'Ark1'!AA402)</f>
        <v>1.443597125066318</v>
      </c>
      <c r="AH69" s="411">
        <f>+IF(G69=0,"",'Ark1'!AC402)</f>
        <v>32.83168266803937</v>
      </c>
      <c r="AI69" s="417">
        <f t="shared" si="7"/>
        <v>1.2641528406234281</v>
      </c>
      <c r="AJ69" s="420">
        <f t="shared" si="9"/>
        <v>17.056511056511056</v>
      </c>
      <c r="AK69" s="213"/>
      <c r="AL69" s="375"/>
      <c r="AM69" s="375"/>
      <c r="AO69" s="28"/>
      <c r="AP69" s="28"/>
      <c r="AQ69" s="28"/>
    </row>
    <row r="70" spans="1:50" ht="15.6">
      <c r="A70" s="213"/>
      <c r="B70" s="410">
        <f>+'Ark1'!C403</f>
        <v>1998</v>
      </c>
      <c r="C70" s="410">
        <f>+'Ark1'!F403</f>
        <v>186</v>
      </c>
      <c r="D70" s="411" t="str">
        <f>VLOOKUP(C70,RNR!$D$8:$E$9,2)</f>
        <v>Geit</v>
      </c>
      <c r="E70" s="412">
        <f>+'Ark1'!Q403</f>
        <v>1299</v>
      </c>
      <c r="F70" s="413">
        <f t="shared" si="0"/>
        <v>840</v>
      </c>
      <c r="G70" s="412">
        <f>+'Ark1'!R403</f>
        <v>14404.25</v>
      </c>
      <c r="H70" s="413">
        <f t="shared" si="1"/>
        <v>5342.25</v>
      </c>
      <c r="I70" s="374"/>
      <c r="J70" s="415">
        <f>+'Ark1'!AF403</f>
        <v>60.318041917045271</v>
      </c>
      <c r="K70" s="416">
        <f t="shared" si="2"/>
        <v>24.215535019840999</v>
      </c>
      <c r="L70" s="415">
        <f>+'Ark1'!AG403</f>
        <v>85.50636261574482</v>
      </c>
      <c r="M70" s="374"/>
      <c r="N70" s="414">
        <f>+'Ark1'!AJ403</f>
        <v>0</v>
      </c>
      <c r="O70" s="417">
        <f>+IF(G70=0,"",'Ark1'!S403)</f>
        <v>4.9826266553274223</v>
      </c>
      <c r="P70" s="418">
        <f t="shared" si="3"/>
        <v>0.22826779414887355</v>
      </c>
      <c r="Q70" s="374"/>
      <c r="R70" s="419" t="str">
        <f>+IF(N70=0,"",'Ark1'!AK403)</f>
        <v/>
      </c>
      <c r="S70" s="374"/>
      <c r="T70" s="375" t="str">
        <f>+IF(N70=0,"",'Ark1'!AL403)</f>
        <v/>
      </c>
      <c r="U70" s="374"/>
      <c r="V70" s="290">
        <f>+IF(G70=0,"",'Ark1'!U403)</f>
        <v>16.967631081104614</v>
      </c>
      <c r="W70" s="416">
        <f t="shared" si="4"/>
        <v>12.669308415026482</v>
      </c>
      <c r="X70" s="407"/>
      <c r="Y70" s="411">
        <f>+IF(G70=0,"",'Ark1'!T403)</f>
        <v>4.2263220924379956</v>
      </c>
      <c r="Z70" s="418">
        <f t="shared" si="5"/>
        <v>1.4842121829257473</v>
      </c>
      <c r="AA70" s="420">
        <f>+IF(G70=0,"",'Ark1'!W403)</f>
        <v>1.7425412638630955</v>
      </c>
      <c r="AB70" s="420">
        <f t="shared" si="6"/>
        <v>1.7425412638630955</v>
      </c>
      <c r="AC70" s="420">
        <f>+IF(G70=0,"",'Ark1'!X403)</f>
        <v>54.115972716385798</v>
      </c>
      <c r="AD70" s="420">
        <f>+IF(G70=0,"",'Ark1'!Y403)</f>
        <v>11.184199107902185</v>
      </c>
      <c r="AE70" s="420">
        <f>+IF(G70=0,"",'Ark1'!Z403)</f>
        <v>5.2458487724277489</v>
      </c>
      <c r="AF70" s="415">
        <f>+IF(G70=0,"",'Ark1'!Z403)</f>
        <v>5.2458487724277489</v>
      </c>
      <c r="AG70" s="411">
        <f>+IF(G70=0,"",'Ark1'!AA403)</f>
        <v>12.89883927564424</v>
      </c>
      <c r="AH70" s="411">
        <f>+IF(G70=0,"",'Ark1'!AC403)</f>
        <v>-0.99260904582345566</v>
      </c>
      <c r="AI70" s="417">
        <f t="shared" si="7"/>
        <v>3.4053587103426319</v>
      </c>
      <c r="AJ70" s="420">
        <f t="shared" si="9"/>
        <v>11.088722093918399</v>
      </c>
      <c r="AK70" s="213"/>
      <c r="AL70" s="375"/>
      <c r="AM70" s="375"/>
      <c r="AO70" s="28"/>
      <c r="AP70" s="28"/>
      <c r="AQ70" s="28"/>
    </row>
    <row r="71" spans="1:50" ht="15.6">
      <c r="A71" s="213"/>
      <c r="B71" s="410">
        <f>+'Ark1'!C404</f>
        <v>1998</v>
      </c>
      <c r="C71" s="410">
        <f>+'Ark1'!F404</f>
        <v>187</v>
      </c>
      <c r="D71" s="411" t="str">
        <f>VLOOKUP(C71,RNR!$D$8:$E$9,2)</f>
        <v>Kje</v>
      </c>
      <c r="E71" s="412">
        <f>+'Ark1'!Q404</f>
        <v>474</v>
      </c>
      <c r="F71" s="413" t="e">
        <f>+E71-#REF!</f>
        <v>#REF!</v>
      </c>
      <c r="G71" s="412">
        <f>+'Ark1'!R404</f>
        <v>9476.25</v>
      </c>
      <c r="H71" s="413" t="e">
        <f>+G71-#REF!</f>
        <v>#REF!</v>
      </c>
      <c r="I71" s="374"/>
      <c r="J71" s="415">
        <f>+'Ark1'!AF404</f>
        <v>39.681958082954722</v>
      </c>
      <c r="K71" s="416" t="e">
        <f>+J71-#REF!</f>
        <v>#REF!</v>
      </c>
      <c r="L71" s="415">
        <f>+'Ark1'!AG404</f>
        <v>14.493637384255216</v>
      </c>
      <c r="M71" s="374"/>
      <c r="N71" s="414">
        <f>+'Ark1'!AJ404</f>
        <v>0</v>
      </c>
      <c r="O71" s="417">
        <f>+IF(G71=0,"",'Ark1'!S404)</f>
        <v>4.613428307611132</v>
      </c>
      <c r="P71" s="418" t="e">
        <f>+IF(G71=0,"",O71-#REF!)</f>
        <v>#REF!</v>
      </c>
      <c r="Q71" s="374"/>
      <c r="R71" s="419" t="str">
        <f>+IF(N71=0,"",'Ark1'!AK404)</f>
        <v/>
      </c>
      <c r="S71" s="374"/>
      <c r="T71" s="375" t="str">
        <f>+IF(N71=0,"",'Ark1'!AL404)</f>
        <v/>
      </c>
      <c r="U71" s="374"/>
      <c r="V71" s="290">
        <f>+IF(G71=0,"",'Ark1'!U404)</f>
        <v>4.3717398760058126</v>
      </c>
      <c r="W71" s="416" t="e">
        <f>+IF(G71=0,"",V71-#REF!)</f>
        <v>#REF!</v>
      </c>
      <c r="X71" s="407"/>
      <c r="Y71" s="411">
        <f>+IF(G71=0,"",'Ark1'!T404)</f>
        <v>2.8655850151695033</v>
      </c>
      <c r="Z71" s="418" t="e">
        <f>+IF(G71=0,"",Y71-#REF!)</f>
        <v>#REF!</v>
      </c>
      <c r="AA71" s="420">
        <f>+IF(G71=0,"",'Ark1'!W404)</f>
        <v>0</v>
      </c>
      <c r="AB71" s="420" t="e">
        <f>+AA71-#REF!</f>
        <v>#REF!</v>
      </c>
      <c r="AC71" s="420">
        <f>+IF(G71=0,"",'Ark1'!X404)</f>
        <v>1.055269753330695E-2</v>
      </c>
      <c r="AD71" s="420">
        <f>+IF(G71=0,"",'Ark1'!Y404)</f>
        <v>0</v>
      </c>
      <c r="AE71" s="420">
        <f>+IF(G71=0,"",'Ark1'!Z404)</f>
        <v>1.9897662256681077</v>
      </c>
      <c r="AF71" s="415">
        <f>+IF(G71=0,"",'Ark1'!Z404)</f>
        <v>1.9897662256681077</v>
      </c>
      <c r="AG71" s="411">
        <f>+IF(G71=0,"",'Ark1'!AA404)</f>
        <v>9.9459994365933824</v>
      </c>
      <c r="AH71" s="411">
        <f>+IF(G71=0,"",'Ark1'!AC404)</f>
        <v>-16.793404494594725</v>
      </c>
      <c r="AI71" s="417">
        <f t="shared" si="7"/>
        <v>0.94761196761059729</v>
      </c>
      <c r="AJ71" s="420">
        <f t="shared" si="9"/>
        <v>19.992088607594937</v>
      </c>
      <c r="AK71" s="213"/>
      <c r="AL71" s="375"/>
      <c r="AM71" s="375"/>
      <c r="AO71" s="28"/>
      <c r="AP71" s="28"/>
      <c r="AQ71" s="28"/>
    </row>
    <row r="72" spans="1:50" ht="15.6">
      <c r="A72" s="213"/>
      <c r="B72" s="410">
        <f>+'Ark1'!C405</f>
        <v>1997</v>
      </c>
      <c r="C72" s="410">
        <f>+'Ark1'!F405</f>
        <v>186</v>
      </c>
      <c r="D72" s="411" t="str">
        <f>VLOOKUP(C72,RNR!$D$8:$E$9,2)</f>
        <v>Geit</v>
      </c>
      <c r="E72" s="412">
        <f>+'Ark1'!Q405</f>
        <v>1462</v>
      </c>
      <c r="F72" s="413" t="e">
        <f>+E72-#REF!</f>
        <v>#REF!</v>
      </c>
      <c r="G72" s="412">
        <f>+'Ark1'!R405</f>
        <v>16038.75</v>
      </c>
      <c r="H72" s="413" t="e">
        <f>+G72-#REF!</f>
        <v>#REF!</v>
      </c>
      <c r="I72" s="374"/>
      <c r="J72" s="415">
        <f>+'Ark1'!AF405</f>
        <v>63.89749310279575</v>
      </c>
      <c r="K72" s="416" t="e">
        <f>+J72-#REF!</f>
        <v>#REF!</v>
      </c>
      <c r="L72" s="415">
        <f>+'Ark1'!AG405</f>
        <v>87.413354806875489</v>
      </c>
      <c r="M72" s="374"/>
      <c r="N72" s="414">
        <f>+'Ark1'!AJ405</f>
        <v>0</v>
      </c>
      <c r="O72" s="417">
        <f>+IF(G72=0,"",'Ark1'!S405)</f>
        <v>5.0525757930013242</v>
      </c>
      <c r="P72" s="418" t="e">
        <f>+IF(G72=0,"",O72-#REF!)</f>
        <v>#REF!</v>
      </c>
      <c r="Q72" s="374"/>
      <c r="R72" s="419" t="str">
        <f>+IF(N72=0,"",'Ark1'!AK405)</f>
        <v/>
      </c>
      <c r="S72" s="374"/>
      <c r="T72" s="375" t="str">
        <f>+IF(N72=0,"",'Ark1'!AL405)</f>
        <v/>
      </c>
      <c r="U72" s="374"/>
      <c r="V72" s="290">
        <f>+IF(G72=0,"",'Ark1'!U405)</f>
        <v>16.8663206297249</v>
      </c>
      <c r="W72" s="416" t="e">
        <f>+IF(G72=0,"",V72-#REF!)</f>
        <v>#REF!</v>
      </c>
      <c r="X72" s="407"/>
      <c r="Y72" s="411">
        <f>+IF(G72=0,"",'Ark1'!T405)</f>
        <v>3.8510482425376034</v>
      </c>
      <c r="Z72" s="418" t="e">
        <f>+IF(G72=0,"",Y72-#REF!)</f>
        <v>#REF!</v>
      </c>
      <c r="AA72" s="420">
        <f>+IF(G72=0,"",'Ark1'!W405)</f>
        <v>0.96640947704777502</v>
      </c>
      <c r="AB72" s="420" t="e">
        <f>+AA72-#REF!</f>
        <v>#REF!</v>
      </c>
      <c r="AC72" s="420">
        <f>+IF(G72=0,"",'Ark1'!X405)</f>
        <v>53.632608526225539</v>
      </c>
      <c r="AD72" s="420">
        <f>+IF(G72=0,"",'Ark1'!Y405)</f>
        <v>10.917309640713894</v>
      </c>
      <c r="AE72" s="420">
        <f>+IF(G72=0,"",'Ark1'!Z405)</f>
        <v>5.2657886352054089</v>
      </c>
      <c r="AF72" s="415">
        <f>+IF(G72=0,"",'Ark1'!Z405)</f>
        <v>5.2657886352054089</v>
      </c>
      <c r="AG72" s="411">
        <f>+IF(G72=0,"",'Ark1'!AA405)</f>
        <v>13.945211419947627</v>
      </c>
      <c r="AH72" s="411">
        <f>+IF(G72=0,"",'Ark1'!AC405)</f>
        <v>-1.0169103217035187</v>
      </c>
      <c r="AI72" s="417">
        <f t="shared" si="7"/>
        <v>3.3381628145168292</v>
      </c>
      <c r="AJ72" s="420">
        <f t="shared" si="9"/>
        <v>10.970417236662106</v>
      </c>
      <c r="AK72" s="213"/>
      <c r="AL72" s="375"/>
      <c r="AM72" s="375"/>
      <c r="AO72" s="28"/>
      <c r="AP72" s="28"/>
      <c r="AQ72" s="28"/>
    </row>
    <row r="73" spans="1:50" ht="15.6">
      <c r="A73" s="213"/>
      <c r="B73" s="410">
        <f>+'Ark1'!C406</f>
        <v>1997</v>
      </c>
      <c r="C73" s="410">
        <f>+'Ark1'!F406</f>
        <v>187</v>
      </c>
      <c r="D73" s="411" t="str">
        <f>VLOOKUP(C73,RNR!$D$8:$E$9,2)</f>
        <v>Kje</v>
      </c>
      <c r="E73" s="412">
        <f>+'Ark1'!Q406</f>
        <v>459</v>
      </c>
      <c r="F73" s="413" t="e">
        <f>+E73-#REF!</f>
        <v>#REF!</v>
      </c>
      <c r="G73" s="412">
        <f>+'Ark1'!R406</f>
        <v>9062</v>
      </c>
      <c r="H73" s="413" t="e">
        <f>+G73-#REF!</f>
        <v>#REF!</v>
      </c>
      <c r="I73" s="374"/>
      <c r="J73" s="415">
        <f>+'Ark1'!AF406</f>
        <v>36.102506897204272</v>
      </c>
      <c r="K73" s="416" t="e">
        <f>+J73-#REF!</f>
        <v>#REF!</v>
      </c>
      <c r="L73" s="415">
        <f>+'Ark1'!AG406</f>
        <v>12.586645193124548</v>
      </c>
      <c r="M73" s="374"/>
      <c r="N73" s="414">
        <f>+'Ark1'!AJ406</f>
        <v>0</v>
      </c>
      <c r="O73" s="417">
        <f>+IF(G73=0,"",'Ark1'!S406)</f>
        <v>4.7543588611785488</v>
      </c>
      <c r="P73" s="418" t="e">
        <f>+IF(G73=0,"",O73-#REF!)</f>
        <v>#REF!</v>
      </c>
      <c r="Q73" s="374"/>
      <c r="R73" s="419" t="str">
        <f>+IF(N73=0,"",'Ark1'!AK406)</f>
        <v/>
      </c>
      <c r="S73" s="374"/>
      <c r="T73" s="375" t="str">
        <f>+IF(N73=0,"",'Ark1'!AL406)</f>
        <v/>
      </c>
      <c r="U73" s="374"/>
      <c r="V73" s="290">
        <f>+IF(G73=0,"",'Ark1'!U406)</f>
        <v>4.298322666078132</v>
      </c>
      <c r="W73" s="416" t="e">
        <f>+IF(G73=0,"",V73-#REF!)</f>
        <v>#REF!</v>
      </c>
      <c r="X73" s="407"/>
      <c r="Y73" s="411">
        <f>+IF(G73=0,"",'Ark1'!T406)</f>
        <v>2.7421099095122483</v>
      </c>
      <c r="Z73" s="418" t="e">
        <f>+IF(G73=0,"",Y73-#REF!)</f>
        <v>#REF!</v>
      </c>
      <c r="AA73" s="420">
        <f>+IF(G73=0,"",'Ark1'!W406)</f>
        <v>0</v>
      </c>
      <c r="AB73" s="420" t="e">
        <f>+AA73-#REF!</f>
        <v>#REF!</v>
      </c>
      <c r="AC73" s="420">
        <f>+IF(G73=0,"",'Ark1'!X406)</f>
        <v>6.621054954756124E-2</v>
      </c>
      <c r="AD73" s="420">
        <f>+IF(G73=0,"",'Ark1'!Y406)</f>
        <v>0</v>
      </c>
      <c r="AE73" s="420">
        <f>+IF(G73=0,"",'Ark1'!Z406)</f>
        <v>2.1126582765749022</v>
      </c>
      <c r="AF73" s="415">
        <f>+IF(G73=0,"",'Ark1'!Z406)</f>
        <v>2.1126582765749022</v>
      </c>
      <c r="AG73" s="411">
        <f>+IF(G73=0,"",'Ark1'!AA406)</f>
        <v>11.22617821706039</v>
      </c>
      <c r="AH73" s="411">
        <f>+IF(G73=0,"",'Ark1'!AC406)</f>
        <v>-11.455792892675056</v>
      </c>
      <c r="AI73" s="417">
        <f t="shared" si="7"/>
        <v>0.90408040107696652</v>
      </c>
      <c r="AJ73" s="420">
        <f t="shared" si="9"/>
        <v>19.742919389978212</v>
      </c>
      <c r="AK73" s="213"/>
      <c r="AL73" s="375"/>
      <c r="AM73" s="375"/>
      <c r="AO73" s="28"/>
      <c r="AP73" s="28"/>
      <c r="AQ73" s="28"/>
    </row>
    <row r="74" spans="1:50">
      <c r="A74" s="213"/>
      <c r="B74" s="213"/>
      <c r="C74" s="213"/>
      <c r="D74" s="213"/>
      <c r="E74" s="213"/>
      <c r="F74" s="374"/>
      <c r="G74" s="213"/>
      <c r="H74" s="374"/>
      <c r="I74" s="374"/>
      <c r="J74" s="213"/>
      <c r="K74" s="374"/>
      <c r="L74" s="213"/>
      <c r="M74" s="374"/>
      <c r="N74" s="374"/>
      <c r="O74" s="213"/>
      <c r="P74" s="374"/>
      <c r="Q74" s="374"/>
      <c r="R74" s="374"/>
      <c r="S74" s="374"/>
      <c r="T74" s="374"/>
      <c r="U74" s="374"/>
      <c r="V74" s="213"/>
      <c r="W74" s="374"/>
      <c r="X74" s="213"/>
      <c r="Y74" s="213"/>
      <c r="Z74" s="374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X74" s="375"/>
    </row>
    <row r="75" spans="1:50">
      <c r="A75" s="213"/>
      <c r="B75" s="213"/>
      <c r="C75" s="213"/>
      <c r="D75" s="213"/>
      <c r="E75" s="213"/>
      <c r="F75" s="374"/>
      <c r="G75" s="213"/>
      <c r="H75" s="374"/>
      <c r="I75" s="374"/>
      <c r="J75" s="213"/>
      <c r="K75" s="374"/>
      <c r="L75" s="213"/>
      <c r="M75" s="374"/>
      <c r="N75" s="374"/>
      <c r="O75" s="213"/>
      <c r="P75" s="374"/>
      <c r="Q75" s="374"/>
      <c r="R75" s="374"/>
      <c r="S75" s="374"/>
      <c r="T75" s="374"/>
      <c r="U75" s="374"/>
      <c r="V75" s="213"/>
      <c r="W75" s="374"/>
      <c r="X75" s="213"/>
      <c r="Y75" s="213"/>
      <c r="Z75" s="374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X75" s="375"/>
    </row>
    <row r="76" spans="1:50">
      <c r="AX76" s="375"/>
    </row>
    <row r="77" spans="1:50">
      <c r="AX77" s="375"/>
    </row>
    <row r="78" spans="1:50">
      <c r="AX78" s="375"/>
    </row>
    <row r="79" spans="1:50">
      <c r="AX79" s="375"/>
    </row>
    <row r="80" spans="1:50">
      <c r="AX80" s="375"/>
    </row>
    <row r="81" spans="50:50">
      <c r="AX81" s="375"/>
    </row>
    <row r="82" spans="50:50">
      <c r="AX82" s="375"/>
    </row>
    <row r="83" spans="50:50">
      <c r="AX83" s="375"/>
    </row>
    <row r="84" spans="50:50">
      <c r="AX84" s="375"/>
    </row>
    <row r="85" spans="50:50">
      <c r="AX85" s="375"/>
    </row>
    <row r="86" spans="50:50">
      <c r="AX86" s="375"/>
    </row>
    <row r="87" spans="50:50">
      <c r="AX87" s="375"/>
    </row>
    <row r="88" spans="50:50">
      <c r="AX88" s="375"/>
    </row>
    <row r="89" spans="50:50">
      <c r="AX89" s="375"/>
    </row>
    <row r="90" spans="50:50">
      <c r="AX90" s="375"/>
    </row>
    <row r="91" spans="50:50">
      <c r="AX91" s="375"/>
    </row>
    <row r="92" spans="50:50">
      <c r="AX92" s="375"/>
    </row>
    <row r="93" spans="50:50">
      <c r="AX93" s="375"/>
    </row>
    <row r="94" spans="50:50">
      <c r="AX94" s="375"/>
    </row>
    <row r="95" spans="50:50">
      <c r="AX95" s="375"/>
    </row>
    <row r="96" spans="50:50">
      <c r="AX96" s="375"/>
    </row>
    <row r="97" spans="47:50">
      <c r="AX97" s="375"/>
    </row>
    <row r="98" spans="47:50">
      <c r="AX98" s="375"/>
    </row>
    <row r="99" spans="47:50" ht="12.75" customHeight="1">
      <c r="AU99" s="375"/>
      <c r="AX99" s="375"/>
    </row>
    <row r="100" spans="47:50">
      <c r="AU100" s="375"/>
      <c r="AX100" s="375"/>
    </row>
    <row r="101" spans="47:50">
      <c r="AU101" s="375"/>
      <c r="AX101" s="375"/>
    </row>
    <row r="102" spans="47:50">
      <c r="AU102" s="375"/>
      <c r="AX102" s="375"/>
    </row>
    <row r="103" spans="47:50">
      <c r="AU103" s="375"/>
      <c r="AX103" s="375"/>
    </row>
    <row r="104" spans="47:50">
      <c r="AU104" s="375"/>
      <c r="AX104" s="375"/>
    </row>
    <row r="105" spans="47:50">
      <c r="AU105" s="375"/>
      <c r="AX105" s="375"/>
    </row>
    <row r="106" spans="47:50">
      <c r="AU106" s="375"/>
      <c r="AX106" s="375"/>
    </row>
    <row r="107" spans="47:50">
      <c r="AU107" s="375"/>
      <c r="AX107" s="375"/>
    </row>
    <row r="108" spans="47:50">
      <c r="AU108" s="375"/>
      <c r="AX108" s="375"/>
    </row>
    <row r="109" spans="47:50">
      <c r="AU109" s="375"/>
      <c r="AX109" s="375"/>
    </row>
    <row r="110" spans="47:50">
      <c r="AU110" s="375"/>
      <c r="AX110" s="375"/>
    </row>
    <row r="111" spans="47:50">
      <c r="AU111" s="375"/>
      <c r="AX111" s="375"/>
    </row>
    <row r="112" spans="47:50">
      <c r="AU112" s="375"/>
      <c r="AX112" s="375"/>
    </row>
    <row r="113" spans="47:50">
      <c r="AU113" s="375"/>
      <c r="AX113" s="375"/>
    </row>
    <row r="114" spans="47:50">
      <c r="AU114" s="375"/>
      <c r="AX114" s="375"/>
    </row>
    <row r="115" spans="47:50">
      <c r="AU115" s="375"/>
      <c r="AX115" s="375"/>
    </row>
    <row r="116" spans="47:50">
      <c r="AU116" s="375"/>
      <c r="AX116" s="375"/>
    </row>
    <row r="117" spans="47:50">
      <c r="AU117" s="375"/>
      <c r="AX117" s="375"/>
    </row>
    <row r="118" spans="47:50">
      <c r="AU118" s="375"/>
      <c r="AX118" s="375"/>
    </row>
    <row r="119" spans="47:50">
      <c r="AU119" s="375"/>
      <c r="AX119" s="375"/>
    </row>
    <row r="120" spans="47:50">
      <c r="AU120" s="375"/>
      <c r="AX120" s="375"/>
    </row>
    <row r="121" spans="47:50">
      <c r="AU121" s="375"/>
      <c r="AX121" s="375"/>
    </row>
    <row r="122" spans="47:50">
      <c r="AU122" s="375"/>
      <c r="AX122" s="375"/>
    </row>
    <row r="123" spans="47:50">
      <c r="AU123" s="375"/>
      <c r="AX123" s="375"/>
    </row>
    <row r="124" spans="47:50">
      <c r="AU124" s="375"/>
      <c r="AX124" s="375"/>
    </row>
    <row r="125" spans="47:50">
      <c r="AU125" s="375"/>
      <c r="AX125" s="375"/>
    </row>
    <row r="126" spans="47:50">
      <c r="AU126" s="375"/>
      <c r="AX126" s="375"/>
    </row>
    <row r="127" spans="47:50">
      <c r="AU127" s="375"/>
      <c r="AX127" s="375"/>
    </row>
    <row r="128" spans="47:50">
      <c r="AU128" s="375"/>
      <c r="AX128" s="375"/>
    </row>
    <row r="129" spans="47:47">
      <c r="AU129" s="375"/>
    </row>
    <row r="130" spans="47:47">
      <c r="AU130" s="375"/>
    </row>
    <row r="131" spans="47:47">
      <c r="AU131" s="375"/>
    </row>
    <row r="132" spans="47:47">
      <c r="AU132" s="375"/>
    </row>
    <row r="133" spans="47:47">
      <c r="AU133" s="375"/>
    </row>
    <row r="134" spans="47:47">
      <c r="AU134" s="375"/>
    </row>
    <row r="135" spans="47:47">
      <c r="AU135" s="375"/>
    </row>
    <row r="136" spans="47:47">
      <c r="AU136" s="375"/>
    </row>
    <row r="137" spans="47:47">
      <c r="AU137" s="375"/>
    </row>
    <row r="138" spans="47:47">
      <c r="AU138" s="375"/>
    </row>
    <row r="139" spans="47:47">
      <c r="AU139" s="375"/>
    </row>
    <row r="140" spans="47:47">
      <c r="AU140" s="375"/>
    </row>
    <row r="141" spans="47:47">
      <c r="AU141" s="375"/>
    </row>
    <row r="142" spans="47:47">
      <c r="AU142" s="375"/>
    </row>
    <row r="143" spans="47:47">
      <c r="AU143" s="375"/>
    </row>
    <row r="144" spans="47:47">
      <c r="AU144" s="375"/>
    </row>
    <row r="145" spans="15:47">
      <c r="AU145" s="375"/>
    </row>
    <row r="146" spans="15:47">
      <c r="AU146" s="375"/>
    </row>
    <row r="147" spans="15:47">
      <c r="AU147" s="375"/>
    </row>
    <row r="148" spans="15:47">
      <c r="AU148" s="375"/>
    </row>
    <row r="149" spans="15:47">
      <c r="O149" s="423"/>
      <c r="P149" s="375"/>
      <c r="Q149" s="375"/>
      <c r="R149" s="375"/>
      <c r="S149" s="375"/>
      <c r="T149" s="375"/>
      <c r="U149" s="375"/>
      <c r="Y149" s="375"/>
      <c r="AU149" s="375"/>
    </row>
    <row r="150" spans="15:47">
      <c r="O150" s="423"/>
      <c r="P150" s="375"/>
      <c r="Q150" s="375"/>
      <c r="R150" s="375"/>
      <c r="S150" s="375"/>
      <c r="T150" s="375"/>
      <c r="U150" s="375"/>
      <c r="Y150" s="375"/>
      <c r="AU150" s="375"/>
    </row>
    <row r="151" spans="15:47">
      <c r="O151" s="423"/>
      <c r="P151" s="375"/>
      <c r="Q151" s="375"/>
      <c r="R151" s="375"/>
      <c r="S151" s="375"/>
      <c r="T151" s="375"/>
      <c r="U151" s="375"/>
      <c r="Y151" s="375"/>
      <c r="AS151" s="375"/>
      <c r="AT151" s="375"/>
      <c r="AU151" s="375"/>
    </row>
    <row r="152" spans="15:47">
      <c r="O152" s="423"/>
      <c r="P152" s="375"/>
      <c r="Q152" s="375"/>
      <c r="R152" s="375"/>
      <c r="S152" s="375"/>
      <c r="T152" s="375"/>
      <c r="U152" s="375"/>
      <c r="Y152" s="375"/>
      <c r="AS152" s="375"/>
      <c r="AT152" s="375"/>
      <c r="AU152" s="375"/>
    </row>
    <row r="153" spans="15:47">
      <c r="O153" s="423"/>
      <c r="P153" s="375"/>
      <c r="Q153" s="375"/>
      <c r="R153" s="375"/>
      <c r="S153" s="375"/>
      <c r="T153" s="375"/>
      <c r="U153" s="375"/>
      <c r="Y153" s="375"/>
      <c r="AS153" s="375"/>
      <c r="AT153" s="375"/>
      <c r="AU153" s="375"/>
    </row>
    <row r="154" spans="15:47">
      <c r="O154" s="423"/>
      <c r="P154" s="375"/>
      <c r="Q154" s="375"/>
      <c r="R154" s="375"/>
      <c r="S154" s="375"/>
      <c r="T154" s="375"/>
      <c r="U154" s="375"/>
      <c r="Y154" s="375"/>
      <c r="AS154" s="375"/>
      <c r="AT154" s="375"/>
      <c r="AU154" s="375"/>
    </row>
    <row r="155" spans="15:47">
      <c r="O155" s="423"/>
      <c r="P155" s="375"/>
      <c r="Q155" s="375"/>
      <c r="R155" s="375"/>
      <c r="S155" s="375"/>
      <c r="T155" s="375"/>
      <c r="U155" s="375"/>
      <c r="Y155" s="375"/>
      <c r="AS155" s="375"/>
      <c r="AT155" s="375"/>
      <c r="AU155" s="375"/>
    </row>
    <row r="156" spans="15:47">
      <c r="O156" s="423"/>
      <c r="P156" s="375"/>
      <c r="Q156" s="375"/>
      <c r="R156" s="375"/>
      <c r="S156" s="375"/>
      <c r="T156" s="375"/>
      <c r="U156" s="375"/>
      <c r="Y156" s="375"/>
      <c r="AS156" s="375"/>
      <c r="AT156" s="375"/>
      <c r="AU156" s="375"/>
    </row>
    <row r="157" spans="15:47">
      <c r="O157" s="423"/>
      <c r="P157" s="375"/>
      <c r="Q157" s="375"/>
      <c r="R157" s="375"/>
      <c r="S157" s="375"/>
      <c r="T157" s="375"/>
      <c r="U157" s="375"/>
      <c r="Y157" s="375"/>
      <c r="AS157" s="375"/>
      <c r="AT157" s="375"/>
      <c r="AU157" s="375"/>
    </row>
    <row r="158" spans="15:47">
      <c r="O158" s="423"/>
      <c r="P158" s="375"/>
      <c r="Q158" s="375"/>
      <c r="R158" s="375"/>
      <c r="S158" s="375"/>
      <c r="T158" s="375"/>
      <c r="U158" s="375"/>
      <c r="Y158" s="375"/>
      <c r="AS158" s="375"/>
      <c r="AT158" s="375"/>
      <c r="AU158" s="375"/>
    </row>
    <row r="159" spans="15:47">
      <c r="O159" s="423"/>
      <c r="P159" s="375"/>
      <c r="Q159" s="375"/>
      <c r="R159" s="375"/>
      <c r="S159" s="375"/>
      <c r="T159" s="375"/>
      <c r="U159" s="375"/>
      <c r="Y159" s="375"/>
      <c r="AS159" s="375"/>
      <c r="AT159" s="375"/>
      <c r="AU159" s="375"/>
    </row>
    <row r="160" spans="15:47">
      <c r="O160" s="423"/>
      <c r="P160" s="375"/>
      <c r="Q160" s="375"/>
      <c r="R160" s="375"/>
      <c r="S160" s="375"/>
      <c r="T160" s="375"/>
      <c r="U160" s="375"/>
      <c r="Y160" s="375"/>
      <c r="AS160" s="375"/>
      <c r="AT160" s="375"/>
      <c r="AU160" s="375"/>
    </row>
    <row r="161" spans="15:47">
      <c r="O161" s="423"/>
      <c r="P161" s="375"/>
      <c r="Q161" s="375"/>
      <c r="R161" s="375"/>
      <c r="S161" s="375"/>
      <c r="T161" s="375"/>
      <c r="U161" s="375"/>
      <c r="Y161" s="375"/>
      <c r="AS161" s="375"/>
      <c r="AT161" s="375"/>
      <c r="AU161" s="375"/>
    </row>
    <row r="162" spans="15:47">
      <c r="O162" s="423"/>
      <c r="P162" s="375"/>
      <c r="Q162" s="375"/>
      <c r="R162" s="375"/>
      <c r="S162" s="375"/>
      <c r="T162" s="375"/>
      <c r="U162" s="375"/>
      <c r="Y162" s="375"/>
      <c r="AS162" s="375"/>
      <c r="AT162" s="375"/>
      <c r="AU162" s="375"/>
    </row>
    <row r="163" spans="15:47">
      <c r="O163" s="423"/>
      <c r="P163" s="375"/>
      <c r="Q163" s="375"/>
      <c r="R163" s="375"/>
      <c r="S163" s="375"/>
      <c r="T163" s="375"/>
      <c r="U163" s="375"/>
      <c r="Y163" s="375"/>
      <c r="AS163" s="375"/>
      <c r="AT163" s="375"/>
      <c r="AU163" s="375"/>
    </row>
    <row r="164" spans="15:47">
      <c r="O164" s="423"/>
      <c r="P164" s="375"/>
      <c r="Q164" s="375"/>
      <c r="R164" s="375"/>
      <c r="S164" s="375"/>
      <c r="T164" s="375"/>
      <c r="U164" s="375"/>
      <c r="Y164" s="375"/>
      <c r="AS164" s="375"/>
      <c r="AT164" s="375"/>
      <c r="AU164" s="375"/>
    </row>
    <row r="165" spans="15:47">
      <c r="O165" s="423"/>
      <c r="P165" s="375"/>
      <c r="Q165" s="375"/>
      <c r="R165" s="375"/>
      <c r="S165" s="375"/>
      <c r="T165" s="375"/>
      <c r="U165" s="375"/>
      <c r="Y165" s="375"/>
      <c r="AS165" s="375"/>
      <c r="AT165" s="375"/>
      <c r="AU165" s="375"/>
    </row>
    <row r="166" spans="15:47">
      <c r="O166" s="423"/>
      <c r="P166" s="375"/>
      <c r="Q166" s="375"/>
      <c r="R166" s="375"/>
      <c r="S166" s="375"/>
      <c r="T166" s="375"/>
      <c r="U166" s="375"/>
      <c r="Y166" s="375"/>
      <c r="AS166" s="375"/>
      <c r="AT166" s="375"/>
      <c r="AU166" s="375"/>
    </row>
    <row r="167" spans="15:47">
      <c r="O167" s="423"/>
      <c r="P167" s="375"/>
      <c r="Q167" s="375"/>
      <c r="R167" s="375"/>
      <c r="S167" s="375"/>
      <c r="T167" s="375"/>
      <c r="U167" s="375"/>
      <c r="Y167" s="375"/>
      <c r="AS167" s="375"/>
      <c r="AT167" s="375"/>
      <c r="AU167" s="375"/>
    </row>
    <row r="168" spans="15:47">
      <c r="O168" s="423"/>
      <c r="P168" s="375"/>
      <c r="Q168" s="375"/>
      <c r="R168" s="375"/>
      <c r="S168" s="375"/>
      <c r="T168" s="375"/>
      <c r="U168" s="375"/>
      <c r="Y168" s="375"/>
      <c r="AS168" s="375"/>
      <c r="AT168" s="375"/>
      <c r="AU168" s="375"/>
    </row>
    <row r="169" spans="15:47">
      <c r="O169" s="423"/>
      <c r="P169" s="375"/>
      <c r="Q169" s="375"/>
      <c r="R169" s="375"/>
      <c r="S169" s="375"/>
      <c r="T169" s="375"/>
      <c r="U169" s="375"/>
      <c r="Y169" s="375"/>
      <c r="AS169" s="375"/>
      <c r="AT169" s="375"/>
      <c r="AU169" s="375"/>
    </row>
    <row r="170" spans="15:47">
      <c r="O170" s="423"/>
      <c r="P170" s="375"/>
      <c r="Q170" s="375"/>
      <c r="R170" s="375"/>
      <c r="S170" s="375"/>
      <c r="T170" s="375"/>
      <c r="U170" s="375"/>
      <c r="Y170" s="375"/>
      <c r="AS170" s="375"/>
      <c r="AT170" s="375"/>
      <c r="AU170" s="375"/>
    </row>
    <row r="171" spans="15:47">
      <c r="O171" s="423"/>
      <c r="P171" s="375"/>
      <c r="Q171" s="375"/>
      <c r="R171" s="375"/>
      <c r="S171" s="375"/>
      <c r="T171" s="375"/>
      <c r="U171" s="375"/>
      <c r="Y171" s="375"/>
      <c r="AS171" s="375"/>
      <c r="AT171" s="375"/>
      <c r="AU171" s="375"/>
    </row>
    <row r="172" spans="15:47">
      <c r="O172" s="423"/>
      <c r="P172" s="375"/>
      <c r="Q172" s="375"/>
      <c r="R172" s="375"/>
      <c r="S172" s="375"/>
      <c r="T172" s="375"/>
      <c r="U172" s="375"/>
      <c r="Y172" s="375"/>
      <c r="AS172" s="375"/>
      <c r="AT172" s="375"/>
      <c r="AU172" s="375"/>
    </row>
    <row r="173" spans="15:47">
      <c r="O173" s="423"/>
      <c r="P173" s="375"/>
      <c r="Q173" s="375"/>
      <c r="R173" s="375"/>
      <c r="S173" s="375"/>
      <c r="T173" s="375"/>
      <c r="U173" s="375"/>
      <c r="Y173" s="375"/>
      <c r="AS173" s="375"/>
      <c r="AT173" s="375"/>
      <c r="AU173" s="375"/>
    </row>
    <row r="174" spans="15:47">
      <c r="O174" s="423"/>
      <c r="P174" s="375"/>
      <c r="Q174" s="375"/>
      <c r="R174" s="375"/>
      <c r="S174" s="375"/>
      <c r="T174" s="375"/>
      <c r="U174" s="375"/>
      <c r="Y174" s="375"/>
      <c r="AS174" s="375"/>
      <c r="AT174" s="375"/>
      <c r="AU174" s="375"/>
    </row>
    <row r="175" spans="15:47">
      <c r="O175" s="423"/>
      <c r="P175" s="375"/>
      <c r="Q175" s="375"/>
      <c r="R175" s="375"/>
      <c r="S175" s="375"/>
      <c r="T175" s="375"/>
      <c r="U175" s="375"/>
      <c r="Y175" s="375"/>
      <c r="AS175" s="375"/>
      <c r="AT175" s="375"/>
      <c r="AU175" s="375"/>
    </row>
    <row r="176" spans="15:47">
      <c r="O176" s="423"/>
      <c r="P176" s="375"/>
      <c r="Q176" s="375"/>
      <c r="R176" s="375"/>
      <c r="S176" s="375"/>
      <c r="T176" s="375"/>
      <c r="U176" s="375"/>
      <c r="Y176" s="375"/>
      <c r="AS176" s="375"/>
      <c r="AT176" s="375"/>
      <c r="AU176" s="375"/>
    </row>
    <row r="177" spans="15:47">
      <c r="O177" s="423"/>
      <c r="P177" s="375"/>
      <c r="Q177" s="375"/>
      <c r="R177" s="375"/>
      <c r="S177" s="375"/>
      <c r="T177" s="375"/>
      <c r="U177" s="375"/>
      <c r="Y177" s="375"/>
      <c r="AS177" s="375"/>
      <c r="AT177" s="375"/>
      <c r="AU177" s="375"/>
    </row>
    <row r="178" spans="15:47">
      <c r="O178" s="423"/>
      <c r="P178" s="375"/>
      <c r="Q178" s="375"/>
      <c r="R178" s="375"/>
      <c r="S178" s="375"/>
      <c r="T178" s="375"/>
      <c r="U178" s="375"/>
      <c r="Y178" s="375"/>
      <c r="AS178" s="375"/>
      <c r="AT178" s="375"/>
      <c r="AU178" s="375"/>
    </row>
    <row r="179" spans="15:47">
      <c r="O179" s="423"/>
      <c r="P179" s="375"/>
      <c r="Q179" s="375"/>
      <c r="R179" s="375"/>
      <c r="S179" s="375"/>
      <c r="T179" s="375"/>
      <c r="U179" s="375"/>
      <c r="Y179" s="375"/>
      <c r="AS179" s="375"/>
      <c r="AT179" s="375"/>
      <c r="AU179" s="375"/>
    </row>
    <row r="180" spans="15:47">
      <c r="O180" s="423"/>
      <c r="P180" s="375"/>
      <c r="Q180" s="375"/>
      <c r="R180" s="375"/>
      <c r="S180" s="375"/>
      <c r="T180" s="375"/>
      <c r="U180" s="375"/>
      <c r="Y180" s="375"/>
      <c r="AS180" s="375"/>
      <c r="AT180" s="375"/>
      <c r="AU180" s="375"/>
    </row>
    <row r="181" spans="15:47">
      <c r="O181" s="423"/>
      <c r="P181" s="375"/>
      <c r="Q181" s="375"/>
      <c r="R181" s="375"/>
      <c r="S181" s="375"/>
      <c r="T181" s="375"/>
      <c r="U181" s="375"/>
      <c r="Y181" s="375"/>
      <c r="AS181" s="375"/>
      <c r="AT181" s="375"/>
      <c r="AU181" s="375"/>
    </row>
    <row r="182" spans="15:47">
      <c r="O182" s="423"/>
      <c r="P182" s="375"/>
      <c r="Q182" s="375"/>
      <c r="R182" s="375"/>
      <c r="S182" s="375"/>
      <c r="T182" s="375"/>
      <c r="U182" s="375"/>
      <c r="Y182" s="375"/>
      <c r="AS182" s="375"/>
      <c r="AT182" s="375"/>
      <c r="AU182" s="375"/>
    </row>
    <row r="183" spans="15:47">
      <c r="O183" s="423"/>
      <c r="P183" s="375"/>
      <c r="Q183" s="375"/>
      <c r="R183" s="375"/>
      <c r="S183" s="375"/>
      <c r="T183" s="375"/>
      <c r="U183" s="375"/>
      <c r="Y183" s="375"/>
      <c r="AS183" s="375"/>
      <c r="AT183" s="375"/>
      <c r="AU183" s="375"/>
    </row>
    <row r="184" spans="15:47">
      <c r="O184" s="423"/>
      <c r="P184" s="375"/>
      <c r="Q184" s="375"/>
      <c r="R184" s="375"/>
      <c r="S184" s="375"/>
      <c r="T184" s="375"/>
      <c r="U184" s="375"/>
      <c r="Y184" s="375"/>
      <c r="AS184" s="375"/>
      <c r="AT184" s="375"/>
      <c r="AU184" s="375"/>
    </row>
    <row r="185" spans="15:47">
      <c r="O185" s="423"/>
      <c r="P185" s="375"/>
      <c r="Q185" s="375"/>
      <c r="R185" s="375"/>
      <c r="S185" s="375"/>
      <c r="T185" s="375"/>
      <c r="U185" s="375"/>
      <c r="Y185" s="375"/>
      <c r="AS185" s="375"/>
      <c r="AT185" s="375"/>
      <c r="AU185" s="375"/>
    </row>
    <row r="186" spans="15:47">
      <c r="O186" s="423"/>
      <c r="P186" s="375"/>
      <c r="Q186" s="375"/>
      <c r="R186" s="375"/>
      <c r="S186" s="375"/>
      <c r="T186" s="375"/>
      <c r="U186" s="375"/>
      <c r="Y186" s="375"/>
      <c r="AS186" s="375"/>
      <c r="AT186" s="375"/>
      <c r="AU186" s="375"/>
    </row>
    <row r="187" spans="15:47">
      <c r="O187" s="423"/>
      <c r="P187" s="375"/>
      <c r="Q187" s="375"/>
      <c r="R187" s="375"/>
      <c r="S187" s="375"/>
      <c r="T187" s="375"/>
      <c r="U187" s="375"/>
      <c r="Y187" s="375"/>
      <c r="AS187" s="375"/>
      <c r="AT187" s="375"/>
      <c r="AU187" s="375"/>
    </row>
    <row r="188" spans="15:47">
      <c r="O188" s="423"/>
      <c r="P188" s="375"/>
      <c r="Q188" s="375"/>
      <c r="R188" s="375"/>
      <c r="S188" s="375"/>
      <c r="T188" s="375"/>
      <c r="U188" s="375"/>
      <c r="Y188" s="375"/>
      <c r="AS188" s="375"/>
      <c r="AT188" s="375"/>
      <c r="AU188" s="375"/>
    </row>
    <row r="189" spans="15:47">
      <c r="O189" s="423"/>
      <c r="P189" s="375"/>
      <c r="Q189" s="375"/>
      <c r="R189" s="375"/>
      <c r="S189" s="375"/>
      <c r="T189" s="375"/>
      <c r="U189" s="375"/>
      <c r="Y189" s="375"/>
      <c r="AS189" s="375"/>
      <c r="AT189" s="375"/>
      <c r="AU189" s="375"/>
    </row>
    <row r="190" spans="15:47">
      <c r="O190" s="423"/>
      <c r="P190" s="375"/>
      <c r="Q190" s="375"/>
      <c r="R190" s="375"/>
      <c r="S190" s="375"/>
      <c r="T190" s="375"/>
      <c r="U190" s="375"/>
      <c r="Y190" s="375"/>
      <c r="AS190" s="375"/>
      <c r="AT190" s="375"/>
      <c r="AU190" s="375"/>
    </row>
    <row r="191" spans="15:47">
      <c r="O191" s="423"/>
      <c r="P191" s="375"/>
      <c r="Q191" s="375"/>
      <c r="R191" s="375"/>
      <c r="S191" s="375"/>
      <c r="T191" s="375"/>
      <c r="U191" s="375"/>
      <c r="Y191" s="375"/>
      <c r="AS191" s="375"/>
      <c r="AT191" s="375"/>
      <c r="AU191" s="375"/>
    </row>
    <row r="192" spans="15:47">
      <c r="O192" s="423"/>
      <c r="P192" s="375"/>
      <c r="Q192" s="375"/>
      <c r="R192" s="375"/>
      <c r="S192" s="375"/>
      <c r="T192" s="375"/>
      <c r="U192" s="375"/>
      <c r="Y192" s="375"/>
      <c r="AS192" s="375"/>
      <c r="AT192" s="375"/>
      <c r="AU192" s="375"/>
    </row>
    <row r="193" spans="15:47">
      <c r="O193" s="423"/>
      <c r="P193" s="375"/>
      <c r="Q193" s="375"/>
      <c r="R193" s="375"/>
      <c r="S193" s="375"/>
      <c r="T193" s="375"/>
      <c r="U193" s="375"/>
      <c r="Y193" s="375"/>
      <c r="AS193" s="375"/>
      <c r="AT193" s="375"/>
      <c r="AU193" s="375"/>
    </row>
    <row r="194" spans="15:47">
      <c r="O194" s="423"/>
      <c r="P194" s="375"/>
      <c r="Q194" s="375"/>
      <c r="R194" s="375"/>
      <c r="S194" s="375"/>
      <c r="T194" s="375"/>
      <c r="U194" s="375"/>
      <c r="Y194" s="375"/>
      <c r="AS194" s="375"/>
      <c r="AT194" s="375"/>
      <c r="AU194" s="375"/>
    </row>
    <row r="195" spans="15:47">
      <c r="O195" s="423"/>
      <c r="P195" s="375"/>
      <c r="Q195" s="375"/>
      <c r="R195" s="375"/>
      <c r="S195" s="375"/>
      <c r="T195" s="375"/>
      <c r="U195" s="375"/>
      <c r="Y195" s="375"/>
      <c r="AS195" s="375"/>
      <c r="AT195" s="375"/>
      <c r="AU195" s="375"/>
    </row>
    <row r="196" spans="15:47">
      <c r="O196" s="423"/>
      <c r="P196" s="375"/>
      <c r="Q196" s="375"/>
      <c r="R196" s="375"/>
      <c r="S196" s="375"/>
      <c r="T196" s="375"/>
      <c r="U196" s="375"/>
      <c r="Y196" s="375"/>
      <c r="AS196" s="375"/>
      <c r="AT196" s="375"/>
      <c r="AU196" s="375"/>
    </row>
    <row r="197" spans="15:47">
      <c r="O197" s="423"/>
      <c r="P197" s="375"/>
      <c r="Q197" s="375"/>
      <c r="R197" s="375"/>
      <c r="S197" s="375"/>
      <c r="T197" s="375"/>
      <c r="U197" s="375"/>
      <c r="Y197" s="375"/>
      <c r="AS197" s="375"/>
      <c r="AT197" s="375"/>
      <c r="AU197" s="375"/>
    </row>
    <row r="198" spans="15:47">
      <c r="O198" s="423"/>
      <c r="P198" s="375"/>
      <c r="Q198" s="375"/>
      <c r="R198" s="375"/>
      <c r="S198" s="375"/>
      <c r="T198" s="375"/>
      <c r="U198" s="375"/>
      <c r="Y198" s="375"/>
      <c r="AS198" s="375"/>
      <c r="AT198" s="375"/>
      <c r="AU198" s="375"/>
    </row>
    <row r="199" spans="15:47">
      <c r="O199" s="423"/>
      <c r="P199" s="375"/>
      <c r="Q199" s="375"/>
      <c r="R199" s="375"/>
      <c r="S199" s="375"/>
      <c r="T199" s="375"/>
      <c r="U199" s="375"/>
      <c r="Y199" s="375"/>
      <c r="AS199" s="375"/>
      <c r="AT199" s="375"/>
    </row>
    <row r="200" spans="15:47">
      <c r="O200" s="423"/>
      <c r="P200" s="375"/>
      <c r="Q200" s="375"/>
      <c r="R200" s="375"/>
      <c r="S200" s="375"/>
      <c r="T200" s="375"/>
      <c r="U200" s="375"/>
      <c r="Y200" s="375"/>
      <c r="AS200" s="375"/>
      <c r="AT200" s="375"/>
    </row>
    <row r="201" spans="15:47">
      <c r="O201" s="423"/>
      <c r="P201" s="375"/>
      <c r="Q201" s="375"/>
      <c r="R201" s="375"/>
      <c r="S201" s="375"/>
      <c r="T201" s="375"/>
      <c r="U201" s="375"/>
      <c r="Y201" s="375"/>
      <c r="AS201" s="375"/>
      <c r="AT201" s="375"/>
    </row>
    <row r="202" spans="15:47">
      <c r="O202" s="423"/>
      <c r="P202" s="375"/>
      <c r="Q202" s="375"/>
      <c r="R202" s="375"/>
      <c r="S202" s="375"/>
      <c r="T202" s="375"/>
      <c r="U202" s="375"/>
      <c r="Y202" s="375"/>
      <c r="AS202" s="375"/>
      <c r="AT202" s="375"/>
    </row>
    <row r="203" spans="15:47">
      <c r="O203" s="423"/>
      <c r="P203" s="375"/>
      <c r="Q203" s="375"/>
      <c r="R203" s="375"/>
      <c r="S203" s="375"/>
      <c r="T203" s="375"/>
      <c r="U203" s="375"/>
      <c r="Y203" s="375"/>
      <c r="AS203" s="375"/>
      <c r="AT203" s="375"/>
    </row>
    <row r="204" spans="15:47">
      <c r="O204" s="423"/>
      <c r="P204" s="375"/>
      <c r="Q204" s="375"/>
      <c r="R204" s="375"/>
      <c r="S204" s="375"/>
      <c r="T204" s="375"/>
      <c r="U204" s="375"/>
      <c r="Y204" s="375"/>
      <c r="AS204" s="375"/>
      <c r="AT204" s="375"/>
    </row>
    <row r="205" spans="15:47">
      <c r="O205" s="423"/>
      <c r="P205" s="375"/>
      <c r="Q205" s="375"/>
      <c r="R205" s="375"/>
      <c r="S205" s="375"/>
      <c r="T205" s="375"/>
      <c r="U205" s="375"/>
      <c r="Y205" s="375"/>
      <c r="AS205" s="375"/>
      <c r="AT205" s="375"/>
    </row>
    <row r="206" spans="15:47">
      <c r="O206" s="423"/>
      <c r="P206" s="375"/>
      <c r="Q206" s="375"/>
      <c r="R206" s="375"/>
      <c r="S206" s="375"/>
      <c r="T206" s="375"/>
      <c r="U206" s="375"/>
      <c r="Y206" s="375"/>
      <c r="AS206" s="375"/>
      <c r="AT206" s="375"/>
    </row>
    <row r="207" spans="15:47">
      <c r="O207" s="423"/>
      <c r="P207" s="375"/>
      <c r="Q207" s="375"/>
      <c r="R207" s="375"/>
      <c r="S207" s="375"/>
      <c r="T207" s="375"/>
      <c r="U207" s="375"/>
      <c r="Y207" s="375"/>
      <c r="AS207" s="375"/>
      <c r="AT207" s="375"/>
    </row>
    <row r="208" spans="15:47">
      <c r="O208" s="423"/>
      <c r="P208" s="375"/>
      <c r="Q208" s="375"/>
      <c r="R208" s="375"/>
      <c r="S208" s="375"/>
      <c r="T208" s="375"/>
      <c r="U208" s="375"/>
      <c r="Y208" s="375"/>
      <c r="AS208" s="375"/>
      <c r="AT208" s="375"/>
    </row>
    <row r="209" spans="15:46">
      <c r="O209" s="423"/>
      <c r="P209" s="375"/>
      <c r="Q209" s="375"/>
      <c r="R209" s="375"/>
      <c r="S209" s="375"/>
      <c r="T209" s="375"/>
      <c r="U209" s="375"/>
      <c r="Y209" s="375"/>
      <c r="AS209" s="375"/>
      <c r="AT209" s="375"/>
    </row>
    <row r="210" spans="15:46">
      <c r="O210" s="423"/>
      <c r="P210" s="375"/>
      <c r="Q210" s="375"/>
      <c r="R210" s="375"/>
      <c r="S210" s="375"/>
      <c r="T210" s="375"/>
      <c r="U210" s="375"/>
      <c r="Y210" s="375"/>
      <c r="AS210" s="375"/>
      <c r="AT210" s="375"/>
    </row>
    <row r="211" spans="15:46">
      <c r="O211" s="423"/>
      <c r="P211" s="375"/>
      <c r="Q211" s="375"/>
      <c r="R211" s="375"/>
      <c r="S211" s="375"/>
      <c r="T211" s="375"/>
      <c r="U211" s="375"/>
      <c r="Y211" s="375"/>
      <c r="AS211" s="375"/>
      <c r="AT211" s="375"/>
    </row>
    <row r="212" spans="15:46">
      <c r="O212" s="423"/>
      <c r="P212" s="375"/>
      <c r="Q212" s="375"/>
      <c r="R212" s="375"/>
      <c r="S212" s="375"/>
      <c r="T212" s="375"/>
      <c r="U212" s="375"/>
      <c r="Y212" s="375"/>
      <c r="AS212" s="375"/>
      <c r="AT212" s="375"/>
    </row>
    <row r="213" spans="15:46">
      <c r="O213" s="423"/>
      <c r="P213" s="375"/>
      <c r="Q213" s="375"/>
      <c r="R213" s="375"/>
      <c r="S213" s="375"/>
      <c r="T213" s="375"/>
      <c r="U213" s="375"/>
      <c r="Y213" s="375"/>
      <c r="AS213" s="375"/>
      <c r="AT213" s="375"/>
    </row>
    <row r="214" spans="15:46">
      <c r="O214" s="423"/>
      <c r="P214" s="375"/>
      <c r="Q214" s="375"/>
      <c r="R214" s="375"/>
      <c r="S214" s="375"/>
      <c r="T214" s="375"/>
      <c r="U214" s="375"/>
      <c r="Y214" s="375"/>
      <c r="AS214" s="375"/>
      <c r="AT214" s="375"/>
    </row>
    <row r="215" spans="15:46">
      <c r="O215" s="423"/>
      <c r="P215" s="375"/>
      <c r="Q215" s="375"/>
      <c r="R215" s="375"/>
      <c r="S215" s="375"/>
      <c r="T215" s="375"/>
      <c r="U215" s="375"/>
      <c r="Y215" s="375"/>
      <c r="AS215" s="375"/>
      <c r="AT215" s="375"/>
    </row>
    <row r="216" spans="15:46">
      <c r="O216" s="423"/>
      <c r="P216" s="375"/>
      <c r="Q216" s="375"/>
      <c r="R216" s="375"/>
      <c r="S216" s="375"/>
      <c r="T216" s="375"/>
      <c r="U216" s="375"/>
      <c r="Y216" s="375"/>
      <c r="AS216" s="375"/>
      <c r="AT216" s="375"/>
    </row>
    <row r="217" spans="15:46">
      <c r="O217" s="423"/>
      <c r="P217" s="375"/>
      <c r="Q217" s="375"/>
      <c r="R217" s="375"/>
      <c r="S217" s="375"/>
      <c r="T217" s="375"/>
      <c r="U217" s="375"/>
      <c r="Y217" s="375"/>
      <c r="AS217" s="375"/>
      <c r="AT217" s="375"/>
    </row>
    <row r="218" spans="15:46">
      <c r="O218" s="423"/>
      <c r="P218" s="375"/>
      <c r="Q218" s="375"/>
      <c r="R218" s="375"/>
      <c r="S218" s="375"/>
      <c r="T218" s="375"/>
      <c r="U218" s="375"/>
      <c r="Y218" s="375"/>
      <c r="AS218" s="375"/>
      <c r="AT218" s="375"/>
    </row>
    <row r="219" spans="15:46">
      <c r="O219" s="423"/>
      <c r="P219" s="375"/>
      <c r="Q219" s="375"/>
      <c r="R219" s="375"/>
      <c r="S219" s="375"/>
      <c r="T219" s="375"/>
      <c r="U219" s="375"/>
      <c r="Y219" s="375"/>
      <c r="AS219" s="375"/>
      <c r="AT219" s="375"/>
    </row>
    <row r="220" spans="15:46">
      <c r="O220" s="423"/>
      <c r="P220" s="375"/>
      <c r="Q220" s="375"/>
      <c r="R220" s="375"/>
      <c r="S220" s="375"/>
      <c r="T220" s="375"/>
      <c r="U220" s="375"/>
      <c r="Y220" s="375"/>
      <c r="AS220" s="375"/>
      <c r="AT220" s="375"/>
    </row>
    <row r="221" spans="15:46">
      <c r="O221" s="423"/>
      <c r="P221" s="375"/>
      <c r="Q221" s="375"/>
      <c r="R221" s="375"/>
      <c r="S221" s="375"/>
      <c r="T221" s="375"/>
      <c r="U221" s="375"/>
      <c r="Y221" s="375"/>
      <c r="AS221" s="375"/>
      <c r="AT221" s="375"/>
    </row>
    <row r="222" spans="15:46">
      <c r="O222" s="423"/>
      <c r="P222" s="375"/>
      <c r="Q222" s="375"/>
      <c r="R222" s="375"/>
      <c r="S222" s="375"/>
      <c r="T222" s="375"/>
      <c r="U222" s="375"/>
      <c r="Y222" s="375"/>
      <c r="AS222" s="375"/>
      <c r="AT222" s="375"/>
    </row>
    <row r="223" spans="15:46">
      <c r="O223" s="423"/>
      <c r="P223" s="375"/>
      <c r="Q223" s="375"/>
      <c r="R223" s="375"/>
      <c r="S223" s="375"/>
      <c r="T223" s="375"/>
      <c r="U223" s="375"/>
      <c r="Y223" s="375"/>
      <c r="AS223" s="375"/>
      <c r="AT223" s="375"/>
    </row>
    <row r="224" spans="15:46">
      <c r="O224" s="423"/>
      <c r="P224" s="375"/>
      <c r="Q224" s="375"/>
      <c r="R224" s="375"/>
      <c r="S224" s="375"/>
      <c r="T224" s="375"/>
      <c r="U224" s="375"/>
      <c r="Y224" s="375"/>
      <c r="AS224" s="375"/>
      <c r="AT224" s="375"/>
    </row>
    <row r="225" spans="15:46">
      <c r="O225" s="423"/>
      <c r="P225" s="375"/>
      <c r="Q225" s="375"/>
      <c r="R225" s="375"/>
      <c r="S225" s="375"/>
      <c r="T225" s="375"/>
      <c r="U225" s="375"/>
      <c r="Y225" s="375"/>
      <c r="AS225" s="375"/>
      <c r="AT225" s="375"/>
    </row>
    <row r="226" spans="15:46">
      <c r="O226" s="423"/>
      <c r="P226" s="375"/>
      <c r="Q226" s="375"/>
      <c r="R226" s="375"/>
      <c r="S226" s="375"/>
      <c r="T226" s="375"/>
      <c r="U226" s="375"/>
      <c r="Y226" s="375"/>
      <c r="AS226" s="375"/>
      <c r="AT226" s="375"/>
    </row>
    <row r="227" spans="15:46">
      <c r="O227" s="423"/>
      <c r="P227" s="375"/>
      <c r="Q227" s="375"/>
      <c r="R227" s="375"/>
      <c r="S227" s="375"/>
      <c r="T227" s="375"/>
      <c r="U227" s="375"/>
      <c r="Y227" s="375"/>
      <c r="AS227" s="375"/>
      <c r="AT227" s="375"/>
    </row>
    <row r="228" spans="15:46">
      <c r="O228" s="423"/>
      <c r="P228" s="375"/>
      <c r="Q228" s="375"/>
      <c r="R228" s="375"/>
      <c r="S228" s="375"/>
      <c r="T228" s="375"/>
      <c r="U228" s="375"/>
      <c r="Y228" s="375"/>
      <c r="AS228" s="375"/>
      <c r="AT228" s="375"/>
    </row>
    <row r="229" spans="15:46">
      <c r="O229" s="423"/>
      <c r="P229" s="375"/>
      <c r="Q229" s="375"/>
      <c r="R229" s="375"/>
      <c r="S229" s="375"/>
      <c r="T229" s="375"/>
      <c r="U229" s="375"/>
      <c r="Y229" s="375"/>
      <c r="AS229" s="375"/>
      <c r="AT229" s="375"/>
    </row>
    <row r="230" spans="15:46">
      <c r="O230" s="423"/>
      <c r="P230" s="375"/>
      <c r="Q230" s="375"/>
      <c r="R230" s="375"/>
      <c r="S230" s="375"/>
      <c r="T230" s="375"/>
      <c r="U230" s="375"/>
      <c r="Y230" s="375"/>
      <c r="AS230" s="375"/>
      <c r="AT230" s="375"/>
    </row>
    <row r="231" spans="15:46">
      <c r="O231" s="423"/>
      <c r="P231" s="375"/>
      <c r="Q231" s="375"/>
      <c r="R231" s="375"/>
      <c r="S231" s="375"/>
      <c r="T231" s="375"/>
      <c r="U231" s="375"/>
      <c r="Y231" s="375"/>
      <c r="AS231" s="375"/>
      <c r="AT231" s="375"/>
    </row>
    <row r="232" spans="15:46">
      <c r="O232" s="423"/>
      <c r="P232" s="375"/>
      <c r="Q232" s="375"/>
      <c r="R232" s="375"/>
      <c r="S232" s="375"/>
      <c r="T232" s="375"/>
      <c r="U232" s="375"/>
      <c r="Y232" s="375"/>
      <c r="AS232" s="375"/>
      <c r="AT232" s="375"/>
    </row>
    <row r="233" spans="15:46">
      <c r="O233" s="423"/>
      <c r="P233" s="375"/>
      <c r="Q233" s="375"/>
      <c r="R233" s="375"/>
      <c r="S233" s="375"/>
      <c r="T233" s="375"/>
      <c r="U233" s="375"/>
      <c r="Y233" s="375"/>
      <c r="AS233" s="375"/>
      <c r="AT233" s="375"/>
    </row>
    <row r="234" spans="15:46">
      <c r="O234" s="423"/>
      <c r="P234" s="375"/>
      <c r="Q234" s="375"/>
      <c r="R234" s="375"/>
      <c r="S234" s="375"/>
      <c r="T234" s="375"/>
      <c r="U234" s="375"/>
      <c r="Y234" s="375"/>
      <c r="AS234" s="375"/>
      <c r="AT234" s="375"/>
    </row>
    <row r="235" spans="15:46">
      <c r="O235" s="423"/>
      <c r="P235" s="375"/>
      <c r="Q235" s="375"/>
      <c r="R235" s="375"/>
      <c r="S235" s="375"/>
      <c r="T235" s="375"/>
      <c r="U235" s="375"/>
      <c r="Y235" s="375"/>
      <c r="AS235" s="375"/>
      <c r="AT235" s="375"/>
    </row>
    <row r="236" spans="15:46">
      <c r="O236" s="423"/>
      <c r="P236" s="375"/>
      <c r="Q236" s="375"/>
      <c r="R236" s="375"/>
      <c r="S236" s="375"/>
      <c r="T236" s="375"/>
      <c r="U236" s="375"/>
      <c r="Y236" s="375"/>
      <c r="AS236" s="375"/>
      <c r="AT236" s="375"/>
    </row>
    <row r="237" spans="15:46">
      <c r="O237" s="423"/>
      <c r="P237" s="375"/>
      <c r="Q237" s="375"/>
      <c r="R237" s="375"/>
      <c r="S237" s="375"/>
      <c r="T237" s="375"/>
      <c r="U237" s="375"/>
      <c r="Y237" s="375"/>
      <c r="AS237" s="375"/>
      <c r="AT237" s="375"/>
    </row>
    <row r="238" spans="15:46">
      <c r="O238" s="423"/>
      <c r="P238" s="375"/>
      <c r="Q238" s="375"/>
      <c r="R238" s="375"/>
      <c r="S238" s="375"/>
      <c r="T238" s="375"/>
      <c r="U238" s="375"/>
      <c r="Y238" s="375"/>
      <c r="AS238" s="375"/>
      <c r="AT238" s="375"/>
    </row>
    <row r="239" spans="15:46">
      <c r="O239" s="423"/>
      <c r="P239" s="375"/>
      <c r="Q239" s="375"/>
      <c r="R239" s="375"/>
      <c r="S239" s="375"/>
      <c r="T239" s="375"/>
      <c r="U239" s="375"/>
      <c r="Y239" s="375"/>
      <c r="AS239" s="375"/>
      <c r="AT239" s="375"/>
    </row>
    <row r="240" spans="15:46">
      <c r="O240" s="423"/>
      <c r="P240" s="375"/>
      <c r="Q240" s="375"/>
      <c r="R240" s="375"/>
      <c r="S240" s="375"/>
      <c r="T240" s="375"/>
      <c r="U240" s="375"/>
      <c r="Y240" s="375"/>
      <c r="AS240" s="375"/>
      <c r="AT240" s="375"/>
    </row>
    <row r="241" spans="15:46">
      <c r="O241" s="423"/>
      <c r="P241" s="375"/>
      <c r="Q241" s="375"/>
      <c r="R241" s="375"/>
      <c r="S241" s="375"/>
      <c r="T241" s="375"/>
      <c r="U241" s="375"/>
      <c r="Y241" s="375"/>
      <c r="AS241" s="375"/>
      <c r="AT241" s="375"/>
    </row>
    <row r="242" spans="15:46">
      <c r="O242" s="423"/>
      <c r="P242" s="375"/>
      <c r="Q242" s="375"/>
      <c r="R242" s="375"/>
      <c r="S242" s="375"/>
      <c r="T242" s="375"/>
      <c r="U242" s="375"/>
      <c r="Y242" s="375"/>
      <c r="AS242" s="375"/>
      <c r="AT242" s="375"/>
    </row>
    <row r="243" spans="15:46">
      <c r="AS243" s="375"/>
      <c r="AT243" s="375"/>
    </row>
    <row r="244" spans="15:46">
      <c r="AS244" s="375"/>
      <c r="AT244" s="375"/>
    </row>
  </sheetData>
  <mergeCells count="1">
    <mergeCell ref="AF4:AH4"/>
  </mergeCells>
  <conditionalFormatting sqref="K16:K17 K9:K10 K13:K14 K19:K20 K22:K23 K25:K26 K28:K29 K31:K32 K34:K73">
    <cfRule type="cellIs" dxfId="171" priority="19" operator="lessThan">
      <formula>0</formula>
    </cfRule>
    <cfRule type="cellIs" dxfId="170" priority="20" operator="greaterThan">
      <formula>0</formula>
    </cfRule>
  </conditionalFormatting>
  <conditionalFormatting sqref="W16:W17 W9:W10 W19:W20 W22:W23 W25:W26 W28:W29 W31:W32 W34:W73 W13:W14">
    <cfRule type="cellIs" dxfId="169" priority="17" operator="lessThan">
      <formula>0</formula>
    </cfRule>
    <cfRule type="cellIs" dxfId="168" priority="18" operator="greaterThan">
      <formula>0</formula>
    </cfRule>
  </conditionalFormatting>
  <conditionalFormatting sqref="P16:P17 P9:P10 P13:P14 P19:P20 P22:P23 P25:P26 P28:P29 P31:P32 P34:P73">
    <cfRule type="cellIs" dxfId="167" priority="8" operator="lessThan">
      <formula>0</formula>
    </cfRule>
    <cfRule type="cellIs" dxfId="166" priority="9" operator="greaterThan">
      <formula>0</formula>
    </cfRule>
    <cfRule type="cellIs" dxfId="165" priority="16" operator="greaterThan">
      <formula>0</formula>
    </cfRule>
  </conditionalFormatting>
  <conditionalFormatting sqref="Z16:Z17 Z9:Z10 Z13:Z14 Z19:Z20 Z22:Z23 Z25:Z26 Z28:Z29 Z31:Z32 Z34:Z73">
    <cfRule type="cellIs" dxfId="164" priority="14" operator="lessThan">
      <formula>0</formula>
    </cfRule>
    <cfRule type="cellIs" dxfId="163" priority="15" operator="greaterThan">
      <formula>0</formula>
    </cfRule>
  </conditionalFormatting>
  <conditionalFormatting sqref="F16:F17 F9:F10 F13:F14 F19:F20 F22:F23 F25:F26 F28:F29 F31:F32 F34:F73">
    <cfRule type="cellIs" dxfId="162" priority="12" operator="lessThan">
      <formula>0</formula>
    </cfRule>
    <cfRule type="cellIs" dxfId="161" priority="13" operator="greaterThan">
      <formula>0</formula>
    </cfRule>
  </conditionalFormatting>
  <conditionalFormatting sqref="H16:L17 H13:L14 H19:L20 H22:L23 H25:L26 H28:L29 H31:L32 H34:L73 H9:L10">
    <cfRule type="cellIs" dxfId="160" priority="10" operator="lessThan">
      <formula>0</formula>
    </cfRule>
    <cfRule type="cellIs" dxfId="159" priority="11" operator="greaterThan">
      <formula>0</formula>
    </cfRule>
  </conditionalFormatting>
  <conditionalFormatting sqref="AB16:AB17 AB9:AB10 AB13:AB14 AB19:AB20 AB22:AB23 AB25:AB26 AB28:AB29 AB31:AB32 AB34:AB73">
    <cfRule type="cellIs" dxfId="158" priority="6" operator="lessThan">
      <formula>0</formula>
    </cfRule>
    <cfRule type="cellIs" dxfId="157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ED94E-F534-47B4-9D1D-5B4BC2D922B7}">
  <dimension ref="A1"/>
  <sheetViews>
    <sheetView workbookViewId="0">
      <selection activeCell="A14" sqref="A14"/>
    </sheetView>
  </sheetViews>
  <sheetFormatPr baseColWidth="10"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60FD19-D255-4338-A118-1E7B561AFFD5}"/>
</file>

<file path=customXml/itemProps2.xml><?xml version="1.0" encoding="utf-8"?>
<ds:datastoreItem xmlns:ds="http://schemas.openxmlformats.org/officeDocument/2006/customXml" ds:itemID="{45613285-A483-48D4-8637-48F4C32F7A52}">
  <ds:schemaRefs>
    <ds:schemaRef ds:uri="http://purl.org/dc/elements/1.1/"/>
    <ds:schemaRef ds:uri="http://schemas.microsoft.com/office/infopath/2007/PartnerControls"/>
    <ds:schemaRef ds:uri="8bae7a49-658a-4f4f-955c-b11fe1869e53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f5ceb456-b444-4e4d-8de2-1136182d00f9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D8F191C-B8D8-4962-A50E-F18DB7FB51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40</vt:i4>
      </vt:variant>
      <vt:variant>
        <vt:lpstr>Navngitte områder</vt:lpstr>
      </vt:variant>
      <vt:variant>
        <vt:i4>5</vt:i4>
      </vt:variant>
    </vt:vector>
  </HeadingPairs>
  <TitlesOfParts>
    <vt:vector size="45" baseType="lpstr">
      <vt:lpstr>Ark1</vt:lpstr>
      <vt:lpstr>År</vt:lpstr>
      <vt:lpstr>Å</vt:lpstr>
      <vt:lpstr>Måned</vt:lpstr>
      <vt:lpstr>M</vt:lpstr>
      <vt:lpstr>Uke</vt:lpstr>
      <vt:lpstr>U</vt:lpstr>
      <vt:lpstr>Kategori</vt:lpstr>
      <vt:lpstr>Kat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Slkt per mnd</vt:lpstr>
      <vt:lpstr>RNR</vt:lpstr>
      <vt:lpstr>Klasse</vt:lpstr>
      <vt:lpstr>KL</vt:lpstr>
      <vt:lpstr>Klasse per mnd</vt:lpstr>
      <vt:lpstr>KL2</vt:lpstr>
      <vt:lpstr>Klasse_Slakteri</vt:lpstr>
      <vt:lpstr>Ark3</vt:lpstr>
      <vt:lpstr>KLS</vt:lpstr>
      <vt:lpstr>Fettgruppe</vt:lpstr>
      <vt:lpstr>FE</vt:lpstr>
      <vt:lpstr>Fett per mnd</vt:lpstr>
      <vt:lpstr>FE2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2024-12-16T06:48:04Z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